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https://perkinswillinc-my.sharepoint.com/personal/bblanc_nelsonnygaard_com/Documents/Documents/Internal/R Training/nn_r_training/topics_setup/03_geospatial/data/"/>
    </mc:Choice>
  </mc:AlternateContent>
  <xr:revisionPtr revIDLastSave="0" documentId="8_{A193375B-A554-48BF-8424-5FDA02E49602}" xr6:coauthVersionLast="45" xr6:coauthVersionMax="45" xr10:uidLastSave="{00000000-0000-0000-0000-000000000000}"/>
  <bookViews>
    <workbookView xWindow="2250" yWindow="630" windowWidth="19080" windowHeight="15300" tabRatio="743" firstSheet="1" activeTab="8" xr2:uid="{7DBA7AB3-27E9-4C96-AAEB-89AA83D445E6}"/>
  </bookViews>
  <sheets>
    <sheet name="Instruction" sheetId="4" r:id="rId1"/>
    <sheet name="Comments" sheetId="15" r:id="rId2"/>
    <sheet name="Mapping Status" sheetId="14" r:id="rId3"/>
    <sheet name="Data_all" sheetId="7" r:id="rId4"/>
    <sheet name="Dashboard" sheetId="30" r:id="rId5"/>
    <sheet name="LocID" sheetId="6" r:id="rId6"/>
    <sheet name="Checking" sheetId="20" r:id="rId7"/>
    <sheet name="GISJOIN_202004" sheetId="28" r:id="rId8"/>
    <sheet name="nn_offices" sheetId="31" r:id="rId9"/>
    <sheet name="&gt;&gt;Older version" sheetId="29" r:id="rId10"/>
    <sheet name="GISJOIN" sheetId="9" r:id="rId11"/>
    <sheet name="&gt;&gt;&gt;INPUT" sheetId="13" r:id="rId12"/>
    <sheet name="AddedPoints" sheetId="8" r:id="rId13"/>
    <sheet name="Up_to_2015" sheetId="1" r:id="rId14"/>
    <sheet name="2016" sheetId="3" r:id="rId15"/>
    <sheet name="2017" sheetId="2" r:id="rId16"/>
    <sheet name="2018-09" sheetId="19" r:id="rId17"/>
    <sheet name="20193Q_201908" sheetId="21" r:id="rId18"/>
    <sheet name="2019 Q4" sheetId="22" r:id="rId19"/>
    <sheet name="Data2020_0429" sheetId="24" r:id="rId20"/>
  </sheets>
  <externalReferences>
    <externalReference r:id="rId21"/>
  </externalReferences>
  <definedNames>
    <definedName name="_xlnm._FilterDatabase" localSheetId="14" hidden="1">'2016'!$A$1:$S$1</definedName>
    <definedName name="_xlnm._FilterDatabase" localSheetId="15" hidden="1">'2017'!$A$1:$AH$1</definedName>
    <definedName name="_xlnm._FilterDatabase" localSheetId="16" hidden="1">'2018-09'!$A$1:$R$148</definedName>
    <definedName name="_xlnm._FilterDatabase" localSheetId="18" hidden="1">'2019 Q4'!$A$1:$Z$277</definedName>
    <definedName name="_xlnm._FilterDatabase" localSheetId="17" hidden="1">'20193Q_201908'!$A$1:$S$255</definedName>
    <definedName name="_xlnm._FilterDatabase" localSheetId="1" hidden="1">Comments!$A$1:$I$40</definedName>
    <definedName name="_xlnm._FilterDatabase" localSheetId="4" hidden="1">Dashboard!$A$1:$K$3704</definedName>
    <definedName name="_xlnm._FilterDatabase" localSheetId="3" hidden="1">Data_all!$A$1:$R$3704</definedName>
    <definedName name="_xlnm._FilterDatabase" localSheetId="19" hidden="1">Data2020_0429!$A$1:$B$99</definedName>
    <definedName name="_xlnm._FilterDatabase" localSheetId="5" hidden="1">LocID!$A$1:$U$772</definedName>
    <definedName name="_xlnm._FilterDatabase" localSheetId="13" hidden="1">Up_to_2015!$A$1:$Q$2536</definedName>
    <definedName name="Data">Data_all!$B$1:$Q$3099</definedName>
    <definedName name="RegionTable">[1]!Table2[#All]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31" l="1"/>
  <c r="F4" i="31"/>
  <c r="F5" i="31"/>
  <c r="F6" i="31"/>
  <c r="F7" i="31"/>
  <c r="F8" i="31"/>
  <c r="F9" i="31"/>
  <c r="F10" i="31"/>
  <c r="F2" i="31"/>
  <c r="E3" i="31"/>
  <c r="E4" i="31"/>
  <c r="E5" i="31"/>
  <c r="E6" i="31"/>
  <c r="E7" i="31"/>
  <c r="E8" i="31"/>
  <c r="E9" i="31"/>
  <c r="E10" i="31"/>
  <c r="E2" i="31"/>
  <c r="D3" i="31"/>
  <c r="D4" i="31"/>
  <c r="D5" i="31"/>
  <c r="D6" i="31"/>
  <c r="D7" i="31"/>
  <c r="D8" i="31"/>
  <c r="D9" i="31"/>
  <c r="D10" i="31"/>
  <c r="D2" i="31"/>
  <c r="U2" i="6"/>
  <c r="E6" i="20" l="1"/>
  <c r="J743" i="6"/>
  <c r="Q753" i="6"/>
  <c r="Q757" i="6"/>
  <c r="S772" i="6"/>
  <c r="R772" i="6"/>
  <c r="Q772" i="6"/>
  <c r="P772" i="6"/>
  <c r="O772" i="6"/>
  <c r="N772" i="6"/>
  <c r="M772" i="6"/>
  <c r="L772" i="6"/>
  <c r="K772" i="6"/>
  <c r="J772" i="6"/>
  <c r="S771" i="6"/>
  <c r="R771" i="6"/>
  <c r="Q771" i="6"/>
  <c r="P771" i="6"/>
  <c r="O771" i="6"/>
  <c r="N771" i="6"/>
  <c r="M771" i="6"/>
  <c r="L771" i="6"/>
  <c r="K771" i="6"/>
  <c r="U771" i="6" s="1"/>
  <c r="J771" i="6"/>
  <c r="S770" i="6"/>
  <c r="R770" i="6"/>
  <c r="Q770" i="6"/>
  <c r="P770" i="6"/>
  <c r="O770" i="6"/>
  <c r="N770" i="6"/>
  <c r="M770" i="6"/>
  <c r="L770" i="6"/>
  <c r="K770" i="6"/>
  <c r="J770" i="6"/>
  <c r="S769" i="6"/>
  <c r="R769" i="6"/>
  <c r="Q769" i="6"/>
  <c r="P769" i="6"/>
  <c r="O769" i="6"/>
  <c r="N769" i="6"/>
  <c r="M769" i="6"/>
  <c r="L769" i="6"/>
  <c r="K769" i="6"/>
  <c r="U769" i="6" s="1"/>
  <c r="J769" i="6"/>
  <c r="S768" i="6"/>
  <c r="R768" i="6"/>
  <c r="Q768" i="6"/>
  <c r="P768" i="6"/>
  <c r="O768" i="6"/>
  <c r="N768" i="6"/>
  <c r="M768" i="6"/>
  <c r="U768" i="6" s="1"/>
  <c r="L768" i="6"/>
  <c r="K768" i="6"/>
  <c r="J768" i="6"/>
  <c r="S767" i="6"/>
  <c r="R767" i="6"/>
  <c r="Q767" i="6"/>
  <c r="P767" i="6"/>
  <c r="O767" i="6"/>
  <c r="N767" i="6"/>
  <c r="M767" i="6"/>
  <c r="L767" i="6"/>
  <c r="K767" i="6"/>
  <c r="U767" i="6" s="1"/>
  <c r="J767" i="6"/>
  <c r="S766" i="6"/>
  <c r="R766" i="6"/>
  <c r="Q766" i="6"/>
  <c r="P766" i="6"/>
  <c r="O766" i="6"/>
  <c r="N766" i="6"/>
  <c r="M766" i="6"/>
  <c r="L766" i="6"/>
  <c r="K766" i="6"/>
  <c r="J766" i="6"/>
  <c r="S765" i="6"/>
  <c r="R765" i="6"/>
  <c r="Q765" i="6"/>
  <c r="P765" i="6"/>
  <c r="O765" i="6"/>
  <c r="N765" i="6"/>
  <c r="M765" i="6"/>
  <c r="L765" i="6"/>
  <c r="K765" i="6"/>
  <c r="U765" i="6" s="1"/>
  <c r="J765" i="6"/>
  <c r="S764" i="6"/>
  <c r="R764" i="6"/>
  <c r="Q764" i="6"/>
  <c r="P764" i="6"/>
  <c r="O764" i="6"/>
  <c r="N764" i="6"/>
  <c r="M764" i="6"/>
  <c r="U764" i="6" s="1"/>
  <c r="L764" i="6"/>
  <c r="K764" i="6"/>
  <c r="J764" i="6"/>
  <c r="S763" i="6"/>
  <c r="R763" i="6"/>
  <c r="Q763" i="6"/>
  <c r="P763" i="6"/>
  <c r="O763" i="6"/>
  <c r="N763" i="6"/>
  <c r="M763" i="6"/>
  <c r="L763" i="6"/>
  <c r="K763" i="6"/>
  <c r="U763" i="6" s="1"/>
  <c r="J763" i="6"/>
  <c r="S762" i="6"/>
  <c r="R762" i="6"/>
  <c r="Q762" i="6"/>
  <c r="P762" i="6"/>
  <c r="O762" i="6"/>
  <c r="N762" i="6"/>
  <c r="M762" i="6"/>
  <c r="L762" i="6"/>
  <c r="K762" i="6"/>
  <c r="J762" i="6"/>
  <c r="S761" i="6"/>
  <c r="R761" i="6"/>
  <c r="Q761" i="6"/>
  <c r="P761" i="6"/>
  <c r="O761" i="6"/>
  <c r="N761" i="6"/>
  <c r="M761" i="6"/>
  <c r="L761" i="6"/>
  <c r="K761" i="6"/>
  <c r="U761" i="6" s="1"/>
  <c r="J761" i="6"/>
  <c r="S760" i="6"/>
  <c r="R760" i="6"/>
  <c r="Q760" i="6"/>
  <c r="P760" i="6"/>
  <c r="O760" i="6"/>
  <c r="N760" i="6"/>
  <c r="M760" i="6"/>
  <c r="L760" i="6"/>
  <c r="K760" i="6"/>
  <c r="J760" i="6"/>
  <c r="S759" i="6"/>
  <c r="R759" i="6"/>
  <c r="Q759" i="6"/>
  <c r="P759" i="6"/>
  <c r="O759" i="6"/>
  <c r="N759" i="6"/>
  <c r="M759" i="6"/>
  <c r="L759" i="6"/>
  <c r="K759" i="6"/>
  <c r="U759" i="6" s="1"/>
  <c r="J759" i="6"/>
  <c r="S758" i="6"/>
  <c r="R758" i="6"/>
  <c r="Q758" i="6"/>
  <c r="P758" i="6"/>
  <c r="O758" i="6"/>
  <c r="N758" i="6"/>
  <c r="M758" i="6"/>
  <c r="L758" i="6"/>
  <c r="K758" i="6"/>
  <c r="J758" i="6"/>
  <c r="S757" i="6"/>
  <c r="R757" i="6"/>
  <c r="P757" i="6"/>
  <c r="O757" i="6"/>
  <c r="N757" i="6"/>
  <c r="M757" i="6"/>
  <c r="L757" i="6"/>
  <c r="K757" i="6"/>
  <c r="J757" i="6"/>
  <c r="U758" i="6" l="1"/>
  <c r="U762" i="6"/>
  <c r="U766" i="6"/>
  <c r="U770" i="6"/>
  <c r="U760" i="6"/>
  <c r="U772" i="6"/>
  <c r="U757" i="6"/>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645"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548" i="7"/>
  <c r="B634" i="6" l="1"/>
  <c r="L756" i="6"/>
  <c r="A748" i="6"/>
  <c r="A749" i="6" s="1"/>
  <c r="A750" i="6" s="1"/>
  <c r="A751" i="6" s="1"/>
  <c r="A752" i="6" s="1"/>
  <c r="A753" i="6" s="1"/>
  <c r="A754" i="6" s="1"/>
  <c r="A755" i="6" s="1"/>
  <c r="A756" i="6" s="1"/>
  <c r="A757" i="6" s="1"/>
  <c r="J730" i="6"/>
  <c r="A758" i="6" l="1"/>
  <c r="I757" i="6"/>
  <c r="I734" i="6"/>
  <c r="I731" i="6"/>
  <c r="I730" i="6"/>
  <c r="I732" i="6"/>
  <c r="I733" i="6"/>
  <c r="A759" i="6" l="1"/>
  <c r="I758" i="6"/>
  <c r="I736" i="6"/>
  <c r="I735" i="6"/>
  <c r="A760" i="6" l="1"/>
  <c r="I759" i="6"/>
  <c r="I737" i="6"/>
  <c r="M6" i="20"/>
  <c r="L6" i="20"/>
  <c r="K6" i="20"/>
  <c r="J6" i="20"/>
  <c r="I6" i="20"/>
  <c r="H6" i="20"/>
  <c r="G6" i="20"/>
  <c r="F6" i="20"/>
  <c r="A761" i="6" l="1"/>
  <c r="I760" i="6"/>
  <c r="I738" i="6"/>
  <c r="B729" i="6"/>
  <c r="B728" i="6"/>
  <c r="B727" i="6"/>
  <c r="B726" i="6"/>
  <c r="B725" i="6"/>
  <c r="B724" i="6"/>
  <c r="B723" i="6"/>
  <c r="B722" i="6"/>
  <c r="B721" i="6"/>
  <c r="B720" i="6"/>
  <c r="B719" i="6"/>
  <c r="B718" i="6"/>
  <c r="B717" i="6"/>
  <c r="B716" i="6"/>
  <c r="B715" i="6"/>
  <c r="B714" i="6"/>
  <c r="B713" i="6"/>
  <c r="B712" i="6"/>
  <c r="B711" i="6"/>
  <c r="I729" i="6"/>
  <c r="I728" i="6"/>
  <c r="I727" i="6"/>
  <c r="I726" i="6"/>
  <c r="I725" i="6"/>
  <c r="I724" i="6"/>
  <c r="I723" i="6"/>
  <c r="I722" i="6"/>
  <c r="I721" i="6"/>
  <c r="I720" i="6"/>
  <c r="I719" i="6"/>
  <c r="I718" i="6"/>
  <c r="I717" i="6"/>
  <c r="I716" i="6"/>
  <c r="I715" i="6"/>
  <c r="I714" i="6"/>
  <c r="I713" i="6"/>
  <c r="I712" i="6"/>
  <c r="I711" i="6"/>
  <c r="A762" i="6" l="1"/>
  <c r="I761" i="6"/>
  <c r="I739" i="6"/>
  <c r="B710" i="6"/>
  <c r="I710" i="6"/>
  <c r="A763" i="6" l="1"/>
  <c r="I762" i="6"/>
  <c r="I740" i="6"/>
  <c r="C54" i="4"/>
  <c r="A764" i="6" l="1"/>
  <c r="I763" i="6"/>
  <c r="I741"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2" i="6"/>
  <c r="I709" i="6"/>
  <c r="I708" i="6"/>
  <c r="I707"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2" i="6"/>
  <c r="J3704" i="30" l="1"/>
  <c r="J3703" i="30"/>
  <c r="J3699" i="30"/>
  <c r="J3695" i="30"/>
  <c r="J3691" i="30"/>
  <c r="J3679" i="30"/>
  <c r="J3675" i="30"/>
  <c r="J3671" i="30"/>
  <c r="J3667" i="30"/>
  <c r="J3663" i="30"/>
  <c r="J3659" i="30"/>
  <c r="J3655" i="30"/>
  <c r="J3651" i="30"/>
  <c r="J3647" i="30"/>
  <c r="J3639" i="30"/>
  <c r="J3635" i="30"/>
  <c r="J3631" i="30"/>
  <c r="J3627" i="30"/>
  <c r="J3623" i="30"/>
  <c r="J3619" i="30"/>
  <c r="J3615" i="30"/>
  <c r="J3611" i="30"/>
  <c r="J3607" i="30"/>
  <c r="J3603" i="30"/>
  <c r="J3599" i="30"/>
  <c r="J3595" i="30"/>
  <c r="J3591" i="30"/>
  <c r="J3587" i="30"/>
  <c r="J3583" i="30"/>
  <c r="J3579" i="30"/>
  <c r="J3575" i="30"/>
  <c r="J3571" i="30"/>
  <c r="J3567" i="30"/>
  <c r="J3563" i="30"/>
  <c r="J3559" i="30"/>
  <c r="J3555" i="30"/>
  <c r="J3551" i="30"/>
  <c r="J3547" i="30"/>
  <c r="J3542" i="30"/>
  <c r="J3538" i="30"/>
  <c r="J3534" i="30"/>
  <c r="J3530" i="30"/>
  <c r="J3526" i="30"/>
  <c r="J3522" i="30"/>
  <c r="J3518" i="30"/>
  <c r="J3514" i="30"/>
  <c r="J3510" i="30"/>
  <c r="J3502" i="30"/>
  <c r="J3498" i="30"/>
  <c r="J3494" i="30"/>
  <c r="J3490" i="30"/>
  <c r="J3482" i="30"/>
  <c r="J3478" i="30"/>
  <c r="J3474" i="30"/>
  <c r="J3470" i="30"/>
  <c r="J3466" i="30"/>
  <c r="J3462" i="30"/>
  <c r="J3458" i="30"/>
  <c r="J3454" i="30"/>
  <c r="J3450" i="30"/>
  <c r="J3446" i="30"/>
  <c r="J3442" i="30"/>
  <c r="J3438" i="30"/>
  <c r="J3434" i="30"/>
  <c r="J3430" i="30"/>
  <c r="J3426" i="30"/>
  <c r="J3422" i="30"/>
  <c r="J3418" i="30"/>
  <c r="J3414" i="30"/>
  <c r="J3410" i="30"/>
  <c r="J3402" i="30"/>
  <c r="J3394" i="30"/>
  <c r="J3390" i="30"/>
  <c r="J3386" i="30"/>
  <c r="J3378" i="30"/>
  <c r="J3702" i="30"/>
  <c r="J3694" i="30"/>
  <c r="J3690" i="30"/>
  <c r="J3686" i="30"/>
  <c r="J3682" i="30"/>
  <c r="J3678" i="30"/>
  <c r="J3674" i="30"/>
  <c r="J3670" i="30"/>
  <c r="J3666" i="30"/>
  <c r="J3662" i="30"/>
  <c r="J3658" i="30"/>
  <c r="J3654" i="30"/>
  <c r="J3650" i="30"/>
  <c r="J3646" i="30"/>
  <c r="J3642" i="30"/>
  <c r="J3638" i="30"/>
  <c r="J3634" i="30"/>
  <c r="J3630" i="30"/>
  <c r="J3626" i="30"/>
  <c r="J3622" i="30"/>
  <c r="J3618" i="30"/>
  <c r="J3614" i="30"/>
  <c r="J3610" i="30"/>
  <c r="J3606" i="30"/>
  <c r="J3602" i="30"/>
  <c r="J3598" i="30"/>
  <c r="J3594" i="30"/>
  <c r="J3590" i="30"/>
  <c r="J3586" i="30"/>
  <c r="J3582" i="30"/>
  <c r="J3578" i="30"/>
  <c r="J3574" i="30"/>
  <c r="J3570" i="30"/>
  <c r="J3566" i="30"/>
  <c r="J3562" i="30"/>
  <c r="J3558" i="30"/>
  <c r="J3554" i="30"/>
  <c r="J3550" i="30"/>
  <c r="J3546" i="30"/>
  <c r="J3541" i="30"/>
  <c r="J3537" i="30"/>
  <c r="J3533" i="30"/>
  <c r="J3529" i="30"/>
  <c r="J3525" i="30"/>
  <c r="J3521" i="30"/>
  <c r="J3517" i="30"/>
  <c r="J3513" i="30"/>
  <c r="J3509" i="30"/>
  <c r="J3505" i="30"/>
  <c r="J3501" i="30"/>
  <c r="J3497" i="30"/>
  <c r="J3489" i="30"/>
  <c r="J3485" i="30"/>
  <c r="J3481" i="30"/>
  <c r="J3477" i="30"/>
  <c r="J3473" i="30"/>
  <c r="J3469" i="30"/>
  <c r="J3465" i="30"/>
  <c r="J3461" i="30"/>
  <c r="J3457" i="30"/>
  <c r="J3453" i="30"/>
  <c r="J3449" i="30"/>
  <c r="J3445" i="30"/>
  <c r="J3441" i="30"/>
  <c r="J3437" i="30"/>
  <c r="J3433" i="30"/>
  <c r="J3429" i="30"/>
  <c r="J3425" i="30"/>
  <c r="J3421" i="30"/>
  <c r="J3417" i="30"/>
  <c r="J3413" i="30"/>
  <c r="J3409" i="30"/>
  <c r="J3405" i="30"/>
  <c r="J3401" i="30"/>
  <c r="J3397" i="30"/>
  <c r="J3393" i="30"/>
  <c r="J3389" i="30"/>
  <c r="J3385" i="30"/>
  <c r="J3381" i="30"/>
  <c r="J3377" i="30"/>
  <c r="J3369" i="30"/>
  <c r="J3365" i="30"/>
  <c r="J3693" i="30"/>
  <c r="J3685" i="30"/>
  <c r="J3669" i="30"/>
  <c r="J3661" i="30"/>
  <c r="J3653" i="30"/>
  <c r="J3645" i="30"/>
  <c r="J3637" i="30"/>
  <c r="J3629" i="30"/>
  <c r="J3621" i="30"/>
  <c r="J3613" i="30"/>
  <c r="J3605" i="30"/>
  <c r="J3597" i="30"/>
  <c r="J3589" i="30"/>
  <c r="J3581" i="30"/>
  <c r="J3573" i="30"/>
  <c r="J3565" i="30"/>
  <c r="J3557" i="30"/>
  <c r="J3549" i="30"/>
  <c r="J3532" i="30"/>
  <c r="J3524" i="30"/>
  <c r="J3516" i="30"/>
  <c r="J3508" i="30"/>
  <c r="J3500" i="30"/>
  <c r="J3492" i="30"/>
  <c r="J3484" i="30"/>
  <c r="J3460" i="30"/>
  <c r="J3452" i="30"/>
  <c r="J3436" i="30"/>
  <c r="J3428" i="30"/>
  <c r="J3420" i="30"/>
  <c r="J3412" i="30"/>
  <c r="J3404" i="30"/>
  <c r="J3396" i="30"/>
  <c r="J3388" i="30"/>
  <c r="J3380" i="30"/>
  <c r="J3374" i="30"/>
  <c r="J3368" i="30"/>
  <c r="J3363" i="30"/>
  <c r="J3359" i="30"/>
  <c r="J3355" i="30"/>
  <c r="J3351" i="30"/>
  <c r="J3347" i="30"/>
  <c r="J3343" i="30"/>
  <c r="J3339" i="30"/>
  <c r="J3335" i="30"/>
  <c r="J3331" i="30"/>
  <c r="J3327" i="30"/>
  <c r="J3323" i="30"/>
  <c r="J3319" i="30"/>
  <c r="J3315" i="30"/>
  <c r="J3311" i="30"/>
  <c r="J3307" i="30"/>
  <c r="J3303" i="30"/>
  <c r="J3299" i="30"/>
  <c r="J3295" i="30"/>
  <c r="J3291" i="30"/>
  <c r="J3287" i="30"/>
  <c r="J3283" i="30"/>
  <c r="J3279" i="30"/>
  <c r="J3275" i="30"/>
  <c r="J3271" i="30"/>
  <c r="J3267" i="30"/>
  <c r="J3263" i="30"/>
  <c r="J3259" i="30"/>
  <c r="J3700" i="30"/>
  <c r="J3692" i="30"/>
  <c r="J3684" i="30"/>
  <c r="J3676" i="30"/>
  <c r="J3668" i="30"/>
  <c r="J3660" i="30"/>
  <c r="J3652" i="30"/>
  <c r="J3636" i="30"/>
  <c r="J3628" i="30"/>
  <c r="J3620" i="30"/>
  <c r="J3612" i="30"/>
  <c r="J3604" i="30"/>
  <c r="J3596" i="30"/>
  <c r="J3588" i="30"/>
  <c r="J3580" i="30"/>
  <c r="J3572" i="30"/>
  <c r="J3564" i="30"/>
  <c r="J3556" i="30"/>
  <c r="J3548" i="30"/>
  <c r="J3539" i="30"/>
  <c r="J3531" i="30"/>
  <c r="J3523" i="30"/>
  <c r="J3515" i="30"/>
  <c r="J3507" i="30"/>
  <c r="J3499" i="30"/>
  <c r="J3491" i="30"/>
  <c r="J3483" i="30"/>
  <c r="J3475" i="30"/>
  <c r="J3467" i="30"/>
  <c r="J3459" i="30"/>
  <c r="J3451" i="30"/>
  <c r="J3443" i="30"/>
  <c r="J3435" i="30"/>
  <c r="J3427" i="30"/>
  <c r="J3419" i="30"/>
  <c r="J3411" i="30"/>
  <c r="J3403" i="30"/>
  <c r="J3395" i="30"/>
  <c r="J3387" i="30"/>
  <c r="J3372" i="30"/>
  <c r="J3367" i="30"/>
  <c r="J3362" i="30"/>
  <c r="J3358" i="30"/>
  <c r="J3354" i="30"/>
  <c r="J3350" i="30"/>
  <c r="J3346" i="30"/>
  <c r="J3342" i="30"/>
  <c r="J3338" i="30"/>
  <c r="J3334" i="30"/>
  <c r="J3330" i="30"/>
  <c r="J3326" i="30"/>
  <c r="J3322" i="30"/>
  <c r="J3318" i="30"/>
  <c r="J3314" i="30"/>
  <c r="J3310" i="30"/>
  <c r="J3306" i="30"/>
  <c r="J3302" i="30"/>
  <c r="J3298" i="30"/>
  <c r="J3294" i="30"/>
  <c r="J3290" i="30"/>
  <c r="J3286" i="30"/>
  <c r="J3282" i="30"/>
  <c r="J3278" i="30"/>
  <c r="J3274" i="30"/>
  <c r="J3270" i="30"/>
  <c r="J3266" i="30"/>
  <c r="J3262" i="30"/>
  <c r="J3258" i="30"/>
  <c r="J3254" i="30"/>
  <c r="J3250" i="30"/>
  <c r="J3246" i="30"/>
  <c r="J3242" i="30"/>
  <c r="J3238" i="30"/>
  <c r="J3234" i="30"/>
  <c r="J3230" i="30"/>
  <c r="J3226" i="30"/>
  <c r="J3222" i="30"/>
  <c r="J3218" i="30"/>
  <c r="J3214" i="30"/>
  <c r="J3210" i="30"/>
  <c r="J3206" i="30"/>
  <c r="J3202" i="30"/>
  <c r="J3198" i="30"/>
  <c r="J3697" i="30"/>
  <c r="J3681" i="30"/>
  <c r="J3649" i="30"/>
  <c r="J3633" i="30"/>
  <c r="J3617" i="30"/>
  <c r="J3601" i="30"/>
  <c r="J3585" i="30"/>
  <c r="J3569" i="30"/>
  <c r="J3553" i="30"/>
  <c r="J3536" i="30"/>
  <c r="J3520" i="30"/>
  <c r="J3504" i="30"/>
  <c r="J3488" i="30"/>
  <c r="J3472" i="30"/>
  <c r="J3456" i="30"/>
  <c r="J3440" i="30"/>
  <c r="J3424" i="30"/>
  <c r="J3408" i="30"/>
  <c r="J3392" i="30"/>
  <c r="J3366" i="30"/>
  <c r="J3357" i="30"/>
  <c r="J3349" i="30"/>
  <c r="J3341" i="30"/>
  <c r="J3333" i="30"/>
  <c r="J3325" i="30"/>
  <c r="J3317" i="30"/>
  <c r="J3309" i="30"/>
  <c r="J3301" i="30"/>
  <c r="J3293" i="30"/>
  <c r="J3285" i="30"/>
  <c r="J3277" i="30"/>
  <c r="J3269" i="30"/>
  <c r="J3261" i="30"/>
  <c r="J3255" i="30"/>
  <c r="J3249" i="30"/>
  <c r="J3244" i="30"/>
  <c r="J3239" i="30"/>
  <c r="J3233" i="30"/>
  <c r="J3228" i="30"/>
  <c r="J3223" i="30"/>
  <c r="J3217" i="30"/>
  <c r="J3212" i="30"/>
  <c r="J3207" i="30"/>
  <c r="J3201" i="30"/>
  <c r="J3196" i="30"/>
  <c r="J3192" i="30"/>
  <c r="J3188" i="30"/>
  <c r="J3184" i="30"/>
  <c r="J3180" i="30"/>
  <c r="J3176" i="30"/>
  <c r="J3172" i="30"/>
  <c r="J3168" i="30"/>
  <c r="J3164" i="30"/>
  <c r="J3160" i="30"/>
  <c r="J3156" i="30"/>
  <c r="J3152" i="30"/>
  <c r="J3148" i="30"/>
  <c r="J3144" i="30"/>
  <c r="J3140" i="30"/>
  <c r="J3136" i="30"/>
  <c r="J3132" i="30"/>
  <c r="J3128" i="30"/>
  <c r="J3124" i="30"/>
  <c r="J3120" i="30"/>
  <c r="J3116" i="30"/>
  <c r="J3112" i="30"/>
  <c r="J3108" i="30"/>
  <c r="J3104" i="30"/>
  <c r="J3100" i="30"/>
  <c r="J3096" i="30"/>
  <c r="J3092" i="30"/>
  <c r="J3088" i="30"/>
  <c r="J3084" i="30"/>
  <c r="J3080" i="30"/>
  <c r="J3076" i="30"/>
  <c r="J3072" i="30"/>
  <c r="J3068" i="30"/>
  <c r="J3064" i="30"/>
  <c r="J3060" i="30"/>
  <c r="J3056" i="30"/>
  <c r="J3052" i="30"/>
  <c r="J3048" i="30"/>
  <c r="J3044" i="30"/>
  <c r="J3696" i="30"/>
  <c r="J3680" i="30"/>
  <c r="J3648" i="30"/>
  <c r="J3632" i="30"/>
  <c r="J3616" i="30"/>
  <c r="J3600" i="30"/>
  <c r="J3584" i="30"/>
  <c r="J3568" i="30"/>
  <c r="J3552" i="30"/>
  <c r="J3535" i="30"/>
  <c r="J3519" i="30"/>
  <c r="J3503" i="30"/>
  <c r="J3487" i="30"/>
  <c r="J3471" i="30"/>
  <c r="J3455" i="30"/>
  <c r="J3439" i="30"/>
  <c r="J3423" i="30"/>
  <c r="J3407" i="30"/>
  <c r="J3391" i="30"/>
  <c r="J3375" i="30"/>
  <c r="J3364" i="30"/>
  <c r="J3356" i="30"/>
  <c r="J3348" i="30"/>
  <c r="J3340" i="30"/>
  <c r="J3332" i="30"/>
  <c r="J3324" i="30"/>
  <c r="J3316" i="30"/>
  <c r="J3308" i="30"/>
  <c r="J3300" i="30"/>
  <c r="J3292" i="30"/>
  <c r="J3284" i="30"/>
  <c r="J3276" i="30"/>
  <c r="J3268" i="30"/>
  <c r="J3260" i="30"/>
  <c r="J3253" i="30"/>
  <c r="J3248" i="30"/>
  <c r="J3243" i="30"/>
  <c r="J3237" i="30"/>
  <c r="J3232" i="30"/>
  <c r="J3227" i="30"/>
  <c r="J3221" i="30"/>
  <c r="J3216" i="30"/>
  <c r="J3211" i="30"/>
  <c r="J3205" i="30"/>
  <c r="J3200" i="30"/>
  <c r="J3195" i="30"/>
  <c r="J3191" i="30"/>
  <c r="J3187" i="30"/>
  <c r="J3183" i="30"/>
  <c r="J3179" i="30"/>
  <c r="J3175" i="30"/>
  <c r="J3171" i="30"/>
  <c r="J3167" i="30"/>
  <c r="J3163" i="30"/>
  <c r="J3159" i="30"/>
  <c r="J3155" i="30"/>
  <c r="J3151" i="30"/>
  <c r="J3147" i="30"/>
  <c r="J3143" i="30"/>
  <c r="J3139" i="30"/>
  <c r="J3135" i="30"/>
  <c r="J3131" i="30"/>
  <c r="J3127" i="30"/>
  <c r="J3123" i="30"/>
  <c r="J3119" i="30"/>
  <c r="J3115" i="30"/>
  <c r="J3111" i="30"/>
  <c r="J3107" i="30"/>
  <c r="J3103" i="30"/>
  <c r="J3099" i="30"/>
  <c r="J3095" i="30"/>
  <c r="J3091" i="30"/>
  <c r="J3087" i="30"/>
  <c r="J3083" i="30"/>
  <c r="J3079" i="30"/>
  <c r="J3075" i="30"/>
  <c r="J3071" i="30"/>
  <c r="J3067" i="30"/>
  <c r="J3063" i="30"/>
  <c r="J3059" i="30"/>
  <c r="J3055" i="30"/>
  <c r="J3051" i="30"/>
  <c r="J3047" i="30"/>
  <c r="J3043" i="30"/>
  <c r="J3039" i="30"/>
  <c r="J3035" i="30"/>
  <c r="J3031" i="30"/>
  <c r="J3027" i="30"/>
  <c r="J3023" i="30"/>
  <c r="J3019" i="30"/>
  <c r="J3015" i="30"/>
  <c r="J3011" i="30"/>
  <c r="J3007" i="30"/>
  <c r="J3003" i="30"/>
  <c r="J2999" i="30"/>
  <c r="J2995" i="30"/>
  <c r="J2991" i="30"/>
  <c r="J2987" i="30"/>
  <c r="J2983" i="30"/>
  <c r="J2979" i="30"/>
  <c r="J2975" i="30"/>
  <c r="J2971" i="30"/>
  <c r="J3689" i="30"/>
  <c r="J3657" i="30"/>
  <c r="J3625" i="30"/>
  <c r="J3593" i="30"/>
  <c r="J3561" i="30"/>
  <c r="J3528" i="30"/>
  <c r="J3496" i="30"/>
  <c r="J3464" i="30"/>
  <c r="J3432" i="30"/>
  <c r="J3400" i="30"/>
  <c r="J3371" i="30"/>
  <c r="J3353" i="30"/>
  <c r="J3337" i="30"/>
  <c r="J3321" i="30"/>
  <c r="J3305" i="30"/>
  <c r="J3289" i="30"/>
  <c r="J3273" i="30"/>
  <c r="J3257" i="30"/>
  <c r="J3247" i="30"/>
  <c r="J3236" i="30"/>
  <c r="J3225" i="30"/>
  <c r="J3215" i="30"/>
  <c r="J3204" i="30"/>
  <c r="J3194" i="30"/>
  <c r="J3186" i="30"/>
  <c r="J3178" i="30"/>
  <c r="J3170" i="30"/>
  <c r="J3162" i="30"/>
  <c r="J3154" i="30"/>
  <c r="J3146" i="30"/>
  <c r="J3138" i="30"/>
  <c r="J3130" i="30"/>
  <c r="J3122" i="30"/>
  <c r="J3106" i="30"/>
  <c r="J3098" i="30"/>
  <c r="J3090" i="30"/>
  <c r="J3082" i="30"/>
  <c r="J3074" i="30"/>
  <c r="J3066" i="30"/>
  <c r="J3058" i="30"/>
  <c r="J3050" i="30"/>
  <c r="J3042" i="30"/>
  <c r="J3037" i="30"/>
  <c r="J3032" i="30"/>
  <c r="J3026" i="30"/>
  <c r="J3021" i="30"/>
  <c r="J3016" i="30"/>
  <c r="J3010" i="30"/>
  <c r="J3005" i="30"/>
  <c r="J3000" i="30"/>
  <c r="J2994" i="30"/>
  <c r="J2989" i="30"/>
  <c r="J2984" i="30"/>
  <c r="J2978" i="30"/>
  <c r="J2973" i="30"/>
  <c r="J2968" i="30"/>
  <c r="J2964" i="30"/>
  <c r="J2960" i="30"/>
  <c r="J2956" i="30"/>
  <c r="J2952" i="30"/>
  <c r="J2948" i="30"/>
  <c r="J2944" i="30"/>
  <c r="J2940" i="30"/>
  <c r="J2936" i="30"/>
  <c r="J2932" i="30"/>
  <c r="J2928" i="30"/>
  <c r="J2924" i="30"/>
  <c r="J2920" i="30"/>
  <c r="J2916" i="30"/>
  <c r="J2912" i="30"/>
  <c r="J2908" i="30"/>
  <c r="J2904" i="30"/>
  <c r="J2900" i="30"/>
  <c r="J2896" i="30"/>
  <c r="J2892" i="30"/>
  <c r="J2888" i="30"/>
  <c r="J2884" i="30"/>
  <c r="J2880" i="30"/>
  <c r="J2876" i="30"/>
  <c r="J2872" i="30"/>
  <c r="J2868" i="30"/>
  <c r="J2864" i="30"/>
  <c r="J2860" i="30"/>
  <c r="J2856" i="30"/>
  <c r="J2852" i="30"/>
  <c r="J2848" i="30"/>
  <c r="J2844" i="30"/>
  <c r="J2840" i="30"/>
  <c r="J2836" i="30"/>
  <c r="J2832" i="30"/>
  <c r="J2828" i="30"/>
  <c r="J2824" i="30"/>
  <c r="J2820" i="30"/>
  <c r="J2816" i="30"/>
  <c r="J2812" i="30"/>
  <c r="J2808" i="30"/>
  <c r="J2804" i="30"/>
  <c r="J2800" i="30"/>
  <c r="J2796" i="30"/>
  <c r="J2792" i="30"/>
  <c r="J2788" i="30"/>
  <c r="J2784" i="30"/>
  <c r="J2780" i="30"/>
  <c r="J2776" i="30"/>
  <c r="J2772" i="30"/>
  <c r="J2768" i="30"/>
  <c r="J2764" i="30"/>
  <c r="J2760" i="30"/>
  <c r="J2756" i="30"/>
  <c r="J2752" i="30"/>
  <c r="J2748" i="30"/>
  <c r="J2744" i="30"/>
  <c r="J2740" i="30"/>
  <c r="J2736" i="30"/>
  <c r="J2732" i="30"/>
  <c r="J2728" i="30"/>
  <c r="J2724" i="30"/>
  <c r="J2720" i="30"/>
  <c r="J2716" i="30"/>
  <c r="J2712" i="30"/>
  <c r="J2708" i="30"/>
  <c r="J2704" i="30"/>
  <c r="J2700" i="30"/>
  <c r="J2696" i="30"/>
  <c r="J2692" i="30"/>
  <c r="J2688" i="30"/>
  <c r="J2684" i="30"/>
  <c r="J2680" i="30"/>
  <c r="J2676" i="30"/>
  <c r="J2672" i="30"/>
  <c r="J2668" i="30"/>
  <c r="J2664" i="30"/>
  <c r="J2660" i="30"/>
  <c r="J2656" i="30"/>
  <c r="J2652" i="30"/>
  <c r="J2648" i="30"/>
  <c r="J2644" i="30"/>
  <c r="J2640" i="30"/>
  <c r="J2636" i="30"/>
  <c r="J2632" i="30"/>
  <c r="J2628" i="30"/>
  <c r="J2624" i="30"/>
  <c r="J2620" i="30"/>
  <c r="J2616" i="30"/>
  <c r="J2612" i="30"/>
  <c r="J2608" i="30"/>
  <c r="J2604" i="30"/>
  <c r="J2600" i="30"/>
  <c r="J2596" i="30"/>
  <c r="J2592" i="30"/>
  <c r="J2588" i="30"/>
  <c r="J2584" i="30"/>
  <c r="J2580" i="30"/>
  <c r="J3688" i="30"/>
  <c r="J3656" i="30"/>
  <c r="J3624" i="30"/>
  <c r="J3592" i="30"/>
  <c r="J3560" i="30"/>
  <c r="J3527" i="30"/>
  <c r="J3495" i="30"/>
  <c r="J3463" i="30"/>
  <c r="J3431" i="30"/>
  <c r="J3399" i="30"/>
  <c r="J3370" i="30"/>
  <c r="J3352" i="30"/>
  <c r="J3336" i="30"/>
  <c r="J3320" i="30"/>
  <c r="J3304" i="30"/>
  <c r="J3288" i="30"/>
  <c r="J3272" i="30"/>
  <c r="J3256" i="30"/>
  <c r="J3245" i="30"/>
  <c r="J3235" i="30"/>
  <c r="J3224" i="30"/>
  <c r="J3213" i="30"/>
  <c r="J3203" i="30"/>
  <c r="J3193" i="30"/>
  <c r="J3185" i="30"/>
  <c r="J3177" i="30"/>
  <c r="J3169" i="30"/>
  <c r="J3161" i="30"/>
  <c r="J3153" i="30"/>
  <c r="J3145" i="30"/>
  <c r="J3137" i="30"/>
  <c r="J3129" i="30"/>
  <c r="J3121" i="30"/>
  <c r="J3113" i="30"/>
  <c r="J3105" i="30"/>
  <c r="J3097" i="30"/>
  <c r="J3089" i="30"/>
  <c r="J3081" i="30"/>
  <c r="J3073" i="30"/>
  <c r="J3065" i="30"/>
  <c r="J3057" i="30"/>
  <c r="J3049" i="30"/>
  <c r="J3041" i="30"/>
  <c r="J3036" i="30"/>
  <c r="J3030" i="30"/>
  <c r="J3025" i="30"/>
  <c r="J3020" i="30"/>
  <c r="J3014" i="30"/>
  <c r="J3009" i="30"/>
  <c r="J3004" i="30"/>
  <c r="J2998" i="30"/>
  <c r="J2993" i="30"/>
  <c r="J2988" i="30"/>
  <c r="J2982" i="30"/>
  <c r="J2977" i="30"/>
  <c r="J2972" i="30"/>
  <c r="J2967" i="30"/>
  <c r="J2963" i="30"/>
  <c r="J2959" i="30"/>
  <c r="J2955" i="30"/>
  <c r="J2951" i="30"/>
  <c r="J2947" i="30"/>
  <c r="J2943" i="30"/>
  <c r="J2939" i="30"/>
  <c r="J2935" i="30"/>
  <c r="J2931" i="30"/>
  <c r="J2927" i="30"/>
  <c r="J2923" i="30"/>
  <c r="J2919" i="30"/>
  <c r="J2915" i="30"/>
  <c r="J2911" i="30"/>
  <c r="J2907" i="30"/>
  <c r="J2903" i="30"/>
  <c r="J2899" i="30"/>
  <c r="J2895" i="30"/>
  <c r="J2891" i="30"/>
  <c r="J2887" i="30"/>
  <c r="J2883" i="30"/>
  <c r="J2879" i="30"/>
  <c r="J2875" i="30"/>
  <c r="J2871" i="30"/>
  <c r="J2867" i="30"/>
  <c r="J2863" i="30"/>
  <c r="J2859" i="30"/>
  <c r="J2855" i="30"/>
  <c r="J2851" i="30"/>
  <c r="J2847" i="30"/>
  <c r="J2843" i="30"/>
  <c r="J2839" i="30"/>
  <c r="J2835" i="30"/>
  <c r="J2831" i="30"/>
  <c r="J2827" i="30"/>
  <c r="J2823" i="30"/>
  <c r="J2819" i="30"/>
  <c r="J2815" i="30"/>
  <c r="J2811" i="30"/>
  <c r="J2807" i="30"/>
  <c r="J2803" i="30"/>
  <c r="J2799" i="30"/>
  <c r="J2795" i="30"/>
  <c r="J2791" i="30"/>
  <c r="J2787" i="30"/>
  <c r="J2783" i="30"/>
  <c r="J2779" i="30"/>
  <c r="J2775" i="30"/>
  <c r="J2771" i="30"/>
  <c r="J2767" i="30"/>
  <c r="J2763" i="30"/>
  <c r="J2759" i="30"/>
  <c r="J2755" i="30"/>
  <c r="J2751" i="30"/>
  <c r="J2747" i="30"/>
  <c r="J2743" i="30"/>
  <c r="J2739" i="30"/>
  <c r="J2735" i="30"/>
  <c r="J2731" i="30"/>
  <c r="J2727" i="30"/>
  <c r="J2723" i="30"/>
  <c r="J2719" i="30"/>
  <c r="J2715" i="30"/>
  <c r="J2711" i="30"/>
  <c r="J2707" i="30"/>
  <c r="J2703" i="30"/>
  <c r="J2699" i="30"/>
  <c r="J2695" i="30"/>
  <c r="J2691" i="30"/>
  <c r="J2687" i="30"/>
  <c r="J2683" i="30"/>
  <c r="J2679" i="30"/>
  <c r="J2675" i="30"/>
  <c r="J2671" i="30"/>
  <c r="J2667" i="30"/>
  <c r="J2663" i="30"/>
  <c r="J2659" i="30"/>
  <c r="J2655" i="30"/>
  <c r="J2651" i="30"/>
  <c r="J2647" i="30"/>
  <c r="J2643" i="30"/>
  <c r="J2639" i="30"/>
  <c r="J2635" i="30"/>
  <c r="J2631" i="30"/>
  <c r="J2627" i="30"/>
  <c r="J2623" i="30"/>
  <c r="J2619" i="30"/>
  <c r="J2615" i="30"/>
  <c r="J2611" i="30"/>
  <c r="J2607" i="30"/>
  <c r="J2603" i="30"/>
  <c r="J2599" i="30"/>
  <c r="J2595" i="30"/>
  <c r="J2591" i="30"/>
  <c r="J2587" i="30"/>
  <c r="J2583" i="30"/>
  <c r="J2579" i="30"/>
  <c r="J2575" i="30"/>
  <c r="J2571" i="30"/>
  <c r="J2567" i="30"/>
  <c r="J2563" i="30"/>
  <c r="J2559" i="30"/>
  <c r="J2555" i="30"/>
  <c r="J2551" i="30"/>
  <c r="J2547" i="30"/>
  <c r="J2543" i="30"/>
  <c r="J2539" i="30"/>
  <c r="J2535" i="30"/>
  <c r="J2531" i="30"/>
  <c r="J2527" i="30"/>
  <c r="J2523" i="30"/>
  <c r="J2519" i="30"/>
  <c r="J2515" i="30"/>
  <c r="J3673" i="30"/>
  <c r="J3609" i="30"/>
  <c r="J3545" i="30"/>
  <c r="J3416" i="30"/>
  <c r="J3361" i="30"/>
  <c r="J3329" i="30"/>
  <c r="J3297" i="30"/>
  <c r="J3265" i="30"/>
  <c r="J3241" i="30"/>
  <c r="J3220" i="30"/>
  <c r="J3199" i="30"/>
  <c r="J3182" i="30"/>
  <c r="J3166" i="30"/>
  <c r="J3150" i="30"/>
  <c r="J3134" i="30"/>
  <c r="J3118" i="30"/>
  <c r="J3102" i="30"/>
  <c r="J3086" i="30"/>
  <c r="J3070" i="30"/>
  <c r="J3054" i="30"/>
  <c r="J3040" i="30"/>
  <c r="J3029" i="30"/>
  <c r="J3018" i="30"/>
  <c r="J3008" i="30"/>
  <c r="J2997" i="30"/>
  <c r="J2986" i="30"/>
  <c r="J2976" i="30"/>
  <c r="J2966" i="30"/>
  <c r="J2958" i="30"/>
  <c r="J2950" i="30"/>
  <c r="J2942" i="30"/>
  <c r="J2934" i="30"/>
  <c r="J2926" i="30"/>
  <c r="J2918" i="30"/>
  <c r="J2910" i="30"/>
  <c r="J2902" i="30"/>
  <c r="J2894" i="30"/>
  <c r="J2886" i="30"/>
  <c r="J2878" i="30"/>
  <c r="J2870" i="30"/>
  <c r="J2862" i="30"/>
  <c r="J2854" i="30"/>
  <c r="J2846" i="30"/>
  <c r="J2838" i="30"/>
  <c r="J2830" i="30"/>
  <c r="J2822" i="30"/>
  <c r="J2814" i="30"/>
  <c r="J2806" i="30"/>
  <c r="J2798" i="30"/>
  <c r="J2790" i="30"/>
  <c r="J2782" i="30"/>
  <c r="J2774" i="30"/>
  <c r="J2766" i="30"/>
  <c r="J2758" i="30"/>
  <c r="J2750" i="30"/>
  <c r="J2742" i="30"/>
  <c r="J2734" i="30"/>
  <c r="J2726" i="30"/>
  <c r="J2718" i="30"/>
  <c r="J2710" i="30"/>
  <c r="J2702" i="30"/>
  <c r="J2694" i="30"/>
  <c r="J2686" i="30"/>
  <c r="J2678" i="30"/>
  <c r="J2670" i="30"/>
  <c r="J2662" i="30"/>
  <c r="J2654" i="30"/>
  <c r="J2646" i="30"/>
  <c r="J2638" i="30"/>
  <c r="J2630" i="30"/>
  <c r="J2622" i="30"/>
  <c r="J2614" i="30"/>
  <c r="J2606" i="30"/>
  <c r="J2598" i="30"/>
  <c r="J2590" i="30"/>
  <c r="J2582" i="30"/>
  <c r="J2576" i="30"/>
  <c r="J2570" i="30"/>
  <c r="J2565" i="30"/>
  <c r="J2560" i="30"/>
  <c r="J2554" i="30"/>
  <c r="J2549" i="30"/>
  <c r="J2544" i="30"/>
  <c r="J2538" i="30"/>
  <c r="J2533" i="30"/>
  <c r="J2528" i="30"/>
  <c r="J2522" i="30"/>
  <c r="J2517" i="30"/>
  <c r="J2512" i="30"/>
  <c r="J2508" i="30"/>
  <c r="J2504" i="30"/>
  <c r="J2500" i="30"/>
  <c r="J2496" i="30"/>
  <c r="J2492" i="30"/>
  <c r="J2488" i="30"/>
  <c r="J2484" i="30"/>
  <c r="J2480" i="30"/>
  <c r="J2476" i="30"/>
  <c r="J2472" i="30"/>
  <c r="J2468" i="30"/>
  <c r="J2464" i="30"/>
  <c r="J2460" i="30"/>
  <c r="J2456" i="30"/>
  <c r="J2452" i="30"/>
  <c r="J2448" i="30"/>
  <c r="J2444" i="30"/>
  <c r="J2440" i="30"/>
  <c r="J2436" i="30"/>
  <c r="J2432" i="30"/>
  <c r="J2428" i="30"/>
  <c r="J2424" i="30"/>
  <c r="J2420" i="30"/>
  <c r="J2416" i="30"/>
  <c r="J2412" i="30"/>
  <c r="J2408" i="30"/>
  <c r="J2404" i="30"/>
  <c r="J2400" i="30"/>
  <c r="J2396" i="30"/>
  <c r="J2392" i="30"/>
  <c r="J2388" i="30"/>
  <c r="J2384" i="30"/>
  <c r="J2380" i="30"/>
  <c r="J2376" i="30"/>
  <c r="J2372" i="30"/>
  <c r="J2368" i="30"/>
  <c r="J2364" i="30"/>
  <c r="J2360" i="30"/>
  <c r="J2356" i="30"/>
  <c r="J2352" i="30"/>
  <c r="J2348" i="30"/>
  <c r="J2344" i="30"/>
  <c r="J2340" i="30"/>
  <c r="J2336" i="30"/>
  <c r="J2332" i="30"/>
  <c r="J2328" i="30"/>
  <c r="J2324" i="30"/>
  <c r="J2320" i="30"/>
  <c r="J2316" i="30"/>
  <c r="J2312" i="30"/>
  <c r="J2308" i="30"/>
  <c r="J2304" i="30"/>
  <c r="J2300" i="30"/>
  <c r="J2296" i="30"/>
  <c r="J2292" i="30"/>
  <c r="J2288" i="30"/>
  <c r="J2284" i="30"/>
  <c r="J2280" i="30"/>
  <c r="J2276" i="30"/>
  <c r="J2272" i="30"/>
  <c r="J2268" i="30"/>
  <c r="J2264" i="30"/>
  <c r="J2260" i="30"/>
  <c r="J2256" i="30"/>
  <c r="J2252" i="30"/>
  <c r="J2248" i="30"/>
  <c r="J2244" i="30"/>
  <c r="J2240" i="30"/>
  <c r="J2236" i="30"/>
  <c r="J2232" i="30"/>
  <c r="J2228" i="30"/>
  <c r="J2224" i="30"/>
  <c r="J2220" i="30"/>
  <c r="J2216" i="30"/>
  <c r="J2212" i="30"/>
  <c r="J2208" i="30"/>
  <c r="J2204" i="30"/>
  <c r="J2200" i="30"/>
  <c r="J2196" i="30"/>
  <c r="J2192" i="30"/>
  <c r="J3672" i="30"/>
  <c r="J3608" i="30"/>
  <c r="J3543" i="30"/>
  <c r="J3479" i="30"/>
  <c r="J3415" i="30"/>
  <c r="J3360" i="30"/>
  <c r="J3328" i="30"/>
  <c r="J3296" i="30"/>
  <c r="J3264" i="30"/>
  <c r="J3240" i="30"/>
  <c r="J3197" i="30"/>
  <c r="J3181" i="30"/>
  <c r="J3165" i="30"/>
  <c r="J3149" i="30"/>
  <c r="J3133" i="30"/>
  <c r="J3117" i="30"/>
  <c r="J3101" i="30"/>
  <c r="J3085" i="30"/>
  <c r="J3069" i="30"/>
  <c r="J3053" i="30"/>
  <c r="J3038" i="30"/>
  <c r="J3028" i="30"/>
  <c r="J3017" i="30"/>
  <c r="J3006" i="30"/>
  <c r="J2996" i="30"/>
  <c r="J2985" i="30"/>
  <c r="J2974" i="30"/>
  <c r="J2965" i="30"/>
  <c r="J2957" i="30"/>
  <c r="J2949" i="30"/>
  <c r="J2941" i="30"/>
  <c r="J2933" i="30"/>
  <c r="J2925" i="30"/>
  <c r="J2917" i="30"/>
  <c r="J2909" i="30"/>
  <c r="J2901" i="30"/>
  <c r="J2893" i="30"/>
  <c r="J2885" i="30"/>
  <c r="J2877" i="30"/>
  <c r="J2869" i="30"/>
  <c r="J2861" i="30"/>
  <c r="J2853" i="30"/>
  <c r="J2845" i="30"/>
  <c r="J2837" i="30"/>
  <c r="J2829" i="30"/>
  <c r="J2821" i="30"/>
  <c r="J2813" i="30"/>
  <c r="J2805" i="30"/>
  <c r="J2797" i="30"/>
  <c r="J2789" i="30"/>
  <c r="J2781" i="30"/>
  <c r="J2773" i="30"/>
  <c r="J2765" i="30"/>
  <c r="J2757" i="30"/>
  <c r="J2749" i="30"/>
  <c r="J2741" i="30"/>
  <c r="J2733" i="30"/>
  <c r="J2725" i="30"/>
  <c r="J2717" i="30"/>
  <c r="J2709" i="30"/>
  <c r="J2701" i="30"/>
  <c r="J2693" i="30"/>
  <c r="J2685" i="30"/>
  <c r="J2677" i="30"/>
  <c r="J2669" i="30"/>
  <c r="J2661" i="30"/>
  <c r="J2653" i="30"/>
  <c r="J2645" i="30"/>
  <c r="J2637" i="30"/>
  <c r="J2629" i="30"/>
  <c r="J2621" i="30"/>
  <c r="J2613" i="30"/>
  <c r="J2605" i="30"/>
  <c r="J2597" i="30"/>
  <c r="J2589" i="30"/>
  <c r="J2581" i="30"/>
  <c r="J2574" i="30"/>
  <c r="J2569" i="30"/>
  <c r="J2564" i="30"/>
  <c r="J2558" i="30"/>
  <c r="J2553" i="30"/>
  <c r="J2548" i="30"/>
  <c r="J2542" i="30"/>
  <c r="J2537" i="30"/>
  <c r="J2532" i="30"/>
  <c r="J2526" i="30"/>
  <c r="J2521" i="30"/>
  <c r="J2516" i="30"/>
  <c r="J2511" i="30"/>
  <c r="J2507" i="30"/>
  <c r="J2503" i="30"/>
  <c r="J2499" i="30"/>
  <c r="J2495" i="30"/>
  <c r="J2491" i="30"/>
  <c r="J2487" i="30"/>
  <c r="J2483" i="30"/>
  <c r="J2479" i="30"/>
  <c r="J2475" i="30"/>
  <c r="J2471" i="30"/>
  <c r="J2467" i="30"/>
  <c r="J2463" i="30"/>
  <c r="J2459" i="30"/>
  <c r="J2455" i="30"/>
  <c r="J2447" i="30"/>
  <c r="J2443" i="30"/>
  <c r="J2439" i="30"/>
  <c r="J2435" i="30"/>
  <c r="J2431" i="30"/>
  <c r="J2427" i="30"/>
  <c r="J2423" i="30"/>
  <c r="J2419" i="30"/>
  <c r="J2415" i="30"/>
  <c r="J2411" i="30"/>
  <c r="J2407" i="30"/>
  <c r="J2403" i="30"/>
  <c r="J2399" i="30"/>
  <c r="J2395" i="30"/>
  <c r="J2391" i="30"/>
  <c r="J2387" i="30"/>
  <c r="J2383" i="30"/>
  <c r="J2379" i="30"/>
  <c r="J2375" i="30"/>
  <c r="J2371" i="30"/>
  <c r="J2367" i="30"/>
  <c r="J2363" i="30"/>
  <c r="J2359" i="30"/>
  <c r="J2355" i="30"/>
  <c r="J2351" i="30"/>
  <c r="J2347" i="30"/>
  <c r="J2343" i="30"/>
  <c r="J2339" i="30"/>
  <c r="J2335" i="30"/>
  <c r="J2331" i="30"/>
  <c r="J2323" i="30"/>
  <c r="J2319" i="30"/>
  <c r="J2315" i="30"/>
  <c r="J2311" i="30"/>
  <c r="J2307" i="30"/>
  <c r="J2303" i="30"/>
  <c r="J2299" i="30"/>
  <c r="J2295" i="30"/>
  <c r="J2291" i="30"/>
  <c r="J2287" i="30"/>
  <c r="J2283" i="30"/>
  <c r="J2279" i="30"/>
  <c r="J2275" i="30"/>
  <c r="J2271" i="30"/>
  <c r="J2267" i="30"/>
  <c r="J2263" i="30"/>
  <c r="J2259" i="30"/>
  <c r="J2251" i="30"/>
  <c r="J2247" i="30"/>
  <c r="J2243" i="30"/>
  <c r="J2239" i="30"/>
  <c r="J2235" i="30"/>
  <c r="J2231" i="30"/>
  <c r="J2227" i="30"/>
  <c r="J2223" i="30"/>
  <c r="J2219" i="30"/>
  <c r="J2215" i="30"/>
  <c r="J2211" i="30"/>
  <c r="J2207" i="30"/>
  <c r="J2203" i="30"/>
  <c r="J2199" i="30"/>
  <c r="J2195" i="30"/>
  <c r="J2191" i="30"/>
  <c r="J2187" i="30"/>
  <c r="J2183" i="30"/>
  <c r="J2179" i="30"/>
  <c r="J2175" i="30"/>
  <c r="J2171" i="30"/>
  <c r="J2167" i="30"/>
  <c r="J2163" i="30"/>
  <c r="J2159" i="30"/>
  <c r="J2155" i="30"/>
  <c r="J2151" i="30"/>
  <c r="J2147" i="30"/>
  <c r="J2143" i="30"/>
  <c r="J2139" i="30"/>
  <c r="J2135" i="30"/>
  <c r="J2131" i="30"/>
  <c r="J2127" i="30"/>
  <c r="J2123" i="30"/>
  <c r="J2119" i="30"/>
  <c r="J2115" i="30"/>
  <c r="J2111" i="30"/>
  <c r="J2107" i="30"/>
  <c r="J2103" i="30"/>
  <c r="J2099" i="30"/>
  <c r="J2095" i="30"/>
  <c r="J2091" i="30"/>
  <c r="J2087" i="30"/>
  <c r="J2083" i="30"/>
  <c r="J2079" i="30"/>
  <c r="J2075" i="30"/>
  <c r="J2071" i="30"/>
  <c r="J3641" i="30"/>
  <c r="J3512" i="30"/>
  <c r="J3384" i="30"/>
  <c r="J3313" i="30"/>
  <c r="J3252" i="30"/>
  <c r="J3209" i="30"/>
  <c r="J3174" i="30"/>
  <c r="J3142" i="30"/>
  <c r="J3110" i="30"/>
  <c r="J3078" i="30"/>
  <c r="J3046" i="30"/>
  <c r="J3024" i="30"/>
  <c r="J3002" i="30"/>
  <c r="J2981" i="30"/>
  <c r="J2962" i="30"/>
  <c r="J2946" i="30"/>
  <c r="J2930" i="30"/>
  <c r="J2914" i="30"/>
  <c r="J2898" i="30"/>
  <c r="J2882" i="30"/>
  <c r="J2866" i="30"/>
  <c r="J2850" i="30"/>
  <c r="J2834" i="30"/>
  <c r="J2818" i="30"/>
  <c r="J2802" i="30"/>
  <c r="J2786" i="30"/>
  <c r="J2770" i="30"/>
  <c r="J2754" i="30"/>
  <c r="J2738" i="30"/>
  <c r="J2722" i="30"/>
  <c r="J2706" i="30"/>
  <c r="J2690" i="30"/>
  <c r="J2674" i="30"/>
  <c r="J2658" i="30"/>
  <c r="J2642" i="30"/>
  <c r="J2626" i="30"/>
  <c r="J2610" i="30"/>
  <c r="J2594" i="30"/>
  <c r="J2578" i="30"/>
  <c r="J2568" i="30"/>
  <c r="J2557" i="30"/>
  <c r="J2546" i="30"/>
  <c r="J2536" i="30"/>
  <c r="J2525" i="30"/>
  <c r="J2514" i="30"/>
  <c r="J2506" i="30"/>
  <c r="J2498" i="30"/>
  <c r="J2490" i="30"/>
  <c r="J2482" i="30"/>
  <c r="J2474" i="30"/>
  <c r="J2466" i="30"/>
  <c r="J2458" i="30"/>
  <c r="J2450" i="30"/>
  <c r="J2442" i="30"/>
  <c r="J2434" i="30"/>
  <c r="J2426" i="30"/>
  <c r="J2418" i="30"/>
  <c r="J2410" i="30"/>
  <c r="J2402" i="30"/>
  <c r="J2394" i="30"/>
  <c r="J2386" i="30"/>
  <c r="J2378" i="30"/>
  <c r="J2370" i="30"/>
  <c r="J2362" i="30"/>
  <c r="J2354" i="30"/>
  <c r="J2346" i="30"/>
  <c r="J2338" i="30"/>
  <c r="J2330" i="30"/>
  <c r="J2322" i="30"/>
  <c r="J2314" i="30"/>
  <c r="J2306" i="30"/>
  <c r="J2298" i="30"/>
  <c r="J2290" i="30"/>
  <c r="J2282" i="30"/>
  <c r="J2274" i="30"/>
  <c r="J2266" i="30"/>
  <c r="J2258" i="30"/>
  <c r="J2250" i="30"/>
  <c r="J2242" i="30"/>
  <c r="J2234" i="30"/>
  <c r="J2226" i="30"/>
  <c r="J2218" i="30"/>
  <c r="J2210" i="30"/>
  <c r="J2202" i="30"/>
  <c r="J2194" i="30"/>
  <c r="J2188" i="30"/>
  <c r="J2182" i="30"/>
  <c r="J2177" i="30"/>
  <c r="J2172" i="30"/>
  <c r="J2166" i="30"/>
  <c r="J2161" i="30"/>
  <c r="J2156" i="30"/>
  <c r="J2150" i="30"/>
  <c r="J2145" i="30"/>
  <c r="J2140" i="30"/>
  <c r="J2134" i="30"/>
  <c r="J2129" i="30"/>
  <c r="J2124" i="30"/>
  <c r="J2118" i="30"/>
  <c r="J2113" i="30"/>
  <c r="J2108" i="30"/>
  <c r="J2102" i="30"/>
  <c r="J2097" i="30"/>
  <c r="J2092" i="30"/>
  <c r="J2086" i="30"/>
  <c r="J2081" i="30"/>
  <c r="J2076" i="30"/>
  <c r="J2070" i="30"/>
  <c r="J2066" i="30"/>
  <c r="J2062" i="30"/>
  <c r="J2058" i="30"/>
  <c r="J2054" i="30"/>
  <c r="J2050" i="30"/>
  <c r="J2046" i="30"/>
  <c r="J2042" i="30"/>
  <c r="J2038" i="30"/>
  <c r="J2034" i="30"/>
  <c r="J2030" i="30"/>
  <c r="J2026" i="30"/>
  <c r="J2022" i="30"/>
  <c r="J2018" i="30"/>
  <c r="J2014" i="30"/>
  <c r="J2010" i="30"/>
  <c r="J2006" i="30"/>
  <c r="J2002" i="30"/>
  <c r="J1998" i="30"/>
  <c r="J1994" i="30"/>
  <c r="J1990" i="30"/>
  <c r="J1986" i="30"/>
  <c r="J1982" i="30"/>
  <c r="J1978" i="30"/>
  <c r="J1974" i="30"/>
  <c r="J1970" i="30"/>
  <c r="J1966" i="30"/>
  <c r="J1962" i="30"/>
  <c r="J1958" i="30"/>
  <c r="J1950" i="30"/>
  <c r="J1946" i="30"/>
  <c r="J1942" i="30"/>
  <c r="J1938" i="30"/>
  <c r="J1934" i="30"/>
  <c r="J1930" i="30"/>
  <c r="J1926" i="30"/>
  <c r="J1922" i="30"/>
  <c r="J1918" i="30"/>
  <c r="J1914" i="30"/>
  <c r="J1910" i="30"/>
  <c r="J1906" i="30"/>
  <c r="J1902" i="30"/>
  <c r="J1898" i="30"/>
  <c r="J1894" i="30"/>
  <c r="J1890" i="30"/>
  <c r="J1886" i="30"/>
  <c r="J1882" i="30"/>
  <c r="J1878" i="30"/>
  <c r="J1874" i="30"/>
  <c r="J1870" i="30"/>
  <c r="J1866" i="30"/>
  <c r="J1862" i="30"/>
  <c r="J1858" i="30"/>
  <c r="J1854" i="30"/>
  <c r="J1850" i="30"/>
  <c r="J1846" i="30"/>
  <c r="J1842" i="30"/>
  <c r="J1838" i="30"/>
  <c r="J1834" i="30"/>
  <c r="J1830" i="30"/>
  <c r="J1826" i="30"/>
  <c r="J1822" i="30"/>
  <c r="J1818" i="30"/>
  <c r="J1814" i="30"/>
  <c r="J1810" i="30"/>
  <c r="J1806" i="30"/>
  <c r="J1802" i="30"/>
  <c r="J1798" i="30"/>
  <c r="J1794" i="30"/>
  <c r="J1790" i="30"/>
  <c r="J1786" i="30"/>
  <c r="J1782" i="30"/>
  <c r="J1778" i="30"/>
  <c r="J1774" i="30"/>
  <c r="J1770" i="30"/>
  <c r="J1766" i="30"/>
  <c r="J1762" i="30"/>
  <c r="J1758" i="30"/>
  <c r="J1754" i="30"/>
  <c r="J1750" i="30"/>
  <c r="J1746" i="30"/>
  <c r="J1742" i="30"/>
  <c r="J1738" i="30"/>
  <c r="J1734" i="30"/>
  <c r="J1730" i="30"/>
  <c r="J1726" i="30"/>
  <c r="J1722" i="30"/>
  <c r="J1718" i="30"/>
  <c r="J1714" i="30"/>
  <c r="J1710" i="30"/>
  <c r="J1706" i="30"/>
  <c r="J1702" i="30"/>
  <c r="J1698" i="30"/>
  <c r="J1694" i="30"/>
  <c r="J1690" i="30"/>
  <c r="J1686" i="30"/>
  <c r="J1682" i="30"/>
  <c r="J1678" i="30"/>
  <c r="J1674" i="30"/>
  <c r="J1670" i="30"/>
  <c r="J1666" i="30"/>
  <c r="J1662" i="30"/>
  <c r="J1658" i="30"/>
  <c r="J1654" i="30"/>
  <c r="J1650" i="30"/>
  <c r="J1646" i="30"/>
  <c r="J1642" i="30"/>
  <c r="J1638" i="30"/>
  <c r="J1634" i="30"/>
  <c r="J1630" i="30"/>
  <c r="J1626" i="30"/>
  <c r="J1622" i="30"/>
  <c r="J1618" i="30"/>
  <c r="J1614" i="30"/>
  <c r="J1610" i="30"/>
  <c r="J1606" i="30"/>
  <c r="J1602" i="30"/>
  <c r="J1598" i="30"/>
  <c r="J1594" i="30"/>
  <c r="J1590" i="30"/>
  <c r="J1586" i="30"/>
  <c r="J1582" i="30"/>
  <c r="J1578" i="30"/>
  <c r="J1574" i="30"/>
  <c r="J1570" i="30"/>
  <c r="J1566" i="30"/>
  <c r="J1562" i="30"/>
  <c r="J1558" i="30"/>
  <c r="J1554" i="30"/>
  <c r="J1550" i="30"/>
  <c r="J1546" i="30"/>
  <c r="J1542" i="30"/>
  <c r="J1538" i="30"/>
  <c r="J1534" i="30"/>
  <c r="J1530" i="30"/>
  <c r="J1526" i="30"/>
  <c r="J1522" i="30"/>
  <c r="J1518" i="30"/>
  <c r="J1514" i="30"/>
  <c r="J1510" i="30"/>
  <c r="J1506" i="30"/>
  <c r="J1502" i="30"/>
  <c r="J1498" i="30"/>
  <c r="J1494" i="30"/>
  <c r="J1490" i="30"/>
  <c r="J1486" i="30"/>
  <c r="J1482" i="30"/>
  <c r="J1478" i="30"/>
  <c r="J1474" i="30"/>
  <c r="J1470" i="30"/>
  <c r="J1466" i="30"/>
  <c r="J1462" i="30"/>
  <c r="J1458" i="30"/>
  <c r="J1454" i="30"/>
  <c r="J1450" i="30"/>
  <c r="J1446" i="30"/>
  <c r="J1442" i="30"/>
  <c r="J1438" i="30"/>
  <c r="J1434" i="30"/>
  <c r="J1430" i="30"/>
  <c r="J1426" i="30"/>
  <c r="J1422" i="30"/>
  <c r="J1418" i="30"/>
  <c r="J1414" i="30"/>
  <c r="J1410" i="30"/>
  <c r="J1406" i="30"/>
  <c r="J1402" i="30"/>
  <c r="J1398" i="30"/>
  <c r="J1394" i="30"/>
  <c r="J1390" i="30"/>
  <c r="J1386" i="30"/>
  <c r="J1382" i="30"/>
  <c r="J1378" i="30"/>
  <c r="J1374" i="30"/>
  <c r="J1370" i="30"/>
  <c r="J1366" i="30"/>
  <c r="J1362" i="30"/>
  <c r="J1358" i="30"/>
  <c r="J1354" i="30"/>
  <c r="J1350" i="30"/>
  <c r="J1346" i="30"/>
  <c r="J1342" i="30"/>
  <c r="J1338" i="30"/>
  <c r="J1334" i="30"/>
  <c r="J1330" i="30"/>
  <c r="J1326" i="30"/>
  <c r="J1322" i="30"/>
  <c r="J1318" i="30"/>
  <c r="J1314" i="30"/>
  <c r="J1310" i="30"/>
  <c r="J1306" i="30"/>
  <c r="J1302" i="30"/>
  <c r="J1298" i="30"/>
  <c r="J1294" i="30"/>
  <c r="J1290" i="30"/>
  <c r="J1286" i="30"/>
  <c r="J1282" i="30"/>
  <c r="J1278" i="30"/>
  <c r="J1274" i="30"/>
  <c r="J1270" i="30"/>
  <c r="J1266" i="30"/>
  <c r="J1262" i="30"/>
  <c r="J1258" i="30"/>
  <c r="J1254" i="30"/>
  <c r="J1250" i="30"/>
  <c r="J1246" i="30"/>
  <c r="J1242" i="30"/>
  <c r="J1238" i="30"/>
  <c r="J1234" i="30"/>
  <c r="J1230" i="30"/>
  <c r="J1226" i="30"/>
  <c r="J1222" i="30"/>
  <c r="J1218" i="30"/>
  <c r="J1214" i="30"/>
  <c r="J1210" i="30"/>
  <c r="J1206" i="30"/>
  <c r="J1202" i="30"/>
  <c r="J1198" i="30"/>
  <c r="J1194" i="30"/>
  <c r="J1190" i="30"/>
  <c r="J1186" i="30"/>
  <c r="J1182" i="30"/>
  <c r="J1178" i="30"/>
  <c r="J1174" i="30"/>
  <c r="J1170" i="30"/>
  <c r="J1166" i="30"/>
  <c r="J1162" i="30"/>
  <c r="J1158" i="30"/>
  <c r="J1154" i="30"/>
  <c r="J1150" i="30"/>
  <c r="J1146" i="30"/>
  <c r="J1142" i="30"/>
  <c r="J1138" i="30"/>
  <c r="J3640" i="30"/>
  <c r="J3511" i="30"/>
  <c r="J3383" i="30"/>
  <c r="J3312" i="30"/>
  <c r="J3251" i="30"/>
  <c r="J3208" i="30"/>
  <c r="J3173" i="30"/>
  <c r="J3141" i="30"/>
  <c r="J3109" i="30"/>
  <c r="J3077" i="30"/>
  <c r="J3045" i="30"/>
  <c r="J3022" i="30"/>
  <c r="J3001" i="30"/>
  <c r="J2980" i="30"/>
  <c r="J2961" i="30"/>
  <c r="J2945" i="30"/>
  <c r="J2929" i="30"/>
  <c r="J2913" i="30"/>
  <c r="J2897" i="30"/>
  <c r="J2881" i="30"/>
  <c r="J2865" i="30"/>
  <c r="J2849" i="30"/>
  <c r="J2833" i="30"/>
  <c r="J2817" i="30"/>
  <c r="J2801" i="30"/>
  <c r="J2785" i="30"/>
  <c r="J2769" i="30"/>
  <c r="J2753" i="30"/>
  <c r="J2737" i="30"/>
  <c r="J2721" i="30"/>
  <c r="J2705" i="30"/>
  <c r="J2689" i="30"/>
  <c r="J2673" i="30"/>
  <c r="J2657" i="30"/>
  <c r="J2641" i="30"/>
  <c r="J2625" i="30"/>
  <c r="J2609" i="30"/>
  <c r="J2593" i="30"/>
  <c r="J2577" i="30"/>
  <c r="J2566" i="30"/>
  <c r="J2556" i="30"/>
  <c r="J2545" i="30"/>
  <c r="J2534" i="30"/>
  <c r="J2524" i="30"/>
  <c r="J2513" i="30"/>
  <c r="J2505" i="30"/>
  <c r="J2497" i="30"/>
  <c r="J2489" i="30"/>
  <c r="J2481" i="30"/>
  <c r="J2473" i="30"/>
  <c r="J2465" i="30"/>
  <c r="J2457" i="30"/>
  <c r="J2449" i="30"/>
  <c r="J2441" i="30"/>
  <c r="J2433" i="30"/>
  <c r="J2425" i="30"/>
  <c r="J2417" i="30"/>
  <c r="J2409" i="30"/>
  <c r="J2401" i="30"/>
  <c r="J2393" i="30"/>
  <c r="J2377" i="30"/>
  <c r="J2369" i="30"/>
  <c r="J2361" i="30"/>
  <c r="J2353" i="30"/>
  <c r="J2345" i="30"/>
  <c r="J2337" i="30"/>
  <c r="J2329" i="30"/>
  <c r="J2321" i="30"/>
  <c r="J2313" i="30"/>
  <c r="J2305" i="30"/>
  <c r="J2297" i="30"/>
  <c r="J2289" i="30"/>
  <c r="J2281" i="30"/>
  <c r="J2273" i="30"/>
  <c r="J2265" i="30"/>
  <c r="J2257" i="30"/>
  <c r="J2249" i="30"/>
  <c r="J2241" i="30"/>
  <c r="J2233" i="30"/>
  <c r="J2225" i="30"/>
  <c r="J2217" i="30"/>
  <c r="J2209" i="30"/>
  <c r="J2201" i="30"/>
  <c r="J2186" i="30"/>
  <c r="J2181" i="30"/>
  <c r="J2176" i="30"/>
  <c r="J2170" i="30"/>
  <c r="J2165" i="30"/>
  <c r="J2160" i="30"/>
  <c r="J2154" i="30"/>
  <c r="J2149" i="30"/>
  <c r="J2144" i="30"/>
  <c r="J2138" i="30"/>
  <c r="J2133" i="30"/>
  <c r="J2128" i="30"/>
  <c r="J2122" i="30"/>
  <c r="J2117" i="30"/>
  <c r="J2112" i="30"/>
  <c r="J2106" i="30"/>
  <c r="J2101" i="30"/>
  <c r="J2096" i="30"/>
  <c r="J2090" i="30"/>
  <c r="J2085" i="30"/>
  <c r="J2080" i="30"/>
  <c r="J2074" i="30"/>
  <c r="J2069" i="30"/>
  <c r="J2065" i="30"/>
  <c r="J2061" i="30"/>
  <c r="J2057" i="30"/>
  <c r="J2053" i="30"/>
  <c r="J2049" i="30"/>
  <c r="J2045" i="30"/>
  <c r="J2041" i="30"/>
  <c r="J2037" i="30"/>
  <c r="J2033" i="30"/>
  <c r="J2029" i="30"/>
  <c r="J2025" i="30"/>
  <c r="J2021" i="30"/>
  <c r="J2017" i="30"/>
  <c r="J2013" i="30"/>
  <c r="J2009" i="30"/>
  <c r="J2005" i="30"/>
  <c r="J2001" i="30"/>
  <c r="J1997" i="30"/>
  <c r="J1993" i="30"/>
  <c r="J1989" i="30"/>
  <c r="J1985" i="30"/>
  <c r="J1981" i="30"/>
  <c r="J1977" i="30"/>
  <c r="J1973" i="30"/>
  <c r="J1969" i="30"/>
  <c r="J1965" i="30"/>
  <c r="J1961" i="30"/>
  <c r="J1957" i="30"/>
  <c r="J1949" i="30"/>
  <c r="J1945" i="30"/>
  <c r="J1941" i="30"/>
  <c r="J1937" i="30"/>
  <c r="J1933" i="30"/>
  <c r="J1929" i="30"/>
  <c r="J1925" i="30"/>
  <c r="J1921" i="30"/>
  <c r="J1917" i="30"/>
  <c r="J1913" i="30"/>
  <c r="J1909" i="30"/>
  <c r="J1905" i="30"/>
  <c r="J1901" i="30"/>
  <c r="J1897" i="30"/>
  <c r="J1893" i="30"/>
  <c r="J1889" i="30"/>
  <c r="J1885" i="30"/>
  <c r="J1881" i="30"/>
  <c r="J1877" i="30"/>
  <c r="J1873" i="30"/>
  <c r="J1869" i="30"/>
  <c r="J1865" i="30"/>
  <c r="J1861" i="30"/>
  <c r="J1857" i="30"/>
  <c r="J1853" i="30"/>
  <c r="J1849" i="30"/>
  <c r="J1845" i="30"/>
  <c r="J1841" i="30"/>
  <c r="J1837" i="30"/>
  <c r="J1833" i="30"/>
  <c r="J1829" i="30"/>
  <c r="J1825" i="30"/>
  <c r="J1821" i="30"/>
  <c r="J1817" i="30"/>
  <c r="J1813" i="30"/>
  <c r="J1809" i="30"/>
  <c r="J1805" i="30"/>
  <c r="J1801" i="30"/>
  <c r="J1797" i="30"/>
  <c r="J1793" i="30"/>
  <c r="J1789" i="30"/>
  <c r="J1785" i="30"/>
  <c r="J1781" i="30"/>
  <c r="J1777" i="30"/>
  <c r="J1773" i="30"/>
  <c r="J1769" i="30"/>
  <c r="J1765" i="30"/>
  <c r="J1761" i="30"/>
  <c r="J1757" i="30"/>
  <c r="J1753" i="30"/>
  <c r="J1749" i="30"/>
  <c r="J1745" i="30"/>
  <c r="J1741" i="30"/>
  <c r="J1737" i="30"/>
  <c r="J1733" i="30"/>
  <c r="J1729" i="30"/>
  <c r="J1725" i="30"/>
  <c r="J1721" i="30"/>
  <c r="J1717" i="30"/>
  <c r="J1713" i="30"/>
  <c r="J1709" i="30"/>
  <c r="J1705" i="30"/>
  <c r="J1701" i="30"/>
  <c r="J1697" i="30"/>
  <c r="J1693" i="30"/>
  <c r="J1689" i="30"/>
  <c r="J1685" i="30"/>
  <c r="J1681" i="30"/>
  <c r="J1677" i="30"/>
  <c r="J1673" i="30"/>
  <c r="J1669" i="30"/>
  <c r="J1665" i="30"/>
  <c r="J1661" i="30"/>
  <c r="J1657" i="30"/>
  <c r="J1653" i="30"/>
  <c r="J1649" i="30"/>
  <c r="J1645" i="30"/>
  <c r="J1641" i="30"/>
  <c r="J1637" i="30"/>
  <c r="J1633" i="30"/>
  <c r="J1629" i="30"/>
  <c r="J1625" i="30"/>
  <c r="J1621" i="30"/>
  <c r="J1617" i="30"/>
  <c r="J1613" i="30"/>
  <c r="J1609" i="30"/>
  <c r="J1605" i="30"/>
  <c r="J1601" i="30"/>
  <c r="J1597" i="30"/>
  <c r="J1593" i="30"/>
  <c r="J1589" i="30"/>
  <c r="J1585" i="30"/>
  <c r="J1581" i="30"/>
  <c r="J1577" i="30"/>
  <c r="J1573" i="30"/>
  <c r="J1569" i="30"/>
  <c r="J1565" i="30"/>
  <c r="J1561" i="30"/>
  <c r="J1557" i="30"/>
  <c r="J1553" i="30"/>
  <c r="J1549" i="30"/>
  <c r="J1545" i="30"/>
  <c r="J1541" i="30"/>
  <c r="J1537" i="30"/>
  <c r="J1533" i="30"/>
  <c r="J1529" i="30"/>
  <c r="J1525" i="30"/>
  <c r="J1521" i="30"/>
  <c r="J1517" i="30"/>
  <c r="J1513" i="30"/>
  <c r="J1509" i="30"/>
  <c r="J1505" i="30"/>
  <c r="J1501" i="30"/>
  <c r="J1497" i="30"/>
  <c r="J1493" i="30"/>
  <c r="J1489" i="30"/>
  <c r="J1485" i="30"/>
  <c r="J1481" i="30"/>
  <c r="J1477" i="30"/>
  <c r="J1473" i="30"/>
  <c r="J1469" i="30"/>
  <c r="J1465" i="30"/>
  <c r="J1461" i="30"/>
  <c r="J1457" i="30"/>
  <c r="J1453" i="30"/>
  <c r="J1449" i="30"/>
  <c r="J1445" i="30"/>
  <c r="J1441" i="30"/>
  <c r="J1437" i="30"/>
  <c r="J1433" i="30"/>
  <c r="J1429" i="30"/>
  <c r="J1425" i="30"/>
  <c r="J1421" i="30"/>
  <c r="J1417" i="30"/>
  <c r="J1413" i="30"/>
  <c r="J1409" i="30"/>
  <c r="J1405" i="30"/>
  <c r="J1401" i="30"/>
  <c r="J1397" i="30"/>
  <c r="J1393" i="30"/>
  <c r="J1389" i="30"/>
  <c r="J1385" i="30"/>
  <c r="J1381" i="30"/>
  <c r="J1377" i="30"/>
  <c r="J1373" i="30"/>
  <c r="J1369" i="30"/>
  <c r="J1365" i="30"/>
  <c r="J1361" i="30"/>
  <c r="J1357" i="30"/>
  <c r="J1353" i="30"/>
  <c r="J1349" i="30"/>
  <c r="J1345" i="30"/>
  <c r="J3577" i="30"/>
  <c r="J3345" i="30"/>
  <c r="J3231" i="30"/>
  <c r="J3158" i="30"/>
  <c r="J3094" i="30"/>
  <c r="J3034" i="30"/>
  <c r="J2992" i="30"/>
  <c r="J2954" i="30"/>
  <c r="J2922" i="30"/>
  <c r="J2890" i="30"/>
  <c r="J2858" i="30"/>
  <c r="J2826" i="30"/>
  <c r="J2794" i="30"/>
  <c r="J2762" i="30"/>
  <c r="J2730" i="30"/>
  <c r="J2698" i="30"/>
  <c r="J2666" i="30"/>
  <c r="J2634" i="30"/>
  <c r="J2602" i="30"/>
  <c r="J2573" i="30"/>
  <c r="J2552" i="30"/>
  <c r="J2530" i="30"/>
  <c r="J2510" i="30"/>
  <c r="J2494" i="30"/>
  <c r="J2478" i="30"/>
  <c r="J2462" i="30"/>
  <c r="J2446" i="30"/>
  <c r="J2430" i="30"/>
  <c r="J2414" i="30"/>
  <c r="J2398" i="30"/>
  <c r="J2382" i="30"/>
  <c r="J2366" i="30"/>
  <c r="J2350" i="30"/>
  <c r="J2334" i="30"/>
  <c r="J2302" i="30"/>
  <c r="J2286" i="30"/>
  <c r="J2270" i="30"/>
  <c r="J2254" i="30"/>
  <c r="J2238" i="30"/>
  <c r="J2222" i="30"/>
  <c r="J2206" i="30"/>
  <c r="J2190" i="30"/>
  <c r="J2180" i="30"/>
  <c r="J2169" i="30"/>
  <c r="J2158" i="30"/>
  <c r="J2148" i="30"/>
  <c r="J2137" i="30"/>
  <c r="J2126" i="30"/>
  <c r="J2116" i="30"/>
  <c r="J2105" i="30"/>
  <c r="J2094" i="30"/>
  <c r="J2084" i="30"/>
  <c r="J2073" i="30"/>
  <c r="J2064" i="30"/>
  <c r="J2056" i="30"/>
  <c r="J2048" i="30"/>
  <c r="J2040" i="30"/>
  <c r="J2032" i="30"/>
  <c r="J2024" i="30"/>
  <c r="J2016" i="30"/>
  <c r="J2008" i="30"/>
  <c r="J2000" i="30"/>
  <c r="J1992" i="30"/>
  <c r="J1984" i="30"/>
  <c r="J1976" i="30"/>
  <c r="J1968" i="30"/>
  <c r="J1960" i="30"/>
  <c r="J1952" i="30"/>
  <c r="J1944" i="30"/>
  <c r="J1936" i="30"/>
  <c r="J1928" i="30"/>
  <c r="J1920" i="30"/>
  <c r="J1912" i="30"/>
  <c r="J1904" i="30"/>
  <c r="J1896" i="30"/>
  <c r="J1888" i="30"/>
  <c r="J1880" i="30"/>
  <c r="J1872" i="30"/>
  <c r="J1864" i="30"/>
  <c r="J1856" i="30"/>
  <c r="J1848" i="30"/>
  <c r="J1840" i="30"/>
  <c r="J1832" i="30"/>
  <c r="J1824" i="30"/>
  <c r="J1816" i="30"/>
  <c r="J1808" i="30"/>
  <c r="J1800" i="30"/>
  <c r="J1792" i="30"/>
  <c r="J1784" i="30"/>
  <c r="J1776" i="30"/>
  <c r="J1768" i="30"/>
  <c r="J1760" i="30"/>
  <c r="J1752" i="30"/>
  <c r="J1744" i="30"/>
  <c r="J1736" i="30"/>
  <c r="J1728" i="30"/>
  <c r="J1720" i="30"/>
  <c r="J1712" i="30"/>
  <c r="J1704" i="30"/>
  <c r="J1696" i="30"/>
  <c r="J1688" i="30"/>
  <c r="J1680" i="30"/>
  <c r="J1672" i="30"/>
  <c r="J1664" i="30"/>
  <c r="J1656" i="30"/>
  <c r="J1648" i="30"/>
  <c r="J1640" i="30"/>
  <c r="J1632" i="30"/>
  <c r="J1624" i="30"/>
  <c r="J1616" i="30"/>
  <c r="J1608" i="30"/>
  <c r="J1600" i="30"/>
  <c r="J1592" i="30"/>
  <c r="J1584" i="30"/>
  <c r="J1576" i="30"/>
  <c r="J1568" i="30"/>
  <c r="J1560" i="30"/>
  <c r="J1552" i="30"/>
  <c r="J1544" i="30"/>
  <c r="J1536" i="30"/>
  <c r="J1528" i="30"/>
  <c r="J1520" i="30"/>
  <c r="J1512" i="30"/>
  <c r="J1504" i="30"/>
  <c r="J1496" i="30"/>
  <c r="J1488" i="30"/>
  <c r="J1480" i="30"/>
  <c r="J1472" i="30"/>
  <c r="J1464" i="30"/>
  <c r="J1456" i="30"/>
  <c r="J1448" i="30"/>
  <c r="J1440" i="30"/>
  <c r="J1432" i="30"/>
  <c r="J1424" i="30"/>
  <c r="J1416" i="30"/>
  <c r="J1408" i="30"/>
  <c r="J1400" i="30"/>
  <c r="J1392" i="30"/>
  <c r="J1384" i="30"/>
  <c r="J1376" i="30"/>
  <c r="J1368" i="30"/>
  <c r="J1360" i="30"/>
  <c r="J1352" i="30"/>
  <c r="J1344" i="30"/>
  <c r="J1339" i="30"/>
  <c r="J1333" i="30"/>
  <c r="J1328" i="30"/>
  <c r="J1323" i="30"/>
  <c r="J1317" i="30"/>
  <c r="J1312" i="30"/>
  <c r="J1307" i="30"/>
  <c r="J1301" i="30"/>
  <c r="J1296" i="30"/>
  <c r="J1291" i="30"/>
  <c r="J1285" i="30"/>
  <c r="J1280" i="30"/>
  <c r="J1275" i="30"/>
  <c r="J1269" i="30"/>
  <c r="J1264" i="30"/>
  <c r="J1259" i="30"/>
  <c r="J1253" i="30"/>
  <c r="J1248" i="30"/>
  <c r="J1243" i="30"/>
  <c r="J1237" i="30"/>
  <c r="J1232" i="30"/>
  <c r="J1227" i="30"/>
  <c r="J1221" i="30"/>
  <c r="J1216" i="30"/>
  <c r="J1211" i="30"/>
  <c r="J1205" i="30"/>
  <c r="J1200" i="30"/>
  <c r="J1195" i="30"/>
  <c r="J1189" i="30"/>
  <c r="J1184" i="30"/>
  <c r="J1179" i="30"/>
  <c r="J1173" i="30"/>
  <c r="J1168" i="30"/>
  <c r="J1163" i="30"/>
  <c r="J1157" i="30"/>
  <c r="J1152" i="30"/>
  <c r="J1147" i="30"/>
  <c r="J1141" i="30"/>
  <c r="J1136" i="30"/>
  <c r="J1132" i="30"/>
  <c r="J1128" i="30"/>
  <c r="J1124" i="30"/>
  <c r="J1120" i="30"/>
  <c r="J1116" i="30"/>
  <c r="J1112" i="30"/>
  <c r="J1108" i="30"/>
  <c r="J1104" i="30"/>
  <c r="J1100" i="30"/>
  <c r="J1096" i="30"/>
  <c r="J1092" i="30"/>
  <c r="J1088" i="30"/>
  <c r="J1084" i="30"/>
  <c r="J1080" i="30"/>
  <c r="J1076" i="30"/>
  <c r="J1072" i="30"/>
  <c r="J1068" i="30"/>
  <c r="J1064" i="30"/>
  <c r="J1060" i="30"/>
  <c r="J1056" i="30"/>
  <c r="J1052" i="30"/>
  <c r="J1048" i="30"/>
  <c r="J1044" i="30"/>
  <c r="J1040" i="30"/>
  <c r="J1036" i="30"/>
  <c r="J1032" i="30"/>
  <c r="J1028" i="30"/>
  <c r="J1024" i="30"/>
  <c r="J1020" i="30"/>
  <c r="J1016" i="30"/>
  <c r="J1012" i="30"/>
  <c r="J1008" i="30"/>
  <c r="J1004" i="30"/>
  <c r="J996" i="30"/>
  <c r="J992" i="30"/>
  <c r="J988" i="30"/>
  <c r="J984" i="30"/>
  <c r="J980" i="30"/>
  <c r="J972" i="30"/>
  <c r="J968" i="30"/>
  <c r="J964" i="30"/>
  <c r="J960" i="30"/>
  <c r="J956" i="30"/>
  <c r="J952" i="30"/>
  <c r="J948" i="30"/>
  <c r="J944" i="30"/>
  <c r="J940" i="30"/>
  <c r="J936" i="30"/>
  <c r="J932" i="30"/>
  <c r="J928" i="30"/>
  <c r="J924" i="30"/>
  <c r="J920" i="30"/>
  <c r="J916" i="30"/>
  <c r="J912" i="30"/>
  <c r="J908" i="30"/>
  <c r="J904" i="30"/>
  <c r="J900" i="30"/>
  <c r="J896" i="30"/>
  <c r="J892" i="30"/>
  <c r="J888" i="30"/>
  <c r="J884" i="30"/>
  <c r="J880" i="30"/>
  <c r="J876" i="30"/>
  <c r="J872" i="30"/>
  <c r="J868" i="30"/>
  <c r="J864" i="30"/>
  <c r="J860" i="30"/>
  <c r="J856" i="30"/>
  <c r="J852" i="30"/>
  <c r="J848" i="30"/>
  <c r="J844" i="30"/>
  <c r="J840" i="30"/>
  <c r="J836" i="30"/>
  <c r="J832" i="30"/>
  <c r="J828" i="30"/>
  <c r="J824" i="30"/>
  <c r="J820" i="30"/>
  <c r="J816" i="30"/>
  <c r="J812" i="30"/>
  <c r="J808" i="30"/>
  <c r="J804" i="30"/>
  <c r="J800" i="30"/>
  <c r="J796" i="30"/>
  <c r="J792" i="30"/>
  <c r="J788" i="30"/>
  <c r="J784" i="30"/>
  <c r="J780" i="30"/>
  <c r="J776" i="30"/>
  <c r="J772" i="30"/>
  <c r="J768" i="30"/>
  <c r="J764" i="30"/>
  <c r="J760" i="30"/>
  <c r="J756" i="30"/>
  <c r="J752" i="30"/>
  <c r="J748" i="30"/>
  <c r="J744" i="30"/>
  <c r="J740" i="30"/>
  <c r="J736" i="30"/>
  <c r="J732" i="30"/>
  <c r="J728" i="30"/>
  <c r="J724" i="30"/>
  <c r="J720" i="30"/>
  <c r="J3576" i="30"/>
  <c r="J3344" i="30"/>
  <c r="J3229" i="30"/>
  <c r="J3157" i="30"/>
  <c r="J3093" i="30"/>
  <c r="J3033" i="30"/>
  <c r="J2990" i="30"/>
  <c r="J2953" i="30"/>
  <c r="J2921" i="30"/>
  <c r="J2889" i="30"/>
  <c r="J2857" i="30"/>
  <c r="J2825" i="30"/>
  <c r="J2793" i="30"/>
  <c r="J2761" i="30"/>
  <c r="J2729" i="30"/>
  <c r="J2697" i="30"/>
  <c r="J2665" i="30"/>
  <c r="J2633" i="30"/>
  <c r="J2601" i="30"/>
  <c r="J2572" i="30"/>
  <c r="J2550" i="30"/>
  <c r="J2529" i="30"/>
  <c r="J2509" i="30"/>
  <c r="J2493" i="30"/>
  <c r="J2477" i="30"/>
  <c r="J2461" i="30"/>
  <c r="J2445" i="30"/>
  <c r="J2429" i="30"/>
  <c r="J2413" i="30"/>
  <c r="J2397" i="30"/>
  <c r="J2381" i="30"/>
  <c r="J2365" i="30"/>
  <c r="J2349" i="30"/>
  <c r="J2333" i="30"/>
  <c r="J2317" i="30"/>
  <c r="J2301" i="30"/>
  <c r="J2285" i="30"/>
  <c r="J2269" i="30"/>
  <c r="J2253" i="30"/>
  <c r="J2237" i="30"/>
  <c r="J2221" i="30"/>
  <c r="J2205" i="30"/>
  <c r="J2189" i="30"/>
  <c r="J2178" i="30"/>
  <c r="J2168" i="30"/>
  <c r="J2157" i="30"/>
  <c r="J2146" i="30"/>
  <c r="J2136" i="30"/>
  <c r="J2125" i="30"/>
  <c r="J2114" i="30"/>
  <c r="J2104" i="30"/>
  <c r="J2093" i="30"/>
  <c r="J2082" i="30"/>
  <c r="J2072" i="30"/>
  <c r="J2063" i="30"/>
  <c r="J2055" i="30"/>
  <c r="J2047" i="30"/>
  <c r="J2039" i="30"/>
  <c r="J2031" i="30"/>
  <c r="J2023" i="30"/>
  <c r="J2015" i="30"/>
  <c r="J2007" i="30"/>
  <c r="J1999" i="30"/>
  <c r="J1991" i="30"/>
  <c r="J1983" i="30"/>
  <c r="J1975" i="30"/>
  <c r="J1967" i="30"/>
  <c r="J1959" i="30"/>
  <c r="J1951" i="30"/>
  <c r="J1943" i="30"/>
  <c r="J1935" i="30"/>
  <c r="J1927" i="30"/>
  <c r="J1919" i="30"/>
  <c r="J1911" i="30"/>
  <c r="J1903" i="30"/>
  <c r="J1895" i="30"/>
  <c r="J1887" i="30"/>
  <c r="J1879" i="30"/>
  <c r="J1871" i="30"/>
  <c r="J1863" i="30"/>
  <c r="J1855" i="30"/>
  <c r="J1847" i="30"/>
  <c r="J1839" i="30"/>
  <c r="J1831" i="30"/>
  <c r="J1823" i="30"/>
  <c r="J1815" i="30"/>
  <c r="J1807" i="30"/>
  <c r="J1799" i="30"/>
  <c r="J1791" i="30"/>
  <c r="J1783" i="30"/>
  <c r="J1775" i="30"/>
  <c r="J1767" i="30"/>
  <c r="J1759" i="30"/>
  <c r="J1751" i="30"/>
  <c r="J1743" i="30"/>
  <c r="J1735" i="30"/>
  <c r="J1727" i="30"/>
  <c r="J1719" i="30"/>
  <c r="J1711" i="30"/>
  <c r="J1703" i="30"/>
  <c r="J1695" i="30"/>
  <c r="J1687" i="30"/>
  <c r="J1679" i="30"/>
  <c r="J1671" i="30"/>
  <c r="J1663" i="30"/>
  <c r="J1655" i="30"/>
  <c r="J1647" i="30"/>
  <c r="J1639" i="30"/>
  <c r="J1631" i="30"/>
  <c r="J1623" i="30"/>
  <c r="J1615" i="30"/>
  <c r="J1607" i="30"/>
  <c r="J1599" i="30"/>
  <c r="J1591" i="30"/>
  <c r="J1583" i="30"/>
  <c r="J1575" i="30"/>
  <c r="J1567" i="30"/>
  <c r="J1559" i="30"/>
  <c r="J1551" i="30"/>
  <c r="J1543" i="30"/>
  <c r="J1535" i="30"/>
  <c r="J1527" i="30"/>
  <c r="J1519" i="30"/>
  <c r="J1511" i="30"/>
  <c r="J1503" i="30"/>
  <c r="J1495" i="30"/>
  <c r="J1487" i="30"/>
  <c r="J1479" i="30"/>
  <c r="J1471" i="30"/>
  <c r="J1463" i="30"/>
  <c r="J1455" i="30"/>
  <c r="J1447" i="30"/>
  <c r="J1439" i="30"/>
  <c r="J1431" i="30"/>
  <c r="J1423" i="30"/>
  <c r="J1415" i="30"/>
  <c r="J1407" i="30"/>
  <c r="J1399" i="30"/>
  <c r="J1391" i="30"/>
  <c r="J1383" i="30"/>
  <c r="J1375" i="30"/>
  <c r="J1367" i="30"/>
  <c r="J1359" i="30"/>
  <c r="J1351" i="30"/>
  <c r="J1343" i="30"/>
  <c r="J1337" i="30"/>
  <c r="J1332" i="30"/>
  <c r="J1327" i="30"/>
  <c r="J1321" i="30"/>
  <c r="J1316" i="30"/>
  <c r="J1311" i="30"/>
  <c r="J1305" i="30"/>
  <c r="J1300" i="30"/>
  <c r="J1295" i="30"/>
  <c r="J1289" i="30"/>
  <c r="J1284" i="30"/>
  <c r="J1279" i="30"/>
  <c r="J1273" i="30"/>
  <c r="J1268" i="30"/>
  <c r="J1263" i="30"/>
  <c r="J1257" i="30"/>
  <c r="J1252" i="30"/>
  <c r="J1247" i="30"/>
  <c r="J1241" i="30"/>
  <c r="J1236" i="30"/>
  <c r="J1231" i="30"/>
  <c r="J1225" i="30"/>
  <c r="J1220" i="30"/>
  <c r="J1215" i="30"/>
  <c r="J1209" i="30"/>
  <c r="J1204" i="30"/>
  <c r="J1199" i="30"/>
  <c r="J1193" i="30"/>
  <c r="J1188" i="30"/>
  <c r="J1183" i="30"/>
  <c r="J1177" i="30"/>
  <c r="J1172" i="30"/>
  <c r="J1167" i="30"/>
  <c r="J1161" i="30"/>
  <c r="J1156" i="30"/>
  <c r="J1151" i="30"/>
  <c r="J1145" i="30"/>
  <c r="J1140" i="30"/>
  <c r="J1135" i="30"/>
  <c r="J1131" i="30"/>
  <c r="J1127" i="30"/>
  <c r="J1123" i="30"/>
  <c r="J1119" i="30"/>
  <c r="J1115" i="30"/>
  <c r="J1111" i="30"/>
  <c r="J1107" i="30"/>
  <c r="J1103" i="30"/>
  <c r="J1099" i="30"/>
  <c r="J1095" i="30"/>
  <c r="J1091" i="30"/>
  <c r="J1087" i="30"/>
  <c r="J1083" i="30"/>
  <c r="J1079" i="30"/>
  <c r="J1075" i="30"/>
  <c r="J1071" i="30"/>
  <c r="J1067" i="30"/>
  <c r="J1063" i="30"/>
  <c r="J1059" i="30"/>
  <c r="J1055" i="30"/>
  <c r="J1051" i="30"/>
  <c r="J1047" i="30"/>
  <c r="J1043" i="30"/>
  <c r="J1039" i="30"/>
  <c r="J1035" i="30"/>
  <c r="J1031" i="30"/>
  <c r="J1027" i="30"/>
  <c r="J1023" i="30"/>
  <c r="J1019" i="30"/>
  <c r="J1015" i="30"/>
  <c r="J1011" i="30"/>
  <c r="J1007" i="30"/>
  <c r="J1003" i="30"/>
  <c r="J999" i="30"/>
  <c r="J995" i="30"/>
  <c r="J991" i="30"/>
  <c r="J987" i="30"/>
  <c r="J983" i="30"/>
  <c r="J979" i="30"/>
  <c r="J975" i="30"/>
  <c r="J971" i="30"/>
  <c r="J967" i="30"/>
  <c r="J963" i="30"/>
  <c r="J959" i="30"/>
  <c r="J955" i="30"/>
  <c r="J951" i="30"/>
  <c r="J947" i="30"/>
  <c r="J943" i="30"/>
  <c r="J939" i="30"/>
  <c r="J935" i="30"/>
  <c r="J931" i="30"/>
  <c r="J927" i="30"/>
  <c r="J923" i="30"/>
  <c r="J919" i="30"/>
  <c r="J915" i="30"/>
  <c r="J911" i="30"/>
  <c r="J907" i="30"/>
  <c r="J903" i="30"/>
  <c r="J899" i="30"/>
  <c r="J895" i="30"/>
  <c r="J891" i="30"/>
  <c r="J887" i="30"/>
  <c r="J883" i="30"/>
  <c r="J879" i="30"/>
  <c r="J875" i="30"/>
  <c r="J871" i="30"/>
  <c r="J867" i="30"/>
  <c r="J863" i="30"/>
  <c r="J859" i="30"/>
  <c r="J855" i="30"/>
  <c r="J851" i="30"/>
  <c r="J847" i="30"/>
  <c r="J843" i="30"/>
  <c r="J839" i="30"/>
  <c r="J835" i="30"/>
  <c r="J831" i="30"/>
  <c r="J827" i="30"/>
  <c r="J823" i="30"/>
  <c r="J819" i="30"/>
  <c r="J815" i="30"/>
  <c r="J811" i="30"/>
  <c r="J807" i="30"/>
  <c r="J803" i="30"/>
  <c r="J799" i="30"/>
  <c r="J795" i="30"/>
  <c r="J791" i="30"/>
  <c r="J787" i="30"/>
  <c r="J783" i="30"/>
  <c r="J779" i="30"/>
  <c r="J775" i="30"/>
  <c r="J771" i="30"/>
  <c r="J767" i="30"/>
  <c r="J763" i="30"/>
  <c r="J759" i="30"/>
  <c r="J755" i="30"/>
  <c r="J751" i="30"/>
  <c r="J747" i="30"/>
  <c r="J743" i="30"/>
  <c r="J739" i="30"/>
  <c r="J735" i="30"/>
  <c r="J731" i="30"/>
  <c r="J727" i="30"/>
  <c r="J723" i="30"/>
  <c r="J719" i="30"/>
  <c r="J715" i="30"/>
  <c r="J711" i="30"/>
  <c r="J707" i="30"/>
  <c r="J703" i="30"/>
  <c r="J699" i="30"/>
  <c r="J695" i="30"/>
  <c r="J691" i="30"/>
  <c r="J687" i="30"/>
  <c r="J683" i="30"/>
  <c r="J679" i="30"/>
  <c r="J675" i="30"/>
  <c r="J671" i="30"/>
  <c r="J667" i="30"/>
  <c r="J663" i="30"/>
  <c r="J659" i="30"/>
  <c r="J655" i="30"/>
  <c r="J651" i="30"/>
  <c r="J647" i="30"/>
  <c r="J643" i="30"/>
  <c r="J639" i="30"/>
  <c r="J635" i="30"/>
  <c r="J631" i="30"/>
  <c r="J623" i="30"/>
  <c r="J619" i="30"/>
  <c r="J615" i="30"/>
  <c r="J611" i="30"/>
  <c r="J607" i="30"/>
  <c r="J603" i="30"/>
  <c r="J599" i="30"/>
  <c r="J595" i="30"/>
  <c r="J591" i="30"/>
  <c r="J587" i="30"/>
  <c r="J583" i="30"/>
  <c r="J579" i="30"/>
  <c r="J575" i="30"/>
  <c r="J571" i="30"/>
  <c r="J567" i="30"/>
  <c r="J563" i="30"/>
  <c r="J559" i="30"/>
  <c r="J555" i="30"/>
  <c r="J551" i="30"/>
  <c r="J547" i="30"/>
  <c r="J543" i="30"/>
  <c r="J539" i="30"/>
  <c r="J535" i="30"/>
  <c r="J531" i="30"/>
  <c r="J527" i="30"/>
  <c r="J523" i="30"/>
  <c r="J519" i="30"/>
  <c r="J515" i="30"/>
  <c r="J511" i="30"/>
  <c r="J507" i="30"/>
  <c r="J3190" i="30"/>
  <c r="J3062" i="30"/>
  <c r="J2970" i="30"/>
  <c r="J2906" i="30"/>
  <c r="J2842" i="30"/>
  <c r="J2778" i="30"/>
  <c r="J2714" i="30"/>
  <c r="J2650" i="30"/>
  <c r="J2586" i="30"/>
  <c r="J2541" i="30"/>
  <c r="J2502" i="30"/>
  <c r="J2470" i="30"/>
  <c r="J2438" i="30"/>
  <c r="J2406" i="30"/>
  <c r="J2374" i="30"/>
  <c r="J2342" i="30"/>
  <c r="J2310" i="30"/>
  <c r="J2278" i="30"/>
  <c r="J2246" i="30"/>
  <c r="J2214" i="30"/>
  <c r="J2185" i="30"/>
  <c r="J2164" i="30"/>
  <c r="J2142" i="30"/>
  <c r="J2121" i="30"/>
  <c r="J2100" i="30"/>
  <c r="J2078" i="30"/>
  <c r="J2060" i="30"/>
  <c r="J2044" i="30"/>
  <c r="J2028" i="30"/>
  <c r="J2012" i="30"/>
  <c r="J1996" i="30"/>
  <c r="J1980" i="30"/>
  <c r="J1964" i="30"/>
  <c r="J1948" i="30"/>
  <c r="J1932" i="30"/>
  <c r="J1916" i="30"/>
  <c r="J1900" i="30"/>
  <c r="J1884" i="30"/>
  <c r="J1868" i="30"/>
  <c r="J1852" i="30"/>
  <c r="J1836" i="30"/>
  <c r="J1820" i="30"/>
  <c r="J1804" i="30"/>
  <c r="J1788" i="30"/>
  <c r="J1772" i="30"/>
  <c r="J1756" i="30"/>
  <c r="J1740" i="30"/>
  <c r="J1724" i="30"/>
  <c r="J1708" i="30"/>
  <c r="J1692" i="30"/>
  <c r="J1676" i="30"/>
  <c r="J1660" i="30"/>
  <c r="J1644" i="30"/>
  <c r="J1628" i="30"/>
  <c r="J1612" i="30"/>
  <c r="J1596" i="30"/>
  <c r="J1580" i="30"/>
  <c r="J1564" i="30"/>
  <c r="J1548" i="30"/>
  <c r="J1532" i="30"/>
  <c r="J1516" i="30"/>
  <c r="J1500" i="30"/>
  <c r="J1484" i="30"/>
  <c r="J1468" i="30"/>
  <c r="J1452" i="30"/>
  <c r="J1436" i="30"/>
  <c r="J1420" i="30"/>
  <c r="J1404" i="30"/>
  <c r="J1388" i="30"/>
  <c r="J1372" i="30"/>
  <c r="J1356" i="30"/>
  <c r="J1341" i="30"/>
  <c r="J1331" i="30"/>
  <c r="J1320" i="30"/>
  <c r="J1309" i="30"/>
  <c r="J1299" i="30"/>
  <c r="J1288" i="30"/>
  <c r="J1277" i="30"/>
  <c r="J1267" i="30"/>
  <c r="J1256" i="30"/>
  <c r="J1245" i="30"/>
  <c r="J1235" i="30"/>
  <c r="J1224" i="30"/>
  <c r="J1213" i="30"/>
  <c r="J1203" i="30"/>
  <c r="J1192" i="30"/>
  <c r="J1181" i="30"/>
  <c r="J1171" i="30"/>
  <c r="J1160" i="30"/>
  <c r="J1149" i="30"/>
  <c r="J1139" i="30"/>
  <c r="J1130" i="30"/>
  <c r="J1122" i="30"/>
  <c r="J1114" i="30"/>
  <c r="J1106" i="30"/>
  <c r="J1098" i="30"/>
  <c r="J1090" i="30"/>
  <c r="J1082" i="30"/>
  <c r="J1074" i="30"/>
  <c r="J1066" i="30"/>
  <c r="J1058" i="30"/>
  <c r="J1050" i="30"/>
  <c r="J1042" i="30"/>
  <c r="J1034" i="30"/>
  <c r="J1026" i="30"/>
  <c r="J1018" i="30"/>
  <c r="J1010" i="30"/>
  <c r="J1002" i="30"/>
  <c r="J994" i="30"/>
  <c r="J986" i="30"/>
  <c r="J978" i="30"/>
  <c r="J970" i="30"/>
  <c r="J962" i="30"/>
  <c r="J954" i="30"/>
  <c r="J946" i="30"/>
  <c r="J938" i="30"/>
  <c r="J930" i="30"/>
  <c r="J922" i="30"/>
  <c r="J914" i="30"/>
  <c r="J906" i="30"/>
  <c r="J898" i="30"/>
  <c r="J890" i="30"/>
  <c r="J874" i="30"/>
  <c r="J866" i="30"/>
  <c r="J858" i="30"/>
  <c r="J850" i="30"/>
  <c r="J842" i="30"/>
  <c r="J834" i="30"/>
  <c r="J826" i="30"/>
  <c r="J818" i="30"/>
  <c r="J810" i="30"/>
  <c r="J794" i="30"/>
  <c r="J786" i="30"/>
  <c r="J778" i="30"/>
  <c r="J770" i="30"/>
  <c r="J762" i="30"/>
  <c r="J754" i="30"/>
  <c r="J746" i="30"/>
  <c r="J738" i="30"/>
  <c r="J730" i="30"/>
  <c r="J722" i="30"/>
  <c r="J716" i="30"/>
  <c r="J710" i="30"/>
  <c r="J705" i="30"/>
  <c r="J700" i="30"/>
  <c r="J694" i="30"/>
  <c r="J689" i="30"/>
  <c r="J684" i="30"/>
  <c r="J678" i="30"/>
  <c r="J673" i="30"/>
  <c r="J668" i="30"/>
  <c r="J662" i="30"/>
  <c r="J657" i="30"/>
  <c r="J652" i="30"/>
  <c r="J646" i="30"/>
  <c r="J641" i="30"/>
  <c r="J636" i="30"/>
  <c r="J630" i="30"/>
  <c r="J625" i="30"/>
  <c r="J620" i="30"/>
  <c r="J614" i="30"/>
  <c r="J609" i="30"/>
  <c r="J604" i="30"/>
  <c r="J598" i="30"/>
  <c r="J593" i="30"/>
  <c r="J588" i="30"/>
  <c r="J582" i="30"/>
  <c r="J577" i="30"/>
  <c r="J572" i="30"/>
  <c r="J566" i="30"/>
  <c r="J561" i="30"/>
  <c r="J556" i="30"/>
  <c r="J550" i="30"/>
  <c r="J545" i="30"/>
  <c r="J540" i="30"/>
  <c r="J534" i="30"/>
  <c r="J529" i="30"/>
  <c r="J524" i="30"/>
  <c r="J518" i="30"/>
  <c r="J513" i="30"/>
  <c r="J508" i="30"/>
  <c r="J503" i="30"/>
  <c r="J499" i="30"/>
  <c r="J495" i="30"/>
  <c r="J491" i="30"/>
  <c r="J487" i="30"/>
  <c r="J483" i="30"/>
  <c r="J479" i="30"/>
  <c r="J475" i="30"/>
  <c r="J471" i="30"/>
  <c r="J467" i="30"/>
  <c r="J463" i="30"/>
  <c r="J459" i="30"/>
  <c r="J455" i="30"/>
  <c r="J451" i="30"/>
  <c r="J447" i="30"/>
  <c r="J443" i="30"/>
  <c r="J439" i="30"/>
  <c r="J435" i="30"/>
  <c r="J431" i="30"/>
  <c r="J427" i="30"/>
  <c r="J423" i="30"/>
  <c r="J419" i="30"/>
  <c r="J415" i="30"/>
  <c r="J411" i="30"/>
  <c r="J407" i="30"/>
  <c r="J403" i="30"/>
  <c r="J399" i="30"/>
  <c r="J395" i="30"/>
  <c r="J391" i="30"/>
  <c r="J387" i="30"/>
  <c r="J383" i="30"/>
  <c r="J379" i="30"/>
  <c r="J375" i="30"/>
  <c r="J371" i="30"/>
  <c r="J367" i="30"/>
  <c r="J363" i="30"/>
  <c r="J359" i="30"/>
  <c r="J355" i="30"/>
  <c r="J351" i="30"/>
  <c r="J347" i="30"/>
  <c r="J343" i="30"/>
  <c r="J339" i="30"/>
  <c r="J335" i="30"/>
  <c r="J331" i="30"/>
  <c r="J327" i="30"/>
  <c r="J323" i="30"/>
  <c r="J319" i="30"/>
  <c r="J315" i="30"/>
  <c r="J311" i="30"/>
  <c r="J307" i="30"/>
  <c r="J303" i="30"/>
  <c r="J299" i="30"/>
  <c r="J295" i="30"/>
  <c r="J291" i="30"/>
  <c r="J287" i="30"/>
  <c r="J283" i="30"/>
  <c r="J279" i="30"/>
  <c r="J275" i="30"/>
  <c r="J271" i="30"/>
  <c r="J267" i="30"/>
  <c r="J263" i="30"/>
  <c r="J259" i="30"/>
  <c r="J255" i="30"/>
  <c r="J251" i="30"/>
  <c r="J247" i="30"/>
  <c r="J243" i="30"/>
  <c r="J239" i="30"/>
  <c r="J235" i="30"/>
  <c r="J231" i="30"/>
  <c r="J227" i="30"/>
  <c r="J223" i="30"/>
  <c r="J219" i="30"/>
  <c r="J215" i="30"/>
  <c r="J211" i="30"/>
  <c r="J207" i="30"/>
  <c r="J203" i="30"/>
  <c r="J199" i="30"/>
  <c r="J195" i="30"/>
  <c r="J191" i="30"/>
  <c r="J187" i="30"/>
  <c r="J183" i="30"/>
  <c r="J179" i="30"/>
  <c r="J175" i="30"/>
  <c r="J171" i="30"/>
  <c r="J167" i="30"/>
  <c r="J163" i="30"/>
  <c r="J159" i="30"/>
  <c r="J155" i="30"/>
  <c r="J151" i="30"/>
  <c r="J147" i="30"/>
  <c r="J143" i="30"/>
  <c r="J139" i="30"/>
  <c r="J135" i="30"/>
  <c r="J131" i="30"/>
  <c r="J127" i="30"/>
  <c r="J123" i="30"/>
  <c r="J119" i="30"/>
  <c r="J115" i="30"/>
  <c r="J111" i="30"/>
  <c r="J107" i="30"/>
  <c r="J103" i="30"/>
  <c r="J99" i="30"/>
  <c r="J95" i="30"/>
  <c r="J91" i="30"/>
  <c r="J87" i="30"/>
  <c r="J83" i="30"/>
  <c r="J79" i="30"/>
  <c r="J75" i="30"/>
  <c r="J71" i="30"/>
  <c r="J67" i="30"/>
  <c r="J63" i="30"/>
  <c r="J59" i="30"/>
  <c r="J55" i="30"/>
  <c r="J51" i="30"/>
  <c r="J47" i="30"/>
  <c r="J43" i="30"/>
  <c r="J39" i="30"/>
  <c r="J35" i="30"/>
  <c r="J31" i="30"/>
  <c r="J27" i="30"/>
  <c r="J23" i="30"/>
  <c r="J19" i="30"/>
  <c r="J11" i="30"/>
  <c r="J7" i="30"/>
  <c r="J3" i="30"/>
  <c r="J222" i="30"/>
  <c r="J210" i="30"/>
  <c r="J206" i="30"/>
  <c r="J198" i="30"/>
  <c r="J190" i="30"/>
  <c r="J182" i="30"/>
  <c r="J174" i="30"/>
  <c r="J170" i="30"/>
  <c r="J162" i="30"/>
  <c r="J154" i="30"/>
  <c r="J150" i="30"/>
  <c r="J142" i="30"/>
  <c r="J134" i="30"/>
  <c r="J126" i="30"/>
  <c r="J122" i="30"/>
  <c r="J114" i="30"/>
  <c r="J106" i="30"/>
  <c r="J98" i="30"/>
  <c r="J94" i="30"/>
  <c r="J86" i="30"/>
  <c r="J78" i="30"/>
  <c r="J70" i="30"/>
  <c r="J66" i="30"/>
  <c r="J58" i="30"/>
  <c r="J50" i="30"/>
  <c r="J42" i="30"/>
  <c r="J38" i="30"/>
  <c r="J30" i="30"/>
  <c r="J22" i="30"/>
  <c r="J14" i="30"/>
  <c r="J6" i="30"/>
  <c r="J2" i="30"/>
  <c r="J3126" i="30"/>
  <c r="J2810" i="30"/>
  <c r="J2682" i="30"/>
  <c r="J2618" i="30"/>
  <c r="J2520" i="30"/>
  <c r="J2454" i="30"/>
  <c r="J2390" i="30"/>
  <c r="J2294" i="30"/>
  <c r="J2230" i="30"/>
  <c r="J2174" i="30"/>
  <c r="J2132" i="30"/>
  <c r="J2089" i="30"/>
  <c r="J2068" i="30"/>
  <c r="J2036" i="30"/>
  <c r="J2004" i="30"/>
  <c r="J1972" i="30"/>
  <c r="J1956" i="30"/>
  <c r="J1924" i="30"/>
  <c r="J1892" i="30"/>
  <c r="J1860" i="30"/>
  <c r="J1828" i="30"/>
  <c r="J1812" i="30"/>
  <c r="J1780" i="30"/>
  <c r="J1748" i="30"/>
  <c r="J1716" i="30"/>
  <c r="J1700" i="30"/>
  <c r="J1668" i="30"/>
  <c r="J1636" i="30"/>
  <c r="J1604" i="30"/>
  <c r="J1572" i="30"/>
  <c r="J1540" i="30"/>
  <c r="J1524" i="30"/>
  <c r="J1492" i="30"/>
  <c r="J1460" i="30"/>
  <c r="J1428" i="30"/>
  <c r="J1412" i="30"/>
  <c r="J1380" i="30"/>
  <c r="J1348" i="30"/>
  <c r="J1325" i="30"/>
  <c r="J1315" i="30"/>
  <c r="J1293" i="30"/>
  <c r="J1272" i="30"/>
  <c r="J1251" i="30"/>
  <c r="J1240" i="30"/>
  <c r="J1219" i="30"/>
  <c r="J1197" i="30"/>
  <c r="J1176" i="30"/>
  <c r="J1165" i="30"/>
  <c r="J1144" i="30"/>
  <c r="J1126" i="30"/>
  <c r="J1110" i="30"/>
  <c r="J1102" i="30"/>
  <c r="J1086" i="30"/>
  <c r="J1070" i="30"/>
  <c r="J1054" i="30"/>
  <c r="J1038" i="30"/>
  <c r="J1022" i="30"/>
  <c r="J1014" i="30"/>
  <c r="J998" i="30"/>
  <c r="J982" i="30"/>
  <c r="J966" i="30"/>
  <c r="J950" i="30"/>
  <c r="J942" i="30"/>
  <c r="J926" i="30"/>
  <c r="J910" i="30"/>
  <c r="J894" i="30"/>
  <c r="J886" i="30"/>
  <c r="J870" i="30"/>
  <c r="J854" i="30"/>
  <c r="J838" i="30"/>
  <c r="J830" i="30"/>
  <c r="J814" i="30"/>
  <c r="J798" i="30"/>
  <c r="J790" i="30"/>
  <c r="J774" i="30"/>
  <c r="J758" i="30"/>
  <c r="J742" i="30"/>
  <c r="J726" i="30"/>
  <c r="J713" i="30"/>
  <c r="J702" i="30"/>
  <c r="J697" i="30"/>
  <c r="J686" i="30"/>
  <c r="J676" i="30"/>
  <c r="J665" i="30"/>
  <c r="J660" i="30"/>
  <c r="J649" i="30"/>
  <c r="J638" i="30"/>
  <c r="J628" i="30"/>
  <c r="J622" i="30"/>
  <c r="J612" i="30"/>
  <c r="J601" i="30"/>
  <c r="J590" i="30"/>
  <c r="J585" i="30"/>
  <c r="J574" i="30"/>
  <c r="J564" i="30"/>
  <c r="J558" i="30"/>
  <c r="J548" i="30"/>
  <c r="J537" i="30"/>
  <c r="J526" i="30"/>
  <c r="J521" i="30"/>
  <c r="J510" i="30"/>
  <c r="J501" i="30"/>
  <c r="J493" i="30"/>
  <c r="J489" i="30"/>
  <c r="J481" i="30"/>
  <c r="J473" i="30"/>
  <c r="J465" i="30"/>
  <c r="J457" i="30"/>
  <c r="J453" i="30"/>
  <c r="J445" i="30"/>
  <c r="J437" i="30"/>
  <c r="J433" i="30"/>
  <c r="J425" i="30"/>
  <c r="J417" i="30"/>
  <c r="J413" i="30"/>
  <c r="J397" i="30"/>
  <c r="J389" i="30"/>
  <c r="J381" i="30"/>
  <c r="J377" i="30"/>
  <c r="J369" i="30"/>
  <c r="J361" i="30"/>
  <c r="J353" i="30"/>
  <c r="J345" i="30"/>
  <c r="J341" i="30"/>
  <c r="J333" i="30"/>
  <c r="J325" i="30"/>
  <c r="J317" i="30"/>
  <c r="J313" i="30"/>
  <c r="J305" i="30"/>
  <c r="J297" i="30"/>
  <c r="J293" i="30"/>
  <c r="J285" i="30"/>
  <c r="J277" i="30"/>
  <c r="J273" i="30"/>
  <c r="J265" i="30"/>
  <c r="J257" i="30"/>
  <c r="J249" i="30"/>
  <c r="J245" i="30"/>
  <c r="J237" i="30"/>
  <c r="J229" i="30"/>
  <c r="J221" i="30"/>
  <c r="J217" i="30"/>
  <c r="J209" i="30"/>
  <c r="J201" i="30"/>
  <c r="J197" i="30"/>
  <c r="J189" i="30"/>
  <c r="J181" i="30"/>
  <c r="J173" i="30"/>
  <c r="J165" i="30"/>
  <c r="J157" i="30"/>
  <c r="J149" i="30"/>
  <c r="J141" i="30"/>
  <c r="J133" i="30"/>
  <c r="J125" i="30"/>
  <c r="J117" i="30"/>
  <c r="J109" i="30"/>
  <c r="J101" i="30"/>
  <c r="J93" i="30"/>
  <c r="J85" i="30"/>
  <c r="J77" i="30"/>
  <c r="J69" i="30"/>
  <c r="J65" i="30"/>
  <c r="J57" i="30"/>
  <c r="J49" i="30"/>
  <c r="J45" i="30"/>
  <c r="J37" i="30"/>
  <c r="J29" i="30"/>
  <c r="J21" i="30"/>
  <c r="J13" i="30"/>
  <c r="J9" i="30"/>
  <c r="J3280" i="30"/>
  <c r="J3012" i="30"/>
  <c r="J2873" i="30"/>
  <c r="J2809" i="30"/>
  <c r="J2681" i="30"/>
  <c r="J2561" i="30"/>
  <c r="J2485" i="30"/>
  <c r="J2421" i="30"/>
  <c r="J2389" i="30"/>
  <c r="J2325" i="30"/>
  <c r="J2261" i="30"/>
  <c r="J2197" i="30"/>
  <c r="J2152" i="30"/>
  <c r="J2109" i="30"/>
  <c r="J2088" i="30"/>
  <c r="J2051" i="30"/>
  <c r="J2019" i="30"/>
  <c r="J1987" i="30"/>
  <c r="J1939" i="30"/>
  <c r="J1907" i="30"/>
  <c r="J1875" i="30"/>
  <c r="J1843" i="30"/>
  <c r="J1811" i="30"/>
  <c r="J1779" i="30"/>
  <c r="J1763" i="30"/>
  <c r="J1731" i="30"/>
  <c r="J1699" i="30"/>
  <c r="J1667" i="30"/>
  <c r="J1651" i="30"/>
  <c r="J1619" i="30"/>
  <c r="J1587" i="30"/>
  <c r="J1555" i="30"/>
  <c r="J1523" i="30"/>
  <c r="J1507" i="30"/>
  <c r="J1475" i="30"/>
  <c r="J1443" i="30"/>
  <c r="J1411" i="30"/>
  <c r="J1395" i="30"/>
  <c r="J1363" i="30"/>
  <c r="J1335" i="30"/>
  <c r="J1313" i="30"/>
  <c r="J1292" i="30"/>
  <c r="J1281" i="30"/>
  <c r="J1260" i="30"/>
  <c r="J1239" i="30"/>
  <c r="J1217" i="30"/>
  <c r="J1207" i="30"/>
  <c r="J1185" i="30"/>
  <c r="J1164" i="30"/>
  <c r="J1143" i="30"/>
  <c r="J1125" i="30"/>
  <c r="J1117" i="30"/>
  <c r="J1101" i="30"/>
  <c r="J1085" i="30"/>
  <c r="J1069" i="30"/>
  <c r="J1061" i="30"/>
  <c r="J1045" i="30"/>
  <c r="J1029" i="30"/>
  <c r="J1013" i="30"/>
  <c r="J1005" i="30"/>
  <c r="J989" i="30"/>
  <c r="J973" i="30"/>
  <c r="J957" i="30"/>
  <c r="J941" i="30"/>
  <c r="J925" i="30"/>
  <c r="J917" i="30"/>
  <c r="J901" i="30"/>
  <c r="J885" i="30"/>
  <c r="J869" i="30"/>
  <c r="J853" i="30"/>
  <c r="J845" i="30"/>
  <c r="J829" i="30"/>
  <c r="J813" i="30"/>
  <c r="J805" i="30"/>
  <c r="J789" i="30"/>
  <c r="J773" i="30"/>
  <c r="J757" i="30"/>
  <c r="J741" i="30"/>
  <c r="J733" i="30"/>
  <c r="J717" i="30"/>
  <c r="J706" i="30"/>
  <c r="J696" i="30"/>
  <c r="J690" i="30"/>
  <c r="J680" i="30"/>
  <c r="J669" i="30"/>
  <c r="J658" i="30"/>
  <c r="J653" i="30"/>
  <c r="J642" i="30"/>
  <c r="J632" i="30"/>
  <c r="J621" i="30"/>
  <c r="J610" i="30"/>
  <c r="J605" i="30"/>
  <c r="J594" i="30"/>
  <c r="J584" i="30"/>
  <c r="J578" i="30"/>
  <c r="J568" i="30"/>
  <c r="J557" i="30"/>
  <c r="J546" i="30"/>
  <c r="J536" i="30"/>
  <c r="J525" i="30"/>
  <c r="J520" i="30"/>
  <c r="J509" i="30"/>
  <c r="J500" i="30"/>
  <c r="J492" i="30"/>
  <c r="J488" i="30"/>
  <c r="J480" i="30"/>
  <c r="J472" i="30"/>
  <c r="J464" i="30"/>
  <c r="J456" i="30"/>
  <c r="J452" i="30"/>
  <c r="J444" i="30"/>
  <c r="J436" i="30"/>
  <c r="J428" i="30"/>
  <c r="J424" i="30"/>
  <c r="J416" i="30"/>
  <c r="J408" i="30"/>
  <c r="J400" i="30"/>
  <c r="J392" i="30"/>
  <c r="J384" i="30"/>
  <c r="J380" i="30"/>
  <c r="J372" i="30"/>
  <c r="J364" i="30"/>
  <c r="J356" i="30"/>
  <c r="J352" i="30"/>
  <c r="J344" i="30"/>
  <c r="J336" i="30"/>
  <c r="J332" i="30"/>
  <c r="J324" i="30"/>
  <c r="J316" i="30"/>
  <c r="J308" i="30"/>
  <c r="J300" i="30"/>
  <c r="J296" i="30"/>
  <c r="J288" i="30"/>
  <c r="J280" i="30"/>
  <c r="J276" i="30"/>
  <c r="J268" i="30"/>
  <c r="J260" i="30"/>
  <c r="J252" i="30"/>
  <c r="J248" i="30"/>
  <c r="J240" i="30"/>
  <c r="J232" i="30"/>
  <c r="J224" i="30"/>
  <c r="J220" i="30"/>
  <c r="J212" i="30"/>
  <c r="J204" i="30"/>
  <c r="J196" i="30"/>
  <c r="J192" i="30"/>
  <c r="J184" i="30"/>
  <c r="J176" i="30"/>
  <c r="J168" i="30"/>
  <c r="J160" i="30"/>
  <c r="J156" i="30"/>
  <c r="J148" i="30"/>
  <c r="J140" i="30"/>
  <c r="J132" i="30"/>
  <c r="J128" i="30"/>
  <c r="J120" i="30"/>
  <c r="J112" i="30"/>
  <c r="J104" i="30"/>
  <c r="J96" i="30"/>
  <c r="J92" i="30"/>
  <c r="J84" i="30"/>
  <c r="J76" i="30"/>
  <c r="J68" i="30"/>
  <c r="J60" i="30"/>
  <c r="J56" i="30"/>
  <c r="J48" i="30"/>
  <c r="J3447" i="30"/>
  <c r="J3189" i="30"/>
  <c r="J3061" i="30"/>
  <c r="J2969" i="30"/>
  <c r="J2905" i="30"/>
  <c r="J2841" i="30"/>
  <c r="J2777" i="30"/>
  <c r="J2713" i="30"/>
  <c r="J2649" i="30"/>
  <c r="J2585" i="30"/>
  <c r="J2540" i="30"/>
  <c r="J2501" i="30"/>
  <c r="J2469" i="30"/>
  <c r="J2437" i="30"/>
  <c r="J2405" i="30"/>
  <c r="J2373" i="30"/>
  <c r="J2341" i="30"/>
  <c r="J2309" i="30"/>
  <c r="J2277" i="30"/>
  <c r="J2245" i="30"/>
  <c r="J2213" i="30"/>
  <c r="J2184" i="30"/>
  <c r="J2162" i="30"/>
  <c r="J2141" i="30"/>
  <c r="J2120" i="30"/>
  <c r="J2098" i="30"/>
  <c r="J2077" i="30"/>
  <c r="J2059" i="30"/>
  <c r="J2043" i="30"/>
  <c r="J2027" i="30"/>
  <c r="J2011" i="30"/>
  <c r="J1995" i="30"/>
  <c r="J1979" i="30"/>
  <c r="J1963" i="30"/>
  <c r="J1947" i="30"/>
  <c r="J1931" i="30"/>
  <c r="J1915" i="30"/>
  <c r="J1899" i="30"/>
  <c r="J1883" i="30"/>
  <c r="J1867" i="30"/>
  <c r="J1851" i="30"/>
  <c r="J1835" i="30"/>
  <c r="J1819" i="30"/>
  <c r="J1803" i="30"/>
  <c r="J1787" i="30"/>
  <c r="J1771" i="30"/>
  <c r="J1755" i="30"/>
  <c r="J1739" i="30"/>
  <c r="J1723" i="30"/>
  <c r="J1707" i="30"/>
  <c r="J1691" i="30"/>
  <c r="J1675" i="30"/>
  <c r="J1659" i="30"/>
  <c r="J1643" i="30"/>
  <c r="J1627" i="30"/>
  <c r="J1611" i="30"/>
  <c r="J1595" i="30"/>
  <c r="J1579" i="30"/>
  <c r="J1563" i="30"/>
  <c r="J1547" i="30"/>
  <c r="J1531" i="30"/>
  <c r="J1515" i="30"/>
  <c r="J1499" i="30"/>
  <c r="J1483" i="30"/>
  <c r="J1467" i="30"/>
  <c r="J1451" i="30"/>
  <c r="J1435" i="30"/>
  <c r="J1419" i="30"/>
  <c r="J1403" i="30"/>
  <c r="J1387" i="30"/>
  <c r="J1371" i="30"/>
  <c r="J1355" i="30"/>
  <c r="J1340" i="30"/>
  <c r="J1329" i="30"/>
  <c r="J1319" i="30"/>
  <c r="J1308" i="30"/>
  <c r="J1287" i="30"/>
  <c r="J1276" i="30"/>
  <c r="J1265" i="30"/>
  <c r="J1255" i="30"/>
  <c r="J1244" i="30"/>
  <c r="J1233" i="30"/>
  <c r="J1223" i="30"/>
  <c r="J1212" i="30"/>
  <c r="J1201" i="30"/>
  <c r="J1191" i="30"/>
  <c r="J1180" i="30"/>
  <c r="J1169" i="30"/>
  <c r="J1159" i="30"/>
  <c r="J1148" i="30"/>
  <c r="J1137" i="30"/>
  <c r="J1129" i="30"/>
  <c r="J1121" i="30"/>
  <c r="J1113" i="30"/>
  <c r="J1105" i="30"/>
  <c r="J1097" i="30"/>
  <c r="J1089" i="30"/>
  <c r="J1081" i="30"/>
  <c r="J1073" i="30"/>
  <c r="J1065" i="30"/>
  <c r="J1057" i="30"/>
  <c r="J1049" i="30"/>
  <c r="J1041" i="30"/>
  <c r="J1033" i="30"/>
  <c r="J1025" i="30"/>
  <c r="J1017" i="30"/>
  <c r="J1009" i="30"/>
  <c r="J1001" i="30"/>
  <c r="J993" i="30"/>
  <c r="J985" i="30"/>
  <c r="J977" i="30"/>
  <c r="J961" i="30"/>
  <c r="J953" i="30"/>
  <c r="J945" i="30"/>
  <c r="J937" i="30"/>
  <c r="J929" i="30"/>
  <c r="J921" i="30"/>
  <c r="J913" i="30"/>
  <c r="J905" i="30"/>
  <c r="J897" i="30"/>
  <c r="J889" i="30"/>
  <c r="J873" i="30"/>
  <c r="J865" i="30"/>
  <c r="J857" i="30"/>
  <c r="J849" i="30"/>
  <c r="J841" i="30"/>
  <c r="J833" i="30"/>
  <c r="J825" i="30"/>
  <c r="J817" i="30"/>
  <c r="J809" i="30"/>
  <c r="J801" i="30"/>
  <c r="J793" i="30"/>
  <c r="J785" i="30"/>
  <c r="J777" i="30"/>
  <c r="J769" i="30"/>
  <c r="J761" i="30"/>
  <c r="J753" i="30"/>
  <c r="J745" i="30"/>
  <c r="J737" i="30"/>
  <c r="J729" i="30"/>
  <c r="J721" i="30"/>
  <c r="J714" i="30"/>
  <c r="J709" i="30"/>
  <c r="J704" i="30"/>
  <c r="J698" i="30"/>
  <c r="J693" i="30"/>
  <c r="J688" i="30"/>
  <c r="J682" i="30"/>
  <c r="J677" i="30"/>
  <c r="J672" i="30"/>
  <c r="J666" i="30"/>
  <c r="J661" i="30"/>
  <c r="J656" i="30"/>
  <c r="J650" i="30"/>
  <c r="J645" i="30"/>
  <c r="J640" i="30"/>
  <c r="J634" i="30"/>
  <c r="J629" i="30"/>
  <c r="J624" i="30"/>
  <c r="J618" i="30"/>
  <c r="J613" i="30"/>
  <c r="J608" i="30"/>
  <c r="J602" i="30"/>
  <c r="J597" i="30"/>
  <c r="J592" i="30"/>
  <c r="J586" i="30"/>
  <c r="J581" i="30"/>
  <c r="J576" i="30"/>
  <c r="J570" i="30"/>
  <c r="J565" i="30"/>
  <c r="J560" i="30"/>
  <c r="J554" i="30"/>
  <c r="J549" i="30"/>
  <c r="J544" i="30"/>
  <c r="J538" i="30"/>
  <c r="J533" i="30"/>
  <c r="J528" i="30"/>
  <c r="J522" i="30"/>
  <c r="J517" i="30"/>
  <c r="J512" i="30"/>
  <c r="J506" i="30"/>
  <c r="J502" i="30"/>
  <c r="J498" i="30"/>
  <c r="J494" i="30"/>
  <c r="J490" i="30"/>
  <c r="J486" i="30"/>
  <c r="J482" i="30"/>
  <c r="J478" i="30"/>
  <c r="J474" i="30"/>
  <c r="J470" i="30"/>
  <c r="J466" i="30"/>
  <c r="J462" i="30"/>
  <c r="J458" i="30"/>
  <c r="J454" i="30"/>
  <c r="J450" i="30"/>
  <c r="J446" i="30"/>
  <c r="J442" i="30"/>
  <c r="J438" i="30"/>
  <c r="J434" i="30"/>
  <c r="J430" i="30"/>
  <c r="J426" i="30"/>
  <c r="J422" i="30"/>
  <c r="J418" i="30"/>
  <c r="J414" i="30"/>
  <c r="J410" i="30"/>
  <c r="J406" i="30"/>
  <c r="J402" i="30"/>
  <c r="J398" i="30"/>
  <c r="J394" i="30"/>
  <c r="J390" i="30"/>
  <c r="J386" i="30"/>
  <c r="J382" i="30"/>
  <c r="J378" i="30"/>
  <c r="J374" i="30"/>
  <c r="J370" i="30"/>
  <c r="J366" i="30"/>
  <c r="J362" i="30"/>
  <c r="J358" i="30"/>
  <c r="J354" i="30"/>
  <c r="J350" i="30"/>
  <c r="J346" i="30"/>
  <c r="J342" i="30"/>
  <c r="J338" i="30"/>
  <c r="J334" i="30"/>
  <c r="J330" i="30"/>
  <c r="J326" i="30"/>
  <c r="J322" i="30"/>
  <c r="J318" i="30"/>
  <c r="J314" i="30"/>
  <c r="J310" i="30"/>
  <c r="J306" i="30"/>
  <c r="J302" i="30"/>
  <c r="J298" i="30"/>
  <c r="J294" i="30"/>
  <c r="J290" i="30"/>
  <c r="J286" i="30"/>
  <c r="J282" i="30"/>
  <c r="J278" i="30"/>
  <c r="J274" i="30"/>
  <c r="J270" i="30"/>
  <c r="J266" i="30"/>
  <c r="J262" i="30"/>
  <c r="J258" i="30"/>
  <c r="J254" i="30"/>
  <c r="J250" i="30"/>
  <c r="J246" i="30"/>
  <c r="J238" i="30"/>
  <c r="J234" i="30"/>
  <c r="J230" i="30"/>
  <c r="J226" i="30"/>
  <c r="J218" i="30"/>
  <c r="J214" i="30"/>
  <c r="J202" i="30"/>
  <c r="J194" i="30"/>
  <c r="J186" i="30"/>
  <c r="J178" i="30"/>
  <c r="J166" i="30"/>
  <c r="J158" i="30"/>
  <c r="J146" i="30"/>
  <c r="J138" i="30"/>
  <c r="J130" i="30"/>
  <c r="J118" i="30"/>
  <c r="J110" i="30"/>
  <c r="J102" i="30"/>
  <c r="J90" i="30"/>
  <c r="J82" i="30"/>
  <c r="J74" i="30"/>
  <c r="J62" i="30"/>
  <c r="J54" i="30"/>
  <c r="J46" i="30"/>
  <c r="J34" i="30"/>
  <c r="J26" i="30"/>
  <c r="J18" i="30"/>
  <c r="J10" i="30"/>
  <c r="J3281" i="30"/>
  <c r="J3013" i="30"/>
  <c r="J2938" i="30"/>
  <c r="J2874" i="30"/>
  <c r="J2746" i="30"/>
  <c r="J2562" i="30"/>
  <c r="J2486" i="30"/>
  <c r="J2422" i="30"/>
  <c r="J2358" i="30"/>
  <c r="J2262" i="30"/>
  <c r="J2198" i="30"/>
  <c r="J2153" i="30"/>
  <c r="J2110" i="30"/>
  <c r="J2052" i="30"/>
  <c r="J2020" i="30"/>
  <c r="J1988" i="30"/>
  <c r="J1940" i="30"/>
  <c r="J1908" i="30"/>
  <c r="J1876" i="30"/>
  <c r="J1844" i="30"/>
  <c r="J1796" i="30"/>
  <c r="J1764" i="30"/>
  <c r="J1732" i="30"/>
  <c r="J1684" i="30"/>
  <c r="J1652" i="30"/>
  <c r="J1620" i="30"/>
  <c r="J1588" i="30"/>
  <c r="J1556" i="30"/>
  <c r="J1508" i="30"/>
  <c r="J1476" i="30"/>
  <c r="J1444" i="30"/>
  <c r="J1396" i="30"/>
  <c r="J1364" i="30"/>
  <c r="J1336" i="30"/>
  <c r="J1304" i="30"/>
  <c r="J1283" i="30"/>
  <c r="J1229" i="30"/>
  <c r="J1208" i="30"/>
  <c r="J1187" i="30"/>
  <c r="J1155" i="30"/>
  <c r="J1134" i="30"/>
  <c r="J1118" i="30"/>
  <c r="J1094" i="30"/>
  <c r="J1078" i="30"/>
  <c r="J1062" i="30"/>
  <c r="J1046" i="30"/>
  <c r="J1030" i="30"/>
  <c r="J1006" i="30"/>
  <c r="J990" i="30"/>
  <c r="J974" i="30"/>
  <c r="J958" i="30"/>
  <c r="J934" i="30"/>
  <c r="J918" i="30"/>
  <c r="J902" i="30"/>
  <c r="J878" i="30"/>
  <c r="J862" i="30"/>
  <c r="J846" i="30"/>
  <c r="J822" i="30"/>
  <c r="J806" i="30"/>
  <c r="J782" i="30"/>
  <c r="J766" i="30"/>
  <c r="J750" i="30"/>
  <c r="J734" i="30"/>
  <c r="J718" i="30"/>
  <c r="J708" i="30"/>
  <c r="J692" i="30"/>
  <c r="J681" i="30"/>
  <c r="J670" i="30"/>
  <c r="J654" i="30"/>
  <c r="J644" i="30"/>
  <c r="J633" i="30"/>
  <c r="J617" i="30"/>
  <c r="J606" i="30"/>
  <c r="J596" i="30"/>
  <c r="J580" i="30"/>
  <c r="J569" i="30"/>
  <c r="J553" i="30"/>
  <c r="J542" i="30"/>
  <c r="J532" i="30"/>
  <c r="J516" i="30"/>
  <c r="J505" i="30"/>
  <c r="J497" i="30"/>
  <c r="J485" i="30"/>
  <c r="J477" i="30"/>
  <c r="J469" i="30"/>
  <c r="J461" i="30"/>
  <c r="J449" i="30"/>
  <c r="J441" i="30"/>
  <c r="J429" i="30"/>
  <c r="J421" i="30"/>
  <c r="J409" i="30"/>
  <c r="J401" i="30"/>
  <c r="J393" i="30"/>
  <c r="J385" i="30"/>
  <c r="J373" i="30"/>
  <c r="J365" i="30"/>
  <c r="J357" i="30"/>
  <c r="J349" i="30"/>
  <c r="J337" i="30"/>
  <c r="J329" i="30"/>
  <c r="J321" i="30"/>
  <c r="J309" i="30"/>
  <c r="J301" i="30"/>
  <c r="J289" i="30"/>
  <c r="J281" i="30"/>
  <c r="J269" i="30"/>
  <c r="J261" i="30"/>
  <c r="J253" i="30"/>
  <c r="J241" i="30"/>
  <c r="J233" i="30"/>
  <c r="J225" i="30"/>
  <c r="J213" i="30"/>
  <c r="J205" i="30"/>
  <c r="J193" i="30"/>
  <c r="J185" i="30"/>
  <c r="J177" i="30"/>
  <c r="J169" i="30"/>
  <c r="J161" i="30"/>
  <c r="J153" i="30"/>
  <c r="J145" i="30"/>
  <c r="J137" i="30"/>
  <c r="J121" i="30"/>
  <c r="J113" i="30"/>
  <c r="J105" i="30"/>
  <c r="J97" i="30"/>
  <c r="J89" i="30"/>
  <c r="J81" i="30"/>
  <c r="J73" i="30"/>
  <c r="J61" i="30"/>
  <c r="J53" i="30"/>
  <c r="J41" i="30"/>
  <c r="J33" i="30"/>
  <c r="J25" i="30"/>
  <c r="J17" i="30"/>
  <c r="J5" i="30"/>
  <c r="J3125" i="30"/>
  <c r="J2937" i="30"/>
  <c r="J2745" i="30"/>
  <c r="J2617" i="30"/>
  <c r="J2518" i="30"/>
  <c r="J2453" i="30"/>
  <c r="J2357" i="30"/>
  <c r="J2293" i="30"/>
  <c r="J2229" i="30"/>
  <c r="J2173" i="30"/>
  <c r="J2130" i="30"/>
  <c r="J2067" i="30"/>
  <c r="J2035" i="30"/>
  <c r="J2003" i="30"/>
  <c r="J1971" i="30"/>
  <c r="J1923" i="30"/>
  <c r="J1891" i="30"/>
  <c r="J1859" i="30"/>
  <c r="J1827" i="30"/>
  <c r="J1795" i="30"/>
  <c r="J1747" i="30"/>
  <c r="J1715" i="30"/>
  <c r="J1683" i="30"/>
  <c r="J1635" i="30"/>
  <c r="J1603" i="30"/>
  <c r="J1571" i="30"/>
  <c r="J1539" i="30"/>
  <c r="J1491" i="30"/>
  <c r="J1459" i="30"/>
  <c r="J1427" i="30"/>
  <c r="J1379" i="30"/>
  <c r="J1347" i="30"/>
  <c r="J1324" i="30"/>
  <c r="J1303" i="30"/>
  <c r="J1271" i="30"/>
  <c r="J1249" i="30"/>
  <c r="J1228" i="30"/>
  <c r="J1196" i="30"/>
  <c r="J1175" i="30"/>
  <c r="J1153" i="30"/>
  <c r="J1133" i="30"/>
  <c r="J1109" i="30"/>
  <c r="J1093" i="30"/>
  <c r="J1077" i="30"/>
  <c r="J1053" i="30"/>
  <c r="J1037" i="30"/>
  <c r="J1021" i="30"/>
  <c r="J997" i="30"/>
  <c r="J981" i="30"/>
  <c r="J965" i="30"/>
  <c r="J949" i="30"/>
  <c r="J933" i="30"/>
  <c r="J909" i="30"/>
  <c r="J893" i="30"/>
  <c r="J877" i="30"/>
  <c r="J861" i="30"/>
  <c r="J837" i="30"/>
  <c r="J821" i="30"/>
  <c r="J797" i="30"/>
  <c r="J781" i="30"/>
  <c r="J765" i="30"/>
  <c r="J749" i="30"/>
  <c r="J725" i="30"/>
  <c r="J712" i="30"/>
  <c r="J701" i="30"/>
  <c r="J685" i="30"/>
  <c r="J674" i="30"/>
  <c r="J664" i="30"/>
  <c r="J648" i="30"/>
  <c r="J637" i="30"/>
  <c r="J626" i="30"/>
  <c r="J616" i="30"/>
  <c r="J600" i="30"/>
  <c r="J589" i="30"/>
  <c r="J573" i="30"/>
  <c r="J562" i="30"/>
  <c r="J552" i="30"/>
  <c r="J541" i="30"/>
  <c r="J530" i="30"/>
  <c r="J514" i="30"/>
  <c r="J504" i="30"/>
  <c r="J496" i="30"/>
  <c r="J484" i="30"/>
  <c r="J476" i="30"/>
  <c r="J468" i="30"/>
  <c r="J460" i="30"/>
  <c r="J448" i="30"/>
  <c r="J440" i="30"/>
  <c r="J432" i="30"/>
  <c r="J420" i="30"/>
  <c r="J412" i="30"/>
  <c r="J404" i="30"/>
  <c r="J396" i="30"/>
  <c r="J388" i="30"/>
  <c r="J376" i="30"/>
  <c r="J368" i="30"/>
  <c r="J360" i="30"/>
  <c r="J348" i="30"/>
  <c r="J340" i="30"/>
  <c r="J328" i="30"/>
  <c r="J320" i="30"/>
  <c r="J312" i="30"/>
  <c r="J304" i="30"/>
  <c r="J292" i="30"/>
  <c r="J284" i="30"/>
  <c r="J272" i="30"/>
  <c r="J264" i="30"/>
  <c r="J256" i="30"/>
  <c r="J244" i="30"/>
  <c r="J236" i="30"/>
  <c r="J228" i="30"/>
  <c r="J216" i="30"/>
  <c r="J208" i="30"/>
  <c r="J200" i="30"/>
  <c r="J188" i="30"/>
  <c r="J180" i="30"/>
  <c r="J172" i="30"/>
  <c r="J164" i="30"/>
  <c r="J152" i="30"/>
  <c r="J144" i="30"/>
  <c r="J136" i="30"/>
  <c r="J124" i="30"/>
  <c r="J116" i="30"/>
  <c r="J108" i="30"/>
  <c r="J100" i="30"/>
  <c r="J88" i="30"/>
  <c r="J80" i="30"/>
  <c r="J72" i="30"/>
  <c r="J64" i="30"/>
  <c r="J52" i="30"/>
  <c r="J44" i="30"/>
  <c r="J40" i="30"/>
  <c r="J24" i="30"/>
  <c r="J8" i="30"/>
  <c r="J16" i="30"/>
  <c r="J12" i="30"/>
  <c r="J36" i="30"/>
  <c r="J20" i="30"/>
  <c r="J4" i="30"/>
  <c r="J32" i="30"/>
  <c r="J28" i="30"/>
  <c r="A765" i="6"/>
  <c r="I764" i="6"/>
  <c r="J3643" i="30" s="1"/>
  <c r="Q3550" i="7"/>
  <c r="Q3694" i="7"/>
  <c r="Q3681" i="7"/>
  <c r="Q3673" i="7"/>
  <c r="Q3657" i="7"/>
  <c r="Q3650" i="7"/>
  <c r="Q3642" i="7"/>
  <c r="Q3634" i="7"/>
  <c r="Q3626" i="7"/>
  <c r="Q3619" i="7"/>
  <c r="Q3610" i="7"/>
  <c r="Q3602" i="7"/>
  <c r="Q3594" i="7"/>
  <c r="Q3586" i="7"/>
  <c r="Q3578" i="7"/>
  <c r="Q3569" i="7"/>
  <c r="Q3558" i="7"/>
  <c r="Q3549" i="7"/>
  <c r="Q3693" i="7"/>
  <c r="Q3685" i="7"/>
  <c r="Q3678" i="7"/>
  <c r="Q3670" i="7"/>
  <c r="Q3662" i="7"/>
  <c r="Q3655" i="7"/>
  <c r="Q3649" i="7"/>
  <c r="Q3641" i="7"/>
  <c r="Q3633" i="7"/>
  <c r="Q3625" i="7"/>
  <c r="Q3617" i="7"/>
  <c r="Q3607" i="7"/>
  <c r="Q3601" i="7"/>
  <c r="Q3593" i="7"/>
  <c r="Q3585" i="7"/>
  <c r="Q3577" i="7"/>
  <c r="Q3565" i="7"/>
  <c r="Q3557" i="7"/>
  <c r="Q3690" i="7"/>
  <c r="Q3697" i="7"/>
  <c r="Q3674" i="7"/>
  <c r="Q3658" i="7"/>
  <c r="Q3645" i="7"/>
  <c r="Q3629" i="7"/>
  <c r="Q3613" i="7"/>
  <c r="Q3595" i="7"/>
  <c r="Q3581" i="7"/>
  <c r="Q3561" i="7"/>
  <c r="Q3689" i="7"/>
  <c r="Q3653" i="7"/>
  <c r="Q3622" i="7"/>
  <c r="Q3590" i="7"/>
  <c r="Q3554" i="7"/>
  <c r="Q3682" i="7"/>
  <c r="Q3637" i="7"/>
  <c r="Q3621" i="7"/>
  <c r="Q3589" i="7"/>
  <c r="Q3553" i="7"/>
  <c r="Q3661" i="7"/>
  <c r="Q3630" i="7"/>
  <c r="Q3597" i="7"/>
  <c r="Q3563" i="7"/>
  <c r="Q3669" i="7"/>
  <c r="Q3638" i="7"/>
  <c r="Q3606" i="7"/>
  <c r="Q3574" i="7"/>
  <c r="Q3666" i="7"/>
  <c r="Q3651" i="7"/>
  <c r="Q3605" i="7"/>
  <c r="Q3571" i="7"/>
  <c r="Q3646" i="7"/>
  <c r="Q3614" i="7"/>
  <c r="Q3583" i="7"/>
  <c r="Q3702" i="7"/>
  <c r="Q3598" i="7"/>
  <c r="Q3562" i="7"/>
  <c r="Q3648" i="7"/>
  <c r="Q3632" i="7"/>
  <c r="Q3616" i="7"/>
  <c r="Q3600" i="7"/>
  <c r="Q3584" i="7"/>
  <c r="Q3568" i="7"/>
  <c r="Q3552" i="7"/>
  <c r="Q3548" i="7"/>
  <c r="Q3692" i="7"/>
  <c r="Q3676" i="7"/>
  <c r="Q3703" i="7"/>
  <c r="Q3679" i="7"/>
  <c r="Q3663" i="7"/>
  <c r="Q3639" i="7"/>
  <c r="Q3623" i="7"/>
  <c r="Q3599" i="7"/>
  <c r="Q3575" i="7"/>
  <c r="Q3551" i="7"/>
  <c r="Q3686" i="7"/>
  <c r="Q3582" i="7"/>
  <c r="Q3660" i="7"/>
  <c r="Q3628" i="7"/>
  <c r="Q3612" i="7"/>
  <c r="Q3596" i="7"/>
  <c r="Q3580" i="7"/>
  <c r="Q3564" i="7"/>
  <c r="Q3704" i="7"/>
  <c r="Q3688" i="7"/>
  <c r="Q3672" i="7"/>
  <c r="Q3699" i="7"/>
  <c r="Q3675" i="7"/>
  <c r="Q3659" i="7"/>
  <c r="Q3635" i="7"/>
  <c r="Q3615" i="7"/>
  <c r="Q3591" i="7"/>
  <c r="Q3567" i="7"/>
  <c r="Q3654" i="7"/>
  <c r="Q3570" i="7"/>
  <c r="Q3656" i="7"/>
  <c r="Q3640" i="7"/>
  <c r="Q3624" i="7"/>
  <c r="Q3608" i="7"/>
  <c r="Q3592" i="7"/>
  <c r="Q3576" i="7"/>
  <c r="Q3560" i="7"/>
  <c r="Q3609" i="7"/>
  <c r="Q3700" i="7"/>
  <c r="Q3684" i="7"/>
  <c r="Q3668" i="7"/>
  <c r="Q3695" i="7"/>
  <c r="Q3671" i="7"/>
  <c r="Q3647" i="7"/>
  <c r="Q3631" i="7"/>
  <c r="Q3611" i="7"/>
  <c r="Q3587" i="7"/>
  <c r="Q3559" i="7"/>
  <c r="Q3618" i="7"/>
  <c r="Q3566" i="7"/>
  <c r="Q3636" i="7"/>
  <c r="Q3620" i="7"/>
  <c r="Q3604" i="7"/>
  <c r="Q3588" i="7"/>
  <c r="Q3572" i="7"/>
  <c r="Q3556" i="7"/>
  <c r="Q3696" i="7"/>
  <c r="Q3680" i="7"/>
  <c r="Q3691" i="7"/>
  <c r="Q3603" i="7"/>
  <c r="Q3579" i="7"/>
  <c r="Q3652" i="7"/>
  <c r="Q3573" i="7"/>
  <c r="Q3667" i="7"/>
  <c r="Q3627" i="7"/>
  <c r="Q3555" i="7"/>
  <c r="Q3108" i="7"/>
  <c r="Q3305" i="7"/>
  <c r="Q3309" i="7"/>
  <c r="Q3313" i="7"/>
  <c r="Q3317" i="7"/>
  <c r="Q3321" i="7"/>
  <c r="Q3325" i="7"/>
  <c r="Q3329" i="7"/>
  <c r="Q3333" i="7"/>
  <c r="Q3337" i="7"/>
  <c r="Q3341" i="7"/>
  <c r="Q3345" i="7"/>
  <c r="Q3349" i="7"/>
  <c r="Q3353" i="7"/>
  <c r="Q3357" i="7"/>
  <c r="Q3361" i="7"/>
  <c r="Q3365" i="7"/>
  <c r="Q3369" i="7"/>
  <c r="Q3377" i="7"/>
  <c r="Q3381" i="7"/>
  <c r="Q3385" i="7"/>
  <c r="Q3389" i="7"/>
  <c r="Q3393" i="7"/>
  <c r="Q3397" i="7"/>
  <c r="Q3401" i="7"/>
  <c r="Q3405" i="7"/>
  <c r="Q3409" i="7"/>
  <c r="Q3413" i="7"/>
  <c r="Q3417" i="7"/>
  <c r="Q3421" i="7"/>
  <c r="Q3425" i="7"/>
  <c r="Q3429" i="7"/>
  <c r="Q3433" i="7"/>
  <c r="Q3437" i="7"/>
  <c r="Q3441" i="7"/>
  <c r="Q3445" i="7"/>
  <c r="Q3449" i="7"/>
  <c r="Q3453" i="7"/>
  <c r="Q3457" i="7"/>
  <c r="Q3461" i="7"/>
  <c r="Q3465" i="7"/>
  <c r="Q3469" i="7"/>
  <c r="Q3473" i="7"/>
  <c r="Q3477" i="7"/>
  <c r="Q3481" i="7"/>
  <c r="Q3485" i="7"/>
  <c r="Q3489" i="7"/>
  <c r="Q3497" i="7"/>
  <c r="Q3501" i="7"/>
  <c r="Q3505" i="7"/>
  <c r="Q3509" i="7"/>
  <c r="Q3513" i="7"/>
  <c r="Q3517" i="7"/>
  <c r="Q3521" i="7"/>
  <c r="Q3525" i="7"/>
  <c r="Q3529" i="7"/>
  <c r="Q3533" i="7"/>
  <c r="Q3537" i="7"/>
  <c r="Q3541" i="7"/>
  <c r="Q3546" i="7"/>
  <c r="Q3335" i="7"/>
  <c r="Q3351" i="7"/>
  <c r="Q3363" i="7"/>
  <c r="Q3371" i="7"/>
  <c r="Q3387" i="7"/>
  <c r="Q3399" i="7"/>
  <c r="Q3407" i="7"/>
  <c r="Q3415" i="7"/>
  <c r="Q3423" i="7"/>
  <c r="Q3435" i="7"/>
  <c r="Q3443" i="7"/>
  <c r="Q3451" i="7"/>
  <c r="Q3306" i="7"/>
  <c r="Q3310" i="7"/>
  <c r="Q3314" i="7"/>
  <c r="Q3318" i="7"/>
  <c r="Q3322" i="7"/>
  <c r="Q3326" i="7"/>
  <c r="Q3330" i="7"/>
  <c r="Q3334" i="7"/>
  <c r="Q3338" i="7"/>
  <c r="Q3342" i="7"/>
  <c r="Q3346" i="7"/>
  <c r="Q3350" i="7"/>
  <c r="Q3354" i="7"/>
  <c r="Q3358" i="7"/>
  <c r="Q3362" i="7"/>
  <c r="Q3366" i="7"/>
  <c r="Q3370" i="7"/>
  <c r="Q3374" i="7"/>
  <c r="Q3378" i="7"/>
  <c r="Q3386" i="7"/>
  <c r="Q3390" i="7"/>
  <c r="Q3394" i="7"/>
  <c r="Q3402" i="7"/>
  <c r="Q3410" i="7"/>
  <c r="Q3414" i="7"/>
  <c r="Q3418" i="7"/>
  <c r="Q3422" i="7"/>
  <c r="Q3426" i="7"/>
  <c r="Q3430" i="7"/>
  <c r="Q3434" i="7"/>
  <c r="Q3438" i="7"/>
  <c r="Q3442" i="7"/>
  <c r="Q3446" i="7"/>
  <c r="Q3450" i="7"/>
  <c r="Q3454" i="7"/>
  <c r="Q3458" i="7"/>
  <c r="Q3462" i="7"/>
  <c r="Q3466" i="7"/>
  <c r="Q3470" i="7"/>
  <c r="Q3474" i="7"/>
  <c r="Q3478" i="7"/>
  <c r="Q3482" i="7"/>
  <c r="Q3490" i="7"/>
  <c r="Q3494" i="7"/>
  <c r="Q3498" i="7"/>
  <c r="Q3502" i="7"/>
  <c r="Q3510" i="7"/>
  <c r="Q3514" i="7"/>
  <c r="Q3518" i="7"/>
  <c r="Q3522" i="7"/>
  <c r="Q3526" i="7"/>
  <c r="Q3530" i="7"/>
  <c r="Q3534" i="7"/>
  <c r="Q3538" i="7"/>
  <c r="Q3542" i="7"/>
  <c r="Q3547" i="7"/>
  <c r="Q3307" i="7"/>
  <c r="Q3311" i="7"/>
  <c r="Q3315" i="7"/>
  <c r="Q3319" i="7"/>
  <c r="Q3323" i="7"/>
  <c r="Q3327" i="7"/>
  <c r="Q3331" i="7"/>
  <c r="Q3339" i="7"/>
  <c r="Q3343" i="7"/>
  <c r="Q3347" i="7"/>
  <c r="Q3355" i="7"/>
  <c r="Q3359" i="7"/>
  <c r="Q3367" i="7"/>
  <c r="Q3375" i="7"/>
  <c r="Q3383" i="7"/>
  <c r="Q3391" i="7"/>
  <c r="Q3395" i="7"/>
  <c r="Q3403" i="7"/>
  <c r="Q3411" i="7"/>
  <c r="Q3419" i="7"/>
  <c r="Q3427" i="7"/>
  <c r="Q3431" i="7"/>
  <c r="Q3439" i="7"/>
  <c r="Q3447" i="7"/>
  <c r="Q3320" i="7"/>
  <c r="Q3336" i="7"/>
  <c r="Q3352" i="7"/>
  <c r="Q3368" i="7"/>
  <c r="Q3384" i="7"/>
  <c r="Q3400" i="7"/>
  <c r="Q3416" i="7"/>
  <c r="Q3432" i="7"/>
  <c r="Q3459" i="7"/>
  <c r="Q3467" i="7"/>
  <c r="Q3475" i="7"/>
  <c r="Q3483" i="7"/>
  <c r="Q3491" i="7"/>
  <c r="Q3499" i="7"/>
  <c r="Q3507" i="7"/>
  <c r="Q3515" i="7"/>
  <c r="Q3523" i="7"/>
  <c r="Q3531" i="7"/>
  <c r="Q3539" i="7"/>
  <c r="Q3492" i="7"/>
  <c r="Q3508" i="7"/>
  <c r="Q3516" i="7"/>
  <c r="Q3532" i="7"/>
  <c r="Q3328" i="7"/>
  <c r="Q3360" i="7"/>
  <c r="Q3408" i="7"/>
  <c r="Q3440" i="7"/>
  <c r="Q3463" i="7"/>
  <c r="Q3471" i="7"/>
  <c r="Q3487" i="7"/>
  <c r="Q3503" i="7"/>
  <c r="Q3519" i="7"/>
  <c r="Q3527" i="7"/>
  <c r="Q3543" i="7"/>
  <c r="Q3332" i="7"/>
  <c r="Q3348" i="7"/>
  <c r="Q3364" i="7"/>
  <c r="Q3396" i="7"/>
  <c r="Q3428" i="7"/>
  <c r="Q3464" i="7"/>
  <c r="Q3488" i="7"/>
  <c r="Q3504" i="7"/>
  <c r="Q3520" i="7"/>
  <c r="Q3528" i="7"/>
  <c r="Q3545" i="7"/>
  <c r="Q3308" i="7"/>
  <c r="Q3324" i="7"/>
  <c r="Q3340" i="7"/>
  <c r="Q3356" i="7"/>
  <c r="Q3372" i="7"/>
  <c r="Q3388" i="7"/>
  <c r="Q3404" i="7"/>
  <c r="Q3420" i="7"/>
  <c r="Q3436" i="7"/>
  <c r="Q3452" i="7"/>
  <c r="Q3460" i="7"/>
  <c r="Q3484" i="7"/>
  <c r="Q3500" i="7"/>
  <c r="Q3524" i="7"/>
  <c r="Q3312" i="7"/>
  <c r="Q3344" i="7"/>
  <c r="Q3392" i="7"/>
  <c r="Q3424" i="7"/>
  <c r="Q3455" i="7"/>
  <c r="Q3479" i="7"/>
  <c r="Q3495" i="7"/>
  <c r="Q3511" i="7"/>
  <c r="Q3535" i="7"/>
  <c r="Q3316" i="7"/>
  <c r="Q3380" i="7"/>
  <c r="Q3412" i="7"/>
  <c r="Q3456" i="7"/>
  <c r="Q3472" i="7"/>
  <c r="Q3496" i="7"/>
  <c r="Q3512" i="7"/>
  <c r="Q3536" i="7"/>
  <c r="Q3304" i="7"/>
  <c r="Q3303" i="7"/>
  <c r="Q6" i="7"/>
  <c r="Q10" i="7"/>
  <c r="Q14" i="7"/>
  <c r="Q18" i="7"/>
  <c r="Q22" i="7"/>
  <c r="Q26" i="7"/>
  <c r="Q30" i="7"/>
  <c r="Q34" i="7"/>
  <c r="Q38" i="7"/>
  <c r="Q42" i="7"/>
  <c r="Q46" i="7"/>
  <c r="Q51" i="7"/>
  <c r="Q55" i="7"/>
  <c r="Q59" i="7"/>
  <c r="Q63" i="7"/>
  <c r="Q67" i="7"/>
  <c r="Q71" i="7"/>
  <c r="Q75" i="7"/>
  <c r="Q79" i="7"/>
  <c r="Q83" i="7"/>
  <c r="Q87" i="7"/>
  <c r="Q91" i="7"/>
  <c r="Q95" i="7"/>
  <c r="Q99" i="7"/>
  <c r="Q103" i="7"/>
  <c r="Q107" i="7"/>
  <c r="Q111" i="7"/>
  <c r="Q115" i="7"/>
  <c r="Q119" i="7"/>
  <c r="Q123" i="7"/>
  <c r="Q127" i="7"/>
  <c r="Q131" i="7"/>
  <c r="Q135" i="7"/>
  <c r="Q139" i="7"/>
  <c r="Q143" i="7"/>
  <c r="Q147" i="7"/>
  <c r="Q151" i="7"/>
  <c r="Q155" i="7"/>
  <c r="Q159" i="7"/>
  <c r="Q163" i="7"/>
  <c r="Q167" i="7"/>
  <c r="Q171" i="7"/>
  <c r="Q175" i="7"/>
  <c r="Q179" i="7"/>
  <c r="Q183" i="7"/>
  <c r="Q187" i="7"/>
  <c r="Q191" i="7"/>
  <c r="Q195" i="7"/>
  <c r="Q199" i="7"/>
  <c r="Q203" i="7"/>
  <c r="Q207" i="7"/>
  <c r="Q211" i="7"/>
  <c r="Q215" i="7"/>
  <c r="Q3" i="7"/>
  <c r="Q7" i="7"/>
  <c r="Q11" i="7"/>
  <c r="Q19" i="7"/>
  <c r="Q23" i="7"/>
  <c r="Q27" i="7"/>
  <c r="Q31" i="7"/>
  <c r="Q35" i="7"/>
  <c r="Q39" i="7"/>
  <c r="Q43" i="7"/>
  <c r="Q47" i="7"/>
  <c r="Q52" i="7"/>
  <c r="Q56" i="7"/>
  <c r="Q60" i="7"/>
  <c r="Q64" i="7"/>
  <c r="Q68" i="7"/>
  <c r="Q72" i="7"/>
  <c r="Q76" i="7"/>
  <c r="Q80" i="7"/>
  <c r="Q84" i="7"/>
  <c r="Q88" i="7"/>
  <c r="Q92" i="7"/>
  <c r="Q96" i="7"/>
  <c r="Q100" i="7"/>
  <c r="Q104" i="7"/>
  <c r="Q108" i="7"/>
  <c r="Q112" i="7"/>
  <c r="Q116" i="7"/>
  <c r="Q120" i="7"/>
  <c r="Q124" i="7"/>
  <c r="Q128" i="7"/>
  <c r="Q132" i="7"/>
  <c r="Q136" i="7"/>
  <c r="Q140" i="7"/>
  <c r="Q144" i="7"/>
  <c r="Q148" i="7"/>
  <c r="Q152" i="7"/>
  <c r="Q156" i="7"/>
  <c r="Q160" i="7"/>
  <c r="Q164" i="7"/>
  <c r="Q168" i="7"/>
  <c r="Q172" i="7"/>
  <c r="Q176" i="7"/>
  <c r="Q180" i="7"/>
  <c r="Q184" i="7"/>
  <c r="Q188" i="7"/>
  <c r="Q192" i="7"/>
  <c r="Q196" i="7"/>
  <c r="Q200" i="7"/>
  <c r="Q204" i="7"/>
  <c r="Q208" i="7"/>
  <c r="Q212" i="7"/>
  <c r="Q216" i="7"/>
  <c r="Q220" i="7"/>
  <c r="Q224" i="7"/>
  <c r="Q228" i="7"/>
  <c r="Q232" i="7"/>
  <c r="Q236" i="7"/>
  <c r="Q240" i="7"/>
  <c r="Q244" i="7"/>
  <c r="Q248" i="7"/>
  <c r="Q252" i="7"/>
  <c r="Q256" i="7"/>
  <c r="Q260" i="7"/>
  <c r="Q264" i="7"/>
  <c r="Q268" i="7"/>
  <c r="Q272" i="7"/>
  <c r="Q276" i="7"/>
  <c r="Q280" i="7"/>
  <c r="Q284" i="7"/>
  <c r="Q288" i="7"/>
  <c r="Q292" i="7"/>
  <c r="Q296" i="7"/>
  <c r="Q300" i="7"/>
  <c r="Q304" i="7"/>
  <c r="Q308" i="7"/>
  <c r="Q312" i="7"/>
  <c r="Q316" i="7"/>
  <c r="Q320" i="7"/>
  <c r="Q324" i="7"/>
  <c r="Q328" i="7"/>
  <c r="Q332" i="7"/>
  <c r="Q336" i="7"/>
  <c r="Q340" i="7"/>
  <c r="Q9" i="7"/>
  <c r="Q17" i="7"/>
  <c r="Q25" i="7"/>
  <c r="Q33" i="7"/>
  <c r="Q41" i="7"/>
  <c r="Q49" i="7"/>
  <c r="Q58" i="7"/>
  <c r="Q66" i="7"/>
  <c r="Q74" i="7"/>
  <c r="Q82" i="7"/>
  <c r="Q90" i="7"/>
  <c r="Q98" i="7"/>
  <c r="Q106" i="7"/>
  <c r="Q114" i="7"/>
  <c r="Q122" i="7"/>
  <c r="Q130" i="7"/>
  <c r="Q138" i="7"/>
  <c r="Q146" i="7"/>
  <c r="Q154" i="7"/>
  <c r="Q162" i="7"/>
  <c r="Q170" i="7"/>
  <c r="Q178" i="7"/>
  <c r="Q186" i="7"/>
  <c r="Q194" i="7"/>
  <c r="Q202" i="7"/>
  <c r="Q210" i="7"/>
  <c r="Q218" i="7"/>
  <c r="Q223" i="7"/>
  <c r="Q229" i="7"/>
  <c r="Q234" i="7"/>
  <c r="Q239" i="7"/>
  <c r="Q245" i="7"/>
  <c r="Q250" i="7"/>
  <c r="Q255" i="7"/>
  <c r="Q261" i="7"/>
  <c r="Q266" i="7"/>
  <c r="Q271" i="7"/>
  <c r="Q277" i="7"/>
  <c r="Q282" i="7"/>
  <c r="Q287" i="7"/>
  <c r="Q293" i="7"/>
  <c r="Q298" i="7"/>
  <c r="Q303" i="7"/>
  <c r="Q309" i="7"/>
  <c r="Q314" i="7"/>
  <c r="Q319" i="7"/>
  <c r="Q325" i="7"/>
  <c r="Q330" i="7"/>
  <c r="Q335" i="7"/>
  <c r="Q341" i="7"/>
  <c r="Q345" i="7"/>
  <c r="Q349" i="7"/>
  <c r="Q353" i="7"/>
  <c r="Q357" i="7"/>
  <c r="Q361" i="7"/>
  <c r="Q365" i="7"/>
  <c r="Q369" i="7"/>
  <c r="Q373" i="7"/>
  <c r="Q377" i="7"/>
  <c r="Q381" i="7"/>
  <c r="Q385" i="7"/>
  <c r="Q389" i="7"/>
  <c r="Q393" i="7"/>
  <c r="Q397" i="7"/>
  <c r="Q401" i="7"/>
  <c r="Q409" i="7"/>
  <c r="Q413" i="7"/>
  <c r="Q417" i="7"/>
  <c r="Q421" i="7"/>
  <c r="Q425" i="7"/>
  <c r="Q429" i="7"/>
  <c r="Q433" i="7"/>
  <c r="Q437" i="7"/>
  <c r="Q441" i="7"/>
  <c r="Q445" i="7"/>
  <c r="Q449" i="7"/>
  <c r="Q453" i="7"/>
  <c r="Q457" i="7"/>
  <c r="Q461" i="7"/>
  <c r="Q465" i="7"/>
  <c r="Q469" i="7"/>
  <c r="Q473" i="7"/>
  <c r="Q477" i="7"/>
  <c r="Q481" i="7"/>
  <c r="Q4" i="7"/>
  <c r="Q12" i="7"/>
  <c r="Q20" i="7"/>
  <c r="Q28" i="7"/>
  <c r="Q36" i="7"/>
  <c r="Q44" i="7"/>
  <c r="Q53" i="7"/>
  <c r="Q61" i="7"/>
  <c r="Q69" i="7"/>
  <c r="Q77" i="7"/>
  <c r="Q85" i="7"/>
  <c r="Q93" i="7"/>
  <c r="Q101" i="7"/>
  <c r="Q109" i="7"/>
  <c r="Q117" i="7"/>
  <c r="Q125" i="7"/>
  <c r="Q133" i="7"/>
  <c r="Q141" i="7"/>
  <c r="Q149" i="7"/>
  <c r="Q157" i="7"/>
  <c r="Q165" i="7"/>
  <c r="Q173" i="7"/>
  <c r="Q181" i="7"/>
  <c r="Q189" i="7"/>
  <c r="Q197" i="7"/>
  <c r="Q205" i="7"/>
  <c r="Q213" i="7"/>
  <c r="Q219" i="7"/>
  <c r="Q225" i="7"/>
  <c r="Q230" i="7"/>
  <c r="Q235" i="7"/>
  <c r="Q241" i="7"/>
  <c r="Q246" i="7"/>
  <c r="Q251" i="7"/>
  <c r="Q257" i="7"/>
  <c r="Q262" i="7"/>
  <c r="Q267" i="7"/>
  <c r="Q273" i="7"/>
  <c r="Q278" i="7"/>
  <c r="Q283" i="7"/>
  <c r="Q289" i="7"/>
  <c r="Q294" i="7"/>
  <c r="Q299" i="7"/>
  <c r="Q305" i="7"/>
  <c r="Q310" i="7"/>
  <c r="Q315" i="7"/>
  <c r="Q321" i="7"/>
  <c r="Q326" i="7"/>
  <c r="Q331" i="7"/>
  <c r="Q337" i="7"/>
  <c r="Q342" i="7"/>
  <c r="Q346" i="7"/>
  <c r="Q350" i="7"/>
  <c r="Q354" i="7"/>
  <c r="Q358" i="7"/>
  <c r="Q362" i="7"/>
  <c r="Q366" i="7"/>
  <c r="Q370" i="7"/>
  <c r="Q374" i="7"/>
  <c r="Q378" i="7"/>
  <c r="Q382" i="7"/>
  <c r="Q386" i="7"/>
  <c r="Q390" i="7"/>
  <c r="Q394" i="7"/>
  <c r="Q398" i="7"/>
  <c r="Q402" i="7"/>
  <c r="Q406" i="7"/>
  <c r="Q410" i="7"/>
  <c r="Q414" i="7"/>
  <c r="Q418" i="7"/>
  <c r="Q422" i="7"/>
  <c r="Q426" i="7"/>
  <c r="Q430" i="7"/>
  <c r="Q434" i="7"/>
  <c r="Q438" i="7"/>
  <c r="Q442" i="7"/>
  <c r="Q446" i="7"/>
  <c r="Q450" i="7"/>
  <c r="Q454" i="7"/>
  <c r="Q458" i="7"/>
  <c r="Q462" i="7"/>
  <c r="Q466" i="7"/>
  <c r="Q470" i="7"/>
  <c r="Q474" i="7"/>
  <c r="Q478" i="7"/>
  <c r="Q482" i="7"/>
  <c r="Q16" i="7"/>
  <c r="Q32" i="7"/>
  <c r="Q48" i="7"/>
  <c r="Q65" i="7"/>
  <c r="Q81" i="7"/>
  <c r="Q97" i="7"/>
  <c r="Q113" i="7"/>
  <c r="Q145" i="7"/>
  <c r="Q161" i="7"/>
  <c r="Q177" i="7"/>
  <c r="Q193" i="7"/>
  <c r="Q209" i="7"/>
  <c r="Q222" i="7"/>
  <c r="Q233" i="7"/>
  <c r="Q243" i="7"/>
  <c r="Q254" i="7"/>
  <c r="Q265" i="7"/>
  <c r="Q275" i="7"/>
  <c r="Q286" i="7"/>
  <c r="Q297" i="7"/>
  <c r="Q307" i="7"/>
  <c r="Q318" i="7"/>
  <c r="Q329" i="7"/>
  <c r="Q339" i="7"/>
  <c r="Q348" i="7"/>
  <c r="Q356" i="7"/>
  <c r="Q364" i="7"/>
  <c r="Q372" i="7"/>
  <c r="Q380" i="7"/>
  <c r="Q388" i="7"/>
  <c r="Q396" i="7"/>
  <c r="Q404" i="7"/>
  <c r="Q412" i="7"/>
  <c r="Q420" i="7"/>
  <c r="Q428" i="7"/>
  <c r="Q436" i="7"/>
  <c r="Q444" i="7"/>
  <c r="Q452" i="7"/>
  <c r="Q460" i="7"/>
  <c r="Q468" i="7"/>
  <c r="Q476" i="7"/>
  <c r="Q484" i="7"/>
  <c r="Q488" i="7"/>
  <c r="Q492" i="7"/>
  <c r="Q496" i="7"/>
  <c r="Q500" i="7"/>
  <c r="Q504" i="7"/>
  <c r="Q508" i="7"/>
  <c r="Q512" i="7"/>
  <c r="Q516" i="7"/>
  <c r="Q520" i="7"/>
  <c r="Q524" i="7"/>
  <c r="Q528" i="7"/>
  <c r="Q532" i="7"/>
  <c r="Q536" i="7"/>
  <c r="Q540" i="7"/>
  <c r="Q544" i="7"/>
  <c r="Q548" i="7"/>
  <c r="Q552" i="7"/>
  <c r="Q556" i="7"/>
  <c r="Q560" i="7"/>
  <c r="Q564" i="7"/>
  <c r="Q568" i="7"/>
  <c r="Q572" i="7"/>
  <c r="Q576" i="7"/>
  <c r="Q580" i="7"/>
  <c r="Q584" i="7"/>
  <c r="Q588" i="7"/>
  <c r="Q592" i="7"/>
  <c r="Q596" i="7"/>
  <c r="Q600" i="7"/>
  <c r="Q604" i="7"/>
  <c r="Q608" i="7"/>
  <c r="Q612" i="7"/>
  <c r="Q616" i="7"/>
  <c r="Q620" i="7"/>
  <c r="Q624" i="7"/>
  <c r="Q628" i="7"/>
  <c r="Q632" i="7"/>
  <c r="Q636" i="7"/>
  <c r="Q640" i="7"/>
  <c r="Q644" i="7"/>
  <c r="Q648" i="7"/>
  <c r="Q652" i="7"/>
  <c r="Q656" i="7"/>
  <c r="Q660" i="7"/>
  <c r="Q664" i="7"/>
  <c r="Q668" i="7"/>
  <c r="Q672" i="7"/>
  <c r="Q676" i="7"/>
  <c r="Q680" i="7"/>
  <c r="Q684" i="7"/>
  <c r="Q688" i="7"/>
  <c r="Q692" i="7"/>
  <c r="Q696" i="7"/>
  <c r="Q700" i="7"/>
  <c r="Q704" i="7"/>
  <c r="Q708" i="7"/>
  <c r="Q712" i="7"/>
  <c r="Q716" i="7"/>
  <c r="Q720" i="7"/>
  <c r="Q724" i="7"/>
  <c r="Q728" i="7"/>
  <c r="Q732" i="7"/>
  <c r="Q736" i="7"/>
  <c r="Q740" i="7"/>
  <c r="Q744" i="7"/>
  <c r="Q748" i="7"/>
  <c r="Q752" i="7"/>
  <c r="Q756" i="7"/>
  <c r="Q760" i="7"/>
  <c r="Q764" i="7"/>
  <c r="Q768" i="7"/>
  <c r="Q772" i="7"/>
  <c r="Q776" i="7"/>
  <c r="Q780" i="7"/>
  <c r="Q784" i="7"/>
  <c r="Q788" i="7"/>
  <c r="Q792" i="7"/>
  <c r="Q796" i="7"/>
  <c r="Q800" i="7"/>
  <c r="Q804" i="7"/>
  <c r="Q808" i="7"/>
  <c r="Q812" i="7"/>
  <c r="Q816" i="7"/>
  <c r="Q820" i="7"/>
  <c r="Q824" i="7"/>
  <c r="Q828" i="7"/>
  <c r="Q832" i="7"/>
  <c r="Q836" i="7"/>
  <c r="Q840" i="7"/>
  <c r="Q844" i="7"/>
  <c r="Q848" i="7"/>
  <c r="Q852" i="7"/>
  <c r="Q856" i="7"/>
  <c r="Q860" i="7"/>
  <c r="Q864" i="7"/>
  <c r="Q868" i="7"/>
  <c r="Q872" i="7"/>
  <c r="Q876" i="7"/>
  <c r="Q880" i="7"/>
  <c r="Q884" i="7"/>
  <c r="Q888" i="7"/>
  <c r="Q892" i="7"/>
  <c r="Q896" i="7"/>
  <c r="Q900" i="7"/>
  <c r="Q904" i="7"/>
  <c r="Q908" i="7"/>
  <c r="Q912" i="7"/>
  <c r="Q916" i="7"/>
  <c r="Q920" i="7"/>
  <c r="Q924" i="7"/>
  <c r="Q928" i="7"/>
  <c r="Q932" i="7"/>
  <c r="Q936" i="7"/>
  <c r="Q940" i="7"/>
  <c r="Q944" i="7"/>
  <c r="Q948" i="7"/>
  <c r="Q952" i="7"/>
  <c r="Q956" i="7"/>
  <c r="Q960" i="7"/>
  <c r="Q964" i="7"/>
  <c r="Q968" i="7"/>
  <c r="Q972" i="7"/>
  <c r="Q980" i="7"/>
  <c r="Q984" i="7"/>
  <c r="Q988" i="7"/>
  <c r="Q992" i="7"/>
  <c r="Q5" i="7"/>
  <c r="Q21" i="7"/>
  <c r="Q37" i="7"/>
  <c r="Q54" i="7"/>
  <c r="Q70" i="7"/>
  <c r="Q86" i="7"/>
  <c r="Q102" i="7"/>
  <c r="Q118" i="7"/>
  <c r="Q134" i="7"/>
  <c r="Q150" i="7"/>
  <c r="Q166" i="7"/>
  <c r="Q182" i="7"/>
  <c r="Q198" i="7"/>
  <c r="Q214" i="7"/>
  <c r="Q226" i="7"/>
  <c r="Q237" i="7"/>
  <c r="Q247" i="7"/>
  <c r="Q258" i="7"/>
  <c r="Q269" i="7"/>
  <c r="Q279" i="7"/>
  <c r="Q290" i="7"/>
  <c r="Q301" i="7"/>
  <c r="Q311" i="7"/>
  <c r="Q322" i="7"/>
  <c r="Q333" i="7"/>
  <c r="Q343" i="7"/>
  <c r="Q351" i="7"/>
  <c r="Q359" i="7"/>
  <c r="Q367" i="7"/>
  <c r="Q375" i="7"/>
  <c r="Q383" i="7"/>
  <c r="Q391" i="7"/>
  <c r="Q399" i="7"/>
  <c r="Q407" i="7"/>
  <c r="Q415" i="7"/>
  <c r="Q423" i="7"/>
  <c r="Q431" i="7"/>
  <c r="Q439" i="7"/>
  <c r="Q447" i="7"/>
  <c r="Q455" i="7"/>
  <c r="Q463" i="7"/>
  <c r="Q471" i="7"/>
  <c r="Q479" i="7"/>
  <c r="Q485" i="7"/>
  <c r="Q489" i="7"/>
  <c r="Q493" i="7"/>
  <c r="Q497" i="7"/>
  <c r="Q501" i="7"/>
  <c r="Q505" i="7"/>
  <c r="Q509" i="7"/>
  <c r="Q513" i="7"/>
  <c r="Q517" i="7"/>
  <c r="Q521" i="7"/>
  <c r="Q525" i="7"/>
  <c r="Q529" i="7"/>
  <c r="Q533" i="7"/>
  <c r="Q537" i="7"/>
  <c r="Q541" i="7"/>
  <c r="Q545" i="7"/>
  <c r="Q549" i="7"/>
  <c r="Q553" i="7"/>
  <c r="Q557" i="7"/>
  <c r="Q561" i="7"/>
  <c r="Q565" i="7"/>
  <c r="Q569" i="7"/>
  <c r="Q573" i="7"/>
  <c r="Q577" i="7"/>
  <c r="Q29" i="7"/>
  <c r="Q62" i="7"/>
  <c r="Q94" i="7"/>
  <c r="Q126" i="7"/>
  <c r="Q158" i="7"/>
  <c r="Q190" i="7"/>
  <c r="Q221" i="7"/>
  <c r="Q263" i="7"/>
  <c r="Q285" i="7"/>
  <c r="Q306" i="7"/>
  <c r="Q327" i="7"/>
  <c r="Q347" i="7"/>
  <c r="Q363" i="7"/>
  <c r="Q379" i="7"/>
  <c r="Q395" i="7"/>
  <c r="Q411" i="7"/>
  <c r="Q427" i="7"/>
  <c r="Q443" i="7"/>
  <c r="Q459" i="7"/>
  <c r="Q475" i="7"/>
  <c r="Q487" i="7"/>
  <c r="Q495" i="7"/>
  <c r="Q503" i="7"/>
  <c r="Q511" i="7"/>
  <c r="Q519" i="7"/>
  <c r="Q527" i="7"/>
  <c r="Q535" i="7"/>
  <c r="Q543" i="7"/>
  <c r="Q551" i="7"/>
  <c r="Q559" i="7"/>
  <c r="Q567" i="7"/>
  <c r="Q575" i="7"/>
  <c r="Q582" i="7"/>
  <c r="Q587" i="7"/>
  <c r="Q593" i="7"/>
  <c r="Q598" i="7"/>
  <c r="Q603" i="7"/>
  <c r="Q609" i="7"/>
  <c r="Q614" i="7"/>
  <c r="Q619" i="7"/>
  <c r="Q625" i="7"/>
  <c r="Q630" i="7"/>
  <c r="Q635" i="7"/>
  <c r="Q641" i="7"/>
  <c r="Q646" i="7"/>
  <c r="Q651" i="7"/>
  <c r="Q657" i="7"/>
  <c r="Q662" i="7"/>
  <c r="Q667" i="7"/>
  <c r="Q673" i="7"/>
  <c r="Q678" i="7"/>
  <c r="Q683" i="7"/>
  <c r="Q689" i="7"/>
  <c r="Q694" i="7"/>
  <c r="Q699" i="7"/>
  <c r="Q705" i="7"/>
  <c r="Q710" i="7"/>
  <c r="Q715" i="7"/>
  <c r="Q721" i="7"/>
  <c r="Q726" i="7"/>
  <c r="Q731" i="7"/>
  <c r="Q737" i="7"/>
  <c r="Q742" i="7"/>
  <c r="Q747" i="7"/>
  <c r="Q753" i="7"/>
  <c r="Q758" i="7"/>
  <c r="Q763" i="7"/>
  <c r="Q769" i="7"/>
  <c r="Q774" i="7"/>
  <c r="Q779" i="7"/>
  <c r="Q785" i="7"/>
  <c r="Q790" i="7"/>
  <c r="Q795" i="7"/>
  <c r="Q801" i="7"/>
  <c r="Q806" i="7"/>
  <c r="Q811" i="7"/>
  <c r="Q817" i="7"/>
  <c r="Q822" i="7"/>
  <c r="Q827" i="7"/>
  <c r="Q833" i="7"/>
  <c r="Q838" i="7"/>
  <c r="Q843" i="7"/>
  <c r="Q849" i="7"/>
  <c r="Q854" i="7"/>
  <c r="Q859" i="7"/>
  <c r="Q865" i="7"/>
  <c r="Q870" i="7"/>
  <c r="Q875" i="7"/>
  <c r="Q886" i="7"/>
  <c r="Q891" i="7"/>
  <c r="Q897" i="7"/>
  <c r="Q902" i="7"/>
  <c r="Q907" i="7"/>
  <c r="Q913" i="7"/>
  <c r="Q918" i="7"/>
  <c r="Q923" i="7"/>
  <c r="Q929" i="7"/>
  <c r="Q934" i="7"/>
  <c r="Q939" i="7"/>
  <c r="Q945" i="7"/>
  <c r="Q950" i="7"/>
  <c r="Q955" i="7"/>
  <c r="Q961" i="7"/>
  <c r="Q966" i="7"/>
  <c r="Q971" i="7"/>
  <c r="Q977" i="7"/>
  <c r="Q982" i="7"/>
  <c r="Q987" i="7"/>
  <c r="Q993" i="7"/>
  <c r="Q997" i="7"/>
  <c r="Q1001" i="7"/>
  <c r="Q1005" i="7"/>
  <c r="Q1009" i="7"/>
  <c r="Q1013" i="7"/>
  <c r="Q1017" i="7"/>
  <c r="Q1021" i="7"/>
  <c r="Q1025" i="7"/>
  <c r="Q1029" i="7"/>
  <c r="Q1033" i="7"/>
  <c r="Q1037" i="7"/>
  <c r="Q1041" i="7"/>
  <c r="Q1045" i="7"/>
  <c r="Q1049" i="7"/>
  <c r="Q1053" i="7"/>
  <c r="Q1057" i="7"/>
  <c r="Q1061" i="7"/>
  <c r="Q1065" i="7"/>
  <c r="Q1069" i="7"/>
  <c r="Q1073" i="7"/>
  <c r="Q1077" i="7"/>
  <c r="Q1081" i="7"/>
  <c r="Q1085" i="7"/>
  <c r="Q1089" i="7"/>
  <c r="Q1093" i="7"/>
  <c r="Q1097" i="7"/>
  <c r="Q1101" i="7"/>
  <c r="Q1105" i="7"/>
  <c r="Q1109" i="7"/>
  <c r="Q1113" i="7"/>
  <c r="Q1117" i="7"/>
  <c r="Q1121" i="7"/>
  <c r="Q1125" i="7"/>
  <c r="Q1129" i="7"/>
  <c r="Q1133" i="7"/>
  <c r="Q1137" i="7"/>
  <c r="Q1141" i="7"/>
  <c r="Q1145" i="7"/>
  <c r="Q1149" i="7"/>
  <c r="Q1153" i="7"/>
  <c r="Q1157" i="7"/>
  <c r="Q1161" i="7"/>
  <c r="Q1165" i="7"/>
  <c r="Q1169" i="7"/>
  <c r="Q1173" i="7"/>
  <c r="Q1177" i="7"/>
  <c r="Q1181" i="7"/>
  <c r="Q1185" i="7"/>
  <c r="Q1189" i="7"/>
  <c r="Q1193" i="7"/>
  <c r="Q1197" i="7"/>
  <c r="Q1201" i="7"/>
  <c r="Q1205" i="7"/>
  <c r="Q1209" i="7"/>
  <c r="Q1213" i="7"/>
  <c r="Q1217" i="7"/>
  <c r="Q1221" i="7"/>
  <c r="Q1225" i="7"/>
  <c r="Q1229" i="7"/>
  <c r="Q1233" i="7"/>
  <c r="Q1237" i="7"/>
  <c r="Q1241" i="7"/>
  <c r="Q1245" i="7"/>
  <c r="Q1249" i="7"/>
  <c r="Q1253" i="7"/>
  <c r="Q1257" i="7"/>
  <c r="Q1265" i="7"/>
  <c r="Q1269" i="7"/>
  <c r="Q1273" i="7"/>
  <c r="Q1277" i="7"/>
  <c r="Q1281" i="7"/>
  <c r="Q1285" i="7"/>
  <c r="Q1289" i="7"/>
  <c r="Q1293" i="7"/>
  <c r="Q1301" i="7"/>
  <c r="Q1305" i="7"/>
  <c r="Q1309" i="7"/>
  <c r="Q1313" i="7"/>
  <c r="Q1317" i="7"/>
  <c r="Q1321" i="7"/>
  <c r="Q1325" i="7"/>
  <c r="Q1329" i="7"/>
  <c r="Q1333" i="7"/>
  <c r="Q1337" i="7"/>
  <c r="Q1341" i="7"/>
  <c r="Q1345" i="7"/>
  <c r="Q1349" i="7"/>
  <c r="Q1353" i="7"/>
  <c r="Q1357" i="7"/>
  <c r="Q1361" i="7"/>
  <c r="Q1365" i="7"/>
  <c r="Q1369" i="7"/>
  <c r="Q1373" i="7"/>
  <c r="Q1377" i="7"/>
  <c r="Q1381" i="7"/>
  <c r="Q1385" i="7"/>
  <c r="Q1389" i="7"/>
  <c r="Q1393" i="7"/>
  <c r="Q1397" i="7"/>
  <c r="Q1401" i="7"/>
  <c r="Q1405" i="7"/>
  <c r="Q1409" i="7"/>
  <c r="Q1413" i="7"/>
  <c r="Q1417" i="7"/>
  <c r="Q1421" i="7"/>
  <c r="Q1425" i="7"/>
  <c r="Q1429" i="7"/>
  <c r="Q1433" i="7"/>
  <c r="Q1437" i="7"/>
  <c r="Q1441" i="7"/>
  <c r="Q1445" i="7"/>
  <c r="Q1449" i="7"/>
  <c r="Q1453" i="7"/>
  <c r="Q1457" i="7"/>
  <c r="Q1461" i="7"/>
  <c r="Q1465" i="7"/>
  <c r="Q1469" i="7"/>
  <c r="Q1473" i="7"/>
  <c r="Q1477" i="7"/>
  <c r="Q1481" i="7"/>
  <c r="Q1485" i="7"/>
  <c r="Q1489" i="7"/>
  <c r="Q1493" i="7"/>
  <c r="Q1497" i="7"/>
  <c r="Q1501" i="7"/>
  <c r="Q1505" i="7"/>
  <c r="Q1509" i="7"/>
  <c r="Q1513" i="7"/>
  <c r="Q1517" i="7"/>
  <c r="Q1521" i="7"/>
  <c r="Q1525" i="7"/>
  <c r="Q1529" i="7"/>
  <c r="Q1533" i="7"/>
  <c r="Q1537" i="7"/>
  <c r="Q1541" i="7"/>
  <c r="Q1545" i="7"/>
  <c r="Q1549" i="7"/>
  <c r="Q1553" i="7"/>
  <c r="Q1557" i="7"/>
  <c r="Q8" i="7"/>
  <c r="Q40" i="7"/>
  <c r="Q73" i="7"/>
  <c r="Q105" i="7"/>
  <c r="Q137" i="7"/>
  <c r="Q169" i="7"/>
  <c r="Q201" i="7"/>
  <c r="Q227" i="7"/>
  <c r="Q249" i="7"/>
  <c r="Q270" i="7"/>
  <c r="Q291" i="7"/>
  <c r="Q313" i="7"/>
  <c r="Q334" i="7"/>
  <c r="Q352" i="7"/>
  <c r="Q368" i="7"/>
  <c r="Q384" i="7"/>
  <c r="Q400" i="7"/>
  <c r="Q416" i="7"/>
  <c r="Q432" i="7"/>
  <c r="Q448" i="7"/>
  <c r="Q464" i="7"/>
  <c r="Q480" i="7"/>
  <c r="Q490" i="7"/>
  <c r="Q498" i="7"/>
  <c r="Q506" i="7"/>
  <c r="Q514" i="7"/>
  <c r="Q522" i="7"/>
  <c r="Q530" i="7"/>
  <c r="Q538" i="7"/>
  <c r="Q546" i="7"/>
  <c r="Q554" i="7"/>
  <c r="Q562" i="7"/>
  <c r="Q570" i="7"/>
  <c r="Q578" i="7"/>
  <c r="Q583" i="7"/>
  <c r="Q589" i="7"/>
  <c r="Q594" i="7"/>
  <c r="Q599" i="7"/>
  <c r="Q605" i="7"/>
  <c r="Q610" i="7"/>
  <c r="Q615" i="7"/>
  <c r="Q621" i="7"/>
  <c r="Q626" i="7"/>
  <c r="Q631" i="7"/>
  <c r="Q637" i="7"/>
  <c r="Q642" i="7"/>
  <c r="Q647" i="7"/>
  <c r="Q653" i="7"/>
  <c r="Q658" i="7"/>
  <c r="Q663" i="7"/>
  <c r="Q669" i="7"/>
  <c r="Q674" i="7"/>
  <c r="Q679" i="7"/>
  <c r="Q685" i="7"/>
  <c r="Q690" i="7"/>
  <c r="Q695" i="7"/>
  <c r="Q701" i="7"/>
  <c r="Q706" i="7"/>
  <c r="Q711" i="7"/>
  <c r="Q717" i="7"/>
  <c r="Q722" i="7"/>
  <c r="Q727" i="7"/>
  <c r="Q733" i="7"/>
  <c r="Q738" i="7"/>
  <c r="Q743" i="7"/>
  <c r="Q749" i="7"/>
  <c r="Q754" i="7"/>
  <c r="Q759" i="7"/>
  <c r="Q765" i="7"/>
  <c r="Q770" i="7"/>
  <c r="Q775" i="7"/>
  <c r="Q781" i="7"/>
  <c r="Q786" i="7"/>
  <c r="Q791" i="7"/>
  <c r="Q797" i="7"/>
  <c r="Q807" i="7"/>
  <c r="Q813" i="7"/>
  <c r="Q818" i="7"/>
  <c r="Q823" i="7"/>
  <c r="Q829" i="7"/>
  <c r="Q834" i="7"/>
  <c r="Q839" i="7"/>
  <c r="Q845" i="7"/>
  <c r="Q850" i="7"/>
  <c r="Q855" i="7"/>
  <c r="Q861" i="7"/>
  <c r="Q866" i="7"/>
  <c r="Q871" i="7"/>
  <c r="Q877" i="7"/>
  <c r="Q887" i="7"/>
  <c r="Q893" i="7"/>
  <c r="Q898" i="7"/>
  <c r="Q903" i="7"/>
  <c r="Q909" i="7"/>
  <c r="Q914" i="7"/>
  <c r="Q919" i="7"/>
  <c r="Q925" i="7"/>
  <c r="Q930" i="7"/>
  <c r="Q935" i="7"/>
  <c r="Q941" i="7"/>
  <c r="Q946" i="7"/>
  <c r="Q951" i="7"/>
  <c r="Q957" i="7"/>
  <c r="Q962" i="7"/>
  <c r="Q967" i="7"/>
  <c r="Q973" i="7"/>
  <c r="Q978" i="7"/>
  <c r="Q983" i="7"/>
  <c r="Q989" i="7"/>
  <c r="Q994" i="7"/>
  <c r="Q998" i="7"/>
  <c r="Q1002" i="7"/>
  <c r="Q1006" i="7"/>
  <c r="Q1010" i="7"/>
  <c r="Q1014" i="7"/>
  <c r="Q1018" i="7"/>
  <c r="Q1022" i="7"/>
  <c r="Q1026" i="7"/>
  <c r="Q1030" i="7"/>
  <c r="Q1034" i="7"/>
  <c r="Q1038" i="7"/>
  <c r="Q1042" i="7"/>
  <c r="Q1046" i="7"/>
  <c r="Q1050" i="7"/>
  <c r="Q1054" i="7"/>
  <c r="Q1058" i="7"/>
  <c r="Q1062" i="7"/>
  <c r="Q1066" i="7"/>
  <c r="Q1070" i="7"/>
  <c r="Q1074" i="7"/>
  <c r="Q1078" i="7"/>
  <c r="Q1082" i="7"/>
  <c r="Q1086" i="7"/>
  <c r="Q1090" i="7"/>
  <c r="Q1094" i="7"/>
  <c r="Q1098" i="7"/>
  <c r="Q1102" i="7"/>
  <c r="Q1106" i="7"/>
  <c r="Q1110" i="7"/>
  <c r="Q1114" i="7"/>
  <c r="Q1118" i="7"/>
  <c r="Q1122" i="7"/>
  <c r="Q1126" i="7"/>
  <c r="Q1130" i="7"/>
  <c r="Q1134" i="7"/>
  <c r="Q1138" i="7"/>
  <c r="Q1142" i="7"/>
  <c r="Q1146" i="7"/>
  <c r="Q1150" i="7"/>
  <c r="Q1154" i="7"/>
  <c r="Q1158" i="7"/>
  <c r="Q1162" i="7"/>
  <c r="Q1166" i="7"/>
  <c r="Q1170" i="7"/>
  <c r="Q1174" i="7"/>
  <c r="Q1178" i="7"/>
  <c r="Q1182" i="7"/>
  <c r="Q1186" i="7"/>
  <c r="Q1190" i="7"/>
  <c r="Q1194" i="7"/>
  <c r="Q1198" i="7"/>
  <c r="Q1202" i="7"/>
  <c r="Q1206" i="7"/>
  <c r="Q1210" i="7"/>
  <c r="Q1214" i="7"/>
  <c r="Q1218" i="7"/>
  <c r="Q1222" i="7"/>
  <c r="Q1226" i="7"/>
  <c r="Q57" i="7"/>
  <c r="Q121" i="7"/>
  <c r="Q185" i="7"/>
  <c r="Q238" i="7"/>
  <c r="Q281" i="7"/>
  <c r="Q323" i="7"/>
  <c r="Q360" i="7"/>
  <c r="Q392" i="7"/>
  <c r="Q424" i="7"/>
  <c r="Q456" i="7"/>
  <c r="Q486" i="7"/>
  <c r="Q502" i="7"/>
  <c r="Q518" i="7"/>
  <c r="Q534" i="7"/>
  <c r="Q550" i="7"/>
  <c r="Q566" i="7"/>
  <c r="Q581" i="7"/>
  <c r="Q591" i="7"/>
  <c r="Q602" i="7"/>
  <c r="Q613" i="7"/>
  <c r="Q623" i="7"/>
  <c r="Q634" i="7"/>
  <c r="Q645" i="7"/>
  <c r="Q655" i="7"/>
  <c r="Q666" i="7"/>
  <c r="Q677" i="7"/>
  <c r="Q687" i="7"/>
  <c r="Q698" i="7"/>
  <c r="Q709" i="7"/>
  <c r="Q719" i="7"/>
  <c r="Q730" i="7"/>
  <c r="Q741" i="7"/>
  <c r="Q751" i="7"/>
  <c r="Q762" i="7"/>
  <c r="Q773" i="7"/>
  <c r="Q783" i="7"/>
  <c r="Q794" i="7"/>
  <c r="Q805" i="7"/>
  <c r="Q815" i="7"/>
  <c r="Q826" i="7"/>
  <c r="Q837" i="7"/>
  <c r="Q847" i="7"/>
  <c r="Q858" i="7"/>
  <c r="Q869" i="7"/>
  <c r="Q879" i="7"/>
  <c r="Q890" i="7"/>
  <c r="Q901" i="7"/>
  <c r="Q911" i="7"/>
  <c r="Q922" i="7"/>
  <c r="Q933" i="7"/>
  <c r="Q943" i="7"/>
  <c r="Q954" i="7"/>
  <c r="Q965" i="7"/>
  <c r="Q975" i="7"/>
  <c r="Q986" i="7"/>
  <c r="Q996" i="7"/>
  <c r="Q1004" i="7"/>
  <c r="Q1012" i="7"/>
  <c r="Q1020" i="7"/>
  <c r="Q1028" i="7"/>
  <c r="Q1036" i="7"/>
  <c r="Q1044" i="7"/>
  <c r="Q1052" i="7"/>
  <c r="Q1060" i="7"/>
  <c r="Q1068" i="7"/>
  <c r="Q1076" i="7"/>
  <c r="Q1084" i="7"/>
  <c r="Q1092" i="7"/>
  <c r="Q1100" i="7"/>
  <c r="Q1108" i="7"/>
  <c r="Q1116" i="7"/>
  <c r="Q1124" i="7"/>
  <c r="Q1132" i="7"/>
  <c r="Q1140" i="7"/>
  <c r="Q1148" i="7"/>
  <c r="Q1156" i="7"/>
  <c r="Q1164" i="7"/>
  <c r="Q1172" i="7"/>
  <c r="Q1180" i="7"/>
  <c r="Q1188" i="7"/>
  <c r="Q1196" i="7"/>
  <c r="Q1204" i="7"/>
  <c r="Q1212" i="7"/>
  <c r="Q1220" i="7"/>
  <c r="Q1228" i="7"/>
  <c r="Q1234" i="7"/>
  <c r="Q1239" i="7"/>
  <c r="Q1244" i="7"/>
  <c r="Q1250" i="7"/>
  <c r="Q1255" i="7"/>
  <c r="Q1260" i="7"/>
  <c r="Q1266" i="7"/>
  <c r="Q1271" i="7"/>
  <c r="Q1276" i="7"/>
  <c r="Q1282" i="7"/>
  <c r="Q1287" i="7"/>
  <c r="Q1292" i="7"/>
  <c r="Q1298" i="7"/>
  <c r="Q1303" i="7"/>
  <c r="Q1308" i="7"/>
  <c r="Q1314" i="7"/>
  <c r="Q1319" i="7"/>
  <c r="Q1324" i="7"/>
  <c r="Q1330" i="7"/>
  <c r="Q1335" i="7"/>
  <c r="Q1340" i="7"/>
  <c r="Q1346" i="7"/>
  <c r="Q1351" i="7"/>
  <c r="Q1356" i="7"/>
  <c r="Q1362" i="7"/>
  <c r="Q1367" i="7"/>
  <c r="Q1372" i="7"/>
  <c r="Q1378" i="7"/>
  <c r="Q1383" i="7"/>
  <c r="Q1388" i="7"/>
  <c r="Q1394" i="7"/>
  <c r="Q1399" i="7"/>
  <c r="Q1404" i="7"/>
  <c r="Q1410" i="7"/>
  <c r="Q1415" i="7"/>
  <c r="Q1420" i="7"/>
  <c r="Q1426" i="7"/>
  <c r="Q1431" i="7"/>
  <c r="Q1436" i="7"/>
  <c r="Q1442" i="7"/>
  <c r="Q1447" i="7"/>
  <c r="Q1452" i="7"/>
  <c r="Q1458" i="7"/>
  <c r="Q1463" i="7"/>
  <c r="Q1468" i="7"/>
  <c r="Q1474" i="7"/>
  <c r="Q1479" i="7"/>
  <c r="Q1484" i="7"/>
  <c r="Q1490" i="7"/>
  <c r="Q1495" i="7"/>
  <c r="Q1500" i="7"/>
  <c r="Q1506" i="7"/>
  <c r="Q1511" i="7"/>
  <c r="Q1516" i="7"/>
  <c r="Q1522" i="7"/>
  <c r="Q1527" i="7"/>
  <c r="Q1532" i="7"/>
  <c r="Q1538" i="7"/>
  <c r="Q1543" i="7"/>
  <c r="Q1548" i="7"/>
  <c r="Q1554" i="7"/>
  <c r="Q1559" i="7"/>
  <c r="Q1563" i="7"/>
  <c r="Q1567" i="7"/>
  <c r="Q1571" i="7"/>
  <c r="Q1575" i="7"/>
  <c r="Q1579" i="7"/>
  <c r="Q1583" i="7"/>
  <c r="Q1587" i="7"/>
  <c r="Q1591" i="7"/>
  <c r="Q1595" i="7"/>
  <c r="Q1599" i="7"/>
  <c r="Q1603" i="7"/>
  <c r="Q1607" i="7"/>
  <c r="Q1611" i="7"/>
  <c r="Q1615" i="7"/>
  <c r="Q1619" i="7"/>
  <c r="Q1623" i="7"/>
  <c r="Q1627" i="7"/>
  <c r="Q1631" i="7"/>
  <c r="Q1635" i="7"/>
  <c r="Q1639" i="7"/>
  <c r="Q1643" i="7"/>
  <c r="Q1647" i="7"/>
  <c r="Q1651" i="7"/>
  <c r="Q1655" i="7"/>
  <c r="Q1659" i="7"/>
  <c r="Q1663" i="7"/>
  <c r="Q1667" i="7"/>
  <c r="Q1671" i="7"/>
  <c r="Q1675" i="7"/>
  <c r="Q1679" i="7"/>
  <c r="Q1683" i="7"/>
  <c r="Q1687" i="7"/>
  <c r="Q1691" i="7"/>
  <c r="Q1695" i="7"/>
  <c r="Q1699" i="7"/>
  <c r="Q1703" i="7"/>
  <c r="Q1707" i="7"/>
  <c r="Q1711" i="7"/>
  <c r="Q1715" i="7"/>
  <c r="Q1719" i="7"/>
  <c r="Q1723" i="7"/>
  <c r="Q1727" i="7"/>
  <c r="Q1731" i="7"/>
  <c r="Q1735" i="7"/>
  <c r="Q1739" i="7"/>
  <c r="Q1743" i="7"/>
  <c r="Q1747" i="7"/>
  <c r="Q1751" i="7"/>
  <c r="Q1755" i="7"/>
  <c r="Q1759" i="7"/>
  <c r="Q1763" i="7"/>
  <c r="Q1767" i="7"/>
  <c r="Q1771" i="7"/>
  <c r="Q1775" i="7"/>
  <c r="Q1779" i="7"/>
  <c r="Q1783" i="7"/>
  <c r="Q1787" i="7"/>
  <c r="Q1791" i="7"/>
  <c r="Q1795" i="7"/>
  <c r="Q1799" i="7"/>
  <c r="Q1803" i="7"/>
  <c r="Q1807" i="7"/>
  <c r="Q1811" i="7"/>
  <c r="Q1815" i="7"/>
  <c r="Q1819" i="7"/>
  <c r="Q1823" i="7"/>
  <c r="Q1827" i="7"/>
  <c r="Q1831" i="7"/>
  <c r="Q1835" i="7"/>
  <c r="Q1839" i="7"/>
  <c r="Q1843" i="7"/>
  <c r="Q1847" i="7"/>
  <c r="Q1851" i="7"/>
  <c r="Q1855" i="7"/>
  <c r="Q1859" i="7"/>
  <c r="Q1863" i="7"/>
  <c r="Q1867" i="7"/>
  <c r="Q1871" i="7"/>
  <c r="Q1875" i="7"/>
  <c r="Q1879" i="7"/>
  <c r="Q1883" i="7"/>
  <c r="Q1887" i="7"/>
  <c r="Q1891" i="7"/>
  <c r="Q1895" i="7"/>
  <c r="Q1899" i="7"/>
  <c r="Q1903" i="7"/>
  <c r="Q1907" i="7"/>
  <c r="Q1911" i="7"/>
  <c r="Q1915" i="7"/>
  <c r="Q1919" i="7"/>
  <c r="Q1923" i="7"/>
  <c r="Q1927" i="7"/>
  <c r="Q1931" i="7"/>
  <c r="Q1935" i="7"/>
  <c r="Q1939" i="7"/>
  <c r="Q1943" i="7"/>
  <c r="Q1947" i="7"/>
  <c r="Q1951" i="7"/>
  <c r="Q1959" i="7"/>
  <c r="Q1963" i="7"/>
  <c r="Q1967" i="7"/>
  <c r="Q1971" i="7"/>
  <c r="Q1975" i="7"/>
  <c r="Q1979" i="7"/>
  <c r="Q1983" i="7"/>
  <c r="Q1987" i="7"/>
  <c r="Q1991" i="7"/>
  <c r="Q1995" i="7"/>
  <c r="Q1999" i="7"/>
  <c r="Q2003" i="7"/>
  <c r="Q2007" i="7"/>
  <c r="Q2011" i="7"/>
  <c r="Q2015" i="7"/>
  <c r="Q2019" i="7"/>
  <c r="Q2023" i="7"/>
  <c r="Q2027" i="7"/>
  <c r="Q2031" i="7"/>
  <c r="Q2035" i="7"/>
  <c r="Q2039" i="7"/>
  <c r="Q2043" i="7"/>
  <c r="Q2047" i="7"/>
  <c r="Q2051" i="7"/>
  <c r="Q2055" i="7"/>
  <c r="Q2059" i="7"/>
  <c r="Q2063" i="7"/>
  <c r="Q2067" i="7"/>
  <c r="Q2071" i="7"/>
  <c r="Q2075" i="7"/>
  <c r="Q2079" i="7"/>
  <c r="Q2083" i="7"/>
  <c r="Q2087" i="7"/>
  <c r="Q2091" i="7"/>
  <c r="Q2095" i="7"/>
  <c r="Q2099" i="7"/>
  <c r="Q2103" i="7"/>
  <c r="Q2107" i="7"/>
  <c r="Q2111" i="7"/>
  <c r="Q2115" i="7"/>
  <c r="Q2119" i="7"/>
  <c r="Q2123" i="7"/>
  <c r="Q2127" i="7"/>
  <c r="Q2131" i="7"/>
  <c r="Q2135" i="7"/>
  <c r="Q2139" i="7"/>
  <c r="Q2143" i="7"/>
  <c r="Q2147" i="7"/>
  <c r="Q2151" i="7"/>
  <c r="Q2155" i="7"/>
  <c r="Q2159" i="7"/>
  <c r="Q2163" i="7"/>
  <c r="Q2167" i="7"/>
  <c r="Q2171" i="7"/>
  <c r="Q2175" i="7"/>
  <c r="Q2179" i="7"/>
  <c r="Q2183" i="7"/>
  <c r="Q2187" i="7"/>
  <c r="Q2191" i="7"/>
  <c r="Q2195" i="7"/>
  <c r="Q2199" i="7"/>
  <c r="Q2203" i="7"/>
  <c r="Q2207" i="7"/>
  <c r="Q2211" i="7"/>
  <c r="Q2215" i="7"/>
  <c r="Q2219" i="7"/>
  <c r="Q2223" i="7"/>
  <c r="Q2227" i="7"/>
  <c r="Q2231" i="7"/>
  <c r="Q2235" i="7"/>
  <c r="Q2239" i="7"/>
  <c r="Q2243" i="7"/>
  <c r="Q2247" i="7"/>
  <c r="Q2251" i="7"/>
  <c r="Q2259" i="7"/>
  <c r="Q2263" i="7"/>
  <c r="Q2267" i="7"/>
  <c r="Q2271" i="7"/>
  <c r="Q2275" i="7"/>
  <c r="Q2279" i="7"/>
  <c r="Q2283" i="7"/>
  <c r="Q2287" i="7"/>
  <c r="Q2291" i="7"/>
  <c r="Q2295" i="7"/>
  <c r="Q2299" i="7"/>
  <c r="Q2303" i="7"/>
  <c r="Q2307" i="7"/>
  <c r="Q2311" i="7"/>
  <c r="Q2315" i="7"/>
  <c r="Q2319" i="7"/>
  <c r="Q2323" i="7"/>
  <c r="Q2331" i="7"/>
  <c r="Q2335" i="7"/>
  <c r="Q13" i="7"/>
  <c r="Q78" i="7"/>
  <c r="Q142" i="7"/>
  <c r="Q206" i="7"/>
  <c r="Q253" i="7"/>
  <c r="Q295" i="7"/>
  <c r="Q338" i="7"/>
  <c r="Q371" i="7"/>
  <c r="Q403" i="7"/>
  <c r="Q435" i="7"/>
  <c r="Q467" i="7"/>
  <c r="Q491" i="7"/>
  <c r="Q507" i="7"/>
  <c r="Q523" i="7"/>
  <c r="Q539" i="7"/>
  <c r="Q555" i="7"/>
  <c r="Q571" i="7"/>
  <c r="Q585" i="7"/>
  <c r="Q595" i="7"/>
  <c r="Q606" i="7"/>
  <c r="Q617" i="7"/>
  <c r="Q638" i="7"/>
  <c r="Q649" i="7"/>
  <c r="Q659" i="7"/>
  <c r="Q670" i="7"/>
  <c r="Q681" i="7"/>
  <c r="Q691" i="7"/>
  <c r="Q702" i="7"/>
  <c r="Q713" i="7"/>
  <c r="Q723" i="7"/>
  <c r="Q734" i="7"/>
  <c r="Q745" i="7"/>
  <c r="Q755" i="7"/>
  <c r="Q766" i="7"/>
  <c r="Q777" i="7"/>
  <c r="Q787" i="7"/>
  <c r="Q798" i="7"/>
  <c r="Q809" i="7"/>
  <c r="Q819" i="7"/>
  <c r="Q830" i="7"/>
  <c r="Q841" i="7"/>
  <c r="Q851" i="7"/>
  <c r="Q862" i="7"/>
  <c r="Q873" i="7"/>
  <c r="Q883" i="7"/>
  <c r="Q894" i="7"/>
  <c r="Q905" i="7"/>
  <c r="Q915" i="7"/>
  <c r="Q926" i="7"/>
  <c r="Q937" i="7"/>
  <c r="Q947" i="7"/>
  <c r="Q958" i="7"/>
  <c r="Q979" i="7"/>
  <c r="Q990" i="7"/>
  <c r="Q999" i="7"/>
  <c r="Q1007" i="7"/>
  <c r="Q1015" i="7"/>
  <c r="Q1023" i="7"/>
  <c r="Q1031" i="7"/>
  <c r="Q1039" i="7"/>
  <c r="Q1047" i="7"/>
  <c r="Q1055" i="7"/>
  <c r="Q1063" i="7"/>
  <c r="Q1071" i="7"/>
  <c r="Q1079" i="7"/>
  <c r="Q1087" i="7"/>
  <c r="Q1095" i="7"/>
  <c r="Q1103" i="7"/>
  <c r="Q1111" i="7"/>
  <c r="Q1119" i="7"/>
  <c r="Q1127" i="7"/>
  <c r="Q1135" i="7"/>
  <c r="Q1143" i="7"/>
  <c r="Q1151" i="7"/>
  <c r="Q1159" i="7"/>
  <c r="Q1167" i="7"/>
  <c r="Q1175" i="7"/>
  <c r="Q1183" i="7"/>
  <c r="Q1191" i="7"/>
  <c r="Q1199" i="7"/>
  <c r="Q1207" i="7"/>
  <c r="Q1215" i="7"/>
  <c r="Q1223" i="7"/>
  <c r="Q1230" i="7"/>
  <c r="Q1235" i="7"/>
  <c r="Q1240" i="7"/>
  <c r="Q1246" i="7"/>
  <c r="Q1251" i="7"/>
  <c r="Q1256" i="7"/>
  <c r="Q1262" i="7"/>
  <c r="Q1267" i="7"/>
  <c r="Q1272" i="7"/>
  <c r="Q1278" i="7"/>
  <c r="Q1283" i="7"/>
  <c r="Q1288" i="7"/>
  <c r="Q1294" i="7"/>
  <c r="Q1299" i="7"/>
  <c r="Q1304" i="7"/>
  <c r="Q1310" i="7"/>
  <c r="Q1315" i="7"/>
  <c r="Q1320" i="7"/>
  <c r="Q1326" i="7"/>
  <c r="Q1331" i="7"/>
  <c r="Q1336" i="7"/>
  <c r="Q1342" i="7"/>
  <c r="Q1347" i="7"/>
  <c r="Q1352" i="7"/>
  <c r="Q1358" i="7"/>
  <c r="Q1363" i="7"/>
  <c r="Q1368" i="7"/>
  <c r="Q1374" i="7"/>
  <c r="Q1379" i="7"/>
  <c r="Q1384" i="7"/>
  <c r="Q1390" i="7"/>
  <c r="Q1395" i="7"/>
  <c r="Q1400" i="7"/>
  <c r="Q1406" i="7"/>
  <c r="Q1411" i="7"/>
  <c r="Q1416" i="7"/>
  <c r="Q1422" i="7"/>
  <c r="Q1427" i="7"/>
  <c r="Q1432" i="7"/>
  <c r="Q1438" i="7"/>
  <c r="Q1443" i="7"/>
  <c r="Q1448" i="7"/>
  <c r="Q1454" i="7"/>
  <c r="Q1459" i="7"/>
  <c r="Q1464" i="7"/>
  <c r="Q1470" i="7"/>
  <c r="Q1475" i="7"/>
  <c r="Q1480" i="7"/>
  <c r="Q1486" i="7"/>
  <c r="Q1491" i="7"/>
  <c r="Q1496" i="7"/>
  <c r="Q1502" i="7"/>
  <c r="Q1507" i="7"/>
  <c r="Q1512" i="7"/>
  <c r="Q1518" i="7"/>
  <c r="Q1523" i="7"/>
  <c r="Q1528" i="7"/>
  <c r="Q1534" i="7"/>
  <c r="Q1539" i="7"/>
  <c r="Q1544" i="7"/>
  <c r="Q1550" i="7"/>
  <c r="Q1555" i="7"/>
  <c r="Q1560" i="7"/>
  <c r="Q1564" i="7"/>
  <c r="Q1568" i="7"/>
  <c r="Q1572" i="7"/>
  <c r="Q1576" i="7"/>
  <c r="Q1580" i="7"/>
  <c r="Q1584" i="7"/>
  <c r="Q1588" i="7"/>
  <c r="Q1592" i="7"/>
  <c r="Q1596" i="7"/>
  <c r="Q1600" i="7"/>
  <c r="Q1604" i="7"/>
  <c r="Q1608" i="7"/>
  <c r="Q1612" i="7"/>
  <c r="Q1616" i="7"/>
  <c r="Q1620" i="7"/>
  <c r="Q1624" i="7"/>
  <c r="Q1628" i="7"/>
  <c r="Q1632" i="7"/>
  <c r="Q1636" i="7"/>
  <c r="Q1640" i="7"/>
  <c r="Q1644" i="7"/>
  <c r="Q1648" i="7"/>
  <c r="Q1652" i="7"/>
  <c r="Q1656" i="7"/>
  <c r="Q1660" i="7"/>
  <c r="Q1664" i="7"/>
  <c r="Q1668" i="7"/>
  <c r="Q1672" i="7"/>
  <c r="Q1676" i="7"/>
  <c r="Q1680" i="7"/>
  <c r="Q1684" i="7"/>
  <c r="Q1688" i="7"/>
  <c r="Q1692" i="7"/>
  <c r="Q1696" i="7"/>
  <c r="Q1700" i="7"/>
  <c r="Q1704" i="7"/>
  <c r="Q1708" i="7"/>
  <c r="Q1712" i="7"/>
  <c r="Q1716" i="7"/>
  <c r="Q1720" i="7"/>
  <c r="Q1724" i="7"/>
  <c r="Q1728" i="7"/>
  <c r="Q1732" i="7"/>
  <c r="Q1736" i="7"/>
  <c r="Q1740" i="7"/>
  <c r="Q1744" i="7"/>
  <c r="Q1748" i="7"/>
  <c r="Q1752" i="7"/>
  <c r="Q1756" i="7"/>
  <c r="Q1760" i="7"/>
  <c r="Q1764" i="7"/>
  <c r="Q1768" i="7"/>
  <c r="Q1772" i="7"/>
  <c r="Q1776" i="7"/>
  <c r="Q1780" i="7"/>
  <c r="Q1784" i="7"/>
  <c r="Q1788" i="7"/>
  <c r="Q1792" i="7"/>
  <c r="Q1796" i="7"/>
  <c r="Q1800" i="7"/>
  <c r="Q1804" i="7"/>
  <c r="Q1808" i="7"/>
  <c r="Q1812" i="7"/>
  <c r="Q1816" i="7"/>
  <c r="Q1820" i="7"/>
  <c r="Q1824" i="7"/>
  <c r="Q1828" i="7"/>
  <c r="Q1832" i="7"/>
  <c r="Q1836" i="7"/>
  <c r="Q1840" i="7"/>
  <c r="Q1844" i="7"/>
  <c r="Q1848" i="7"/>
  <c r="Q1852" i="7"/>
  <c r="Q1856" i="7"/>
  <c r="Q1860" i="7"/>
  <c r="Q1864" i="7"/>
  <c r="Q1868" i="7"/>
  <c r="Q110" i="7"/>
  <c r="Q231" i="7"/>
  <c r="Q317" i="7"/>
  <c r="Q387" i="7"/>
  <c r="Q451" i="7"/>
  <c r="Q499" i="7"/>
  <c r="Q531" i="7"/>
  <c r="Q563" i="7"/>
  <c r="Q590" i="7"/>
  <c r="Q611" i="7"/>
  <c r="Q633" i="7"/>
  <c r="Q654" i="7"/>
  <c r="Q675" i="7"/>
  <c r="Q697" i="7"/>
  <c r="Q718" i="7"/>
  <c r="Q739" i="7"/>
  <c r="Q761" i="7"/>
  <c r="Q782" i="7"/>
  <c r="Q803" i="7"/>
  <c r="Q825" i="7"/>
  <c r="Q846" i="7"/>
  <c r="Q867" i="7"/>
  <c r="Q889" i="7"/>
  <c r="Q910" i="7"/>
  <c r="Q931" i="7"/>
  <c r="Q953" i="7"/>
  <c r="Q974" i="7"/>
  <c r="Q995" i="7"/>
  <c r="Q1011" i="7"/>
  <c r="Q1027" i="7"/>
  <c r="Q1043" i="7"/>
  <c r="Q1059" i="7"/>
  <c r="Q1075" i="7"/>
  <c r="Q1091" i="7"/>
  <c r="Q1107" i="7"/>
  <c r="Q1123" i="7"/>
  <c r="Q1139" i="7"/>
  <c r="Q1155" i="7"/>
  <c r="Q1171" i="7"/>
  <c r="Q1187" i="7"/>
  <c r="Q1203" i="7"/>
  <c r="Q1219" i="7"/>
  <c r="Q1232" i="7"/>
  <c r="Q1243" i="7"/>
  <c r="Q1254" i="7"/>
  <c r="Q1264" i="7"/>
  <c r="Q1275" i="7"/>
  <c r="Q1286" i="7"/>
  <c r="Q1296" i="7"/>
  <c r="Q1307" i="7"/>
  <c r="Q1318" i="7"/>
  <c r="Q1328" i="7"/>
  <c r="Q1339" i="7"/>
  <c r="Q1350" i="7"/>
  <c r="Q1360" i="7"/>
  <c r="Q1371" i="7"/>
  <c r="Q1382" i="7"/>
  <c r="Q1392" i="7"/>
  <c r="Q1403" i="7"/>
  <c r="Q1414" i="7"/>
  <c r="Q1424" i="7"/>
  <c r="Q1435" i="7"/>
  <c r="Q1446" i="7"/>
  <c r="Q1456" i="7"/>
  <c r="Q1467" i="7"/>
  <c r="Q1478" i="7"/>
  <c r="Q1488" i="7"/>
  <c r="Q1499" i="7"/>
  <c r="Q1510" i="7"/>
  <c r="Q1520" i="7"/>
  <c r="Q1531" i="7"/>
  <c r="Q1542" i="7"/>
  <c r="Q1552" i="7"/>
  <c r="Q1562" i="7"/>
  <c r="Q1570" i="7"/>
  <c r="Q1578" i="7"/>
  <c r="Q1586" i="7"/>
  <c r="Q1594" i="7"/>
  <c r="Q1602" i="7"/>
  <c r="Q1610" i="7"/>
  <c r="Q1618" i="7"/>
  <c r="Q1626" i="7"/>
  <c r="Q1634" i="7"/>
  <c r="Q1642" i="7"/>
  <c r="Q1650" i="7"/>
  <c r="Q1658" i="7"/>
  <c r="Q1666" i="7"/>
  <c r="Q1674" i="7"/>
  <c r="Q1682" i="7"/>
  <c r="Q1690" i="7"/>
  <c r="Q1698" i="7"/>
  <c r="Q1706" i="7"/>
  <c r="Q1714" i="7"/>
  <c r="Q1722" i="7"/>
  <c r="Q1730" i="7"/>
  <c r="Q1738" i="7"/>
  <c r="Q1746" i="7"/>
  <c r="Q1754" i="7"/>
  <c r="Q1762" i="7"/>
  <c r="Q1770" i="7"/>
  <c r="Q1778" i="7"/>
  <c r="Q1786" i="7"/>
  <c r="Q1794" i="7"/>
  <c r="Q1802" i="7"/>
  <c r="Q1810" i="7"/>
  <c r="Q1818" i="7"/>
  <c r="Q1826" i="7"/>
  <c r="Q1834" i="7"/>
  <c r="Q1842" i="7"/>
  <c r="Q1850" i="7"/>
  <c r="Q1858" i="7"/>
  <c r="Q1866" i="7"/>
  <c r="Q1873" i="7"/>
  <c r="Q1878" i="7"/>
  <c r="Q1884" i="7"/>
  <c r="Q1889" i="7"/>
  <c r="Q1894" i="7"/>
  <c r="Q1900" i="7"/>
  <c r="Q1905" i="7"/>
  <c r="Q1910" i="7"/>
  <c r="Q1916" i="7"/>
  <c r="Q1921" i="7"/>
  <c r="Q1926" i="7"/>
  <c r="Q1932" i="7"/>
  <c r="Q1937" i="7"/>
  <c r="Q1942" i="7"/>
  <c r="Q1948" i="7"/>
  <c r="Q1958" i="7"/>
  <c r="Q1964" i="7"/>
  <c r="Q1969" i="7"/>
  <c r="Q1974" i="7"/>
  <c r="Q1980" i="7"/>
  <c r="Q1985" i="7"/>
  <c r="Q1990" i="7"/>
  <c r="Q1996" i="7"/>
  <c r="Q2001" i="7"/>
  <c r="Q2006" i="7"/>
  <c r="Q2012" i="7"/>
  <c r="Q2017" i="7"/>
  <c r="Q2022" i="7"/>
  <c r="Q2028" i="7"/>
  <c r="Q2033" i="7"/>
  <c r="Q2038" i="7"/>
  <c r="Q2044" i="7"/>
  <c r="Q2049" i="7"/>
  <c r="Q2054" i="7"/>
  <c r="Q2060" i="7"/>
  <c r="Q2065" i="7"/>
  <c r="Q2070" i="7"/>
  <c r="Q2076" i="7"/>
  <c r="Q2081" i="7"/>
  <c r="Q2086" i="7"/>
  <c r="Q2092" i="7"/>
  <c r="Q2097" i="7"/>
  <c r="Q2102" i="7"/>
  <c r="Q2108" i="7"/>
  <c r="Q2113" i="7"/>
  <c r="Q2118" i="7"/>
  <c r="Q2124" i="7"/>
  <c r="Q2129" i="7"/>
  <c r="Q2134" i="7"/>
  <c r="Q2140" i="7"/>
  <c r="Q2145" i="7"/>
  <c r="Q2150" i="7"/>
  <c r="Q2156" i="7"/>
  <c r="Q2161" i="7"/>
  <c r="Q2166" i="7"/>
  <c r="Q2172" i="7"/>
  <c r="Q2177" i="7"/>
  <c r="Q2182" i="7"/>
  <c r="Q2188" i="7"/>
  <c r="Q2198" i="7"/>
  <c r="Q2204" i="7"/>
  <c r="Q2209" i="7"/>
  <c r="Q2214" i="7"/>
  <c r="Q2220" i="7"/>
  <c r="Q2225" i="7"/>
  <c r="Q2230" i="7"/>
  <c r="Q2236" i="7"/>
  <c r="Q2241" i="7"/>
  <c r="Q2246" i="7"/>
  <c r="Q2252" i="7"/>
  <c r="Q2257" i="7"/>
  <c r="Q2262" i="7"/>
  <c r="Q2268" i="7"/>
  <c r="Q2273" i="7"/>
  <c r="Q2278" i="7"/>
  <c r="Q2284" i="7"/>
  <c r="Q2289" i="7"/>
  <c r="Q2294" i="7"/>
  <c r="Q2300" i="7"/>
  <c r="Q2305" i="7"/>
  <c r="Q2310" i="7"/>
  <c r="Q2316" i="7"/>
  <c r="Q2321" i="7"/>
  <c r="Q2332" i="7"/>
  <c r="Q2337" i="7"/>
  <c r="Q2341" i="7"/>
  <c r="Q2345" i="7"/>
  <c r="Q2349" i="7"/>
  <c r="Q2353" i="7"/>
  <c r="Q2357" i="7"/>
  <c r="Q2361" i="7"/>
  <c r="Q2365" i="7"/>
  <c r="Q2369" i="7"/>
  <c r="Q2373" i="7"/>
  <c r="Q2377" i="7"/>
  <c r="Q2381" i="7"/>
  <c r="Q2389" i="7"/>
  <c r="Q2393" i="7"/>
  <c r="Q24" i="7"/>
  <c r="Q153" i="7"/>
  <c r="Q259" i="7"/>
  <c r="Q344" i="7"/>
  <c r="Q408" i="7"/>
  <c r="Q472" i="7"/>
  <c r="Q510" i="7"/>
  <c r="Q542" i="7"/>
  <c r="Q574" i="7"/>
  <c r="Q597" i="7"/>
  <c r="Q618" i="7"/>
  <c r="Q639" i="7"/>
  <c r="Q661" i="7"/>
  <c r="Q682" i="7"/>
  <c r="Q703" i="7"/>
  <c r="Q725" i="7"/>
  <c r="Q746" i="7"/>
  <c r="Q767" i="7"/>
  <c r="Q789" i="7"/>
  <c r="Q810" i="7"/>
  <c r="Q831" i="7"/>
  <c r="Q853" i="7"/>
  <c r="Q874" i="7"/>
  <c r="Q895" i="7"/>
  <c r="Q917" i="7"/>
  <c r="Q938" i="7"/>
  <c r="Q959" i="7"/>
  <c r="Q981" i="7"/>
  <c r="Q1016" i="7"/>
  <c r="Q1032" i="7"/>
  <c r="Q1048" i="7"/>
  <c r="Q1064" i="7"/>
  <c r="Q1080" i="7"/>
  <c r="Q1096" i="7"/>
  <c r="Q1112" i="7"/>
  <c r="Q1128" i="7"/>
  <c r="Q1144" i="7"/>
  <c r="Q1160" i="7"/>
  <c r="Q1176" i="7"/>
  <c r="Q1192" i="7"/>
  <c r="Q1208" i="7"/>
  <c r="Q1224" i="7"/>
  <c r="Q1236" i="7"/>
  <c r="Q1247" i="7"/>
  <c r="Q1258" i="7"/>
  <c r="Q1268" i="7"/>
  <c r="Q1279" i="7"/>
  <c r="Q1290" i="7"/>
  <c r="Q1300" i="7"/>
  <c r="Q1311" i="7"/>
  <c r="Q1322" i="7"/>
  <c r="Q1332" i="7"/>
  <c r="Q1343" i="7"/>
  <c r="Q1354" i="7"/>
  <c r="Q1364" i="7"/>
  <c r="Q1375" i="7"/>
  <c r="Q1386" i="7"/>
  <c r="Q1396" i="7"/>
  <c r="Q1407" i="7"/>
  <c r="Q1418" i="7"/>
  <c r="Q1428" i="7"/>
  <c r="Q1439" i="7"/>
  <c r="Q1450" i="7"/>
  <c r="Q1460" i="7"/>
  <c r="Q1471" i="7"/>
  <c r="Q1482" i="7"/>
  <c r="Q1492" i="7"/>
  <c r="Q1503" i="7"/>
  <c r="Q1514" i="7"/>
  <c r="Q1524" i="7"/>
  <c r="Q1535" i="7"/>
  <c r="Q1546" i="7"/>
  <c r="Q1556" i="7"/>
  <c r="Q1565" i="7"/>
  <c r="Q1573" i="7"/>
  <c r="Q1581" i="7"/>
  <c r="Q1589" i="7"/>
  <c r="Q1597" i="7"/>
  <c r="Q1605" i="7"/>
  <c r="Q1613" i="7"/>
  <c r="Q1621" i="7"/>
  <c r="Q1629" i="7"/>
  <c r="Q1637" i="7"/>
  <c r="Q1645" i="7"/>
  <c r="Q1653" i="7"/>
  <c r="Q1661" i="7"/>
  <c r="Q1669" i="7"/>
  <c r="Q1677" i="7"/>
  <c r="Q1685" i="7"/>
  <c r="Q1693" i="7"/>
  <c r="Q1701" i="7"/>
  <c r="Q1709" i="7"/>
  <c r="Q1717" i="7"/>
  <c r="Q1725" i="7"/>
  <c r="Q1733" i="7"/>
  <c r="Q1741" i="7"/>
  <c r="Q1749" i="7"/>
  <c r="Q1757" i="7"/>
  <c r="Q1765" i="7"/>
  <c r="Q1773" i="7"/>
  <c r="Q1781" i="7"/>
  <c r="Q1789" i="7"/>
  <c r="Q1797" i="7"/>
  <c r="Q1805" i="7"/>
  <c r="Q1813" i="7"/>
  <c r="Q1821" i="7"/>
  <c r="Q1829" i="7"/>
  <c r="Q1837" i="7"/>
  <c r="Q1845" i="7"/>
  <c r="Q1853" i="7"/>
  <c r="Q1861" i="7"/>
  <c r="Q1869" i="7"/>
  <c r="Q1874" i="7"/>
  <c r="Q1880" i="7"/>
  <c r="Q1885" i="7"/>
  <c r="Q1890" i="7"/>
  <c r="Q1896" i="7"/>
  <c r="Q1901" i="7"/>
  <c r="Q1906" i="7"/>
  <c r="Q1912" i="7"/>
  <c r="Q1917" i="7"/>
  <c r="Q1922" i="7"/>
  <c r="Q1928" i="7"/>
  <c r="Q1933" i="7"/>
  <c r="Q1938" i="7"/>
  <c r="Q1944" i="7"/>
  <c r="Q1949" i="7"/>
  <c r="Q1960" i="7"/>
  <c r="Q1965" i="7"/>
  <c r="Q1970" i="7"/>
  <c r="Q1976" i="7"/>
  <c r="Q1981" i="7"/>
  <c r="Q1986" i="7"/>
  <c r="Q1992" i="7"/>
  <c r="Q1997" i="7"/>
  <c r="Q2002" i="7"/>
  <c r="Q2008" i="7"/>
  <c r="Q2013" i="7"/>
  <c r="Q2018" i="7"/>
  <c r="Q2024" i="7"/>
  <c r="Q2029" i="7"/>
  <c r="Q2034" i="7"/>
  <c r="Q2040" i="7"/>
  <c r="Q2045" i="7"/>
  <c r="Q2050" i="7"/>
  <c r="Q2056" i="7"/>
  <c r="Q2061" i="7"/>
  <c r="Q2066" i="7"/>
  <c r="Q2072" i="7"/>
  <c r="Q2077" i="7"/>
  <c r="Q2082" i="7"/>
  <c r="Q2088" i="7"/>
  <c r="Q2093" i="7"/>
  <c r="Q2098" i="7"/>
  <c r="Q2104" i="7"/>
  <c r="Q2109" i="7"/>
  <c r="Q2114" i="7"/>
  <c r="Q2120" i="7"/>
  <c r="Q2125" i="7"/>
  <c r="Q2130" i="7"/>
  <c r="Q2136" i="7"/>
  <c r="Q2141" i="7"/>
  <c r="Q2146" i="7"/>
  <c r="Q2152" i="7"/>
  <c r="Q2157" i="7"/>
  <c r="Q2162" i="7"/>
  <c r="Q2168" i="7"/>
  <c r="Q2173" i="7"/>
  <c r="Q2178" i="7"/>
  <c r="Q2184" i="7"/>
  <c r="Q2189" i="7"/>
  <c r="Q2194" i="7"/>
  <c r="Q2200" i="7"/>
  <c r="Q2205" i="7"/>
  <c r="Q2210" i="7"/>
  <c r="Q2216" i="7"/>
  <c r="Q2221" i="7"/>
  <c r="Q2226" i="7"/>
  <c r="Q2232" i="7"/>
  <c r="Q2237" i="7"/>
  <c r="Q2242" i="7"/>
  <c r="Q2248" i="7"/>
  <c r="Q2253" i="7"/>
  <c r="Q2258" i="7"/>
  <c r="Q2264" i="7"/>
  <c r="Q2269" i="7"/>
  <c r="Q2274" i="7"/>
  <c r="Q2280" i="7"/>
  <c r="Q2285" i="7"/>
  <c r="Q2290" i="7"/>
  <c r="Q2296" i="7"/>
  <c r="Q2301" i="7"/>
  <c r="Q2306" i="7"/>
  <c r="Q2312" i="7"/>
  <c r="Q2317" i="7"/>
  <c r="Q2322" i="7"/>
  <c r="Q2328" i="7"/>
  <c r="Q2333" i="7"/>
  <c r="Q2338" i="7"/>
  <c r="Q2342" i="7"/>
  <c r="Q2346" i="7"/>
  <c r="Q2350" i="7"/>
  <c r="Q2354" i="7"/>
  <c r="Q2358" i="7"/>
  <c r="Q2362" i="7"/>
  <c r="Q2366" i="7"/>
  <c r="Q2370" i="7"/>
  <c r="Q2374" i="7"/>
  <c r="Q2378" i="7"/>
  <c r="Q2382" i="7"/>
  <c r="Q2386" i="7"/>
  <c r="Q2390" i="7"/>
  <c r="Q2394" i="7"/>
  <c r="Q2398" i="7"/>
  <c r="Q2402" i="7"/>
  <c r="Q2406" i="7"/>
  <c r="Q2410" i="7"/>
  <c r="Q2414" i="7"/>
  <c r="Q2418" i="7"/>
  <c r="Q2422" i="7"/>
  <c r="Q2426" i="7"/>
  <c r="Q2430" i="7"/>
  <c r="Q2434" i="7"/>
  <c r="Q2438" i="7"/>
  <c r="Q2442" i="7"/>
  <c r="Q2446" i="7"/>
  <c r="Q2450" i="7"/>
  <c r="Q2454" i="7"/>
  <c r="Q2458" i="7"/>
  <c r="Q2462" i="7"/>
  <c r="Q2466" i="7"/>
  <c r="Q2470" i="7"/>
  <c r="Q2474" i="7"/>
  <c r="Q2478" i="7"/>
  <c r="Q2482" i="7"/>
  <c r="Q2486" i="7"/>
  <c r="Q2490" i="7"/>
  <c r="Q2494" i="7"/>
  <c r="Q2498" i="7"/>
  <c r="Q2502" i="7"/>
  <c r="Q2506" i="7"/>
  <c r="Q2510" i="7"/>
  <c r="Q2514" i="7"/>
  <c r="Q2518" i="7"/>
  <c r="Q2522" i="7"/>
  <c r="Q2526" i="7"/>
  <c r="Q2530" i="7"/>
  <c r="Q2534" i="7"/>
  <c r="Q2538" i="7"/>
  <c r="Q45" i="7"/>
  <c r="Q174" i="7"/>
  <c r="Q274" i="7"/>
  <c r="Q355" i="7"/>
  <c r="Q419" i="7"/>
  <c r="Q483" i="7"/>
  <c r="Q515" i="7"/>
  <c r="Q547" i="7"/>
  <c r="Q579" i="7"/>
  <c r="Q601" i="7"/>
  <c r="Q622" i="7"/>
  <c r="Q643" i="7"/>
  <c r="Q665" i="7"/>
  <c r="Q686" i="7"/>
  <c r="Q707" i="7"/>
  <c r="Q729" i="7"/>
  <c r="Q750" i="7"/>
  <c r="Q771" i="7"/>
  <c r="Q793" i="7"/>
  <c r="Q814" i="7"/>
  <c r="Q835" i="7"/>
  <c r="Q857" i="7"/>
  <c r="Q878" i="7"/>
  <c r="Q899" i="7"/>
  <c r="Q921" i="7"/>
  <c r="Q942" i="7"/>
  <c r="Q963" i="7"/>
  <c r="Q985" i="7"/>
  <c r="Q1003" i="7"/>
  <c r="Q1019" i="7"/>
  <c r="Q1035" i="7"/>
  <c r="Q1051" i="7"/>
  <c r="Q1067" i="7"/>
  <c r="Q1083" i="7"/>
  <c r="Q1099" i="7"/>
  <c r="Q1115" i="7"/>
  <c r="Q1131" i="7"/>
  <c r="Q1147" i="7"/>
  <c r="Q1163" i="7"/>
  <c r="Q1179" i="7"/>
  <c r="Q1195" i="7"/>
  <c r="Q1211" i="7"/>
  <c r="Q1227" i="7"/>
  <c r="Q1238" i="7"/>
  <c r="Q1248" i="7"/>
  <c r="Q1259" i="7"/>
  <c r="Q1270" i="7"/>
  <c r="Q1280" i="7"/>
  <c r="Q1291" i="7"/>
  <c r="Q1302" i="7"/>
  <c r="Q1312" i="7"/>
  <c r="Q1323" i="7"/>
  <c r="Q1334" i="7"/>
  <c r="Q1344" i="7"/>
  <c r="Q1355" i="7"/>
  <c r="Q1366" i="7"/>
  <c r="Q1376" i="7"/>
  <c r="Q1387" i="7"/>
  <c r="Q1398" i="7"/>
  <c r="Q1408" i="7"/>
  <c r="Q1419" i="7"/>
  <c r="Q1430" i="7"/>
  <c r="Q1440" i="7"/>
  <c r="Q1451" i="7"/>
  <c r="Q1462" i="7"/>
  <c r="Q1472" i="7"/>
  <c r="Q1483" i="7"/>
  <c r="Q1494" i="7"/>
  <c r="Q1504" i="7"/>
  <c r="Q1515" i="7"/>
  <c r="Q1526" i="7"/>
  <c r="Q1536" i="7"/>
  <c r="Q1547" i="7"/>
  <c r="Q1558" i="7"/>
  <c r="Q1566" i="7"/>
  <c r="Q1574" i="7"/>
  <c r="Q1582" i="7"/>
  <c r="Q1590" i="7"/>
  <c r="Q1598" i="7"/>
  <c r="Q1606" i="7"/>
  <c r="Q1614" i="7"/>
  <c r="Q1622" i="7"/>
  <c r="Q1630" i="7"/>
  <c r="Q1638" i="7"/>
  <c r="Q1646" i="7"/>
  <c r="Q1654" i="7"/>
  <c r="Q1662" i="7"/>
  <c r="Q1670" i="7"/>
  <c r="Q1678" i="7"/>
  <c r="Q1686" i="7"/>
  <c r="Q376" i="7"/>
  <c r="Q558" i="7"/>
  <c r="Q650" i="7"/>
  <c r="Q735" i="7"/>
  <c r="Q821" i="7"/>
  <c r="Q906" i="7"/>
  <c r="Q991" i="7"/>
  <c r="Q1056" i="7"/>
  <c r="Q1120" i="7"/>
  <c r="Q1184" i="7"/>
  <c r="Q1242" i="7"/>
  <c r="Q1284" i="7"/>
  <c r="Q1327" i="7"/>
  <c r="Q1370" i="7"/>
  <c r="Q1412" i="7"/>
  <c r="Q1455" i="7"/>
  <c r="Q1498" i="7"/>
  <c r="Q1540" i="7"/>
  <c r="Q1577" i="7"/>
  <c r="Q1609" i="7"/>
  <c r="Q1641" i="7"/>
  <c r="Q1673" i="7"/>
  <c r="Q1697" i="7"/>
  <c r="Q1713" i="7"/>
  <c r="Q1729" i="7"/>
  <c r="Q1745" i="7"/>
  <c r="Q1761" i="7"/>
  <c r="Q1777" i="7"/>
  <c r="Q1793" i="7"/>
  <c r="Q1809" i="7"/>
  <c r="Q1825" i="7"/>
  <c r="Q1841" i="7"/>
  <c r="Q1857" i="7"/>
  <c r="Q1872" i="7"/>
  <c r="Q1882" i="7"/>
  <c r="Q1893" i="7"/>
  <c r="Q1904" i="7"/>
  <c r="Q1914" i="7"/>
  <c r="Q1925" i="7"/>
  <c r="Q1936" i="7"/>
  <c r="Q1946" i="7"/>
  <c r="Q1957" i="7"/>
  <c r="Q1968" i="7"/>
  <c r="Q1978" i="7"/>
  <c r="Q1989" i="7"/>
  <c r="Q2000" i="7"/>
  <c r="Q2010" i="7"/>
  <c r="Q2021" i="7"/>
  <c r="Q2032" i="7"/>
  <c r="Q2042" i="7"/>
  <c r="Q2053" i="7"/>
  <c r="Q2064" i="7"/>
  <c r="Q2074" i="7"/>
  <c r="Q2085" i="7"/>
  <c r="Q2096" i="7"/>
  <c r="Q2106" i="7"/>
  <c r="Q2117" i="7"/>
  <c r="Q2128" i="7"/>
  <c r="Q2138" i="7"/>
  <c r="Q2149" i="7"/>
  <c r="Q2160" i="7"/>
  <c r="Q2170" i="7"/>
  <c r="Q2181" i="7"/>
  <c r="Q2192" i="7"/>
  <c r="Q2202" i="7"/>
  <c r="Q2213" i="7"/>
  <c r="Q2224" i="7"/>
  <c r="Q2234" i="7"/>
  <c r="Q2245" i="7"/>
  <c r="Q2256" i="7"/>
  <c r="Q2266" i="7"/>
  <c r="Q2277" i="7"/>
  <c r="Q2288" i="7"/>
  <c r="Q2298" i="7"/>
  <c r="Q2309" i="7"/>
  <c r="Q2320" i="7"/>
  <c r="Q2330" i="7"/>
  <c r="Q2340" i="7"/>
  <c r="Q2348" i="7"/>
  <c r="Q2356" i="7"/>
  <c r="Q2364" i="7"/>
  <c r="Q2372" i="7"/>
  <c r="Q2380" i="7"/>
  <c r="Q2388" i="7"/>
  <c r="Q2396" i="7"/>
  <c r="Q2401" i="7"/>
  <c r="Q2407" i="7"/>
  <c r="Q2412" i="7"/>
  <c r="Q2417" i="7"/>
  <c r="Q2423" i="7"/>
  <c r="Q2428" i="7"/>
  <c r="Q2433" i="7"/>
  <c r="Q2439" i="7"/>
  <c r="Q2444" i="7"/>
  <c r="Q2449" i="7"/>
  <c r="Q2455" i="7"/>
  <c r="Q2460" i="7"/>
  <c r="Q2465" i="7"/>
  <c r="Q2471" i="7"/>
  <c r="Q2476" i="7"/>
  <c r="Q2481" i="7"/>
  <c r="Q2487" i="7"/>
  <c r="Q2492" i="7"/>
  <c r="Q2497" i="7"/>
  <c r="Q2503" i="7"/>
  <c r="Q2508" i="7"/>
  <c r="Q2513" i="7"/>
  <c r="Q2519" i="7"/>
  <c r="Q2524" i="7"/>
  <c r="Q2529" i="7"/>
  <c r="Q2535" i="7"/>
  <c r="Q2174" i="7"/>
  <c r="Q2196" i="7"/>
  <c r="Q2217" i="7"/>
  <c r="Q2238" i="7"/>
  <c r="Q2249" i="7"/>
  <c r="Q2270" i="7"/>
  <c r="Q2292" i="7"/>
  <c r="Q2302" i="7"/>
  <c r="Q2324" i="7"/>
  <c r="Q2334" i="7"/>
  <c r="Q2351" i="7"/>
  <c r="Q2359" i="7"/>
  <c r="Q2375" i="7"/>
  <c r="Q2383" i="7"/>
  <c r="Q2397" i="7"/>
  <c r="Q2403" i="7"/>
  <c r="Q2413" i="7"/>
  <c r="Q2424" i="7"/>
  <c r="Q2429" i="7"/>
  <c r="Q2440" i="7"/>
  <c r="Q2445" i="7"/>
  <c r="Q2456" i="7"/>
  <c r="Q2461" i="7"/>
  <c r="Q2472" i="7"/>
  <c r="Q2477" i="7"/>
  <c r="Q2483" i="7"/>
  <c r="Q2493" i="7"/>
  <c r="Q2499" i="7"/>
  <c r="Q2509" i="7"/>
  <c r="Q2515" i="7"/>
  <c r="Q2525" i="7"/>
  <c r="Q2536" i="7"/>
  <c r="Q217" i="7"/>
  <c r="Q607" i="7"/>
  <c r="Q693" i="7"/>
  <c r="Q863" i="7"/>
  <c r="Q949" i="7"/>
  <c r="Q1088" i="7"/>
  <c r="Q1216" i="7"/>
  <c r="Q1263" i="7"/>
  <c r="Q1348" i="7"/>
  <c r="Q1391" i="7"/>
  <c r="Q1476" i="7"/>
  <c r="Q1561" i="7"/>
  <c r="Q1593" i="7"/>
  <c r="Q1657" i="7"/>
  <c r="Q1705" i="7"/>
  <c r="Q1721" i="7"/>
  <c r="Q1737" i="7"/>
  <c r="Q1769" i="7"/>
  <c r="Q1801" i="7"/>
  <c r="Q1817" i="7"/>
  <c r="Q1849" i="7"/>
  <c r="Q1865" i="7"/>
  <c r="Q1888" i="7"/>
  <c r="Q1909" i="7"/>
  <c r="Q1920" i="7"/>
  <c r="Q1941" i="7"/>
  <c r="Q1962" i="7"/>
  <c r="Q1973" i="7"/>
  <c r="Q1994" i="7"/>
  <c r="Q2005" i="7"/>
  <c r="Q2026" i="7"/>
  <c r="Q2037" i="7"/>
  <c r="Q2058" i="7"/>
  <c r="Q2069" i="7"/>
  <c r="Q2090" i="7"/>
  <c r="Q2101" i="7"/>
  <c r="Q2122" i="7"/>
  <c r="Q2144" i="7"/>
  <c r="Q2154" i="7"/>
  <c r="Q2176" i="7"/>
  <c r="Q2186" i="7"/>
  <c r="Q2208" i="7"/>
  <c r="Q2218" i="7"/>
  <c r="Q2240" i="7"/>
  <c r="Q2250" i="7"/>
  <c r="Q2272" i="7"/>
  <c r="Q2293" i="7"/>
  <c r="Q2304" i="7"/>
  <c r="Q2325" i="7"/>
  <c r="Q2336" i="7"/>
  <c r="Q2352" i="7"/>
  <c r="Q2360" i="7"/>
  <c r="Q2376" i="7"/>
  <c r="Q2392" i="7"/>
  <c r="Q2399" i="7"/>
  <c r="Q2409" i="7"/>
  <c r="Q2415" i="7"/>
  <c r="Q2425" i="7"/>
  <c r="Q2436" i="7"/>
  <c r="Q2441" i="7"/>
  <c r="Q2452" i="7"/>
  <c r="Q2457" i="7"/>
  <c r="Q2468" i="7"/>
  <c r="Q2473" i="7"/>
  <c r="Q2484" i="7"/>
  <c r="Q2489" i="7"/>
  <c r="Q2500" i="7"/>
  <c r="Q2511" i="7"/>
  <c r="Q2516" i="7"/>
  <c r="Q2527" i="7"/>
  <c r="Q2532" i="7"/>
  <c r="Q302" i="7"/>
  <c r="Q629" i="7"/>
  <c r="Q714" i="7"/>
  <c r="Q799" i="7"/>
  <c r="Q970" i="7"/>
  <c r="Q1040" i="7"/>
  <c r="Q1168" i="7"/>
  <c r="Q1274" i="7"/>
  <c r="Q1316" i="7"/>
  <c r="Q1402" i="7"/>
  <c r="Q1444" i="7"/>
  <c r="Q1530" i="7"/>
  <c r="Q1601" i="7"/>
  <c r="Q1633" i="7"/>
  <c r="Q1694" i="7"/>
  <c r="Q1710" i="7"/>
  <c r="Q1742" i="7"/>
  <c r="Q1758" i="7"/>
  <c r="Q1790" i="7"/>
  <c r="Q1806" i="7"/>
  <c r="Q1838" i="7"/>
  <c r="Q1854" i="7"/>
  <c r="Q1881" i="7"/>
  <c r="Q1892" i="7"/>
  <c r="Q1913" i="7"/>
  <c r="Q1924" i="7"/>
  <c r="Q1945" i="7"/>
  <c r="Q1956" i="7"/>
  <c r="Q1977" i="7"/>
  <c r="Q1998" i="7"/>
  <c r="Q2009" i="7"/>
  <c r="Q2030" i="7"/>
  <c r="Q2041" i="7"/>
  <c r="Q2062" i="7"/>
  <c r="Q2073" i="7"/>
  <c r="Q2094" i="7"/>
  <c r="Q2105" i="7"/>
  <c r="Q2126" i="7"/>
  <c r="Q2137" i="7"/>
  <c r="Q2158" i="7"/>
  <c r="Q2169" i="7"/>
  <c r="Q2180" i="7"/>
  <c r="Q2190" i="7"/>
  <c r="Q2201" i="7"/>
  <c r="Q2212" i="7"/>
  <c r="Q2222" i="7"/>
  <c r="Q2233" i="7"/>
  <c r="Q2254" i="7"/>
  <c r="Q2265" i="7"/>
  <c r="Q2286" i="7"/>
  <c r="Q2297" i="7"/>
  <c r="Q2329" i="7"/>
  <c r="Q2347" i="7"/>
  <c r="Q2355" i="7"/>
  <c r="Q2371" i="7"/>
  <c r="Q2379" i="7"/>
  <c r="Q2395" i="7"/>
  <c r="Q2400" i="7"/>
  <c r="Q2411" i="7"/>
  <c r="Q2416" i="7"/>
  <c r="Q2427" i="7"/>
  <c r="Q2437" i="7"/>
  <c r="Q2443" i="7"/>
  <c r="Q2453" i="7"/>
  <c r="Q2459" i="7"/>
  <c r="Q2469" i="7"/>
  <c r="Q2475" i="7"/>
  <c r="Q2485" i="7"/>
  <c r="Q2496" i="7"/>
  <c r="Q2501" i="7"/>
  <c r="Q2512" i="7"/>
  <c r="Q2517" i="7"/>
  <c r="Q2528" i="7"/>
  <c r="Q2533" i="7"/>
  <c r="Q89" i="7"/>
  <c r="Q440" i="7"/>
  <c r="Q586" i="7"/>
  <c r="Q671" i="7"/>
  <c r="Q757" i="7"/>
  <c r="Q842" i="7"/>
  <c r="Q927" i="7"/>
  <c r="Q1008" i="7"/>
  <c r="Q1072" i="7"/>
  <c r="Q1136" i="7"/>
  <c r="Q1200" i="7"/>
  <c r="Q1252" i="7"/>
  <c r="Q1295" i="7"/>
  <c r="Q1338" i="7"/>
  <c r="Q1380" i="7"/>
  <c r="Q1423" i="7"/>
  <c r="Q1466" i="7"/>
  <c r="Q1508" i="7"/>
  <c r="Q1551" i="7"/>
  <c r="Q1585" i="7"/>
  <c r="Q1617" i="7"/>
  <c r="Q1649" i="7"/>
  <c r="Q1681" i="7"/>
  <c r="Q1702" i="7"/>
  <c r="Q1718" i="7"/>
  <c r="Q1734" i="7"/>
  <c r="Q1750" i="7"/>
  <c r="Q1766" i="7"/>
  <c r="Q1782" i="7"/>
  <c r="Q1798" i="7"/>
  <c r="Q1814" i="7"/>
  <c r="Q1830" i="7"/>
  <c r="Q1846" i="7"/>
  <c r="Q1862" i="7"/>
  <c r="Q1876" i="7"/>
  <c r="Q1886" i="7"/>
  <c r="Q1897" i="7"/>
  <c r="Q1908" i="7"/>
  <c r="Q1918" i="7"/>
  <c r="Q1929" i="7"/>
  <c r="Q1940" i="7"/>
  <c r="Q1950" i="7"/>
  <c r="Q1961" i="7"/>
  <c r="Q1972" i="7"/>
  <c r="Q1982" i="7"/>
  <c r="Q1993" i="7"/>
  <c r="Q2004" i="7"/>
  <c r="Q2014" i="7"/>
  <c r="Q2025" i="7"/>
  <c r="Q2036" i="7"/>
  <c r="Q2046" i="7"/>
  <c r="Q2057" i="7"/>
  <c r="Q2068" i="7"/>
  <c r="Q2078" i="7"/>
  <c r="Q2089" i="7"/>
  <c r="Q2100" i="7"/>
  <c r="Q2110" i="7"/>
  <c r="Q2121" i="7"/>
  <c r="Q2132" i="7"/>
  <c r="Q2142" i="7"/>
  <c r="Q2153" i="7"/>
  <c r="Q2164" i="7"/>
  <c r="Q2185" i="7"/>
  <c r="Q2206" i="7"/>
  <c r="Q2228" i="7"/>
  <c r="Q2260" i="7"/>
  <c r="Q2281" i="7"/>
  <c r="Q2313" i="7"/>
  <c r="Q2343" i="7"/>
  <c r="Q2367" i="7"/>
  <c r="Q2391" i="7"/>
  <c r="Q2408" i="7"/>
  <c r="Q2419" i="7"/>
  <c r="Q2435" i="7"/>
  <c r="Q2467" i="7"/>
  <c r="Q2488" i="7"/>
  <c r="Q2504" i="7"/>
  <c r="Q2520" i="7"/>
  <c r="Q2531" i="7"/>
  <c r="Q494" i="7"/>
  <c r="Q778" i="7"/>
  <c r="Q1024" i="7"/>
  <c r="Q1152" i="7"/>
  <c r="Q1306" i="7"/>
  <c r="Q1434" i="7"/>
  <c r="Q1519" i="7"/>
  <c r="Q1625" i="7"/>
  <c r="Q1689" i="7"/>
  <c r="Q1753" i="7"/>
  <c r="Q1785" i="7"/>
  <c r="Q1833" i="7"/>
  <c r="Q1877" i="7"/>
  <c r="Q1898" i="7"/>
  <c r="Q1930" i="7"/>
  <c r="Q1952" i="7"/>
  <c r="Q1984" i="7"/>
  <c r="Q2016" i="7"/>
  <c r="Q2048" i="7"/>
  <c r="Q2080" i="7"/>
  <c r="Q2112" i="7"/>
  <c r="Q2133" i="7"/>
  <c r="Q2165" i="7"/>
  <c r="Q2197" i="7"/>
  <c r="Q2229" i="7"/>
  <c r="Q2261" i="7"/>
  <c r="Q2282" i="7"/>
  <c r="Q2314" i="7"/>
  <c r="Q2344" i="7"/>
  <c r="Q2368" i="7"/>
  <c r="Q2384" i="7"/>
  <c r="Q2404" i="7"/>
  <c r="Q2420" i="7"/>
  <c r="Q2431" i="7"/>
  <c r="Q2447" i="7"/>
  <c r="Q2463" i="7"/>
  <c r="Q2479" i="7"/>
  <c r="Q2495" i="7"/>
  <c r="Q2505" i="7"/>
  <c r="Q2521" i="7"/>
  <c r="Q2537" i="7"/>
  <c r="Q526" i="7"/>
  <c r="Q885" i="7"/>
  <c r="Q1104" i="7"/>
  <c r="Q1231" i="7"/>
  <c r="Q1359" i="7"/>
  <c r="Q1487" i="7"/>
  <c r="Q1569" i="7"/>
  <c r="Q1665" i="7"/>
  <c r="Q1726" i="7"/>
  <c r="Q1774" i="7"/>
  <c r="Q1822" i="7"/>
  <c r="Q1870" i="7"/>
  <c r="Q1902" i="7"/>
  <c r="Q1934" i="7"/>
  <c r="Q1966" i="7"/>
  <c r="Q1988" i="7"/>
  <c r="Q2020" i="7"/>
  <c r="Q2052" i="7"/>
  <c r="Q2084" i="7"/>
  <c r="Q2116" i="7"/>
  <c r="Q2148" i="7"/>
  <c r="Q2244" i="7"/>
  <c r="Q2276" i="7"/>
  <c r="Q2308" i="7"/>
  <c r="Q2339" i="7"/>
  <c r="Q2363" i="7"/>
  <c r="Q2387" i="7"/>
  <c r="Q2405" i="7"/>
  <c r="Q2421" i="7"/>
  <c r="Q2432" i="7"/>
  <c r="Q2448" i="7"/>
  <c r="Q2464" i="7"/>
  <c r="Q2480" i="7"/>
  <c r="Q2491" i="7"/>
  <c r="Q2507" i="7"/>
  <c r="Q2523" i="7"/>
  <c r="Q2" i="7"/>
  <c r="Q3297" i="7"/>
  <c r="Q3301" i="7"/>
  <c r="Q3302" i="7"/>
  <c r="Q3295" i="7"/>
  <c r="Q3299" i="7"/>
  <c r="Q3294" i="7"/>
  <c r="Q3296" i="7"/>
  <c r="Q3298" i="7"/>
  <c r="Q3300" i="7"/>
  <c r="Q3291" i="7"/>
  <c r="Q2852" i="7"/>
  <c r="Q3289" i="7"/>
  <c r="Q3292" i="7"/>
  <c r="Q3293" i="7"/>
  <c r="Q3290" i="7"/>
  <c r="Q2993" i="7"/>
  <c r="Q2556" i="7"/>
  <c r="Q3143" i="7"/>
  <c r="Q3147" i="7"/>
  <c r="Q3151" i="7"/>
  <c r="Q3155" i="7"/>
  <c r="Q3159" i="7"/>
  <c r="Q3164" i="7"/>
  <c r="Q3168" i="7"/>
  <c r="Q3172" i="7"/>
  <c r="Q3176" i="7"/>
  <c r="Q3180" i="7"/>
  <c r="Q3185" i="7"/>
  <c r="Q3189" i="7"/>
  <c r="Q3194" i="7"/>
  <c r="Q3201" i="7"/>
  <c r="Q3205" i="7"/>
  <c r="Q3211" i="7"/>
  <c r="Q3217" i="7"/>
  <c r="Q3222" i="7"/>
  <c r="Q3228" i="7"/>
  <c r="Q3233" i="7"/>
  <c r="Q3237" i="7"/>
  <c r="Q3241" i="7"/>
  <c r="Q3245" i="7"/>
  <c r="Q3249" i="7"/>
  <c r="Q3253" i="7"/>
  <c r="Q3258" i="7"/>
  <c r="Q3263" i="7"/>
  <c r="Q3267" i="7"/>
  <c r="Q3272" i="7"/>
  <c r="Q3277" i="7"/>
  <c r="Q3281" i="7"/>
  <c r="Q3286" i="7"/>
  <c r="Q3218" i="7"/>
  <c r="Q3230" i="7"/>
  <c r="Q3238" i="7"/>
  <c r="Q3242" i="7"/>
  <c r="Q3250" i="7"/>
  <c r="Q3254" i="7"/>
  <c r="Q3264" i="7"/>
  <c r="Q3268" i="7"/>
  <c r="Q3278" i="7"/>
  <c r="Q3282" i="7"/>
  <c r="Q3145" i="7"/>
  <c r="Q3153" i="7"/>
  <c r="Q3157" i="7"/>
  <c r="Q3166" i="7"/>
  <c r="Q3170" i="7"/>
  <c r="Q3178" i="7"/>
  <c r="Q3182" i="7"/>
  <c r="Q3191" i="7"/>
  <c r="Q3203" i="7"/>
  <c r="Q3209" i="7"/>
  <c r="Q3231" i="7"/>
  <c r="Q3235" i="7"/>
  <c r="Q3243" i="7"/>
  <c r="Q3247" i="7"/>
  <c r="Q3255" i="7"/>
  <c r="Q3265" i="7"/>
  <c r="Q3269" i="7"/>
  <c r="Q3279" i="7"/>
  <c r="Q3284" i="7"/>
  <c r="Q3163" i="7"/>
  <c r="Q3150" i="7"/>
  <c r="Q3154" i="7"/>
  <c r="Q3162" i="7"/>
  <c r="Q3167" i="7"/>
  <c r="Q3175" i="7"/>
  <c r="Q3184" i="7"/>
  <c r="Q3188" i="7"/>
  <c r="Q3200" i="7"/>
  <c r="Q3204" i="7"/>
  <c r="Q3215" i="7"/>
  <c r="Q3220" i="7"/>
  <c r="Q3232" i="7"/>
  <c r="Q3236" i="7"/>
  <c r="Q3244" i="7"/>
  <c r="Q3252" i="7"/>
  <c r="Q3256" i="7"/>
  <c r="Q3266" i="7"/>
  <c r="Q3270" i="7"/>
  <c r="Q3280" i="7"/>
  <c r="Q3142" i="7"/>
  <c r="Q3144" i="7"/>
  <c r="Q3148" i="7"/>
  <c r="Q3152" i="7"/>
  <c r="Q3156" i="7"/>
  <c r="Q3160" i="7"/>
  <c r="Q3165" i="7"/>
  <c r="Q3169" i="7"/>
  <c r="Q3173" i="7"/>
  <c r="Q3177" i="7"/>
  <c r="Q3181" i="7"/>
  <c r="Q3186" i="7"/>
  <c r="Q3190" i="7"/>
  <c r="Q3195" i="7"/>
  <c r="Q3202" i="7"/>
  <c r="Q3207" i="7"/>
  <c r="Q3213" i="7"/>
  <c r="Q3225" i="7"/>
  <c r="Q3234" i="7"/>
  <c r="Q3246" i="7"/>
  <c r="Q3260" i="7"/>
  <c r="Q3273" i="7"/>
  <c r="Q3287" i="7"/>
  <c r="Q3149" i="7"/>
  <c r="Q3161" i="7"/>
  <c r="Q3174" i="7"/>
  <c r="Q3187" i="7"/>
  <c r="Q3196" i="7"/>
  <c r="Q3214" i="7"/>
  <c r="Q3226" i="7"/>
  <c r="Q3239" i="7"/>
  <c r="Q3251" i="7"/>
  <c r="Q3261" i="7"/>
  <c r="Q3274" i="7"/>
  <c r="Q3288" i="7"/>
  <c r="Q3146" i="7"/>
  <c r="Q3158" i="7"/>
  <c r="Q3171" i="7"/>
  <c r="Q3179" i="7"/>
  <c r="Q3193" i="7"/>
  <c r="Q3210" i="7"/>
  <c r="Q3227" i="7"/>
  <c r="Q3240" i="7"/>
  <c r="Q3248" i="7"/>
  <c r="Q3262" i="7"/>
  <c r="Q3276" i="7"/>
  <c r="Q3285" i="7"/>
  <c r="Q3197" i="7"/>
  <c r="Q3216" i="7"/>
  <c r="Q3208" i="7"/>
  <c r="Q3223" i="7"/>
  <c r="Q3283" i="7"/>
  <c r="Q3259" i="7"/>
  <c r="Q3229" i="7"/>
  <c r="Q3206" i="7"/>
  <c r="Q3271" i="7"/>
  <c r="Q3257" i="7"/>
  <c r="Q3199" i="7"/>
  <c r="Q50" i="7"/>
  <c r="Q3221" i="7"/>
  <c r="Q3198" i="7"/>
  <c r="Q3224" i="7"/>
  <c r="Q3212" i="7"/>
  <c r="Q3183" i="7"/>
  <c r="Q3192" i="7"/>
  <c r="Q3275" i="7"/>
  <c r="I742" i="6"/>
  <c r="Q3373" i="7" s="1"/>
  <c r="AC265" i="2"/>
  <c r="Z265" i="2"/>
  <c r="W265" i="2"/>
  <c r="T265" i="2"/>
  <c r="Q265" i="2"/>
  <c r="AC264" i="2"/>
  <c r="Z264" i="2"/>
  <c r="W264" i="2"/>
  <c r="T264" i="2"/>
  <c r="Q264" i="2"/>
  <c r="AC263" i="2"/>
  <c r="Z263" i="2"/>
  <c r="W263" i="2"/>
  <c r="T263" i="2"/>
  <c r="Q263" i="2"/>
  <c r="AC262" i="2"/>
  <c r="Z262" i="2"/>
  <c r="W262" i="2"/>
  <c r="T262" i="2"/>
  <c r="Q262" i="2"/>
  <c r="AC261" i="2"/>
  <c r="Z261" i="2"/>
  <c r="W261" i="2"/>
  <c r="T261" i="2"/>
  <c r="Q261" i="2"/>
  <c r="AC260" i="2"/>
  <c r="Z260" i="2"/>
  <c r="W260" i="2"/>
  <c r="T260" i="2"/>
  <c r="Q260" i="2"/>
  <c r="AC259" i="2"/>
  <c r="Z259" i="2"/>
  <c r="W259" i="2"/>
  <c r="T259" i="2"/>
  <c r="Q259" i="2"/>
  <c r="AC258" i="2"/>
  <c r="Z258" i="2"/>
  <c r="W258" i="2"/>
  <c r="T258" i="2"/>
  <c r="Q258" i="2"/>
  <c r="AC257" i="2"/>
  <c r="Z257" i="2"/>
  <c r="W257" i="2"/>
  <c r="T257" i="2"/>
  <c r="Q257" i="2"/>
  <c r="AC256" i="2"/>
  <c r="Z256" i="2"/>
  <c r="W256" i="2"/>
  <c r="T256" i="2"/>
  <c r="Q256" i="2"/>
  <c r="AC255" i="2"/>
  <c r="Z255" i="2"/>
  <c r="W255" i="2"/>
  <c r="T255" i="2"/>
  <c r="Q255" i="2"/>
  <c r="AC254" i="2"/>
  <c r="Z254" i="2"/>
  <c r="W254" i="2"/>
  <c r="T254" i="2"/>
  <c r="Q254" i="2"/>
  <c r="AC253" i="2"/>
  <c r="Z253" i="2"/>
  <c r="W253" i="2"/>
  <c r="T253" i="2"/>
  <c r="Q253" i="2"/>
  <c r="AC252" i="2"/>
  <c r="Z252" i="2"/>
  <c r="W252" i="2"/>
  <c r="T252" i="2"/>
  <c r="Q252" i="2"/>
  <c r="AC251" i="2"/>
  <c r="Z251" i="2"/>
  <c r="W251" i="2"/>
  <c r="T251" i="2"/>
  <c r="Q251" i="2"/>
  <c r="Z250" i="2"/>
  <c r="W250" i="2"/>
  <c r="Q250" i="2"/>
  <c r="AC249" i="2"/>
  <c r="Z249" i="2"/>
  <c r="W249" i="2"/>
  <c r="T249" i="2"/>
  <c r="Q249" i="2"/>
  <c r="AC248" i="2"/>
  <c r="Z248" i="2"/>
  <c r="W248" i="2"/>
  <c r="T248" i="2"/>
  <c r="Q248" i="2"/>
  <c r="AC247" i="2"/>
  <c r="Z247" i="2"/>
  <c r="W247" i="2"/>
  <c r="T247" i="2"/>
  <c r="Q247" i="2"/>
  <c r="Q246" i="2"/>
  <c r="AC245" i="2"/>
  <c r="Z245" i="2"/>
  <c r="W245" i="2"/>
  <c r="T245" i="2"/>
  <c r="Q245" i="2"/>
  <c r="AC244" i="2"/>
  <c r="Z244" i="2"/>
  <c r="W244" i="2"/>
  <c r="T244" i="2"/>
  <c r="Q244" i="2"/>
  <c r="Z243" i="2"/>
  <c r="W243" i="2"/>
  <c r="T243" i="2"/>
  <c r="Q243" i="2"/>
  <c r="AC242" i="2"/>
  <c r="Z242" i="2"/>
  <c r="W242" i="2"/>
  <c r="T242" i="2"/>
  <c r="Q242" i="2"/>
  <c r="AC241" i="2"/>
  <c r="Z241" i="2"/>
  <c r="W241" i="2"/>
  <c r="T241" i="2"/>
  <c r="Q241" i="2"/>
  <c r="AC240" i="2"/>
  <c r="Z240" i="2"/>
  <c r="W240" i="2"/>
  <c r="T240" i="2"/>
  <c r="Q240" i="2"/>
  <c r="AC239" i="2"/>
  <c r="Z239" i="2"/>
  <c r="W239" i="2"/>
  <c r="T239" i="2"/>
  <c r="Q239" i="2"/>
  <c r="AC238" i="2"/>
  <c r="Z238" i="2"/>
  <c r="W238" i="2"/>
  <c r="T238" i="2"/>
  <c r="Q238" i="2"/>
  <c r="AC237" i="2"/>
  <c r="Z237" i="2"/>
  <c r="W237" i="2"/>
  <c r="T237" i="2"/>
  <c r="Q237" i="2"/>
  <c r="Q236" i="2"/>
  <c r="AC235" i="2"/>
  <c r="Z235" i="2"/>
  <c r="W235" i="2"/>
  <c r="T235" i="2"/>
  <c r="Q235" i="2"/>
  <c r="AC234" i="2"/>
  <c r="Z234" i="2"/>
  <c r="W234" i="2"/>
  <c r="T234" i="2"/>
  <c r="Q234" i="2"/>
  <c r="AC233" i="2"/>
  <c r="Z233" i="2"/>
  <c r="W233" i="2"/>
  <c r="T233" i="2"/>
  <c r="Q233" i="2"/>
  <c r="AC232" i="2"/>
  <c r="Z232" i="2"/>
  <c r="W232" i="2"/>
  <c r="T232" i="2"/>
  <c r="Q232" i="2"/>
  <c r="AC231" i="2"/>
  <c r="Z231" i="2"/>
  <c r="W231" i="2"/>
  <c r="T231" i="2"/>
  <c r="Q231" i="2"/>
  <c r="AC230" i="2"/>
  <c r="Z230" i="2"/>
  <c r="W230" i="2"/>
  <c r="T230" i="2"/>
  <c r="Q230" i="2"/>
  <c r="AC229" i="2"/>
  <c r="Z229" i="2"/>
  <c r="W229" i="2"/>
  <c r="T229" i="2"/>
  <c r="Q229" i="2"/>
  <c r="AC228" i="2"/>
  <c r="Z228" i="2"/>
  <c r="W228" i="2"/>
  <c r="T228" i="2"/>
  <c r="Q228" i="2"/>
  <c r="AC227" i="2"/>
  <c r="Z227" i="2"/>
  <c r="W227" i="2"/>
  <c r="T227" i="2"/>
  <c r="Q227" i="2"/>
  <c r="AC226" i="2"/>
  <c r="Z226" i="2"/>
  <c r="W226" i="2"/>
  <c r="T226" i="2"/>
  <c r="Q226" i="2"/>
  <c r="AC225" i="2"/>
  <c r="Z225" i="2"/>
  <c r="W225" i="2"/>
  <c r="T225" i="2"/>
  <c r="Q225" i="2"/>
  <c r="AC224" i="2"/>
  <c r="Z224" i="2"/>
  <c r="W224" i="2"/>
  <c r="T224" i="2"/>
  <c r="Q224" i="2"/>
  <c r="AC223" i="2"/>
  <c r="Z223" i="2"/>
  <c r="W223" i="2"/>
  <c r="T223" i="2"/>
  <c r="Q223" i="2"/>
  <c r="AC222" i="2"/>
  <c r="Z222" i="2"/>
  <c r="W222" i="2"/>
  <c r="T222" i="2"/>
  <c r="Q222" i="2"/>
  <c r="AC221" i="2"/>
  <c r="Z221" i="2"/>
  <c r="W221" i="2"/>
  <c r="T221" i="2"/>
  <c r="Q221" i="2"/>
  <c r="AC220" i="2"/>
  <c r="Z220" i="2"/>
  <c r="W220" i="2"/>
  <c r="T220" i="2"/>
  <c r="Q220" i="2"/>
  <c r="AC219" i="2"/>
  <c r="Z219" i="2"/>
  <c r="W219" i="2"/>
  <c r="T219" i="2"/>
  <c r="Q219" i="2"/>
  <c r="AC218" i="2"/>
  <c r="Z218" i="2"/>
  <c r="W218" i="2"/>
  <c r="T218" i="2"/>
  <c r="Q218" i="2"/>
  <c r="AC217" i="2"/>
  <c r="Z217" i="2"/>
  <c r="W217" i="2"/>
  <c r="T217" i="2"/>
  <c r="Q217" i="2"/>
  <c r="AC216" i="2"/>
  <c r="Z216" i="2"/>
  <c r="W216" i="2"/>
  <c r="T216" i="2"/>
  <c r="Q216" i="2"/>
  <c r="AC215" i="2"/>
  <c r="Z215" i="2"/>
  <c r="W215" i="2"/>
  <c r="T215" i="2"/>
  <c r="Q215" i="2"/>
  <c r="AC214" i="2"/>
  <c r="Z214" i="2"/>
  <c r="W214" i="2"/>
  <c r="T214" i="2"/>
  <c r="Q214" i="2"/>
  <c r="AC213" i="2"/>
  <c r="Z213" i="2"/>
  <c r="W213" i="2"/>
  <c r="T213" i="2"/>
  <c r="Q213" i="2"/>
  <c r="AC212" i="2"/>
  <c r="Z212" i="2"/>
  <c r="W212" i="2"/>
  <c r="T212" i="2"/>
  <c r="Q212" i="2"/>
  <c r="AC211" i="2"/>
  <c r="Z211" i="2"/>
  <c r="W211" i="2"/>
  <c r="T211" i="2"/>
  <c r="Q211" i="2"/>
  <c r="AC210" i="2"/>
  <c r="Z210" i="2"/>
  <c r="W210" i="2"/>
  <c r="T210" i="2"/>
  <c r="Q210" i="2"/>
  <c r="AC209" i="2"/>
  <c r="Z209" i="2"/>
  <c r="W209" i="2"/>
  <c r="T209" i="2"/>
  <c r="Q209" i="2"/>
  <c r="AC208" i="2"/>
  <c r="Z208" i="2"/>
  <c r="W208" i="2"/>
  <c r="T208" i="2"/>
  <c r="Q208" i="2"/>
  <c r="AC207" i="2"/>
  <c r="Z207" i="2"/>
  <c r="W207" i="2"/>
  <c r="T207" i="2"/>
  <c r="Q207" i="2"/>
  <c r="AC206" i="2"/>
  <c r="Z206" i="2"/>
  <c r="W206" i="2"/>
  <c r="T206" i="2"/>
  <c r="Q206" i="2"/>
  <c r="AC205" i="2"/>
  <c r="Z205" i="2"/>
  <c r="W205" i="2"/>
  <c r="T205" i="2"/>
  <c r="Q205" i="2"/>
  <c r="AC204" i="2"/>
  <c r="Z204" i="2"/>
  <c r="W204" i="2"/>
  <c r="T204" i="2"/>
  <c r="Q204" i="2"/>
  <c r="AC203" i="2"/>
  <c r="Z203" i="2"/>
  <c r="W203" i="2"/>
  <c r="T203" i="2"/>
  <c r="Q203" i="2"/>
  <c r="AC202" i="2"/>
  <c r="Z202" i="2"/>
  <c r="W202" i="2"/>
  <c r="T202" i="2"/>
  <c r="Q202" i="2"/>
  <c r="AC201" i="2"/>
  <c r="Z201" i="2"/>
  <c r="W201" i="2"/>
  <c r="T201" i="2"/>
  <c r="Q201" i="2"/>
  <c r="AC200" i="2"/>
  <c r="Z200" i="2"/>
  <c r="W200" i="2"/>
  <c r="T200" i="2"/>
  <c r="Q200" i="2"/>
  <c r="AC199" i="2"/>
  <c r="Z199" i="2"/>
  <c r="W199" i="2"/>
  <c r="T199" i="2"/>
  <c r="Q199" i="2"/>
  <c r="AC198" i="2"/>
  <c r="Z198" i="2"/>
  <c r="W198" i="2"/>
  <c r="T198" i="2"/>
  <c r="Q198" i="2"/>
  <c r="AC197" i="2"/>
  <c r="Z197" i="2"/>
  <c r="W197" i="2"/>
  <c r="T197" i="2"/>
  <c r="Q197" i="2"/>
  <c r="AC196" i="2"/>
  <c r="Z196" i="2"/>
  <c r="W196" i="2"/>
  <c r="T196" i="2"/>
  <c r="Q196" i="2"/>
  <c r="AC195" i="2"/>
  <c r="Z195" i="2"/>
  <c r="W195" i="2"/>
  <c r="T195" i="2"/>
  <c r="Q195" i="2"/>
  <c r="AC194" i="2"/>
  <c r="Z194" i="2"/>
  <c r="W194" i="2"/>
  <c r="T194" i="2"/>
  <c r="Q194" i="2"/>
  <c r="AC193" i="2"/>
  <c r="Z193" i="2"/>
  <c r="W193" i="2"/>
  <c r="T193" i="2"/>
  <c r="Q193" i="2"/>
  <c r="AC192" i="2"/>
  <c r="Z192" i="2"/>
  <c r="W192" i="2"/>
  <c r="T192" i="2"/>
  <c r="Q192" i="2"/>
  <c r="AC191" i="2"/>
  <c r="Z191" i="2"/>
  <c r="W191" i="2"/>
  <c r="T191" i="2"/>
  <c r="Q191" i="2"/>
  <c r="AC190" i="2"/>
  <c r="Z190" i="2"/>
  <c r="W190" i="2"/>
  <c r="T190" i="2"/>
  <c r="Q190" i="2"/>
  <c r="AC189" i="2"/>
  <c r="Z189" i="2"/>
  <c r="W189" i="2"/>
  <c r="T189" i="2"/>
  <c r="Q189" i="2"/>
  <c r="AC188" i="2"/>
  <c r="Z188" i="2"/>
  <c r="W188" i="2"/>
  <c r="T188" i="2"/>
  <c r="Q188" i="2"/>
  <c r="AC187" i="2"/>
  <c r="Z187" i="2"/>
  <c r="W187" i="2"/>
  <c r="T187" i="2"/>
  <c r="Q187" i="2"/>
  <c r="AC186" i="2"/>
  <c r="Z186" i="2"/>
  <c r="W186" i="2"/>
  <c r="T186" i="2"/>
  <c r="Q186" i="2"/>
  <c r="AC185" i="2"/>
  <c r="Z185" i="2"/>
  <c r="W185" i="2"/>
  <c r="T185" i="2"/>
  <c r="Q185" i="2"/>
  <c r="AC184" i="2"/>
  <c r="Z184" i="2"/>
  <c r="W184" i="2"/>
  <c r="T184" i="2"/>
  <c r="Q184" i="2"/>
  <c r="AC183" i="2"/>
  <c r="Z183" i="2"/>
  <c r="W183" i="2"/>
  <c r="T183" i="2"/>
  <c r="Q183" i="2"/>
  <c r="AC182" i="2"/>
  <c r="Z182" i="2"/>
  <c r="W182" i="2"/>
  <c r="T182" i="2"/>
  <c r="Q182" i="2"/>
  <c r="AC181" i="2"/>
  <c r="Z181" i="2"/>
  <c r="W181" i="2"/>
  <c r="T181" i="2"/>
  <c r="Q181" i="2"/>
  <c r="AC180" i="2"/>
  <c r="Z180" i="2"/>
  <c r="W180" i="2"/>
  <c r="T180" i="2"/>
  <c r="Q180" i="2"/>
  <c r="AC179" i="2"/>
  <c r="Z179" i="2"/>
  <c r="W179" i="2"/>
  <c r="T179" i="2"/>
  <c r="Q179" i="2"/>
  <c r="AC178" i="2"/>
  <c r="Z178" i="2"/>
  <c r="W178" i="2"/>
  <c r="T178" i="2"/>
  <c r="Q178" i="2"/>
  <c r="AC177" i="2"/>
  <c r="Z177" i="2"/>
  <c r="W177" i="2"/>
  <c r="T177" i="2"/>
  <c r="Q177" i="2"/>
  <c r="AC176" i="2"/>
  <c r="Z176" i="2"/>
  <c r="W176" i="2"/>
  <c r="T176" i="2"/>
  <c r="Q176" i="2"/>
  <c r="AC175" i="2"/>
  <c r="Z175" i="2"/>
  <c r="W175" i="2"/>
  <c r="T175" i="2"/>
  <c r="Q175" i="2"/>
  <c r="AC174" i="2"/>
  <c r="Z174" i="2"/>
  <c r="W174" i="2"/>
  <c r="T174" i="2"/>
  <c r="Q174" i="2"/>
  <c r="AC173" i="2"/>
  <c r="Z173" i="2"/>
  <c r="W173" i="2"/>
  <c r="T173" i="2"/>
  <c r="Q173" i="2"/>
  <c r="AC172" i="2"/>
  <c r="Z172" i="2"/>
  <c r="W172" i="2"/>
  <c r="T172" i="2"/>
  <c r="Q172" i="2"/>
  <c r="AC171" i="2"/>
  <c r="Z171" i="2"/>
  <c r="W171" i="2"/>
  <c r="T171" i="2"/>
  <c r="Q171" i="2"/>
  <c r="AC170" i="2"/>
  <c r="Z170" i="2"/>
  <c r="W170" i="2"/>
  <c r="T170" i="2"/>
  <c r="Q170" i="2"/>
  <c r="AC169" i="2"/>
  <c r="Z169" i="2"/>
  <c r="W169" i="2"/>
  <c r="T169" i="2"/>
  <c r="Q169" i="2"/>
  <c r="AC168" i="2"/>
  <c r="Z168" i="2"/>
  <c r="W168" i="2"/>
  <c r="T168" i="2"/>
  <c r="Q168" i="2"/>
  <c r="AC167" i="2"/>
  <c r="Z167" i="2"/>
  <c r="W167" i="2"/>
  <c r="T167" i="2"/>
  <c r="Q167" i="2"/>
  <c r="AC166" i="2"/>
  <c r="Z166" i="2"/>
  <c r="W166" i="2"/>
  <c r="T166" i="2"/>
  <c r="Q166" i="2"/>
  <c r="AC165" i="2"/>
  <c r="Z165" i="2"/>
  <c r="W165" i="2"/>
  <c r="T165" i="2"/>
  <c r="Q165" i="2"/>
  <c r="AC164" i="2"/>
  <c r="Z164" i="2"/>
  <c r="W164" i="2"/>
  <c r="T164" i="2"/>
  <c r="Q164" i="2"/>
  <c r="AC163" i="2"/>
  <c r="Z163" i="2"/>
  <c r="W163" i="2"/>
  <c r="T163" i="2"/>
  <c r="Q163" i="2"/>
  <c r="AC162" i="2"/>
  <c r="Z162" i="2"/>
  <c r="W162" i="2"/>
  <c r="T162" i="2"/>
  <c r="Q162" i="2"/>
  <c r="AC161" i="2"/>
  <c r="Z161" i="2"/>
  <c r="W161" i="2"/>
  <c r="T161" i="2"/>
  <c r="Q161" i="2"/>
  <c r="AC160" i="2"/>
  <c r="Z160" i="2"/>
  <c r="W160" i="2"/>
  <c r="T160" i="2"/>
  <c r="Q160" i="2"/>
  <c r="AC159" i="2"/>
  <c r="Z159" i="2"/>
  <c r="W159" i="2"/>
  <c r="T159" i="2"/>
  <c r="Q159" i="2"/>
  <c r="AC158" i="2"/>
  <c r="Z158" i="2"/>
  <c r="W158" i="2"/>
  <c r="T158" i="2"/>
  <c r="Q158" i="2"/>
  <c r="AC157" i="2"/>
  <c r="Z157" i="2"/>
  <c r="W157" i="2"/>
  <c r="T157" i="2"/>
  <c r="Q157" i="2"/>
  <c r="AC156" i="2"/>
  <c r="Z156" i="2"/>
  <c r="W156" i="2"/>
  <c r="T156" i="2"/>
  <c r="Q156" i="2"/>
  <c r="AC155" i="2"/>
  <c r="Z155" i="2"/>
  <c r="W155" i="2"/>
  <c r="T155" i="2"/>
  <c r="Q155" i="2"/>
  <c r="AC154" i="2"/>
  <c r="Z154" i="2"/>
  <c r="W154" i="2"/>
  <c r="T154" i="2"/>
  <c r="Q154" i="2"/>
  <c r="AC153" i="2"/>
  <c r="Z153" i="2"/>
  <c r="W153" i="2"/>
  <c r="T153" i="2"/>
  <c r="Q153" i="2"/>
  <c r="AC152" i="2"/>
  <c r="Z152" i="2"/>
  <c r="W152" i="2"/>
  <c r="T152" i="2"/>
  <c r="Q152" i="2"/>
  <c r="AC151" i="2"/>
  <c r="Z151" i="2"/>
  <c r="W151" i="2"/>
  <c r="T151" i="2"/>
  <c r="Q151" i="2"/>
  <c r="AC150" i="2"/>
  <c r="Z150" i="2"/>
  <c r="W150" i="2"/>
  <c r="T150" i="2"/>
  <c r="Q150" i="2"/>
  <c r="AC149" i="2"/>
  <c r="Z149" i="2"/>
  <c r="W149" i="2"/>
  <c r="T149" i="2"/>
  <c r="Q149" i="2"/>
  <c r="AC148" i="2"/>
  <c r="Z148" i="2"/>
  <c r="W148" i="2"/>
  <c r="T148" i="2"/>
  <c r="Q148" i="2"/>
  <c r="AC147" i="2"/>
  <c r="Z147" i="2"/>
  <c r="W147" i="2"/>
  <c r="T147" i="2"/>
  <c r="Q147" i="2"/>
  <c r="AC146" i="2"/>
  <c r="Z146" i="2"/>
  <c r="W146" i="2"/>
  <c r="T146" i="2"/>
  <c r="Q146" i="2"/>
  <c r="AC145" i="2"/>
  <c r="Z145" i="2"/>
  <c r="W145" i="2"/>
  <c r="T145" i="2"/>
  <c r="Q145" i="2"/>
  <c r="AC144" i="2"/>
  <c r="Z144" i="2"/>
  <c r="W144" i="2"/>
  <c r="T144" i="2"/>
  <c r="Q144" i="2"/>
  <c r="AC143" i="2"/>
  <c r="Z143" i="2"/>
  <c r="W143" i="2"/>
  <c r="T143" i="2"/>
  <c r="Q143" i="2"/>
  <c r="Q142" i="2"/>
  <c r="AC141" i="2"/>
  <c r="Z141" i="2"/>
  <c r="W141" i="2"/>
  <c r="T141" i="2"/>
  <c r="Q141" i="2"/>
  <c r="AC140" i="2"/>
  <c r="Z140" i="2"/>
  <c r="W140" i="2"/>
  <c r="T140" i="2"/>
  <c r="Q140" i="2"/>
  <c r="AC139" i="2"/>
  <c r="Z139" i="2"/>
  <c r="W139" i="2"/>
  <c r="T139" i="2"/>
  <c r="Q139" i="2"/>
  <c r="AC138" i="2"/>
  <c r="Z138" i="2"/>
  <c r="W138" i="2"/>
  <c r="T138" i="2"/>
  <c r="Q138" i="2"/>
  <c r="AC137" i="2"/>
  <c r="Z137" i="2"/>
  <c r="W137" i="2"/>
  <c r="T137" i="2"/>
  <c r="Q137" i="2"/>
  <c r="AC136" i="2"/>
  <c r="Z136" i="2"/>
  <c r="W136" i="2"/>
  <c r="T136" i="2"/>
  <c r="Q136" i="2"/>
  <c r="AC135" i="2"/>
  <c r="Z135" i="2"/>
  <c r="W135" i="2"/>
  <c r="T135" i="2"/>
  <c r="Q135" i="2"/>
  <c r="AC134" i="2"/>
  <c r="Z134" i="2"/>
  <c r="W134" i="2"/>
  <c r="T134" i="2"/>
  <c r="Q134" i="2"/>
  <c r="AC133" i="2"/>
  <c r="Z133" i="2"/>
  <c r="W133" i="2"/>
  <c r="T133" i="2"/>
  <c r="Q133" i="2"/>
  <c r="AC132" i="2"/>
  <c r="Z132" i="2"/>
  <c r="W132" i="2"/>
  <c r="T132" i="2"/>
  <c r="Q132" i="2"/>
  <c r="AC131" i="2"/>
  <c r="Z131" i="2"/>
  <c r="W131" i="2"/>
  <c r="T131" i="2"/>
  <c r="Q131" i="2"/>
  <c r="AC130" i="2"/>
  <c r="Z130" i="2"/>
  <c r="W130" i="2"/>
  <c r="T130" i="2"/>
  <c r="Q130" i="2"/>
  <c r="AC129" i="2"/>
  <c r="Z129" i="2"/>
  <c r="W129" i="2"/>
  <c r="T129" i="2"/>
  <c r="Q129" i="2"/>
  <c r="AC128" i="2"/>
  <c r="Z128" i="2"/>
  <c r="W128" i="2"/>
  <c r="T128" i="2"/>
  <c r="Q128" i="2"/>
  <c r="T127" i="2"/>
  <c r="Q127" i="2"/>
  <c r="AC126" i="2"/>
  <c r="Z126" i="2"/>
  <c r="W126" i="2"/>
  <c r="T126" i="2"/>
  <c r="Q126" i="2"/>
  <c r="AC125" i="2"/>
  <c r="Z125" i="2"/>
  <c r="W125" i="2"/>
  <c r="T125" i="2"/>
  <c r="Q125" i="2"/>
  <c r="AC124" i="2"/>
  <c r="Z124" i="2"/>
  <c r="W124" i="2"/>
  <c r="T124" i="2"/>
  <c r="Q124" i="2"/>
  <c r="AC123" i="2"/>
  <c r="Z123" i="2"/>
  <c r="W123" i="2"/>
  <c r="T123" i="2"/>
  <c r="Q123" i="2"/>
  <c r="AC122" i="2"/>
  <c r="Z122" i="2"/>
  <c r="W122" i="2"/>
  <c r="T122" i="2"/>
  <c r="Q122" i="2"/>
  <c r="AC121" i="2"/>
  <c r="Z121" i="2"/>
  <c r="W121" i="2"/>
  <c r="T121" i="2"/>
  <c r="Q121" i="2"/>
  <c r="AC120" i="2"/>
  <c r="Z120" i="2"/>
  <c r="W120" i="2"/>
  <c r="T120" i="2"/>
  <c r="Q120" i="2"/>
  <c r="AC119" i="2"/>
  <c r="Z119" i="2"/>
  <c r="W119" i="2"/>
  <c r="T119" i="2"/>
  <c r="Q119" i="2"/>
  <c r="AC118" i="2"/>
  <c r="Z118" i="2"/>
  <c r="W118" i="2"/>
  <c r="T118" i="2"/>
  <c r="Q118" i="2"/>
  <c r="AC117" i="2"/>
  <c r="Z117" i="2"/>
  <c r="W117" i="2"/>
  <c r="T117" i="2"/>
  <c r="Q117" i="2"/>
  <c r="AC116" i="2"/>
  <c r="Z116" i="2"/>
  <c r="W116" i="2"/>
  <c r="T116" i="2"/>
  <c r="Q116" i="2"/>
  <c r="AC115" i="2"/>
  <c r="Z115" i="2"/>
  <c r="W115" i="2"/>
  <c r="T115" i="2"/>
  <c r="Q115" i="2"/>
  <c r="AC114" i="2"/>
  <c r="Z114" i="2"/>
  <c r="W114" i="2"/>
  <c r="T114" i="2"/>
  <c r="Q114" i="2"/>
  <c r="AC113" i="2"/>
  <c r="Z113" i="2"/>
  <c r="W113" i="2"/>
  <c r="T113" i="2"/>
  <c r="Q113" i="2"/>
  <c r="AC112" i="2"/>
  <c r="Z112" i="2"/>
  <c r="W112" i="2"/>
  <c r="T112" i="2"/>
  <c r="Q112" i="2"/>
  <c r="AC111" i="2"/>
  <c r="Z111" i="2"/>
  <c r="W111" i="2"/>
  <c r="T111" i="2"/>
  <c r="Q111" i="2"/>
  <c r="AC110" i="2"/>
  <c r="Z110" i="2"/>
  <c r="W110" i="2"/>
  <c r="T110" i="2"/>
  <c r="Q110" i="2"/>
  <c r="AC109" i="2"/>
  <c r="Z109" i="2"/>
  <c r="W109" i="2"/>
  <c r="T109" i="2"/>
  <c r="Q109" i="2"/>
  <c r="AC108" i="2"/>
  <c r="Z108" i="2"/>
  <c r="W108" i="2"/>
  <c r="T108" i="2"/>
  <c r="Q108" i="2"/>
  <c r="AC107" i="2"/>
  <c r="Z107" i="2"/>
  <c r="W107" i="2"/>
  <c r="T107" i="2"/>
  <c r="Q107" i="2"/>
  <c r="AC106" i="2"/>
  <c r="Z106" i="2"/>
  <c r="W106" i="2"/>
  <c r="T106" i="2"/>
  <c r="Q106" i="2"/>
  <c r="AC105" i="2"/>
  <c r="Z105" i="2"/>
  <c r="W105" i="2"/>
  <c r="T105" i="2"/>
  <c r="Q105" i="2"/>
  <c r="AC104" i="2"/>
  <c r="Z104" i="2"/>
  <c r="W104" i="2"/>
  <c r="T104" i="2"/>
  <c r="Q104" i="2"/>
  <c r="AC103" i="2"/>
  <c r="Z103" i="2"/>
  <c r="W103" i="2"/>
  <c r="T103" i="2"/>
  <c r="Q103" i="2"/>
  <c r="AC102" i="2"/>
  <c r="Z102" i="2"/>
  <c r="W102" i="2"/>
  <c r="T102" i="2"/>
  <c r="Q102" i="2"/>
  <c r="AC101" i="2"/>
  <c r="Z101" i="2"/>
  <c r="W101" i="2"/>
  <c r="T101" i="2"/>
  <c r="Q101" i="2"/>
  <c r="AC100" i="2"/>
  <c r="Z100" i="2"/>
  <c r="W100" i="2"/>
  <c r="T100" i="2"/>
  <c r="Q100" i="2"/>
  <c r="AC99" i="2"/>
  <c r="Z99" i="2"/>
  <c r="W99" i="2"/>
  <c r="T99" i="2"/>
  <c r="Q99" i="2"/>
  <c r="AC98" i="2"/>
  <c r="Z98" i="2"/>
  <c r="W98" i="2"/>
  <c r="T98" i="2"/>
  <c r="Q98" i="2"/>
  <c r="AC97" i="2"/>
  <c r="Z97" i="2"/>
  <c r="W97" i="2"/>
  <c r="T97" i="2"/>
  <c r="Q97" i="2"/>
  <c r="AC96" i="2"/>
  <c r="Z96" i="2"/>
  <c r="W96" i="2"/>
  <c r="T96" i="2"/>
  <c r="Q96" i="2"/>
  <c r="AC95" i="2"/>
  <c r="Z95" i="2"/>
  <c r="W95" i="2"/>
  <c r="T95" i="2"/>
  <c r="Q95" i="2"/>
  <c r="AC94" i="2"/>
  <c r="Z94" i="2"/>
  <c r="W94" i="2"/>
  <c r="T94" i="2"/>
  <c r="Q94" i="2"/>
  <c r="AC93" i="2"/>
  <c r="Z93" i="2"/>
  <c r="W93" i="2"/>
  <c r="T93" i="2"/>
  <c r="Q93" i="2"/>
  <c r="AC92" i="2"/>
  <c r="Z92" i="2"/>
  <c r="W92" i="2"/>
  <c r="T92" i="2"/>
  <c r="Q92" i="2"/>
  <c r="AC91" i="2"/>
  <c r="Z91" i="2"/>
  <c r="W91" i="2"/>
  <c r="T91" i="2"/>
  <c r="Q91" i="2"/>
  <c r="AC90" i="2"/>
  <c r="Z90" i="2"/>
  <c r="W90" i="2"/>
  <c r="T90" i="2"/>
  <c r="Q90" i="2"/>
  <c r="AC89" i="2"/>
  <c r="Z89" i="2"/>
  <c r="W89" i="2"/>
  <c r="T89" i="2"/>
  <c r="Q89" i="2"/>
  <c r="AC88" i="2"/>
  <c r="Z88" i="2"/>
  <c r="W88" i="2"/>
  <c r="T88" i="2"/>
  <c r="Q88" i="2"/>
  <c r="AC87" i="2"/>
  <c r="Z87" i="2"/>
  <c r="W87" i="2"/>
  <c r="T87" i="2"/>
  <c r="Q87" i="2"/>
  <c r="AC86" i="2"/>
  <c r="Z86" i="2"/>
  <c r="W86" i="2"/>
  <c r="T86" i="2"/>
  <c r="Q86" i="2"/>
  <c r="AC85" i="2"/>
  <c r="Z85" i="2"/>
  <c r="W85" i="2"/>
  <c r="T85" i="2"/>
  <c r="Q85" i="2"/>
  <c r="AC84" i="2"/>
  <c r="Z84" i="2"/>
  <c r="W84" i="2"/>
  <c r="T84" i="2"/>
  <c r="Q84" i="2"/>
  <c r="AC83" i="2"/>
  <c r="Z83" i="2"/>
  <c r="W83" i="2"/>
  <c r="T83" i="2"/>
  <c r="Q83" i="2"/>
  <c r="AC82" i="2"/>
  <c r="Z82" i="2"/>
  <c r="W82" i="2"/>
  <c r="T82" i="2"/>
  <c r="Q82" i="2"/>
  <c r="Q81" i="2"/>
  <c r="AC80" i="2"/>
  <c r="Z80" i="2"/>
  <c r="W80" i="2"/>
  <c r="T80" i="2"/>
  <c r="Q80" i="2"/>
  <c r="T79" i="2"/>
  <c r="Q79" i="2"/>
  <c r="T78" i="2"/>
  <c r="Q78" i="2"/>
  <c r="T77" i="2"/>
  <c r="Q77" i="2"/>
  <c r="AC76" i="2"/>
  <c r="Z76" i="2"/>
  <c r="W76" i="2"/>
  <c r="T76" i="2"/>
  <c r="Q76" i="2"/>
  <c r="Q75" i="2"/>
  <c r="AC74" i="2"/>
  <c r="Z74" i="2"/>
  <c r="W74" i="2"/>
  <c r="T74" i="2"/>
  <c r="Q74" i="2"/>
  <c r="AC73" i="2"/>
  <c r="Z73" i="2"/>
  <c r="W73" i="2"/>
  <c r="T73" i="2"/>
  <c r="Q73" i="2"/>
  <c r="AC72" i="2"/>
  <c r="Z72" i="2"/>
  <c r="W72" i="2"/>
  <c r="T72" i="2"/>
  <c r="Q72" i="2"/>
  <c r="AC71" i="2"/>
  <c r="Z71" i="2"/>
  <c r="W71" i="2"/>
  <c r="T71" i="2"/>
  <c r="Q71" i="2"/>
  <c r="AC70" i="2"/>
  <c r="Z70" i="2"/>
  <c r="W70" i="2"/>
  <c r="T70" i="2"/>
  <c r="Q70" i="2"/>
  <c r="AC69" i="2"/>
  <c r="Z69" i="2"/>
  <c r="W69" i="2"/>
  <c r="T69" i="2"/>
  <c r="Q69" i="2"/>
  <c r="AC68" i="2"/>
  <c r="Z68" i="2"/>
  <c r="W68" i="2"/>
  <c r="T68" i="2"/>
  <c r="Q68" i="2"/>
  <c r="AC67" i="2"/>
  <c r="Z67" i="2"/>
  <c r="W67" i="2"/>
  <c r="T67" i="2"/>
  <c r="Q67" i="2"/>
  <c r="AC66" i="2"/>
  <c r="Z66" i="2"/>
  <c r="W66" i="2"/>
  <c r="T66" i="2"/>
  <c r="Q66" i="2"/>
  <c r="AC65" i="2"/>
  <c r="Z65" i="2"/>
  <c r="W65" i="2"/>
  <c r="T65" i="2"/>
  <c r="Q65" i="2"/>
  <c r="AC64" i="2"/>
  <c r="Z64" i="2"/>
  <c r="W64" i="2"/>
  <c r="T64" i="2"/>
  <c r="Q64" i="2"/>
  <c r="AC63" i="2"/>
  <c r="Z63" i="2"/>
  <c r="W63" i="2"/>
  <c r="T63" i="2"/>
  <c r="Q63" i="2"/>
  <c r="AC62" i="2"/>
  <c r="Z62" i="2"/>
  <c r="W62" i="2"/>
  <c r="T62" i="2"/>
  <c r="Q62" i="2"/>
  <c r="AC61" i="2"/>
  <c r="Z61" i="2"/>
  <c r="W61" i="2"/>
  <c r="T61" i="2"/>
  <c r="Q61" i="2"/>
  <c r="AC60" i="2"/>
  <c r="Z60" i="2"/>
  <c r="W60" i="2"/>
  <c r="T60" i="2"/>
  <c r="Q60" i="2"/>
  <c r="AC59" i="2"/>
  <c r="Z59" i="2"/>
  <c r="W59" i="2"/>
  <c r="T59" i="2"/>
  <c r="Q59" i="2"/>
  <c r="AC58" i="2"/>
  <c r="Z58" i="2"/>
  <c r="W58" i="2"/>
  <c r="T58" i="2"/>
  <c r="Q58" i="2"/>
  <c r="W57" i="2"/>
  <c r="T57" i="2"/>
  <c r="Q57" i="2"/>
  <c r="W56" i="2"/>
  <c r="T56" i="2"/>
  <c r="Q56" i="2"/>
  <c r="W55" i="2"/>
  <c r="T55" i="2"/>
  <c r="Q55" i="2"/>
  <c r="W54" i="2"/>
  <c r="T54" i="2"/>
  <c r="Q54" i="2"/>
  <c r="W53" i="2"/>
  <c r="T53" i="2"/>
  <c r="Q53" i="2"/>
  <c r="W52" i="2"/>
  <c r="T52" i="2"/>
  <c r="Q52" i="2"/>
  <c r="W51" i="2"/>
  <c r="T51" i="2"/>
  <c r="Q51" i="2"/>
  <c r="AC50" i="2"/>
  <c r="Z50" i="2"/>
  <c r="W50" i="2"/>
  <c r="T50" i="2"/>
  <c r="Q50" i="2"/>
  <c r="AC49" i="2"/>
  <c r="Z49" i="2"/>
  <c r="W49" i="2"/>
  <c r="T49" i="2"/>
  <c r="Q49" i="2"/>
  <c r="W48" i="2"/>
  <c r="T48" i="2"/>
  <c r="Q48" i="2"/>
  <c r="AC47" i="2"/>
  <c r="Z47" i="2"/>
  <c r="W47" i="2"/>
  <c r="T47" i="2"/>
  <c r="Q47" i="2"/>
  <c r="AC46" i="2"/>
  <c r="Z46" i="2"/>
  <c r="W46" i="2"/>
  <c r="T46" i="2"/>
  <c r="Q46" i="2"/>
  <c r="AC45" i="2"/>
  <c r="Z45" i="2"/>
  <c r="W45" i="2"/>
  <c r="T45" i="2"/>
  <c r="Q45" i="2"/>
  <c r="AC44" i="2"/>
  <c r="Z44" i="2"/>
  <c r="W44" i="2"/>
  <c r="T44" i="2"/>
  <c r="Q44" i="2"/>
  <c r="AC43" i="2"/>
  <c r="Z43" i="2"/>
  <c r="W43" i="2"/>
  <c r="T43" i="2"/>
  <c r="Q43" i="2"/>
  <c r="AC42" i="2"/>
  <c r="Z42" i="2"/>
  <c r="W42" i="2"/>
  <c r="T42" i="2"/>
  <c r="Q42" i="2"/>
  <c r="AC41" i="2"/>
  <c r="Z41" i="2"/>
  <c r="W41" i="2"/>
  <c r="T41" i="2"/>
  <c r="Q41" i="2"/>
  <c r="AC40" i="2"/>
  <c r="Z40" i="2"/>
  <c r="W40" i="2"/>
  <c r="T40" i="2"/>
  <c r="Q40" i="2"/>
  <c r="AC39" i="2"/>
  <c r="Z39" i="2"/>
  <c r="W39" i="2"/>
  <c r="T39" i="2"/>
  <c r="Q39" i="2"/>
  <c r="AC38" i="2"/>
  <c r="Z38" i="2"/>
  <c r="W38" i="2"/>
  <c r="T38" i="2"/>
  <c r="Q38" i="2"/>
  <c r="Q37" i="2"/>
  <c r="AC36" i="2"/>
  <c r="Z36" i="2"/>
  <c r="W36" i="2"/>
  <c r="T36" i="2"/>
  <c r="Q36" i="2"/>
  <c r="AC35" i="2"/>
  <c r="Z35" i="2"/>
  <c r="W35" i="2"/>
  <c r="T35" i="2"/>
  <c r="Q35" i="2"/>
  <c r="AC34" i="2"/>
  <c r="Z34" i="2"/>
  <c r="W34" i="2"/>
  <c r="T34" i="2"/>
  <c r="Q34" i="2"/>
  <c r="AC33" i="2"/>
  <c r="Z33" i="2"/>
  <c r="W33" i="2"/>
  <c r="T33" i="2"/>
  <c r="Q33" i="2"/>
  <c r="AC32" i="2"/>
  <c r="Z32" i="2"/>
  <c r="W32" i="2"/>
  <c r="T32" i="2"/>
  <c r="Q32" i="2"/>
  <c r="AC31" i="2"/>
  <c r="Z31" i="2"/>
  <c r="W31" i="2"/>
  <c r="T31" i="2"/>
  <c r="Q31" i="2"/>
  <c r="AC30" i="2"/>
  <c r="Z30" i="2"/>
  <c r="W30" i="2"/>
  <c r="T30" i="2"/>
  <c r="Q30" i="2"/>
  <c r="AC29" i="2"/>
  <c r="Z29" i="2"/>
  <c r="W29" i="2"/>
  <c r="T29" i="2"/>
  <c r="Q29" i="2"/>
  <c r="AC28" i="2"/>
  <c r="Z28" i="2"/>
  <c r="W28" i="2"/>
  <c r="T28" i="2"/>
  <c r="Q28" i="2"/>
  <c r="AC27" i="2"/>
  <c r="Z27" i="2"/>
  <c r="W27" i="2"/>
  <c r="T27" i="2"/>
  <c r="Q27" i="2"/>
  <c r="AC26" i="2"/>
  <c r="Z26" i="2"/>
  <c r="W26" i="2"/>
  <c r="T26" i="2"/>
  <c r="Q26" i="2"/>
  <c r="AC25" i="2"/>
  <c r="Z25" i="2"/>
  <c r="W25" i="2"/>
  <c r="T25" i="2"/>
  <c r="Q25" i="2"/>
  <c r="AC24" i="2"/>
  <c r="Z24" i="2"/>
  <c r="W24" i="2"/>
  <c r="T24" i="2"/>
  <c r="Q24" i="2"/>
  <c r="AC23" i="2"/>
  <c r="Z23" i="2"/>
  <c r="W23" i="2"/>
  <c r="T23" i="2"/>
  <c r="Q23" i="2"/>
  <c r="AC22" i="2"/>
  <c r="Z22" i="2"/>
  <c r="W22" i="2"/>
  <c r="T22" i="2"/>
  <c r="Q22" i="2"/>
  <c r="AC21" i="2"/>
  <c r="Z21" i="2"/>
  <c r="W21" i="2"/>
  <c r="T21" i="2"/>
  <c r="Q21" i="2"/>
  <c r="AC20" i="2"/>
  <c r="Z20" i="2"/>
  <c r="W20" i="2"/>
  <c r="T20" i="2"/>
  <c r="Q20" i="2"/>
  <c r="AC19" i="2"/>
  <c r="Z19" i="2"/>
  <c r="W19" i="2"/>
  <c r="T19" i="2"/>
  <c r="Q19" i="2"/>
  <c r="AC18" i="2"/>
  <c r="Z18" i="2"/>
  <c r="W18" i="2"/>
  <c r="T18" i="2"/>
  <c r="Q18" i="2"/>
  <c r="AC17" i="2"/>
  <c r="Z17" i="2"/>
  <c r="W17" i="2"/>
  <c r="T17" i="2"/>
  <c r="Q17" i="2"/>
  <c r="AC16" i="2"/>
  <c r="Z16" i="2"/>
  <c r="W16" i="2"/>
  <c r="T16" i="2"/>
  <c r="Q16" i="2"/>
  <c r="AC15" i="2"/>
  <c r="Z15" i="2"/>
  <c r="W15" i="2"/>
  <c r="T15" i="2"/>
  <c r="Q15" i="2"/>
  <c r="AC14" i="2"/>
  <c r="Z14" i="2"/>
  <c r="W14" i="2"/>
  <c r="T14" i="2"/>
  <c r="Q14" i="2"/>
  <c r="AC13" i="2"/>
  <c r="Z13" i="2"/>
  <c r="W13" i="2"/>
  <c r="T13" i="2"/>
  <c r="Q13" i="2"/>
  <c r="AC12" i="2"/>
  <c r="Z12" i="2"/>
  <c r="W12" i="2"/>
  <c r="T12" i="2"/>
  <c r="Q12" i="2"/>
  <c r="AC11" i="2"/>
  <c r="Z11" i="2"/>
  <c r="W11" i="2"/>
  <c r="T11" i="2"/>
  <c r="Q11" i="2"/>
  <c r="AC10" i="2"/>
  <c r="Z10" i="2"/>
  <c r="W10" i="2"/>
  <c r="T10" i="2"/>
  <c r="Q10" i="2"/>
  <c r="AC9" i="2"/>
  <c r="Z9" i="2"/>
  <c r="W9" i="2"/>
  <c r="T9" i="2"/>
  <c r="Q9" i="2"/>
  <c r="AC8" i="2"/>
  <c r="Z8" i="2"/>
  <c r="W8" i="2"/>
  <c r="T8" i="2"/>
  <c r="Q8" i="2"/>
  <c r="AC7" i="2"/>
  <c r="Z7" i="2"/>
  <c r="W7" i="2"/>
  <c r="T7" i="2"/>
  <c r="Q7" i="2"/>
  <c r="AC6" i="2"/>
  <c r="Z6" i="2"/>
  <c r="W6" i="2"/>
  <c r="T6" i="2"/>
  <c r="Q6" i="2"/>
  <c r="AC5" i="2"/>
  <c r="Z5" i="2"/>
  <c r="W5" i="2"/>
  <c r="T5" i="2"/>
  <c r="Q5" i="2"/>
  <c r="AC4" i="2"/>
  <c r="Z4" i="2"/>
  <c r="W4" i="2"/>
  <c r="T4" i="2"/>
  <c r="Q4" i="2"/>
  <c r="AC3" i="2"/>
  <c r="Z3" i="2"/>
  <c r="W3" i="2"/>
  <c r="T3" i="2"/>
  <c r="Q3" i="2"/>
  <c r="AC2" i="2"/>
  <c r="Z2" i="2"/>
  <c r="W2" i="2"/>
  <c r="T2" i="2"/>
  <c r="Q2" i="2"/>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Q3141" i="7"/>
  <c r="Q3140" i="7"/>
  <c r="Q3139" i="7"/>
  <c r="Q3138" i="7"/>
  <c r="Q3137" i="7"/>
  <c r="Q3136" i="7"/>
  <c r="Q3135" i="7"/>
  <c r="Q3134" i="7"/>
  <c r="Q3133" i="7"/>
  <c r="Q3132" i="7"/>
  <c r="Q3131" i="7"/>
  <c r="Q3130" i="7"/>
  <c r="Q3129" i="7"/>
  <c r="Q3128" i="7"/>
  <c r="Q3127" i="7"/>
  <c r="Q3126" i="7"/>
  <c r="Q3125" i="7"/>
  <c r="Q3124" i="7"/>
  <c r="Q3123" i="7"/>
  <c r="Q3122" i="7"/>
  <c r="Q3121" i="7"/>
  <c r="Q3120" i="7"/>
  <c r="Q3119" i="7"/>
  <c r="Q3118" i="7"/>
  <c r="Q3117" i="7"/>
  <c r="Q3116" i="7"/>
  <c r="Q3115" i="7"/>
  <c r="Q3113" i="7"/>
  <c r="Q3112" i="7"/>
  <c r="Q3111" i="7"/>
  <c r="Q3110" i="7"/>
  <c r="Q3109" i="7"/>
  <c r="Q3107" i="7"/>
  <c r="Q3106" i="7"/>
  <c r="Q3105" i="7"/>
  <c r="Q3104" i="7"/>
  <c r="Q3103" i="7"/>
  <c r="Q3102" i="7"/>
  <c r="Q3101" i="7"/>
  <c r="Q3100" i="7"/>
  <c r="Q3099" i="7"/>
  <c r="Q3098" i="7"/>
  <c r="Q3097" i="7"/>
  <c r="Q3096" i="7"/>
  <c r="Q3095" i="7"/>
  <c r="Q3094" i="7"/>
  <c r="Q3093" i="7"/>
  <c r="Q3092" i="7"/>
  <c r="Q3091" i="7"/>
  <c r="Q3090" i="7"/>
  <c r="Q3089" i="7"/>
  <c r="Q3088" i="7"/>
  <c r="Q3087" i="7"/>
  <c r="Q3086" i="7"/>
  <c r="Q3085" i="7"/>
  <c r="Q3084" i="7"/>
  <c r="Q3083" i="7"/>
  <c r="Q3082" i="7"/>
  <c r="Q3081" i="7"/>
  <c r="Q3080" i="7"/>
  <c r="Q3079" i="7"/>
  <c r="Q3078" i="7"/>
  <c r="Q3077" i="7"/>
  <c r="Q3076" i="7"/>
  <c r="Q3075" i="7"/>
  <c r="Q3074" i="7"/>
  <c r="Q3073" i="7"/>
  <c r="Q3072" i="7"/>
  <c r="Q3071" i="7"/>
  <c r="Q3070" i="7"/>
  <c r="Q3069" i="7"/>
  <c r="Q3068" i="7"/>
  <c r="Q3067" i="7"/>
  <c r="Q3066" i="7"/>
  <c r="Q3065" i="7"/>
  <c r="Q3064" i="7"/>
  <c r="Q3063" i="7"/>
  <c r="Q3062" i="7"/>
  <c r="Q3061" i="7"/>
  <c r="Q3060" i="7"/>
  <c r="Q3059" i="7"/>
  <c r="Q3058" i="7"/>
  <c r="Q3057" i="7"/>
  <c r="Q3056" i="7"/>
  <c r="Q3055" i="7"/>
  <c r="Q3054" i="7"/>
  <c r="Q3053" i="7"/>
  <c r="Q3052" i="7"/>
  <c r="Q3051" i="7"/>
  <c r="Q3050" i="7"/>
  <c r="Q3049" i="7"/>
  <c r="Q3048" i="7"/>
  <c r="Q3047" i="7"/>
  <c r="Q3046" i="7"/>
  <c r="Q3045" i="7"/>
  <c r="Q3044" i="7"/>
  <c r="Q3043" i="7"/>
  <c r="Q3042" i="7"/>
  <c r="Q3041" i="7"/>
  <c r="Q3040" i="7"/>
  <c r="Q3039" i="7"/>
  <c r="Q3038" i="7"/>
  <c r="Q3037" i="7"/>
  <c r="Q3036" i="7"/>
  <c r="Q3035" i="7"/>
  <c r="Q3034" i="7"/>
  <c r="Q3033" i="7"/>
  <c r="Q3032" i="7"/>
  <c r="Q3031" i="7"/>
  <c r="Q3030" i="7"/>
  <c r="Q3029" i="7"/>
  <c r="Q3028" i="7"/>
  <c r="Q3027" i="7"/>
  <c r="Q3026" i="7"/>
  <c r="Q3025" i="7"/>
  <c r="Q3024" i="7"/>
  <c r="Q3023" i="7"/>
  <c r="Q3022" i="7"/>
  <c r="Q3021" i="7"/>
  <c r="Q3020" i="7"/>
  <c r="Q3019" i="7"/>
  <c r="Q3018" i="7"/>
  <c r="Q3017" i="7"/>
  <c r="Q3016" i="7"/>
  <c r="Q3015" i="7"/>
  <c r="Q3014" i="7"/>
  <c r="Q3013" i="7"/>
  <c r="Q3012" i="7"/>
  <c r="Q3011" i="7"/>
  <c r="Q3010" i="7"/>
  <c r="Q3009" i="7"/>
  <c r="Q3008" i="7"/>
  <c r="Q3007" i="7"/>
  <c r="Q3006" i="7"/>
  <c r="Q3005" i="7"/>
  <c r="Q3004" i="7"/>
  <c r="Q3003" i="7"/>
  <c r="Q3002" i="7"/>
  <c r="Q3001" i="7"/>
  <c r="Q3000" i="7"/>
  <c r="Q2999" i="7"/>
  <c r="Q2998" i="7"/>
  <c r="Q2997" i="7"/>
  <c r="Q2996" i="7"/>
  <c r="Q2995" i="7"/>
  <c r="Q2994" i="7"/>
  <c r="Q2992" i="7"/>
  <c r="Q2991" i="7"/>
  <c r="Q2990" i="7"/>
  <c r="Q2989" i="7"/>
  <c r="Q2988" i="7"/>
  <c r="Q2987" i="7"/>
  <c r="Q2986" i="7"/>
  <c r="Q2985" i="7"/>
  <c r="Q2984" i="7"/>
  <c r="Q2983" i="7"/>
  <c r="Q2982" i="7"/>
  <c r="Q2981" i="7"/>
  <c r="Q2980" i="7"/>
  <c r="Q2979" i="7"/>
  <c r="Q2978" i="7"/>
  <c r="Q2977" i="7"/>
  <c r="Q2976" i="7"/>
  <c r="Q2975" i="7"/>
  <c r="Q2974" i="7"/>
  <c r="Q2973" i="7"/>
  <c r="Q2972" i="7"/>
  <c r="Q2971" i="7"/>
  <c r="Q2970" i="7"/>
  <c r="Q2969" i="7"/>
  <c r="Q2968" i="7"/>
  <c r="Q2967" i="7"/>
  <c r="Q2966" i="7"/>
  <c r="Q2965" i="7"/>
  <c r="Q2964" i="7"/>
  <c r="Q2963" i="7"/>
  <c r="Q2962" i="7"/>
  <c r="Q2961" i="7"/>
  <c r="Q2960" i="7"/>
  <c r="Q2959" i="7"/>
  <c r="Q2958" i="7"/>
  <c r="Q2957" i="7"/>
  <c r="Q2956" i="7"/>
  <c r="Q2955" i="7"/>
  <c r="Q2954" i="7"/>
  <c r="Q2953" i="7"/>
  <c r="Q2952" i="7"/>
  <c r="Q2951" i="7"/>
  <c r="Q2950" i="7"/>
  <c r="Q2949" i="7"/>
  <c r="Q2948" i="7"/>
  <c r="Q2947" i="7"/>
  <c r="Q2946" i="7"/>
  <c r="Q2945" i="7"/>
  <c r="Q2944" i="7"/>
  <c r="Q2943" i="7"/>
  <c r="Q2942" i="7"/>
  <c r="Q2941" i="7"/>
  <c r="Q2940" i="7"/>
  <c r="Q2939" i="7"/>
  <c r="Q2938" i="7"/>
  <c r="Q2937" i="7"/>
  <c r="Q2936" i="7"/>
  <c r="Q2935" i="7"/>
  <c r="Q2934" i="7"/>
  <c r="Q2933" i="7"/>
  <c r="Q2932" i="7"/>
  <c r="Q2931" i="7"/>
  <c r="Q2930" i="7"/>
  <c r="Q2929" i="7"/>
  <c r="Q2928" i="7"/>
  <c r="Q2927" i="7"/>
  <c r="Q2926" i="7"/>
  <c r="Q2925" i="7"/>
  <c r="Q2924" i="7"/>
  <c r="Q2923" i="7"/>
  <c r="Q2922" i="7"/>
  <c r="Q2921" i="7"/>
  <c r="Q2920" i="7"/>
  <c r="Q2919" i="7"/>
  <c r="Q2918" i="7"/>
  <c r="Q2917" i="7"/>
  <c r="Q2916" i="7"/>
  <c r="Q2915" i="7"/>
  <c r="Q2914" i="7"/>
  <c r="Q2913" i="7"/>
  <c r="Q2912" i="7"/>
  <c r="Q2911" i="7"/>
  <c r="Q2910" i="7"/>
  <c r="Q2909" i="7"/>
  <c r="Q2908" i="7"/>
  <c r="Q2907" i="7"/>
  <c r="Q2906" i="7"/>
  <c r="Q2905" i="7"/>
  <c r="Q2904" i="7"/>
  <c r="Q2903" i="7"/>
  <c r="Q2902" i="7"/>
  <c r="Q2901" i="7"/>
  <c r="Q2900" i="7"/>
  <c r="Q2899" i="7"/>
  <c r="Q2898" i="7"/>
  <c r="Q2897" i="7"/>
  <c r="Q2896" i="7"/>
  <c r="Q2895" i="7"/>
  <c r="Q2894" i="7"/>
  <c r="Q2893" i="7"/>
  <c r="Q2892" i="7"/>
  <c r="Q2891" i="7"/>
  <c r="Q2890" i="7"/>
  <c r="Q2889" i="7"/>
  <c r="Q2888" i="7"/>
  <c r="Q2887" i="7"/>
  <c r="Q2886" i="7"/>
  <c r="Q2885" i="7"/>
  <c r="Q2884" i="7"/>
  <c r="Q2883" i="7"/>
  <c r="Q2882" i="7"/>
  <c r="Q2881" i="7"/>
  <c r="Q2880" i="7"/>
  <c r="Q2879" i="7"/>
  <c r="Q2878" i="7"/>
  <c r="Q2877" i="7"/>
  <c r="Q2876" i="7"/>
  <c r="Q2875" i="7"/>
  <c r="Q2874" i="7"/>
  <c r="Q2873" i="7"/>
  <c r="Q2872" i="7"/>
  <c r="Q2871" i="7"/>
  <c r="Q2870" i="7"/>
  <c r="Q2869" i="7"/>
  <c r="Q2868" i="7"/>
  <c r="Q2867" i="7"/>
  <c r="Q2866" i="7"/>
  <c r="Q2865" i="7"/>
  <c r="Q2864" i="7"/>
  <c r="Q2863" i="7"/>
  <c r="Q2862" i="7"/>
  <c r="Q2861" i="7"/>
  <c r="Q2860" i="7"/>
  <c r="Q2859" i="7"/>
  <c r="Q2858" i="7"/>
  <c r="Q2857" i="7"/>
  <c r="Q2856" i="7"/>
  <c r="Q2855" i="7"/>
  <c r="Q2854" i="7"/>
  <c r="Q2853" i="7"/>
  <c r="Q2851" i="7"/>
  <c r="Q2850" i="7"/>
  <c r="Q2849" i="7"/>
  <c r="Q2848" i="7"/>
  <c r="Q2847" i="7"/>
  <c r="Q2846" i="7"/>
  <c r="Q2845" i="7"/>
  <c r="Q2844" i="7"/>
  <c r="Q2843" i="7"/>
  <c r="Q2842" i="7"/>
  <c r="Q2841" i="7"/>
  <c r="Q2840" i="7"/>
  <c r="Q2839" i="7"/>
  <c r="Q2838" i="7"/>
  <c r="Q2837" i="7"/>
  <c r="Q2836" i="7"/>
  <c r="Q2835" i="7"/>
  <c r="Q2834" i="7"/>
  <c r="Q2833" i="7"/>
  <c r="Q2832" i="7"/>
  <c r="Q2831" i="7"/>
  <c r="Q2830" i="7"/>
  <c r="Q2829" i="7"/>
  <c r="Q2828" i="7"/>
  <c r="Q2827" i="7"/>
  <c r="Q2826" i="7"/>
  <c r="Q2825" i="7"/>
  <c r="Q2824" i="7"/>
  <c r="Q2823" i="7"/>
  <c r="Q2822" i="7"/>
  <c r="Q2821" i="7"/>
  <c r="Q2820" i="7"/>
  <c r="Q2819" i="7"/>
  <c r="Q2818" i="7"/>
  <c r="Q2817" i="7"/>
  <c r="Q2816" i="7"/>
  <c r="Q2815" i="7"/>
  <c r="Q2814" i="7"/>
  <c r="Q2813" i="7"/>
  <c r="Q2812" i="7"/>
  <c r="Q2811" i="7"/>
  <c r="Q2810" i="7"/>
  <c r="Q2809" i="7"/>
  <c r="Q2808" i="7"/>
  <c r="Q2807" i="7"/>
  <c r="Q2806" i="7"/>
  <c r="Q2805" i="7"/>
  <c r="Q2804" i="7"/>
  <c r="Q2803" i="7"/>
  <c r="Q2802" i="7"/>
  <c r="Q2801" i="7"/>
  <c r="Q2800" i="7"/>
  <c r="Q2799" i="7"/>
  <c r="Q2798" i="7"/>
  <c r="Q2797" i="7"/>
  <c r="Q2796" i="7"/>
  <c r="Q2795" i="7"/>
  <c r="Q2794" i="7"/>
  <c r="Q2793" i="7"/>
  <c r="Q2792" i="7"/>
  <c r="Q2791" i="7"/>
  <c r="Q2790" i="7"/>
  <c r="Q2789" i="7"/>
  <c r="Q2788" i="7"/>
  <c r="Q2787" i="7"/>
  <c r="Q2786" i="7"/>
  <c r="Q2785" i="7"/>
  <c r="Q2784" i="7"/>
  <c r="Q2783" i="7"/>
  <c r="Q2782" i="7"/>
  <c r="Q2781" i="7"/>
  <c r="Q2780" i="7"/>
  <c r="Q2779" i="7"/>
  <c r="Q2778" i="7"/>
  <c r="Q2777" i="7"/>
  <c r="Q2776" i="7"/>
  <c r="Q2775" i="7"/>
  <c r="Q2774" i="7"/>
  <c r="Q2773" i="7"/>
  <c r="Q2772" i="7"/>
  <c r="Q2771" i="7"/>
  <c r="Q2770" i="7"/>
  <c r="Q2769" i="7"/>
  <c r="Q2768" i="7"/>
  <c r="Q2767" i="7"/>
  <c r="Q2766" i="7"/>
  <c r="Q2765" i="7"/>
  <c r="Q2764" i="7"/>
  <c r="Q2763" i="7"/>
  <c r="Q2762" i="7"/>
  <c r="Q2761" i="7"/>
  <c r="Q2760" i="7"/>
  <c r="Q2759" i="7"/>
  <c r="Q2758" i="7"/>
  <c r="Q2757" i="7"/>
  <c r="Q2756" i="7"/>
  <c r="Q2755" i="7"/>
  <c r="Q2754" i="7"/>
  <c r="Q2753" i="7"/>
  <c r="Q2752" i="7"/>
  <c r="Q2751" i="7"/>
  <c r="Q2750" i="7"/>
  <c r="Q2749" i="7"/>
  <c r="Q2748" i="7"/>
  <c r="Q2747" i="7"/>
  <c r="Q2746" i="7"/>
  <c r="Q2745" i="7"/>
  <c r="Q2744" i="7"/>
  <c r="Q2743" i="7"/>
  <c r="Q2742" i="7"/>
  <c r="Q2741" i="7"/>
  <c r="Q2740" i="7"/>
  <c r="Q2739" i="7"/>
  <c r="Q2738" i="7"/>
  <c r="Q2737" i="7"/>
  <c r="Q2736" i="7"/>
  <c r="Q2735" i="7"/>
  <c r="Q2734" i="7"/>
  <c r="Q2733" i="7"/>
  <c r="Q2732" i="7"/>
  <c r="Q2731" i="7"/>
  <c r="Q2730" i="7"/>
  <c r="Q2729" i="7"/>
  <c r="Q2728" i="7"/>
  <c r="Q2727" i="7"/>
  <c r="Q2726" i="7"/>
  <c r="Q2725" i="7"/>
  <c r="Q2724" i="7"/>
  <c r="Q2723" i="7"/>
  <c r="Q2722" i="7"/>
  <c r="Q2721" i="7"/>
  <c r="Q2720" i="7"/>
  <c r="Q2719" i="7"/>
  <c r="Q2718" i="7"/>
  <c r="Q2717" i="7"/>
  <c r="Q2716" i="7"/>
  <c r="Q2715" i="7"/>
  <c r="Q2714" i="7"/>
  <c r="Q2713" i="7"/>
  <c r="Q2712" i="7"/>
  <c r="Q2711" i="7"/>
  <c r="Q2710" i="7"/>
  <c r="Q2709" i="7"/>
  <c r="Q2708" i="7"/>
  <c r="Q2707" i="7"/>
  <c r="Q2706" i="7"/>
  <c r="Q2705" i="7"/>
  <c r="Q2704" i="7"/>
  <c r="Q2703" i="7"/>
  <c r="Q2702" i="7"/>
  <c r="Q2701" i="7"/>
  <c r="Q2700" i="7"/>
  <c r="Q2699" i="7"/>
  <c r="Q2698" i="7"/>
  <c r="Q2697" i="7"/>
  <c r="Q2696" i="7"/>
  <c r="Q2695" i="7"/>
  <c r="Q2694" i="7"/>
  <c r="Q2693" i="7"/>
  <c r="Q2692" i="7"/>
  <c r="Q2691" i="7"/>
  <c r="Q2690" i="7"/>
  <c r="Q2689" i="7"/>
  <c r="Q2688" i="7"/>
  <c r="Q2687" i="7"/>
  <c r="Q2686" i="7"/>
  <c r="Q2685" i="7"/>
  <c r="Q2684" i="7"/>
  <c r="Q2683" i="7"/>
  <c r="Q2682" i="7"/>
  <c r="Q2681" i="7"/>
  <c r="Q2680" i="7"/>
  <c r="Q2679" i="7"/>
  <c r="Q2678" i="7"/>
  <c r="Q2677" i="7"/>
  <c r="Q2676" i="7"/>
  <c r="Q2675" i="7"/>
  <c r="Q2674" i="7"/>
  <c r="Q2673" i="7"/>
  <c r="Q2672" i="7"/>
  <c r="Q2671" i="7"/>
  <c r="Q2670" i="7"/>
  <c r="Q2669" i="7"/>
  <c r="Q2668" i="7"/>
  <c r="Q2667" i="7"/>
  <c r="Q2666" i="7"/>
  <c r="Q2665" i="7"/>
  <c r="Q2664" i="7"/>
  <c r="Q2663" i="7"/>
  <c r="Q2662" i="7"/>
  <c r="Q2661" i="7"/>
  <c r="Q2660" i="7"/>
  <c r="Q2659" i="7"/>
  <c r="Q2658" i="7"/>
  <c r="Q2657" i="7"/>
  <c r="Q2656" i="7"/>
  <c r="Q2655" i="7"/>
  <c r="Q2654" i="7"/>
  <c r="Q2653" i="7"/>
  <c r="Q2652" i="7"/>
  <c r="Q2651" i="7"/>
  <c r="Q2650" i="7"/>
  <c r="Q2649" i="7"/>
  <c r="Q2648" i="7"/>
  <c r="Q2647" i="7"/>
  <c r="Q2646" i="7"/>
  <c r="Q2645" i="7"/>
  <c r="Q2644" i="7"/>
  <c r="Q2643" i="7"/>
  <c r="Q2642" i="7"/>
  <c r="Q2641" i="7"/>
  <c r="Q2640" i="7"/>
  <c r="Q2639" i="7"/>
  <c r="Q2638" i="7"/>
  <c r="Q2637" i="7"/>
  <c r="Q2636" i="7"/>
  <c r="Q2635" i="7"/>
  <c r="Q2634" i="7"/>
  <c r="Q2633" i="7"/>
  <c r="Q2632" i="7"/>
  <c r="Q2631" i="7"/>
  <c r="Q2630" i="7"/>
  <c r="Q2629" i="7"/>
  <c r="Q2628" i="7"/>
  <c r="Q2627" i="7"/>
  <c r="Q2626" i="7"/>
  <c r="Q2625" i="7"/>
  <c r="Q2624" i="7"/>
  <c r="Q2623" i="7"/>
  <c r="Q2622" i="7"/>
  <c r="Q2621" i="7"/>
  <c r="Q2620" i="7"/>
  <c r="Q2619" i="7"/>
  <c r="Q2618" i="7"/>
  <c r="Q2617" i="7"/>
  <c r="Q2616" i="7"/>
  <c r="Q2615" i="7"/>
  <c r="Q2614" i="7"/>
  <c r="Q2613" i="7"/>
  <c r="Q2612" i="7"/>
  <c r="Q2611" i="7"/>
  <c r="Q2610" i="7"/>
  <c r="Q2609" i="7"/>
  <c r="Q2608" i="7"/>
  <c r="Q2607" i="7"/>
  <c r="Q2606" i="7"/>
  <c r="Q2605" i="7"/>
  <c r="Q2604" i="7"/>
  <c r="Q2603" i="7"/>
  <c r="Q2602" i="7"/>
  <c r="Q2601" i="7"/>
  <c r="Q2600" i="7"/>
  <c r="Q2599" i="7"/>
  <c r="Q2598" i="7"/>
  <c r="Q2597" i="7"/>
  <c r="Q2596" i="7"/>
  <c r="Q2595" i="7"/>
  <c r="Q2594" i="7"/>
  <c r="Q2593" i="7"/>
  <c r="Q2592" i="7"/>
  <c r="Q2591" i="7"/>
  <c r="Q2590" i="7"/>
  <c r="Q2589" i="7"/>
  <c r="Q2588" i="7"/>
  <c r="Q2587" i="7"/>
  <c r="Q2586" i="7"/>
  <c r="Q2585" i="7"/>
  <c r="Q2584" i="7"/>
  <c r="Q2583" i="7"/>
  <c r="Q2582" i="7"/>
  <c r="Q2581" i="7"/>
  <c r="Q2580" i="7"/>
  <c r="Q2579" i="7"/>
  <c r="Q2578" i="7"/>
  <c r="Q2577" i="7"/>
  <c r="Q2576" i="7"/>
  <c r="Q2575" i="7"/>
  <c r="Q2574" i="7"/>
  <c r="Q2573" i="7"/>
  <c r="Q2572" i="7"/>
  <c r="Q2571" i="7"/>
  <c r="Q2570" i="7"/>
  <c r="Q2569" i="7"/>
  <c r="Q2568" i="7"/>
  <c r="Q2567" i="7"/>
  <c r="Q2566" i="7"/>
  <c r="Q2565" i="7"/>
  <c r="Q2564" i="7"/>
  <c r="Q2563" i="7"/>
  <c r="Q2562" i="7"/>
  <c r="Q2561" i="7"/>
  <c r="Q2560" i="7"/>
  <c r="Q2559" i="7"/>
  <c r="Q2558" i="7"/>
  <c r="Q2557" i="7"/>
  <c r="Q2555" i="7"/>
  <c r="Q2554" i="7"/>
  <c r="Q2553" i="7"/>
  <c r="Q2552" i="7"/>
  <c r="Q2551" i="7"/>
  <c r="Q2550" i="7"/>
  <c r="Q2549" i="7"/>
  <c r="Q2548" i="7"/>
  <c r="Q2547" i="7"/>
  <c r="Q2546" i="7"/>
  <c r="Q2545" i="7"/>
  <c r="Q2544" i="7"/>
  <c r="Q2543" i="7"/>
  <c r="Q2542" i="7"/>
  <c r="Q2541" i="7"/>
  <c r="Q2540" i="7"/>
  <c r="Q2539" i="7"/>
  <c r="Q3643" i="7" l="1"/>
  <c r="J3373" i="30"/>
  <c r="A766" i="6"/>
  <c r="I765" i="6"/>
  <c r="S756" i="6"/>
  <c r="M755" i="6"/>
  <c r="K752" i="6"/>
  <c r="O750" i="6"/>
  <c r="S749" i="6"/>
  <c r="M748" i="6"/>
  <c r="Q747" i="6"/>
  <c r="K746" i="6"/>
  <c r="O744" i="6"/>
  <c r="S742" i="6"/>
  <c r="M741" i="6"/>
  <c r="Q739" i="6"/>
  <c r="K738" i="6"/>
  <c r="O736" i="6"/>
  <c r="S734" i="6"/>
  <c r="M733" i="6"/>
  <c r="Q731" i="6"/>
  <c r="K730" i="6"/>
  <c r="L754" i="6"/>
  <c r="P746" i="6"/>
  <c r="P755" i="6"/>
  <c r="J754" i="6"/>
  <c r="N752" i="6"/>
  <c r="R750" i="6"/>
  <c r="P748" i="6"/>
  <c r="N746" i="6"/>
  <c r="R744" i="6"/>
  <c r="L743" i="6"/>
  <c r="P741" i="6"/>
  <c r="J740" i="6"/>
  <c r="N738" i="6"/>
  <c r="R736" i="6"/>
  <c r="L735" i="6"/>
  <c r="P733" i="6"/>
  <c r="J732" i="6"/>
  <c r="L752" i="6"/>
  <c r="N748" i="6"/>
  <c r="Q756" i="6"/>
  <c r="K755" i="6"/>
  <c r="O753" i="6"/>
  <c r="S751" i="6"/>
  <c r="M750" i="6"/>
  <c r="Q749" i="6"/>
  <c r="K748" i="6"/>
  <c r="O747" i="6"/>
  <c r="S745" i="6"/>
  <c r="M744" i="6"/>
  <c r="Q742" i="6"/>
  <c r="K741" i="6"/>
  <c r="O739" i="6"/>
  <c r="S737" i="6"/>
  <c r="M736" i="6"/>
  <c r="Q734" i="6"/>
  <c r="K733" i="6"/>
  <c r="O731" i="6"/>
  <c r="N751" i="6"/>
  <c r="R743" i="6"/>
  <c r="N737" i="6"/>
  <c r="J731" i="6"/>
  <c r="L740" i="6"/>
  <c r="R733" i="6"/>
  <c r="P736" i="6"/>
  <c r="L730" i="6"/>
  <c r="N739" i="6"/>
  <c r="J733" i="6"/>
  <c r="R741" i="6"/>
  <c r="L738" i="6"/>
  <c r="P734" i="6"/>
  <c r="O756" i="6"/>
  <c r="S754" i="6"/>
  <c r="M753" i="6"/>
  <c r="Q751" i="6"/>
  <c r="K750" i="6"/>
  <c r="O749" i="6"/>
  <c r="M747" i="6"/>
  <c r="Q745" i="6"/>
  <c r="K744" i="6"/>
  <c r="O742" i="6"/>
  <c r="S740" i="6"/>
  <c r="M739" i="6"/>
  <c r="Q737" i="6"/>
  <c r="K736" i="6"/>
  <c r="O734" i="6"/>
  <c r="S732" i="6"/>
  <c r="M731" i="6"/>
  <c r="N730" i="6"/>
  <c r="J753" i="6"/>
  <c r="L749" i="6"/>
  <c r="R756" i="6"/>
  <c r="L755" i="6"/>
  <c r="P753" i="6"/>
  <c r="J752" i="6"/>
  <c r="N750" i="6"/>
  <c r="R749" i="6"/>
  <c r="L748" i="6"/>
  <c r="P747" i="6"/>
  <c r="J746" i="6"/>
  <c r="N744" i="6"/>
  <c r="R742" i="6"/>
  <c r="L741" i="6"/>
  <c r="P739" i="6"/>
  <c r="J738" i="6"/>
  <c r="N736" i="6"/>
  <c r="R734" i="6"/>
  <c r="L733" i="6"/>
  <c r="P731" i="6"/>
  <c r="R755" i="6"/>
  <c r="J751" i="6"/>
  <c r="M756" i="6"/>
  <c r="Q754" i="6"/>
  <c r="K753" i="6"/>
  <c r="O751" i="6"/>
  <c r="M749" i="6"/>
  <c r="K747" i="6"/>
  <c r="O745" i="6"/>
  <c r="S743" i="6"/>
  <c r="M742" i="6"/>
  <c r="Q740" i="6"/>
  <c r="K739" i="6"/>
  <c r="O737" i="6"/>
  <c r="S735" i="6"/>
  <c r="M734" i="6"/>
  <c r="Q732" i="6"/>
  <c r="K731" i="6"/>
  <c r="J755" i="6"/>
  <c r="L750" i="6"/>
  <c r="N747" i="6"/>
  <c r="L742" i="6"/>
  <c r="R735" i="6"/>
  <c r="J745" i="6"/>
  <c r="P738" i="6"/>
  <c r="L732" i="6"/>
  <c r="N741" i="6"/>
  <c r="J735" i="6"/>
  <c r="L744" i="6"/>
  <c r="R737" i="6"/>
  <c r="N731" i="6"/>
  <c r="J739" i="6"/>
  <c r="N735" i="6"/>
  <c r="R731" i="6"/>
  <c r="K756" i="6"/>
  <c r="O754" i="6"/>
  <c r="S752" i="6"/>
  <c r="M751" i="6"/>
  <c r="K749" i="6"/>
  <c r="S746" i="6"/>
  <c r="M745" i="6"/>
  <c r="Q743" i="6"/>
  <c r="K742" i="6"/>
  <c r="O740" i="6"/>
  <c r="S738" i="6"/>
  <c r="M737" i="6"/>
  <c r="Q735" i="6"/>
  <c r="K734" i="6"/>
  <c r="O732" i="6"/>
  <c r="S730" i="6"/>
  <c r="P756" i="6"/>
  <c r="R751" i="6"/>
  <c r="J748" i="6"/>
  <c r="N756" i="6"/>
  <c r="R754" i="6"/>
  <c r="L753" i="6"/>
  <c r="P751" i="6"/>
  <c r="J750" i="6"/>
  <c r="N749" i="6"/>
  <c r="L747" i="6"/>
  <c r="P745" i="6"/>
  <c r="J744" i="6"/>
  <c r="N742" i="6"/>
  <c r="R740" i="6"/>
  <c r="L739" i="6"/>
  <c r="P737" i="6"/>
  <c r="J736" i="6"/>
  <c r="N734" i="6"/>
  <c r="R732" i="6"/>
  <c r="L731" i="6"/>
  <c r="P754" i="6"/>
  <c r="J747" i="6"/>
  <c r="S755" i="6"/>
  <c r="M754" i="6"/>
  <c r="Q752" i="6"/>
  <c r="K751" i="6"/>
  <c r="S748" i="6"/>
  <c r="Q746" i="6"/>
  <c r="K745" i="6"/>
  <c r="O743" i="6"/>
  <c r="S741" i="6"/>
  <c r="M740" i="6"/>
  <c r="Q738" i="6"/>
  <c r="K737" i="6"/>
  <c r="O735" i="6"/>
  <c r="S733" i="6"/>
  <c r="M732" i="6"/>
  <c r="Q730" i="6"/>
  <c r="R753" i="6"/>
  <c r="R745" i="6"/>
  <c r="P740" i="6"/>
  <c r="L734" i="6"/>
  <c r="N743" i="6"/>
  <c r="J737" i="6"/>
  <c r="P730" i="6"/>
  <c r="R739" i="6"/>
  <c r="N733" i="6"/>
  <c r="P742" i="6"/>
  <c r="L736" i="6"/>
  <c r="N745" i="6"/>
  <c r="P732" i="6"/>
  <c r="P744" i="6"/>
  <c r="J741" i="6"/>
  <c r="Q755" i="6"/>
  <c r="K754" i="6"/>
  <c r="O752" i="6"/>
  <c r="S750" i="6"/>
  <c r="Q748" i="6"/>
  <c r="O746" i="6"/>
  <c r="S744" i="6"/>
  <c r="M743" i="6"/>
  <c r="Q741" i="6"/>
  <c r="K740" i="6"/>
  <c r="O738" i="6"/>
  <c r="S736" i="6"/>
  <c r="M735" i="6"/>
  <c r="Q733" i="6"/>
  <c r="K732" i="6"/>
  <c r="O730" i="6"/>
  <c r="N755" i="6"/>
  <c r="P750" i="6"/>
  <c r="R747" i="6"/>
  <c r="J756" i="6"/>
  <c r="N754" i="6"/>
  <c r="R752" i="6"/>
  <c r="L751" i="6"/>
  <c r="J749" i="6"/>
  <c r="R746" i="6"/>
  <c r="L745" i="6"/>
  <c r="P743" i="6"/>
  <c r="J742" i="6"/>
  <c r="N740" i="6"/>
  <c r="R738" i="6"/>
  <c r="L737" i="6"/>
  <c r="P735" i="6"/>
  <c r="J734" i="6"/>
  <c r="N732" i="6"/>
  <c r="R730" i="6"/>
  <c r="N753" i="6"/>
  <c r="P749" i="6"/>
  <c r="L746" i="6"/>
  <c r="O755" i="6"/>
  <c r="S753" i="6"/>
  <c r="M752" i="6"/>
  <c r="Q750" i="6"/>
  <c r="O748" i="6"/>
  <c r="S747" i="6"/>
  <c r="M746" i="6"/>
  <c r="Q744" i="6"/>
  <c r="K743" i="6"/>
  <c r="O741" i="6"/>
  <c r="S739" i="6"/>
  <c r="M738" i="6"/>
  <c r="Q736" i="6"/>
  <c r="K735" i="6"/>
  <c r="O733" i="6"/>
  <c r="S731" i="6"/>
  <c r="M730" i="6"/>
  <c r="P752" i="6"/>
  <c r="R748" i="6"/>
  <c r="I743" i="6"/>
  <c r="J2" i="6"/>
  <c r="K2" i="6"/>
  <c r="L6" i="6"/>
  <c r="L22" i="6"/>
  <c r="L38" i="6"/>
  <c r="L54" i="6"/>
  <c r="L70" i="6"/>
  <c r="L85" i="6"/>
  <c r="L101" i="6"/>
  <c r="L117" i="6"/>
  <c r="L133" i="6"/>
  <c r="L149" i="6"/>
  <c r="L165" i="6"/>
  <c r="L181" i="6"/>
  <c r="L197" i="6"/>
  <c r="L213" i="6"/>
  <c r="L229" i="6"/>
  <c r="L245" i="6"/>
  <c r="L261" i="6"/>
  <c r="L277" i="6"/>
  <c r="L293" i="6"/>
  <c r="L309" i="6"/>
  <c r="L325" i="6"/>
  <c r="L11" i="6"/>
  <c r="L27" i="6"/>
  <c r="L43" i="6"/>
  <c r="L59" i="6"/>
  <c r="L75" i="6"/>
  <c r="L90" i="6"/>
  <c r="L106" i="6"/>
  <c r="L122" i="6"/>
  <c r="L138" i="6"/>
  <c r="L154" i="6"/>
  <c r="L170" i="6"/>
  <c r="L186" i="6"/>
  <c r="L202" i="6"/>
  <c r="L218" i="6"/>
  <c r="L234" i="6"/>
  <c r="L250" i="6"/>
  <c r="L266" i="6"/>
  <c r="L282" i="6"/>
  <c r="L298" i="6"/>
  <c r="L314" i="6"/>
  <c r="L330" i="6"/>
  <c r="L16" i="6"/>
  <c r="L32" i="6"/>
  <c r="L48" i="6"/>
  <c r="L64" i="6"/>
  <c r="L80" i="6"/>
  <c r="L95" i="6"/>
  <c r="L111" i="6"/>
  <c r="L127" i="6"/>
  <c r="L143" i="6"/>
  <c r="L159" i="6"/>
  <c r="L175" i="6"/>
  <c r="L191" i="6"/>
  <c r="L207" i="6"/>
  <c r="L223" i="6"/>
  <c r="L239" i="6"/>
  <c r="L255" i="6"/>
  <c r="L271" i="6"/>
  <c r="L287" i="6"/>
  <c r="L303" i="6"/>
  <c r="L319" i="6"/>
  <c r="L13" i="6"/>
  <c r="L77" i="6"/>
  <c r="L140" i="6"/>
  <c r="L204" i="6"/>
  <c r="L268" i="6"/>
  <c r="L332" i="6"/>
  <c r="L348" i="6"/>
  <c r="L364" i="6"/>
  <c r="L380" i="6"/>
  <c r="L396" i="6"/>
  <c r="L412" i="6"/>
  <c r="L428" i="6"/>
  <c r="L444" i="6"/>
  <c r="L460" i="6"/>
  <c r="L476" i="6"/>
  <c r="L492" i="6"/>
  <c r="L508" i="6"/>
  <c r="L524" i="6"/>
  <c r="L540" i="6"/>
  <c r="L556" i="6"/>
  <c r="L572" i="6"/>
  <c r="L17" i="6"/>
  <c r="L81" i="6"/>
  <c r="L144" i="6"/>
  <c r="L208" i="6"/>
  <c r="L272" i="6"/>
  <c r="L333" i="6"/>
  <c r="L349" i="6"/>
  <c r="L365" i="6"/>
  <c r="L381" i="6"/>
  <c r="L397" i="6"/>
  <c r="L413" i="6"/>
  <c r="L429" i="6"/>
  <c r="L445" i="6"/>
  <c r="L461" i="6"/>
  <c r="L477" i="6"/>
  <c r="L493" i="6"/>
  <c r="L509" i="6"/>
  <c r="L525" i="6"/>
  <c r="L541" i="6"/>
  <c r="L557" i="6"/>
  <c r="L573" i="6"/>
  <c r="L5" i="6"/>
  <c r="L69" i="6"/>
  <c r="L132" i="6"/>
  <c r="L196" i="6"/>
  <c r="L260" i="6"/>
  <c r="L324" i="6"/>
  <c r="L346" i="6"/>
  <c r="L362" i="6"/>
  <c r="L378" i="6"/>
  <c r="L394" i="6"/>
  <c r="L410" i="6"/>
  <c r="L426" i="6"/>
  <c r="L442" i="6"/>
  <c r="L458" i="6"/>
  <c r="L474" i="6"/>
  <c r="L490" i="6"/>
  <c r="L506" i="6"/>
  <c r="L522" i="6"/>
  <c r="L538" i="6"/>
  <c r="L554" i="6"/>
  <c r="L570" i="6"/>
  <c r="L9" i="6"/>
  <c r="L264" i="6"/>
  <c r="L379" i="6"/>
  <c r="L443" i="6"/>
  <c r="L507" i="6"/>
  <c r="L571" i="6"/>
  <c r="L598" i="6"/>
  <c r="L614" i="6"/>
  <c r="L630" i="6"/>
  <c r="L646" i="6"/>
  <c r="L662" i="6"/>
  <c r="L678" i="6"/>
  <c r="L694" i="6"/>
  <c r="L710" i="6"/>
  <c r="L726" i="6"/>
  <c r="L152" i="6"/>
  <c r="L351" i="6"/>
  <c r="L415" i="6"/>
  <c r="L479" i="6"/>
  <c r="L543" i="6"/>
  <c r="L591" i="6"/>
  <c r="L607" i="6"/>
  <c r="L623" i="6"/>
  <c r="L639" i="6"/>
  <c r="L655" i="6"/>
  <c r="L671" i="6"/>
  <c r="L10" i="6"/>
  <c r="L26" i="6"/>
  <c r="L42" i="6"/>
  <c r="L58" i="6"/>
  <c r="L74" i="6"/>
  <c r="L89" i="6"/>
  <c r="L105" i="6"/>
  <c r="L121" i="6"/>
  <c r="L137" i="6"/>
  <c r="L153" i="6"/>
  <c r="L169" i="6"/>
  <c r="L185" i="6"/>
  <c r="L201" i="6"/>
  <c r="L217" i="6"/>
  <c r="L233" i="6"/>
  <c r="L249" i="6"/>
  <c r="L265" i="6"/>
  <c r="L281" i="6"/>
  <c r="L297" i="6"/>
  <c r="L313" i="6"/>
  <c r="L329" i="6"/>
  <c r="L15" i="6"/>
  <c r="L31" i="6"/>
  <c r="L47" i="6"/>
  <c r="L63" i="6"/>
  <c r="L79" i="6"/>
  <c r="L94" i="6"/>
  <c r="L110" i="6"/>
  <c r="L126" i="6"/>
  <c r="L142" i="6"/>
  <c r="L158" i="6"/>
  <c r="L174" i="6"/>
  <c r="L190" i="6"/>
  <c r="L206" i="6"/>
  <c r="L222" i="6"/>
  <c r="L238" i="6"/>
  <c r="L254" i="6"/>
  <c r="L270" i="6"/>
  <c r="L286" i="6"/>
  <c r="L302" i="6"/>
  <c r="L318" i="6"/>
  <c r="L4" i="6"/>
  <c r="L20" i="6"/>
  <c r="L36" i="6"/>
  <c r="L52" i="6"/>
  <c r="L68" i="6"/>
  <c r="L84" i="6"/>
  <c r="L99" i="6"/>
  <c r="L115" i="6"/>
  <c r="L131" i="6"/>
  <c r="L147" i="6"/>
  <c r="L163" i="6"/>
  <c r="L179" i="6"/>
  <c r="L195" i="6"/>
  <c r="L211" i="6"/>
  <c r="L227" i="6"/>
  <c r="L243" i="6"/>
  <c r="L259" i="6"/>
  <c r="L275" i="6"/>
  <c r="L291" i="6"/>
  <c r="L307" i="6"/>
  <c r="L323" i="6"/>
  <c r="L29" i="6"/>
  <c r="L92" i="6"/>
  <c r="L156" i="6"/>
  <c r="L220" i="6"/>
  <c r="L284" i="6"/>
  <c r="L336" i="6"/>
  <c r="L352" i="6"/>
  <c r="L368" i="6"/>
  <c r="L384" i="6"/>
  <c r="L400" i="6"/>
  <c r="L416" i="6"/>
  <c r="L432" i="6"/>
  <c r="L448" i="6"/>
  <c r="L464" i="6"/>
  <c r="L480" i="6"/>
  <c r="L496" i="6"/>
  <c r="L512" i="6"/>
  <c r="L528" i="6"/>
  <c r="L544" i="6"/>
  <c r="L560" i="6"/>
  <c r="L576" i="6"/>
  <c r="L33" i="6"/>
  <c r="L96" i="6"/>
  <c r="L160" i="6"/>
  <c r="L224" i="6"/>
  <c r="L288" i="6"/>
  <c r="L337" i="6"/>
  <c r="L353" i="6"/>
  <c r="L369" i="6"/>
  <c r="L385" i="6"/>
  <c r="L401" i="6"/>
  <c r="L417" i="6"/>
  <c r="L433" i="6"/>
  <c r="L449" i="6"/>
  <c r="L465" i="6"/>
  <c r="L481" i="6"/>
  <c r="L497" i="6"/>
  <c r="L513" i="6"/>
  <c r="L529" i="6"/>
  <c r="L545" i="6"/>
  <c r="L561" i="6"/>
  <c r="L577" i="6"/>
  <c r="L21" i="6"/>
  <c r="L148" i="6"/>
  <c r="L212" i="6"/>
  <c r="L276" i="6"/>
  <c r="L334" i="6"/>
  <c r="L350" i="6"/>
  <c r="L366" i="6"/>
  <c r="L382" i="6"/>
  <c r="L398" i="6"/>
  <c r="L414" i="6"/>
  <c r="L430" i="6"/>
  <c r="L446" i="6"/>
  <c r="L462" i="6"/>
  <c r="L478" i="6"/>
  <c r="L494" i="6"/>
  <c r="L510" i="6"/>
  <c r="L526" i="6"/>
  <c r="L542" i="6"/>
  <c r="L558" i="6"/>
  <c r="L574" i="6"/>
  <c r="L73" i="6"/>
  <c r="L328" i="6"/>
  <c r="L395" i="6"/>
  <c r="L459" i="6"/>
  <c r="L523" i="6"/>
  <c r="L586" i="6"/>
  <c r="L602" i="6"/>
  <c r="L618" i="6"/>
  <c r="L634" i="6"/>
  <c r="L650" i="6"/>
  <c r="L666" i="6"/>
  <c r="L682" i="6"/>
  <c r="L698" i="6"/>
  <c r="L714" i="6"/>
  <c r="L2" i="6"/>
  <c r="L216" i="6"/>
  <c r="L367" i="6"/>
  <c r="L431" i="6"/>
  <c r="L495" i="6"/>
  <c r="L559" i="6"/>
  <c r="L595" i="6"/>
  <c r="L611" i="6"/>
  <c r="L627" i="6"/>
  <c r="L643" i="6"/>
  <c r="L659" i="6"/>
  <c r="L675" i="6"/>
  <c r="L691" i="6"/>
  <c r="L707" i="6"/>
  <c r="L723" i="6"/>
  <c r="L168" i="6"/>
  <c r="L355" i="6"/>
  <c r="L419" i="6"/>
  <c r="L483" i="6"/>
  <c r="L547" i="6"/>
  <c r="L592" i="6"/>
  <c r="L14" i="6"/>
  <c r="L30" i="6"/>
  <c r="L46" i="6"/>
  <c r="L62" i="6"/>
  <c r="L78" i="6"/>
  <c r="L93" i="6"/>
  <c r="L109" i="6"/>
  <c r="L125" i="6"/>
  <c r="L141" i="6"/>
  <c r="L157" i="6"/>
  <c r="L173" i="6"/>
  <c r="L189" i="6"/>
  <c r="L205" i="6"/>
  <c r="L221" i="6"/>
  <c r="L237" i="6"/>
  <c r="L253" i="6"/>
  <c r="L269" i="6"/>
  <c r="L285" i="6"/>
  <c r="L301" i="6"/>
  <c r="L317" i="6"/>
  <c r="L3" i="6"/>
  <c r="L19" i="6"/>
  <c r="L35" i="6"/>
  <c r="L51" i="6"/>
  <c r="L67" i="6"/>
  <c r="L83" i="6"/>
  <c r="L98" i="6"/>
  <c r="L114" i="6"/>
  <c r="L130" i="6"/>
  <c r="L146" i="6"/>
  <c r="L162" i="6"/>
  <c r="L178" i="6"/>
  <c r="L194" i="6"/>
  <c r="L210" i="6"/>
  <c r="L226" i="6"/>
  <c r="L242" i="6"/>
  <c r="L258" i="6"/>
  <c r="L274" i="6"/>
  <c r="L290" i="6"/>
  <c r="L306" i="6"/>
  <c r="L322" i="6"/>
  <c r="L8" i="6"/>
  <c r="L24" i="6"/>
  <c r="L40" i="6"/>
  <c r="L56" i="6"/>
  <c r="L72" i="6"/>
  <c r="L87" i="6"/>
  <c r="L103" i="6"/>
  <c r="L119" i="6"/>
  <c r="L135" i="6"/>
  <c r="L151" i="6"/>
  <c r="L167" i="6"/>
  <c r="L183" i="6"/>
  <c r="L199" i="6"/>
  <c r="L215" i="6"/>
  <c r="L231" i="6"/>
  <c r="L247" i="6"/>
  <c r="L263" i="6"/>
  <c r="L279" i="6"/>
  <c r="L295" i="6"/>
  <c r="L311" i="6"/>
  <c r="L327" i="6"/>
  <c r="L45" i="6"/>
  <c r="L108" i="6"/>
  <c r="L172" i="6"/>
  <c r="L236" i="6"/>
  <c r="L300" i="6"/>
  <c r="L340" i="6"/>
  <c r="L356" i="6"/>
  <c r="L372" i="6"/>
  <c r="L388" i="6"/>
  <c r="L404" i="6"/>
  <c r="L420" i="6"/>
  <c r="L436" i="6"/>
  <c r="L452" i="6"/>
  <c r="L468" i="6"/>
  <c r="L484" i="6"/>
  <c r="L500" i="6"/>
  <c r="L516" i="6"/>
  <c r="L532" i="6"/>
  <c r="L548" i="6"/>
  <c r="L564" i="6"/>
  <c r="L580" i="6"/>
  <c r="L49" i="6"/>
  <c r="L112" i="6"/>
  <c r="L176" i="6"/>
  <c r="L240" i="6"/>
  <c r="L304" i="6"/>
  <c r="L341" i="6"/>
  <c r="L357" i="6"/>
  <c r="L373" i="6"/>
  <c r="L389" i="6"/>
  <c r="L405" i="6"/>
  <c r="L421" i="6"/>
  <c r="L437" i="6"/>
  <c r="L453" i="6"/>
  <c r="L469" i="6"/>
  <c r="L485" i="6"/>
  <c r="L501" i="6"/>
  <c r="L517" i="6"/>
  <c r="L533" i="6"/>
  <c r="L549" i="6"/>
  <c r="L565" i="6"/>
  <c r="L581" i="6"/>
  <c r="L37" i="6"/>
  <c r="L100" i="6"/>
  <c r="L164" i="6"/>
  <c r="L228" i="6"/>
  <c r="L292" i="6"/>
  <c r="L338" i="6"/>
  <c r="L354" i="6"/>
  <c r="L370" i="6"/>
  <c r="L386" i="6"/>
  <c r="L402" i="6"/>
  <c r="L418" i="6"/>
  <c r="L434" i="6"/>
  <c r="L450" i="6"/>
  <c r="L466" i="6"/>
  <c r="L482" i="6"/>
  <c r="L498" i="6"/>
  <c r="L514" i="6"/>
  <c r="L530" i="6"/>
  <c r="L546" i="6"/>
  <c r="L562" i="6"/>
  <c r="L578" i="6"/>
  <c r="L136" i="6"/>
  <c r="L347" i="6"/>
  <c r="L411" i="6"/>
  <c r="L475" i="6"/>
  <c r="L539" i="6"/>
  <c r="L590" i="6"/>
  <c r="L606" i="6"/>
  <c r="L622" i="6"/>
  <c r="L638" i="6"/>
  <c r="L654" i="6"/>
  <c r="L670" i="6"/>
  <c r="L686" i="6"/>
  <c r="L702" i="6"/>
  <c r="L718" i="6"/>
  <c r="L25" i="6"/>
  <c r="L280" i="6"/>
  <c r="L383" i="6"/>
  <c r="L447" i="6"/>
  <c r="L511" i="6"/>
  <c r="L575" i="6"/>
  <c r="L599" i="6"/>
  <c r="L615" i="6"/>
  <c r="L631" i="6"/>
  <c r="L647" i="6"/>
  <c r="L663" i="6"/>
  <c r="L679" i="6"/>
  <c r="L695" i="6"/>
  <c r="L711" i="6"/>
  <c r="L727" i="6"/>
  <c r="L232" i="6"/>
  <c r="L371" i="6"/>
  <c r="L435" i="6"/>
  <c r="L499" i="6"/>
  <c r="L563" i="6"/>
  <c r="L596" i="6"/>
  <c r="L612" i="6"/>
  <c r="L628" i="6"/>
  <c r="L644" i="6"/>
  <c r="L660" i="6"/>
  <c r="L676" i="6"/>
  <c r="L692" i="6"/>
  <c r="L708" i="6"/>
  <c r="L724" i="6"/>
  <c r="L184" i="6"/>
  <c r="L359" i="6"/>
  <c r="L18" i="6"/>
  <c r="L82" i="6"/>
  <c r="L145" i="6"/>
  <c r="L209" i="6"/>
  <c r="L273" i="6"/>
  <c r="L7" i="6"/>
  <c r="L71" i="6"/>
  <c r="L134" i="6"/>
  <c r="L198" i="6"/>
  <c r="L262" i="6"/>
  <c r="L326" i="6"/>
  <c r="L60" i="6"/>
  <c r="L123" i="6"/>
  <c r="L187" i="6"/>
  <c r="L251" i="6"/>
  <c r="L315" i="6"/>
  <c r="L188" i="6"/>
  <c r="L360" i="6"/>
  <c r="L424" i="6"/>
  <c r="L488" i="6"/>
  <c r="L552" i="6"/>
  <c r="L128" i="6"/>
  <c r="L345" i="6"/>
  <c r="L409" i="6"/>
  <c r="L473" i="6"/>
  <c r="L537" i="6"/>
  <c r="L53" i="6"/>
  <c r="L308" i="6"/>
  <c r="L390" i="6"/>
  <c r="L454" i="6"/>
  <c r="L518" i="6"/>
  <c r="L582" i="6"/>
  <c r="L491" i="6"/>
  <c r="L626" i="6"/>
  <c r="L690" i="6"/>
  <c r="L335" i="6"/>
  <c r="L587" i="6"/>
  <c r="L651" i="6"/>
  <c r="L699" i="6"/>
  <c r="L41" i="6"/>
  <c r="L387" i="6"/>
  <c r="L515" i="6"/>
  <c r="L600" i="6"/>
  <c r="L620" i="6"/>
  <c r="L640" i="6"/>
  <c r="L664" i="6"/>
  <c r="L684" i="6"/>
  <c r="L704" i="6"/>
  <c r="L728" i="6"/>
  <c r="L312" i="6"/>
  <c r="L407" i="6"/>
  <c r="L471" i="6"/>
  <c r="L535" i="6"/>
  <c r="L589" i="6"/>
  <c r="L605" i="6"/>
  <c r="L633" i="6"/>
  <c r="L697" i="6"/>
  <c r="L621" i="6"/>
  <c r="L685" i="6"/>
  <c r="L641" i="6"/>
  <c r="L705" i="6"/>
  <c r="L661" i="6"/>
  <c r="L709" i="6"/>
  <c r="L34" i="6"/>
  <c r="L97" i="6"/>
  <c r="L161" i="6"/>
  <c r="L225" i="6"/>
  <c r="L289" i="6"/>
  <c r="L23" i="6"/>
  <c r="L86" i="6"/>
  <c r="L150" i="6"/>
  <c r="L214" i="6"/>
  <c r="L278" i="6"/>
  <c r="L12" i="6"/>
  <c r="L76" i="6"/>
  <c r="L139" i="6"/>
  <c r="L203" i="6"/>
  <c r="L267" i="6"/>
  <c r="L331" i="6"/>
  <c r="L252" i="6"/>
  <c r="L376" i="6"/>
  <c r="L440" i="6"/>
  <c r="L504" i="6"/>
  <c r="L568" i="6"/>
  <c r="L192" i="6"/>
  <c r="L361" i="6"/>
  <c r="L425" i="6"/>
  <c r="L489" i="6"/>
  <c r="L553" i="6"/>
  <c r="L116" i="6"/>
  <c r="L342" i="6"/>
  <c r="L406" i="6"/>
  <c r="L470" i="6"/>
  <c r="L534" i="6"/>
  <c r="L200" i="6"/>
  <c r="L555" i="6"/>
  <c r="L642" i="6"/>
  <c r="L706" i="6"/>
  <c r="L399" i="6"/>
  <c r="L603" i="6"/>
  <c r="L667" i="6"/>
  <c r="L703" i="6"/>
  <c r="L104" i="6"/>
  <c r="L403" i="6"/>
  <c r="L531" i="6"/>
  <c r="L604" i="6"/>
  <c r="L624" i="6"/>
  <c r="L648" i="6"/>
  <c r="L668" i="6"/>
  <c r="L688" i="6"/>
  <c r="L712" i="6"/>
  <c r="L57" i="6"/>
  <c r="L343" i="6"/>
  <c r="L423" i="6"/>
  <c r="L487" i="6"/>
  <c r="L551" i="6"/>
  <c r="L593" i="6"/>
  <c r="L609" i="6"/>
  <c r="L649" i="6"/>
  <c r="L713" i="6"/>
  <c r="L637" i="6"/>
  <c r="L701" i="6"/>
  <c r="L657" i="6"/>
  <c r="L721" i="6"/>
  <c r="L677" i="6"/>
  <c r="L617" i="6"/>
  <c r="L669" i="6"/>
  <c r="L645" i="6"/>
  <c r="L50" i="6"/>
  <c r="L113" i="6"/>
  <c r="L177" i="6"/>
  <c r="L241" i="6"/>
  <c r="L305" i="6"/>
  <c r="L39" i="6"/>
  <c r="L102" i="6"/>
  <c r="L166" i="6"/>
  <c r="L230" i="6"/>
  <c r="L294" i="6"/>
  <c r="L28" i="6"/>
  <c r="L91" i="6"/>
  <c r="L155" i="6"/>
  <c r="L219" i="6"/>
  <c r="L283" i="6"/>
  <c r="L61" i="6"/>
  <c r="L316" i="6"/>
  <c r="L392" i="6"/>
  <c r="L456" i="6"/>
  <c r="L520" i="6"/>
  <c r="L584" i="6"/>
  <c r="L256" i="6"/>
  <c r="L377" i="6"/>
  <c r="L441" i="6"/>
  <c r="L505" i="6"/>
  <c r="L569" i="6"/>
  <c r="L180" i="6"/>
  <c r="L358" i="6"/>
  <c r="L422" i="6"/>
  <c r="L486" i="6"/>
  <c r="L550" i="6"/>
  <c r="L363" i="6"/>
  <c r="L594" i="6"/>
  <c r="L658" i="6"/>
  <c r="L722" i="6"/>
  <c r="L463" i="6"/>
  <c r="L619" i="6"/>
  <c r="L683" i="6"/>
  <c r="L715" i="6"/>
  <c r="L296" i="6"/>
  <c r="L451" i="6"/>
  <c r="L579" i="6"/>
  <c r="L608" i="6"/>
  <c r="L632" i="6"/>
  <c r="L652" i="6"/>
  <c r="L672" i="6"/>
  <c r="L696" i="6"/>
  <c r="L716" i="6"/>
  <c r="L120" i="6"/>
  <c r="L375" i="6"/>
  <c r="L439" i="6"/>
  <c r="L503" i="6"/>
  <c r="L567" i="6"/>
  <c r="L597" i="6"/>
  <c r="L613" i="6"/>
  <c r="L665" i="6"/>
  <c r="L729" i="6"/>
  <c r="L653" i="6"/>
  <c r="L717" i="6"/>
  <c r="L673" i="6"/>
  <c r="L629" i="6"/>
  <c r="L693" i="6"/>
  <c r="L725" i="6"/>
  <c r="L689" i="6"/>
  <c r="L66" i="6"/>
  <c r="L129" i="6"/>
  <c r="L193" i="6"/>
  <c r="L257" i="6"/>
  <c r="L321" i="6"/>
  <c r="L55" i="6"/>
  <c r="L118" i="6"/>
  <c r="L182" i="6"/>
  <c r="L246" i="6"/>
  <c r="L310" i="6"/>
  <c r="L44" i="6"/>
  <c r="L107" i="6"/>
  <c r="L171" i="6"/>
  <c r="L235" i="6"/>
  <c r="L299" i="6"/>
  <c r="L124" i="6"/>
  <c r="L344" i="6"/>
  <c r="L408" i="6"/>
  <c r="L472" i="6"/>
  <c r="L536" i="6"/>
  <c r="L65" i="6"/>
  <c r="L320" i="6"/>
  <c r="L393" i="6"/>
  <c r="L457" i="6"/>
  <c r="L521" i="6"/>
  <c r="L585" i="6"/>
  <c r="L244" i="6"/>
  <c r="L374" i="6"/>
  <c r="L438" i="6"/>
  <c r="L502" i="6"/>
  <c r="L566" i="6"/>
  <c r="L427" i="6"/>
  <c r="L610" i="6"/>
  <c r="L674" i="6"/>
  <c r="L88" i="6"/>
  <c r="L527" i="6"/>
  <c r="L635" i="6"/>
  <c r="L687" i="6"/>
  <c r="L719" i="6"/>
  <c r="L339" i="6"/>
  <c r="L467" i="6"/>
  <c r="L588" i="6"/>
  <c r="L616" i="6"/>
  <c r="L636" i="6"/>
  <c r="L656" i="6"/>
  <c r="L680" i="6"/>
  <c r="L700" i="6"/>
  <c r="L720" i="6"/>
  <c r="L248" i="6"/>
  <c r="L391" i="6"/>
  <c r="L455" i="6"/>
  <c r="L519" i="6"/>
  <c r="L583" i="6"/>
  <c r="L601" i="6"/>
  <c r="L681" i="6"/>
  <c r="L625" i="6"/>
  <c r="M12" i="6"/>
  <c r="J3" i="6"/>
  <c r="J19" i="6"/>
  <c r="J35" i="6"/>
  <c r="J51" i="6"/>
  <c r="J67" i="6"/>
  <c r="J83" i="6"/>
  <c r="J98" i="6"/>
  <c r="J114" i="6"/>
  <c r="J130" i="6"/>
  <c r="J146" i="6"/>
  <c r="J162" i="6"/>
  <c r="J178" i="6"/>
  <c r="J194" i="6"/>
  <c r="J210" i="6"/>
  <c r="J226" i="6"/>
  <c r="J242" i="6"/>
  <c r="J258" i="6"/>
  <c r="J274" i="6"/>
  <c r="J290" i="6"/>
  <c r="J306" i="6"/>
  <c r="J322" i="6"/>
  <c r="J338" i="6"/>
  <c r="J16" i="6"/>
  <c r="J32" i="6"/>
  <c r="J48" i="6"/>
  <c r="J64" i="6"/>
  <c r="J80" i="6"/>
  <c r="J95" i="6"/>
  <c r="J111" i="6"/>
  <c r="J127" i="6"/>
  <c r="J143" i="6"/>
  <c r="J159" i="6"/>
  <c r="J175" i="6"/>
  <c r="J191" i="6"/>
  <c r="J207" i="6"/>
  <c r="J223" i="6"/>
  <c r="J239" i="6"/>
  <c r="J255" i="6"/>
  <c r="J271" i="6"/>
  <c r="J287" i="6"/>
  <c r="J303" i="6"/>
  <c r="J319" i="6"/>
  <c r="J335" i="6"/>
  <c r="J29" i="6"/>
  <c r="J61" i="6"/>
  <c r="J92" i="6"/>
  <c r="J124" i="6"/>
  <c r="J156" i="6"/>
  <c r="J188" i="6"/>
  <c r="J220" i="6"/>
  <c r="J252" i="6"/>
  <c r="J284" i="6"/>
  <c r="J316" i="6"/>
  <c r="J343" i="6"/>
  <c r="J359" i="6"/>
  <c r="J375" i="6"/>
  <c r="J391" i="6"/>
  <c r="J407" i="6"/>
  <c r="J423" i="6"/>
  <c r="J439" i="6"/>
  <c r="J455" i="6"/>
  <c r="J471" i="6"/>
  <c r="J487" i="6"/>
  <c r="J503" i="6"/>
  <c r="J519" i="6"/>
  <c r="J30" i="6"/>
  <c r="J62" i="6"/>
  <c r="J93" i="6"/>
  <c r="J125" i="6"/>
  <c r="J157" i="6"/>
  <c r="J189" i="6"/>
  <c r="J221" i="6"/>
  <c r="J253" i="6"/>
  <c r="J285" i="6"/>
  <c r="J317" i="6"/>
  <c r="J344" i="6"/>
  <c r="J360" i="6"/>
  <c r="J376" i="6"/>
  <c r="J392" i="6"/>
  <c r="J408" i="6"/>
  <c r="J424" i="6"/>
  <c r="J440" i="6"/>
  <c r="J456" i="6"/>
  <c r="J472" i="6"/>
  <c r="J488" i="6"/>
  <c r="J504" i="6"/>
  <c r="J41" i="6"/>
  <c r="J104" i="6"/>
  <c r="J7" i="6"/>
  <c r="J23" i="6"/>
  <c r="J39" i="6"/>
  <c r="J55" i="6"/>
  <c r="J71" i="6"/>
  <c r="J86" i="6"/>
  <c r="J102" i="6"/>
  <c r="J118" i="6"/>
  <c r="J134" i="6"/>
  <c r="J150" i="6"/>
  <c r="J166" i="6"/>
  <c r="J182" i="6"/>
  <c r="J198" i="6"/>
  <c r="J214" i="6"/>
  <c r="J230" i="6"/>
  <c r="J246" i="6"/>
  <c r="J262" i="6"/>
  <c r="J278" i="6"/>
  <c r="J294" i="6"/>
  <c r="J310" i="6"/>
  <c r="J326" i="6"/>
  <c r="J4" i="6"/>
  <c r="J20" i="6"/>
  <c r="J36" i="6"/>
  <c r="J52" i="6"/>
  <c r="J68" i="6"/>
  <c r="J84" i="6"/>
  <c r="J99" i="6"/>
  <c r="J115" i="6"/>
  <c r="J131" i="6"/>
  <c r="J147" i="6"/>
  <c r="J163" i="6"/>
  <c r="J179" i="6"/>
  <c r="J195" i="6"/>
  <c r="J211" i="6"/>
  <c r="J227" i="6"/>
  <c r="J243" i="6"/>
  <c r="J259" i="6"/>
  <c r="J275" i="6"/>
  <c r="J291" i="6"/>
  <c r="J307" i="6"/>
  <c r="J323" i="6"/>
  <c r="J5" i="6"/>
  <c r="J37" i="6"/>
  <c r="J69" i="6"/>
  <c r="J100" i="6"/>
  <c r="J132" i="6"/>
  <c r="J164" i="6"/>
  <c r="J196" i="6"/>
  <c r="J228" i="6"/>
  <c r="J260" i="6"/>
  <c r="J292" i="6"/>
  <c r="J324" i="6"/>
  <c r="J347" i="6"/>
  <c r="J363" i="6"/>
  <c r="J379" i="6"/>
  <c r="J395" i="6"/>
  <c r="J411" i="6"/>
  <c r="J427" i="6"/>
  <c r="J443" i="6"/>
  <c r="J459" i="6"/>
  <c r="J475" i="6"/>
  <c r="J491" i="6"/>
  <c r="J507" i="6"/>
  <c r="J6" i="6"/>
  <c r="J38" i="6"/>
  <c r="J70" i="6"/>
  <c r="J101" i="6"/>
  <c r="J133" i="6"/>
  <c r="J165" i="6"/>
  <c r="J197" i="6"/>
  <c r="J229" i="6"/>
  <c r="J261" i="6"/>
  <c r="J293" i="6"/>
  <c r="J325" i="6"/>
  <c r="J348" i="6"/>
  <c r="J364" i="6"/>
  <c r="J380" i="6"/>
  <c r="J396" i="6"/>
  <c r="J412" i="6"/>
  <c r="J428" i="6"/>
  <c r="J444" i="6"/>
  <c r="J460" i="6"/>
  <c r="J476" i="6"/>
  <c r="J492" i="6"/>
  <c r="J508" i="6"/>
  <c r="J11" i="6"/>
  <c r="J27" i="6"/>
  <c r="J43" i="6"/>
  <c r="J59" i="6"/>
  <c r="J75" i="6"/>
  <c r="J90" i="6"/>
  <c r="J106" i="6"/>
  <c r="J122" i="6"/>
  <c r="J138" i="6"/>
  <c r="J154" i="6"/>
  <c r="J170" i="6"/>
  <c r="J186" i="6"/>
  <c r="J202" i="6"/>
  <c r="J218" i="6"/>
  <c r="J234" i="6"/>
  <c r="J250" i="6"/>
  <c r="J266" i="6"/>
  <c r="J282" i="6"/>
  <c r="J298" i="6"/>
  <c r="J314" i="6"/>
  <c r="J330" i="6"/>
  <c r="J8" i="6"/>
  <c r="J24" i="6"/>
  <c r="J40" i="6"/>
  <c r="J56" i="6"/>
  <c r="J72" i="6"/>
  <c r="J87" i="6"/>
  <c r="J103" i="6"/>
  <c r="J119" i="6"/>
  <c r="J135" i="6"/>
  <c r="J151" i="6"/>
  <c r="J167" i="6"/>
  <c r="J183" i="6"/>
  <c r="J199" i="6"/>
  <c r="J215" i="6"/>
  <c r="J231" i="6"/>
  <c r="J247" i="6"/>
  <c r="J263" i="6"/>
  <c r="J279" i="6"/>
  <c r="J295" i="6"/>
  <c r="J311" i="6"/>
  <c r="J327" i="6"/>
  <c r="J13" i="6"/>
  <c r="J45" i="6"/>
  <c r="J77" i="6"/>
  <c r="J108" i="6"/>
  <c r="J140" i="6"/>
  <c r="J172" i="6"/>
  <c r="J204" i="6"/>
  <c r="J236" i="6"/>
  <c r="J268" i="6"/>
  <c r="J300" i="6"/>
  <c r="J332" i="6"/>
  <c r="J351" i="6"/>
  <c r="J367" i="6"/>
  <c r="J383" i="6"/>
  <c r="J399" i="6"/>
  <c r="J415" i="6"/>
  <c r="J431" i="6"/>
  <c r="J447" i="6"/>
  <c r="J463" i="6"/>
  <c r="J479" i="6"/>
  <c r="J495" i="6"/>
  <c r="J511" i="6"/>
  <c r="J14" i="6"/>
  <c r="J46" i="6"/>
  <c r="J78" i="6"/>
  <c r="J109" i="6"/>
  <c r="J141" i="6"/>
  <c r="J173" i="6"/>
  <c r="J205" i="6"/>
  <c r="J237" i="6"/>
  <c r="J269" i="6"/>
  <c r="J301" i="6"/>
  <c r="J333" i="6"/>
  <c r="J352" i="6"/>
  <c r="J368" i="6"/>
  <c r="J384" i="6"/>
  <c r="J400" i="6"/>
  <c r="J416" i="6"/>
  <c r="J432" i="6"/>
  <c r="J448" i="6"/>
  <c r="J464" i="6"/>
  <c r="J480" i="6"/>
  <c r="J496" i="6"/>
  <c r="J15" i="6"/>
  <c r="J31" i="6"/>
  <c r="J47" i="6"/>
  <c r="J63" i="6"/>
  <c r="J79" i="6"/>
  <c r="J94" i="6"/>
  <c r="J110" i="6"/>
  <c r="J126" i="6"/>
  <c r="J142" i="6"/>
  <c r="J158" i="6"/>
  <c r="J174" i="6"/>
  <c r="J190" i="6"/>
  <c r="J206" i="6"/>
  <c r="J222" i="6"/>
  <c r="J238" i="6"/>
  <c r="J254" i="6"/>
  <c r="J270" i="6"/>
  <c r="J286" i="6"/>
  <c r="J302" i="6"/>
  <c r="J318" i="6"/>
  <c r="J334" i="6"/>
  <c r="J12" i="6"/>
  <c r="J28" i="6"/>
  <c r="J44" i="6"/>
  <c r="J60" i="6"/>
  <c r="J76" i="6"/>
  <c r="J91" i="6"/>
  <c r="J107" i="6"/>
  <c r="J123" i="6"/>
  <c r="J139" i="6"/>
  <c r="J155" i="6"/>
  <c r="J171" i="6"/>
  <c r="J187" i="6"/>
  <c r="J203" i="6"/>
  <c r="J219" i="6"/>
  <c r="J235" i="6"/>
  <c r="J251" i="6"/>
  <c r="J267" i="6"/>
  <c r="J283" i="6"/>
  <c r="J299" i="6"/>
  <c r="J315" i="6"/>
  <c r="J331" i="6"/>
  <c r="J21" i="6"/>
  <c r="J53" i="6"/>
  <c r="J116" i="6"/>
  <c r="J148" i="6"/>
  <c r="J180" i="6"/>
  <c r="J212" i="6"/>
  <c r="J244" i="6"/>
  <c r="J276" i="6"/>
  <c r="J308" i="6"/>
  <c r="J339" i="6"/>
  <c r="J403" i="6"/>
  <c r="J467" i="6"/>
  <c r="J22" i="6"/>
  <c r="J149" i="6"/>
  <c r="J277" i="6"/>
  <c r="J372" i="6"/>
  <c r="J436" i="6"/>
  <c r="J500" i="6"/>
  <c r="J73" i="6"/>
  <c r="J152" i="6"/>
  <c r="J216" i="6"/>
  <c r="J280" i="6"/>
  <c r="J341" i="6"/>
  <c r="J373" i="6"/>
  <c r="J405" i="6"/>
  <c r="J437" i="6"/>
  <c r="J469" i="6"/>
  <c r="J501" i="6"/>
  <c r="J524" i="6"/>
  <c r="J540" i="6"/>
  <c r="J556" i="6"/>
  <c r="J572" i="6"/>
  <c r="J588" i="6"/>
  <c r="J604" i="6"/>
  <c r="J620" i="6"/>
  <c r="J636" i="6"/>
  <c r="J652" i="6"/>
  <c r="J668" i="6"/>
  <c r="J684" i="6"/>
  <c r="J700" i="6"/>
  <c r="J716" i="6"/>
  <c r="J17" i="6"/>
  <c r="J160" i="6"/>
  <c r="J272" i="6"/>
  <c r="J361" i="6"/>
  <c r="J417" i="6"/>
  <c r="J473" i="6"/>
  <c r="J526" i="6"/>
  <c r="J562" i="6"/>
  <c r="J594" i="6"/>
  <c r="J626" i="6"/>
  <c r="J654" i="6"/>
  <c r="J686" i="6"/>
  <c r="J718" i="6"/>
  <c r="J97" i="6"/>
  <c r="J225" i="6"/>
  <c r="J321" i="6"/>
  <c r="J386" i="6"/>
  <c r="J442" i="6"/>
  <c r="J498" i="6"/>
  <c r="J58" i="6"/>
  <c r="J121" i="6"/>
  <c r="J185" i="6"/>
  <c r="J249" i="6"/>
  <c r="J313" i="6"/>
  <c r="J358" i="6"/>
  <c r="J390" i="6"/>
  <c r="J422" i="6"/>
  <c r="J454" i="6"/>
  <c r="J486" i="6"/>
  <c r="J516" i="6"/>
  <c r="J533" i="6"/>
  <c r="J549" i="6"/>
  <c r="J565" i="6"/>
  <c r="J581" i="6"/>
  <c r="J597" i="6"/>
  <c r="J613" i="6"/>
  <c r="J629" i="6"/>
  <c r="J645" i="6"/>
  <c r="J661" i="6"/>
  <c r="J677" i="6"/>
  <c r="J693" i="6"/>
  <c r="J709" i="6"/>
  <c r="J725" i="6"/>
  <c r="J81" i="6"/>
  <c r="J208" i="6"/>
  <c r="J353" i="6"/>
  <c r="J425" i="6"/>
  <c r="J497" i="6"/>
  <c r="J538" i="6"/>
  <c r="J566" i="6"/>
  <c r="J598" i="6"/>
  <c r="J630" i="6"/>
  <c r="J355" i="6"/>
  <c r="J419" i="6"/>
  <c r="J483" i="6"/>
  <c r="J54" i="6"/>
  <c r="J181" i="6"/>
  <c r="J309" i="6"/>
  <c r="J388" i="6"/>
  <c r="J452" i="6"/>
  <c r="J9" i="6"/>
  <c r="J88" i="6"/>
  <c r="J168" i="6"/>
  <c r="J232" i="6"/>
  <c r="J296" i="6"/>
  <c r="J349" i="6"/>
  <c r="J381" i="6"/>
  <c r="J413" i="6"/>
  <c r="J445" i="6"/>
  <c r="J477" i="6"/>
  <c r="J509" i="6"/>
  <c r="J528" i="6"/>
  <c r="J544" i="6"/>
  <c r="J560" i="6"/>
  <c r="J576" i="6"/>
  <c r="J592" i="6"/>
  <c r="J608" i="6"/>
  <c r="J624" i="6"/>
  <c r="J640" i="6"/>
  <c r="J371" i="6"/>
  <c r="J435" i="6"/>
  <c r="J499" i="6"/>
  <c r="J85" i="6"/>
  <c r="J213" i="6"/>
  <c r="J340" i="6"/>
  <c r="J404" i="6"/>
  <c r="J468" i="6"/>
  <c r="J25" i="6"/>
  <c r="J120" i="6"/>
  <c r="J184" i="6"/>
  <c r="J248" i="6"/>
  <c r="J312" i="6"/>
  <c r="J357" i="6"/>
  <c r="J389" i="6"/>
  <c r="J421" i="6"/>
  <c r="J453" i="6"/>
  <c r="J485" i="6"/>
  <c r="J514" i="6"/>
  <c r="J532" i="6"/>
  <c r="J548" i="6"/>
  <c r="J564" i="6"/>
  <c r="J580" i="6"/>
  <c r="J596" i="6"/>
  <c r="J612" i="6"/>
  <c r="J628" i="6"/>
  <c r="J644" i="6"/>
  <c r="J660" i="6"/>
  <c r="J676" i="6"/>
  <c r="J692" i="6"/>
  <c r="J708" i="6"/>
  <c r="J724" i="6"/>
  <c r="J96" i="6"/>
  <c r="J224" i="6"/>
  <c r="J336" i="6"/>
  <c r="J385" i="6"/>
  <c r="J449" i="6"/>
  <c r="J505" i="6"/>
  <c r="J546" i="6"/>
  <c r="J578" i="6"/>
  <c r="J610" i="6"/>
  <c r="J638" i="6"/>
  <c r="J670" i="6"/>
  <c r="J702" i="6"/>
  <c r="J34" i="6"/>
  <c r="J161" i="6"/>
  <c r="J273" i="6"/>
  <c r="J362" i="6"/>
  <c r="J418" i="6"/>
  <c r="J466" i="6"/>
  <c r="J26" i="6"/>
  <c r="J89" i="6"/>
  <c r="J153" i="6"/>
  <c r="J217" i="6"/>
  <c r="J281" i="6"/>
  <c r="J342" i="6"/>
  <c r="J374" i="6"/>
  <c r="J406" i="6"/>
  <c r="J438" i="6"/>
  <c r="J470" i="6"/>
  <c r="J502" i="6"/>
  <c r="J525" i="6"/>
  <c r="J541" i="6"/>
  <c r="J557" i="6"/>
  <c r="J573" i="6"/>
  <c r="J589" i="6"/>
  <c r="J605" i="6"/>
  <c r="J621" i="6"/>
  <c r="J637" i="6"/>
  <c r="J653" i="6"/>
  <c r="J669" i="6"/>
  <c r="J685" i="6"/>
  <c r="J701" i="6"/>
  <c r="J717" i="6"/>
  <c r="J33" i="6"/>
  <c r="J144" i="6"/>
  <c r="J288" i="6"/>
  <c r="J393" i="6"/>
  <c r="J465" i="6"/>
  <c r="J522" i="6"/>
  <c r="J550" i="6"/>
  <c r="J582" i="6"/>
  <c r="J614" i="6"/>
  <c r="J387" i="6"/>
  <c r="J451" i="6"/>
  <c r="J515" i="6"/>
  <c r="J117" i="6"/>
  <c r="J245" i="6"/>
  <c r="J356" i="6"/>
  <c r="J420" i="6"/>
  <c r="J484" i="6"/>
  <c r="J57" i="6"/>
  <c r="J136" i="6"/>
  <c r="J200" i="6"/>
  <c r="J264" i="6"/>
  <c r="J328" i="6"/>
  <c r="J365" i="6"/>
  <c r="J397" i="6"/>
  <c r="J429" i="6"/>
  <c r="J461" i="6"/>
  <c r="J493" i="6"/>
  <c r="J520" i="6"/>
  <c r="J536" i="6"/>
  <c r="J552" i="6"/>
  <c r="J568" i="6"/>
  <c r="J584" i="6"/>
  <c r="J600" i="6"/>
  <c r="J616" i="6"/>
  <c r="J632" i="6"/>
  <c r="J648" i="6"/>
  <c r="J664" i="6"/>
  <c r="J680" i="6"/>
  <c r="J696" i="6"/>
  <c r="J712" i="6"/>
  <c r="J728" i="6"/>
  <c r="J128" i="6"/>
  <c r="J240" i="6"/>
  <c r="J345" i="6"/>
  <c r="J401" i="6"/>
  <c r="J457" i="6"/>
  <c r="J517" i="6"/>
  <c r="J554" i="6"/>
  <c r="J586" i="6"/>
  <c r="J618" i="6"/>
  <c r="J646" i="6"/>
  <c r="J678" i="6"/>
  <c r="J710" i="6"/>
  <c r="J66" i="6"/>
  <c r="J193" i="6"/>
  <c r="J305" i="6"/>
  <c r="J370" i="6"/>
  <c r="J426" i="6"/>
  <c r="J482" i="6"/>
  <c r="J42" i="6"/>
  <c r="J105" i="6"/>
  <c r="J169" i="6"/>
  <c r="J233" i="6"/>
  <c r="J297" i="6"/>
  <c r="J350" i="6"/>
  <c r="J382" i="6"/>
  <c r="J414" i="6"/>
  <c r="J446" i="6"/>
  <c r="J478" i="6"/>
  <c r="J510" i="6"/>
  <c r="J529" i="6"/>
  <c r="J545" i="6"/>
  <c r="J561" i="6"/>
  <c r="J577" i="6"/>
  <c r="J593" i="6"/>
  <c r="J609" i="6"/>
  <c r="J625" i="6"/>
  <c r="J641" i="6"/>
  <c r="J657" i="6"/>
  <c r="J673" i="6"/>
  <c r="J689" i="6"/>
  <c r="J705" i="6"/>
  <c r="J721" i="6"/>
  <c r="J65" i="6"/>
  <c r="J176" i="6"/>
  <c r="J320" i="6"/>
  <c r="J409" i="6"/>
  <c r="J481" i="6"/>
  <c r="J530" i="6"/>
  <c r="J558" i="6"/>
  <c r="J590" i="6"/>
  <c r="J622" i="6"/>
  <c r="J658" i="6"/>
  <c r="J694" i="6"/>
  <c r="J656" i="6"/>
  <c r="J720" i="6"/>
  <c r="J377" i="6"/>
  <c r="J570" i="6"/>
  <c r="J690" i="6"/>
  <c r="J346" i="6"/>
  <c r="J74" i="6"/>
  <c r="J329" i="6"/>
  <c r="J462" i="6"/>
  <c r="J553" i="6"/>
  <c r="J617" i="6"/>
  <c r="J681" i="6"/>
  <c r="J112" i="6"/>
  <c r="J512" i="6"/>
  <c r="J642" i="6"/>
  <c r="J682" i="6"/>
  <c r="J722" i="6"/>
  <c r="J82" i="6"/>
  <c r="J209" i="6"/>
  <c r="J354" i="6"/>
  <c r="J434" i="6"/>
  <c r="J506" i="6"/>
  <c r="J563" i="6"/>
  <c r="J627" i="6"/>
  <c r="J691" i="6"/>
  <c r="J663" i="6"/>
  <c r="J555" i="6"/>
  <c r="J683" i="6"/>
  <c r="J607" i="6"/>
  <c r="J719" i="6"/>
  <c r="J567" i="6"/>
  <c r="J647" i="6"/>
  <c r="J571" i="6"/>
  <c r="J699" i="6"/>
  <c r="J672" i="6"/>
  <c r="J433" i="6"/>
  <c r="J726" i="6"/>
  <c r="J137" i="6"/>
  <c r="J569" i="6"/>
  <c r="J697" i="6"/>
  <c r="J542" i="6"/>
  <c r="J378" i="6"/>
  <c r="J579" i="6"/>
  <c r="J695" i="6"/>
  <c r="J639" i="6"/>
  <c r="J679" i="6"/>
  <c r="J458" i="6"/>
  <c r="J201" i="6"/>
  <c r="J649" i="6"/>
  <c r="J369" i="6"/>
  <c r="J145" i="6"/>
  <c r="J394" i="6"/>
  <c r="J531" i="6"/>
  <c r="J723" i="6"/>
  <c r="J543" i="6"/>
  <c r="J599" i="6"/>
  <c r="J559" i="6"/>
  <c r="J494" i="6"/>
  <c r="J698" i="6"/>
  <c r="J257" i="6"/>
  <c r="J513" i="6"/>
  <c r="J587" i="6"/>
  <c r="J518" i="6"/>
  <c r="J603" i="6"/>
  <c r="J671" i="6"/>
  <c r="J398" i="6"/>
  <c r="J585" i="6"/>
  <c r="J574" i="6"/>
  <c r="J18" i="6"/>
  <c r="J595" i="6"/>
  <c r="J727" i="6"/>
  <c r="J655" i="6"/>
  <c r="J711" i="6"/>
  <c r="J703" i="6"/>
  <c r="J688" i="6"/>
  <c r="J192" i="6"/>
  <c r="J489" i="6"/>
  <c r="J634" i="6"/>
  <c r="J129" i="6"/>
  <c r="J704" i="6"/>
  <c r="J304" i="6"/>
  <c r="J534" i="6"/>
  <c r="J662" i="6"/>
  <c r="J241" i="6"/>
  <c r="J10" i="6"/>
  <c r="J265" i="6"/>
  <c r="J430" i="6"/>
  <c r="J537" i="6"/>
  <c r="J601" i="6"/>
  <c r="J665" i="6"/>
  <c r="J729" i="6"/>
  <c r="J441" i="6"/>
  <c r="J606" i="6"/>
  <c r="J674" i="6"/>
  <c r="J714" i="6"/>
  <c r="J50" i="6"/>
  <c r="J177" i="6"/>
  <c r="J337" i="6"/>
  <c r="J410" i="6"/>
  <c r="J490" i="6"/>
  <c r="J547" i="6"/>
  <c r="J611" i="6"/>
  <c r="J675" i="6"/>
  <c r="J631" i="6"/>
  <c r="J523" i="6"/>
  <c r="J651" i="6"/>
  <c r="J575" i="6"/>
  <c r="J687" i="6"/>
  <c r="J551" i="6"/>
  <c r="J615" i="6"/>
  <c r="J539" i="6"/>
  <c r="J667" i="6"/>
  <c r="J591" i="6"/>
  <c r="J623" i="6"/>
  <c r="J49" i="6"/>
  <c r="J602" i="6"/>
  <c r="J402" i="6"/>
  <c r="J366" i="6"/>
  <c r="J633" i="6"/>
  <c r="J256" i="6"/>
  <c r="J650" i="6"/>
  <c r="J113" i="6"/>
  <c r="J450" i="6"/>
  <c r="J643" i="6"/>
  <c r="J707" i="6"/>
  <c r="J715" i="6"/>
  <c r="J583" i="6"/>
  <c r="J527" i="6"/>
  <c r="J521" i="6"/>
  <c r="J713" i="6"/>
  <c r="J666" i="6"/>
  <c r="J706" i="6"/>
  <c r="J289" i="6"/>
  <c r="J474" i="6"/>
  <c r="J659" i="6"/>
  <c r="J619" i="6"/>
  <c r="J535" i="6"/>
  <c r="J635" i="6"/>
  <c r="Q3" i="6"/>
  <c r="Q11" i="6"/>
  <c r="Q19" i="6"/>
  <c r="Q27" i="6"/>
  <c r="Q35" i="6"/>
  <c r="Q43" i="6"/>
  <c r="Q51" i="6"/>
  <c r="Q59" i="6"/>
  <c r="Q67" i="6"/>
  <c r="Q75" i="6"/>
  <c r="Q83" i="6"/>
  <c r="Q90" i="6"/>
  <c r="Q98" i="6"/>
  <c r="Q106" i="6"/>
  <c r="Q114" i="6"/>
  <c r="Q122" i="6"/>
  <c r="Q130" i="6"/>
  <c r="Q138" i="6"/>
  <c r="Q146" i="6"/>
  <c r="Q154" i="6"/>
  <c r="Q162" i="6"/>
  <c r="Q170" i="6"/>
  <c r="R9" i="6"/>
  <c r="R17" i="6"/>
  <c r="R25" i="6"/>
  <c r="R33" i="6"/>
  <c r="R41" i="6"/>
  <c r="R49" i="6"/>
  <c r="R57" i="6"/>
  <c r="R65" i="6"/>
  <c r="R73" i="6"/>
  <c r="R81" i="6"/>
  <c r="R88" i="6"/>
  <c r="R96" i="6"/>
  <c r="R104" i="6"/>
  <c r="R112" i="6"/>
  <c r="R120" i="6"/>
  <c r="R128" i="6"/>
  <c r="R136" i="6"/>
  <c r="R144" i="6"/>
  <c r="R152" i="6"/>
  <c r="R160" i="6"/>
  <c r="R168" i="6"/>
  <c r="Q12" i="6"/>
  <c r="Q28" i="6"/>
  <c r="Q44" i="6"/>
  <c r="Q60" i="6"/>
  <c r="Q76" i="6"/>
  <c r="Q91" i="6"/>
  <c r="Q107" i="6"/>
  <c r="Q123" i="6"/>
  <c r="Q139" i="6"/>
  <c r="Q155" i="6"/>
  <c r="Q171" i="6"/>
  <c r="Q179" i="6"/>
  <c r="Q187" i="6"/>
  <c r="Q195" i="6"/>
  <c r="Q203" i="6"/>
  <c r="Q211" i="6"/>
  <c r="Q219" i="6"/>
  <c r="Q227" i="6"/>
  <c r="Q235" i="6"/>
  <c r="Q243" i="6"/>
  <c r="Q251" i="6"/>
  <c r="Q259" i="6"/>
  <c r="Q267" i="6"/>
  <c r="Q275" i="6"/>
  <c r="Q283" i="6"/>
  <c r="Q291" i="6"/>
  <c r="Q299" i="6"/>
  <c r="Q307" i="6"/>
  <c r="Q315" i="6"/>
  <c r="Q323" i="6"/>
  <c r="Q331" i="6"/>
  <c r="Q339" i="6"/>
  <c r="Q347" i="6"/>
  <c r="Q355" i="6"/>
  <c r="Q363" i="6"/>
  <c r="Q371" i="6"/>
  <c r="Q379" i="6"/>
  <c r="Q387" i="6"/>
  <c r="Q395" i="6"/>
  <c r="Q403" i="6"/>
  <c r="Q411" i="6"/>
  <c r="Q419" i="6"/>
  <c r="R4" i="6"/>
  <c r="R20" i="6"/>
  <c r="R36" i="6"/>
  <c r="R52" i="6"/>
  <c r="R68" i="6"/>
  <c r="R84" i="6"/>
  <c r="R99" i="6"/>
  <c r="R115" i="6"/>
  <c r="R131" i="6"/>
  <c r="R147" i="6"/>
  <c r="R163" i="6"/>
  <c r="R175" i="6"/>
  <c r="R183" i="6"/>
  <c r="R191" i="6"/>
  <c r="R199" i="6"/>
  <c r="R207" i="6"/>
  <c r="R215" i="6"/>
  <c r="R223" i="6"/>
  <c r="R231" i="6"/>
  <c r="R239" i="6"/>
  <c r="R247" i="6"/>
  <c r="R255" i="6"/>
  <c r="R263" i="6"/>
  <c r="R271" i="6"/>
  <c r="R279" i="6"/>
  <c r="R287" i="6"/>
  <c r="R295" i="6"/>
  <c r="R303" i="6"/>
  <c r="Q5" i="6"/>
  <c r="Q13" i="6"/>
  <c r="Q21" i="6"/>
  <c r="Q29" i="6"/>
  <c r="Q37" i="6"/>
  <c r="Q45" i="6"/>
  <c r="Q53" i="6"/>
  <c r="Q61" i="6"/>
  <c r="Q69" i="6"/>
  <c r="Q77" i="6"/>
  <c r="Q92" i="6"/>
  <c r="Q100" i="6"/>
  <c r="Q108" i="6"/>
  <c r="Q116" i="6"/>
  <c r="Q124" i="6"/>
  <c r="Q132" i="6"/>
  <c r="Q140" i="6"/>
  <c r="Q148" i="6"/>
  <c r="Q156" i="6"/>
  <c r="Q164" i="6"/>
  <c r="R3" i="6"/>
  <c r="R11" i="6"/>
  <c r="R19" i="6"/>
  <c r="R27" i="6"/>
  <c r="R35" i="6"/>
  <c r="R43" i="6"/>
  <c r="R51" i="6"/>
  <c r="R59" i="6"/>
  <c r="R67" i="6"/>
  <c r="R75" i="6"/>
  <c r="R83" i="6"/>
  <c r="R90" i="6"/>
  <c r="R98" i="6"/>
  <c r="R106" i="6"/>
  <c r="R114" i="6"/>
  <c r="R122" i="6"/>
  <c r="R130" i="6"/>
  <c r="R138" i="6"/>
  <c r="R146" i="6"/>
  <c r="R154" i="6"/>
  <c r="R162" i="6"/>
  <c r="R170" i="6"/>
  <c r="Q16" i="6"/>
  <c r="Q32" i="6"/>
  <c r="Q48" i="6"/>
  <c r="Q64" i="6"/>
  <c r="Q80" i="6"/>
  <c r="Q95" i="6"/>
  <c r="Q111" i="6"/>
  <c r="Q127" i="6"/>
  <c r="Q143" i="6"/>
  <c r="Q159" i="6"/>
  <c r="Q173" i="6"/>
  <c r="Q181" i="6"/>
  <c r="Q189" i="6"/>
  <c r="Q197" i="6"/>
  <c r="Q205" i="6"/>
  <c r="Q213" i="6"/>
  <c r="Q221" i="6"/>
  <c r="Q229" i="6"/>
  <c r="Q237" i="6"/>
  <c r="Q245" i="6"/>
  <c r="Q253" i="6"/>
  <c r="Q261" i="6"/>
  <c r="Q269" i="6"/>
  <c r="Q277" i="6"/>
  <c r="Q285" i="6"/>
  <c r="Q293" i="6"/>
  <c r="Q301" i="6"/>
  <c r="Q309" i="6"/>
  <c r="Q317" i="6"/>
  <c r="Q325" i="6"/>
  <c r="Q333" i="6"/>
  <c r="Q341" i="6"/>
  <c r="Q349" i="6"/>
  <c r="Q357" i="6"/>
  <c r="Q365" i="6"/>
  <c r="Q373" i="6"/>
  <c r="Q381" i="6"/>
  <c r="Q389" i="6"/>
  <c r="Q397" i="6"/>
  <c r="Q405" i="6"/>
  <c r="Q413" i="6"/>
  <c r="Q421" i="6"/>
  <c r="R8" i="6"/>
  <c r="R24" i="6"/>
  <c r="R40" i="6"/>
  <c r="R56" i="6"/>
  <c r="R72" i="6"/>
  <c r="R87" i="6"/>
  <c r="R103" i="6"/>
  <c r="R119" i="6"/>
  <c r="R135" i="6"/>
  <c r="R151" i="6"/>
  <c r="R167" i="6"/>
  <c r="R177" i="6"/>
  <c r="R185" i="6"/>
  <c r="R193" i="6"/>
  <c r="R201" i="6"/>
  <c r="R209" i="6"/>
  <c r="R217" i="6"/>
  <c r="R225" i="6"/>
  <c r="R233" i="6"/>
  <c r="R241" i="6"/>
  <c r="R249" i="6"/>
  <c r="R257" i="6"/>
  <c r="R265" i="6"/>
  <c r="R273" i="6"/>
  <c r="R281" i="6"/>
  <c r="R289" i="6"/>
  <c r="R297" i="6"/>
  <c r="R305" i="6"/>
  <c r="Q7" i="6"/>
  <c r="Q15" i="6"/>
  <c r="Q23" i="6"/>
  <c r="Q31" i="6"/>
  <c r="Q39" i="6"/>
  <c r="Q47" i="6"/>
  <c r="Q55" i="6"/>
  <c r="Q63" i="6"/>
  <c r="Q71" i="6"/>
  <c r="Q79" i="6"/>
  <c r="Q86" i="6"/>
  <c r="Q94" i="6"/>
  <c r="Q102" i="6"/>
  <c r="Q110" i="6"/>
  <c r="Q118" i="6"/>
  <c r="Q126" i="6"/>
  <c r="Q134" i="6"/>
  <c r="Q142" i="6"/>
  <c r="Q150" i="6"/>
  <c r="Q158" i="6"/>
  <c r="Q166" i="6"/>
  <c r="R5" i="6"/>
  <c r="R13" i="6"/>
  <c r="R21" i="6"/>
  <c r="R29" i="6"/>
  <c r="R37" i="6"/>
  <c r="R45" i="6"/>
  <c r="R53" i="6"/>
  <c r="R61" i="6"/>
  <c r="R69" i="6"/>
  <c r="R77" i="6"/>
  <c r="R92" i="6"/>
  <c r="R100" i="6"/>
  <c r="R108" i="6"/>
  <c r="R116" i="6"/>
  <c r="R124" i="6"/>
  <c r="R132" i="6"/>
  <c r="R140" i="6"/>
  <c r="R148" i="6"/>
  <c r="R156" i="6"/>
  <c r="R164" i="6"/>
  <c r="Q4" i="6"/>
  <c r="Q20" i="6"/>
  <c r="Q36" i="6"/>
  <c r="Q52" i="6"/>
  <c r="Q68" i="6"/>
  <c r="Q84" i="6"/>
  <c r="Q99" i="6"/>
  <c r="Q115" i="6"/>
  <c r="Q131" i="6"/>
  <c r="Q147" i="6"/>
  <c r="Q163" i="6"/>
  <c r="Q175" i="6"/>
  <c r="Q183" i="6"/>
  <c r="Q191" i="6"/>
  <c r="Q199" i="6"/>
  <c r="Q207" i="6"/>
  <c r="Q215" i="6"/>
  <c r="Q223" i="6"/>
  <c r="Q231" i="6"/>
  <c r="Q239" i="6"/>
  <c r="Q247" i="6"/>
  <c r="Q255" i="6"/>
  <c r="Q263" i="6"/>
  <c r="Q271" i="6"/>
  <c r="Q279" i="6"/>
  <c r="Q287" i="6"/>
  <c r="Q295" i="6"/>
  <c r="Q303" i="6"/>
  <c r="Q311" i="6"/>
  <c r="Q319" i="6"/>
  <c r="Q327" i="6"/>
  <c r="Q335" i="6"/>
  <c r="Q343" i="6"/>
  <c r="Q351" i="6"/>
  <c r="Q359" i="6"/>
  <c r="Q367" i="6"/>
  <c r="Q375" i="6"/>
  <c r="Q383" i="6"/>
  <c r="Q391" i="6"/>
  <c r="Q399" i="6"/>
  <c r="Q407" i="6"/>
  <c r="Q415" i="6"/>
  <c r="Q423" i="6"/>
  <c r="R12" i="6"/>
  <c r="R28" i="6"/>
  <c r="R44" i="6"/>
  <c r="R60" i="6"/>
  <c r="R76" i="6"/>
  <c r="R91" i="6"/>
  <c r="R107" i="6"/>
  <c r="R123" i="6"/>
  <c r="R139" i="6"/>
  <c r="R155" i="6"/>
  <c r="R171" i="6"/>
  <c r="R179" i="6"/>
  <c r="R187" i="6"/>
  <c r="R195" i="6"/>
  <c r="R203" i="6"/>
  <c r="R211" i="6"/>
  <c r="R219" i="6"/>
  <c r="R227" i="6"/>
  <c r="R235" i="6"/>
  <c r="R243" i="6"/>
  <c r="Q9" i="6"/>
  <c r="Q17" i="6"/>
  <c r="Q25" i="6"/>
  <c r="Q33" i="6"/>
  <c r="Q41" i="6"/>
  <c r="Q49" i="6"/>
  <c r="Q57" i="6"/>
  <c r="Q65" i="6"/>
  <c r="Q73" i="6"/>
  <c r="Q81" i="6"/>
  <c r="Q88" i="6"/>
  <c r="Q96" i="6"/>
  <c r="Q104" i="6"/>
  <c r="Q112" i="6"/>
  <c r="Q120" i="6"/>
  <c r="Q128" i="6"/>
  <c r="Q136" i="6"/>
  <c r="Q144" i="6"/>
  <c r="Q152" i="6"/>
  <c r="Q160" i="6"/>
  <c r="Q168" i="6"/>
  <c r="R7" i="6"/>
  <c r="R15" i="6"/>
  <c r="R23" i="6"/>
  <c r="R31" i="6"/>
  <c r="R39" i="6"/>
  <c r="R47" i="6"/>
  <c r="R55" i="6"/>
  <c r="R63" i="6"/>
  <c r="R71" i="6"/>
  <c r="R79" i="6"/>
  <c r="R86" i="6"/>
  <c r="R94" i="6"/>
  <c r="R102" i="6"/>
  <c r="R110" i="6"/>
  <c r="R118" i="6"/>
  <c r="R126" i="6"/>
  <c r="R134" i="6"/>
  <c r="R142" i="6"/>
  <c r="R150" i="6"/>
  <c r="R158" i="6"/>
  <c r="R166" i="6"/>
  <c r="Q8" i="6"/>
  <c r="Q24" i="6"/>
  <c r="Q40" i="6"/>
  <c r="Q56" i="6"/>
  <c r="Q72" i="6"/>
  <c r="Q87" i="6"/>
  <c r="Q103" i="6"/>
  <c r="Q119" i="6"/>
  <c r="Q135" i="6"/>
  <c r="Q151" i="6"/>
  <c r="Q167" i="6"/>
  <c r="Q177" i="6"/>
  <c r="Q185" i="6"/>
  <c r="Q193" i="6"/>
  <c r="Q201" i="6"/>
  <c r="Q209" i="6"/>
  <c r="Q217" i="6"/>
  <c r="Q225" i="6"/>
  <c r="Q233" i="6"/>
  <c r="Q241" i="6"/>
  <c r="Q249" i="6"/>
  <c r="Q257" i="6"/>
  <c r="Q265" i="6"/>
  <c r="Q273" i="6"/>
  <c r="Q281" i="6"/>
  <c r="Q289" i="6"/>
  <c r="Q297" i="6"/>
  <c r="Q305" i="6"/>
  <c r="Q313" i="6"/>
  <c r="Q321" i="6"/>
  <c r="Q329" i="6"/>
  <c r="Q337" i="6"/>
  <c r="Q345" i="6"/>
  <c r="Q353" i="6"/>
  <c r="Q361" i="6"/>
  <c r="Q369" i="6"/>
  <c r="Q377" i="6"/>
  <c r="Q385" i="6"/>
  <c r="Q393" i="6"/>
  <c r="Q401" i="6"/>
  <c r="Q409" i="6"/>
  <c r="Q417" i="6"/>
  <c r="Q425" i="6"/>
  <c r="R16" i="6"/>
  <c r="R80" i="6"/>
  <c r="R143" i="6"/>
  <c r="R189" i="6"/>
  <c r="R221" i="6"/>
  <c r="R251" i="6"/>
  <c r="R267" i="6"/>
  <c r="R283" i="6"/>
  <c r="R299" i="6"/>
  <c r="R311" i="6"/>
  <c r="R319" i="6"/>
  <c r="R327" i="6"/>
  <c r="Q30" i="6"/>
  <c r="Q62" i="6"/>
  <c r="Q93" i="6"/>
  <c r="Q125" i="6"/>
  <c r="Q157" i="6"/>
  <c r="Q180" i="6"/>
  <c r="Q196" i="6"/>
  <c r="Q212" i="6"/>
  <c r="Q228" i="6"/>
  <c r="Q244" i="6"/>
  <c r="Q260" i="6"/>
  <c r="Q276" i="6"/>
  <c r="Q292" i="6"/>
  <c r="Q308" i="6"/>
  <c r="Q324" i="6"/>
  <c r="Q336" i="6"/>
  <c r="R346" i="6"/>
  <c r="R357" i="6"/>
  <c r="Q368" i="6"/>
  <c r="R378" i="6"/>
  <c r="R389" i="6"/>
  <c r="Q400" i="6"/>
  <c r="R410" i="6"/>
  <c r="R421" i="6"/>
  <c r="R430" i="6"/>
  <c r="R438" i="6"/>
  <c r="R446" i="6"/>
  <c r="R454" i="6"/>
  <c r="R462" i="6"/>
  <c r="R470" i="6"/>
  <c r="R478" i="6"/>
  <c r="R486" i="6"/>
  <c r="R494" i="6"/>
  <c r="R502" i="6"/>
  <c r="R510" i="6"/>
  <c r="R518" i="6"/>
  <c r="R6" i="6"/>
  <c r="R38" i="6"/>
  <c r="R70" i="6"/>
  <c r="R101" i="6"/>
  <c r="R133" i="6"/>
  <c r="R165" i="6"/>
  <c r="R184" i="6"/>
  <c r="R200" i="6"/>
  <c r="R216" i="6"/>
  <c r="R232" i="6"/>
  <c r="R248" i="6"/>
  <c r="R264" i="6"/>
  <c r="R280" i="6"/>
  <c r="R296" i="6"/>
  <c r="R312" i="6"/>
  <c r="R328" i="6"/>
  <c r="R339" i="6"/>
  <c r="Q350" i="6"/>
  <c r="R360" i="6"/>
  <c r="R371" i="6"/>
  <c r="Q382" i="6"/>
  <c r="R392" i="6"/>
  <c r="R403" i="6"/>
  <c r="Q414" i="6"/>
  <c r="R424" i="6"/>
  <c r="Q433" i="6"/>
  <c r="Q441" i="6"/>
  <c r="Q449" i="6"/>
  <c r="Q457" i="6"/>
  <c r="Q465" i="6"/>
  <c r="Q473" i="6"/>
  <c r="Q481" i="6"/>
  <c r="Q489" i="6"/>
  <c r="Q497" i="6"/>
  <c r="Q505" i="6"/>
  <c r="Q513" i="6"/>
  <c r="Q521" i="6"/>
  <c r="Q529" i="6"/>
  <c r="Q537" i="6"/>
  <c r="Q545" i="6"/>
  <c r="Q553" i="6"/>
  <c r="Q561" i="6"/>
  <c r="Q569" i="6"/>
  <c r="Q26" i="6"/>
  <c r="Q58" i="6"/>
  <c r="Q89" i="6"/>
  <c r="Q121" i="6"/>
  <c r="Q153" i="6"/>
  <c r="Q178" i="6"/>
  <c r="Q194" i="6"/>
  <c r="Q210" i="6"/>
  <c r="R74" i="6"/>
  <c r="R186" i="6"/>
  <c r="Q234" i="6"/>
  <c r="Q266" i="6"/>
  <c r="Q298" i="6"/>
  <c r="R329" i="6"/>
  <c r="R350" i="6"/>
  <c r="Q372" i="6"/>
  <c r="R393" i="6"/>
  <c r="R414" i="6"/>
  <c r="R433" i="6"/>
  <c r="R449" i="6"/>
  <c r="R465" i="6"/>
  <c r="R481" i="6"/>
  <c r="R497" i="6"/>
  <c r="R513" i="6"/>
  <c r="Q528" i="6"/>
  <c r="R538" i="6"/>
  <c r="R549" i="6"/>
  <c r="Q560" i="6"/>
  <c r="R570" i="6"/>
  <c r="Q579" i="6"/>
  <c r="Q587" i="6"/>
  <c r="R82" i="6"/>
  <c r="R190" i="6"/>
  <c r="R234" i="6"/>
  <c r="R266" i="6"/>
  <c r="R298" i="6"/>
  <c r="Q330" i="6"/>
  <c r="R351" i="6"/>
  <c r="R372" i="6"/>
  <c r="Q394" i="6"/>
  <c r="R415" i="6"/>
  <c r="Q434" i="6"/>
  <c r="Q450" i="6"/>
  <c r="Q466" i="6"/>
  <c r="Q482" i="6"/>
  <c r="Q498" i="6"/>
  <c r="Q514" i="6"/>
  <c r="R528" i="6"/>
  <c r="R539" i="6"/>
  <c r="Q550" i="6"/>
  <c r="R560" i="6"/>
  <c r="R571" i="6"/>
  <c r="R579" i="6"/>
  <c r="R587" i="6"/>
  <c r="R121" i="6"/>
  <c r="R210" i="6"/>
  <c r="Q246" i="6"/>
  <c r="Q278" i="6"/>
  <c r="Q310" i="6"/>
  <c r="R337" i="6"/>
  <c r="R358" i="6"/>
  <c r="Q380" i="6"/>
  <c r="R401" i="6"/>
  <c r="R422" i="6"/>
  <c r="R439" i="6"/>
  <c r="R455" i="6"/>
  <c r="R471" i="6"/>
  <c r="R487" i="6"/>
  <c r="R503" i="6"/>
  <c r="R519" i="6"/>
  <c r="Q532" i="6"/>
  <c r="R542" i="6"/>
  <c r="R553" i="6"/>
  <c r="Q564" i="6"/>
  <c r="Q574" i="6"/>
  <c r="R222" i="6"/>
  <c r="R343" i="6"/>
  <c r="Q428" i="6"/>
  <c r="Q492" i="6"/>
  <c r="Q546" i="6"/>
  <c r="R580" i="6"/>
  <c r="R32" i="6"/>
  <c r="R95" i="6"/>
  <c r="R159" i="6"/>
  <c r="R197" i="6"/>
  <c r="R229" i="6"/>
  <c r="R253" i="6"/>
  <c r="R269" i="6"/>
  <c r="R285" i="6"/>
  <c r="R301" i="6"/>
  <c r="R313" i="6"/>
  <c r="R321" i="6"/>
  <c r="Q6" i="6"/>
  <c r="Q38" i="6"/>
  <c r="Q70" i="6"/>
  <c r="Q101" i="6"/>
  <c r="Q133" i="6"/>
  <c r="Q165" i="6"/>
  <c r="Q184" i="6"/>
  <c r="Q200" i="6"/>
  <c r="Q216" i="6"/>
  <c r="Q232" i="6"/>
  <c r="Q248" i="6"/>
  <c r="Q264" i="6"/>
  <c r="Q280" i="6"/>
  <c r="Q296" i="6"/>
  <c r="Q312" i="6"/>
  <c r="Q328" i="6"/>
  <c r="R338" i="6"/>
  <c r="R349" i="6"/>
  <c r="Q360" i="6"/>
  <c r="R370" i="6"/>
  <c r="R381" i="6"/>
  <c r="Q392" i="6"/>
  <c r="R402" i="6"/>
  <c r="R413" i="6"/>
  <c r="Q424" i="6"/>
  <c r="R432" i="6"/>
  <c r="R440" i="6"/>
  <c r="R448" i="6"/>
  <c r="R456" i="6"/>
  <c r="R464" i="6"/>
  <c r="R472" i="6"/>
  <c r="R480" i="6"/>
  <c r="R488" i="6"/>
  <c r="R496" i="6"/>
  <c r="R504" i="6"/>
  <c r="R512" i="6"/>
  <c r="R520" i="6"/>
  <c r="R14" i="6"/>
  <c r="R46" i="6"/>
  <c r="R78" i="6"/>
  <c r="R109" i="6"/>
  <c r="R141" i="6"/>
  <c r="R172" i="6"/>
  <c r="R188" i="6"/>
  <c r="R204" i="6"/>
  <c r="R220" i="6"/>
  <c r="R236" i="6"/>
  <c r="R252" i="6"/>
  <c r="R268" i="6"/>
  <c r="R284" i="6"/>
  <c r="R300" i="6"/>
  <c r="R316" i="6"/>
  <c r="R331" i="6"/>
  <c r="Q342" i="6"/>
  <c r="R352" i="6"/>
  <c r="R363" i="6"/>
  <c r="Q374" i="6"/>
  <c r="R384" i="6"/>
  <c r="R395" i="6"/>
  <c r="Q406" i="6"/>
  <c r="R416" i="6"/>
  <c r="Q427" i="6"/>
  <c r="Q435" i="6"/>
  <c r="Q443" i="6"/>
  <c r="Q451" i="6"/>
  <c r="Q459" i="6"/>
  <c r="Q467" i="6"/>
  <c r="Q475" i="6"/>
  <c r="Q483" i="6"/>
  <c r="Q491" i="6"/>
  <c r="Q499" i="6"/>
  <c r="Q507" i="6"/>
  <c r="Q515" i="6"/>
  <c r="Q523" i="6"/>
  <c r="Q531" i="6"/>
  <c r="Q539" i="6"/>
  <c r="Q547" i="6"/>
  <c r="Q555" i="6"/>
  <c r="Q563" i="6"/>
  <c r="Q571" i="6"/>
  <c r="Q34" i="6"/>
  <c r="Q66" i="6"/>
  <c r="Q97" i="6"/>
  <c r="Q129" i="6"/>
  <c r="Q161" i="6"/>
  <c r="Q182" i="6"/>
  <c r="Q198" i="6"/>
  <c r="Q214" i="6"/>
  <c r="R105" i="6"/>
  <c r="R202" i="6"/>
  <c r="Q242" i="6"/>
  <c r="Q274" i="6"/>
  <c r="Q306" i="6"/>
  <c r="R334" i="6"/>
  <c r="Q356" i="6"/>
  <c r="R377" i="6"/>
  <c r="R398" i="6"/>
  <c r="Q420" i="6"/>
  <c r="R437" i="6"/>
  <c r="R453" i="6"/>
  <c r="R469" i="6"/>
  <c r="R485" i="6"/>
  <c r="R501" i="6"/>
  <c r="R517" i="6"/>
  <c r="R530" i="6"/>
  <c r="R541" i="6"/>
  <c r="Q552" i="6"/>
  <c r="R562" i="6"/>
  <c r="Q573" i="6"/>
  <c r="Q581" i="6"/>
  <c r="Q589" i="6"/>
  <c r="R48" i="6"/>
  <c r="R111" i="6"/>
  <c r="R173" i="6"/>
  <c r="R205" i="6"/>
  <c r="R237" i="6"/>
  <c r="R259" i="6"/>
  <c r="R275" i="6"/>
  <c r="R291" i="6"/>
  <c r="R307" i="6"/>
  <c r="R315" i="6"/>
  <c r="R323" i="6"/>
  <c r="Q14" i="6"/>
  <c r="Q46" i="6"/>
  <c r="Q78" i="6"/>
  <c r="Q109" i="6"/>
  <c r="Q141" i="6"/>
  <c r="Q172" i="6"/>
  <c r="Q188" i="6"/>
  <c r="Q204" i="6"/>
  <c r="Q220" i="6"/>
  <c r="Q236" i="6"/>
  <c r="Q252" i="6"/>
  <c r="Q268" i="6"/>
  <c r="Q284" i="6"/>
  <c r="Q300" i="6"/>
  <c r="Q316" i="6"/>
  <c r="R330" i="6"/>
  <c r="R341" i="6"/>
  <c r="Q352" i="6"/>
  <c r="R362" i="6"/>
  <c r="R373" i="6"/>
  <c r="Q384" i="6"/>
  <c r="R394" i="6"/>
  <c r="R405" i="6"/>
  <c r="Q416" i="6"/>
  <c r="R426" i="6"/>
  <c r="R434" i="6"/>
  <c r="R442" i="6"/>
  <c r="R450" i="6"/>
  <c r="R458" i="6"/>
  <c r="R466" i="6"/>
  <c r="R474" i="6"/>
  <c r="R482" i="6"/>
  <c r="R490" i="6"/>
  <c r="R498" i="6"/>
  <c r="R506" i="6"/>
  <c r="R514" i="6"/>
  <c r="R522" i="6"/>
  <c r="R22" i="6"/>
  <c r="R54" i="6"/>
  <c r="R85" i="6"/>
  <c r="R117" i="6"/>
  <c r="R149" i="6"/>
  <c r="R176" i="6"/>
  <c r="R192" i="6"/>
  <c r="R208" i="6"/>
  <c r="R224" i="6"/>
  <c r="R240" i="6"/>
  <c r="R256" i="6"/>
  <c r="R272" i="6"/>
  <c r="R288" i="6"/>
  <c r="R304" i="6"/>
  <c r="R320" i="6"/>
  <c r="Q334" i="6"/>
  <c r="R344" i="6"/>
  <c r="R355" i="6"/>
  <c r="Q366" i="6"/>
  <c r="R376" i="6"/>
  <c r="R387" i="6"/>
  <c r="Q398" i="6"/>
  <c r="R408" i="6"/>
  <c r="R419" i="6"/>
  <c r="Q429" i="6"/>
  <c r="Q437" i="6"/>
  <c r="Q445" i="6"/>
  <c r="Q453" i="6"/>
  <c r="Q461" i="6"/>
  <c r="Q469" i="6"/>
  <c r="Q477" i="6"/>
  <c r="Q485" i="6"/>
  <c r="Q493" i="6"/>
  <c r="Q501" i="6"/>
  <c r="Q509" i="6"/>
  <c r="Q517" i="6"/>
  <c r="Q525" i="6"/>
  <c r="Q533" i="6"/>
  <c r="Q541" i="6"/>
  <c r="Q549" i="6"/>
  <c r="Q557" i="6"/>
  <c r="Q565" i="6"/>
  <c r="Q10" i="6"/>
  <c r="Q42" i="6"/>
  <c r="Q74" i="6"/>
  <c r="Q105" i="6"/>
  <c r="Q137" i="6"/>
  <c r="Q169" i="6"/>
  <c r="Q186" i="6"/>
  <c r="Q202" i="6"/>
  <c r="R10" i="6"/>
  <c r="R137" i="6"/>
  <c r="Q218" i="6"/>
  <c r="Q250" i="6"/>
  <c r="Q282" i="6"/>
  <c r="Q314" i="6"/>
  <c r="Q340" i="6"/>
  <c r="R361" i="6"/>
  <c r="R382" i="6"/>
  <c r="Q404" i="6"/>
  <c r="R425" i="6"/>
  <c r="R441" i="6"/>
  <c r="R457" i="6"/>
  <c r="R473" i="6"/>
  <c r="R489" i="6"/>
  <c r="R505" i="6"/>
  <c r="R521" i="6"/>
  <c r="R533" i="6"/>
  <c r="Q544" i="6"/>
  <c r="R554" i="6"/>
  <c r="R565" i="6"/>
  <c r="Q575" i="6"/>
  <c r="Q583" i="6"/>
  <c r="R18" i="6"/>
  <c r="R145" i="6"/>
  <c r="R218" i="6"/>
  <c r="R250" i="6"/>
  <c r="R282" i="6"/>
  <c r="R314" i="6"/>
  <c r="R340" i="6"/>
  <c r="Q362" i="6"/>
  <c r="R383" i="6"/>
  <c r="R404" i="6"/>
  <c r="Q426" i="6"/>
  <c r="Q442" i="6"/>
  <c r="Q458" i="6"/>
  <c r="Q474" i="6"/>
  <c r="Q490" i="6"/>
  <c r="Q506" i="6"/>
  <c r="Q522" i="6"/>
  <c r="Q534" i="6"/>
  <c r="R544" i="6"/>
  <c r="R555" i="6"/>
  <c r="Q566" i="6"/>
  <c r="R575" i="6"/>
  <c r="R583" i="6"/>
  <c r="R58" i="6"/>
  <c r="R178" i="6"/>
  <c r="Q230" i="6"/>
  <c r="Q262" i="6"/>
  <c r="Q294" i="6"/>
  <c r="Q326" i="6"/>
  <c r="Q348" i="6"/>
  <c r="R369" i="6"/>
  <c r="R390" i="6"/>
  <c r="Q412" i="6"/>
  <c r="R431" i="6"/>
  <c r="R447" i="6"/>
  <c r="R463" i="6"/>
  <c r="R479" i="6"/>
  <c r="R495" i="6"/>
  <c r="R511" i="6"/>
  <c r="R526" i="6"/>
  <c r="R537" i="6"/>
  <c r="Q548" i="6"/>
  <c r="R558" i="6"/>
  <c r="R569" i="6"/>
  <c r="R34" i="6"/>
  <c r="R286" i="6"/>
  <c r="Q386" i="6"/>
  <c r="Q460" i="6"/>
  <c r="R64" i="6"/>
  <c r="R127" i="6"/>
  <c r="R181" i="6"/>
  <c r="R213" i="6"/>
  <c r="R245" i="6"/>
  <c r="R261" i="6"/>
  <c r="R277" i="6"/>
  <c r="R293" i="6"/>
  <c r="R309" i="6"/>
  <c r="R317" i="6"/>
  <c r="R325" i="6"/>
  <c r="Q22" i="6"/>
  <c r="Q54" i="6"/>
  <c r="Q85" i="6"/>
  <c r="Q117" i="6"/>
  <c r="Q149" i="6"/>
  <c r="Q176" i="6"/>
  <c r="Q192" i="6"/>
  <c r="Q208" i="6"/>
  <c r="Q224" i="6"/>
  <c r="Q240" i="6"/>
  <c r="Q256" i="6"/>
  <c r="Q272" i="6"/>
  <c r="Q288" i="6"/>
  <c r="Q304" i="6"/>
  <c r="Q320" i="6"/>
  <c r="R333" i="6"/>
  <c r="Q344" i="6"/>
  <c r="R354" i="6"/>
  <c r="R365" i="6"/>
  <c r="Q376" i="6"/>
  <c r="R386" i="6"/>
  <c r="R397" i="6"/>
  <c r="Q408" i="6"/>
  <c r="R418" i="6"/>
  <c r="R428" i="6"/>
  <c r="R436" i="6"/>
  <c r="R444" i="6"/>
  <c r="R452" i="6"/>
  <c r="R460" i="6"/>
  <c r="R468" i="6"/>
  <c r="R476" i="6"/>
  <c r="R484" i="6"/>
  <c r="R492" i="6"/>
  <c r="R500" i="6"/>
  <c r="R508" i="6"/>
  <c r="R516" i="6"/>
  <c r="R524" i="6"/>
  <c r="R30" i="6"/>
  <c r="R62" i="6"/>
  <c r="R93" i="6"/>
  <c r="R125" i="6"/>
  <c r="R157" i="6"/>
  <c r="R180" i="6"/>
  <c r="R196" i="6"/>
  <c r="R212" i="6"/>
  <c r="R228" i="6"/>
  <c r="R244" i="6"/>
  <c r="R260" i="6"/>
  <c r="R276" i="6"/>
  <c r="R292" i="6"/>
  <c r="R308" i="6"/>
  <c r="R324" i="6"/>
  <c r="R336" i="6"/>
  <c r="R347" i="6"/>
  <c r="Q358" i="6"/>
  <c r="R368" i="6"/>
  <c r="R379" i="6"/>
  <c r="Q390" i="6"/>
  <c r="R400" i="6"/>
  <c r="R411" i="6"/>
  <c r="Q422" i="6"/>
  <c r="Q431" i="6"/>
  <c r="Q439" i="6"/>
  <c r="Q447" i="6"/>
  <c r="Q455" i="6"/>
  <c r="Q463" i="6"/>
  <c r="Q471" i="6"/>
  <c r="Q479" i="6"/>
  <c r="Q487" i="6"/>
  <c r="Q495" i="6"/>
  <c r="Q503" i="6"/>
  <c r="Q511" i="6"/>
  <c r="Q519" i="6"/>
  <c r="Q527" i="6"/>
  <c r="Q535" i="6"/>
  <c r="Q543" i="6"/>
  <c r="Q551" i="6"/>
  <c r="Q559" i="6"/>
  <c r="Q567" i="6"/>
  <c r="Q18" i="6"/>
  <c r="Q50" i="6"/>
  <c r="Q82" i="6"/>
  <c r="Q113" i="6"/>
  <c r="Q145" i="6"/>
  <c r="Q174" i="6"/>
  <c r="Q190" i="6"/>
  <c r="Q206" i="6"/>
  <c r="R42" i="6"/>
  <c r="R169" i="6"/>
  <c r="Q226" i="6"/>
  <c r="Q258" i="6"/>
  <c r="Q290" i="6"/>
  <c r="Q322" i="6"/>
  <c r="R345" i="6"/>
  <c r="R366" i="6"/>
  <c r="Q388" i="6"/>
  <c r="R409" i="6"/>
  <c r="R429" i="6"/>
  <c r="R445" i="6"/>
  <c r="R461" i="6"/>
  <c r="R477" i="6"/>
  <c r="R493" i="6"/>
  <c r="R509" i="6"/>
  <c r="R525" i="6"/>
  <c r="Q536" i="6"/>
  <c r="R546" i="6"/>
  <c r="R557" i="6"/>
  <c r="Q568" i="6"/>
  <c r="Q577" i="6"/>
  <c r="Q585" i="6"/>
  <c r="R50" i="6"/>
  <c r="R174" i="6"/>
  <c r="R226" i="6"/>
  <c r="R258" i="6"/>
  <c r="R290" i="6"/>
  <c r="R322" i="6"/>
  <c r="Q346" i="6"/>
  <c r="R367" i="6"/>
  <c r="R388" i="6"/>
  <c r="Q410" i="6"/>
  <c r="Q430" i="6"/>
  <c r="Q446" i="6"/>
  <c r="Q462" i="6"/>
  <c r="Q478" i="6"/>
  <c r="Q494" i="6"/>
  <c r="Q510" i="6"/>
  <c r="Q526" i="6"/>
  <c r="R536" i="6"/>
  <c r="R547" i="6"/>
  <c r="Q558" i="6"/>
  <c r="R568" i="6"/>
  <c r="R577" i="6"/>
  <c r="R585" i="6"/>
  <c r="R89" i="6"/>
  <c r="R194" i="6"/>
  <c r="Q238" i="6"/>
  <c r="Q270" i="6"/>
  <c r="Q302" i="6"/>
  <c r="Q332" i="6"/>
  <c r="R353" i="6"/>
  <c r="R374" i="6"/>
  <c r="Q396" i="6"/>
  <c r="R417" i="6"/>
  <c r="R435" i="6"/>
  <c r="R451" i="6"/>
  <c r="R467" i="6"/>
  <c r="R483" i="6"/>
  <c r="R499" i="6"/>
  <c r="R515" i="6"/>
  <c r="R529" i="6"/>
  <c r="Q540" i="6"/>
  <c r="R550" i="6"/>
  <c r="R561" i="6"/>
  <c r="Q572" i="6"/>
  <c r="R161" i="6"/>
  <c r="R318" i="6"/>
  <c r="R407" i="6"/>
  <c r="Q476" i="6"/>
  <c r="R535" i="6"/>
  <c r="R113" i="6"/>
  <c r="R306" i="6"/>
  <c r="R399" i="6"/>
  <c r="Q470" i="6"/>
  <c r="R531" i="6"/>
  <c r="R573" i="6"/>
  <c r="Q222" i="6"/>
  <c r="R342" i="6"/>
  <c r="R427" i="6"/>
  <c r="R491" i="6"/>
  <c r="R545" i="6"/>
  <c r="R254" i="6"/>
  <c r="Q524" i="6"/>
  <c r="R584" i="6"/>
  <c r="Q595" i="6"/>
  <c r="Q603" i="6"/>
  <c r="Q611" i="6"/>
  <c r="Q619" i="6"/>
  <c r="Q627" i="6"/>
  <c r="Q635" i="6"/>
  <c r="Q643" i="6"/>
  <c r="Q651" i="6"/>
  <c r="Q659" i="6"/>
  <c r="Q667" i="6"/>
  <c r="Q675" i="6"/>
  <c r="Q683" i="6"/>
  <c r="Q691" i="6"/>
  <c r="Q699" i="6"/>
  <c r="Q707" i="6"/>
  <c r="Q715" i="6"/>
  <c r="Q723" i="6"/>
  <c r="R214" i="6"/>
  <c r="Q472" i="6"/>
  <c r="R592" i="6"/>
  <c r="R616" i="6"/>
  <c r="R638" i="6"/>
  <c r="R660" i="6"/>
  <c r="R682" i="6"/>
  <c r="R704" i="6"/>
  <c r="R728" i="6"/>
  <c r="R262" i="6"/>
  <c r="Q370" i="6"/>
  <c r="Q448" i="6"/>
  <c r="Q512" i="6"/>
  <c r="R559" i="6"/>
  <c r="Q586" i="6"/>
  <c r="R595" i="6"/>
  <c r="R603" i="6"/>
  <c r="R611" i="6"/>
  <c r="R619" i="6"/>
  <c r="R627" i="6"/>
  <c r="R635" i="6"/>
  <c r="R643" i="6"/>
  <c r="R651" i="6"/>
  <c r="R659" i="6"/>
  <c r="R667" i="6"/>
  <c r="R675" i="6"/>
  <c r="R683" i="6"/>
  <c r="R691" i="6"/>
  <c r="R699" i="6"/>
  <c r="R707" i="6"/>
  <c r="R715" i="6"/>
  <c r="R723" i="6"/>
  <c r="R129" i="6"/>
  <c r="Q488" i="6"/>
  <c r="R594" i="6"/>
  <c r="R618" i="6"/>
  <c r="R640" i="6"/>
  <c r="R662" i="6"/>
  <c r="R684" i="6"/>
  <c r="R706" i="6"/>
  <c r="Q2" i="6"/>
  <c r="R270" i="6"/>
  <c r="R375" i="6"/>
  <c r="Q452" i="6"/>
  <c r="Q516" i="6"/>
  <c r="Q562" i="6"/>
  <c r="R586" i="6"/>
  <c r="Q596" i="6"/>
  <c r="Q604" i="6"/>
  <c r="Q612" i="6"/>
  <c r="Q620" i="6"/>
  <c r="Q628" i="6"/>
  <c r="Q636" i="6"/>
  <c r="Q644" i="6"/>
  <c r="Q652" i="6"/>
  <c r="Q660" i="6"/>
  <c r="Q668" i="6"/>
  <c r="Q676" i="6"/>
  <c r="Q684" i="6"/>
  <c r="Q692" i="6"/>
  <c r="Q700" i="6"/>
  <c r="Q708" i="6"/>
  <c r="Q716" i="6"/>
  <c r="Q724" i="6"/>
  <c r="R246" i="6"/>
  <c r="Q504" i="6"/>
  <c r="R590" i="6"/>
  <c r="R614" i="6"/>
  <c r="R642" i="6"/>
  <c r="R672" i="6"/>
  <c r="R702" i="6"/>
  <c r="R726" i="6"/>
  <c r="R671" i="6"/>
  <c r="R687" i="6"/>
  <c r="R703" i="6"/>
  <c r="R719" i="6"/>
  <c r="R359" i="6"/>
  <c r="R606" i="6"/>
  <c r="R652" i="6"/>
  <c r="R696" i="6"/>
  <c r="R198" i="6"/>
  <c r="Q484" i="6"/>
  <c r="Q592" i="6"/>
  <c r="Q616" i="6"/>
  <c r="Q640" i="6"/>
  <c r="Q664" i="6"/>
  <c r="Q680" i="6"/>
  <c r="Q704" i="6"/>
  <c r="Q728" i="6"/>
  <c r="R602" i="6"/>
  <c r="R686" i="6"/>
  <c r="R206" i="6"/>
  <c r="R335" i="6"/>
  <c r="R420" i="6"/>
  <c r="Q486" i="6"/>
  <c r="Q542" i="6"/>
  <c r="R581" i="6"/>
  <c r="Q254" i="6"/>
  <c r="Q364" i="6"/>
  <c r="R443" i="6"/>
  <c r="R507" i="6"/>
  <c r="Q556" i="6"/>
  <c r="R364" i="6"/>
  <c r="R556" i="6"/>
  <c r="R588" i="6"/>
  <c r="Q597" i="6"/>
  <c r="Q605" i="6"/>
  <c r="Q613" i="6"/>
  <c r="Q621" i="6"/>
  <c r="Q629" i="6"/>
  <c r="Q637" i="6"/>
  <c r="Q645" i="6"/>
  <c r="Q653" i="6"/>
  <c r="Q661" i="6"/>
  <c r="Q669" i="6"/>
  <c r="Q677" i="6"/>
  <c r="Q685" i="6"/>
  <c r="Q693" i="6"/>
  <c r="Q701" i="6"/>
  <c r="Q709" i="6"/>
  <c r="Q717" i="6"/>
  <c r="Q725" i="6"/>
  <c r="R278" i="6"/>
  <c r="Q520" i="6"/>
  <c r="R598" i="6"/>
  <c r="R622" i="6"/>
  <c r="R644" i="6"/>
  <c r="R666" i="6"/>
  <c r="R688" i="6"/>
  <c r="R710" i="6"/>
  <c r="R66" i="6"/>
  <c r="R294" i="6"/>
  <c r="R391" i="6"/>
  <c r="Q464" i="6"/>
  <c r="R527" i="6"/>
  <c r="Q570" i="6"/>
  <c r="R589" i="6"/>
  <c r="R597" i="6"/>
  <c r="R605" i="6"/>
  <c r="R613" i="6"/>
  <c r="R621" i="6"/>
  <c r="R629" i="6"/>
  <c r="R637" i="6"/>
  <c r="R645" i="6"/>
  <c r="R653" i="6"/>
  <c r="R661" i="6"/>
  <c r="R669" i="6"/>
  <c r="R677" i="6"/>
  <c r="R685" i="6"/>
  <c r="R693" i="6"/>
  <c r="R701" i="6"/>
  <c r="R709" i="6"/>
  <c r="R717" i="6"/>
  <c r="R725" i="6"/>
  <c r="R310" i="6"/>
  <c r="R532" i="6"/>
  <c r="R600" i="6"/>
  <c r="R624" i="6"/>
  <c r="R646" i="6"/>
  <c r="R668" i="6"/>
  <c r="R690" i="6"/>
  <c r="R712" i="6"/>
  <c r="R97" i="6"/>
  <c r="R302" i="6"/>
  <c r="R396" i="6"/>
  <c r="Q468" i="6"/>
  <c r="Q530" i="6"/>
  <c r="R572" i="6"/>
  <c r="Q590" i="6"/>
  <c r="Q598" i="6"/>
  <c r="Q606" i="6"/>
  <c r="Q614" i="6"/>
  <c r="Q622" i="6"/>
  <c r="Q630" i="6"/>
  <c r="Q638" i="6"/>
  <c r="Q646" i="6"/>
  <c r="Q654" i="6"/>
  <c r="Q662" i="6"/>
  <c r="Q670" i="6"/>
  <c r="Q678" i="6"/>
  <c r="Q686" i="6"/>
  <c r="Q694" i="6"/>
  <c r="Q702" i="6"/>
  <c r="Q710" i="6"/>
  <c r="Q718" i="6"/>
  <c r="Q726" i="6"/>
  <c r="Q338" i="6"/>
  <c r="R543" i="6"/>
  <c r="R596" i="6"/>
  <c r="R620" i="6"/>
  <c r="R650" i="6"/>
  <c r="R680" i="6"/>
  <c r="R708" i="6"/>
  <c r="R631" i="6"/>
  <c r="R639" i="6"/>
  <c r="R647" i="6"/>
  <c r="R655" i="6"/>
  <c r="R663" i="6"/>
  <c r="R679" i="6"/>
  <c r="R695" i="6"/>
  <c r="R711" i="6"/>
  <c r="R727" i="6"/>
  <c r="R574" i="6"/>
  <c r="R630" i="6"/>
  <c r="R674" i="6"/>
  <c r="R718" i="6"/>
  <c r="Q418" i="6"/>
  <c r="R578" i="6"/>
  <c r="Q608" i="6"/>
  <c r="Q632" i="6"/>
  <c r="Q648" i="6"/>
  <c r="Q672" i="6"/>
  <c r="Q696" i="6"/>
  <c r="Q720" i="6"/>
  <c r="R564" i="6"/>
  <c r="R658" i="6"/>
  <c r="R242" i="6"/>
  <c r="R356" i="6"/>
  <c r="Q438" i="6"/>
  <c r="Q502" i="6"/>
  <c r="R552" i="6"/>
  <c r="R26" i="6"/>
  <c r="Q286" i="6"/>
  <c r="R385" i="6"/>
  <c r="R459" i="6"/>
  <c r="R523" i="6"/>
  <c r="R566" i="6"/>
  <c r="Q444" i="6"/>
  <c r="R567" i="6"/>
  <c r="Q591" i="6"/>
  <c r="Q599" i="6"/>
  <c r="Q607" i="6"/>
  <c r="Q615" i="6"/>
  <c r="Q623" i="6"/>
  <c r="Q631" i="6"/>
  <c r="Q639" i="6"/>
  <c r="Q647" i="6"/>
  <c r="Q655" i="6"/>
  <c r="Q663" i="6"/>
  <c r="Q671" i="6"/>
  <c r="Q679" i="6"/>
  <c r="Q687" i="6"/>
  <c r="Q695" i="6"/>
  <c r="Q703" i="6"/>
  <c r="Q711" i="6"/>
  <c r="Q719" i="6"/>
  <c r="Q727" i="6"/>
  <c r="R380" i="6"/>
  <c r="Q554" i="6"/>
  <c r="R604" i="6"/>
  <c r="R626" i="6"/>
  <c r="R648" i="6"/>
  <c r="R670" i="6"/>
  <c r="R692" i="6"/>
  <c r="R716" i="6"/>
  <c r="R182" i="6"/>
  <c r="R326" i="6"/>
  <c r="R412" i="6"/>
  <c r="Q480" i="6"/>
  <c r="Q538" i="6"/>
  <c r="Q578" i="6"/>
  <c r="R591" i="6"/>
  <c r="R599" i="6"/>
  <c r="R607" i="6"/>
  <c r="R615" i="6"/>
  <c r="R623" i="6"/>
  <c r="R274" i="6"/>
  <c r="Q378" i="6"/>
  <c r="Q454" i="6"/>
  <c r="Q518" i="6"/>
  <c r="R563" i="6"/>
  <c r="R153" i="6"/>
  <c r="Q318" i="6"/>
  <c r="R406" i="6"/>
  <c r="R475" i="6"/>
  <c r="R534" i="6"/>
  <c r="Q576" i="6"/>
  <c r="Q508" i="6"/>
  <c r="R576" i="6"/>
  <c r="Q593" i="6"/>
  <c r="Q601" i="6"/>
  <c r="Q609" i="6"/>
  <c r="Q617" i="6"/>
  <c r="Q625" i="6"/>
  <c r="Q633" i="6"/>
  <c r="Q641" i="6"/>
  <c r="Q649" i="6"/>
  <c r="Q657" i="6"/>
  <c r="Q665" i="6"/>
  <c r="Q673" i="6"/>
  <c r="Q681" i="6"/>
  <c r="Q689" i="6"/>
  <c r="Q697" i="6"/>
  <c r="Q705" i="6"/>
  <c r="Q713" i="6"/>
  <c r="Q721" i="6"/>
  <c r="Q729" i="6"/>
  <c r="R423" i="6"/>
  <c r="Q584" i="6"/>
  <c r="R610" i="6"/>
  <c r="R632" i="6"/>
  <c r="R654" i="6"/>
  <c r="R676" i="6"/>
  <c r="R698" i="6"/>
  <c r="R722" i="6"/>
  <c r="R230" i="6"/>
  <c r="R348" i="6"/>
  <c r="Q432" i="6"/>
  <c r="Q496" i="6"/>
  <c r="R548" i="6"/>
  <c r="Q582" i="6"/>
  <c r="R593" i="6"/>
  <c r="R601" i="6"/>
  <c r="R609" i="6"/>
  <c r="R617" i="6"/>
  <c r="R625" i="6"/>
  <c r="R633" i="6"/>
  <c r="R641" i="6"/>
  <c r="R649" i="6"/>
  <c r="R657" i="6"/>
  <c r="R665" i="6"/>
  <c r="R673" i="6"/>
  <c r="R681" i="6"/>
  <c r="R689" i="6"/>
  <c r="R697" i="6"/>
  <c r="R705" i="6"/>
  <c r="R713" i="6"/>
  <c r="R721" i="6"/>
  <c r="R729" i="6"/>
  <c r="Q440" i="6"/>
  <c r="Q588" i="6"/>
  <c r="R612" i="6"/>
  <c r="R634" i="6"/>
  <c r="R656" i="6"/>
  <c r="R678" i="6"/>
  <c r="R700" i="6"/>
  <c r="R724" i="6"/>
  <c r="R238" i="6"/>
  <c r="Q354" i="6"/>
  <c r="Q436" i="6"/>
  <c r="Q500" i="6"/>
  <c r="R551" i="6"/>
  <c r="R582" i="6"/>
  <c r="Q594" i="6"/>
  <c r="Q602" i="6"/>
  <c r="Q610" i="6"/>
  <c r="Q618" i="6"/>
  <c r="Q626" i="6"/>
  <c r="Q634" i="6"/>
  <c r="Q642" i="6"/>
  <c r="Q650" i="6"/>
  <c r="Q658" i="6"/>
  <c r="Q666" i="6"/>
  <c r="Q674" i="6"/>
  <c r="Q682" i="6"/>
  <c r="Q690" i="6"/>
  <c r="Q698" i="6"/>
  <c r="Q706" i="6"/>
  <c r="Q714" i="6"/>
  <c r="Q722" i="6"/>
  <c r="R2" i="6"/>
  <c r="Q456" i="6"/>
  <c r="Q580" i="6"/>
  <c r="R608" i="6"/>
  <c r="R636" i="6"/>
  <c r="R664" i="6"/>
  <c r="R694" i="6"/>
  <c r="R720" i="6"/>
  <c r="R332" i="6"/>
  <c r="R540" i="6"/>
  <c r="Q600" i="6"/>
  <c r="Q624" i="6"/>
  <c r="Q656" i="6"/>
  <c r="Q688" i="6"/>
  <c r="Q712" i="6"/>
  <c r="Q402" i="6"/>
  <c r="R628" i="6"/>
  <c r="R714" i="6"/>
  <c r="O711" i="6"/>
  <c r="N714" i="6"/>
  <c r="K722" i="6"/>
  <c r="K723" i="6"/>
  <c r="P715" i="6"/>
  <c r="S718" i="6"/>
  <c r="S711" i="6"/>
  <c r="P722" i="6"/>
  <c r="N722" i="6"/>
  <c r="S727" i="6"/>
  <c r="K711" i="6"/>
  <c r="S713" i="6"/>
  <c r="P725" i="6"/>
  <c r="K713" i="6"/>
  <c r="O729" i="6"/>
  <c r="O716" i="6"/>
  <c r="S728" i="6"/>
  <c r="P728" i="6"/>
  <c r="N724" i="6"/>
  <c r="K719" i="6"/>
  <c r="O715" i="6"/>
  <c r="N712" i="6"/>
  <c r="S724" i="6"/>
  <c r="K720" i="6"/>
  <c r="K729" i="6"/>
  <c r="N725" i="6"/>
  <c r="N721" i="6"/>
  <c r="M717" i="6"/>
  <c r="N713" i="6"/>
  <c r="P720" i="6"/>
  <c r="O727" i="6"/>
  <c r="M718" i="6"/>
  <c r="N718" i="6"/>
  <c r="S719" i="6"/>
  <c r="N726" i="6"/>
  <c r="O723" i="6"/>
  <c r="K714" i="6"/>
  <c r="P723" i="6"/>
  <c r="K726" i="6"/>
  <c r="P711" i="6"/>
  <c r="O720" i="6"/>
  <c r="N720" i="6"/>
  <c r="M722" i="6"/>
  <c r="O726" i="6"/>
  <c r="S726" i="6"/>
  <c r="P726" i="6"/>
  <c r="M714" i="6"/>
  <c r="N729" i="6"/>
  <c r="K725" i="6"/>
  <c r="P721" i="6"/>
  <c r="M719" i="6"/>
  <c r="N716" i="6"/>
  <c r="O712" i="6"/>
  <c r="P724" i="6"/>
  <c r="M713" i="6"/>
  <c r="S720" i="6"/>
  <c r="K728" i="6"/>
  <c r="O721" i="6"/>
  <c r="K718" i="6"/>
  <c r="K717" i="6"/>
  <c r="S725" i="6"/>
  <c r="O728" i="6"/>
  <c r="M724" i="6"/>
  <c r="M720" i="6"/>
  <c r="P716" i="6"/>
  <c r="M712" i="6"/>
  <c r="S716" i="6"/>
  <c r="P717" i="6"/>
  <c r="N727" i="6"/>
  <c r="P727" i="6"/>
  <c r="P718" i="6"/>
  <c r="S722" i="6"/>
  <c r="M727" i="6"/>
  <c r="O717" i="6"/>
  <c r="N719" i="6"/>
  <c r="M729" i="6"/>
  <c r="K712" i="6"/>
  <c r="M726" i="6"/>
  <c r="N715" i="6"/>
  <c r="P712" i="6"/>
  <c r="O722" i="6"/>
  <c r="S729" i="6"/>
  <c r="M728" i="6"/>
  <c r="O724" i="6"/>
  <c r="K721" i="6"/>
  <c r="O718" i="6"/>
  <c r="K715" i="6"/>
  <c r="M721" i="6"/>
  <c r="M711" i="6"/>
  <c r="S712" i="6"/>
  <c r="O725" i="6"/>
  <c r="N717" i="6"/>
  <c r="O713" i="6"/>
  <c r="M725" i="6"/>
  <c r="M715" i="6"/>
  <c r="S717" i="6"/>
  <c r="N723" i="6"/>
  <c r="O719" i="6"/>
  <c r="K716" i="6"/>
  <c r="N711" i="6"/>
  <c r="N728" i="6"/>
  <c r="S723" i="6"/>
  <c r="S714" i="6"/>
  <c r="K727" i="6"/>
  <c r="O714" i="6"/>
  <c r="P714" i="6"/>
  <c r="S715" i="6"/>
  <c r="S721" i="6"/>
  <c r="P713" i="6"/>
  <c r="M716" i="6"/>
  <c r="M723" i="6"/>
  <c r="P729" i="6"/>
  <c r="K724" i="6"/>
  <c r="P719" i="6"/>
  <c r="M320" i="6"/>
  <c r="S710" i="6"/>
  <c r="M710" i="6"/>
  <c r="P710" i="6"/>
  <c r="O710" i="6"/>
  <c r="K710" i="6"/>
  <c r="N710" i="6"/>
  <c r="N661" i="6"/>
  <c r="N408" i="6"/>
  <c r="N75" i="6"/>
  <c r="M262" i="6"/>
  <c r="N18" i="6"/>
  <c r="N26" i="6"/>
  <c r="O93" i="6"/>
  <c r="P467" i="6"/>
  <c r="P4" i="6"/>
  <c r="P40" i="6"/>
  <c r="O121" i="6"/>
  <c r="O9" i="6"/>
  <c r="P56" i="6"/>
  <c r="P158" i="6"/>
  <c r="O29" i="6"/>
  <c r="P80" i="6"/>
  <c r="P131" i="6"/>
  <c r="N180" i="6"/>
  <c r="K614" i="6"/>
  <c r="O21" i="6"/>
  <c r="P60" i="6"/>
  <c r="O5" i="6"/>
  <c r="O13" i="6"/>
  <c r="N22" i="6"/>
  <c r="N30" i="6"/>
  <c r="P48" i="6"/>
  <c r="P65" i="6"/>
  <c r="P107" i="6"/>
  <c r="O137" i="6"/>
  <c r="M186" i="6"/>
  <c r="S364" i="6"/>
  <c r="P12" i="6"/>
  <c r="P44" i="6"/>
  <c r="P99" i="6"/>
  <c r="P8" i="6"/>
  <c r="O17" i="6"/>
  <c r="O25" i="6"/>
  <c r="K35" i="6"/>
  <c r="P52" i="6"/>
  <c r="P89" i="6"/>
  <c r="P115" i="6"/>
  <c r="O153" i="6"/>
  <c r="M222" i="6"/>
  <c r="N232" i="6"/>
  <c r="M274" i="6"/>
  <c r="M322" i="6"/>
  <c r="S376" i="6"/>
  <c r="P418" i="6"/>
  <c r="N488" i="6"/>
  <c r="O634" i="6"/>
  <c r="P142" i="6"/>
  <c r="K165" i="6"/>
  <c r="K201" i="6"/>
  <c r="O243" i="6"/>
  <c r="M286" i="6"/>
  <c r="M334" i="6"/>
  <c r="O388" i="6"/>
  <c r="M430" i="6"/>
  <c r="N516" i="6"/>
  <c r="P126" i="6"/>
  <c r="P147" i="6"/>
  <c r="K173" i="6"/>
  <c r="N212" i="6"/>
  <c r="K253" i="6"/>
  <c r="M298" i="6"/>
  <c r="M350" i="6"/>
  <c r="S398" i="6"/>
  <c r="M446" i="6"/>
  <c r="M560" i="6"/>
  <c r="N6" i="6"/>
  <c r="N10" i="6"/>
  <c r="N14" i="6"/>
  <c r="S19" i="6"/>
  <c r="S23" i="6"/>
  <c r="S27" i="6"/>
  <c r="P32" i="6"/>
  <c r="P36" i="6"/>
  <c r="P41" i="6"/>
  <c r="P45" i="6"/>
  <c r="P49" i="6"/>
  <c r="P53" i="6"/>
  <c r="P57" i="6"/>
  <c r="P61" i="6"/>
  <c r="K67" i="6"/>
  <c r="P72" i="6"/>
  <c r="P76" i="6"/>
  <c r="P81" i="6"/>
  <c r="O85" i="6"/>
  <c r="N90" i="6"/>
  <c r="K109" i="6"/>
  <c r="K117" i="6"/>
  <c r="P122" i="6"/>
  <c r="P127" i="6"/>
  <c r="K133" i="6"/>
  <c r="P138" i="6"/>
  <c r="P143" i="6"/>
  <c r="K149" i="6"/>
  <c r="P154" i="6"/>
  <c r="P159" i="6"/>
  <c r="K166" i="6"/>
  <c r="P175" i="6"/>
  <c r="M181" i="6"/>
  <c r="P188" i="6"/>
  <c r="M202" i="6"/>
  <c r="M214" i="6"/>
  <c r="O224" i="6"/>
  <c r="M233" i="6"/>
  <c r="M254" i="6"/>
  <c r="N264" i="6"/>
  <c r="P275" i="6"/>
  <c r="K289" i="6"/>
  <c r="P299" i="6"/>
  <c r="M310" i="6"/>
  <c r="P323" i="6"/>
  <c r="K336" i="6"/>
  <c r="O352" i="6"/>
  <c r="S365" i="6"/>
  <c r="K377" i="6"/>
  <c r="S389" i="6"/>
  <c r="N400" i="6"/>
  <c r="N419" i="6"/>
  <c r="K431" i="6"/>
  <c r="S450" i="6"/>
  <c r="K471" i="6"/>
  <c r="N495" i="6"/>
  <c r="N527" i="6"/>
  <c r="M572" i="6"/>
  <c r="M616" i="6"/>
  <c r="N696" i="6"/>
  <c r="N681" i="6"/>
  <c r="S3" i="6"/>
  <c r="S7" i="6"/>
  <c r="S11" i="6"/>
  <c r="P16" i="6"/>
  <c r="P20" i="6"/>
  <c r="P24" i="6"/>
  <c r="P28" i="6"/>
  <c r="O33" i="6"/>
  <c r="P37" i="6"/>
  <c r="P42" i="6"/>
  <c r="P46" i="6"/>
  <c r="P50" i="6"/>
  <c r="O54" i="6"/>
  <c r="P58" i="6"/>
  <c r="P62" i="6"/>
  <c r="P68" i="6"/>
  <c r="P73" i="6"/>
  <c r="P77" i="6"/>
  <c r="K82" i="6"/>
  <c r="P87" i="6"/>
  <c r="P91" i="6"/>
  <c r="P95" i="6"/>
  <c r="P103" i="6"/>
  <c r="P110" i="6"/>
  <c r="P123" i="6"/>
  <c r="O129" i="6"/>
  <c r="K134" i="6"/>
  <c r="P139" i="6"/>
  <c r="K145" i="6"/>
  <c r="P155" i="6"/>
  <c r="O161" i="6"/>
  <c r="O169" i="6"/>
  <c r="O177" i="6"/>
  <c r="M182" i="6"/>
  <c r="M193" i="6"/>
  <c r="M206" i="6"/>
  <c r="K217" i="6"/>
  <c r="P228" i="6"/>
  <c r="S237" i="6"/>
  <c r="P247" i="6"/>
  <c r="M258" i="6"/>
  <c r="P267" i="6"/>
  <c r="M278" i="6"/>
  <c r="P292" i="6"/>
  <c r="N304" i="6"/>
  <c r="M314" i="6"/>
  <c r="O328" i="6"/>
  <c r="M342" i="6"/>
  <c r="M358" i="6"/>
  <c r="K369" i="6"/>
  <c r="S381" i="6"/>
  <c r="K393" i="6"/>
  <c r="P403" i="6"/>
  <c r="M414" i="6"/>
  <c r="N424" i="6"/>
  <c r="M434" i="6"/>
  <c r="P454" i="6"/>
  <c r="N476" i="6"/>
  <c r="M540" i="6"/>
  <c r="O582" i="6"/>
  <c r="N34" i="6"/>
  <c r="O38" i="6"/>
  <c r="N43" i="6"/>
  <c r="N47" i="6"/>
  <c r="N51" i="6"/>
  <c r="N59" i="6"/>
  <c r="P64" i="6"/>
  <c r="P69" i="6"/>
  <c r="P74" i="6"/>
  <c r="N79" i="6"/>
  <c r="P84" i="6"/>
  <c r="P88" i="6"/>
  <c r="P92" i="6"/>
  <c r="O96" i="6"/>
  <c r="O105" i="6"/>
  <c r="P111" i="6"/>
  <c r="P119" i="6"/>
  <c r="O125" i="6"/>
  <c r="K130" i="6"/>
  <c r="P135" i="6"/>
  <c r="O141" i="6"/>
  <c r="P151" i="6"/>
  <c r="O157" i="6"/>
  <c r="P163" i="6"/>
  <c r="P171" i="6"/>
  <c r="K178" i="6"/>
  <c r="K185" i="6"/>
  <c r="P194" i="6"/>
  <c r="M209" i="6"/>
  <c r="M218" i="6"/>
  <c r="M229" i="6"/>
  <c r="M238" i="6"/>
  <c r="M250" i="6"/>
  <c r="P259" i="6"/>
  <c r="M282" i="6"/>
  <c r="M294" i="6"/>
  <c r="S305" i="6"/>
  <c r="M318" i="6"/>
  <c r="K329" i="6"/>
  <c r="S344" i="6"/>
  <c r="O360" i="6"/>
  <c r="M370" i="6"/>
  <c r="M382" i="6"/>
  <c r="M394" i="6"/>
  <c r="N404" i="6"/>
  <c r="N440" i="6"/>
  <c r="N484" i="6"/>
  <c r="S590" i="6"/>
  <c r="N625" i="6"/>
  <c r="O618" i="6"/>
  <c r="P627" i="6"/>
  <c r="P644" i="6"/>
  <c r="M600" i="6"/>
  <c r="S620" i="6"/>
  <c r="K630" i="6"/>
  <c r="M632" i="6"/>
  <c r="M595" i="6"/>
  <c r="P586" i="6"/>
  <c r="N576" i="6"/>
  <c r="M564" i="6"/>
  <c r="N545" i="6"/>
  <c r="M532" i="6"/>
  <c r="P514" i="6"/>
  <c r="N505" i="6"/>
  <c r="K499" i="6"/>
  <c r="N492" i="6"/>
  <c r="N481" i="6"/>
  <c r="P474" i="6"/>
  <c r="N464" i="6"/>
  <c r="N452" i="6"/>
  <c r="N448" i="6"/>
  <c r="N444" i="6"/>
  <c r="N436" i="6"/>
  <c r="N432" i="6"/>
  <c r="N428" i="6"/>
  <c r="N420" i="6"/>
  <c r="N416" i="6"/>
  <c r="N412" i="6"/>
  <c r="P406" i="6"/>
  <c r="N396" i="6"/>
  <c r="M390" i="6"/>
  <c r="O384" i="6"/>
  <c r="M378" i="6"/>
  <c r="S373" i="6"/>
  <c r="M366" i="6"/>
  <c r="K361" i="6"/>
  <c r="M354" i="6"/>
  <c r="K345" i="6"/>
  <c r="K337" i="6"/>
  <c r="M330" i="6"/>
  <c r="O324" i="6"/>
  <c r="S319" i="6"/>
  <c r="S312" i="6"/>
  <c r="M306" i="6"/>
  <c r="P295" i="6"/>
  <c r="M290" i="6"/>
  <c r="P283" i="6"/>
  <c r="P276" i="6"/>
  <c r="M269" i="6"/>
  <c r="M265" i="6"/>
  <c r="P260" i="6"/>
  <c r="P256" i="6"/>
  <c r="P251" i="6"/>
  <c r="M245" i="6"/>
  <c r="K241" i="6"/>
  <c r="M234" i="6"/>
  <c r="M230" i="6"/>
  <c r="M225" i="6"/>
  <c r="P220" i="6"/>
  <c r="M210" i="6"/>
  <c r="N204" i="6"/>
  <c r="S195" i="6"/>
  <c r="S616" i="6"/>
  <c r="O614" i="6"/>
  <c r="M604" i="6"/>
  <c r="P594" i="6"/>
  <c r="M575" i="6"/>
  <c r="O563" i="6"/>
  <c r="M544" i="6"/>
  <c r="K531" i="6"/>
  <c r="N520" i="6"/>
  <c r="N512" i="6"/>
  <c r="N504" i="6"/>
  <c r="P498" i="6"/>
  <c r="N485" i="6"/>
  <c r="N480" i="6"/>
  <c r="N472" i="6"/>
  <c r="N468" i="6"/>
  <c r="N463" i="6"/>
  <c r="N456" i="6"/>
  <c r="K451" i="6"/>
  <c r="O447" i="6"/>
  <c r="N441" i="6"/>
  <c r="K435" i="6"/>
  <c r="P692" i="6"/>
  <c r="N677" i="6"/>
  <c r="N657" i="6"/>
  <c r="M639" i="6"/>
  <c r="K634" i="6"/>
  <c r="P631" i="6"/>
  <c r="N629" i="6"/>
  <c r="S624" i="6"/>
  <c r="O622" i="6"/>
  <c r="M620" i="6"/>
  <c r="K618" i="6"/>
  <c r="P615" i="6"/>
  <c r="M608" i="6"/>
  <c r="M599" i="6"/>
  <c r="P589" i="6"/>
  <c r="M580" i="6"/>
  <c r="P570" i="6"/>
  <c r="N559" i="6"/>
  <c r="M548" i="6"/>
  <c r="S526" i="6"/>
  <c r="O515" i="6"/>
  <c r="N508" i="6"/>
  <c r="N500" i="6"/>
  <c r="S494" i="6"/>
  <c r="P487" i="6"/>
  <c r="N483" i="6"/>
  <c r="P475" i="6"/>
  <c r="M470" i="6"/>
  <c r="S466" i="6"/>
  <c r="N460" i="6"/>
  <c r="N449" i="6"/>
  <c r="N445" i="6"/>
  <c r="N439" i="6"/>
  <c r="N429" i="6"/>
  <c r="N413" i="6"/>
  <c r="N407" i="6"/>
  <c r="P402" i="6"/>
  <c r="N397" i="6"/>
  <c r="M386" i="6"/>
  <c r="O380" i="6"/>
  <c r="M374" i="6"/>
  <c r="O368" i="6"/>
  <c r="M362" i="6"/>
  <c r="S357" i="6"/>
  <c r="M346" i="6"/>
  <c r="M338" i="6"/>
  <c r="S332" i="6"/>
  <c r="M326" i="6"/>
  <c r="K320" i="6"/>
  <c r="K313" i="6"/>
  <c r="P307" i="6"/>
  <c r="M302" i="6"/>
  <c r="K297" i="6"/>
  <c r="O291" i="6"/>
  <c r="S285" i="6"/>
  <c r="M277" i="6"/>
  <c r="M270" i="6"/>
  <c r="M266" i="6"/>
  <c r="M261" i="6"/>
  <c r="K257" i="6"/>
  <c r="P252" i="6"/>
  <c r="M246" i="6"/>
  <c r="M242" i="6"/>
  <c r="P235" i="6"/>
  <c r="P231" i="6"/>
  <c r="M226" i="6"/>
  <c r="M221" i="6"/>
  <c r="O216" i="6"/>
  <c r="P211" i="6"/>
  <c r="K205" i="6"/>
  <c r="P196" i="6"/>
  <c r="O192" i="6"/>
  <c r="O184" i="6"/>
  <c r="K179" i="6"/>
  <c r="P174" i="6"/>
  <c r="P167" i="6"/>
  <c r="P162" i="6"/>
  <c r="S707" i="6"/>
  <c r="N621" i="6"/>
  <c r="P623" i="6"/>
  <c r="K626" i="6"/>
  <c r="M628" i="6"/>
  <c r="O630" i="6"/>
  <c r="S632" i="6"/>
  <c r="M649" i="6"/>
  <c r="N665" i="6"/>
  <c r="N684" i="6"/>
  <c r="P605" i="6"/>
  <c r="N617" i="6"/>
  <c r="P619" i="6"/>
  <c r="K622" i="6"/>
  <c r="M624" i="6"/>
  <c r="O626" i="6"/>
  <c r="S628" i="6"/>
  <c r="N633" i="6"/>
  <c r="P635" i="6"/>
  <c r="M653" i="6"/>
  <c r="N673" i="6"/>
  <c r="P688" i="6"/>
  <c r="S610" i="6"/>
  <c r="P614" i="6"/>
  <c r="M615" i="6"/>
  <c r="S615" i="6"/>
  <c r="N616" i="6"/>
  <c r="K617" i="6"/>
  <c r="O617" i="6"/>
  <c r="P618" i="6"/>
  <c r="M619" i="6"/>
  <c r="S619" i="6"/>
  <c r="N620" i="6"/>
  <c r="K621" i="6"/>
  <c r="O621" i="6"/>
  <c r="P622" i="6"/>
  <c r="M623" i="6"/>
  <c r="S623" i="6"/>
  <c r="N624" i="6"/>
  <c r="K625" i="6"/>
  <c r="O625" i="6"/>
  <c r="P626" i="6"/>
  <c r="M627" i="6"/>
  <c r="S627" i="6"/>
  <c r="N628" i="6"/>
  <c r="K629" i="6"/>
  <c r="O629" i="6"/>
  <c r="P630" i="6"/>
  <c r="M631" i="6"/>
  <c r="S631" i="6"/>
  <c r="N632" i="6"/>
  <c r="K633" i="6"/>
  <c r="O633" i="6"/>
  <c r="P634" i="6"/>
  <c r="M635" i="6"/>
  <c r="S635" i="6"/>
  <c r="P640" i="6"/>
  <c r="M645" i="6"/>
  <c r="P650" i="6"/>
  <c r="P654" i="6"/>
  <c r="P658" i="6"/>
  <c r="P662" i="6"/>
  <c r="N667" i="6"/>
  <c r="P674" i="6"/>
  <c r="P678" i="6"/>
  <c r="P685" i="6"/>
  <c r="N689" i="6"/>
  <c r="N693" i="6"/>
  <c r="P697" i="6"/>
  <c r="N491" i="6"/>
  <c r="N496" i="6"/>
  <c r="S502" i="6"/>
  <c r="N517" i="6"/>
  <c r="P522" i="6"/>
  <c r="N528" i="6"/>
  <c r="M534" i="6"/>
  <c r="S542" i="6"/>
  <c r="S546" i="6"/>
  <c r="S551" i="6"/>
  <c r="M556" i="6"/>
  <c r="N561" i="6"/>
  <c r="S566" i="6"/>
  <c r="N573" i="6"/>
  <c r="P578" i="6"/>
  <c r="M583" i="6"/>
  <c r="M587" i="6"/>
  <c r="M591" i="6"/>
  <c r="M596" i="6"/>
  <c r="P602" i="6"/>
  <c r="S606" i="6"/>
  <c r="M611" i="6"/>
  <c r="M614" i="6"/>
  <c r="S614" i="6"/>
  <c r="N615" i="6"/>
  <c r="K616" i="6"/>
  <c r="O616" i="6"/>
  <c r="P617" i="6"/>
  <c r="M618" i="6"/>
  <c r="S618" i="6"/>
  <c r="N619" i="6"/>
  <c r="K620" i="6"/>
  <c r="O620" i="6"/>
  <c r="P621" i="6"/>
  <c r="M622" i="6"/>
  <c r="S622" i="6"/>
  <c r="N623" i="6"/>
  <c r="K624" i="6"/>
  <c r="O624" i="6"/>
  <c r="P625" i="6"/>
  <c r="M626" i="6"/>
  <c r="S626" i="6"/>
  <c r="N627" i="6"/>
  <c r="K628" i="6"/>
  <c r="O628" i="6"/>
  <c r="P629" i="6"/>
  <c r="M630" i="6"/>
  <c r="S630" i="6"/>
  <c r="N631" i="6"/>
  <c r="K632" i="6"/>
  <c r="O632" i="6"/>
  <c r="P633" i="6"/>
  <c r="M634" i="6"/>
  <c r="S634" i="6"/>
  <c r="N635" i="6"/>
  <c r="P636" i="6"/>
  <c r="M641" i="6"/>
  <c r="M647" i="6"/>
  <c r="M651" i="6"/>
  <c r="M655" i="6"/>
  <c r="N659" i="6"/>
  <c r="N663" i="6"/>
  <c r="N669" i="6"/>
  <c r="N675" i="6"/>
  <c r="N679" i="6"/>
  <c r="N682" i="6"/>
  <c r="P686" i="6"/>
  <c r="P690" i="6"/>
  <c r="P694" i="6"/>
  <c r="P518" i="6"/>
  <c r="N524" i="6"/>
  <c r="M530" i="6"/>
  <c r="O535" i="6"/>
  <c r="P543" i="6"/>
  <c r="S547" i="6"/>
  <c r="M552" i="6"/>
  <c r="N557" i="6"/>
  <c r="S562" i="6"/>
  <c r="M568" i="6"/>
  <c r="M579" i="6"/>
  <c r="M584" i="6"/>
  <c r="M588" i="6"/>
  <c r="M592" i="6"/>
  <c r="P598" i="6"/>
  <c r="M603" i="6"/>
  <c r="M607" i="6"/>
  <c r="M612" i="6"/>
  <c r="N614" i="6"/>
  <c r="K615" i="6"/>
  <c r="O615" i="6"/>
  <c r="P616" i="6"/>
  <c r="M617" i="6"/>
  <c r="S617" i="6"/>
  <c r="N618" i="6"/>
  <c r="K619" i="6"/>
  <c r="O619" i="6"/>
  <c r="P620" i="6"/>
  <c r="M621" i="6"/>
  <c r="S621" i="6"/>
  <c r="N622" i="6"/>
  <c r="K623" i="6"/>
  <c r="O623" i="6"/>
  <c r="P624" i="6"/>
  <c r="M625" i="6"/>
  <c r="S625" i="6"/>
  <c r="N626" i="6"/>
  <c r="K627" i="6"/>
  <c r="O627" i="6"/>
  <c r="P628" i="6"/>
  <c r="M629" i="6"/>
  <c r="S629" i="6"/>
  <c r="N630" i="6"/>
  <c r="K631" i="6"/>
  <c r="O631" i="6"/>
  <c r="P632" i="6"/>
  <c r="M633" i="6"/>
  <c r="S633" i="6"/>
  <c r="N634" i="6"/>
  <c r="K635" i="6"/>
  <c r="O635" i="6"/>
  <c r="M637" i="6"/>
  <c r="P642" i="6"/>
  <c r="P648" i="6"/>
  <c r="P652" i="6"/>
  <c r="P656" i="6"/>
  <c r="P660" i="6"/>
  <c r="P664" i="6"/>
  <c r="N671" i="6"/>
  <c r="P676" i="6"/>
  <c r="P680" i="6"/>
  <c r="P683" i="6"/>
  <c r="N687" i="6"/>
  <c r="N691" i="6"/>
  <c r="N698" i="6"/>
  <c r="M707" i="6"/>
  <c r="N709" i="6"/>
  <c r="N708" i="6"/>
  <c r="P708" i="6"/>
  <c r="P695" i="6"/>
  <c r="N707" i="6"/>
  <c r="O707" i="6"/>
  <c r="P709" i="6"/>
  <c r="K707" i="6"/>
  <c r="S709" i="6"/>
  <c r="O709" i="6"/>
  <c r="S708" i="6"/>
  <c r="O708" i="6"/>
  <c r="P707" i="6"/>
  <c r="M709" i="6"/>
  <c r="M708" i="6"/>
  <c r="K709" i="6"/>
  <c r="K657" i="6"/>
  <c r="K708" i="6"/>
  <c r="P666" i="6"/>
  <c r="P668" i="6"/>
  <c r="P670" i="6"/>
  <c r="P672" i="6"/>
  <c r="M673" i="6"/>
  <c r="P699" i="6"/>
  <c r="P701" i="6"/>
  <c r="P703" i="6"/>
  <c r="P705" i="6"/>
  <c r="N700" i="6"/>
  <c r="N702" i="6"/>
  <c r="N704" i="6"/>
  <c r="N706" i="6"/>
  <c r="K656" i="6"/>
  <c r="M2" i="6"/>
  <c r="P470" i="6"/>
  <c r="S289" i="6"/>
  <c r="O308" i="6"/>
  <c r="P93" i="6"/>
  <c r="N515" i="6"/>
  <c r="O692" i="6"/>
  <c r="M289" i="6"/>
  <c r="K376" i="6"/>
  <c r="N425" i="6"/>
  <c r="N451" i="6"/>
  <c r="O555" i="6"/>
  <c r="O674" i="6"/>
  <c r="S682" i="6"/>
  <c r="S253" i="6"/>
  <c r="N288" i="6"/>
  <c r="M506" i="6"/>
  <c r="K547" i="6"/>
  <c r="K550" i="6"/>
  <c r="K71" i="6"/>
  <c r="K154" i="6"/>
  <c r="K157" i="6"/>
  <c r="P288" i="6"/>
  <c r="S297" i="6"/>
  <c r="O336" i="6"/>
  <c r="N409" i="6"/>
  <c r="M550" i="6"/>
  <c r="K551" i="6"/>
  <c r="O662" i="6"/>
  <c r="K697" i="6"/>
  <c r="K23" i="6"/>
  <c r="N71" i="6"/>
  <c r="P550" i="6"/>
  <c r="M661" i="6"/>
  <c r="S693" i="6"/>
  <c r="N55" i="6"/>
  <c r="P85" i="6"/>
  <c r="K193" i="6"/>
  <c r="K221" i="6"/>
  <c r="K269" i="6"/>
  <c r="K312" i="6"/>
  <c r="M329" i="6"/>
  <c r="P434" i="6"/>
  <c r="N503" i="6"/>
  <c r="K570" i="6"/>
  <c r="K47" i="6"/>
  <c r="K93" i="6"/>
  <c r="K94" i="6"/>
  <c r="K118" i="6"/>
  <c r="S193" i="6"/>
  <c r="S221" i="6"/>
  <c r="K245" i="6"/>
  <c r="S269" i="6"/>
  <c r="K308" i="6"/>
  <c r="O364" i="6"/>
  <c r="M402" i="6"/>
  <c r="K403" i="6"/>
  <c r="P450" i="6"/>
  <c r="N469" i="6"/>
  <c r="P503" i="6"/>
  <c r="K535" i="6"/>
  <c r="M546" i="6"/>
  <c r="K642" i="6"/>
  <c r="K668" i="6"/>
  <c r="M691" i="6"/>
  <c r="O703" i="6"/>
  <c r="O62" i="6"/>
  <c r="K3" i="6"/>
  <c r="K19" i="6"/>
  <c r="O82" i="6"/>
  <c r="N94" i="6"/>
  <c r="P96" i="6"/>
  <c r="S181" i="6"/>
  <c r="S209" i="6"/>
  <c r="K237" i="6"/>
  <c r="S245" i="6"/>
  <c r="K261" i="6"/>
  <c r="M297" i="6"/>
  <c r="O316" i="6"/>
  <c r="O332" i="6"/>
  <c r="M377" i="6"/>
  <c r="M393" i="6"/>
  <c r="N403" i="6"/>
  <c r="K415" i="6"/>
  <c r="P483" i="6"/>
  <c r="P495" i="6"/>
  <c r="P530" i="6"/>
  <c r="N582" i="6"/>
  <c r="O606" i="6"/>
  <c r="K648" i="6"/>
  <c r="S663" i="6"/>
  <c r="K686" i="6"/>
  <c r="M702" i="6"/>
  <c r="K7" i="6"/>
  <c r="N63" i="6"/>
  <c r="K63" i="6"/>
  <c r="O70" i="6"/>
  <c r="P70" i="6"/>
  <c r="O78" i="6"/>
  <c r="K78" i="6"/>
  <c r="K83" i="6"/>
  <c r="M213" i="6"/>
  <c r="S213" i="6"/>
  <c r="K213" i="6"/>
  <c r="K66" i="6"/>
  <c r="O66" i="6"/>
  <c r="K11" i="6"/>
  <c r="S15" i="6"/>
  <c r="K15" i="6"/>
  <c r="P38" i="6"/>
  <c r="P54" i="6"/>
  <c r="K70" i="6"/>
  <c r="P78" i="6"/>
  <c r="O101" i="6"/>
  <c r="O113" i="6"/>
  <c r="K113" i="6"/>
  <c r="K129" i="6"/>
  <c r="M189" i="6"/>
  <c r="S189" i="6"/>
  <c r="K189" i="6"/>
  <c r="N208" i="6"/>
  <c r="M241" i="6"/>
  <c r="S241" i="6"/>
  <c r="K27" i="6"/>
  <c r="S31" i="6"/>
  <c r="K31" i="6"/>
  <c r="N39" i="6"/>
  <c r="K79" i="6"/>
  <c r="N86" i="6"/>
  <c r="K86" i="6"/>
  <c r="P114" i="6"/>
  <c r="N236" i="6"/>
  <c r="P236" i="6"/>
  <c r="O100" i="6"/>
  <c r="P100" i="6"/>
  <c r="K114" i="6"/>
  <c r="P178" i="6"/>
  <c r="O200" i="6"/>
  <c r="M257" i="6"/>
  <c r="S257" i="6"/>
  <c r="P312" i="6"/>
  <c r="O320" i="6"/>
  <c r="K344" i="6"/>
  <c r="K384" i="6"/>
  <c r="N401" i="6"/>
  <c r="N415" i="6"/>
  <c r="N461" i="6"/>
  <c r="N467" i="6"/>
  <c r="K479" i="6"/>
  <c r="K507" i="6"/>
  <c r="K526" i="6"/>
  <c r="O578" i="6"/>
  <c r="K640" i="6"/>
  <c r="O658" i="6"/>
  <c r="S667" i="6"/>
  <c r="K672" i="6"/>
  <c r="S679" i="6"/>
  <c r="O688" i="6"/>
  <c r="S696" i="6"/>
  <c r="K701" i="6"/>
  <c r="K85" i="6"/>
  <c r="K150" i="6"/>
  <c r="O173" i="6"/>
  <c r="K181" i="6"/>
  <c r="M201" i="6"/>
  <c r="P204" i="6"/>
  <c r="K209" i="6"/>
  <c r="K229" i="6"/>
  <c r="K277" i="6"/>
  <c r="K305" i="6"/>
  <c r="M337" i="6"/>
  <c r="M361" i="6"/>
  <c r="P376" i="6"/>
  <c r="O392" i="6"/>
  <c r="N431" i="6"/>
  <c r="N435" i="6"/>
  <c r="N471" i="6"/>
  <c r="O483" i="6"/>
  <c r="P499" i="6"/>
  <c r="N513" i="6"/>
  <c r="N521" i="6"/>
  <c r="P551" i="6"/>
  <c r="O559" i="6"/>
  <c r="K590" i="6"/>
  <c r="K606" i="6"/>
  <c r="K610" i="6"/>
  <c r="K650" i="6"/>
  <c r="M657" i="6"/>
  <c r="M677" i="6"/>
  <c r="O678" i="6"/>
  <c r="K683" i="6"/>
  <c r="M687" i="6"/>
  <c r="P344" i="6"/>
  <c r="O590" i="6"/>
  <c r="O610" i="6"/>
  <c r="O348" i="6"/>
  <c r="S185" i="6"/>
  <c r="M217" i="6"/>
  <c r="S217" i="6"/>
  <c r="M313" i="6"/>
  <c r="N531" i="6"/>
  <c r="K554" i="6"/>
  <c r="P531" i="6"/>
  <c r="P547" i="6"/>
  <c r="M554" i="6"/>
  <c r="S98" i="6"/>
  <c r="P98" i="6"/>
  <c r="P170" i="6"/>
  <c r="K170" i="6"/>
  <c r="S249" i="6"/>
  <c r="K249" i="6"/>
  <c r="P272" i="6"/>
  <c r="P280" i="6"/>
  <c r="N35" i="6"/>
  <c r="K46" i="6"/>
  <c r="K50" i="6"/>
  <c r="K51" i="6"/>
  <c r="P66" i="6"/>
  <c r="N67" i="6"/>
  <c r="K74" i="6"/>
  <c r="K75" i="6"/>
  <c r="P82" i="6"/>
  <c r="N83" i="6"/>
  <c r="K89" i="6"/>
  <c r="K90" i="6"/>
  <c r="K102" i="6"/>
  <c r="K122" i="6"/>
  <c r="K125" i="6"/>
  <c r="K138" i="6"/>
  <c r="K141" i="6"/>
  <c r="K146" i="6"/>
  <c r="K162" i="6"/>
  <c r="K177" i="6"/>
  <c r="M205" i="6"/>
  <c r="S205" i="6"/>
  <c r="K225" i="6"/>
  <c r="S233" i="6"/>
  <c r="K233" i="6"/>
  <c r="N240" i="6"/>
  <c r="N244" i="6"/>
  <c r="M249" i="6"/>
  <c r="S265" i="6"/>
  <c r="K265" i="6"/>
  <c r="N272" i="6"/>
  <c r="N280" i="6"/>
  <c r="S300" i="6"/>
  <c r="K300" i="6"/>
  <c r="O300" i="6"/>
  <c r="P7" i="6"/>
  <c r="P15" i="6"/>
  <c r="P23" i="6"/>
  <c r="P31" i="6"/>
  <c r="O50" i="6"/>
  <c r="O74" i="6"/>
  <c r="O89" i="6"/>
  <c r="K98" i="6"/>
  <c r="P130" i="6"/>
  <c r="P146" i="6"/>
  <c r="M197" i="6"/>
  <c r="S197" i="6"/>
  <c r="S225" i="6"/>
  <c r="K273" i="6"/>
  <c r="S273" i="6"/>
  <c r="S281" i="6"/>
  <c r="K281" i="6"/>
  <c r="N296" i="6"/>
  <c r="P3" i="6"/>
  <c r="P11" i="6"/>
  <c r="P19" i="6"/>
  <c r="P27" i="6"/>
  <c r="O46" i="6"/>
  <c r="K62" i="6"/>
  <c r="S95" i="6"/>
  <c r="P97" i="6"/>
  <c r="O98" i="6"/>
  <c r="P101" i="6"/>
  <c r="P102" i="6"/>
  <c r="P106" i="6"/>
  <c r="K106" i="6"/>
  <c r="O109" i="6"/>
  <c r="O145" i="6"/>
  <c r="K161" i="6"/>
  <c r="M185" i="6"/>
  <c r="M194" i="6"/>
  <c r="K197" i="6"/>
  <c r="N200" i="6"/>
  <c r="S201" i="6"/>
  <c r="O232" i="6"/>
  <c r="O248" i="6"/>
  <c r="P264" i="6"/>
  <c r="M273" i="6"/>
  <c r="M281" i="6"/>
  <c r="M285" i="6"/>
  <c r="K285" i="6"/>
  <c r="M293" i="6"/>
  <c r="S293" i="6"/>
  <c r="K293" i="6"/>
  <c r="P296" i="6"/>
  <c r="P300" i="6"/>
  <c r="S229" i="6"/>
  <c r="S261" i="6"/>
  <c r="S277" i="6"/>
  <c r="M305" i="6"/>
  <c r="S308" i="6"/>
  <c r="P308" i="6"/>
  <c r="S316" i="6"/>
  <c r="S328" i="6"/>
  <c r="K328" i="6"/>
  <c r="P328" i="6"/>
  <c r="S336" i="6"/>
  <c r="P336" i="6"/>
  <c r="S340" i="6"/>
  <c r="O340" i="6"/>
  <c r="M345" i="6"/>
  <c r="K368" i="6"/>
  <c r="M369" i="6"/>
  <c r="S384" i="6"/>
  <c r="P384" i="6"/>
  <c r="S388" i="6"/>
  <c r="M406" i="6"/>
  <c r="K406" i="6"/>
  <c r="N417" i="6"/>
  <c r="N427" i="6"/>
  <c r="K427" i="6"/>
  <c r="N433" i="6"/>
  <c r="N437" i="6"/>
  <c r="N453" i="6"/>
  <c r="O455" i="6"/>
  <c r="N455" i="6"/>
  <c r="O491" i="6"/>
  <c r="K491" i="6"/>
  <c r="M498" i="6"/>
  <c r="N511" i="6"/>
  <c r="K511" i="6"/>
  <c r="S352" i="6"/>
  <c r="P352" i="6"/>
  <c r="S356" i="6"/>
  <c r="K385" i="6"/>
  <c r="M385" i="6"/>
  <c r="M438" i="6"/>
  <c r="K438" i="6"/>
  <c r="P459" i="6"/>
  <c r="K459" i="6"/>
  <c r="N473" i="6"/>
  <c r="P519" i="6"/>
  <c r="K519" i="6"/>
  <c r="N529" i="6"/>
  <c r="P538" i="6"/>
  <c r="M538" i="6"/>
  <c r="K538" i="6"/>
  <c r="S538" i="6"/>
  <c r="S320" i="6"/>
  <c r="P320" i="6"/>
  <c r="S324" i="6"/>
  <c r="K353" i="6"/>
  <c r="M353" i="6"/>
  <c r="S380" i="6"/>
  <c r="S392" i="6"/>
  <c r="K392" i="6"/>
  <c r="P392" i="6"/>
  <c r="N421" i="6"/>
  <c r="P438" i="6"/>
  <c r="N457" i="6"/>
  <c r="S474" i="6"/>
  <c r="K474" i="6"/>
  <c r="K487" i="6"/>
  <c r="N489" i="6"/>
  <c r="N501" i="6"/>
  <c r="K321" i="6"/>
  <c r="M321" i="6"/>
  <c r="S348" i="6"/>
  <c r="K352" i="6"/>
  <c r="O356" i="6"/>
  <c r="S360" i="6"/>
  <c r="K360" i="6"/>
  <c r="P360" i="6"/>
  <c r="S368" i="6"/>
  <c r="P368" i="6"/>
  <c r="S372" i="6"/>
  <c r="O372" i="6"/>
  <c r="N405" i="6"/>
  <c r="P419" i="6"/>
  <c r="M422" i="6"/>
  <c r="P422" i="6"/>
  <c r="K422" i="6"/>
  <c r="P426" i="6"/>
  <c r="M426" i="6"/>
  <c r="M458" i="6"/>
  <c r="P458" i="6"/>
  <c r="K458" i="6"/>
  <c r="K463" i="6"/>
  <c r="O463" i="6"/>
  <c r="N477" i="6"/>
  <c r="N497" i="6"/>
  <c r="K502" i="6"/>
  <c r="P502" i="6"/>
  <c r="S510" i="6"/>
  <c r="P510" i="6"/>
  <c r="M536" i="6"/>
  <c r="N536" i="6"/>
  <c r="O523" i="6"/>
  <c r="K523" i="6"/>
  <c r="N539" i="6"/>
  <c r="P566" i="6"/>
  <c r="M566" i="6"/>
  <c r="P574" i="6"/>
  <c r="M574" i="6"/>
  <c r="S594" i="6"/>
  <c r="O594" i="6"/>
  <c r="K594" i="6"/>
  <c r="S602" i="6"/>
  <c r="O602" i="6"/>
  <c r="K602" i="6"/>
  <c r="P435" i="6"/>
  <c r="P471" i="6"/>
  <c r="M486" i="6"/>
  <c r="K486" i="6"/>
  <c r="P546" i="6"/>
  <c r="K566" i="6"/>
  <c r="K574" i="6"/>
  <c r="S586" i="6"/>
  <c r="O586" i="6"/>
  <c r="K586" i="6"/>
  <c r="P562" i="6"/>
  <c r="M562" i="6"/>
  <c r="N571" i="6"/>
  <c r="S598" i="6"/>
  <c r="K598" i="6"/>
  <c r="O312" i="6"/>
  <c r="O344" i="6"/>
  <c r="O376" i="6"/>
  <c r="N475" i="6"/>
  <c r="O479" i="6"/>
  <c r="P486" i="6"/>
  <c r="N499" i="6"/>
  <c r="O507" i="6"/>
  <c r="M518" i="6"/>
  <c r="K518" i="6"/>
  <c r="P527" i="6"/>
  <c r="K527" i="6"/>
  <c r="S555" i="6"/>
  <c r="K555" i="6"/>
  <c r="P555" i="6"/>
  <c r="K562" i="6"/>
  <c r="O567" i="6"/>
  <c r="N567" i="6"/>
  <c r="P585" i="6"/>
  <c r="M585" i="6"/>
  <c r="M589" i="6"/>
  <c r="O598" i="6"/>
  <c r="P601" i="6"/>
  <c r="M601" i="6"/>
  <c r="O642" i="6"/>
  <c r="O650" i="6"/>
  <c r="O547" i="6"/>
  <c r="O551" i="6"/>
  <c r="M570" i="6"/>
  <c r="P606" i="6"/>
  <c r="K660" i="6"/>
  <c r="M665" i="6"/>
  <c r="O666" i="6"/>
  <c r="S671" i="6"/>
  <c r="K676" i="6"/>
  <c r="M681" i="6"/>
  <c r="K690" i="6"/>
  <c r="O695" i="6"/>
  <c r="S700" i="6"/>
  <c r="K705" i="6"/>
  <c r="S570" i="6"/>
  <c r="P590" i="6"/>
  <c r="P610" i="6"/>
  <c r="O636" i="6"/>
  <c r="O644" i="6"/>
  <c r="O652" i="6"/>
  <c r="S659" i="6"/>
  <c r="K664" i="6"/>
  <c r="M669" i="6"/>
  <c r="O670" i="6"/>
  <c r="S675" i="6"/>
  <c r="K680" i="6"/>
  <c r="M684" i="6"/>
  <c r="O685" i="6"/>
  <c r="S689" i="6"/>
  <c r="K694" i="6"/>
  <c r="M698" i="6"/>
  <c r="O699" i="6"/>
  <c r="S704" i="6"/>
  <c r="K42" i="6"/>
  <c r="K43" i="6"/>
  <c r="K58" i="6"/>
  <c r="K59" i="6"/>
  <c r="O3" i="6"/>
  <c r="O7" i="6"/>
  <c r="O11" i="6"/>
  <c r="O15" i="6"/>
  <c r="O19" i="6"/>
  <c r="O23" i="6"/>
  <c r="O27" i="6"/>
  <c r="O31" i="6"/>
  <c r="K38" i="6"/>
  <c r="K39" i="6"/>
  <c r="O42" i="6"/>
  <c r="K54" i="6"/>
  <c r="K55" i="6"/>
  <c r="O58" i="6"/>
  <c r="P5" i="6"/>
  <c r="P9" i="6"/>
  <c r="P13" i="6"/>
  <c r="P17" i="6"/>
  <c r="P21" i="6"/>
  <c r="P25" i="6"/>
  <c r="P29" i="6"/>
  <c r="P33" i="6"/>
  <c r="N113" i="6"/>
  <c r="P113" i="6"/>
  <c r="O116" i="6"/>
  <c r="P116" i="6"/>
  <c r="S118" i="6"/>
  <c r="O118" i="6"/>
  <c r="N118" i="6"/>
  <c r="N129" i="6"/>
  <c r="P129" i="6"/>
  <c r="O132" i="6"/>
  <c r="P132" i="6"/>
  <c r="S134" i="6"/>
  <c r="O134" i="6"/>
  <c r="N134" i="6"/>
  <c r="N145" i="6"/>
  <c r="P145" i="6"/>
  <c r="O148" i="6"/>
  <c r="P148" i="6"/>
  <c r="S150" i="6"/>
  <c r="O150" i="6"/>
  <c r="N150" i="6"/>
  <c r="N161" i="6"/>
  <c r="P161" i="6"/>
  <c r="O164" i="6"/>
  <c r="P164" i="6"/>
  <c r="S166" i="6"/>
  <c r="O166" i="6"/>
  <c r="N166" i="6"/>
  <c r="N177" i="6"/>
  <c r="P177" i="6"/>
  <c r="S180" i="6"/>
  <c r="O180" i="6"/>
  <c r="K180" i="6"/>
  <c r="N190" i="6"/>
  <c r="M190" i="6"/>
  <c r="N192" i="6"/>
  <c r="N196" i="6"/>
  <c r="S208" i="6"/>
  <c r="K208" i="6"/>
  <c r="P208" i="6"/>
  <c r="S212" i="6"/>
  <c r="O212" i="6"/>
  <c r="K212" i="6"/>
  <c r="N224" i="6"/>
  <c r="N228" i="6"/>
  <c r="S240" i="6"/>
  <c r="K240" i="6"/>
  <c r="P240" i="6"/>
  <c r="S244" i="6"/>
  <c r="O244" i="6"/>
  <c r="K244" i="6"/>
  <c r="N256" i="6"/>
  <c r="S276" i="6"/>
  <c r="O276" i="6"/>
  <c r="K276" i="6"/>
  <c r="N276" i="6"/>
  <c r="S292" i="6"/>
  <c r="O292" i="6"/>
  <c r="K292" i="6"/>
  <c r="N292" i="6"/>
  <c r="O2" i="6"/>
  <c r="O6" i="6"/>
  <c r="O10" i="6"/>
  <c r="O14" i="6"/>
  <c r="O18" i="6"/>
  <c r="O22" i="6"/>
  <c r="O26" i="6"/>
  <c r="O30" i="6"/>
  <c r="O34" i="6"/>
  <c r="O37" i="6"/>
  <c r="O41" i="6"/>
  <c r="O45" i="6"/>
  <c r="O49" i="6"/>
  <c r="O53" i="6"/>
  <c r="O57" i="6"/>
  <c r="O61" i="6"/>
  <c r="O65" i="6"/>
  <c r="O69" i="6"/>
  <c r="O73" i="6"/>
  <c r="O77" i="6"/>
  <c r="O81" i="6"/>
  <c r="O88" i="6"/>
  <c r="O92" i="6"/>
  <c r="N97" i="6"/>
  <c r="K97" i="6"/>
  <c r="O104" i="6"/>
  <c r="P104" i="6"/>
  <c r="S106" i="6"/>
  <c r="O106" i="6"/>
  <c r="N106" i="6"/>
  <c r="N117" i="6"/>
  <c r="P117" i="6"/>
  <c r="O120" i="6"/>
  <c r="P120" i="6"/>
  <c r="S122" i="6"/>
  <c r="O122" i="6"/>
  <c r="N122" i="6"/>
  <c r="N133" i="6"/>
  <c r="P133" i="6"/>
  <c r="O136" i="6"/>
  <c r="P136" i="6"/>
  <c r="S138" i="6"/>
  <c r="O138" i="6"/>
  <c r="N138" i="6"/>
  <c r="N149" i="6"/>
  <c r="P149" i="6"/>
  <c r="O152" i="6"/>
  <c r="P152" i="6"/>
  <c r="S154" i="6"/>
  <c r="O154" i="6"/>
  <c r="N154" i="6"/>
  <c r="N165" i="6"/>
  <c r="P165" i="6"/>
  <c r="O168" i="6"/>
  <c r="P168" i="6"/>
  <c r="S170" i="6"/>
  <c r="O170" i="6"/>
  <c r="N170" i="6"/>
  <c r="S184" i="6"/>
  <c r="K184" i="6"/>
  <c r="P184" i="6"/>
  <c r="S188" i="6"/>
  <c r="O188" i="6"/>
  <c r="K188" i="6"/>
  <c r="N198" i="6"/>
  <c r="M198" i="6"/>
  <c r="S216" i="6"/>
  <c r="K216" i="6"/>
  <c r="P216" i="6"/>
  <c r="S220" i="6"/>
  <c r="O220" i="6"/>
  <c r="K220" i="6"/>
  <c r="S248" i="6"/>
  <c r="K248" i="6"/>
  <c r="P248" i="6"/>
  <c r="S252" i="6"/>
  <c r="O252" i="6"/>
  <c r="K252" i="6"/>
  <c r="O256" i="6"/>
  <c r="S268" i="6"/>
  <c r="O268" i="6"/>
  <c r="K268" i="6"/>
  <c r="N268" i="6"/>
  <c r="P10" i="6"/>
  <c r="P14" i="6"/>
  <c r="P18" i="6"/>
  <c r="P26" i="6"/>
  <c r="N105" i="6"/>
  <c r="P105" i="6"/>
  <c r="N121" i="6"/>
  <c r="P121" i="6"/>
  <c r="N137" i="6"/>
  <c r="P137" i="6"/>
  <c r="O140" i="6"/>
  <c r="P140" i="6"/>
  <c r="S142" i="6"/>
  <c r="O142" i="6"/>
  <c r="N142" i="6"/>
  <c r="N153" i="6"/>
  <c r="P153" i="6"/>
  <c r="N169" i="6"/>
  <c r="P169" i="6"/>
  <c r="O172" i="6"/>
  <c r="P172" i="6"/>
  <c r="S174" i="6"/>
  <c r="O174" i="6"/>
  <c r="N174" i="6"/>
  <c r="S192" i="6"/>
  <c r="K192" i="6"/>
  <c r="P192" i="6"/>
  <c r="S228" i="6"/>
  <c r="O228" i="6"/>
  <c r="K228" i="6"/>
  <c r="S284" i="6"/>
  <c r="O284" i="6"/>
  <c r="K284" i="6"/>
  <c r="N284" i="6"/>
  <c r="P2" i="6"/>
  <c r="P6" i="6"/>
  <c r="P22" i="6"/>
  <c r="P30" i="6"/>
  <c r="P34" i="6"/>
  <c r="O108" i="6"/>
  <c r="P108" i="6"/>
  <c r="S110" i="6"/>
  <c r="O110" i="6"/>
  <c r="N110" i="6"/>
  <c r="O124" i="6"/>
  <c r="P124" i="6"/>
  <c r="S126" i="6"/>
  <c r="O126" i="6"/>
  <c r="N126" i="6"/>
  <c r="O156" i="6"/>
  <c r="P156" i="6"/>
  <c r="S158" i="6"/>
  <c r="O158" i="6"/>
  <c r="N158" i="6"/>
  <c r="S196" i="6"/>
  <c r="O196" i="6"/>
  <c r="K196" i="6"/>
  <c r="S224" i="6"/>
  <c r="K224" i="6"/>
  <c r="P224" i="6"/>
  <c r="S256" i="6"/>
  <c r="K256" i="6"/>
  <c r="S260" i="6"/>
  <c r="O260" i="6"/>
  <c r="K260" i="6"/>
  <c r="N260" i="6"/>
  <c r="S317" i="6"/>
  <c r="M317" i="6"/>
  <c r="K317" i="6"/>
  <c r="S349" i="6"/>
  <c r="M349" i="6"/>
  <c r="K349" i="6"/>
  <c r="N3" i="6"/>
  <c r="K6" i="6"/>
  <c r="N7" i="6"/>
  <c r="K10" i="6"/>
  <c r="N11" i="6"/>
  <c r="K14" i="6"/>
  <c r="N15" i="6"/>
  <c r="K18" i="6"/>
  <c r="N19" i="6"/>
  <c r="K22" i="6"/>
  <c r="N23" i="6"/>
  <c r="K26" i="6"/>
  <c r="N27" i="6"/>
  <c r="K30" i="6"/>
  <c r="N31" i="6"/>
  <c r="K34" i="6"/>
  <c r="S35" i="6"/>
  <c r="O35" i="6"/>
  <c r="P35" i="6"/>
  <c r="N38" i="6"/>
  <c r="S39" i="6"/>
  <c r="O39" i="6"/>
  <c r="P39" i="6"/>
  <c r="N42" i="6"/>
  <c r="S43" i="6"/>
  <c r="O43" i="6"/>
  <c r="P43" i="6"/>
  <c r="N46" i="6"/>
  <c r="S47" i="6"/>
  <c r="O47" i="6"/>
  <c r="P47" i="6"/>
  <c r="N50" i="6"/>
  <c r="S51" i="6"/>
  <c r="O51" i="6"/>
  <c r="P51" i="6"/>
  <c r="N54" i="6"/>
  <c r="S55" i="6"/>
  <c r="O55" i="6"/>
  <c r="P55" i="6"/>
  <c r="N58" i="6"/>
  <c r="S59" i="6"/>
  <c r="O59" i="6"/>
  <c r="P59" i="6"/>
  <c r="N62" i="6"/>
  <c r="S63" i="6"/>
  <c r="O63" i="6"/>
  <c r="P63" i="6"/>
  <c r="N66" i="6"/>
  <c r="S67" i="6"/>
  <c r="O67" i="6"/>
  <c r="P67" i="6"/>
  <c r="N70" i="6"/>
  <c r="S71" i="6"/>
  <c r="O71" i="6"/>
  <c r="P71" i="6"/>
  <c r="N74" i="6"/>
  <c r="S75" i="6"/>
  <c r="O75" i="6"/>
  <c r="P75" i="6"/>
  <c r="N78" i="6"/>
  <c r="S79" i="6"/>
  <c r="O79" i="6"/>
  <c r="P79" i="6"/>
  <c r="N82" i="6"/>
  <c r="S83" i="6"/>
  <c r="O83" i="6"/>
  <c r="P83" i="6"/>
  <c r="N85" i="6"/>
  <c r="S86" i="6"/>
  <c r="O86" i="6"/>
  <c r="P86" i="6"/>
  <c r="N89" i="6"/>
  <c r="S90" i="6"/>
  <c r="O90" i="6"/>
  <c r="P90" i="6"/>
  <c r="N93" i="6"/>
  <c r="S94" i="6"/>
  <c r="O94" i="6"/>
  <c r="P94" i="6"/>
  <c r="O97" i="6"/>
  <c r="N101" i="6"/>
  <c r="K101" i="6"/>
  <c r="K105" i="6"/>
  <c r="N109" i="6"/>
  <c r="P109" i="6"/>
  <c r="K110" i="6"/>
  <c r="O112" i="6"/>
  <c r="P112" i="6"/>
  <c r="S114" i="6"/>
  <c r="O114" i="6"/>
  <c r="N114" i="6"/>
  <c r="O117" i="6"/>
  <c r="P118" i="6"/>
  <c r="K121" i="6"/>
  <c r="N125" i="6"/>
  <c r="P125" i="6"/>
  <c r="K126" i="6"/>
  <c r="O128" i="6"/>
  <c r="P128" i="6"/>
  <c r="S130" i="6"/>
  <c r="O130" i="6"/>
  <c r="N130" i="6"/>
  <c r="O133" i="6"/>
  <c r="P134" i="6"/>
  <c r="K137" i="6"/>
  <c r="N141" i="6"/>
  <c r="P141" i="6"/>
  <c r="K142" i="6"/>
  <c r="O144" i="6"/>
  <c r="P144" i="6"/>
  <c r="S146" i="6"/>
  <c r="O146" i="6"/>
  <c r="N146" i="6"/>
  <c r="O149" i="6"/>
  <c r="P150" i="6"/>
  <c r="K153" i="6"/>
  <c r="N157" i="6"/>
  <c r="P157" i="6"/>
  <c r="K158" i="6"/>
  <c r="O160" i="6"/>
  <c r="P160" i="6"/>
  <c r="S162" i="6"/>
  <c r="O162" i="6"/>
  <c r="N162" i="6"/>
  <c r="O165" i="6"/>
  <c r="P166" i="6"/>
  <c r="K169" i="6"/>
  <c r="N173" i="6"/>
  <c r="P173" i="6"/>
  <c r="K174" i="6"/>
  <c r="O176" i="6"/>
  <c r="P176" i="6"/>
  <c r="S178" i="6"/>
  <c r="O178" i="6"/>
  <c r="N178" i="6"/>
  <c r="P180" i="6"/>
  <c r="N184" i="6"/>
  <c r="N188" i="6"/>
  <c r="S200" i="6"/>
  <c r="K200" i="6"/>
  <c r="P200" i="6"/>
  <c r="S204" i="6"/>
  <c r="O204" i="6"/>
  <c r="K204" i="6"/>
  <c r="O208" i="6"/>
  <c r="P212" i="6"/>
  <c r="N216" i="6"/>
  <c r="N220" i="6"/>
  <c r="S232" i="6"/>
  <c r="K232" i="6"/>
  <c r="P232" i="6"/>
  <c r="S236" i="6"/>
  <c r="O236" i="6"/>
  <c r="K236" i="6"/>
  <c r="O240" i="6"/>
  <c r="P244" i="6"/>
  <c r="N248" i="6"/>
  <c r="N252" i="6"/>
  <c r="P268" i="6"/>
  <c r="P284" i="6"/>
  <c r="M301" i="6"/>
  <c r="K301" i="6"/>
  <c r="S304" i="6"/>
  <c r="P304" i="6"/>
  <c r="K304" i="6"/>
  <c r="M309" i="6"/>
  <c r="K309" i="6"/>
  <c r="S333" i="6"/>
  <c r="M333" i="6"/>
  <c r="K333" i="6"/>
  <c r="S264" i="6"/>
  <c r="O264" i="6"/>
  <c r="S272" i="6"/>
  <c r="O272" i="6"/>
  <c r="S280" i="6"/>
  <c r="O280" i="6"/>
  <c r="S288" i="6"/>
  <c r="O288" i="6"/>
  <c r="S296" i="6"/>
  <c r="O296" i="6"/>
  <c r="S301" i="6"/>
  <c r="S309" i="6"/>
  <c r="S341" i="6"/>
  <c r="M341" i="6"/>
  <c r="K341" i="6"/>
  <c r="N98" i="6"/>
  <c r="S102" i="6"/>
  <c r="O102" i="6"/>
  <c r="N102" i="6"/>
  <c r="N237" i="6"/>
  <c r="M237" i="6"/>
  <c r="N253" i="6"/>
  <c r="M253" i="6"/>
  <c r="K264" i="6"/>
  <c r="K272" i="6"/>
  <c r="K280" i="6"/>
  <c r="K288" i="6"/>
  <c r="K296" i="6"/>
  <c r="O304" i="6"/>
  <c r="S325" i="6"/>
  <c r="M325" i="6"/>
  <c r="K325" i="6"/>
  <c r="S399" i="6"/>
  <c r="O399" i="6"/>
  <c r="N399" i="6"/>
  <c r="S410" i="6"/>
  <c r="K410" i="6"/>
  <c r="S411" i="6"/>
  <c r="O411" i="6"/>
  <c r="S423" i="6"/>
  <c r="O423" i="6"/>
  <c r="P423" i="6"/>
  <c r="S430" i="6"/>
  <c r="S442" i="6"/>
  <c r="K442" i="6"/>
  <c r="S443" i="6"/>
  <c r="O443" i="6"/>
  <c r="S462" i="6"/>
  <c r="K462" i="6"/>
  <c r="S478" i="6"/>
  <c r="K478" i="6"/>
  <c r="P478" i="6"/>
  <c r="S482" i="6"/>
  <c r="M482" i="6"/>
  <c r="K482" i="6"/>
  <c r="S490" i="6"/>
  <c r="K490" i="6"/>
  <c r="N300" i="6"/>
  <c r="N308" i="6"/>
  <c r="S313" i="6"/>
  <c r="N316" i="6"/>
  <c r="S321" i="6"/>
  <c r="N324" i="6"/>
  <c r="S329" i="6"/>
  <c r="N332" i="6"/>
  <c r="S337" i="6"/>
  <c r="N340" i="6"/>
  <c r="S345" i="6"/>
  <c r="N348" i="6"/>
  <c r="S353" i="6"/>
  <c r="N356" i="6"/>
  <c r="K357" i="6"/>
  <c r="S361" i="6"/>
  <c r="N364" i="6"/>
  <c r="K365" i="6"/>
  <c r="S369" i="6"/>
  <c r="N372" i="6"/>
  <c r="K373" i="6"/>
  <c r="S377" i="6"/>
  <c r="N380" i="6"/>
  <c r="K381" i="6"/>
  <c r="S385" i="6"/>
  <c r="N388" i="6"/>
  <c r="K389" i="6"/>
  <c r="S393" i="6"/>
  <c r="M398" i="6"/>
  <c r="P399" i="6"/>
  <c r="S406" i="6"/>
  <c r="P411" i="6"/>
  <c r="P414" i="6"/>
  <c r="S418" i="6"/>
  <c r="K418" i="6"/>
  <c r="S419" i="6"/>
  <c r="O419" i="6"/>
  <c r="K423" i="6"/>
  <c r="K430" i="6"/>
  <c r="S431" i="6"/>
  <c r="O431" i="6"/>
  <c r="P431" i="6"/>
  <c r="S438" i="6"/>
  <c r="P443" i="6"/>
  <c r="S447" i="6"/>
  <c r="N447" i="6"/>
  <c r="P447" i="6"/>
  <c r="M462" i="6"/>
  <c r="N465" i="6"/>
  <c r="M490" i="6"/>
  <c r="N493" i="6"/>
  <c r="S495" i="6"/>
  <c r="O495" i="6"/>
  <c r="K495" i="6"/>
  <c r="M357" i="6"/>
  <c r="M365" i="6"/>
  <c r="M373" i="6"/>
  <c r="M381" i="6"/>
  <c r="M389" i="6"/>
  <c r="P398" i="6"/>
  <c r="K399" i="6"/>
  <c r="S407" i="6"/>
  <c r="O407" i="6"/>
  <c r="P407" i="6"/>
  <c r="M410" i="6"/>
  <c r="K411" i="6"/>
  <c r="S414" i="6"/>
  <c r="S426" i="6"/>
  <c r="K426" i="6"/>
  <c r="S427" i="6"/>
  <c r="O427" i="6"/>
  <c r="S439" i="6"/>
  <c r="O439" i="6"/>
  <c r="P439" i="6"/>
  <c r="M442" i="6"/>
  <c r="K443" i="6"/>
  <c r="S446" i="6"/>
  <c r="K446" i="6"/>
  <c r="P446" i="6"/>
  <c r="M450" i="6"/>
  <c r="K450" i="6"/>
  <c r="S455" i="6"/>
  <c r="K455" i="6"/>
  <c r="P455" i="6"/>
  <c r="P462" i="6"/>
  <c r="M466" i="6"/>
  <c r="P466" i="6"/>
  <c r="S467" i="6"/>
  <c r="O467" i="6"/>
  <c r="M478" i="6"/>
  <c r="P482" i="6"/>
  <c r="P490" i="6"/>
  <c r="M494" i="6"/>
  <c r="P494" i="6"/>
  <c r="K494" i="6"/>
  <c r="N312" i="6"/>
  <c r="K316" i="6"/>
  <c r="P316" i="6"/>
  <c r="N320" i="6"/>
  <c r="K324" i="6"/>
  <c r="P324" i="6"/>
  <c r="N328" i="6"/>
  <c r="K332" i="6"/>
  <c r="P332" i="6"/>
  <c r="N336" i="6"/>
  <c r="K340" i="6"/>
  <c r="P340" i="6"/>
  <c r="N344" i="6"/>
  <c r="K348" i="6"/>
  <c r="P348" i="6"/>
  <c r="N352" i="6"/>
  <c r="K356" i="6"/>
  <c r="P356" i="6"/>
  <c r="N360" i="6"/>
  <c r="K364" i="6"/>
  <c r="P364" i="6"/>
  <c r="N368" i="6"/>
  <c r="K372" i="6"/>
  <c r="P372" i="6"/>
  <c r="N376" i="6"/>
  <c r="K380" i="6"/>
  <c r="P380" i="6"/>
  <c r="N384" i="6"/>
  <c r="K388" i="6"/>
  <c r="P388" i="6"/>
  <c r="N392" i="6"/>
  <c r="K398" i="6"/>
  <c r="S402" i="6"/>
  <c r="K402" i="6"/>
  <c r="S403" i="6"/>
  <c r="O403" i="6"/>
  <c r="K407" i="6"/>
  <c r="P410" i="6"/>
  <c r="N411" i="6"/>
  <c r="K414" i="6"/>
  <c r="S415" i="6"/>
  <c r="O415" i="6"/>
  <c r="P415" i="6"/>
  <c r="M418" i="6"/>
  <c r="K419" i="6"/>
  <c r="S422" i="6"/>
  <c r="N423" i="6"/>
  <c r="P427" i="6"/>
  <c r="P430" i="6"/>
  <c r="S434" i="6"/>
  <c r="K434" i="6"/>
  <c r="S435" i="6"/>
  <c r="O435" i="6"/>
  <c r="K439" i="6"/>
  <c r="P442" i="6"/>
  <c r="N443" i="6"/>
  <c r="K447" i="6"/>
  <c r="S454" i="6"/>
  <c r="K454" i="6"/>
  <c r="M454" i="6"/>
  <c r="S459" i="6"/>
  <c r="O459" i="6"/>
  <c r="N459" i="6"/>
  <c r="S463" i="6"/>
  <c r="P463" i="6"/>
  <c r="K466" i="6"/>
  <c r="K467" i="6"/>
  <c r="M474" i="6"/>
  <c r="S475" i="6"/>
  <c r="O475" i="6"/>
  <c r="K475" i="6"/>
  <c r="S479" i="6"/>
  <c r="N479" i="6"/>
  <c r="P479" i="6"/>
  <c r="S483" i="6"/>
  <c r="K483" i="6"/>
  <c r="N509" i="6"/>
  <c r="S451" i="6"/>
  <c r="O451" i="6"/>
  <c r="P451" i="6"/>
  <c r="S458" i="6"/>
  <c r="S470" i="6"/>
  <c r="K470" i="6"/>
  <c r="S471" i="6"/>
  <c r="O471" i="6"/>
  <c r="S487" i="6"/>
  <c r="O487" i="6"/>
  <c r="N487" i="6"/>
  <c r="S491" i="6"/>
  <c r="P491" i="6"/>
  <c r="M502" i="6"/>
  <c r="S503" i="6"/>
  <c r="O503" i="6"/>
  <c r="K503" i="6"/>
  <c r="S507" i="6"/>
  <c r="N507" i="6"/>
  <c r="P507" i="6"/>
  <c r="M522" i="6"/>
  <c r="N523" i="6"/>
  <c r="N525" i="6"/>
  <c r="S535" i="6"/>
  <c r="N535" i="6"/>
  <c r="P535" i="6"/>
  <c r="N540" i="6"/>
  <c r="N543" i="6"/>
  <c r="S567" i="6"/>
  <c r="P567" i="6"/>
  <c r="K567" i="6"/>
  <c r="S577" i="6"/>
  <c r="K577" i="6"/>
  <c r="P577" i="6"/>
  <c r="M577" i="6"/>
  <c r="S597" i="6"/>
  <c r="K597" i="6"/>
  <c r="P597" i="6"/>
  <c r="M597" i="6"/>
  <c r="S506" i="6"/>
  <c r="K506" i="6"/>
  <c r="P506" i="6"/>
  <c r="M510" i="6"/>
  <c r="K510" i="6"/>
  <c r="S515" i="6"/>
  <c r="K515" i="6"/>
  <c r="P515" i="6"/>
  <c r="M526" i="6"/>
  <c r="P526" i="6"/>
  <c r="S527" i="6"/>
  <c r="O527" i="6"/>
  <c r="S534" i="6"/>
  <c r="K534" i="6"/>
  <c r="P534" i="6"/>
  <c r="K546" i="6"/>
  <c r="S558" i="6"/>
  <c r="K558" i="6"/>
  <c r="M558" i="6"/>
  <c r="S581" i="6"/>
  <c r="K581" i="6"/>
  <c r="M581" i="6"/>
  <c r="P581" i="6"/>
  <c r="S514" i="6"/>
  <c r="K514" i="6"/>
  <c r="M514" i="6"/>
  <c r="S519" i="6"/>
  <c r="O519" i="6"/>
  <c r="N519" i="6"/>
  <c r="S523" i="6"/>
  <c r="P523" i="6"/>
  <c r="M542" i="6"/>
  <c r="P542" i="6"/>
  <c r="S543" i="6"/>
  <c r="O543" i="6"/>
  <c r="P558" i="6"/>
  <c r="S563" i="6"/>
  <c r="P563" i="6"/>
  <c r="K563" i="6"/>
  <c r="N563" i="6"/>
  <c r="S609" i="6"/>
  <c r="K609" i="6"/>
  <c r="P609" i="6"/>
  <c r="M609" i="6"/>
  <c r="S522" i="6"/>
  <c r="K522" i="6"/>
  <c r="K542" i="6"/>
  <c r="K543" i="6"/>
  <c r="S559" i="6"/>
  <c r="P559" i="6"/>
  <c r="K559" i="6"/>
  <c r="S593" i="6"/>
  <c r="K593" i="6"/>
  <c r="P593" i="6"/>
  <c r="M593" i="6"/>
  <c r="S613" i="6"/>
  <c r="K613" i="6"/>
  <c r="P613" i="6"/>
  <c r="M613" i="6"/>
  <c r="S554" i="6"/>
  <c r="S582" i="6"/>
  <c r="K582" i="6"/>
  <c r="P582" i="6"/>
  <c r="S486" i="6"/>
  <c r="S498" i="6"/>
  <c r="K498" i="6"/>
  <c r="S499" i="6"/>
  <c r="O499" i="6"/>
  <c r="S511" i="6"/>
  <c r="O511" i="6"/>
  <c r="P511" i="6"/>
  <c r="S518" i="6"/>
  <c r="S530" i="6"/>
  <c r="K530" i="6"/>
  <c r="S531" i="6"/>
  <c r="O531" i="6"/>
  <c r="S539" i="6"/>
  <c r="P539" i="6"/>
  <c r="K539" i="6"/>
  <c r="O539" i="6"/>
  <c r="S550" i="6"/>
  <c r="P554" i="6"/>
  <c r="S571" i="6"/>
  <c r="O571" i="6"/>
  <c r="K571" i="6"/>
  <c r="P571" i="6"/>
  <c r="S578" i="6"/>
  <c r="N578" i="6"/>
  <c r="K578" i="6"/>
  <c r="P638" i="6"/>
  <c r="K638" i="6"/>
  <c r="O638" i="6"/>
  <c r="N547" i="6"/>
  <c r="N551" i="6"/>
  <c r="N555" i="6"/>
  <c r="S574" i="6"/>
  <c r="S585" i="6"/>
  <c r="K585" i="6"/>
  <c r="S589" i="6"/>
  <c r="K589" i="6"/>
  <c r="S605" i="6"/>
  <c r="K605" i="6"/>
  <c r="M643" i="6"/>
  <c r="P646" i="6"/>
  <c r="K646" i="6"/>
  <c r="O646" i="6"/>
  <c r="S601" i="6"/>
  <c r="K601" i="6"/>
  <c r="M605" i="6"/>
  <c r="N638" i="6"/>
  <c r="N646" i="6"/>
  <c r="N654" i="6"/>
  <c r="N640" i="6"/>
  <c r="N648" i="6"/>
  <c r="O654" i="6"/>
  <c r="N656" i="6"/>
  <c r="N660" i="6"/>
  <c r="N664" i="6"/>
  <c r="N668" i="6"/>
  <c r="N672" i="6"/>
  <c r="N676" i="6"/>
  <c r="N680" i="6"/>
  <c r="N683" i="6"/>
  <c r="N686" i="6"/>
  <c r="N690" i="6"/>
  <c r="N694" i="6"/>
  <c r="N697" i="6"/>
  <c r="N701" i="6"/>
  <c r="N705" i="6"/>
  <c r="K636" i="6"/>
  <c r="O640" i="6"/>
  <c r="N642" i="6"/>
  <c r="K644" i="6"/>
  <c r="O648" i="6"/>
  <c r="N650" i="6"/>
  <c r="K652" i="6"/>
  <c r="O656" i="6"/>
  <c r="S657" i="6"/>
  <c r="K658" i="6"/>
  <c r="O660" i="6"/>
  <c r="S661" i="6"/>
  <c r="K662" i="6"/>
  <c r="O664" i="6"/>
  <c r="S665" i="6"/>
  <c r="K666" i="6"/>
  <c r="O668" i="6"/>
  <c r="S669" i="6"/>
  <c r="K670" i="6"/>
  <c r="O672" i="6"/>
  <c r="S673" i="6"/>
  <c r="K674" i="6"/>
  <c r="O676" i="6"/>
  <c r="S677" i="6"/>
  <c r="K678" i="6"/>
  <c r="O680" i="6"/>
  <c r="S681" i="6"/>
  <c r="O683" i="6"/>
  <c r="S684" i="6"/>
  <c r="K685" i="6"/>
  <c r="O686" i="6"/>
  <c r="S687" i="6"/>
  <c r="K688" i="6"/>
  <c r="O690" i="6"/>
  <c r="S691" i="6"/>
  <c r="K692" i="6"/>
  <c r="O694" i="6"/>
  <c r="K695" i="6"/>
  <c r="O697" i="6"/>
  <c r="S698" i="6"/>
  <c r="K699" i="6"/>
  <c r="O701" i="6"/>
  <c r="S702" i="6"/>
  <c r="K703" i="6"/>
  <c r="O705" i="6"/>
  <c r="N586" i="6"/>
  <c r="N590" i="6"/>
  <c r="N594" i="6"/>
  <c r="N598" i="6"/>
  <c r="N602" i="6"/>
  <c r="N606" i="6"/>
  <c r="N610" i="6"/>
  <c r="N636" i="6"/>
  <c r="N644" i="6"/>
  <c r="N652" i="6"/>
  <c r="K654" i="6"/>
  <c r="N658" i="6"/>
  <c r="M659" i="6"/>
  <c r="N662" i="6"/>
  <c r="M663" i="6"/>
  <c r="N666" i="6"/>
  <c r="M667" i="6"/>
  <c r="N670" i="6"/>
  <c r="M671" i="6"/>
  <c r="N674" i="6"/>
  <c r="M675" i="6"/>
  <c r="N678" i="6"/>
  <c r="M679" i="6"/>
  <c r="M682" i="6"/>
  <c r="N685" i="6"/>
  <c r="N688" i="6"/>
  <c r="M689" i="6"/>
  <c r="N692" i="6"/>
  <c r="M693" i="6"/>
  <c r="N695" i="6"/>
  <c r="M696" i="6"/>
  <c r="N699" i="6"/>
  <c r="M700" i="6"/>
  <c r="N703" i="6"/>
  <c r="M704" i="6"/>
  <c r="M24" i="6"/>
  <c r="S24" i="6"/>
  <c r="M48" i="6"/>
  <c r="S48" i="6"/>
  <c r="M56" i="6"/>
  <c r="S56" i="6"/>
  <c r="M87" i="6"/>
  <c r="S87" i="6"/>
  <c r="M107" i="6"/>
  <c r="S107" i="6"/>
  <c r="M115" i="6"/>
  <c r="S115" i="6"/>
  <c r="M123" i="6"/>
  <c r="S123" i="6"/>
  <c r="M131" i="6"/>
  <c r="S131" i="6"/>
  <c r="S143" i="6"/>
  <c r="M151" i="6"/>
  <c r="S151" i="6"/>
  <c r="M159" i="6"/>
  <c r="S159" i="6"/>
  <c r="M167" i="6"/>
  <c r="S167" i="6"/>
  <c r="N191" i="6"/>
  <c r="O191" i="6"/>
  <c r="N219" i="6"/>
  <c r="O219" i="6"/>
  <c r="N227" i="6"/>
  <c r="O227" i="6"/>
  <c r="N263" i="6"/>
  <c r="O263" i="6"/>
  <c r="N279" i="6"/>
  <c r="O279" i="6"/>
  <c r="N303" i="6"/>
  <c r="O303" i="6"/>
  <c r="N315" i="6"/>
  <c r="O315" i="6"/>
  <c r="N335" i="6"/>
  <c r="O335" i="6"/>
  <c r="N339" i="6"/>
  <c r="O339" i="6"/>
  <c r="N343" i="6"/>
  <c r="O343" i="6"/>
  <c r="N347" i="6"/>
  <c r="O347" i="6"/>
  <c r="N351" i="6"/>
  <c r="O351" i="6"/>
  <c r="N355" i="6"/>
  <c r="O355" i="6"/>
  <c r="N359" i="6"/>
  <c r="O359" i="6"/>
  <c r="N363" i="6"/>
  <c r="O363" i="6"/>
  <c r="N367" i="6"/>
  <c r="O367" i="6"/>
  <c r="N371" i="6"/>
  <c r="O371" i="6"/>
  <c r="N375" i="6"/>
  <c r="O375" i="6"/>
  <c r="N379" i="6"/>
  <c r="O379" i="6"/>
  <c r="N383" i="6"/>
  <c r="O383" i="6"/>
  <c r="N387" i="6"/>
  <c r="O387" i="6"/>
  <c r="N391" i="6"/>
  <c r="O391" i="6"/>
  <c r="S395" i="6"/>
  <c r="M395" i="6"/>
  <c r="O395" i="6"/>
  <c r="P395" i="6"/>
  <c r="O533" i="6"/>
  <c r="K533" i="6"/>
  <c r="M533" i="6"/>
  <c r="S533" i="6"/>
  <c r="O537" i="6"/>
  <c r="K537" i="6"/>
  <c r="M537" i="6"/>
  <c r="S537" i="6"/>
  <c r="O541" i="6"/>
  <c r="K541" i="6"/>
  <c r="M541" i="6"/>
  <c r="S541" i="6"/>
  <c r="O549" i="6"/>
  <c r="K549" i="6"/>
  <c r="M549" i="6"/>
  <c r="S549" i="6"/>
  <c r="P549" i="6"/>
  <c r="O565" i="6"/>
  <c r="K565" i="6"/>
  <c r="M565" i="6"/>
  <c r="S565" i="6"/>
  <c r="P565" i="6"/>
  <c r="M28" i="6"/>
  <c r="S28" i="6"/>
  <c r="M44" i="6"/>
  <c r="S44" i="6"/>
  <c r="M64" i="6"/>
  <c r="S64" i="6"/>
  <c r="M76" i="6"/>
  <c r="S76" i="6"/>
  <c r="M95" i="6"/>
  <c r="M99" i="6"/>
  <c r="S99" i="6"/>
  <c r="M103" i="6"/>
  <c r="S103" i="6"/>
  <c r="M119" i="6"/>
  <c r="S119" i="6"/>
  <c r="M143" i="6"/>
  <c r="M175" i="6"/>
  <c r="S175" i="6"/>
  <c r="N187" i="6"/>
  <c r="O187" i="6"/>
  <c r="N203" i="6"/>
  <c r="O203" i="6"/>
  <c r="N207" i="6"/>
  <c r="O207" i="6"/>
  <c r="N223" i="6"/>
  <c r="O223" i="6"/>
  <c r="N239" i="6"/>
  <c r="O239" i="6"/>
  <c r="N243" i="6"/>
  <c r="N255" i="6"/>
  <c r="O255" i="6"/>
  <c r="N271" i="6"/>
  <c r="O271" i="6"/>
  <c r="N287" i="6"/>
  <c r="O287" i="6"/>
  <c r="N291" i="6"/>
  <c r="N311" i="6"/>
  <c r="O311" i="6"/>
  <c r="N327" i="6"/>
  <c r="O327" i="6"/>
  <c r="N331" i="6"/>
  <c r="O331" i="6"/>
  <c r="N8" i="6"/>
  <c r="M9" i="6"/>
  <c r="S9" i="6"/>
  <c r="N20" i="6"/>
  <c r="M21" i="6"/>
  <c r="S21" i="6"/>
  <c r="N32" i="6"/>
  <c r="M33" i="6"/>
  <c r="S33" i="6"/>
  <c r="N44" i="6"/>
  <c r="M45" i="6"/>
  <c r="S45" i="6"/>
  <c r="N56" i="6"/>
  <c r="M57" i="6"/>
  <c r="S57" i="6"/>
  <c r="N68" i="6"/>
  <c r="M69" i="6"/>
  <c r="S69" i="6"/>
  <c r="N80" i="6"/>
  <c r="M81" i="6"/>
  <c r="S81" i="6"/>
  <c r="N91" i="6"/>
  <c r="M92" i="6"/>
  <c r="S92" i="6"/>
  <c r="N99" i="6"/>
  <c r="M100" i="6"/>
  <c r="S100" i="6"/>
  <c r="N111" i="6"/>
  <c r="M112" i="6"/>
  <c r="S112" i="6"/>
  <c r="N123" i="6"/>
  <c r="M124" i="6"/>
  <c r="S124" i="6"/>
  <c r="N135" i="6"/>
  <c r="M136" i="6"/>
  <c r="S136" i="6"/>
  <c r="N147" i="6"/>
  <c r="M148" i="6"/>
  <c r="S148" i="6"/>
  <c r="N159" i="6"/>
  <c r="M160" i="6"/>
  <c r="S160" i="6"/>
  <c r="N171" i="6"/>
  <c r="M172" i="6"/>
  <c r="S172" i="6"/>
  <c r="O206" i="6"/>
  <c r="K206" i="6"/>
  <c r="P207" i="6"/>
  <c r="O210" i="6"/>
  <c r="K210" i="6"/>
  <c r="N210" i="6"/>
  <c r="K211" i="6"/>
  <c r="O214" i="6"/>
  <c r="K214" i="6"/>
  <c r="N214" i="6"/>
  <c r="K215" i="6"/>
  <c r="P215" i="6"/>
  <c r="O218" i="6"/>
  <c r="K218" i="6"/>
  <c r="N218" i="6"/>
  <c r="K219" i="6"/>
  <c r="P219" i="6"/>
  <c r="O222" i="6"/>
  <c r="K222" i="6"/>
  <c r="N222" i="6"/>
  <c r="K223" i="6"/>
  <c r="P223" i="6"/>
  <c r="O226" i="6"/>
  <c r="K226" i="6"/>
  <c r="N226" i="6"/>
  <c r="K227" i="6"/>
  <c r="P227" i="6"/>
  <c r="O230" i="6"/>
  <c r="K230" i="6"/>
  <c r="N230" i="6"/>
  <c r="K231" i="6"/>
  <c r="O234" i="6"/>
  <c r="K234" i="6"/>
  <c r="N234" i="6"/>
  <c r="K235" i="6"/>
  <c r="O238" i="6"/>
  <c r="K238" i="6"/>
  <c r="N238" i="6"/>
  <c r="K239" i="6"/>
  <c r="P239" i="6"/>
  <c r="O242" i="6"/>
  <c r="K242" i="6"/>
  <c r="N242" i="6"/>
  <c r="K243" i="6"/>
  <c r="P243" i="6"/>
  <c r="O246" i="6"/>
  <c r="K246" i="6"/>
  <c r="N246" i="6"/>
  <c r="K247" i="6"/>
  <c r="O250" i="6"/>
  <c r="K250" i="6"/>
  <c r="N250" i="6"/>
  <c r="K251" i="6"/>
  <c r="O254" i="6"/>
  <c r="K254" i="6"/>
  <c r="N254" i="6"/>
  <c r="K255" i="6"/>
  <c r="P255" i="6"/>
  <c r="O258" i="6"/>
  <c r="K258" i="6"/>
  <c r="N258" i="6"/>
  <c r="K259" i="6"/>
  <c r="O262" i="6"/>
  <c r="K262" i="6"/>
  <c r="N262" i="6"/>
  <c r="K263" i="6"/>
  <c r="P263" i="6"/>
  <c r="O266" i="6"/>
  <c r="K266" i="6"/>
  <c r="N266" i="6"/>
  <c r="K267" i="6"/>
  <c r="O270" i="6"/>
  <c r="K270" i="6"/>
  <c r="N270" i="6"/>
  <c r="K271" i="6"/>
  <c r="P271" i="6"/>
  <c r="O274" i="6"/>
  <c r="K274" i="6"/>
  <c r="N274" i="6"/>
  <c r="K275" i="6"/>
  <c r="O278" i="6"/>
  <c r="K278" i="6"/>
  <c r="N278" i="6"/>
  <c r="K279" i="6"/>
  <c r="P279" i="6"/>
  <c r="O282" i="6"/>
  <c r="K282" i="6"/>
  <c r="N282" i="6"/>
  <c r="K283" i="6"/>
  <c r="O286" i="6"/>
  <c r="K286" i="6"/>
  <c r="N286" i="6"/>
  <c r="K287" i="6"/>
  <c r="P287" i="6"/>
  <c r="O290" i="6"/>
  <c r="K290" i="6"/>
  <c r="N290" i="6"/>
  <c r="K291" i="6"/>
  <c r="P291" i="6"/>
  <c r="O294" i="6"/>
  <c r="K294" i="6"/>
  <c r="N294" i="6"/>
  <c r="K295" i="6"/>
  <c r="O298" i="6"/>
  <c r="K298" i="6"/>
  <c r="N298" i="6"/>
  <c r="K299" i="6"/>
  <c r="O302" i="6"/>
  <c r="K302" i="6"/>
  <c r="N302" i="6"/>
  <c r="K303" i="6"/>
  <c r="P303" i="6"/>
  <c r="O306" i="6"/>
  <c r="K306" i="6"/>
  <c r="N306" i="6"/>
  <c r="K307" i="6"/>
  <c r="O310" i="6"/>
  <c r="K310" i="6"/>
  <c r="N310" i="6"/>
  <c r="K311" i="6"/>
  <c r="P311" i="6"/>
  <c r="O314" i="6"/>
  <c r="K314" i="6"/>
  <c r="N314" i="6"/>
  <c r="K315" i="6"/>
  <c r="P315" i="6"/>
  <c r="O318" i="6"/>
  <c r="K318" i="6"/>
  <c r="N318" i="6"/>
  <c r="K319" i="6"/>
  <c r="P319" i="6"/>
  <c r="O322" i="6"/>
  <c r="K322" i="6"/>
  <c r="N322" i="6"/>
  <c r="K323" i="6"/>
  <c r="O326" i="6"/>
  <c r="K326" i="6"/>
  <c r="N326" i="6"/>
  <c r="K327" i="6"/>
  <c r="P327" i="6"/>
  <c r="O330" i="6"/>
  <c r="K330" i="6"/>
  <c r="N330" i="6"/>
  <c r="K331" i="6"/>
  <c r="P331" i="6"/>
  <c r="O334" i="6"/>
  <c r="K334" i="6"/>
  <c r="N334" i="6"/>
  <c r="K335" i="6"/>
  <c r="P335" i="6"/>
  <c r="O338" i="6"/>
  <c r="K338" i="6"/>
  <c r="N338" i="6"/>
  <c r="K339" i="6"/>
  <c r="P339" i="6"/>
  <c r="O342" i="6"/>
  <c r="K342" i="6"/>
  <c r="N342" i="6"/>
  <c r="K343" i="6"/>
  <c r="P343" i="6"/>
  <c r="O346" i="6"/>
  <c r="K346" i="6"/>
  <c r="N346" i="6"/>
  <c r="K347" i="6"/>
  <c r="P347" i="6"/>
  <c r="O350" i="6"/>
  <c r="K350" i="6"/>
  <c r="N350" i="6"/>
  <c r="K351" i="6"/>
  <c r="P351" i="6"/>
  <c r="O354" i="6"/>
  <c r="K354" i="6"/>
  <c r="N354" i="6"/>
  <c r="K355" i="6"/>
  <c r="P355" i="6"/>
  <c r="O358" i="6"/>
  <c r="K358" i="6"/>
  <c r="N358" i="6"/>
  <c r="K359" i="6"/>
  <c r="P359" i="6"/>
  <c r="O362" i="6"/>
  <c r="K362" i="6"/>
  <c r="N362" i="6"/>
  <c r="K363" i="6"/>
  <c r="P363" i="6"/>
  <c r="O366" i="6"/>
  <c r="K366" i="6"/>
  <c r="N366" i="6"/>
  <c r="K367" i="6"/>
  <c r="P367" i="6"/>
  <c r="O370" i="6"/>
  <c r="K370" i="6"/>
  <c r="N370" i="6"/>
  <c r="K371" i="6"/>
  <c r="P371" i="6"/>
  <c r="O374" i="6"/>
  <c r="K374" i="6"/>
  <c r="N374" i="6"/>
  <c r="K375" i="6"/>
  <c r="P375" i="6"/>
  <c r="O378" i="6"/>
  <c r="K378" i="6"/>
  <c r="N378" i="6"/>
  <c r="K379" i="6"/>
  <c r="P379" i="6"/>
  <c r="O382" i="6"/>
  <c r="K382" i="6"/>
  <c r="N382" i="6"/>
  <c r="K383" i="6"/>
  <c r="P383" i="6"/>
  <c r="O386" i="6"/>
  <c r="K386" i="6"/>
  <c r="N386" i="6"/>
  <c r="K387" i="6"/>
  <c r="P387" i="6"/>
  <c r="O390" i="6"/>
  <c r="K390" i="6"/>
  <c r="N390" i="6"/>
  <c r="K391" i="6"/>
  <c r="P391" i="6"/>
  <c r="O394" i="6"/>
  <c r="K394" i="6"/>
  <c r="N394" i="6"/>
  <c r="K395" i="6"/>
  <c r="P396" i="6"/>
  <c r="S396" i="6"/>
  <c r="K396" i="6"/>
  <c r="O396" i="6"/>
  <c r="P400" i="6"/>
  <c r="S400" i="6"/>
  <c r="K400" i="6"/>
  <c r="O400" i="6"/>
  <c r="P404" i="6"/>
  <c r="S404" i="6"/>
  <c r="K404" i="6"/>
  <c r="O404" i="6"/>
  <c r="P408" i="6"/>
  <c r="S408" i="6"/>
  <c r="K408" i="6"/>
  <c r="O408" i="6"/>
  <c r="P412" i="6"/>
  <c r="S412" i="6"/>
  <c r="K412" i="6"/>
  <c r="O412" i="6"/>
  <c r="P416" i="6"/>
  <c r="S416" i="6"/>
  <c r="K416" i="6"/>
  <c r="O416" i="6"/>
  <c r="P420" i="6"/>
  <c r="S420" i="6"/>
  <c r="K420" i="6"/>
  <c r="O420" i="6"/>
  <c r="P424" i="6"/>
  <c r="S424" i="6"/>
  <c r="K424" i="6"/>
  <c r="O424" i="6"/>
  <c r="P428" i="6"/>
  <c r="S428" i="6"/>
  <c r="K428" i="6"/>
  <c r="O428" i="6"/>
  <c r="P432" i="6"/>
  <c r="S432" i="6"/>
  <c r="K432" i="6"/>
  <c r="O432" i="6"/>
  <c r="P436" i="6"/>
  <c r="S436" i="6"/>
  <c r="K436" i="6"/>
  <c r="O436" i="6"/>
  <c r="P440" i="6"/>
  <c r="S440" i="6"/>
  <c r="K440" i="6"/>
  <c r="O440" i="6"/>
  <c r="P444" i="6"/>
  <c r="S444" i="6"/>
  <c r="K444" i="6"/>
  <c r="O444" i="6"/>
  <c r="P448" i="6"/>
  <c r="S448" i="6"/>
  <c r="K448" i="6"/>
  <c r="O448" i="6"/>
  <c r="P452" i="6"/>
  <c r="S452" i="6"/>
  <c r="K452" i="6"/>
  <c r="O452" i="6"/>
  <c r="P456" i="6"/>
  <c r="S456" i="6"/>
  <c r="K456" i="6"/>
  <c r="O456" i="6"/>
  <c r="P460" i="6"/>
  <c r="S460" i="6"/>
  <c r="K460" i="6"/>
  <c r="O460" i="6"/>
  <c r="P464" i="6"/>
  <c r="S464" i="6"/>
  <c r="K464" i="6"/>
  <c r="O464" i="6"/>
  <c r="P468" i="6"/>
  <c r="S468" i="6"/>
  <c r="K468" i="6"/>
  <c r="O468" i="6"/>
  <c r="P472" i="6"/>
  <c r="S472" i="6"/>
  <c r="K472" i="6"/>
  <c r="O472" i="6"/>
  <c r="P476" i="6"/>
  <c r="S476" i="6"/>
  <c r="K476" i="6"/>
  <c r="O476" i="6"/>
  <c r="P480" i="6"/>
  <c r="S480" i="6"/>
  <c r="K480" i="6"/>
  <c r="O480" i="6"/>
  <c r="P484" i="6"/>
  <c r="S484" i="6"/>
  <c r="K484" i="6"/>
  <c r="O484" i="6"/>
  <c r="P488" i="6"/>
  <c r="S488" i="6"/>
  <c r="K488" i="6"/>
  <c r="O488" i="6"/>
  <c r="P492" i="6"/>
  <c r="S492" i="6"/>
  <c r="K492" i="6"/>
  <c r="O492" i="6"/>
  <c r="P496" i="6"/>
  <c r="S496" i="6"/>
  <c r="K496" i="6"/>
  <c r="O496" i="6"/>
  <c r="P500" i="6"/>
  <c r="S500" i="6"/>
  <c r="K500" i="6"/>
  <c r="O500" i="6"/>
  <c r="P504" i="6"/>
  <c r="S504" i="6"/>
  <c r="K504" i="6"/>
  <c r="O504" i="6"/>
  <c r="P508" i="6"/>
  <c r="S508" i="6"/>
  <c r="K508" i="6"/>
  <c r="O508" i="6"/>
  <c r="P512" i="6"/>
  <c r="S512" i="6"/>
  <c r="K512" i="6"/>
  <c r="O512" i="6"/>
  <c r="P516" i="6"/>
  <c r="S516" i="6"/>
  <c r="K516" i="6"/>
  <c r="O516" i="6"/>
  <c r="P520" i="6"/>
  <c r="S520" i="6"/>
  <c r="K520" i="6"/>
  <c r="O520" i="6"/>
  <c r="P524" i="6"/>
  <c r="S524" i="6"/>
  <c r="K524" i="6"/>
  <c r="O524" i="6"/>
  <c r="P528" i="6"/>
  <c r="S528" i="6"/>
  <c r="K528" i="6"/>
  <c r="O528" i="6"/>
  <c r="P532" i="6"/>
  <c r="S532" i="6"/>
  <c r="K532" i="6"/>
  <c r="O532" i="6"/>
  <c r="P536" i="6"/>
  <c r="S536" i="6"/>
  <c r="K536" i="6"/>
  <c r="O536" i="6"/>
  <c r="P540" i="6"/>
  <c r="S540" i="6"/>
  <c r="K540" i="6"/>
  <c r="O540" i="6"/>
  <c r="N549" i="6"/>
  <c r="O553" i="6"/>
  <c r="K553" i="6"/>
  <c r="M553" i="6"/>
  <c r="S553" i="6"/>
  <c r="P553" i="6"/>
  <c r="N565" i="6"/>
  <c r="O569" i="6"/>
  <c r="K569" i="6"/>
  <c r="M569" i="6"/>
  <c r="S569" i="6"/>
  <c r="P569" i="6"/>
  <c r="M4" i="6"/>
  <c r="S4" i="6"/>
  <c r="S12" i="6"/>
  <c r="M20" i="6"/>
  <c r="S20" i="6"/>
  <c r="M36" i="6"/>
  <c r="S36" i="6"/>
  <c r="M52" i="6"/>
  <c r="S52" i="6"/>
  <c r="M68" i="6"/>
  <c r="S68" i="6"/>
  <c r="M80" i="6"/>
  <c r="S80" i="6"/>
  <c r="M91" i="6"/>
  <c r="S91" i="6"/>
  <c r="M111" i="6"/>
  <c r="S111" i="6"/>
  <c r="M127" i="6"/>
  <c r="S127" i="6"/>
  <c r="M135" i="6"/>
  <c r="S135" i="6"/>
  <c r="M147" i="6"/>
  <c r="S147" i="6"/>
  <c r="M163" i="6"/>
  <c r="M171" i="6"/>
  <c r="S171" i="6"/>
  <c r="N183" i="6"/>
  <c r="N199" i="6"/>
  <c r="N211" i="6"/>
  <c r="O211" i="6"/>
  <c r="O215" i="6"/>
  <c r="N231" i="6"/>
  <c r="O231" i="6"/>
  <c r="N247" i="6"/>
  <c r="O247" i="6"/>
  <c r="N259" i="6"/>
  <c r="O259" i="6"/>
  <c r="N275" i="6"/>
  <c r="O275" i="6"/>
  <c r="N295" i="6"/>
  <c r="O295" i="6"/>
  <c r="N307" i="6"/>
  <c r="O307" i="6"/>
  <c r="N323" i="6"/>
  <c r="O323" i="6"/>
  <c r="S5" i="6"/>
  <c r="N12" i="6"/>
  <c r="M13" i="6"/>
  <c r="S13" i="6"/>
  <c r="S17" i="6"/>
  <c r="N24" i="6"/>
  <c r="M25" i="6"/>
  <c r="S25" i="6"/>
  <c r="S29" i="6"/>
  <c r="N36" i="6"/>
  <c r="M37" i="6"/>
  <c r="S37" i="6"/>
  <c r="N40" i="6"/>
  <c r="S41" i="6"/>
  <c r="N52" i="6"/>
  <c r="S53" i="6"/>
  <c r="M65" i="6"/>
  <c r="N76" i="6"/>
  <c r="M77" i="6"/>
  <c r="N84" i="6"/>
  <c r="M88" i="6"/>
  <c r="N95" i="6"/>
  <c r="M96" i="6"/>
  <c r="S96" i="6"/>
  <c r="N103" i="6"/>
  <c r="M104" i="6"/>
  <c r="S104" i="6"/>
  <c r="N107" i="6"/>
  <c r="S108" i="6"/>
  <c r="S120" i="6"/>
  <c r="N127" i="6"/>
  <c r="M128" i="6"/>
  <c r="S128" i="6"/>
  <c r="M132" i="6"/>
  <c r="N139" i="6"/>
  <c r="M140" i="6"/>
  <c r="S140" i="6"/>
  <c r="N143" i="6"/>
  <c r="S144" i="6"/>
  <c r="N151" i="6"/>
  <c r="M152" i="6"/>
  <c r="S152" i="6"/>
  <c r="N163" i="6"/>
  <c r="M164" i="6"/>
  <c r="S164" i="6"/>
  <c r="N167" i="6"/>
  <c r="M168" i="6"/>
  <c r="S168" i="6"/>
  <c r="O182" i="6"/>
  <c r="K182" i="6"/>
  <c r="K183" i="6"/>
  <c r="O186" i="6"/>
  <c r="K186" i="6"/>
  <c r="K187" i="6"/>
  <c r="K191" i="6"/>
  <c r="N194" i="6"/>
  <c r="K195" i="6"/>
  <c r="K199" i="6"/>
  <c r="O202" i="6"/>
  <c r="K202" i="6"/>
  <c r="K203" i="6"/>
  <c r="N206" i="6"/>
  <c r="K4" i="6"/>
  <c r="N5" i="6"/>
  <c r="M6" i="6"/>
  <c r="O8" i="6"/>
  <c r="M10" i="6"/>
  <c r="K12" i="6"/>
  <c r="O12" i="6"/>
  <c r="N13" i="6"/>
  <c r="M14" i="6"/>
  <c r="K16" i="6"/>
  <c r="N17" i="6"/>
  <c r="M18" i="6"/>
  <c r="K20" i="6"/>
  <c r="M22" i="6"/>
  <c r="M26" i="6"/>
  <c r="M30" i="6"/>
  <c r="O32" i="6"/>
  <c r="N33" i="6"/>
  <c r="M34" i="6"/>
  <c r="K36" i="6"/>
  <c r="O36" i="6"/>
  <c r="N37" i="6"/>
  <c r="S38" i="6"/>
  <c r="M42" i="6"/>
  <c r="O44" i="6"/>
  <c r="M46" i="6"/>
  <c r="M50" i="6"/>
  <c r="M54" i="6"/>
  <c r="K56" i="6"/>
  <c r="O56" i="6"/>
  <c r="N57" i="6"/>
  <c r="S58" i="6"/>
  <c r="K60" i="6"/>
  <c r="O60" i="6"/>
  <c r="N61" i="6"/>
  <c r="M62" i="6"/>
  <c r="K64" i="6"/>
  <c r="S66" i="6"/>
  <c r="K68" i="6"/>
  <c r="O68" i="6"/>
  <c r="N69" i="6"/>
  <c r="M70" i="6"/>
  <c r="S70" i="6"/>
  <c r="K72" i="6"/>
  <c r="M74" i="6"/>
  <c r="O76" i="6"/>
  <c r="N77" i="6"/>
  <c r="S78" i="6"/>
  <c r="O80" i="6"/>
  <c r="N81" i="6"/>
  <c r="S82" i="6"/>
  <c r="K84" i="6"/>
  <c r="M85" i="6"/>
  <c r="K87" i="6"/>
  <c r="O87" i="6"/>
  <c r="N88" i="6"/>
  <c r="M89" i="6"/>
  <c r="S93" i="6"/>
  <c r="O95" i="6"/>
  <c r="N96" i="6"/>
  <c r="M97" i="6"/>
  <c r="O103" i="6"/>
  <c r="N104" i="6"/>
  <c r="M105" i="6"/>
  <c r="M109" i="6"/>
  <c r="O111" i="6"/>
  <c r="N112" i="6"/>
  <c r="M113" i="6"/>
  <c r="K115" i="6"/>
  <c r="O115" i="6"/>
  <c r="N116" i="6"/>
  <c r="M117" i="6"/>
  <c r="O119" i="6"/>
  <c r="N120" i="6"/>
  <c r="S121" i="6"/>
  <c r="S125" i="6"/>
  <c r="K127" i="6"/>
  <c r="N128" i="6"/>
  <c r="K139" i="6"/>
  <c r="O139" i="6"/>
  <c r="N140" i="6"/>
  <c r="M141" i="6"/>
  <c r="S141" i="6"/>
  <c r="K143" i="6"/>
  <c r="O143" i="6"/>
  <c r="N144" i="6"/>
  <c r="M145" i="6"/>
  <c r="S145" i="6"/>
  <c r="K147" i="6"/>
  <c r="O147" i="6"/>
  <c r="N148" i="6"/>
  <c r="M149" i="6"/>
  <c r="S149" i="6"/>
  <c r="K151" i="6"/>
  <c r="O151" i="6"/>
  <c r="N152" i="6"/>
  <c r="M153" i="6"/>
  <c r="S153" i="6"/>
  <c r="K155" i="6"/>
  <c r="O155" i="6"/>
  <c r="N156" i="6"/>
  <c r="M157" i="6"/>
  <c r="S157" i="6"/>
  <c r="K159" i="6"/>
  <c r="O159" i="6"/>
  <c r="N160" i="6"/>
  <c r="M161" i="6"/>
  <c r="S161" i="6"/>
  <c r="P181" i="6"/>
  <c r="N181" i="6"/>
  <c r="P182" i="6"/>
  <c r="S183" i="6"/>
  <c r="P201" i="6"/>
  <c r="N201" i="6"/>
  <c r="P202" i="6"/>
  <c r="S203" i="6"/>
  <c r="P209" i="6"/>
  <c r="N209" i="6"/>
  <c r="P210" i="6"/>
  <c r="S211" i="6"/>
  <c r="P213" i="6"/>
  <c r="P217" i="6"/>
  <c r="N217" i="6"/>
  <c r="P218" i="6"/>
  <c r="S219" i="6"/>
  <c r="P229" i="6"/>
  <c r="N229" i="6"/>
  <c r="P230" i="6"/>
  <c r="S231" i="6"/>
  <c r="P238" i="6"/>
  <c r="S239" i="6"/>
  <c r="P241" i="6"/>
  <c r="N241" i="6"/>
  <c r="P242" i="6"/>
  <c r="S243" i="6"/>
  <c r="S247" i="6"/>
  <c r="P254" i="6"/>
  <c r="S255" i="6"/>
  <c r="P261" i="6"/>
  <c r="N261" i="6"/>
  <c r="P262" i="6"/>
  <c r="S263" i="6"/>
  <c r="P269" i="6"/>
  <c r="N269" i="6"/>
  <c r="P270" i="6"/>
  <c r="S271" i="6"/>
  <c r="P277" i="6"/>
  <c r="N277" i="6"/>
  <c r="P278" i="6"/>
  <c r="S279" i="6"/>
  <c r="P301" i="6"/>
  <c r="N301" i="6"/>
  <c r="P302" i="6"/>
  <c r="S303" i="6"/>
  <c r="P305" i="6"/>
  <c r="N305" i="6"/>
  <c r="P306" i="6"/>
  <c r="S307" i="6"/>
  <c r="P309" i="6"/>
  <c r="N309" i="6"/>
  <c r="P310" i="6"/>
  <c r="S311" i="6"/>
  <c r="P313" i="6"/>
  <c r="N313" i="6"/>
  <c r="P314" i="6"/>
  <c r="S315" i="6"/>
  <c r="P317" i="6"/>
  <c r="N317" i="6"/>
  <c r="P318" i="6"/>
  <c r="P321" i="6"/>
  <c r="N321" i="6"/>
  <c r="P322" i="6"/>
  <c r="S323" i="6"/>
  <c r="P325" i="6"/>
  <c r="N325" i="6"/>
  <c r="P326" i="6"/>
  <c r="S327" i="6"/>
  <c r="P329" i="6"/>
  <c r="N329" i="6"/>
  <c r="P330" i="6"/>
  <c r="S331" i="6"/>
  <c r="P333" i="6"/>
  <c r="N333" i="6"/>
  <c r="P334" i="6"/>
  <c r="S335" i="6"/>
  <c r="P337" i="6"/>
  <c r="N337" i="6"/>
  <c r="P338" i="6"/>
  <c r="S339" i="6"/>
  <c r="P341" i="6"/>
  <c r="N341" i="6"/>
  <c r="P342" i="6"/>
  <c r="S343" i="6"/>
  <c r="P345" i="6"/>
  <c r="N345" i="6"/>
  <c r="P346" i="6"/>
  <c r="S347" i="6"/>
  <c r="P349" i="6"/>
  <c r="N349" i="6"/>
  <c r="P350" i="6"/>
  <c r="S351" i="6"/>
  <c r="P353" i="6"/>
  <c r="N353" i="6"/>
  <c r="P354" i="6"/>
  <c r="S355" i="6"/>
  <c r="P357" i="6"/>
  <c r="N357" i="6"/>
  <c r="P358" i="6"/>
  <c r="S359" i="6"/>
  <c r="P361" i="6"/>
  <c r="N361" i="6"/>
  <c r="P362" i="6"/>
  <c r="S363" i="6"/>
  <c r="P365" i="6"/>
  <c r="N365" i="6"/>
  <c r="P366" i="6"/>
  <c r="S367" i="6"/>
  <c r="P369" i="6"/>
  <c r="N369" i="6"/>
  <c r="P370" i="6"/>
  <c r="S371" i="6"/>
  <c r="P373" i="6"/>
  <c r="N373" i="6"/>
  <c r="P374" i="6"/>
  <c r="S375" i="6"/>
  <c r="P377" i="6"/>
  <c r="N377" i="6"/>
  <c r="P378" i="6"/>
  <c r="S379" i="6"/>
  <c r="P381" i="6"/>
  <c r="N381" i="6"/>
  <c r="P382" i="6"/>
  <c r="S383" i="6"/>
  <c r="P385" i="6"/>
  <c r="N385" i="6"/>
  <c r="P386" i="6"/>
  <c r="S387" i="6"/>
  <c r="P389" i="6"/>
  <c r="N389" i="6"/>
  <c r="P390" i="6"/>
  <c r="S391" i="6"/>
  <c r="P393" i="6"/>
  <c r="N393" i="6"/>
  <c r="P394" i="6"/>
  <c r="O397" i="6"/>
  <c r="K397" i="6"/>
  <c r="M397" i="6"/>
  <c r="P397" i="6"/>
  <c r="O401" i="6"/>
  <c r="K401" i="6"/>
  <c r="M401" i="6"/>
  <c r="P401" i="6"/>
  <c r="O405" i="6"/>
  <c r="K405" i="6"/>
  <c r="M405" i="6"/>
  <c r="P405" i="6"/>
  <c r="O409" i="6"/>
  <c r="K409" i="6"/>
  <c r="M409" i="6"/>
  <c r="P409" i="6"/>
  <c r="O413" i="6"/>
  <c r="K413" i="6"/>
  <c r="M413" i="6"/>
  <c r="P413" i="6"/>
  <c r="O417" i="6"/>
  <c r="K417" i="6"/>
  <c r="M417" i="6"/>
  <c r="P417" i="6"/>
  <c r="O421" i="6"/>
  <c r="K421" i="6"/>
  <c r="M421" i="6"/>
  <c r="P421" i="6"/>
  <c r="O425" i="6"/>
  <c r="K425" i="6"/>
  <c r="M425" i="6"/>
  <c r="P425" i="6"/>
  <c r="O429" i="6"/>
  <c r="K429" i="6"/>
  <c r="M429" i="6"/>
  <c r="P429" i="6"/>
  <c r="O433" i="6"/>
  <c r="K433" i="6"/>
  <c r="M433" i="6"/>
  <c r="P433" i="6"/>
  <c r="O437" i="6"/>
  <c r="K437" i="6"/>
  <c r="M437" i="6"/>
  <c r="P437" i="6"/>
  <c r="O441" i="6"/>
  <c r="K441" i="6"/>
  <c r="M441" i="6"/>
  <c r="P441" i="6"/>
  <c r="O445" i="6"/>
  <c r="K445" i="6"/>
  <c r="M445" i="6"/>
  <c r="P445" i="6"/>
  <c r="O449" i="6"/>
  <c r="K449" i="6"/>
  <c r="M449" i="6"/>
  <c r="P449" i="6"/>
  <c r="O453" i="6"/>
  <c r="K453" i="6"/>
  <c r="M453" i="6"/>
  <c r="P453" i="6"/>
  <c r="O457" i="6"/>
  <c r="K457" i="6"/>
  <c r="M457" i="6"/>
  <c r="P457" i="6"/>
  <c r="O461" i="6"/>
  <c r="K461" i="6"/>
  <c r="M461" i="6"/>
  <c r="P461" i="6"/>
  <c r="O465" i="6"/>
  <c r="K465" i="6"/>
  <c r="M465" i="6"/>
  <c r="P465" i="6"/>
  <c r="O469" i="6"/>
  <c r="K469" i="6"/>
  <c r="M469" i="6"/>
  <c r="P469" i="6"/>
  <c r="O473" i="6"/>
  <c r="K473" i="6"/>
  <c r="M473" i="6"/>
  <c r="P473" i="6"/>
  <c r="O477" i="6"/>
  <c r="K477" i="6"/>
  <c r="M477" i="6"/>
  <c r="P477" i="6"/>
  <c r="O481" i="6"/>
  <c r="K481" i="6"/>
  <c r="M481" i="6"/>
  <c r="P481" i="6"/>
  <c r="O485" i="6"/>
  <c r="K485" i="6"/>
  <c r="M485" i="6"/>
  <c r="P485" i="6"/>
  <c r="O489" i="6"/>
  <c r="K489" i="6"/>
  <c r="M489" i="6"/>
  <c r="P489" i="6"/>
  <c r="O493" i="6"/>
  <c r="K493" i="6"/>
  <c r="M493" i="6"/>
  <c r="P493" i="6"/>
  <c r="O497" i="6"/>
  <c r="K497" i="6"/>
  <c r="M497" i="6"/>
  <c r="P497" i="6"/>
  <c r="O501" i="6"/>
  <c r="K501" i="6"/>
  <c r="M501" i="6"/>
  <c r="P501" i="6"/>
  <c r="O505" i="6"/>
  <c r="K505" i="6"/>
  <c r="M505" i="6"/>
  <c r="P505" i="6"/>
  <c r="O509" i="6"/>
  <c r="K509" i="6"/>
  <c r="M509" i="6"/>
  <c r="P509" i="6"/>
  <c r="O513" i="6"/>
  <c r="K513" i="6"/>
  <c r="M513" i="6"/>
  <c r="P513" i="6"/>
  <c r="O517" i="6"/>
  <c r="K517" i="6"/>
  <c r="M517" i="6"/>
  <c r="P517" i="6"/>
  <c r="O521" i="6"/>
  <c r="K521" i="6"/>
  <c r="M521" i="6"/>
  <c r="P521" i="6"/>
  <c r="O525" i="6"/>
  <c r="K525" i="6"/>
  <c r="M525" i="6"/>
  <c r="P525" i="6"/>
  <c r="O529" i="6"/>
  <c r="K529" i="6"/>
  <c r="M529" i="6"/>
  <c r="P529" i="6"/>
  <c r="N533" i="6"/>
  <c r="N537" i="6"/>
  <c r="N541" i="6"/>
  <c r="N553" i="6"/>
  <c r="O557" i="6"/>
  <c r="K557" i="6"/>
  <c r="M557" i="6"/>
  <c r="S557" i="6"/>
  <c r="P557" i="6"/>
  <c r="N569" i="6"/>
  <c r="O573" i="6"/>
  <c r="K573" i="6"/>
  <c r="M573" i="6"/>
  <c r="S573" i="6"/>
  <c r="P573" i="6"/>
  <c r="M8" i="6"/>
  <c r="S8" i="6"/>
  <c r="M16" i="6"/>
  <c r="S16" i="6"/>
  <c r="M32" i="6"/>
  <c r="S32" i="6"/>
  <c r="M40" i="6"/>
  <c r="S40" i="6"/>
  <c r="M60" i="6"/>
  <c r="S60" i="6"/>
  <c r="M72" i="6"/>
  <c r="S72" i="6"/>
  <c r="M84" i="6"/>
  <c r="S84" i="6"/>
  <c r="M139" i="6"/>
  <c r="S139" i="6"/>
  <c r="M155" i="6"/>
  <c r="S155" i="6"/>
  <c r="S163" i="6"/>
  <c r="N179" i="6"/>
  <c r="O179" i="6"/>
  <c r="O183" i="6"/>
  <c r="N195" i="6"/>
  <c r="O195" i="6"/>
  <c r="O199" i="6"/>
  <c r="N215" i="6"/>
  <c r="N235" i="6"/>
  <c r="O235" i="6"/>
  <c r="N251" i="6"/>
  <c r="O251" i="6"/>
  <c r="N267" i="6"/>
  <c r="O267" i="6"/>
  <c r="N283" i="6"/>
  <c r="O283" i="6"/>
  <c r="N299" i="6"/>
  <c r="O299" i="6"/>
  <c r="N319" i="6"/>
  <c r="O319" i="6"/>
  <c r="N4" i="6"/>
  <c r="M5" i="6"/>
  <c r="N16" i="6"/>
  <c r="M17" i="6"/>
  <c r="N28" i="6"/>
  <c r="M29" i="6"/>
  <c r="M41" i="6"/>
  <c r="N48" i="6"/>
  <c r="M49" i="6"/>
  <c r="S49" i="6"/>
  <c r="M53" i="6"/>
  <c r="N60" i="6"/>
  <c r="M61" i="6"/>
  <c r="S61" i="6"/>
  <c r="N64" i="6"/>
  <c r="S65" i="6"/>
  <c r="N72" i="6"/>
  <c r="M73" i="6"/>
  <c r="S73" i="6"/>
  <c r="S77" i="6"/>
  <c r="N87" i="6"/>
  <c r="S88" i="6"/>
  <c r="M108" i="6"/>
  <c r="N115" i="6"/>
  <c r="M116" i="6"/>
  <c r="S116" i="6"/>
  <c r="N119" i="6"/>
  <c r="M120" i="6"/>
  <c r="N131" i="6"/>
  <c r="S132" i="6"/>
  <c r="M144" i="6"/>
  <c r="N155" i="6"/>
  <c r="M156" i="6"/>
  <c r="S156" i="6"/>
  <c r="N175" i="6"/>
  <c r="M176" i="6"/>
  <c r="S176" i="6"/>
  <c r="P179" i="6"/>
  <c r="N182" i="6"/>
  <c r="P183" i="6"/>
  <c r="N186" i="6"/>
  <c r="P187" i="6"/>
  <c r="O190" i="6"/>
  <c r="K190" i="6"/>
  <c r="P191" i="6"/>
  <c r="O194" i="6"/>
  <c r="K194" i="6"/>
  <c r="P195" i="6"/>
  <c r="O198" i="6"/>
  <c r="K198" i="6"/>
  <c r="P199" i="6"/>
  <c r="N202" i="6"/>
  <c r="P203" i="6"/>
  <c r="K207" i="6"/>
  <c r="Q2468" i="1"/>
  <c r="M2468" i="1" s="1"/>
  <c r="Q2464" i="1"/>
  <c r="M2464" i="1" s="1"/>
  <c r="Q2460" i="1"/>
  <c r="M2460" i="1" s="1"/>
  <c r="Q2456" i="1"/>
  <c r="M2456" i="1" s="1"/>
  <c r="Q2452" i="1"/>
  <c r="M2452" i="1" s="1"/>
  <c r="Q2448" i="1"/>
  <c r="M2448" i="1" s="1"/>
  <c r="Q2444" i="1"/>
  <c r="M2444" i="1" s="1"/>
  <c r="Q2440" i="1"/>
  <c r="M2440" i="1" s="1"/>
  <c r="Q2436" i="1"/>
  <c r="M2436" i="1" s="1"/>
  <c r="Q2432" i="1"/>
  <c r="M2432" i="1" s="1"/>
  <c r="Q2428" i="1"/>
  <c r="M2428" i="1" s="1"/>
  <c r="Q2424" i="1"/>
  <c r="M2424" i="1" s="1"/>
  <c r="Q2420" i="1"/>
  <c r="M2420" i="1" s="1"/>
  <c r="Q2416" i="1"/>
  <c r="M2416" i="1" s="1"/>
  <c r="Q2412" i="1"/>
  <c r="M2412" i="1" s="1"/>
  <c r="Q2408" i="1"/>
  <c r="M2408" i="1" s="1"/>
  <c r="Q2404" i="1"/>
  <c r="M2404" i="1" s="1"/>
  <c r="Q2400" i="1"/>
  <c r="M2400" i="1" s="1"/>
  <c r="Q2396" i="1"/>
  <c r="M2396" i="1" s="1"/>
  <c r="Q2392" i="1"/>
  <c r="M2392" i="1" s="1"/>
  <c r="Q2388" i="1"/>
  <c r="M2388" i="1" s="1"/>
  <c r="Q2384" i="1"/>
  <c r="M2384" i="1" s="1"/>
  <c r="Q2380" i="1"/>
  <c r="M2380" i="1" s="1"/>
  <c r="Q2376" i="1"/>
  <c r="M2376" i="1" s="1"/>
  <c r="Q2372" i="1"/>
  <c r="M2372" i="1" s="1"/>
  <c r="Q2368" i="1"/>
  <c r="M2368" i="1" s="1"/>
  <c r="Q2536" i="1"/>
  <c r="M2536" i="1" s="1"/>
  <c r="Q2534" i="1"/>
  <c r="M2534" i="1" s="1"/>
  <c r="Q2532" i="1"/>
  <c r="M2532" i="1" s="1"/>
  <c r="Q2530" i="1"/>
  <c r="M2530" i="1" s="1"/>
  <c r="Q2528" i="1"/>
  <c r="M2528" i="1" s="1"/>
  <c r="Q2526" i="1"/>
  <c r="M2526" i="1" s="1"/>
  <c r="Q2524" i="1"/>
  <c r="M2524" i="1" s="1"/>
  <c r="Q2522" i="1"/>
  <c r="M2522" i="1" s="1"/>
  <c r="Q2520" i="1"/>
  <c r="M2520" i="1" s="1"/>
  <c r="Q2518" i="1"/>
  <c r="M2518" i="1" s="1"/>
  <c r="Q2516" i="1"/>
  <c r="M2516" i="1" s="1"/>
  <c r="Q2514" i="1"/>
  <c r="M2514" i="1" s="1"/>
  <c r="Q2512" i="1"/>
  <c r="M2512" i="1" s="1"/>
  <c r="Q2510" i="1"/>
  <c r="M2510" i="1" s="1"/>
  <c r="Q2508" i="1"/>
  <c r="M2508" i="1" s="1"/>
  <c r="Q2506" i="1"/>
  <c r="M2506" i="1" s="1"/>
  <c r="Q2504" i="1"/>
  <c r="M2504" i="1" s="1"/>
  <c r="Q2502" i="1"/>
  <c r="M2502" i="1" s="1"/>
  <c r="Q2500" i="1"/>
  <c r="M2500" i="1" s="1"/>
  <c r="Q2498" i="1"/>
  <c r="M2498" i="1" s="1"/>
  <c r="Q2496" i="1"/>
  <c r="M2496" i="1" s="1"/>
  <c r="Q2494" i="1"/>
  <c r="M2494" i="1" s="1"/>
  <c r="Q2492" i="1"/>
  <c r="M2492" i="1" s="1"/>
  <c r="Q2490" i="1"/>
  <c r="M2490" i="1" s="1"/>
  <c r="Q2488" i="1"/>
  <c r="M2488" i="1" s="1"/>
  <c r="Q2486" i="1"/>
  <c r="M2486" i="1" s="1"/>
  <c r="Q2484" i="1"/>
  <c r="M2484" i="1" s="1"/>
  <c r="Q2482" i="1"/>
  <c r="M2482" i="1" s="1"/>
  <c r="Q2480" i="1"/>
  <c r="M2480" i="1" s="1"/>
  <c r="Q2478" i="1"/>
  <c r="M2478" i="1" s="1"/>
  <c r="Q2476" i="1"/>
  <c r="M2476" i="1" s="1"/>
  <c r="Q2474" i="1"/>
  <c r="M2474" i="1" s="1"/>
  <c r="Q2472" i="1"/>
  <c r="M2472" i="1" s="1"/>
  <c r="Q2469" i="1"/>
  <c r="M2469" i="1" s="1"/>
  <c r="Q2465" i="1"/>
  <c r="M2465" i="1" s="1"/>
  <c r="Q2461" i="1"/>
  <c r="M2461" i="1" s="1"/>
  <c r="Q2457" i="1"/>
  <c r="M2457" i="1" s="1"/>
  <c r="Q2453" i="1"/>
  <c r="M2453" i="1" s="1"/>
  <c r="Q2449" i="1"/>
  <c r="M2449" i="1" s="1"/>
  <c r="Q2445" i="1"/>
  <c r="M2445" i="1" s="1"/>
  <c r="Q2441" i="1"/>
  <c r="M2441" i="1" s="1"/>
  <c r="Q2437" i="1"/>
  <c r="M2437" i="1" s="1"/>
  <c r="Q2433" i="1"/>
  <c r="M2433" i="1" s="1"/>
  <c r="Q2429" i="1"/>
  <c r="M2429" i="1" s="1"/>
  <c r="Q2470" i="1"/>
  <c r="M2470" i="1" s="1"/>
  <c r="Q2466" i="1"/>
  <c r="M2466" i="1" s="1"/>
  <c r="Q2462" i="1"/>
  <c r="M2462" i="1" s="1"/>
  <c r="Q2458" i="1"/>
  <c r="M2458" i="1" s="1"/>
  <c r="Q2454" i="1"/>
  <c r="M2454" i="1" s="1"/>
  <c r="Q2450" i="1"/>
  <c r="M2450" i="1" s="1"/>
  <c r="Q2446" i="1"/>
  <c r="M2446" i="1" s="1"/>
  <c r="Q2442" i="1"/>
  <c r="M2442" i="1" s="1"/>
  <c r="Q2438" i="1"/>
  <c r="M2438" i="1" s="1"/>
  <c r="Q2434" i="1"/>
  <c r="M2434" i="1" s="1"/>
  <c r="Q2430" i="1"/>
  <c r="M2430" i="1" s="1"/>
  <c r="Q2426" i="1"/>
  <c r="M2426" i="1" s="1"/>
  <c r="Q2422" i="1"/>
  <c r="M2422" i="1" s="1"/>
  <c r="Q2418" i="1"/>
  <c r="M2418" i="1" s="1"/>
  <c r="Q2414" i="1"/>
  <c r="M2414" i="1" s="1"/>
  <c r="Q2410" i="1"/>
  <c r="M2410" i="1" s="1"/>
  <c r="Q2529" i="1"/>
  <c r="M2529" i="1" s="1"/>
  <c r="Q2521" i="1"/>
  <c r="M2521" i="1" s="1"/>
  <c r="Q2513" i="1"/>
  <c r="M2513" i="1" s="1"/>
  <c r="Q2505" i="1"/>
  <c r="M2505" i="1" s="1"/>
  <c r="Q2497" i="1"/>
  <c r="M2497" i="1" s="1"/>
  <c r="Q2489" i="1"/>
  <c r="M2489" i="1" s="1"/>
  <c r="Q2481" i="1"/>
  <c r="M2481" i="1" s="1"/>
  <c r="Q2473" i="1"/>
  <c r="M2473" i="1" s="1"/>
  <c r="Q2427" i="1"/>
  <c r="M2427" i="1" s="1"/>
  <c r="Q2425" i="1"/>
  <c r="M2425" i="1" s="1"/>
  <c r="Q2423" i="1"/>
  <c r="M2423" i="1" s="1"/>
  <c r="Q2421" i="1"/>
  <c r="M2421" i="1" s="1"/>
  <c r="Q2419" i="1"/>
  <c r="M2419" i="1" s="1"/>
  <c r="Q2417" i="1"/>
  <c r="M2417" i="1" s="1"/>
  <c r="Q2415" i="1"/>
  <c r="M2415" i="1" s="1"/>
  <c r="Q2413" i="1"/>
  <c r="M2413" i="1" s="1"/>
  <c r="Q2411" i="1"/>
  <c r="M2411" i="1" s="1"/>
  <c r="Q2409" i="1"/>
  <c r="M2409" i="1" s="1"/>
  <c r="Q2401" i="1"/>
  <c r="M2401" i="1" s="1"/>
  <c r="Q2393" i="1"/>
  <c r="M2393" i="1" s="1"/>
  <c r="Q2385" i="1"/>
  <c r="M2385" i="1" s="1"/>
  <c r="Q2377" i="1"/>
  <c r="M2377" i="1" s="1"/>
  <c r="Q2369" i="1"/>
  <c r="M2369" i="1" s="1"/>
  <c r="Q2363" i="1"/>
  <c r="M2363" i="1" s="1"/>
  <c r="Q2359" i="1"/>
  <c r="M2359" i="1" s="1"/>
  <c r="Q2355" i="1"/>
  <c r="M2355" i="1" s="1"/>
  <c r="Q2351" i="1"/>
  <c r="M2351" i="1" s="1"/>
  <c r="Q2347" i="1"/>
  <c r="M2347" i="1" s="1"/>
  <c r="Q2343" i="1"/>
  <c r="M2343" i="1" s="1"/>
  <c r="Q2339" i="1"/>
  <c r="M2339" i="1" s="1"/>
  <c r="Q2335" i="1"/>
  <c r="M2335" i="1" s="1"/>
  <c r="Q2331" i="1"/>
  <c r="M2331" i="1" s="1"/>
  <c r="Q2327" i="1"/>
  <c r="M2327" i="1" s="1"/>
  <c r="Q2323" i="1"/>
  <c r="M2323" i="1" s="1"/>
  <c r="Q2319" i="1"/>
  <c r="M2319" i="1" s="1"/>
  <c r="Q2315" i="1"/>
  <c r="M2315" i="1" s="1"/>
  <c r="Q2311" i="1"/>
  <c r="M2311" i="1" s="1"/>
  <c r="Q2307" i="1"/>
  <c r="M2307" i="1" s="1"/>
  <c r="Q2303" i="1"/>
  <c r="M2303" i="1" s="1"/>
  <c r="Q2299" i="1"/>
  <c r="M2299" i="1" s="1"/>
  <c r="Q2295" i="1"/>
  <c r="M2295" i="1" s="1"/>
  <c r="Q2291" i="1"/>
  <c r="M2291" i="1" s="1"/>
  <c r="Q2287" i="1"/>
  <c r="M2287" i="1" s="1"/>
  <c r="Q2283" i="1"/>
  <c r="M2283" i="1" s="1"/>
  <c r="Q2279" i="1"/>
  <c r="M2279" i="1" s="1"/>
  <c r="Q2535" i="1"/>
  <c r="M2535" i="1" s="1"/>
  <c r="Q2527" i="1"/>
  <c r="M2527" i="1" s="1"/>
  <c r="Q2519" i="1"/>
  <c r="M2519" i="1" s="1"/>
  <c r="Q2511" i="1"/>
  <c r="M2511" i="1" s="1"/>
  <c r="Q2503" i="1"/>
  <c r="M2503" i="1" s="1"/>
  <c r="Q2495" i="1"/>
  <c r="M2495" i="1" s="1"/>
  <c r="Q2487" i="1"/>
  <c r="M2487" i="1" s="1"/>
  <c r="Q2479" i="1"/>
  <c r="M2479" i="1" s="1"/>
  <c r="Q2471" i="1"/>
  <c r="M2471" i="1" s="1"/>
  <c r="Q2463" i="1"/>
  <c r="M2463" i="1" s="1"/>
  <c r="Q2455" i="1"/>
  <c r="M2455" i="1" s="1"/>
  <c r="Q2447" i="1"/>
  <c r="M2447" i="1" s="1"/>
  <c r="Q2439" i="1"/>
  <c r="M2439" i="1" s="1"/>
  <c r="Q2431" i="1"/>
  <c r="M2431" i="1" s="1"/>
  <c r="Q2407" i="1"/>
  <c r="M2407" i="1" s="1"/>
  <c r="Q2402" i="1"/>
  <c r="M2402" i="1" s="1"/>
  <c r="Q2399" i="1"/>
  <c r="M2399" i="1" s="1"/>
  <c r="Q2394" i="1"/>
  <c r="M2394" i="1" s="1"/>
  <c r="Q2391" i="1"/>
  <c r="M2391" i="1" s="1"/>
  <c r="Q2386" i="1"/>
  <c r="M2386" i="1" s="1"/>
  <c r="Q2383" i="1"/>
  <c r="M2383" i="1" s="1"/>
  <c r="Q2378" i="1"/>
  <c r="M2378" i="1" s="1"/>
  <c r="Q2375" i="1"/>
  <c r="M2375" i="1" s="1"/>
  <c r="Q2370" i="1"/>
  <c r="M2370" i="1" s="1"/>
  <c r="Q2367" i="1"/>
  <c r="M2367" i="1" s="1"/>
  <c r="Q2364" i="1"/>
  <c r="M2364" i="1" s="1"/>
  <c r="Q2360" i="1"/>
  <c r="M2360" i="1" s="1"/>
  <c r="Q2356" i="1"/>
  <c r="M2356" i="1" s="1"/>
  <c r="Q2352" i="1"/>
  <c r="M2352" i="1" s="1"/>
  <c r="Q2348" i="1"/>
  <c r="M2348" i="1" s="1"/>
  <c r="Q2344" i="1"/>
  <c r="M2344" i="1" s="1"/>
  <c r="Q2340" i="1"/>
  <c r="M2340" i="1" s="1"/>
  <c r="Q2336" i="1"/>
  <c r="M2336" i="1" s="1"/>
  <c r="Q2332" i="1"/>
  <c r="M2332" i="1" s="1"/>
  <c r="Q2328" i="1"/>
  <c r="M2328" i="1" s="1"/>
  <c r="Q2324" i="1"/>
  <c r="M2324" i="1" s="1"/>
  <c r="Q2320" i="1"/>
  <c r="M2320" i="1" s="1"/>
  <c r="Q2316" i="1"/>
  <c r="M2316" i="1" s="1"/>
  <c r="Q2312" i="1"/>
  <c r="M2312" i="1" s="1"/>
  <c r="Q2308" i="1"/>
  <c r="M2308" i="1" s="1"/>
  <c r="Q2304" i="1"/>
  <c r="M2304" i="1" s="1"/>
  <c r="Q2300" i="1"/>
  <c r="M2300" i="1" s="1"/>
  <c r="Q2296" i="1"/>
  <c r="M2296" i="1" s="1"/>
  <c r="Q2292" i="1"/>
  <c r="M2292" i="1" s="1"/>
  <c r="Q2288" i="1"/>
  <c r="M2288" i="1" s="1"/>
  <c r="Q2284" i="1"/>
  <c r="M2284" i="1" s="1"/>
  <c r="Q2280" i="1"/>
  <c r="M2280" i="1" s="1"/>
  <c r="Q2533" i="1"/>
  <c r="M2533" i="1" s="1"/>
  <c r="Q2525" i="1"/>
  <c r="M2525" i="1" s="1"/>
  <c r="Q2517" i="1"/>
  <c r="M2517" i="1" s="1"/>
  <c r="Q2509" i="1"/>
  <c r="M2509" i="1" s="1"/>
  <c r="Q2501" i="1"/>
  <c r="M2501" i="1" s="1"/>
  <c r="Q2493" i="1"/>
  <c r="M2493" i="1" s="1"/>
  <c r="Q2485" i="1"/>
  <c r="M2485" i="1" s="1"/>
  <c r="Q2477" i="1"/>
  <c r="M2477" i="1" s="1"/>
  <c r="Q2405" i="1"/>
  <c r="M2405" i="1" s="1"/>
  <c r="Q2397" i="1"/>
  <c r="M2397" i="1" s="1"/>
  <c r="Q2389" i="1"/>
  <c r="M2389" i="1" s="1"/>
  <c r="Q2381" i="1"/>
  <c r="M2381" i="1" s="1"/>
  <c r="Q2373" i="1"/>
  <c r="M2373" i="1" s="1"/>
  <c r="Q2365" i="1"/>
  <c r="M2365" i="1" s="1"/>
  <c r="Q2361" i="1"/>
  <c r="M2361" i="1" s="1"/>
  <c r="Q2357" i="1"/>
  <c r="M2357" i="1" s="1"/>
  <c r="Q2353" i="1"/>
  <c r="M2353" i="1" s="1"/>
  <c r="Q2349" i="1"/>
  <c r="M2349" i="1" s="1"/>
  <c r="Q2345" i="1"/>
  <c r="M2345" i="1" s="1"/>
  <c r="Q2341" i="1"/>
  <c r="M2341" i="1" s="1"/>
  <c r="Q2337" i="1"/>
  <c r="M2337" i="1" s="1"/>
  <c r="Q2333" i="1"/>
  <c r="M2333" i="1" s="1"/>
  <c r="Q2329" i="1"/>
  <c r="M2329" i="1" s="1"/>
  <c r="Q2325" i="1"/>
  <c r="M2325" i="1" s="1"/>
  <c r="Q2321" i="1"/>
  <c r="M2321" i="1" s="1"/>
  <c r="Q2317" i="1"/>
  <c r="M2317" i="1" s="1"/>
  <c r="Q2313" i="1"/>
  <c r="M2313" i="1" s="1"/>
  <c r="Q2309" i="1"/>
  <c r="M2309" i="1" s="1"/>
  <c r="Q2305" i="1"/>
  <c r="M2305" i="1" s="1"/>
  <c r="Q2301" i="1"/>
  <c r="M2301" i="1" s="1"/>
  <c r="Q2297" i="1"/>
  <c r="M2297" i="1" s="1"/>
  <c r="Q2293" i="1"/>
  <c r="M2293" i="1" s="1"/>
  <c r="Q2289" i="1"/>
  <c r="M2289" i="1" s="1"/>
  <c r="Q2285" i="1"/>
  <c r="M2285" i="1" s="1"/>
  <c r="Q2281" i="1"/>
  <c r="M2281" i="1" s="1"/>
  <c r="Q2277" i="1"/>
  <c r="M2277" i="1" s="1"/>
  <c r="Q2273" i="1"/>
  <c r="M2273" i="1" s="1"/>
  <c r="Q2531" i="1"/>
  <c r="M2531" i="1" s="1"/>
  <c r="Q2523" i="1"/>
  <c r="M2523" i="1" s="1"/>
  <c r="Q2515" i="1"/>
  <c r="M2515" i="1" s="1"/>
  <c r="Q2507" i="1"/>
  <c r="M2507" i="1" s="1"/>
  <c r="Q2499" i="1"/>
  <c r="M2499" i="1" s="1"/>
  <c r="Q2491" i="1"/>
  <c r="M2491" i="1" s="1"/>
  <c r="Q2483" i="1"/>
  <c r="M2483" i="1" s="1"/>
  <c r="Q2475" i="1"/>
  <c r="M2475" i="1" s="1"/>
  <c r="Q2467" i="1"/>
  <c r="M2467" i="1" s="1"/>
  <c r="Q2459" i="1"/>
  <c r="M2459" i="1" s="1"/>
  <c r="Q2451" i="1"/>
  <c r="M2451" i="1" s="1"/>
  <c r="Q2443" i="1"/>
  <c r="M2443" i="1" s="1"/>
  <c r="Q2435" i="1"/>
  <c r="M2435" i="1" s="1"/>
  <c r="Q2406" i="1"/>
  <c r="M2406" i="1" s="1"/>
  <c r="Q2403" i="1"/>
  <c r="M2403" i="1" s="1"/>
  <c r="Q2398" i="1"/>
  <c r="M2398" i="1" s="1"/>
  <c r="Q2395" i="1"/>
  <c r="M2395" i="1" s="1"/>
  <c r="Q2390" i="1"/>
  <c r="M2390" i="1" s="1"/>
  <c r="Q2387" i="1"/>
  <c r="M2387" i="1" s="1"/>
  <c r="Q2382" i="1"/>
  <c r="M2382" i="1" s="1"/>
  <c r="Q2379" i="1"/>
  <c r="M2379" i="1" s="1"/>
  <c r="Q2374" i="1"/>
  <c r="M2374" i="1" s="1"/>
  <c r="Q2371" i="1"/>
  <c r="M2371" i="1" s="1"/>
  <c r="Q2366" i="1"/>
  <c r="M2366" i="1" s="1"/>
  <c r="Q2362" i="1"/>
  <c r="M2362" i="1" s="1"/>
  <c r="Q2358" i="1"/>
  <c r="M2358" i="1" s="1"/>
  <c r="Q2354" i="1"/>
  <c r="M2354" i="1" s="1"/>
  <c r="Q2350" i="1"/>
  <c r="M2350" i="1" s="1"/>
  <c r="Q2346" i="1"/>
  <c r="M2346" i="1" s="1"/>
  <c r="Q2342" i="1"/>
  <c r="M2342" i="1" s="1"/>
  <c r="Q2338" i="1"/>
  <c r="M2338" i="1" s="1"/>
  <c r="Q2334" i="1"/>
  <c r="M2334" i="1" s="1"/>
  <c r="Q2330" i="1"/>
  <c r="M2330" i="1" s="1"/>
  <c r="Q2326" i="1"/>
  <c r="M2326" i="1" s="1"/>
  <c r="Q2322" i="1"/>
  <c r="M2322" i="1" s="1"/>
  <c r="Q2318" i="1"/>
  <c r="M2318" i="1" s="1"/>
  <c r="Q2314" i="1"/>
  <c r="M2314" i="1" s="1"/>
  <c r="Q2310" i="1"/>
  <c r="M2310" i="1" s="1"/>
  <c r="Q2306" i="1"/>
  <c r="M2306" i="1" s="1"/>
  <c r="Q2302" i="1"/>
  <c r="M2302" i="1" s="1"/>
  <c r="Q2298" i="1"/>
  <c r="M2298" i="1" s="1"/>
  <c r="Q2294" i="1"/>
  <c r="M2294" i="1" s="1"/>
  <c r="Q2290" i="1"/>
  <c r="M2290" i="1" s="1"/>
  <c r="Q2286" i="1"/>
  <c r="M2286" i="1" s="1"/>
  <c r="Q2282" i="1"/>
  <c r="M2282" i="1" s="1"/>
  <c r="Q2278" i="1"/>
  <c r="M2278" i="1" s="1"/>
  <c r="Q2269" i="1"/>
  <c r="M2269" i="1" s="1"/>
  <c r="Q2265" i="1"/>
  <c r="M2265" i="1" s="1"/>
  <c r="Q2261" i="1"/>
  <c r="M2261" i="1" s="1"/>
  <c r="Q2257" i="1"/>
  <c r="M2257" i="1" s="1"/>
  <c r="Q2253" i="1"/>
  <c r="M2253" i="1" s="1"/>
  <c r="Q2249" i="1"/>
  <c r="M2249" i="1" s="1"/>
  <c r="Q2245" i="1"/>
  <c r="M2245" i="1" s="1"/>
  <c r="Q2241" i="1"/>
  <c r="M2241" i="1" s="1"/>
  <c r="Q2237" i="1"/>
  <c r="M2237" i="1" s="1"/>
  <c r="Q2233" i="1"/>
  <c r="M2233" i="1" s="1"/>
  <c r="Q2229" i="1"/>
  <c r="M2229" i="1" s="1"/>
  <c r="Q2225" i="1"/>
  <c r="M2225" i="1" s="1"/>
  <c r="Q2221" i="1"/>
  <c r="M2221" i="1" s="1"/>
  <c r="Q2217" i="1"/>
  <c r="M2217" i="1" s="1"/>
  <c r="Q2213" i="1"/>
  <c r="M2213" i="1" s="1"/>
  <c r="Q2209" i="1"/>
  <c r="M2209" i="1" s="1"/>
  <c r="Q2205" i="1"/>
  <c r="M2205" i="1" s="1"/>
  <c r="Q2201" i="1"/>
  <c r="M2201" i="1" s="1"/>
  <c r="Q2197" i="1"/>
  <c r="M2197" i="1" s="1"/>
  <c r="Q2193" i="1"/>
  <c r="M2193" i="1" s="1"/>
  <c r="Q2189" i="1"/>
  <c r="M2189" i="1" s="1"/>
  <c r="Q2185" i="1"/>
  <c r="M2185" i="1" s="1"/>
  <c r="Q2181" i="1"/>
  <c r="M2181" i="1" s="1"/>
  <c r="Q2177" i="1"/>
  <c r="M2177" i="1" s="1"/>
  <c r="Q2173" i="1"/>
  <c r="M2173" i="1" s="1"/>
  <c r="Q2169" i="1"/>
  <c r="M2169" i="1" s="1"/>
  <c r="Q2165" i="1"/>
  <c r="M2165" i="1" s="1"/>
  <c r="Q2161" i="1"/>
  <c r="M2161" i="1" s="1"/>
  <c r="Q2157" i="1"/>
  <c r="M2157" i="1" s="1"/>
  <c r="Q2153" i="1"/>
  <c r="M2153" i="1" s="1"/>
  <c r="Q2149" i="1"/>
  <c r="M2149" i="1" s="1"/>
  <c r="Q2145" i="1"/>
  <c r="M2145" i="1" s="1"/>
  <c r="Q2141" i="1"/>
  <c r="M2141" i="1" s="1"/>
  <c r="Q2137" i="1"/>
  <c r="M2137" i="1" s="1"/>
  <c r="Q2133" i="1"/>
  <c r="M2133" i="1" s="1"/>
  <c r="Q2129" i="1"/>
  <c r="M2129" i="1" s="1"/>
  <c r="Q2125" i="1"/>
  <c r="M2125" i="1" s="1"/>
  <c r="Q2121" i="1"/>
  <c r="M2121" i="1" s="1"/>
  <c r="Q2117" i="1"/>
  <c r="M2117" i="1" s="1"/>
  <c r="Q2113" i="1"/>
  <c r="M2113" i="1" s="1"/>
  <c r="Q2109" i="1"/>
  <c r="M2109" i="1" s="1"/>
  <c r="Q2105" i="1"/>
  <c r="M2105" i="1" s="1"/>
  <c r="Q2276" i="1"/>
  <c r="M2276" i="1" s="1"/>
  <c r="Q2270" i="1"/>
  <c r="M2270" i="1" s="1"/>
  <c r="Q2266" i="1"/>
  <c r="M2266" i="1" s="1"/>
  <c r="Q2262" i="1"/>
  <c r="M2262" i="1" s="1"/>
  <c r="Q2258" i="1"/>
  <c r="M2258" i="1" s="1"/>
  <c r="Q2254" i="1"/>
  <c r="M2254" i="1" s="1"/>
  <c r="Q2250" i="1"/>
  <c r="M2250" i="1" s="1"/>
  <c r="Q2246" i="1"/>
  <c r="M2246" i="1" s="1"/>
  <c r="Q2242" i="1"/>
  <c r="M2242" i="1" s="1"/>
  <c r="Q2238" i="1"/>
  <c r="M2238" i="1" s="1"/>
  <c r="Q2234" i="1"/>
  <c r="M2234" i="1" s="1"/>
  <c r="Q2230" i="1"/>
  <c r="M2230" i="1" s="1"/>
  <c r="Q2226" i="1"/>
  <c r="M2226" i="1" s="1"/>
  <c r="Q2222" i="1"/>
  <c r="M2222" i="1" s="1"/>
  <c r="Q2218" i="1"/>
  <c r="M2218" i="1" s="1"/>
  <c r="Q2214" i="1"/>
  <c r="M2214" i="1" s="1"/>
  <c r="Q2210" i="1"/>
  <c r="M2210" i="1" s="1"/>
  <c r="Q2206" i="1"/>
  <c r="M2206" i="1" s="1"/>
  <c r="Q2202" i="1"/>
  <c r="M2202" i="1" s="1"/>
  <c r="Q2198" i="1"/>
  <c r="M2198" i="1" s="1"/>
  <c r="Q2194" i="1"/>
  <c r="M2194" i="1" s="1"/>
  <c r="Q2190" i="1"/>
  <c r="M2190" i="1" s="1"/>
  <c r="Q2186" i="1"/>
  <c r="M2186" i="1" s="1"/>
  <c r="Q2182" i="1"/>
  <c r="M2182" i="1" s="1"/>
  <c r="Q2178" i="1"/>
  <c r="M2178" i="1" s="1"/>
  <c r="Q2174" i="1"/>
  <c r="M2174" i="1" s="1"/>
  <c r="Q2170" i="1"/>
  <c r="M2170" i="1" s="1"/>
  <c r="Q2166" i="1"/>
  <c r="M2166" i="1" s="1"/>
  <c r="Q2162" i="1"/>
  <c r="M2162" i="1" s="1"/>
  <c r="Q2158" i="1"/>
  <c r="M2158" i="1" s="1"/>
  <c r="Q2154" i="1"/>
  <c r="M2154" i="1" s="1"/>
  <c r="Q2150" i="1"/>
  <c r="M2150" i="1" s="1"/>
  <c r="Q2146" i="1"/>
  <c r="M2146" i="1" s="1"/>
  <c r="Q2142" i="1"/>
  <c r="M2142" i="1" s="1"/>
  <c r="Q2138" i="1"/>
  <c r="M2138" i="1" s="1"/>
  <c r="Q2134" i="1"/>
  <c r="M2134" i="1" s="1"/>
  <c r="Q2130" i="1"/>
  <c r="M2130" i="1" s="1"/>
  <c r="Q2126" i="1"/>
  <c r="M2126" i="1" s="1"/>
  <c r="Q2122" i="1"/>
  <c r="M2122" i="1" s="1"/>
  <c r="Q2118" i="1"/>
  <c r="M2118" i="1" s="1"/>
  <c r="Q2114" i="1"/>
  <c r="M2114" i="1" s="1"/>
  <c r="Q2110" i="1"/>
  <c r="M2110" i="1" s="1"/>
  <c r="Q2106" i="1"/>
  <c r="M2106" i="1" s="1"/>
  <c r="Q2274" i="1"/>
  <c r="M2274" i="1" s="1"/>
  <c r="Q2271" i="1"/>
  <c r="M2271" i="1" s="1"/>
  <c r="Q2267" i="1"/>
  <c r="M2267" i="1" s="1"/>
  <c r="Q2263" i="1"/>
  <c r="M2263" i="1" s="1"/>
  <c r="Q2259" i="1"/>
  <c r="M2259" i="1" s="1"/>
  <c r="Q2255" i="1"/>
  <c r="M2255" i="1" s="1"/>
  <c r="Q2251" i="1"/>
  <c r="M2251" i="1" s="1"/>
  <c r="Q2247" i="1"/>
  <c r="M2247" i="1" s="1"/>
  <c r="Q2243" i="1"/>
  <c r="M2243" i="1" s="1"/>
  <c r="Q2239" i="1"/>
  <c r="M2239" i="1" s="1"/>
  <c r="Q2235" i="1"/>
  <c r="M2235" i="1" s="1"/>
  <c r="Q2231" i="1"/>
  <c r="M2231" i="1" s="1"/>
  <c r="Q2227" i="1"/>
  <c r="M2227" i="1" s="1"/>
  <c r="Q2223" i="1"/>
  <c r="M2223" i="1" s="1"/>
  <c r="Q2219" i="1"/>
  <c r="M2219" i="1" s="1"/>
  <c r="Q2215" i="1"/>
  <c r="M2215" i="1" s="1"/>
  <c r="Q2211" i="1"/>
  <c r="M2211" i="1" s="1"/>
  <c r="Q2207" i="1"/>
  <c r="M2207" i="1" s="1"/>
  <c r="Q2203" i="1"/>
  <c r="M2203" i="1" s="1"/>
  <c r="Q2199" i="1"/>
  <c r="M2199" i="1" s="1"/>
  <c r="Q2195" i="1"/>
  <c r="M2195" i="1" s="1"/>
  <c r="Q2191" i="1"/>
  <c r="M2191" i="1" s="1"/>
  <c r="Q2187" i="1"/>
  <c r="M2187" i="1" s="1"/>
  <c r="Q2183" i="1"/>
  <c r="M2183" i="1" s="1"/>
  <c r="Q2179" i="1"/>
  <c r="M2179" i="1" s="1"/>
  <c r="Q2175" i="1"/>
  <c r="M2175" i="1" s="1"/>
  <c r="Q2171" i="1"/>
  <c r="M2171" i="1" s="1"/>
  <c r="Q2167" i="1"/>
  <c r="M2167" i="1" s="1"/>
  <c r="Q2163" i="1"/>
  <c r="M2163" i="1" s="1"/>
  <c r="Q2159" i="1"/>
  <c r="M2159" i="1" s="1"/>
  <c r="Q2155" i="1"/>
  <c r="M2155" i="1" s="1"/>
  <c r="Q2151" i="1"/>
  <c r="M2151" i="1" s="1"/>
  <c r="Q2147" i="1"/>
  <c r="M2147" i="1" s="1"/>
  <c r="Q2143" i="1"/>
  <c r="M2143" i="1" s="1"/>
  <c r="Q2139" i="1"/>
  <c r="M2139" i="1" s="1"/>
  <c r="Q2135" i="1"/>
  <c r="M2135" i="1" s="1"/>
  <c r="Q2131" i="1"/>
  <c r="M2131" i="1" s="1"/>
  <c r="Q2127" i="1"/>
  <c r="M2127" i="1" s="1"/>
  <c r="Q2123" i="1"/>
  <c r="M2123" i="1" s="1"/>
  <c r="Q2119" i="1"/>
  <c r="M2119" i="1" s="1"/>
  <c r="Q2115" i="1"/>
  <c r="M2115" i="1" s="1"/>
  <c r="Q2111" i="1"/>
  <c r="M2111" i="1" s="1"/>
  <c r="Q2107" i="1"/>
  <c r="M2107" i="1" s="1"/>
  <c r="Q2275" i="1"/>
  <c r="M2275" i="1" s="1"/>
  <c r="Q2272" i="1"/>
  <c r="M2272" i="1" s="1"/>
  <c r="Q2268" i="1"/>
  <c r="M2268" i="1" s="1"/>
  <c r="Q2264" i="1"/>
  <c r="M2264" i="1" s="1"/>
  <c r="Q2260" i="1"/>
  <c r="M2260" i="1" s="1"/>
  <c r="Q2256" i="1"/>
  <c r="M2256" i="1" s="1"/>
  <c r="Q2252" i="1"/>
  <c r="M2252" i="1" s="1"/>
  <c r="Q2248" i="1"/>
  <c r="M2248" i="1" s="1"/>
  <c r="Q2244" i="1"/>
  <c r="M2244" i="1" s="1"/>
  <c r="Q2240" i="1"/>
  <c r="M2240" i="1" s="1"/>
  <c r="Q2236" i="1"/>
  <c r="M2236" i="1" s="1"/>
  <c r="Q2232" i="1"/>
  <c r="M2232" i="1" s="1"/>
  <c r="Q2228" i="1"/>
  <c r="M2228" i="1" s="1"/>
  <c r="Q2224" i="1"/>
  <c r="M2224" i="1" s="1"/>
  <c r="Q2220" i="1"/>
  <c r="M2220" i="1" s="1"/>
  <c r="Q2216" i="1"/>
  <c r="M2216" i="1" s="1"/>
  <c r="Q2212" i="1"/>
  <c r="M2212" i="1" s="1"/>
  <c r="Q2208" i="1"/>
  <c r="M2208" i="1" s="1"/>
  <c r="Q2204" i="1"/>
  <c r="M2204" i="1" s="1"/>
  <c r="Q2200" i="1"/>
  <c r="M2200" i="1" s="1"/>
  <c r="Q2196" i="1"/>
  <c r="M2196" i="1" s="1"/>
  <c r="Q2192" i="1"/>
  <c r="M2192" i="1" s="1"/>
  <c r="Q2188" i="1"/>
  <c r="M2188" i="1" s="1"/>
  <c r="Q2184" i="1"/>
  <c r="M2184" i="1" s="1"/>
  <c r="Q2180" i="1"/>
  <c r="M2180" i="1" s="1"/>
  <c r="Q2176" i="1"/>
  <c r="M2176" i="1" s="1"/>
  <c r="Q2172" i="1"/>
  <c r="M2172" i="1" s="1"/>
  <c r="Q2168" i="1"/>
  <c r="M2168" i="1" s="1"/>
  <c r="Q2164" i="1"/>
  <c r="M2164" i="1" s="1"/>
  <c r="Q2160" i="1"/>
  <c r="M2160" i="1" s="1"/>
  <c r="Q2156" i="1"/>
  <c r="M2156" i="1" s="1"/>
  <c r="Q2152" i="1"/>
  <c r="M2152" i="1" s="1"/>
  <c r="Q2148" i="1"/>
  <c r="M2148" i="1" s="1"/>
  <c r="Q2144" i="1"/>
  <c r="M2144" i="1" s="1"/>
  <c r="Q2140" i="1"/>
  <c r="M2140" i="1" s="1"/>
  <c r="Q2136" i="1"/>
  <c r="M2136" i="1" s="1"/>
  <c r="Q2132" i="1"/>
  <c r="M2132" i="1" s="1"/>
  <c r="Q2128" i="1"/>
  <c r="M2128" i="1" s="1"/>
  <c r="Q2124" i="1"/>
  <c r="M2124" i="1" s="1"/>
  <c r="Q2120" i="1"/>
  <c r="M2120" i="1" s="1"/>
  <c r="Q2116" i="1"/>
  <c r="M2116" i="1" s="1"/>
  <c r="Q2112" i="1"/>
  <c r="M2112" i="1" s="1"/>
  <c r="Q2108" i="1"/>
  <c r="M2108" i="1" s="1"/>
  <c r="Q2104" i="1"/>
  <c r="M2104" i="1" s="1"/>
  <c r="Q2100" i="1"/>
  <c r="M2100" i="1" s="1"/>
  <c r="Q2096" i="1"/>
  <c r="M2096" i="1" s="1"/>
  <c r="Q2092" i="1"/>
  <c r="M2092" i="1" s="1"/>
  <c r="Q2088" i="1"/>
  <c r="M2088" i="1" s="1"/>
  <c r="Q2084" i="1"/>
  <c r="M2084" i="1" s="1"/>
  <c r="Q2080" i="1"/>
  <c r="M2080" i="1" s="1"/>
  <c r="Q2076" i="1"/>
  <c r="M2076" i="1" s="1"/>
  <c r="Q2072" i="1"/>
  <c r="M2072" i="1" s="1"/>
  <c r="Q2068" i="1"/>
  <c r="M2068" i="1" s="1"/>
  <c r="Q2064" i="1"/>
  <c r="M2064" i="1" s="1"/>
  <c r="Q2060" i="1"/>
  <c r="M2060" i="1" s="1"/>
  <c r="Q2056" i="1"/>
  <c r="M2056" i="1" s="1"/>
  <c r="Q2052" i="1"/>
  <c r="M2052" i="1" s="1"/>
  <c r="Q2048" i="1"/>
  <c r="M2048" i="1" s="1"/>
  <c r="Q2044" i="1"/>
  <c r="M2044" i="1" s="1"/>
  <c r="Q2040" i="1"/>
  <c r="M2040" i="1" s="1"/>
  <c r="Q2036" i="1"/>
  <c r="M2036" i="1" s="1"/>
  <c r="Q2032" i="1"/>
  <c r="M2032" i="1" s="1"/>
  <c r="Q2028" i="1"/>
  <c r="M2028" i="1" s="1"/>
  <c r="Q2024" i="1"/>
  <c r="M2024" i="1" s="1"/>
  <c r="Q2020" i="1"/>
  <c r="M2020" i="1" s="1"/>
  <c r="Q2016" i="1"/>
  <c r="M2016" i="1" s="1"/>
  <c r="Q2012" i="1"/>
  <c r="M2012" i="1" s="1"/>
  <c r="Q2008" i="1"/>
  <c r="M2008" i="1" s="1"/>
  <c r="Q2004" i="1"/>
  <c r="M2004" i="1" s="1"/>
  <c r="Q2000" i="1"/>
  <c r="M2000" i="1" s="1"/>
  <c r="Q1996" i="1"/>
  <c r="M1996" i="1" s="1"/>
  <c r="Q1992" i="1"/>
  <c r="M1992" i="1" s="1"/>
  <c r="Q1988" i="1"/>
  <c r="M1988" i="1" s="1"/>
  <c r="Q1984" i="1"/>
  <c r="M1984" i="1" s="1"/>
  <c r="Q1980" i="1"/>
  <c r="M1980" i="1" s="1"/>
  <c r="Q1976" i="1"/>
  <c r="M1976" i="1" s="1"/>
  <c r="Q1972" i="1"/>
  <c r="M1972" i="1" s="1"/>
  <c r="Q1968" i="1"/>
  <c r="M1968" i="1" s="1"/>
  <c r="Q1964" i="1"/>
  <c r="M1964" i="1" s="1"/>
  <c r="Q1960" i="1"/>
  <c r="M1960" i="1" s="1"/>
  <c r="Q1956" i="1"/>
  <c r="M1956" i="1" s="1"/>
  <c r="Q1952" i="1"/>
  <c r="M1952" i="1" s="1"/>
  <c r="Q1948" i="1"/>
  <c r="M1948" i="1" s="1"/>
  <c r="Q1944" i="1"/>
  <c r="M1944" i="1" s="1"/>
  <c r="Q1940" i="1"/>
  <c r="M1940" i="1" s="1"/>
  <c r="Q1936" i="1"/>
  <c r="M1936" i="1" s="1"/>
  <c r="Q1932" i="1"/>
  <c r="M1932" i="1" s="1"/>
  <c r="Q2101" i="1"/>
  <c r="M2101" i="1" s="1"/>
  <c r="Q2097" i="1"/>
  <c r="M2097" i="1" s="1"/>
  <c r="Q2093" i="1"/>
  <c r="M2093" i="1" s="1"/>
  <c r="Q2089" i="1"/>
  <c r="M2089" i="1" s="1"/>
  <c r="Q2085" i="1"/>
  <c r="M2085" i="1" s="1"/>
  <c r="Q2081" i="1"/>
  <c r="M2081" i="1" s="1"/>
  <c r="Q2077" i="1"/>
  <c r="M2077" i="1" s="1"/>
  <c r="Q2073" i="1"/>
  <c r="M2073" i="1" s="1"/>
  <c r="Q2069" i="1"/>
  <c r="M2069" i="1" s="1"/>
  <c r="Q2065" i="1"/>
  <c r="M2065" i="1" s="1"/>
  <c r="Q2061" i="1"/>
  <c r="M2061" i="1" s="1"/>
  <c r="Q2057" i="1"/>
  <c r="M2057" i="1" s="1"/>
  <c r="Q2053" i="1"/>
  <c r="M2053" i="1" s="1"/>
  <c r="Q2049" i="1"/>
  <c r="M2049" i="1" s="1"/>
  <c r="Q2045" i="1"/>
  <c r="M2045" i="1" s="1"/>
  <c r="Q2041" i="1"/>
  <c r="M2041" i="1" s="1"/>
  <c r="Q2037" i="1"/>
  <c r="M2037" i="1" s="1"/>
  <c r="Q2033" i="1"/>
  <c r="M2033" i="1" s="1"/>
  <c r="Q2029" i="1"/>
  <c r="M2029" i="1" s="1"/>
  <c r="Q2025" i="1"/>
  <c r="M2025" i="1" s="1"/>
  <c r="Q2021" i="1"/>
  <c r="M2021" i="1" s="1"/>
  <c r="Q2017" i="1"/>
  <c r="M2017" i="1" s="1"/>
  <c r="Q2013" i="1"/>
  <c r="M2013" i="1" s="1"/>
  <c r="Q2009" i="1"/>
  <c r="M2009" i="1" s="1"/>
  <c r="Q2005" i="1"/>
  <c r="M2005" i="1" s="1"/>
  <c r="Q2001" i="1"/>
  <c r="M2001" i="1" s="1"/>
  <c r="Q1997" i="1"/>
  <c r="M1997" i="1" s="1"/>
  <c r="Q1993" i="1"/>
  <c r="M1993" i="1" s="1"/>
  <c r="Q1989" i="1"/>
  <c r="M1989" i="1" s="1"/>
  <c r="Q1985" i="1"/>
  <c r="M1985" i="1" s="1"/>
  <c r="Q1981" i="1"/>
  <c r="M1981" i="1" s="1"/>
  <c r="Q1977" i="1"/>
  <c r="M1977" i="1" s="1"/>
  <c r="Q1973" i="1"/>
  <c r="M1973" i="1" s="1"/>
  <c r="Q1969" i="1"/>
  <c r="M1969" i="1" s="1"/>
  <c r="Q1965" i="1"/>
  <c r="M1965" i="1" s="1"/>
  <c r="Q1961" i="1"/>
  <c r="M1961" i="1" s="1"/>
  <c r="Q1957" i="1"/>
  <c r="M1957" i="1" s="1"/>
  <c r="Q1953" i="1"/>
  <c r="M1953" i="1" s="1"/>
  <c r="Q1949" i="1"/>
  <c r="M1949" i="1" s="1"/>
  <c r="Q1945" i="1"/>
  <c r="M1945" i="1" s="1"/>
  <c r="Q1941" i="1"/>
  <c r="M1941" i="1" s="1"/>
  <c r="Q1937" i="1"/>
  <c r="M1937" i="1" s="1"/>
  <c r="Q1933" i="1"/>
  <c r="M1933" i="1" s="1"/>
  <c r="Q2102" i="1"/>
  <c r="M2102" i="1" s="1"/>
  <c r="Q2098" i="1"/>
  <c r="M2098" i="1" s="1"/>
  <c r="Q2094" i="1"/>
  <c r="M2094" i="1" s="1"/>
  <c r="Q2090" i="1"/>
  <c r="M2090" i="1" s="1"/>
  <c r="Q2086" i="1"/>
  <c r="M2086" i="1" s="1"/>
  <c r="Q2082" i="1"/>
  <c r="M2082" i="1" s="1"/>
  <c r="Q2078" i="1"/>
  <c r="M2078" i="1" s="1"/>
  <c r="Q2074" i="1"/>
  <c r="M2074" i="1" s="1"/>
  <c r="Q2070" i="1"/>
  <c r="M2070" i="1" s="1"/>
  <c r="Q2066" i="1"/>
  <c r="M2066" i="1" s="1"/>
  <c r="Q2062" i="1"/>
  <c r="M2062" i="1" s="1"/>
  <c r="Q2058" i="1"/>
  <c r="M2058" i="1" s="1"/>
  <c r="Q2054" i="1"/>
  <c r="M2054" i="1" s="1"/>
  <c r="Q2050" i="1"/>
  <c r="M2050" i="1" s="1"/>
  <c r="Q2046" i="1"/>
  <c r="M2046" i="1" s="1"/>
  <c r="Q2042" i="1"/>
  <c r="M2042" i="1" s="1"/>
  <c r="Q2038" i="1"/>
  <c r="M2038" i="1" s="1"/>
  <c r="Q2034" i="1"/>
  <c r="M2034" i="1" s="1"/>
  <c r="Q2030" i="1"/>
  <c r="M2030" i="1" s="1"/>
  <c r="Q2026" i="1"/>
  <c r="M2026" i="1" s="1"/>
  <c r="Q2022" i="1"/>
  <c r="M2022" i="1" s="1"/>
  <c r="Q2018" i="1"/>
  <c r="M2018" i="1" s="1"/>
  <c r="Q2014" i="1"/>
  <c r="M2014" i="1" s="1"/>
  <c r="Q2010" i="1"/>
  <c r="M2010" i="1" s="1"/>
  <c r="Q2006" i="1"/>
  <c r="M2006" i="1" s="1"/>
  <c r="Q2002" i="1"/>
  <c r="M2002" i="1" s="1"/>
  <c r="Q1998" i="1"/>
  <c r="M1998" i="1" s="1"/>
  <c r="Q1994" i="1"/>
  <c r="M1994" i="1" s="1"/>
  <c r="Q1990" i="1"/>
  <c r="M1990" i="1" s="1"/>
  <c r="Q1986" i="1"/>
  <c r="M1986" i="1" s="1"/>
  <c r="Q1982" i="1"/>
  <c r="M1982" i="1" s="1"/>
  <c r="Q1978" i="1"/>
  <c r="M1978" i="1" s="1"/>
  <c r="Q1974" i="1"/>
  <c r="M1974" i="1" s="1"/>
  <c r="Q1970" i="1"/>
  <c r="M1970" i="1" s="1"/>
  <c r="Q1966" i="1"/>
  <c r="M1966" i="1" s="1"/>
  <c r="Q1962" i="1"/>
  <c r="M1962" i="1" s="1"/>
  <c r="Q1958" i="1"/>
  <c r="M1958" i="1" s="1"/>
  <c r="Q1954" i="1"/>
  <c r="M1954" i="1" s="1"/>
  <c r="Q1950" i="1"/>
  <c r="M1950" i="1" s="1"/>
  <c r="Q1946" i="1"/>
  <c r="M1946" i="1" s="1"/>
  <c r="Q1942" i="1"/>
  <c r="M1942" i="1" s="1"/>
  <c r="Q1938" i="1"/>
  <c r="M1938" i="1" s="1"/>
  <c r="Q1934" i="1"/>
  <c r="M1934" i="1" s="1"/>
  <c r="Q2103" i="1"/>
  <c r="M2103" i="1" s="1"/>
  <c r="Q2099" i="1"/>
  <c r="M2099" i="1" s="1"/>
  <c r="Q2095" i="1"/>
  <c r="M2095" i="1" s="1"/>
  <c r="Q2091" i="1"/>
  <c r="M2091" i="1" s="1"/>
  <c r="Q2087" i="1"/>
  <c r="M2087" i="1" s="1"/>
  <c r="Q2083" i="1"/>
  <c r="M2083" i="1" s="1"/>
  <c r="Q2079" i="1"/>
  <c r="M2079" i="1" s="1"/>
  <c r="Q2075" i="1"/>
  <c r="M2075" i="1" s="1"/>
  <c r="Q2071" i="1"/>
  <c r="M2071" i="1" s="1"/>
  <c r="Q2067" i="1"/>
  <c r="M2067" i="1" s="1"/>
  <c r="Q2063" i="1"/>
  <c r="M2063" i="1" s="1"/>
  <c r="Q2059" i="1"/>
  <c r="M2059" i="1" s="1"/>
  <c r="Q2055" i="1"/>
  <c r="M2055" i="1" s="1"/>
  <c r="Q2051" i="1"/>
  <c r="M2051" i="1" s="1"/>
  <c r="Q2047" i="1"/>
  <c r="M2047" i="1" s="1"/>
  <c r="Q2043" i="1"/>
  <c r="M2043" i="1" s="1"/>
  <c r="Q2039" i="1"/>
  <c r="M2039" i="1" s="1"/>
  <c r="Q2035" i="1"/>
  <c r="M2035" i="1" s="1"/>
  <c r="Q2031" i="1"/>
  <c r="M2031" i="1" s="1"/>
  <c r="Q2027" i="1"/>
  <c r="M2027" i="1" s="1"/>
  <c r="Q2023" i="1"/>
  <c r="M2023" i="1" s="1"/>
  <c r="Q2019" i="1"/>
  <c r="M2019" i="1" s="1"/>
  <c r="Q2015" i="1"/>
  <c r="M2015" i="1" s="1"/>
  <c r="Q2011" i="1"/>
  <c r="M2011" i="1" s="1"/>
  <c r="Q2007" i="1"/>
  <c r="M2007" i="1" s="1"/>
  <c r="Q2003" i="1"/>
  <c r="M2003" i="1" s="1"/>
  <c r="Q1999" i="1"/>
  <c r="M1999" i="1" s="1"/>
  <c r="Q1995" i="1"/>
  <c r="M1995" i="1" s="1"/>
  <c r="Q1991" i="1"/>
  <c r="M1991" i="1" s="1"/>
  <c r="Q1987" i="1"/>
  <c r="M1987" i="1" s="1"/>
  <c r="Q1983" i="1"/>
  <c r="M1983" i="1" s="1"/>
  <c r="Q1979" i="1"/>
  <c r="M1979" i="1" s="1"/>
  <c r="Q1975" i="1"/>
  <c r="M1975" i="1" s="1"/>
  <c r="Q1971" i="1"/>
  <c r="M1971" i="1" s="1"/>
  <c r="Q1967" i="1"/>
  <c r="M1967" i="1" s="1"/>
  <c r="Q1963" i="1"/>
  <c r="M1963" i="1" s="1"/>
  <c r="Q1959" i="1"/>
  <c r="M1959" i="1" s="1"/>
  <c r="Q1955" i="1"/>
  <c r="M1955" i="1" s="1"/>
  <c r="Q1951" i="1"/>
  <c r="M1951" i="1" s="1"/>
  <c r="Q1947" i="1"/>
  <c r="M1947" i="1" s="1"/>
  <c r="Q1943" i="1"/>
  <c r="M1943" i="1" s="1"/>
  <c r="Q1939" i="1"/>
  <c r="M1939" i="1" s="1"/>
  <c r="Q1935" i="1"/>
  <c r="M1935" i="1" s="1"/>
  <c r="Q1931" i="1"/>
  <c r="M1931" i="1" s="1"/>
  <c r="Q1930" i="1"/>
  <c r="M1930" i="1" s="1"/>
  <c r="Q1926" i="1"/>
  <c r="M1926" i="1" s="1"/>
  <c r="Q1922" i="1"/>
  <c r="M1922" i="1" s="1"/>
  <c r="Q1918" i="1"/>
  <c r="M1918" i="1" s="1"/>
  <c r="Q1914" i="1"/>
  <c r="M1914" i="1" s="1"/>
  <c r="Q1910" i="1"/>
  <c r="M1910" i="1" s="1"/>
  <c r="Q1906" i="1"/>
  <c r="M1906" i="1" s="1"/>
  <c r="Q1902" i="1"/>
  <c r="M1902" i="1" s="1"/>
  <c r="Q1898" i="1"/>
  <c r="M1898" i="1" s="1"/>
  <c r="Q1894" i="1"/>
  <c r="M1894" i="1" s="1"/>
  <c r="Q1890" i="1"/>
  <c r="M1890" i="1" s="1"/>
  <c r="Q1886" i="1"/>
  <c r="M1886" i="1" s="1"/>
  <c r="Q1882" i="1"/>
  <c r="M1882" i="1" s="1"/>
  <c r="Q1878" i="1"/>
  <c r="M1878" i="1" s="1"/>
  <c r="Q1874" i="1"/>
  <c r="M1874" i="1" s="1"/>
  <c r="Q1870" i="1"/>
  <c r="M1870" i="1" s="1"/>
  <c r="Q1866" i="1"/>
  <c r="M1866" i="1" s="1"/>
  <c r="Q1862" i="1"/>
  <c r="M1862" i="1" s="1"/>
  <c r="Q1858" i="1"/>
  <c r="M1858" i="1" s="1"/>
  <c r="Q1854" i="1"/>
  <c r="M1854" i="1" s="1"/>
  <c r="Q1850" i="1"/>
  <c r="M1850" i="1" s="1"/>
  <c r="Q1846" i="1"/>
  <c r="M1846" i="1" s="1"/>
  <c r="Q1842" i="1"/>
  <c r="M1842" i="1" s="1"/>
  <c r="Q1838" i="1"/>
  <c r="M1838" i="1" s="1"/>
  <c r="Q1834" i="1"/>
  <c r="M1834" i="1" s="1"/>
  <c r="Q1830" i="1"/>
  <c r="M1830" i="1" s="1"/>
  <c r="Q1826" i="1"/>
  <c r="M1826" i="1" s="1"/>
  <c r="Q1822" i="1"/>
  <c r="M1822" i="1" s="1"/>
  <c r="Q1818" i="1"/>
  <c r="M1818" i="1" s="1"/>
  <c r="Q1814" i="1"/>
  <c r="M1814" i="1" s="1"/>
  <c r="Q1810" i="1"/>
  <c r="M1810" i="1" s="1"/>
  <c r="Q1806" i="1"/>
  <c r="M1806" i="1" s="1"/>
  <c r="Q1802" i="1"/>
  <c r="M1802" i="1" s="1"/>
  <c r="Q1798" i="1"/>
  <c r="M1798" i="1" s="1"/>
  <c r="Q1794" i="1"/>
  <c r="M1794" i="1" s="1"/>
  <c r="Q1790" i="1"/>
  <c r="M1790" i="1" s="1"/>
  <c r="Q1786" i="1"/>
  <c r="M1786" i="1" s="1"/>
  <c r="Q1782" i="1"/>
  <c r="M1782" i="1" s="1"/>
  <c r="Q1778" i="1"/>
  <c r="M1778" i="1" s="1"/>
  <c r="Q1774" i="1"/>
  <c r="M1774" i="1" s="1"/>
  <c r="Q1770" i="1"/>
  <c r="M1770" i="1" s="1"/>
  <c r="Q1766" i="1"/>
  <c r="M1766" i="1" s="1"/>
  <c r="Q1762" i="1"/>
  <c r="M1762" i="1" s="1"/>
  <c r="Q1758" i="1"/>
  <c r="M1758" i="1" s="1"/>
  <c r="Q1754" i="1"/>
  <c r="M1754" i="1" s="1"/>
  <c r="Q1750" i="1"/>
  <c r="M1750" i="1" s="1"/>
  <c r="Q1746" i="1"/>
  <c r="M1746" i="1" s="1"/>
  <c r="Q1742" i="1"/>
  <c r="M1742" i="1" s="1"/>
  <c r="Q1738" i="1"/>
  <c r="M1738" i="1" s="1"/>
  <c r="Q1734" i="1"/>
  <c r="M1734" i="1" s="1"/>
  <c r="Q1730" i="1"/>
  <c r="M1730" i="1" s="1"/>
  <c r="Q1726" i="1"/>
  <c r="M1726" i="1" s="1"/>
  <c r="Q1722" i="1"/>
  <c r="M1722" i="1" s="1"/>
  <c r="Q1718" i="1"/>
  <c r="M1718" i="1" s="1"/>
  <c r="Q1714" i="1"/>
  <c r="M1714" i="1" s="1"/>
  <c r="Q1710" i="1"/>
  <c r="M1710" i="1" s="1"/>
  <c r="Q1706" i="1"/>
  <c r="M1706" i="1" s="1"/>
  <c r="Q1702" i="1"/>
  <c r="M1702" i="1" s="1"/>
  <c r="Q1698" i="1"/>
  <c r="M1698" i="1" s="1"/>
  <c r="Q1694" i="1"/>
  <c r="M1694" i="1" s="1"/>
  <c r="Q1690" i="1"/>
  <c r="M1690" i="1" s="1"/>
  <c r="Q1686" i="1"/>
  <c r="M1686" i="1" s="1"/>
  <c r="Q1682" i="1"/>
  <c r="M1682" i="1" s="1"/>
  <c r="Q1678" i="1"/>
  <c r="M1678" i="1" s="1"/>
  <c r="Q1674" i="1"/>
  <c r="M1674" i="1" s="1"/>
  <c r="Q1670" i="1"/>
  <c r="M1670" i="1" s="1"/>
  <c r="Q1666" i="1"/>
  <c r="M1666" i="1" s="1"/>
  <c r="Q1662" i="1"/>
  <c r="M1662" i="1" s="1"/>
  <c r="Q1658" i="1"/>
  <c r="M1658" i="1" s="1"/>
  <c r="Q1654" i="1"/>
  <c r="M1654" i="1" s="1"/>
  <c r="Q1650" i="1"/>
  <c r="M1650" i="1" s="1"/>
  <c r="Q1646" i="1"/>
  <c r="M1646" i="1" s="1"/>
  <c r="Q1642" i="1"/>
  <c r="M1642" i="1" s="1"/>
  <c r="Q1638" i="1"/>
  <c r="M1638" i="1" s="1"/>
  <c r="Q1634" i="1"/>
  <c r="M1634" i="1" s="1"/>
  <c r="Q1630" i="1"/>
  <c r="M1630" i="1" s="1"/>
  <c r="Q1626" i="1"/>
  <c r="M1626" i="1" s="1"/>
  <c r="Q1622" i="1"/>
  <c r="M1622" i="1" s="1"/>
  <c r="Q1618" i="1"/>
  <c r="M1618" i="1" s="1"/>
  <c r="Q1614" i="1"/>
  <c r="M1614" i="1" s="1"/>
  <c r="Q1610" i="1"/>
  <c r="M1610" i="1" s="1"/>
  <c r="Q1606" i="1"/>
  <c r="M1606" i="1" s="1"/>
  <c r="Q1602" i="1"/>
  <c r="M1602" i="1" s="1"/>
  <c r="Q1598" i="1"/>
  <c r="M1598" i="1" s="1"/>
  <c r="Q1594" i="1"/>
  <c r="M1594" i="1" s="1"/>
  <c r="Q1927" i="1"/>
  <c r="M1927" i="1" s="1"/>
  <c r="Q1923" i="1"/>
  <c r="M1923" i="1" s="1"/>
  <c r="Q1919" i="1"/>
  <c r="M1919" i="1" s="1"/>
  <c r="Q1915" i="1"/>
  <c r="M1915" i="1" s="1"/>
  <c r="Q1911" i="1"/>
  <c r="M1911" i="1" s="1"/>
  <c r="Q1907" i="1"/>
  <c r="M1907" i="1" s="1"/>
  <c r="Q1903" i="1"/>
  <c r="M1903" i="1" s="1"/>
  <c r="Q1899" i="1"/>
  <c r="M1899" i="1" s="1"/>
  <c r="Q1895" i="1"/>
  <c r="M1895" i="1" s="1"/>
  <c r="Q1891" i="1"/>
  <c r="M1891" i="1" s="1"/>
  <c r="Q1887" i="1"/>
  <c r="M1887" i="1" s="1"/>
  <c r="Q1883" i="1"/>
  <c r="M1883" i="1" s="1"/>
  <c r="Q1879" i="1"/>
  <c r="M1879" i="1" s="1"/>
  <c r="Q1875" i="1"/>
  <c r="M1875" i="1" s="1"/>
  <c r="Q1871" i="1"/>
  <c r="M1871" i="1" s="1"/>
  <c r="Q1867" i="1"/>
  <c r="M1867" i="1" s="1"/>
  <c r="Q1863" i="1"/>
  <c r="M1863" i="1" s="1"/>
  <c r="Q1859" i="1"/>
  <c r="M1859" i="1" s="1"/>
  <c r="Q1855" i="1"/>
  <c r="M1855" i="1" s="1"/>
  <c r="Q1851" i="1"/>
  <c r="M1851" i="1" s="1"/>
  <c r="Q1847" i="1"/>
  <c r="M1847" i="1" s="1"/>
  <c r="Q1843" i="1"/>
  <c r="M1843" i="1" s="1"/>
  <c r="Q1839" i="1"/>
  <c r="M1839" i="1" s="1"/>
  <c r="Q1835" i="1"/>
  <c r="M1835" i="1" s="1"/>
  <c r="Q1831" i="1"/>
  <c r="M1831" i="1" s="1"/>
  <c r="Q1827" i="1"/>
  <c r="M1827" i="1" s="1"/>
  <c r="Q1823" i="1"/>
  <c r="M1823" i="1" s="1"/>
  <c r="Q1819" i="1"/>
  <c r="M1819" i="1" s="1"/>
  <c r="Q1815" i="1"/>
  <c r="M1815" i="1" s="1"/>
  <c r="Q1811" i="1"/>
  <c r="M1811" i="1" s="1"/>
  <c r="Q1807" i="1"/>
  <c r="M1807" i="1" s="1"/>
  <c r="Q1803" i="1"/>
  <c r="M1803" i="1" s="1"/>
  <c r="Q1799" i="1"/>
  <c r="M1799" i="1" s="1"/>
  <c r="Q1795" i="1"/>
  <c r="M1795" i="1" s="1"/>
  <c r="Q1791" i="1"/>
  <c r="M1791" i="1" s="1"/>
  <c r="Q1787" i="1"/>
  <c r="M1787" i="1" s="1"/>
  <c r="Q1783" i="1"/>
  <c r="M1783" i="1" s="1"/>
  <c r="Q1779" i="1"/>
  <c r="M1779" i="1" s="1"/>
  <c r="Q1775" i="1"/>
  <c r="M1775" i="1" s="1"/>
  <c r="Q1771" i="1"/>
  <c r="M1771" i="1" s="1"/>
  <c r="Q1767" i="1"/>
  <c r="M1767" i="1" s="1"/>
  <c r="Q1763" i="1"/>
  <c r="M1763" i="1" s="1"/>
  <c r="Q1759" i="1"/>
  <c r="M1759" i="1" s="1"/>
  <c r="Q1755" i="1"/>
  <c r="M1755" i="1" s="1"/>
  <c r="Q1751" i="1"/>
  <c r="M1751" i="1" s="1"/>
  <c r="Q1747" i="1"/>
  <c r="M1747" i="1" s="1"/>
  <c r="Q1743" i="1"/>
  <c r="M1743" i="1" s="1"/>
  <c r="Q1739" i="1"/>
  <c r="M1739" i="1" s="1"/>
  <c r="Q1735" i="1"/>
  <c r="M1735" i="1" s="1"/>
  <c r="Q1731" i="1"/>
  <c r="M1731" i="1" s="1"/>
  <c r="Q1727" i="1"/>
  <c r="M1727" i="1" s="1"/>
  <c r="Q1723" i="1"/>
  <c r="M1723" i="1" s="1"/>
  <c r="Q1719" i="1"/>
  <c r="M1719" i="1" s="1"/>
  <c r="Q1715" i="1"/>
  <c r="M1715" i="1" s="1"/>
  <c r="Q1711" i="1"/>
  <c r="M1711" i="1" s="1"/>
  <c r="Q1707" i="1"/>
  <c r="M1707" i="1" s="1"/>
  <c r="Q1703" i="1"/>
  <c r="M1703" i="1" s="1"/>
  <c r="Q1699" i="1"/>
  <c r="M1699" i="1" s="1"/>
  <c r="Q1695" i="1"/>
  <c r="M1695" i="1" s="1"/>
  <c r="Q1691" i="1"/>
  <c r="M1691" i="1" s="1"/>
  <c r="Q1687" i="1"/>
  <c r="M1687" i="1" s="1"/>
  <c r="Q1683" i="1"/>
  <c r="M1683" i="1" s="1"/>
  <c r="Q1679" i="1"/>
  <c r="M1679" i="1" s="1"/>
  <c r="Q1675" i="1"/>
  <c r="M1675" i="1" s="1"/>
  <c r="Q1671" i="1"/>
  <c r="M1671" i="1" s="1"/>
  <c r="Q1667" i="1"/>
  <c r="M1667" i="1" s="1"/>
  <c r="Q1663" i="1"/>
  <c r="M1663" i="1" s="1"/>
  <c r="Q1659" i="1"/>
  <c r="M1659" i="1" s="1"/>
  <c r="Q1655" i="1"/>
  <c r="M1655" i="1" s="1"/>
  <c r="Q1651" i="1"/>
  <c r="M1651" i="1" s="1"/>
  <c r="Q1647" i="1"/>
  <c r="M1647" i="1" s="1"/>
  <c r="Q1643" i="1"/>
  <c r="M1643" i="1" s="1"/>
  <c r="Q1639" i="1"/>
  <c r="M1639" i="1" s="1"/>
  <c r="Q1635" i="1"/>
  <c r="M1635" i="1" s="1"/>
  <c r="Q1631" i="1"/>
  <c r="M1631" i="1" s="1"/>
  <c r="Q1627" i="1"/>
  <c r="M1627" i="1" s="1"/>
  <c r="Q1623" i="1"/>
  <c r="M1623" i="1" s="1"/>
  <c r="Q1619" i="1"/>
  <c r="M1619" i="1" s="1"/>
  <c r="Q1615" i="1"/>
  <c r="M1615" i="1" s="1"/>
  <c r="Q1611" i="1"/>
  <c r="M1611" i="1" s="1"/>
  <c r="Q1607" i="1"/>
  <c r="M1607" i="1" s="1"/>
  <c r="Q1603" i="1"/>
  <c r="M1603" i="1" s="1"/>
  <c r="Q1599" i="1"/>
  <c r="M1599" i="1" s="1"/>
  <c r="Q1595" i="1"/>
  <c r="M1595" i="1" s="1"/>
  <c r="Q1928" i="1"/>
  <c r="M1928" i="1" s="1"/>
  <c r="Q1924" i="1"/>
  <c r="M1924" i="1" s="1"/>
  <c r="Q1920" i="1"/>
  <c r="M1920" i="1" s="1"/>
  <c r="Q1916" i="1"/>
  <c r="M1916" i="1" s="1"/>
  <c r="Q1912" i="1"/>
  <c r="M1912" i="1" s="1"/>
  <c r="Q1908" i="1"/>
  <c r="M1908" i="1" s="1"/>
  <c r="Q1904" i="1"/>
  <c r="M1904" i="1" s="1"/>
  <c r="Q1900" i="1"/>
  <c r="M1900" i="1" s="1"/>
  <c r="Q1896" i="1"/>
  <c r="M1896" i="1" s="1"/>
  <c r="Q1892" i="1"/>
  <c r="M1892" i="1" s="1"/>
  <c r="Q1888" i="1"/>
  <c r="M1888" i="1" s="1"/>
  <c r="Q1884" i="1"/>
  <c r="M1884" i="1" s="1"/>
  <c r="Q1880" i="1"/>
  <c r="M1880" i="1" s="1"/>
  <c r="Q1876" i="1"/>
  <c r="M1876" i="1" s="1"/>
  <c r="Q1872" i="1"/>
  <c r="M1872" i="1" s="1"/>
  <c r="Q1868" i="1"/>
  <c r="M1868" i="1" s="1"/>
  <c r="Q1864" i="1"/>
  <c r="M1864" i="1" s="1"/>
  <c r="Q1860" i="1"/>
  <c r="M1860" i="1" s="1"/>
  <c r="Q1856" i="1"/>
  <c r="M1856" i="1" s="1"/>
  <c r="Q1852" i="1"/>
  <c r="M1852" i="1" s="1"/>
  <c r="Q1848" i="1"/>
  <c r="M1848" i="1" s="1"/>
  <c r="Q1844" i="1"/>
  <c r="M1844" i="1" s="1"/>
  <c r="Q1840" i="1"/>
  <c r="M1840" i="1" s="1"/>
  <c r="Q1836" i="1"/>
  <c r="M1836" i="1" s="1"/>
  <c r="Q1832" i="1"/>
  <c r="M1832" i="1" s="1"/>
  <c r="Q1828" i="1"/>
  <c r="M1828" i="1" s="1"/>
  <c r="Q1824" i="1"/>
  <c r="M1824" i="1" s="1"/>
  <c r="Q1820" i="1"/>
  <c r="M1820" i="1" s="1"/>
  <c r="Q1816" i="1"/>
  <c r="M1816" i="1" s="1"/>
  <c r="Q1812" i="1"/>
  <c r="M1812" i="1" s="1"/>
  <c r="Q1808" i="1"/>
  <c r="M1808" i="1" s="1"/>
  <c r="Q1804" i="1"/>
  <c r="M1804" i="1" s="1"/>
  <c r="Q1800" i="1"/>
  <c r="M1800" i="1" s="1"/>
  <c r="Q1796" i="1"/>
  <c r="M1796" i="1" s="1"/>
  <c r="Q1792" i="1"/>
  <c r="M1792" i="1" s="1"/>
  <c r="Q1788" i="1"/>
  <c r="M1788" i="1" s="1"/>
  <c r="Q1784" i="1"/>
  <c r="M1784" i="1" s="1"/>
  <c r="Q1780" i="1"/>
  <c r="M1780" i="1" s="1"/>
  <c r="Q1776" i="1"/>
  <c r="M1776" i="1" s="1"/>
  <c r="Q1772" i="1"/>
  <c r="M1772" i="1" s="1"/>
  <c r="Q1768" i="1"/>
  <c r="M1768" i="1" s="1"/>
  <c r="Q1764" i="1"/>
  <c r="M1764" i="1" s="1"/>
  <c r="Q1760" i="1"/>
  <c r="M1760" i="1" s="1"/>
  <c r="Q1756" i="1"/>
  <c r="M1756" i="1" s="1"/>
  <c r="Q1752" i="1"/>
  <c r="M1752" i="1" s="1"/>
  <c r="Q1748" i="1"/>
  <c r="M1748" i="1" s="1"/>
  <c r="Q1744" i="1"/>
  <c r="M1744" i="1" s="1"/>
  <c r="Q1740" i="1"/>
  <c r="M1740" i="1" s="1"/>
  <c r="Q1736" i="1"/>
  <c r="M1736" i="1" s="1"/>
  <c r="Q1732" i="1"/>
  <c r="M1732" i="1" s="1"/>
  <c r="Q1728" i="1"/>
  <c r="M1728" i="1" s="1"/>
  <c r="Q1724" i="1"/>
  <c r="M1724" i="1" s="1"/>
  <c r="Q1720" i="1"/>
  <c r="M1720" i="1" s="1"/>
  <c r="Q1716" i="1"/>
  <c r="M1716" i="1" s="1"/>
  <c r="Q1712" i="1"/>
  <c r="M1712" i="1" s="1"/>
  <c r="Q1708" i="1"/>
  <c r="M1708" i="1" s="1"/>
  <c r="Q1704" i="1"/>
  <c r="M1704" i="1" s="1"/>
  <c r="Q1700" i="1"/>
  <c r="M1700" i="1" s="1"/>
  <c r="Q1696" i="1"/>
  <c r="M1696" i="1" s="1"/>
  <c r="Q1692" i="1"/>
  <c r="M1692" i="1" s="1"/>
  <c r="Q1688" i="1"/>
  <c r="M1688" i="1" s="1"/>
  <c r="Q1684" i="1"/>
  <c r="M1684" i="1" s="1"/>
  <c r="Q1680" i="1"/>
  <c r="M1680" i="1" s="1"/>
  <c r="Q1676" i="1"/>
  <c r="M1676" i="1" s="1"/>
  <c r="Q1672" i="1"/>
  <c r="M1672" i="1" s="1"/>
  <c r="Q1668" i="1"/>
  <c r="M1668" i="1" s="1"/>
  <c r="Q1664" i="1"/>
  <c r="M1664" i="1" s="1"/>
  <c r="Q1660" i="1"/>
  <c r="M1660" i="1" s="1"/>
  <c r="Q1656" i="1"/>
  <c r="M1656" i="1" s="1"/>
  <c r="Q1652" i="1"/>
  <c r="M1652" i="1" s="1"/>
  <c r="Q1648" i="1"/>
  <c r="M1648" i="1" s="1"/>
  <c r="Q1644" i="1"/>
  <c r="M1644" i="1" s="1"/>
  <c r="Q1640" i="1"/>
  <c r="M1640" i="1" s="1"/>
  <c r="Q1636" i="1"/>
  <c r="M1636" i="1" s="1"/>
  <c r="Q1632" i="1"/>
  <c r="M1632" i="1" s="1"/>
  <c r="Q1628" i="1"/>
  <c r="M1628" i="1" s="1"/>
  <c r="Q1624" i="1"/>
  <c r="M1624" i="1" s="1"/>
  <c r="Q1620" i="1"/>
  <c r="M1620" i="1" s="1"/>
  <c r="Q1616" i="1"/>
  <c r="M1616" i="1" s="1"/>
  <c r="Q1612" i="1"/>
  <c r="M1612" i="1" s="1"/>
  <c r="Q1608" i="1"/>
  <c r="M1608" i="1" s="1"/>
  <c r="Q1604" i="1"/>
  <c r="M1604" i="1" s="1"/>
  <c r="Q1600" i="1"/>
  <c r="M1600" i="1" s="1"/>
  <c r="Q1596" i="1"/>
  <c r="M1596" i="1" s="1"/>
  <c r="Q1929" i="1"/>
  <c r="M1929" i="1" s="1"/>
  <c r="Q1925" i="1"/>
  <c r="M1925" i="1" s="1"/>
  <c r="Q1921" i="1"/>
  <c r="M1921" i="1" s="1"/>
  <c r="Q1917" i="1"/>
  <c r="M1917" i="1" s="1"/>
  <c r="Q1913" i="1"/>
  <c r="M1913" i="1" s="1"/>
  <c r="Q1909" i="1"/>
  <c r="M1909" i="1" s="1"/>
  <c r="Q1905" i="1"/>
  <c r="M1905" i="1" s="1"/>
  <c r="Q1901" i="1"/>
  <c r="M1901" i="1" s="1"/>
  <c r="Q1897" i="1"/>
  <c r="M1897" i="1" s="1"/>
  <c r="Q1893" i="1"/>
  <c r="M1893" i="1" s="1"/>
  <c r="Q1889" i="1"/>
  <c r="M1889" i="1" s="1"/>
  <c r="Q1885" i="1"/>
  <c r="M1885" i="1" s="1"/>
  <c r="Q1881" i="1"/>
  <c r="M1881" i="1" s="1"/>
  <c r="Q1877" i="1"/>
  <c r="M1877" i="1" s="1"/>
  <c r="Q1873" i="1"/>
  <c r="M1873" i="1" s="1"/>
  <c r="Q1869" i="1"/>
  <c r="M1869" i="1" s="1"/>
  <c r="Q1865" i="1"/>
  <c r="M1865" i="1" s="1"/>
  <c r="Q1861" i="1"/>
  <c r="M1861" i="1" s="1"/>
  <c r="Q1857" i="1"/>
  <c r="M1857" i="1" s="1"/>
  <c r="Q1853" i="1"/>
  <c r="M1853" i="1" s="1"/>
  <c r="Q1849" i="1"/>
  <c r="M1849" i="1" s="1"/>
  <c r="Q1845" i="1"/>
  <c r="M1845" i="1" s="1"/>
  <c r="Q1841" i="1"/>
  <c r="M1841" i="1" s="1"/>
  <c r="Q1837" i="1"/>
  <c r="M1837" i="1" s="1"/>
  <c r="Q1833" i="1"/>
  <c r="M1833" i="1" s="1"/>
  <c r="Q1829" i="1"/>
  <c r="M1829" i="1" s="1"/>
  <c r="Q1825" i="1"/>
  <c r="M1825" i="1" s="1"/>
  <c r="Q1821" i="1"/>
  <c r="M1821" i="1" s="1"/>
  <c r="Q1817" i="1"/>
  <c r="M1817" i="1" s="1"/>
  <c r="Q1813" i="1"/>
  <c r="M1813" i="1" s="1"/>
  <c r="Q1809" i="1"/>
  <c r="M1809" i="1" s="1"/>
  <c r="Q1805" i="1"/>
  <c r="M1805" i="1" s="1"/>
  <c r="Q1801" i="1"/>
  <c r="M1801" i="1" s="1"/>
  <c r="Q1797" i="1"/>
  <c r="M1797" i="1" s="1"/>
  <c r="Q1793" i="1"/>
  <c r="M1793" i="1" s="1"/>
  <c r="Q1789" i="1"/>
  <c r="M1789" i="1" s="1"/>
  <c r="Q1785" i="1"/>
  <c r="M1785" i="1" s="1"/>
  <c r="Q1781" i="1"/>
  <c r="M1781" i="1" s="1"/>
  <c r="Q1777" i="1"/>
  <c r="M1777" i="1" s="1"/>
  <c r="Q1773" i="1"/>
  <c r="M1773" i="1" s="1"/>
  <c r="Q1769" i="1"/>
  <c r="M1769" i="1" s="1"/>
  <c r="Q1765" i="1"/>
  <c r="M1765" i="1" s="1"/>
  <c r="Q1761" i="1"/>
  <c r="M1761" i="1" s="1"/>
  <c r="Q1757" i="1"/>
  <c r="M1757" i="1" s="1"/>
  <c r="Q1753" i="1"/>
  <c r="M1753" i="1" s="1"/>
  <c r="Q1749" i="1"/>
  <c r="M1749" i="1" s="1"/>
  <c r="Q1745" i="1"/>
  <c r="M1745" i="1" s="1"/>
  <c r="Q1741" i="1"/>
  <c r="M1741" i="1" s="1"/>
  <c r="Q1737" i="1"/>
  <c r="M1737" i="1" s="1"/>
  <c r="Q1733" i="1"/>
  <c r="M1733" i="1" s="1"/>
  <c r="Q1729" i="1"/>
  <c r="M1729" i="1" s="1"/>
  <c r="Q1725" i="1"/>
  <c r="M1725" i="1" s="1"/>
  <c r="Q1721" i="1"/>
  <c r="M1721" i="1" s="1"/>
  <c r="Q1717" i="1"/>
  <c r="M1717" i="1" s="1"/>
  <c r="Q1713" i="1"/>
  <c r="M1713" i="1" s="1"/>
  <c r="Q1709" i="1"/>
  <c r="M1709" i="1" s="1"/>
  <c r="Q1705" i="1"/>
  <c r="M1705" i="1" s="1"/>
  <c r="Q1701" i="1"/>
  <c r="M1701" i="1" s="1"/>
  <c r="Q1697" i="1"/>
  <c r="M1697" i="1" s="1"/>
  <c r="Q1693" i="1"/>
  <c r="M1693" i="1" s="1"/>
  <c r="Q1689" i="1"/>
  <c r="M1689" i="1" s="1"/>
  <c r="Q1685" i="1"/>
  <c r="M1685" i="1" s="1"/>
  <c r="Q1681" i="1"/>
  <c r="M1681" i="1" s="1"/>
  <c r="Q1677" i="1"/>
  <c r="M1677" i="1" s="1"/>
  <c r="Q1673" i="1"/>
  <c r="M1673" i="1" s="1"/>
  <c r="Q1669" i="1"/>
  <c r="M1669" i="1" s="1"/>
  <c r="Q1665" i="1"/>
  <c r="M1665" i="1" s="1"/>
  <c r="Q1661" i="1"/>
  <c r="M1661" i="1" s="1"/>
  <c r="Q1657" i="1"/>
  <c r="M1657" i="1" s="1"/>
  <c r="Q1653" i="1"/>
  <c r="M1653" i="1" s="1"/>
  <c r="Q1649" i="1"/>
  <c r="M1649" i="1" s="1"/>
  <c r="Q1645" i="1"/>
  <c r="M1645" i="1" s="1"/>
  <c r="Q1641" i="1"/>
  <c r="M1641" i="1" s="1"/>
  <c r="Q1637" i="1"/>
  <c r="M1637" i="1" s="1"/>
  <c r="Q1633" i="1"/>
  <c r="M1633" i="1" s="1"/>
  <c r="Q1629" i="1"/>
  <c r="M1629" i="1" s="1"/>
  <c r="Q1625" i="1"/>
  <c r="M1625" i="1" s="1"/>
  <c r="Q1621" i="1"/>
  <c r="M1621" i="1" s="1"/>
  <c r="Q1617" i="1"/>
  <c r="M1617" i="1" s="1"/>
  <c r="Q1613" i="1"/>
  <c r="M1613" i="1" s="1"/>
  <c r="Q1609" i="1"/>
  <c r="M1609" i="1" s="1"/>
  <c r="Q1605" i="1"/>
  <c r="M1605" i="1" s="1"/>
  <c r="Q1601" i="1"/>
  <c r="M1601" i="1" s="1"/>
  <c r="Q1597" i="1"/>
  <c r="M1597" i="1" s="1"/>
  <c r="Q1593" i="1"/>
  <c r="M1593" i="1" s="1"/>
  <c r="Q1592" i="1"/>
  <c r="M1592" i="1" s="1"/>
  <c r="Q1588" i="1"/>
  <c r="M1588" i="1" s="1"/>
  <c r="Q1584" i="1"/>
  <c r="M1584" i="1" s="1"/>
  <c r="Q1580" i="1"/>
  <c r="M1580" i="1" s="1"/>
  <c r="Q1576" i="1"/>
  <c r="M1576" i="1" s="1"/>
  <c r="Q1572" i="1"/>
  <c r="M1572" i="1" s="1"/>
  <c r="Q1568" i="1"/>
  <c r="M1568" i="1" s="1"/>
  <c r="Q1564" i="1"/>
  <c r="M1564" i="1" s="1"/>
  <c r="Q1560" i="1"/>
  <c r="M1560" i="1" s="1"/>
  <c r="Q1556" i="1"/>
  <c r="M1556" i="1" s="1"/>
  <c r="Q1552" i="1"/>
  <c r="M1552" i="1" s="1"/>
  <c r="Q1548" i="1"/>
  <c r="M1548" i="1" s="1"/>
  <c r="Q1544" i="1"/>
  <c r="M1544" i="1" s="1"/>
  <c r="Q1540" i="1"/>
  <c r="M1540" i="1" s="1"/>
  <c r="Q1536" i="1"/>
  <c r="M1536" i="1" s="1"/>
  <c r="Q1532" i="1"/>
  <c r="M1532" i="1" s="1"/>
  <c r="Q1528" i="1"/>
  <c r="M1528" i="1" s="1"/>
  <c r="Q1524" i="1"/>
  <c r="M1524" i="1" s="1"/>
  <c r="Q1520" i="1"/>
  <c r="M1520" i="1" s="1"/>
  <c r="Q1516" i="1"/>
  <c r="M1516" i="1" s="1"/>
  <c r="Q1512" i="1"/>
  <c r="M1512" i="1" s="1"/>
  <c r="Q1508" i="1"/>
  <c r="M1508" i="1" s="1"/>
  <c r="Q1504" i="1"/>
  <c r="M1504" i="1" s="1"/>
  <c r="Q1500" i="1"/>
  <c r="M1500" i="1" s="1"/>
  <c r="Q1496" i="1"/>
  <c r="M1496" i="1" s="1"/>
  <c r="Q1492" i="1"/>
  <c r="M1492" i="1" s="1"/>
  <c r="Q1488" i="1"/>
  <c r="M1488" i="1" s="1"/>
  <c r="Q1484" i="1"/>
  <c r="M1484" i="1" s="1"/>
  <c r="Q1480" i="1"/>
  <c r="M1480" i="1" s="1"/>
  <c r="Q1476" i="1"/>
  <c r="M1476" i="1" s="1"/>
  <c r="Q1472" i="1"/>
  <c r="M1472" i="1" s="1"/>
  <c r="Q1468" i="1"/>
  <c r="M1468" i="1" s="1"/>
  <c r="Q1464" i="1"/>
  <c r="M1464" i="1" s="1"/>
  <c r="Q1460" i="1"/>
  <c r="M1460" i="1" s="1"/>
  <c r="Q1456" i="1"/>
  <c r="M1456" i="1" s="1"/>
  <c r="Q1452" i="1"/>
  <c r="M1452" i="1" s="1"/>
  <c r="Q1448" i="1"/>
  <c r="M1448" i="1" s="1"/>
  <c r="Q1444" i="1"/>
  <c r="M1444" i="1" s="1"/>
  <c r="Q1440" i="1"/>
  <c r="M1440" i="1" s="1"/>
  <c r="Q1436" i="1"/>
  <c r="M1436" i="1" s="1"/>
  <c r="Q1432" i="1"/>
  <c r="M1432" i="1" s="1"/>
  <c r="Q1428" i="1"/>
  <c r="M1428" i="1" s="1"/>
  <c r="Q1424" i="1"/>
  <c r="M1424" i="1" s="1"/>
  <c r="Q1420" i="1"/>
  <c r="M1420" i="1" s="1"/>
  <c r="Q1416" i="1"/>
  <c r="M1416" i="1" s="1"/>
  <c r="Q1412" i="1"/>
  <c r="M1412" i="1" s="1"/>
  <c r="Q1408" i="1"/>
  <c r="M1408" i="1" s="1"/>
  <c r="Q1404" i="1"/>
  <c r="M1404" i="1" s="1"/>
  <c r="Q1400" i="1"/>
  <c r="M1400" i="1" s="1"/>
  <c r="Q1396" i="1"/>
  <c r="M1396" i="1" s="1"/>
  <c r="Q1392" i="1"/>
  <c r="M1392" i="1" s="1"/>
  <c r="Q1388" i="1"/>
  <c r="M1388" i="1" s="1"/>
  <c r="Q1384" i="1"/>
  <c r="M1384" i="1" s="1"/>
  <c r="Q1380" i="1"/>
  <c r="M1380" i="1" s="1"/>
  <c r="Q1376" i="1"/>
  <c r="M1376" i="1" s="1"/>
  <c r="Q1372" i="1"/>
  <c r="M1372" i="1" s="1"/>
  <c r="Q1368" i="1"/>
  <c r="M1368" i="1" s="1"/>
  <c r="Q1364" i="1"/>
  <c r="M1364" i="1" s="1"/>
  <c r="Q1360" i="1"/>
  <c r="M1360" i="1" s="1"/>
  <c r="Q1356" i="1"/>
  <c r="M1356" i="1" s="1"/>
  <c r="Q1352" i="1"/>
  <c r="M1352" i="1" s="1"/>
  <c r="Q1348" i="1"/>
  <c r="M1348" i="1" s="1"/>
  <c r="Q1344" i="1"/>
  <c r="M1344" i="1" s="1"/>
  <c r="Q1340" i="1"/>
  <c r="M1340" i="1" s="1"/>
  <c r="Q1336" i="1"/>
  <c r="M1336" i="1" s="1"/>
  <c r="Q1332" i="1"/>
  <c r="M1332" i="1" s="1"/>
  <c r="Q1328" i="1"/>
  <c r="M1328" i="1" s="1"/>
  <c r="Q1324" i="1"/>
  <c r="M1324" i="1" s="1"/>
  <c r="Q1320" i="1"/>
  <c r="M1320" i="1" s="1"/>
  <c r="Q1316" i="1"/>
  <c r="M1316" i="1" s="1"/>
  <c r="Q1312" i="1"/>
  <c r="M1312" i="1" s="1"/>
  <c r="Q1308" i="1"/>
  <c r="M1308" i="1" s="1"/>
  <c r="Q1304" i="1"/>
  <c r="M1304" i="1" s="1"/>
  <c r="Q1300" i="1"/>
  <c r="M1300" i="1" s="1"/>
  <c r="Q1296" i="1"/>
  <c r="M1296" i="1" s="1"/>
  <c r="Q1292" i="1"/>
  <c r="M1292" i="1" s="1"/>
  <c r="Q1288" i="1"/>
  <c r="M1288" i="1" s="1"/>
  <c r="Q1284" i="1"/>
  <c r="M1284" i="1" s="1"/>
  <c r="Q1280" i="1"/>
  <c r="M1280" i="1" s="1"/>
  <c r="Q1276" i="1"/>
  <c r="M1276" i="1" s="1"/>
  <c r="Q1272" i="1"/>
  <c r="M1272" i="1" s="1"/>
  <c r="Q1268" i="1"/>
  <c r="M1268" i="1" s="1"/>
  <c r="Q1264" i="1"/>
  <c r="M1264" i="1" s="1"/>
  <c r="Q1260" i="1"/>
  <c r="M1260" i="1" s="1"/>
  <c r="Q1256" i="1"/>
  <c r="M1256" i="1" s="1"/>
  <c r="Q1252" i="1"/>
  <c r="M1252" i="1" s="1"/>
  <c r="Q1589" i="1"/>
  <c r="M1589" i="1" s="1"/>
  <c r="Q1585" i="1"/>
  <c r="M1585" i="1" s="1"/>
  <c r="Q1581" i="1"/>
  <c r="M1581" i="1" s="1"/>
  <c r="Q1577" i="1"/>
  <c r="M1577" i="1" s="1"/>
  <c r="Q1573" i="1"/>
  <c r="M1573" i="1" s="1"/>
  <c r="Q1569" i="1"/>
  <c r="M1569" i="1" s="1"/>
  <c r="Q1565" i="1"/>
  <c r="M1565" i="1" s="1"/>
  <c r="Q1561" i="1"/>
  <c r="M1561" i="1" s="1"/>
  <c r="Q1557" i="1"/>
  <c r="M1557" i="1" s="1"/>
  <c r="Q1553" i="1"/>
  <c r="M1553" i="1" s="1"/>
  <c r="Q1549" i="1"/>
  <c r="M1549" i="1" s="1"/>
  <c r="Q1545" i="1"/>
  <c r="M1545" i="1" s="1"/>
  <c r="Q1541" i="1"/>
  <c r="M1541" i="1" s="1"/>
  <c r="Q1537" i="1"/>
  <c r="M1537" i="1" s="1"/>
  <c r="Q1533" i="1"/>
  <c r="M1533" i="1" s="1"/>
  <c r="Q1529" i="1"/>
  <c r="M1529" i="1" s="1"/>
  <c r="Q1525" i="1"/>
  <c r="M1525" i="1" s="1"/>
  <c r="Q1521" i="1"/>
  <c r="M1521" i="1" s="1"/>
  <c r="Q1517" i="1"/>
  <c r="M1517" i="1" s="1"/>
  <c r="Q1513" i="1"/>
  <c r="M1513" i="1" s="1"/>
  <c r="Q1509" i="1"/>
  <c r="M1509" i="1" s="1"/>
  <c r="Q1505" i="1"/>
  <c r="M1505" i="1" s="1"/>
  <c r="Q1501" i="1"/>
  <c r="M1501" i="1" s="1"/>
  <c r="Q1497" i="1"/>
  <c r="M1497" i="1" s="1"/>
  <c r="Q1493" i="1"/>
  <c r="M1493" i="1" s="1"/>
  <c r="Q1489" i="1"/>
  <c r="M1489" i="1" s="1"/>
  <c r="Q1485" i="1"/>
  <c r="M1485" i="1" s="1"/>
  <c r="Q1481" i="1"/>
  <c r="M1481" i="1" s="1"/>
  <c r="Q1477" i="1"/>
  <c r="M1477" i="1" s="1"/>
  <c r="Q1473" i="1"/>
  <c r="M1473" i="1" s="1"/>
  <c r="Q1469" i="1"/>
  <c r="M1469" i="1" s="1"/>
  <c r="Q1465" i="1"/>
  <c r="M1465" i="1" s="1"/>
  <c r="Q1461" i="1"/>
  <c r="M1461" i="1" s="1"/>
  <c r="Q1457" i="1"/>
  <c r="M1457" i="1" s="1"/>
  <c r="Q1453" i="1"/>
  <c r="M1453" i="1" s="1"/>
  <c r="Q1449" i="1"/>
  <c r="M1449" i="1" s="1"/>
  <c r="Q1445" i="1"/>
  <c r="M1445" i="1" s="1"/>
  <c r="Q1441" i="1"/>
  <c r="M1441" i="1" s="1"/>
  <c r="Q1437" i="1"/>
  <c r="M1437" i="1" s="1"/>
  <c r="Q1433" i="1"/>
  <c r="M1433" i="1" s="1"/>
  <c r="Q1429" i="1"/>
  <c r="M1429" i="1" s="1"/>
  <c r="Q1425" i="1"/>
  <c r="M1425" i="1" s="1"/>
  <c r="Q1421" i="1"/>
  <c r="M1421" i="1" s="1"/>
  <c r="Q1417" i="1"/>
  <c r="M1417" i="1" s="1"/>
  <c r="Q1413" i="1"/>
  <c r="M1413" i="1" s="1"/>
  <c r="Q1409" i="1"/>
  <c r="M1409" i="1" s="1"/>
  <c r="Q1405" i="1"/>
  <c r="M1405" i="1" s="1"/>
  <c r="Q1401" i="1"/>
  <c r="M1401" i="1" s="1"/>
  <c r="Q1397" i="1"/>
  <c r="M1397" i="1" s="1"/>
  <c r="Q1393" i="1"/>
  <c r="M1393" i="1" s="1"/>
  <c r="Q1389" i="1"/>
  <c r="M1389" i="1" s="1"/>
  <c r="Q1385" i="1"/>
  <c r="M1385" i="1" s="1"/>
  <c r="Q1381" i="1"/>
  <c r="M1381" i="1" s="1"/>
  <c r="Q1377" i="1"/>
  <c r="M1377" i="1" s="1"/>
  <c r="Q1373" i="1"/>
  <c r="M1373" i="1" s="1"/>
  <c r="Q1369" i="1"/>
  <c r="M1369" i="1" s="1"/>
  <c r="Q1365" i="1"/>
  <c r="M1365" i="1" s="1"/>
  <c r="Q1361" i="1"/>
  <c r="M1361" i="1" s="1"/>
  <c r="Q1357" i="1"/>
  <c r="M1357" i="1" s="1"/>
  <c r="Q1353" i="1"/>
  <c r="M1353" i="1" s="1"/>
  <c r="Q1349" i="1"/>
  <c r="M1349" i="1" s="1"/>
  <c r="Q1345" i="1"/>
  <c r="M1345" i="1" s="1"/>
  <c r="Q1341" i="1"/>
  <c r="M1341" i="1" s="1"/>
  <c r="Q1337" i="1"/>
  <c r="M1337" i="1" s="1"/>
  <c r="Q1333" i="1"/>
  <c r="M1333" i="1" s="1"/>
  <c r="Q1329" i="1"/>
  <c r="M1329" i="1" s="1"/>
  <c r="Q1325" i="1"/>
  <c r="M1325" i="1" s="1"/>
  <c r="Q1321" i="1"/>
  <c r="M1321" i="1" s="1"/>
  <c r="Q1317" i="1"/>
  <c r="M1317" i="1" s="1"/>
  <c r="Q1313" i="1"/>
  <c r="M1313" i="1" s="1"/>
  <c r="Q1309" i="1"/>
  <c r="M1309" i="1" s="1"/>
  <c r="Q1305" i="1"/>
  <c r="M1305" i="1" s="1"/>
  <c r="Q1301" i="1"/>
  <c r="M1301" i="1" s="1"/>
  <c r="Q1297" i="1"/>
  <c r="M1297" i="1" s="1"/>
  <c r="Q1293" i="1"/>
  <c r="M1293" i="1" s="1"/>
  <c r="Q1289" i="1"/>
  <c r="M1289" i="1" s="1"/>
  <c r="Q1285" i="1"/>
  <c r="M1285" i="1" s="1"/>
  <c r="Q1281" i="1"/>
  <c r="M1281" i="1" s="1"/>
  <c r="Q1277" i="1"/>
  <c r="M1277" i="1" s="1"/>
  <c r="Q1273" i="1"/>
  <c r="M1273" i="1" s="1"/>
  <c r="Q1269" i="1"/>
  <c r="M1269" i="1" s="1"/>
  <c r="Q1265" i="1"/>
  <c r="M1265" i="1" s="1"/>
  <c r="Q1261" i="1"/>
  <c r="M1261" i="1" s="1"/>
  <c r="Q1257" i="1"/>
  <c r="M1257" i="1" s="1"/>
  <c r="Q1253" i="1"/>
  <c r="M1253" i="1" s="1"/>
  <c r="Q1590" i="1"/>
  <c r="M1590" i="1" s="1"/>
  <c r="Q1586" i="1"/>
  <c r="M1586" i="1" s="1"/>
  <c r="Q1582" i="1"/>
  <c r="M1582" i="1" s="1"/>
  <c r="Q1578" i="1"/>
  <c r="M1578" i="1" s="1"/>
  <c r="Q1574" i="1"/>
  <c r="M1574" i="1" s="1"/>
  <c r="Q1570" i="1"/>
  <c r="M1570" i="1" s="1"/>
  <c r="Q1566" i="1"/>
  <c r="M1566" i="1" s="1"/>
  <c r="Q1562" i="1"/>
  <c r="M1562" i="1" s="1"/>
  <c r="Q1558" i="1"/>
  <c r="M1558" i="1" s="1"/>
  <c r="Q1554" i="1"/>
  <c r="M1554" i="1" s="1"/>
  <c r="Q1550" i="1"/>
  <c r="M1550" i="1" s="1"/>
  <c r="Q1546" i="1"/>
  <c r="M1546" i="1" s="1"/>
  <c r="Q1542" i="1"/>
  <c r="M1542" i="1" s="1"/>
  <c r="Q1538" i="1"/>
  <c r="M1538" i="1" s="1"/>
  <c r="Q1534" i="1"/>
  <c r="M1534" i="1" s="1"/>
  <c r="Q1530" i="1"/>
  <c r="M1530" i="1" s="1"/>
  <c r="Q1526" i="1"/>
  <c r="M1526" i="1" s="1"/>
  <c r="Q1522" i="1"/>
  <c r="M1522" i="1" s="1"/>
  <c r="Q1518" i="1"/>
  <c r="M1518" i="1" s="1"/>
  <c r="Q1514" i="1"/>
  <c r="M1514" i="1" s="1"/>
  <c r="Q1510" i="1"/>
  <c r="M1510" i="1" s="1"/>
  <c r="Q1506" i="1"/>
  <c r="M1506" i="1" s="1"/>
  <c r="Q1502" i="1"/>
  <c r="M1502" i="1" s="1"/>
  <c r="Q1498" i="1"/>
  <c r="M1498" i="1" s="1"/>
  <c r="Q1494" i="1"/>
  <c r="M1494" i="1" s="1"/>
  <c r="Q1490" i="1"/>
  <c r="M1490" i="1" s="1"/>
  <c r="Q1486" i="1"/>
  <c r="M1486" i="1" s="1"/>
  <c r="Q1482" i="1"/>
  <c r="M1482" i="1" s="1"/>
  <c r="Q1478" i="1"/>
  <c r="M1478" i="1" s="1"/>
  <c r="Q1474" i="1"/>
  <c r="M1474" i="1" s="1"/>
  <c r="Q1470" i="1"/>
  <c r="M1470" i="1" s="1"/>
  <c r="Q1466" i="1"/>
  <c r="M1466" i="1" s="1"/>
  <c r="Q1462" i="1"/>
  <c r="M1462" i="1" s="1"/>
  <c r="Q1458" i="1"/>
  <c r="M1458" i="1" s="1"/>
  <c r="Q1454" i="1"/>
  <c r="M1454" i="1" s="1"/>
  <c r="Q1450" i="1"/>
  <c r="M1450" i="1" s="1"/>
  <c r="Q1446" i="1"/>
  <c r="M1446" i="1" s="1"/>
  <c r="Q1442" i="1"/>
  <c r="M1442" i="1" s="1"/>
  <c r="Q1438" i="1"/>
  <c r="M1438" i="1" s="1"/>
  <c r="Q1434" i="1"/>
  <c r="M1434" i="1" s="1"/>
  <c r="Q1430" i="1"/>
  <c r="M1430" i="1" s="1"/>
  <c r="Q1426" i="1"/>
  <c r="M1426" i="1" s="1"/>
  <c r="Q1422" i="1"/>
  <c r="M1422" i="1" s="1"/>
  <c r="Q1418" i="1"/>
  <c r="M1418" i="1" s="1"/>
  <c r="Q1414" i="1"/>
  <c r="M1414" i="1" s="1"/>
  <c r="Q1410" i="1"/>
  <c r="M1410" i="1" s="1"/>
  <c r="Q1406" i="1"/>
  <c r="M1406" i="1" s="1"/>
  <c r="Q1402" i="1"/>
  <c r="M1402" i="1" s="1"/>
  <c r="Q1398" i="1"/>
  <c r="M1398" i="1" s="1"/>
  <c r="Q1394" i="1"/>
  <c r="M1394" i="1" s="1"/>
  <c r="Q1390" i="1"/>
  <c r="M1390" i="1" s="1"/>
  <c r="Q1386" i="1"/>
  <c r="M1386" i="1" s="1"/>
  <c r="Q1382" i="1"/>
  <c r="M1382" i="1" s="1"/>
  <c r="Q1378" i="1"/>
  <c r="M1378" i="1" s="1"/>
  <c r="Q1374" i="1"/>
  <c r="M1374" i="1" s="1"/>
  <c r="Q1370" i="1"/>
  <c r="M1370" i="1" s="1"/>
  <c r="Q1366" i="1"/>
  <c r="M1366" i="1" s="1"/>
  <c r="Q1362" i="1"/>
  <c r="M1362" i="1" s="1"/>
  <c r="Q1358" i="1"/>
  <c r="M1358" i="1" s="1"/>
  <c r="Q1354" i="1"/>
  <c r="M1354" i="1" s="1"/>
  <c r="Q1350" i="1"/>
  <c r="M1350" i="1" s="1"/>
  <c r="Q1346" i="1"/>
  <c r="M1346" i="1" s="1"/>
  <c r="Q1342" i="1"/>
  <c r="M1342" i="1" s="1"/>
  <c r="Q1338" i="1"/>
  <c r="M1338" i="1" s="1"/>
  <c r="Q1334" i="1"/>
  <c r="M1334" i="1" s="1"/>
  <c r="Q1330" i="1"/>
  <c r="M1330" i="1" s="1"/>
  <c r="Q1326" i="1"/>
  <c r="M1326" i="1" s="1"/>
  <c r="Q1322" i="1"/>
  <c r="M1322" i="1" s="1"/>
  <c r="Q1318" i="1"/>
  <c r="M1318" i="1" s="1"/>
  <c r="Q1314" i="1"/>
  <c r="M1314" i="1" s="1"/>
  <c r="Q1310" i="1"/>
  <c r="M1310" i="1" s="1"/>
  <c r="Q1306" i="1"/>
  <c r="M1306" i="1" s="1"/>
  <c r="Q1302" i="1"/>
  <c r="M1302" i="1" s="1"/>
  <c r="Q1298" i="1"/>
  <c r="M1298" i="1" s="1"/>
  <c r="Q1294" i="1"/>
  <c r="M1294" i="1" s="1"/>
  <c r="Q1290" i="1"/>
  <c r="M1290" i="1" s="1"/>
  <c r="Q1286" i="1"/>
  <c r="M1286" i="1" s="1"/>
  <c r="Q1282" i="1"/>
  <c r="M1282" i="1" s="1"/>
  <c r="Q1278" i="1"/>
  <c r="M1278" i="1" s="1"/>
  <c r="Q1274" i="1"/>
  <c r="M1274" i="1" s="1"/>
  <c r="Q1270" i="1"/>
  <c r="M1270" i="1" s="1"/>
  <c r="Q1266" i="1"/>
  <c r="M1266" i="1" s="1"/>
  <c r="Q1262" i="1"/>
  <c r="M1262" i="1" s="1"/>
  <c r="Q1258" i="1"/>
  <c r="M1258" i="1" s="1"/>
  <c r="Q1254" i="1"/>
  <c r="M1254" i="1" s="1"/>
  <c r="Q1591" i="1"/>
  <c r="M1591" i="1" s="1"/>
  <c r="Q1587" i="1"/>
  <c r="M1587" i="1" s="1"/>
  <c r="Q1583" i="1"/>
  <c r="M1583" i="1" s="1"/>
  <c r="Q1579" i="1"/>
  <c r="M1579" i="1" s="1"/>
  <c r="Q1575" i="1"/>
  <c r="M1575" i="1" s="1"/>
  <c r="Q1571" i="1"/>
  <c r="M1571" i="1" s="1"/>
  <c r="Q1567" i="1"/>
  <c r="M1567" i="1" s="1"/>
  <c r="Q1563" i="1"/>
  <c r="M1563" i="1" s="1"/>
  <c r="Q1559" i="1"/>
  <c r="M1559" i="1" s="1"/>
  <c r="Q1555" i="1"/>
  <c r="M1555" i="1" s="1"/>
  <c r="Q1551" i="1"/>
  <c r="M1551" i="1" s="1"/>
  <c r="Q1547" i="1"/>
  <c r="M1547" i="1" s="1"/>
  <c r="Q1543" i="1"/>
  <c r="M1543" i="1" s="1"/>
  <c r="Q1539" i="1"/>
  <c r="M1539" i="1" s="1"/>
  <c r="Q1535" i="1"/>
  <c r="M1535" i="1" s="1"/>
  <c r="Q1531" i="1"/>
  <c r="M1531" i="1" s="1"/>
  <c r="Q1527" i="1"/>
  <c r="M1527" i="1" s="1"/>
  <c r="Q1523" i="1"/>
  <c r="M1523" i="1" s="1"/>
  <c r="Q1519" i="1"/>
  <c r="M1519" i="1" s="1"/>
  <c r="Q1515" i="1"/>
  <c r="M1515" i="1" s="1"/>
  <c r="Q1511" i="1"/>
  <c r="M1511" i="1" s="1"/>
  <c r="Q1507" i="1"/>
  <c r="M1507" i="1" s="1"/>
  <c r="Q1503" i="1"/>
  <c r="M1503" i="1" s="1"/>
  <c r="Q1499" i="1"/>
  <c r="M1499" i="1" s="1"/>
  <c r="Q1495" i="1"/>
  <c r="M1495" i="1" s="1"/>
  <c r="Q1491" i="1"/>
  <c r="M1491" i="1" s="1"/>
  <c r="Q1487" i="1"/>
  <c r="M1487" i="1" s="1"/>
  <c r="Q1483" i="1"/>
  <c r="M1483" i="1" s="1"/>
  <c r="Q1479" i="1"/>
  <c r="M1479" i="1" s="1"/>
  <c r="Q1475" i="1"/>
  <c r="M1475" i="1" s="1"/>
  <c r="Q1471" i="1"/>
  <c r="M1471" i="1" s="1"/>
  <c r="Q1467" i="1"/>
  <c r="M1467" i="1" s="1"/>
  <c r="Q1463" i="1"/>
  <c r="M1463" i="1" s="1"/>
  <c r="Q1459" i="1"/>
  <c r="M1459" i="1" s="1"/>
  <c r="Q1455" i="1"/>
  <c r="M1455" i="1" s="1"/>
  <c r="Q1451" i="1"/>
  <c r="M1451" i="1" s="1"/>
  <c r="Q1447" i="1"/>
  <c r="M1447" i="1" s="1"/>
  <c r="Q1443" i="1"/>
  <c r="M1443" i="1" s="1"/>
  <c r="Q1439" i="1"/>
  <c r="M1439" i="1" s="1"/>
  <c r="Q1435" i="1"/>
  <c r="M1435" i="1" s="1"/>
  <c r="Q1431" i="1"/>
  <c r="M1431" i="1" s="1"/>
  <c r="Q1427" i="1"/>
  <c r="M1427" i="1" s="1"/>
  <c r="Q1423" i="1"/>
  <c r="M1423" i="1" s="1"/>
  <c r="Q1419" i="1"/>
  <c r="M1419" i="1" s="1"/>
  <c r="Q1415" i="1"/>
  <c r="M1415" i="1" s="1"/>
  <c r="Q1411" i="1"/>
  <c r="M1411" i="1" s="1"/>
  <c r="Q1407" i="1"/>
  <c r="M1407" i="1" s="1"/>
  <c r="Q1403" i="1"/>
  <c r="M1403" i="1" s="1"/>
  <c r="Q1399" i="1"/>
  <c r="M1399" i="1" s="1"/>
  <c r="Q1395" i="1"/>
  <c r="M1395" i="1" s="1"/>
  <c r="Q1391" i="1"/>
  <c r="M1391" i="1" s="1"/>
  <c r="Q1387" i="1"/>
  <c r="M1387" i="1" s="1"/>
  <c r="Q1383" i="1"/>
  <c r="M1383" i="1" s="1"/>
  <c r="Q1379" i="1"/>
  <c r="M1379" i="1" s="1"/>
  <c r="Q1375" i="1"/>
  <c r="M1375" i="1" s="1"/>
  <c r="Q1371" i="1"/>
  <c r="M1371" i="1" s="1"/>
  <c r="Q1367" i="1"/>
  <c r="M1367" i="1" s="1"/>
  <c r="Q1363" i="1"/>
  <c r="M1363" i="1" s="1"/>
  <c r="Q1359" i="1"/>
  <c r="M1359" i="1" s="1"/>
  <c r="Q1355" i="1"/>
  <c r="M1355" i="1" s="1"/>
  <c r="Q1351" i="1"/>
  <c r="M1351" i="1" s="1"/>
  <c r="Q1347" i="1"/>
  <c r="M1347" i="1" s="1"/>
  <c r="Q1343" i="1"/>
  <c r="M1343" i="1" s="1"/>
  <c r="Q1339" i="1"/>
  <c r="M1339" i="1" s="1"/>
  <c r="Q1335" i="1"/>
  <c r="M1335" i="1" s="1"/>
  <c r="Q1331" i="1"/>
  <c r="M1331" i="1" s="1"/>
  <c r="Q1327" i="1"/>
  <c r="M1327" i="1" s="1"/>
  <c r="Q1323" i="1"/>
  <c r="M1323" i="1" s="1"/>
  <c r="Q1319" i="1"/>
  <c r="M1319" i="1" s="1"/>
  <c r="Q1315" i="1"/>
  <c r="M1315" i="1" s="1"/>
  <c r="Q1311" i="1"/>
  <c r="M1311" i="1" s="1"/>
  <c r="Q1307" i="1"/>
  <c r="M1307" i="1" s="1"/>
  <c r="Q1303" i="1"/>
  <c r="M1303" i="1" s="1"/>
  <c r="Q1299" i="1"/>
  <c r="M1299" i="1" s="1"/>
  <c r="Q1295" i="1"/>
  <c r="M1295" i="1" s="1"/>
  <c r="Q1291" i="1"/>
  <c r="M1291" i="1" s="1"/>
  <c r="Q1287" i="1"/>
  <c r="M1287" i="1" s="1"/>
  <c r="Q1283" i="1"/>
  <c r="M1283" i="1" s="1"/>
  <c r="Q1279" i="1"/>
  <c r="M1279" i="1" s="1"/>
  <c r="Q1275" i="1"/>
  <c r="M1275" i="1" s="1"/>
  <c r="Q1271" i="1"/>
  <c r="M1271" i="1" s="1"/>
  <c r="Q1267" i="1"/>
  <c r="M1267" i="1" s="1"/>
  <c r="Q1263" i="1"/>
  <c r="M1263" i="1" s="1"/>
  <c r="Q1259" i="1"/>
  <c r="M1259" i="1" s="1"/>
  <c r="Q1255" i="1"/>
  <c r="M1255" i="1" s="1"/>
  <c r="Q1248" i="1"/>
  <c r="M1248" i="1" s="1"/>
  <c r="Q1244" i="1"/>
  <c r="M1244" i="1" s="1"/>
  <c r="Q1240" i="1"/>
  <c r="M1240" i="1" s="1"/>
  <c r="Q1236" i="1"/>
  <c r="M1236" i="1" s="1"/>
  <c r="Q1232" i="1"/>
  <c r="M1232" i="1" s="1"/>
  <c r="Q1228" i="1"/>
  <c r="M1228" i="1" s="1"/>
  <c r="Q1224" i="1"/>
  <c r="M1224" i="1" s="1"/>
  <c r="Q1220" i="1"/>
  <c r="M1220" i="1" s="1"/>
  <c r="Q1216" i="1"/>
  <c r="M1216" i="1" s="1"/>
  <c r="Q1212" i="1"/>
  <c r="M1212" i="1" s="1"/>
  <c r="Q1208" i="1"/>
  <c r="M1208" i="1" s="1"/>
  <c r="Q1204" i="1"/>
  <c r="M1204" i="1" s="1"/>
  <c r="Q1200" i="1"/>
  <c r="M1200" i="1" s="1"/>
  <c r="Q1196" i="1"/>
  <c r="M1196" i="1" s="1"/>
  <c r="Q1192" i="1"/>
  <c r="M1192" i="1" s="1"/>
  <c r="Q1188" i="1"/>
  <c r="M1188" i="1" s="1"/>
  <c r="Q1184" i="1"/>
  <c r="M1184" i="1" s="1"/>
  <c r="Q1180" i="1"/>
  <c r="M1180" i="1" s="1"/>
  <c r="Q1176" i="1"/>
  <c r="M1176" i="1" s="1"/>
  <c r="Q1172" i="1"/>
  <c r="M1172" i="1" s="1"/>
  <c r="Q1168" i="1"/>
  <c r="M1168" i="1" s="1"/>
  <c r="Q1164" i="1"/>
  <c r="M1164" i="1" s="1"/>
  <c r="Q1160" i="1"/>
  <c r="M1160" i="1" s="1"/>
  <c r="Q1156" i="1"/>
  <c r="M1156" i="1" s="1"/>
  <c r="Q1152" i="1"/>
  <c r="M1152" i="1" s="1"/>
  <c r="Q1148" i="1"/>
  <c r="M1148" i="1" s="1"/>
  <c r="Q1144" i="1"/>
  <c r="M1144" i="1" s="1"/>
  <c r="Q1140" i="1"/>
  <c r="M1140" i="1" s="1"/>
  <c r="Q1136" i="1"/>
  <c r="M1136" i="1" s="1"/>
  <c r="Q1132" i="1"/>
  <c r="M1132" i="1" s="1"/>
  <c r="Q1128" i="1"/>
  <c r="M1128" i="1" s="1"/>
  <c r="Q1124" i="1"/>
  <c r="M1124" i="1" s="1"/>
  <c r="Q1120" i="1"/>
  <c r="M1120" i="1" s="1"/>
  <c r="Q1116" i="1"/>
  <c r="M1116" i="1" s="1"/>
  <c r="Q1112" i="1"/>
  <c r="M1112" i="1" s="1"/>
  <c r="Q1108" i="1"/>
  <c r="M1108" i="1" s="1"/>
  <c r="Q1104" i="1"/>
  <c r="M1104" i="1" s="1"/>
  <c r="Q1100" i="1"/>
  <c r="M1100" i="1" s="1"/>
  <c r="Q1096" i="1"/>
  <c r="M1096" i="1" s="1"/>
  <c r="Q1092" i="1"/>
  <c r="M1092" i="1" s="1"/>
  <c r="Q1088" i="1"/>
  <c r="M1088" i="1" s="1"/>
  <c r="Q1084" i="1"/>
  <c r="M1084" i="1" s="1"/>
  <c r="Q1080" i="1"/>
  <c r="M1080" i="1" s="1"/>
  <c r="Q1076" i="1"/>
  <c r="M1076" i="1" s="1"/>
  <c r="Q1072" i="1"/>
  <c r="M1072" i="1" s="1"/>
  <c r="Q1068" i="1"/>
  <c r="M1068" i="1" s="1"/>
  <c r="Q1064" i="1"/>
  <c r="M1064" i="1" s="1"/>
  <c r="Q1060" i="1"/>
  <c r="M1060" i="1" s="1"/>
  <c r="Q1056" i="1"/>
  <c r="M1056" i="1" s="1"/>
  <c r="Q1052" i="1"/>
  <c r="M1052" i="1" s="1"/>
  <c r="Q1048" i="1"/>
  <c r="M1048" i="1" s="1"/>
  <c r="Q1044" i="1"/>
  <c r="M1044" i="1" s="1"/>
  <c r="Q1040" i="1"/>
  <c r="M1040" i="1" s="1"/>
  <c r="Q1036" i="1"/>
  <c r="M1036" i="1" s="1"/>
  <c r="Q1032" i="1"/>
  <c r="M1032" i="1" s="1"/>
  <c r="Q1028" i="1"/>
  <c r="M1028" i="1" s="1"/>
  <c r="Q1024" i="1"/>
  <c r="M1024" i="1" s="1"/>
  <c r="Q1020" i="1"/>
  <c r="M1020" i="1" s="1"/>
  <c r="Q1016" i="1"/>
  <c r="M1016" i="1" s="1"/>
  <c r="Q1012" i="1"/>
  <c r="M1012" i="1" s="1"/>
  <c r="Q1008" i="1"/>
  <c r="M1008" i="1" s="1"/>
  <c r="Q1004" i="1"/>
  <c r="M1004" i="1" s="1"/>
  <c r="Q1000" i="1"/>
  <c r="M1000" i="1" s="1"/>
  <c r="Q996" i="1"/>
  <c r="M996" i="1" s="1"/>
  <c r="Q992" i="1"/>
  <c r="M992" i="1" s="1"/>
  <c r="Q988" i="1"/>
  <c r="M988" i="1" s="1"/>
  <c r="Q984" i="1"/>
  <c r="M984" i="1" s="1"/>
  <c r="Q980" i="1"/>
  <c r="M980" i="1" s="1"/>
  <c r="Q976" i="1"/>
  <c r="M976" i="1" s="1"/>
  <c r="Q972" i="1"/>
  <c r="M972" i="1" s="1"/>
  <c r="Q968" i="1"/>
  <c r="M968" i="1" s="1"/>
  <c r="Q964" i="1"/>
  <c r="M964" i="1" s="1"/>
  <c r="Q960" i="1"/>
  <c r="M960" i="1" s="1"/>
  <c r="Q956" i="1"/>
  <c r="M956" i="1" s="1"/>
  <c r="Q952" i="1"/>
  <c r="M952" i="1" s="1"/>
  <c r="Q948" i="1"/>
  <c r="M948" i="1" s="1"/>
  <c r="Q944" i="1"/>
  <c r="M944" i="1" s="1"/>
  <c r="Q940" i="1"/>
  <c r="M940" i="1" s="1"/>
  <c r="Q936" i="1"/>
  <c r="M936" i="1" s="1"/>
  <c r="Q932" i="1"/>
  <c r="M932" i="1" s="1"/>
  <c r="Q928" i="1"/>
  <c r="M928" i="1" s="1"/>
  <c r="Q924" i="1"/>
  <c r="M924" i="1" s="1"/>
  <c r="Q920" i="1"/>
  <c r="M920" i="1" s="1"/>
  <c r="Q916" i="1"/>
  <c r="M916" i="1" s="1"/>
  <c r="Q912" i="1"/>
  <c r="M912" i="1" s="1"/>
  <c r="Q1249" i="1"/>
  <c r="M1249" i="1" s="1"/>
  <c r="Q1245" i="1"/>
  <c r="M1245" i="1" s="1"/>
  <c r="Q1241" i="1"/>
  <c r="M1241" i="1" s="1"/>
  <c r="Q1237" i="1"/>
  <c r="M1237" i="1" s="1"/>
  <c r="Q1233" i="1"/>
  <c r="M1233" i="1" s="1"/>
  <c r="Q1229" i="1"/>
  <c r="M1229" i="1" s="1"/>
  <c r="Q1225" i="1"/>
  <c r="M1225" i="1" s="1"/>
  <c r="Q1221" i="1"/>
  <c r="M1221" i="1" s="1"/>
  <c r="Q1217" i="1"/>
  <c r="M1217" i="1" s="1"/>
  <c r="Q1213" i="1"/>
  <c r="M1213" i="1" s="1"/>
  <c r="Q1209" i="1"/>
  <c r="M1209" i="1" s="1"/>
  <c r="Q1205" i="1"/>
  <c r="M1205" i="1" s="1"/>
  <c r="Q1201" i="1"/>
  <c r="M1201" i="1" s="1"/>
  <c r="Q1197" i="1"/>
  <c r="M1197" i="1" s="1"/>
  <c r="Q1193" i="1"/>
  <c r="M1193" i="1" s="1"/>
  <c r="Q1189" i="1"/>
  <c r="M1189" i="1" s="1"/>
  <c r="Q1185" i="1"/>
  <c r="M1185" i="1" s="1"/>
  <c r="Q1181" i="1"/>
  <c r="M1181" i="1" s="1"/>
  <c r="Q1177" i="1"/>
  <c r="M1177" i="1" s="1"/>
  <c r="Q1173" i="1"/>
  <c r="M1173" i="1" s="1"/>
  <c r="Q1169" i="1"/>
  <c r="M1169" i="1" s="1"/>
  <c r="Q1165" i="1"/>
  <c r="M1165" i="1" s="1"/>
  <c r="Q1161" i="1"/>
  <c r="M1161" i="1" s="1"/>
  <c r="Q1157" i="1"/>
  <c r="M1157" i="1" s="1"/>
  <c r="Q1153" i="1"/>
  <c r="M1153" i="1" s="1"/>
  <c r="Q1149" i="1"/>
  <c r="M1149" i="1" s="1"/>
  <c r="Q1145" i="1"/>
  <c r="M1145" i="1" s="1"/>
  <c r="Q1141" i="1"/>
  <c r="M1141" i="1" s="1"/>
  <c r="Q1137" i="1"/>
  <c r="M1137" i="1" s="1"/>
  <c r="Q1133" i="1"/>
  <c r="M1133" i="1" s="1"/>
  <c r="Q1129" i="1"/>
  <c r="M1129" i="1" s="1"/>
  <c r="Q1125" i="1"/>
  <c r="M1125" i="1" s="1"/>
  <c r="Q1121" i="1"/>
  <c r="M1121" i="1" s="1"/>
  <c r="Q1117" i="1"/>
  <c r="M1117" i="1" s="1"/>
  <c r="Q1113" i="1"/>
  <c r="M1113" i="1" s="1"/>
  <c r="Q1109" i="1"/>
  <c r="M1109" i="1" s="1"/>
  <c r="Q1105" i="1"/>
  <c r="M1105" i="1" s="1"/>
  <c r="Q1101" i="1"/>
  <c r="M1101" i="1" s="1"/>
  <c r="Q1097" i="1"/>
  <c r="M1097" i="1" s="1"/>
  <c r="Q1093" i="1"/>
  <c r="M1093" i="1" s="1"/>
  <c r="Q1089" i="1"/>
  <c r="M1089" i="1" s="1"/>
  <c r="Q1085" i="1"/>
  <c r="M1085" i="1" s="1"/>
  <c r="Q1081" i="1"/>
  <c r="M1081" i="1" s="1"/>
  <c r="Q1077" i="1"/>
  <c r="M1077" i="1" s="1"/>
  <c r="Q1073" i="1"/>
  <c r="M1073" i="1" s="1"/>
  <c r="Q1069" i="1"/>
  <c r="M1069" i="1" s="1"/>
  <c r="Q1065" i="1"/>
  <c r="M1065" i="1" s="1"/>
  <c r="Q1061" i="1"/>
  <c r="M1061" i="1" s="1"/>
  <c r="Q1057" i="1"/>
  <c r="M1057" i="1" s="1"/>
  <c r="Q1053" i="1"/>
  <c r="M1053" i="1" s="1"/>
  <c r="Q1049" i="1"/>
  <c r="M1049" i="1" s="1"/>
  <c r="Q1045" i="1"/>
  <c r="M1045" i="1" s="1"/>
  <c r="Q1041" i="1"/>
  <c r="M1041" i="1" s="1"/>
  <c r="Q1037" i="1"/>
  <c r="M1037" i="1" s="1"/>
  <c r="Q1033" i="1"/>
  <c r="M1033" i="1" s="1"/>
  <c r="Q1029" i="1"/>
  <c r="M1029" i="1" s="1"/>
  <c r="Q1025" i="1"/>
  <c r="M1025" i="1" s="1"/>
  <c r="Q1021" i="1"/>
  <c r="M1021" i="1" s="1"/>
  <c r="Q1017" i="1"/>
  <c r="M1017" i="1" s="1"/>
  <c r="Q1013" i="1"/>
  <c r="M1013" i="1" s="1"/>
  <c r="Q1009" i="1"/>
  <c r="M1009" i="1" s="1"/>
  <c r="Q1005" i="1"/>
  <c r="M1005" i="1" s="1"/>
  <c r="Q1001" i="1"/>
  <c r="M1001" i="1" s="1"/>
  <c r="Q997" i="1"/>
  <c r="M997" i="1" s="1"/>
  <c r="Q993" i="1"/>
  <c r="M993" i="1" s="1"/>
  <c r="Q989" i="1"/>
  <c r="M989" i="1" s="1"/>
  <c r="Q985" i="1"/>
  <c r="M985" i="1" s="1"/>
  <c r="Q981" i="1"/>
  <c r="M981" i="1" s="1"/>
  <c r="Q977" i="1"/>
  <c r="M977" i="1" s="1"/>
  <c r="Q973" i="1"/>
  <c r="M973" i="1" s="1"/>
  <c r="Q969" i="1"/>
  <c r="M969" i="1" s="1"/>
  <c r="Q965" i="1"/>
  <c r="M965" i="1" s="1"/>
  <c r="Q961" i="1"/>
  <c r="M961" i="1" s="1"/>
  <c r="Q957" i="1"/>
  <c r="M957" i="1" s="1"/>
  <c r="Q953" i="1"/>
  <c r="M953" i="1" s="1"/>
  <c r="Q949" i="1"/>
  <c r="M949" i="1" s="1"/>
  <c r="Q945" i="1"/>
  <c r="M945" i="1" s="1"/>
  <c r="Q941" i="1"/>
  <c r="M941" i="1" s="1"/>
  <c r="Q937" i="1"/>
  <c r="M937" i="1" s="1"/>
  <c r="Q933" i="1"/>
  <c r="M933" i="1" s="1"/>
  <c r="Q929" i="1"/>
  <c r="M929" i="1" s="1"/>
  <c r="Q925" i="1"/>
  <c r="M925" i="1" s="1"/>
  <c r="Q921" i="1"/>
  <c r="M921" i="1" s="1"/>
  <c r="Q917" i="1"/>
  <c r="M917" i="1" s="1"/>
  <c r="Q913" i="1"/>
  <c r="M913" i="1" s="1"/>
  <c r="Q1250" i="1"/>
  <c r="M1250" i="1" s="1"/>
  <c r="Q1246" i="1"/>
  <c r="M1246" i="1" s="1"/>
  <c r="Q1242" i="1"/>
  <c r="M1242" i="1" s="1"/>
  <c r="Q1238" i="1"/>
  <c r="M1238" i="1" s="1"/>
  <c r="Q1234" i="1"/>
  <c r="M1234" i="1" s="1"/>
  <c r="Q1230" i="1"/>
  <c r="M1230" i="1" s="1"/>
  <c r="Q1226" i="1"/>
  <c r="M1226" i="1" s="1"/>
  <c r="Q1222" i="1"/>
  <c r="M1222" i="1" s="1"/>
  <c r="Q1218" i="1"/>
  <c r="M1218" i="1" s="1"/>
  <c r="Q1214" i="1"/>
  <c r="M1214" i="1" s="1"/>
  <c r="Q1210" i="1"/>
  <c r="M1210" i="1" s="1"/>
  <c r="Q1206" i="1"/>
  <c r="M1206" i="1" s="1"/>
  <c r="Q1202" i="1"/>
  <c r="M1202" i="1" s="1"/>
  <c r="Q1198" i="1"/>
  <c r="M1198" i="1" s="1"/>
  <c r="Q1194" i="1"/>
  <c r="M1194" i="1" s="1"/>
  <c r="Q1190" i="1"/>
  <c r="M1190" i="1" s="1"/>
  <c r="Q1186" i="1"/>
  <c r="M1186" i="1" s="1"/>
  <c r="Q1182" i="1"/>
  <c r="M1182" i="1" s="1"/>
  <c r="Q1178" i="1"/>
  <c r="M1178" i="1" s="1"/>
  <c r="Q1174" i="1"/>
  <c r="M1174" i="1" s="1"/>
  <c r="Q1170" i="1"/>
  <c r="M1170" i="1" s="1"/>
  <c r="Q1166" i="1"/>
  <c r="M1166" i="1" s="1"/>
  <c r="Q1162" i="1"/>
  <c r="M1162" i="1" s="1"/>
  <c r="Q1158" i="1"/>
  <c r="M1158" i="1" s="1"/>
  <c r="Q1154" i="1"/>
  <c r="M1154" i="1" s="1"/>
  <c r="Q1150" i="1"/>
  <c r="M1150" i="1" s="1"/>
  <c r="Q1146" i="1"/>
  <c r="M1146" i="1" s="1"/>
  <c r="Q1142" i="1"/>
  <c r="M1142" i="1" s="1"/>
  <c r="Q1138" i="1"/>
  <c r="M1138" i="1" s="1"/>
  <c r="Q1134" i="1"/>
  <c r="M1134" i="1" s="1"/>
  <c r="Q1130" i="1"/>
  <c r="M1130" i="1" s="1"/>
  <c r="Q1126" i="1"/>
  <c r="M1126" i="1" s="1"/>
  <c r="Q1122" i="1"/>
  <c r="M1122" i="1" s="1"/>
  <c r="Q1118" i="1"/>
  <c r="M1118" i="1" s="1"/>
  <c r="Q1114" i="1"/>
  <c r="M1114" i="1" s="1"/>
  <c r="Q1110" i="1"/>
  <c r="M1110" i="1" s="1"/>
  <c r="Q1106" i="1"/>
  <c r="M1106" i="1" s="1"/>
  <c r="Q1102" i="1"/>
  <c r="M1102" i="1" s="1"/>
  <c r="Q1098" i="1"/>
  <c r="M1098" i="1" s="1"/>
  <c r="Q1094" i="1"/>
  <c r="M1094" i="1" s="1"/>
  <c r="Q1090" i="1"/>
  <c r="M1090" i="1" s="1"/>
  <c r="Q1086" i="1"/>
  <c r="M1086" i="1" s="1"/>
  <c r="Q1082" i="1"/>
  <c r="M1082" i="1" s="1"/>
  <c r="Q1078" i="1"/>
  <c r="M1078" i="1" s="1"/>
  <c r="Q1074" i="1"/>
  <c r="M1074" i="1" s="1"/>
  <c r="Q1070" i="1"/>
  <c r="M1070" i="1" s="1"/>
  <c r="Q1066" i="1"/>
  <c r="M1066" i="1" s="1"/>
  <c r="Q1062" i="1"/>
  <c r="M1062" i="1" s="1"/>
  <c r="Q1058" i="1"/>
  <c r="M1058" i="1" s="1"/>
  <c r="Q1054" i="1"/>
  <c r="M1054" i="1" s="1"/>
  <c r="Q1050" i="1"/>
  <c r="M1050" i="1" s="1"/>
  <c r="Q1046" i="1"/>
  <c r="M1046" i="1" s="1"/>
  <c r="Q1042" i="1"/>
  <c r="M1042" i="1" s="1"/>
  <c r="Q1038" i="1"/>
  <c r="M1038" i="1" s="1"/>
  <c r="Q1034" i="1"/>
  <c r="M1034" i="1" s="1"/>
  <c r="Q1030" i="1"/>
  <c r="M1030" i="1" s="1"/>
  <c r="Q1026" i="1"/>
  <c r="M1026" i="1" s="1"/>
  <c r="Q1022" i="1"/>
  <c r="M1022" i="1" s="1"/>
  <c r="Q1018" i="1"/>
  <c r="M1018" i="1" s="1"/>
  <c r="Q1014" i="1"/>
  <c r="M1014" i="1" s="1"/>
  <c r="Q1010" i="1"/>
  <c r="M1010" i="1" s="1"/>
  <c r="Q1006" i="1"/>
  <c r="M1006" i="1" s="1"/>
  <c r="Q1002" i="1"/>
  <c r="M1002" i="1" s="1"/>
  <c r="Q998" i="1"/>
  <c r="M998" i="1" s="1"/>
  <c r="Q994" i="1"/>
  <c r="M994" i="1" s="1"/>
  <c r="Q990" i="1"/>
  <c r="M990" i="1" s="1"/>
  <c r="Q986" i="1"/>
  <c r="M986" i="1" s="1"/>
  <c r="Q982" i="1"/>
  <c r="M982" i="1" s="1"/>
  <c r="Q978" i="1"/>
  <c r="M978" i="1" s="1"/>
  <c r="Q974" i="1"/>
  <c r="M974" i="1" s="1"/>
  <c r="Q970" i="1"/>
  <c r="M970" i="1" s="1"/>
  <c r="Q966" i="1"/>
  <c r="M966" i="1" s="1"/>
  <c r="Q962" i="1"/>
  <c r="M962" i="1" s="1"/>
  <c r="Q958" i="1"/>
  <c r="M958" i="1" s="1"/>
  <c r="Q954" i="1"/>
  <c r="M954" i="1" s="1"/>
  <c r="Q950" i="1"/>
  <c r="M950" i="1" s="1"/>
  <c r="Q946" i="1"/>
  <c r="M946" i="1" s="1"/>
  <c r="Q942" i="1"/>
  <c r="M942" i="1" s="1"/>
  <c r="Q938" i="1"/>
  <c r="M938" i="1" s="1"/>
  <c r="Q934" i="1"/>
  <c r="M934" i="1" s="1"/>
  <c r="Q930" i="1"/>
  <c r="M930" i="1" s="1"/>
  <c r="Q926" i="1"/>
  <c r="M926" i="1" s="1"/>
  <c r="Q922" i="1"/>
  <c r="M922" i="1" s="1"/>
  <c r="Q918" i="1"/>
  <c r="M918" i="1" s="1"/>
  <c r="Q914" i="1"/>
  <c r="M914" i="1" s="1"/>
  <c r="Q1251" i="1"/>
  <c r="M1251" i="1" s="1"/>
  <c r="Q1247" i="1"/>
  <c r="M1247" i="1" s="1"/>
  <c r="Q1243" i="1"/>
  <c r="M1243" i="1" s="1"/>
  <c r="Q1239" i="1"/>
  <c r="M1239" i="1" s="1"/>
  <c r="Q1235" i="1"/>
  <c r="M1235" i="1" s="1"/>
  <c r="Q1231" i="1"/>
  <c r="M1231" i="1" s="1"/>
  <c r="Q1227" i="1"/>
  <c r="M1227" i="1" s="1"/>
  <c r="Q1223" i="1"/>
  <c r="M1223" i="1" s="1"/>
  <c r="Q1219" i="1"/>
  <c r="M1219" i="1" s="1"/>
  <c r="Q1215" i="1"/>
  <c r="M1215" i="1" s="1"/>
  <c r="Q1211" i="1"/>
  <c r="M1211" i="1" s="1"/>
  <c r="Q1207" i="1"/>
  <c r="M1207" i="1" s="1"/>
  <c r="Q1203" i="1"/>
  <c r="M1203" i="1" s="1"/>
  <c r="Q1199" i="1"/>
  <c r="M1199" i="1" s="1"/>
  <c r="Q1195" i="1"/>
  <c r="M1195" i="1" s="1"/>
  <c r="Q1191" i="1"/>
  <c r="M1191" i="1" s="1"/>
  <c r="Q1187" i="1"/>
  <c r="M1187" i="1" s="1"/>
  <c r="Q1183" i="1"/>
  <c r="M1183" i="1" s="1"/>
  <c r="Q1179" i="1"/>
  <c r="M1179" i="1" s="1"/>
  <c r="Q1175" i="1"/>
  <c r="M1175" i="1" s="1"/>
  <c r="Q1171" i="1"/>
  <c r="M1171" i="1" s="1"/>
  <c r="Q1167" i="1"/>
  <c r="M1167" i="1" s="1"/>
  <c r="Q1163" i="1"/>
  <c r="M1163" i="1" s="1"/>
  <c r="Q1159" i="1"/>
  <c r="M1159" i="1" s="1"/>
  <c r="Q1155" i="1"/>
  <c r="M1155" i="1" s="1"/>
  <c r="Q1151" i="1"/>
  <c r="M1151" i="1" s="1"/>
  <c r="Q1147" i="1"/>
  <c r="M1147" i="1" s="1"/>
  <c r="Q1143" i="1"/>
  <c r="M1143" i="1" s="1"/>
  <c r="Q1139" i="1"/>
  <c r="M1139" i="1" s="1"/>
  <c r="Q1135" i="1"/>
  <c r="M1135" i="1" s="1"/>
  <c r="Q1131" i="1"/>
  <c r="M1131" i="1" s="1"/>
  <c r="Q1127" i="1"/>
  <c r="M1127" i="1" s="1"/>
  <c r="Q1123" i="1"/>
  <c r="M1123" i="1" s="1"/>
  <c r="Q1119" i="1"/>
  <c r="M1119" i="1" s="1"/>
  <c r="Q1115" i="1"/>
  <c r="M1115" i="1" s="1"/>
  <c r="Q1111" i="1"/>
  <c r="M1111" i="1" s="1"/>
  <c r="Q1107" i="1"/>
  <c r="M1107" i="1" s="1"/>
  <c r="Q1103" i="1"/>
  <c r="M1103" i="1" s="1"/>
  <c r="Q1099" i="1"/>
  <c r="M1099" i="1" s="1"/>
  <c r="Q1095" i="1"/>
  <c r="M1095" i="1" s="1"/>
  <c r="Q1091" i="1"/>
  <c r="M1091" i="1" s="1"/>
  <c r="Q1087" i="1"/>
  <c r="M1087" i="1" s="1"/>
  <c r="Q1083" i="1"/>
  <c r="M1083" i="1" s="1"/>
  <c r="Q1079" i="1"/>
  <c r="M1079" i="1" s="1"/>
  <c r="Q1075" i="1"/>
  <c r="M1075" i="1" s="1"/>
  <c r="Q1071" i="1"/>
  <c r="M1071" i="1" s="1"/>
  <c r="Q1067" i="1"/>
  <c r="M1067" i="1" s="1"/>
  <c r="Q1063" i="1"/>
  <c r="M1063" i="1" s="1"/>
  <c r="Q1059" i="1"/>
  <c r="M1059" i="1" s="1"/>
  <c r="Q1055" i="1"/>
  <c r="M1055" i="1" s="1"/>
  <c r="Q1051" i="1"/>
  <c r="M1051" i="1" s="1"/>
  <c r="Q1047" i="1"/>
  <c r="M1047" i="1" s="1"/>
  <c r="Q1043" i="1"/>
  <c r="M1043" i="1" s="1"/>
  <c r="Q1039" i="1"/>
  <c r="M1039" i="1" s="1"/>
  <c r="Q1035" i="1"/>
  <c r="M1035" i="1" s="1"/>
  <c r="Q1031" i="1"/>
  <c r="M1031" i="1" s="1"/>
  <c r="Q1027" i="1"/>
  <c r="M1027" i="1" s="1"/>
  <c r="Q1023" i="1"/>
  <c r="M1023" i="1" s="1"/>
  <c r="Q1019" i="1"/>
  <c r="M1019" i="1" s="1"/>
  <c r="Q1015" i="1"/>
  <c r="M1015" i="1" s="1"/>
  <c r="Q1011" i="1"/>
  <c r="M1011" i="1" s="1"/>
  <c r="Q1007" i="1"/>
  <c r="M1007" i="1" s="1"/>
  <c r="Q1003" i="1"/>
  <c r="M1003" i="1" s="1"/>
  <c r="Q999" i="1"/>
  <c r="M999" i="1" s="1"/>
  <c r="Q995" i="1"/>
  <c r="M995" i="1" s="1"/>
  <c r="Q991" i="1"/>
  <c r="M991" i="1" s="1"/>
  <c r="Q987" i="1"/>
  <c r="M987" i="1" s="1"/>
  <c r="Q983" i="1"/>
  <c r="M983" i="1" s="1"/>
  <c r="Q979" i="1"/>
  <c r="M979" i="1" s="1"/>
  <c r="Q975" i="1"/>
  <c r="M975" i="1" s="1"/>
  <c r="Q971" i="1"/>
  <c r="M971" i="1" s="1"/>
  <c r="Q967" i="1"/>
  <c r="M967" i="1" s="1"/>
  <c r="Q963" i="1"/>
  <c r="M963" i="1" s="1"/>
  <c r="Q959" i="1"/>
  <c r="M959" i="1" s="1"/>
  <c r="Q955" i="1"/>
  <c r="M955" i="1" s="1"/>
  <c r="Q951" i="1"/>
  <c r="M951" i="1" s="1"/>
  <c r="Q947" i="1"/>
  <c r="M947" i="1" s="1"/>
  <c r="Q943" i="1"/>
  <c r="M943" i="1" s="1"/>
  <c r="Q939" i="1"/>
  <c r="M939" i="1" s="1"/>
  <c r="Q935" i="1"/>
  <c r="M935" i="1" s="1"/>
  <c r="Q931" i="1"/>
  <c r="M931" i="1" s="1"/>
  <c r="Q927" i="1"/>
  <c r="M927" i="1" s="1"/>
  <c r="Q923" i="1"/>
  <c r="M923" i="1" s="1"/>
  <c r="Q919" i="1"/>
  <c r="M919" i="1" s="1"/>
  <c r="Q915" i="1"/>
  <c r="M915" i="1" s="1"/>
  <c r="Q911" i="1"/>
  <c r="M911" i="1" s="1"/>
  <c r="Q910" i="1"/>
  <c r="M910" i="1" s="1"/>
  <c r="Q906" i="1"/>
  <c r="M906" i="1" s="1"/>
  <c r="Q902" i="1"/>
  <c r="M902" i="1" s="1"/>
  <c r="Q898" i="1"/>
  <c r="M898" i="1" s="1"/>
  <c r="Q894" i="1"/>
  <c r="M894" i="1" s="1"/>
  <c r="Q890" i="1"/>
  <c r="M890" i="1" s="1"/>
  <c r="Q886" i="1"/>
  <c r="M886" i="1" s="1"/>
  <c r="Q882" i="1"/>
  <c r="M882" i="1" s="1"/>
  <c r="Q878" i="1"/>
  <c r="M878" i="1" s="1"/>
  <c r="Q874" i="1"/>
  <c r="M874" i="1" s="1"/>
  <c r="Q870" i="1"/>
  <c r="M870" i="1" s="1"/>
  <c r="Q866" i="1"/>
  <c r="M866" i="1" s="1"/>
  <c r="Q862" i="1"/>
  <c r="M862" i="1" s="1"/>
  <c r="Q858" i="1"/>
  <c r="M858" i="1" s="1"/>
  <c r="Q854" i="1"/>
  <c r="M854" i="1" s="1"/>
  <c r="Q850" i="1"/>
  <c r="M850" i="1" s="1"/>
  <c r="Q846" i="1"/>
  <c r="M846" i="1" s="1"/>
  <c r="Q842" i="1"/>
  <c r="M842" i="1" s="1"/>
  <c r="Q838" i="1"/>
  <c r="M838" i="1" s="1"/>
  <c r="Q834" i="1"/>
  <c r="M834" i="1" s="1"/>
  <c r="Q830" i="1"/>
  <c r="M830" i="1" s="1"/>
  <c r="Q826" i="1"/>
  <c r="M826" i="1" s="1"/>
  <c r="Q822" i="1"/>
  <c r="M822" i="1" s="1"/>
  <c r="Q818" i="1"/>
  <c r="M818" i="1" s="1"/>
  <c r="Q814" i="1"/>
  <c r="M814" i="1" s="1"/>
  <c r="Q810" i="1"/>
  <c r="M810" i="1" s="1"/>
  <c r="Q806" i="1"/>
  <c r="M806" i="1" s="1"/>
  <c r="Q802" i="1"/>
  <c r="M802" i="1" s="1"/>
  <c r="Q798" i="1"/>
  <c r="M798" i="1" s="1"/>
  <c r="Q794" i="1"/>
  <c r="M794" i="1" s="1"/>
  <c r="Q790" i="1"/>
  <c r="M790" i="1" s="1"/>
  <c r="Q786" i="1"/>
  <c r="M786" i="1" s="1"/>
  <c r="Q782" i="1"/>
  <c r="M782" i="1" s="1"/>
  <c r="Q778" i="1"/>
  <c r="M778" i="1" s="1"/>
  <c r="Q774" i="1"/>
  <c r="M774" i="1" s="1"/>
  <c r="Q770" i="1"/>
  <c r="M770" i="1" s="1"/>
  <c r="Q766" i="1"/>
  <c r="M766" i="1" s="1"/>
  <c r="Q762" i="1"/>
  <c r="M762" i="1" s="1"/>
  <c r="Q758" i="1"/>
  <c r="M758" i="1" s="1"/>
  <c r="Q754" i="1"/>
  <c r="M754" i="1" s="1"/>
  <c r="Q750" i="1"/>
  <c r="M750" i="1" s="1"/>
  <c r="Q746" i="1"/>
  <c r="M746" i="1" s="1"/>
  <c r="Q742" i="1"/>
  <c r="M742" i="1" s="1"/>
  <c r="Q738" i="1"/>
  <c r="M738" i="1" s="1"/>
  <c r="Q734" i="1"/>
  <c r="M734" i="1" s="1"/>
  <c r="Q730" i="1"/>
  <c r="M730" i="1" s="1"/>
  <c r="Q726" i="1"/>
  <c r="M726" i="1" s="1"/>
  <c r="Q722" i="1"/>
  <c r="M722" i="1" s="1"/>
  <c r="Q718" i="1"/>
  <c r="M718" i="1" s="1"/>
  <c r="Q714" i="1"/>
  <c r="M714" i="1" s="1"/>
  <c r="Q710" i="1"/>
  <c r="M710" i="1" s="1"/>
  <c r="Q706" i="1"/>
  <c r="M706" i="1" s="1"/>
  <c r="Q702" i="1"/>
  <c r="M702" i="1" s="1"/>
  <c r="Q698" i="1"/>
  <c r="M698" i="1" s="1"/>
  <c r="Q694" i="1"/>
  <c r="M694" i="1" s="1"/>
  <c r="Q690" i="1"/>
  <c r="M690" i="1" s="1"/>
  <c r="Q686" i="1"/>
  <c r="M686" i="1" s="1"/>
  <c r="Q682" i="1"/>
  <c r="M682" i="1" s="1"/>
  <c r="Q678" i="1"/>
  <c r="M678" i="1" s="1"/>
  <c r="Q674" i="1"/>
  <c r="M674" i="1" s="1"/>
  <c r="Q670" i="1"/>
  <c r="M670" i="1" s="1"/>
  <c r="Q666" i="1"/>
  <c r="M666" i="1" s="1"/>
  <c r="Q662" i="1"/>
  <c r="M662" i="1" s="1"/>
  <c r="Q658" i="1"/>
  <c r="M658" i="1" s="1"/>
  <c r="Q654" i="1"/>
  <c r="M654" i="1" s="1"/>
  <c r="Q650" i="1"/>
  <c r="M650" i="1" s="1"/>
  <c r="Q646" i="1"/>
  <c r="M646" i="1" s="1"/>
  <c r="Q642" i="1"/>
  <c r="M642" i="1" s="1"/>
  <c r="Q638" i="1"/>
  <c r="M638" i="1" s="1"/>
  <c r="Q634" i="1"/>
  <c r="M634" i="1" s="1"/>
  <c r="Q630" i="1"/>
  <c r="M630" i="1" s="1"/>
  <c r="Q626" i="1"/>
  <c r="M626" i="1" s="1"/>
  <c r="Q622" i="1"/>
  <c r="M622" i="1" s="1"/>
  <c r="Q618" i="1"/>
  <c r="M618" i="1" s="1"/>
  <c r="Q614" i="1"/>
  <c r="M614" i="1" s="1"/>
  <c r="Q610" i="1"/>
  <c r="M610" i="1" s="1"/>
  <c r="Q606" i="1"/>
  <c r="M606" i="1" s="1"/>
  <c r="Q602" i="1"/>
  <c r="M602" i="1" s="1"/>
  <c r="Q598" i="1"/>
  <c r="M598" i="1" s="1"/>
  <c r="Q594" i="1"/>
  <c r="M594" i="1" s="1"/>
  <c r="Q590" i="1"/>
  <c r="M590" i="1" s="1"/>
  <c r="Q586" i="1"/>
  <c r="M586" i="1" s="1"/>
  <c r="Q582" i="1"/>
  <c r="M582" i="1" s="1"/>
  <c r="Q578" i="1"/>
  <c r="M578" i="1" s="1"/>
  <c r="Q574" i="1"/>
  <c r="M574" i="1" s="1"/>
  <c r="Q570" i="1"/>
  <c r="M570" i="1" s="1"/>
  <c r="Q907" i="1"/>
  <c r="M907" i="1" s="1"/>
  <c r="Q903" i="1"/>
  <c r="M903" i="1" s="1"/>
  <c r="Q899" i="1"/>
  <c r="M899" i="1" s="1"/>
  <c r="Q895" i="1"/>
  <c r="M895" i="1" s="1"/>
  <c r="Q891" i="1"/>
  <c r="M891" i="1" s="1"/>
  <c r="Q887" i="1"/>
  <c r="M887" i="1" s="1"/>
  <c r="Q883" i="1"/>
  <c r="M883" i="1" s="1"/>
  <c r="Q879" i="1"/>
  <c r="M879" i="1" s="1"/>
  <c r="Q875" i="1"/>
  <c r="M875" i="1" s="1"/>
  <c r="Q871" i="1"/>
  <c r="M871" i="1" s="1"/>
  <c r="Q867" i="1"/>
  <c r="M867" i="1" s="1"/>
  <c r="Q863" i="1"/>
  <c r="M863" i="1" s="1"/>
  <c r="Q859" i="1"/>
  <c r="M859" i="1" s="1"/>
  <c r="Q855" i="1"/>
  <c r="M855" i="1" s="1"/>
  <c r="Q851" i="1"/>
  <c r="M851" i="1" s="1"/>
  <c r="Q847" i="1"/>
  <c r="M847" i="1" s="1"/>
  <c r="Q843" i="1"/>
  <c r="M843" i="1" s="1"/>
  <c r="Q839" i="1"/>
  <c r="M839" i="1" s="1"/>
  <c r="Q835" i="1"/>
  <c r="M835" i="1" s="1"/>
  <c r="Q831" i="1"/>
  <c r="M831" i="1" s="1"/>
  <c r="Q827" i="1"/>
  <c r="M827" i="1" s="1"/>
  <c r="Q823" i="1"/>
  <c r="M823" i="1" s="1"/>
  <c r="Q819" i="1"/>
  <c r="M819" i="1" s="1"/>
  <c r="Q815" i="1"/>
  <c r="M815" i="1" s="1"/>
  <c r="Q811" i="1"/>
  <c r="M811" i="1" s="1"/>
  <c r="Q807" i="1"/>
  <c r="M807" i="1" s="1"/>
  <c r="Q803" i="1"/>
  <c r="M803" i="1" s="1"/>
  <c r="Q799" i="1"/>
  <c r="M799" i="1" s="1"/>
  <c r="Q795" i="1"/>
  <c r="M795" i="1" s="1"/>
  <c r="Q791" i="1"/>
  <c r="M791" i="1" s="1"/>
  <c r="Q787" i="1"/>
  <c r="M787" i="1" s="1"/>
  <c r="Q783" i="1"/>
  <c r="M783" i="1" s="1"/>
  <c r="Q779" i="1"/>
  <c r="M779" i="1" s="1"/>
  <c r="Q775" i="1"/>
  <c r="M775" i="1" s="1"/>
  <c r="Q771" i="1"/>
  <c r="M771" i="1" s="1"/>
  <c r="Q767" i="1"/>
  <c r="M767" i="1" s="1"/>
  <c r="Q763" i="1"/>
  <c r="M763" i="1" s="1"/>
  <c r="Q759" i="1"/>
  <c r="M759" i="1" s="1"/>
  <c r="Q755" i="1"/>
  <c r="M755" i="1" s="1"/>
  <c r="Q751" i="1"/>
  <c r="M751" i="1" s="1"/>
  <c r="Q747" i="1"/>
  <c r="M747" i="1" s="1"/>
  <c r="Q743" i="1"/>
  <c r="M743" i="1" s="1"/>
  <c r="Q739" i="1"/>
  <c r="M739" i="1" s="1"/>
  <c r="Q735" i="1"/>
  <c r="M735" i="1" s="1"/>
  <c r="Q731" i="1"/>
  <c r="M731" i="1" s="1"/>
  <c r="Q727" i="1"/>
  <c r="M727" i="1" s="1"/>
  <c r="Q723" i="1"/>
  <c r="M723" i="1" s="1"/>
  <c r="Q719" i="1"/>
  <c r="M719" i="1" s="1"/>
  <c r="Q715" i="1"/>
  <c r="M715" i="1" s="1"/>
  <c r="Q711" i="1"/>
  <c r="M711" i="1" s="1"/>
  <c r="Q707" i="1"/>
  <c r="M707" i="1" s="1"/>
  <c r="Q703" i="1"/>
  <c r="M703" i="1" s="1"/>
  <c r="Q699" i="1"/>
  <c r="M699" i="1" s="1"/>
  <c r="Q695" i="1"/>
  <c r="M695" i="1" s="1"/>
  <c r="Q691" i="1"/>
  <c r="M691" i="1" s="1"/>
  <c r="Q687" i="1"/>
  <c r="M687" i="1" s="1"/>
  <c r="Q683" i="1"/>
  <c r="M683" i="1" s="1"/>
  <c r="Q679" i="1"/>
  <c r="M679" i="1" s="1"/>
  <c r="Q675" i="1"/>
  <c r="M675" i="1" s="1"/>
  <c r="Q671" i="1"/>
  <c r="M671" i="1" s="1"/>
  <c r="Q667" i="1"/>
  <c r="M667" i="1" s="1"/>
  <c r="Q663" i="1"/>
  <c r="M663" i="1" s="1"/>
  <c r="Q659" i="1"/>
  <c r="M659" i="1" s="1"/>
  <c r="Q655" i="1"/>
  <c r="M655" i="1" s="1"/>
  <c r="Q651" i="1"/>
  <c r="M651" i="1" s="1"/>
  <c r="Q647" i="1"/>
  <c r="M647" i="1" s="1"/>
  <c r="Q643" i="1"/>
  <c r="M643" i="1" s="1"/>
  <c r="Q639" i="1"/>
  <c r="M639" i="1" s="1"/>
  <c r="Q635" i="1"/>
  <c r="M635" i="1" s="1"/>
  <c r="Q631" i="1"/>
  <c r="M631" i="1" s="1"/>
  <c r="Q627" i="1"/>
  <c r="M627" i="1" s="1"/>
  <c r="Q623" i="1"/>
  <c r="M623" i="1" s="1"/>
  <c r="Q619" i="1"/>
  <c r="M619" i="1" s="1"/>
  <c r="Q615" i="1"/>
  <c r="M615" i="1" s="1"/>
  <c r="Q611" i="1"/>
  <c r="M611" i="1" s="1"/>
  <c r="Q607" i="1"/>
  <c r="M607" i="1" s="1"/>
  <c r="Q603" i="1"/>
  <c r="M603" i="1" s="1"/>
  <c r="Q599" i="1"/>
  <c r="M599" i="1" s="1"/>
  <c r="Q595" i="1"/>
  <c r="M595" i="1" s="1"/>
  <c r="Q591" i="1"/>
  <c r="M591" i="1" s="1"/>
  <c r="Q587" i="1"/>
  <c r="M587" i="1" s="1"/>
  <c r="Q583" i="1"/>
  <c r="M583" i="1" s="1"/>
  <c r="Q579" i="1"/>
  <c r="M579" i="1" s="1"/>
  <c r="Q575" i="1"/>
  <c r="M575" i="1" s="1"/>
  <c r="Q571" i="1"/>
  <c r="M571" i="1" s="1"/>
  <c r="Q908" i="1"/>
  <c r="M908" i="1" s="1"/>
  <c r="Q904" i="1"/>
  <c r="M904" i="1" s="1"/>
  <c r="Q900" i="1"/>
  <c r="M900" i="1" s="1"/>
  <c r="Q896" i="1"/>
  <c r="M896" i="1" s="1"/>
  <c r="Q892" i="1"/>
  <c r="M892" i="1" s="1"/>
  <c r="Q888" i="1"/>
  <c r="M888" i="1" s="1"/>
  <c r="Q884" i="1"/>
  <c r="M884" i="1" s="1"/>
  <c r="Q880" i="1"/>
  <c r="M880" i="1" s="1"/>
  <c r="Q876" i="1"/>
  <c r="M876" i="1" s="1"/>
  <c r="Q872" i="1"/>
  <c r="M872" i="1" s="1"/>
  <c r="Q868" i="1"/>
  <c r="M868" i="1" s="1"/>
  <c r="Q864" i="1"/>
  <c r="M864" i="1" s="1"/>
  <c r="Q860" i="1"/>
  <c r="M860" i="1" s="1"/>
  <c r="Q856" i="1"/>
  <c r="M856" i="1" s="1"/>
  <c r="Q852" i="1"/>
  <c r="M852" i="1" s="1"/>
  <c r="Q848" i="1"/>
  <c r="M848" i="1" s="1"/>
  <c r="Q844" i="1"/>
  <c r="M844" i="1" s="1"/>
  <c r="Q840" i="1"/>
  <c r="M840" i="1" s="1"/>
  <c r="Q836" i="1"/>
  <c r="M836" i="1" s="1"/>
  <c r="Q832" i="1"/>
  <c r="M832" i="1" s="1"/>
  <c r="Q828" i="1"/>
  <c r="M828" i="1" s="1"/>
  <c r="Q824" i="1"/>
  <c r="M824" i="1" s="1"/>
  <c r="Q820" i="1"/>
  <c r="M820" i="1" s="1"/>
  <c r="Q816" i="1"/>
  <c r="M816" i="1" s="1"/>
  <c r="Q812" i="1"/>
  <c r="M812" i="1" s="1"/>
  <c r="Q808" i="1"/>
  <c r="M808" i="1" s="1"/>
  <c r="Q804" i="1"/>
  <c r="M804" i="1" s="1"/>
  <c r="Q800" i="1"/>
  <c r="M800" i="1" s="1"/>
  <c r="Q796" i="1"/>
  <c r="M796" i="1" s="1"/>
  <c r="Q792" i="1"/>
  <c r="M792" i="1" s="1"/>
  <c r="Q788" i="1"/>
  <c r="M788" i="1" s="1"/>
  <c r="Q784" i="1"/>
  <c r="M784" i="1" s="1"/>
  <c r="Q780" i="1"/>
  <c r="M780" i="1" s="1"/>
  <c r="Q776" i="1"/>
  <c r="M776" i="1" s="1"/>
  <c r="Q772" i="1"/>
  <c r="M772" i="1" s="1"/>
  <c r="Q768" i="1"/>
  <c r="M768" i="1" s="1"/>
  <c r="Q764" i="1"/>
  <c r="M764" i="1" s="1"/>
  <c r="Q760" i="1"/>
  <c r="M760" i="1" s="1"/>
  <c r="Q756" i="1"/>
  <c r="M756" i="1" s="1"/>
  <c r="Q752" i="1"/>
  <c r="M752" i="1" s="1"/>
  <c r="Q748" i="1"/>
  <c r="M748" i="1" s="1"/>
  <c r="Q744" i="1"/>
  <c r="M744" i="1" s="1"/>
  <c r="Q740" i="1"/>
  <c r="M740" i="1" s="1"/>
  <c r="Q736" i="1"/>
  <c r="M736" i="1" s="1"/>
  <c r="Q732" i="1"/>
  <c r="M732" i="1" s="1"/>
  <c r="Q728" i="1"/>
  <c r="M728" i="1" s="1"/>
  <c r="Q724" i="1"/>
  <c r="M724" i="1" s="1"/>
  <c r="Q720" i="1"/>
  <c r="M720" i="1" s="1"/>
  <c r="Q716" i="1"/>
  <c r="M716" i="1" s="1"/>
  <c r="Q712" i="1"/>
  <c r="M712" i="1" s="1"/>
  <c r="Q708" i="1"/>
  <c r="M708" i="1" s="1"/>
  <c r="Q704" i="1"/>
  <c r="M704" i="1" s="1"/>
  <c r="Q700" i="1"/>
  <c r="M700" i="1" s="1"/>
  <c r="Q696" i="1"/>
  <c r="M696" i="1" s="1"/>
  <c r="Q692" i="1"/>
  <c r="M692" i="1" s="1"/>
  <c r="Q688" i="1"/>
  <c r="M688" i="1" s="1"/>
  <c r="Q684" i="1"/>
  <c r="M684" i="1" s="1"/>
  <c r="Q680" i="1"/>
  <c r="M680" i="1" s="1"/>
  <c r="Q676" i="1"/>
  <c r="M676" i="1" s="1"/>
  <c r="Q672" i="1"/>
  <c r="M672" i="1" s="1"/>
  <c r="Q668" i="1"/>
  <c r="M668" i="1" s="1"/>
  <c r="Q664" i="1"/>
  <c r="M664" i="1" s="1"/>
  <c r="Q660" i="1"/>
  <c r="M660" i="1" s="1"/>
  <c r="Q656" i="1"/>
  <c r="M656" i="1" s="1"/>
  <c r="Q652" i="1"/>
  <c r="M652" i="1" s="1"/>
  <c r="Q648" i="1"/>
  <c r="M648" i="1" s="1"/>
  <c r="Q644" i="1"/>
  <c r="M644" i="1" s="1"/>
  <c r="Q640" i="1"/>
  <c r="M640" i="1" s="1"/>
  <c r="Q636" i="1"/>
  <c r="M636" i="1" s="1"/>
  <c r="Q632" i="1"/>
  <c r="M632" i="1" s="1"/>
  <c r="Q628" i="1"/>
  <c r="M628" i="1" s="1"/>
  <c r="Q624" i="1"/>
  <c r="M624" i="1" s="1"/>
  <c r="Q620" i="1"/>
  <c r="M620" i="1" s="1"/>
  <c r="Q616" i="1"/>
  <c r="M616" i="1" s="1"/>
  <c r="Q612" i="1"/>
  <c r="M612" i="1" s="1"/>
  <c r="Q608" i="1"/>
  <c r="M608" i="1" s="1"/>
  <c r="Q604" i="1"/>
  <c r="M604" i="1" s="1"/>
  <c r="Q600" i="1"/>
  <c r="M600" i="1" s="1"/>
  <c r="Q596" i="1"/>
  <c r="M596" i="1" s="1"/>
  <c r="Q592" i="1"/>
  <c r="M592" i="1" s="1"/>
  <c r="Q588" i="1"/>
  <c r="M588" i="1" s="1"/>
  <c r="Q584" i="1"/>
  <c r="M584" i="1" s="1"/>
  <c r="Q580" i="1"/>
  <c r="M580" i="1" s="1"/>
  <c r="Q576" i="1"/>
  <c r="M576" i="1" s="1"/>
  <c r="Q572" i="1"/>
  <c r="M572" i="1" s="1"/>
  <c r="Q909" i="1"/>
  <c r="M909" i="1" s="1"/>
  <c r="Q905" i="1"/>
  <c r="M905" i="1" s="1"/>
  <c r="Q901" i="1"/>
  <c r="M901" i="1" s="1"/>
  <c r="Q897" i="1"/>
  <c r="M897" i="1" s="1"/>
  <c r="Q893" i="1"/>
  <c r="M893" i="1" s="1"/>
  <c r="Q889" i="1"/>
  <c r="M889" i="1" s="1"/>
  <c r="Q885" i="1"/>
  <c r="M885" i="1" s="1"/>
  <c r="Q881" i="1"/>
  <c r="M881" i="1" s="1"/>
  <c r="Q877" i="1"/>
  <c r="M877" i="1" s="1"/>
  <c r="Q873" i="1"/>
  <c r="M873" i="1" s="1"/>
  <c r="Q869" i="1"/>
  <c r="M869" i="1" s="1"/>
  <c r="Q865" i="1"/>
  <c r="M865" i="1" s="1"/>
  <c r="Q861" i="1"/>
  <c r="M861" i="1" s="1"/>
  <c r="Q857" i="1"/>
  <c r="M857" i="1" s="1"/>
  <c r="Q853" i="1"/>
  <c r="M853" i="1" s="1"/>
  <c r="Q849" i="1"/>
  <c r="M849" i="1" s="1"/>
  <c r="Q845" i="1"/>
  <c r="M845" i="1" s="1"/>
  <c r="Q841" i="1"/>
  <c r="M841" i="1" s="1"/>
  <c r="Q837" i="1"/>
  <c r="M837" i="1" s="1"/>
  <c r="Q833" i="1"/>
  <c r="M833" i="1" s="1"/>
  <c r="Q829" i="1"/>
  <c r="M829" i="1" s="1"/>
  <c r="Q825" i="1"/>
  <c r="M825" i="1" s="1"/>
  <c r="Q821" i="1"/>
  <c r="M821" i="1" s="1"/>
  <c r="Q817" i="1"/>
  <c r="M817" i="1" s="1"/>
  <c r="Q813" i="1"/>
  <c r="M813" i="1" s="1"/>
  <c r="Q809" i="1"/>
  <c r="M809" i="1" s="1"/>
  <c r="Q805" i="1"/>
  <c r="M805" i="1" s="1"/>
  <c r="Q801" i="1"/>
  <c r="M801" i="1" s="1"/>
  <c r="Q797" i="1"/>
  <c r="M797" i="1" s="1"/>
  <c r="Q793" i="1"/>
  <c r="M793" i="1" s="1"/>
  <c r="Q789" i="1"/>
  <c r="M789" i="1" s="1"/>
  <c r="Q785" i="1"/>
  <c r="M785" i="1" s="1"/>
  <c r="Q781" i="1"/>
  <c r="M781" i="1" s="1"/>
  <c r="Q777" i="1"/>
  <c r="M777" i="1" s="1"/>
  <c r="Q773" i="1"/>
  <c r="M773" i="1" s="1"/>
  <c r="Q769" i="1"/>
  <c r="M769" i="1" s="1"/>
  <c r="Q765" i="1"/>
  <c r="M765" i="1" s="1"/>
  <c r="Q761" i="1"/>
  <c r="M761" i="1" s="1"/>
  <c r="Q757" i="1"/>
  <c r="M757" i="1" s="1"/>
  <c r="Q753" i="1"/>
  <c r="M753" i="1" s="1"/>
  <c r="Q749" i="1"/>
  <c r="M749" i="1" s="1"/>
  <c r="Q745" i="1"/>
  <c r="M745" i="1" s="1"/>
  <c r="Q741" i="1"/>
  <c r="M741" i="1" s="1"/>
  <c r="Q737" i="1"/>
  <c r="M737" i="1" s="1"/>
  <c r="Q733" i="1"/>
  <c r="M733" i="1" s="1"/>
  <c r="Q729" i="1"/>
  <c r="M729" i="1" s="1"/>
  <c r="Q725" i="1"/>
  <c r="M725" i="1" s="1"/>
  <c r="Q721" i="1"/>
  <c r="M721" i="1" s="1"/>
  <c r="Q717" i="1"/>
  <c r="M717" i="1" s="1"/>
  <c r="Q713" i="1"/>
  <c r="M713" i="1" s="1"/>
  <c r="Q709" i="1"/>
  <c r="M709" i="1" s="1"/>
  <c r="Q705" i="1"/>
  <c r="M705" i="1" s="1"/>
  <c r="Q701" i="1"/>
  <c r="M701" i="1" s="1"/>
  <c r="Q697" i="1"/>
  <c r="M697" i="1" s="1"/>
  <c r="Q693" i="1"/>
  <c r="M693" i="1" s="1"/>
  <c r="Q689" i="1"/>
  <c r="M689" i="1" s="1"/>
  <c r="Q685" i="1"/>
  <c r="M685" i="1" s="1"/>
  <c r="Q681" i="1"/>
  <c r="M681" i="1" s="1"/>
  <c r="Q677" i="1"/>
  <c r="M677" i="1" s="1"/>
  <c r="Q673" i="1"/>
  <c r="M673" i="1" s="1"/>
  <c r="Q669" i="1"/>
  <c r="M669" i="1" s="1"/>
  <c r="Q665" i="1"/>
  <c r="M665" i="1" s="1"/>
  <c r="Q661" i="1"/>
  <c r="M661" i="1" s="1"/>
  <c r="Q657" i="1"/>
  <c r="M657" i="1" s="1"/>
  <c r="Q653" i="1"/>
  <c r="M653" i="1" s="1"/>
  <c r="Q649" i="1"/>
  <c r="M649" i="1" s="1"/>
  <c r="Q645" i="1"/>
  <c r="M645" i="1" s="1"/>
  <c r="Q641" i="1"/>
  <c r="M641" i="1" s="1"/>
  <c r="Q637" i="1"/>
  <c r="M637" i="1" s="1"/>
  <c r="Q633" i="1"/>
  <c r="M633" i="1" s="1"/>
  <c r="Q629" i="1"/>
  <c r="M629" i="1" s="1"/>
  <c r="Q625" i="1"/>
  <c r="M625" i="1" s="1"/>
  <c r="Q621" i="1"/>
  <c r="M621" i="1" s="1"/>
  <c r="Q617" i="1"/>
  <c r="M617" i="1" s="1"/>
  <c r="Q613" i="1"/>
  <c r="M613" i="1" s="1"/>
  <c r="Q609" i="1"/>
  <c r="M609" i="1" s="1"/>
  <c r="Q605" i="1"/>
  <c r="M605" i="1" s="1"/>
  <c r="Q601" i="1"/>
  <c r="M601" i="1" s="1"/>
  <c r="Q597" i="1"/>
  <c r="M597" i="1" s="1"/>
  <c r="Q593" i="1"/>
  <c r="M593" i="1" s="1"/>
  <c r="Q589" i="1"/>
  <c r="M589" i="1" s="1"/>
  <c r="Q585" i="1"/>
  <c r="M585" i="1" s="1"/>
  <c r="Q581" i="1"/>
  <c r="M581" i="1" s="1"/>
  <c r="Q577" i="1"/>
  <c r="M577" i="1" s="1"/>
  <c r="Q573" i="1"/>
  <c r="M573" i="1" s="1"/>
  <c r="Q569" i="1"/>
  <c r="M569" i="1" s="1"/>
  <c r="Q566" i="1"/>
  <c r="M566" i="1" s="1"/>
  <c r="Q562" i="1"/>
  <c r="M562" i="1" s="1"/>
  <c r="Q558" i="1"/>
  <c r="M558" i="1" s="1"/>
  <c r="Q554" i="1"/>
  <c r="M554" i="1" s="1"/>
  <c r="Q550" i="1"/>
  <c r="M550" i="1" s="1"/>
  <c r="Q546" i="1"/>
  <c r="M546" i="1" s="1"/>
  <c r="Q542" i="1"/>
  <c r="M542" i="1" s="1"/>
  <c r="Q538" i="1"/>
  <c r="M538" i="1" s="1"/>
  <c r="Q534" i="1"/>
  <c r="M534" i="1" s="1"/>
  <c r="Q530" i="1"/>
  <c r="M530" i="1" s="1"/>
  <c r="Q526" i="1"/>
  <c r="M526" i="1" s="1"/>
  <c r="Q522" i="1"/>
  <c r="M522" i="1" s="1"/>
  <c r="Q518" i="1"/>
  <c r="M518" i="1" s="1"/>
  <c r="Q514" i="1"/>
  <c r="M514" i="1" s="1"/>
  <c r="Q510" i="1"/>
  <c r="M510" i="1" s="1"/>
  <c r="Q506" i="1"/>
  <c r="M506" i="1" s="1"/>
  <c r="Q502" i="1"/>
  <c r="M502" i="1" s="1"/>
  <c r="Q498" i="1"/>
  <c r="M498" i="1" s="1"/>
  <c r="Q494" i="1"/>
  <c r="M494" i="1" s="1"/>
  <c r="Q490" i="1"/>
  <c r="M490" i="1" s="1"/>
  <c r="Q486" i="1"/>
  <c r="M486" i="1" s="1"/>
  <c r="Q482" i="1"/>
  <c r="M482" i="1" s="1"/>
  <c r="Q478" i="1"/>
  <c r="M478" i="1" s="1"/>
  <c r="Q474" i="1"/>
  <c r="M474" i="1" s="1"/>
  <c r="Q470" i="1"/>
  <c r="M470" i="1" s="1"/>
  <c r="Q466" i="1"/>
  <c r="M466" i="1" s="1"/>
  <c r="Q462" i="1"/>
  <c r="M462" i="1" s="1"/>
  <c r="Q458" i="1"/>
  <c r="M458" i="1" s="1"/>
  <c r="Q454" i="1"/>
  <c r="M454" i="1" s="1"/>
  <c r="Q450" i="1"/>
  <c r="M450" i="1" s="1"/>
  <c r="Q446" i="1"/>
  <c r="M446" i="1" s="1"/>
  <c r="Q442" i="1"/>
  <c r="M442" i="1" s="1"/>
  <c r="Q438" i="1"/>
  <c r="M438" i="1" s="1"/>
  <c r="Q434" i="1"/>
  <c r="M434" i="1" s="1"/>
  <c r="Q430" i="1"/>
  <c r="M430" i="1" s="1"/>
  <c r="Q426" i="1"/>
  <c r="M426" i="1" s="1"/>
  <c r="Q422" i="1"/>
  <c r="M422" i="1" s="1"/>
  <c r="Q418" i="1"/>
  <c r="M418" i="1" s="1"/>
  <c r="Q414" i="1"/>
  <c r="M414" i="1" s="1"/>
  <c r="Q410" i="1"/>
  <c r="M410" i="1" s="1"/>
  <c r="Q406" i="1"/>
  <c r="M406" i="1" s="1"/>
  <c r="Q402" i="1"/>
  <c r="M402" i="1" s="1"/>
  <c r="Q398" i="1"/>
  <c r="M398" i="1" s="1"/>
  <c r="Q394" i="1"/>
  <c r="M394" i="1" s="1"/>
  <c r="Q390" i="1"/>
  <c r="M390" i="1" s="1"/>
  <c r="Q386" i="1"/>
  <c r="M386" i="1" s="1"/>
  <c r="Q382" i="1"/>
  <c r="M382" i="1" s="1"/>
  <c r="Q378" i="1"/>
  <c r="M378" i="1" s="1"/>
  <c r="Q374" i="1"/>
  <c r="M374" i="1" s="1"/>
  <c r="Q370" i="1"/>
  <c r="M370" i="1" s="1"/>
  <c r="Q366" i="1"/>
  <c r="M366" i="1" s="1"/>
  <c r="Q362" i="1"/>
  <c r="M362" i="1" s="1"/>
  <c r="Q358" i="1"/>
  <c r="M358" i="1" s="1"/>
  <c r="Q354" i="1"/>
  <c r="M354" i="1" s="1"/>
  <c r="Q350" i="1"/>
  <c r="M350" i="1" s="1"/>
  <c r="Q346" i="1"/>
  <c r="M346" i="1" s="1"/>
  <c r="Q342" i="1"/>
  <c r="M342" i="1" s="1"/>
  <c r="Q338" i="1"/>
  <c r="M338" i="1" s="1"/>
  <c r="Q334" i="1"/>
  <c r="M334" i="1" s="1"/>
  <c r="Q330" i="1"/>
  <c r="M330" i="1" s="1"/>
  <c r="Q326" i="1"/>
  <c r="M326" i="1" s="1"/>
  <c r="Q322" i="1"/>
  <c r="M322" i="1" s="1"/>
  <c r="Q318" i="1"/>
  <c r="M318" i="1" s="1"/>
  <c r="Q314" i="1"/>
  <c r="M314" i="1" s="1"/>
  <c r="Q310" i="1"/>
  <c r="M310" i="1" s="1"/>
  <c r="Q306" i="1"/>
  <c r="M306" i="1" s="1"/>
  <c r="Q302" i="1"/>
  <c r="M302" i="1" s="1"/>
  <c r="Q298" i="1"/>
  <c r="M298" i="1" s="1"/>
  <c r="Q294" i="1"/>
  <c r="M294" i="1" s="1"/>
  <c r="Q290" i="1"/>
  <c r="M290" i="1" s="1"/>
  <c r="Q286" i="1"/>
  <c r="M286" i="1" s="1"/>
  <c r="Q282" i="1"/>
  <c r="M282" i="1" s="1"/>
  <c r="Q278" i="1"/>
  <c r="M278" i="1" s="1"/>
  <c r="Q274" i="1"/>
  <c r="M274" i="1" s="1"/>
  <c r="Q270" i="1"/>
  <c r="M270" i="1" s="1"/>
  <c r="Q266" i="1"/>
  <c r="M266" i="1" s="1"/>
  <c r="Q262" i="1"/>
  <c r="M262" i="1" s="1"/>
  <c r="Q258" i="1"/>
  <c r="M258" i="1" s="1"/>
  <c r="Q254" i="1"/>
  <c r="M254" i="1" s="1"/>
  <c r="Q250" i="1"/>
  <c r="M250" i="1" s="1"/>
  <c r="Q246" i="1"/>
  <c r="M246" i="1" s="1"/>
  <c r="Q242" i="1"/>
  <c r="M242" i="1" s="1"/>
  <c r="Q238" i="1"/>
  <c r="M238" i="1" s="1"/>
  <c r="Q234" i="1"/>
  <c r="M234" i="1" s="1"/>
  <c r="Q230" i="1"/>
  <c r="M230" i="1" s="1"/>
  <c r="Q226" i="1"/>
  <c r="M226" i="1" s="1"/>
  <c r="Q222" i="1"/>
  <c r="M222" i="1" s="1"/>
  <c r="Q218" i="1"/>
  <c r="M218" i="1" s="1"/>
  <c r="Q214" i="1"/>
  <c r="M214" i="1" s="1"/>
  <c r="Q210" i="1"/>
  <c r="M210" i="1" s="1"/>
  <c r="Q206" i="1"/>
  <c r="M206" i="1" s="1"/>
  <c r="Q202" i="1"/>
  <c r="M202" i="1" s="1"/>
  <c r="Q198" i="1"/>
  <c r="M198" i="1" s="1"/>
  <c r="Q194" i="1"/>
  <c r="M194" i="1" s="1"/>
  <c r="Q190" i="1"/>
  <c r="M190" i="1" s="1"/>
  <c r="Q186" i="1"/>
  <c r="M186" i="1" s="1"/>
  <c r="Q182" i="1"/>
  <c r="M182" i="1" s="1"/>
  <c r="Q178" i="1"/>
  <c r="M178" i="1" s="1"/>
  <c r="Q174" i="1"/>
  <c r="M174" i="1" s="1"/>
  <c r="Q170" i="1"/>
  <c r="M170" i="1" s="1"/>
  <c r="Q166" i="1"/>
  <c r="M166" i="1" s="1"/>
  <c r="Q162" i="1"/>
  <c r="M162" i="1" s="1"/>
  <c r="Q158" i="1"/>
  <c r="M158" i="1" s="1"/>
  <c r="Q154" i="1"/>
  <c r="M154" i="1" s="1"/>
  <c r="Q150" i="1"/>
  <c r="M150" i="1" s="1"/>
  <c r="Q146" i="1"/>
  <c r="M146" i="1" s="1"/>
  <c r="Q142" i="1"/>
  <c r="M142" i="1" s="1"/>
  <c r="Q138" i="1"/>
  <c r="M138" i="1" s="1"/>
  <c r="Q134" i="1"/>
  <c r="M134" i="1" s="1"/>
  <c r="Q130" i="1"/>
  <c r="M130" i="1" s="1"/>
  <c r="Q126" i="1"/>
  <c r="M126" i="1" s="1"/>
  <c r="Q122" i="1"/>
  <c r="M122" i="1" s="1"/>
  <c r="Q118" i="1"/>
  <c r="M118" i="1" s="1"/>
  <c r="Q114" i="1"/>
  <c r="M114" i="1" s="1"/>
  <c r="Q110" i="1"/>
  <c r="M110" i="1" s="1"/>
  <c r="Q106" i="1"/>
  <c r="M106" i="1" s="1"/>
  <c r="Q102" i="1"/>
  <c r="M102" i="1" s="1"/>
  <c r="Q98" i="1"/>
  <c r="M98" i="1" s="1"/>
  <c r="Q94" i="1"/>
  <c r="M94" i="1" s="1"/>
  <c r="Q90" i="1"/>
  <c r="M90" i="1" s="1"/>
  <c r="Q86" i="1"/>
  <c r="M86" i="1" s="1"/>
  <c r="Q82" i="1"/>
  <c r="M82" i="1" s="1"/>
  <c r="Q78" i="1"/>
  <c r="M78" i="1" s="1"/>
  <c r="Q74" i="1"/>
  <c r="M74" i="1" s="1"/>
  <c r="Q70" i="1"/>
  <c r="M70" i="1" s="1"/>
  <c r="Q66" i="1"/>
  <c r="M66" i="1" s="1"/>
  <c r="Q62" i="1"/>
  <c r="M62" i="1" s="1"/>
  <c r="Q58" i="1"/>
  <c r="M58" i="1" s="1"/>
  <c r="Q54" i="1"/>
  <c r="M54" i="1" s="1"/>
  <c r="Q50" i="1"/>
  <c r="M50" i="1" s="1"/>
  <c r="Q46" i="1"/>
  <c r="M46" i="1" s="1"/>
  <c r="Q42" i="1"/>
  <c r="M42" i="1" s="1"/>
  <c r="Q38" i="1"/>
  <c r="M38" i="1" s="1"/>
  <c r="Q34" i="1"/>
  <c r="M34" i="1" s="1"/>
  <c r="Q30" i="1"/>
  <c r="M30" i="1" s="1"/>
  <c r="Q26" i="1"/>
  <c r="M26" i="1" s="1"/>
  <c r="Q22" i="1"/>
  <c r="M22" i="1" s="1"/>
  <c r="Q18" i="1"/>
  <c r="M18" i="1" s="1"/>
  <c r="Q14" i="1"/>
  <c r="M14" i="1" s="1"/>
  <c r="Q10" i="1"/>
  <c r="M10" i="1" s="1"/>
  <c r="Q6" i="1"/>
  <c r="M6" i="1" s="1"/>
  <c r="Q2" i="1"/>
  <c r="M2" i="1" s="1"/>
  <c r="Q567" i="1"/>
  <c r="M567" i="1" s="1"/>
  <c r="Q563" i="1"/>
  <c r="M563" i="1" s="1"/>
  <c r="Q559" i="1"/>
  <c r="M559" i="1" s="1"/>
  <c r="Q555" i="1"/>
  <c r="M555" i="1" s="1"/>
  <c r="Q551" i="1"/>
  <c r="M551" i="1" s="1"/>
  <c r="Q547" i="1"/>
  <c r="M547" i="1" s="1"/>
  <c r="Q543" i="1"/>
  <c r="M543" i="1" s="1"/>
  <c r="Q539" i="1"/>
  <c r="M539" i="1" s="1"/>
  <c r="Q535" i="1"/>
  <c r="M535" i="1" s="1"/>
  <c r="Q531" i="1"/>
  <c r="M531" i="1" s="1"/>
  <c r="Q527" i="1"/>
  <c r="M527" i="1" s="1"/>
  <c r="Q523" i="1"/>
  <c r="M523" i="1" s="1"/>
  <c r="Q519" i="1"/>
  <c r="M519" i="1" s="1"/>
  <c r="Q515" i="1"/>
  <c r="M515" i="1" s="1"/>
  <c r="Q511" i="1"/>
  <c r="M511" i="1" s="1"/>
  <c r="Q507" i="1"/>
  <c r="M507" i="1" s="1"/>
  <c r="Q503" i="1"/>
  <c r="M503" i="1" s="1"/>
  <c r="Q499" i="1"/>
  <c r="M499" i="1" s="1"/>
  <c r="Q495" i="1"/>
  <c r="M495" i="1" s="1"/>
  <c r="Q491" i="1"/>
  <c r="M491" i="1" s="1"/>
  <c r="Q487" i="1"/>
  <c r="M487" i="1" s="1"/>
  <c r="Q483" i="1"/>
  <c r="M483" i="1" s="1"/>
  <c r="Q479" i="1"/>
  <c r="M479" i="1" s="1"/>
  <c r="Q475" i="1"/>
  <c r="M475" i="1" s="1"/>
  <c r="Q471" i="1"/>
  <c r="M471" i="1" s="1"/>
  <c r="Q467" i="1"/>
  <c r="M467" i="1" s="1"/>
  <c r="Q463" i="1"/>
  <c r="M463" i="1" s="1"/>
  <c r="Q459" i="1"/>
  <c r="M459" i="1" s="1"/>
  <c r="Q455" i="1"/>
  <c r="M455" i="1" s="1"/>
  <c r="Q451" i="1"/>
  <c r="M451" i="1" s="1"/>
  <c r="Q447" i="1"/>
  <c r="M447" i="1" s="1"/>
  <c r="Q443" i="1"/>
  <c r="M443" i="1" s="1"/>
  <c r="Q439" i="1"/>
  <c r="M439" i="1" s="1"/>
  <c r="Q435" i="1"/>
  <c r="M435" i="1" s="1"/>
  <c r="Q431" i="1"/>
  <c r="M431" i="1" s="1"/>
  <c r="Q427" i="1"/>
  <c r="M427" i="1" s="1"/>
  <c r="Q423" i="1"/>
  <c r="M423" i="1" s="1"/>
  <c r="Q419" i="1"/>
  <c r="M419" i="1" s="1"/>
  <c r="Q415" i="1"/>
  <c r="M415" i="1" s="1"/>
  <c r="Q411" i="1"/>
  <c r="M411" i="1" s="1"/>
  <c r="Q407" i="1"/>
  <c r="M407" i="1" s="1"/>
  <c r="Q403" i="1"/>
  <c r="M403" i="1" s="1"/>
  <c r="Q399" i="1"/>
  <c r="M399" i="1" s="1"/>
  <c r="Q395" i="1"/>
  <c r="M395" i="1" s="1"/>
  <c r="Q391" i="1"/>
  <c r="M391" i="1" s="1"/>
  <c r="Q387" i="1"/>
  <c r="M387" i="1" s="1"/>
  <c r="Q383" i="1"/>
  <c r="M383" i="1" s="1"/>
  <c r="Q379" i="1"/>
  <c r="M379" i="1" s="1"/>
  <c r="Q375" i="1"/>
  <c r="M375" i="1" s="1"/>
  <c r="Q371" i="1"/>
  <c r="M371" i="1" s="1"/>
  <c r="Q367" i="1"/>
  <c r="M367" i="1" s="1"/>
  <c r="Q363" i="1"/>
  <c r="M363" i="1" s="1"/>
  <c r="Q359" i="1"/>
  <c r="M359" i="1" s="1"/>
  <c r="Q355" i="1"/>
  <c r="M355" i="1" s="1"/>
  <c r="Q351" i="1"/>
  <c r="M351" i="1" s="1"/>
  <c r="Q347" i="1"/>
  <c r="M347" i="1" s="1"/>
  <c r="Q343" i="1"/>
  <c r="M343" i="1" s="1"/>
  <c r="Q339" i="1"/>
  <c r="M339" i="1" s="1"/>
  <c r="Q335" i="1"/>
  <c r="M335" i="1" s="1"/>
  <c r="Q331" i="1"/>
  <c r="M331" i="1" s="1"/>
  <c r="Q327" i="1"/>
  <c r="M327" i="1" s="1"/>
  <c r="Q323" i="1"/>
  <c r="M323" i="1" s="1"/>
  <c r="Q319" i="1"/>
  <c r="M319" i="1" s="1"/>
  <c r="Q315" i="1"/>
  <c r="M315" i="1" s="1"/>
  <c r="Q311" i="1"/>
  <c r="M311" i="1" s="1"/>
  <c r="Q307" i="1"/>
  <c r="M307" i="1" s="1"/>
  <c r="Q303" i="1"/>
  <c r="M303" i="1" s="1"/>
  <c r="Q299" i="1"/>
  <c r="M299" i="1" s="1"/>
  <c r="Q295" i="1"/>
  <c r="M295" i="1" s="1"/>
  <c r="Q291" i="1"/>
  <c r="M291" i="1" s="1"/>
  <c r="Q287" i="1"/>
  <c r="M287" i="1" s="1"/>
  <c r="Q283" i="1"/>
  <c r="M283" i="1" s="1"/>
  <c r="Q279" i="1"/>
  <c r="M279" i="1" s="1"/>
  <c r="Q275" i="1"/>
  <c r="M275" i="1" s="1"/>
  <c r="Q271" i="1"/>
  <c r="M271" i="1" s="1"/>
  <c r="Q267" i="1"/>
  <c r="M267" i="1" s="1"/>
  <c r="Q263" i="1"/>
  <c r="M263" i="1" s="1"/>
  <c r="Q259" i="1"/>
  <c r="M259" i="1" s="1"/>
  <c r="Q255" i="1"/>
  <c r="M255" i="1" s="1"/>
  <c r="Q251" i="1"/>
  <c r="M251" i="1" s="1"/>
  <c r="Q247" i="1"/>
  <c r="M247" i="1" s="1"/>
  <c r="Q243" i="1"/>
  <c r="M243" i="1" s="1"/>
  <c r="Q239" i="1"/>
  <c r="M239" i="1" s="1"/>
  <c r="Q235" i="1"/>
  <c r="M235" i="1" s="1"/>
  <c r="Q231" i="1"/>
  <c r="M231" i="1" s="1"/>
  <c r="Q227" i="1"/>
  <c r="M227" i="1" s="1"/>
  <c r="Q223" i="1"/>
  <c r="M223" i="1" s="1"/>
  <c r="Q219" i="1"/>
  <c r="M219" i="1" s="1"/>
  <c r="Q215" i="1"/>
  <c r="M215" i="1" s="1"/>
  <c r="Q211" i="1"/>
  <c r="M211" i="1" s="1"/>
  <c r="Q207" i="1"/>
  <c r="M207" i="1" s="1"/>
  <c r="Q203" i="1"/>
  <c r="M203" i="1" s="1"/>
  <c r="Q199" i="1"/>
  <c r="M199" i="1" s="1"/>
  <c r="Q195" i="1"/>
  <c r="M195" i="1" s="1"/>
  <c r="Q191" i="1"/>
  <c r="M191" i="1" s="1"/>
  <c r="Q187" i="1"/>
  <c r="M187" i="1" s="1"/>
  <c r="Q183" i="1"/>
  <c r="M183" i="1" s="1"/>
  <c r="Q179" i="1"/>
  <c r="M179" i="1" s="1"/>
  <c r="Q175" i="1"/>
  <c r="M175" i="1" s="1"/>
  <c r="Q171" i="1"/>
  <c r="M171" i="1" s="1"/>
  <c r="Q167" i="1"/>
  <c r="M167" i="1" s="1"/>
  <c r="Q163" i="1"/>
  <c r="M163" i="1" s="1"/>
  <c r="Q159" i="1"/>
  <c r="M159" i="1" s="1"/>
  <c r="Q155" i="1"/>
  <c r="M155" i="1" s="1"/>
  <c r="Q151" i="1"/>
  <c r="M151" i="1" s="1"/>
  <c r="Q147" i="1"/>
  <c r="M147" i="1" s="1"/>
  <c r="Q143" i="1"/>
  <c r="M143" i="1" s="1"/>
  <c r="Q139" i="1"/>
  <c r="M139" i="1" s="1"/>
  <c r="Q135" i="1"/>
  <c r="M135" i="1" s="1"/>
  <c r="Q131" i="1"/>
  <c r="M131" i="1" s="1"/>
  <c r="Q127" i="1"/>
  <c r="M127" i="1" s="1"/>
  <c r="Q123" i="1"/>
  <c r="M123" i="1" s="1"/>
  <c r="Q119" i="1"/>
  <c r="M119" i="1" s="1"/>
  <c r="Q115" i="1"/>
  <c r="M115" i="1" s="1"/>
  <c r="Q111" i="1"/>
  <c r="M111" i="1" s="1"/>
  <c r="Q107" i="1"/>
  <c r="M107" i="1" s="1"/>
  <c r="Q103" i="1"/>
  <c r="M103" i="1" s="1"/>
  <c r="Q99" i="1"/>
  <c r="M99" i="1" s="1"/>
  <c r="Q95" i="1"/>
  <c r="M95" i="1" s="1"/>
  <c r="Q91" i="1"/>
  <c r="M91" i="1" s="1"/>
  <c r="Q87" i="1"/>
  <c r="M87" i="1" s="1"/>
  <c r="Q83" i="1"/>
  <c r="M83" i="1" s="1"/>
  <c r="Q79" i="1"/>
  <c r="M79" i="1" s="1"/>
  <c r="Q75" i="1"/>
  <c r="M75" i="1" s="1"/>
  <c r="Q71" i="1"/>
  <c r="M71" i="1" s="1"/>
  <c r="Q67" i="1"/>
  <c r="M67" i="1" s="1"/>
  <c r="Q63" i="1"/>
  <c r="M63" i="1" s="1"/>
  <c r="Q59" i="1"/>
  <c r="M59" i="1" s="1"/>
  <c r="Q55" i="1"/>
  <c r="M55" i="1" s="1"/>
  <c r="Q51" i="1"/>
  <c r="M51" i="1" s="1"/>
  <c r="Q47" i="1"/>
  <c r="M47" i="1" s="1"/>
  <c r="Q43" i="1"/>
  <c r="M43" i="1" s="1"/>
  <c r="Q39" i="1"/>
  <c r="M39" i="1" s="1"/>
  <c r="Q35" i="1"/>
  <c r="M35" i="1" s="1"/>
  <c r="Q31" i="1"/>
  <c r="M31" i="1" s="1"/>
  <c r="Q27" i="1"/>
  <c r="M27" i="1" s="1"/>
  <c r="Q23" i="1"/>
  <c r="M23" i="1" s="1"/>
  <c r="Q19" i="1"/>
  <c r="M19" i="1" s="1"/>
  <c r="Q15" i="1"/>
  <c r="M15" i="1" s="1"/>
  <c r="Q11" i="1"/>
  <c r="M11" i="1" s="1"/>
  <c r="Q7" i="1"/>
  <c r="M7" i="1" s="1"/>
  <c r="Q3" i="1"/>
  <c r="M3" i="1" s="1"/>
  <c r="Q568" i="1"/>
  <c r="M568" i="1" s="1"/>
  <c r="Q564" i="1"/>
  <c r="M564" i="1" s="1"/>
  <c r="Q560" i="1"/>
  <c r="M560" i="1" s="1"/>
  <c r="Q556" i="1"/>
  <c r="M556" i="1" s="1"/>
  <c r="Q552" i="1"/>
  <c r="M552" i="1" s="1"/>
  <c r="Q548" i="1"/>
  <c r="M548" i="1" s="1"/>
  <c r="Q544" i="1"/>
  <c r="M544" i="1" s="1"/>
  <c r="Q540" i="1"/>
  <c r="M540" i="1" s="1"/>
  <c r="Q536" i="1"/>
  <c r="M536" i="1" s="1"/>
  <c r="Q532" i="1"/>
  <c r="M532" i="1" s="1"/>
  <c r="Q528" i="1"/>
  <c r="M528" i="1" s="1"/>
  <c r="Q524" i="1"/>
  <c r="M524" i="1" s="1"/>
  <c r="Q520" i="1"/>
  <c r="M520" i="1" s="1"/>
  <c r="Q516" i="1"/>
  <c r="M516" i="1" s="1"/>
  <c r="Q512" i="1"/>
  <c r="M512" i="1" s="1"/>
  <c r="Q508" i="1"/>
  <c r="M508" i="1" s="1"/>
  <c r="Q504" i="1"/>
  <c r="M504" i="1" s="1"/>
  <c r="Q500" i="1"/>
  <c r="M500" i="1" s="1"/>
  <c r="Q496" i="1"/>
  <c r="M496" i="1" s="1"/>
  <c r="Q492" i="1"/>
  <c r="M492" i="1" s="1"/>
  <c r="Q488" i="1"/>
  <c r="M488" i="1" s="1"/>
  <c r="Q484" i="1"/>
  <c r="M484" i="1" s="1"/>
  <c r="Q480" i="1"/>
  <c r="M480" i="1" s="1"/>
  <c r="Q476" i="1"/>
  <c r="M476" i="1" s="1"/>
  <c r="Q472" i="1"/>
  <c r="M472" i="1" s="1"/>
  <c r="Q468" i="1"/>
  <c r="M468" i="1" s="1"/>
  <c r="Q464" i="1"/>
  <c r="M464" i="1" s="1"/>
  <c r="Q460" i="1"/>
  <c r="M460" i="1" s="1"/>
  <c r="Q456" i="1"/>
  <c r="M456" i="1" s="1"/>
  <c r="Q452" i="1"/>
  <c r="M452" i="1" s="1"/>
  <c r="Q448" i="1"/>
  <c r="M448" i="1" s="1"/>
  <c r="Q444" i="1"/>
  <c r="M444" i="1" s="1"/>
  <c r="Q440" i="1"/>
  <c r="M440" i="1" s="1"/>
  <c r="Q436" i="1"/>
  <c r="M436" i="1" s="1"/>
  <c r="Q432" i="1"/>
  <c r="M432" i="1" s="1"/>
  <c r="Q428" i="1"/>
  <c r="M428" i="1" s="1"/>
  <c r="Q424" i="1"/>
  <c r="M424" i="1" s="1"/>
  <c r="Q420" i="1"/>
  <c r="M420" i="1" s="1"/>
  <c r="Q416" i="1"/>
  <c r="M416" i="1" s="1"/>
  <c r="Q412" i="1"/>
  <c r="M412" i="1" s="1"/>
  <c r="Q408" i="1"/>
  <c r="M408" i="1" s="1"/>
  <c r="Q404" i="1"/>
  <c r="M404" i="1" s="1"/>
  <c r="Q400" i="1"/>
  <c r="M400" i="1" s="1"/>
  <c r="Q396" i="1"/>
  <c r="M396" i="1" s="1"/>
  <c r="Q392" i="1"/>
  <c r="M392" i="1" s="1"/>
  <c r="Q388" i="1"/>
  <c r="M388" i="1" s="1"/>
  <c r="Q384" i="1"/>
  <c r="M384" i="1" s="1"/>
  <c r="Q380" i="1"/>
  <c r="M380" i="1" s="1"/>
  <c r="Q376" i="1"/>
  <c r="M376" i="1" s="1"/>
  <c r="Q372" i="1"/>
  <c r="M372" i="1" s="1"/>
  <c r="Q368" i="1"/>
  <c r="M368" i="1" s="1"/>
  <c r="Q364" i="1"/>
  <c r="M364" i="1" s="1"/>
  <c r="Q360" i="1"/>
  <c r="M360" i="1" s="1"/>
  <c r="Q356" i="1"/>
  <c r="M356" i="1" s="1"/>
  <c r="Q352" i="1"/>
  <c r="M352" i="1" s="1"/>
  <c r="Q348" i="1"/>
  <c r="M348" i="1" s="1"/>
  <c r="Q344" i="1"/>
  <c r="M344" i="1" s="1"/>
  <c r="Q340" i="1"/>
  <c r="M340" i="1" s="1"/>
  <c r="Q336" i="1"/>
  <c r="M336" i="1" s="1"/>
  <c r="Q332" i="1"/>
  <c r="M332" i="1" s="1"/>
  <c r="Q328" i="1"/>
  <c r="M328" i="1" s="1"/>
  <c r="Q324" i="1"/>
  <c r="M324" i="1" s="1"/>
  <c r="Q320" i="1"/>
  <c r="M320" i="1" s="1"/>
  <c r="Q316" i="1"/>
  <c r="M316" i="1" s="1"/>
  <c r="Q312" i="1"/>
  <c r="M312" i="1" s="1"/>
  <c r="Q308" i="1"/>
  <c r="M308" i="1" s="1"/>
  <c r="Q304" i="1"/>
  <c r="M304" i="1" s="1"/>
  <c r="Q300" i="1"/>
  <c r="M300" i="1" s="1"/>
  <c r="Q296" i="1"/>
  <c r="M296" i="1" s="1"/>
  <c r="Q292" i="1"/>
  <c r="M292" i="1" s="1"/>
  <c r="Q288" i="1"/>
  <c r="M288" i="1" s="1"/>
  <c r="Q284" i="1"/>
  <c r="M284" i="1" s="1"/>
  <c r="Q280" i="1"/>
  <c r="M280" i="1" s="1"/>
  <c r="Q276" i="1"/>
  <c r="M276" i="1" s="1"/>
  <c r="Q272" i="1"/>
  <c r="M272" i="1" s="1"/>
  <c r="Q268" i="1"/>
  <c r="M268" i="1" s="1"/>
  <c r="Q264" i="1"/>
  <c r="M264" i="1" s="1"/>
  <c r="Q260" i="1"/>
  <c r="M260" i="1" s="1"/>
  <c r="Q256" i="1"/>
  <c r="M256" i="1" s="1"/>
  <c r="Q252" i="1"/>
  <c r="M252" i="1" s="1"/>
  <c r="Q248" i="1"/>
  <c r="M248" i="1" s="1"/>
  <c r="Q244" i="1"/>
  <c r="M244" i="1" s="1"/>
  <c r="Q240" i="1"/>
  <c r="M240" i="1" s="1"/>
  <c r="Q236" i="1"/>
  <c r="M236" i="1" s="1"/>
  <c r="Q232" i="1"/>
  <c r="M232" i="1" s="1"/>
  <c r="Q228" i="1"/>
  <c r="M228" i="1" s="1"/>
  <c r="Q224" i="1"/>
  <c r="M224" i="1" s="1"/>
  <c r="Q220" i="1"/>
  <c r="M220" i="1" s="1"/>
  <c r="Q216" i="1"/>
  <c r="M216" i="1" s="1"/>
  <c r="Q212" i="1"/>
  <c r="M212" i="1" s="1"/>
  <c r="Q208" i="1"/>
  <c r="M208" i="1" s="1"/>
  <c r="Q204" i="1"/>
  <c r="M204" i="1" s="1"/>
  <c r="Q200" i="1"/>
  <c r="M200" i="1" s="1"/>
  <c r="Q196" i="1"/>
  <c r="M196" i="1" s="1"/>
  <c r="Q192" i="1"/>
  <c r="M192" i="1" s="1"/>
  <c r="Q188" i="1"/>
  <c r="M188" i="1" s="1"/>
  <c r="Q184" i="1"/>
  <c r="M184" i="1" s="1"/>
  <c r="Q180" i="1"/>
  <c r="M180" i="1" s="1"/>
  <c r="Q176" i="1"/>
  <c r="M176" i="1" s="1"/>
  <c r="Q172" i="1"/>
  <c r="M172" i="1" s="1"/>
  <c r="Q168" i="1"/>
  <c r="M168" i="1" s="1"/>
  <c r="Q164" i="1"/>
  <c r="M164" i="1" s="1"/>
  <c r="Q160" i="1"/>
  <c r="M160" i="1" s="1"/>
  <c r="Q156" i="1"/>
  <c r="M156" i="1" s="1"/>
  <c r="Q152" i="1"/>
  <c r="M152" i="1" s="1"/>
  <c r="Q148" i="1"/>
  <c r="M148" i="1" s="1"/>
  <c r="Q144" i="1"/>
  <c r="M144" i="1" s="1"/>
  <c r="Q140" i="1"/>
  <c r="M140" i="1" s="1"/>
  <c r="Q136" i="1"/>
  <c r="M136" i="1" s="1"/>
  <c r="Q132" i="1"/>
  <c r="M132" i="1" s="1"/>
  <c r="Q128" i="1"/>
  <c r="M128" i="1" s="1"/>
  <c r="Q124" i="1"/>
  <c r="M124" i="1" s="1"/>
  <c r="Q120" i="1"/>
  <c r="M120" i="1" s="1"/>
  <c r="Q116" i="1"/>
  <c r="M116" i="1" s="1"/>
  <c r="Q112" i="1"/>
  <c r="M112" i="1" s="1"/>
  <c r="Q108" i="1"/>
  <c r="M108" i="1" s="1"/>
  <c r="Q104" i="1"/>
  <c r="M104" i="1" s="1"/>
  <c r="Q100" i="1"/>
  <c r="M100" i="1" s="1"/>
  <c r="Q96" i="1"/>
  <c r="M96" i="1" s="1"/>
  <c r="Q92" i="1"/>
  <c r="M92" i="1" s="1"/>
  <c r="Q88" i="1"/>
  <c r="M88" i="1" s="1"/>
  <c r="Q84" i="1"/>
  <c r="M84" i="1" s="1"/>
  <c r="Q80" i="1"/>
  <c r="M80" i="1" s="1"/>
  <c r="Q76" i="1"/>
  <c r="M76" i="1" s="1"/>
  <c r="Q72" i="1"/>
  <c r="M72" i="1" s="1"/>
  <c r="Q68" i="1"/>
  <c r="M68" i="1" s="1"/>
  <c r="Q64" i="1"/>
  <c r="M64" i="1" s="1"/>
  <c r="Q60" i="1"/>
  <c r="M60" i="1" s="1"/>
  <c r="Q56" i="1"/>
  <c r="M56" i="1" s="1"/>
  <c r="Q52" i="1"/>
  <c r="M52" i="1" s="1"/>
  <c r="Q48" i="1"/>
  <c r="M48" i="1" s="1"/>
  <c r="Q44" i="1"/>
  <c r="M44" i="1" s="1"/>
  <c r="Q40" i="1"/>
  <c r="M40" i="1" s="1"/>
  <c r="Q36" i="1"/>
  <c r="M36" i="1" s="1"/>
  <c r="Q32" i="1"/>
  <c r="M32" i="1" s="1"/>
  <c r="Q28" i="1"/>
  <c r="M28" i="1" s="1"/>
  <c r="Q24" i="1"/>
  <c r="M24" i="1" s="1"/>
  <c r="Q20" i="1"/>
  <c r="M20" i="1" s="1"/>
  <c r="Q16" i="1"/>
  <c r="M16" i="1" s="1"/>
  <c r="Q12" i="1"/>
  <c r="M12" i="1" s="1"/>
  <c r="Q8" i="1"/>
  <c r="M8" i="1" s="1"/>
  <c r="Q4" i="1"/>
  <c r="M4" i="1" s="1"/>
  <c r="Q565" i="1"/>
  <c r="M565" i="1" s="1"/>
  <c r="Q561" i="1"/>
  <c r="M561" i="1" s="1"/>
  <c r="Q557" i="1"/>
  <c r="M557" i="1" s="1"/>
  <c r="Q553" i="1"/>
  <c r="M553" i="1" s="1"/>
  <c r="Q549" i="1"/>
  <c r="M549" i="1" s="1"/>
  <c r="Q545" i="1"/>
  <c r="M545" i="1" s="1"/>
  <c r="Q541" i="1"/>
  <c r="M541" i="1" s="1"/>
  <c r="Q537" i="1"/>
  <c r="M537" i="1" s="1"/>
  <c r="Q533" i="1"/>
  <c r="M533" i="1" s="1"/>
  <c r="Q529" i="1"/>
  <c r="M529" i="1" s="1"/>
  <c r="Q525" i="1"/>
  <c r="M525" i="1" s="1"/>
  <c r="Q521" i="1"/>
  <c r="M521" i="1" s="1"/>
  <c r="Q517" i="1"/>
  <c r="M517" i="1" s="1"/>
  <c r="Q513" i="1"/>
  <c r="M513" i="1" s="1"/>
  <c r="Q509" i="1"/>
  <c r="M509" i="1" s="1"/>
  <c r="Q505" i="1"/>
  <c r="M505" i="1" s="1"/>
  <c r="Q501" i="1"/>
  <c r="M501" i="1" s="1"/>
  <c r="Q497" i="1"/>
  <c r="M497" i="1" s="1"/>
  <c r="Q493" i="1"/>
  <c r="M493" i="1" s="1"/>
  <c r="Q489" i="1"/>
  <c r="M489" i="1" s="1"/>
  <c r="Q485" i="1"/>
  <c r="M485" i="1" s="1"/>
  <c r="Q481" i="1"/>
  <c r="M481" i="1" s="1"/>
  <c r="Q477" i="1"/>
  <c r="M477" i="1" s="1"/>
  <c r="Q473" i="1"/>
  <c r="M473" i="1" s="1"/>
  <c r="Q469" i="1"/>
  <c r="M469" i="1" s="1"/>
  <c r="Q465" i="1"/>
  <c r="M465" i="1" s="1"/>
  <c r="Q461" i="1"/>
  <c r="M461" i="1" s="1"/>
  <c r="Q457" i="1"/>
  <c r="M457" i="1" s="1"/>
  <c r="Q453" i="1"/>
  <c r="M453" i="1" s="1"/>
  <c r="Q449" i="1"/>
  <c r="M449" i="1" s="1"/>
  <c r="Q445" i="1"/>
  <c r="M445" i="1" s="1"/>
  <c r="Q441" i="1"/>
  <c r="M441" i="1" s="1"/>
  <c r="Q437" i="1"/>
  <c r="M437" i="1" s="1"/>
  <c r="Q433" i="1"/>
  <c r="M433" i="1" s="1"/>
  <c r="Q429" i="1"/>
  <c r="M429" i="1" s="1"/>
  <c r="Q425" i="1"/>
  <c r="M425" i="1" s="1"/>
  <c r="Q421" i="1"/>
  <c r="M421" i="1" s="1"/>
  <c r="Q417" i="1"/>
  <c r="M417" i="1" s="1"/>
  <c r="Q413" i="1"/>
  <c r="M413" i="1" s="1"/>
  <c r="Q409" i="1"/>
  <c r="M409" i="1" s="1"/>
  <c r="Q405" i="1"/>
  <c r="M405" i="1" s="1"/>
  <c r="Q401" i="1"/>
  <c r="M401" i="1" s="1"/>
  <c r="Q397" i="1"/>
  <c r="M397" i="1" s="1"/>
  <c r="Q393" i="1"/>
  <c r="M393" i="1" s="1"/>
  <c r="Q389" i="1"/>
  <c r="M389" i="1" s="1"/>
  <c r="Q385" i="1"/>
  <c r="M385" i="1" s="1"/>
  <c r="Q381" i="1"/>
  <c r="M381" i="1" s="1"/>
  <c r="Q377" i="1"/>
  <c r="M377" i="1" s="1"/>
  <c r="Q373" i="1"/>
  <c r="M373" i="1" s="1"/>
  <c r="Q369" i="1"/>
  <c r="M369" i="1" s="1"/>
  <c r="Q365" i="1"/>
  <c r="M365" i="1" s="1"/>
  <c r="Q361" i="1"/>
  <c r="M361" i="1" s="1"/>
  <c r="Q357" i="1"/>
  <c r="M357" i="1" s="1"/>
  <c r="Q353" i="1"/>
  <c r="M353" i="1" s="1"/>
  <c r="Q349" i="1"/>
  <c r="M349" i="1" s="1"/>
  <c r="Q345" i="1"/>
  <c r="M345" i="1" s="1"/>
  <c r="Q341" i="1"/>
  <c r="M341" i="1" s="1"/>
  <c r="Q337" i="1"/>
  <c r="M337" i="1" s="1"/>
  <c r="Q333" i="1"/>
  <c r="M333" i="1" s="1"/>
  <c r="Q329" i="1"/>
  <c r="M329" i="1" s="1"/>
  <c r="Q325" i="1"/>
  <c r="M325" i="1" s="1"/>
  <c r="Q321" i="1"/>
  <c r="M321" i="1" s="1"/>
  <c r="Q317" i="1"/>
  <c r="M317" i="1" s="1"/>
  <c r="Q313" i="1"/>
  <c r="M313" i="1" s="1"/>
  <c r="Q309" i="1"/>
  <c r="M309" i="1" s="1"/>
  <c r="Q305" i="1"/>
  <c r="M305" i="1" s="1"/>
  <c r="Q301" i="1"/>
  <c r="M301" i="1" s="1"/>
  <c r="Q297" i="1"/>
  <c r="M297" i="1" s="1"/>
  <c r="Q293" i="1"/>
  <c r="M293" i="1" s="1"/>
  <c r="Q289" i="1"/>
  <c r="M289" i="1" s="1"/>
  <c r="Q285" i="1"/>
  <c r="M285" i="1" s="1"/>
  <c r="Q281" i="1"/>
  <c r="M281" i="1" s="1"/>
  <c r="Q277" i="1"/>
  <c r="M277" i="1" s="1"/>
  <c r="Q273" i="1"/>
  <c r="M273" i="1" s="1"/>
  <c r="Q269" i="1"/>
  <c r="M269" i="1" s="1"/>
  <c r="Q265" i="1"/>
  <c r="M265" i="1" s="1"/>
  <c r="Q261" i="1"/>
  <c r="M261" i="1" s="1"/>
  <c r="Q257" i="1"/>
  <c r="M257" i="1" s="1"/>
  <c r="Q253" i="1"/>
  <c r="M253" i="1" s="1"/>
  <c r="Q249" i="1"/>
  <c r="M249" i="1" s="1"/>
  <c r="Q245" i="1"/>
  <c r="M245" i="1" s="1"/>
  <c r="Q241" i="1"/>
  <c r="M241" i="1" s="1"/>
  <c r="Q237" i="1"/>
  <c r="M237" i="1" s="1"/>
  <c r="Q233" i="1"/>
  <c r="M233" i="1" s="1"/>
  <c r="Q229" i="1"/>
  <c r="M229" i="1" s="1"/>
  <c r="Q225" i="1"/>
  <c r="M225" i="1" s="1"/>
  <c r="Q221" i="1"/>
  <c r="M221" i="1" s="1"/>
  <c r="Q217" i="1"/>
  <c r="M217" i="1" s="1"/>
  <c r="Q213" i="1"/>
  <c r="M213" i="1" s="1"/>
  <c r="Q209" i="1"/>
  <c r="M209" i="1" s="1"/>
  <c r="Q205" i="1"/>
  <c r="M205" i="1" s="1"/>
  <c r="Q201" i="1"/>
  <c r="M201" i="1" s="1"/>
  <c r="Q197" i="1"/>
  <c r="M197" i="1" s="1"/>
  <c r="Q193" i="1"/>
  <c r="M193" i="1" s="1"/>
  <c r="Q189" i="1"/>
  <c r="M189" i="1" s="1"/>
  <c r="Q185" i="1"/>
  <c r="M185" i="1" s="1"/>
  <c r="Q181" i="1"/>
  <c r="M181" i="1" s="1"/>
  <c r="Q177" i="1"/>
  <c r="M177" i="1" s="1"/>
  <c r="Q173" i="1"/>
  <c r="M173" i="1" s="1"/>
  <c r="Q169" i="1"/>
  <c r="M169" i="1" s="1"/>
  <c r="Q165" i="1"/>
  <c r="M165" i="1" s="1"/>
  <c r="Q161" i="1"/>
  <c r="M161" i="1" s="1"/>
  <c r="Q157" i="1"/>
  <c r="M157" i="1" s="1"/>
  <c r="Q153" i="1"/>
  <c r="M153" i="1" s="1"/>
  <c r="Q149" i="1"/>
  <c r="M149" i="1" s="1"/>
  <c r="Q145" i="1"/>
  <c r="M145" i="1" s="1"/>
  <c r="Q141" i="1"/>
  <c r="M141" i="1" s="1"/>
  <c r="Q137" i="1"/>
  <c r="M137" i="1" s="1"/>
  <c r="Q133" i="1"/>
  <c r="M133" i="1" s="1"/>
  <c r="Q129" i="1"/>
  <c r="M129" i="1" s="1"/>
  <c r="Q125" i="1"/>
  <c r="M125" i="1" s="1"/>
  <c r="Q121" i="1"/>
  <c r="M121" i="1" s="1"/>
  <c r="Q117" i="1"/>
  <c r="M117" i="1" s="1"/>
  <c r="Q113" i="1"/>
  <c r="M113" i="1" s="1"/>
  <c r="Q109" i="1"/>
  <c r="M109" i="1" s="1"/>
  <c r="Q105" i="1"/>
  <c r="M105" i="1" s="1"/>
  <c r="Q101" i="1"/>
  <c r="M101" i="1" s="1"/>
  <c r="Q97" i="1"/>
  <c r="M97" i="1" s="1"/>
  <c r="Q93" i="1"/>
  <c r="M93" i="1" s="1"/>
  <c r="Q89" i="1"/>
  <c r="M89" i="1" s="1"/>
  <c r="Q85" i="1"/>
  <c r="M85" i="1" s="1"/>
  <c r="Q81" i="1"/>
  <c r="M81" i="1" s="1"/>
  <c r="Q77" i="1"/>
  <c r="M77" i="1" s="1"/>
  <c r="Q73" i="1"/>
  <c r="M73" i="1" s="1"/>
  <c r="Q69" i="1"/>
  <c r="M69" i="1" s="1"/>
  <c r="Q65" i="1"/>
  <c r="M65" i="1" s="1"/>
  <c r="Q61" i="1"/>
  <c r="M61" i="1" s="1"/>
  <c r="Q57" i="1"/>
  <c r="M57" i="1" s="1"/>
  <c r="Q53" i="1"/>
  <c r="M53" i="1" s="1"/>
  <c r="Q49" i="1"/>
  <c r="M49" i="1" s="1"/>
  <c r="Q45" i="1"/>
  <c r="M45" i="1" s="1"/>
  <c r="Q41" i="1"/>
  <c r="M41" i="1" s="1"/>
  <c r="Q37" i="1"/>
  <c r="M37" i="1" s="1"/>
  <c r="Q33" i="1"/>
  <c r="M33" i="1" s="1"/>
  <c r="Q29" i="1"/>
  <c r="M29" i="1" s="1"/>
  <c r="Q25" i="1"/>
  <c r="M25" i="1" s="1"/>
  <c r="Q21" i="1"/>
  <c r="M21" i="1" s="1"/>
  <c r="Q17" i="1"/>
  <c r="M17" i="1" s="1"/>
  <c r="Q13" i="1"/>
  <c r="M13" i="1" s="1"/>
  <c r="Q9" i="1"/>
  <c r="M9" i="1" s="1"/>
  <c r="Q5" i="1"/>
  <c r="M5" i="1" s="1"/>
  <c r="S2" i="6"/>
  <c r="O4" i="6"/>
  <c r="S6" i="6"/>
  <c r="K8" i="6"/>
  <c r="N9" i="6"/>
  <c r="S10" i="6"/>
  <c r="S14" i="6"/>
  <c r="O16" i="6"/>
  <c r="S18" i="6"/>
  <c r="O20" i="6"/>
  <c r="N21" i="6"/>
  <c r="S22" i="6"/>
  <c r="K24" i="6"/>
  <c r="O24" i="6"/>
  <c r="N25" i="6"/>
  <c r="S26" i="6"/>
  <c r="K28" i="6"/>
  <c r="O28" i="6"/>
  <c r="N29" i="6"/>
  <c r="S30" i="6"/>
  <c r="K32" i="6"/>
  <c r="S34" i="6"/>
  <c r="M38" i="6"/>
  <c r="K40" i="6"/>
  <c r="O40" i="6"/>
  <c r="N41" i="6"/>
  <c r="S42" i="6"/>
  <c r="K44" i="6"/>
  <c r="N45" i="6"/>
  <c r="S46" i="6"/>
  <c r="K48" i="6"/>
  <c r="O48" i="6"/>
  <c r="N49" i="6"/>
  <c r="S50" i="6"/>
  <c r="K52" i="6"/>
  <c r="O52" i="6"/>
  <c r="N53" i="6"/>
  <c r="S54" i="6"/>
  <c r="M58" i="6"/>
  <c r="S62" i="6"/>
  <c r="O64" i="6"/>
  <c r="N65" i="6"/>
  <c r="M66" i="6"/>
  <c r="O72" i="6"/>
  <c r="N73" i="6"/>
  <c r="S74" i="6"/>
  <c r="K76" i="6"/>
  <c r="U76" i="6" s="1"/>
  <c r="M78" i="6"/>
  <c r="K80" i="6"/>
  <c r="M82" i="6"/>
  <c r="O84" i="6"/>
  <c r="S85" i="6"/>
  <c r="S89" i="6"/>
  <c r="K91" i="6"/>
  <c r="O91" i="6"/>
  <c r="N92" i="6"/>
  <c r="M93" i="6"/>
  <c r="K95" i="6"/>
  <c r="S97" i="6"/>
  <c r="K99" i="6"/>
  <c r="O99" i="6"/>
  <c r="N100" i="6"/>
  <c r="M101" i="6"/>
  <c r="S101" i="6"/>
  <c r="K103" i="6"/>
  <c r="S105" i="6"/>
  <c r="K107" i="6"/>
  <c r="O107" i="6"/>
  <c r="N108" i="6"/>
  <c r="S109" i="6"/>
  <c r="K111" i="6"/>
  <c r="S113" i="6"/>
  <c r="S117" i="6"/>
  <c r="K119" i="6"/>
  <c r="M121" i="6"/>
  <c r="K123" i="6"/>
  <c r="O123" i="6"/>
  <c r="N124" i="6"/>
  <c r="M125" i="6"/>
  <c r="O127" i="6"/>
  <c r="M129" i="6"/>
  <c r="S129" i="6"/>
  <c r="K131" i="6"/>
  <c r="O131" i="6"/>
  <c r="N132" i="6"/>
  <c r="M133" i="6"/>
  <c r="S133" i="6"/>
  <c r="K135" i="6"/>
  <c r="O135" i="6"/>
  <c r="N136" i="6"/>
  <c r="M137" i="6"/>
  <c r="S137" i="6"/>
  <c r="K163" i="6"/>
  <c r="O163" i="6"/>
  <c r="N164" i="6"/>
  <c r="M165" i="6"/>
  <c r="S165" i="6"/>
  <c r="K167" i="6"/>
  <c r="O167" i="6"/>
  <c r="N168" i="6"/>
  <c r="M169" i="6"/>
  <c r="S169" i="6"/>
  <c r="K171" i="6"/>
  <c r="O171" i="6"/>
  <c r="N172" i="6"/>
  <c r="M173" i="6"/>
  <c r="S173" i="6"/>
  <c r="K175" i="6"/>
  <c r="O175" i="6"/>
  <c r="N176" i="6"/>
  <c r="M177" i="6"/>
  <c r="S177" i="6"/>
  <c r="S179" i="6"/>
  <c r="P185" i="6"/>
  <c r="N185" i="6"/>
  <c r="P186" i="6"/>
  <c r="S187" i="6"/>
  <c r="P189" i="6"/>
  <c r="N189" i="6"/>
  <c r="P190" i="6"/>
  <c r="S191" i="6"/>
  <c r="P193" i="6"/>
  <c r="N193" i="6"/>
  <c r="P197" i="6"/>
  <c r="N197" i="6"/>
  <c r="P198" i="6"/>
  <c r="S199" i="6"/>
  <c r="P205" i="6"/>
  <c r="N205" i="6"/>
  <c r="P206" i="6"/>
  <c r="S207" i="6"/>
  <c r="N213" i="6"/>
  <c r="P214" i="6"/>
  <c r="S215" i="6"/>
  <c r="P221" i="6"/>
  <c r="N221" i="6"/>
  <c r="P222" i="6"/>
  <c r="S223" i="6"/>
  <c r="P225" i="6"/>
  <c r="N225" i="6"/>
  <c r="P226" i="6"/>
  <c r="S227" i="6"/>
  <c r="P233" i="6"/>
  <c r="N233" i="6"/>
  <c r="P234" i="6"/>
  <c r="S235" i="6"/>
  <c r="P237" i="6"/>
  <c r="P245" i="6"/>
  <c r="N245" i="6"/>
  <c r="P246" i="6"/>
  <c r="P249" i="6"/>
  <c r="N249" i="6"/>
  <c r="P250" i="6"/>
  <c r="S251" i="6"/>
  <c r="P253" i="6"/>
  <c r="P257" i="6"/>
  <c r="N257" i="6"/>
  <c r="P258" i="6"/>
  <c r="S259" i="6"/>
  <c r="P265" i="6"/>
  <c r="N265" i="6"/>
  <c r="P266" i="6"/>
  <c r="S267" i="6"/>
  <c r="P273" i="6"/>
  <c r="N273" i="6"/>
  <c r="P274" i="6"/>
  <c r="S275" i="6"/>
  <c r="P281" i="6"/>
  <c r="N281" i="6"/>
  <c r="P282" i="6"/>
  <c r="S283" i="6"/>
  <c r="P285" i="6"/>
  <c r="N285" i="6"/>
  <c r="P286" i="6"/>
  <c r="S287" i="6"/>
  <c r="P289" i="6"/>
  <c r="N289" i="6"/>
  <c r="P290" i="6"/>
  <c r="S291" i="6"/>
  <c r="P293" i="6"/>
  <c r="N293" i="6"/>
  <c r="P294" i="6"/>
  <c r="S295" i="6"/>
  <c r="P297" i="6"/>
  <c r="N297" i="6"/>
  <c r="P298" i="6"/>
  <c r="S299" i="6"/>
  <c r="N2" i="6"/>
  <c r="M3" i="6"/>
  <c r="K5" i="6"/>
  <c r="M7" i="6"/>
  <c r="K9" i="6"/>
  <c r="M11" i="6"/>
  <c r="K13" i="6"/>
  <c r="U13" i="6" s="1"/>
  <c r="M15" i="6"/>
  <c r="K17" i="6"/>
  <c r="M19" i="6"/>
  <c r="K21" i="6"/>
  <c r="M23" i="6"/>
  <c r="K25" i="6"/>
  <c r="M27" i="6"/>
  <c r="K29" i="6"/>
  <c r="M31" i="6"/>
  <c r="K33" i="6"/>
  <c r="U33" i="6" s="1"/>
  <c r="M35" i="6"/>
  <c r="K37" i="6"/>
  <c r="U37" i="6" s="1"/>
  <c r="M39" i="6"/>
  <c r="K41" i="6"/>
  <c r="M43" i="6"/>
  <c r="K45" i="6"/>
  <c r="M47" i="6"/>
  <c r="K49" i="6"/>
  <c r="M51" i="6"/>
  <c r="K53" i="6"/>
  <c r="M55" i="6"/>
  <c r="K57" i="6"/>
  <c r="U57" i="6" s="1"/>
  <c r="M59" i="6"/>
  <c r="K61" i="6"/>
  <c r="M63" i="6"/>
  <c r="K65" i="6"/>
  <c r="M67" i="6"/>
  <c r="K69" i="6"/>
  <c r="U69" i="6" s="1"/>
  <c r="M71" i="6"/>
  <c r="K73" i="6"/>
  <c r="M75" i="6"/>
  <c r="K77" i="6"/>
  <c r="M79" i="6"/>
  <c r="K81" i="6"/>
  <c r="U81" i="6" s="1"/>
  <c r="M83" i="6"/>
  <c r="M86" i="6"/>
  <c r="K88" i="6"/>
  <c r="M90" i="6"/>
  <c r="K92" i="6"/>
  <c r="M94" i="6"/>
  <c r="K96" i="6"/>
  <c r="U96" i="6" s="1"/>
  <c r="M98" i="6"/>
  <c r="K100" i="6"/>
  <c r="M102" i="6"/>
  <c r="K104" i="6"/>
  <c r="U104" i="6" s="1"/>
  <c r="M106" i="6"/>
  <c r="K108" i="6"/>
  <c r="M110" i="6"/>
  <c r="K112" i="6"/>
  <c r="U112" i="6" s="1"/>
  <c r="M114" i="6"/>
  <c r="K116" i="6"/>
  <c r="M118" i="6"/>
  <c r="K120" i="6"/>
  <c r="M122" i="6"/>
  <c r="K124" i="6"/>
  <c r="M126" i="6"/>
  <c r="K128" i="6"/>
  <c r="U128" i="6" s="1"/>
  <c r="M130" i="6"/>
  <c r="K132" i="6"/>
  <c r="M134" i="6"/>
  <c r="K136" i="6"/>
  <c r="M138" i="6"/>
  <c r="K140" i="6"/>
  <c r="U140" i="6" s="1"/>
  <c r="M142" i="6"/>
  <c r="K144" i="6"/>
  <c r="M146" i="6"/>
  <c r="K148" i="6"/>
  <c r="M150" i="6"/>
  <c r="K152" i="6"/>
  <c r="U152" i="6" s="1"/>
  <c r="M154" i="6"/>
  <c r="K156" i="6"/>
  <c r="M158" i="6"/>
  <c r="K160" i="6"/>
  <c r="U160" i="6" s="1"/>
  <c r="M162" i="6"/>
  <c r="K164" i="6"/>
  <c r="M166" i="6"/>
  <c r="K168" i="6"/>
  <c r="M170" i="6"/>
  <c r="K172" i="6"/>
  <c r="M174" i="6"/>
  <c r="K176" i="6"/>
  <c r="M178" i="6"/>
  <c r="M179" i="6"/>
  <c r="O181" i="6"/>
  <c r="S182" i="6"/>
  <c r="M183" i="6"/>
  <c r="O185" i="6"/>
  <c r="S186" i="6"/>
  <c r="M187" i="6"/>
  <c r="O189" i="6"/>
  <c r="S190" i="6"/>
  <c r="M191" i="6"/>
  <c r="O193" i="6"/>
  <c r="S194" i="6"/>
  <c r="M195" i="6"/>
  <c r="O197" i="6"/>
  <c r="S198" i="6"/>
  <c r="M199" i="6"/>
  <c r="O201" i="6"/>
  <c r="S202" i="6"/>
  <c r="M203" i="6"/>
  <c r="O205" i="6"/>
  <c r="S206" i="6"/>
  <c r="M207" i="6"/>
  <c r="O209" i="6"/>
  <c r="S210" i="6"/>
  <c r="M211" i="6"/>
  <c r="O213" i="6"/>
  <c r="S214" i="6"/>
  <c r="M215" i="6"/>
  <c r="O217" i="6"/>
  <c r="S218" i="6"/>
  <c r="M219" i="6"/>
  <c r="O221" i="6"/>
  <c r="S222" i="6"/>
  <c r="M223" i="6"/>
  <c r="O225" i="6"/>
  <c r="S226" i="6"/>
  <c r="M227" i="6"/>
  <c r="O229" i="6"/>
  <c r="S230" i="6"/>
  <c r="M231" i="6"/>
  <c r="O233" i="6"/>
  <c r="S234" i="6"/>
  <c r="M235" i="6"/>
  <c r="O237" i="6"/>
  <c r="S238" i="6"/>
  <c r="M239" i="6"/>
  <c r="O241" i="6"/>
  <c r="S242" i="6"/>
  <c r="M243" i="6"/>
  <c r="O245" i="6"/>
  <c r="S246" i="6"/>
  <c r="M247" i="6"/>
  <c r="O249" i="6"/>
  <c r="S250" i="6"/>
  <c r="M251" i="6"/>
  <c r="O253" i="6"/>
  <c r="S254" i="6"/>
  <c r="M255" i="6"/>
  <c r="O257" i="6"/>
  <c r="S258" i="6"/>
  <c r="M259" i="6"/>
  <c r="O261" i="6"/>
  <c r="S262" i="6"/>
  <c r="M263" i="6"/>
  <c r="O265" i="6"/>
  <c r="S266" i="6"/>
  <c r="M267" i="6"/>
  <c r="O269" i="6"/>
  <c r="S270" i="6"/>
  <c r="M271" i="6"/>
  <c r="O273" i="6"/>
  <c r="S274" i="6"/>
  <c r="M275" i="6"/>
  <c r="O277" i="6"/>
  <c r="S278" i="6"/>
  <c r="M279" i="6"/>
  <c r="O281" i="6"/>
  <c r="S282" i="6"/>
  <c r="M283" i="6"/>
  <c r="O285" i="6"/>
  <c r="S286" i="6"/>
  <c r="M287" i="6"/>
  <c r="O289" i="6"/>
  <c r="S290" i="6"/>
  <c r="M291" i="6"/>
  <c r="O293" i="6"/>
  <c r="S294" i="6"/>
  <c r="M295" i="6"/>
  <c r="O297" i="6"/>
  <c r="S298" i="6"/>
  <c r="M299" i="6"/>
  <c r="O301" i="6"/>
  <c r="S302" i="6"/>
  <c r="M303" i="6"/>
  <c r="O305" i="6"/>
  <c r="S306" i="6"/>
  <c r="M307" i="6"/>
  <c r="O309" i="6"/>
  <c r="S310" i="6"/>
  <c r="M311" i="6"/>
  <c r="O313" i="6"/>
  <c r="S314" i="6"/>
  <c r="M315" i="6"/>
  <c r="O317" i="6"/>
  <c r="S318" i="6"/>
  <c r="M319" i="6"/>
  <c r="O321" i="6"/>
  <c r="S322" i="6"/>
  <c r="M323" i="6"/>
  <c r="O325" i="6"/>
  <c r="S326" i="6"/>
  <c r="M327" i="6"/>
  <c r="O329" i="6"/>
  <c r="S330" i="6"/>
  <c r="M331" i="6"/>
  <c r="O333" i="6"/>
  <c r="S334" i="6"/>
  <c r="M335" i="6"/>
  <c r="O337" i="6"/>
  <c r="S338" i="6"/>
  <c r="M339" i="6"/>
  <c r="O341" i="6"/>
  <c r="S342" i="6"/>
  <c r="M343" i="6"/>
  <c r="O345" i="6"/>
  <c r="S346" i="6"/>
  <c r="M347" i="6"/>
  <c r="O349" i="6"/>
  <c r="S350" i="6"/>
  <c r="M351" i="6"/>
  <c r="O353" i="6"/>
  <c r="S354" i="6"/>
  <c r="M355" i="6"/>
  <c r="O357" i="6"/>
  <c r="S358" i="6"/>
  <c r="M359" i="6"/>
  <c r="O361" i="6"/>
  <c r="S362" i="6"/>
  <c r="M363" i="6"/>
  <c r="O365" i="6"/>
  <c r="S366" i="6"/>
  <c r="M367" i="6"/>
  <c r="O369" i="6"/>
  <c r="S370" i="6"/>
  <c r="M371" i="6"/>
  <c r="O373" i="6"/>
  <c r="S374" i="6"/>
  <c r="M375" i="6"/>
  <c r="O377" i="6"/>
  <c r="S378" i="6"/>
  <c r="M379" i="6"/>
  <c r="O381" i="6"/>
  <c r="S382" i="6"/>
  <c r="M383" i="6"/>
  <c r="O385" i="6"/>
  <c r="S386" i="6"/>
  <c r="M387" i="6"/>
  <c r="O389" i="6"/>
  <c r="S390" i="6"/>
  <c r="M391" i="6"/>
  <c r="O393" i="6"/>
  <c r="S394" i="6"/>
  <c r="N395" i="6"/>
  <c r="M396" i="6"/>
  <c r="S397" i="6"/>
  <c r="M400" i="6"/>
  <c r="S401" i="6"/>
  <c r="M404" i="6"/>
  <c r="S405" i="6"/>
  <c r="M408" i="6"/>
  <c r="S409" i="6"/>
  <c r="M412" i="6"/>
  <c r="S413" i="6"/>
  <c r="M416" i="6"/>
  <c r="S417" i="6"/>
  <c r="M420" i="6"/>
  <c r="S421" i="6"/>
  <c r="M424" i="6"/>
  <c r="S425" i="6"/>
  <c r="M428" i="6"/>
  <c r="S429" i="6"/>
  <c r="M432" i="6"/>
  <c r="S433" i="6"/>
  <c r="M436" i="6"/>
  <c r="S437" i="6"/>
  <c r="M440" i="6"/>
  <c r="S441" i="6"/>
  <c r="M444" i="6"/>
  <c r="S445" i="6"/>
  <c r="M448" i="6"/>
  <c r="S449" i="6"/>
  <c r="M452" i="6"/>
  <c r="S453" i="6"/>
  <c r="M456" i="6"/>
  <c r="S457" i="6"/>
  <c r="M460" i="6"/>
  <c r="S461" i="6"/>
  <c r="M464" i="6"/>
  <c r="S465" i="6"/>
  <c r="M468" i="6"/>
  <c r="S469" i="6"/>
  <c r="M472" i="6"/>
  <c r="S473" i="6"/>
  <c r="M476" i="6"/>
  <c r="S477" i="6"/>
  <c r="M480" i="6"/>
  <c r="S481" i="6"/>
  <c r="M484" i="6"/>
  <c r="S485" i="6"/>
  <c r="M488" i="6"/>
  <c r="S489" i="6"/>
  <c r="M492" i="6"/>
  <c r="S493" i="6"/>
  <c r="M496" i="6"/>
  <c r="S497" i="6"/>
  <c r="M500" i="6"/>
  <c r="S501" i="6"/>
  <c r="M504" i="6"/>
  <c r="S505" i="6"/>
  <c r="M508" i="6"/>
  <c r="S509" i="6"/>
  <c r="M512" i="6"/>
  <c r="S513" i="6"/>
  <c r="M516" i="6"/>
  <c r="S517" i="6"/>
  <c r="M520" i="6"/>
  <c r="S521" i="6"/>
  <c r="M524" i="6"/>
  <c r="S525" i="6"/>
  <c r="M528" i="6"/>
  <c r="S529" i="6"/>
  <c r="N532" i="6"/>
  <c r="P533" i="6"/>
  <c r="P537" i="6"/>
  <c r="P541" i="6"/>
  <c r="O545" i="6"/>
  <c r="K545" i="6"/>
  <c r="M545" i="6"/>
  <c r="S545" i="6"/>
  <c r="P545" i="6"/>
  <c r="O561" i="6"/>
  <c r="K561" i="6"/>
  <c r="M561" i="6"/>
  <c r="S561" i="6"/>
  <c r="P561" i="6"/>
  <c r="O576" i="6"/>
  <c r="K576" i="6"/>
  <c r="M576" i="6"/>
  <c r="S576" i="6"/>
  <c r="P576" i="6"/>
  <c r="P544" i="6"/>
  <c r="N544" i="6"/>
  <c r="P548" i="6"/>
  <c r="N548" i="6"/>
  <c r="P552" i="6"/>
  <c r="N552" i="6"/>
  <c r="P556" i="6"/>
  <c r="N556" i="6"/>
  <c r="P560" i="6"/>
  <c r="N560" i="6"/>
  <c r="P564" i="6"/>
  <c r="N564" i="6"/>
  <c r="P568" i="6"/>
  <c r="N568" i="6"/>
  <c r="P572" i="6"/>
  <c r="N572" i="6"/>
  <c r="P575" i="6"/>
  <c r="N575" i="6"/>
  <c r="P579" i="6"/>
  <c r="N579" i="6"/>
  <c r="P580" i="6"/>
  <c r="P583" i="6"/>
  <c r="N583" i="6"/>
  <c r="P584" i="6"/>
  <c r="P587" i="6"/>
  <c r="N587" i="6"/>
  <c r="P588" i="6"/>
  <c r="P591" i="6"/>
  <c r="N591" i="6"/>
  <c r="P592" i="6"/>
  <c r="P595" i="6"/>
  <c r="N595" i="6"/>
  <c r="P596" i="6"/>
  <c r="P599" i="6"/>
  <c r="N599" i="6"/>
  <c r="P600" i="6"/>
  <c r="P603" i="6"/>
  <c r="N603" i="6"/>
  <c r="P604" i="6"/>
  <c r="P607" i="6"/>
  <c r="N607" i="6"/>
  <c r="P608" i="6"/>
  <c r="P611" i="6"/>
  <c r="N611" i="6"/>
  <c r="P612" i="6"/>
  <c r="S637" i="6"/>
  <c r="S639" i="6"/>
  <c r="S641" i="6"/>
  <c r="S643" i="6"/>
  <c r="S645" i="6"/>
  <c r="S647" i="6"/>
  <c r="S649" i="6"/>
  <c r="S651" i="6"/>
  <c r="S653" i="6"/>
  <c r="S655" i="6"/>
  <c r="O544" i="6"/>
  <c r="O548" i="6"/>
  <c r="O552" i="6"/>
  <c r="O556" i="6"/>
  <c r="O560" i="6"/>
  <c r="O564" i="6"/>
  <c r="O568" i="6"/>
  <c r="O572" i="6"/>
  <c r="O575" i="6"/>
  <c r="O579" i="6"/>
  <c r="S580" i="6"/>
  <c r="O583" i="6"/>
  <c r="S584" i="6"/>
  <c r="O587" i="6"/>
  <c r="S588" i="6"/>
  <c r="O591" i="6"/>
  <c r="S592" i="6"/>
  <c r="O595" i="6"/>
  <c r="S596" i="6"/>
  <c r="O599" i="6"/>
  <c r="S600" i="6"/>
  <c r="O603" i="6"/>
  <c r="S604" i="6"/>
  <c r="O607" i="6"/>
  <c r="S608" i="6"/>
  <c r="O611" i="6"/>
  <c r="S612" i="6"/>
  <c r="M180" i="6"/>
  <c r="M184" i="6"/>
  <c r="M188" i="6"/>
  <c r="M192" i="6"/>
  <c r="M196" i="6"/>
  <c r="M200" i="6"/>
  <c r="M204" i="6"/>
  <c r="M208" i="6"/>
  <c r="M212" i="6"/>
  <c r="M216" i="6"/>
  <c r="M220" i="6"/>
  <c r="M224" i="6"/>
  <c r="M228" i="6"/>
  <c r="M232" i="6"/>
  <c r="M236" i="6"/>
  <c r="M240" i="6"/>
  <c r="M244" i="6"/>
  <c r="M248" i="6"/>
  <c r="M252" i="6"/>
  <c r="M256" i="6"/>
  <c r="M260" i="6"/>
  <c r="M264" i="6"/>
  <c r="M268" i="6"/>
  <c r="M272" i="6"/>
  <c r="M276" i="6"/>
  <c r="M280" i="6"/>
  <c r="M284" i="6"/>
  <c r="M288" i="6"/>
  <c r="M292" i="6"/>
  <c r="M296" i="6"/>
  <c r="M300" i="6"/>
  <c r="M304" i="6"/>
  <c r="M308" i="6"/>
  <c r="M312" i="6"/>
  <c r="M316" i="6"/>
  <c r="M324" i="6"/>
  <c r="M328" i="6"/>
  <c r="M332" i="6"/>
  <c r="M336" i="6"/>
  <c r="M340" i="6"/>
  <c r="M344" i="6"/>
  <c r="M348" i="6"/>
  <c r="M352" i="6"/>
  <c r="M356" i="6"/>
  <c r="M360" i="6"/>
  <c r="M364" i="6"/>
  <c r="M368" i="6"/>
  <c r="M372" i="6"/>
  <c r="M376" i="6"/>
  <c r="M380" i="6"/>
  <c r="M384" i="6"/>
  <c r="M388" i="6"/>
  <c r="M392" i="6"/>
  <c r="N398" i="6"/>
  <c r="O398" i="6"/>
  <c r="N402" i="6"/>
  <c r="O402" i="6"/>
  <c r="N406" i="6"/>
  <c r="O406" i="6"/>
  <c r="N410" i="6"/>
  <c r="O410" i="6"/>
  <c r="N414" i="6"/>
  <c r="O414" i="6"/>
  <c r="N418" i="6"/>
  <c r="O418" i="6"/>
  <c r="N422" i="6"/>
  <c r="O422" i="6"/>
  <c r="N426" i="6"/>
  <c r="O426" i="6"/>
  <c r="N430" i="6"/>
  <c r="O430" i="6"/>
  <c r="N434" i="6"/>
  <c r="O434" i="6"/>
  <c r="N438" i="6"/>
  <c r="O438" i="6"/>
  <c r="N442" i="6"/>
  <c r="O442" i="6"/>
  <c r="N446" i="6"/>
  <c r="O446" i="6"/>
  <c r="N450" i="6"/>
  <c r="O450" i="6"/>
  <c r="N454" i="6"/>
  <c r="O454" i="6"/>
  <c r="N458" i="6"/>
  <c r="O458" i="6"/>
  <c r="N462" i="6"/>
  <c r="O462" i="6"/>
  <c r="N466" i="6"/>
  <c r="O466" i="6"/>
  <c r="N470" i="6"/>
  <c r="O470" i="6"/>
  <c r="N474" i="6"/>
  <c r="O474" i="6"/>
  <c r="N478" i="6"/>
  <c r="O478" i="6"/>
  <c r="N482" i="6"/>
  <c r="O482" i="6"/>
  <c r="N486" i="6"/>
  <c r="O486" i="6"/>
  <c r="N490" i="6"/>
  <c r="O490" i="6"/>
  <c r="N494" i="6"/>
  <c r="O494" i="6"/>
  <c r="N498" i="6"/>
  <c r="O498" i="6"/>
  <c r="N502" i="6"/>
  <c r="O502" i="6"/>
  <c r="N506" i="6"/>
  <c r="O506" i="6"/>
  <c r="N510" i="6"/>
  <c r="O510" i="6"/>
  <c r="N514" i="6"/>
  <c r="O514" i="6"/>
  <c r="N518" i="6"/>
  <c r="O518" i="6"/>
  <c r="N522" i="6"/>
  <c r="O522" i="6"/>
  <c r="N526" i="6"/>
  <c r="O526" i="6"/>
  <c r="N530" i="6"/>
  <c r="O530" i="6"/>
  <c r="N534" i="6"/>
  <c r="O534" i="6"/>
  <c r="N538" i="6"/>
  <c r="O538" i="6"/>
  <c r="N542" i="6"/>
  <c r="O542" i="6"/>
  <c r="K544" i="6"/>
  <c r="S544" i="6"/>
  <c r="N546" i="6"/>
  <c r="O546" i="6"/>
  <c r="K548" i="6"/>
  <c r="S548" i="6"/>
  <c r="N550" i="6"/>
  <c r="O550" i="6"/>
  <c r="K552" i="6"/>
  <c r="S552" i="6"/>
  <c r="N554" i="6"/>
  <c r="O554" i="6"/>
  <c r="K556" i="6"/>
  <c r="S556" i="6"/>
  <c r="N558" i="6"/>
  <c r="O558" i="6"/>
  <c r="K560" i="6"/>
  <c r="S560" i="6"/>
  <c r="N562" i="6"/>
  <c r="O562" i="6"/>
  <c r="K564" i="6"/>
  <c r="S564" i="6"/>
  <c r="N566" i="6"/>
  <c r="O566" i="6"/>
  <c r="K568" i="6"/>
  <c r="S568" i="6"/>
  <c r="N570" i="6"/>
  <c r="O570" i="6"/>
  <c r="K572" i="6"/>
  <c r="S572" i="6"/>
  <c r="N574" i="6"/>
  <c r="O574" i="6"/>
  <c r="K575" i="6"/>
  <c r="S575" i="6"/>
  <c r="N577" i="6"/>
  <c r="O577" i="6"/>
  <c r="K579" i="6"/>
  <c r="S579" i="6"/>
  <c r="N581" i="6"/>
  <c r="O581" i="6"/>
  <c r="K583" i="6"/>
  <c r="S583" i="6"/>
  <c r="N585" i="6"/>
  <c r="O585" i="6"/>
  <c r="K587" i="6"/>
  <c r="S587" i="6"/>
  <c r="N589" i="6"/>
  <c r="O589" i="6"/>
  <c r="K591" i="6"/>
  <c r="S591" i="6"/>
  <c r="N593" i="6"/>
  <c r="O593" i="6"/>
  <c r="K595" i="6"/>
  <c r="S595" i="6"/>
  <c r="N597" i="6"/>
  <c r="O597" i="6"/>
  <c r="K599" i="6"/>
  <c r="S599" i="6"/>
  <c r="N601" i="6"/>
  <c r="O601" i="6"/>
  <c r="K603" i="6"/>
  <c r="S603" i="6"/>
  <c r="N605" i="6"/>
  <c r="O605" i="6"/>
  <c r="K607" i="6"/>
  <c r="S607" i="6"/>
  <c r="N609" i="6"/>
  <c r="O609" i="6"/>
  <c r="K611" i="6"/>
  <c r="S611" i="6"/>
  <c r="N613" i="6"/>
  <c r="O613" i="6"/>
  <c r="O580" i="6"/>
  <c r="K580" i="6"/>
  <c r="N580" i="6"/>
  <c r="O584" i="6"/>
  <c r="K584" i="6"/>
  <c r="N584" i="6"/>
  <c r="O588" i="6"/>
  <c r="K588" i="6"/>
  <c r="N588" i="6"/>
  <c r="O592" i="6"/>
  <c r="K592" i="6"/>
  <c r="N592" i="6"/>
  <c r="O596" i="6"/>
  <c r="K596" i="6"/>
  <c r="N596" i="6"/>
  <c r="O600" i="6"/>
  <c r="K600" i="6"/>
  <c r="N600" i="6"/>
  <c r="O604" i="6"/>
  <c r="K604" i="6"/>
  <c r="N604" i="6"/>
  <c r="O608" i="6"/>
  <c r="K608" i="6"/>
  <c r="N608" i="6"/>
  <c r="O612" i="6"/>
  <c r="K612" i="6"/>
  <c r="N612" i="6"/>
  <c r="N637" i="6"/>
  <c r="O637" i="6"/>
  <c r="K637" i="6"/>
  <c r="P637" i="6"/>
  <c r="N639" i="6"/>
  <c r="O639" i="6"/>
  <c r="K639" i="6"/>
  <c r="P639" i="6"/>
  <c r="N641" i="6"/>
  <c r="O641" i="6"/>
  <c r="K641" i="6"/>
  <c r="P641" i="6"/>
  <c r="N643" i="6"/>
  <c r="O643" i="6"/>
  <c r="K643" i="6"/>
  <c r="P643" i="6"/>
  <c r="N645" i="6"/>
  <c r="O645" i="6"/>
  <c r="K645" i="6"/>
  <c r="P645" i="6"/>
  <c r="N647" i="6"/>
  <c r="O647" i="6"/>
  <c r="K647" i="6"/>
  <c r="P647" i="6"/>
  <c r="N649" i="6"/>
  <c r="O649" i="6"/>
  <c r="K649" i="6"/>
  <c r="P649" i="6"/>
  <c r="N651" i="6"/>
  <c r="O651" i="6"/>
  <c r="K651" i="6"/>
  <c r="P651" i="6"/>
  <c r="N653" i="6"/>
  <c r="O653" i="6"/>
  <c r="K653" i="6"/>
  <c r="P653" i="6"/>
  <c r="N655" i="6"/>
  <c r="O655" i="6"/>
  <c r="K655" i="6"/>
  <c r="P655" i="6"/>
  <c r="M636" i="6"/>
  <c r="S636" i="6"/>
  <c r="M638" i="6"/>
  <c r="S638" i="6"/>
  <c r="M640" i="6"/>
  <c r="S640" i="6"/>
  <c r="M642" i="6"/>
  <c r="S642" i="6"/>
  <c r="M644" i="6"/>
  <c r="S644" i="6"/>
  <c r="M646" i="6"/>
  <c r="S646" i="6"/>
  <c r="M648" i="6"/>
  <c r="S648" i="6"/>
  <c r="M650" i="6"/>
  <c r="S650" i="6"/>
  <c r="M652" i="6"/>
  <c r="S652" i="6"/>
  <c r="M654" i="6"/>
  <c r="S654" i="6"/>
  <c r="M656" i="6"/>
  <c r="S656" i="6"/>
  <c r="O657" i="6"/>
  <c r="M658" i="6"/>
  <c r="S658" i="6"/>
  <c r="K659" i="6"/>
  <c r="O659" i="6"/>
  <c r="M660" i="6"/>
  <c r="S660" i="6"/>
  <c r="K661" i="6"/>
  <c r="O661" i="6"/>
  <c r="M662" i="6"/>
  <c r="S662" i="6"/>
  <c r="K663" i="6"/>
  <c r="O663" i="6"/>
  <c r="M664" i="6"/>
  <c r="S664" i="6"/>
  <c r="K665" i="6"/>
  <c r="O665" i="6"/>
  <c r="M666" i="6"/>
  <c r="S666" i="6"/>
  <c r="K667" i="6"/>
  <c r="O667" i="6"/>
  <c r="M668" i="6"/>
  <c r="S668" i="6"/>
  <c r="K669" i="6"/>
  <c r="O669" i="6"/>
  <c r="M670" i="6"/>
  <c r="S670" i="6"/>
  <c r="K671" i="6"/>
  <c r="O671" i="6"/>
  <c r="M672" i="6"/>
  <c r="S672" i="6"/>
  <c r="K673" i="6"/>
  <c r="O673" i="6"/>
  <c r="M674" i="6"/>
  <c r="S674" i="6"/>
  <c r="K675" i="6"/>
  <c r="O675" i="6"/>
  <c r="M676" i="6"/>
  <c r="S676" i="6"/>
  <c r="K677" i="6"/>
  <c r="O677" i="6"/>
  <c r="M678" i="6"/>
  <c r="S678" i="6"/>
  <c r="K679" i="6"/>
  <c r="O679" i="6"/>
  <c r="M680" i="6"/>
  <c r="S680" i="6"/>
  <c r="K681" i="6"/>
  <c r="O681" i="6"/>
  <c r="K682" i="6"/>
  <c r="O682" i="6"/>
  <c r="M683" i="6"/>
  <c r="S683" i="6"/>
  <c r="K684" i="6"/>
  <c r="O684" i="6"/>
  <c r="M685" i="6"/>
  <c r="S685" i="6"/>
  <c r="M686" i="6"/>
  <c r="S686" i="6"/>
  <c r="K687" i="6"/>
  <c r="O687" i="6"/>
  <c r="M688" i="6"/>
  <c r="S688" i="6"/>
  <c r="K689" i="6"/>
  <c r="O689" i="6"/>
  <c r="M690" i="6"/>
  <c r="S690" i="6"/>
  <c r="K691" i="6"/>
  <c r="O691" i="6"/>
  <c r="M692" i="6"/>
  <c r="S692" i="6"/>
  <c r="K693" i="6"/>
  <c r="O693" i="6"/>
  <c r="M694" i="6"/>
  <c r="S694" i="6"/>
  <c r="M695" i="6"/>
  <c r="S695" i="6"/>
  <c r="K696" i="6"/>
  <c r="O696" i="6"/>
  <c r="M697" i="6"/>
  <c r="S697" i="6"/>
  <c r="K698" i="6"/>
  <c r="O698" i="6"/>
  <c r="M699" i="6"/>
  <c r="S699" i="6"/>
  <c r="K700" i="6"/>
  <c r="O700" i="6"/>
  <c r="M701" i="6"/>
  <c r="S701" i="6"/>
  <c r="K702" i="6"/>
  <c r="O702" i="6"/>
  <c r="M703" i="6"/>
  <c r="S703" i="6"/>
  <c r="K704" i="6"/>
  <c r="O704" i="6"/>
  <c r="M705" i="6"/>
  <c r="S705" i="6"/>
  <c r="K706" i="6"/>
  <c r="O706" i="6"/>
  <c r="P657" i="6"/>
  <c r="P659" i="6"/>
  <c r="P661" i="6"/>
  <c r="P663" i="6"/>
  <c r="P665" i="6"/>
  <c r="P667" i="6"/>
  <c r="P669" i="6"/>
  <c r="P671" i="6"/>
  <c r="P673" i="6"/>
  <c r="P675" i="6"/>
  <c r="P677" i="6"/>
  <c r="P679" i="6"/>
  <c r="P681" i="6"/>
  <c r="P682" i="6"/>
  <c r="P684" i="6"/>
  <c r="P687" i="6"/>
  <c r="P689" i="6"/>
  <c r="P691" i="6"/>
  <c r="P693" i="6"/>
  <c r="P696" i="6"/>
  <c r="P698" i="6"/>
  <c r="P700" i="6"/>
  <c r="P702" i="6"/>
  <c r="P704" i="6"/>
  <c r="P706" i="6"/>
  <c r="M706" i="6"/>
  <c r="S706" i="6"/>
  <c r="M399" i="6"/>
  <c r="M403" i="6"/>
  <c r="M407" i="6"/>
  <c r="M411" i="6"/>
  <c r="M415" i="6"/>
  <c r="M419" i="6"/>
  <c r="M423" i="6"/>
  <c r="M427" i="6"/>
  <c r="M431" i="6"/>
  <c r="M435" i="6"/>
  <c r="M439" i="6"/>
  <c r="M443" i="6"/>
  <c r="M447" i="6"/>
  <c r="M451" i="6"/>
  <c r="M455" i="6"/>
  <c r="M459" i="6"/>
  <c r="M463" i="6"/>
  <c r="M467" i="6"/>
  <c r="M471" i="6"/>
  <c r="M475" i="6"/>
  <c r="M479" i="6"/>
  <c r="M483" i="6"/>
  <c r="M487" i="6"/>
  <c r="M491" i="6"/>
  <c r="M495" i="6"/>
  <c r="M499" i="6"/>
  <c r="M503" i="6"/>
  <c r="M507" i="6"/>
  <c r="M511" i="6"/>
  <c r="M515" i="6"/>
  <c r="M519" i="6"/>
  <c r="M523" i="6"/>
  <c r="M527" i="6"/>
  <c r="M531" i="6"/>
  <c r="M535" i="6"/>
  <c r="M539" i="6"/>
  <c r="M543" i="6"/>
  <c r="M547" i="6"/>
  <c r="M551" i="6"/>
  <c r="M555" i="6"/>
  <c r="M559" i="6"/>
  <c r="M563" i="6"/>
  <c r="M567" i="6"/>
  <c r="M571" i="6"/>
  <c r="M578" i="6"/>
  <c r="M582" i="6"/>
  <c r="M586" i="6"/>
  <c r="M590" i="6"/>
  <c r="M594" i="6"/>
  <c r="M598" i="6"/>
  <c r="M602" i="6"/>
  <c r="M606" i="6"/>
  <c r="M610" i="6"/>
  <c r="U124" i="6" l="1"/>
  <c r="U100" i="6"/>
  <c r="Q3644" i="7"/>
  <c r="J3644" i="30"/>
  <c r="Q3376" i="7"/>
  <c r="J3376" i="30"/>
  <c r="U168" i="6"/>
  <c r="E5" i="20"/>
  <c r="A767" i="6"/>
  <c r="I766" i="6"/>
  <c r="D5" i="20"/>
  <c r="U111" i="6"/>
  <c r="U148" i="6"/>
  <c r="U44" i="6"/>
  <c r="U80" i="6"/>
  <c r="U92" i="6"/>
  <c r="U156" i="6"/>
  <c r="U116" i="6"/>
  <c r="U591" i="6"/>
  <c r="U568" i="6"/>
  <c r="U583" i="6"/>
  <c r="U572" i="6"/>
  <c r="U144" i="6"/>
  <c r="U136" i="6"/>
  <c r="U41" i="6"/>
  <c r="U607" i="6"/>
  <c r="U599" i="6"/>
  <c r="U552" i="6"/>
  <c r="U172" i="6"/>
  <c r="U164" i="6"/>
  <c r="U132" i="6"/>
  <c r="U108" i="6"/>
  <c r="U77" i="6"/>
  <c r="U61" i="6"/>
  <c r="U53" i="6"/>
  <c r="U45" i="6"/>
  <c r="U29" i="6"/>
  <c r="U21" i="6"/>
  <c r="U5" i="6"/>
  <c r="U176" i="6"/>
  <c r="U120" i="6"/>
  <c r="U88" i="6"/>
  <c r="U73" i="6"/>
  <c r="U65" i="6"/>
  <c r="U49" i="6"/>
  <c r="U17" i="6"/>
  <c r="U9" i="6"/>
  <c r="U556" i="6"/>
  <c r="U25" i="6"/>
  <c r="U611" i="6"/>
  <c r="U603" i="6"/>
  <c r="U595" i="6"/>
  <c r="U587" i="6"/>
  <c r="U579" i="6"/>
  <c r="U564" i="6"/>
  <c r="U560" i="6"/>
  <c r="U548" i="6"/>
  <c r="U544" i="6"/>
  <c r="U103" i="6"/>
  <c r="U119" i="6"/>
  <c r="U95" i="6"/>
  <c r="U575" i="6"/>
  <c r="U8" i="6"/>
  <c r="U175" i="6"/>
  <c r="U135" i="6"/>
  <c r="U123" i="6"/>
  <c r="U99" i="6"/>
  <c r="U40" i="6"/>
  <c r="U151" i="6"/>
  <c r="U68" i="6"/>
  <c r="U707" i="6"/>
  <c r="U635" i="6"/>
  <c r="U627" i="6"/>
  <c r="U619" i="6"/>
  <c r="U167" i="6"/>
  <c r="U91" i="6"/>
  <c r="U159" i="6"/>
  <c r="U143" i="6"/>
  <c r="U56" i="6"/>
  <c r="U631" i="6"/>
  <c r="U623" i="6"/>
  <c r="U615" i="6"/>
  <c r="U693" i="6"/>
  <c r="U691" i="6"/>
  <c r="U677" i="6"/>
  <c r="U669" i="6"/>
  <c r="U661" i="6"/>
  <c r="U163" i="6"/>
  <c r="U32" i="6"/>
  <c r="U28" i="6"/>
  <c r="U24" i="6"/>
  <c r="U36" i="6"/>
  <c r="U604" i="6"/>
  <c r="U588" i="6"/>
  <c r="U576" i="6"/>
  <c r="U557" i="6"/>
  <c r="U709" i="6"/>
  <c r="U633" i="6"/>
  <c r="U625" i="6"/>
  <c r="U617" i="6"/>
  <c r="U655" i="6"/>
  <c r="U653" i="6"/>
  <c r="U651" i="6"/>
  <c r="U649" i="6"/>
  <c r="U647" i="6"/>
  <c r="U645" i="6"/>
  <c r="U643" i="6"/>
  <c r="U641" i="6"/>
  <c r="U639" i="6"/>
  <c r="U637" i="6"/>
  <c r="U612" i="6"/>
  <c r="U596" i="6"/>
  <c r="U580" i="6"/>
  <c r="U545" i="6"/>
  <c r="U194" i="6"/>
  <c r="U573" i="6"/>
  <c r="U64" i="6"/>
  <c r="U60" i="6"/>
  <c r="U20" i="6"/>
  <c r="U4" i="6"/>
  <c r="U191" i="6"/>
  <c r="U183" i="6"/>
  <c r="U394" i="6"/>
  <c r="U387" i="6"/>
  <c r="U378" i="6"/>
  <c r="U371" i="6"/>
  <c r="U362" i="6"/>
  <c r="U355" i="6"/>
  <c r="U346" i="6"/>
  <c r="U339" i="6"/>
  <c r="U330" i="6"/>
  <c r="U319" i="6"/>
  <c r="U310" i="6"/>
  <c r="U306" i="6"/>
  <c r="U291" i="6"/>
  <c r="U278" i="6"/>
  <c r="U274" i="6"/>
  <c r="U263" i="6"/>
  <c r="U259" i="6"/>
  <c r="U242" i="6"/>
  <c r="U227" i="6"/>
  <c r="U218" i="6"/>
  <c r="U206" i="6"/>
  <c r="U565" i="6"/>
  <c r="U695" i="6"/>
  <c r="U685" i="6"/>
  <c r="U674" i="6"/>
  <c r="U658" i="6"/>
  <c r="U689" i="6"/>
  <c r="U687" i="6"/>
  <c r="U681" i="6"/>
  <c r="U679" i="6"/>
  <c r="U675" i="6"/>
  <c r="U673" i="6"/>
  <c r="U671" i="6"/>
  <c r="U667" i="6"/>
  <c r="U665" i="6"/>
  <c r="U663" i="6"/>
  <c r="U659" i="6"/>
  <c r="U600" i="6"/>
  <c r="U584" i="6"/>
  <c r="U207" i="6"/>
  <c r="U198" i="6"/>
  <c r="U155" i="6"/>
  <c r="U139" i="6"/>
  <c r="U84" i="6"/>
  <c r="U72" i="6"/>
  <c r="U199" i="6"/>
  <c r="U187" i="6"/>
  <c r="U182" i="6"/>
  <c r="U569" i="6"/>
  <c r="U390" i="6"/>
  <c r="U383" i="6"/>
  <c r="U374" i="6"/>
  <c r="U367" i="6"/>
  <c r="U358" i="6"/>
  <c r="U351" i="6"/>
  <c r="U342" i="6"/>
  <c r="U335" i="6"/>
  <c r="U326" i="6"/>
  <c r="U322" i="6"/>
  <c r="U315" i="6"/>
  <c r="U302" i="6"/>
  <c r="U298" i="6"/>
  <c r="U294" i="6"/>
  <c r="U287" i="6"/>
  <c r="U283" i="6"/>
  <c r="U270" i="6"/>
  <c r="U266" i="6"/>
  <c r="U255" i="6"/>
  <c r="U251" i="6"/>
  <c r="U247" i="6"/>
  <c r="U238" i="6"/>
  <c r="U234" i="6"/>
  <c r="U230" i="6"/>
  <c r="U223" i="6"/>
  <c r="U214" i="6"/>
  <c r="U210" i="6"/>
  <c r="U549" i="6"/>
  <c r="U541" i="6"/>
  <c r="U537" i="6"/>
  <c r="U533" i="6"/>
  <c r="U699" i="6"/>
  <c r="U688" i="6"/>
  <c r="U678" i="6"/>
  <c r="U662" i="6"/>
  <c r="U636" i="6"/>
  <c r="U605" i="6"/>
  <c r="U585" i="6"/>
  <c r="U530" i="6"/>
  <c r="U529" i="6"/>
  <c r="U525" i="6"/>
  <c r="U521" i="6"/>
  <c r="U517" i="6"/>
  <c r="U513" i="6"/>
  <c r="U509" i="6"/>
  <c r="U505" i="6"/>
  <c r="U501" i="6"/>
  <c r="U497" i="6"/>
  <c r="U493" i="6"/>
  <c r="U489" i="6"/>
  <c r="U485" i="6"/>
  <c r="U481" i="6"/>
  <c r="U477" i="6"/>
  <c r="U473" i="6"/>
  <c r="U469" i="6"/>
  <c r="U465" i="6"/>
  <c r="U461" i="6"/>
  <c r="U457" i="6"/>
  <c r="U453" i="6"/>
  <c r="U449" i="6"/>
  <c r="U445" i="6"/>
  <c r="U441" i="6"/>
  <c r="U437" i="6"/>
  <c r="U433" i="6"/>
  <c r="U429" i="6"/>
  <c r="U425" i="6"/>
  <c r="U421" i="6"/>
  <c r="U417" i="6"/>
  <c r="U413" i="6"/>
  <c r="U409" i="6"/>
  <c r="U405" i="6"/>
  <c r="U401" i="6"/>
  <c r="U397" i="6"/>
  <c r="U87" i="6"/>
  <c r="U203" i="6"/>
  <c r="U195" i="6"/>
  <c r="U186" i="6"/>
  <c r="U395" i="6"/>
  <c r="U386" i="6"/>
  <c r="U379" i="6"/>
  <c r="U370" i="6"/>
  <c r="U363" i="6"/>
  <c r="U354" i="6"/>
  <c r="U347" i="6"/>
  <c r="U338" i="6"/>
  <c r="U331" i="6"/>
  <c r="U318" i="6"/>
  <c r="U311" i="6"/>
  <c r="U307" i="6"/>
  <c r="U290" i="6"/>
  <c r="U279" i="6"/>
  <c r="U275" i="6"/>
  <c r="U262" i="6"/>
  <c r="U258" i="6"/>
  <c r="U243" i="6"/>
  <c r="U226" i="6"/>
  <c r="U219" i="6"/>
  <c r="U654" i="6"/>
  <c r="U703" i="6"/>
  <c r="U692" i="6"/>
  <c r="U666" i="6"/>
  <c r="U644" i="6"/>
  <c r="U646" i="6"/>
  <c r="U578" i="6"/>
  <c r="U571" i="6"/>
  <c r="U613" i="6"/>
  <c r="U593" i="6"/>
  <c r="U514" i="6"/>
  <c r="U581" i="6"/>
  <c r="U510" i="6"/>
  <c r="U706" i="6"/>
  <c r="U704" i="6"/>
  <c r="U702" i="6"/>
  <c r="U700" i="6"/>
  <c r="U698" i="6"/>
  <c r="U696" i="6"/>
  <c r="U684" i="6"/>
  <c r="U682" i="6"/>
  <c r="U608" i="6"/>
  <c r="U592" i="6"/>
  <c r="U561" i="6"/>
  <c r="U171" i="6"/>
  <c r="U131" i="6"/>
  <c r="U107" i="6"/>
  <c r="U52" i="6"/>
  <c r="U48" i="6"/>
  <c r="U190" i="6"/>
  <c r="U147" i="6"/>
  <c r="U127" i="6"/>
  <c r="U115" i="6"/>
  <c r="U16" i="6"/>
  <c r="U12" i="6"/>
  <c r="U202" i="6"/>
  <c r="U553" i="6"/>
  <c r="U540" i="6"/>
  <c r="U536" i="6"/>
  <c r="U532" i="6"/>
  <c r="U528" i="6"/>
  <c r="U524" i="6"/>
  <c r="U520" i="6"/>
  <c r="U516" i="6"/>
  <c r="U512" i="6"/>
  <c r="U508" i="6"/>
  <c r="U504" i="6"/>
  <c r="U500" i="6"/>
  <c r="U496" i="6"/>
  <c r="U492" i="6"/>
  <c r="U488" i="6"/>
  <c r="U484" i="6"/>
  <c r="U480" i="6"/>
  <c r="U476" i="6"/>
  <c r="U472" i="6"/>
  <c r="U468" i="6"/>
  <c r="U464" i="6"/>
  <c r="U460" i="6"/>
  <c r="U456" i="6"/>
  <c r="U452" i="6"/>
  <c r="U448" i="6"/>
  <c r="U444" i="6"/>
  <c r="U440" i="6"/>
  <c r="U436" i="6"/>
  <c r="U432" i="6"/>
  <c r="U428" i="6"/>
  <c r="U424" i="6"/>
  <c r="U420" i="6"/>
  <c r="U416" i="6"/>
  <c r="U412" i="6"/>
  <c r="U408" i="6"/>
  <c r="U404" i="6"/>
  <c r="U400" i="6"/>
  <c r="U396" i="6"/>
  <c r="U391" i="6"/>
  <c r="U382" i="6"/>
  <c r="U375" i="6"/>
  <c r="U366" i="6"/>
  <c r="U359" i="6"/>
  <c r="U350" i="6"/>
  <c r="U343" i="6"/>
  <c r="U334" i="6"/>
  <c r="U327" i="6"/>
  <c r="U323" i="6"/>
  <c r="U314" i="6"/>
  <c r="U303" i="6"/>
  <c r="U299" i="6"/>
  <c r="U295" i="6"/>
  <c r="U286" i="6"/>
  <c r="U282" i="6"/>
  <c r="U271" i="6"/>
  <c r="U267" i="6"/>
  <c r="U254" i="6"/>
  <c r="U250" i="6"/>
  <c r="U246" i="6"/>
  <c r="U239" i="6"/>
  <c r="U235" i="6"/>
  <c r="U231" i="6"/>
  <c r="U222" i="6"/>
  <c r="U215" i="6"/>
  <c r="U211" i="6"/>
  <c r="U638" i="6"/>
  <c r="U539" i="6"/>
  <c r="U559" i="6"/>
  <c r="U542" i="6"/>
  <c r="U563" i="6"/>
  <c r="U515" i="6"/>
  <c r="U470" i="6"/>
  <c r="U475" i="6"/>
  <c r="U467" i="6"/>
  <c r="U454" i="6"/>
  <c r="U434" i="6"/>
  <c r="U372" i="6"/>
  <c r="U340" i="6"/>
  <c r="U446" i="6"/>
  <c r="U411" i="6"/>
  <c r="U495" i="6"/>
  <c r="U423" i="6"/>
  <c r="U365" i="6"/>
  <c r="U482" i="6"/>
  <c r="U478" i="6"/>
  <c r="U288" i="6"/>
  <c r="U341" i="6"/>
  <c r="U304" i="6"/>
  <c r="U137" i="6"/>
  <c r="U126" i="6"/>
  <c r="U317" i="6"/>
  <c r="U260" i="6"/>
  <c r="U196" i="6"/>
  <c r="U284" i="6"/>
  <c r="U220" i="6"/>
  <c r="U216" i="6"/>
  <c r="U188" i="6"/>
  <c r="U184" i="6"/>
  <c r="U180" i="6"/>
  <c r="U58" i="6"/>
  <c r="U555" i="6"/>
  <c r="U518" i="6"/>
  <c r="U594" i="6"/>
  <c r="U523" i="6"/>
  <c r="U458" i="6"/>
  <c r="U487" i="6"/>
  <c r="U538" i="6"/>
  <c r="U519" i="6"/>
  <c r="U385" i="6"/>
  <c r="U511" i="6"/>
  <c r="U285" i="6"/>
  <c r="U161" i="6"/>
  <c r="U273" i="6"/>
  <c r="U233" i="6"/>
  <c r="U141" i="6"/>
  <c r="U102" i="6"/>
  <c r="U554" i="6"/>
  <c r="U610" i="6"/>
  <c r="U305" i="6"/>
  <c r="U150" i="6"/>
  <c r="U507" i="6"/>
  <c r="U86" i="6"/>
  <c r="U31" i="6"/>
  <c r="U7" i="6"/>
  <c r="U648" i="6"/>
  <c r="U308" i="6"/>
  <c r="U47" i="6"/>
  <c r="U193" i="6"/>
  <c r="U697" i="6"/>
  <c r="U157" i="6"/>
  <c r="U547" i="6"/>
  <c r="U708" i="6"/>
  <c r="U629" i="6"/>
  <c r="U621" i="6"/>
  <c r="U622" i="6"/>
  <c r="U618" i="6"/>
  <c r="U241" i="6"/>
  <c r="U337" i="6"/>
  <c r="U499" i="6"/>
  <c r="U217" i="6"/>
  <c r="U145" i="6"/>
  <c r="U336" i="6"/>
  <c r="U289" i="6"/>
  <c r="U117" i="6"/>
  <c r="U498" i="6"/>
  <c r="U582" i="6"/>
  <c r="U522" i="6"/>
  <c r="U609" i="6"/>
  <c r="U558" i="6"/>
  <c r="U534" i="6"/>
  <c r="U506" i="6"/>
  <c r="U597" i="6"/>
  <c r="U577" i="6"/>
  <c r="U503" i="6"/>
  <c r="U466" i="6"/>
  <c r="U439" i="6"/>
  <c r="U402" i="6"/>
  <c r="U380" i="6"/>
  <c r="U348" i="6"/>
  <c r="U316" i="6"/>
  <c r="U450" i="6"/>
  <c r="U426" i="6"/>
  <c r="U399" i="6"/>
  <c r="U373" i="6"/>
  <c r="U280" i="6"/>
  <c r="U204" i="6"/>
  <c r="U200" i="6"/>
  <c r="U153" i="6"/>
  <c r="U142" i="6"/>
  <c r="U34" i="6"/>
  <c r="U26" i="6"/>
  <c r="U18" i="6"/>
  <c r="U10" i="6"/>
  <c r="U349" i="6"/>
  <c r="U39" i="6"/>
  <c r="U43" i="6"/>
  <c r="U690" i="6"/>
  <c r="U486" i="6"/>
  <c r="U602" i="6"/>
  <c r="U422" i="6"/>
  <c r="U321" i="6"/>
  <c r="U474" i="6"/>
  <c r="U438" i="6"/>
  <c r="U406" i="6"/>
  <c r="U293" i="6"/>
  <c r="U197" i="6"/>
  <c r="U281" i="6"/>
  <c r="U177" i="6"/>
  <c r="U138" i="6"/>
  <c r="U90" i="6"/>
  <c r="U75" i="6"/>
  <c r="U51" i="6"/>
  <c r="U170" i="6"/>
  <c r="U606" i="6"/>
  <c r="U277" i="6"/>
  <c r="U85" i="6"/>
  <c r="U640" i="6"/>
  <c r="U479" i="6"/>
  <c r="U129" i="6"/>
  <c r="U15" i="6"/>
  <c r="U66" i="6"/>
  <c r="U83" i="6"/>
  <c r="U261" i="6"/>
  <c r="U19" i="6"/>
  <c r="U535" i="6"/>
  <c r="U403" i="6"/>
  <c r="U118" i="6"/>
  <c r="U570" i="6"/>
  <c r="U312" i="6"/>
  <c r="U154" i="6"/>
  <c r="U376" i="6"/>
  <c r="U657" i="6"/>
  <c r="U628" i="6"/>
  <c r="U620" i="6"/>
  <c r="U179" i="6"/>
  <c r="U205" i="6"/>
  <c r="U313" i="6"/>
  <c r="U531" i="6"/>
  <c r="U345" i="6"/>
  <c r="U393" i="6"/>
  <c r="U431" i="6"/>
  <c r="U377" i="6"/>
  <c r="U133" i="6"/>
  <c r="U109" i="6"/>
  <c r="U173" i="6"/>
  <c r="U35" i="6"/>
  <c r="U614" i="6"/>
  <c r="U710" i="6"/>
  <c r="U447" i="6"/>
  <c r="U419" i="6"/>
  <c r="U407" i="6"/>
  <c r="U388" i="6"/>
  <c r="U356" i="6"/>
  <c r="U324" i="6"/>
  <c r="U443" i="6"/>
  <c r="U381" i="6"/>
  <c r="U490" i="6"/>
  <c r="U462" i="6"/>
  <c r="U442" i="6"/>
  <c r="U410" i="6"/>
  <c r="U272" i="6"/>
  <c r="U309" i="6"/>
  <c r="U169" i="6"/>
  <c r="U158" i="6"/>
  <c r="U105" i="6"/>
  <c r="U224" i="6"/>
  <c r="U268" i="6"/>
  <c r="U252" i="6"/>
  <c r="U248" i="6"/>
  <c r="U292" i="6"/>
  <c r="U276" i="6"/>
  <c r="U244" i="6"/>
  <c r="U240" i="6"/>
  <c r="U212" i="6"/>
  <c r="U208" i="6"/>
  <c r="U55" i="6"/>
  <c r="U38" i="6"/>
  <c r="U42" i="6"/>
  <c r="U694" i="6"/>
  <c r="U680" i="6"/>
  <c r="U664" i="6"/>
  <c r="U705" i="6"/>
  <c r="U562" i="6"/>
  <c r="U527" i="6"/>
  <c r="U598" i="6"/>
  <c r="U574" i="6"/>
  <c r="U352" i="6"/>
  <c r="U427" i="6"/>
  <c r="U328" i="6"/>
  <c r="U62" i="6"/>
  <c r="U98" i="6"/>
  <c r="U225" i="6"/>
  <c r="U162" i="6"/>
  <c r="U125" i="6"/>
  <c r="U89" i="6"/>
  <c r="U74" i="6"/>
  <c r="U50" i="6"/>
  <c r="U590" i="6"/>
  <c r="U229" i="6"/>
  <c r="U181" i="6"/>
  <c r="U701" i="6"/>
  <c r="U672" i="6"/>
  <c r="U384" i="6"/>
  <c r="U114" i="6"/>
  <c r="U79" i="6"/>
  <c r="U27" i="6"/>
  <c r="U189" i="6"/>
  <c r="U113" i="6"/>
  <c r="U70" i="6"/>
  <c r="U213" i="6"/>
  <c r="U78" i="6"/>
  <c r="U63" i="6"/>
  <c r="U686" i="6"/>
  <c r="U415" i="6"/>
  <c r="U3" i="6"/>
  <c r="U668" i="6"/>
  <c r="U245" i="6"/>
  <c r="U94" i="6"/>
  <c r="U269" i="6"/>
  <c r="U551" i="6"/>
  <c r="U71" i="6"/>
  <c r="U656" i="6"/>
  <c r="U626" i="6"/>
  <c r="U297" i="6"/>
  <c r="U320" i="6"/>
  <c r="U634" i="6"/>
  <c r="U451" i="6"/>
  <c r="U630" i="6"/>
  <c r="U329" i="6"/>
  <c r="U185" i="6"/>
  <c r="U130" i="6"/>
  <c r="U134" i="6"/>
  <c r="U82" i="6"/>
  <c r="U149" i="6"/>
  <c r="U201" i="6"/>
  <c r="U670" i="6"/>
  <c r="U652" i="6"/>
  <c r="U601" i="6"/>
  <c r="U589" i="6"/>
  <c r="U543" i="6"/>
  <c r="U546" i="6"/>
  <c r="U567" i="6"/>
  <c r="U483" i="6"/>
  <c r="U414" i="6"/>
  <c r="U398" i="6"/>
  <c r="U364" i="6"/>
  <c r="U332" i="6"/>
  <c r="U494" i="6"/>
  <c r="U455" i="6"/>
  <c r="U430" i="6"/>
  <c r="U418" i="6"/>
  <c r="U389" i="6"/>
  <c r="U357" i="6"/>
  <c r="U325" i="6"/>
  <c r="U296" i="6"/>
  <c r="U264" i="6"/>
  <c r="U333" i="6"/>
  <c r="U301" i="6"/>
  <c r="U236" i="6"/>
  <c r="U232" i="6"/>
  <c r="U174" i="6"/>
  <c r="U121" i="6"/>
  <c r="U110" i="6"/>
  <c r="U101" i="6"/>
  <c r="U30" i="6"/>
  <c r="U22" i="6"/>
  <c r="U14" i="6"/>
  <c r="U6" i="6"/>
  <c r="U256" i="6"/>
  <c r="U228" i="6"/>
  <c r="U192" i="6"/>
  <c r="U97" i="6"/>
  <c r="U54" i="6"/>
  <c r="U59" i="6"/>
  <c r="U676" i="6"/>
  <c r="U660" i="6"/>
  <c r="U586" i="6"/>
  <c r="U566" i="6"/>
  <c r="U502" i="6"/>
  <c r="U463" i="6"/>
  <c r="U360" i="6"/>
  <c r="U392" i="6"/>
  <c r="U353" i="6"/>
  <c r="U459" i="6"/>
  <c r="U491" i="6"/>
  <c r="U368" i="6"/>
  <c r="U106" i="6"/>
  <c r="U300" i="6"/>
  <c r="U265" i="6"/>
  <c r="U146" i="6"/>
  <c r="U122" i="6"/>
  <c r="U46" i="6"/>
  <c r="U249" i="6"/>
  <c r="U683" i="6"/>
  <c r="U650" i="6"/>
  <c r="U209" i="6"/>
  <c r="U526" i="6"/>
  <c r="U344" i="6"/>
  <c r="U11" i="6"/>
  <c r="U237" i="6"/>
  <c r="U642" i="6"/>
  <c r="U93" i="6"/>
  <c r="U221" i="6"/>
  <c r="U23" i="6"/>
  <c r="U550" i="6"/>
  <c r="U632" i="6"/>
  <c r="U624" i="6"/>
  <c r="U616" i="6"/>
  <c r="U257" i="6"/>
  <c r="U435" i="6"/>
  <c r="U361" i="6"/>
  <c r="U178" i="6"/>
  <c r="U369" i="6"/>
  <c r="U471" i="6"/>
  <c r="U166" i="6"/>
  <c r="U67" i="6"/>
  <c r="U253" i="6"/>
  <c r="U165" i="6"/>
  <c r="U737" i="6"/>
  <c r="U751" i="6"/>
  <c r="U740" i="6"/>
  <c r="U754" i="6"/>
  <c r="U724" i="6"/>
  <c r="U721" i="6"/>
  <c r="U712" i="6"/>
  <c r="U728" i="6"/>
  <c r="U725" i="6"/>
  <c r="U714" i="6"/>
  <c r="U729" i="6"/>
  <c r="U734" i="6"/>
  <c r="U747" i="6"/>
  <c r="U736" i="6"/>
  <c r="U755" i="6"/>
  <c r="U752" i="6"/>
  <c r="U727" i="6"/>
  <c r="U717" i="6"/>
  <c r="U720" i="6"/>
  <c r="U719" i="6"/>
  <c r="U723" i="6"/>
  <c r="U735" i="6"/>
  <c r="U745" i="6"/>
  <c r="U742" i="6"/>
  <c r="U749" i="6"/>
  <c r="U756" i="6"/>
  <c r="U744" i="6"/>
  <c r="U750" i="6"/>
  <c r="U733" i="6"/>
  <c r="U730" i="6"/>
  <c r="U716" i="6"/>
  <c r="U715" i="6"/>
  <c r="U718" i="6"/>
  <c r="U726" i="6"/>
  <c r="U711" i="6"/>
  <c r="U722" i="6"/>
  <c r="U743" i="6"/>
  <c r="U732" i="6"/>
  <c r="U731" i="6"/>
  <c r="U741" i="6"/>
  <c r="U738" i="6"/>
  <c r="U713" i="6"/>
  <c r="U739" i="6"/>
  <c r="U753" i="6"/>
  <c r="U748" i="6"/>
  <c r="U746" i="6"/>
  <c r="M5" i="20"/>
  <c r="M7" i="20" s="1"/>
  <c r="G5" i="20"/>
  <c r="G7" i="20" s="1"/>
  <c r="E7" i="20"/>
  <c r="H5" i="20"/>
  <c r="H7" i="20" s="1"/>
  <c r="J5" i="20"/>
  <c r="J7" i="20" s="1"/>
  <c r="L5" i="20"/>
  <c r="L7" i="20" s="1"/>
  <c r="K5" i="20"/>
  <c r="K7" i="20" s="1"/>
  <c r="F5" i="20"/>
  <c r="F7" i="20" s="1"/>
  <c r="I5" i="20"/>
  <c r="I7" i="20" s="1"/>
  <c r="I744" i="6"/>
  <c r="Q3664" i="7" l="1"/>
  <c r="J3664" i="30"/>
  <c r="J3114" i="30"/>
  <c r="J2327" i="30"/>
  <c r="J1000" i="30"/>
  <c r="J1955" i="30"/>
  <c r="J1261" i="30"/>
  <c r="J2451" i="30"/>
  <c r="J1954" i="30"/>
  <c r="J2318" i="30"/>
  <c r="J627" i="30"/>
  <c r="J802" i="30"/>
  <c r="J2326" i="30"/>
  <c r="J881" i="30"/>
  <c r="J882" i="30"/>
  <c r="J242" i="30"/>
  <c r="J3379" i="30"/>
  <c r="J2255" i="30"/>
  <c r="J2385" i="30"/>
  <c r="J2193" i="30"/>
  <c r="J1953" i="30"/>
  <c r="J976" i="30"/>
  <c r="J15" i="30"/>
  <c r="J405" i="30"/>
  <c r="J1297" i="30"/>
  <c r="J969" i="30"/>
  <c r="J129" i="30"/>
  <c r="J3219" i="30"/>
  <c r="Q3379" i="7"/>
  <c r="Q405" i="7"/>
  <c r="Q881" i="7"/>
  <c r="Q1261" i="7"/>
  <c r="Q2326" i="7"/>
  <c r="Q15" i="7"/>
  <c r="Q129" i="7"/>
  <c r="Q1297" i="7"/>
  <c r="Q882" i="7"/>
  <c r="Q2255" i="7"/>
  <c r="Q1000" i="7"/>
  <c r="Q1954" i="7"/>
  <c r="Q2451" i="7"/>
  <c r="Q3114" i="7"/>
  <c r="Q242" i="7"/>
  <c r="Q802" i="7"/>
  <c r="Q1955" i="7"/>
  <c r="Q1953" i="7"/>
  <c r="Q2385" i="7"/>
  <c r="Q3219" i="7"/>
  <c r="Q976" i="7"/>
  <c r="Q2327" i="7"/>
  <c r="Q627" i="7"/>
  <c r="Q969" i="7"/>
  <c r="Q2193" i="7"/>
  <c r="Q2318" i="7"/>
  <c r="A768" i="6"/>
  <c r="A769" i="6" s="1"/>
  <c r="A770" i="6" s="1"/>
  <c r="A771" i="6" s="1"/>
  <c r="A772" i="6" s="1"/>
  <c r="I767" i="6"/>
  <c r="I745" i="6"/>
  <c r="Q3665" i="7" l="1"/>
  <c r="J3665" i="30"/>
  <c r="Q3382" i="7"/>
  <c r="J3382" i="30"/>
  <c r="I768" i="6"/>
  <c r="I746" i="6"/>
  <c r="Q3398" i="7" l="1"/>
  <c r="J3398" i="30"/>
  <c r="Q3677" i="7"/>
  <c r="J3677" i="30"/>
  <c r="I747" i="6"/>
  <c r="Q3406" i="7" l="1"/>
  <c r="J3406" i="30"/>
  <c r="I769" i="6"/>
  <c r="I748" i="6"/>
  <c r="Q3444" i="7" l="1"/>
  <c r="J3444" i="30"/>
  <c r="Q3683" i="7"/>
  <c r="J3683" i="30"/>
  <c r="I770" i="6"/>
  <c r="I749" i="6"/>
  <c r="Q3448" i="7" l="1"/>
  <c r="J3448" i="30"/>
  <c r="Q3687" i="7"/>
  <c r="J3687" i="30"/>
  <c r="I772" i="6"/>
  <c r="I771" i="6"/>
  <c r="I750" i="6"/>
  <c r="Q3468" i="7" l="1"/>
  <c r="J3468" i="30"/>
  <c r="Q3698" i="7"/>
  <c r="J3698" i="30"/>
  <c r="Q3701" i="7"/>
  <c r="J3701" i="30"/>
  <c r="I751" i="6"/>
  <c r="Q3476" i="7" l="1"/>
  <c r="J3476" i="30"/>
  <c r="I752" i="6"/>
  <c r="Q3480" i="7" l="1"/>
  <c r="J3480" i="30"/>
  <c r="I753" i="6"/>
  <c r="Q3486" i="7" l="1"/>
  <c r="J3486" i="30"/>
  <c r="I754" i="6"/>
  <c r="Q3493" i="7" l="1"/>
  <c r="J3493" i="30"/>
  <c r="I756" i="6"/>
  <c r="I755" i="6"/>
  <c r="Q3506" i="7" l="1"/>
  <c r="J3506" i="30"/>
  <c r="Q3540" i="7"/>
  <c r="D6" i="20" s="1"/>
  <c r="J3540"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Tomoko DeLaTorre</author>
  </authors>
  <commentList>
    <comment ref="L1" authorId="0" shapeId="0" xr:uid="{00000000-0006-0000-0400-000001000000}">
      <text>
        <r>
          <rPr>
            <b/>
            <sz val="9"/>
            <color indexed="81"/>
            <rFont val="Tahoma"/>
            <family val="2"/>
          </rPr>
          <t>Tomoko DeLaTorre:</t>
        </r>
        <r>
          <rPr>
            <sz val="9"/>
            <color indexed="81"/>
            <rFont val="Tahoma"/>
            <family val="2"/>
          </rPr>
          <t xml:space="preserve">
Cities and Streets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vtaylor</author>
  </authors>
  <commentList>
    <comment ref="C525" authorId="0" shapeId="0" xr:uid="{00000000-0006-0000-0A00-000001000000}">
      <text>
        <r>
          <rPr>
            <sz val="9"/>
            <color indexed="81"/>
            <rFont val="Tahoma"/>
            <family val="2"/>
          </rPr>
          <t xml:space="preserve">Not a typo. Project completed by Mike King prior to coming to NN.
</t>
        </r>
      </text>
    </comment>
    <comment ref="C981" authorId="0" shapeId="0" xr:uid="{00000000-0006-0000-0A00-000002000000}">
      <text>
        <r>
          <rPr>
            <b/>
            <sz val="9"/>
            <color indexed="81"/>
            <rFont val="Tahoma"/>
            <family val="2"/>
          </rPr>
          <t>vtaylor:</t>
        </r>
        <r>
          <rPr>
            <sz val="9"/>
            <color indexed="81"/>
            <rFont val="Tahoma"/>
            <family val="2"/>
          </rPr>
          <t xml:space="preserve">
Not a typo. Project completed by Mike King prior to coming to NN.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Farmer, Christine</author>
  </authors>
  <commentList>
    <comment ref="B147" authorId="0" shapeId="0" xr:uid="{00000000-0006-0000-0D00-000001000000}">
      <text>
        <r>
          <rPr>
            <b/>
            <sz val="9"/>
            <color indexed="81"/>
            <rFont val="Tahoma"/>
            <family val="2"/>
          </rPr>
          <t>Farmer, Christine:</t>
        </r>
        <r>
          <rPr>
            <sz val="9"/>
            <color indexed="81"/>
            <rFont val="Tahoma"/>
            <family val="2"/>
          </rPr>
          <t xml:space="preserve">
Database is showing as "submitted" with minimal info</t>
        </r>
      </text>
    </comment>
  </commentList>
</comments>
</file>

<file path=xl/sharedStrings.xml><?xml version="1.0" encoding="utf-8"?>
<sst xmlns="http://schemas.openxmlformats.org/spreadsheetml/2006/main" count="125461" uniqueCount="11851">
  <si>
    <t>order</t>
  </si>
  <si>
    <t>ProjNum</t>
  </si>
  <si>
    <t>YYYY_Q</t>
  </si>
  <si>
    <t>Title</t>
  </si>
  <si>
    <t>Client</t>
  </si>
  <si>
    <t>City</t>
  </si>
  <si>
    <t>City_Clean</t>
  </si>
  <si>
    <t>State</t>
  </si>
  <si>
    <t>Country</t>
  </si>
  <si>
    <t>Region</t>
  </si>
  <si>
    <t>SectorAll</t>
  </si>
  <si>
    <t>City_State</t>
  </si>
  <si>
    <t>LocID_Sec</t>
  </si>
  <si>
    <t>Sector</t>
  </si>
  <si>
    <t>DoubleSec</t>
  </si>
  <si>
    <t>Note</t>
  </si>
  <si>
    <t>LocID</t>
  </si>
  <si>
    <t>Abu Dhabi Al Ain Charrette</t>
  </si>
  <si>
    <t>Abu Dhabi Executive Affairs Authority</t>
  </si>
  <si>
    <t>Abu Dhabi</t>
  </si>
  <si>
    <t>INT</t>
  </si>
  <si>
    <t>United Arab Emirates</t>
  </si>
  <si>
    <t>International</t>
  </si>
  <si>
    <t>Multimodal</t>
  </si>
  <si>
    <t>Abu Dhabi Capital District</t>
  </si>
  <si>
    <t>Abu Dhabi Master Plan</t>
  </si>
  <si>
    <t>Parking and TDM</t>
  </si>
  <si>
    <t>Abu Dhabi Salam Street Charrette</t>
  </si>
  <si>
    <t>Executive Affairs Authority</t>
  </si>
  <si>
    <t>2008-3</t>
  </si>
  <si>
    <t>Abu Dhabi Contemporary Urbanism Course</t>
  </si>
  <si>
    <t>Abu Dhabi Urban Planning Council</t>
  </si>
  <si>
    <t>Abu Dhabi Western Region Charrette</t>
  </si>
  <si>
    <t>Development Regulations Framework - Abu Dhabi Metro Area</t>
  </si>
  <si>
    <t>Emirate of Abu Dhabi Urban Planning Council</t>
  </si>
  <si>
    <t>2008-4</t>
  </si>
  <si>
    <t>Mainland/Airport Region Area Framework Plan</t>
  </si>
  <si>
    <t>2009-1</t>
  </si>
  <si>
    <t>Abu Dhabi Urban Street Design and Mobility Standards Manual</t>
  </si>
  <si>
    <t>2009-2</t>
  </si>
  <si>
    <t>Abu Dhabi Estidama Programme</t>
  </si>
  <si>
    <t>2009-3</t>
  </si>
  <si>
    <t>Plan Al Ain 2030: Central District Plan</t>
  </si>
  <si>
    <t>2010-4</t>
  </si>
  <si>
    <t>Abu Dhabi Urban Street Design Manual v2</t>
  </si>
  <si>
    <t>Abu Dhabi Department of Transportation</t>
  </si>
  <si>
    <t>Town of Acton Transportation Planning</t>
  </si>
  <si>
    <t>Town of Acton TAC</t>
  </si>
  <si>
    <t>Acton</t>
  </si>
  <si>
    <t>MA</t>
  </si>
  <si>
    <t>USA</t>
  </si>
  <si>
    <t>East Coast</t>
  </si>
  <si>
    <t>Transit</t>
  </si>
  <si>
    <t>Reverse Angle Parking Support in Cushing Square Belmont</t>
  </si>
  <si>
    <t>Smith Legacy Partners</t>
  </si>
  <si>
    <t>East coast</t>
  </si>
  <si>
    <t>2009-4</t>
  </si>
  <si>
    <t>University Park Alliance Speaking Engagement, University of Akron</t>
  </si>
  <si>
    <t>University of Akron</t>
  </si>
  <si>
    <t>Akron</t>
  </si>
  <si>
    <t>OH</t>
  </si>
  <si>
    <t>Midwest</t>
  </si>
  <si>
    <t>2013-1</t>
  </si>
  <si>
    <t>Regional Planning Services &amp; Project Management, Scenario Planning &amp; Fiscal Impact Analysis</t>
  </si>
  <si>
    <t>Northeast Ohio Sustainable Communities Consortium</t>
  </si>
  <si>
    <t>2013-3</t>
  </si>
  <si>
    <t>Metro On Board Survey</t>
  </si>
  <si>
    <t>Metro Regional Transit Authority (Akron, OH)</t>
  </si>
  <si>
    <t>2010-3</t>
  </si>
  <si>
    <t>Pedestrian Safety in Al Ain Plan</t>
  </si>
  <si>
    <t>Al Ain Municipality, Internal Roads &amp; Infrastructu</t>
  </si>
  <si>
    <t>Al Ain</t>
  </si>
  <si>
    <t>Multimodal/Active Transportation</t>
  </si>
  <si>
    <t>Alameda Parking Study Review</t>
  </si>
  <si>
    <t>City of Alameda, CA</t>
  </si>
  <si>
    <t>Alameda</t>
  </si>
  <si>
    <t>CA</t>
  </si>
  <si>
    <t>California</t>
  </si>
  <si>
    <t>Muni NextBus Perfomance Audit</t>
  </si>
  <si>
    <t>NextBus</t>
  </si>
  <si>
    <t>Alameda Point Transportation Plan</t>
  </si>
  <si>
    <t>Alameda Point On-Call Transportation Planning</t>
  </si>
  <si>
    <t>2010-2</t>
  </si>
  <si>
    <t>Alameda Point EIR</t>
  </si>
  <si>
    <t>Alameda Transit and Access Study</t>
  </si>
  <si>
    <t>2011-2</t>
  </si>
  <si>
    <t>Alameda Citywide On-call Services</t>
  </si>
  <si>
    <t>2012-2</t>
  </si>
  <si>
    <t>Harbor Bay Ferry Terminal Parking Study</t>
  </si>
  <si>
    <t>Water Emergency Transit Authority</t>
  </si>
  <si>
    <t>2012-4</t>
  </si>
  <si>
    <t>Alameda Point Rezoning EIR</t>
  </si>
  <si>
    <t>2014-3</t>
  </si>
  <si>
    <t>City of Alameda - N. Waterfront and Del Monte TDM Analysis</t>
  </si>
  <si>
    <t>City of Alameda</t>
  </si>
  <si>
    <t>Oakland Taxi Permit Assistance</t>
  </si>
  <si>
    <t>JL Morgan Enterprise</t>
  </si>
  <si>
    <t>Alamo</t>
  </si>
  <si>
    <t>PACT</t>
  </si>
  <si>
    <t>Complete Streets plan for Buchanan St and San Pablo Ave</t>
  </si>
  <si>
    <t>City of Albany, CA</t>
  </si>
  <si>
    <t>Albany</t>
  </si>
  <si>
    <t>Albany - Marin Bikeway and Marin Overhead Utility District</t>
  </si>
  <si>
    <t>University Village San Pablo Avenue Bikeway</t>
  </si>
  <si>
    <t>2008-2</t>
  </si>
  <si>
    <t>Delaware Avenue Hamlet Enhancement Study</t>
  </si>
  <si>
    <t>Capital District Transportation Authority</t>
  </si>
  <si>
    <t>NY</t>
  </si>
  <si>
    <t>NY Main Street Program Technical Assistance Add-on</t>
  </si>
  <si>
    <t>New York State Housing Trust Fund Corporation</t>
  </si>
  <si>
    <t>2012-3</t>
  </si>
  <si>
    <t>Affordable Housing and Community Revialization Projects ON_CALL</t>
  </si>
  <si>
    <t>2013-4</t>
  </si>
  <si>
    <t>Jones Beach State Park Master Plan</t>
  </si>
  <si>
    <t>Alliance for New York State Parks</t>
  </si>
  <si>
    <t>2014-1</t>
  </si>
  <si>
    <t>Park South Neighborhood Parking TDM PTDM</t>
  </si>
  <si>
    <t>City of Albany, NY</t>
  </si>
  <si>
    <t>Albany 2030 Sustainable Code Project &amp; Unified Sustainable Development Ordinance</t>
  </si>
  <si>
    <t>City of Albany</t>
  </si>
  <si>
    <t>Albany, OR Transit Planning</t>
  </si>
  <si>
    <t>Albany Area MPO</t>
  </si>
  <si>
    <t>OR</t>
  </si>
  <si>
    <t>Northwest</t>
  </si>
  <si>
    <t>Albuquerque Transit Charette</t>
  </si>
  <si>
    <t>City of Albuquerque</t>
  </si>
  <si>
    <t>Albuquerque</t>
  </si>
  <si>
    <t>NM</t>
  </si>
  <si>
    <t>Southwest</t>
  </si>
  <si>
    <t>Albuquerque On-Call Planning and Related Services</t>
  </si>
  <si>
    <t>Albuquerque Volcano Heights Development Plan</t>
  </si>
  <si>
    <t>multimodal</t>
  </si>
  <si>
    <t>Albuquerque Paratransit Eligibility &amp; Service Mix</t>
  </si>
  <si>
    <t>Albuquerque Central Ave Complete Street Master Plan</t>
  </si>
  <si>
    <t>Albuquerque On Call Professional Services</t>
  </si>
  <si>
    <t>Mid-Region Council of Governments</t>
  </si>
  <si>
    <t>Innovate ABQ</t>
  </si>
  <si>
    <t>City of Albuquerque, NM</t>
  </si>
  <si>
    <t>2015-4</t>
  </si>
  <si>
    <t>Albuquerque Urban Trail Concepts</t>
  </si>
  <si>
    <t>PerkinsWill</t>
  </si>
  <si>
    <t>Landmark/Van Dorn Redevelopment Plan</t>
  </si>
  <si>
    <t>City of Alexandria</t>
  </si>
  <si>
    <t>Alexandria</t>
  </si>
  <si>
    <t>VA</t>
  </si>
  <si>
    <t>Planning and Zoning Consultant Services</t>
  </si>
  <si>
    <t>Alexandria VA Multi-Modal Transportation and Engineering Services On Call</t>
  </si>
  <si>
    <t>2012-1</t>
  </si>
  <si>
    <t>DASH (Alexandria Transit Company) Efficiency and Effectiveness Study</t>
  </si>
  <si>
    <t>Gateway Development Project</t>
  </si>
  <si>
    <t>Tauber Family Foundation</t>
  </si>
  <si>
    <t>2014-2</t>
  </si>
  <si>
    <t>Update to Pedestrian and Bicycle Master Plan</t>
  </si>
  <si>
    <t>Allentown Downtown Development and Urban Design Plan</t>
  </si>
  <si>
    <t>City of Allentown</t>
  </si>
  <si>
    <t>Allentown</t>
  </si>
  <si>
    <t>PA</t>
  </si>
  <si>
    <t>State Road 9 Livable Design</t>
  </si>
  <si>
    <t>Alpharetta, GA</t>
  </si>
  <si>
    <t>Alpharetta</t>
  </si>
  <si>
    <t>GA</t>
  </si>
  <si>
    <t>Southeast</t>
  </si>
  <si>
    <t>FlexBus Operations Management</t>
  </si>
  <si>
    <t>City of Altamonte Springs, FL</t>
  </si>
  <si>
    <t>Altamonte Springs</t>
  </si>
  <si>
    <t>FL</t>
  </si>
  <si>
    <t>Creation to a Town Transportation Plan Amherst MA</t>
  </si>
  <si>
    <t>Department of Public Works Amherst</t>
  </si>
  <si>
    <t>Amherst</t>
  </si>
  <si>
    <t>Amherst Transportation On-Call</t>
  </si>
  <si>
    <t>Anaheim Taxi Franchises RFP</t>
  </si>
  <si>
    <t>City of Anaheim</t>
  </si>
  <si>
    <t>Anaheim</t>
  </si>
  <si>
    <t>2014-4</t>
  </si>
  <si>
    <t>Andover Downtown Parking Study</t>
  </si>
  <si>
    <t>Town of Andover</t>
  </si>
  <si>
    <t>Andover</t>
  </si>
  <si>
    <t>Angwin Ecovillage at Pacific Union College EIR PTDM</t>
  </si>
  <si>
    <t>Triad Development</t>
  </si>
  <si>
    <t>Angwin</t>
  </si>
  <si>
    <t>Ann Arbor Parking Study Phase 2</t>
  </si>
  <si>
    <t>City of Ann Arbor</t>
  </si>
  <si>
    <t>Ann Arbor</t>
  </si>
  <si>
    <t>MI</t>
  </si>
  <si>
    <t>Downtown Ann Arbor Street Framework Plan</t>
  </si>
  <si>
    <t>Ann Arbor Downtown Development Authority</t>
  </si>
  <si>
    <t>Parking and Transportation Demand Management Analysis</t>
  </si>
  <si>
    <t>Downtown Streetscape Design &amp; Engineering Services</t>
  </si>
  <si>
    <t>Design and Engineering</t>
  </si>
  <si>
    <t>Annapolis City Dock Master Plan</t>
  </si>
  <si>
    <t>City of Annapolis, MD</t>
  </si>
  <si>
    <t>Annapolis</t>
  </si>
  <si>
    <t>MD</t>
  </si>
  <si>
    <t>Eastport Traffic Study</t>
  </si>
  <si>
    <t>City of Annapolis</t>
  </si>
  <si>
    <t>Cedar Avenue Corridor BRT Station Siting Study</t>
  </si>
  <si>
    <t>Dakota County</t>
  </si>
  <si>
    <t>Apple Valley</t>
  </si>
  <si>
    <t>MN</t>
  </si>
  <si>
    <t>Cedar Avenue BRT Station Siting Study</t>
  </si>
  <si>
    <t>Aquinnah Wampanoag Transit Assessment Plan</t>
  </si>
  <si>
    <t>Wampanoag Tribe of Gay Head</t>
  </si>
  <si>
    <t>Anquinnah</t>
  </si>
  <si>
    <t>Aquinnah</t>
  </si>
  <si>
    <t>2010-1</t>
  </si>
  <si>
    <t>I-355 Express Bus Corridor Development</t>
  </si>
  <si>
    <t>PACE Suburban Bus Service</t>
  </si>
  <si>
    <t>Arlington Heights</t>
  </si>
  <si>
    <t>IL</t>
  </si>
  <si>
    <t>Pace Paratransit Centralized Call Center</t>
  </si>
  <si>
    <t>Pace Call Implementation</t>
  </si>
  <si>
    <t>Pace (ART) Niles Community Circulator Modernization</t>
  </si>
  <si>
    <t>DHCD Downtown Initiative Parking Workshop</t>
  </si>
  <si>
    <t>Massachusetts DHCD</t>
  </si>
  <si>
    <t>Arlington</t>
  </si>
  <si>
    <t>Arlington Parking Management Plan</t>
  </si>
  <si>
    <t>Town of Arlington</t>
  </si>
  <si>
    <t>Dallas Ft Worth Airport Transit Access Study</t>
  </si>
  <si>
    <t>North Central Texas Council of Governments</t>
  </si>
  <si>
    <t>TX</t>
  </si>
  <si>
    <t>South</t>
  </si>
  <si>
    <t>Transit Needs Assessment and Planning Study</t>
  </si>
  <si>
    <t>North Central Texas Council of Governments-NCTCOG</t>
  </si>
  <si>
    <t>Public Needs Assessment for Tarrant County</t>
  </si>
  <si>
    <t>DFW Airport Transit Study Add-On Task</t>
  </si>
  <si>
    <t>Transit Master Plan for Fort Worth Transit Authority</t>
  </si>
  <si>
    <t>Corridor Master Plan for State Highway 199</t>
  </si>
  <si>
    <t>Arlington County Commercial Building Parking Assessment</t>
  </si>
  <si>
    <t>Arlington County, VA</t>
  </si>
  <si>
    <t>East Falls Church Land Use and Transportation Study</t>
  </si>
  <si>
    <t>Taxicab Study</t>
  </si>
  <si>
    <t>Rosslyn Height Forum</t>
  </si>
  <si>
    <t>Vornado</t>
  </si>
  <si>
    <t>2011-4</t>
  </si>
  <si>
    <t>Fairfax County Countywide Transit Study</t>
  </si>
  <si>
    <t>Renaissance Planning Group</t>
  </si>
  <si>
    <t>Multimodal Transportation Planning</t>
  </si>
  <si>
    <t>Market Analysis for Commuter Ferry Service</t>
  </si>
  <si>
    <t>Northern Virginia Transportation Commission</t>
  </si>
  <si>
    <t>Courthouse Square Planning and Urban Design Study</t>
  </si>
  <si>
    <t>Arlington County Trans. Perf. Monitoring FY 2016</t>
  </si>
  <si>
    <t>Ralston Road Corridor Plan</t>
  </si>
  <si>
    <t>City of Arvada</t>
  </si>
  <si>
    <t>Arvada</t>
  </si>
  <si>
    <t>CO</t>
  </si>
  <si>
    <t>Mountain</t>
  </si>
  <si>
    <t>2013-2</t>
  </si>
  <si>
    <t>Form-Based Code - West Haywood Road</t>
  </si>
  <si>
    <t>City of Asheville, NC</t>
  </si>
  <si>
    <t>Asheville</t>
  </si>
  <si>
    <t>NC</t>
  </si>
  <si>
    <t>Asheville Transportation Plan</t>
  </si>
  <si>
    <t>City of Asheville</t>
  </si>
  <si>
    <t>2015-1</t>
  </si>
  <si>
    <t>Form-Based Code Project River Arts District</t>
  </si>
  <si>
    <t>Ashland, OR TSP Transit Update</t>
  </si>
  <si>
    <t>City of Ashland, OR</t>
  </si>
  <si>
    <t>Ashland</t>
  </si>
  <si>
    <t>Transit Regionalization Study</t>
  </si>
  <si>
    <t>Lewis Clark Valley MPO</t>
  </si>
  <si>
    <t>Asotin</t>
  </si>
  <si>
    <t>WA</t>
  </si>
  <si>
    <t>northwest</t>
  </si>
  <si>
    <t>Rifle Circulator Feasibility Study</t>
  </si>
  <si>
    <t>Roaring Fork Transportation Authority</t>
  </si>
  <si>
    <t>Aspen</t>
  </si>
  <si>
    <t>Menlo School TDM Plan</t>
  </si>
  <si>
    <t>Menlo School</t>
  </si>
  <si>
    <t>Atherton</t>
  </si>
  <si>
    <t>GDOT Services for Intermodal Programs</t>
  </si>
  <si>
    <t>Georgia DOT</t>
  </si>
  <si>
    <t>Atlanta</t>
  </si>
  <si>
    <t>GDOT Statewide HST</t>
  </si>
  <si>
    <t>Update Transit Procedural Manuals</t>
  </si>
  <si>
    <t>2011-1</t>
  </si>
  <si>
    <t>Complete Streets for Communities Putting Prevention to Work</t>
  </si>
  <si>
    <t>Center for Disease Control</t>
  </si>
  <si>
    <t>Regional Transit Planning Services</t>
  </si>
  <si>
    <t>Atlanta Regional Commission</t>
  </si>
  <si>
    <t>Rural and Human Services Transportation 2012 Reporting Services</t>
  </si>
  <si>
    <t>Georgia Regional Transportation Authority (GRTA)</t>
  </si>
  <si>
    <t>Atlanta Taxicab Industry Analysis</t>
  </si>
  <si>
    <t>Central Atlanta Progress - Downtown TMA</t>
  </si>
  <si>
    <t>Rural and Human Services Transportation 2013/2014 Reporting Services</t>
  </si>
  <si>
    <t>Atlanta Regional One Click</t>
  </si>
  <si>
    <t>Passion City Church Parking</t>
  </si>
  <si>
    <t>Passion City Church</t>
  </si>
  <si>
    <t>Marta's Planning and Technical Services</t>
  </si>
  <si>
    <t>Metropolitan Atlanta Rapid Transit Authority</t>
  </si>
  <si>
    <t>CDC Complete Streets Workshops</t>
  </si>
  <si>
    <t>GRTA Comprehensive Operational Analysis</t>
  </si>
  <si>
    <t>Georgia Regional Transit Authority</t>
  </si>
  <si>
    <t>Virginia Highland Master Plan</t>
  </si>
  <si>
    <t>Virginia Highland Civic Association</t>
  </si>
  <si>
    <t>Atlanta Buckhead Street Design</t>
  </si>
  <si>
    <t>Buckhead Community Improvement District</t>
  </si>
  <si>
    <t>Atlanta Virginia-Highland Traffic Calming</t>
  </si>
  <si>
    <t>Downtown South Transit Station Area Enhancement</t>
  </si>
  <si>
    <t>Atlanta Piedmont Park Event Management Study</t>
  </si>
  <si>
    <t>City of Atlanta</t>
  </si>
  <si>
    <t>MARTA ADA Eligibility Travel Training Task Order No. 2014-LRSRP-11</t>
  </si>
  <si>
    <t>South Fulton Parkway Corridor Transit Reassessment</t>
  </si>
  <si>
    <t>Tucker-Northlake Master Plan</t>
  </si>
  <si>
    <t>Tucker-Northlake Community Improvement District</t>
  </si>
  <si>
    <t>Atlanta 10th/Monroe Transportation Planning</t>
  </si>
  <si>
    <t>Carter &amp; Associates LLC</t>
  </si>
  <si>
    <t>2015-2</t>
  </si>
  <si>
    <t>Atlanta Beltline Professional Planning Services</t>
  </si>
  <si>
    <t>Atlanta Beltline Inc</t>
  </si>
  <si>
    <t>2015-3</t>
  </si>
  <si>
    <t>General Planning Consulting Services</t>
  </si>
  <si>
    <t>Senior Transportation Services Assessment</t>
  </si>
  <si>
    <t>Fulton County, GA</t>
  </si>
  <si>
    <t>Statewide State and Federal Transit Program</t>
  </si>
  <si>
    <t>Georgia Department of Transportation</t>
  </si>
  <si>
    <t>Midtown Atlanta District Transportation Study</t>
  </si>
  <si>
    <t>Midtown Alliance</t>
  </si>
  <si>
    <t>Lewiston-Auburn Short Range Transit Plan Update</t>
  </si>
  <si>
    <t>Lewiston-Auburn Transit Committee</t>
  </si>
  <si>
    <t>Auburn</t>
  </si>
  <si>
    <t>ME</t>
  </si>
  <si>
    <t>Downtown Arterial Bike Study &amp; Complete Streets BMP Manual</t>
  </si>
  <si>
    <t>Androscoggin Transportation Resource Center</t>
  </si>
  <si>
    <t>New Zealand Transport Summit</t>
  </si>
  <si>
    <t>Auckland Council</t>
  </si>
  <si>
    <t>Auckland</t>
  </si>
  <si>
    <t>New Zealand</t>
  </si>
  <si>
    <t>Maine DOT On-call</t>
  </si>
  <si>
    <t>Maine Department of Transportation</t>
  </si>
  <si>
    <t>Augusta</t>
  </si>
  <si>
    <t>Pfluger Bicycle Bridge, Austin TX</t>
  </si>
  <si>
    <t>Roma Design Group</t>
  </si>
  <si>
    <t>Austin</t>
  </si>
  <si>
    <t>Mueller TX Parking Management</t>
  </si>
  <si>
    <t>Catellus</t>
  </si>
  <si>
    <t>Mueller TX Development Parking Design Review</t>
  </si>
  <si>
    <t>Riata Vista Master Plan Assistance</t>
  </si>
  <si>
    <t>Studio 8 Architects</t>
  </si>
  <si>
    <t>Mueller Parking Program and Parking Benefit District</t>
  </si>
  <si>
    <t>San Marcos UZA 5-Year Transit Plan</t>
  </si>
  <si>
    <t>Capital Area Rural Transportation System CARTS-TX</t>
  </si>
  <si>
    <t>Capital Metro Paratransit Eligibility</t>
  </si>
  <si>
    <t>Capital Metro Transportation Authority</t>
  </si>
  <si>
    <t>Connect Central Corridor Compresensive Transit Analysis</t>
  </si>
  <si>
    <t>Austin Transportation Vision</t>
  </si>
  <si>
    <t>City of Austin Transportation Department</t>
  </si>
  <si>
    <t>Lamar Beach Master Plan</t>
  </si>
  <si>
    <t>Design Workshop</t>
  </si>
  <si>
    <t>Multimodal/Design and Engineering</t>
  </si>
  <si>
    <t>Avondale Estates Road Diet-Roundabout Feasibility Study</t>
  </si>
  <si>
    <t>City of Avondale Estates</t>
  </si>
  <si>
    <t>Avondale Estates</t>
  </si>
  <si>
    <t>Coordinated Human Services Plan</t>
  </si>
  <si>
    <t>Kern Council of Governments</t>
  </si>
  <si>
    <t>Bakersfield</t>
  </si>
  <si>
    <t>Arvin/Lamont/Bakersfield Corridor TDP</t>
  </si>
  <si>
    <t>KERN SB 375 CLIMATE CHANGE</t>
  </si>
  <si>
    <t>Metropolitan Bakersfield Transit System Long-Range Plan</t>
  </si>
  <si>
    <t>Kern Regional Transit Bakersfield Service Analysis</t>
  </si>
  <si>
    <t>Kern River Valley Transportation Development Plan</t>
  </si>
  <si>
    <t>California High Speed Rail Station Area Plan</t>
  </si>
  <si>
    <t>City of Bakersfield</t>
  </si>
  <si>
    <t>Johns Hopkins Campus Planning</t>
  </si>
  <si>
    <t>Johns Hopkins Real Estate</t>
  </si>
  <si>
    <t>Baltimore</t>
  </si>
  <si>
    <t>Eastern Maryland Multi-modal Planning</t>
  </si>
  <si>
    <t>TND Planning Group</t>
  </si>
  <si>
    <t>Baltimore MTA Red Line "Railvolution"</t>
  </si>
  <si>
    <t>Maryland Transit Administration</t>
  </si>
  <si>
    <t>Baltimore Westside Parking Study</t>
  </si>
  <si>
    <t>City of Baltimore</t>
  </si>
  <si>
    <t>Baltimore Paratransit Legal Assistance</t>
  </si>
  <si>
    <t>Maryland Disability Law Center - Tech. Assistance</t>
  </si>
  <si>
    <t>Improving Conditions for Pedestrians Study</t>
  </si>
  <si>
    <t>Gesellschaft für Technische Zusammenarbeit (GTZ)</t>
  </si>
  <si>
    <t>Bangkok</t>
  </si>
  <si>
    <t>Thailand</t>
  </si>
  <si>
    <t>Barrington Parking Study</t>
  </si>
  <si>
    <t>Town of Barrington, RI</t>
  </si>
  <si>
    <t>Barrington</t>
  </si>
  <si>
    <t>RI</t>
  </si>
  <si>
    <t>Bay Springs Community Center Parking Study</t>
  </si>
  <si>
    <t>Baton Rouge East Parish Comprehensive Plan</t>
  </si>
  <si>
    <t>Baton Rouge</t>
  </si>
  <si>
    <t>LA</t>
  </si>
  <si>
    <t>Baton Rouge Health District</t>
  </si>
  <si>
    <t>Baton Rouge Area Foundation</t>
  </si>
  <si>
    <t>Comprehensive and Strategic Campus Master Plan</t>
  </si>
  <si>
    <t>Louisiana State University</t>
  </si>
  <si>
    <t>Beaverton Civic Plan</t>
  </si>
  <si>
    <t>City of Beaverton, OR</t>
  </si>
  <si>
    <t>Beaverton</t>
  </si>
  <si>
    <t>Beaverton Creekside District Master Plan</t>
  </si>
  <si>
    <t>City of Beaverton</t>
  </si>
  <si>
    <t>4215 and 4235 SE 17th Avenue-Holgate TOD Traffic Impact Study and TDM Plan</t>
  </si>
  <si>
    <t>Brooklyn NowRuz Development LLC</t>
  </si>
  <si>
    <t>Bedford Smart Code</t>
  </si>
  <si>
    <t>Town of Bedford, NH</t>
  </si>
  <si>
    <t>Bedford</t>
  </si>
  <si>
    <t>NH</t>
  </si>
  <si>
    <t>Bellevue Light Rail Best Practices</t>
  </si>
  <si>
    <t>City of Bellevue, WA</t>
  </si>
  <si>
    <t>Bellevue</t>
  </si>
  <si>
    <t>Bellevue, WA Great Streets Plan</t>
  </si>
  <si>
    <t>Mithun Architects</t>
  </si>
  <si>
    <t>Bellevue -- Eastgate Area Land Use and Transp. Project</t>
  </si>
  <si>
    <t>City of Bellevue</t>
  </si>
  <si>
    <t>Bellevue College TDM Planning</t>
  </si>
  <si>
    <t>Calvin Jordan Associates</t>
  </si>
  <si>
    <t>2011-3</t>
  </si>
  <si>
    <t>Downtown Transportation Plan Update</t>
  </si>
  <si>
    <t>Expedia Commute Options - Phase I Bellevue</t>
  </si>
  <si>
    <t>Expedia.com</t>
  </si>
  <si>
    <t>Expedia Commute Options - Phase II Seattle</t>
  </si>
  <si>
    <t>Expedia Relocation TDM Plan</t>
  </si>
  <si>
    <t>Bellevue Street Design Standards</t>
  </si>
  <si>
    <t>Expedia Commute Coordinator</t>
  </si>
  <si>
    <t>Community Survey Services</t>
  </si>
  <si>
    <t>Whatcom Transportation Authority</t>
  </si>
  <si>
    <t>Bellingham</t>
  </si>
  <si>
    <t>Six Year Stretegic Plan</t>
  </si>
  <si>
    <t>Town of Belmont Parking Workshop</t>
  </si>
  <si>
    <t>Town of Belmont</t>
  </si>
  <si>
    <t>Belmont</t>
  </si>
  <si>
    <t>Town of Belmont Comprehensive Plan</t>
  </si>
  <si>
    <t>Belmont Comp Plan Phase II</t>
  </si>
  <si>
    <t>Belmont Center Parking Management Plan</t>
  </si>
  <si>
    <t>Belmont Parking Management Implementation Assistance</t>
  </si>
  <si>
    <t>Parking and tdm</t>
  </si>
  <si>
    <t>Beloit Transit System TDP</t>
  </si>
  <si>
    <t>City of Beloit, WI</t>
  </si>
  <si>
    <t>Beloit</t>
  </si>
  <si>
    <t>WI</t>
  </si>
  <si>
    <t>Bend MPO Transit and Land Use Plan</t>
  </si>
  <si>
    <t>Bend MPO</t>
  </si>
  <si>
    <t>Bend</t>
  </si>
  <si>
    <t>Bend Central Oregon Strategic Transportation Options Plan</t>
  </si>
  <si>
    <t>Central Oregon Intergovernmental Council</t>
  </si>
  <si>
    <t>Bend_Central Oregon Transit Master Plan</t>
  </si>
  <si>
    <t>Bend Central District MMA</t>
  </si>
  <si>
    <t>City of Bend</t>
  </si>
  <si>
    <t>Benicia Intermodal and Park and Ride Facilities Project</t>
  </si>
  <si>
    <t>City of Benicia, CA</t>
  </si>
  <si>
    <t>Benicia</t>
  </si>
  <si>
    <t>TravelChoice Berkeley</t>
  </si>
  <si>
    <t>Transportation and Land Use Coalition</t>
  </si>
  <si>
    <t>Berkeley</t>
  </si>
  <si>
    <t>Alameda Community Based Transportation Plan</t>
  </si>
  <si>
    <t>Design Community + Environment (DC&amp;E)</t>
  </si>
  <si>
    <t>Berkeley BRT Facilitation Assistance</t>
  </si>
  <si>
    <t>City of Berkeley, CA</t>
  </si>
  <si>
    <t>Berkeley On-Call Transportation Planning Services</t>
  </si>
  <si>
    <t>Berkeley BRT Facilitation Phase II</t>
  </si>
  <si>
    <t>Berkeley Downtown Parking and TDM Program</t>
  </si>
  <si>
    <t>City of Berkeley</t>
  </si>
  <si>
    <t>UC Berkeley Parking Plan</t>
  </si>
  <si>
    <t>University of California, Berkeley</t>
  </si>
  <si>
    <t>Through the Looking Glass Paratransit Policy</t>
  </si>
  <si>
    <t>Megan Kirschbaum</t>
  </si>
  <si>
    <t>california</t>
  </si>
  <si>
    <t>Berkeley Climate Initiative Innovation Grant Preparation Assistance</t>
  </si>
  <si>
    <t>Berkeley - West Street Pathway</t>
  </si>
  <si>
    <t>UC Berkeley Long Range Development Plan</t>
  </si>
  <si>
    <t>City of Berkeley On-Call: Grant Application to MTC for Urban Trunk Line Enhancement</t>
  </si>
  <si>
    <t>DRA Technical Assistance</t>
  </si>
  <si>
    <t>Disability Rights Advocates</t>
  </si>
  <si>
    <t>Berkeley Carshare Assistance</t>
  </si>
  <si>
    <t>UC Berkeley Dwight Childcare Parking and Circulation</t>
  </si>
  <si>
    <t>UC Berkeley</t>
  </si>
  <si>
    <t>Berkeley 2201 Dwight Parking Study</t>
  </si>
  <si>
    <t>Nautilus Group</t>
  </si>
  <si>
    <t>On-Call Transportation Planning Services</t>
  </si>
  <si>
    <t>Berkeley YMCA TDM Study</t>
  </si>
  <si>
    <t>YMCA of the Central Bay Area</t>
  </si>
  <si>
    <t>Berkeley On-Call Willa Ng Study</t>
  </si>
  <si>
    <t>Berkeley Way Development</t>
  </si>
  <si>
    <t>Bridge Housing, Inc. CA</t>
  </si>
  <si>
    <t>North Bethesda TMD Surveys</t>
  </si>
  <si>
    <t>North Bethesda TDM</t>
  </si>
  <si>
    <t>Bethesda</t>
  </si>
  <si>
    <t>The Latham Transportation Analysis</t>
  </si>
  <si>
    <t>SB-Urban</t>
  </si>
  <si>
    <t>Plymouth Area Transit Feasibility Study</t>
  </si>
  <si>
    <t>North Country Council</t>
  </si>
  <si>
    <t>Bethlehem</t>
  </si>
  <si>
    <t>PaperClip College Campus Webinar</t>
  </si>
  <si>
    <t>PaperClip Communications</t>
  </si>
  <si>
    <t>Bettendorf</t>
  </si>
  <si>
    <t>IA</t>
  </si>
  <si>
    <t>Beverly Hills Taxi Franchise Plan</t>
  </si>
  <si>
    <t>City of Beverly HIlls</t>
  </si>
  <si>
    <t>Beverly Hills</t>
  </si>
  <si>
    <t>pact</t>
  </si>
  <si>
    <t>Beverly Hills Taxi Franchise Implementation</t>
  </si>
  <si>
    <t>City of Beverly Hills</t>
  </si>
  <si>
    <t>Beverly Hills In-Lieu Parking Study</t>
  </si>
  <si>
    <t>City of Beverly Hills, CA</t>
  </si>
  <si>
    <t>Beverly Hills Taxi Franchise Assistance</t>
  </si>
  <si>
    <t>East Billings Urban Renewal District Master Plan</t>
  </si>
  <si>
    <t>Big Sky Economic Development Authority</t>
  </si>
  <si>
    <t>Billings</t>
  </si>
  <si>
    <t>MT</t>
  </si>
  <si>
    <t>Billings Parking Text and Map Amendments</t>
  </si>
  <si>
    <t>City of Billings</t>
  </si>
  <si>
    <t>Binghamton University Transportation and Parking Study</t>
  </si>
  <si>
    <t>Binghamton University</t>
  </si>
  <si>
    <t>Binghamton</t>
  </si>
  <si>
    <t>BJCTA GEC On-call</t>
  </si>
  <si>
    <t>Birmingham-Jefferson County Transit Authority (BJ)</t>
  </si>
  <si>
    <t>Birmingham</t>
  </si>
  <si>
    <t>AL</t>
  </si>
  <si>
    <t>Woodward Interchange</t>
  </si>
  <si>
    <t>Gibbs Planning</t>
  </si>
  <si>
    <t>Bis-Man Transit Development Plan</t>
  </si>
  <si>
    <t>Bismarck-Mandan MPO</t>
  </si>
  <si>
    <t>Bismarck</t>
  </si>
  <si>
    <t>ND</t>
  </si>
  <si>
    <t>Downtown Bismarck Sub-Area Study</t>
  </si>
  <si>
    <t>Bloomington Normal Main Street TDM</t>
  </si>
  <si>
    <t>McLean County Regional Planning Commission</t>
  </si>
  <si>
    <t>Bloomington</t>
  </si>
  <si>
    <t>Downtown Bloomington Master Plan</t>
  </si>
  <si>
    <t>Downtown Bloomington Association</t>
  </si>
  <si>
    <t>Multimodal Center Site Evaluation</t>
  </si>
  <si>
    <t>City of Boise, ID</t>
  </si>
  <si>
    <t>Boise</t>
  </si>
  <si>
    <t>ID</t>
  </si>
  <si>
    <t>Statewide Mobility Management Systems Analysis &amp; Implementation Plan</t>
  </si>
  <si>
    <t>State of Idaho</t>
  </si>
  <si>
    <t>Idaho Statewide Public Transportation Plan</t>
  </si>
  <si>
    <t>Idaho Transportation Department</t>
  </si>
  <si>
    <t>MBTA Bus Operations Task Order Contract</t>
  </si>
  <si>
    <t>Massachusetts Bay Transportation Authority (MBTA)</t>
  </si>
  <si>
    <t>Boston</t>
  </si>
  <si>
    <t>Technical Assistance for the Massachusetts Downtown Initiative Program</t>
  </si>
  <si>
    <t>2008-1</t>
  </si>
  <si>
    <t>Concetta Vaudo v. E &amp; A, et al.</t>
  </si>
  <si>
    <t>Meehan, Boyle, Black &amp; Fitzgerald, PC</t>
  </si>
  <si>
    <t>Sarah Jolliffe v. Porter Square</t>
  </si>
  <si>
    <t>MaxPac TOD in Somerville</t>
  </si>
  <si>
    <t>KSS Realty Partners</t>
  </si>
  <si>
    <t>MBTA Planning On-Call Services</t>
  </si>
  <si>
    <t>east coast</t>
  </si>
  <si>
    <t>The Ride</t>
  </si>
  <si>
    <t>Boston Greenway District Study</t>
  </si>
  <si>
    <t>Greenway District</t>
  </si>
  <si>
    <t>DHCD Downtown Initiative Parking Workshop 2009</t>
  </si>
  <si>
    <t>Newmarket District Parking Demand Study</t>
  </si>
  <si>
    <t>Boston Redevelopment Authority</t>
  </si>
  <si>
    <t>Medford Square Parking Garage Study</t>
  </si>
  <si>
    <t>MassDevelopment</t>
  </si>
  <si>
    <t>Technical Assistance for Massachusetts Attorney General's Office</t>
  </si>
  <si>
    <t>Massachusetts Attorney General's Office</t>
  </si>
  <si>
    <t>MBTA General Engineering Consulting for Transit &amp; Paratransit</t>
  </si>
  <si>
    <t>MBTA The Ride Technical Assistance</t>
  </si>
  <si>
    <t>Excel Academy Permitting East Boston</t>
  </si>
  <si>
    <t>Excel Academy</t>
  </si>
  <si>
    <t>McGrath Highway De-Elevation Study in Somerville</t>
  </si>
  <si>
    <t>MassDOT</t>
  </si>
  <si>
    <t>Boston Off-Street Parking Policy</t>
  </si>
  <si>
    <t>City of Boston</t>
  </si>
  <si>
    <t>DHCD Downtown Initiative Technical Services</t>
  </si>
  <si>
    <t>MBTA The Ride Eligibility Work Plan</t>
  </si>
  <si>
    <t>Beyond Boston – A Transit Study for the Commonwealth</t>
  </si>
  <si>
    <t>Boston City Hall Plaza Redesign</t>
  </si>
  <si>
    <t>MBTA Key Bus Routes - Add'l Routes</t>
  </si>
  <si>
    <t>MBTA</t>
  </si>
  <si>
    <t>Newmarket Parking Study White Paper Add-On</t>
  </si>
  <si>
    <t>Springfield Convention Center Parking &amp; Transportation Assistance</t>
  </si>
  <si>
    <t>DHCD MDI Downtown Walking and Parking Workshop</t>
  </si>
  <si>
    <t>Department of Housing and Community Development</t>
  </si>
  <si>
    <t>Statewide Parking Workshop for DHCD MDI 2012</t>
  </si>
  <si>
    <t>Woburn Parking Study for DHCD MDI</t>
  </si>
  <si>
    <t>Berkshires Parking &amp; Walking Workshop</t>
  </si>
  <si>
    <t>Mass in Motion</t>
  </si>
  <si>
    <t>MBTA Key Bus Routes (15, 22, 28, 32)</t>
  </si>
  <si>
    <t>Natick Parking Management Plan</t>
  </si>
  <si>
    <t>MBTA Operations and Service Planning On-Call</t>
  </si>
  <si>
    <t>Waterfront District Municipal Harbor Plan/Greenway District Zoning Analysis</t>
  </si>
  <si>
    <t>2012 Architectural and Engineering Prequalifications</t>
  </si>
  <si>
    <t>Boston BCEC Parking Garage Workshop</t>
  </si>
  <si>
    <t>Utile Inc.</t>
  </si>
  <si>
    <t>MBTA Key Bus Routes (Final Design - 15, 22, 28, 32)</t>
  </si>
  <si>
    <t>MBTA RIDE RFP Assistance</t>
  </si>
  <si>
    <t>Mt Vernon Street Boston Re-Envisioning</t>
  </si>
  <si>
    <t>The American City Coalition (TACC)</t>
  </si>
  <si>
    <t>1350 Boylston Development Study</t>
  </si>
  <si>
    <t>Skanska</t>
  </si>
  <si>
    <t>Boston Taxi Consultant</t>
  </si>
  <si>
    <t>Newtonville Apartments - Austin Street</t>
  </si>
  <si>
    <t>New Atlantic Development</t>
  </si>
  <si>
    <t>Wareham Onset Beach Parking for DHCD</t>
  </si>
  <si>
    <t>New England Center for Homeless Veterans</t>
  </si>
  <si>
    <t>Pinck &amp; Co</t>
  </si>
  <si>
    <t>Boston Society of Architects Presentation</t>
  </si>
  <si>
    <t>Boston Society of Architects</t>
  </si>
  <si>
    <t>BRA -South Station Master Plan</t>
  </si>
  <si>
    <t>MBTA Model Change and Provider Procurement Assistance for THE RIDE - Phase 2</t>
  </si>
  <si>
    <t>MBTA - Planning and Engineering Services</t>
  </si>
  <si>
    <t>MBTA Task Order - Fare Change Technical Support</t>
  </si>
  <si>
    <t>Boston University - TDM Planning</t>
  </si>
  <si>
    <t>Boston University</t>
  </si>
  <si>
    <t>Nantasket Beach Planning Study</t>
  </si>
  <si>
    <t>135 Bremen Street</t>
  </si>
  <si>
    <t>Bremen LLC</t>
  </si>
  <si>
    <t>ADA Compliance Review Hampton</t>
  </si>
  <si>
    <t>Planner's Collaborative</t>
  </si>
  <si>
    <t>BMIP - Boston Marine Industrial Park Master Plan</t>
  </si>
  <si>
    <t>Boston Parking Policy Study</t>
  </si>
  <si>
    <t>A Better City</t>
  </si>
  <si>
    <t>Boston Urban Mobility Vision Plan</t>
  </si>
  <si>
    <t>Boston Transportation Department</t>
  </si>
  <si>
    <t>Dinosaur Capital Partners</t>
  </si>
  <si>
    <t>Partners HealthCare - TDM Plan</t>
  </si>
  <si>
    <t>Partners Health Care</t>
  </si>
  <si>
    <t>MBTA Program for Mass Transportation Bus Modal Plan 2014</t>
  </si>
  <si>
    <t>Chicopee West End Streetscape Plan</t>
  </si>
  <si>
    <t>Parking Technical Assistance to the Town of Danvers</t>
  </si>
  <si>
    <t>MA Department of Housing &amp; Community Development</t>
  </si>
  <si>
    <t>Quinsigamond Plaza Zoning Analysis</t>
  </si>
  <si>
    <t>Springfield TDI District for Mass Development</t>
  </si>
  <si>
    <t>NewProgram for Mass Transportation Rapid Transit Modal Plan</t>
  </si>
  <si>
    <t>Living with Water Competition</t>
  </si>
  <si>
    <t>Partners HealthCare - TDM Plan Phase 2</t>
  </si>
  <si>
    <t>MassDevelopment Planning Consultant Services</t>
  </si>
  <si>
    <t>Massachusetts Development Finance Agency</t>
  </si>
  <si>
    <t>MassDOT Everett Transit Study</t>
  </si>
  <si>
    <t>MBTA - Bus Stop Audits</t>
  </si>
  <si>
    <t>MBTA - Review of The RIDE (Task 6)</t>
  </si>
  <si>
    <t>Boston University TDM Marketing</t>
  </si>
  <si>
    <t>Newtonville - Austin Street - Transportation Impact</t>
  </si>
  <si>
    <t>Streetparkd Multimodal Data Tool Development</t>
  </si>
  <si>
    <t>Streetparkd Inc.</t>
  </si>
  <si>
    <t>Haverhill Master Plan for Mass Development TDI</t>
  </si>
  <si>
    <t>Citywide Plan Imagine Boston 2030</t>
  </si>
  <si>
    <t>MCCA Lot D Parking</t>
  </si>
  <si>
    <t>Mass Convention Center Authority</t>
  </si>
  <si>
    <t>Partners HealthCare Traffic Peer Review</t>
  </si>
  <si>
    <t>ADA Paratransit Compliance Review 2</t>
  </si>
  <si>
    <t>Boston Alston I-90 Interchange Review</t>
  </si>
  <si>
    <t>Boston Street Atlas</t>
  </si>
  <si>
    <t>Management Consultants, Program Coordinators and Planners Services</t>
  </si>
  <si>
    <t>The Commonwealth of Massachusetts</t>
  </si>
  <si>
    <t>Wentworth Institute of Technology Campus Plan</t>
  </si>
  <si>
    <t>Goody Clancy</t>
  </si>
  <si>
    <t>Wentworth</t>
  </si>
  <si>
    <t>University of Washington Transportation and Parking On Call</t>
  </si>
  <si>
    <t>University of Washington</t>
  </si>
  <si>
    <t>Bothell</t>
  </si>
  <si>
    <t>Boulder Transit Master Plan</t>
  </si>
  <si>
    <t>City of Boulder</t>
  </si>
  <si>
    <t>Boulder</t>
  </si>
  <si>
    <t>Countywide Eco Pass Feasibility Study</t>
  </si>
  <si>
    <t>Boulder County, CO</t>
  </si>
  <si>
    <t>Boulder, CO Sustainable Streets and</t>
  </si>
  <si>
    <t>Boulder Civic Center Redevelopment</t>
  </si>
  <si>
    <t>Mobility For All Needs Assessment &amp; Action Plan</t>
  </si>
  <si>
    <t>Clearfield / Layton Circulator Feasibility Study</t>
  </si>
  <si>
    <t>Metro Analytics</t>
  </si>
  <si>
    <t>Bountiful</t>
  </si>
  <si>
    <t>UT</t>
  </si>
  <si>
    <t>Transportation, Parking and Urban Design Study</t>
  </si>
  <si>
    <t>Town of Breckenridge</t>
  </si>
  <si>
    <t>Breckenridge</t>
  </si>
  <si>
    <t>Kitsap On-Call Consulting Services Contract</t>
  </si>
  <si>
    <t>Kitsap Transit</t>
  </si>
  <si>
    <t>Bremerton</t>
  </si>
  <si>
    <t>On-Call, Small-Scale, Engineering Services, Roster 2007-2008</t>
  </si>
  <si>
    <t>SR 305 Corridor Alternatives Analysis Technical Study</t>
  </si>
  <si>
    <t>Kitsap Transit On-Call Small Scale Engineering Services Roster October 2009 - September 2010</t>
  </si>
  <si>
    <t>Brentwood Missouri Comprehensive Plan</t>
  </si>
  <si>
    <t>City of Brentwood, MO</t>
  </si>
  <si>
    <t>Brentwood</t>
  </si>
  <si>
    <t>MO</t>
  </si>
  <si>
    <t>Bridgeport Charrette (Caltrans Planning Grant)</t>
  </si>
  <si>
    <t>Mono County</t>
  </si>
  <si>
    <t>Bridgeport</t>
  </si>
  <si>
    <t>Bridgewater Downtown Community Dev Master Plan</t>
  </si>
  <si>
    <t>Town of Bridgewater</t>
  </si>
  <si>
    <t>Bridgewater</t>
  </si>
  <si>
    <t>Brisbane Baylands EIR extended</t>
  </si>
  <si>
    <t>City of Brisbane</t>
  </si>
  <si>
    <t>Brisbane</t>
  </si>
  <si>
    <t>Brockton Downtown Parking Study</t>
  </si>
  <si>
    <t>City of Brockton, MA</t>
  </si>
  <si>
    <t>Brockton</t>
  </si>
  <si>
    <t>Brookings OR TSP Update</t>
  </si>
  <si>
    <t>Brookings, OR</t>
  </si>
  <si>
    <t>Brookings</t>
  </si>
  <si>
    <t>Brookline Place Transportation Review</t>
  </si>
  <si>
    <t>Town of Brookline</t>
  </si>
  <si>
    <t>Brookline</t>
  </si>
  <si>
    <t>Town of Brookline TDM Assistance</t>
  </si>
  <si>
    <t>Downtown Brooklyn Intermodal Transit Project</t>
  </si>
  <si>
    <t>Department of Transportation</t>
  </si>
  <si>
    <t>Brooklyn</t>
  </si>
  <si>
    <t>NYCDOT On-Call: Jackson Heights, Queens</t>
  </si>
  <si>
    <t>New York City Department of Transportation</t>
  </si>
  <si>
    <t>Fulton Street Transit Mall Reconstruction Study</t>
  </si>
  <si>
    <t>Broadway Project Intercept Interviews: Phase 2</t>
  </si>
  <si>
    <t>Reconstruction of Roberto Clemente Plaza</t>
  </si>
  <si>
    <t>Reconstruction of Roberto Clemente Plaza Add-on</t>
  </si>
  <si>
    <t>Brooklyn Waterfront Streetcar Study</t>
  </si>
  <si>
    <t>Lower Manhattan Curb Management</t>
  </si>
  <si>
    <t>LaGuardia Airport Access Alternatives Analysis</t>
  </si>
  <si>
    <t>Downtown Arterial &amp; Complete Streets</t>
  </si>
  <si>
    <t>Street Plans Collaborative</t>
  </si>
  <si>
    <t>Buenos Aires - Pedestrian Safety Workshop</t>
  </si>
  <si>
    <t>World Bank</t>
  </si>
  <si>
    <t>Buenos Aires</t>
  </si>
  <si>
    <t>Argentina</t>
  </si>
  <si>
    <t>Buenos Aires Pedestrian Safety Workshop Follow-up</t>
  </si>
  <si>
    <t>City of Buenos Aires</t>
  </si>
  <si>
    <t>Facilities Master Plan - Buffalo State College (the “Project”)</t>
  </si>
  <si>
    <t>State University Construction Fund</t>
  </si>
  <si>
    <t>Buffalo</t>
  </si>
  <si>
    <t>Richardson Complex Traffic Analysis for Buffalo State College</t>
  </si>
  <si>
    <t>Flynn Battaglia</t>
  </si>
  <si>
    <t>Transit Planning and Technical Term Consultant</t>
  </si>
  <si>
    <t>Niagra Frontier Transportation Authority</t>
  </si>
  <si>
    <t>Burbank TDM and Trip Generation Review</t>
  </si>
  <si>
    <t>City of Burbank</t>
  </si>
  <si>
    <t>Burbank</t>
  </si>
  <si>
    <t>White Paper - Eligible Operator Status</t>
  </si>
  <si>
    <t>Burlingame 988 Howard Parking Study</t>
  </si>
  <si>
    <t>Emporio Group Inc</t>
  </si>
  <si>
    <t>Burlingame</t>
  </si>
  <si>
    <t>Burlingame General Plan and Zoning Ordinance</t>
  </si>
  <si>
    <t>City of Burlingame</t>
  </si>
  <si>
    <t>Burlington Waterfront Master Plan &amp; Form Based Code</t>
  </si>
  <si>
    <t>Burlington Department of Planning and Zoning</t>
  </si>
  <si>
    <t>Burlington</t>
  </si>
  <si>
    <t>VT</t>
  </si>
  <si>
    <t>Burlington, VT On-Call Planning, Design, and Real Estate Services</t>
  </si>
  <si>
    <t>City of Burlington</t>
  </si>
  <si>
    <t>Urban Sustainability Directors Network Parking Summit 2014</t>
  </si>
  <si>
    <t>99-B Bus Queue Study</t>
  </si>
  <si>
    <t>Translink</t>
  </si>
  <si>
    <t>Burnaby</t>
  </si>
  <si>
    <t>BC</t>
  </si>
  <si>
    <t>Canada</t>
  </si>
  <si>
    <t>TransLink BRT Accessibility</t>
  </si>
  <si>
    <t>TransLink Custom Transit</t>
  </si>
  <si>
    <t>TransLink Wayfinding Project</t>
  </si>
  <si>
    <t>TransLink Community Outreach</t>
  </si>
  <si>
    <t>TransLink Eligibility Phase 3</t>
  </si>
  <si>
    <t>TransLink Custom Transit Eligibility</t>
  </si>
  <si>
    <t>Vancouver, BC Translink Strategic Transit Network Review</t>
  </si>
  <si>
    <t>Vancouver, BC Translink UBC Rapid Transit Extension</t>
  </si>
  <si>
    <t>TransLink On-Call RFQ</t>
  </si>
  <si>
    <t>TransLink Eligibility Implementation</t>
  </si>
  <si>
    <t>TransLink Transportation Design Manual</t>
  </si>
  <si>
    <t>HandyDART Eligibility Implementation Phase 3</t>
  </si>
  <si>
    <t>Add-On</t>
  </si>
  <si>
    <t>Metrotown Exchange Functional Plan</t>
  </si>
  <si>
    <t>Consultant Transportation Planning and Engineering Services</t>
  </si>
  <si>
    <t>Conceptual Design of Upgraded Phibbs Exchange</t>
  </si>
  <si>
    <t>TransLink Next Eligibility</t>
  </si>
  <si>
    <t>TransLink Surrey Central Exchange Schematic Design</t>
  </si>
  <si>
    <t>South Coast BC Metrotown SkyTrain Station and Exchange Upgrades-Design Services</t>
  </si>
  <si>
    <t>TransLink Moody Centre Station Conceptual Design</t>
  </si>
  <si>
    <t>Burquitlam Near Term Design</t>
  </si>
  <si>
    <t>Apple Valley Layover Project</t>
  </si>
  <si>
    <t>Minnesota Valley Transit Authority</t>
  </si>
  <si>
    <t>Burnsville</t>
  </si>
  <si>
    <t>Calgary SE Corridor Transitway Study</t>
  </si>
  <si>
    <t>City of Calgary</t>
  </si>
  <si>
    <t>Calgary</t>
  </si>
  <si>
    <t>AB</t>
  </si>
  <si>
    <t>Calgary Bikeway Projects Design Consulting Services</t>
  </si>
  <si>
    <t>Calgary Inglewood Junction TOD Master Plan</t>
  </si>
  <si>
    <t>Transportation Consulting Services</t>
  </si>
  <si>
    <t>Transportation Consulting Services 50 Avenue SW Corridor Study</t>
  </si>
  <si>
    <t>CRTMA and MIT Shuttle Merger Maps and Outreach</t>
  </si>
  <si>
    <t>Charles River TMA</t>
  </si>
  <si>
    <t>Cambridge</t>
  </si>
  <si>
    <t>Urban Design/Planning of the Central and Kendall Square Area</t>
  </si>
  <si>
    <t>City of Cambridge</t>
  </si>
  <si>
    <t>Hotel Kendall</t>
  </si>
  <si>
    <t>Harvard GSD Executive Education Course</t>
  </si>
  <si>
    <t>Harvard University Graduate School of Design</t>
  </si>
  <si>
    <t>CRTMA EZRide Shuttle Brochure and Signage Update</t>
  </si>
  <si>
    <t>Cambridge Jefferson Park Redevelopment for CHA</t>
  </si>
  <si>
    <t>Cambridge Housing Authority</t>
  </si>
  <si>
    <t>Small Business Innovation Research (SBIR) Program: Parking-Cruising Caused Congestion</t>
  </si>
  <si>
    <t>U.S. Department of Transportation</t>
  </si>
  <si>
    <t>Quinsigamond Plaza Analysis</t>
  </si>
  <si>
    <t>Forecast Shrewsbury LP</t>
  </si>
  <si>
    <t>FTA Title VI Compliance Reviews</t>
  </si>
  <si>
    <t>Calyptus Consulting Group</t>
  </si>
  <si>
    <t>Harvard University PTDM Analysis</t>
  </si>
  <si>
    <t>Harvard Univeristy</t>
  </si>
  <si>
    <t>Cambridge City Wide Planning</t>
  </si>
  <si>
    <t>Calgary Regional TOD Guidelines</t>
  </si>
  <si>
    <t>Calgary Regional Partnership</t>
  </si>
  <si>
    <t>Pattulo Bridge Transportation Study</t>
  </si>
  <si>
    <t>University of Ottawa Campus Plan</t>
  </si>
  <si>
    <t>University of Ottawa</t>
  </si>
  <si>
    <t>Ottawa</t>
  </si>
  <si>
    <t>Canmore Alberta Ski Resort Parking Study</t>
  </si>
  <si>
    <t>realty company</t>
  </si>
  <si>
    <t>Canmore</t>
  </si>
  <si>
    <t>HOMEFED Wild Cherry Canyon Traffic Mitigation</t>
  </si>
  <si>
    <t>HomeFed Corporation</t>
  </si>
  <si>
    <t>Carlsbad</t>
  </si>
  <si>
    <t>Carmel, IN - Merchant's Square</t>
  </si>
  <si>
    <t>City of Carmel, IN</t>
  </si>
  <si>
    <t>Carmel</t>
  </si>
  <si>
    <t>IN</t>
  </si>
  <si>
    <t>Safety Management Plans</t>
  </si>
  <si>
    <t>Nevada DOT</t>
  </si>
  <si>
    <t>Carson City</t>
  </si>
  <si>
    <t>Borough of Carteret Ferry earmark support</t>
  </si>
  <si>
    <t>Borough of Carteret</t>
  </si>
  <si>
    <t>Carteret</t>
  </si>
  <si>
    <t>NJ</t>
  </si>
  <si>
    <t>Cary, NC Transportation Update</t>
  </si>
  <si>
    <t>Town of Cary, NC</t>
  </si>
  <si>
    <t>Cary</t>
  </si>
  <si>
    <t>Transit Development and Coordination Plan</t>
  </si>
  <si>
    <t>Casper MPO</t>
  </si>
  <si>
    <t>Casper</t>
  </si>
  <si>
    <t>WY</t>
  </si>
  <si>
    <t>APBP Designing Pedestrian Facilities for Accessibility Training (DPFA) 2011</t>
  </si>
  <si>
    <t>APBP</t>
  </si>
  <si>
    <t>Cedarburg</t>
  </si>
  <si>
    <t>APBP Webinars</t>
  </si>
  <si>
    <t>Complete Streets Workshops</t>
  </si>
  <si>
    <t>2007-3</t>
  </si>
  <si>
    <t>Sustainability in Asian Cities Report</t>
  </si>
  <si>
    <t>Asian Development Bank</t>
  </si>
  <si>
    <t>Changzhou</t>
  </si>
  <si>
    <t>China</t>
  </si>
  <si>
    <t>HSRC Road Safety Academy</t>
  </si>
  <si>
    <t>UNC Highway Safety Research Center</t>
  </si>
  <si>
    <t>Chapel Hill</t>
  </si>
  <si>
    <t>Development of Strategic and Financial Plans</t>
  </si>
  <si>
    <t>Town of Chapel Hill</t>
  </si>
  <si>
    <t>Packard Foundation TDM Add-ON</t>
  </si>
  <si>
    <t>RhodesDahl</t>
  </si>
  <si>
    <t>Charleston</t>
  </si>
  <si>
    <t>SC</t>
  </si>
  <si>
    <t>Gold Rush Circulator Study</t>
  </si>
  <si>
    <t>Charlotte Center City Partners</t>
  </si>
  <si>
    <t>Charlotte</t>
  </si>
  <si>
    <t>Charlotte South End Parking Study</t>
  </si>
  <si>
    <t>San Mateo Executive Park TDM</t>
  </si>
  <si>
    <t>Lowe Enterprises Real Estate Group</t>
  </si>
  <si>
    <t>Bus Service Planning Support Services</t>
  </si>
  <si>
    <t>City of Charlotte, NC</t>
  </si>
  <si>
    <t>Charlottsville - Abermale Regional Transit Plan</t>
  </si>
  <si>
    <t>Charlottsville - Abermale MPO</t>
  </si>
  <si>
    <t>Charlottesville</t>
  </si>
  <si>
    <t>JAUNT, Inc. Transit Development Plan</t>
  </si>
  <si>
    <t>JAUNT, Inc.</t>
  </si>
  <si>
    <t>Charlottesville Area Transit Study</t>
  </si>
  <si>
    <t>City of Charlottesville, VA</t>
  </si>
  <si>
    <t>Charlottesville West Main Street Project</t>
  </si>
  <si>
    <t>City of Charlottesville</t>
  </si>
  <si>
    <t>Charlottesville Urban Design Services</t>
  </si>
  <si>
    <t>Charlottesville West Main Street – add on</t>
  </si>
  <si>
    <t>Charlottesville Parking Consultant</t>
  </si>
  <si>
    <t>Chattanooga Form-Based Code</t>
  </si>
  <si>
    <t>City of Chattanooga, TN</t>
  </si>
  <si>
    <t>Chattanooga</t>
  </si>
  <si>
    <t>TN</t>
  </si>
  <si>
    <t>Chattanooga Art Promenade</t>
  </si>
  <si>
    <t>River City Company</t>
  </si>
  <si>
    <t>Chelmsford Center Village Master Plan</t>
  </si>
  <si>
    <t>Town of Chelmsford</t>
  </si>
  <si>
    <t>Chelmsford</t>
  </si>
  <si>
    <t>Alexion Pharmaceuticals Transportation Planning and Commuter Mobility Consulting</t>
  </si>
  <si>
    <t>Alexion Pharmaceuticals</t>
  </si>
  <si>
    <t>Cheshire</t>
  </si>
  <si>
    <t>CT</t>
  </si>
  <si>
    <t>Chicago "Southworks" Parking, TDM, &amp; Trip Generation at US Steel site</t>
  </si>
  <si>
    <t>Farr Associates</t>
  </si>
  <si>
    <t>Chicago</t>
  </si>
  <si>
    <t>Chicago Transit Authority Real Estate Management Services</t>
  </si>
  <si>
    <t>Chicago Transit Authority (CTA)</t>
  </si>
  <si>
    <t>RTA ADA Requirements Analysis</t>
  </si>
  <si>
    <t>Chicago Regional Transportation Authority</t>
  </si>
  <si>
    <t>Audit of ADA Paratransit Service Changes</t>
  </si>
  <si>
    <t>Chicago RTA ADA Paratransit Eligibility Review</t>
  </si>
  <si>
    <t>Regional Transportation Authority of Northeastern</t>
  </si>
  <si>
    <t>RTA Community and Subregional Planning Studies TOD On Call</t>
  </si>
  <si>
    <t>Regional Transportation Authority</t>
  </si>
  <si>
    <t>Chicago Complete Streets</t>
  </si>
  <si>
    <t>Consortium to Lower Obesity in Chicago Children (C</t>
  </si>
  <si>
    <t>Cook County IL Complete Streets Design Manual - Review</t>
  </si>
  <si>
    <t>Active Transportation Alliance</t>
  </si>
  <si>
    <t>Chicago RTA Community &amp; Subregional Planning Studies</t>
  </si>
  <si>
    <t>Chicago Children's Memorial Hospital Redevelopment TDM</t>
  </si>
  <si>
    <t>McCaffrey Interests</t>
  </si>
  <si>
    <t>Consultant Assistance with LTA and Community Planning</t>
  </si>
  <si>
    <t>Chicago Metropolitan Agency for Planning</t>
  </si>
  <si>
    <t>Chicago Taxicab Studies</t>
  </si>
  <si>
    <t>Chicago Department of Business Affairs and Consume</t>
  </si>
  <si>
    <t>General Planning Consulting</t>
  </si>
  <si>
    <t>Chicago RTA - Community Planning Task Order Contract</t>
  </si>
  <si>
    <t>Stable Funding for Coordinated Paratransit Systems Study</t>
  </si>
  <si>
    <t>Chicago RTA ADA Eligibility RFP</t>
  </si>
  <si>
    <t>Union Square - Developer Work cont'd</t>
  </si>
  <si>
    <t>Union Square Station Association, LLC</t>
  </si>
  <si>
    <t>Meriam Park Parking &amp; TDM</t>
  </si>
  <si>
    <t>New Urban Builders</t>
  </si>
  <si>
    <t>Chico</t>
  </si>
  <si>
    <t>Butte County TDA Performance Audits</t>
  </si>
  <si>
    <t>Butte County Association of Governments (BCAG)</t>
  </si>
  <si>
    <t>Metro Transportation Plan and Sustainable Community Strategy</t>
  </si>
  <si>
    <t>Butte Council of Governments</t>
  </si>
  <si>
    <t>Downtown Chico Access Plan Update</t>
  </si>
  <si>
    <t>City of Chico, CA</t>
  </si>
  <si>
    <t>MA DHCD Parking Workshop in Chicopee</t>
  </si>
  <si>
    <t>Chicopee</t>
  </si>
  <si>
    <t>Chula Vista McMillin Parking Plan</t>
  </si>
  <si>
    <t>Linscott, Law &amp; Greenspan, Engineers</t>
  </si>
  <si>
    <t>Chula Vista</t>
  </si>
  <si>
    <t>Chula Vista Otay UDistrict</t>
  </si>
  <si>
    <t>City of Chula Vista</t>
  </si>
  <si>
    <t>Comprehensive Operational Analysis and Regional Transit Plan</t>
  </si>
  <si>
    <t>Southwest Ohio Reginal Transit Authority (SORTA)</t>
  </si>
  <si>
    <t>Cincinnati</t>
  </si>
  <si>
    <t>Wasson Way Trail Design</t>
  </si>
  <si>
    <t>City of Cincinnati</t>
  </si>
  <si>
    <t>Citrus Heights Transit Services Management Study</t>
  </si>
  <si>
    <t>City of Citrus Heights</t>
  </si>
  <si>
    <t>Citrus Heights</t>
  </si>
  <si>
    <t>Form-Based Code and Related Services</t>
  </si>
  <si>
    <t>Claremont, NH</t>
  </si>
  <si>
    <t>Claremont</t>
  </si>
  <si>
    <t>Human Services Transportation Planning</t>
  </si>
  <si>
    <t>Palouse Regional Transportation Planning Organizat</t>
  </si>
  <si>
    <t>Clarkston</t>
  </si>
  <si>
    <t>Cleveland Public Square Transportation Study</t>
  </si>
  <si>
    <t>Cleveland ParkWorks</t>
  </si>
  <si>
    <t>Cleveland</t>
  </si>
  <si>
    <t>Cleveland Publc Square Design Assistance</t>
  </si>
  <si>
    <t>LAND Studios</t>
  </si>
  <si>
    <t>CLEVELAND Public Square Transit Alts Refinement</t>
  </si>
  <si>
    <t>Transportation for Livable Communities Initiative (TLCI) Contracts - Prequal</t>
  </si>
  <si>
    <t>Northeast Ohio Areawide Coordinating Agency NOACA</t>
  </si>
  <si>
    <t>Cleveland Public Square Transportation Phase II</t>
  </si>
  <si>
    <t>University Circle District Transportation and Mobility Study</t>
  </si>
  <si>
    <t>University Circle, Inc.</t>
  </si>
  <si>
    <t>Cleveland Public Square Maintenance and Protection of Traffic Plan</t>
  </si>
  <si>
    <t>Donley's Inc.</t>
  </si>
  <si>
    <t>Cleveland CircleLink Evaluation</t>
  </si>
  <si>
    <t>Cleveland Euclid Avenue and Adelbert Road Traffic Analysis</t>
  </si>
  <si>
    <t>University Circle, Inc., OH</t>
  </si>
  <si>
    <t>Cleveland Public Square Transit Rebalancing</t>
  </si>
  <si>
    <t>Downtown Cleveland Alliance</t>
  </si>
  <si>
    <t>Cleveland E. 105th St/Stokes/MLK Corridor Analysis</t>
  </si>
  <si>
    <t>Cloverdale CA Station Area Plan</t>
  </si>
  <si>
    <t>City of Cloverdale, CA</t>
  </si>
  <si>
    <t>Cloverdale</t>
  </si>
  <si>
    <t>Saanich Uptown Douglas Corridor Plan</t>
  </si>
  <si>
    <t>Frank planning collaborative</t>
  </si>
  <si>
    <t>Cochrane</t>
  </si>
  <si>
    <t>College Park Development Review</t>
  </si>
  <si>
    <t>City of College Park</t>
  </si>
  <si>
    <t>College Park</t>
  </si>
  <si>
    <t>FREX Fare Analysis Update</t>
  </si>
  <si>
    <t>City of Colorado Springs</t>
  </si>
  <si>
    <t>Colorado Springs</t>
  </si>
  <si>
    <t>Transit Planning On-Call Services</t>
  </si>
  <si>
    <t>Colorado Springs Fare Analysis</t>
  </si>
  <si>
    <t>Colorado Springs Metro Rides Strategic Plan</t>
  </si>
  <si>
    <t>Columbia General Plan Amendment Transit &amp; Transportation Services</t>
  </si>
  <si>
    <t>Development Management Group</t>
  </si>
  <si>
    <t>Columbia</t>
  </si>
  <si>
    <t>City of Columbus Downtown Parking Analysis</t>
  </si>
  <si>
    <t>Columbus Redevelopment Commission</t>
  </si>
  <si>
    <t>Columbus</t>
  </si>
  <si>
    <t>Ohio Mobility Improvement Study</t>
  </si>
  <si>
    <t>Ohio Department of Transportation</t>
  </si>
  <si>
    <t>East Franklinton Creative Community District Revitalization Plan</t>
  </si>
  <si>
    <t>City of Columbus, OH</t>
  </si>
  <si>
    <t>Ohio Transit Needs Study</t>
  </si>
  <si>
    <t>Short North Parking Study</t>
  </si>
  <si>
    <t>Roadway Improvements-Multimodal Transportation Plan</t>
  </si>
  <si>
    <t>COTA Consulting Services Next Generation Plan 2050</t>
  </si>
  <si>
    <t>Central Ohio Transit Authority (COTA)</t>
  </si>
  <si>
    <t>Adaptive Service Analysis Plan</t>
  </si>
  <si>
    <t>Central Contra Costa Transit Authority (CCCTA)</t>
  </si>
  <si>
    <t>Concord</t>
  </si>
  <si>
    <t>Lamorinda Service Plan</t>
  </si>
  <si>
    <t>County Connection SRTP and Title VI</t>
  </si>
  <si>
    <t>Central Contra Costa Transit Authority</t>
  </si>
  <si>
    <t>Concord MA Parking Study</t>
  </si>
  <si>
    <t>Town of Concord</t>
  </si>
  <si>
    <t>Concord - Millbrook Tarry</t>
  </si>
  <si>
    <t>New Hampshire Coordination Summit</t>
  </si>
  <si>
    <t>New Hampshire DOT, Bureau of Rail &amp; Transit</t>
  </si>
  <si>
    <t>Concord Area Transit Service Plan</t>
  </si>
  <si>
    <t>Central New Hampshire Regional Planning Commission</t>
  </si>
  <si>
    <t>State Coordinating Council Mobility Manager</t>
  </si>
  <si>
    <t>Concord Area Transit Grant Writing</t>
  </si>
  <si>
    <t>Concord Area Transit</t>
  </si>
  <si>
    <t>Parking System Strategic Plan &amp; On-Call Services</t>
  </si>
  <si>
    <t>City of Concord, NH</t>
  </si>
  <si>
    <t>Burquitlam LRT Station Transportation &amp; Transit Integration Plan</t>
  </si>
  <si>
    <t>City Of Coquitlam</t>
  </si>
  <si>
    <t>Coquitlam</t>
  </si>
  <si>
    <t>All Aboard Florida Parking Assessment</t>
  </si>
  <si>
    <t>All Aboard Florida</t>
  </si>
  <si>
    <t>Coral Gables</t>
  </si>
  <si>
    <t>Corpus Christi Long Range Transit Plan</t>
  </si>
  <si>
    <t>Corpus Christi Regional Transportation Authority</t>
  </si>
  <si>
    <t>Corpus Christi</t>
  </si>
  <si>
    <t>Comprehensive Operational Analysis</t>
  </si>
  <si>
    <t>Cortland County Transit Needs Assessment</t>
  </si>
  <si>
    <t>Cortland Transit</t>
  </si>
  <si>
    <t>Cortland</t>
  </si>
  <si>
    <t>Corvallis TSP Update</t>
  </si>
  <si>
    <t>City of Corvallis, OR</t>
  </si>
  <si>
    <t>Corvallis</t>
  </si>
  <si>
    <t>Albany/Corvallis On-Board Data Collection</t>
  </si>
  <si>
    <t>Oregon Department of Transportation</t>
  </si>
  <si>
    <t>Cotati Traffic Review</t>
  </si>
  <si>
    <t>City of Cotati</t>
  </si>
  <si>
    <t>Cotati</t>
  </si>
  <si>
    <t>City of Council Bluffs</t>
  </si>
  <si>
    <t>Council Bluffs</t>
  </si>
  <si>
    <t>Covington Preparation of Downtown Land Use and Zoning Study</t>
  </si>
  <si>
    <t>City of Covington</t>
  </si>
  <si>
    <t>Covington</t>
  </si>
  <si>
    <t>Culver City Line By Line Analysis</t>
  </si>
  <si>
    <t>City of Culver City, CA</t>
  </si>
  <si>
    <t>Culver City</t>
  </si>
  <si>
    <t>Transit Line 7 – Scheduling and Runcutting Services</t>
  </si>
  <si>
    <t>Culver City Transit</t>
  </si>
  <si>
    <t>Line-by Line Analysis of Transit Service</t>
  </si>
  <si>
    <t>Culver CityBus EIR Analysis</t>
  </si>
  <si>
    <t>Culver City Mobility Needs Focus Groups</t>
  </si>
  <si>
    <t>Culver City Bus</t>
  </si>
  <si>
    <t>Cupertino School Transportation</t>
  </si>
  <si>
    <t>City of Cupertino</t>
  </si>
  <si>
    <t>Cupertino</t>
  </si>
  <si>
    <t>Apple Campus Design Review and Traffic Mitigation</t>
  </si>
  <si>
    <t>Mobility Management Consulting Services</t>
  </si>
  <si>
    <t>Dallas Area Rapid Transit (DART)</t>
  </si>
  <si>
    <t>Dallas</t>
  </si>
  <si>
    <t>Highland Park Village Master Plan</t>
  </si>
  <si>
    <t>Charter Holdings</t>
  </si>
  <si>
    <t>Vialta Group On-Call for Planning and Engineering</t>
  </si>
  <si>
    <t>Vialta Group</t>
  </si>
  <si>
    <t>Dallas CityDesign Studio Assistance</t>
  </si>
  <si>
    <t>Dallas City Design Studio</t>
  </si>
  <si>
    <t>Dallas Triniity Parkway Phase 2</t>
  </si>
  <si>
    <t>Dallas Arts District – Community Development Plan</t>
  </si>
  <si>
    <t>Dallas Arts District</t>
  </si>
  <si>
    <t>Doheny Village Master Plan</t>
  </si>
  <si>
    <t>Dana Point</t>
  </si>
  <si>
    <t>Dana Point Town Center Parking Management Plan</t>
  </si>
  <si>
    <t>City of Dana Point</t>
  </si>
  <si>
    <t>Dana Point Town Center Parking Plan Phase 2</t>
  </si>
  <si>
    <t>Dana Point Doheny Village Form-based Code</t>
  </si>
  <si>
    <t>Danvers Hobart Street Lot Design</t>
  </si>
  <si>
    <t>Town of Danvers, MA</t>
  </si>
  <si>
    <t>Danvers</t>
  </si>
  <si>
    <t>2005-2</t>
  </si>
  <si>
    <t>Morogoro Road BRT</t>
  </si>
  <si>
    <t>Dar es Salaam</t>
  </si>
  <si>
    <t>Tanzania</t>
  </si>
  <si>
    <t>Dartmouth Parking &amp; Walking Workshop</t>
  </si>
  <si>
    <t>Dartmouth</t>
  </si>
  <si>
    <t>Davenport, IA Traffic and Transportation Plan</t>
  </si>
  <si>
    <t>City of Davenport</t>
  </si>
  <si>
    <t>Davenport</t>
  </si>
  <si>
    <t>Davenport NW Quadrant Smart Growth Concept</t>
  </si>
  <si>
    <t>UC Davis Long Range Development Plan</t>
  </si>
  <si>
    <t>University of California - Davis</t>
  </si>
  <si>
    <t>Davis</t>
  </si>
  <si>
    <t>Miami Valley Coordinated Public Transit - Human Services Transportation</t>
  </si>
  <si>
    <t>Miami Valley Regional Planning Commission</t>
  </si>
  <si>
    <t>Dayton</t>
  </si>
  <si>
    <t>Emory University Transportation Study</t>
  </si>
  <si>
    <t>Emory University</t>
  </si>
  <si>
    <t>Decatur</t>
  </si>
  <si>
    <t>Deerfield MA Complete Streets and Downtown Livability Plan</t>
  </si>
  <si>
    <t>Town of Deerfield</t>
  </si>
  <si>
    <t>Deerfield</t>
  </si>
  <si>
    <t>Del Mar - Parking Management Planning / Active Transportation On-Call Contract</t>
  </si>
  <si>
    <t>City of Del Mar</t>
  </si>
  <si>
    <t>Del Mar</t>
  </si>
  <si>
    <t>Neighborhood Revitalization Plan for Southwest Delano</t>
  </si>
  <si>
    <t>City of Delano</t>
  </si>
  <si>
    <t>Delano</t>
  </si>
  <si>
    <t>Ambedkar Nagar to Delhi Gate BRT</t>
  </si>
  <si>
    <t>Institute for Transportation &amp; Development Policy</t>
  </si>
  <si>
    <t>Delhi</t>
  </si>
  <si>
    <t>India</t>
  </si>
  <si>
    <t>UNT (University of North Texas) Parking and Transportation Master Plan</t>
  </si>
  <si>
    <t>University of North Texas UNT</t>
  </si>
  <si>
    <t>Denton</t>
  </si>
  <si>
    <t>Multimodal/Parking and TDM</t>
  </si>
  <si>
    <t>Academic Impressions Campus TDM Institute</t>
  </si>
  <si>
    <t>Academic Impressions</t>
  </si>
  <si>
    <t>Denver</t>
  </si>
  <si>
    <t>CDOT Transportation Planning Support Services</t>
  </si>
  <si>
    <t>Colorado Department of Transportation</t>
  </si>
  <si>
    <t>IDIQ NPS Transportation Planning and Implementation</t>
  </si>
  <si>
    <t>National Park Service</t>
  </si>
  <si>
    <t>Denver Housing Authority South Lincoln/10th &amp; Osage</t>
  </si>
  <si>
    <t>Denver Housing Authority</t>
  </si>
  <si>
    <t>NPS Long-Range Transportation Plan</t>
  </si>
  <si>
    <t>Adams National Historical Park</t>
  </si>
  <si>
    <t>US Dept of the Interior, National Park Service</t>
  </si>
  <si>
    <t>Denver Rail Station Parking Case Studies</t>
  </si>
  <si>
    <t>Denver Regional Council of Governments (DRCOG)</t>
  </si>
  <si>
    <t>Arches Alternative Transportation System</t>
  </si>
  <si>
    <t>Transportation and Access Planning Muir Woods NPS</t>
  </si>
  <si>
    <t>Transportation Coordination Systems Advisor to the Denver Regional Mobility and</t>
  </si>
  <si>
    <t>Denver Regional Mobility and Access Council</t>
  </si>
  <si>
    <t>Colordo Statewide Transit and Rail</t>
  </si>
  <si>
    <t>Denver RTD Parking Fee Analysis</t>
  </si>
  <si>
    <t>RBC Capital Markets</t>
  </si>
  <si>
    <t>Mesa Verde NP Visitor and Transportation Plan</t>
  </si>
  <si>
    <t>61st &amp; Pena Station Area Parking Plan</t>
  </si>
  <si>
    <t>City and County of Denver</t>
  </si>
  <si>
    <t>University of Denver Campus Transportation Master Plan</t>
  </si>
  <si>
    <t>University of Denver</t>
  </si>
  <si>
    <t>Des Moines Downtown Street Network</t>
  </si>
  <si>
    <t>City of Des Moines, IA</t>
  </si>
  <si>
    <t>Des Moines</t>
  </si>
  <si>
    <t>Desoto, Texas Transit Feasiblity Study</t>
  </si>
  <si>
    <t>City of Desoto</t>
  </si>
  <si>
    <t>DeSoto</t>
  </si>
  <si>
    <t>SMART Passenger Count</t>
  </si>
  <si>
    <t>SMART</t>
  </si>
  <si>
    <t>Detroit</t>
  </si>
  <si>
    <t>Cleveland Ontario Street Garage Access</t>
  </si>
  <si>
    <t>Rock Ventures LLC</t>
  </si>
  <si>
    <t>City of Dixon Readi-Ride SRTP</t>
  </si>
  <si>
    <t>City of Dixon, CA</t>
  </si>
  <si>
    <t>Dixon</t>
  </si>
  <si>
    <t>Qatar - Doha - Al Rayyan Road</t>
  </si>
  <si>
    <t>Urban Planning Development Authority</t>
  </si>
  <si>
    <t>Doha</t>
  </si>
  <si>
    <t>State of Qatar</t>
  </si>
  <si>
    <t>Transportation Network Analysis Bridge Street Corridor</t>
  </si>
  <si>
    <t>City of Dublin, OH</t>
  </si>
  <si>
    <t>Dublin</t>
  </si>
  <si>
    <t>On-Cal” Consultant Services –Transportation/Engineering and Data Collection</t>
  </si>
  <si>
    <t>City of Durham</t>
  </si>
  <si>
    <t>Durham</t>
  </si>
  <si>
    <t>Coppersmith Village</t>
  </si>
  <si>
    <t>NOAH</t>
  </si>
  <si>
    <t>E Boston</t>
  </si>
  <si>
    <t>East Palo Alto General Plan Update</t>
  </si>
  <si>
    <t>City of East Palo Alto</t>
  </si>
  <si>
    <t>East Palo Alto</t>
  </si>
  <si>
    <t>Professional Planning and Environmental On-Call Services</t>
  </si>
  <si>
    <t>Local Transit Feasibility Study</t>
  </si>
  <si>
    <t>Southwest Transit</t>
  </si>
  <si>
    <t>Eden Prairie</t>
  </si>
  <si>
    <t>Grandview District Transportation Study</t>
  </si>
  <si>
    <t>City of Edina, MN</t>
  </si>
  <si>
    <t>Edina</t>
  </si>
  <si>
    <t>Edmonton City Centre Airport Lands, The Master Plan</t>
  </si>
  <si>
    <t>City of Edmonton, Canada</t>
  </si>
  <si>
    <t>Edmonton</t>
  </si>
  <si>
    <t>Edmonton Jasper Place Transit Center TOD</t>
  </si>
  <si>
    <t>Edmonton 28 Street LRT</t>
  </si>
  <si>
    <t>City of Edmonton</t>
  </si>
  <si>
    <t>Streetscape Concept Plan (109 Street to 124 Street)</t>
  </si>
  <si>
    <t>Public Transit Fare Analysis</t>
  </si>
  <si>
    <t>Imperial Valley Association of Governments</t>
  </si>
  <si>
    <t>El Centro</t>
  </si>
  <si>
    <t>El Cerrito Parking Workshop</t>
  </si>
  <si>
    <t>City of El Cerrito</t>
  </si>
  <si>
    <t>El Cerrito</t>
  </si>
  <si>
    <t>CCTA El Cerrito San Pablo Ave PDA Plan Implementation</t>
  </si>
  <si>
    <t>Los Angeles Parents with Disabilities Program</t>
  </si>
  <si>
    <t>Access Services Inc.</t>
  </si>
  <si>
    <t>El Monte</t>
  </si>
  <si>
    <t>Social Services Transportation Inventory and Survey</t>
  </si>
  <si>
    <t>LA Access Services Five Year Business Plan</t>
  </si>
  <si>
    <t>Yosemite Tenaya Lake Area Plan</t>
  </si>
  <si>
    <t>The Yosemite Fund</t>
  </si>
  <si>
    <t>El Portal</t>
  </si>
  <si>
    <t>Planning and Design for Mariposa Grove</t>
  </si>
  <si>
    <t>The Yosemite Conservancy</t>
  </si>
  <si>
    <t>Yosemite Tenaya Lake Phase 2 Design Development and Construction Documents</t>
  </si>
  <si>
    <t>Transit Planning Project</t>
  </si>
  <si>
    <t>City of Ellensburg</t>
  </si>
  <si>
    <t>Ellensburg</t>
  </si>
  <si>
    <t>Ellensburg Council Presentation</t>
  </si>
  <si>
    <t>Ellensburg Transit Feasibility Phase 2</t>
  </si>
  <si>
    <t>Ellensburg Transit Brochure</t>
  </si>
  <si>
    <t>Ellensburg TDP Update</t>
  </si>
  <si>
    <t>City of Emeryville Alternative Transportation Network</t>
  </si>
  <si>
    <t>City of Emeryville, CA</t>
  </si>
  <si>
    <t>Emeryville</t>
  </si>
  <si>
    <t>Powell and Christie Streetscape Design Plan</t>
  </si>
  <si>
    <t>EMERYVILLE Horton St / Overland Ave Corridor Report</t>
  </si>
  <si>
    <t>Walnut Creek BART Parking Privatization</t>
  </si>
  <si>
    <t>BRE Properties</t>
  </si>
  <si>
    <t>Emeryville Sherwin Williams TDM Plan</t>
  </si>
  <si>
    <t>LMC Emeryville Investor, LLC</t>
  </si>
  <si>
    <t>Yosemite Lodge Site Plan</t>
  </si>
  <si>
    <t>Siegel &amp; Strain</t>
  </si>
  <si>
    <t>Emeryville Avalon Bay TDM Strategy</t>
  </si>
  <si>
    <t>AvalonBay Communities, Inc.</t>
  </si>
  <si>
    <t>Thompsonville Parking Plan Study</t>
  </si>
  <si>
    <t>Town of Enfield</t>
  </si>
  <si>
    <t>Enfield</t>
  </si>
  <si>
    <t>Southeast I-25 Urban Corridor TMA Study</t>
  </si>
  <si>
    <t>Southeast I-25 Urban Corridor TMA</t>
  </si>
  <si>
    <t>Englewood</t>
  </si>
  <si>
    <t>Essex CT Town Transportation Study</t>
  </si>
  <si>
    <t>Town of Essex</t>
  </si>
  <si>
    <t>Essex</t>
  </si>
  <si>
    <t>Eugene Lane Transit District On-Call Services</t>
  </si>
  <si>
    <t>Lane Transit District</t>
  </si>
  <si>
    <t>Eugene</t>
  </si>
  <si>
    <t>Lane Transit District Environmental Planning Services</t>
  </si>
  <si>
    <t>LTD Cost Allocation Model</t>
  </si>
  <si>
    <t>Lane Transit District (Eugene) Long Range Transit Plan</t>
  </si>
  <si>
    <t>Lane Transit Environmental Planning Services</t>
  </si>
  <si>
    <t>Lane Transit District Long-Range Service Plan</t>
  </si>
  <si>
    <t>Healthy Design Policy Charrette and Development Checklist</t>
  </si>
  <si>
    <t>Redwood Community Action Agency</t>
  </si>
  <si>
    <t>Eureka</t>
  </si>
  <si>
    <t>Humboldt County General Plan Circulation Element</t>
  </si>
  <si>
    <t>Humboldt Co. Dept. of Health &amp; Human Svcs.</t>
  </si>
  <si>
    <t>Humboldt County Regional Blueprint Planning</t>
  </si>
  <si>
    <t>Humboldt County Association of Governments</t>
  </si>
  <si>
    <t>Eureka- Arcata Route 101 Corridor Improvement Project Review</t>
  </si>
  <si>
    <t>Humboldt Baykeeper</t>
  </si>
  <si>
    <t>Everett Square Streetscape Redesign Plan</t>
  </si>
  <si>
    <t>City of Everett</t>
  </si>
  <si>
    <t>Everett</t>
  </si>
  <si>
    <t>Community Transit Long Range Transit Plan</t>
  </si>
  <si>
    <t>Community Transit</t>
  </si>
  <si>
    <t>Community Transit On-Call Planning Services</t>
  </si>
  <si>
    <t>Community Transit On Board Survey</t>
  </si>
  <si>
    <t>Community Transit 2010 System Census</t>
  </si>
  <si>
    <t>Swift Corridor On-Board and Business Survey</t>
  </si>
  <si>
    <t>On-Call Planning Services</t>
  </si>
  <si>
    <t>2013 On-Board Survey</t>
  </si>
  <si>
    <t>FAIRFAX Highway Bridge Program</t>
  </si>
  <si>
    <t>Town of Fairfax</t>
  </si>
  <si>
    <t>Fairfax</t>
  </si>
  <si>
    <t>Fairfax County Community Outreach and Facilitation Services</t>
  </si>
  <si>
    <t>Fairfax County Department of Planning &amp; Zoning</t>
  </si>
  <si>
    <t>Impacts of New Health Care Bill on Mass Transit</t>
  </si>
  <si>
    <t>NCHRP 20-65/39</t>
  </si>
  <si>
    <t>Herndon Metrorail Stations Access Management Study</t>
  </si>
  <si>
    <t>Fairfax County Department of Transportation</t>
  </si>
  <si>
    <t>TransAction Update</t>
  </si>
  <si>
    <t>Fairfield SRTP 2007-18 Update</t>
  </si>
  <si>
    <t>Fairfield/Suisun Transit System</t>
  </si>
  <si>
    <t>Fairfield</t>
  </si>
  <si>
    <t>Technical Assistance - Supplemental Service Procurement for WMATA Metro Access</t>
  </si>
  <si>
    <t>MV Transportation, Inc.</t>
  </si>
  <si>
    <t>Paradise Valley Parking Demand Management Study</t>
  </si>
  <si>
    <t>Perkins Eastman</t>
  </si>
  <si>
    <t>Falmouth Pavement Mgmt Plan and Transportation Management Plan</t>
  </si>
  <si>
    <t>Town of Falmouth</t>
  </si>
  <si>
    <t>Falmouth</t>
  </si>
  <si>
    <t>Transit Development Plan Update</t>
  </si>
  <si>
    <t>Fargo-Moorhead Metropolitan Council of Governments</t>
  </si>
  <si>
    <t>Fargo</t>
  </si>
  <si>
    <t>Campus Transportation Plan</t>
  </si>
  <si>
    <t>University of Arkansas</t>
  </si>
  <si>
    <t>Fayetteville</t>
  </si>
  <si>
    <t>AR</t>
  </si>
  <si>
    <t>Fayetteville Downtown Multimodal Plan</t>
  </si>
  <si>
    <t>Fayetteville Planning Commission</t>
  </si>
  <si>
    <t>Consolidated Transportation Development Plan for the Cumberland County Area</t>
  </si>
  <si>
    <t>City of Fayetteville</t>
  </si>
  <si>
    <t>Sarbenes: Sedona Alternative Transportation Implementation Plan Flagstaff AZ</t>
  </si>
  <si>
    <t>Northern Arizona Intergovernmental PTA</t>
  </si>
  <si>
    <t>Flagstaff</t>
  </si>
  <si>
    <t>AZ</t>
  </si>
  <si>
    <t>Transit Feasibility Study</t>
  </si>
  <si>
    <t>Pinal County Department of Public Works</t>
  </si>
  <si>
    <t>Florence</t>
  </si>
  <si>
    <t>Florianopolis (Brazil) Mobilty Study</t>
  </si>
  <si>
    <t>part of our ITDP on-call 2012.971</t>
  </si>
  <si>
    <t>Florianopolis, Brazil</t>
  </si>
  <si>
    <t>Florianopolis</t>
  </si>
  <si>
    <t>Brazil</t>
  </si>
  <si>
    <t>Forest Grove Station Area Planning</t>
  </si>
  <si>
    <t>City of Forest Grove OR</t>
  </si>
  <si>
    <t>Forest Grove</t>
  </si>
  <si>
    <t>Forest Grove TSP</t>
  </si>
  <si>
    <t>Forest Grove Local Transit Study</t>
  </si>
  <si>
    <t>Georgia-Pacific Mill Site Plan</t>
  </si>
  <si>
    <t>City of Fort Bragg</t>
  </si>
  <si>
    <t>Fort Bragg</t>
  </si>
  <si>
    <t>North Front Range MPO On-Call Services</t>
  </si>
  <si>
    <t>North Front Range Metro Planning Organization</t>
  </si>
  <si>
    <t>Fort Collins</t>
  </si>
  <si>
    <t>Enhanced Travel Corridor Master Plan for Harmony Road</t>
  </si>
  <si>
    <t>City of Fort Collins, CO Transportation Planning</t>
  </si>
  <si>
    <t>TANK Transit Network Study Update</t>
  </si>
  <si>
    <t>Transit Authority of Northern Kentucky</t>
  </si>
  <si>
    <t>Fort Wright</t>
  </si>
  <si>
    <t>KY</t>
  </si>
  <si>
    <t>Legacy Partners East Pleasanton Plan – CONFIDENTIAL</t>
  </si>
  <si>
    <t>Legacy Partners</t>
  </si>
  <si>
    <t>Foster City</t>
  </si>
  <si>
    <t>Burlingame Affordable Housing Development Opportunity</t>
  </si>
  <si>
    <t>MidPen Housing</t>
  </si>
  <si>
    <t>GWRC On-Call Transportation Planning Services</t>
  </si>
  <si>
    <t>George Washington Regional Commission</t>
  </si>
  <si>
    <t>Fredericksburg</t>
  </si>
  <si>
    <t>FAMPO Constrained Long Range Plan</t>
  </si>
  <si>
    <t>GWR Lafayette Blvd Corridor Study</t>
  </si>
  <si>
    <t>Fredericksburg (VA) Area MPO</t>
  </si>
  <si>
    <t>Fredericksburg Route 3 Transit Study</t>
  </si>
  <si>
    <t>Fredericksburg LRTP Update</t>
  </si>
  <si>
    <t>Fredericksburg Area MPO</t>
  </si>
  <si>
    <t>General Transportation Planning Consultant</t>
  </si>
  <si>
    <t>Fremont Midtown Community Plan and Design Guidelines</t>
  </si>
  <si>
    <t>City of Fremont, CA</t>
  </si>
  <si>
    <t>Fremont</t>
  </si>
  <si>
    <t>Fremont City Center Precise Plan and Form Based Code</t>
  </si>
  <si>
    <t>Fresno Fulton Corridor Specific Plan and Downtown Neighborhoods</t>
  </si>
  <si>
    <t>City of Fresno, CA</t>
  </si>
  <si>
    <t>Fresno</t>
  </si>
  <si>
    <t>Transit Service Evaluation</t>
  </si>
  <si>
    <t>Fresno County Regional Transit Consolidation Study</t>
  </si>
  <si>
    <t>Fresno COG</t>
  </si>
  <si>
    <t>San Joaquin River Short Term Transportation Plan</t>
  </si>
  <si>
    <t>San Joaquin River Parkway and Conservation Trust</t>
  </si>
  <si>
    <t>Improvement of the Fulton Mall</t>
  </si>
  <si>
    <t>Fresno North Corridor Complete Streets Plan</t>
  </si>
  <si>
    <t>Herndon Avenue and Clovis Avenue Class 1 Bike Paths</t>
  </si>
  <si>
    <t>Districtwide Transit Planning General Consultant Services</t>
  </si>
  <si>
    <t>FDOT District 4</t>
  </si>
  <si>
    <t>Ft. Lauderdale</t>
  </si>
  <si>
    <t>Dixie Highway BRT Analysis</t>
  </si>
  <si>
    <t>Ft. Wright</t>
  </si>
  <si>
    <t>TANK Qualification for Architectural, Engineering, and Planning related Services</t>
  </si>
  <si>
    <t>Innovation Square Parking and Transportation</t>
  </si>
  <si>
    <t>Gainesville CRA</t>
  </si>
  <si>
    <t>Gainesville</t>
  </si>
  <si>
    <t>Gainesville University Corners Parking Study</t>
  </si>
  <si>
    <t>Montgomery County Parking Requirements</t>
  </si>
  <si>
    <t>Montgomery County Government</t>
  </si>
  <si>
    <t>Gaithersburg</t>
  </si>
  <si>
    <t>Montgomery County Chapter 60 Code Rewrite</t>
  </si>
  <si>
    <t>Montgomery County DOT - Division of Parking</t>
  </si>
  <si>
    <t>TLC Technical Assistance</t>
  </si>
  <si>
    <t>City of Gathersburg</t>
  </si>
  <si>
    <t>Build a Better Burb Parking article</t>
  </si>
  <si>
    <t>Long Island Index</t>
  </si>
  <si>
    <t>Garden City</t>
  </si>
  <si>
    <t>Kane County Long Range Transit Plan</t>
  </si>
  <si>
    <t>Kane County, IL</t>
  </si>
  <si>
    <t>Geneva</t>
  </si>
  <si>
    <t>Randall Rd BRT Feasibility Study</t>
  </si>
  <si>
    <t>Safety and Transportation Improvement Plan</t>
  </si>
  <si>
    <t>Dry Creek Rancheria (DCR)</t>
  </si>
  <si>
    <t>Geyserville</t>
  </si>
  <si>
    <t>Gilroy Downtown Parking Management Workshop</t>
  </si>
  <si>
    <t>City of Gilroy Engineering Division</t>
  </si>
  <si>
    <t>Gilroy</t>
  </si>
  <si>
    <t>City of Gladstone Village Center Transportation Planning Study Gladstone MO</t>
  </si>
  <si>
    <t>City of Gladstone</t>
  </si>
  <si>
    <t>Gladstone</t>
  </si>
  <si>
    <t>Gladstone TIGER V Grant Application</t>
  </si>
  <si>
    <t>North Glendale Park and Ride/Transit Center</t>
  </si>
  <si>
    <t>City of Glendale, AZ</t>
  </si>
  <si>
    <t>Glendale</t>
  </si>
  <si>
    <t>Buzz Shuttle Implementation and Marketing Plan</t>
  </si>
  <si>
    <t>City of Glendale</t>
  </si>
  <si>
    <t>Glendale Mobility Plan Implementation - Financing -Add-on</t>
  </si>
  <si>
    <t>Glendale Safe &amp; Healthy Streets</t>
  </si>
  <si>
    <t>Glendale Tropico Station Area TOD</t>
  </si>
  <si>
    <t>Glendale 2013 Bike and Pedestrian Counts</t>
  </si>
  <si>
    <t>City of Glendale, CA</t>
  </si>
  <si>
    <t>Citywide Pedestrian Plan</t>
  </si>
  <si>
    <t>Glendale Downtown Mobility Snapshot</t>
  </si>
  <si>
    <t>Pinardville Sustainable Community Plan and Smart Code</t>
  </si>
  <si>
    <t>Town of Goffstown</t>
  </si>
  <si>
    <t>Goffstown</t>
  </si>
  <si>
    <t>Grand Canyon Shuttle Survey</t>
  </si>
  <si>
    <t>Grand Canyon National Park</t>
  </si>
  <si>
    <t>Grand Canyon</t>
  </si>
  <si>
    <t>Grand Canyon Shuttle Survey Year 2</t>
  </si>
  <si>
    <t>Grand Forks Land Use Plan Update</t>
  </si>
  <si>
    <t>Grand Forks-East Grand Forks MPO</t>
  </si>
  <si>
    <t>Grand Forks</t>
  </si>
  <si>
    <t>Grand Rapids Parking Presentation</t>
  </si>
  <si>
    <t>Grand Rapids Downtown Development Authority</t>
  </si>
  <si>
    <t>Grand Rapids</t>
  </si>
  <si>
    <t>Grand Rapids Complete Street Manual</t>
  </si>
  <si>
    <t>City of Grand Rapids</t>
  </si>
  <si>
    <t>Madison County Bicycle Facilities Plan Update</t>
  </si>
  <si>
    <t>Madison County Transit District</t>
  </si>
  <si>
    <t>Granite City</t>
  </si>
  <si>
    <t>Josephine County OR Transit Study</t>
  </si>
  <si>
    <t>Josephine County, OR</t>
  </si>
  <si>
    <t>Grants Pass</t>
  </si>
  <si>
    <t>Squirrel’s Nest Air Quality URBEMIS Evaluation</t>
  </si>
  <si>
    <t>Carville Sierra, Inc.</t>
  </si>
  <si>
    <t>Grass Valley</t>
  </si>
  <si>
    <t>Greeley Strategic Transit Plan</t>
  </si>
  <si>
    <t>City of Greeley, CO</t>
  </si>
  <si>
    <t>Greeley</t>
  </si>
  <si>
    <t>Greeley Evans Transit Transfer Center</t>
  </si>
  <si>
    <t>City of Greenly, CO</t>
  </si>
  <si>
    <t>Greenly</t>
  </si>
  <si>
    <t>Riverplace Phase IV</t>
  </si>
  <si>
    <t>Hughes Investments</t>
  </si>
  <si>
    <t>Greenville</t>
  </si>
  <si>
    <t>Belleview Station Parking Plan</t>
  </si>
  <si>
    <t>Madre Metropolitan District</t>
  </si>
  <si>
    <t>Greenwood Village</t>
  </si>
  <si>
    <t>Avenida Federalismo cycletrack</t>
  </si>
  <si>
    <t>Guadalajara</t>
  </si>
  <si>
    <t>Mexico</t>
  </si>
  <si>
    <t>Guadalajara JVC Stadium Area Plan</t>
  </si>
  <si>
    <t>Jorge Vergara</t>
  </si>
  <si>
    <t>Short Range Transit Plan Update</t>
  </si>
  <si>
    <t>City of Guadalupe Public Transit Service</t>
  </si>
  <si>
    <t>Guadalupe</t>
  </si>
  <si>
    <t>Zhongshan Avenue BRT</t>
  </si>
  <si>
    <t>Guangzhou</t>
  </si>
  <si>
    <t>Guatemala Traffic Engineering</t>
  </si>
  <si>
    <t>Federico Barillas</t>
  </si>
  <si>
    <t>Guatemala</t>
  </si>
  <si>
    <t>Circulation Element &amp; On-call</t>
  </si>
  <si>
    <t>City of Half Moon Bay</t>
  </si>
  <si>
    <t>Half Moon Bay</t>
  </si>
  <si>
    <t>Hamilton, Ontario New Paratransit Eligibility Policy</t>
  </si>
  <si>
    <t>City of Hamilton</t>
  </si>
  <si>
    <t>Hamilton</t>
  </si>
  <si>
    <t>Hamilton Paratransit Eligibility Implementation</t>
  </si>
  <si>
    <t>Hamilton Salvation Army Lawson Ministries</t>
  </si>
  <si>
    <t>Qunli new downtown streets</t>
  </si>
  <si>
    <t>Harbin</t>
  </si>
  <si>
    <t>Hartford Area Transit Enhancement Study</t>
  </si>
  <si>
    <t>Capital Region Council of Governments</t>
  </si>
  <si>
    <t>Hartford</t>
  </si>
  <si>
    <t>North Park Sustainability</t>
  </si>
  <si>
    <t>City of Hartford, CT</t>
  </si>
  <si>
    <t>Hartford Fiscal and Economic Analysis of Existing and Future Parking Needs</t>
  </si>
  <si>
    <t>City of Hartford</t>
  </si>
  <si>
    <t>Hartford Comprehensive Transit Service Analysis</t>
  </si>
  <si>
    <t>CRCOG Transportation Safety and Improvements Study: Farmington and Hartford</t>
  </si>
  <si>
    <t>Hartford TIGER grant</t>
  </si>
  <si>
    <t>Hartford Area Comprehensive Transit Service Analysis Extra Work</t>
  </si>
  <si>
    <t>Haverhill Comprehensive Parking Plan</t>
  </si>
  <si>
    <t>City of Haverhill</t>
  </si>
  <si>
    <t>Haverhill</t>
  </si>
  <si>
    <t>Haverhill Harbor Place Parking Analysis</t>
  </si>
  <si>
    <t>Greater Haverhill Foundation</t>
  </si>
  <si>
    <t>Haverhill Parking Add-On</t>
  </si>
  <si>
    <t>Haverville</t>
  </si>
  <si>
    <t>Haverhille</t>
  </si>
  <si>
    <t>South Hayward BART Station &amp; Mission Blvd. Form-Based Code</t>
  </si>
  <si>
    <t>City of Hayward, CA</t>
  </si>
  <si>
    <t>Hayward</t>
  </si>
  <si>
    <t>Castro Valley Shared Parking Implementation</t>
  </si>
  <si>
    <t>Alameda County Redevelopment Agency</t>
  </si>
  <si>
    <t>Hayward Mission Blvd Specific Plan</t>
  </si>
  <si>
    <t>San Lorenzo Library Parking Plan</t>
  </si>
  <si>
    <t>Alameda County Redevelopment Authority</t>
  </si>
  <si>
    <t>CSU East Bay TDM Plan</t>
  </si>
  <si>
    <t>California State University - East Bay</t>
  </si>
  <si>
    <t>Downtown Hayward Parking Study</t>
  </si>
  <si>
    <t>City of Hayward</t>
  </si>
  <si>
    <t>Downtown Hayward BART Parking Counts</t>
  </si>
  <si>
    <t>Service Improvement Support</t>
  </si>
  <si>
    <t>Helena Area Transit Service (HATS)</t>
  </si>
  <si>
    <t>Helena</t>
  </si>
  <si>
    <t>TOD Demonstration Site Analysis</t>
  </si>
  <si>
    <t>City of Henderson</t>
  </si>
  <si>
    <t>Henderson</t>
  </si>
  <si>
    <t>NV</t>
  </si>
  <si>
    <t>General Engineering Services for the Town of Herndon</t>
  </si>
  <si>
    <t>Town of Herndon</t>
  </si>
  <si>
    <t>Herndon</t>
  </si>
  <si>
    <t>Highland Park Texas Mobility Study</t>
  </si>
  <si>
    <t>Town of Highland Park</t>
  </si>
  <si>
    <t>Highland Park</t>
  </si>
  <si>
    <t>Nueva School Master Plan</t>
  </si>
  <si>
    <t>The Nueva School</t>
  </si>
  <si>
    <t>Hillsborough</t>
  </si>
  <si>
    <t>County of Hawaii Paratransit Legal Assistance</t>
  </si>
  <si>
    <t>County of Hawaii</t>
  </si>
  <si>
    <t>Hilo</t>
  </si>
  <si>
    <t>HI</t>
  </si>
  <si>
    <t>Stevens Institute of Technology Parking and TDM</t>
  </si>
  <si>
    <t>Stevens Institute of Technology</t>
  </si>
  <si>
    <t>Hoboken</t>
  </si>
  <si>
    <t>Stevens Institute of Technology - TDM Plan Continuation</t>
  </si>
  <si>
    <t>Stevens Institute TDM Action Plan</t>
  </si>
  <si>
    <t>San Benito County Transit Design Manual</t>
  </si>
  <si>
    <t>San Benito County LTA</t>
  </si>
  <si>
    <t>Hollister</t>
  </si>
  <si>
    <t>Hollister Complete Streets Planning</t>
  </si>
  <si>
    <t>City of Hollister, CA</t>
  </si>
  <si>
    <t>Hyatt Regency Maui Traffic Management Plan</t>
  </si>
  <si>
    <t>Group Pacific (Hawaii), Inc.</t>
  </si>
  <si>
    <t>Honolulu</t>
  </si>
  <si>
    <t>Honolulu DTS Short Range Transit Service Operations Plan</t>
  </si>
  <si>
    <t>City and County of Honolulu</t>
  </si>
  <si>
    <t>Hawaii HDOT -- Statewide Human Services Coordination Plan</t>
  </si>
  <si>
    <t>Hawaii Department of Transportation</t>
  </si>
  <si>
    <t>Management Performance Review</t>
  </si>
  <si>
    <t>University of Hawaii at Manoa Campus TDM Plan</t>
  </si>
  <si>
    <t>University of Hawaii at Manoa</t>
  </si>
  <si>
    <t>Hawaii Climate Action Plan Transportation Strategic Planning</t>
  </si>
  <si>
    <t>Honolulu Clean Cities</t>
  </si>
  <si>
    <t>HCDA Kaka'ako TOD EIS</t>
  </si>
  <si>
    <t>Hawaii Community Development Authority</t>
  </si>
  <si>
    <t>Honolulu Complete Streets Consulting</t>
  </si>
  <si>
    <t>Kauai On-call Complete Streets Consulting</t>
  </si>
  <si>
    <t>Honolulu Bikeshare Organizational Study</t>
  </si>
  <si>
    <t>HCDA Professional Services</t>
  </si>
  <si>
    <t>Multimodal Transit Fare Collection Study</t>
  </si>
  <si>
    <t>City &amp; County of Honolulu, Hawaii</t>
  </si>
  <si>
    <t>Honolulu Area Rapid Transit General Engineering Contract</t>
  </si>
  <si>
    <t>Honolulu Complete Streets Implementation Study</t>
  </si>
  <si>
    <t>Honolulu Professional Services FY2016</t>
  </si>
  <si>
    <t>Bikeshare Hawaii Non-Profit Operator Evaluation</t>
  </si>
  <si>
    <t>HCDA FY2015-2016 Professional Services</t>
  </si>
  <si>
    <t>Airline Improvement District Bicycle and Pedestrian Plan</t>
  </si>
  <si>
    <t>Houston-Galveston Area Council (TX)</t>
  </si>
  <si>
    <t>Houston</t>
  </si>
  <si>
    <t>Houston Ensemble/HCC Livable Centers Study</t>
  </si>
  <si>
    <t>Memorial City Bike Project</t>
  </si>
  <si>
    <t>Houston 5th Ward Pedestrian and Bicycle Districts Conceptual Plan</t>
  </si>
  <si>
    <t>Pearland/N. Brazoria Transportation Plan</t>
  </si>
  <si>
    <t>Kinder Institute Rice Village Project</t>
  </si>
  <si>
    <t>Kinder Institute for Urban Research</t>
  </si>
  <si>
    <t>Hermann Park Master Plan Update Transportation Services</t>
  </si>
  <si>
    <t>Hermann Park Conservancy</t>
  </si>
  <si>
    <t>Hudson MA Parking Study</t>
  </si>
  <si>
    <t>Town of Hudson</t>
  </si>
  <si>
    <t>Hudson</t>
  </si>
  <si>
    <t>Hull - Nantasket Beach Two-Way Circulation</t>
  </si>
  <si>
    <t>Hull Redevelopment Authority</t>
  </si>
  <si>
    <t>Hull</t>
  </si>
  <si>
    <t>Huntington Long Island Parking Study</t>
  </si>
  <si>
    <t>Huntington Township Chamber of Commerce</t>
  </si>
  <si>
    <t>Huntington</t>
  </si>
  <si>
    <t>Comprehensive Operating Analysis</t>
  </si>
  <si>
    <t>City of Huntsville, AL</t>
  </si>
  <si>
    <t>Huntsville</t>
  </si>
  <si>
    <t>Cummings Research Park Master Plan Update</t>
  </si>
  <si>
    <t>Chamber of Commerce of Huntsville/Madison County</t>
  </si>
  <si>
    <t>Town of Barnstable Transit Develoment Plan</t>
  </si>
  <si>
    <t>Cape Cod Regional Transit Authority</t>
  </si>
  <si>
    <t>Hyannis</t>
  </si>
  <si>
    <t>Downtown Hyannis Parking Management</t>
  </si>
  <si>
    <t>Town of Barnstable</t>
  </si>
  <si>
    <t>Ahmedabad (India) TOD Expert Panel</t>
  </si>
  <si>
    <t>Ahmedabad Urban Development Authority</t>
  </si>
  <si>
    <t>Indianapolis AA BRT Study</t>
  </si>
  <si>
    <t>City of Indianapolis</t>
  </si>
  <si>
    <t>Indianapolis</t>
  </si>
  <si>
    <t>Transit &amp; TOD Workshop</t>
  </si>
  <si>
    <t>Greenstreet Ltd.</t>
  </si>
  <si>
    <t>Planning Services for IPTC</t>
  </si>
  <si>
    <t>Indianapolis Public Transportation Corporation</t>
  </si>
  <si>
    <t>Pedestrian Plan for the City of Indianapolis/Marion County</t>
  </si>
  <si>
    <t>Health by Design</t>
  </si>
  <si>
    <t>Iowa City EPA Smart Growth</t>
  </si>
  <si>
    <t>City of Iowa City</t>
  </si>
  <si>
    <t>Iowa City</t>
  </si>
  <si>
    <t>Feasibility and Implementation Strategies for the Irvine</t>
  </si>
  <si>
    <t>City of Irvine</t>
  </si>
  <si>
    <t>Irvine</t>
  </si>
  <si>
    <t>Issaquah Highlands Town Center Parking Analysis</t>
  </si>
  <si>
    <t>Port Blakely Communities</t>
  </si>
  <si>
    <t>Issaquah</t>
  </si>
  <si>
    <t>Ithaca Collegetown Urban Plan and Design Guidelines</t>
  </si>
  <si>
    <t>City of Ithaca</t>
  </si>
  <si>
    <t>Ithaca</t>
  </si>
  <si>
    <t>TCAT Passenger Miles Traveled</t>
  </si>
  <si>
    <t>Tompkins Consolidated Area Transit, Inc.</t>
  </si>
  <si>
    <t>Friends of Pathways - On Call Services</t>
  </si>
  <si>
    <t>Friends of Pathways</t>
  </si>
  <si>
    <t>Jackson</t>
  </si>
  <si>
    <t>Jackson Curb Ramp Standards</t>
  </si>
  <si>
    <t>Teton County</t>
  </si>
  <si>
    <t>BRT Communications Plan</t>
  </si>
  <si>
    <t>Jacksonville Transportation Authority</t>
  </si>
  <si>
    <t>Jacksonville</t>
  </si>
  <si>
    <t>North Florida TPO General Planning Consultant Services</t>
  </si>
  <si>
    <t>JTA Extension of Skyway EA</t>
  </si>
  <si>
    <t>1-Click System Development</t>
  </si>
  <si>
    <t>JTA GEC On-call</t>
  </si>
  <si>
    <t>Engineering Design Services</t>
  </si>
  <si>
    <t>First Coast Flyer BRT - East and Southwest Corridors</t>
  </si>
  <si>
    <t>Jacksonville NC TDP</t>
  </si>
  <si>
    <t>Jacksonville NC Transit System Development Plan and Transit System Travel Survey</t>
  </si>
  <si>
    <t>City of Jacksonville NC</t>
  </si>
  <si>
    <t>Jacksonville Longe Range Transportation Plan</t>
  </si>
  <si>
    <t>Jacksonville Urban Area MPO</t>
  </si>
  <si>
    <t>Janesville Transit Development Plan</t>
  </si>
  <si>
    <t>City of Janesville</t>
  </si>
  <si>
    <t>Janesville</t>
  </si>
  <si>
    <t>Hudson County Comprehensive Public Transit - Human Services Transportation Coordination Plan</t>
  </si>
  <si>
    <t>Hudson County Improvement Authority</t>
  </si>
  <si>
    <t>Jersey City</t>
  </si>
  <si>
    <t>Midtown Bus Facility Study</t>
  </si>
  <si>
    <t>Port Authority of New York and New Jersey</t>
  </si>
  <si>
    <t>Jinan TOD Study</t>
  </si>
  <si>
    <t>China Sustainable Energy Project</t>
  </si>
  <si>
    <t>Jinan</t>
  </si>
  <si>
    <t>Will County Coordinated Paratransit Study</t>
  </si>
  <si>
    <t>Will County</t>
  </si>
  <si>
    <t>Joliet</t>
  </si>
  <si>
    <t>Comprehensive Operations Analysis/Transit Development Plan</t>
  </si>
  <si>
    <t>City and Borough of Juneau</t>
  </si>
  <si>
    <t>Juneau</t>
  </si>
  <si>
    <t>AK</t>
  </si>
  <si>
    <t>KC Downtown Circulation</t>
  </si>
  <si>
    <t>Kansas City Area Transportation Authority</t>
  </si>
  <si>
    <t>Kansas City</t>
  </si>
  <si>
    <t>KS</t>
  </si>
  <si>
    <t>Parking Lots to Parks Workshop</t>
  </si>
  <si>
    <t>Mid-America Regional Council</t>
  </si>
  <si>
    <t>Kansas City Comprehensive Service Analysis</t>
  </si>
  <si>
    <t>Regional Alternatives Analysis-Downtown Corridor</t>
  </si>
  <si>
    <t>Complete Streets Policy Guidebook</t>
  </si>
  <si>
    <t>Kansas City Streetcar Phase 2</t>
  </si>
  <si>
    <t>City of Kansas City, Missouri</t>
  </si>
  <si>
    <t>KCATA CSA Phase 2</t>
  </si>
  <si>
    <t>Creating Sustainable Places - 2 projects</t>
  </si>
  <si>
    <t>MARC Complete Streets Training Session</t>
  </si>
  <si>
    <t>Downtown Streetcar Transit System</t>
  </si>
  <si>
    <t>KCATA Transit Planning On-Call</t>
  </si>
  <si>
    <t>Kansas City Area Tranportation Authority</t>
  </si>
  <si>
    <t>Kansas City Streetcar Phase 2 ACE</t>
  </si>
  <si>
    <t>City of Kansas City, MO</t>
  </si>
  <si>
    <t>KC Redesigning Downtown Transit</t>
  </si>
  <si>
    <t>135th Street Community Implementation Plan</t>
  </si>
  <si>
    <t>New Hampshire Route 119 Transit Expansion Feasibility Study</t>
  </si>
  <si>
    <t>Southwest Region Planning Commission</t>
  </si>
  <si>
    <t>Keene</t>
  </si>
  <si>
    <t>Marlboro Street Zoning &amp; Land Use Regulations Project</t>
  </si>
  <si>
    <t>City of Keene New Hampshire</t>
  </si>
  <si>
    <t>Kelowna, Queensway Exchange Design</t>
  </si>
  <si>
    <t>City of Kelowna</t>
  </si>
  <si>
    <t>Kelowna</t>
  </si>
  <si>
    <t>Recreation Equipment Inc (REI) Sustainable Transportation</t>
  </si>
  <si>
    <t>REI</t>
  </si>
  <si>
    <t>Kent</t>
  </si>
  <si>
    <t>Kent On-Call Consultation</t>
  </si>
  <si>
    <t>City of Kent, Wa</t>
  </si>
  <si>
    <t>Kerman - Madera Avenue Streetscape Master Plan</t>
  </si>
  <si>
    <t>City of Kerman, CA</t>
  </si>
  <si>
    <t>Kerman</t>
  </si>
  <si>
    <t>Triennial Performance Audits</t>
  </si>
  <si>
    <t>Kings County Association of Governments CA</t>
  </si>
  <si>
    <t>Kings County</t>
  </si>
  <si>
    <t>General Traffic Engineering, Public Transit Planning, and Public Involvement</t>
  </si>
  <si>
    <t>Ulster County</t>
  </si>
  <si>
    <t>Kingston</t>
  </si>
  <si>
    <t>Ulster County Transit Development Plan</t>
  </si>
  <si>
    <t>Technical Assistance Human Services Transportation Coordination Plan Update</t>
  </si>
  <si>
    <t>County of Ulster</t>
  </si>
  <si>
    <t>Waterloo Central Transit Corridor Development Strategy</t>
  </si>
  <si>
    <t>Region of Waterloo, ON, Canada</t>
  </si>
  <si>
    <t>Kitchener</t>
  </si>
  <si>
    <t>King Victoria Multi-Modal Hub</t>
  </si>
  <si>
    <t>Midcoast Transit Study</t>
  </si>
  <si>
    <t>Midcoast Transit Committee (Maine)</t>
  </si>
  <si>
    <t>Knox County</t>
  </si>
  <si>
    <t>La Canada Flintridge Parking Study</t>
  </si>
  <si>
    <t>La Canada Flintridge</t>
  </si>
  <si>
    <t>Windstar Pleasanton TOD Project Parking Analysis</t>
  </si>
  <si>
    <t>Windstar Communities</t>
  </si>
  <si>
    <t>La Jolla</t>
  </si>
  <si>
    <t>Windstar West Dublin TOD Project Parking Analysis</t>
  </si>
  <si>
    <t>Lafayette/West Lafayette CityBus Strategic Plan</t>
  </si>
  <si>
    <t>CityBus</t>
  </si>
  <si>
    <t>Lafayette</t>
  </si>
  <si>
    <t>FDOT District 2 SR121, SR129 and Newberry Sidewalk Design</t>
  </si>
  <si>
    <t>Florida DOT District 2</t>
  </si>
  <si>
    <t>Lake City</t>
  </si>
  <si>
    <t>Kings Beach</t>
  </si>
  <si>
    <t>Domus Development</t>
  </si>
  <si>
    <t>Lake Tahoe</t>
  </si>
  <si>
    <t>Multi-Disciplinary Architect-Engineer Design Services</t>
  </si>
  <si>
    <t>Lakewood</t>
  </si>
  <si>
    <t>IDIQ Multi-Disciplinary Architect-Enginneering Design Services</t>
  </si>
  <si>
    <t>Fare Review Study Services</t>
  </si>
  <si>
    <t>Pierce Transit</t>
  </si>
  <si>
    <t>Comprehensive Local Fixed Route Network Analysis 2015</t>
  </si>
  <si>
    <t>Lancaster Downtown Parking Plan</t>
  </si>
  <si>
    <t>City of Lancaster</t>
  </si>
  <si>
    <t>Lancaster</t>
  </si>
  <si>
    <t>Lancaster TOD Overlay Zone</t>
  </si>
  <si>
    <t>Comprehensive Operational Analysis and Ten-Year Service Plan</t>
  </si>
  <si>
    <t>Antelope Valley Transit Authority</t>
  </si>
  <si>
    <t>AVTA Fare Analysis</t>
  </si>
  <si>
    <t>Maryland Transit Adminsitration - Langley Park</t>
  </si>
  <si>
    <t>Langley Park</t>
  </si>
  <si>
    <t>Lansdale Parking Study</t>
  </si>
  <si>
    <t>Lansdale Parking Authority</t>
  </si>
  <si>
    <t>Lansdale</t>
  </si>
  <si>
    <t>CATA Scheduling Assistance</t>
  </si>
  <si>
    <t>Capital Area Transportation Authority</t>
  </si>
  <si>
    <t>Lansing</t>
  </si>
  <si>
    <t>University of Wyoming (Laramie)Parking &amp; Transportation Plan RFP</t>
  </si>
  <si>
    <t>University of Wyoming</t>
  </si>
  <si>
    <t>Laramie</t>
  </si>
  <si>
    <t>Larkspur Bridges Reconstruction Phase II</t>
  </si>
  <si>
    <t>City of Larkspur, CA</t>
  </si>
  <si>
    <t>Larkspur</t>
  </si>
  <si>
    <t>Preliminary Services for Bridges</t>
  </si>
  <si>
    <t>Rose Garden Parcel Master Plan</t>
  </si>
  <si>
    <t>City of Larkspur</t>
  </si>
  <si>
    <t>Las Cruces Short Range Transit Plan</t>
  </si>
  <si>
    <t>City of Las Cruces, NM</t>
  </si>
  <si>
    <t>Las Cruce</t>
  </si>
  <si>
    <t>Mobility Study for Central Las Vegas, Phase 2</t>
  </si>
  <si>
    <t>Regional Transportation Commission Southern Nevada</t>
  </si>
  <si>
    <t>Las Vegas</t>
  </si>
  <si>
    <t>Planning Work Program Professional Services</t>
  </si>
  <si>
    <t>Regional Transportation Commission - Las Vegas</t>
  </si>
  <si>
    <t>MGM Springfield Transit Analysis - FEIR</t>
  </si>
  <si>
    <t>MGM Resorts Development LLC</t>
  </si>
  <si>
    <t>Maryland Parkway NEPA Document</t>
  </si>
  <si>
    <t>Unified Planning Work Program</t>
  </si>
  <si>
    <t>Haverhill 192 Merrimack Street Parking Analysis</t>
  </si>
  <si>
    <t>Lupoli Companies</t>
  </si>
  <si>
    <t>Lawrence</t>
  </si>
  <si>
    <t>135th Street Corridor</t>
  </si>
  <si>
    <t>City of Leawood</t>
  </si>
  <si>
    <t>Leawood</t>
  </si>
  <si>
    <t>Leawood Kansas 135th St Implementation</t>
  </si>
  <si>
    <t>NH Route 120 Transit Feasibility Study</t>
  </si>
  <si>
    <t>Upper Valley Lake Sunapee Regional Planninc Commis</t>
  </si>
  <si>
    <t>Lebanon</t>
  </si>
  <si>
    <t>Carter TND</t>
  </si>
  <si>
    <t>Doug Homan</t>
  </si>
  <si>
    <t>Service Plan Update</t>
  </si>
  <si>
    <t>Denton County Transportation Authority</t>
  </si>
  <si>
    <t>Lewisville</t>
  </si>
  <si>
    <t>south</t>
  </si>
  <si>
    <t>DCTA Google Transit Feed Update</t>
  </si>
  <si>
    <t>DCTA Google Transit Implementation Training</t>
  </si>
  <si>
    <t>DCTA ITS System Route and Stop Update</t>
  </si>
  <si>
    <t>DCTA ITS System Route and Stop Update II</t>
  </si>
  <si>
    <t>Transit Transportation PlanningTask 3</t>
  </si>
  <si>
    <t>DCTA On-Call Task Order #3 (Denton COA)</t>
  </si>
  <si>
    <t>WHEELS Performance Audit</t>
  </si>
  <si>
    <t>American Red Cros - Bluegrass Chapter</t>
  </si>
  <si>
    <t>Lexington</t>
  </si>
  <si>
    <t>DHCD Downtown Initiative Parking Workshop for 2010</t>
  </si>
  <si>
    <t>Lexington Parking Study for DHCD</t>
  </si>
  <si>
    <t>Town of Lexington Transportation Analysis Services</t>
  </si>
  <si>
    <t>Maryann McCall-Taylor</t>
  </si>
  <si>
    <t>Lexington Parking Study and Implementation Plan</t>
  </si>
  <si>
    <t>Town of Lexington</t>
  </si>
  <si>
    <t>Kauai Complete Streets Consulting</t>
  </si>
  <si>
    <t>Kauai</t>
  </si>
  <si>
    <t>Lihue</t>
  </si>
  <si>
    <t>Short-Range Transit Plan</t>
  </si>
  <si>
    <t>County of Kaua‘i</t>
  </si>
  <si>
    <t>Lincoln, NE TDM Strategy</t>
  </si>
  <si>
    <t>Lincoln MPO</t>
  </si>
  <si>
    <t>Lincoln</t>
  </si>
  <si>
    <t>NE</t>
  </si>
  <si>
    <t>Lincoln Transit Development Plan</t>
  </si>
  <si>
    <t>City of Lincoln, NE</t>
  </si>
  <si>
    <t>Wyandanch Straight Path Traffic Analysis</t>
  </si>
  <si>
    <t>Town of Babylon</t>
  </si>
  <si>
    <t>Linenhurst</t>
  </si>
  <si>
    <t>Lindenhurst</t>
  </si>
  <si>
    <t>Route 110 Bus Rapid Transit Alternatives Analysis</t>
  </si>
  <si>
    <t>Wheels Route 10 Ridecheck and Survey</t>
  </si>
  <si>
    <t>Livermore-Amador Valley Transit Authority, LAVTA</t>
  </si>
  <si>
    <t>Livermore</t>
  </si>
  <si>
    <t>LAVTA ADA presentation</t>
  </si>
  <si>
    <t>LAVTA</t>
  </si>
  <si>
    <t>Livermore BART Station Area Plan Visioning</t>
  </si>
  <si>
    <t>City of Livermore, CA</t>
  </si>
  <si>
    <t>BRT Before and After Ridership Study</t>
  </si>
  <si>
    <t>Livermore BART Extension 9212 Report</t>
  </si>
  <si>
    <t>Livermore Downtown Parking Program</t>
  </si>
  <si>
    <t>Livermore Isabel Station Area Specific Plan Surveys</t>
  </si>
  <si>
    <t>LAVTA SRTP 2015</t>
  </si>
  <si>
    <t>Livingston B and Main Street Gateway and Connectivity Plan</t>
  </si>
  <si>
    <t>City of Livingston</t>
  </si>
  <si>
    <t>Livingston</t>
  </si>
  <si>
    <t>City of Lodi Transit Full Short-Range Transit Plan (2007-2017)</t>
  </si>
  <si>
    <t>City of Lodi</t>
  </si>
  <si>
    <t>Lodi</t>
  </si>
  <si>
    <t>Lodi Climate Action Plan</t>
  </si>
  <si>
    <t>Cache Valley Transit District</t>
  </si>
  <si>
    <t>Logan</t>
  </si>
  <si>
    <t>Mobility Management Feasbility Study</t>
  </si>
  <si>
    <t>Bear River AOG</t>
  </si>
  <si>
    <t>Cache Valley - On-Site Fare Presentation</t>
  </si>
  <si>
    <t>Londonderry Comprehensive Master Plan</t>
  </si>
  <si>
    <t>Town of Londonderry</t>
  </si>
  <si>
    <t>Londonderry</t>
  </si>
  <si>
    <t>Woodmont Commons</t>
  </si>
  <si>
    <t>TND Engineering</t>
  </si>
  <si>
    <t>Cal State Univ System Wide Traffic and TDM Plan</t>
  </si>
  <si>
    <t>The California State University</t>
  </si>
  <si>
    <t>Long Beach</t>
  </si>
  <si>
    <t>Long Beach Planning On-Call</t>
  </si>
  <si>
    <t>City of Long Beach</t>
  </si>
  <si>
    <t>CSU Long Beach TDM Plan</t>
  </si>
  <si>
    <t>CSU Long Beach</t>
  </si>
  <si>
    <t>CSU Travel Survey</t>
  </si>
  <si>
    <t>Belmont Shore Parking Study</t>
  </si>
  <si>
    <t>City of Long Beach, CA</t>
  </si>
  <si>
    <t>Cowlitz Transit Enhancement Plan</t>
  </si>
  <si>
    <t>City of Longview, WA</t>
  </si>
  <si>
    <t>Longview</t>
  </si>
  <si>
    <t>Cowlitz Transit Authority - CUBS Rebranding</t>
  </si>
  <si>
    <t>Los Altos Hills Sign Study</t>
  </si>
  <si>
    <t>Town of Los Altos Hills</t>
  </si>
  <si>
    <t>Los Altos Hills</t>
  </si>
  <si>
    <t>Packard Foundation Headquarters TDM Plan</t>
  </si>
  <si>
    <t>Packard Foundation</t>
  </si>
  <si>
    <t>Los Altos</t>
  </si>
  <si>
    <t>Packard Foundation As-Needed</t>
  </si>
  <si>
    <t>Sorensen Los Altos Parking Review</t>
  </si>
  <si>
    <t>Ted Sorensen</t>
  </si>
  <si>
    <t>Los Altos 342 First Street Traffic Study</t>
  </si>
  <si>
    <t>Field Paoli</t>
  </si>
  <si>
    <t>Los Altos Foothill Expressway Intersection Improvements</t>
  </si>
  <si>
    <t>Passerelle Investment Company</t>
  </si>
  <si>
    <t>Los Altos 40 Main Resubmittal</t>
  </si>
  <si>
    <t>Hollywood Redevelopment Area Mobility Strategy</t>
  </si>
  <si>
    <t>Community Redevelopment Agency Los Angeles CRA/LA</t>
  </si>
  <si>
    <t>Los Angeles</t>
  </si>
  <si>
    <t>Tri-City Corridor Transportation Study</t>
  </si>
  <si>
    <t>Southern CA. Association of Governments (SCAG)</t>
  </si>
  <si>
    <t>Hercules Waterfront Form-Based Code</t>
  </si>
  <si>
    <t>Anderson-Pacific, LLC</t>
  </si>
  <si>
    <t>LAX Shuttle Accessibility Monitoring</t>
  </si>
  <si>
    <t>Los Angeles World Airports</t>
  </si>
  <si>
    <t>Develop Issues Papers for GHG Reduction Project Typologies</t>
  </si>
  <si>
    <t>California Climate Action Registry</t>
  </si>
  <si>
    <t>Maximizing Mobility Options</t>
  </si>
  <si>
    <t>SCAG</t>
  </si>
  <si>
    <t>Los Angeles Street Classification and Benchmarking System</t>
  </si>
  <si>
    <t>South California Association of Governments - SCAG</t>
  </si>
  <si>
    <t>Westside Transportation Study</t>
  </si>
  <si>
    <t>Los Angeles Department of Transportation</t>
  </si>
  <si>
    <t>Carbon Offsets From Truck Stop Electrification</t>
  </si>
  <si>
    <t>Los Angeles 2010 Taxicab Refranchising Plan</t>
  </si>
  <si>
    <t>Los Angeles County Model Street Design Manual</t>
  </si>
  <si>
    <t>County of Los Angeles</t>
  </si>
  <si>
    <t>SCAG Orange Line TOD</t>
  </si>
  <si>
    <t>Southern California Association of Governments</t>
  </si>
  <si>
    <t>Complete Streets for California Conference 2012</t>
  </si>
  <si>
    <t>University of California - Los Angeles</t>
  </si>
  <si>
    <t>Southeast Transit Village Planning Area - Lancaster</t>
  </si>
  <si>
    <t>Emergency Access in Healthy Streets</t>
  </si>
  <si>
    <t>Los Angeles County Department of Public Health</t>
  </si>
  <si>
    <t>LA Mobility Hubs Project</t>
  </si>
  <si>
    <t>LA Metro</t>
  </si>
  <si>
    <t>On-Call Professional Consultant Services</t>
  </si>
  <si>
    <t>City of Los Angeles DOT</t>
  </si>
  <si>
    <t>Marina del Rey Visioning Multi-Modal Mobility Plan</t>
  </si>
  <si>
    <t>On-Call Architectural Services</t>
  </si>
  <si>
    <t>City of Los Angeles -- Engineering</t>
  </si>
  <si>
    <t>City of Los Angeles - City Planning</t>
  </si>
  <si>
    <t>From Orange to Green Zoning Code Update Study</t>
  </si>
  <si>
    <t>Glendale Space 134</t>
  </si>
  <si>
    <t>Palmdale Avenue Q Feasibility Study</t>
  </si>
  <si>
    <t>Los Angeles Walk to School Day</t>
  </si>
  <si>
    <t>City of Los Angeles</t>
  </si>
  <si>
    <t>Sustainability Master Plan for the City of Palm Springs</t>
  </si>
  <si>
    <t>Central Avenue Great Streets Corridor</t>
  </si>
  <si>
    <t>San Dimas Downtown Specific Plan</t>
  </si>
  <si>
    <t>Occidental Campus Master Plan</t>
  </si>
  <si>
    <t>Occidental College</t>
  </si>
  <si>
    <t>Los Gatos Hillbrook School TDM Plan</t>
  </si>
  <si>
    <t>Hillbrook School</t>
  </si>
  <si>
    <t>Los Gatos</t>
  </si>
  <si>
    <t>Louisville Multimodal Transportation Plan</t>
  </si>
  <si>
    <t>Louisville Jefferson County Metro Government</t>
  </si>
  <si>
    <t>Louisville</t>
  </si>
  <si>
    <t>Louisville KY Parking &amp; Transportation Code Best Practices</t>
  </si>
  <si>
    <t>City of Louisville</t>
  </si>
  <si>
    <t>Lowell Fixed Route and Paratransit Fare Structures Study</t>
  </si>
  <si>
    <t>Lowell Regional Transit Authority</t>
  </si>
  <si>
    <t>Lowell</t>
  </si>
  <si>
    <t>UMassLowell - Bus Site Selection Study</t>
  </si>
  <si>
    <t>UMass Lowell</t>
  </si>
  <si>
    <t>Downtown Lowell Transportation Evolution Program</t>
  </si>
  <si>
    <t>City of Lowell</t>
  </si>
  <si>
    <t>UMASS Lowell Transit Service Planning</t>
  </si>
  <si>
    <t>UMASS Lowell</t>
  </si>
  <si>
    <t>UMass Lowell - Bus Station Design, North Campus</t>
  </si>
  <si>
    <t>Lynwood TOD Planning Grant Application</t>
  </si>
  <si>
    <t>City of Lynwood</t>
  </si>
  <si>
    <t>Lynwood</t>
  </si>
  <si>
    <t>Madera County Hwy 41 and Ave 12 Peer Review</t>
  </si>
  <si>
    <t>Precision Civil Engineering</t>
  </si>
  <si>
    <t>Madera County</t>
  </si>
  <si>
    <t>Wisconsin Human Service Transportation (HST) Coordination Plan</t>
  </si>
  <si>
    <t>Wisconsin DOT</t>
  </si>
  <si>
    <t>Madison</t>
  </si>
  <si>
    <t>Consulting Services for Campus Transit System Evaluation</t>
  </si>
  <si>
    <t>University of Wisconsin, Madison</t>
  </si>
  <si>
    <t>Madison, WI Bus Size Study for Metro Transit</t>
  </si>
  <si>
    <t>City of Madison</t>
  </si>
  <si>
    <t>Higher Ed Audio Conference</t>
  </si>
  <si>
    <t>Progressive Business Publications</t>
  </si>
  <si>
    <t>Malvern</t>
  </si>
  <si>
    <t>Mammoth Lakes Parking Plan</t>
  </si>
  <si>
    <t>Mammoth Lakes Housing, Inc.</t>
  </si>
  <si>
    <t>Mammoth Lakes</t>
  </si>
  <si>
    <t>Mammoth Lakes Parking Review Services</t>
  </si>
  <si>
    <t>Town of Mammoth Lakes</t>
  </si>
  <si>
    <t>Town of Mammoth Lakes On-Call Transportation Review</t>
  </si>
  <si>
    <t>Mammoth Lakes Clearwater</t>
  </si>
  <si>
    <t>Mammoth Lakes Parking &amp; TDM Ordinance</t>
  </si>
  <si>
    <t>Manchester Multi-Modal Transportation Planning Project</t>
  </si>
  <si>
    <t>Southern New Hampshire Planning Commission</t>
  </si>
  <si>
    <t>Manchester</t>
  </si>
  <si>
    <t>Yichang (China) BRT - NMT facilities</t>
  </si>
  <si>
    <t>Yichang</t>
  </si>
  <si>
    <t>Manitou Springs Parking Management</t>
  </si>
  <si>
    <t>Manitou Springs Parking Authority Board</t>
  </si>
  <si>
    <t>Manitou Springs</t>
  </si>
  <si>
    <t>Greater Mankato Transit Redesign Study</t>
  </si>
  <si>
    <t>City of Mankato</t>
  </si>
  <si>
    <t>Mankato</t>
  </si>
  <si>
    <t>Manteca Transit Short Range Transit Plan</t>
  </si>
  <si>
    <t>The City of Manteca</t>
  </si>
  <si>
    <t>Manteca</t>
  </si>
  <si>
    <t>Maple Grove Park and Ride Demand</t>
  </si>
  <si>
    <t>City of Maple Grove</t>
  </si>
  <si>
    <t>Maple Grove</t>
  </si>
  <si>
    <t>Mariposa Short Range Transit Plan</t>
  </si>
  <si>
    <t>Mariposa County, CA</t>
  </si>
  <si>
    <t>Mariposa</t>
  </si>
  <si>
    <t>Mariposa County Coordinated Planning Implementation</t>
  </si>
  <si>
    <t>Mariposa County Local Transportation Commission</t>
  </si>
  <si>
    <t>Unionville</t>
  </si>
  <si>
    <t>Markham Ontario</t>
  </si>
  <si>
    <t>Markham</t>
  </si>
  <si>
    <t>Kenilworth Courts Traffic Impact Study</t>
  </si>
  <si>
    <t>The Michaels Organization</t>
  </si>
  <si>
    <t>Marlton</t>
  </si>
  <si>
    <t>Marquette DOWNTOWN PARKING PLAN</t>
  </si>
  <si>
    <t>Marquette Downtown Development Authority</t>
  </si>
  <si>
    <t>Marquette</t>
  </si>
  <si>
    <t>Hyatt Maui TMP Update</t>
  </si>
  <si>
    <t>Maui Timeshare Venture LLC</t>
  </si>
  <si>
    <t>Maui</t>
  </si>
  <si>
    <t>NTI ADA Paratransit Eligibility Workshops</t>
  </si>
  <si>
    <t>Transystems Corp.</t>
  </si>
  <si>
    <t>Medford</t>
  </si>
  <si>
    <t>Medford Parking Management RFP</t>
  </si>
  <si>
    <t>City of Medford</t>
  </si>
  <si>
    <t>Medford Parking Garage Traffic &amp; Parking Services</t>
  </si>
  <si>
    <t>Boston Paratransit Eligibility Implementation</t>
  </si>
  <si>
    <t>Dunkin Donuts - East Boston</t>
  </si>
  <si>
    <t>D'Alelio Management Company LLC</t>
  </si>
  <si>
    <t>Tufts University TDM Plan</t>
  </si>
  <si>
    <t>Tufts University</t>
  </si>
  <si>
    <t>Eagle Point Intercity Service Planning</t>
  </si>
  <si>
    <t>Rogue Valley Transit District</t>
  </si>
  <si>
    <t>Bus Rapid Transit Operational Analysis</t>
  </si>
  <si>
    <t>Rogue Valley Transportation District</t>
  </si>
  <si>
    <t>DHCD Parking Workshop 2011</t>
  </si>
  <si>
    <t>Melrose</t>
  </si>
  <si>
    <t>Melrose Parking Study Technical Assistance</t>
  </si>
  <si>
    <t>Memphis Short Range Transit Plan</t>
  </si>
  <si>
    <t>Memphis Area Transit Authority</t>
  </si>
  <si>
    <t>Memphis</t>
  </si>
  <si>
    <t>Desoto County MS Transit Feasibility</t>
  </si>
  <si>
    <t>Memphis Riverside Drive Analysis</t>
  </si>
  <si>
    <t>City of Memphis</t>
  </si>
  <si>
    <t>Bus Transit to Workplace Study</t>
  </si>
  <si>
    <t>Shelby County Government Purchasing Dept</t>
  </si>
  <si>
    <t>MATA - Scenario Development ADD-ON</t>
  </si>
  <si>
    <t>N/A</t>
  </si>
  <si>
    <t>Memphis Transit Study</t>
  </si>
  <si>
    <t>Hyde Foundation</t>
  </si>
  <si>
    <t>Memphis Midtown AA</t>
  </si>
  <si>
    <t>Memphis Strategic Transition Plan</t>
  </si>
  <si>
    <t>Mayor's Innovation Delivery Team</t>
  </si>
  <si>
    <t>tn</t>
  </si>
  <si>
    <t>SRTP Implementation Assistance</t>
  </si>
  <si>
    <t>Bus Stop Accessability and Design Guidlines</t>
  </si>
  <si>
    <t>Shelby County Government</t>
  </si>
  <si>
    <t>134 Maple St Redwood City Parking Study</t>
  </si>
  <si>
    <t>Louis Deziel</t>
  </si>
  <si>
    <t>Menlo Park</t>
  </si>
  <si>
    <t>Menlo Park Downtown Presentation</t>
  </si>
  <si>
    <t>City of Menlo Park, CA</t>
  </si>
  <si>
    <t>Add-on</t>
  </si>
  <si>
    <t>Jorgenson, Siegel, McClure &amp; Flegel, LLP</t>
  </si>
  <si>
    <t>General Plan Update and On-Call Professional Services</t>
  </si>
  <si>
    <t>Cupertino Square Transformation</t>
  </si>
  <si>
    <t>Sand Hill Property Company</t>
  </si>
  <si>
    <t>San Joaquin Valley Express Transit Study</t>
  </si>
  <si>
    <t>Merced County Association of Governments (MCAG)</t>
  </si>
  <si>
    <t>Merced</t>
  </si>
  <si>
    <t>San Joaquin Valley Partnership Organizational Facilitation</t>
  </si>
  <si>
    <t>Merced Bellevue Corridor Community Plan</t>
  </si>
  <si>
    <t>City of Merced</t>
  </si>
  <si>
    <t>Transportation Planning and Transit Consulting Services</t>
  </si>
  <si>
    <t>University of California, Merced</t>
  </si>
  <si>
    <t>Merced Transit Operations</t>
  </si>
  <si>
    <t>Merced Transportation</t>
  </si>
  <si>
    <t>Consulting Services for High Speed Rail Station Area Plan</t>
  </si>
  <si>
    <t>Boise VRT Service Design Assistance</t>
  </si>
  <si>
    <t>Valley Regional Transit, Boise, ID</t>
  </si>
  <si>
    <t>Meridian</t>
  </si>
  <si>
    <t>VRT Vehicle Sharing Demonstration Project</t>
  </si>
  <si>
    <t>Valley Regional Transit Service Costing</t>
  </si>
  <si>
    <t>Boise Valley Transit Public Transportation Planning</t>
  </si>
  <si>
    <t>ValleyRide (Boise)</t>
  </si>
  <si>
    <t>VRT Canyon County Operations Assessment</t>
  </si>
  <si>
    <t>Metuchen Parking Management Plan</t>
  </si>
  <si>
    <t>Metuchen Parking Authority</t>
  </si>
  <si>
    <t>Metuchen</t>
  </si>
  <si>
    <t>Insurgentes Avenue BRT</t>
  </si>
  <si>
    <t>Mexico City</t>
  </si>
  <si>
    <t>ITDP Mexico City Parking</t>
  </si>
  <si>
    <t>ITDP</t>
  </si>
  <si>
    <t>Master Plan of the Lincoln Road District</t>
  </si>
  <si>
    <t>City of Miami Beach</t>
  </si>
  <si>
    <t>Miami Beach</t>
  </si>
  <si>
    <t>Rivers of Grass Greenway</t>
  </si>
  <si>
    <t>Miami/Dade County</t>
  </si>
  <si>
    <t>Miami</t>
  </si>
  <si>
    <t>MDT Transit Service Evaluation Phase 2</t>
  </si>
  <si>
    <t>Miami-Dade MPO</t>
  </si>
  <si>
    <t>MDT Continuous Professional Services for NW 27th Avenue Enhanced Bus Final Design Service</t>
  </si>
  <si>
    <t>Miami-Dade Transit</t>
  </si>
  <si>
    <t>MDT Service and Design Standards</t>
  </si>
  <si>
    <t>Qualifications for Planning, A/E and Design Services</t>
  </si>
  <si>
    <t>Miami Downtown Development Authority</t>
  </si>
  <si>
    <t>Master Plan</t>
  </si>
  <si>
    <t>Michigan City, IN</t>
  </si>
  <si>
    <t>Michigan City</t>
  </si>
  <si>
    <t>Miller Avenue Streetscape Plan</t>
  </si>
  <si>
    <t>City of Mill Valley</t>
  </si>
  <si>
    <t>Mill Valley</t>
  </si>
  <si>
    <t>Mill Valley Parking Assistance</t>
  </si>
  <si>
    <t>Mill Valley Redwoods Transportation Study</t>
  </si>
  <si>
    <t>Community Church Retirement Center</t>
  </si>
  <si>
    <t>Mill Valley Parking Meetings</t>
  </si>
  <si>
    <t>Mill Valley General Plan Presentation</t>
  </si>
  <si>
    <t>NE Dutchess County Mobility Management</t>
  </si>
  <si>
    <t>North East Community Center</t>
  </si>
  <si>
    <t>Millerton</t>
  </si>
  <si>
    <t>Milpitas Parking Study</t>
  </si>
  <si>
    <t>City of Milpitas, CA</t>
  </si>
  <si>
    <t>Milpitas</t>
  </si>
  <si>
    <t>Monticello Village TDM Program</t>
  </si>
  <si>
    <t>Irvine Company</t>
  </si>
  <si>
    <t>Wisconsin Accessibility Lawsuit</t>
  </si>
  <si>
    <t>Habush, Habush, and Rottier</t>
  </si>
  <si>
    <t>Milwaukee</t>
  </si>
  <si>
    <t>University of Wisconsin-Milwaukee Parking Study</t>
  </si>
  <si>
    <t>University of Wisconsin-Milwaukee</t>
  </si>
  <si>
    <t>Hill Farms Redevelopment</t>
  </si>
  <si>
    <t>SUMMIT SMITH</t>
  </si>
  <si>
    <t>Review of Bus Routing Plans</t>
  </si>
  <si>
    <t>City of Milwaukie</t>
  </si>
  <si>
    <t>Milwaukie</t>
  </si>
  <si>
    <t>Minneapolis Streetcar Peer Review</t>
  </si>
  <si>
    <t>City of Minneapolis Dept of Public Works</t>
  </si>
  <si>
    <t>Minneapolis</t>
  </si>
  <si>
    <t>Minneapolis Nic-Circulator Study</t>
  </si>
  <si>
    <t>City of Minneapolis</t>
  </si>
  <si>
    <t>Hennepin County Parking Audit Tool – Technical Support</t>
  </si>
  <si>
    <t>Hennepin County</t>
  </si>
  <si>
    <t>Nicollet Mall Redesign</t>
  </si>
  <si>
    <t>METRO Blue Line extension Station Area Planning</t>
  </si>
  <si>
    <t>Hennepin County Regional Railroad Authority</t>
  </si>
  <si>
    <t>Nicollet Mall Redesign Phase 2</t>
  </si>
  <si>
    <t>Hennepin County Blue Line (Bottineau Transitway) Bicycle Plan</t>
  </si>
  <si>
    <t>Hennpein County Public WorksConsultant Prequalification Program</t>
  </si>
  <si>
    <t>Wells Fargo Plaza Parking Assessment</t>
  </si>
  <si>
    <t>City Center Realty Partners</t>
  </si>
  <si>
    <t>Minnetonka Transit Service Analysis and Evaluation</t>
  </si>
  <si>
    <t>City of Minnetonka</t>
  </si>
  <si>
    <t>Minnetonka</t>
  </si>
  <si>
    <t>Transit COA</t>
  </si>
  <si>
    <t>City of Minot, ND</t>
  </si>
  <si>
    <t>Minot</t>
  </si>
  <si>
    <t>MUTD Mountain Line On-Call</t>
  </si>
  <si>
    <t>Missoula Urban Transportation District</t>
  </si>
  <si>
    <t>Missoula</t>
  </si>
  <si>
    <t>Russell Street Transit Infrastructure Presentation</t>
  </si>
  <si>
    <t>Missoula Comprehensive Review of TDM Programs</t>
  </si>
  <si>
    <t>Missoula Office of Planning and Grants</t>
  </si>
  <si>
    <t>Missoula On-Call Planning Services</t>
  </si>
  <si>
    <t>Missoula Ballot Measure Public Workshops</t>
  </si>
  <si>
    <t>Missoula On-Call Services - Site Plan Review</t>
  </si>
  <si>
    <t>University of Montana bus study</t>
  </si>
  <si>
    <t>Missoula Urban Transportation District (MUTD)</t>
  </si>
  <si>
    <t>Missoula Paratransit Policies</t>
  </si>
  <si>
    <t>Missoula Mountain Line Bus Stop Master Plan</t>
  </si>
  <si>
    <t>Mobile WTS TDP 2014</t>
  </si>
  <si>
    <t>South Alabama RPC</t>
  </si>
  <si>
    <t>Mobile</t>
  </si>
  <si>
    <t>Lucky TDM Plan Evaluation</t>
  </si>
  <si>
    <t>Save Mart Supermarkets</t>
  </si>
  <si>
    <t>Modesto</t>
  </si>
  <si>
    <t>Lucky Evening Parking Evaluation</t>
  </si>
  <si>
    <t>Reclaiming Heth's Run</t>
  </si>
  <si>
    <t>D'Appolonia</t>
  </si>
  <si>
    <t>Monroeville</t>
  </si>
  <si>
    <t>Streetscape and Infrastructure Design Services</t>
  </si>
  <si>
    <t>City of Montclair</t>
  </si>
  <si>
    <t>Montclair</t>
  </si>
  <si>
    <t>Montclair Township Comprehensive Parking Study</t>
  </si>
  <si>
    <t>Township of Montclair, NJ</t>
  </si>
  <si>
    <t>Monterey Regional Taxi Study</t>
  </si>
  <si>
    <t>Transportation Agency for Monterey County (TAMC)</t>
  </si>
  <si>
    <t>Monterey</t>
  </si>
  <si>
    <t>Monterey Citywide Transportation and Parking Study</t>
  </si>
  <si>
    <t>City of Monterey, CA</t>
  </si>
  <si>
    <t>Monterey-Salinas Transit ADA Paratransit Program Review</t>
  </si>
  <si>
    <t>Monterey-Salinas Transit</t>
  </si>
  <si>
    <t>Monterey-Salinas Transportation Brokerage Model</t>
  </si>
  <si>
    <t>Salinas Area Service Analysis</t>
  </si>
  <si>
    <t>Monterey Salinas Transit</t>
  </si>
  <si>
    <t>Monterey-Salinas Transit Service Reduction Analysis</t>
  </si>
  <si>
    <t>Monterey-Salinas Transit (MST)</t>
  </si>
  <si>
    <t>MST Service Reduction Title VI</t>
  </si>
  <si>
    <t>Monterey Salinas Transit Sustainable Service Design</t>
  </si>
  <si>
    <t>Parking Occupancy Study For The Downtown And Waterfront Areas</t>
  </si>
  <si>
    <t>Measure Q 15-Year Plan</t>
  </si>
  <si>
    <t>Multiple Areas - Technical Services Related to Submission of Community Development Grants</t>
  </si>
  <si>
    <t>Sullivan County Division of Planning</t>
  </si>
  <si>
    <t>Monticello</t>
  </si>
  <si>
    <t>Public Efficiency Project</t>
  </si>
  <si>
    <t>Vermont Agency of Transportation</t>
  </si>
  <si>
    <t>Montpelier</t>
  </si>
  <si>
    <t>Policy &amp; Planning Services</t>
  </si>
  <si>
    <t>Human Service Transportation Coordination Plan Update</t>
  </si>
  <si>
    <t>Lamoille County Regional Travel Survey</t>
  </si>
  <si>
    <t>Lamoille County Planning Commission (LCPC)</t>
  </si>
  <si>
    <t>Morrisville</t>
  </si>
  <si>
    <t>Moscow (ID) Multimodal Transportation Plan</t>
  </si>
  <si>
    <t>City of Moscow, ID</t>
  </si>
  <si>
    <t>Moscow</t>
  </si>
  <si>
    <t>Moscow Expansion Area Competition</t>
  </si>
  <si>
    <t>Moscow City Government</t>
  </si>
  <si>
    <t>Russia</t>
  </si>
  <si>
    <t>Moscow Masshtab Lands Development Plan</t>
  </si>
  <si>
    <t>Masshtab</t>
  </si>
  <si>
    <t>Moscow Administrative Business Center</t>
  </si>
  <si>
    <t>Moscow City Centre Public Realm Strategy</t>
  </si>
  <si>
    <t>Google Transportation and Parking Planning</t>
  </si>
  <si>
    <t>Google, Inc.</t>
  </si>
  <si>
    <t>Mountain View</t>
  </si>
  <si>
    <t>Mountain View General Plan Update</t>
  </si>
  <si>
    <t>City of Mountain View</t>
  </si>
  <si>
    <t>Mountain View Pedestrian Master Plan</t>
  </si>
  <si>
    <t>Mountain View North Bayshore Precise Plan Update</t>
  </si>
  <si>
    <t>Mountain View Shoreline Boulevard Transportation Corridor Study</t>
  </si>
  <si>
    <t>LinkedIn TDM Program 2014</t>
  </si>
  <si>
    <t>LinkedIn</t>
  </si>
  <si>
    <t>California Street and Escuela Avenue Complete Street Feasibility Study</t>
  </si>
  <si>
    <t>City of Mountain View, CA</t>
  </si>
  <si>
    <t>Intuit Trip Reduction Program</t>
  </si>
  <si>
    <t>Intuit</t>
  </si>
  <si>
    <t>Mountain View North Bayshore Precise Plan Housing Update</t>
  </si>
  <si>
    <t>LinkedIn Technical Transportation Planning</t>
  </si>
  <si>
    <t>Multimodal Plan and Nexus Study City-Wide</t>
  </si>
  <si>
    <t>Mountain View TMA Facilitation</t>
  </si>
  <si>
    <t>Mountain View Transportation Management Associatio</t>
  </si>
  <si>
    <t>City of Nanaimo Transportation Master Plan</t>
  </si>
  <si>
    <t>City of Nanaimo</t>
  </si>
  <si>
    <t>Nanaimo</t>
  </si>
  <si>
    <t>Nanjing new City</t>
  </si>
  <si>
    <t>Dhiru Thadani</t>
  </si>
  <si>
    <t>Nanjing</t>
  </si>
  <si>
    <t>Nantucket Downtown Parking Strategy</t>
  </si>
  <si>
    <t>ReMain Nantucket LLC</t>
  </si>
  <si>
    <t>Nantucket</t>
  </si>
  <si>
    <t>Nantucket Parking Data Collection</t>
  </si>
  <si>
    <t>NCTPA Short Range Transit Plan 2008-2017</t>
  </si>
  <si>
    <t>Napa County Transportation Planning Agency</t>
  </si>
  <si>
    <t>Napa</t>
  </si>
  <si>
    <t>Napa SR 29 Gateway Corridor Improvement Plan</t>
  </si>
  <si>
    <t>Napa On-Call Engineer/Architect and Project Delivery Services</t>
  </si>
  <si>
    <t>Napa Villa Parking Study</t>
  </si>
  <si>
    <t>RSA+</t>
  </si>
  <si>
    <t>Naval Base Coronado Coastal Campus Mobility</t>
  </si>
  <si>
    <t>United States Department of Navy</t>
  </si>
  <si>
    <t>NAS North Island</t>
  </si>
  <si>
    <t>Nashville Taxi Study</t>
  </si>
  <si>
    <t>City of Nashville</t>
  </si>
  <si>
    <t>Nashville</t>
  </si>
  <si>
    <t>Nashville MTA Strategic Master Plan</t>
  </si>
  <si>
    <t>Nashville MTA</t>
  </si>
  <si>
    <t>Middle Tennessee RTA Master Plan</t>
  </si>
  <si>
    <t>RTA Middle Tennessee</t>
  </si>
  <si>
    <t>Conceptual Design Plan for High Capacity Transit Corridors</t>
  </si>
  <si>
    <t>Needham Parking Workshops for DHCD</t>
  </si>
  <si>
    <t>Needham</t>
  </si>
  <si>
    <t>Needham In-Lieu Parking Technical Assistance</t>
  </si>
  <si>
    <t>Town of Needham</t>
  </si>
  <si>
    <t>Downtown Plan</t>
  </si>
  <si>
    <t>New Albany, IN</t>
  </si>
  <si>
    <t>New Albany</t>
  </si>
  <si>
    <t>North Jersey Sustainable Communities</t>
  </si>
  <si>
    <t>The North Jersey Sustainable Communities Consortiu</t>
  </si>
  <si>
    <t>New Brunswick</t>
  </si>
  <si>
    <t>Consulting Services - Land Use Strategic Planning</t>
  </si>
  <si>
    <t>New Castle County</t>
  </si>
  <si>
    <t>New Castle</t>
  </si>
  <si>
    <t>DE</t>
  </si>
  <si>
    <t>New Castle County DE Corridor Evaluations</t>
  </si>
  <si>
    <t>Transbay Transit Center - Pedestrian Review</t>
  </si>
  <si>
    <t>Pelli Clark Pelli Architects</t>
  </si>
  <si>
    <t>New Haven</t>
  </si>
  <si>
    <t>Yale University Traffic-Transportation Study</t>
  </si>
  <si>
    <t>Yale University</t>
  </si>
  <si>
    <t>SCRCOG 2009 Transportation Planning Studies</t>
  </si>
  <si>
    <t>South Central Regional Council of Governments</t>
  </si>
  <si>
    <t>Union Station Bike Station</t>
  </si>
  <si>
    <t>City of New Haven</t>
  </si>
  <si>
    <t>Town of Wallingford Route 68 Study</t>
  </si>
  <si>
    <t>Request for Qualifactions Transportation Planning Studies</t>
  </si>
  <si>
    <t>New Haven Modal Split Study</t>
  </si>
  <si>
    <t>Town of Wallingford CT Bus Ridership and Routing Study</t>
  </si>
  <si>
    <t>Urban Planning and Redevelopment Strategies for the Mill River District-New Haven</t>
  </si>
  <si>
    <t>Economic Development Corporation of New Haven</t>
  </si>
  <si>
    <t>Route 34 Technical Review</t>
  </si>
  <si>
    <t>New Haven Med District Planning</t>
  </si>
  <si>
    <t>New Haven - Downtown to The Hill TOD Technical Services</t>
  </si>
  <si>
    <t>New Haven Medical Area Mobility Study</t>
  </si>
  <si>
    <t>Park New Haven</t>
  </si>
  <si>
    <t>New Haven Mobility Study Implementation</t>
  </si>
  <si>
    <t>New Haven parking Authority</t>
  </si>
  <si>
    <t>New Haven TDM Grant</t>
  </si>
  <si>
    <t>New Haven Parking Authority TDM Coordinator</t>
  </si>
  <si>
    <t>New London Parking Consulting Services</t>
  </si>
  <si>
    <t>City of New London</t>
  </si>
  <si>
    <t>New London</t>
  </si>
  <si>
    <t>Downtown New Orleans Mobility &amp; Parking Strategy</t>
  </si>
  <si>
    <t>Downtown Development District</t>
  </si>
  <si>
    <t>New Orleans</t>
  </si>
  <si>
    <t>Louisiana Pedestrian and Bicycle Facility Training FY2011</t>
  </si>
  <si>
    <t>New Orleans Regional Planning Commission</t>
  </si>
  <si>
    <t>New Orleans Region Transit Comprehensive Operations Analysis</t>
  </si>
  <si>
    <t>Pedestrian and Bicycle Design Workshop</t>
  </si>
  <si>
    <t>New Orleans Public Transpo. Plan for Later Evening Service &amp; Funding Study</t>
  </si>
  <si>
    <t>New Orleans Regional Transit Authority</t>
  </si>
  <si>
    <t>New Orleans Livable Claiborne Communities</t>
  </si>
  <si>
    <t>City of New Orleans</t>
  </si>
  <si>
    <t>New Orleans Bike Share Feasibility Study and Business Model</t>
  </si>
  <si>
    <t>Regional Planning Commission</t>
  </si>
  <si>
    <t>Pedestrian and Bicycle Design Workshops FY13-14</t>
  </si>
  <si>
    <t>New Paltz Intermodal Facility Feasibility Study</t>
  </si>
  <si>
    <t>New Paltz</t>
  </si>
  <si>
    <t>New Rochelle Traffic Circulation and Gateways to the City's Downtown</t>
  </si>
  <si>
    <t>City of New Rochelle, NY</t>
  </si>
  <si>
    <t>New Rochelle</t>
  </si>
  <si>
    <t>New Rochelle RDRXR Development Support</t>
  </si>
  <si>
    <t>Guildford Exchange Preliminary Conceptual Design</t>
  </si>
  <si>
    <t>New Westminister</t>
  </si>
  <si>
    <t>New Westminster</t>
  </si>
  <si>
    <t>TransLink Guildford BUs PRogram Update</t>
  </si>
  <si>
    <t>TransLink Robson Street Transit Design Strategy</t>
  </si>
  <si>
    <t>Phibbs Exchange Preliminary Design</t>
  </si>
  <si>
    <t>TransLink Surrey Central Capacity Analysis</t>
  </si>
  <si>
    <t>UBC Exchange Facilitation</t>
  </si>
  <si>
    <t>Transit Service Guidelines Update</t>
  </si>
  <si>
    <t>Service Design Services in South Surrey and White Rock</t>
  </si>
  <si>
    <t>ITDP 2007-08</t>
  </si>
  <si>
    <t>New York</t>
  </si>
  <si>
    <t>Lower Manhattan Street Management-Placard Control and Parking Enforce</t>
  </si>
  <si>
    <t>NYMTC On Call Services</t>
  </si>
  <si>
    <t>New York Metropolitan Transportation Council</t>
  </si>
  <si>
    <t>New York City Department of Design</t>
  </si>
  <si>
    <t>ESA Transport Planning/Engineering, Urban Design and Related, Citywide</t>
  </si>
  <si>
    <t>NYMTC Coordinated Public Transit-Human Service Transportation Plan</t>
  </si>
  <si>
    <t>Upper West Side Streets Renaissance</t>
  </si>
  <si>
    <t>Transportation Alternatives</t>
  </si>
  <si>
    <t>Crash Rates and Street Typology Study, UWS, NYC</t>
  </si>
  <si>
    <t>Coalition for a Livable West Side</t>
  </si>
  <si>
    <t>Greenwich Village PARK Smart Parking Survey</t>
  </si>
  <si>
    <t>ITDP 2009</t>
  </si>
  <si>
    <t>Upper West Side Research</t>
  </si>
  <si>
    <t>Broadway Project Intercept Interviews</t>
  </si>
  <si>
    <t>New York City 34th Street Transitway Concept Design</t>
  </si>
  <si>
    <t>Port Authority Call-In - Transportation Planning</t>
  </si>
  <si>
    <t>Upper East Side Streets Renaissance</t>
  </si>
  <si>
    <t>UWS Research Phase 3</t>
  </si>
  <si>
    <t>Bronx Hospital Special Variance</t>
  </si>
  <si>
    <t>Anjali Kochar</t>
  </si>
  <si>
    <t>ITDP 2010</t>
  </si>
  <si>
    <t>Chinatown Parking and Access Study</t>
  </si>
  <si>
    <t>Lower Manhattan Car Sharing Pilot Program Evaluation</t>
  </si>
  <si>
    <t>ITDP 2011 on-call</t>
  </si>
  <si>
    <t>MTA Transportation Planning Retainer</t>
  </si>
  <si>
    <t>Metropolitan Transportation Authority (MTA) NY</t>
  </si>
  <si>
    <t>Curbside Intercity Bus Study</t>
  </si>
  <si>
    <t>ITDP 2012 on-call</t>
  </si>
  <si>
    <t>NYCDOT for Transp Planning, Engineering, and Related Services</t>
  </si>
  <si>
    <t>Webster Avenue Select Bus Service Conceptual Design</t>
  </si>
  <si>
    <t>Lower Manhattan Chinatown Intercity Bus Study</t>
  </si>
  <si>
    <t>NACTO Urban Street Design Manual</t>
  </si>
  <si>
    <t>National Association of City Transporation Officia</t>
  </si>
  <si>
    <t>Napa Copia Redevelopment Parking Strategy</t>
  </si>
  <si>
    <t>ACA Financial Guarantee Co.</t>
  </si>
  <si>
    <t>NYMTC On Call Planning</t>
  </si>
  <si>
    <t>ITDP 2013 on-call</t>
  </si>
  <si>
    <t>NYMTC Coordinated Transportation Plan Update</t>
  </si>
  <si>
    <t>Manhattan CB7 Traffic Calming</t>
  </si>
  <si>
    <t>Manhattan CB7</t>
  </si>
  <si>
    <t>Downtown Connection Study</t>
  </si>
  <si>
    <t>Alliance for Downtown New York</t>
  </si>
  <si>
    <t>New York City Bike Share Users Survey</t>
  </si>
  <si>
    <t>ITDP 2014 on-call continues 2012.971</t>
  </si>
  <si>
    <t>On-Call Urban Design and Planning Services</t>
  </si>
  <si>
    <t>NYCEDC</t>
  </si>
  <si>
    <t>Atlantic Basin Development Study</t>
  </si>
  <si>
    <t>New York City Economic Development Corporation</t>
  </si>
  <si>
    <t>On-Call Planning, Environmental and Traffic Engineering Services</t>
  </si>
  <si>
    <t>Parking Blue Print Scope</t>
  </si>
  <si>
    <t>PlaNYC Update Support</t>
  </si>
  <si>
    <t>SBS Corridors Business Survey for Utica Ave, 125th St, and Woodhaven Blvd</t>
  </si>
  <si>
    <t>Far Rockaway Access Plan</t>
  </si>
  <si>
    <t>Global Street Design Guide</t>
  </si>
  <si>
    <t>National Association of City Transportation Offic</t>
  </si>
  <si>
    <t>Global Street Design Guide Engineering Review and Technical Content Development</t>
  </si>
  <si>
    <t>NYC Curbside Management Study and Parking Blueprint</t>
  </si>
  <si>
    <t>Making NYC's Buses Faster and More Efficient - Governance</t>
  </si>
  <si>
    <t>TransitCenter, Inc.</t>
  </si>
  <si>
    <t>Making NYC's Buses Faster and More Efficient - Network</t>
  </si>
  <si>
    <t>Making NYC's Buses Faster and More Efficient - Operations</t>
  </si>
  <si>
    <t>Making NYC's Buses Faster and More Efficient - Streets</t>
  </si>
  <si>
    <t>LGA Redevelopment TDM</t>
  </si>
  <si>
    <t>NYCDOT Commuter Van Study</t>
  </si>
  <si>
    <t>NYCDOT Strategic Plan Support</t>
  </si>
  <si>
    <t>NJ Transit On-Call Planning Contracts</t>
  </si>
  <si>
    <t>New Jersey Transit</t>
  </si>
  <si>
    <t>Newark</t>
  </si>
  <si>
    <t>Pedestrian Safety at and Near Bus Stops Study</t>
  </si>
  <si>
    <t>North Jersey Transportation Planning Authority</t>
  </si>
  <si>
    <t>NJ Transit - Access Link - ADA Operations Alternatives Task Order Contract</t>
  </si>
  <si>
    <t>NJ TOC Corridor</t>
  </si>
  <si>
    <t>New Jersey Transit Corporation</t>
  </si>
  <si>
    <t>New Jersey Transit On-Call Planning</t>
  </si>
  <si>
    <t>Community Services Planning Task Order Contract</t>
  </si>
  <si>
    <t>Access Link Call Center Options</t>
  </si>
  <si>
    <t>NJ Transit</t>
  </si>
  <si>
    <t>Connecticut Consultant Prequalification</t>
  </si>
  <si>
    <t>Connecticut Department of Transportation</t>
  </si>
  <si>
    <t>Newington</t>
  </si>
  <si>
    <t>ConnDOT Annual Consultant Prequalification</t>
  </si>
  <si>
    <t>CTDOT Intermodal Planning On-Call</t>
  </si>
  <si>
    <t>Central Connecticut Rail Study</t>
  </si>
  <si>
    <t>Newport Beach Economic Feasibility Study</t>
  </si>
  <si>
    <t>City of Newport Beach</t>
  </si>
  <si>
    <t>Newport Beach</t>
  </si>
  <si>
    <t>Newport Beach Balboa Village Parking Implementation Plan</t>
  </si>
  <si>
    <t>Newport Beach Corona del Mar Parking Study</t>
  </si>
  <si>
    <t>Corona del Mar Business Improvement District</t>
  </si>
  <si>
    <t>Water Taxi RFI</t>
  </si>
  <si>
    <t>Brooke Charter School</t>
  </si>
  <si>
    <t>Diversified Project Management</t>
  </si>
  <si>
    <t>Newton</t>
  </si>
  <si>
    <t>Newton Comprehensive Zoning Reform, Phase I</t>
  </si>
  <si>
    <t>City of Newton</t>
  </si>
  <si>
    <t>Newton Centre Parking Study</t>
  </si>
  <si>
    <t>Transportation Strategy</t>
  </si>
  <si>
    <t>Sussex County Transportation Study</t>
  </si>
  <si>
    <t>Sussex County, New Jersey</t>
  </si>
  <si>
    <t>Sussex County Passenger Schedule and Ride-Guide</t>
  </si>
  <si>
    <t>R&amp;D for a Coordinated Human Services Transportation Plan</t>
  </si>
  <si>
    <t>Senior Services of Virginia</t>
  </si>
  <si>
    <t>Norfolk</t>
  </si>
  <si>
    <t>5601 Fishers Lane Intercept Survey</t>
  </si>
  <si>
    <t>The JBG Companies</t>
  </si>
  <si>
    <t>North Bethesda</t>
  </si>
  <si>
    <t>Charleston County SmartCode/Form-Based Code</t>
  </si>
  <si>
    <t>Charleston County</t>
  </si>
  <si>
    <t>North Charleston</t>
  </si>
  <si>
    <t>Downtown North Easton Parking Study</t>
  </si>
  <si>
    <t>Easton Planning &amp; Community Development</t>
  </si>
  <si>
    <t>North Easton</t>
  </si>
  <si>
    <t>North Hempstead Senior Transportation Needs Assessment</t>
  </si>
  <si>
    <t>Town of North Hempstead</t>
  </si>
  <si>
    <t>North Hempstead</t>
  </si>
  <si>
    <t>North Kingstown Wickford Junction Transit</t>
  </si>
  <si>
    <t>Town of North Kingstown</t>
  </si>
  <si>
    <t>North Kingstown</t>
  </si>
  <si>
    <t>CATA Comprehensive Strategic Plan</t>
  </si>
  <si>
    <t>Central Arkansas Transit Authority</t>
  </si>
  <si>
    <t>North Little Rock</t>
  </si>
  <si>
    <t>North Natomas Midday Shuttle Evalaution</t>
  </si>
  <si>
    <t>North Natomas TMA</t>
  </si>
  <si>
    <t>North Natomas</t>
  </si>
  <si>
    <t>District of North Vancouver Detailed Centres Planning</t>
  </si>
  <si>
    <t>District of North Vancouver</t>
  </si>
  <si>
    <t>North Vancouver</t>
  </si>
  <si>
    <t>District of North Vancouver Marine Drive</t>
  </si>
  <si>
    <t>Smith College Elm Street Crossings</t>
  </si>
  <si>
    <t>Smith College</t>
  </si>
  <si>
    <t>Northampton</t>
  </si>
  <si>
    <t>Smith College Elm Street Crossings Design and Construction</t>
  </si>
  <si>
    <t>Northampton Design and Cost Estimate</t>
  </si>
  <si>
    <t>Northampton Office of Planning and Development</t>
  </si>
  <si>
    <t>Northampton Main/State/Elm/South Street intersection</t>
  </si>
  <si>
    <t>SEAT Comprehensive Operational Analysis</t>
  </si>
  <si>
    <t>Southeastern Connecticut Council of Governments</t>
  </si>
  <si>
    <t>Norwich</t>
  </si>
  <si>
    <t>AC Transit Environmental Consultant Services</t>
  </si>
  <si>
    <t>AC Transit</t>
  </si>
  <si>
    <t>Oakland</t>
  </si>
  <si>
    <t>ACTIA Paratransit Coordination Contract 2007-08</t>
  </si>
  <si>
    <t>ACTIA (Transportation Improvement Authority)</t>
  </si>
  <si>
    <t>Actia Travel Implementation</t>
  </si>
  <si>
    <t>Alameda County Guaranteed Ride Home Program</t>
  </si>
  <si>
    <t>Alameda County CMA (Congestion Management Agency)</t>
  </si>
  <si>
    <t>Alameda Landing TMA Evaluation</t>
  </si>
  <si>
    <t>Catellus Development Group</t>
  </si>
  <si>
    <t>BART Climate Change Analysis</t>
  </si>
  <si>
    <t>BART (Bay Area Rapid Transit District)</t>
  </si>
  <si>
    <t>BART Environmental, Conceptual Design and Planning Services</t>
  </si>
  <si>
    <t>BART General Engineering Services On-Call</t>
  </si>
  <si>
    <t>BART Parking Review</t>
  </si>
  <si>
    <t>BART Regional Rail Analysis</t>
  </si>
  <si>
    <t>BART SVRT Station Capacity Impacts</t>
  </si>
  <si>
    <t>Great Communities Initiative On-Call Technical Assistance</t>
  </si>
  <si>
    <t>Hunters Point Transportation</t>
  </si>
  <si>
    <t>DMJM</t>
  </si>
  <si>
    <t>MTC Coordinated Public Transit/Human Services Transportation Plan</t>
  </si>
  <si>
    <t>Metropolitan Transportation Commission MTC Oakland</t>
  </si>
  <si>
    <t>Oakland Kaiser Annual TDM Report Review</t>
  </si>
  <si>
    <t>City of Oakland, CA</t>
  </si>
  <si>
    <t>BART Lake Merritt Grant Application</t>
  </si>
  <si>
    <t>BART Parking Privatization Phase II</t>
  </si>
  <si>
    <t>BART to Livermore Environmental Review: Pre-Scoping Outreach</t>
  </si>
  <si>
    <t>ACTIA Coordination 08/09 Program Renewal</t>
  </si>
  <si>
    <t>BART Metro Concept</t>
  </si>
  <si>
    <t>BART Powell Station Central Subway Impacts Study</t>
  </si>
  <si>
    <t>BART Station Sustainability Study</t>
  </si>
  <si>
    <t>BART TDM Study</t>
  </si>
  <si>
    <t>TravelChoice North Berkeley</t>
  </si>
  <si>
    <t>AC Transit BRT Phase 4 Data Collection</t>
  </si>
  <si>
    <t>East Bay Community Foundation Follow-Up 0809</t>
  </si>
  <si>
    <t>East Bay Community Foundation</t>
  </si>
  <si>
    <t>Oakland Kaiser 2008 TDM Report Review</t>
  </si>
  <si>
    <t>BART Lighting Pleasant Hill WD-13</t>
  </si>
  <si>
    <t>BART Powell Wayfinding Study</t>
  </si>
  <si>
    <t>BART Station Profile Mapping</t>
  </si>
  <si>
    <t>BART Ashby Lighting Modernization</t>
  </si>
  <si>
    <t>BART Significance Threshold Methodology</t>
  </si>
  <si>
    <t>ACTIA Paratransit Coordination</t>
  </si>
  <si>
    <t>BART Climate Change Add-on</t>
  </si>
  <si>
    <t>BART to Livermore and Beyond Pre-Scoping Outreach</t>
  </si>
  <si>
    <t>Glen Park Development Plan</t>
  </si>
  <si>
    <t>Oakland BRT Facilitation Assistance</t>
  </si>
  <si>
    <t>BART Capitol Corridor Environmental Clearance</t>
  </si>
  <si>
    <t>Complete Streets Model Language</t>
  </si>
  <si>
    <t>Public Health Law and Policy</t>
  </si>
  <si>
    <t>MTC Antioch eBART Station Siting</t>
  </si>
  <si>
    <t>MTC eBART TOD Threshold Analysis</t>
  </si>
  <si>
    <t>MTC SMART Corridor TOD Analysis</t>
  </si>
  <si>
    <t>ACCMA Guaranteed Ride Home Program</t>
  </si>
  <si>
    <t>Alta Bates Expansion EIR TDM Program</t>
  </si>
  <si>
    <t>Sutter Health</t>
  </si>
  <si>
    <t>As Needed Transportation Planning Services</t>
  </si>
  <si>
    <t>BART GHG Target Refinements</t>
  </si>
  <si>
    <t>BART S Hayward Parking Privatization</t>
  </si>
  <si>
    <t>MTC Smart Growth Tech Assistance</t>
  </si>
  <si>
    <t>Oakland Downtown Shuttle</t>
  </si>
  <si>
    <t>Oakland Community and Economic Development Agency</t>
  </si>
  <si>
    <t>South Hayward BART Access Plan Update</t>
  </si>
  <si>
    <t>BART Title VI Corrective Action Plan</t>
  </si>
  <si>
    <t>ACTIA Paratransit Coordination Services FY 10-11</t>
  </si>
  <si>
    <t>BART Rail Capital Replacement Planning</t>
  </si>
  <si>
    <t>BART Ridership Model – Access Adjustments WD22</t>
  </si>
  <si>
    <t>Kaiser Oakland Center TDM Plan</t>
  </si>
  <si>
    <t>Swig Company</t>
  </si>
  <si>
    <t>Oakland International Boulevard TOD Plan</t>
  </si>
  <si>
    <t>BART Daly City Access Study</t>
  </si>
  <si>
    <t>BART State of Good Repair</t>
  </si>
  <si>
    <t>Countywide Transportation Plan</t>
  </si>
  <si>
    <t>Healthy Suburban and Rural Development Fact Sheet</t>
  </si>
  <si>
    <t>Lifeline Transportation Program Evaluation</t>
  </si>
  <si>
    <t>Metropolitan Transportation Commission</t>
  </si>
  <si>
    <t>MTC San Carlos Zoning Ordinance Update</t>
  </si>
  <si>
    <t>MTC Transit Oriented Development Policy Evaluation</t>
  </si>
  <si>
    <t>Transit Sustainability Project</t>
  </si>
  <si>
    <t>Alameda CTC Meeting Facilitation</t>
  </si>
  <si>
    <t>Alameda County Transportation Commission (ACTC)</t>
  </si>
  <si>
    <t>College Prep Traffic Demand Management Study</t>
  </si>
  <si>
    <t>The College Preparatory School</t>
  </si>
  <si>
    <t>MTC Climate Initiatives Program Evaluation</t>
  </si>
  <si>
    <t>San Francisco Bay Crossing Study Update</t>
  </si>
  <si>
    <t>Bay Area Toll Authority</t>
  </si>
  <si>
    <t>Alta Bates TDM Plan Annual Evaluation</t>
  </si>
  <si>
    <t>BART Warm Springs Extension Title VI</t>
  </si>
  <si>
    <t>eBART EIR Addendum</t>
  </si>
  <si>
    <t>MTC Interstate 880 Integrated Corridor Management</t>
  </si>
  <si>
    <t>Alameda CTC Paratransit Coordination FY11-12</t>
  </si>
  <si>
    <t>BART ADA Rail Station Assessment</t>
  </si>
  <si>
    <t>BART Environmental Justice Development Assistance WD38</t>
  </si>
  <si>
    <t>BART LVX Feasibility Engineering Services - WD31</t>
  </si>
  <si>
    <t>BART LVX Yard &amp; Shop Analysis Needs</t>
  </si>
  <si>
    <t>BART Regional Rail Vision Scope Dev</t>
  </si>
  <si>
    <t>BART Strategic Plan Performance Metrics</t>
  </si>
  <si>
    <t>Marin County GHG Assessment Support</t>
  </si>
  <si>
    <t>Reconnecting America</t>
  </si>
  <si>
    <t>Modeling Bicycle Access to Transit: BART Bicycle Plan Update</t>
  </si>
  <si>
    <t>Pleasanton BART / Hacienda Evaluation</t>
  </si>
  <si>
    <t>VTA TOD Parking Policy</t>
  </si>
  <si>
    <t>BART Economic Benefits WD-35</t>
  </si>
  <si>
    <t>BART Metro Strategic Evaluation WD-37</t>
  </si>
  <si>
    <t>BART Mitigated Negative Declaration WD36</t>
  </si>
  <si>
    <t>Silicon Valley/Peninsula Affordable Housing and GHG Study</t>
  </si>
  <si>
    <t>Urban Habitat</t>
  </si>
  <si>
    <t>BART Capitol Corridor Vision Plan</t>
  </si>
  <si>
    <t>BART Daly City Access Study Add-On</t>
  </si>
  <si>
    <t>BART Metro Sustainable Communities Operations Analysis (WD40)</t>
  </si>
  <si>
    <t>BART S Hayward Parking &amp; Access Study</t>
  </si>
  <si>
    <t>BARTMuni Paratransit Cost Sharing</t>
  </si>
  <si>
    <t>BART</t>
  </si>
  <si>
    <t>General Engineering Services</t>
  </si>
  <si>
    <t>General Environmental and Planning Services</t>
  </si>
  <si>
    <t>ALAMEDA CTC Guaranteed Ride Home Program</t>
  </si>
  <si>
    <t>Alta Bates TDM Plan Annual Evaluation 2012</t>
  </si>
  <si>
    <t>BART Modeling Support Services</t>
  </si>
  <si>
    <t>I-680 Corridor Management Plan</t>
  </si>
  <si>
    <t>Caltrans District 4 - San Francisco</t>
  </si>
  <si>
    <t>MTC Bay Area Midsize SRTPS</t>
  </si>
  <si>
    <t>MTC Smart Growth Parking Standards</t>
  </si>
  <si>
    <t>Alameda CTC Paratransit Coordination FY12-13</t>
  </si>
  <si>
    <t>Alameda CTC Planning Support Oakland CA Alameda CTC</t>
  </si>
  <si>
    <t>BART Station Access Targets and Typologies Update</t>
  </si>
  <si>
    <t>AC Transit BRT PE/Final Design Support</t>
  </si>
  <si>
    <t>BART Metro Vision Plan Development</t>
  </si>
  <si>
    <t>BART S Hayward Parking Fee Title VI Analysis</t>
  </si>
  <si>
    <t>BART to Livermore EIR Scoping WP-06</t>
  </si>
  <si>
    <t>BART WP07 eBART Environmental Mitigation services</t>
  </si>
  <si>
    <t>College Prep Intersection Analysis</t>
  </si>
  <si>
    <t>Guaranteed Ride Home Program Operational Services</t>
  </si>
  <si>
    <t>Alta Bates TDM Plan Annual Evaluation 2013</t>
  </si>
  <si>
    <t>BART Stations Strategy Scoping</t>
  </si>
  <si>
    <t>North Fair Oaks Parking Study</t>
  </si>
  <si>
    <t>Alta Bates Berkeley Parking &amp; Transportation Mitigation Review</t>
  </si>
  <si>
    <t>BART Stations Strategy</t>
  </si>
  <si>
    <t>Broadway Transit Urban Circulator Study</t>
  </si>
  <si>
    <t>Oakland Public Works Agency</t>
  </si>
  <si>
    <t>Los Angeles settlment assistance</t>
  </si>
  <si>
    <t>Doug Cross</t>
  </si>
  <si>
    <t>BART Station Folders</t>
  </si>
  <si>
    <t>BART Station Modernization Support WP-22</t>
  </si>
  <si>
    <t>BART WP16 HMC Env Eval</t>
  </si>
  <si>
    <t>BART WP17 Lake Meritt OCC Env Eval</t>
  </si>
  <si>
    <t>BART WP20 Seismic Retrofit Economic Analysis</t>
  </si>
  <si>
    <t>Mobility Resources Inventory Consultant Services</t>
  </si>
  <si>
    <t>On-Call Technical Assistance - Transp. Eng and Planning</t>
  </si>
  <si>
    <t>Paratransit Coordination Services FY 2014</t>
  </si>
  <si>
    <t>Sustainable Communities Technical Assistance Program (SC-TAP)</t>
  </si>
  <si>
    <t>Twin Cities TOD Typology</t>
  </si>
  <si>
    <t>AC Transit Line 51</t>
  </si>
  <si>
    <t>BART Center C-Line First/Last Mile</t>
  </si>
  <si>
    <t>BART eBART TOD Policy Assessment Update</t>
  </si>
  <si>
    <t>BART WP 14 Graphics Support</t>
  </si>
  <si>
    <t>BART WP19 Lake Merritt Station Development</t>
  </si>
  <si>
    <t>BART WP-28 Strategic Planning and Policy Guidance</t>
  </si>
  <si>
    <t>BART Balboa Park Station Remodeling (Phase 3) WP30</t>
  </si>
  <si>
    <t>BART Concord Station Plaza Conceptual Plan WP-34</t>
  </si>
  <si>
    <t>BART Continuation of eBART Env. Mit. Monitoring WP-29</t>
  </si>
  <si>
    <t>BART Tri-Valley Economic Analysis WP-31</t>
  </si>
  <si>
    <t>CA IPR Stakeholder Report WP33</t>
  </si>
  <si>
    <t>BART Planning</t>
  </si>
  <si>
    <t>Capitol Corridor Vision Plan Update Preparation WP32</t>
  </si>
  <si>
    <t>Head Royce Master Plan</t>
  </si>
  <si>
    <t>Head Royce School</t>
  </si>
  <si>
    <t>Signature Properties THE HIVE TDM Plan</t>
  </si>
  <si>
    <t>Signature Properties</t>
  </si>
  <si>
    <t>Alta Bates TDM Plan Annual Evaluation 2014</t>
  </si>
  <si>
    <t>BART CIP-SRTP</t>
  </si>
  <si>
    <t>BART On-Call Economic and Property Dev Services</t>
  </si>
  <si>
    <t>Capitol Corridor Vision Plan Update WP36</t>
  </si>
  <si>
    <t>OAKLAND Brooklyn Basin TDM Plan</t>
  </si>
  <si>
    <t>AC Transit On Call</t>
  </si>
  <si>
    <t>Alameda Countywide Arterials Plan</t>
  </si>
  <si>
    <t>Alameda CTC Paratransit Coordination FY14-15</t>
  </si>
  <si>
    <t>Head Royce Traffic Study</t>
  </si>
  <si>
    <t>MTC On-Call PDA Technical and Staffing Assistance</t>
  </si>
  <si>
    <t>Update to PDA Investment Growth Strategy</t>
  </si>
  <si>
    <t>Bay Area Bike Share Tech Assistance and Strategic Plan</t>
  </si>
  <si>
    <t>City of Oakland Downtown Circulation Study</t>
  </si>
  <si>
    <t>Countywide Multimodal Arterial Corridor Plan</t>
  </si>
  <si>
    <t>Head Royce TDM Plan</t>
  </si>
  <si>
    <t>MTC Community Toolkit</t>
  </si>
  <si>
    <t>MTC Morgan Hill TOD Study and Circulation Analysis</t>
  </si>
  <si>
    <t>MTC</t>
  </si>
  <si>
    <t>OAKLAND Transportation Impact Review Streamlining</t>
  </si>
  <si>
    <t>State Route 82 Relinquishment Exploration Study</t>
  </si>
  <si>
    <t>BART Station Multimodal Design Guidelines</t>
  </si>
  <si>
    <t>BART Strategic Plan Update</t>
  </si>
  <si>
    <t>Downtown Oakland Parking Study</t>
  </si>
  <si>
    <t>Regional Means-Based Transit Fare Pricing Study</t>
  </si>
  <si>
    <t>BART Access Policy Update</t>
  </si>
  <si>
    <t>WP63 BART San Leandro Station Intermodal Design Support</t>
  </si>
  <si>
    <t>Capitol Corridor Vision Implementation Plan</t>
  </si>
  <si>
    <t>SMART Integration Plan</t>
  </si>
  <si>
    <t>2016 Alameda Countywide Transportation Plan</t>
  </si>
  <si>
    <t>Alameda CTC</t>
  </si>
  <si>
    <t>Alameda CTC Paratransit Coordination FY15-16</t>
  </si>
  <si>
    <t>Downtown Livermore Access and Parking Management Program</t>
  </si>
  <si>
    <t>Oakland Zoo Transportation Access Peer Review</t>
  </si>
  <si>
    <t>Oakland Zoo</t>
  </si>
  <si>
    <t>BART Bond Measure Expenditure Plan Development</t>
  </si>
  <si>
    <t>Value Capture Strategies for Transportation Infrastructure Projects</t>
  </si>
  <si>
    <t>Capitol Corridor On Call</t>
  </si>
  <si>
    <t>Capitol Corridor Joint Powers Authority</t>
  </si>
  <si>
    <t>Affordable Student Transit Pass Program</t>
  </si>
  <si>
    <t>Transit/PACT</t>
  </si>
  <si>
    <t>Oakland MTC Climate Initative Grant Proposal</t>
  </si>
  <si>
    <t>Alta Bates Annual TDM Evaluation 2016</t>
  </si>
  <si>
    <t>19th/Webster Street Transportation Study</t>
  </si>
  <si>
    <t>Lennar Multifamily</t>
  </si>
  <si>
    <t>SF Waldorf School Circulation Study</t>
  </si>
  <si>
    <t>Pound Management, Inc.</t>
  </si>
  <si>
    <t>Lucky Supermarket Parking Update Study</t>
  </si>
  <si>
    <t>Oceanside Coast Highway Corridor Vision and Strategic Plan</t>
  </si>
  <si>
    <t>City of Oceanside, CA Planning Dept.</t>
  </si>
  <si>
    <t>Oceanside</t>
  </si>
  <si>
    <t>Ojai Neighborhood Plan</t>
  </si>
  <si>
    <t>Sargent Town Planning</t>
  </si>
  <si>
    <t>Ojai</t>
  </si>
  <si>
    <t>Transit Service Analysis</t>
  </si>
  <si>
    <t>Central Oklahoma Transportation &amp; Parking Authorit</t>
  </si>
  <si>
    <t>Oklahoma City</t>
  </si>
  <si>
    <t>OK</t>
  </si>
  <si>
    <t>Johnson County Transit Staffing Peer Review</t>
  </si>
  <si>
    <t>Johnson County Transit</t>
  </si>
  <si>
    <t>Olathe</t>
  </si>
  <si>
    <t>Old Westbury (SUNY) Facilities Master Plan</t>
  </si>
  <si>
    <t>Old Westbury</t>
  </si>
  <si>
    <t>Effective Coordination Practices for Specialized Transportation</t>
  </si>
  <si>
    <t>Washington State Legislature</t>
  </si>
  <si>
    <t>Olympia</t>
  </si>
  <si>
    <t>Puget Sound Education School District Coordinated Student Transportation</t>
  </si>
  <si>
    <t>Community Transportation Association of America</t>
  </si>
  <si>
    <t>Safety Perception Assessment</t>
  </si>
  <si>
    <t>Olympia Urban Mobility Study</t>
  </si>
  <si>
    <t>City of Olympia</t>
  </si>
  <si>
    <t>Washington State Ridesharing Organization Best Practices</t>
  </si>
  <si>
    <t>Washington State Ridesharing Organization</t>
  </si>
  <si>
    <t>Implementing Alternative Transportation</t>
  </si>
  <si>
    <t>Joint Transportation Committee</t>
  </si>
  <si>
    <t>Washington Transportation Plan</t>
  </si>
  <si>
    <t>Washington State Transportation Commission</t>
  </si>
  <si>
    <t>Coordination Plan Update</t>
  </si>
  <si>
    <t>WashDOT</t>
  </si>
  <si>
    <t>WSDOT Flexible Carpooling on SR 520</t>
  </si>
  <si>
    <t>FLT Consulting, Inc.</t>
  </si>
  <si>
    <t>Washington Statewide Human Services Transportation Plan</t>
  </si>
  <si>
    <t>Washington State DOT</t>
  </si>
  <si>
    <t>OLYMPIA Short and long range service plans</t>
  </si>
  <si>
    <t>Intercity Transit</t>
  </si>
  <si>
    <t>2014 Statewide On-Call Rosters</t>
  </si>
  <si>
    <t>Olympia Capitol Master Plan - Alternative Modes Report</t>
  </si>
  <si>
    <t>WSDOT On-Call Env Services</t>
  </si>
  <si>
    <t>WSDOT</t>
  </si>
  <si>
    <t>Heartland 2050 Visioning Support</t>
  </si>
  <si>
    <t>Omaha-Council Bluffs Metro. Planning Agency</t>
  </si>
  <si>
    <t>Omaha</t>
  </si>
  <si>
    <t>OCTA Compliance Audits</t>
  </si>
  <si>
    <t>Orange County Transportation Authority (OCTA)</t>
  </si>
  <si>
    <t>Orange</t>
  </si>
  <si>
    <t>Orange Smart Growth Grant Parking Support Services</t>
  </si>
  <si>
    <t>Town of Orange</t>
  </si>
  <si>
    <t>Clackamas County Master Planning and Design Services</t>
  </si>
  <si>
    <t>Housing Authority of Clackamas County</t>
  </si>
  <si>
    <t>Oregon City</t>
  </si>
  <si>
    <t>Clackamas County OR Local Transit Planning</t>
  </si>
  <si>
    <t>Clackamas County</t>
  </si>
  <si>
    <t>FlexBus</t>
  </si>
  <si>
    <t>Central Florida Regional Transportation Authority</t>
  </si>
  <si>
    <t>Orlando</t>
  </si>
  <si>
    <t>Greenville Cycle Track Traffic Analysis</t>
  </si>
  <si>
    <t>AECOM</t>
  </si>
  <si>
    <t>LYNX Veterans Transportation and Community Living Initiative</t>
  </si>
  <si>
    <t>LYNX GPC On-call</t>
  </si>
  <si>
    <t>LYNX</t>
  </si>
  <si>
    <t>Ossining Village Market Square and Parking Lot Redevelopment Possibilities</t>
  </si>
  <si>
    <t>Village of Ossining</t>
  </si>
  <si>
    <t>Ossining</t>
  </si>
  <si>
    <t>Overland Park KS Structured Parking Implementation</t>
  </si>
  <si>
    <t>Overland Park KS</t>
  </si>
  <si>
    <t>Overland Park</t>
  </si>
  <si>
    <t>Overland Park Central Square Parking Analysis</t>
  </si>
  <si>
    <t>DLR Group</t>
  </si>
  <si>
    <t>Oxnard Traffic/Trip Demand Management Program</t>
  </si>
  <si>
    <t>City of Oxnard</t>
  </si>
  <si>
    <t>Oxnard</t>
  </si>
  <si>
    <t>Palmdale TOD Overlay Zone Project</t>
  </si>
  <si>
    <t>City of Palmdale</t>
  </si>
  <si>
    <t>Palmdale</t>
  </si>
  <si>
    <t>Palo Alto Community Bus Study</t>
  </si>
  <si>
    <t>Santa Clara Valley Transportation Authority (VTA)</t>
  </si>
  <si>
    <t>Palo Alto</t>
  </si>
  <si>
    <t>Update to Chilcote College Terrace TIA, Palo Alto</t>
  </si>
  <si>
    <t>Twenty One Hundred Ventures, LLC</t>
  </si>
  <si>
    <t>Palo Alto Shuttle Program Support</t>
  </si>
  <si>
    <t>City of Palo Alto, CA</t>
  </si>
  <si>
    <t>Castilleja School TDM Plan</t>
  </si>
  <si>
    <t>Castilleja School</t>
  </si>
  <si>
    <t>Palo Alto 27 University Ave TIA</t>
  </si>
  <si>
    <t>Palo Alto Downtown Parking Study</t>
  </si>
  <si>
    <t>Palo Alto Climate Action Plan</t>
  </si>
  <si>
    <t>Palo Alto Shuttle Program Rebranding</t>
  </si>
  <si>
    <t>San Carlos 821-887 Industrial Rd TDM Plan</t>
  </si>
  <si>
    <t>Windy Hill Property Ventures</t>
  </si>
  <si>
    <t>Palo Alto Shuttle Rebranding</t>
  </si>
  <si>
    <t>City of Palo Alto</t>
  </si>
  <si>
    <t>Park City Transportation and Parking Siting and Feasibility Plan</t>
  </si>
  <si>
    <t>Park City Municipal Corporation</t>
  </si>
  <si>
    <t>Park City</t>
  </si>
  <si>
    <t>Park City Parking Strategic Management Plan</t>
  </si>
  <si>
    <t>Microsoft Shuttle and Express Bus</t>
  </si>
  <si>
    <t>Transportation Management Systems</t>
  </si>
  <si>
    <t>Pasadena</t>
  </si>
  <si>
    <t>Santa Barbara Airport TDM Study</t>
  </si>
  <si>
    <t>Microsoft Costing Analysis</t>
  </si>
  <si>
    <t>Pasadena Street Typology Development</t>
  </si>
  <si>
    <t>City of Pasadena, CA</t>
  </si>
  <si>
    <t>Century City Westfield Mall Parking</t>
  </si>
  <si>
    <t>LLG Engineers</t>
  </si>
  <si>
    <t>Microsoft Connector and Transportation Support 2013-14</t>
  </si>
  <si>
    <t>Nike Transportation Plan</t>
  </si>
  <si>
    <t>Microsoft Connector and Commute Support 2015</t>
  </si>
  <si>
    <t>Pawtucket (RI) Train Station TOD</t>
  </si>
  <si>
    <t>City of Pawtucket</t>
  </si>
  <si>
    <t>Pawtucket</t>
  </si>
  <si>
    <t>Public Transit Mobility Management Projects</t>
  </si>
  <si>
    <t>City of Pendleton, OR</t>
  </si>
  <si>
    <t>Pendelton</t>
  </si>
  <si>
    <t>Pendleton Transportation System Plan Pedestrian, Bicycle and Transit Update</t>
  </si>
  <si>
    <t>Pendleton</t>
  </si>
  <si>
    <t>ECAT Comprehensive Operations Analysis</t>
  </si>
  <si>
    <t>Escambia County Area Transit</t>
  </si>
  <si>
    <t>Pensacola</t>
  </si>
  <si>
    <t>Peoria Multi-Modal Transportation Plan</t>
  </si>
  <si>
    <t>City of Peoria</t>
  </si>
  <si>
    <t>Peoria</t>
  </si>
  <si>
    <t>Peoria Traffic and Transportation Master Plan</t>
  </si>
  <si>
    <t>CASCADE Petaluma Mixed Use Parking</t>
  </si>
  <si>
    <t>Cascade Acceptance Corporation</t>
  </si>
  <si>
    <t>Petaluma</t>
  </si>
  <si>
    <t>Petaluma Station Area Master Plan</t>
  </si>
  <si>
    <t>City of Petaluma, CA</t>
  </si>
  <si>
    <t>Trenton NJ Capital Park Master Plan Contract II</t>
  </si>
  <si>
    <t>Wallace Roberts &amp; Todd, LLC Prime</t>
  </si>
  <si>
    <t>Philadelphia</t>
  </si>
  <si>
    <t>Temple University Landscape Master Plan</t>
  </si>
  <si>
    <t>Temple University</t>
  </si>
  <si>
    <t>Temple University Master Plan Traffic StudyAdd-on</t>
  </si>
  <si>
    <t>Consulting Services for Public Transit</t>
  </si>
  <si>
    <t>City of Phoenix, AZ</t>
  </si>
  <si>
    <t>Phoenix</t>
  </si>
  <si>
    <t>Tucson I-10 &amp; 210 Corridor Study</t>
  </si>
  <si>
    <t>Arizona Department of Transportation</t>
  </si>
  <si>
    <t>Transportation Planning On-Call Consultant Services</t>
  </si>
  <si>
    <t>Flagstaff Five Year Transit Plan 2012</t>
  </si>
  <si>
    <t>Arizona Transit and Rail On-Call</t>
  </si>
  <si>
    <t>Smart Transportation Guidebook</t>
  </si>
  <si>
    <t>Phoenix Valley Metro Eligibility Evaluation</t>
  </si>
  <si>
    <t>Valley Metro</t>
  </si>
  <si>
    <t>Blair Park Traffic Calming</t>
  </si>
  <si>
    <t>Piedmont Recreational Facilities Organization</t>
  </si>
  <si>
    <t>Piedmont</t>
  </si>
  <si>
    <t>Rutgers - College Avenue Campus Plan</t>
  </si>
  <si>
    <t>Rutgers University, NJ</t>
  </si>
  <si>
    <t>Piscataway</t>
  </si>
  <si>
    <t>Transit Development Plan</t>
  </si>
  <si>
    <t>Port Authority of Allegheny County</t>
  </si>
  <si>
    <t>Pittsburgh</t>
  </si>
  <si>
    <t>Pittsburgh AIA Sustainable Design Assessment Team (SDAT)</t>
  </si>
  <si>
    <t>American Institute of Architects</t>
  </si>
  <si>
    <t>MOVEPGH - Pittsburgh Modeling Suport</t>
  </si>
  <si>
    <t>City of Pittsburgh</t>
  </si>
  <si>
    <t>MOVEPGH - Pittsburgh Transportation Plan</t>
  </si>
  <si>
    <t>Currie Barracks - Calgary, AB</t>
  </si>
  <si>
    <t>Urban Design Associates</t>
  </si>
  <si>
    <t>Confidential Calgary Site</t>
  </si>
  <si>
    <t>Pittsfield Parking Management and Implementation</t>
  </si>
  <si>
    <t>City of Pittsfield</t>
  </si>
  <si>
    <t>Pittsfield</t>
  </si>
  <si>
    <t>Pittsfield Downtown Parking Management Plan</t>
  </si>
  <si>
    <t>City of Pittsfield, MA</t>
  </si>
  <si>
    <t>City of Placentia Parking In-lieu Fee</t>
  </si>
  <si>
    <t>City of Placentia, CA</t>
  </si>
  <si>
    <t>Placentia</t>
  </si>
  <si>
    <t>Pleasanton Regional Rail Presentation</t>
  </si>
  <si>
    <t>City of Pleasanton</t>
  </si>
  <si>
    <t>Pleasanton</t>
  </si>
  <si>
    <t>Centennial Community CO2 Strategy</t>
  </si>
  <si>
    <t>Pardee Homes</t>
  </si>
  <si>
    <t>Pomona Corridor Specific Plans</t>
  </si>
  <si>
    <t>City of Pomona, CA</t>
  </si>
  <si>
    <t>Pomona</t>
  </si>
  <si>
    <t>Pomona Corridors Specific Plan</t>
  </si>
  <si>
    <t>Friedman, Tung and Sasaki</t>
  </si>
  <si>
    <t>City of Pomona Consultant Team</t>
  </si>
  <si>
    <t>Fixed Route/Paratransit Services - As-needed</t>
  </si>
  <si>
    <t>County of Rockland</t>
  </si>
  <si>
    <t>Port Au Prince Redevelopment</t>
  </si>
  <si>
    <t>Republic of Haiti</t>
  </si>
  <si>
    <t>Port Au Prince</t>
  </si>
  <si>
    <t>Haiti</t>
  </si>
  <si>
    <t>Kitsap Regional Coordinating Council Management Services</t>
  </si>
  <si>
    <t>Kitsap County</t>
  </si>
  <si>
    <t>Port Orchard</t>
  </si>
  <si>
    <t>Port Washington Wisconsin Downtown Parking Workshop</t>
  </si>
  <si>
    <t>Port Washington Main Street Inc.</t>
  </si>
  <si>
    <t>Port Washington</t>
  </si>
  <si>
    <t>Portland Peninsula Transit Study</t>
  </si>
  <si>
    <t>City of Portland ME</t>
  </si>
  <si>
    <t>Portland</t>
  </si>
  <si>
    <t>Tri-Community Transportation Plan for Saco, Biddeford and Old Orchard Beach</t>
  </si>
  <si>
    <t>Portland Area Comprehensive Transportation Study</t>
  </si>
  <si>
    <t>Portland Regional Transit Map and Timetable</t>
  </si>
  <si>
    <t>Greater Portland Livable and Sustainable Region Initiative</t>
  </si>
  <si>
    <t>Congress Street Bus Priority Corridor</t>
  </si>
  <si>
    <t>Portland TDM Peer Review</t>
  </si>
  <si>
    <t>Portland (PDOT) Transportation and Urban Design On-Call</t>
  </si>
  <si>
    <t>SERA Architects</t>
  </si>
  <si>
    <t>Portland DOT Transit Station Area Planning</t>
  </si>
  <si>
    <t>Urbsworks</t>
  </si>
  <si>
    <t>Portland Primary Transit Network Study</t>
  </si>
  <si>
    <t>Portland Office of Transportation</t>
  </si>
  <si>
    <t>Interpreter Services</t>
  </si>
  <si>
    <t>The Institute of Behavioral Science</t>
  </si>
  <si>
    <t>Long-Range High Capacity Transit Plan</t>
  </si>
  <si>
    <t>Metro (Portland)</t>
  </si>
  <si>
    <t>TriMet Fareless Square Policy Review</t>
  </si>
  <si>
    <t>Tri-Met</t>
  </si>
  <si>
    <t>City of Portland Urban Design and Economic Development</t>
  </si>
  <si>
    <t>City of Portland</t>
  </si>
  <si>
    <t>ODOT Statewide Transportation Planning On-Call</t>
  </si>
  <si>
    <t>Portland Private for Hire Transportation Demand Study</t>
  </si>
  <si>
    <t>City of Portland, OR</t>
  </si>
  <si>
    <t>TriMet ED Transportation Planning and Consulting Services</t>
  </si>
  <si>
    <t>Private For Hire Transportation Rate and Fee Study</t>
  </si>
  <si>
    <t>Transit Oriented Development (TOD) Strategic Plan</t>
  </si>
  <si>
    <t>ODOT TGM On-Call Loc Govt 2009</t>
  </si>
  <si>
    <t>Oregon DOT TGM Program</t>
  </si>
  <si>
    <t>Transportation Carbon Reduction Analysis</t>
  </si>
  <si>
    <t>Columbia River Crossing Performance Measurement</t>
  </si>
  <si>
    <t>Columbia River Crossing Project</t>
  </si>
  <si>
    <t>Development Flexible Services Contracts</t>
  </si>
  <si>
    <t>Tigard Station Area Planning Project</t>
  </si>
  <si>
    <t>Metro Transportation Department (Portland, OR)</t>
  </si>
  <si>
    <t>Transit (Streetcar) Fare Policy Review</t>
  </si>
  <si>
    <t>TRIMET Safety and Service Excellence Project</t>
  </si>
  <si>
    <t>TriMet</t>
  </si>
  <si>
    <t>Foster Lents Integation Partnership Stategy</t>
  </si>
  <si>
    <t>Portland Development Commission</t>
  </si>
  <si>
    <t>Portland Metro Regional Travel Options Program Strategic Plan</t>
  </si>
  <si>
    <t>Portland Reducing VMT from New Development</t>
  </si>
  <si>
    <t>Portland Department of Transportation</t>
  </si>
  <si>
    <t>Portland Metro SW Corridor Presentation</t>
  </si>
  <si>
    <t>Streetcar Extension Marketing Analysis</t>
  </si>
  <si>
    <t>Portland Streetcar, Inc.</t>
  </si>
  <si>
    <t>Update E&amp;D Plan</t>
  </si>
  <si>
    <t>Portland - Foster Corridor Investment Strategy</t>
  </si>
  <si>
    <t>Urban Design On-Call</t>
  </si>
  <si>
    <t>American Brush Building Traffic Impact Study and TDM Plan</t>
  </si>
  <si>
    <t>Urban Development Partners</t>
  </si>
  <si>
    <t>Service Planning and JARC Project Selection Consulting</t>
  </si>
  <si>
    <t>Employment TOD Project</t>
  </si>
  <si>
    <t>Portland Bureau of Planning &amp; Sustainability</t>
  </si>
  <si>
    <t>Metro Southwest Corridor Refinement Phase Traffic</t>
  </si>
  <si>
    <t>Qualifications Based Selections for a South Portal Partnership Project</t>
  </si>
  <si>
    <t>Professional, Technical, and Expert Services Two-Year Workplan</t>
  </si>
  <si>
    <t>City of Portland Bureau of Transportation</t>
  </si>
  <si>
    <t>Site Redevelopent Assessment Services</t>
  </si>
  <si>
    <t>Multnomah County, OR</t>
  </si>
  <si>
    <t>Southwest Corridor DEIS Conceptual &amp; Technical Plan Development Services</t>
  </si>
  <si>
    <t>Powell-Division Corridor BRT Service Planning</t>
  </si>
  <si>
    <t>ODOT Columbia River Gorge Transit Study</t>
  </si>
  <si>
    <t>Portland ADA Transition Plan Strategic Approach</t>
  </si>
  <si>
    <t>Broadway Corridor Framework Plan</t>
  </si>
  <si>
    <t>City of Portland Parking Strategies</t>
  </si>
  <si>
    <t>606 NE Davis TIS and TDM Plan</t>
  </si>
  <si>
    <t>Portsmouth NH Parking Study</t>
  </si>
  <si>
    <t>City of Portsmouth</t>
  </si>
  <si>
    <t>Portsmouth</t>
  </si>
  <si>
    <t>Prescott Transit Planning Workshop</t>
  </si>
  <si>
    <t>City of Prescott</t>
  </si>
  <si>
    <t>Prescott</t>
  </si>
  <si>
    <t>Regional Transit Implementation Plan</t>
  </si>
  <si>
    <t>CYMPO Transit Implementation Plan</t>
  </si>
  <si>
    <t>Central Yavapai Metropolitan Planning Organization</t>
  </si>
  <si>
    <t>School Kids and TODs</t>
  </si>
  <si>
    <t>InterCap Holdings</t>
  </si>
  <si>
    <t>Princeton</t>
  </si>
  <si>
    <t>Princeton Transit Study</t>
  </si>
  <si>
    <t>Regional Planning Board of Princeton</t>
  </si>
  <si>
    <t>Fannie Mae WPS Transportation Study (CONFIDENTIAL)</t>
  </si>
  <si>
    <t>Michael Graves and Associates</t>
  </si>
  <si>
    <t>RIPTA Strategic Plan</t>
  </si>
  <si>
    <t>Rhode Island Public Transit Authority</t>
  </si>
  <si>
    <t>Providence</t>
  </si>
  <si>
    <t>Providence Streetcar AA/EA</t>
  </si>
  <si>
    <t>RIPTA</t>
  </si>
  <si>
    <t>Brown University Shuttle Services</t>
  </si>
  <si>
    <t>Brown University</t>
  </si>
  <si>
    <t>Human Services Transportation Study</t>
  </si>
  <si>
    <t>Rhode Island Public Transit Authority, RIPTA</t>
  </si>
  <si>
    <t>RIPTA Comprehensive Operations Analysis</t>
  </si>
  <si>
    <t>Rhode Island Sustainable Planning</t>
  </si>
  <si>
    <t>Rhode Island Division of Planning</t>
  </si>
  <si>
    <t>Providence I-195 Development District Design Frameworks Plan</t>
  </si>
  <si>
    <t>I-195 Redevelopment District</t>
  </si>
  <si>
    <t>RIPTA COA Phase 2</t>
  </si>
  <si>
    <t>RIPTA Downtown Transit Hub Analysis</t>
  </si>
  <si>
    <t>Providence Station Transit Center</t>
  </si>
  <si>
    <t>Rhode island Department of Transportation</t>
  </si>
  <si>
    <t>Brown University South Street Landing Transportation Planning</t>
  </si>
  <si>
    <t>WSU Bicycle and Pedestrian Plan</t>
  </si>
  <si>
    <t>Washington State University (WSU)</t>
  </si>
  <si>
    <t>Pullman</t>
  </si>
  <si>
    <t>Puyallup - Meridian Street Traffic Calming</t>
  </si>
  <si>
    <t>Puyallup</t>
  </si>
  <si>
    <t>Qatar 2022 Theatre District Evaluation</t>
  </si>
  <si>
    <t>Rosen Partners</t>
  </si>
  <si>
    <t>Qatar</t>
  </si>
  <si>
    <t>St. John's University Transit Plan</t>
  </si>
  <si>
    <t>St. John's University</t>
  </si>
  <si>
    <t>Queens</t>
  </si>
  <si>
    <t>Greater Glens Falls Transit Development Plan</t>
  </si>
  <si>
    <t>Greater Glen Falls Transit (GGFT)</t>
  </si>
  <si>
    <t>Queensbury</t>
  </si>
  <si>
    <t>Mobility Management Center Feasibility Study</t>
  </si>
  <si>
    <t>Plumas County Transportation Commission</t>
  </si>
  <si>
    <t>Quincy</t>
  </si>
  <si>
    <t>Citywide Off-Street Parking Standards Review</t>
  </si>
  <si>
    <t>Raleigh Department of City Planning</t>
  </si>
  <si>
    <t>Raleigh</t>
  </si>
  <si>
    <t>NC Capital Area Multi Modal Corridor Study</t>
  </si>
  <si>
    <t>North Carolina Capital Area MPO</t>
  </si>
  <si>
    <t>RouteMatch Software 2010 Users' Conference</t>
  </si>
  <si>
    <t>RouteMatch Software</t>
  </si>
  <si>
    <t>Southwest Area Study FY 2010-2011</t>
  </si>
  <si>
    <t>City of Raleigh, NC</t>
  </si>
  <si>
    <t>Inter-County Public Transportation Authority Assessment</t>
  </si>
  <si>
    <t>North Carolina Deptartment of Transportation</t>
  </si>
  <si>
    <t>Community Transportation Plan Development - On Call Project</t>
  </si>
  <si>
    <t>North Carolina DOT Public Transit Division</t>
  </si>
  <si>
    <t>North Carolina Bicycle Facility Design Courses 2011</t>
  </si>
  <si>
    <t>North Carolina State University, Raleigh</t>
  </si>
  <si>
    <t>CAMPO West Raleigh – East Cary Rail Corridor Study</t>
  </si>
  <si>
    <t>Capital Area MPO - NC</t>
  </si>
  <si>
    <t>Rancho Cordova Transit Improvement Plan</t>
  </si>
  <si>
    <t>City of Rancho Cordova</t>
  </si>
  <si>
    <t>Rancho Cordova</t>
  </si>
  <si>
    <t>Rancho Cordova On-Call Transit Planning</t>
  </si>
  <si>
    <t>Rancho Cordova Short Range Transit Improvement Plan</t>
  </si>
  <si>
    <t>Reading Comprehensive Parking Program</t>
  </si>
  <si>
    <t>Town of Reading, Massachusetts</t>
  </si>
  <si>
    <t>Reading</t>
  </si>
  <si>
    <t>NorCal Internet Transit Trip Planning Service</t>
  </si>
  <si>
    <t>Shasta County RTPA</t>
  </si>
  <si>
    <t>Redding</t>
  </si>
  <si>
    <t>City of Redmond Public Transit Master Plan Development</t>
  </si>
  <si>
    <t>City of Redmond, OR</t>
  </si>
  <si>
    <t>Redmond</t>
  </si>
  <si>
    <t>Microsoft Campus Non-Motorized Transport Master Plan</t>
  </si>
  <si>
    <t>Microsoft</t>
  </si>
  <si>
    <t>City of Redmond, Washington - Local Transit Study</t>
  </si>
  <si>
    <t>City of Redmond, Washington</t>
  </si>
  <si>
    <t>Microsoft Service Contract Assistance</t>
  </si>
  <si>
    <t>Microsoft Connector Support</t>
  </si>
  <si>
    <t>wa</t>
  </si>
  <si>
    <t>Redmond (WA) 2010 Transportation Master Plan Update</t>
  </si>
  <si>
    <t>Aviation Blvd. Bicycle Lane Preliminary Engineering Study</t>
  </si>
  <si>
    <t>Beach Cities Health District-Vitality City</t>
  </si>
  <si>
    <t>Redondo Beach</t>
  </si>
  <si>
    <t>Midcoast Highway 1 Safety and Mobility Improvement Study Phase II</t>
  </si>
  <si>
    <t>San Mateo County</t>
  </si>
  <si>
    <t>Redwood City</t>
  </si>
  <si>
    <t>Princeton Midcoast Planning Update</t>
  </si>
  <si>
    <t>Consultant to Conduct a Transportation Management Plan</t>
  </si>
  <si>
    <t>San Mateo County Planning and Building Department</t>
  </si>
  <si>
    <t>San Mateo County PCC</t>
  </si>
  <si>
    <t>Redwood City Hoover Area Mobility Plan Follow-up</t>
  </si>
  <si>
    <t>City of Redwood City, CA</t>
  </si>
  <si>
    <t>Redwood</t>
  </si>
  <si>
    <t>Advancing Transportation Planning through Innovation and Research</t>
  </si>
  <si>
    <t>US Department of Transportation</t>
  </si>
  <si>
    <t>DC</t>
  </si>
  <si>
    <t>Washington</t>
  </si>
  <si>
    <t>National Institute for Transportation and Communities (NITC) Transportation Research Proposals</t>
  </si>
  <si>
    <t>National Institute for Transportation and Communit</t>
  </si>
  <si>
    <t>Reno Fourth Street Corridor Study</t>
  </si>
  <si>
    <t>Reno Regional Transportation Commission</t>
  </si>
  <si>
    <t>Reno</t>
  </si>
  <si>
    <t>Oddie Blvd Corridor Study</t>
  </si>
  <si>
    <t>Reno 4TH St//Prater Way NEPA and Design</t>
  </si>
  <si>
    <t>RTC-Five-Year Paratransit Plan</t>
  </si>
  <si>
    <t>Regional Transportation Commission - Reno</t>
  </si>
  <si>
    <t>Provision of Engineering/Planning Services for the RTC</t>
  </si>
  <si>
    <t>Sun Valley Corridor Study</t>
  </si>
  <si>
    <t>Reno University of Nevada Reno Master Plan</t>
  </si>
  <si>
    <t>University of Reno</t>
  </si>
  <si>
    <t>4th Street Final Design</t>
  </si>
  <si>
    <t>Reno Paratransit Eligibility Implementation</t>
  </si>
  <si>
    <t>Regional Transportation Comm. of Washoe Co, Nevada</t>
  </si>
  <si>
    <t>Renton ST 3 Candidate Projects Review</t>
  </si>
  <si>
    <t>City of Renton</t>
  </si>
  <si>
    <t>Renton</t>
  </si>
  <si>
    <t>York Region Transit Paratransit Eligibility</t>
  </si>
  <si>
    <t>York Region Transit</t>
  </si>
  <si>
    <t>Richmond Hill</t>
  </si>
  <si>
    <t>Vancouver Transit Services Review</t>
  </si>
  <si>
    <t>City of Vancouver, BC</t>
  </si>
  <si>
    <t>Richmond</t>
  </si>
  <si>
    <t>UC Berkeley Richmond Field Station Master Plan</t>
  </si>
  <si>
    <t>Richmond Field Station Shuttle Study</t>
  </si>
  <si>
    <t>City of Richmond</t>
  </si>
  <si>
    <t>Greenprint Transportation Services</t>
  </si>
  <si>
    <t>Richmond South Shoreline Specific Plan and RFP</t>
  </si>
  <si>
    <t>South Richmond Connectivity Plan</t>
  </si>
  <si>
    <t>Virginia Commonwealth University Medical Center Transportation Study</t>
  </si>
  <si>
    <t>Virginia Commonwealth University</t>
  </si>
  <si>
    <t>General Planning Consultant Services</t>
  </si>
  <si>
    <t>Commonwealth of Virginia</t>
  </si>
  <si>
    <t>Hull Street Corridor Revitalization Plan</t>
  </si>
  <si>
    <t>Route 1 Multimodal Alternatives Analysis</t>
  </si>
  <si>
    <t>Department of Rail and Public Transportation</t>
  </si>
  <si>
    <t>Bus Rapid Transit (BRT) - Technical Assistance</t>
  </si>
  <si>
    <t>GRTC Transit System</t>
  </si>
  <si>
    <t>Avenida Memoria De Se traffic calming</t>
  </si>
  <si>
    <t>Rio de Janeiro</t>
  </si>
  <si>
    <t>State of Rio de Janeiro Alternative Transport Master Plan</t>
  </si>
  <si>
    <t>State of Rio de Janeiro</t>
  </si>
  <si>
    <t>TransBrasil BRT Station Pedestrian Analysis</t>
  </si>
  <si>
    <t>Rio de Janiero</t>
  </si>
  <si>
    <t>Rio Vista Transit GIS</t>
  </si>
  <si>
    <t>City of Rio Vista</t>
  </si>
  <si>
    <t>Rio Vista</t>
  </si>
  <si>
    <t>Revised Zoning Code for Montgomery County</t>
  </si>
  <si>
    <t>Maryland-National Capital Park and Planning Commis</t>
  </si>
  <si>
    <t>Riverdale</t>
  </si>
  <si>
    <t>Transportation Planning &amp; On-Call Engineering for the Prince George's County Planning Department</t>
  </si>
  <si>
    <t>Landover Metro Area/MD 202 Sector Plan</t>
  </si>
  <si>
    <t>MNCPPC</t>
  </si>
  <si>
    <t>Prince George's County On-Call Transportation Planning and Engineering Services</t>
  </si>
  <si>
    <t>College Park/Riverdale Park Transit District Development Plan</t>
  </si>
  <si>
    <t>Prince George's County Zoning Update</t>
  </si>
  <si>
    <t>Maryland National Capital Park and Planning Commis</t>
  </si>
  <si>
    <t>Prince George's Plaza Transit District Development Plan</t>
  </si>
  <si>
    <t>Riverside ADA Demand Forecast</t>
  </si>
  <si>
    <t>Riverside Transit Agency (RTA), Riverside, CA</t>
  </si>
  <si>
    <t>Riverside</t>
  </si>
  <si>
    <t>UC Riverside Long Range Development Plan</t>
  </si>
  <si>
    <t>University Of California, Riverside</t>
  </si>
  <si>
    <t>Roanoke City Council Presentation</t>
  </si>
  <si>
    <t>City of Roanoke, VA</t>
  </si>
  <si>
    <t>Roanoke</t>
  </si>
  <si>
    <t>Rochester Transportation Master Plan</t>
  </si>
  <si>
    <t>City of Rochester</t>
  </si>
  <si>
    <t>Rochester</t>
  </si>
  <si>
    <t>Rochester, MN TMA Feasibility Study</t>
  </si>
  <si>
    <t>Rochester MN Bikeshare Feasibilty Study</t>
  </si>
  <si>
    <t>Olsted County, MN</t>
  </si>
  <si>
    <t>Rochester MN Comprehensive Plan Update</t>
  </si>
  <si>
    <t>Rochester MN Destination Medical Community Services</t>
  </si>
  <si>
    <t>Rochester Economic Development Authority</t>
  </si>
  <si>
    <t>Rochester DMC Discovery Square Transportation Study</t>
  </si>
  <si>
    <t>DMC Economic Development Agency</t>
  </si>
  <si>
    <t>RTS Satellite Transit Centers Study</t>
  </si>
  <si>
    <t>Rochester-Genesee Regional Transportation Authorit</t>
  </si>
  <si>
    <t>Coordinated Public Transit / Human Services Transportation Plan Update</t>
  </si>
  <si>
    <t>Genesee Transportation Council</t>
  </si>
  <si>
    <t>Suburban Transit Station Feasibility Study</t>
  </si>
  <si>
    <t>Transit Services Monroe Community College</t>
  </si>
  <si>
    <t>Monroe Community College</t>
  </si>
  <si>
    <t>Rochester Area Bicycling Map</t>
  </si>
  <si>
    <t>RFATS Urbanized Area Transit Implementation Plan</t>
  </si>
  <si>
    <t>Rock Hill-Fort Mill Area Transportation Study</t>
  </si>
  <si>
    <t>Rock Hill</t>
  </si>
  <si>
    <t>Rockford On-Call Planning, Design, and Technical Services</t>
  </si>
  <si>
    <t>Rockford Metropolitan Agency for Planning (RMAP)</t>
  </si>
  <si>
    <t>Rockford</t>
  </si>
  <si>
    <t>On-Call Technical Assistance to Private Providers</t>
  </si>
  <si>
    <t>Taxicab, Limousine &amp; Paratransit Association</t>
  </si>
  <si>
    <t>Rockville</t>
  </si>
  <si>
    <t>TCRP Synthesis J-07 Ridesharing</t>
  </si>
  <si>
    <t>Transit Cooperative Research Program (TCRP)</t>
  </si>
  <si>
    <t>Montgomery College Town Plan</t>
  </si>
  <si>
    <t>Montgomery College</t>
  </si>
  <si>
    <t>Willow Hawthorne Gateway Parking Analysis</t>
  </si>
  <si>
    <t>R&amp;R Auto Service</t>
  </si>
  <si>
    <t>Rodeo</t>
  </si>
  <si>
    <t>UBAOG Transit Implementation</t>
  </si>
  <si>
    <t>Uintah Basin Association of Governments</t>
  </si>
  <si>
    <t>Roosevelt</t>
  </si>
  <si>
    <t>Town of Rosemary Beach Parking Study</t>
  </si>
  <si>
    <t>Town of Rosemary Beach</t>
  </si>
  <si>
    <t>Rosemary Beach</t>
  </si>
  <si>
    <t>Town of Ross On-Call Transportation Planning Services</t>
  </si>
  <si>
    <t>Town of Ross</t>
  </si>
  <si>
    <t>Ross</t>
  </si>
  <si>
    <t>City Green Design Engineer</t>
  </si>
  <si>
    <t>City of Roswell, GA</t>
  </si>
  <si>
    <t>Roswell</t>
  </si>
  <si>
    <t>Round Rock Transit Master Plan</t>
  </si>
  <si>
    <t>City of Round Rock</t>
  </si>
  <si>
    <t>Round Rock</t>
  </si>
  <si>
    <t>Vermont Western Corridor Evaluation</t>
  </si>
  <si>
    <t>Marble Valley Regional Transit District</t>
  </si>
  <si>
    <t>Rutland</t>
  </si>
  <si>
    <t>Central Vermont Transit Planning Services</t>
  </si>
  <si>
    <t>MVRTD Short Range Transit Plan</t>
  </si>
  <si>
    <t>Sacramento ADA Paratransit Plan</t>
  </si>
  <si>
    <t>Sacramento Regional Transit District</t>
  </si>
  <si>
    <t>Sacramento</t>
  </si>
  <si>
    <t>General Planning Support Services</t>
  </si>
  <si>
    <t>CAHSRA Tri Valley/Altamont Facilitation and Outreach</t>
  </si>
  <si>
    <t>California High-Speed Rail Authority</t>
  </si>
  <si>
    <t>SACOG Parking Presentation</t>
  </si>
  <si>
    <t>Sacramento Area Council of Governments (SACOG)</t>
  </si>
  <si>
    <t>Altamont Corridor High Speed Rail Study</t>
  </si>
  <si>
    <t>Sacramento RTD Fixed Route Service Cuts 2009</t>
  </si>
  <si>
    <t>Dos Palos Charrette</t>
  </si>
  <si>
    <t>Local Government Commission, Inc.,</t>
  </si>
  <si>
    <t>Elk Grove Transit System Proposal Preparation</t>
  </si>
  <si>
    <t>North Natomas Short Range Transit Plan</t>
  </si>
  <si>
    <t>CCLHO Semiannual Meeting</t>
  </si>
  <si>
    <t>California Conference of Local Health Officers</t>
  </si>
  <si>
    <t>LGC Parking Policy Review</t>
  </si>
  <si>
    <t>Local Government Commission</t>
  </si>
  <si>
    <t>Natomas Implementation Assistance</t>
  </si>
  <si>
    <t>Sacramento Depot Site Travel Demand Forecast</t>
  </si>
  <si>
    <t>Wilke, Fleury, Hoffelt, Gould &amp; Birney</t>
  </si>
  <si>
    <t>FTA Grant Program Inventory Control Project</t>
  </si>
  <si>
    <t>Caltrans, Sacramento</t>
  </si>
  <si>
    <t>North Natomas Service Provider Bid Assistance</t>
  </si>
  <si>
    <t>Revisiting the Planada Community Plan</t>
  </si>
  <si>
    <t>Review Caltrans Highway Design Manual</t>
  </si>
  <si>
    <t>California Bicycle Coalition</t>
  </si>
  <si>
    <t>Sacramento Paratransit Demand Projection</t>
  </si>
  <si>
    <t>PACt</t>
  </si>
  <si>
    <t>Sacramento Region Air Quality And Infill Program</t>
  </si>
  <si>
    <t>Sacramento Zoning Code Parking Update</t>
  </si>
  <si>
    <t>City of Sacramento, CA</t>
  </si>
  <si>
    <t>Arvin and Lamont charrettes</t>
  </si>
  <si>
    <t>Huron Mobility, Access and Safety Project for Lassen Avenue</t>
  </si>
  <si>
    <t>Sacramento General Plan and EIR Update</t>
  </si>
  <si>
    <t>City of Sacramento</t>
  </si>
  <si>
    <t>Safe Routes to School Plan for Baldwin Park</t>
  </si>
  <si>
    <t>Modesto Downtown Parking Study</t>
  </si>
  <si>
    <t>UC Davis Parking, Transportation &amp; Fleet Services Assessment</t>
  </si>
  <si>
    <t>Broadway Complete Streets</t>
  </si>
  <si>
    <t>On-Call Transit Planning Services</t>
  </si>
  <si>
    <t>Sag Harbor NY Traffic Calming</t>
  </si>
  <si>
    <t>Serve Sag Harbor</t>
  </si>
  <si>
    <t>Sag Harbor</t>
  </si>
  <si>
    <t>Saint Paul Streetcar Feasibility Study</t>
  </si>
  <si>
    <t>City of Saint Paul</t>
  </si>
  <si>
    <t>Saint Paul</t>
  </si>
  <si>
    <t>St. Paul</t>
  </si>
  <si>
    <t>Saint Paul Parking Study</t>
  </si>
  <si>
    <t>Multi-Modal Modeling and Design</t>
  </si>
  <si>
    <t>City of Saint Paul, MN</t>
  </si>
  <si>
    <t>Salem Comprehensive Parking Study</t>
  </si>
  <si>
    <t>City of Salem</t>
  </si>
  <si>
    <t>Salem</t>
  </si>
  <si>
    <t>ODOT TGM Quick Response 07_08</t>
  </si>
  <si>
    <t>Salem-Keizer Transit Rural Coordination Workshop</t>
  </si>
  <si>
    <t>Salem-Keizer Transit</t>
  </si>
  <si>
    <t>Assessment of Oregon SAFETEA-LU Plans</t>
  </si>
  <si>
    <t>Association of Oregon Counties</t>
  </si>
  <si>
    <t>Oregon Transportation Growth Management Program Outreach</t>
  </si>
  <si>
    <t>Coordinated Plan Updates</t>
  </si>
  <si>
    <t>Coordinated Plans Update II</t>
  </si>
  <si>
    <t>Oregon ADA Plans</t>
  </si>
  <si>
    <t>ODOT Region 2 Planning Flexible Services</t>
  </si>
  <si>
    <t>Small City Transit Facility Design Guidelines</t>
  </si>
  <si>
    <t>ODOT TGM Quick Response</t>
  </si>
  <si>
    <t>Public Transit Planning and Related Services</t>
  </si>
  <si>
    <t>ODOT Oregon Transportation Demand Management Investment Strategy</t>
  </si>
  <si>
    <t>Tigard Triangle Strategic Redevelopment Plan</t>
  </si>
  <si>
    <t>ODOT Region 2 Flexible Services 2013</t>
  </si>
  <si>
    <t>Salem Oregon Capital Mall Master Plan</t>
  </si>
  <si>
    <t>Oregon Department of Adminstrative Service</t>
  </si>
  <si>
    <t>Sunset Empire Long Range Comprehensive Transportation Plan</t>
  </si>
  <si>
    <t>TriMet Bicycle Plan Mini-RFP</t>
  </si>
  <si>
    <t>Central Valley Coordination Study</t>
  </si>
  <si>
    <t>Coordinated Human Services Public Transportation Plan</t>
  </si>
  <si>
    <t>Salinas Community Planning</t>
  </si>
  <si>
    <t>Kate Wright</t>
  </si>
  <si>
    <t>Salinas</t>
  </si>
  <si>
    <t>University of Utah - Universe TOD</t>
  </si>
  <si>
    <t>University of Utah</t>
  </si>
  <si>
    <t>Salt Lake City</t>
  </si>
  <si>
    <t>University of Utah interview</t>
  </si>
  <si>
    <t>Inland American Communities</t>
  </si>
  <si>
    <t>Grant Application Writer</t>
  </si>
  <si>
    <t>Salt Lake County</t>
  </si>
  <si>
    <t>Utah Department of Transportation</t>
  </si>
  <si>
    <t>UDOT Emerging Area Plans</t>
  </si>
  <si>
    <t>Fares Model Consultant</t>
  </si>
  <si>
    <t>Utah Transit Authority</t>
  </si>
  <si>
    <t>Wasatch Front Mobility Management Study ADD-ON</t>
  </si>
  <si>
    <t>Wasatch Front Regional Council</t>
  </si>
  <si>
    <t>UTA Transit Development Plan</t>
  </si>
  <si>
    <t>Utah Mobility Manager Workshop and Technical Assistance</t>
  </si>
  <si>
    <t>Salt Lake City Downtown Transit Alternatives Analysis</t>
  </si>
  <si>
    <t>Utah Transit Authority First Mile Last Mile Study</t>
  </si>
  <si>
    <t>Salt Lake City Transit Master Plan</t>
  </si>
  <si>
    <t>Salt Lake City Downtown &amp; SugarHouse Parking Study</t>
  </si>
  <si>
    <t>Salt Lake City Corporation</t>
  </si>
  <si>
    <t>Daybreak TRAVELWise Pilot Project</t>
  </si>
  <si>
    <t>Salt LakeCity</t>
  </si>
  <si>
    <t>Fare Policy Study</t>
  </si>
  <si>
    <t>VIA Metropolitan Transit, San Antonio (VIAtrans)</t>
  </si>
  <si>
    <t>San Antonio</t>
  </si>
  <si>
    <t>Downtown Service Plan</t>
  </si>
  <si>
    <t>VIA General Planning On-Call Services</t>
  </si>
  <si>
    <t>Streetcar System Development</t>
  </si>
  <si>
    <t>Transit Propensity Analysis</t>
  </si>
  <si>
    <t>Operational Analysis &amp; Service Plan</t>
  </si>
  <si>
    <t>Harlingen San Benito MPO</t>
  </si>
  <si>
    <t>San Benito</t>
  </si>
  <si>
    <t>Victor Valley Long-Distance Commuter Needs Assessment Study</t>
  </si>
  <si>
    <t>San Bernardino Associated Governments (SANBAG)</t>
  </si>
  <si>
    <t>San Bernardino</t>
  </si>
  <si>
    <t>Ventura Citywide Mobility Plan</t>
  </si>
  <si>
    <t>City of San Buenaventura, CA</t>
  </si>
  <si>
    <t>San Buenaventura</t>
  </si>
  <si>
    <t>San Carlos 1000 El Camino Real TDM Program</t>
  </si>
  <si>
    <t>City of San Carlos, CA Planning Department</t>
  </si>
  <si>
    <t>San Carlos</t>
  </si>
  <si>
    <t>San Carlos Transit Village TDM Plan</t>
  </si>
  <si>
    <t>City of San Carlos, CA</t>
  </si>
  <si>
    <t>San Mateo Senior Mobility FY09</t>
  </si>
  <si>
    <t>San Mateo County Transit District</t>
  </si>
  <si>
    <t>San Carlos Transit Village Ridership Evaluation</t>
  </si>
  <si>
    <t>Samtrans</t>
  </si>
  <si>
    <t>SamTrans Senior Mobility 2011</t>
  </si>
  <si>
    <t>FY 2012 SamTrans Senior Mobility</t>
  </si>
  <si>
    <t>Market Research and Survey Services</t>
  </si>
  <si>
    <t>SamTrans Senior Mobility FY13</t>
  </si>
  <si>
    <t>San Carlos Transit Village TDM Update</t>
  </si>
  <si>
    <t>City of San Carlos</t>
  </si>
  <si>
    <t>On-Call Transportation Planning</t>
  </si>
  <si>
    <t>Peninsula Corridor Joint Powers Board</t>
  </si>
  <si>
    <t>SamTrans Senior Mobility FY2014</t>
  </si>
  <si>
    <t>SamTrans Senior Mobility CY 14</t>
  </si>
  <si>
    <t>SamTrans Senior Mobility FY15</t>
  </si>
  <si>
    <t>San Carlos 530 Walnut Parking &amp; TDM Study</t>
  </si>
  <si>
    <t>San Carlos TDM Presentation</t>
  </si>
  <si>
    <t>Nelson Nygaard PCC Consult Support FY 2016</t>
  </si>
  <si>
    <t>San Mateo County Paratransit Coordinating Council</t>
  </si>
  <si>
    <t>SamTrans Senior Mobility FY16</t>
  </si>
  <si>
    <t>San Clemente North Beach Parking Master Plan</t>
  </si>
  <si>
    <t>City of San Clemente</t>
  </si>
  <si>
    <t>San Clemente</t>
  </si>
  <si>
    <t>San Clemente North Beach Parking Plan Review</t>
  </si>
  <si>
    <t>San Clemente North Beach Restaurant Parking Study</t>
  </si>
  <si>
    <t>San Clemente On-Call Services</t>
  </si>
  <si>
    <t>San Clemente North Beach Parking Impact Fee Study</t>
  </si>
  <si>
    <t>NCTD TOD Community Facilities District</t>
  </si>
  <si>
    <t>KTU + A</t>
  </si>
  <si>
    <t>San Diego</t>
  </si>
  <si>
    <t>San Diego Euclid and Market Village Master Plan</t>
  </si>
  <si>
    <t>City of San Diego, CA Planning Department</t>
  </si>
  <si>
    <t>San Diego Silver Strand Mobility Strategy</t>
  </si>
  <si>
    <t>US Navy</t>
  </si>
  <si>
    <t>SDSU TDM Plan San Diego CA</t>
  </si>
  <si>
    <t>San Diego State University</t>
  </si>
  <si>
    <t>San Diego Morena Boulevard Station Area Plan</t>
  </si>
  <si>
    <t>City of San Diego</t>
  </si>
  <si>
    <t>TAXICAB FARE STANDARDIZATION CONSULTANT</t>
  </si>
  <si>
    <t>San Diego Metropolitan Transit System</t>
  </si>
  <si>
    <t>SANDAG Transit Planning Services</t>
  </si>
  <si>
    <t>San Diego Association of Governments (SANDAG)</t>
  </si>
  <si>
    <t>Liberty Station Parking Audit</t>
  </si>
  <si>
    <t>McMillin Commercial</t>
  </si>
  <si>
    <t>San Diego Airport Transit Plan</t>
  </si>
  <si>
    <t>San Diego Regional Airport Authority</t>
  </si>
  <si>
    <t>San Fernando TOD Overlay Zone</t>
  </si>
  <si>
    <t>City of Fernando</t>
  </si>
  <si>
    <t>San Fernando</t>
  </si>
  <si>
    <t>07355 Geary BRT (Phase 2)</t>
  </si>
  <si>
    <t>San Francisco CountyTransportation Authority/Nolte</t>
  </si>
  <si>
    <t>San Francisco</t>
  </si>
  <si>
    <t>222 19th Street Oakland Project</t>
  </si>
  <si>
    <t>Ian Birchall and Associates</t>
  </si>
  <si>
    <t>As-Needed Street Design Services</t>
  </si>
  <si>
    <t>City and County of San Francisco</t>
  </si>
  <si>
    <t>Fisherman’s Wharf Community Benefits’ District</t>
  </si>
  <si>
    <t>Fisherman's Wharf Community Benefit District</t>
  </si>
  <si>
    <t>Geary BRT Report Writing</t>
  </si>
  <si>
    <t>san francisco transportation authority</t>
  </si>
  <si>
    <t>san francisco</t>
  </si>
  <si>
    <t>GGNRA GMP Transportation Presentation</t>
  </si>
  <si>
    <t>Golden Gate National Recreation Area (GGNRA)</t>
  </si>
  <si>
    <t>Lucky TDM Plan</t>
  </si>
  <si>
    <t>CPDB</t>
  </si>
  <si>
    <t>Muni Quality Review 2004-2006</t>
  </si>
  <si>
    <t>MUNI - Transportation Quality Review</t>
  </si>
  <si>
    <t>Paratransit Broker Technical Assistance</t>
  </si>
  <si>
    <t>MUNI (San Francisco Municipal Railroad)</t>
  </si>
  <si>
    <t>Point Reyes Accessibility Project</t>
  </si>
  <si>
    <t>San Francisco Transit Center District Plan</t>
  </si>
  <si>
    <t>Planning Department, City/County San Francisco, CA</t>
  </si>
  <si>
    <t>San Francisco Upper Market Neighborhood Plan</t>
  </si>
  <si>
    <t>SFMTA Parking Policy Evaluation</t>
  </si>
  <si>
    <t>San Francisco Muncipal Transportation Agency</t>
  </si>
  <si>
    <t>SFSU EIR Add-on</t>
  </si>
  <si>
    <t>San Francisco State University</t>
  </si>
  <si>
    <t>SFSU On-Call Planning Services</t>
  </si>
  <si>
    <t>Thornburgh Road Trip Generation, TDM &amp; Parking Plan in the Presidio</t>
  </si>
  <si>
    <t>Equity Community Builders</t>
  </si>
  <si>
    <t>Treasure Island TDM Transportation Plan Consultant</t>
  </si>
  <si>
    <t>San Francisco Mayors Office of Economic and Workfo</t>
  </si>
  <si>
    <t>City CarShare Impact Study</t>
  </si>
  <si>
    <t>City CarShare</t>
  </si>
  <si>
    <t>SFSU TDM Program Development</t>
  </si>
  <si>
    <t>Transit Service Planning and Implementation Consulting Services</t>
  </si>
  <si>
    <t>Fort Baker Pilot Transportation Demand Management and Transit Planning</t>
  </si>
  <si>
    <t>National Park Service/GGNRA</t>
  </si>
  <si>
    <t>Masonic Corridor Streetscape Re-Design Concept Plan</t>
  </si>
  <si>
    <t>WalkSF</t>
  </si>
  <si>
    <t>Mission/Cesar Chavez Streetscape Plan</t>
  </si>
  <si>
    <t>San Francisco - Planning Department</t>
  </si>
  <si>
    <t>San Francisco North Beach Library Mason Street Evaluation</t>
  </si>
  <si>
    <t>Leddy Maytum Stacy Architects</t>
  </si>
  <si>
    <t>San Francisco Pedestrian Transportation Master Plan</t>
  </si>
  <si>
    <t>San Francisco Planning Department</t>
  </si>
  <si>
    <t>SF Better Streets Plan Community Involvement Services - Additional Services</t>
  </si>
  <si>
    <t>Transportation/Parking Services for the Seawall 337 Redevelopment Project</t>
  </si>
  <si>
    <t>Port of San Francisco, CA</t>
  </si>
  <si>
    <t>Fort Baker/Passport Resorts Add-on</t>
  </si>
  <si>
    <t>GGNRA Muir Woods Acess Planning</t>
  </si>
  <si>
    <t>Golden Gate National Parks Conservancy</t>
  </si>
  <si>
    <t>GMP Transportation Analysis Assistance</t>
  </si>
  <si>
    <t>Jewish Community Federation Senior Mobility Plan</t>
  </si>
  <si>
    <t>Jewish Community Federation of San Francisco</t>
  </si>
  <si>
    <t>SFPark Pilot Projects Implementation Assistance</t>
  </si>
  <si>
    <t>Smart Growth School</t>
  </si>
  <si>
    <t>Hall Alminana Inc.</t>
  </si>
  <si>
    <t>SPUR Transportation Strategies Climate Analysis</t>
  </si>
  <si>
    <t>San Francisco - Planning and Urban Research Assoc.</t>
  </si>
  <si>
    <t>Fisherman's Wharf CBD On-Call Transportation &amp; Parking Assistance</t>
  </si>
  <si>
    <t>GGNRA GMP/LRTP Support</t>
  </si>
  <si>
    <t>MacArthur Village TDM Plan</t>
  </si>
  <si>
    <t>MacArthur Transit Community Partners, LLC</t>
  </si>
  <si>
    <t>Thornburgh District Parking Plan</t>
  </si>
  <si>
    <t>Eastern Neighborhoods Transportation Implementation Planning Study (EN TRIPS)</t>
  </si>
  <si>
    <t>San Francisco - Municipal Transportation Agency</t>
  </si>
  <si>
    <t>MTA Transportation Quality Review</t>
  </si>
  <si>
    <t>SFCTA On Call Consulting</t>
  </si>
  <si>
    <t>Transportation Nexus Studies</t>
  </si>
  <si>
    <t>San Francisco Paratransit Debit Card Roll-Out Marketing</t>
  </si>
  <si>
    <t>Veolia Transportation Services, Inc.</t>
  </si>
  <si>
    <t>San Francisco 22nd Street Greening Project</t>
  </si>
  <si>
    <t>Green Trust SF-Central Waterfront</t>
  </si>
  <si>
    <t>SF Paratransit Shopper Shuttle: Marketing Materials</t>
  </si>
  <si>
    <t>SFSU GHG Survey Review</t>
  </si>
  <si>
    <t>SHARTSIS FRIESE Expert Testimony</t>
  </si>
  <si>
    <t>Shartsis Friese LLP</t>
  </si>
  <si>
    <t>Business Development Technical Advisors</t>
  </si>
  <si>
    <t>Bauer's Transportation</t>
  </si>
  <si>
    <t>Diridon Station Area Parking Plan</t>
  </si>
  <si>
    <t>Greenbelt Alliance</t>
  </si>
  <si>
    <t>Santa Rosa Railroad Square Shared Parking Analysis</t>
  </si>
  <si>
    <t>Equity Community Builders, LLC</t>
  </si>
  <si>
    <t>Transportation Uses and Needs at Hunters View</t>
  </si>
  <si>
    <t>Hunters view</t>
  </si>
  <si>
    <t>CPMC TDM Program</t>
  </si>
  <si>
    <t>Design and Engineering Services for Antioch, Martinez, Richmond, and Redwood City Ferry Terminals</t>
  </si>
  <si>
    <t>Water Emergency Transportation Authority</t>
  </si>
  <si>
    <t>SF State Holloway Traffic Calming</t>
  </si>
  <si>
    <t>SFMTA Board Workshop Facilitation</t>
  </si>
  <si>
    <t>SFMTA</t>
  </si>
  <si>
    <t>WETA On Call Planning Services</t>
  </si>
  <si>
    <t>San Francisco Bay Area Water Transit Authority</t>
  </si>
  <si>
    <t>WETA Vallejo Ferry Ridership Study</t>
  </si>
  <si>
    <t>Yerba Buena Community Benefit District Public Realm Plan</t>
  </si>
  <si>
    <t>Yerba Buena Community Benefit District</t>
  </si>
  <si>
    <t>Design and Engineering Services Ferry Terminal Expansion</t>
  </si>
  <si>
    <t>San Francisco Market Street Redesign</t>
  </si>
  <si>
    <t>Executive Park Shuttle Analysis</t>
  </si>
  <si>
    <t>Executive Park Management Corporation</t>
  </si>
  <si>
    <t>San Francisco Hunters View Traffic Assessment</t>
  </si>
  <si>
    <t>San Francisco Mayor's Office of Housing</t>
  </si>
  <si>
    <t>San Francisco Ocean Beach Master Plan</t>
  </si>
  <si>
    <t>Santa Catarina Corridor - Monterrey Mexico</t>
  </si>
  <si>
    <t>City CarShare Impacts Study TRB Paper</t>
  </si>
  <si>
    <t>San Francisco State University Transportation Survey 2011</t>
  </si>
  <si>
    <t>SFCTA Core Circulation Study</t>
  </si>
  <si>
    <t>San Francisco County Transportation Authority</t>
  </si>
  <si>
    <t>SFpark Phase 3</t>
  </si>
  <si>
    <t>Travel Demand Management Professional Services</t>
  </si>
  <si>
    <t>Berkeley Ferry Terminal Shared Parking Study</t>
  </si>
  <si>
    <t>City CarShare Impact Study Follow-up Work</t>
  </si>
  <si>
    <t>City CarShare Impact Study Phase 3</t>
  </si>
  <si>
    <t>San Francisco MOMA</t>
  </si>
  <si>
    <t>Snohetta</t>
  </si>
  <si>
    <t>SFMTA Taxi Study Small Study</t>
  </si>
  <si>
    <t>Palace of Fine Arts Engineering and Uses Studies</t>
  </si>
  <si>
    <t>Maybeck Foundation</t>
  </si>
  <si>
    <t>San Francisco Ferry Building Plaza Area Analysis</t>
  </si>
  <si>
    <t>As-Needed Real Estate Economics and Planning Services</t>
  </si>
  <si>
    <t>Balboa Park Station Area Circulation Study</t>
  </si>
  <si>
    <t>Menlo Park Walk the Talk</t>
  </si>
  <si>
    <t>PGE PEC Presentation</t>
  </si>
  <si>
    <t>Pacific Energy Center</t>
  </si>
  <si>
    <t>SFCTA Countywide Assistance Plan Update Phase 2</t>
  </si>
  <si>
    <t>SFpark Data Collection 2012</t>
  </si>
  <si>
    <t>San Francisco Municipal Transportation Agency</t>
  </si>
  <si>
    <t>Accessible Parking Policy Advisory Committee Facilitation</t>
  </si>
  <si>
    <t>SF French-Chinese American School</t>
  </si>
  <si>
    <t>French and Chinese American Schools</t>
  </si>
  <si>
    <t>WETA SRTP</t>
  </si>
  <si>
    <t>WETA Title VI Program</t>
  </si>
  <si>
    <t>Marin Academy As-Needed Transportation Planning Services</t>
  </si>
  <si>
    <t>Moscone Convention Center Expansion Plan</t>
  </si>
  <si>
    <t>San Francisco Tourism Improvement District</t>
  </si>
  <si>
    <t>Oakland 222 19th Street TDM Plan</t>
  </si>
  <si>
    <t>David O'Keeffe</t>
  </si>
  <si>
    <t>San Fracnisco 706 Mission EIR Study</t>
  </si>
  <si>
    <t>Howard M. Wexler</t>
  </si>
  <si>
    <t>SF State Parking Utilization Study</t>
  </si>
  <si>
    <t>SF State Recreation Wellness Center Assistance</t>
  </si>
  <si>
    <t>SF State RWC Transportation Analysis</t>
  </si>
  <si>
    <t>UCSF LRDP Shuttle Operations Study</t>
  </si>
  <si>
    <t>UCSF</t>
  </si>
  <si>
    <t>Battery East Trailhead and Vista</t>
  </si>
  <si>
    <t>Pier 70 Transportation Planning Assistance</t>
  </si>
  <si>
    <t>Forest City Enterprises</t>
  </si>
  <si>
    <t>Presidio West Letterman Parking and Access</t>
  </si>
  <si>
    <t>Presidio Trust</t>
  </si>
  <si>
    <t>SF State Shuttle Program</t>
  </si>
  <si>
    <t>SFCTA Bayview Hunters Point Mobility Study</t>
  </si>
  <si>
    <t>SFCTA</t>
  </si>
  <si>
    <t>SFCTA On-Call Transportation Planning Services</t>
  </si>
  <si>
    <t>SF International Airport Planning As needed</t>
  </si>
  <si>
    <t>San Francisco International Airport</t>
  </si>
  <si>
    <t>SFCTA Grant Writing Assistance</t>
  </si>
  <si>
    <t>SFCTA Parking Pricing and Regulation Study</t>
  </si>
  <si>
    <t>Sutter Santa Rosa TMP</t>
  </si>
  <si>
    <t>Transportation Investment and Growth Strategy</t>
  </si>
  <si>
    <t>San Francisco CountyTransportation Authority</t>
  </si>
  <si>
    <t>YBCBD Alleyway Circulation Analysis</t>
  </si>
  <si>
    <t>CMG</t>
  </si>
  <si>
    <t>Geneva-Harney Bus Rapid Transit Feasibility Study</t>
  </si>
  <si>
    <t>Transit/Multimodal</t>
  </si>
  <si>
    <t>Ocean Beach Transportation Analysis</t>
  </si>
  <si>
    <t>Spur</t>
  </si>
  <si>
    <t>Program Management Oversight and General Consulting Services</t>
  </si>
  <si>
    <t>San Francisco Paratransit Marketing/Outreach Assist 2013</t>
  </si>
  <si>
    <t>San Leandro Cornerstone BART Parking</t>
  </si>
  <si>
    <t>Alameda Housing Associates, L.P.</t>
  </si>
  <si>
    <t>Chinatown Neighborhood Transportation Plan</t>
  </si>
  <si>
    <t>Dropbox TDM Services</t>
  </si>
  <si>
    <t>Dropbox</t>
  </si>
  <si>
    <t>Moscone Expansion Phase 2</t>
  </si>
  <si>
    <t>Municipal Transportation Quality Reviews FY11-14</t>
  </si>
  <si>
    <t>Potrero Hill Neighborhood Transportation Plan</t>
  </si>
  <si>
    <t>SAN FRANCISCO 731 Market Street</t>
  </si>
  <si>
    <t>Lippe Gaffney Wagner, LLP</t>
  </si>
  <si>
    <t>Brisbane Enhanced Transit System Analysis</t>
  </si>
  <si>
    <t>SF State RWC Transportation Analysis Update</t>
  </si>
  <si>
    <t>Stevenson Alley Redesign</t>
  </si>
  <si>
    <t>Millenium Partners</t>
  </si>
  <si>
    <t>Waterfront Transportation Analysis</t>
  </si>
  <si>
    <t>Dropbox TDM Assistance - Add on</t>
  </si>
  <si>
    <t>San Francisco Mayor's Office Task Force Education</t>
  </si>
  <si>
    <t>San Francisco Mayor's Office</t>
  </si>
  <si>
    <t>San Francisco SFCTA Geary BRT</t>
  </si>
  <si>
    <t>SF State Transportation Survey 2014</t>
  </si>
  <si>
    <t>University of San Francisco IMP Review</t>
  </si>
  <si>
    <t>University of San Francisco</t>
  </si>
  <si>
    <t>WETA Alameda Ferry Terminals Access Study</t>
  </si>
  <si>
    <t>Landscape Architect Consultant</t>
  </si>
  <si>
    <t>Treasure Island Community Development, LLC</t>
  </si>
  <si>
    <t>Playgroup Presidio TDM</t>
  </si>
  <si>
    <t>Playgroup</t>
  </si>
  <si>
    <t>Presidio Gateway</t>
  </si>
  <si>
    <t>San Francisco I-280 Teardown Caltrain Yard Development Study</t>
  </si>
  <si>
    <t>City of San Francisco, CA</t>
  </si>
  <si>
    <t>San Francisco Transportation Significance Standards</t>
  </si>
  <si>
    <t>Trailhead Access Improvements Study for San Mateo County Lands</t>
  </si>
  <si>
    <t>Accessible Parking Research</t>
  </si>
  <si>
    <t>Mill Valley Lumber Parking Study</t>
  </si>
  <si>
    <t>MDC Properties, Inc.</t>
  </si>
  <si>
    <t>As-Needed Consultant Services for Environmental and Transportation Review</t>
  </si>
  <si>
    <t>Emeryville Public Market Parking Study</t>
  </si>
  <si>
    <t>San Francisco Bay Area Core Capacity Transit Study</t>
  </si>
  <si>
    <t>The Kirhkam Project</t>
  </si>
  <si>
    <t>Transform Urban</t>
  </si>
  <si>
    <t>Treasure Island and Yerba Buena Island As-Needed Design, Engineering, and Professional Consulting</t>
  </si>
  <si>
    <t>South SF Linden, Grand &amp; Cypress Parking Analysis</t>
  </si>
  <si>
    <t>Brookwood Group</t>
  </si>
  <si>
    <t>San Francisco Day School TDM Plan</t>
  </si>
  <si>
    <t>San Francisco Day School</t>
  </si>
  <si>
    <t>Presidio Land Use Planning and Site Design Services</t>
  </si>
  <si>
    <t>Claremont Hotel Parking Study</t>
  </si>
  <si>
    <t>Hart Howerton</t>
  </si>
  <si>
    <t>SF Transportation Plan Update - TO 10</t>
  </si>
  <si>
    <t>630-698 Brannan Street Transportation Study</t>
  </si>
  <si>
    <t>Kilroy Realty Corporation</t>
  </si>
  <si>
    <t>Burning Man Mobility Plan</t>
  </si>
  <si>
    <t>Burning Man Project</t>
  </si>
  <si>
    <t>Lombard St Task Order-- Managing Access to the Crooked Street</t>
  </si>
  <si>
    <t>Waldport Open Space Planning Charrette</t>
  </si>
  <si>
    <t>Urban Field Studio</t>
  </si>
  <si>
    <t>Bay Area Paratransit Eligibility Workshop</t>
  </si>
  <si>
    <t>SF School Transportation Study - TO12</t>
  </si>
  <si>
    <t>Alemany Interchange Improvement Study</t>
  </si>
  <si>
    <t>SF Giants Transportation Strategy CONFIDENTIAL</t>
  </si>
  <si>
    <t>San Francisco Giants</t>
  </si>
  <si>
    <t>USF Housing Development Transportation Impact Study</t>
  </si>
  <si>
    <t>Dammam Rapid Rail Station Planning Services</t>
  </si>
  <si>
    <t>KMD Architects</t>
  </si>
  <si>
    <t>Improving Mobility, Access, and Safety in San Joaquin</t>
  </si>
  <si>
    <t>City of San Joaquin</t>
  </si>
  <si>
    <t>San Joaquin</t>
  </si>
  <si>
    <t>North San Jose Design Guidelines</t>
  </si>
  <si>
    <t>City of San Jose, Redevelopment Agency</t>
  </si>
  <si>
    <t>San Jose</t>
  </si>
  <si>
    <t>Envision San Jose 2040 General Plan</t>
  </si>
  <si>
    <t>City of San Jose, CA</t>
  </si>
  <si>
    <t>San Marcos University Office and Medical Park</t>
  </si>
  <si>
    <t>City of San Marcos</t>
  </si>
  <si>
    <t>Valley Transportation Authority</t>
  </si>
  <si>
    <t>VTA On-Call BRT Planning Services</t>
  </si>
  <si>
    <t>SCVTA BRT El Camino Corridor</t>
  </si>
  <si>
    <t>Barry Swenson Union City TOD TDM</t>
  </si>
  <si>
    <t>Barry Swenson Builder</t>
  </si>
  <si>
    <t>Silicon Valley Climate Action Planning On-call</t>
  </si>
  <si>
    <t>Joint Venture: Silicon Valley Network</t>
  </si>
  <si>
    <t>General Plan Health Element</t>
  </si>
  <si>
    <t>The County of Santa Clara</t>
  </si>
  <si>
    <t>Silicon Valley 2.0 Sustainability Planning &amp; Accounting</t>
  </si>
  <si>
    <t>County of Santa Clara</t>
  </si>
  <si>
    <t>Santa Clara Valley Medical Center Landscape Planning and Design</t>
  </si>
  <si>
    <t>City of San Jose</t>
  </si>
  <si>
    <t>Berryessa BART Station Transit Connector Study</t>
  </si>
  <si>
    <t>VTA Stop Optimization Analysis</t>
  </si>
  <si>
    <t>Downtown San Jose Phase II Beautification Strategy Plan Phase II</t>
  </si>
  <si>
    <t>San Jose Property-Based Improvement District</t>
  </si>
  <si>
    <t>Master Agreements for Planning Consultant Services</t>
  </si>
  <si>
    <t>Silicon Valley 2.0</t>
  </si>
  <si>
    <t>Santa Clara County Office of Sustainability</t>
  </si>
  <si>
    <t>North Central County Bus Improvement Plan</t>
  </si>
  <si>
    <t>VTA BART Transit Integration Plan</t>
  </si>
  <si>
    <t>Santa Clara County NACTO Training Workshop</t>
  </si>
  <si>
    <t>Core Connectivity Study (CCS)</t>
  </si>
  <si>
    <t>San Jose BART Station Area Planning</t>
  </si>
  <si>
    <t>San Jose SB 743 CEQA Reform</t>
  </si>
  <si>
    <t>Federal Realty Santana West Traffic Analysis</t>
  </si>
  <si>
    <t>Federal Realty</t>
  </si>
  <si>
    <t>Urban Village Master Plan Consulting w DBE</t>
  </si>
  <si>
    <t>San Leandro BART Parking Privatization</t>
  </si>
  <si>
    <t>Westlake Development Partners, LLC</t>
  </si>
  <si>
    <t>San Leandro</t>
  </si>
  <si>
    <t>San Leandro LINKS Transit Plan</t>
  </si>
  <si>
    <t>City of San Leandro, CA</t>
  </si>
  <si>
    <t>San Luis Obispo Council of Governments (SLOCOG)</t>
  </si>
  <si>
    <t>San Luis Obispo</t>
  </si>
  <si>
    <t>San Luis Obispo North County Transit Plan</t>
  </si>
  <si>
    <t>SLO County Regional Greenhouse Gas Reduction Plan</t>
  </si>
  <si>
    <t>San Luis Obispo County Air Pollution Control Dist.</t>
  </si>
  <si>
    <t>Oceano Community Revitalization Plan</t>
  </si>
  <si>
    <t>San Luis Obispo County</t>
  </si>
  <si>
    <t>Ride-On Transportation Plan</t>
  </si>
  <si>
    <t>alomar Station Parking Management Plan Review</t>
  </si>
  <si>
    <t>San Marcos</t>
  </si>
  <si>
    <t>San Marcos Transportation Plan</t>
  </si>
  <si>
    <t>CSU San Marcos</t>
  </si>
  <si>
    <t>San Marcos University District Specific Plan</t>
  </si>
  <si>
    <t>San Marcos CFD Study</t>
  </si>
  <si>
    <t>Bay Meadows II TDM Review</t>
  </si>
  <si>
    <t>City of San Mateo, CA</t>
  </si>
  <si>
    <t>San Mateo</t>
  </si>
  <si>
    <t>Hayward Park Green Trip Reduction Plan</t>
  </si>
  <si>
    <t>MP San Mateo Transit Site TDM Plan</t>
  </si>
  <si>
    <t>MP San Mateo Transit Associates, L.P.</t>
  </si>
  <si>
    <t>San Mateo County Paratransit Coordinating Council FY 2007/08</t>
  </si>
  <si>
    <t>San Mateo County Aging and Adult Servcies</t>
  </si>
  <si>
    <t>HEXAGON San Mateo Condos TDM Plan</t>
  </si>
  <si>
    <t>San Mateo 92 &amp; Delaware Office TDM Plan</t>
  </si>
  <si>
    <t>San Mateo County Paratransit Coordinating Council FY 2008/09</t>
  </si>
  <si>
    <t>County of San Mateo, CA</t>
  </si>
  <si>
    <t>San Mateo Sustainability</t>
  </si>
  <si>
    <t>Kaiser Medical Office Building San Mateo</t>
  </si>
  <si>
    <t>Paratransit Coordination Council Staffing</t>
  </si>
  <si>
    <t>San Mateo County Aging and Adult Services</t>
  </si>
  <si>
    <t>San Mateo Exec Center TDM</t>
  </si>
  <si>
    <t>Hillsdale Station Area Plan</t>
  </si>
  <si>
    <t>San Mateo Polo Court TDM Plan</t>
  </si>
  <si>
    <t>HEXAGON 92 &amp; Delaware TDM</t>
  </si>
  <si>
    <t>San Mateo Senior Mobility FY2010</t>
  </si>
  <si>
    <t>San Mateo Station Park Green Parking</t>
  </si>
  <si>
    <t>San Mateo 2000 Delaware TDM Plan</t>
  </si>
  <si>
    <t>888 N San Mateo Drive TDM Plan</t>
  </si>
  <si>
    <t>City of San Mateo</t>
  </si>
  <si>
    <t>San Mateo 2090 S. Delaware St TDM Plan Update</t>
  </si>
  <si>
    <t>Center For Independence</t>
  </si>
  <si>
    <t>San Mateo Draper University TDM Plan and Parking Analysis</t>
  </si>
  <si>
    <t>Middlefield/Maude Redevelopment TDM Plan</t>
  </si>
  <si>
    <t>Sares Regis</t>
  </si>
  <si>
    <t>San Mateo Sustainable Streets Plan</t>
  </si>
  <si>
    <t>Camille Tsao</t>
  </si>
  <si>
    <t>San Mateo County NACTO Training Workshop</t>
  </si>
  <si>
    <t>San Mateo County Health System</t>
  </si>
  <si>
    <t>SAN MATEO Station Park Green Shared Parking Update</t>
  </si>
  <si>
    <t>San Mateo Urban Street Design Technical Assistance</t>
  </si>
  <si>
    <t>San Mateo County Health System Main Campus TDM Plan</t>
  </si>
  <si>
    <t>Transit Enhancement and Wayfinding Plans</t>
  </si>
  <si>
    <t>West Contra Costa Transportation Advisory Comm</t>
  </si>
  <si>
    <t>San Pablo</t>
  </si>
  <si>
    <t>CCTA San Pablo Pub Health Plan</t>
  </si>
  <si>
    <t>Contra Costa Transportation Authority (CCTA)</t>
  </si>
  <si>
    <t>Muir Woods Evaluation 2007</t>
  </si>
  <si>
    <t>Marin Co Department of Public Works</t>
  </si>
  <si>
    <t>San Rafael</t>
  </si>
  <si>
    <t>Marin County T-Plus On-Call Services</t>
  </si>
  <si>
    <t>Marin County Congestion Management Agency (CMA)</t>
  </si>
  <si>
    <t>Marin TAM Board Workshop</t>
  </si>
  <si>
    <t>Transportation Authorit of Marin</t>
  </si>
  <si>
    <t>TAM Local Technical Support As-Needed</t>
  </si>
  <si>
    <t>Muir Woods Shuttle Evaluation 2008</t>
  </si>
  <si>
    <t>Marin County DPW</t>
  </si>
  <si>
    <t>West Marin Needs Assessment</t>
  </si>
  <si>
    <t>Marin Transit</t>
  </si>
  <si>
    <t>Marin Senior Mobility Action &amp; Implementation Plan</t>
  </si>
  <si>
    <t>Marin Co Division of Aging</t>
  </si>
  <si>
    <t>School Pool Marin Website</t>
  </si>
  <si>
    <t>Transportation Authority of Marin</t>
  </si>
  <si>
    <t>Vehicle Registration Fee Ballot Measure</t>
  </si>
  <si>
    <t>TAM RTP Outreach</t>
  </si>
  <si>
    <t>Grant Application for Central Marin Ferry Connector</t>
  </si>
  <si>
    <t>Marin TAM Dynamic Ridesharing Implementation</t>
  </si>
  <si>
    <t>Program/Project Management and Oversight Services</t>
  </si>
  <si>
    <t>Marin Countywide Transit Market Assessment</t>
  </si>
  <si>
    <t>Marin County Transit District</t>
  </si>
  <si>
    <t>Fairfax-San Rafael Transit Corridor Feasibility Study</t>
  </si>
  <si>
    <t>TAM Planning Workshop</t>
  </si>
  <si>
    <t>Transportation Planning and Outreach Services for the TAM Strategic Vision Plan</t>
  </si>
  <si>
    <t>TAM Strategic Vision Plan</t>
  </si>
  <si>
    <t>Mill Valley- Sausalito Path Preservation</t>
  </si>
  <si>
    <t>County of Marin</t>
  </si>
  <si>
    <t>Mill Valley-Sausalito Path, Part 2 - Bridge Planning</t>
  </si>
  <si>
    <t>Bandelier National Monument Transportation Plan</t>
  </si>
  <si>
    <t>Bandalier National Monument</t>
  </si>
  <si>
    <t>Sandoval</t>
  </si>
  <si>
    <t>Comprehensive Plan and Small Area Plans 2015</t>
  </si>
  <si>
    <t>City of Sandy Springs</t>
  </si>
  <si>
    <t>Sandy Springs</t>
  </si>
  <si>
    <t>Santa Barbara Citywide Traffic Analysis</t>
  </si>
  <si>
    <t>City of Santa Barbara, CA</t>
  </si>
  <si>
    <t>Santa Barbara</t>
  </si>
  <si>
    <t>SBCAG TDA Manual Update</t>
  </si>
  <si>
    <t>Santa Barbara County Association of Governments</t>
  </si>
  <si>
    <t>Measure A, The Road Repair, Traffic Relief, and Transportation Safety Measure</t>
  </si>
  <si>
    <t>Santa Barbara Botanic Garden Landscape Master Plan</t>
  </si>
  <si>
    <t>Santa Barbara Botanic Garden</t>
  </si>
  <si>
    <t>VTA On-Call Real Estate Dev't Services</t>
  </si>
  <si>
    <t>Santa Clara</t>
  </si>
  <si>
    <t>Santa Cruz Wharf Master Plan</t>
  </si>
  <si>
    <t>City of Santa Cruz</t>
  </si>
  <si>
    <t>Santa Cruz</t>
  </si>
  <si>
    <t>Santa Cruz Short Range Transit Plan</t>
  </si>
  <si>
    <t>Santa Cruz Metro</t>
  </si>
  <si>
    <t>Los Angeles Countywide Planning Bench</t>
  </si>
  <si>
    <t>Los Angeles County MTA</t>
  </si>
  <si>
    <t>Parking Panel</t>
  </si>
  <si>
    <t>Rail Trail:Trail Feasibility Study Project Spec</t>
  </si>
  <si>
    <t>The Wired Woman</t>
  </si>
  <si>
    <t>Santa Fe Trails - Fare Elasticity Study</t>
  </si>
  <si>
    <t>Santa Fe Trails</t>
  </si>
  <si>
    <t>Santa Fe</t>
  </si>
  <si>
    <t>Santa Fe Community College Shuttle Startup</t>
  </si>
  <si>
    <t>Santa Fe Community College</t>
  </si>
  <si>
    <t>Santa Fe Trails Route Profiles</t>
  </si>
  <si>
    <t>Santa Isabel Master Plan</t>
  </si>
  <si>
    <t>city of Santa Isabel</t>
  </si>
  <si>
    <t>Santa Isabel</t>
  </si>
  <si>
    <t>City of Santa Maria Short Range Transit Plan Update</t>
  </si>
  <si>
    <t>City of Santa Maria, CA</t>
  </si>
  <si>
    <t>Santa Maria</t>
  </si>
  <si>
    <t>Santa Monica Circulation Element</t>
  </si>
  <si>
    <t>City of Santa Monica, CA</t>
  </si>
  <si>
    <t>Santa Monica</t>
  </si>
  <si>
    <t>Santa Monica General Plan Update</t>
  </si>
  <si>
    <t>Santa Monica Taxicab Study</t>
  </si>
  <si>
    <t>Santa Monica Traffic Analysis</t>
  </si>
  <si>
    <t>Santa Monica Borderline Final Design</t>
  </si>
  <si>
    <t>Santa Monica Travel Demand Model and Nexus Study</t>
  </si>
  <si>
    <t>City of Santa Monica, CA Transportation Department</t>
  </si>
  <si>
    <t>Santa Monica Taxi Follow-up</t>
  </si>
  <si>
    <t>Santa Monica Circulation Element Implementation</t>
  </si>
  <si>
    <t>SANTA MONICA Civic Center Parking Assessment</t>
  </si>
  <si>
    <t>Downtown Parking In-Lieu Fee Program</t>
  </si>
  <si>
    <t>Santa Monica - Expo Bike Path Design</t>
  </si>
  <si>
    <t>Santa Monica LUCE Transportation Implementation</t>
  </si>
  <si>
    <t>Santa Monica Pier Parking Study</t>
  </si>
  <si>
    <t>Santa Monica Transportation Management Organization Feasibility Study</t>
  </si>
  <si>
    <t>Mammoth Lakes Canyon Lodge Parking &amp; Circulation</t>
  </si>
  <si>
    <t>Montalba Architects</t>
  </si>
  <si>
    <t>Santa Monica Bergamot Area Plan</t>
  </si>
  <si>
    <t>Santa Monica Downtown Specific Plan</t>
  </si>
  <si>
    <t>Santa Monica Zoning Code Update</t>
  </si>
  <si>
    <t>City of Santa Monica</t>
  </si>
  <si>
    <t>Santa Monica EXPO Integration Study</t>
  </si>
  <si>
    <t>Santa Monica Pedestrian Action Plan</t>
  </si>
  <si>
    <t>Santa Monica Pedestrian Action Plan Completion</t>
  </si>
  <si>
    <t>Shiloh Sustainable Village</t>
  </si>
  <si>
    <t>Carlile-Macy</t>
  </si>
  <si>
    <t>Santa Rosa</t>
  </si>
  <si>
    <t>NIJC Tribal Transportation Needs Assessments</t>
  </si>
  <si>
    <t>National Indian Justice Center</t>
  </si>
  <si>
    <t>Santa Rosa Coddington Mall SMART Station</t>
  </si>
  <si>
    <t>Fisher Town Design, Inc.</t>
  </si>
  <si>
    <t>Santa Rosa CityBus Comprehensive Operational Analysis</t>
  </si>
  <si>
    <t>City of Santa Rosa, CA</t>
  </si>
  <si>
    <t>Transportation Mode Shift Action Plan</t>
  </si>
  <si>
    <t>Sonoma County Transportation Authority</t>
  </si>
  <si>
    <t>Runcutting services</t>
  </si>
  <si>
    <t>Sante Fe</t>
  </si>
  <si>
    <t>Belo Horizonte Parking Study</t>
  </si>
  <si>
    <t>Logit Consultoria</t>
  </si>
  <si>
    <t>Sao Paolo</t>
  </si>
  <si>
    <t>Saskatoon Integrated Growth Plan</t>
  </si>
  <si>
    <t>City of Saskatoon</t>
  </si>
  <si>
    <t>Saskatoon</t>
  </si>
  <si>
    <t>Chatham Area Transit Authority On-Call Professional Services</t>
  </si>
  <si>
    <t>Chatham Area Transit Authority</t>
  </si>
  <si>
    <t>Savannah</t>
  </si>
  <si>
    <t>Downtown Savannah Parking Study</t>
  </si>
  <si>
    <t>Coastal Region Metropolitan Organization</t>
  </si>
  <si>
    <t>Savannah, GA - On-call Parking Services</t>
  </si>
  <si>
    <t>City of Savannah, GA</t>
  </si>
  <si>
    <t>Seaside Parking Management Study</t>
  </si>
  <si>
    <t>Seaside Community Development Corp.</t>
  </si>
  <si>
    <t>Seaside</t>
  </si>
  <si>
    <t>Microsoft Connector Phase IV Planning and Implementation</t>
  </si>
  <si>
    <t>Seattle</t>
  </si>
  <si>
    <t>King County Paratransit Fare Elasticity Analysis</t>
  </si>
  <si>
    <t>King County Metro Transit, WA</t>
  </si>
  <si>
    <t>Alaskan Way Viaduct EIS Phase II</t>
  </si>
  <si>
    <t>Parsons Brinkerhoff</t>
  </si>
  <si>
    <t>King County Metro Transit Speed and Reliability Program</t>
  </si>
  <si>
    <t>Puget Sound Regional Passenger-Only Ferry Study</t>
  </si>
  <si>
    <t>Puget Sound Regional Council</t>
  </si>
  <si>
    <t>Seattle AWV Surface Alternative Development</t>
  </si>
  <si>
    <t>Seattle Department of Transportation</t>
  </si>
  <si>
    <t>Seattle Urban Mobility Plan</t>
  </si>
  <si>
    <t>Washington State Ferries Operational Strategies</t>
  </si>
  <si>
    <t>KPFF</t>
  </si>
  <si>
    <t>Greenhouse Gas Measurement Protocol</t>
  </si>
  <si>
    <t>Seattle Children's Hospital Shuttle Project</t>
  </si>
  <si>
    <t>Children's Hospital Seattle</t>
  </si>
  <si>
    <t>PSRC Destination 2040</t>
  </si>
  <si>
    <t>Reuse Planning for Fort Lawton Army Reserve Center</t>
  </si>
  <si>
    <t>City of Seattle, WA</t>
  </si>
  <si>
    <t>Seattle Transit Mode Comparison and Cost Benefit Analysis</t>
  </si>
  <si>
    <t>Seattle City Council</t>
  </si>
  <si>
    <t>WSDOT Seattle Central Waterfront Project</t>
  </si>
  <si>
    <t>Seattle Real Intersection Design Workshop</t>
  </si>
  <si>
    <t>Assoc Pedestrian &amp; Bicycle Pros APBP</t>
  </si>
  <si>
    <t>Transit Service Efficiency Evaluation - Performance Audit</t>
  </si>
  <si>
    <t>King County</t>
  </si>
  <si>
    <t>City of Seattle Transit Imperatives</t>
  </si>
  <si>
    <t>City of Seattle, WA Department of Transportation</t>
  </si>
  <si>
    <t>King County Community Based Transportation Demand Management Services</t>
  </si>
  <si>
    <t>King County Dept of Transportation</t>
  </si>
  <si>
    <t>Seattle Children's Hospital On-call</t>
  </si>
  <si>
    <t>Seattle Children's</t>
  </si>
  <si>
    <t>Seattle Yesler Terrace Redevelopment Plan</t>
  </si>
  <si>
    <t>CollinsWoerman</t>
  </si>
  <si>
    <t>SDOT 520 Project Assistance - Bridge Replacement Project</t>
  </si>
  <si>
    <t>Seattle Central Waterfront Seawall Replacement Design</t>
  </si>
  <si>
    <t>Federal Opportunities Workgroup (FOW)</t>
  </si>
  <si>
    <t>King County Metro Performance Audit Follow Up</t>
  </si>
  <si>
    <t>Seattle City Council SR-99 Independent Consultant</t>
  </si>
  <si>
    <t>King County Parking Management Strategies</t>
  </si>
  <si>
    <t>Seattle Childrens Schedule Production</t>
  </si>
  <si>
    <t>Seattle Children's Hospital</t>
  </si>
  <si>
    <t>Seattle South Lake Union Mobility Plan</t>
  </si>
  <si>
    <t>Vulcan</t>
  </si>
  <si>
    <t>Seattle Transit Master Plan</t>
  </si>
  <si>
    <t>Seattle Waterfront Design/Engineering</t>
  </si>
  <si>
    <t>Yesler Terrace Redevelopment Phase 3</t>
  </si>
  <si>
    <t>King County Metro Bike Share Program</t>
  </si>
  <si>
    <t>King County Metro</t>
  </si>
  <si>
    <t>King County Metro Georgetown In Motion Campaign</t>
  </si>
  <si>
    <t>Seattle Center City Surface Trans. Plan</t>
  </si>
  <si>
    <t>SR 520 2011 Council Support Tasks</t>
  </si>
  <si>
    <t>King County Para Productivity</t>
  </si>
  <si>
    <t>Seattle Children's Hospital Shuttle Planning</t>
  </si>
  <si>
    <t>Seattle Transportation GhG Reduction Strategy</t>
  </si>
  <si>
    <t>South Lake Union Shuttle Enhancement Project</t>
  </si>
  <si>
    <t>University of Washington Medical Center</t>
  </si>
  <si>
    <t>Downtown Corridor FTA 5339 Alternatives Analysis Application</t>
  </si>
  <si>
    <t>Seattle Transit Master Plan Outreach</t>
  </si>
  <si>
    <t>King County Metro Right Size Parking Project</t>
  </si>
  <si>
    <t>Seattle Bicycle Master Plan Update</t>
  </si>
  <si>
    <t>Seattle GhG Reduction - Land Use Strategy</t>
  </si>
  <si>
    <t>Seattle Office of Sustainability and Environemnt</t>
  </si>
  <si>
    <t>Sound Transit Sustainability and Energy Resources</t>
  </si>
  <si>
    <t>Sound Transit</t>
  </si>
  <si>
    <t>Growing Transit Communities, East Corridor Implementation Support</t>
  </si>
  <si>
    <t>Pugent Sound Regional Council</t>
  </si>
  <si>
    <t>South Corridor Alternatives Planning Consulting Services</t>
  </si>
  <si>
    <t>KING COUNTY Non-Motorized Connectivity Study</t>
  </si>
  <si>
    <t>Seattle DOT Staff Retreat Facilitation</t>
  </si>
  <si>
    <t>Seattle Third Avenue Transit Mall Redesign</t>
  </si>
  <si>
    <t>Seattle TMP Reformatting</t>
  </si>
  <si>
    <t>South Corridor Transit Project</t>
  </si>
  <si>
    <t>Seattle Children's Hospital Schedule Production</t>
  </si>
  <si>
    <t>Seattle Montlake Corridor Transit Reliability Study</t>
  </si>
  <si>
    <t>Alaskan Way Bus Stop Alternatives</t>
  </si>
  <si>
    <t>L &amp; B Property Investments</t>
  </si>
  <si>
    <t>Removing Barriers to EV Adoption</t>
  </si>
  <si>
    <t>Seattle Climate Resilience Planning</t>
  </si>
  <si>
    <t>Seattle Office of Sustainability and Environment</t>
  </si>
  <si>
    <t>University of Washington West Campus Development Framework</t>
  </si>
  <si>
    <t>UW Planning and Design Services</t>
  </si>
  <si>
    <t>Consultant Roster Category 63 – Roadway Design</t>
  </si>
  <si>
    <t>Madison Street Bus Rapid Transit Conceptual Design</t>
  </si>
  <si>
    <t>Seattle -- Route 48 Electrification Cost Benefit Analysis</t>
  </si>
  <si>
    <t>Seattle Center City Connector Streetcar Phase II</t>
  </si>
  <si>
    <t>Seattle Center City Streetcar Environmental Analysis</t>
  </si>
  <si>
    <t>Seattle Paid Parking Data Integration</t>
  </si>
  <si>
    <t>On-call Corridor Development Reports</t>
  </si>
  <si>
    <t>Seattle Comp Plan Mode Decision Framework</t>
  </si>
  <si>
    <t>Seattle Curb Management Plan</t>
  </si>
  <si>
    <t>Seattle Ballard Multimodal Plan &amp; HCT Station Area Assessment</t>
  </si>
  <si>
    <t>Seattle Center City Connector AA</t>
  </si>
  <si>
    <t>Seattle DOT curb user intercept survey</t>
  </si>
  <si>
    <t>Seattle SDOT 3rd Ave Dwell Time Study</t>
  </si>
  <si>
    <t>Seattle BRT Network Phase I Design</t>
  </si>
  <si>
    <t>UW Campus Mobility Framework</t>
  </si>
  <si>
    <t>On-Call Transit Research and Analysis Services</t>
  </si>
  <si>
    <t>Seattle Madison BRT Transit Design</t>
  </si>
  <si>
    <t>Hotel Barlow, Sebastopol, CA</t>
  </si>
  <si>
    <t>The Barlow</t>
  </si>
  <si>
    <t>Sebastopol</t>
  </si>
  <si>
    <t>Sedona Parking Management Study</t>
  </si>
  <si>
    <t>City of Sedona</t>
  </si>
  <si>
    <t>Sedona</t>
  </si>
  <si>
    <t>Transit Feasibility Analysis</t>
  </si>
  <si>
    <t>Foundation for Community Health</t>
  </si>
  <si>
    <t>Sharon</t>
  </si>
  <si>
    <t>Dutchess County On-Call</t>
  </si>
  <si>
    <t>Community Connections – Nieman Road</t>
  </si>
  <si>
    <t>The City of Shawnee</t>
  </si>
  <si>
    <t>Shawnee</t>
  </si>
  <si>
    <t>Town of Simsbury Smart Code</t>
  </si>
  <si>
    <t>Town of Simsbury</t>
  </si>
  <si>
    <t>Simsbury</t>
  </si>
  <si>
    <t>NPS Pinnacles National Park Shuttle Feasibility</t>
  </si>
  <si>
    <t>Soledad</t>
  </si>
  <si>
    <t>Soledad Downtown Specific Plan Update</t>
  </si>
  <si>
    <t>Lisa Wise Consulting, Inc.</t>
  </si>
  <si>
    <t>Somerville ITDP Parking Study</t>
  </si>
  <si>
    <t>City of Somerville</t>
  </si>
  <si>
    <t>Somerville</t>
  </si>
  <si>
    <t>MaxPac TOD Parking Study</t>
  </si>
  <si>
    <t>Somerville Reverse Angle Parking Services</t>
  </si>
  <si>
    <t>Maxwell's Green Traffic Mitigation</t>
  </si>
  <si>
    <t>Redgate</t>
  </si>
  <si>
    <t>Somerville by Design</t>
  </si>
  <si>
    <t>Union Square, Somerville - Master Developer RFQ</t>
  </si>
  <si>
    <t>Somerville Redevelopment Authority</t>
  </si>
  <si>
    <t>Brickbottom Area On-Street Parking Expansion</t>
  </si>
  <si>
    <t>Somerville Citywide Mobility Plan</t>
  </si>
  <si>
    <t>Union Square Neighborhood Plan Charrette</t>
  </si>
  <si>
    <t>City of Somerville, MA</t>
  </si>
  <si>
    <t>Somerville Parking Pricing</t>
  </si>
  <si>
    <t>Somerville Zoning Review</t>
  </si>
  <si>
    <t>Easton Avenue Corridor Plan</t>
  </si>
  <si>
    <t>Somerset County</t>
  </si>
  <si>
    <t>Sonoma County Airport SMART Station Specific Plan</t>
  </si>
  <si>
    <t>AMEC Forest Wheeler</t>
  </si>
  <si>
    <t>Sonoma</t>
  </si>
  <si>
    <t>South El Monte Charrette</t>
  </si>
  <si>
    <t>City of South El Monte</t>
  </si>
  <si>
    <t>South El Monte</t>
  </si>
  <si>
    <t>South Jordan TRAVELWise Integration</t>
  </si>
  <si>
    <t>South Jordan City</t>
  </si>
  <si>
    <t>South Jordan</t>
  </si>
  <si>
    <t>City of South Pasadena On-Call</t>
  </si>
  <si>
    <t>City of South Pasadena</t>
  </si>
  <si>
    <t>South Pasadena</t>
  </si>
  <si>
    <t>Transportation Analysis of State Route 710 North Extension DEIR/EIS</t>
  </si>
  <si>
    <t>San Gabriel Valley Mobility Plan</t>
  </si>
  <si>
    <t>South Portland Comprehensive Plan</t>
  </si>
  <si>
    <t>City of South Portland</t>
  </si>
  <si>
    <t>South Portland</t>
  </si>
  <si>
    <t>Oyster Point Business Park TDM Plan</t>
  </si>
  <si>
    <t>Oyster Point Business Park</t>
  </si>
  <si>
    <t>South San Francisco</t>
  </si>
  <si>
    <t>Genentech Satellite Campus 09 Survey</t>
  </si>
  <si>
    <t>Genentech</t>
  </si>
  <si>
    <t>Genentech SSF May 09 Survey</t>
  </si>
  <si>
    <t>Peninsula Employer Shuttle Study</t>
  </si>
  <si>
    <t>Genentech SSF October 09 Survey</t>
  </si>
  <si>
    <t>Genentech South San Francisco October 2010 Cordon Count</t>
  </si>
  <si>
    <t>Genentech Satellite Campus 2010 Survey</t>
  </si>
  <si>
    <t>Genentech SSF April 2011 survey</t>
  </si>
  <si>
    <t>Genentech Bicycle Master Plan</t>
  </si>
  <si>
    <t>Genentech SSF October 11 Survey</t>
  </si>
  <si>
    <t>Genentech Quarterly Parking Surveys</t>
  </si>
  <si>
    <t>Genentech Spring Transportation Survey</t>
  </si>
  <si>
    <t>Genentech Fall Cordon Count 2013</t>
  </si>
  <si>
    <t>Genentech Campus Traffic Safety &amp; Engineering</t>
  </si>
  <si>
    <t>Genentech Carbon Footprint Report</t>
  </si>
  <si>
    <t>San Mateo County Harbor District Strategic Business Plan</t>
  </si>
  <si>
    <t>San Mateo County Harbor District</t>
  </si>
  <si>
    <t>Fall Commuter Study 2014</t>
  </si>
  <si>
    <t>gRide and transit center evaluation</t>
  </si>
  <si>
    <t>South San Francisco On-Call Professional Services</t>
  </si>
  <si>
    <t>City of South San Francisco</t>
  </si>
  <si>
    <t>GENENTECH Carbon footprint report 2014</t>
  </si>
  <si>
    <t>Genentech Transit Center Evaluation</t>
  </si>
  <si>
    <t>South San Francisco Complete Streets Grant Application</t>
  </si>
  <si>
    <t>South San Francisco HSIP Grant Application</t>
  </si>
  <si>
    <t>Campus Wide Ped Safety Study</t>
  </si>
  <si>
    <t>Active Transportation/Design and Engineering</t>
  </si>
  <si>
    <t>Active Transportation</t>
  </si>
  <si>
    <t>Spokane Healthy Streets</t>
  </si>
  <si>
    <t>Spokane Regional Health District</t>
  </si>
  <si>
    <t>Spokane</t>
  </si>
  <si>
    <t>Spokane Transportation Policy</t>
  </si>
  <si>
    <t>City of Spokane</t>
  </si>
  <si>
    <t>Spokane Comprehensive Plan Transportation Chapter Update</t>
  </si>
  <si>
    <t>Central City Line Economic Impact Study</t>
  </si>
  <si>
    <t>Spokane Transit Authority</t>
  </si>
  <si>
    <t>Zion National Park Transportation Plan</t>
  </si>
  <si>
    <t>Springdale</t>
  </si>
  <si>
    <t>IDOT Downstate Task Order</t>
  </si>
  <si>
    <t>Illinois Department of Transportation</t>
  </si>
  <si>
    <t>Springfield</t>
  </si>
  <si>
    <t>Mobility Manager Workshop Task Order</t>
  </si>
  <si>
    <t>IDOT NE Illinois TDM Pilot Program</t>
  </si>
  <si>
    <t>Springfield Parking Services Assessment</t>
  </si>
  <si>
    <t>Springfield Parking Authority</t>
  </si>
  <si>
    <t>PVTA - Comprehensive Service Analysis Study</t>
  </si>
  <si>
    <t>Pioneer Valley Transit Authority (PVTA)</t>
  </si>
  <si>
    <t>Springfield Technical Community College Transportation Plan</t>
  </si>
  <si>
    <t>Springfield Technical Community College</t>
  </si>
  <si>
    <t>MGM Springfield Transit Analysis</t>
  </si>
  <si>
    <t>MGM Springfield</t>
  </si>
  <si>
    <t>Springfield Gas Explosion Redevelopment</t>
  </si>
  <si>
    <t>PVTA Paratransit Analysis</t>
  </si>
  <si>
    <t>Duplicate</t>
  </si>
  <si>
    <t>South Berwick Feasibility Study</t>
  </si>
  <si>
    <t>Southern Maine RPC &amp; Kittery Area MPO</t>
  </si>
  <si>
    <t>Springvale</t>
  </si>
  <si>
    <t>Ride in Kane Program Assessment</t>
  </si>
  <si>
    <t>St. Charles</t>
  </si>
  <si>
    <t>Transit System Plan</t>
  </si>
  <si>
    <t>SunTran, UT</t>
  </si>
  <si>
    <t>St. George</t>
  </si>
  <si>
    <t>NEK Transportation Infrastructure Plan</t>
  </si>
  <si>
    <t>Northeastern Vermont Development</t>
  </si>
  <si>
    <t>St. Johnsbury</t>
  </si>
  <si>
    <t>St. Louis Great Streets - Manchester Road</t>
  </si>
  <si>
    <t>East-West Gateway Council of Governments</t>
  </si>
  <si>
    <t>St. Louis</t>
  </si>
  <si>
    <t>St. Louis South Grand Boulevard Road Diet</t>
  </si>
  <si>
    <t>St Louis Transit Oriented Development Study</t>
  </si>
  <si>
    <t>Cortex/Wexford Green Research Campus Design Charette</t>
  </si>
  <si>
    <t>Cortex/Wexford Green Research Design Charrette</t>
  </si>
  <si>
    <t>High Capacity Alternatives Analysis</t>
  </si>
  <si>
    <t>St. Louis Metro</t>
  </si>
  <si>
    <t>St Louis Great Streets Initiative 2012</t>
  </si>
  <si>
    <t>Regional Garage Needs Study</t>
  </si>
  <si>
    <t>Metropolitan Council</t>
  </si>
  <si>
    <t>Downtown Minneapolis Layover Study</t>
  </si>
  <si>
    <t>Central Minnesota Area Commuter Study</t>
  </si>
  <si>
    <t>Minnesota Department of Transportation</t>
  </si>
  <si>
    <t>Twin Cities Walking and Biking Planning Study</t>
  </si>
  <si>
    <t>Transit for Livable Communities</t>
  </si>
  <si>
    <t>Minnetonka Transit Study</t>
  </si>
  <si>
    <t>Metropolitan Council (Metro Transit) MN</t>
  </si>
  <si>
    <t>Faribault/Martin County Transit Restructuring Planning Study</t>
  </si>
  <si>
    <t>Southeast Minnesota Travel Study</t>
  </si>
  <si>
    <t>Transit Restructuring Planning Study</t>
  </si>
  <si>
    <t>MnDOT Statewide Transit Investment Plan</t>
  </si>
  <si>
    <t>University Avenue District Parking Study</t>
  </si>
  <si>
    <t>Tahoe Sustainability through Mobility Plan</t>
  </si>
  <si>
    <t>Tahoe Metropolitan Planning Organization</t>
  </si>
  <si>
    <t>Stateline</t>
  </si>
  <si>
    <t>Lake Tahoe Regional Transportation Plan</t>
  </si>
  <si>
    <t>Tahoe RTP CIP EIR</t>
  </si>
  <si>
    <t>Tahoe Transportation District</t>
  </si>
  <si>
    <t>Tahoe Bicycle and Pedestrian Facility Design Training</t>
  </si>
  <si>
    <t>Tahoe Regional Planning Agency</t>
  </si>
  <si>
    <t>TMPO On-Call Services</t>
  </si>
  <si>
    <t>IDIQ FHA Transportation Planning</t>
  </si>
  <si>
    <t>Federal Highways Administration</t>
  </si>
  <si>
    <t>Sterling</t>
  </si>
  <si>
    <t>Vinnova Innovative Parking</t>
  </si>
  <si>
    <t>Vinnova</t>
  </si>
  <si>
    <t>Stockholm</t>
  </si>
  <si>
    <t>Sweden</t>
  </si>
  <si>
    <t>SJCOG CMP</t>
  </si>
  <si>
    <t>San Joaquin Council of Governments</t>
  </si>
  <si>
    <t>Stockton</t>
  </si>
  <si>
    <t>Regional Transit Systems Plan</t>
  </si>
  <si>
    <t>Stockton Downtown Parking Study</t>
  </si>
  <si>
    <t>City of Stockton</t>
  </si>
  <si>
    <t>Climate GHG Action Plan - Transit Service Component</t>
  </si>
  <si>
    <t>Fare Structure and Policy Study Services</t>
  </si>
  <si>
    <t>San Joaquin Regional Transit District</t>
  </si>
  <si>
    <t>San Joaquin ADA Dial-A-Ride Audit</t>
  </si>
  <si>
    <t>2015 Regional Transit Systems Plan</t>
  </si>
  <si>
    <t>Sudbury Specialized Transit Eligibility and Policy Assistance</t>
  </si>
  <si>
    <t>Greater Sudbury Transit</t>
  </si>
  <si>
    <t>Sudbury</t>
  </si>
  <si>
    <t>Community-Based Transportation Plan for Vacaville</t>
  </si>
  <si>
    <t>Solano Transportation Authority</t>
  </si>
  <si>
    <t>Suisun City</t>
  </si>
  <si>
    <t>Solano Senior and Disabled Transportation Study</t>
  </si>
  <si>
    <t>Community-Based Transportation Plan for East Fairfield</t>
  </si>
  <si>
    <t>STA Transit Consultant for Project Management Services</t>
  </si>
  <si>
    <t>Solano County Mobility Management Travel Training</t>
  </si>
  <si>
    <t>Solano Intercity Taxi</t>
  </si>
  <si>
    <t>Solano ADA Paratransit Eligibility</t>
  </si>
  <si>
    <t>Sunnyvale Residential Parking Counts</t>
  </si>
  <si>
    <t>MidPen Housing Corp</t>
  </si>
  <si>
    <t>Jeffrey Tumlin</t>
  </si>
  <si>
    <t>Sunnyvale</t>
  </si>
  <si>
    <t>Sunnyvale Parking Presentation</t>
  </si>
  <si>
    <t>Sunnyvale Cool</t>
  </si>
  <si>
    <t>LinkedIn TDM Program (Confidential)</t>
  </si>
  <si>
    <t>El Camino Real Corridor Specific Plan and Environmental Impact Report</t>
  </si>
  <si>
    <t>City of Sunnyvale, CA</t>
  </si>
  <si>
    <t>Professional Services to Evaluate TDM Programs for Multi-Family Residential Devt Projects</t>
  </si>
  <si>
    <t>Tacoma Mobility Study</t>
  </si>
  <si>
    <t>City of Tacoma</t>
  </si>
  <si>
    <t>Tacoma</t>
  </si>
  <si>
    <t>Russell Investments Commute Planning</t>
  </si>
  <si>
    <t>Russell Investments</t>
  </si>
  <si>
    <t>Downtown Comprehensive Parking Implementation Program</t>
  </si>
  <si>
    <t>Community and Economic Development</t>
  </si>
  <si>
    <t>Tacoma Transportation Master Plan</t>
  </si>
  <si>
    <t>A Takoma Park Workshop: Phase II - is an Add-On</t>
  </si>
  <si>
    <t>City of Takoma Park</t>
  </si>
  <si>
    <t>Takoma Park</t>
  </si>
  <si>
    <t>Florida DOT PTO On-call</t>
  </si>
  <si>
    <t>Florida DOT Public Transit Office</t>
  </si>
  <si>
    <t>Tallahassee</t>
  </si>
  <si>
    <t>CRTPA Long-Range Transportation Plan</t>
  </si>
  <si>
    <t>CRTPA</t>
  </si>
  <si>
    <t>Westchester County, NY Passenger Survey</t>
  </si>
  <si>
    <t>Westchester DOT - Beeline</t>
  </si>
  <si>
    <t>Taylor Mill</t>
  </si>
  <si>
    <t>Tehachapi Charrette</t>
  </si>
  <si>
    <t>City of Tehachapi</t>
  </si>
  <si>
    <t>Tehachapi</t>
  </si>
  <si>
    <t>Las Tunas Drive streetscape</t>
  </si>
  <si>
    <t>Temple City</t>
  </si>
  <si>
    <t>Kaufman County Facilitation</t>
  </si>
  <si>
    <t>STAR Transit</t>
  </si>
  <si>
    <t>Terrell</t>
  </si>
  <si>
    <t>Thornton CO Urban Center Study</t>
  </si>
  <si>
    <t>City of Thornton, CO</t>
  </si>
  <si>
    <t>Thornton</t>
  </si>
  <si>
    <t>Transit Consulting Services and Master Plan</t>
  </si>
  <si>
    <t>City of Thousand Oaks,CA</t>
  </si>
  <si>
    <t>Thousand Oaks</t>
  </si>
  <si>
    <t>Sunline Transit Expert Witness</t>
  </si>
  <si>
    <t>SunLine Transit Agency</t>
  </si>
  <si>
    <t>Thousand Palms</t>
  </si>
  <si>
    <t>Tiburon Circulation and Parking Analysis</t>
  </si>
  <si>
    <t>Town of Tiburon</t>
  </si>
  <si>
    <t>Tiburon</t>
  </si>
  <si>
    <t>Tiburon Circulation Element Update</t>
  </si>
  <si>
    <t>Tiburon Downtown Parking Code Study</t>
  </si>
  <si>
    <t>Tiburon Parking Meter Implementation</t>
  </si>
  <si>
    <t>Toronto Complete Street Manual</t>
  </si>
  <si>
    <t>City of Toronto</t>
  </si>
  <si>
    <t>Toronto</t>
  </si>
  <si>
    <t>Hamilton ON Operational Review</t>
  </si>
  <si>
    <t>IBI Group</t>
  </si>
  <si>
    <t>Toronto: Bloor St - Danforth Av Bikeway Study</t>
  </si>
  <si>
    <t>CUTA Eligibility Code of Practice</t>
  </si>
  <si>
    <t>Canadian Urban Transit Association</t>
  </si>
  <si>
    <t>NJDOT Bicycle &amp; Pedestrian Planning On-call</t>
  </si>
  <si>
    <t>New Jersey Department of Transportation</t>
  </si>
  <si>
    <t>Trenton</t>
  </si>
  <si>
    <t>NJDOT Bicycle and Pedestrian Planning on-call</t>
  </si>
  <si>
    <t>NJDOT Complete Streets Training</t>
  </si>
  <si>
    <t>New Jersey DOT 2013 Prequal</t>
  </si>
  <si>
    <t>NJ Department of Transportation</t>
  </si>
  <si>
    <t>Homewood Development Project Mitigation and Monitoring Plan</t>
  </si>
  <si>
    <t>JMA Ventures</t>
  </si>
  <si>
    <t>Truckee</t>
  </si>
  <si>
    <t>SunTran Transit Plan</t>
  </si>
  <si>
    <t>Tucson</t>
  </si>
  <si>
    <t>Tukwila Transt Plan Update</t>
  </si>
  <si>
    <t>City of Tukwila</t>
  </si>
  <si>
    <t>Tukwila</t>
  </si>
  <si>
    <t>Short Range Transit Plan</t>
  </si>
  <si>
    <t>City of Turlock, CA</t>
  </si>
  <si>
    <t>Turlock</t>
  </si>
  <si>
    <t>Clearlake Lakeshore Drive Downtown Corridor Plan</t>
  </si>
  <si>
    <t>Lake County Area Planning Council</t>
  </si>
  <si>
    <t>Ukiah</t>
  </si>
  <si>
    <t>Ulan Baatar BRT</t>
  </si>
  <si>
    <t>Ulan Baatar</t>
  </si>
  <si>
    <t>Mongolia</t>
  </si>
  <si>
    <t>Union City Short Range Transit Plan 2008-2017</t>
  </si>
  <si>
    <t>City of Union City, CA</t>
  </si>
  <si>
    <t>Union City</t>
  </si>
  <si>
    <t>Installation of Parking Meters in Union City</t>
  </si>
  <si>
    <t>Union City Climate Action Plan</t>
  </si>
  <si>
    <t>Union City Short Range Transit Plan - Stakeholder Outreach</t>
  </si>
  <si>
    <t>Union City Transit</t>
  </si>
  <si>
    <t>Union City Residential Parking Demand Analysis</t>
  </si>
  <si>
    <t>The Wolff Company</t>
  </si>
  <si>
    <t>Omnitrans Paratransit Eligibility</t>
  </si>
  <si>
    <t>VTrans</t>
  </si>
  <si>
    <t>Upland</t>
  </si>
  <si>
    <t>VTrans Eligibility Plan</t>
  </si>
  <si>
    <t>Central Iowa Region Regional Plan for Sustainable Development</t>
  </si>
  <si>
    <t>Des Moines Area MPO</t>
  </si>
  <si>
    <t>Urbandale</t>
  </si>
  <si>
    <t>Feasibility Study and Plan</t>
  </si>
  <si>
    <t>Kalispel Tribe of Indians</t>
  </si>
  <si>
    <t>Usk</t>
  </si>
  <si>
    <t>Genentech South San Francisco April 2010 Cordon Count</t>
  </si>
  <si>
    <t>Vacaville</t>
  </si>
  <si>
    <t>Vallejo Operational and Financial Analysis of Transit Operations</t>
  </si>
  <si>
    <t>City of Vallejo, CA</t>
  </si>
  <si>
    <t>Vallejo</t>
  </si>
  <si>
    <t>Vallejo Transit Passenger Sampling Plan</t>
  </si>
  <si>
    <t>Vallejo Station Parking Management, Access and Revenue-Control Plan</t>
  </si>
  <si>
    <t>City of Vallejo Public Works Department</t>
  </si>
  <si>
    <t>Soltrans System Map Update</t>
  </si>
  <si>
    <t>Soltrans</t>
  </si>
  <si>
    <t>SolTrans Paratransit Map</t>
  </si>
  <si>
    <t>Vallejo Parking and Ferry Rider Survey</t>
  </si>
  <si>
    <t>Vallejo Waterfront Garage Paid Parking Implementation Outreach</t>
  </si>
  <si>
    <t>SolTrans Paratransit Evaluation</t>
  </si>
  <si>
    <t>SolTrans</t>
  </si>
  <si>
    <t>Cal Maritime Campus Physical Master Plan</t>
  </si>
  <si>
    <t>California State University Maritime</t>
  </si>
  <si>
    <t>V-Line Public Transit Route Study</t>
  </si>
  <si>
    <t>City of Valparaiso</t>
  </si>
  <si>
    <t>Valparaiso</t>
  </si>
  <si>
    <t>Vancouver TransLink HandyDART Eligibility and Appeals Process</t>
  </si>
  <si>
    <t>City of Vancouver</t>
  </si>
  <si>
    <t>Vancouver</t>
  </si>
  <si>
    <t>Edmonton 102nd Avenue LRT Design Review</t>
  </si>
  <si>
    <t>Urban Systems</t>
  </si>
  <si>
    <t>Transit Exchange Options Development and Functional Concept Design</t>
  </si>
  <si>
    <t>University of British Columbia</t>
  </si>
  <si>
    <t>Newcastle Redevelopment Case Study Research</t>
  </si>
  <si>
    <t>Civitas Urban Design &amp; Planning</t>
  </si>
  <si>
    <t>Bus Interchange Design Guidelines</t>
  </si>
  <si>
    <t>Coriolis Consulting Corp</t>
  </si>
  <si>
    <t>Transit Exchange Guidelines</t>
  </si>
  <si>
    <t>Coriolis</t>
  </si>
  <si>
    <t>Southwest False Creek Design Review</t>
  </si>
  <si>
    <t>4th Plain BRT Alternatives Analysis</t>
  </si>
  <si>
    <t>Clark County Public Transportation (C-Tran)</t>
  </si>
  <si>
    <t>Ventura County Transportation Commission Triennial Performance Audits</t>
  </si>
  <si>
    <t>Ventura County Transportation Commission (VCTC)</t>
  </si>
  <si>
    <t>Ventura</t>
  </si>
  <si>
    <t>Ventura Community Memorial Hospital District Master Plan</t>
  </si>
  <si>
    <t>Rasmussen &amp; Associates</t>
  </si>
  <si>
    <t>Ventura Harbor Specific Plan</t>
  </si>
  <si>
    <t>Ventura Port District</t>
  </si>
  <si>
    <t>VCTC and Gold Coast Transit Triennial Performance Audit</t>
  </si>
  <si>
    <t>Ventura Westside Parking Plan</t>
  </si>
  <si>
    <t>City of Ventura</t>
  </si>
  <si>
    <t>Ventura Short Range Transit Plan</t>
  </si>
  <si>
    <t>VCTC Fare Analysis</t>
  </si>
  <si>
    <t>Fraser Valley BC Transit Strategy</t>
  </si>
  <si>
    <t>BC Ministry of Transportation</t>
  </si>
  <si>
    <t>Victoria</t>
  </si>
  <si>
    <t>BC Transit Custom Transit Evaluation</t>
  </si>
  <si>
    <t>BC Transit</t>
  </si>
  <si>
    <t>BC Transit Paratransit Implementation</t>
  </si>
  <si>
    <t>BC Transit Service Policies Implementation</t>
  </si>
  <si>
    <t>BC Transit HandyDART Policy Analysis</t>
  </si>
  <si>
    <t>Cowichan Valley Paratransit Study</t>
  </si>
  <si>
    <t>BC TRansit Paratransit Eligibility Pilots</t>
  </si>
  <si>
    <t>St. Mary’s Medical Center</t>
  </si>
  <si>
    <t>St. Mary's Medical Center</t>
  </si>
  <si>
    <t>Victorville</t>
  </si>
  <si>
    <t>Secovi International Urban Forum</t>
  </si>
  <si>
    <t>Secovi</t>
  </si>
  <si>
    <t>Vila Clementino</t>
  </si>
  <si>
    <t>Vila do Clementino</t>
  </si>
  <si>
    <t>Vineland Master Plan Circulation Element</t>
  </si>
  <si>
    <t>South Jersey Transportation Planning Organization</t>
  </si>
  <si>
    <t>Vineland</t>
  </si>
  <si>
    <t>Vineland Parking, Circulation, &amp; Landscaping Strategy</t>
  </si>
  <si>
    <t>City of Vineland</t>
  </si>
  <si>
    <t>Human Service Transportation Plan</t>
  </si>
  <si>
    <t>Caltrans</t>
  </si>
  <si>
    <t>Visalia</t>
  </si>
  <si>
    <t>Regional Long Range Transit Plan</t>
  </si>
  <si>
    <t>Tulare County Association of Governments (TCAG)</t>
  </si>
  <si>
    <t>Tulare Transit Mobiity Plan</t>
  </si>
  <si>
    <t>FACT Strategic Business Plan</t>
  </si>
  <si>
    <t>Full Access &amp; Coordinated Transportation</t>
  </si>
  <si>
    <t>Vista</t>
  </si>
  <si>
    <t>Walla Walla Valley MPO Transit Study</t>
  </si>
  <si>
    <t>Walla Walla Valley MPO</t>
  </si>
  <si>
    <t>Walla Walla</t>
  </si>
  <si>
    <t>Walnut Creek Parking Presentation</t>
  </si>
  <si>
    <t>City of Walnut Creek</t>
  </si>
  <si>
    <t>Walnut Creek</t>
  </si>
  <si>
    <t>Walnut Creek Parking Task Force Presentation</t>
  </si>
  <si>
    <t>City of Walnut Creek, CA</t>
  </si>
  <si>
    <t>Contra Costa Consultants to Prepare PDA Planning Studies</t>
  </si>
  <si>
    <t>CCTA Moraga Spec Plan Implementation</t>
  </si>
  <si>
    <t>Warm Springs Tribe Casino Feasibility Study</t>
  </si>
  <si>
    <t>Warm Springs Gaming Enterprise</t>
  </si>
  <si>
    <t>Warm Springs</t>
  </si>
  <si>
    <t>Lowell Trolley Extension Alternatives</t>
  </si>
  <si>
    <t>Stone Consulting</t>
  </si>
  <si>
    <t>West Warren</t>
  </si>
  <si>
    <t>Warren</t>
  </si>
  <si>
    <t>1550 Wilson Blvd</t>
  </si>
  <si>
    <t>Penzance Development</t>
  </si>
  <si>
    <t>Washington DC</t>
  </si>
  <si>
    <t>City of Alexandria TMP Program Review</t>
  </si>
  <si>
    <t>Metropolitan Washington Council of Governments</t>
  </si>
  <si>
    <t>CNU Smart Growth Streets and Emergency Response</t>
  </si>
  <si>
    <t>Environmental Protection Agency (EPA)</t>
  </si>
  <si>
    <t>Columbia River Gorge</t>
  </si>
  <si>
    <t>District of Columbia Parking Study</t>
  </si>
  <si>
    <t>DC Office of Planning</t>
  </si>
  <si>
    <t>TCRP B-28A Paratransit Demand</t>
  </si>
  <si>
    <t>TCRP Paratransit Feeder Synthesis</t>
  </si>
  <si>
    <t>TCRP S-19 Public Transportation on College and University Campuses Up</t>
  </si>
  <si>
    <t>Transportation Research Board</t>
  </si>
  <si>
    <t>Technical assistance for the transportation/land use connections program</t>
  </si>
  <si>
    <t>The Changing Paradigm for Paratransit</t>
  </si>
  <si>
    <t>Easter Seals Project ACTION</t>
  </si>
  <si>
    <t>Vehicle Operator Recruitment, Retention, and Performance in ADA Compl</t>
  </si>
  <si>
    <t>TCRP/TRB</t>
  </si>
  <si>
    <t>NCHRP 20-65A: Task Order Research for the AASHTO Standing Committee on Public Transportation</t>
  </si>
  <si>
    <t>WMATA Settlement Agreement Monitoring</t>
  </si>
  <si>
    <t>Washington Metropolitan Area Transit Authority</t>
  </si>
  <si>
    <t>Arlington County Process Improvements Parking Approvals</t>
  </si>
  <si>
    <t>CNU Smart Growth Streets and Emergency Response Add-On</t>
  </si>
  <si>
    <t>North Capitol Street Urban Design &amp; Transportation Study</t>
  </si>
  <si>
    <t>District of Columbia Office of Planning</t>
  </si>
  <si>
    <t>Washington DC Department of Transportation (DDOT)Minnesota Avenue Street Design</t>
  </si>
  <si>
    <t>Altamont Corridor - Environmental/Engineering Work</t>
  </si>
  <si>
    <t>Federal Railroad Adminstration</t>
  </si>
  <si>
    <t>Funding the Public Transportation Needs of an Aging Population (TCRP J-11)</t>
  </si>
  <si>
    <t>Statements Of Qualifications Architect-Engineering Services Schedule</t>
  </si>
  <si>
    <t>Washington DC Department of Transportation (DDOT)</t>
  </si>
  <si>
    <t>Transportation for America Fare Increase and Service Reductions Impacts Report</t>
  </si>
  <si>
    <t>Transportation for America Campaign</t>
  </si>
  <si>
    <t>APA Planners Training Service Workshop</t>
  </si>
  <si>
    <t>American Planning Association</t>
  </si>
  <si>
    <t>Incorporation of Transportation Demand Management into Development Process</t>
  </si>
  <si>
    <t>TCRP Synthesis J-07 Topic SH-18 - Strollers, Carts and Other Large Items on Buses and Trains</t>
  </si>
  <si>
    <t>Wiehle Ave Multimodal Evaluation Tool</t>
  </si>
  <si>
    <t>Washington DC TOD Area Reports</t>
  </si>
  <si>
    <t>FHWA Pedestrian Safety Action Plan (PSAP) Training</t>
  </si>
  <si>
    <t>Federal Highway Administration</t>
  </si>
  <si>
    <t>NCHRP Taxi Partnership Research</t>
  </si>
  <si>
    <t>TCRP H-46 Reducing Regional Greenhouse Gas (GHG) Emissions</t>
  </si>
  <si>
    <t>American University Campus Plan Review for ANC</t>
  </si>
  <si>
    <t>Advisory Neighborhood Commission 3D</t>
  </si>
  <si>
    <t>DC Downtown Bid Parking Study</t>
  </si>
  <si>
    <t>DC Downtown Business Improvement District</t>
  </si>
  <si>
    <t>MWCOG Coordination Program Assessment</t>
  </si>
  <si>
    <t>US EPA Smart Growth Technical Assistance On-Call</t>
  </si>
  <si>
    <t>FHWA Environmental Research and Tehnical Support Task Areas</t>
  </si>
  <si>
    <t>NCHRP Guidebook for Estimating the Cost of Non-Rail Infrastructure Upgrades</t>
  </si>
  <si>
    <t>National Cooperative Highway Research Program</t>
  </si>
  <si>
    <t>Paratransit Peer Review</t>
  </si>
  <si>
    <t>University of the District of Columbia Campus Plan Review</t>
  </si>
  <si>
    <t>Advisory Neighborhood Commission 3F</t>
  </si>
  <si>
    <t>Howard University TDM Plan</t>
  </si>
  <si>
    <t>Howard University</t>
  </si>
  <si>
    <t>National Bicycle and Pedestrian Clearinghouse</t>
  </si>
  <si>
    <t>Research for the AASHTO Standing Committee on Planning IDIQ</t>
  </si>
  <si>
    <t>TCRP Sythesis J-07/Topic SB-23: Integrating Passenger Ferrry Service with Mass Transit</t>
  </si>
  <si>
    <t>FHWA - Pedestrian Safety Technical Assistance</t>
  </si>
  <si>
    <t>Multimodal Transportation Hubs in Tysons Corner</t>
  </si>
  <si>
    <t>Pedestrian Safety and Accessibility Study in the Farragut Square Area</t>
  </si>
  <si>
    <t>Sustainable Communities Technical Assistance - Parking Audits</t>
  </si>
  <si>
    <t>Blueprint for Transportation Reform</t>
  </si>
  <si>
    <t>Smart Growth America</t>
  </si>
  <si>
    <t>JITI Accessible Transport and Aging Research</t>
  </si>
  <si>
    <t>Marcus Bowman</t>
  </si>
  <si>
    <t>SGA Complete Streets Workshops</t>
  </si>
  <si>
    <t>Farragut Square Add-On</t>
  </si>
  <si>
    <t>Golden Triangle BID</t>
  </si>
  <si>
    <t>4600 Wisconsin Ave NW/Babe's Billiards Parking Peer Review</t>
  </si>
  <si>
    <t>Douglas Development Corp.</t>
  </si>
  <si>
    <t>Adams Morgan Historic Hotel Technical Review</t>
  </si>
  <si>
    <t>Foxhall Partners</t>
  </si>
  <si>
    <t>DC Capitol Riverfront Urban Design Framework Plan</t>
  </si>
  <si>
    <t>capitol riverfront BID</t>
  </si>
  <si>
    <t>Improving Transit Integration Among Multiple Transit Providers - TCRP H-49</t>
  </si>
  <si>
    <t>Michigan Technical Assistance</t>
  </si>
  <si>
    <t>Washington DC Long-Range Multi-Modal Plan</t>
  </si>
  <si>
    <t>Affordable Housing with Access to Jobs via Multi-Modal Transit</t>
  </si>
  <si>
    <t>DC Curbside Management Study</t>
  </si>
  <si>
    <t>District Department of Transportation, DDOT</t>
  </si>
  <si>
    <t>New Hampshire Ave Multiway Boulevard Feasibility Study</t>
  </si>
  <si>
    <t>Benning Road Streetcar NEPA Technical Advisor</t>
  </si>
  <si>
    <t>Evaluation of Trip and Parking Generation in Highly Urbanized Areas</t>
  </si>
  <si>
    <t>FTA Triennial Reviews</t>
  </si>
  <si>
    <t>Federal Transit Administration (FTA)</t>
  </si>
  <si>
    <t>Mid-City East Livability Study</t>
  </si>
  <si>
    <t>Washington DC Long Range Transportation Plan-Non Regional Bus Evaluation</t>
  </si>
  <si>
    <t>ADA Compliance Reviews</t>
  </si>
  <si>
    <t>US Department of Transportation/FTA</t>
  </si>
  <si>
    <t>American University East Campus parking assessment</t>
  </si>
  <si>
    <t>American University</t>
  </si>
  <si>
    <t>American University Transportation Demand Management Study</t>
  </si>
  <si>
    <t>Michigan Technical Asistance - add on</t>
  </si>
  <si>
    <t>SOQ for Architect/Engineering Services</t>
  </si>
  <si>
    <t>District of Columbia</t>
  </si>
  <si>
    <t>Eastern Federal Lands Highway Division IDIQ</t>
  </si>
  <si>
    <t>DC Office of Planning On-Call</t>
  </si>
  <si>
    <t>On-Call Traffic Operations and Roadway Design Analysis</t>
  </si>
  <si>
    <t>Georgetown Business Improvement District</t>
  </si>
  <si>
    <t>FHWA Operations Professionals Support IDIQ</t>
  </si>
  <si>
    <t>Institute of Traffic Engineers</t>
  </si>
  <si>
    <t>M2D2 Training Module</t>
  </si>
  <si>
    <t>Brookland Livability Study</t>
  </si>
  <si>
    <t>APA Planner’s Training Service – Innovations in Biking and Parking</t>
  </si>
  <si>
    <t>Land Development Lincoln Heights/Greenleaf</t>
  </si>
  <si>
    <t>District of Columbia Housing Authority</t>
  </si>
  <si>
    <t>NCHRP 15-52</t>
  </si>
  <si>
    <t>NHCRP Task 60:</t>
  </si>
  <si>
    <t>TCRP J-07 SH-15 Transit Supportive Parking Policies and Programs</t>
  </si>
  <si>
    <t>West Virginia Ave Campus Master Plan</t>
  </si>
  <si>
    <t>Transportation Research and Program Management</t>
  </si>
  <si>
    <t>AU Life Sciences Center TIA/TDM</t>
  </si>
  <si>
    <t>Scottish Rite 2800 16th Street NW</t>
  </si>
  <si>
    <t>EastBanc, Inc.</t>
  </si>
  <si>
    <t>MWCOG Transportation and Land Use Connections Program</t>
  </si>
  <si>
    <t>Fairfax County: Parking and Trip Generation in Multifamily Developments</t>
  </si>
  <si>
    <t>Project Review Technical Assistance</t>
  </si>
  <si>
    <t>Prince William County: Safety and Connectivity in a Planned Community</t>
  </si>
  <si>
    <t>FHWA Planning and Programming Indefinite Delivery, Indefinite Quantity Contract Services”</t>
  </si>
  <si>
    <t>Waterloo Region Active Transportation Master Plan</t>
  </si>
  <si>
    <t>Waterloo</t>
  </si>
  <si>
    <t>Fort Drum Region Transit Needs Assessment and Analysis</t>
  </si>
  <si>
    <t>Fort Drum Regional Liaison Organization</t>
  </si>
  <si>
    <t>Watertown</t>
  </si>
  <si>
    <t>Coordinated Master Planning Services</t>
  </si>
  <si>
    <t>City of Wauwatosa</t>
  </si>
  <si>
    <t>Wauwatosa</t>
  </si>
  <si>
    <t>Short Range Transit Development Plan</t>
  </si>
  <si>
    <t>Trinity County Transportation Commission</t>
  </si>
  <si>
    <t>Weaverville</t>
  </si>
  <si>
    <t>Wellesley Pedestrian Plan</t>
  </si>
  <si>
    <t>Town of Wellesley</t>
  </si>
  <si>
    <t>Wellesley</t>
  </si>
  <si>
    <t>Allegany County (NY) TDP</t>
  </si>
  <si>
    <t>Allegany County Transportation Task Force</t>
  </si>
  <si>
    <t>Wellsville</t>
  </si>
  <si>
    <t>West Cape May Urban Design</t>
  </si>
  <si>
    <t>Borough of West Cape May</t>
  </si>
  <si>
    <t>West Cape May</t>
  </si>
  <si>
    <t>Foothill Comprehensive Analysis</t>
  </si>
  <si>
    <t>Foothill Transit</t>
  </si>
  <si>
    <t>West Covina</t>
  </si>
  <si>
    <t>West Covina General Plan</t>
  </si>
  <si>
    <t>City of West Covina</t>
  </si>
  <si>
    <t>West Covina General Plan Update</t>
  </si>
  <si>
    <t>West Hartford Parking Advisory Services</t>
  </si>
  <si>
    <t>Town of West Hartford</t>
  </si>
  <si>
    <t>West Hartford</t>
  </si>
  <si>
    <t>West Haven TOD District Master Plan</t>
  </si>
  <si>
    <t>City of West Haven</t>
  </si>
  <si>
    <t>West Haven</t>
  </si>
  <si>
    <t>West Hollywood General Plan Update</t>
  </si>
  <si>
    <t>City of West Hollywood, CA</t>
  </si>
  <si>
    <t>West Hollywood</t>
  </si>
  <si>
    <t>West Hollywood General Plan Update Phase II</t>
  </si>
  <si>
    <t>City of West Hollywood</t>
  </si>
  <si>
    <t>West Hollywood Eastside Community Plan</t>
  </si>
  <si>
    <t>West Hollywood Taxi Study</t>
  </si>
  <si>
    <t>Arch Bridge / Bolton Town Center Master Plan</t>
  </si>
  <si>
    <t>City of West Linn</t>
  </si>
  <si>
    <t>West Linn</t>
  </si>
  <si>
    <t>West Michigan Transit Linkages Study</t>
  </si>
  <si>
    <t>County of Ottawa</t>
  </si>
  <si>
    <t>West Olive</t>
  </si>
  <si>
    <t>Palm Tran Paratransit Support</t>
  </si>
  <si>
    <t>Palm Beach County</t>
  </si>
  <si>
    <t>West Palm Beach</t>
  </si>
  <si>
    <t>Palm Tran Title VI Assessment</t>
  </si>
  <si>
    <t>Public Transit Planning Annual Services</t>
  </si>
  <si>
    <t>Oxnard Village Project</t>
  </si>
  <si>
    <t>Daly Owens Group</t>
  </si>
  <si>
    <t>Westlake Village</t>
  </si>
  <si>
    <t>Westminster</t>
  </si>
  <si>
    <t>Torti Gallas LA</t>
  </si>
  <si>
    <t>Napa Archer Hotel Parking Study</t>
  </si>
  <si>
    <t>LodgeWorks</t>
  </si>
  <si>
    <t>Wichita</t>
  </si>
  <si>
    <t>Fare Policy and Structure Review</t>
  </si>
  <si>
    <t>Wichita Transit</t>
  </si>
  <si>
    <t>WAVE Short Range Transit Plan</t>
  </si>
  <si>
    <t>Cape Fear Public Transportation Authority</t>
  </si>
  <si>
    <t>Wilmington</t>
  </si>
  <si>
    <t>American Planning Association, Oregon Chapter, Speaking Tour</t>
  </si>
  <si>
    <t>Oregon Chapter APA</t>
  </si>
  <si>
    <t>Wilsonville</t>
  </si>
  <si>
    <t>Transit Integration_Wilsonville to Portland</t>
  </si>
  <si>
    <t>ity of Wilsonville, OR</t>
  </si>
  <si>
    <t>Transit Planning, Grant &amp; Procurement Assistance</t>
  </si>
  <si>
    <t>Wilsonville Service Planning Assistance (SMART)</t>
  </si>
  <si>
    <t>Winchester Parking Study</t>
  </si>
  <si>
    <t>Town of Winchester</t>
  </si>
  <si>
    <t>Winchester</t>
  </si>
  <si>
    <t>Winchester Parking Study Add-On</t>
  </si>
  <si>
    <t>Winchester Conceptual Development for Waterfield Block</t>
  </si>
  <si>
    <t>Winchester Parking Zoning Review</t>
  </si>
  <si>
    <t>Windsor Housing Parking Policy Study</t>
  </si>
  <si>
    <t>Town of Windsor</t>
  </si>
  <si>
    <t>Windsor</t>
  </si>
  <si>
    <t>Windsor Town Green Civic Center Site Plan</t>
  </si>
  <si>
    <t>Windsor Center Transit Oriented Development Planning and Facilitation Program</t>
  </si>
  <si>
    <t>Consulting Services Pedestrian and Cycling Strategies</t>
  </si>
  <si>
    <t>The City of Winnipeg, CANADA</t>
  </si>
  <si>
    <t>Winnipeg</t>
  </si>
  <si>
    <t>I-89, Exit 14 Slip Lane and Intermodal Intercept Parking Facility</t>
  </si>
  <si>
    <t>Chittenden County MPO</t>
  </si>
  <si>
    <t>Winooski</t>
  </si>
  <si>
    <t>Transportation, Land Use and General Planning Services</t>
  </si>
  <si>
    <t>Chittenden County Regional Planning Commission</t>
  </si>
  <si>
    <t>Burlington TDM Economic and Technical Analysis</t>
  </si>
  <si>
    <t>CCRPC</t>
  </si>
  <si>
    <t>Roberson at Windermere Roundabout Evaluation</t>
  </si>
  <si>
    <t>City of Winter Garden</t>
  </si>
  <si>
    <t>Winter Garden</t>
  </si>
  <si>
    <t>Roundabout Review for Developments</t>
  </si>
  <si>
    <t>Pedestrian Facility Standards in Mixed Use Centers</t>
  </si>
  <si>
    <t>Woodbridge</t>
  </si>
  <si>
    <t>Transit Plan Update</t>
  </si>
  <si>
    <t>City of Woodburn, OR</t>
  </si>
  <si>
    <t>Woodburn</t>
  </si>
  <si>
    <t>College Terrace TDM Plan</t>
  </si>
  <si>
    <t>College Terrace Centre, LLC</t>
  </si>
  <si>
    <t>Woodside</t>
  </si>
  <si>
    <t>Worcester Canal District Redevelopment</t>
  </si>
  <si>
    <t>Worcester</t>
  </si>
  <si>
    <t>Citylink Passenger Transfer Facility</t>
  </si>
  <si>
    <t>Coeur D'Alene Tribe</t>
  </si>
  <si>
    <t>Worley</t>
  </si>
  <si>
    <t>Low-Carbon Urban Transport Initiative</t>
  </si>
  <si>
    <t>Wuhan</t>
  </si>
  <si>
    <t>Suffolk County on-call</t>
  </si>
  <si>
    <t>Suffolk County Department of Public Works</t>
  </si>
  <si>
    <t>Yaphank</t>
  </si>
  <si>
    <t>Commercial Corridor Illustrative Master Plan and Form-Based Code</t>
  </si>
  <si>
    <t>Town of Yarmouth</t>
  </si>
  <si>
    <t>Yarmouth</t>
  </si>
  <si>
    <t>Yarmouth Commercial Corridor</t>
  </si>
  <si>
    <t>Town of Yarmouth, Maine</t>
  </si>
  <si>
    <t>Yarnouth Main street</t>
  </si>
  <si>
    <t>Yorba Linda In-Lieu Fee Study</t>
  </si>
  <si>
    <t>City of Yorba Linda</t>
  </si>
  <si>
    <t>Yorba Linda</t>
  </si>
  <si>
    <t>Youngstown (OH) Area Coordination Plan</t>
  </si>
  <si>
    <t>Western Reserve Transit Authority</t>
  </si>
  <si>
    <t>Youngstown</t>
  </si>
  <si>
    <t>Yreka Courthouse Parking Plan</t>
  </si>
  <si>
    <t>City of Yreka</t>
  </si>
  <si>
    <t>Yreka</t>
  </si>
  <si>
    <t>Yuba City Highway 20 Revitalization Project</t>
  </si>
  <si>
    <t>City of Yuba City</t>
  </si>
  <si>
    <t>Yuba City</t>
  </si>
  <si>
    <t>Yuba</t>
  </si>
  <si>
    <t>Yuma Transit Planning and Marketing As-Needed Services</t>
  </si>
  <si>
    <t>Yuma County Intergovernmental Transit Authority</t>
  </si>
  <si>
    <t>Yuma, AZ</t>
  </si>
  <si>
    <t>Yuma</t>
  </si>
  <si>
    <t>YCAT GIS Mapping</t>
  </si>
  <si>
    <t>Yuma County Public Transportation Authority</t>
  </si>
  <si>
    <t>Al Ain_United Arab Emirates</t>
  </si>
  <si>
    <t>Albany_CA</t>
  </si>
  <si>
    <t>Austin_TX</t>
  </si>
  <si>
    <t>Bangkok_Thailand</t>
  </si>
  <si>
    <t>Boston_MA</t>
  </si>
  <si>
    <t>Buenos Aires_Argentina</t>
  </si>
  <si>
    <t>Calgary_AB</t>
  </si>
  <si>
    <t>Cedarburg_WI</t>
  </si>
  <si>
    <t>Denton_TX</t>
  </si>
  <si>
    <t>Emeryville_CA</t>
  </si>
  <si>
    <t>Fayetteville_AR</t>
  </si>
  <si>
    <t>Glendale_CA</t>
  </si>
  <si>
    <t>Granite City_IL</t>
  </si>
  <si>
    <t>Honolulu_HI</t>
  </si>
  <si>
    <t>Houston_TX</t>
  </si>
  <si>
    <t>Indianapolis_IN</t>
  </si>
  <si>
    <t>Kent_OR</t>
  </si>
  <si>
    <t>Los Angeles_CA</t>
  </si>
  <si>
    <t>Minneapolis_MN</t>
  </si>
  <si>
    <t>New Haven_CT</t>
  </si>
  <si>
    <t>New Orleans_LA</t>
  </si>
  <si>
    <t>New York_NY</t>
  </si>
  <si>
    <t>Newark_NJ</t>
  </si>
  <si>
    <t>Oakland_CA</t>
  </si>
  <si>
    <t>Pullman_WA</t>
  </si>
  <si>
    <t>Raleigh_NC</t>
  </si>
  <si>
    <t>Redondo Beach_CA</t>
  </si>
  <si>
    <t>Rochester_MN</t>
  </si>
  <si>
    <t>Rochester_NY</t>
  </si>
  <si>
    <t>Sacramento_CA</t>
  </si>
  <si>
    <t>Salem_OR</t>
  </si>
  <si>
    <t>San Francisco_CA</t>
  </si>
  <si>
    <t>San Rafael_CA</t>
  </si>
  <si>
    <t>Santa Cruz_CA</t>
  </si>
  <si>
    <t>Santa Monica_CA</t>
  </si>
  <si>
    <t>Seattle_WA</t>
  </si>
  <si>
    <t>Somerville_MA</t>
  </si>
  <si>
    <t>South San Francisco_CA</t>
  </si>
  <si>
    <t>Spokane_WA</t>
  </si>
  <si>
    <t>Stateline_NV</t>
  </si>
  <si>
    <t>Trenton_NJ</t>
  </si>
  <si>
    <t>Washington_DC</t>
  </si>
  <si>
    <t>Wellesley_MA</t>
  </si>
  <si>
    <t>Winnipeg_Canada</t>
  </si>
  <si>
    <t>Woodbridge_VA</t>
  </si>
  <si>
    <t xml:space="preserve">00-Proj </t>
  </si>
  <si>
    <t>YYYY-Q declared</t>
  </si>
  <si>
    <t>month declared</t>
  </si>
  <si>
    <t>Submitted
year/month</t>
  </si>
  <si>
    <t>Contr?</t>
  </si>
  <si>
    <t>Prime/Sub</t>
  </si>
  <si>
    <t>Name of Prime</t>
  </si>
  <si>
    <t>Proj Mgr</t>
  </si>
  <si>
    <t>Proposal Leader</t>
  </si>
  <si>
    <t>Credt 1+AG:AGO:ALF1358O:AAO:ANO:AOO:AJO:AIF1358O:AAO:AC</t>
  </si>
  <si>
    <t>Cred 1 %</t>
  </si>
  <si>
    <t>Credit 1 $</t>
  </si>
  <si>
    <t>Credt 2</t>
  </si>
  <si>
    <t>Cred 2 %</t>
  </si>
  <si>
    <t>Credit 2 $</t>
  </si>
  <si>
    <t>Credt 3</t>
  </si>
  <si>
    <t>Cred 3 %</t>
  </si>
  <si>
    <t>Credit 3 $</t>
  </si>
  <si>
    <t>Credt 4</t>
  </si>
  <si>
    <t>Cred 4 %</t>
  </si>
  <si>
    <t>Credit 4 $</t>
  </si>
  <si>
    <t>Credt 5</t>
  </si>
  <si>
    <t>Cred 5 %</t>
  </si>
  <si>
    <t>Credit 5 $</t>
  </si>
  <si>
    <t>Primary Sector</t>
  </si>
  <si>
    <t>office of PM</t>
  </si>
  <si>
    <t>Status</t>
  </si>
  <si>
    <t>Total Budget</t>
  </si>
  <si>
    <t>NN Labor Budget</t>
  </si>
  <si>
    <t>2017-3</t>
  </si>
  <si>
    <t>Long Range Transportation Plan Update Assistance</t>
  </si>
  <si>
    <t xml:space="preserve">Capitol Region Council of Governments </t>
  </si>
  <si>
    <t xml:space="preserve">Hartford </t>
  </si>
  <si>
    <t xml:space="preserve"> East Coast</t>
  </si>
  <si>
    <t>Sub</t>
  </si>
  <si>
    <t xml:space="preserve">Jason Schrieber </t>
  </si>
  <si>
    <t>Winner</t>
  </si>
  <si>
    <t>2017-2</t>
  </si>
  <si>
    <t>Spillover Parking Policy, Procedure, and Implementation Update</t>
  </si>
  <si>
    <t xml:space="preserve">City of Anaheim, CA </t>
  </si>
  <si>
    <t>Prime</t>
  </si>
  <si>
    <t>Lauren Mattern</t>
  </si>
  <si>
    <t xml:space="preserve">Lauren Mattern </t>
  </si>
  <si>
    <t>Ralph DeNisco</t>
  </si>
  <si>
    <t>2017-1</t>
  </si>
  <si>
    <t>Fusion Edu Berkeley Trip/Parking Study</t>
  </si>
  <si>
    <t xml:space="preserve">Fusion Education Group </t>
  </si>
  <si>
    <t xml:space="preserve">Sam Gross </t>
  </si>
  <si>
    <t>Sam Gross</t>
  </si>
  <si>
    <t>SF</t>
  </si>
  <si>
    <t>Southeast Community Planning Services</t>
  </si>
  <si>
    <t xml:space="preserve">City of Beverly Hills, CA </t>
  </si>
  <si>
    <t xml:space="preserve">Sargent </t>
  </si>
  <si>
    <t xml:space="preserve">Steve Boland </t>
  </si>
  <si>
    <t>Steve Boland</t>
  </si>
  <si>
    <t>Complete Streets Planning Services</t>
  </si>
  <si>
    <t>Transpo Group, Alta, Iteris</t>
  </si>
  <si>
    <t xml:space="preserve">Dru van Hengel </t>
  </si>
  <si>
    <t xml:space="preserve">Lilly Shoup </t>
  </si>
  <si>
    <t>2016-4</t>
  </si>
  <si>
    <t>Trolley Program Feasibility Study</t>
  </si>
  <si>
    <t>City of Carlsbad</t>
  </si>
  <si>
    <t>Kimley-Horn</t>
  </si>
  <si>
    <t>Citrus Heights Comprehensive Transit Plan</t>
  </si>
  <si>
    <t xml:space="preserve">City of Citrus Heights, CA </t>
  </si>
  <si>
    <t>Greta Vohlers</t>
  </si>
  <si>
    <t xml:space="preserve">Greg Strangeways </t>
  </si>
  <si>
    <t>Tim Payne</t>
  </si>
  <si>
    <t>Sam Erickson</t>
  </si>
  <si>
    <t>SAC</t>
  </si>
  <si>
    <t>Indian Hill Corridor Specific Plan</t>
  </si>
  <si>
    <t>City of Claremont</t>
  </si>
  <si>
    <t>Sargent, Moule &amp; Polyzoides</t>
  </si>
  <si>
    <t xml:space="preserve">On-Call Planning Consulting Services </t>
  </si>
  <si>
    <t xml:space="preserve">Central Contra Costa Transit Authority (CCCTA) </t>
  </si>
  <si>
    <t>Paul Jewel</t>
  </si>
  <si>
    <t>Davis Core Area Plan</t>
  </si>
  <si>
    <t xml:space="preserve">City of Davis, CA </t>
  </si>
  <si>
    <t>Opticos</t>
  </si>
  <si>
    <t xml:space="preserve">Patrick Siegman </t>
  </si>
  <si>
    <t>Comprehensive Operational Review</t>
  </si>
  <si>
    <t xml:space="preserve">Will Rodman </t>
  </si>
  <si>
    <t>Will Rodman</t>
  </si>
  <si>
    <t xml:space="preserve">Mobility Action Plan </t>
  </si>
  <si>
    <t xml:space="preserve">City of Fremont, CA </t>
  </si>
  <si>
    <t xml:space="preserve">Magnus Barber </t>
  </si>
  <si>
    <t>David Fields</t>
  </si>
  <si>
    <t>Magnus Barber</t>
  </si>
  <si>
    <t>Aliza Paz</t>
  </si>
  <si>
    <t>2016-1</t>
  </si>
  <si>
    <t>Irvine Mobility Expert Panel</t>
  </si>
  <si>
    <t xml:space="preserve">Albert Grover &amp; Associates </t>
  </si>
  <si>
    <t>Fullerton</t>
  </si>
  <si>
    <t xml:space="preserve">Paul Moore </t>
  </si>
  <si>
    <t>Paul Moore</t>
  </si>
  <si>
    <t>CSU Fullerton Physical Master Plan</t>
  </si>
  <si>
    <t xml:space="preserve">California State University, Fullerton </t>
  </si>
  <si>
    <t>WRT</t>
  </si>
  <si>
    <t xml:space="preserve">Brian Canepa </t>
  </si>
  <si>
    <t>Hercules Bayfront Parking Plan</t>
  </si>
  <si>
    <t xml:space="preserve">Ledcor Properties </t>
  </si>
  <si>
    <t>Brian Canepa</t>
  </si>
  <si>
    <t>Sac</t>
  </si>
  <si>
    <t>Lancaster Healthcare District RFP</t>
  </si>
  <si>
    <t xml:space="preserve">City of Lancaster, CA </t>
  </si>
  <si>
    <t xml:space="preserve">Livermore Paid Parking Assistance </t>
  </si>
  <si>
    <t xml:space="preserve">City of Livermore </t>
  </si>
  <si>
    <t>Livermore Shared Parking Assistance</t>
  </si>
  <si>
    <t>Cal State Long Beach Campus Master Plan</t>
  </si>
  <si>
    <t xml:space="preserve">California State University - Long Beach </t>
  </si>
  <si>
    <t>CSU Long Beach Travel Survey Follow-Up</t>
  </si>
  <si>
    <t xml:space="preserve">CSU Long Beach </t>
  </si>
  <si>
    <t>TDM Program Evaluation and Engagement</t>
  </si>
  <si>
    <t xml:space="preserve">David and Lucile Packard Foundation </t>
  </si>
  <si>
    <t xml:space="preserve">Millie Tolleson </t>
  </si>
  <si>
    <t>Millie Tolleson</t>
  </si>
  <si>
    <t>Jessica Alba</t>
  </si>
  <si>
    <t>2016-2</t>
  </si>
  <si>
    <t>East Palo Alto Youth Arts &amp; Music Center Design</t>
  </si>
  <si>
    <t xml:space="preserve">wHY Architecture </t>
  </si>
  <si>
    <t>Peter Costa</t>
  </si>
  <si>
    <t xml:space="preserve">Peter Costa </t>
  </si>
  <si>
    <t>2016-3</t>
  </si>
  <si>
    <t>LA Metro Joint Development Branch</t>
  </si>
  <si>
    <t>Los Angeles Metropolitan Transportation Authority</t>
  </si>
  <si>
    <t>Gwynne Pugh Urban Studio</t>
  </si>
  <si>
    <t>Safe Routes to School Plans for the Top 50 Schools with Most Need</t>
  </si>
  <si>
    <t>KOA Corp</t>
  </si>
  <si>
    <t>Dru van Hengel</t>
  </si>
  <si>
    <t>$1,900,00</t>
  </si>
  <si>
    <t>Safe Routes to School Safety Education and Enforcement Programs</t>
  </si>
  <si>
    <t>Lilly Shoup</t>
  </si>
  <si>
    <t>Los Angeles Great Streets Challenge and Vision Zero Evaluation</t>
  </si>
  <si>
    <t>MIG</t>
  </si>
  <si>
    <t>Transit Climate Adaptation and Resiliency Assessment</t>
  </si>
  <si>
    <t>ICF</t>
  </si>
  <si>
    <t>Larry Gould</t>
  </si>
  <si>
    <t>Expo/Crenshaw Station Joint Development Opportunity</t>
  </si>
  <si>
    <t xml:space="preserve">LA Metro </t>
  </si>
  <si>
    <t>RELM</t>
  </si>
  <si>
    <t>Ridership Growth Action Plan</t>
  </si>
  <si>
    <t xml:space="preserve">Los Angeles Metropolitan Transportation Authority </t>
  </si>
  <si>
    <t xml:space="preserve">Tim Payne </t>
  </si>
  <si>
    <t>Vision Zero Conceptual Design &amp; Community Outreach Support</t>
  </si>
  <si>
    <t xml:space="preserve">Los Angeles Department of Transportation </t>
  </si>
  <si>
    <t>2017 Strategic Plan Update</t>
  </si>
  <si>
    <t>Jennifer Weiland</t>
  </si>
  <si>
    <t>Transit to Open Space and Parks Strategic Plan</t>
  </si>
  <si>
    <t xml:space="preserve">Los Angeles County MTA </t>
  </si>
  <si>
    <t>HERE Design</t>
  </si>
  <si>
    <t>RFI Advanced Transportation Technologies</t>
  </si>
  <si>
    <t xml:space="preserve">Coalition for Transportation Technology </t>
  </si>
  <si>
    <t>2100 Telegraph Parking Program</t>
  </si>
  <si>
    <t>Lane Partners</t>
  </si>
  <si>
    <t>Woodland Parks MP</t>
  </si>
  <si>
    <t xml:space="preserve">Sand Hill Property Company </t>
  </si>
  <si>
    <t xml:space="preserve">Michael Riebe </t>
  </si>
  <si>
    <t>Michael Riebe</t>
  </si>
  <si>
    <t>Patrick Siegman</t>
  </si>
  <si>
    <t>Future of Parking Presentation</t>
  </si>
  <si>
    <t>Thompson | Dorfman Partners, LLC</t>
  </si>
  <si>
    <t xml:space="preserve">Phil Olmstead </t>
  </si>
  <si>
    <t>Phil Olmstead</t>
  </si>
  <si>
    <t>Microsoft SVC Transit Planning</t>
  </si>
  <si>
    <t xml:space="preserve">Steve Crosley </t>
  </si>
  <si>
    <t>Global POV &amp; Commute Strategy</t>
  </si>
  <si>
    <t>Symantec</t>
  </si>
  <si>
    <t>Mountain View North Bayshore Residential TDM Guidelines</t>
  </si>
  <si>
    <t xml:space="preserve">City of Mountain View, CA </t>
  </si>
  <si>
    <t>Calli Cenizal</t>
  </si>
  <si>
    <t>MedImmune/Astrazeneca SSF TDM Concept Plan</t>
  </si>
  <si>
    <t xml:space="preserve">MedImmune </t>
  </si>
  <si>
    <t xml:space="preserve">Paul Jewel </t>
  </si>
  <si>
    <t>Brisbane Baylands FEIR Support</t>
  </si>
  <si>
    <t>Metis Environmental</t>
  </si>
  <si>
    <t>Steve Crosley</t>
  </si>
  <si>
    <t>UC-NASA Ames Campus Conceptual Plan</t>
  </si>
  <si>
    <t>University of California</t>
  </si>
  <si>
    <t>Joshua Karlin-Resnick</t>
  </si>
  <si>
    <t>VMT Analysis for Alameda Shipways</t>
  </si>
  <si>
    <t xml:space="preserve">Lamphier Gregory </t>
  </si>
  <si>
    <t>On-Call Climate Initiatives Technical Assistance</t>
  </si>
  <si>
    <t xml:space="preserve">Metropolitan Transportation Commission MTC Oakland </t>
  </si>
  <si>
    <t xml:space="preserve">Alex Sweet </t>
  </si>
  <si>
    <t xml:space="preserve">On-Call Climate Initiatives Technical Assistance </t>
  </si>
  <si>
    <t xml:space="preserve">Metropolitan Transportation Commission </t>
  </si>
  <si>
    <t>(FY) 2017-18 Professional Services Contracts Plan</t>
  </si>
  <si>
    <t xml:space="preserve">Alameda County Transportation Commission (ACTC) </t>
  </si>
  <si>
    <t xml:space="preserve">Richard Weiner </t>
  </si>
  <si>
    <t>Richard Weiner</t>
  </si>
  <si>
    <t>Naomi Armenta</t>
  </si>
  <si>
    <t>BART Elevator Mitigation Service Plan-WP31</t>
  </si>
  <si>
    <t xml:space="preserve">BART (Bay Area Rapid Transit District) </t>
  </si>
  <si>
    <t xml:space="preserve">David Fields </t>
  </si>
  <si>
    <t>task order</t>
  </si>
  <si>
    <t>Oakland West Elm Development Shared Parking</t>
  </si>
  <si>
    <t>BART Iron Horse Trail Design: WP 34</t>
  </si>
  <si>
    <t>task</t>
  </si>
  <si>
    <t>BART 2017 Summer Interns</t>
  </si>
  <si>
    <t>APA TOD Pas Report</t>
  </si>
  <si>
    <t>BART WP14 Operational Control Center (OC</t>
  </si>
  <si>
    <t>BART WP15 Bicycle Program Capital Plan</t>
  </si>
  <si>
    <t>BART WP21 FY17-26 Short Range Transit Pl</t>
  </si>
  <si>
    <t>BART WP24 Canopies Phase II</t>
  </si>
  <si>
    <t>BART WP27 Fare Options Title VI Data Col</t>
  </si>
  <si>
    <t>Develop the Systemic Safety Analysis Report</t>
  </si>
  <si>
    <t xml:space="preserve">Orange County Transportation Authority (OCTA) </t>
  </si>
  <si>
    <t>F&amp;P</t>
  </si>
  <si>
    <t xml:space="preserve">Mathew Berkow </t>
  </si>
  <si>
    <t>OCTA Collision Typoology</t>
  </si>
  <si>
    <t xml:space="preserve">Orange </t>
  </si>
  <si>
    <t>405 E. 4th</t>
  </si>
  <si>
    <t>Hexagon Transportation Consultants</t>
  </si>
  <si>
    <t>Ezra Pincus Roth</t>
  </si>
  <si>
    <t>2755 ECR PTDM Plan</t>
  </si>
  <si>
    <t xml:space="preserve">Windy Hill Property Ventures </t>
  </si>
  <si>
    <t xml:space="preserve">Palo Alto </t>
  </si>
  <si>
    <t>Artesia International Downtown Specific Plan</t>
  </si>
  <si>
    <t xml:space="preserve">Eco-Rapid Transit </t>
  </si>
  <si>
    <t>Paramount</t>
  </si>
  <si>
    <t>P+W, Gwynne Pugh Urban Studio</t>
  </si>
  <si>
    <t>Pasadena Measure R Project Selection</t>
  </si>
  <si>
    <t xml:space="preserve">City of Pasadena, CA </t>
  </si>
  <si>
    <t>Microsoft Commute Support FY18</t>
  </si>
  <si>
    <t xml:space="preserve">Transportation Management Systems </t>
  </si>
  <si>
    <t>Terra Curtis</t>
  </si>
  <si>
    <t>Calli Cenisal</t>
  </si>
  <si>
    <t xml:space="preserve">James Gamez </t>
  </si>
  <si>
    <t>Tom Brennan</t>
  </si>
  <si>
    <t>James Gamez</t>
  </si>
  <si>
    <t>Pasadena General Plan Implementation</t>
  </si>
  <si>
    <t>City of Pasadena</t>
  </si>
  <si>
    <t xml:space="preserve">Pasadena </t>
  </si>
  <si>
    <t xml:space="preserve">Hazel Scher </t>
  </si>
  <si>
    <t>Placentia Community Based Circulator Study</t>
  </si>
  <si>
    <t>City of Placentia</t>
  </si>
  <si>
    <t>Hazel Scher</t>
  </si>
  <si>
    <t>Rancho Cordova Transit Master Plan Update</t>
  </si>
  <si>
    <t>North State Express Connect Business Plan</t>
  </si>
  <si>
    <t xml:space="preserve">Shasta Regional Transportation Agency </t>
  </si>
  <si>
    <t>Green DOT</t>
  </si>
  <si>
    <t>Meg Merritt</t>
  </si>
  <si>
    <t>University of Redlands Village Master Plan</t>
  </si>
  <si>
    <t>Redlands</t>
  </si>
  <si>
    <t>San Mateo County Commuter Bus Pilot Project Evaluation</t>
  </si>
  <si>
    <t xml:space="preserve">County of San Mateo, CA </t>
  </si>
  <si>
    <t xml:space="preserve">Sam Erickson </t>
  </si>
  <si>
    <t xml:space="preserve">City of Richmond Bikeshare Grant Application </t>
  </si>
  <si>
    <t xml:space="preserve">City of Richmond, CA </t>
  </si>
  <si>
    <t xml:space="preserve">Joey Goldman </t>
  </si>
  <si>
    <t>Joey Goldman</t>
  </si>
  <si>
    <t>UC Riverside Outpatient Pavilion Parking and Traffic</t>
  </si>
  <si>
    <t xml:space="preserve">UC Riverside </t>
  </si>
  <si>
    <t>P+W, Edgemoor</t>
  </si>
  <si>
    <t>F Street Pedestrian Improvements</t>
  </si>
  <si>
    <t>Mark Thomas Engineers</t>
  </si>
  <si>
    <t>Meghan Weir</t>
  </si>
  <si>
    <t>Transportation and RFP Planning Assistance</t>
  </si>
  <si>
    <t>Greenbriar Development - TM and Shuttle Plan</t>
  </si>
  <si>
    <t xml:space="preserve">Thomas Law Group </t>
  </si>
  <si>
    <t xml:space="preserve">Salinas Community Vibrancy (City) </t>
  </si>
  <si>
    <t>City of Salinas</t>
  </si>
  <si>
    <t xml:space="preserve">Meghan Weir </t>
  </si>
  <si>
    <t xml:space="preserve">Salinas Community Vibrancy (Caltrans) </t>
  </si>
  <si>
    <t>SamTrans 20-Year Vision</t>
  </si>
  <si>
    <t>SamTrans</t>
  </si>
  <si>
    <t>add-on</t>
  </si>
  <si>
    <t>Task order 3</t>
  </si>
  <si>
    <t>SamTrans Planning Staff Support</t>
  </si>
  <si>
    <t>As-Needed Environmental and Transportation Analysis and Documentation (FTA)</t>
  </si>
  <si>
    <t>F+P</t>
  </si>
  <si>
    <t>Alex Sweet</t>
  </si>
  <si>
    <t>Jeff Tumlin</t>
  </si>
  <si>
    <t>SF Port Planning Services</t>
  </si>
  <si>
    <t>Seifel &amp; Associates</t>
  </si>
  <si>
    <t xml:space="preserve">Joshua Karlin-Resnick </t>
  </si>
  <si>
    <t>Travel Demand Management and Transportation Affordability Programs</t>
  </si>
  <si>
    <t>SF PORT Pier 70 Due Dilligence Parking Analysis</t>
  </si>
  <si>
    <t>Seifel Consulting</t>
  </si>
  <si>
    <t>SF PORT Northeast Waterfront Development Parking Analysis</t>
  </si>
  <si>
    <t>Port of San Francisco</t>
  </si>
  <si>
    <t>SF Potrero Power Plant Development</t>
  </si>
  <si>
    <t xml:space="preserve">California Barrel Company LLC </t>
  </si>
  <si>
    <t>UH Manoa Long Range Development Plan</t>
  </si>
  <si>
    <t xml:space="preserve">WRNS Studio </t>
  </si>
  <si>
    <t>SFMTA 66 Quintara Repurposing Study</t>
  </si>
  <si>
    <t>on-call</t>
  </si>
  <si>
    <t>East Palo Alto Woodland Park Phase 1 TIS</t>
  </si>
  <si>
    <t xml:space="preserve">Holland &amp; Knight LLP </t>
  </si>
  <si>
    <t>on-call task</t>
  </si>
  <si>
    <t>Alisa Paz</t>
  </si>
  <si>
    <t>VTA Paratransit Eligibility Presentation</t>
  </si>
  <si>
    <t xml:space="preserve">Valley Transportation Authority </t>
  </si>
  <si>
    <t xml:space="preserve">CA </t>
  </si>
  <si>
    <t>VTA Parking Study</t>
  </si>
  <si>
    <t xml:space="preserve">Santa Clara Valley Transportation Authority (VTA) </t>
  </si>
  <si>
    <t>Strategic Economics</t>
  </si>
  <si>
    <t xml:space="preserve">Jessica Alba </t>
  </si>
  <si>
    <t xml:space="preserve">Terri O’Connor </t>
  </si>
  <si>
    <t>San Leandro Flex Shuttle Expansion</t>
  </si>
  <si>
    <t>City of San Leandro</t>
  </si>
  <si>
    <t>Samantha Erickson</t>
  </si>
  <si>
    <t>David Koffman</t>
  </si>
  <si>
    <t>San Mateo PCC 2017-18 Paratransit Support</t>
  </si>
  <si>
    <t xml:space="preserve">City of San Mateo, CA </t>
  </si>
  <si>
    <t>TAM On-Call</t>
  </si>
  <si>
    <t xml:space="preserve">Transportation Authority of Marin </t>
  </si>
  <si>
    <t xml:space="preserve">CSW ST2 </t>
  </si>
  <si>
    <t xml:space="preserve">Aliza Paz </t>
  </si>
  <si>
    <t xml:space="preserve">TAM Sales Tax Renewal </t>
  </si>
  <si>
    <t>TAM Sales Tax Ballot Measure</t>
  </si>
  <si>
    <t>San Luis Obispo - Santa Maria Transportation Connectivity Plan</t>
  </si>
  <si>
    <t>Santa Barbara County CTSA Study</t>
  </si>
  <si>
    <t>Santa Barbara County Planning Department</t>
  </si>
  <si>
    <t>Strategic Initiative to Optimize Workload for Big Blue Bus</t>
  </si>
  <si>
    <t>Snap Inc TDM (Confidential)</t>
  </si>
  <si>
    <t xml:space="preserve">Snap Inc </t>
  </si>
  <si>
    <t>Railroad Square SMART Station Access Plan</t>
  </si>
  <si>
    <t>City of Santa Rosa</t>
  </si>
  <si>
    <t xml:space="preserve">Sonoma Development Center Master Plan </t>
  </si>
  <si>
    <t>P+W and WRT</t>
  </si>
  <si>
    <t>Update of the General Plan and Mission Street Specific Plan</t>
  </si>
  <si>
    <t xml:space="preserve">Rangwala &amp; Associates </t>
  </si>
  <si>
    <t>South Pasadena 710 TSM/TDM Alternative Evaluation</t>
  </si>
  <si>
    <t xml:space="preserve">City of South Pasadena </t>
  </si>
  <si>
    <t>Genentech Master Plan</t>
  </si>
  <si>
    <t>P+W</t>
  </si>
  <si>
    <t>Carbon Footprint Update 2016</t>
  </si>
  <si>
    <t xml:space="preserve">Genentech </t>
  </si>
  <si>
    <t>Genentech MP VMT Analysis</t>
  </si>
  <si>
    <t>GNE South Campus Bus Stop Study</t>
  </si>
  <si>
    <t>DF</t>
  </si>
  <si>
    <t>GNE Fall 2017 Commuter Survey</t>
  </si>
  <si>
    <t>Greater Downtown Active Transportation Plan</t>
  </si>
  <si>
    <t xml:space="preserve">City of Stockton, CA </t>
  </si>
  <si>
    <t>STA Transit Consultant Pre-Qual</t>
  </si>
  <si>
    <t xml:space="preserve">Solano Transportation Authority, CA </t>
  </si>
  <si>
    <t>Development of a Downtown Core Master Plan</t>
  </si>
  <si>
    <t xml:space="preserve">City of Thousand Oaks,CA </t>
  </si>
  <si>
    <t xml:space="preserve">Raimi </t>
  </si>
  <si>
    <t>Tiburon Traffic Mitigation Fee Program Update</t>
  </si>
  <si>
    <t>Town of Tiburon, CA</t>
  </si>
  <si>
    <t>Transit Support Services</t>
  </si>
  <si>
    <t xml:space="preserve">City of Turlock, CA </t>
  </si>
  <si>
    <t>Kenmore Square Development Permitting</t>
  </si>
  <si>
    <t xml:space="preserve">Mark Development, LLC </t>
  </si>
  <si>
    <t>Jason Schrieber</t>
  </si>
  <si>
    <t>On-Call Traffic Transportation Planning Consulting Services</t>
  </si>
  <si>
    <t xml:space="preserve">City of West Hollywood, CA </t>
  </si>
  <si>
    <t>Fresno County Regional Long Range Transit Plan</t>
  </si>
  <si>
    <t xml:space="preserve">Fresno COG </t>
  </si>
  <si>
    <t xml:space="preserve">Greta Vohlers </t>
  </si>
  <si>
    <t>Watertown-Jefferson County Transit Study</t>
  </si>
  <si>
    <t xml:space="preserve">New York State Department of Transportation </t>
  </si>
  <si>
    <t xml:space="preserve">Larry Gould </t>
  </si>
  <si>
    <t>Arlington TDM Performance Monitoring FY18</t>
  </si>
  <si>
    <t xml:space="preserve">Destination Sales and Marketing Group </t>
  </si>
  <si>
    <t>Iain Banks</t>
  </si>
  <si>
    <t>Belmont High School Traffic Consultant</t>
  </si>
  <si>
    <t xml:space="preserve">Town of Belmont </t>
  </si>
  <si>
    <t>Meritxell Font</t>
  </si>
  <si>
    <t>MBTA Systemwide Service Redesign</t>
  </si>
  <si>
    <t xml:space="preserve">MBTA </t>
  </si>
  <si>
    <t>Geoff Slater</t>
  </si>
  <si>
    <t xml:space="preserve">Geoff Slater </t>
  </si>
  <si>
    <t>Essex MDI Parking Study</t>
  </si>
  <si>
    <t>Boston Urban Mobility - Barr Extension</t>
  </si>
  <si>
    <t>Barr Foundation</t>
  </si>
  <si>
    <t xml:space="preserve">Liza Cohen </t>
  </si>
  <si>
    <t>Ralph Denisco</t>
  </si>
  <si>
    <t>MBTA - City Point/South Boston</t>
  </si>
  <si>
    <t>Greg Strangeways</t>
  </si>
  <si>
    <t>20 Worcester Garage Restoration Signage Plan</t>
  </si>
  <si>
    <t xml:space="preserve">CBI Consulting Inc. </t>
  </si>
  <si>
    <t xml:space="preserve">Jesse Boudart </t>
  </si>
  <si>
    <t>Jesse Boudart</t>
  </si>
  <si>
    <t>MassDOT OTP - On Call Consultant</t>
  </si>
  <si>
    <t xml:space="preserve">MassDOT </t>
  </si>
  <si>
    <t>Stantec</t>
  </si>
  <si>
    <t xml:space="preserve">Ralph DeNisco </t>
  </si>
  <si>
    <t>Fairmont Line Additional Work</t>
  </si>
  <si>
    <t>Boston Foundation</t>
  </si>
  <si>
    <t xml:space="preserve">Dan Berez </t>
  </si>
  <si>
    <t>Boston Planning &amp; Development Agency</t>
  </si>
  <si>
    <t xml:space="preserve">Boston Planning &amp; Development Agency </t>
  </si>
  <si>
    <t>MBTA - Improving Parking as Part of MBTA System</t>
  </si>
  <si>
    <t>MBTA Operations GEC On-Call</t>
  </si>
  <si>
    <t xml:space="preserve">Massachusetts Bay Transportation Authority (MBTA) </t>
  </si>
  <si>
    <t>Parking Inventory and Recommendations</t>
  </si>
  <si>
    <t xml:space="preserve">Town of Braintree </t>
  </si>
  <si>
    <t>Braintree</t>
  </si>
  <si>
    <t>Alyson Fletcher</t>
  </si>
  <si>
    <t xml:space="preserve">Alyson Fletcher </t>
  </si>
  <si>
    <t>Manchester Millyard District Mobility Plan</t>
  </si>
  <si>
    <t xml:space="preserve">Civic Moxie </t>
  </si>
  <si>
    <t>Liza Cohen</t>
  </si>
  <si>
    <t>Allston Development - Art 80 TIA- LETTER of Intent</t>
  </si>
  <si>
    <t>CRM Property Management Corp.</t>
  </si>
  <si>
    <t xml:space="preserve">Meritxell Font </t>
  </si>
  <si>
    <t>Comprehensive Service Analysis Study</t>
  </si>
  <si>
    <t>Green Mountain Transit</t>
  </si>
  <si>
    <t xml:space="preserve">Eryn Rosenblum </t>
  </si>
  <si>
    <t>Chelsea - Downtown Parking Study</t>
  </si>
  <si>
    <t xml:space="preserve">City of Chelsea </t>
  </si>
  <si>
    <t>Chelsea</t>
  </si>
  <si>
    <t>Traffic Study</t>
  </si>
  <si>
    <t xml:space="preserve">Town of Cheverly, MD </t>
  </si>
  <si>
    <t>Cheverly</t>
  </si>
  <si>
    <t xml:space="preserve">NEEDS A LEADER </t>
  </si>
  <si>
    <t>Commuter Fast Ferry Gap Analysis</t>
  </si>
  <si>
    <t>Northern Virginia Regional Commission (NVRC)</t>
  </si>
  <si>
    <t>Shared-Ride Technical Assistance, Planning and Financial Assessment</t>
  </si>
  <si>
    <t xml:space="preserve">Pennsylvania Department of Transportation </t>
  </si>
  <si>
    <t>Harrisburg</t>
  </si>
  <si>
    <t>Michael Baker</t>
  </si>
  <si>
    <t>Patti Monahan</t>
  </si>
  <si>
    <t xml:space="preserve">Patti Monahan </t>
  </si>
  <si>
    <t>Professional Planning Services in connection of Suffolk County 2035 Master Plan</t>
  </si>
  <si>
    <t xml:space="preserve">Suffolk County Department of Economic Development </t>
  </si>
  <si>
    <t>Hauppauge</t>
  </si>
  <si>
    <t>Zabe Bent</t>
  </si>
  <si>
    <t>Hull Two-Way Road Conversion</t>
  </si>
  <si>
    <t xml:space="preserve">Hull Redevelopment Authority </t>
  </si>
  <si>
    <t>TEC</t>
  </si>
  <si>
    <t>Tom Yardley</t>
  </si>
  <si>
    <t>Route 9 Active Transportation Conceptual Design Plan</t>
  </si>
  <si>
    <t>Village of Irvington</t>
  </si>
  <si>
    <t>Irvington</t>
  </si>
  <si>
    <t>Amory Street Development</t>
  </si>
  <si>
    <t xml:space="preserve">Amory LLC </t>
  </si>
  <si>
    <t>Jamaica Plain</t>
  </si>
  <si>
    <t xml:space="preserve">South Central Transit Authority </t>
  </si>
  <si>
    <t>Matt Conover</t>
  </si>
  <si>
    <t>Strategic Parking Management Plan</t>
  </si>
  <si>
    <t xml:space="preserve">City of Lawrence, MA </t>
  </si>
  <si>
    <t>Loudon Countywide Transportation Plan</t>
  </si>
  <si>
    <t>Loudon County, VA</t>
  </si>
  <si>
    <t>Leesburg</t>
  </si>
  <si>
    <t>Karina Ricks</t>
  </si>
  <si>
    <t xml:space="preserve">University of Massachusetts Lowell </t>
  </si>
  <si>
    <t>Kettler Tysons Gloucester Site</t>
  </si>
  <si>
    <t>Kettler</t>
  </si>
  <si>
    <t>McLean</t>
  </si>
  <si>
    <t>West 108th Street Development Parking Study</t>
  </si>
  <si>
    <t xml:space="preserve">West Side Federation </t>
  </si>
  <si>
    <t>Consultant Planning Service Agreements</t>
  </si>
  <si>
    <t>New York City</t>
  </si>
  <si>
    <t>PB</t>
  </si>
  <si>
    <t xml:space="preserve">NEWTON Mobility Corridor Framework </t>
  </si>
  <si>
    <t>Downtown Parking Improvements</t>
  </si>
  <si>
    <t xml:space="preserve">City of Peekskill </t>
  </si>
  <si>
    <t xml:space="preserve">Peekskill </t>
  </si>
  <si>
    <t>Matt Garcia</t>
  </si>
  <si>
    <t>Poughkeepsie Downtown Parking Improvement Plan</t>
  </si>
  <si>
    <t xml:space="preserve">City of Poughkeepsie, NY </t>
  </si>
  <si>
    <t>Poughkeepsie</t>
  </si>
  <si>
    <t xml:space="preserve">Iain Banks </t>
  </si>
  <si>
    <t>Princeton Parking: Inventory, Analysis, and Recommendations to Support Economic Growth</t>
  </si>
  <si>
    <t>Municipality of Princeton</t>
  </si>
  <si>
    <t>Jason Novsam</t>
  </si>
  <si>
    <t>RIPTA Transit Master Plan</t>
  </si>
  <si>
    <t xml:space="preserve">Rhode Island Division of Planning </t>
  </si>
  <si>
    <t>Transportation Demand Management Study</t>
  </si>
  <si>
    <t xml:space="preserve">Maryland-National Capital Park and Planning Commis </t>
  </si>
  <si>
    <t>Md</t>
  </si>
  <si>
    <t>Kittelson</t>
  </si>
  <si>
    <t xml:space="preserve">Joel Mann </t>
  </si>
  <si>
    <t>This work is going with Joel, so this credit should be changed when he leaves</t>
  </si>
  <si>
    <t>Seaside Paid Parking Implementation</t>
  </si>
  <si>
    <t xml:space="preserve">Seaside Community Development Corp. </t>
  </si>
  <si>
    <t>Tom Brown</t>
  </si>
  <si>
    <t xml:space="preserve">Tom Brown </t>
  </si>
  <si>
    <t xml:space="preserve">On-Call: Somerville By Design Neighborhood Planning </t>
  </si>
  <si>
    <t xml:space="preserve">City of Somerville, MA </t>
  </si>
  <si>
    <t>On-call</t>
  </si>
  <si>
    <t xml:space="preserve">Federal Highway Administration </t>
  </si>
  <si>
    <t>NCHRP 08-36 Advancing Sustainabiltiy Through MultiAgency Collaborations</t>
  </si>
  <si>
    <t>RAND</t>
  </si>
  <si>
    <t>WMATA Columbia Pike (VA) Evaluation Task Order</t>
  </si>
  <si>
    <t xml:space="preserve">Washington Metropolitan Area Transit Authority </t>
  </si>
  <si>
    <t xml:space="preserve">Karina Ricks </t>
  </si>
  <si>
    <t>Bus Infrastructure Support Services</t>
  </si>
  <si>
    <t xml:space="preserve">District Department of Transportation, DDOT </t>
  </si>
  <si>
    <t>HNTB / Sandra Wang</t>
  </si>
  <si>
    <t>TCRP J-11/Task 26: Collaborations and Partnerships between Public Transit and TNCs</t>
  </si>
  <si>
    <t xml:space="preserve">TCRP/TRB </t>
  </si>
  <si>
    <t xml:space="preserve">Terra Curtis </t>
  </si>
  <si>
    <t>ANALYSIS OF SUSTAINABLE DC PLAN</t>
  </si>
  <si>
    <t xml:space="preserve">D.C. DEPARTMENT OF ENERGY AND ENVIRONMENT </t>
  </si>
  <si>
    <t>Integral Group</t>
  </si>
  <si>
    <t>Kenmore Square Redevelopment</t>
  </si>
  <si>
    <t>White Plains Hospital Implementation</t>
  </si>
  <si>
    <t xml:space="preserve">White Plains Hospital, NY </t>
  </si>
  <si>
    <t>White Plains</t>
  </si>
  <si>
    <t xml:space="preserve">Tom Yardley </t>
  </si>
  <si>
    <t>Short-Range Transit Plan Development</t>
  </si>
  <si>
    <t>Boris Palchik</t>
  </si>
  <si>
    <t>Walker Freer</t>
  </si>
  <si>
    <t>Honolulu Professional Services 2018</t>
  </si>
  <si>
    <t xml:space="preserve">City and County of Honolulu </t>
  </si>
  <si>
    <t>Hawaii</t>
  </si>
  <si>
    <t>Stephanie Wright</t>
  </si>
  <si>
    <t>FY 2018 On-Call Community Planning and General Engineering</t>
  </si>
  <si>
    <t xml:space="preserve">State of Hawaii DBEDT </t>
  </si>
  <si>
    <t>Honolulu Transit Management Performance Review - FY 18</t>
  </si>
  <si>
    <t>Part 1</t>
  </si>
  <si>
    <t>Honolulu Complete Streets on-call</t>
  </si>
  <si>
    <t>Part 2</t>
  </si>
  <si>
    <t>Honolulu Complete Streets work order</t>
  </si>
  <si>
    <t>Downtown Ann Arbor Circulator Feasibility Study</t>
  </si>
  <si>
    <t xml:space="preserve">Gretchen Johnson </t>
  </si>
  <si>
    <t>Gretchen Johnson</t>
  </si>
  <si>
    <t>Ann Arbor Huron Street Redesign</t>
  </si>
  <si>
    <t xml:space="preserve">Ann Arbor Downtown Development Authority </t>
  </si>
  <si>
    <t>JJR</t>
  </si>
  <si>
    <t>Transportation Parking Plan</t>
  </si>
  <si>
    <t xml:space="preserve">Indiana University </t>
  </si>
  <si>
    <t>Various Professional Consulting Services</t>
  </si>
  <si>
    <t>Bolton &amp; Menk</t>
  </si>
  <si>
    <t>UNION SQUARE US2 Development Permitting</t>
  </si>
  <si>
    <t>Chicago Clybourn Corridor Redevelpoment</t>
  </si>
  <si>
    <t xml:space="preserve">Sterling Bay, Inc. </t>
  </si>
  <si>
    <t xml:space="preserve">P+W </t>
  </si>
  <si>
    <t>Obama Presidential Center</t>
  </si>
  <si>
    <t xml:space="preserve">University of Chicago </t>
  </si>
  <si>
    <t>Statewide PT-HS Coordinated Plan</t>
  </si>
  <si>
    <t>RLS &amp; Associates</t>
  </si>
  <si>
    <t>Columbus State CC Parking Solutions</t>
  </si>
  <si>
    <t>Columbus State Community College</t>
  </si>
  <si>
    <t>2107-2</t>
  </si>
  <si>
    <t>Parking Policy for Detroit Masterplan</t>
  </si>
  <si>
    <t xml:space="preserve">City of Detroit </t>
  </si>
  <si>
    <t>Rossetti</t>
  </si>
  <si>
    <t>Mobility and Accessibility Plan for Downtown Detroit</t>
  </si>
  <si>
    <t>Southeast Michigan Commission of Government</t>
  </si>
  <si>
    <t>MKSK and Fehr&amp;Peers</t>
  </si>
  <si>
    <t xml:space="preserve">Transit Comprehensive System Analysis </t>
  </si>
  <si>
    <t xml:space="preserve">Public Transit </t>
  </si>
  <si>
    <t>Dickenson</t>
  </si>
  <si>
    <t>Indianapolis Transportation Integration Plan</t>
  </si>
  <si>
    <t xml:space="preserve">City of Indianapolis </t>
  </si>
  <si>
    <t>Jennifer Wieland</t>
  </si>
  <si>
    <t xml:space="preserve">Indy MPO and CIRDA Strategic Plan </t>
  </si>
  <si>
    <t xml:space="preserve">Indianapolis Metropolitan Planning Organization </t>
  </si>
  <si>
    <t xml:space="preserve">Jennifer Wieland </t>
  </si>
  <si>
    <t>Swope Area - Prospect Connectivity Study</t>
  </si>
  <si>
    <t>Vision Metcalf: The College Avenue</t>
  </si>
  <si>
    <t xml:space="preserve">Mid-America Regional Council </t>
  </si>
  <si>
    <t>P+W / Farr</t>
  </si>
  <si>
    <t>MDOT'S I-375 Improvement Project</t>
  </si>
  <si>
    <t>Michigan DOT</t>
  </si>
  <si>
    <t>HNTB</t>
  </si>
  <si>
    <t>MARC Vision Metcalf: College Ave Node</t>
  </si>
  <si>
    <t>Rapid City Area Metropolitan Planning Organization</t>
  </si>
  <si>
    <t>Rapid City</t>
  </si>
  <si>
    <t>SD</t>
  </si>
  <si>
    <t>FHU</t>
  </si>
  <si>
    <t>Hillcrest Regional Multimodal Transportation Planning Initiative</t>
  </si>
  <si>
    <t xml:space="preserve">City of South Euclid </t>
  </si>
  <si>
    <t>South Euclid</t>
  </si>
  <si>
    <t>MKSK</t>
  </si>
  <si>
    <t>Forest Park Great Streets</t>
  </si>
  <si>
    <t>Michael King</t>
  </si>
  <si>
    <t>Colorado Springs Fare Study (2017)</t>
  </si>
  <si>
    <t xml:space="preserve">City of Colorado Springs </t>
  </si>
  <si>
    <t xml:space="preserve">Cristina Barone </t>
  </si>
  <si>
    <t>Cristina Barone</t>
  </si>
  <si>
    <t>Mesa Verde Transportation Plan - FFA Final Report</t>
  </si>
  <si>
    <t xml:space="preserve">National Park Service </t>
  </si>
  <si>
    <t>Denver Parking Management</t>
  </si>
  <si>
    <t xml:space="preserve">City of Denver </t>
  </si>
  <si>
    <t>Transportation and Transit Master Plans</t>
  </si>
  <si>
    <t xml:space="preserve">City of Fort Collins, CO </t>
  </si>
  <si>
    <t>Logan Simpson</t>
  </si>
  <si>
    <t>CityPlan Updates</t>
  </si>
  <si>
    <t>City of Fort Collins</t>
  </si>
  <si>
    <t>Grand Valley Transit 1-10 Year Strategic Plan</t>
  </si>
  <si>
    <t xml:space="preserve">Mesa County </t>
  </si>
  <si>
    <t>Grand Junction</t>
  </si>
  <si>
    <t>Sequia National Park - Concept Plan Lodgepole</t>
  </si>
  <si>
    <t>Paratransit and On-Demand Service Technical Assistance</t>
  </si>
  <si>
    <t xml:space="preserve">Regional Transportation Commission Southern Nevada </t>
  </si>
  <si>
    <t>UHM Long Range Development Plan Update</t>
  </si>
  <si>
    <t xml:space="preserve">WRNS Studios Hawai'i </t>
  </si>
  <si>
    <t xml:space="preserve"> Honolulu</t>
  </si>
  <si>
    <t>Route 305 Corridor Needs and Opportunities Study</t>
  </si>
  <si>
    <t xml:space="preserve">Kitsap Transit </t>
  </si>
  <si>
    <t>Parametrix</t>
  </si>
  <si>
    <t>LPTBA Transit Taxation District Expansion Feasibility Study</t>
  </si>
  <si>
    <t xml:space="preserve">Twin Transit (LPTBA) </t>
  </si>
  <si>
    <t>Centralia</t>
  </si>
  <si>
    <t>Benton Co TSP Update</t>
  </si>
  <si>
    <t>Benton County</t>
  </si>
  <si>
    <t>Corvalis</t>
  </si>
  <si>
    <t>DKS</t>
  </si>
  <si>
    <t>Scott Chapman</t>
  </si>
  <si>
    <t xml:space="preserve">Scott Chapman </t>
  </si>
  <si>
    <t>Eugene TDM Implementation Plan Grant Application</t>
  </si>
  <si>
    <t xml:space="preserve">City of Eugene, OR </t>
  </si>
  <si>
    <t>Jamey Dempster</t>
  </si>
  <si>
    <t>On-Call Planning Services – Category E/ Project #2</t>
  </si>
  <si>
    <t xml:space="preserve">Community Transit </t>
  </si>
  <si>
    <t>Sonja Burseth</t>
  </si>
  <si>
    <t>Mendenhall Glacier Conceptual Development Plan</t>
  </si>
  <si>
    <t>United States Forest Service</t>
  </si>
  <si>
    <t>Corvus Design Juneau</t>
  </si>
  <si>
    <t>Yamhill County, OR</t>
  </si>
  <si>
    <t>McMinville</t>
  </si>
  <si>
    <t>Oren Eshel</t>
  </si>
  <si>
    <t>Silverdale Transportation Implementation Strategy</t>
  </si>
  <si>
    <t>Transportation Demand Management Plan</t>
  </si>
  <si>
    <t>Oregon Health and Science University</t>
  </si>
  <si>
    <t xml:space="preserve">Brie Becker </t>
  </si>
  <si>
    <t>Brie Becker</t>
  </si>
  <si>
    <t>Regional Travel Options 2013-2016 Evaluation</t>
  </si>
  <si>
    <t xml:space="preserve">Metro (Portland) </t>
  </si>
  <si>
    <t>Bryan Blanc</t>
  </si>
  <si>
    <t>2017-02</t>
  </si>
  <si>
    <t>Portland TDM Services 2017</t>
  </si>
  <si>
    <t xml:space="preserve">Portland Bureau of Transportation </t>
  </si>
  <si>
    <t>Alta</t>
  </si>
  <si>
    <t>TDM Support Services</t>
  </si>
  <si>
    <t>Pedestrian Master Plan Update</t>
  </si>
  <si>
    <t xml:space="preserve">Oregon Department of Transportation </t>
  </si>
  <si>
    <t xml:space="preserve">Nike Master Agreement </t>
  </si>
  <si>
    <t>TMS Consulting</t>
  </si>
  <si>
    <t>Seattle Neighborhood Parking Program</t>
  </si>
  <si>
    <t xml:space="preserve">City of Seattle, WA Department of Transportation </t>
  </si>
  <si>
    <t xml:space="preserve">Seattle Children's Hospital Shuttle Hub Relocation Study </t>
  </si>
  <si>
    <t>King County Metro Access Forward</t>
  </si>
  <si>
    <t xml:space="preserve">King County Metro </t>
  </si>
  <si>
    <t xml:space="preserve">Comprehensive Planning Support </t>
  </si>
  <si>
    <t xml:space="preserve">Spokane Transit Authority </t>
  </si>
  <si>
    <t>FP</t>
  </si>
  <si>
    <t>Parking Program TCO Study</t>
  </si>
  <si>
    <t>City of Vancouver, WA</t>
  </si>
  <si>
    <t>Dixon Resources Unlimited</t>
  </si>
  <si>
    <t>NCTCOG Flexible Parking for the Future Symposium</t>
  </si>
  <si>
    <t xml:space="preserve">North Central Texas Council of Governments </t>
  </si>
  <si>
    <t>Speaking</t>
  </si>
  <si>
    <t>Corridor Mobility Preliminary Engineering Report</t>
  </si>
  <si>
    <t xml:space="preserve">Austin, TX </t>
  </si>
  <si>
    <t>Urban Design Group</t>
  </si>
  <si>
    <t xml:space="preserve">Engineering Services for the 2017 Corridor Mobility Preliminary Engineering Reports Rotation List </t>
  </si>
  <si>
    <t xml:space="preserve">City of Austin Transportation Department </t>
  </si>
  <si>
    <t xml:space="preserve">Austin </t>
  </si>
  <si>
    <t>Chattanooga Downtown Parking Study</t>
  </si>
  <si>
    <t>Joel Mann</t>
  </si>
  <si>
    <t>Corpus Christi Quadrennial Performance Audit</t>
  </si>
  <si>
    <t xml:space="preserve">City of Corpus Christi </t>
  </si>
  <si>
    <t>TCP - Dallas station area planning</t>
  </si>
  <si>
    <t xml:space="preserve">Texas Central Partners (TCP) </t>
  </si>
  <si>
    <t>Houston Buffalo Bayou East Sector Conceptual Master Plan</t>
  </si>
  <si>
    <t xml:space="preserve">Van Valkenburgh Associates </t>
  </si>
  <si>
    <t>On-Call Services</t>
  </si>
  <si>
    <t>Arkansas State Highway and Transportation Dpt</t>
  </si>
  <si>
    <t>Little Rock</t>
  </si>
  <si>
    <t>Carothers Commons - Master Plan Study</t>
  </si>
  <si>
    <t xml:space="preserve">Marketstreet Enterprises </t>
  </si>
  <si>
    <t>Nashville Program Management Consulting</t>
  </si>
  <si>
    <t xml:space="preserve">Nashville MTA </t>
  </si>
  <si>
    <t xml:space="preserve">Rock Region METRO Advertising Placement Assistance </t>
  </si>
  <si>
    <t xml:space="preserve">Rock Region METRO </t>
  </si>
  <si>
    <t>Round Rock Transit Center Expansion Analysis</t>
  </si>
  <si>
    <t xml:space="preserve">City of Round Rock, TX </t>
  </si>
  <si>
    <t>Arkansas Tech University MP</t>
  </si>
  <si>
    <t>Arkansas Tech University</t>
  </si>
  <si>
    <t>Russellville</t>
  </si>
  <si>
    <t>Downtown Alpharetta Parking Study</t>
  </si>
  <si>
    <t xml:space="preserve">City of Alpharetta </t>
  </si>
  <si>
    <t>Task</t>
  </si>
  <si>
    <t>MARTA Planning and Technical Services</t>
  </si>
  <si>
    <t>Development of a Downtown Parking and Circulation Study</t>
  </si>
  <si>
    <t xml:space="preserve">Town of Chapel Hill, NC </t>
  </si>
  <si>
    <t>William High</t>
  </si>
  <si>
    <t>Jole Mann</t>
  </si>
  <si>
    <t>Downtown Parking Study</t>
  </si>
  <si>
    <t xml:space="preserve">City of Durham, NC </t>
  </si>
  <si>
    <t>Ramey Kemp &amp; Assoc., Apple Designs, Neightborhood Solutions</t>
  </si>
  <si>
    <t xml:space="preserve">GoDurham/non-Wake GoTriangle Short Range Transit Plans </t>
  </si>
  <si>
    <t xml:space="preserve">GoTriangle </t>
  </si>
  <si>
    <t xml:space="preserve">Thomas Wittmann </t>
  </si>
  <si>
    <t>Thomas Wittmann</t>
  </si>
  <si>
    <t>Wake County Transit Corridors Major Investment Study</t>
  </si>
  <si>
    <t>to1</t>
  </si>
  <si>
    <t>Mobility Hub Planning, Design, and Implementation</t>
  </si>
  <si>
    <t>Broward Metropolitan Planning Organization</t>
  </si>
  <si>
    <t>Fort Lauderdale</t>
  </si>
  <si>
    <t>JTA Lawsuit Technical Assistance</t>
  </si>
  <si>
    <t xml:space="preserve">Jacksonville Transportation Authority </t>
  </si>
  <si>
    <t>Osceola County Judge Farms Master Plan</t>
  </si>
  <si>
    <t xml:space="preserve">Osceola County </t>
  </si>
  <si>
    <t>Kissimme</t>
  </si>
  <si>
    <t>Cobb County CobbLinc Transit Service Plan</t>
  </si>
  <si>
    <t>Cobb County</t>
  </si>
  <si>
    <t>Marietta</t>
  </si>
  <si>
    <t>SMART Plan General Planning Consultant</t>
  </si>
  <si>
    <t xml:space="preserve">Miami-Dade MPO </t>
  </si>
  <si>
    <t>Corradino Group</t>
  </si>
  <si>
    <t>Jimmy Carter Boulevard LCI</t>
  </si>
  <si>
    <t xml:space="preserve">Gwinnett Village Community Improvement District </t>
  </si>
  <si>
    <t>Norcross</t>
  </si>
  <si>
    <t>Sizemore</t>
  </si>
  <si>
    <t>This might be going with Joel. Check.</t>
  </si>
  <si>
    <t>Dorthea Dix Park Master Plan</t>
  </si>
  <si>
    <t>City of Raleigh</t>
  </si>
  <si>
    <t>Michael Van Valkenburgh Associates, Inc.</t>
  </si>
  <si>
    <t>927664 is the new right number</t>
  </si>
  <si>
    <t>Savannah Convention Center Parking Expansion</t>
  </si>
  <si>
    <t xml:space="preserve">tvsdesign </t>
  </si>
  <si>
    <t>Downtown Tampa Redevelopment</t>
  </si>
  <si>
    <t xml:space="preserve">Strategic Property Partners, LLC </t>
  </si>
  <si>
    <t>Tampa</t>
  </si>
  <si>
    <t>ABQ Central Corridor TOD Planning</t>
  </si>
  <si>
    <t>Albuquerque Paratransit Assistance</t>
  </si>
  <si>
    <t>On-Call Consulting Services</t>
  </si>
  <si>
    <t>Maricopa Association of Governments (MAG</t>
  </si>
  <si>
    <t>NN Budget</t>
  </si>
  <si>
    <t>ACTC Transit Plan Project Management</t>
  </si>
  <si>
    <t>Alameda VMT Methodology &amp; Implementation</t>
  </si>
  <si>
    <t xml:space="preserve">City of Alameda, CA </t>
  </si>
  <si>
    <t>On-Call Paratransit Consultant Services</t>
  </si>
  <si>
    <t>partial</t>
  </si>
  <si>
    <t>NYS OPWDD Mobility Management Plan</t>
  </si>
  <si>
    <t xml:space="preserve">New York Office for People w/ Developmental Disabi </t>
  </si>
  <si>
    <t>Public Consulting Group</t>
  </si>
  <si>
    <t>University of Albany Downtown Campus Parking Study</t>
  </si>
  <si>
    <t xml:space="preserve">City of Albany, NY </t>
  </si>
  <si>
    <t>Clarion Associates</t>
  </si>
  <si>
    <t xml:space="preserve">Lisa Jacobson </t>
  </si>
  <si>
    <t>City of Alexandria Old Town North Transportation Study</t>
  </si>
  <si>
    <t>Kimley Horn</t>
  </si>
  <si>
    <t>CyRide System Redesign Bus Storage Expansion</t>
  </si>
  <si>
    <t>City of Ames</t>
  </si>
  <si>
    <t>Ames</t>
  </si>
  <si>
    <t>Christina Barone</t>
  </si>
  <si>
    <t>Arlington Crystal City 2.0</t>
  </si>
  <si>
    <t xml:space="preserve">Vornado </t>
  </si>
  <si>
    <t xml:space="preserve">Jeffrey Tumlin </t>
  </si>
  <si>
    <t>Arlington TDM Performance Monitoring FY17</t>
  </si>
  <si>
    <t>Destination Sales and Marketing Group</t>
  </si>
  <si>
    <t xml:space="preserve">Arlington </t>
  </si>
  <si>
    <t>Founders Square DARPA Arlington TDM Performance Monitoring FY17</t>
  </si>
  <si>
    <t>Asheville Parking Policy Study</t>
  </si>
  <si>
    <t xml:space="preserve">City of Asheville </t>
  </si>
  <si>
    <t>SP+ and J.M. Teague</t>
  </si>
  <si>
    <t>Aspen Off-Street Parking and Mobility Updates</t>
  </si>
  <si>
    <t xml:space="preserve">City of Aspen, CO </t>
  </si>
  <si>
    <t>Kevin Shively</t>
  </si>
  <si>
    <t xml:space="preserve">Kevin Shively </t>
  </si>
  <si>
    <t>Comprehensive Transportation Plan Update</t>
  </si>
  <si>
    <t xml:space="preserve">City of Atlanta </t>
  </si>
  <si>
    <t>Downtown Atlanta Transportation Plan</t>
  </si>
  <si>
    <t>Central Atlanta Progress, Inc</t>
  </si>
  <si>
    <t>Savannah Harbor Master Plan</t>
  </si>
  <si>
    <t>Savannah Harbor Associates, LLC</t>
  </si>
  <si>
    <t>Peachtree Road Transportation Impact Strategy</t>
  </si>
  <si>
    <t>Canvas Planning Group</t>
  </si>
  <si>
    <t xml:space="preserve">PB and HNTB </t>
  </si>
  <si>
    <t xml:space="preserve">Randy Farwell </t>
  </si>
  <si>
    <t>Comprehensive Operational Analysis of Augusta’s Public Transit System</t>
  </si>
  <si>
    <t xml:space="preserve">Augusta Procurement Department </t>
  </si>
  <si>
    <t xml:space="preserve">Melissa Kim </t>
  </si>
  <si>
    <t xml:space="preserve">Capital Metro Transportation Authority </t>
  </si>
  <si>
    <t>Downtown Austin Parking Management Plan</t>
  </si>
  <si>
    <t xml:space="preserve">Downtown Austin Alliance </t>
  </si>
  <si>
    <t>Georgetown, TX Williams Drive Study</t>
  </si>
  <si>
    <t xml:space="preserve">City of Austin, TX </t>
  </si>
  <si>
    <t>Austin TIA Reform</t>
  </si>
  <si>
    <t>Florida Tech Farm</t>
  </si>
  <si>
    <t>Perkins+Will</t>
  </si>
  <si>
    <t xml:space="preserve">City of Bakersfield </t>
  </si>
  <si>
    <t>SOM</t>
  </si>
  <si>
    <t>University of Maryland, Baltimore - Parking Study Update</t>
  </si>
  <si>
    <t>University of Maryland-Baltimore</t>
  </si>
  <si>
    <t>Barrington Parking Study Add Ons</t>
  </si>
  <si>
    <t xml:space="preserve">Louisiana State University </t>
  </si>
  <si>
    <t>NBBJ</t>
  </si>
  <si>
    <t xml:space="preserve">Nike GIS Database </t>
  </si>
  <si>
    <t>TMS LLC</t>
  </si>
  <si>
    <t xml:space="preserve">Expedia Commute Options - Phase II Seattle </t>
  </si>
  <si>
    <t xml:space="preserve">Expedia.com </t>
  </si>
  <si>
    <t xml:space="preserve">Tom Brennan </t>
  </si>
  <si>
    <t>Seattle All Door Boarding Workshop</t>
  </si>
  <si>
    <t>Tony Mazzella</t>
  </si>
  <si>
    <t>Ashley Arai</t>
  </si>
  <si>
    <t>CET Rural Expansion Planning and Outreach</t>
  </si>
  <si>
    <t xml:space="preserve">Central Oregon Intergovernmental Council </t>
  </si>
  <si>
    <t>Kittelson &amp; Associates</t>
  </si>
  <si>
    <t xml:space="preserve">Oren Eshel </t>
  </si>
  <si>
    <t>Berrien Countywide Transit Service Integration Plan</t>
  </si>
  <si>
    <t xml:space="preserve">Southwest Michigan Planning Commission </t>
  </si>
  <si>
    <t>Benton Harbor</t>
  </si>
  <si>
    <t xml:space="preserve">Berkeley Way Development </t>
  </si>
  <si>
    <t xml:space="preserve">Bridge Housing, Inc. CA </t>
  </si>
  <si>
    <t xml:space="preserve">Ria Hutabarat </t>
  </si>
  <si>
    <t>Ria Hutabarat</t>
  </si>
  <si>
    <t xml:space="preserve">City of Berkeley </t>
  </si>
  <si>
    <t>Berkeley In-Lieu Fee Study</t>
  </si>
  <si>
    <t>EPS</t>
  </si>
  <si>
    <t>Berkeley Adeline Corridor Intercept Surveys</t>
  </si>
  <si>
    <t>Berkeley Paratransit Shuttle</t>
  </si>
  <si>
    <t>Bancroft Intercept Survey</t>
  </si>
  <si>
    <t>Beverly MDI Parking Study</t>
  </si>
  <si>
    <t>City of Beverly</t>
  </si>
  <si>
    <t>Beverly</t>
  </si>
  <si>
    <t xml:space="preserve">Idaho Transportation Department </t>
  </si>
  <si>
    <t>ITD</t>
  </si>
  <si>
    <t>HR&amp;A</t>
  </si>
  <si>
    <t>Lynn Action Strategy</t>
  </si>
  <si>
    <t xml:space="preserve">Interface Studio </t>
  </si>
  <si>
    <t xml:space="preserve">The Commonwealth of Massachusetts </t>
  </si>
  <si>
    <t>Fairmount Line Ridership Increase Recommendations</t>
  </si>
  <si>
    <t xml:space="preserve">Boston Foundation </t>
  </si>
  <si>
    <t>Bunker Hill Community College Parking Study</t>
  </si>
  <si>
    <t xml:space="preserve">Division of Capital Asset Management </t>
  </si>
  <si>
    <t>Northeastern University</t>
  </si>
  <si>
    <t>Holly Parker</t>
  </si>
  <si>
    <t xml:space="preserve">Holly Parker </t>
  </si>
  <si>
    <t>West First Street Development, South Boston</t>
  </si>
  <si>
    <t>CV Properties LLC</t>
  </si>
  <si>
    <t>Colby College Parking Study</t>
  </si>
  <si>
    <t>William Rawn Associates, Architects</t>
  </si>
  <si>
    <t>BOSTON BRT Design Phase</t>
  </si>
  <si>
    <t xml:space="preserve">BSA Foundation </t>
  </si>
  <si>
    <t>Comprehensive Route Analysis</t>
  </si>
  <si>
    <t>Brisbane Baylands EIR Hearing</t>
  </si>
  <si>
    <t>Brighton - 103-113 Washington Street</t>
  </si>
  <si>
    <t xml:space="preserve">Brookline Development Corporation </t>
  </si>
  <si>
    <t>East Boston - 301 Border Street</t>
  </si>
  <si>
    <t>City Real Estate Development Corp</t>
  </si>
  <si>
    <t>Traffic Engineering Services</t>
  </si>
  <si>
    <t>Downtown Brooklyn Partnership</t>
  </si>
  <si>
    <t xml:space="preserve">Michael King </t>
  </si>
  <si>
    <t xml:space="preserve">Zabe Bent </t>
  </si>
  <si>
    <t>Transit Comprehensive Strategic Plan</t>
  </si>
  <si>
    <t xml:space="preserve">City of Brownsville, TX </t>
  </si>
  <si>
    <t>Brownsville</t>
  </si>
  <si>
    <t>Nike GIS Database</t>
  </si>
  <si>
    <t>Calabasas</t>
  </si>
  <si>
    <t>CSU Channel Islands PTDM Plan</t>
  </si>
  <si>
    <t xml:space="preserve">CSU Channel Islands </t>
  </si>
  <si>
    <t>Camarillo</t>
  </si>
  <si>
    <t xml:space="preserve">City of Cambridge </t>
  </si>
  <si>
    <t>Utile</t>
  </si>
  <si>
    <t>Lisa Jacobson</t>
  </si>
  <si>
    <t>Charles River TMA Brochure Revision</t>
  </si>
  <si>
    <t xml:space="preserve">Charles River TMA </t>
  </si>
  <si>
    <t>CHT Passenger Ridecheck Services</t>
  </si>
  <si>
    <t xml:space="preserve">Chapel Hill Transit </t>
  </si>
  <si>
    <t>Charlottesville - West Main Street Implementation</t>
  </si>
  <si>
    <t>Rhodeside Harwell</t>
  </si>
  <si>
    <t>Chelsea, MA - Downtown Planning</t>
  </si>
  <si>
    <t>Pace/CTA North Shore Transit Service Coordination Plan &amp; Market Analysis</t>
  </si>
  <si>
    <t xml:space="preserve">PACE Suburban Bus Service </t>
  </si>
  <si>
    <t xml:space="preserve">Briana Lovell </t>
  </si>
  <si>
    <t xml:space="preserve">City of Cincinnati </t>
  </si>
  <si>
    <t xml:space="preserve">MKSK </t>
  </si>
  <si>
    <t>Transportation for Livable Communities Initiative (TLCI)</t>
  </si>
  <si>
    <t xml:space="preserve">Northeast Ohio Areawide Coordinating Agency NOACA </t>
  </si>
  <si>
    <t>Circle Square Development Traffic Impact Analysis</t>
  </si>
  <si>
    <t>University Circle, Inc</t>
  </si>
  <si>
    <t>PLATINUM TRIANGLE AREA PLAN</t>
  </si>
  <si>
    <t>Commerce</t>
  </si>
  <si>
    <t>Raimi &amp; Associates</t>
  </si>
  <si>
    <t>Covina Town Center Specific Plan</t>
  </si>
  <si>
    <t>Covina</t>
  </si>
  <si>
    <t xml:space="preserve">University of Denver </t>
  </si>
  <si>
    <t>Denver Moves Transit Plan</t>
  </si>
  <si>
    <t>NPS National Capital Region Long Range Transportation Plan</t>
  </si>
  <si>
    <t>ATKINS</t>
  </si>
  <si>
    <t>Transportation and Mobility Professional Services On-Call</t>
  </si>
  <si>
    <t xml:space="preserve">City and County of Denver </t>
  </si>
  <si>
    <t>Atkins and APEX</t>
  </si>
  <si>
    <t>Denver Colfax Center Running BRT</t>
  </si>
  <si>
    <t>City of Denver</t>
  </si>
  <si>
    <t xml:space="preserve">City of Des Moines, IA </t>
  </si>
  <si>
    <t>Des Moines Area Walkability Speech</t>
  </si>
  <si>
    <t>Buford Highway Corridor: Joint Livable Centers Initiative Study</t>
  </si>
  <si>
    <t xml:space="preserve">City of Chamblee, GA </t>
  </si>
  <si>
    <t>Doraville</t>
  </si>
  <si>
    <t>Canvas Planning Group and Sizemore Group</t>
  </si>
  <si>
    <t>Dublin Ohio Mobility Study</t>
  </si>
  <si>
    <t>City of Dublin</t>
  </si>
  <si>
    <t>Dublin Ohio Parking Assessment</t>
  </si>
  <si>
    <t>East Palo Alto Nexus Analysis</t>
  </si>
  <si>
    <t xml:space="preserve">City of East Palo Alto </t>
  </si>
  <si>
    <t>East Palo Alto Woodland Park Master Plan</t>
  </si>
  <si>
    <t>West8</t>
  </si>
  <si>
    <t>Needs Assessment Study</t>
  </si>
  <si>
    <t>WCCTAC</t>
  </si>
  <si>
    <t xml:space="preserve">Everett Square Streetscape Redesign Plan </t>
  </si>
  <si>
    <t xml:space="preserve">City of Everett </t>
  </si>
  <si>
    <t xml:space="preserve">Utile </t>
  </si>
  <si>
    <t>Steve Crosly</t>
  </si>
  <si>
    <t>Azalea Avenue Bridge Replacement</t>
  </si>
  <si>
    <t xml:space="preserve">Town of Fairfax, CA </t>
  </si>
  <si>
    <t>CIC</t>
  </si>
  <si>
    <t>Comprehensive Multimodal Transportation Plan</t>
  </si>
  <si>
    <t xml:space="preserve">City of Fairfax, VA </t>
  </si>
  <si>
    <t>Paradise Valley Estates Traffic Impact Study Consulting Services</t>
  </si>
  <si>
    <t>Paradise Valley Estates</t>
  </si>
  <si>
    <t>West Falls Church Transportation Study</t>
  </si>
  <si>
    <t>City of Falls Church</t>
  </si>
  <si>
    <t>Falls Church</t>
  </si>
  <si>
    <t xml:space="preserve">Donner Lofts Parking Management Plan </t>
  </si>
  <si>
    <t xml:space="preserve">MidPen Donner Associates, L.P. </t>
  </si>
  <si>
    <t>Blackstone Corridor Transportation and Housing Study</t>
  </si>
  <si>
    <t xml:space="preserve">Fresno Council of Governments </t>
  </si>
  <si>
    <t>Montgomery County Parking Lot District Plan Update</t>
  </si>
  <si>
    <t xml:space="preserve">Montgomery County DOT - Division of Parking </t>
  </si>
  <si>
    <t xml:space="preserve">Traffic Engineering Design and Operational Studies Support Services </t>
  </si>
  <si>
    <t xml:space="preserve">City of Gilroy </t>
  </si>
  <si>
    <t xml:space="preserve">Winner </t>
  </si>
  <si>
    <t xml:space="preserve">City of Glendale, CA </t>
  </si>
  <si>
    <t>Pacifica Development Travel Demand Study</t>
  </si>
  <si>
    <t xml:space="preserve">Preserve@pacifica, LLC </t>
  </si>
  <si>
    <t>Grand Rapids TIGER Grant Application</t>
  </si>
  <si>
    <t xml:space="preserve">City of Grand Rapids, MI </t>
  </si>
  <si>
    <t>Comprehensive Multi-Year Transit Development Plan</t>
  </si>
  <si>
    <t>Eagle County Regional Transportation Authority</t>
  </si>
  <si>
    <t>Gypsum</t>
  </si>
  <si>
    <t>Hapeville Livable Centers Initiative</t>
  </si>
  <si>
    <t>City of Hapeville</t>
  </si>
  <si>
    <t>Hapeville</t>
  </si>
  <si>
    <t xml:space="preserve"> Sizemore Group</t>
  </si>
  <si>
    <t xml:space="preserve">Open Ended Design Services </t>
  </si>
  <si>
    <t>Pennsylvania Department of Transportation</t>
  </si>
  <si>
    <t>PennDOT Open-End Shared Ride Technical Assistance</t>
  </si>
  <si>
    <t>HCDA Professional Services Procurement</t>
  </si>
  <si>
    <t>Hawaii Community Development Authority (HCDA)</t>
  </si>
  <si>
    <t>Update Honolulu Paratransit Demand Projection</t>
  </si>
  <si>
    <t>Professional Services</t>
  </si>
  <si>
    <t>Honolulu DTS - 2016 Transit Management Performance Review</t>
  </si>
  <si>
    <t>Professional Services FY 2017</t>
  </si>
  <si>
    <t>Columbia Area Transit TDP</t>
  </si>
  <si>
    <t xml:space="preserve">Columbia Area Transit </t>
  </si>
  <si>
    <t>Hood River</t>
  </si>
  <si>
    <t xml:space="preserve">Hermann Park Conservancy </t>
  </si>
  <si>
    <t>Chris Matthews</t>
  </si>
  <si>
    <t>Tri-State Transit Authority Expansion Study</t>
  </si>
  <si>
    <t>KYOVA Interstate Planning Commission (KYOVA)</t>
  </si>
  <si>
    <t>WV</t>
  </si>
  <si>
    <t xml:space="preserve">Town of Barnstable </t>
  </si>
  <si>
    <t xml:space="preserve">Skyway Modernization Program </t>
  </si>
  <si>
    <t>RS&amp;H</t>
  </si>
  <si>
    <t xml:space="preserve">City of John's Creek Comprehensive Plan </t>
  </si>
  <si>
    <t>City of Johns Creek</t>
  </si>
  <si>
    <t>Johns Creek</t>
  </si>
  <si>
    <t>TSW</t>
  </si>
  <si>
    <t>RideKC Ridership Strategy</t>
  </si>
  <si>
    <t>City of Kansas City</t>
  </si>
  <si>
    <t xml:space="preserve">Pierce Transit </t>
  </si>
  <si>
    <t>I-94 local mobility enhancements</t>
  </si>
  <si>
    <t>Michigan Department of Transportation</t>
  </si>
  <si>
    <t>High Capacity Transit Plan</t>
  </si>
  <si>
    <t xml:space="preserve">Ron Kilcoyne </t>
  </si>
  <si>
    <t>Transit Comprehensive Operations Analysis</t>
  </si>
  <si>
    <t xml:space="preserve">Lawrence-Douglas County Metropolitan Planning Org. </t>
  </si>
  <si>
    <t xml:space="preserve">City of Leawood </t>
  </si>
  <si>
    <t>Transit Plan</t>
  </si>
  <si>
    <t xml:space="preserve">City of Lebanon, OR </t>
  </si>
  <si>
    <t>Bucknell Parking &amp; Sustainable Transportation Plan</t>
  </si>
  <si>
    <t>Brailsford &amp; Dunlavey Inc</t>
  </si>
  <si>
    <t>Lewisburg</t>
  </si>
  <si>
    <t>Transit Transportation Planning</t>
  </si>
  <si>
    <t>Lake County Paratransit Market Study</t>
  </si>
  <si>
    <t>Lake County, IL</t>
  </si>
  <si>
    <t>Libertyville</t>
  </si>
  <si>
    <t xml:space="preserve">County of Kaua‘i </t>
  </si>
  <si>
    <t>Little Rock Planning Consultant</t>
  </si>
  <si>
    <t>City of Little Rock</t>
  </si>
  <si>
    <t>Little Rock On Call</t>
  </si>
  <si>
    <t>Bicycle and Pedestrian Master Plan</t>
  </si>
  <si>
    <t xml:space="preserve">City of Lomita </t>
  </si>
  <si>
    <t>Lomita</t>
  </si>
  <si>
    <t>Rogelio Pardo</t>
  </si>
  <si>
    <t>Long Beach Transit COA</t>
  </si>
  <si>
    <t xml:space="preserve">Long Beach Transit </t>
  </si>
  <si>
    <t xml:space="preserve">Southern California Association of Governments </t>
  </si>
  <si>
    <t>Kaizer Rangwala</t>
  </si>
  <si>
    <t>City of Calexico Transit Needs Assessment Study</t>
  </si>
  <si>
    <t>LA Accessible Parking Facilitation</t>
  </si>
  <si>
    <t>Transit Needs Assessment Study</t>
  </si>
  <si>
    <t xml:space="preserve">Southern New Hampshire Planning Commission </t>
  </si>
  <si>
    <t>CivicMoxie</t>
  </si>
  <si>
    <t>Transportation Planning Services and Parking Permit Program</t>
  </si>
  <si>
    <t xml:space="preserve">Shelby County Government </t>
  </si>
  <si>
    <t xml:space="preserve">Memphis </t>
  </si>
  <si>
    <t>Menlo Park DTSP Update</t>
  </si>
  <si>
    <t>City of Menlo Park</t>
  </si>
  <si>
    <t>Alameda Point Site A Cap and Trade</t>
  </si>
  <si>
    <t>Milwaukee Regional Medical Center Access Authority</t>
  </si>
  <si>
    <t xml:space="preserve">MIlwaukee Regional Medical Center </t>
  </si>
  <si>
    <t>Rachel Weinberger</t>
  </si>
  <si>
    <t>Minneapolis 38th Street Station TOD and Bus Turnaround Redesign</t>
  </si>
  <si>
    <t xml:space="preserve">Lander Group </t>
  </si>
  <si>
    <t>Phase 1</t>
  </si>
  <si>
    <t>Moorpark City Transit</t>
  </si>
  <si>
    <t xml:space="preserve">City of Moorpark </t>
  </si>
  <si>
    <t>Moorpark</t>
  </si>
  <si>
    <t xml:space="preserve">Latham Street and Church Street Bike Boulevard Feasibility Study </t>
  </si>
  <si>
    <t xml:space="preserve">Zachary Zabel </t>
  </si>
  <si>
    <t>LinkedIn Transportation Services 2016-17</t>
  </si>
  <si>
    <t>Mountain View Automated Guideway Transportation (AGT) Study</t>
  </si>
  <si>
    <t>Lea+Elliott</t>
  </si>
  <si>
    <t>North Bayshore Precise Plan VISSIM Model</t>
  </si>
  <si>
    <t>Vacaville Green Tree Golf Course</t>
  </si>
  <si>
    <t xml:space="preserve">Tim P McNamara </t>
  </si>
  <si>
    <t>Napa Civic Center Initial Parking Analysis</t>
  </si>
  <si>
    <t>City of Napa, CA</t>
  </si>
  <si>
    <t>Narberth, PA Parking Study</t>
  </si>
  <si>
    <t xml:space="preserve">Borough of Narberth </t>
  </si>
  <si>
    <t>Narbeth</t>
  </si>
  <si>
    <t>Cynthia Lin</t>
  </si>
  <si>
    <t>Nashville Downtown Mobility Study</t>
  </si>
  <si>
    <t>Carothers Commons Parking and Traffic Study</t>
  </si>
  <si>
    <t>Land Use and Transportation Consulting Service</t>
  </si>
  <si>
    <t xml:space="preserve">City of New Haven </t>
  </si>
  <si>
    <t>Five Year Parking Reform Plan</t>
  </si>
  <si>
    <t>NOLA Strategic Transit Plan</t>
  </si>
  <si>
    <t xml:space="preserve">New Orleans </t>
  </si>
  <si>
    <t>Leslie Mendez</t>
  </si>
  <si>
    <t>New Rochelle Complete Streets Study</t>
  </si>
  <si>
    <t xml:space="preserve">City of New Rochelle, NY </t>
  </si>
  <si>
    <t>AKRF</t>
  </si>
  <si>
    <t xml:space="preserve">Will Sherman </t>
  </si>
  <si>
    <t>Coordinated Public Transit-Human Services Transportation Plan</t>
  </si>
  <si>
    <t xml:space="preserve">New York Metropolitan Transportation Council </t>
  </si>
  <si>
    <t xml:space="preserve">Parsons Brinckerhoff </t>
  </si>
  <si>
    <t xml:space="preserve">Port Authority of New York and New Jersey </t>
  </si>
  <si>
    <t xml:space="preserve">Rachel Weinberger </t>
  </si>
  <si>
    <t>BRT Planning Guide</t>
  </si>
  <si>
    <t>ITDP (Inst for Transpo &amp; Dev Policy)</t>
  </si>
  <si>
    <t>Uber Paratransit Market Study</t>
  </si>
  <si>
    <t xml:space="preserve">Uber Technologies </t>
  </si>
  <si>
    <t>The Mayors’ Case for Parking and TDM</t>
  </si>
  <si>
    <t xml:space="preserve">TransitCenter, Inc. </t>
  </si>
  <si>
    <t>3000 M Street Washington DC</t>
  </si>
  <si>
    <t xml:space="preserve">Thor Equities </t>
  </si>
  <si>
    <t>PABT Design Competition</t>
  </si>
  <si>
    <t>Pelli Clark Pelli Arhitects</t>
  </si>
  <si>
    <t>ESD Downtown Revitalization Plan</t>
  </si>
  <si>
    <t xml:space="preserve">Empire State Development </t>
  </si>
  <si>
    <t>Study of Work Train Alternatives</t>
  </si>
  <si>
    <t>MTA New York City Transit</t>
  </si>
  <si>
    <t>Arup</t>
  </si>
  <si>
    <t>Neptune Beach Plaza Master Planning</t>
  </si>
  <si>
    <t>TLM Realty Corp</t>
  </si>
  <si>
    <t xml:space="preserve">NJ Transit </t>
  </si>
  <si>
    <t>Newton Comprehensive Zoning Reform, Phase II</t>
  </si>
  <si>
    <t xml:space="preserve">City of Newton </t>
  </si>
  <si>
    <t>Sasaki</t>
  </si>
  <si>
    <t>BART Curb Management Policy</t>
  </si>
  <si>
    <t>BART WP67 Sustainability Review and Report</t>
  </si>
  <si>
    <t>Hayward Downtown Specific Plan</t>
  </si>
  <si>
    <t>Lisa Wise Consulting</t>
  </si>
  <si>
    <t>On-Call Transportation Engineering and Planning Services</t>
  </si>
  <si>
    <t>Paratransit Coordination Services</t>
  </si>
  <si>
    <t>Oakland Department of Transportation Development</t>
  </si>
  <si>
    <t>Oakland City Administrator's Office</t>
  </si>
  <si>
    <t>Alta Bates Annual TDM Evaluation 2017</t>
  </si>
  <si>
    <t>task order 1</t>
  </si>
  <si>
    <t>BART WP01 TOD Policy</t>
  </si>
  <si>
    <t>task order 2</t>
  </si>
  <si>
    <t>BART WP02 BART to Livermore</t>
  </si>
  <si>
    <t>task order 3</t>
  </si>
  <si>
    <t>BART WP03 Assest Management Communication</t>
  </si>
  <si>
    <t>task order 4</t>
  </si>
  <si>
    <t>BART WP04 Dublin Pleasanton Access Improvements</t>
  </si>
  <si>
    <t>task order 5</t>
  </si>
  <si>
    <t>BART WP05 Trinity Plaza Entrance Valuati</t>
  </si>
  <si>
    <t>task order 6</t>
  </si>
  <si>
    <t>BART WP06 Market St Canopies</t>
  </si>
  <si>
    <t>task order 7</t>
  </si>
  <si>
    <t>BART WP07 Curb Management Guidelines</t>
  </si>
  <si>
    <t>task order 8</t>
  </si>
  <si>
    <t>BART WP08 Millbrae Station Access &amp; Circulation</t>
  </si>
  <si>
    <t>WP 10</t>
  </si>
  <si>
    <t>WP 10 Asset Management</t>
  </si>
  <si>
    <t>OCTA Transit Master Plan</t>
  </si>
  <si>
    <t>Ron Kilcoyne</t>
  </si>
  <si>
    <t>San Mateo 4th Ave &amp; Railroad Ave TDM Plan</t>
  </si>
  <si>
    <t>Los Altos Church Expansion TIA Peer Review</t>
  </si>
  <si>
    <t>Hanna &amp; Van Atta</t>
  </si>
  <si>
    <t>Summit Co LRTP - Park City Tech Support</t>
  </si>
  <si>
    <t xml:space="preserve">Park City Municipal Corporation </t>
  </si>
  <si>
    <t>Park City Parking Implementation Design</t>
  </si>
  <si>
    <t>City of Park City</t>
  </si>
  <si>
    <t>Planning and Community Relations Support Services</t>
  </si>
  <si>
    <t xml:space="preserve">Valley Metro </t>
  </si>
  <si>
    <t>HDR</t>
  </si>
  <si>
    <t>2017 Regional Transit Framework Study Update</t>
  </si>
  <si>
    <t>Maricopa Association of Governments (MAG)</t>
  </si>
  <si>
    <t>Placentia OCTA Metrolink Station Parking Study</t>
  </si>
  <si>
    <t xml:space="preserve">City of Placentia </t>
  </si>
  <si>
    <t>Tri-Valley Paratransit Services Assessment</t>
  </si>
  <si>
    <t xml:space="preserve">City of Pleasanton, CA </t>
  </si>
  <si>
    <t>Portland Progress Update</t>
  </si>
  <si>
    <t xml:space="preserve">City of Portland Bureau of Transportation </t>
  </si>
  <si>
    <t xml:space="preserve">Stephanie Wright </t>
  </si>
  <si>
    <t>Portland Jupiter Hotel LZ Study</t>
  </si>
  <si>
    <t xml:space="preserve">Works Partnership Architecture </t>
  </si>
  <si>
    <t>Livable Streets Guide</t>
  </si>
  <si>
    <t xml:space="preserve">Portland Bureau of Planning &amp; Sustainability </t>
  </si>
  <si>
    <t>Corridor Capacity Report</t>
  </si>
  <si>
    <t>Planning of the Intermodal Providence Station Transit Center</t>
  </si>
  <si>
    <t xml:space="preserve">State of Rhode Island and Providence Plantations </t>
  </si>
  <si>
    <t>VHB</t>
  </si>
  <si>
    <t xml:space="preserve">Providence 6-10 Connector Concept Plan </t>
  </si>
  <si>
    <t>City of Providence</t>
  </si>
  <si>
    <t xml:space="preserve">Pueblo Area Wide Transit Functionality Study </t>
  </si>
  <si>
    <t>City of Pueblo</t>
  </si>
  <si>
    <t>Pueblo</t>
  </si>
  <si>
    <t>Rancho Cucamonga Mixed-Use Standards</t>
  </si>
  <si>
    <t xml:space="preserve">City of Rancho Cucamonga </t>
  </si>
  <si>
    <t>Rancho Cucamonga</t>
  </si>
  <si>
    <t>RTC Planning Services</t>
  </si>
  <si>
    <t xml:space="preserve">Regional Transportation Comm. of Washoe Co, Nevada </t>
  </si>
  <si>
    <t>Wood Rodger</t>
  </si>
  <si>
    <t>First Mile Last Mile Transportation Strategic Plan</t>
  </si>
  <si>
    <t>City of Richmond, CA</t>
  </si>
  <si>
    <t>Destination Medical Center SPEAKING</t>
  </si>
  <si>
    <t>Destination Medical Center</t>
  </si>
  <si>
    <t>Montgomery County TDM Working Group</t>
  </si>
  <si>
    <t xml:space="preserve">Montgomery County DOT </t>
  </si>
  <si>
    <t>Cakebread Cellars Parking Feasibility Study</t>
  </si>
  <si>
    <t xml:space="preserve">Cakebread Cellars </t>
  </si>
  <si>
    <t>Rutherford</t>
  </si>
  <si>
    <t>Sacramento Valley Station Master Planning</t>
  </si>
  <si>
    <t>Transportation Analysis Planning</t>
  </si>
  <si>
    <t>Metro, Transit System Expansion Policy</t>
  </si>
  <si>
    <t>Community Vibrancy Plan for Alisal/East Salinas Neighborhoods</t>
  </si>
  <si>
    <t>Salt Lake City Downtown Parking Implementation</t>
  </si>
  <si>
    <t>Downtown Alliance</t>
  </si>
  <si>
    <t>SamTrans Senior MobilityFY2017</t>
  </si>
  <si>
    <t>As-Needed Environmental and Transportation Analysis and Documentation (LOCAL)</t>
  </si>
  <si>
    <t xml:space="preserve">San Francisco Municipal Transportation Agency </t>
  </si>
  <si>
    <t>As-Needed Environmental and Transportation Analysis and Documentation (FHWA)</t>
  </si>
  <si>
    <t>McLaren Park Improvement Plan</t>
  </si>
  <si>
    <t>CMG, Terrain</t>
  </si>
  <si>
    <t>Cathleen Sullivan</t>
  </si>
  <si>
    <t>SF State Youth Program Trip Generation</t>
  </si>
  <si>
    <t xml:space="preserve">San Francisco State University </t>
  </si>
  <si>
    <t>UCSF Shuttle Analysis Update</t>
  </si>
  <si>
    <t xml:space="preserve">UCSF </t>
  </si>
  <si>
    <t>1500 Mission Project Assistance</t>
  </si>
  <si>
    <t xml:space="preserve">Skidmore, Owings, Merril LLC </t>
  </si>
  <si>
    <t xml:space="preserve">SFG Mission Rock Advisory Services Advisory Serbices </t>
  </si>
  <si>
    <t xml:space="preserve">San Francisco Giants </t>
  </si>
  <si>
    <t>Gator Pass Evaluation</t>
  </si>
  <si>
    <t>YBCBD Neighborhood Improvements</t>
  </si>
  <si>
    <t xml:space="preserve">Yerba Buena Community Benefit District </t>
  </si>
  <si>
    <t xml:space="preserve">Walk SF </t>
  </si>
  <si>
    <t>706 Mission Street 10B Officer Report</t>
  </si>
  <si>
    <t xml:space="preserve">706 Mission Street Co LLC </t>
  </si>
  <si>
    <t>SF State Transportation Survey 2016</t>
  </si>
  <si>
    <t xml:space="preserve">San Francisco County Transportation Authority </t>
  </si>
  <si>
    <t>SFCTA Van Ness Counts</t>
  </si>
  <si>
    <t>Michael Schwartz</t>
  </si>
  <si>
    <t>Pete Costa</t>
  </si>
  <si>
    <t>Yerba Buena Community Benefit District - 706 Mission St Traffic Enforcement</t>
  </si>
  <si>
    <t xml:space="preserve">Millennium Partners </t>
  </si>
  <si>
    <t>Bayshore Multi-Modal Facility Plan</t>
  </si>
  <si>
    <t xml:space="preserve">SF Planning </t>
  </si>
  <si>
    <t>MacArthur Station Parking Implementation</t>
  </si>
  <si>
    <t>Richmond Parking Code Peer Review</t>
  </si>
  <si>
    <t>Dyett &amp; Bhatia</t>
  </si>
  <si>
    <t>School traffic study peer review</t>
  </si>
  <si>
    <t>Cushman Wakefield</t>
  </si>
  <si>
    <t>Annie St Neighborhood Circulation Study 2016</t>
  </si>
  <si>
    <t>SF State Parking Garage Wayfiding</t>
  </si>
  <si>
    <t>Drew Meisel</t>
  </si>
  <si>
    <t>1031 Walnut Avenue TDM  Plan</t>
  </si>
  <si>
    <t>Carmel Partners</t>
  </si>
  <si>
    <t>SF State Transportation Survey Tasks</t>
  </si>
  <si>
    <t>SF Federal Reserve Bank Design Services</t>
  </si>
  <si>
    <t>WETA Ferry Terminal Parking and Access</t>
  </si>
  <si>
    <t>Task .001</t>
  </si>
  <si>
    <t>Task .002</t>
  </si>
  <si>
    <t>SF Bridge Housing Potrero TDM Plan</t>
  </si>
  <si>
    <t>Balboa Park TDM Plan</t>
  </si>
  <si>
    <t xml:space="preserve">San Francisco Planning Department </t>
  </si>
  <si>
    <t xml:space="preserve">San Francisco </t>
  </si>
  <si>
    <t>Concolors Development 201 Georgia St Parking Vallejo</t>
  </si>
  <si>
    <t>Concolors Development LLC</t>
  </si>
  <si>
    <t xml:space="preserve">City of San Jose, CA </t>
  </si>
  <si>
    <t>CORE Santa Clara Sustainable Development TDM Plan</t>
  </si>
  <si>
    <t xml:space="preserve">The CORE Companies </t>
  </si>
  <si>
    <t>Transportation Options Speaking engagement</t>
  </si>
  <si>
    <t>Santa Clara County Public Health Department</t>
  </si>
  <si>
    <t>VTA Eligibility Cost Analysis</t>
  </si>
  <si>
    <t>CH2MHILL</t>
  </si>
  <si>
    <t>Santana Row TDM Plan</t>
  </si>
  <si>
    <t>Bicycle Metrics Study</t>
  </si>
  <si>
    <t xml:space="preserve">San Jose </t>
  </si>
  <si>
    <t>5th &amp; Railroad San Mateo Feasibility Study</t>
  </si>
  <si>
    <t xml:space="preserve">EBL&amp;S Development LLC </t>
  </si>
  <si>
    <t>San Mateo Downtown Area Plan</t>
  </si>
  <si>
    <t>Mount Vernon Highway Street Design</t>
  </si>
  <si>
    <t>Tasman East Focus Area Plan</t>
  </si>
  <si>
    <t xml:space="preserve">City of Santa Clara </t>
  </si>
  <si>
    <t>Economics of Parking in Downtown Santa Cruz, CA</t>
  </si>
  <si>
    <t xml:space="preserve">City of Santa Cruz </t>
  </si>
  <si>
    <t>Santa Monica Downtown Parking Study Update</t>
  </si>
  <si>
    <t xml:space="preserve">City of Santa Monica, CA </t>
  </si>
  <si>
    <t>Santa Monica Rusty's Surf Ranch Parking Study</t>
  </si>
  <si>
    <t xml:space="preserve">Rusty's Surf Ranch </t>
  </si>
  <si>
    <t>Santa Monica Safe Routes for Seniors ATP Application</t>
  </si>
  <si>
    <t>Complete Street Network Planning and Implementation</t>
  </si>
  <si>
    <t>Parking Management Plan and Progressive Parking Strategy</t>
  </si>
  <si>
    <t>Seaside Paid Parking Concept Plan</t>
  </si>
  <si>
    <t>Seattle Center City Mobility Plan</t>
  </si>
  <si>
    <t xml:space="preserve">Seattle Department of Transportation </t>
  </si>
  <si>
    <t xml:space="preserve">CDM Smith </t>
  </si>
  <si>
    <t>Washington County Oregon TDM Assessment</t>
  </si>
  <si>
    <t xml:space="preserve">Washington County Oregon </t>
  </si>
  <si>
    <t>Pike &amp; Pine Streetscape Improvements</t>
  </si>
  <si>
    <t>Swift Company and ZGF</t>
  </si>
  <si>
    <t>Seattle Central College MIMP Support</t>
  </si>
  <si>
    <t xml:space="preserve">Seattle Central College </t>
  </si>
  <si>
    <t>Transpogroup</t>
  </si>
  <si>
    <t>Seattle RapidRide BRT Expansion Program Management Consultant</t>
  </si>
  <si>
    <t>CH2MHill</t>
  </si>
  <si>
    <t>ADA Paratransit Research on Innovative Strategies</t>
  </si>
  <si>
    <t xml:space="preserve">King County Department of Transportation </t>
  </si>
  <si>
    <t>Starbucks Headquarters Commute Plan</t>
  </si>
  <si>
    <t>Starbucks Co.</t>
  </si>
  <si>
    <t xml:space="preserve">Seattle </t>
  </si>
  <si>
    <t>Sedona Transportation Master Plan</t>
  </si>
  <si>
    <t xml:space="preserve">City of Sedona, AZ </t>
  </si>
  <si>
    <t>Randy Farwell</t>
  </si>
  <si>
    <t>Smyrna Spring Road Corridor Study</t>
  </si>
  <si>
    <t>City of Smyrna, GA</t>
  </si>
  <si>
    <t>Smyrna</t>
  </si>
  <si>
    <t>Sizemore Group</t>
  </si>
  <si>
    <t>Somerville Assembly Parking Regulatory Plan</t>
  </si>
  <si>
    <t>Partners Healthcare</t>
  </si>
  <si>
    <t>Sonoma County Permit and Resource Management Dpt.</t>
  </si>
  <si>
    <t xml:space="preserve">Sonoma </t>
  </si>
  <si>
    <t>South Burlington VT On-Call Planning Services</t>
  </si>
  <si>
    <t xml:space="preserve">City of South Burlington </t>
  </si>
  <si>
    <t>South Burlington</t>
  </si>
  <si>
    <t>Town Planning</t>
  </si>
  <si>
    <t>South San Francisco Oak Extension Traffic Analysis</t>
  </si>
  <si>
    <t xml:space="preserve">City of South San Francisco </t>
  </si>
  <si>
    <t>Genentech Campus MP &amp; EIR</t>
  </si>
  <si>
    <t>Lamphier Gregory/PTDM</t>
  </si>
  <si>
    <t>Genentech Childcare Traffic Study</t>
  </si>
  <si>
    <t>Genentech Carbon Footprint Report 2015</t>
  </si>
  <si>
    <t>Genentech fall commuter survey</t>
  </si>
  <si>
    <t>City of South San Francisco TDM Assistance</t>
  </si>
  <si>
    <t xml:space="preserve">South San Francisco </t>
  </si>
  <si>
    <t xml:space="preserve">SunTran, UT </t>
  </si>
  <si>
    <t>Stanford Transportation and Access Master Plan</t>
  </si>
  <si>
    <t>Stanford Health Care Transportation Services</t>
  </si>
  <si>
    <t>Stanford</t>
  </si>
  <si>
    <t>Washington County Transit Needs Study</t>
  </si>
  <si>
    <t>Washington County</t>
  </si>
  <si>
    <t>Stillwater</t>
  </si>
  <si>
    <t>Puyallup Avenue Corridor Conceptual Design</t>
  </si>
  <si>
    <t>Tampa SPP Real Estate Waterfront</t>
  </si>
  <si>
    <t>Strategic Property Partners, LLC</t>
  </si>
  <si>
    <t>City of Traverse City</t>
  </si>
  <si>
    <t>Traverse City</t>
  </si>
  <si>
    <t xml:space="preserve">Truckee Railyard </t>
  </si>
  <si>
    <t xml:space="preserve">Urban Planning Partners </t>
  </si>
  <si>
    <t>Urban Planning Partners</t>
  </si>
  <si>
    <t xml:space="preserve">Tulsa - Downtown Network Plan </t>
  </si>
  <si>
    <t>City of Tulsa</t>
  </si>
  <si>
    <t>Tulsa</t>
  </si>
  <si>
    <t>Speck &amp; Associates</t>
  </si>
  <si>
    <t>PennState Parking and TDM</t>
  </si>
  <si>
    <t>Office of Physical Plant</t>
  </si>
  <si>
    <t>University Park</t>
  </si>
  <si>
    <t>Desman</t>
  </si>
  <si>
    <t>TCRP H-53</t>
  </si>
  <si>
    <t>CH2M Hill</t>
  </si>
  <si>
    <t xml:space="preserve">Prince William County: Safety and Connectivity in a Planned Community </t>
  </si>
  <si>
    <t xml:space="preserve">TLC Technical Assistance </t>
  </si>
  <si>
    <t>Rock Creek East II Livability Study</t>
  </si>
  <si>
    <t>American University Shuttle Study</t>
  </si>
  <si>
    <t xml:space="preserve">American University </t>
  </si>
  <si>
    <t>Street Design Guide</t>
  </si>
  <si>
    <t xml:space="preserve">Institute of Transportation Engineers </t>
  </si>
  <si>
    <t>Panama City Public Space Management</t>
  </si>
  <si>
    <t xml:space="preserve">World Bank Group </t>
  </si>
  <si>
    <t>FTA New Starts Planning and Oversight</t>
  </si>
  <si>
    <t xml:space="preserve">Federal Transit Administration (FTA) </t>
  </si>
  <si>
    <t xml:space="preserve">Booz Allen Hamilton </t>
  </si>
  <si>
    <t>DC Van Ness Public Space Review</t>
  </si>
  <si>
    <t>ANC 3F</t>
  </si>
  <si>
    <t>NCHRP 20-65B: Task Order Research for the AASHTO Standing Committee on Public Transportation</t>
  </si>
  <si>
    <t xml:space="preserve">Transportation Research Board </t>
  </si>
  <si>
    <t>NCHRP 20-65A: Task 69 - Consolidation of Rural Transit Systems</t>
  </si>
  <si>
    <t>Inclusive Coordinated Transportation Consultant Services</t>
  </si>
  <si>
    <t>TCRP Project J-07 Synthesis Topic SG-14 ADA Paratransit Service Delivery Models</t>
  </si>
  <si>
    <t>Task order</t>
  </si>
  <si>
    <t>Ainger Place Parking Study</t>
  </si>
  <si>
    <t>Seaport Square</t>
  </si>
  <si>
    <t>Sasaki Associates</t>
  </si>
  <si>
    <t>Watsonville Downtown Parking Study</t>
  </si>
  <si>
    <t>City of Watsonville</t>
  </si>
  <si>
    <t>Watsonville</t>
  </si>
  <si>
    <t>Wauwatosa Metropolitan Center Master Plan</t>
  </si>
  <si>
    <t xml:space="preserve">City of Wauwatosa </t>
  </si>
  <si>
    <t>West Hollywood Multifamily Development Parking Study</t>
  </si>
  <si>
    <t xml:space="preserve">City of West Hollywood </t>
  </si>
  <si>
    <t>White Plains Hospital Parking and TDM Plan</t>
  </si>
  <si>
    <t>White Plains Hospital, NY</t>
  </si>
  <si>
    <t xml:space="preserve">Town of Windsor </t>
  </si>
  <si>
    <t xml:space="preserve">Suffolk County on-call </t>
  </si>
  <si>
    <t xml:space="preserve">Suffolk County Department of Public Works </t>
  </si>
  <si>
    <t>task 1</t>
  </si>
  <si>
    <t>Up to 2015</t>
  </si>
  <si>
    <t>Copied from G:\Current\NN_MAPS\Sector_Maps\2016_Winners_thru1stQuarter\Table\Winners_201603.xlsx</t>
  </si>
  <si>
    <t>JOINID</t>
  </si>
  <si>
    <t>Geocoding</t>
  </si>
  <si>
    <t>X</t>
  </si>
  <si>
    <t>Y</t>
  </si>
  <si>
    <t>Dorchester</t>
  </si>
  <si>
    <t>Farmington</t>
  </si>
  <si>
    <t>Hartford, CT</t>
  </si>
  <si>
    <t>Rye</t>
  </si>
  <si>
    <t>Camarillo_CA</t>
  </si>
  <si>
    <t>Fullerton_CA</t>
  </si>
  <si>
    <t>Jamaica Plain_MA</t>
  </si>
  <si>
    <t>Kandiyohi_MN</t>
  </si>
  <si>
    <t>Kandiyohi</t>
  </si>
  <si>
    <t>Lawrence_KS</t>
  </si>
  <si>
    <t>Lebanon_OR</t>
  </si>
  <si>
    <t>Lethbridge_AB</t>
  </si>
  <si>
    <t>Lethbridge</t>
  </si>
  <si>
    <t>Pima_AZ</t>
  </si>
  <si>
    <t>Pima</t>
  </si>
  <si>
    <t>Rutherford_CA</t>
  </si>
  <si>
    <t>Santa Ana_CA</t>
  </si>
  <si>
    <t>Santa Ana</t>
  </si>
  <si>
    <t>Ulster_NY</t>
  </si>
  <si>
    <t>Ulster</t>
  </si>
  <si>
    <t>Alberta_VA</t>
  </si>
  <si>
    <t>Alberta</t>
  </si>
  <si>
    <t xml:space="preserve">CT                  </t>
  </si>
  <si>
    <t>Norwalk_CT</t>
  </si>
  <si>
    <t>Norwalk</t>
  </si>
  <si>
    <t>Waterbury</t>
  </si>
  <si>
    <t xml:space="preserve">CT                     </t>
  </si>
  <si>
    <t>Fairbanks_AK</t>
  </si>
  <si>
    <t>Fairbanks</t>
  </si>
  <si>
    <t>Bradford_MA</t>
  </si>
  <si>
    <t>Bradford</t>
  </si>
  <si>
    <t>Windsor_CT</t>
  </si>
  <si>
    <t>Beverly_MA</t>
  </si>
  <si>
    <t>Darien_CT</t>
  </si>
  <si>
    <t>Darien</t>
  </si>
  <si>
    <t>San Marcos_TX</t>
  </si>
  <si>
    <t>Calexico_CA</t>
  </si>
  <si>
    <t>Calexico</t>
  </si>
  <si>
    <t>Source</t>
  </si>
  <si>
    <t>`</t>
  </si>
  <si>
    <t>Abu Dhabi_United Arab Emirates</t>
  </si>
  <si>
    <t>Acton_MA</t>
  </si>
  <si>
    <t>Akron_OH</t>
  </si>
  <si>
    <t>Alameda_CA</t>
  </si>
  <si>
    <t>Alamo_CA</t>
  </si>
  <si>
    <t>Albany_NY</t>
  </si>
  <si>
    <t>Albany_OR</t>
  </si>
  <si>
    <t>Albuquerque_NM</t>
  </si>
  <si>
    <t>Alexandria_VA</t>
  </si>
  <si>
    <t>Allentown_PA</t>
  </si>
  <si>
    <t>Alpharetta_GA</t>
  </si>
  <si>
    <t>Altamonte Springs_FL</t>
  </si>
  <si>
    <t>Amherst_MA</t>
  </si>
  <si>
    <t>Anaheim_CA</t>
  </si>
  <si>
    <t>Andover_MA</t>
  </si>
  <si>
    <t>Angwin_CA</t>
  </si>
  <si>
    <t>Ann Arbor_MI</t>
  </si>
  <si>
    <t>Annapolis_MD</t>
  </si>
  <si>
    <t>Apple Valley_MN</t>
  </si>
  <si>
    <t>Aquinnah_MA</t>
  </si>
  <si>
    <t>Arlington Heights_IL</t>
  </si>
  <si>
    <t>Arlington_MA</t>
  </si>
  <si>
    <t>Arlington_TX</t>
  </si>
  <si>
    <t>Arlington_VA</t>
  </si>
  <si>
    <t>Arvada_CO</t>
  </si>
  <si>
    <t>Asheville_NC</t>
  </si>
  <si>
    <t>Ashland_OR</t>
  </si>
  <si>
    <t>Asotin_WA</t>
  </si>
  <si>
    <t>Aspen_CO</t>
  </si>
  <si>
    <t>Atherton_CA</t>
  </si>
  <si>
    <t>Atlanta_GA</t>
  </si>
  <si>
    <t>Auburn_ME</t>
  </si>
  <si>
    <t>Auckland_New Zealand</t>
  </si>
  <si>
    <t>Augusta_ME</t>
  </si>
  <si>
    <t>Avondale Estates_GA</t>
  </si>
  <si>
    <t>Bakersfield_CA</t>
  </si>
  <si>
    <t>Baltimore_MD</t>
  </si>
  <si>
    <t>Barrington_RI</t>
  </si>
  <si>
    <t>Baton Rouge_LA</t>
  </si>
  <si>
    <t>Beaverton_OR</t>
  </si>
  <si>
    <t>Bedford_NH</t>
  </si>
  <si>
    <t>Bellevue_WA</t>
  </si>
  <si>
    <t>Bellingham_WA</t>
  </si>
  <si>
    <t>Belmont_MA</t>
  </si>
  <si>
    <t>Beloit_WI</t>
  </si>
  <si>
    <t>Bend_OR</t>
  </si>
  <si>
    <t>Benicia_CA</t>
  </si>
  <si>
    <t>Berkeley_CA</t>
  </si>
  <si>
    <t>Bethesda_CA</t>
  </si>
  <si>
    <t>Bethesda_MD</t>
  </si>
  <si>
    <t>Bethlehem_NH</t>
  </si>
  <si>
    <t>Bettendorf_IA</t>
  </si>
  <si>
    <t>Beverly Hills_CA</t>
  </si>
  <si>
    <t>Billings_MT</t>
  </si>
  <si>
    <t>Binghamton_NY</t>
  </si>
  <si>
    <t>Birmingham_AL</t>
  </si>
  <si>
    <t>Birmingham_MI</t>
  </si>
  <si>
    <t>Bismarck_ND</t>
  </si>
  <si>
    <t>Bloomington_IL</t>
  </si>
  <si>
    <t>Boise_ID</t>
  </si>
  <si>
    <t>Bothell_WA</t>
  </si>
  <si>
    <t>Boulder_CO</t>
  </si>
  <si>
    <t>Bountiful_UT</t>
  </si>
  <si>
    <t>Breckenridge_CO</t>
  </si>
  <si>
    <t>Bremerton_WA</t>
  </si>
  <si>
    <t>Brentwood_MO</t>
  </si>
  <si>
    <t>Bridgeport_CA</t>
  </si>
  <si>
    <t>Bridgewater_MA</t>
  </si>
  <si>
    <t>Brisbane_CA</t>
  </si>
  <si>
    <t>Brockton_MA</t>
  </si>
  <si>
    <t>Brookings_OR</t>
  </si>
  <si>
    <t>Brookline_MA</t>
  </si>
  <si>
    <t>Brooklyn_NY</t>
  </si>
  <si>
    <t>Buffalo_NY</t>
  </si>
  <si>
    <t>Burbank_CA</t>
  </si>
  <si>
    <t>Burlingame_CA</t>
  </si>
  <si>
    <t>Burlington_VT</t>
  </si>
  <si>
    <t>Burnaby_BC</t>
  </si>
  <si>
    <t>Burnsville_MN</t>
  </si>
  <si>
    <t>Cambridge_MA</t>
  </si>
  <si>
    <t>Canada_AB</t>
  </si>
  <si>
    <t>Ottawa_Canada</t>
  </si>
  <si>
    <t>Canmore_Canada</t>
  </si>
  <si>
    <t>Carlsbad_CA</t>
  </si>
  <si>
    <t>Carmel_IN</t>
  </si>
  <si>
    <t>Carson City_CA</t>
  </si>
  <si>
    <t>Carteret_NJ</t>
  </si>
  <si>
    <t>Cary_NC</t>
  </si>
  <si>
    <t>Casper_WY</t>
  </si>
  <si>
    <t>Changzhou_China</t>
  </si>
  <si>
    <t>Chapel Hill_NC</t>
  </si>
  <si>
    <t>Charleston_SC</t>
  </si>
  <si>
    <t>Charlotte_NC</t>
  </si>
  <si>
    <t>Charlottesville_VA</t>
  </si>
  <si>
    <t>Chattanooga_TN</t>
  </si>
  <si>
    <t>Chelmsford_MA</t>
  </si>
  <si>
    <t>Cheshire_CT</t>
  </si>
  <si>
    <t>Chicago_IL</t>
  </si>
  <si>
    <t>Chico_CA</t>
  </si>
  <si>
    <t>Chicopee_MA</t>
  </si>
  <si>
    <t>Chula Vista_CA</t>
  </si>
  <si>
    <t>Cincinnati_OH</t>
  </si>
  <si>
    <t>Citrus Heights_CA</t>
  </si>
  <si>
    <t>Claremont_NH</t>
  </si>
  <si>
    <t>Clarkston_WA</t>
  </si>
  <si>
    <t>Cleveland_OH</t>
  </si>
  <si>
    <t>Cloverdale_CA</t>
  </si>
  <si>
    <t>Cochrane_Canada</t>
  </si>
  <si>
    <t>College Park_MD</t>
  </si>
  <si>
    <t>Colorado Springs_CO</t>
  </si>
  <si>
    <t>Columbia_MD</t>
  </si>
  <si>
    <t>Columbus_IN</t>
  </si>
  <si>
    <t>Columbus_OH</t>
  </si>
  <si>
    <t>Concord_CA</t>
  </si>
  <si>
    <t>Concord_MA</t>
  </si>
  <si>
    <t>Concord_NH</t>
  </si>
  <si>
    <t>Coquitlam_BC</t>
  </si>
  <si>
    <t>Coral Gables_FL</t>
  </si>
  <si>
    <t>Corpus Christi_TX</t>
  </si>
  <si>
    <t>Cortland_NY</t>
  </si>
  <si>
    <t>Corvallis_OR</t>
  </si>
  <si>
    <t>Cotati_CA</t>
  </si>
  <si>
    <t>Council Bluffs_IA</t>
  </si>
  <si>
    <t>Covington_OR</t>
  </si>
  <si>
    <t>Culver City_CA</t>
  </si>
  <si>
    <t>Cupertino_CA</t>
  </si>
  <si>
    <t>Dallas_TX</t>
  </si>
  <si>
    <t>Dana Point_CA</t>
  </si>
  <si>
    <t>Danvers_MA</t>
  </si>
  <si>
    <t>Dar es Salaam_Tanzania</t>
  </si>
  <si>
    <t>Dartmouth_MA</t>
  </si>
  <si>
    <t>Davenport_IA</t>
  </si>
  <si>
    <t>Davis_CA</t>
  </si>
  <si>
    <t>Dayton_OH</t>
  </si>
  <si>
    <t>Decatur_GA</t>
  </si>
  <si>
    <t>Deerfield_MA</t>
  </si>
  <si>
    <t>Del Mar_CA</t>
  </si>
  <si>
    <t>Delano_CA</t>
  </si>
  <si>
    <t>Delhi_India</t>
  </si>
  <si>
    <t>Denver_CO</t>
  </si>
  <si>
    <t>Des Moines_IA</t>
  </si>
  <si>
    <t>DeSoto_TX</t>
  </si>
  <si>
    <t>Detroit_MI</t>
  </si>
  <si>
    <t>Dixon_CA</t>
  </si>
  <si>
    <t>Dublin_OH</t>
  </si>
  <si>
    <t>Durham_NC</t>
  </si>
  <si>
    <t>E Boston_MA</t>
  </si>
  <si>
    <t>East Palo Alto_CA</t>
  </si>
  <si>
    <t>Eden Prairie_MN</t>
  </si>
  <si>
    <t>Edina_MN</t>
  </si>
  <si>
    <t>Edmonton_Canada</t>
  </si>
  <si>
    <t>El Centro_CA</t>
  </si>
  <si>
    <t>El Cerrito_CA</t>
  </si>
  <si>
    <t>El Monte_CA</t>
  </si>
  <si>
    <t>El Portal_CA</t>
  </si>
  <si>
    <t>Ellensburg_WA</t>
  </si>
  <si>
    <t>Enfield_CT</t>
  </si>
  <si>
    <t>Englewood_CO</t>
  </si>
  <si>
    <t>Essex_CT</t>
  </si>
  <si>
    <t>Eugene_OR</t>
  </si>
  <si>
    <t>Eureka_CA</t>
  </si>
  <si>
    <t>Everett_MA</t>
  </si>
  <si>
    <t>Everett_WA</t>
  </si>
  <si>
    <t>Fairfax_CA</t>
  </si>
  <si>
    <t>Fairfax_VA</t>
  </si>
  <si>
    <t>Fairfield_CA</t>
  </si>
  <si>
    <t>Falmouth_ME</t>
  </si>
  <si>
    <t>Fargo_ND</t>
  </si>
  <si>
    <t>Fayetteville_NC</t>
  </si>
  <si>
    <t>Flagstaff_AZ</t>
  </si>
  <si>
    <t>Florence_AZ</t>
  </si>
  <si>
    <t>Florianopolis_Brazil</t>
  </si>
  <si>
    <t>Forest Grove_OR</t>
  </si>
  <si>
    <t>Fort Bragg_CA</t>
  </si>
  <si>
    <t>Fort Collins_CO</t>
  </si>
  <si>
    <t>Fort Wright_KY</t>
  </si>
  <si>
    <t>Foster City_CA</t>
  </si>
  <si>
    <t>Fredericksburg_VA</t>
  </si>
  <si>
    <t>Fremont_CA</t>
  </si>
  <si>
    <t>Fresno_CA</t>
  </si>
  <si>
    <t>Ft. Lauderdale_FL</t>
  </si>
  <si>
    <t>Gainesville_FL</t>
  </si>
  <si>
    <t>Gaithersburg_MD</t>
  </si>
  <si>
    <t>Garden City_NY</t>
  </si>
  <si>
    <t>Geneva_IL</t>
  </si>
  <si>
    <t>Geyserville_CA</t>
  </si>
  <si>
    <t>Gilroy_CA</t>
  </si>
  <si>
    <t>Gladstone_MO</t>
  </si>
  <si>
    <t>Glendale_AZ</t>
  </si>
  <si>
    <t>Goffstown_NH</t>
  </si>
  <si>
    <t>Grand Canyon_AZ</t>
  </si>
  <si>
    <t>Grand Forks_ND</t>
  </si>
  <si>
    <t>Grand Rapids_MI</t>
  </si>
  <si>
    <t>Grants Pass_OR</t>
  </si>
  <si>
    <t>Grass Valley_CA</t>
  </si>
  <si>
    <t>Greeley_CO</t>
  </si>
  <si>
    <t>Greenville_SC</t>
  </si>
  <si>
    <t>Greenwood Village_CO</t>
  </si>
  <si>
    <t>Guadalajara_Mexico</t>
  </si>
  <si>
    <t>Guadalupe_CA</t>
  </si>
  <si>
    <t>Guangzhou_China</t>
  </si>
  <si>
    <t>Guatemala_Guatemala</t>
  </si>
  <si>
    <t>Half Moon Bay_CA</t>
  </si>
  <si>
    <t>Hamilton_Canada</t>
  </si>
  <si>
    <t>Harbin_China</t>
  </si>
  <si>
    <t>Hartford_CT</t>
  </si>
  <si>
    <t>Haverhill_MA</t>
  </si>
  <si>
    <t>Hayward_CA</t>
  </si>
  <si>
    <t>Helena_MT</t>
  </si>
  <si>
    <t>Henderson_NV</t>
  </si>
  <si>
    <t>Herndon_VA</t>
  </si>
  <si>
    <t>Highland Park_TX</t>
  </si>
  <si>
    <t>Hillsborough_CA</t>
  </si>
  <si>
    <t>Hilo_HI</t>
  </si>
  <si>
    <t>Hoboken_NJ</t>
  </si>
  <si>
    <t>Hollister_CA</t>
  </si>
  <si>
    <t>Hudson_MA</t>
  </si>
  <si>
    <t>Hull_MA</t>
  </si>
  <si>
    <t>Huntington_NY</t>
  </si>
  <si>
    <t>Huntsville_AL</t>
  </si>
  <si>
    <t>Hyannis_MA</t>
  </si>
  <si>
    <t>India_India</t>
  </si>
  <si>
    <t>Iowa City_IA</t>
  </si>
  <si>
    <t>Irvine_CA</t>
  </si>
  <si>
    <t>Issaquah_WA</t>
  </si>
  <si>
    <t>Ithaca_NY</t>
  </si>
  <si>
    <t>Jackson_WY</t>
  </si>
  <si>
    <t>Jacksonville_FL</t>
  </si>
  <si>
    <t>Jacksonville_NC</t>
  </si>
  <si>
    <t>Janesville_WI</t>
  </si>
  <si>
    <t>Jersey City_NJ</t>
  </si>
  <si>
    <t>Jinan_China</t>
  </si>
  <si>
    <t>Joliet_IL</t>
  </si>
  <si>
    <t>Juneau_AK</t>
  </si>
  <si>
    <t>Kansas City_KS</t>
  </si>
  <si>
    <t>Kansas City_MO</t>
  </si>
  <si>
    <t>Keene_NH</t>
  </si>
  <si>
    <t>Kelowna_Canada</t>
  </si>
  <si>
    <t>Kent_WA</t>
  </si>
  <si>
    <t>Kerman_CA</t>
  </si>
  <si>
    <t>Kings County_CA</t>
  </si>
  <si>
    <t>Kingston_NY</t>
  </si>
  <si>
    <t>Kitchener_Canada</t>
  </si>
  <si>
    <t>Knox County_ME</t>
  </si>
  <si>
    <t>La Canada Flintridge_CA</t>
  </si>
  <si>
    <t>La Jolla_CA</t>
  </si>
  <si>
    <t>Lafayette_IN</t>
  </si>
  <si>
    <t>Lake City_FL</t>
  </si>
  <si>
    <t>Lake Tahoe_CA</t>
  </si>
  <si>
    <t>Lakewood_CO</t>
  </si>
  <si>
    <t>Lakewood_WA</t>
  </si>
  <si>
    <t>Lancaster_CA</t>
  </si>
  <si>
    <t>Langley Park_MD</t>
  </si>
  <si>
    <t>Lansdale_PA</t>
  </si>
  <si>
    <t>Lansing_MI</t>
  </si>
  <si>
    <t>Laramie_WY</t>
  </si>
  <si>
    <t>Larkspur_CA</t>
  </si>
  <si>
    <t>Las Cruce_NM</t>
  </si>
  <si>
    <t>Las Vegas_NV</t>
  </si>
  <si>
    <t>Lawrence_MA</t>
  </si>
  <si>
    <t>Leawood_KS</t>
  </si>
  <si>
    <t>Lebanon_NH</t>
  </si>
  <si>
    <t>Lewisville_TX</t>
  </si>
  <si>
    <t>Lexington_KY</t>
  </si>
  <si>
    <t>Lexington_MA</t>
  </si>
  <si>
    <t>Lihue_HI</t>
  </si>
  <si>
    <t>Lincoln_NE</t>
  </si>
  <si>
    <t>Lindenhurst_NY</t>
  </si>
  <si>
    <t>Livermore_CA</t>
  </si>
  <si>
    <t>Livingston_CA</t>
  </si>
  <si>
    <t>Lodi_CA</t>
  </si>
  <si>
    <t>Logan_UT</t>
  </si>
  <si>
    <t>Londonderry_NH</t>
  </si>
  <si>
    <t>Long Beach_CA</t>
  </si>
  <si>
    <t>Longview_WA</t>
  </si>
  <si>
    <t>Los Altos Hills_CA</t>
  </si>
  <si>
    <t>Los Altos_CA</t>
  </si>
  <si>
    <t>Los Gatos_CA</t>
  </si>
  <si>
    <t>Louisville_KY</t>
  </si>
  <si>
    <t>Lowell_MA</t>
  </si>
  <si>
    <t>Lynwood_CA</t>
  </si>
  <si>
    <t>Madera County_CA</t>
  </si>
  <si>
    <t>Madison_WI</t>
  </si>
  <si>
    <t>Malvern_PA</t>
  </si>
  <si>
    <t>Mammoth Lakes_CA</t>
  </si>
  <si>
    <t>Yichang_China</t>
  </si>
  <si>
    <t>Manitou Springs_CO</t>
  </si>
  <si>
    <t>Mankato_MN</t>
  </si>
  <si>
    <t>Manteca_CA</t>
  </si>
  <si>
    <t>Maple Grove_MN</t>
  </si>
  <si>
    <t>Mariposa_CA</t>
  </si>
  <si>
    <t>Mariposa_TX</t>
  </si>
  <si>
    <t>Markham_Canada</t>
  </si>
  <si>
    <t>Marlton_NJ</t>
  </si>
  <si>
    <t>Marquette_MI</t>
  </si>
  <si>
    <t>Maui_HI</t>
  </si>
  <si>
    <t>Medford_MA</t>
  </si>
  <si>
    <t>Medford_OR</t>
  </si>
  <si>
    <t>Melrose_MA</t>
  </si>
  <si>
    <t>Memphis_TN</t>
  </si>
  <si>
    <t>Menlo Park_CA</t>
  </si>
  <si>
    <t>Merced_CA</t>
  </si>
  <si>
    <t>Meridian_ID</t>
  </si>
  <si>
    <t>Metuchen_NJ</t>
  </si>
  <si>
    <t>Mexico City_Mexico</t>
  </si>
  <si>
    <t>Miami Beach_FL</t>
  </si>
  <si>
    <t>Miami_FL</t>
  </si>
  <si>
    <t>Michigan City_IN</t>
  </si>
  <si>
    <t>Mill Valley_CA</t>
  </si>
  <si>
    <t>Millerton_NY</t>
  </si>
  <si>
    <t>Milpitas_CA</t>
  </si>
  <si>
    <t>Milwaukee_WI</t>
  </si>
  <si>
    <t>Milwaukie_OR</t>
  </si>
  <si>
    <t>Minnetonka_MN</t>
  </si>
  <si>
    <t>Minot_ND</t>
  </si>
  <si>
    <t>Missoula_MT</t>
  </si>
  <si>
    <t>Mobile_AL</t>
  </si>
  <si>
    <t>Modesto_CA</t>
  </si>
  <si>
    <t>Monroeville_PA</t>
  </si>
  <si>
    <t>Montclair_CA</t>
  </si>
  <si>
    <t>Montclair_NJ</t>
  </si>
  <si>
    <t>Monterey_CA</t>
  </si>
  <si>
    <t>Monticello_NY</t>
  </si>
  <si>
    <t>Montpelier_VT</t>
  </si>
  <si>
    <t>Morrisville_VT</t>
  </si>
  <si>
    <t>Moscow_ID</t>
  </si>
  <si>
    <t>Moscow_Russia</t>
  </si>
  <si>
    <t>Mountain View_CA</t>
  </si>
  <si>
    <t>Nanaimo_Canada</t>
  </si>
  <si>
    <t>Nanjing_China</t>
  </si>
  <si>
    <t>Nantucket_MA</t>
  </si>
  <si>
    <t>Napa_CA</t>
  </si>
  <si>
    <t>NAS North Island_CA</t>
  </si>
  <si>
    <t>Nashville_TN</t>
  </si>
  <si>
    <t>Needham_MA</t>
  </si>
  <si>
    <t>New Albany_IN</t>
  </si>
  <si>
    <t>New Brunswick_NJ</t>
  </si>
  <si>
    <t>New Castle_DE</t>
  </si>
  <si>
    <t>New London_CT</t>
  </si>
  <si>
    <t>New Paltz_NY</t>
  </si>
  <si>
    <t>New Rochelle_NY</t>
  </si>
  <si>
    <t>New Westminster_BC</t>
  </si>
  <si>
    <t>Newington_CT</t>
  </si>
  <si>
    <t>Newport Beach_CA</t>
  </si>
  <si>
    <t>Newton_MA</t>
  </si>
  <si>
    <t>Newton_NJ</t>
  </si>
  <si>
    <t>Norfolk_VA</t>
  </si>
  <si>
    <t>North Bethesda_MD</t>
  </si>
  <si>
    <t>North Charleston_SC</t>
  </si>
  <si>
    <t>North Easton_MA</t>
  </si>
  <si>
    <t>North Hempstead_NY</t>
  </si>
  <si>
    <t>North Kingstown_RI</t>
  </si>
  <si>
    <t>North Little Rock_AR</t>
  </si>
  <si>
    <t>North Natomas_CA</t>
  </si>
  <si>
    <t>North Vancouver_Canada</t>
  </si>
  <si>
    <t>Northampton_MA</t>
  </si>
  <si>
    <t>Norwich_CT</t>
  </si>
  <si>
    <t>Oceanside_CA</t>
  </si>
  <si>
    <t>Ojai_CA</t>
  </si>
  <si>
    <t>Oklahoma City_OK</t>
  </si>
  <si>
    <t>Olathe_KS</t>
  </si>
  <si>
    <t>Old Westbury_NY</t>
  </si>
  <si>
    <t>Olympia_WA</t>
  </si>
  <si>
    <t>Omaha_NE</t>
  </si>
  <si>
    <t>Orange_CA</t>
  </si>
  <si>
    <t>Orange_MA</t>
  </si>
  <si>
    <t>Oregon City_OR</t>
  </si>
  <si>
    <t>Orlando_FL</t>
  </si>
  <si>
    <t>Ossining_NY</t>
  </si>
  <si>
    <t>Overland Park_KS</t>
  </si>
  <si>
    <t>Oxnard_CA</t>
  </si>
  <si>
    <t>Palmdale_CA</t>
  </si>
  <si>
    <t>Palo Alto_CA</t>
  </si>
  <si>
    <t>Park City_UT</t>
  </si>
  <si>
    <t>Pasadena_CA</t>
  </si>
  <si>
    <t>Pawtucket_RI</t>
  </si>
  <si>
    <t>Pendelton_OR</t>
  </si>
  <si>
    <t>Pendleton_OR</t>
  </si>
  <si>
    <t>Pensacola_FL</t>
  </si>
  <si>
    <t>Peoria_AZ</t>
  </si>
  <si>
    <t>Petaluma_CA</t>
  </si>
  <si>
    <t>Philadelphia_PA</t>
  </si>
  <si>
    <t>Phoenix_AZ</t>
  </si>
  <si>
    <t>Piedmont_CA</t>
  </si>
  <si>
    <t>Piscataway_NJ</t>
  </si>
  <si>
    <t>Pittsburgh_PA</t>
  </si>
  <si>
    <t>Pittsfield_MA</t>
  </si>
  <si>
    <t>Placentia_CA</t>
  </si>
  <si>
    <t>Pleasanton_CA</t>
  </si>
  <si>
    <t>Pomona_CA</t>
  </si>
  <si>
    <t>Pomona_NY</t>
  </si>
  <si>
    <t>Port Au Prince_Haiti</t>
  </si>
  <si>
    <t>Port Orchard_OR</t>
  </si>
  <si>
    <t>Port Washington_WI</t>
  </si>
  <si>
    <t>Portland_ME</t>
  </si>
  <si>
    <t>Portland_OR</t>
  </si>
  <si>
    <t>Portsmouth_NH</t>
  </si>
  <si>
    <t>Prescott_AZ</t>
  </si>
  <si>
    <t>Princeton_NJ</t>
  </si>
  <si>
    <t>Providence_RI</t>
  </si>
  <si>
    <t>Puyallup_WA</t>
  </si>
  <si>
    <t>Qatar_Qatar</t>
  </si>
  <si>
    <t>Queens_NY</t>
  </si>
  <si>
    <t>Queensbury_NY</t>
  </si>
  <si>
    <t>Quincy_CA</t>
  </si>
  <si>
    <t>Rancho Cordova_CA</t>
  </si>
  <si>
    <t>Reading_MA</t>
  </si>
  <si>
    <t>Redding_CA</t>
  </si>
  <si>
    <t>Redmond_OR</t>
  </si>
  <si>
    <t>Redmond_WA</t>
  </si>
  <si>
    <t>Redmond_wa</t>
  </si>
  <si>
    <t>Redwood City_CA</t>
  </si>
  <si>
    <t>Reno_NV</t>
  </si>
  <si>
    <t>Renton_WA</t>
  </si>
  <si>
    <t>Richmond Hill_CA</t>
  </si>
  <si>
    <t>Richmond_BC</t>
  </si>
  <si>
    <t>Richmond_CA</t>
  </si>
  <si>
    <t>Richmond_VA</t>
  </si>
  <si>
    <t>Rio de Janeiro_Brazil</t>
  </si>
  <si>
    <t>Rio Vista_CA</t>
  </si>
  <si>
    <t>Riverdale_MD</t>
  </si>
  <si>
    <t>Riverside_CA</t>
  </si>
  <si>
    <t>Roanoke_VA</t>
  </si>
  <si>
    <t>Rock Hill_SC</t>
  </si>
  <si>
    <t>Rockford_IL</t>
  </si>
  <si>
    <t>Rockville_MD</t>
  </si>
  <si>
    <t>Rodeo_CA</t>
  </si>
  <si>
    <t>Roosevelt_UT</t>
  </si>
  <si>
    <t>Rosemary Beach_FL</t>
  </si>
  <si>
    <t>Ross_CA</t>
  </si>
  <si>
    <t>Roswell_GA</t>
  </si>
  <si>
    <t>Round Rock_TX</t>
  </si>
  <si>
    <t>Rutland_VT</t>
  </si>
  <si>
    <t>Sag Harbor_NY</t>
  </si>
  <si>
    <t>St. Paul_MN</t>
  </si>
  <si>
    <t>Salem_MA</t>
  </si>
  <si>
    <t>Salinas_CA</t>
  </si>
  <si>
    <t>Salt Lake City_UT</t>
  </si>
  <si>
    <t>San Antonio_TX</t>
  </si>
  <si>
    <t>San Benito_TX</t>
  </si>
  <si>
    <t>San Bernardino_CA</t>
  </si>
  <si>
    <t>San Buenaventura_CA</t>
  </si>
  <si>
    <t>San Carlos_CA</t>
  </si>
  <si>
    <t>San Clemente_CA</t>
  </si>
  <si>
    <t>San Diego_CA</t>
  </si>
  <si>
    <t>San Fernando_CA</t>
  </si>
  <si>
    <t>san francisco_CA</t>
  </si>
  <si>
    <t>San Joaquin_CA</t>
  </si>
  <si>
    <t>San Jose_CA</t>
  </si>
  <si>
    <t>San Leandro_CA</t>
  </si>
  <si>
    <t>San Luis Obispo_CA</t>
  </si>
  <si>
    <t>San Marcos_CA</t>
  </si>
  <si>
    <t>San Mateo_CA</t>
  </si>
  <si>
    <t>San Pablo_CA</t>
  </si>
  <si>
    <t>Sandoval_NM</t>
  </si>
  <si>
    <t>Sandy Springs_GA</t>
  </si>
  <si>
    <t>Santa Barbara_CA</t>
  </si>
  <si>
    <t>Santa Clara_CA</t>
  </si>
  <si>
    <t>Santa Fe_NM</t>
  </si>
  <si>
    <t>Santa Isabel_CA</t>
  </si>
  <si>
    <t>Santa Maria_CA</t>
  </si>
  <si>
    <t>Santa Rosa_CA</t>
  </si>
  <si>
    <t>Sao Paolo_Brazil</t>
  </si>
  <si>
    <t>Saskatoon_Canada</t>
  </si>
  <si>
    <t>Savannah_GA</t>
  </si>
  <si>
    <t>Seaside_FL</t>
  </si>
  <si>
    <t>Sebastopol_CA</t>
  </si>
  <si>
    <t>Sedona_AZ</t>
  </si>
  <si>
    <t>Sharon_CT</t>
  </si>
  <si>
    <t>Shawnee_KS</t>
  </si>
  <si>
    <t>Simsbury_CT</t>
  </si>
  <si>
    <t>Soledad_CA</t>
  </si>
  <si>
    <t>Somerville_NJ</t>
  </si>
  <si>
    <t>Sonoma_CA</t>
  </si>
  <si>
    <t>South El Monte_CA</t>
  </si>
  <si>
    <t>South Jordan_UT</t>
  </si>
  <si>
    <t>South Pasadena_CA</t>
  </si>
  <si>
    <t>South Portland_ME</t>
  </si>
  <si>
    <t>Springdale_UT</t>
  </si>
  <si>
    <t>Springfield_IL</t>
  </si>
  <si>
    <t>Springfield_MA</t>
  </si>
  <si>
    <t>Springvale_ME</t>
  </si>
  <si>
    <t>St. Charles_IL</t>
  </si>
  <si>
    <t>St. George_UT</t>
  </si>
  <si>
    <t>St. Johnsbury_VT</t>
  </si>
  <si>
    <t>St. Louis_MO</t>
  </si>
  <si>
    <t>Sterling_VA</t>
  </si>
  <si>
    <t>Stockholm_Sweden</t>
  </si>
  <si>
    <t>Stockton_CA</t>
  </si>
  <si>
    <t>Sudbury_Canada</t>
  </si>
  <si>
    <t>Suisun City_CA</t>
  </si>
  <si>
    <t>Sunnyvale_CA</t>
  </si>
  <si>
    <t>Tacoma_WA</t>
  </si>
  <si>
    <t>Takoma Park_MD</t>
  </si>
  <si>
    <t>Tallahassee_FL</t>
  </si>
  <si>
    <t>Taylor Mill_KY</t>
  </si>
  <si>
    <t>Tehachapi_CA</t>
  </si>
  <si>
    <t>Temple City_CA</t>
  </si>
  <si>
    <t>Terrell_TX</t>
  </si>
  <si>
    <t>Thornton_CO</t>
  </si>
  <si>
    <t>Thousand Oaks_CA</t>
  </si>
  <si>
    <t>Thousand Palms_CA</t>
  </si>
  <si>
    <t>Tiburon_CA</t>
  </si>
  <si>
    <t>Toronto_Canada</t>
  </si>
  <si>
    <t>Truckee_CA</t>
  </si>
  <si>
    <t>Tucson_AZ</t>
  </si>
  <si>
    <t>Tukwila_WA</t>
  </si>
  <si>
    <t>Turlock_CA</t>
  </si>
  <si>
    <t>Ukiah_CA</t>
  </si>
  <si>
    <t>Ulan Baatar_Mongolia</t>
  </si>
  <si>
    <t>Union City_CA</t>
  </si>
  <si>
    <t>Upland_CA</t>
  </si>
  <si>
    <t>Urbandale_IA</t>
  </si>
  <si>
    <t>Usk_WA</t>
  </si>
  <si>
    <t>Vacaville_CA</t>
  </si>
  <si>
    <t>Vallejo_CA</t>
  </si>
  <si>
    <t>Valparaiso_IN</t>
  </si>
  <si>
    <t>Vancouver_BC</t>
  </si>
  <si>
    <t>Vancouver_WA</t>
  </si>
  <si>
    <t>Ventura_CA</t>
  </si>
  <si>
    <t>Victoria_Canada</t>
  </si>
  <si>
    <t>Victorville_CA</t>
  </si>
  <si>
    <t>Vila do Clementino_Brazil</t>
  </si>
  <si>
    <t>Vineland_NJ</t>
  </si>
  <si>
    <t>Visalia_CA</t>
  </si>
  <si>
    <t>Vista_CA</t>
  </si>
  <si>
    <t>Walla Walla_WA</t>
  </si>
  <si>
    <t>Walnut Creek_CA</t>
  </si>
  <si>
    <t>Warm Springs_OR</t>
  </si>
  <si>
    <t>Warren_PA</t>
  </si>
  <si>
    <t>Waterloo_Canada</t>
  </si>
  <si>
    <t>Watertown_NY</t>
  </si>
  <si>
    <t>Wauwatosa_WI</t>
  </si>
  <si>
    <t>Weaverville_CA</t>
  </si>
  <si>
    <t>Wellsville_NY</t>
  </si>
  <si>
    <t>West Cape May_NJ</t>
  </si>
  <si>
    <t>West Covina_CA</t>
  </si>
  <si>
    <t>West Hartford_CT</t>
  </si>
  <si>
    <t>West Haven_CT</t>
  </si>
  <si>
    <t>West Hollywood_CA</t>
  </si>
  <si>
    <t>West Linn_OR</t>
  </si>
  <si>
    <t>West Olive_MI</t>
  </si>
  <si>
    <t>West Palm Beach_FL</t>
  </si>
  <si>
    <t>Westlake Village_CA</t>
  </si>
  <si>
    <t>Westminster_CA</t>
  </si>
  <si>
    <t>Wichita_KS</t>
  </si>
  <si>
    <t>Wilmington_NC</t>
  </si>
  <si>
    <t>Wilsonville_OR</t>
  </si>
  <si>
    <t>Winchester_MA</t>
  </si>
  <si>
    <t>Windsor_CA</t>
  </si>
  <si>
    <t>Windsor_MO</t>
  </si>
  <si>
    <t>Winooski_VT</t>
  </si>
  <si>
    <t>Winter Garden_FL</t>
  </si>
  <si>
    <t>Woodburn_OR</t>
  </si>
  <si>
    <t>Woodside_CA</t>
  </si>
  <si>
    <t>Worcester_MA</t>
  </si>
  <si>
    <t>Worley_ID</t>
  </si>
  <si>
    <t>Wuhan_China</t>
  </si>
  <si>
    <t>Yaphank_NY</t>
  </si>
  <si>
    <t>Yarmouth_ME</t>
  </si>
  <si>
    <t>Yorba Linda_CA</t>
  </si>
  <si>
    <t>Youngstown_OH</t>
  </si>
  <si>
    <t>Yreka_CA</t>
  </si>
  <si>
    <t>Yuba_CA</t>
  </si>
  <si>
    <t>Yuma_AZ</t>
  </si>
  <si>
    <t>Parking &amp;TDM</t>
  </si>
  <si>
    <t>Design &amp; Engineering</t>
  </si>
  <si>
    <t>All</t>
  </si>
  <si>
    <t>Other</t>
  </si>
  <si>
    <t>Added Oct 2017</t>
  </si>
  <si>
    <t>Added 2016</t>
  </si>
  <si>
    <t>Added 2016v2</t>
  </si>
  <si>
    <t>Stanford, CA</t>
  </si>
  <si>
    <t>South Burlington, VT</t>
  </si>
  <si>
    <t>Little Rock, AR</t>
  </si>
  <si>
    <t>McMinville, OR</t>
  </si>
  <si>
    <t>Moorpark, CA</t>
  </si>
  <si>
    <t>Augusta, GA</t>
  </si>
  <si>
    <t>Tampa, FL</t>
  </si>
  <si>
    <t>Hood River, OR</t>
  </si>
  <si>
    <t>Harrisburg, PA</t>
  </si>
  <si>
    <t>Pueblo, CO</t>
  </si>
  <si>
    <t>Commerce, CA</t>
  </si>
  <si>
    <t>Chelsea, MA</t>
  </si>
  <si>
    <t>Benton Harbor, MI</t>
  </si>
  <si>
    <t>Doraville, GA</t>
  </si>
  <si>
    <t>Rancho Cucamonga, CA</t>
  </si>
  <si>
    <t>Narbeth, PA</t>
  </si>
  <si>
    <t>Ames, IA</t>
  </si>
  <si>
    <t>Brownsville, TX</t>
  </si>
  <si>
    <t>Lomita, CA</t>
  </si>
  <si>
    <t>Dickenson, ND</t>
  </si>
  <si>
    <t>Calabasas, CA</t>
  </si>
  <si>
    <t>Watertown, MA</t>
  </si>
  <si>
    <t>Covina, CA</t>
  </si>
  <si>
    <t>Libertyville, IL</t>
  </si>
  <si>
    <t>Gypsum, CO</t>
  </si>
  <si>
    <t>University Park, PA</t>
  </si>
  <si>
    <t>Falls Church, VA</t>
  </si>
  <si>
    <t>Marietta, GA</t>
  </si>
  <si>
    <t>Lewisburg, PA</t>
  </si>
  <si>
    <t>Huntington, WV</t>
  </si>
  <si>
    <t>Watsonville, CA</t>
  </si>
  <si>
    <t>White Plains, NY</t>
  </si>
  <si>
    <t>Traverse City, MI</t>
  </si>
  <si>
    <t>Smyrna, GA</t>
  </si>
  <si>
    <t>Tulsa, OK</t>
  </si>
  <si>
    <t>Stillwater, MN</t>
  </si>
  <si>
    <t>Hapeville, GA</t>
  </si>
  <si>
    <t>Russellville, AR</t>
  </si>
  <si>
    <t>Rapid City, SD</t>
  </si>
  <si>
    <t>Johns Creek, GA</t>
  </si>
  <si>
    <t>Leesburg, VA</t>
  </si>
  <si>
    <t>Port Orchard, WA</t>
  </si>
  <si>
    <t>Fort Lauderdale, FL</t>
  </si>
  <si>
    <t>Juneau, AL</t>
  </si>
  <si>
    <t>Hauppauge, NY</t>
  </si>
  <si>
    <t>McLean, VA</t>
  </si>
  <si>
    <t>Orange , CA</t>
  </si>
  <si>
    <t>Claremont, CA</t>
  </si>
  <si>
    <t>Irvington, NY</t>
  </si>
  <si>
    <t>Wilmington, DE</t>
  </si>
  <si>
    <t>Kissimme, FL</t>
  </si>
  <si>
    <t>Austin , TX</t>
  </si>
  <si>
    <t>Grand Junction, CO</t>
  </si>
  <si>
    <t>Poughkeepsie, NY</t>
  </si>
  <si>
    <t>Peekskill , NY</t>
  </si>
  <si>
    <t>Bloomington, IN</t>
  </si>
  <si>
    <t>South Euclid, OH</t>
  </si>
  <si>
    <t>Centralia, WA</t>
  </si>
  <si>
    <t>Braintree, MA</t>
  </si>
  <si>
    <t>Lancaster, PA</t>
  </si>
  <si>
    <t>Norcross, GA</t>
  </si>
  <si>
    <t>Paramount, CA</t>
  </si>
  <si>
    <t>Cheverly, MD</t>
  </si>
  <si>
    <t>Wellesley, CA</t>
  </si>
  <si>
    <t>Redlands, CA</t>
  </si>
  <si>
    <t>Dorchester_MA</t>
  </si>
  <si>
    <t>Farmington_CT</t>
  </si>
  <si>
    <t>Manchester_NH</t>
  </si>
  <si>
    <t>Rye_NH</t>
  </si>
  <si>
    <t>Stanford_CA</t>
  </si>
  <si>
    <t>South Burlington_VT</t>
  </si>
  <si>
    <t>Little Rock_AR</t>
  </si>
  <si>
    <t>McMinville_OR</t>
  </si>
  <si>
    <t>Moorpark_CA</t>
  </si>
  <si>
    <t>Augusta_GA</t>
  </si>
  <si>
    <t>Tampa_FL</t>
  </si>
  <si>
    <t>Hood River_OR</t>
  </si>
  <si>
    <t>Harrisburg_PA</t>
  </si>
  <si>
    <t>Pueblo_CO</t>
  </si>
  <si>
    <t>Commerce_CA</t>
  </si>
  <si>
    <t>Chelsea_MA</t>
  </si>
  <si>
    <t>Benton Harbor_MI</t>
  </si>
  <si>
    <t>Doraville_GA</t>
  </si>
  <si>
    <t>Rancho Cucamonga_CA</t>
  </si>
  <si>
    <t>Narbeth_PA</t>
  </si>
  <si>
    <t>Ames_IA</t>
  </si>
  <si>
    <t>Brownsville_TX</t>
  </si>
  <si>
    <t>Lomita_CA</t>
  </si>
  <si>
    <t>Dickenson_ND</t>
  </si>
  <si>
    <t>Calabasas_CA</t>
  </si>
  <si>
    <t>Watertown_MA</t>
  </si>
  <si>
    <t>Covina_CA</t>
  </si>
  <si>
    <t>Libertyville_IL</t>
  </si>
  <si>
    <t>Gypsum_CO</t>
  </si>
  <si>
    <t>University Park_PA</t>
  </si>
  <si>
    <t>Falls Church_VA</t>
  </si>
  <si>
    <t>Marietta_GA</t>
  </si>
  <si>
    <t>Lewisburg_PA</t>
  </si>
  <si>
    <t>Huntington_WV</t>
  </si>
  <si>
    <t>Watsonville_CA</t>
  </si>
  <si>
    <t>White Plains_NY</t>
  </si>
  <si>
    <t>Traverse City_MI</t>
  </si>
  <si>
    <t>Smyrna_GA</t>
  </si>
  <si>
    <t>Tulsa_OK</t>
  </si>
  <si>
    <t>Stillwater_MN</t>
  </si>
  <si>
    <t>Hapeville_GA</t>
  </si>
  <si>
    <t>Russellville_AR</t>
  </si>
  <si>
    <t>Rapid City_SD</t>
  </si>
  <si>
    <t>Johns Creek_GA</t>
  </si>
  <si>
    <t>Leesburg_VA</t>
  </si>
  <si>
    <t>Port Orchard_WA</t>
  </si>
  <si>
    <t>Fort Lauderdale_FL</t>
  </si>
  <si>
    <t>Juneau_AL</t>
  </si>
  <si>
    <t>Hauppauge_NY</t>
  </si>
  <si>
    <t>McLean_VA</t>
  </si>
  <si>
    <t>Claremont_CA</t>
  </si>
  <si>
    <t>Irvington_NY</t>
  </si>
  <si>
    <t>Wilmington_DE</t>
  </si>
  <si>
    <t>Kissimme_FL</t>
  </si>
  <si>
    <t>Grand Junction_CO</t>
  </si>
  <si>
    <t>Poughkeepsie_NY</t>
  </si>
  <si>
    <t>Peekskill _NY</t>
  </si>
  <si>
    <t>Bloomington_IN</t>
  </si>
  <si>
    <t>South Euclid_OH</t>
  </si>
  <si>
    <t>Centralia_WA</t>
  </si>
  <si>
    <t>Braintree_MA</t>
  </si>
  <si>
    <t>Lancaster_PA</t>
  </si>
  <si>
    <t>Norcross_GA</t>
  </si>
  <si>
    <t>Paramount_CA</t>
  </si>
  <si>
    <t>Cheverly_MD</t>
  </si>
  <si>
    <t>Wellesley_CA</t>
  </si>
  <si>
    <t>Redlands_CA</t>
  </si>
  <si>
    <t>ParkingTDM</t>
  </si>
  <si>
    <t>ActiveTrans</t>
  </si>
  <si>
    <t>Engineering</t>
  </si>
  <si>
    <t>Bottineau Community Works Infrastructure Advanced Planning</t>
  </si>
  <si>
    <t xml:space="preserve">Hennepin County </t>
  </si>
  <si>
    <t>SRF</t>
  </si>
  <si>
    <t>2017-4</t>
  </si>
  <si>
    <t>Almono LP Development</t>
  </si>
  <si>
    <t xml:space="preserve">Oxford Development Company </t>
  </si>
  <si>
    <t>Kuwait Master Plan</t>
  </si>
  <si>
    <t xml:space="preserve">Perkins+Will </t>
  </si>
  <si>
    <t>London</t>
  </si>
  <si>
    <t>England</t>
  </si>
  <si>
    <t>North Vancouver Community Energy and Emissions Plan</t>
  </si>
  <si>
    <t>Berkeley Paratransit Study</t>
  </si>
  <si>
    <t>Univ of the Pacific Parking-TDM Scoping</t>
  </si>
  <si>
    <t xml:space="preserve">University of the Pacific </t>
  </si>
  <si>
    <t>Route 119 Complete Street Design Plan</t>
  </si>
  <si>
    <t xml:space="preserve">Town of Greenburgh </t>
  </si>
  <si>
    <t>Greenburgh</t>
  </si>
  <si>
    <t>Lynnwood Citywide Multimodal Transportation Planning</t>
  </si>
  <si>
    <t xml:space="preserve">City of Lynnwood, WA </t>
  </si>
  <si>
    <t>Lauren Squires</t>
  </si>
  <si>
    <t>SF Flower Mart Circulation Study</t>
  </si>
  <si>
    <t>Glendale Citywide Pedestrian Plan</t>
  </si>
  <si>
    <t>Complete Streets Guidelines and N. St. Albert Integration</t>
  </si>
  <si>
    <t xml:space="preserve">City of St. Albert </t>
  </si>
  <si>
    <t>St. Albert</t>
  </si>
  <si>
    <t>ISL Engineering</t>
  </si>
  <si>
    <t>District 10 Multimodal Mobility Management Study</t>
  </si>
  <si>
    <t>Stanford University Shuttle RFP Support</t>
  </si>
  <si>
    <t xml:space="preserve">Stanford Parking and Transportation Services </t>
  </si>
  <si>
    <t xml:space="preserve">Jamey Dempster </t>
  </si>
  <si>
    <t xml:space="preserve">LACMTA - North Hollywood Station Design </t>
  </si>
  <si>
    <t xml:space="preserve">Los Angeles County Metropolitan Transportation Aut </t>
  </si>
  <si>
    <t>Implementation of the TDM Program</t>
  </si>
  <si>
    <t>Terri O'Conner</t>
  </si>
  <si>
    <t>Terri O'Connor</t>
  </si>
  <si>
    <t>Comprehensive Fixed-Route Service Assessment and Transit Plan</t>
  </si>
  <si>
    <t>Mason Transit Authority</t>
  </si>
  <si>
    <t>Shelton</t>
  </si>
  <si>
    <t>TransLink Transit Priority Toolkit</t>
  </si>
  <si>
    <t>City of Boulder, CO</t>
  </si>
  <si>
    <t>Tulsa Downtown Walkability Study</t>
  </si>
  <si>
    <t>OneConcord-Concord Naval Station Reuse Project</t>
  </si>
  <si>
    <t xml:space="preserve">FivePoint Communities </t>
  </si>
  <si>
    <t>SamTrans Senior Mobility FY18</t>
  </si>
  <si>
    <t xml:space="preserve">San Mateo County Transit District </t>
  </si>
  <si>
    <t xml:space="preserve">David Koffman </t>
  </si>
  <si>
    <t>add-n</t>
  </si>
  <si>
    <t>Alberta Bicycle Facility Design Guide</t>
  </si>
  <si>
    <t xml:space="preserve">Calgary Pathway and Bikeway Plan </t>
  </si>
  <si>
    <t xml:space="preserve">Stantec </t>
  </si>
  <si>
    <t>Greening of the Fleet Analysis</t>
  </si>
  <si>
    <t xml:space="preserve">District of Columbia Dept Energy and Environment </t>
  </si>
  <si>
    <t xml:space="preserve">Dan Sommerville </t>
  </si>
  <si>
    <t>2017-10</t>
  </si>
  <si>
    <t>Stadium Road Neighbourhood Transportation Planning</t>
  </si>
  <si>
    <t xml:space="preserve">University of British Columbia - Supply Management </t>
  </si>
  <si>
    <t>SAN FRANCISCO 30 Van Ness Bicycle Facilities</t>
  </si>
  <si>
    <t>Empire State Development</t>
  </si>
  <si>
    <t>Parking Utilization Study for Canoga Park and Reseda</t>
  </si>
  <si>
    <t>P+W on team</t>
  </si>
  <si>
    <t>BridgeWay Station Shared Parking Analysis</t>
  </si>
  <si>
    <t>Hughes Investments Inc</t>
  </si>
  <si>
    <t>Mauldin</t>
  </si>
  <si>
    <t>Snohomish County GIS Network Analyst Services</t>
  </si>
  <si>
    <t xml:space="preserve">Paris Latham </t>
  </si>
  <si>
    <t>Paris Latham</t>
  </si>
  <si>
    <t>speaking</t>
  </si>
  <si>
    <t>Beijing Municipal Commission of Transport lecture</t>
  </si>
  <si>
    <t>Triway International Group</t>
  </si>
  <si>
    <t>NCTCOG Parking Symposium</t>
  </si>
  <si>
    <t>Flexible Parking for the Future Symposium</t>
  </si>
  <si>
    <t>FTS</t>
  </si>
  <si>
    <t>Yosemite - Bridalveil Fall Rehabilitation Project</t>
  </si>
  <si>
    <t xml:space="preserve">Yosemite Conservancy </t>
  </si>
  <si>
    <t>Foresta</t>
  </si>
  <si>
    <t>John Northmore Roberts &amp; Associates</t>
  </si>
  <si>
    <t>North Natomas Needs Assessment and Ops Plan</t>
  </si>
  <si>
    <t xml:space="preserve">North Natomas TMA </t>
  </si>
  <si>
    <t>17-11</t>
  </si>
  <si>
    <t>Louisiana DOT Complete Streets Workshops</t>
  </si>
  <si>
    <t>Louisiana Department of Transportation</t>
  </si>
  <si>
    <t>Fort Collins Redevelopment Master Plan Charrette</t>
  </si>
  <si>
    <t>Downtown Austin Alliance</t>
  </si>
  <si>
    <t>Campus Master Plan Update</t>
  </si>
  <si>
    <t xml:space="preserve">West Texas A&amp;M University </t>
  </si>
  <si>
    <t>Canyon</t>
  </si>
  <si>
    <t>Collin Tech Parking Analysis</t>
  </si>
  <si>
    <t>Colony Square Parking Study Update</t>
  </si>
  <si>
    <t xml:space="preserve">The Oak Creek Company </t>
  </si>
  <si>
    <t xml:space="preserve">Solano ADA Certification and Eligibility </t>
  </si>
  <si>
    <t>Solano Transportation Authority, CA</t>
  </si>
  <si>
    <t>Sudbury Eligibility</t>
  </si>
  <si>
    <t>Milpitas Pines Residential Parking Survey Analysis</t>
  </si>
  <si>
    <t>City of Milpitas</t>
  </si>
  <si>
    <t>Ezra Pincus-Roth</t>
  </si>
  <si>
    <t>1325 Old County Rd, Belmont PTDM Plan</t>
  </si>
  <si>
    <t>Transit Plaza Fixed-Route Operational Planning</t>
  </si>
  <si>
    <t>Seattle Climate Paris Commitment Analysis</t>
  </si>
  <si>
    <t xml:space="preserve">Seattle Office of Sustainability and Environment </t>
  </si>
  <si>
    <t>Downtown Master Plan and Parking Study</t>
  </si>
  <si>
    <t xml:space="preserve">City of Monroe, MI </t>
  </si>
  <si>
    <t>Monroe</t>
  </si>
  <si>
    <t>URS</t>
  </si>
  <si>
    <t>Las Vegas on Autonomous Vehicles</t>
  </si>
  <si>
    <t xml:space="preserve">Switch </t>
  </si>
  <si>
    <t>Memphis ULI Planning As if People Mattered</t>
  </si>
  <si>
    <t xml:space="preserve">ULI Memphis </t>
  </si>
  <si>
    <t>2015_1</t>
  </si>
  <si>
    <t>2015_2</t>
  </si>
  <si>
    <t>2015_3</t>
  </si>
  <si>
    <t>2015_4</t>
  </si>
  <si>
    <t>2015_5</t>
  </si>
  <si>
    <t>2015_6</t>
  </si>
  <si>
    <t>2015_7</t>
  </si>
  <si>
    <t>2015_8</t>
  </si>
  <si>
    <t>2015_9</t>
  </si>
  <si>
    <t>2015_10</t>
  </si>
  <si>
    <t>2015_11</t>
  </si>
  <si>
    <t>2015_12</t>
  </si>
  <si>
    <t>2015_13</t>
  </si>
  <si>
    <t>2015_14</t>
  </si>
  <si>
    <t>2015_15</t>
  </si>
  <si>
    <t>2015_16</t>
  </si>
  <si>
    <t>2015_17</t>
  </si>
  <si>
    <t>2015_18</t>
  </si>
  <si>
    <t>2015_19</t>
  </si>
  <si>
    <t>2015_20</t>
  </si>
  <si>
    <t>2015_21</t>
  </si>
  <si>
    <t>2015_22</t>
  </si>
  <si>
    <t>2015_23</t>
  </si>
  <si>
    <t>2015_24</t>
  </si>
  <si>
    <t>2015_25</t>
  </si>
  <si>
    <t>2015_26</t>
  </si>
  <si>
    <t>2015_27</t>
  </si>
  <si>
    <t>2015_28</t>
  </si>
  <si>
    <t>2015_29</t>
  </si>
  <si>
    <t>2015_30</t>
  </si>
  <si>
    <t>2015_31</t>
  </si>
  <si>
    <t>2015_32</t>
  </si>
  <si>
    <t>2015_33</t>
  </si>
  <si>
    <t>2015_34</t>
  </si>
  <si>
    <t>2015_35</t>
  </si>
  <si>
    <t>2015_36</t>
  </si>
  <si>
    <t>2015_37</t>
  </si>
  <si>
    <t>2015_38</t>
  </si>
  <si>
    <t>2015_39</t>
  </si>
  <si>
    <t>2015_40</t>
  </si>
  <si>
    <t>2015_41</t>
  </si>
  <si>
    <t>2015_42</t>
  </si>
  <si>
    <t>2015_43</t>
  </si>
  <si>
    <t>2015_44</t>
  </si>
  <si>
    <t>2015_45</t>
  </si>
  <si>
    <t>2015_46</t>
  </si>
  <si>
    <t>2015_47</t>
  </si>
  <si>
    <t>2015_48</t>
  </si>
  <si>
    <t>2015_49</t>
  </si>
  <si>
    <t>2015_50</t>
  </si>
  <si>
    <t>2015_51</t>
  </si>
  <si>
    <t>2015_52</t>
  </si>
  <si>
    <t>2015_53</t>
  </si>
  <si>
    <t>2015_54</t>
  </si>
  <si>
    <t>2015_55</t>
  </si>
  <si>
    <t>2015_56</t>
  </si>
  <si>
    <t>2015_57</t>
  </si>
  <si>
    <t>2015_58</t>
  </si>
  <si>
    <t>2015_59</t>
  </si>
  <si>
    <t>2015_60</t>
  </si>
  <si>
    <t>2015_61</t>
  </si>
  <si>
    <t>2015_62</t>
  </si>
  <si>
    <t>2015_63</t>
  </si>
  <si>
    <t>2015_64</t>
  </si>
  <si>
    <t>2015_65</t>
  </si>
  <si>
    <t>2015_66</t>
  </si>
  <si>
    <t>2015_67</t>
  </si>
  <si>
    <t>2015_68</t>
  </si>
  <si>
    <t>2015_69</t>
  </si>
  <si>
    <t>2015_70</t>
  </si>
  <si>
    <t>2015_71</t>
  </si>
  <si>
    <t>2015_72</t>
  </si>
  <si>
    <t>2015_73</t>
  </si>
  <si>
    <t>2015_74</t>
  </si>
  <si>
    <t>2015_75</t>
  </si>
  <si>
    <t>2015_76</t>
  </si>
  <si>
    <t>2015_77</t>
  </si>
  <si>
    <t>2015_78</t>
  </si>
  <si>
    <t>2015_79</t>
  </si>
  <si>
    <t>2015_80</t>
  </si>
  <si>
    <t>2015_81</t>
  </si>
  <si>
    <t>2015_82</t>
  </si>
  <si>
    <t>2015_83</t>
  </si>
  <si>
    <t>2015_84</t>
  </si>
  <si>
    <t>2015_85</t>
  </si>
  <si>
    <t>2015_86</t>
  </si>
  <si>
    <t>2015_87</t>
  </si>
  <si>
    <t>2015_88</t>
  </si>
  <si>
    <t>2015_89</t>
  </si>
  <si>
    <t>2015_90</t>
  </si>
  <si>
    <t>2015_91</t>
  </si>
  <si>
    <t>2015_92</t>
  </si>
  <si>
    <t>2015_93</t>
  </si>
  <si>
    <t>2015_94</t>
  </si>
  <si>
    <t>2015_95</t>
  </si>
  <si>
    <t>2015_96</t>
  </si>
  <si>
    <t>2015_97</t>
  </si>
  <si>
    <t>2015_98</t>
  </si>
  <si>
    <t>2015_99</t>
  </si>
  <si>
    <t>2015_100</t>
  </si>
  <si>
    <t>2015_101</t>
  </si>
  <si>
    <t>2015_102</t>
  </si>
  <si>
    <t>2015_103</t>
  </si>
  <si>
    <t>2015_104</t>
  </si>
  <si>
    <t>2015_105</t>
  </si>
  <si>
    <t>2015_106</t>
  </si>
  <si>
    <t>2015_107</t>
  </si>
  <si>
    <t>2015_108</t>
  </si>
  <si>
    <t>2015_109</t>
  </si>
  <si>
    <t>2015_110</t>
  </si>
  <si>
    <t>2015_111</t>
  </si>
  <si>
    <t>2015_112</t>
  </si>
  <si>
    <t>2015_113</t>
  </si>
  <si>
    <t>2015_114</t>
  </si>
  <si>
    <t>2015_115</t>
  </si>
  <si>
    <t>2015_116</t>
  </si>
  <si>
    <t>2015_117</t>
  </si>
  <si>
    <t>2015_118</t>
  </si>
  <si>
    <t>2015_119</t>
  </si>
  <si>
    <t>2015_120</t>
  </si>
  <si>
    <t>2015_121</t>
  </si>
  <si>
    <t>2015_122</t>
  </si>
  <si>
    <t>2015_123</t>
  </si>
  <si>
    <t>2015_124</t>
  </si>
  <si>
    <t>2015_125</t>
  </si>
  <si>
    <t>2015_126</t>
  </si>
  <si>
    <t>2015_127</t>
  </si>
  <si>
    <t>2015_128</t>
  </si>
  <si>
    <t>2015_129</t>
  </si>
  <si>
    <t>2015_130</t>
  </si>
  <si>
    <t>2015_131</t>
  </si>
  <si>
    <t>2015_132</t>
  </si>
  <si>
    <t>2015_133</t>
  </si>
  <si>
    <t>2015_134</t>
  </si>
  <si>
    <t>2015_135</t>
  </si>
  <si>
    <t>2015_136</t>
  </si>
  <si>
    <t>2015_137</t>
  </si>
  <si>
    <t>2015_138</t>
  </si>
  <si>
    <t>2015_139</t>
  </si>
  <si>
    <t>2015_140</t>
  </si>
  <si>
    <t>2015_141</t>
  </si>
  <si>
    <t>2015_142</t>
  </si>
  <si>
    <t>2015_143</t>
  </si>
  <si>
    <t>2015_144</t>
  </si>
  <si>
    <t>2015_145</t>
  </si>
  <si>
    <t>2015_146</t>
  </si>
  <si>
    <t>2015_147</t>
  </si>
  <si>
    <t>2015_148</t>
  </si>
  <si>
    <t>2015_149</t>
  </si>
  <si>
    <t>2015_150</t>
  </si>
  <si>
    <t>2015_151</t>
  </si>
  <si>
    <t>2015_152</t>
  </si>
  <si>
    <t>2015_153</t>
  </si>
  <si>
    <t>2015_154</t>
  </si>
  <si>
    <t>2015_155</t>
  </si>
  <si>
    <t>2015_156</t>
  </si>
  <si>
    <t>2015_157</t>
  </si>
  <si>
    <t>2015_158</t>
  </si>
  <si>
    <t>2015_159</t>
  </si>
  <si>
    <t>2015_160</t>
  </si>
  <si>
    <t>2015_161</t>
  </si>
  <si>
    <t>2015_162</t>
  </si>
  <si>
    <t>2015_163</t>
  </si>
  <si>
    <t>2015_164</t>
  </si>
  <si>
    <t>2015_165</t>
  </si>
  <si>
    <t>2015_166</t>
  </si>
  <si>
    <t>2015_167</t>
  </si>
  <si>
    <t>2015_168</t>
  </si>
  <si>
    <t>2015_169</t>
  </si>
  <si>
    <t>2015_170</t>
  </si>
  <si>
    <t>2015_171</t>
  </si>
  <si>
    <t>2015_172</t>
  </si>
  <si>
    <t>2015_173</t>
  </si>
  <si>
    <t>2015_174</t>
  </si>
  <si>
    <t>2015_175</t>
  </si>
  <si>
    <t>2015_176</t>
  </si>
  <si>
    <t>2015_177</t>
  </si>
  <si>
    <t>2015_178</t>
  </si>
  <si>
    <t>2015_179</t>
  </si>
  <si>
    <t>2015_180</t>
  </si>
  <si>
    <t>2015_181</t>
  </si>
  <si>
    <t>2015_182</t>
  </si>
  <si>
    <t>2015_183</t>
  </si>
  <si>
    <t>2015_184</t>
  </si>
  <si>
    <t>2015_185</t>
  </si>
  <si>
    <t>2015_186</t>
  </si>
  <si>
    <t>2015_187</t>
  </si>
  <si>
    <t>2015_188</t>
  </si>
  <si>
    <t>2015_189</t>
  </si>
  <si>
    <t>2015_191</t>
  </si>
  <si>
    <t>2015_192</t>
  </si>
  <si>
    <t>2015_193</t>
  </si>
  <si>
    <t>2015_194</t>
  </si>
  <si>
    <t>2015_195</t>
  </si>
  <si>
    <t>2015_196</t>
  </si>
  <si>
    <t>2015_197</t>
  </si>
  <si>
    <t>2015_198</t>
  </si>
  <si>
    <t>2015_199</t>
  </si>
  <si>
    <t>2015_200</t>
  </si>
  <si>
    <t>2015_201</t>
  </si>
  <si>
    <t>2015_202</t>
  </si>
  <si>
    <t>2015_203</t>
  </si>
  <si>
    <t>2015_205</t>
  </si>
  <si>
    <t>2015_206</t>
  </si>
  <si>
    <t>2015_207</t>
  </si>
  <si>
    <t>2015_208</t>
  </si>
  <si>
    <t>2015_209</t>
  </si>
  <si>
    <t>2015_210</t>
  </si>
  <si>
    <t>2015_211</t>
  </si>
  <si>
    <t>2015_212</t>
  </si>
  <si>
    <t>2015_213</t>
  </si>
  <si>
    <t>2015_214</t>
  </si>
  <si>
    <t>2015_215</t>
  </si>
  <si>
    <t>2015_216</t>
  </si>
  <si>
    <t>2015_217</t>
  </si>
  <si>
    <t>2015_219</t>
  </si>
  <si>
    <t>2015_220</t>
  </si>
  <si>
    <t>2015_221</t>
  </si>
  <si>
    <t>2015_222</t>
  </si>
  <si>
    <t>2015_223</t>
  </si>
  <si>
    <t>2015_224</t>
  </si>
  <si>
    <t>2015_225</t>
  </si>
  <si>
    <t>2015_226</t>
  </si>
  <si>
    <t>2015_227</t>
  </si>
  <si>
    <t>2015_228</t>
  </si>
  <si>
    <t>2015_229</t>
  </si>
  <si>
    <t>2015_230</t>
  </si>
  <si>
    <t>2015_231</t>
  </si>
  <si>
    <t>2015_232</t>
  </si>
  <si>
    <t>2015_233</t>
  </si>
  <si>
    <t>2015_234</t>
  </si>
  <si>
    <t>2015_235</t>
  </si>
  <si>
    <t>2015_236</t>
  </si>
  <si>
    <t>2015_237</t>
  </si>
  <si>
    <t>2015_238</t>
  </si>
  <si>
    <t>2015_239</t>
  </si>
  <si>
    <t>2015_240</t>
  </si>
  <si>
    <t>2015_241</t>
  </si>
  <si>
    <t>2015_242</t>
  </si>
  <si>
    <t>2015_243</t>
  </si>
  <si>
    <t>2015_244</t>
  </si>
  <si>
    <t>2015_245</t>
  </si>
  <si>
    <t>2015_246</t>
  </si>
  <si>
    <t>2015_247</t>
  </si>
  <si>
    <t>2015_248</t>
  </si>
  <si>
    <t>2015_249</t>
  </si>
  <si>
    <t>2015_250</t>
  </si>
  <si>
    <t>2015_251</t>
  </si>
  <si>
    <t>2015_252</t>
  </si>
  <si>
    <t>2015_253</t>
  </si>
  <si>
    <t>2015_254</t>
  </si>
  <si>
    <t>2015_255</t>
  </si>
  <si>
    <t>2015_256</t>
  </si>
  <si>
    <t>2015_257</t>
  </si>
  <si>
    <t>2015_258</t>
  </si>
  <si>
    <t>2015_259</t>
  </si>
  <si>
    <t>2015_260</t>
  </si>
  <si>
    <t>2015_261</t>
  </si>
  <si>
    <t>2015_262</t>
  </si>
  <si>
    <t>2015_263</t>
  </si>
  <si>
    <t>2015_264</t>
  </si>
  <si>
    <t>2015_265</t>
  </si>
  <si>
    <t>2015_266</t>
  </si>
  <si>
    <t>2015_267</t>
  </si>
  <si>
    <t>2015_268</t>
  </si>
  <si>
    <t>2015_269</t>
  </si>
  <si>
    <t>2015_270</t>
  </si>
  <si>
    <t>2015_271</t>
  </si>
  <si>
    <t>2015_272</t>
  </si>
  <si>
    <t>2015_273</t>
  </si>
  <si>
    <t>2015_274</t>
  </si>
  <si>
    <t>2015_275</t>
  </si>
  <si>
    <t>2015_276</t>
  </si>
  <si>
    <t>2015_277</t>
  </si>
  <si>
    <t>2015_278</t>
  </si>
  <si>
    <t>2015_279</t>
  </si>
  <si>
    <t>2015_280</t>
  </si>
  <si>
    <t>2015_281</t>
  </si>
  <si>
    <t>2015_282</t>
  </si>
  <si>
    <t>2015_283</t>
  </si>
  <si>
    <t>2015_284</t>
  </si>
  <si>
    <t>2015_285</t>
  </si>
  <si>
    <t>2015_286</t>
  </si>
  <si>
    <t>2015_287</t>
  </si>
  <si>
    <t>2015_288</t>
  </si>
  <si>
    <t>2015_289</t>
  </si>
  <si>
    <t>2015_290</t>
  </si>
  <si>
    <t>2015_291</t>
  </si>
  <si>
    <t>2015_292</t>
  </si>
  <si>
    <t>2015_293</t>
  </si>
  <si>
    <t>2015_294</t>
  </si>
  <si>
    <t>2015_295</t>
  </si>
  <si>
    <t>2015_296</t>
  </si>
  <si>
    <t>2015_297</t>
  </si>
  <si>
    <t>2015_298</t>
  </si>
  <si>
    <t>2015_300</t>
  </si>
  <si>
    <t>2015_301</t>
  </si>
  <si>
    <t>2015_302</t>
  </si>
  <si>
    <t>2015_303</t>
  </si>
  <si>
    <t>2015_304</t>
  </si>
  <si>
    <t>2015_305</t>
  </si>
  <si>
    <t>2015_306</t>
  </si>
  <si>
    <t>2015_307</t>
  </si>
  <si>
    <t>2015_308</t>
  </si>
  <si>
    <t>2015_309</t>
  </si>
  <si>
    <t>2015_310</t>
  </si>
  <si>
    <t>2015_311</t>
  </si>
  <si>
    <t>2015_312</t>
  </si>
  <si>
    <t>2015_313</t>
  </si>
  <si>
    <t>2015_314</t>
  </si>
  <si>
    <t>2015_315</t>
  </si>
  <si>
    <t>2015_316</t>
  </si>
  <si>
    <t>2015_317</t>
  </si>
  <si>
    <t>2015_318</t>
  </si>
  <si>
    <t>2015_319</t>
  </si>
  <si>
    <t>2015_320</t>
  </si>
  <si>
    <t>2015_321</t>
  </si>
  <si>
    <t>2015_322</t>
  </si>
  <si>
    <t>2015_323</t>
  </si>
  <si>
    <t>2015_324</t>
  </si>
  <si>
    <t>2015_325</t>
  </si>
  <si>
    <t>2015_326</t>
  </si>
  <si>
    <t>2015_327</t>
  </si>
  <si>
    <t>2015_328</t>
  </si>
  <si>
    <t>2015_329</t>
  </si>
  <si>
    <t>2015_330</t>
  </si>
  <si>
    <t>2015_331</t>
  </si>
  <si>
    <t>2015_332</t>
  </si>
  <si>
    <t>2015_333</t>
  </si>
  <si>
    <t>2015_334</t>
  </si>
  <si>
    <t>2015_335</t>
  </si>
  <si>
    <t>2015_336</t>
  </si>
  <si>
    <t>2015_337</t>
  </si>
  <si>
    <t>2015_338</t>
  </si>
  <si>
    <t>2015_339</t>
  </si>
  <si>
    <t>2015_340</t>
  </si>
  <si>
    <t>2015_341</t>
  </si>
  <si>
    <t>2015_342</t>
  </si>
  <si>
    <t>2015_343</t>
  </si>
  <si>
    <t>2015_344</t>
  </si>
  <si>
    <t>2015_345</t>
  </si>
  <si>
    <t>2015_346</t>
  </si>
  <si>
    <t>2015_347</t>
  </si>
  <si>
    <t>2015_348</t>
  </si>
  <si>
    <t>2015_349</t>
  </si>
  <si>
    <t>2015_350</t>
  </si>
  <si>
    <t>2015_351</t>
  </si>
  <si>
    <t>2015_352</t>
  </si>
  <si>
    <t>2015_353</t>
  </si>
  <si>
    <t>2015_354</t>
  </si>
  <si>
    <t>2015_355</t>
  </si>
  <si>
    <t>2015_356</t>
  </si>
  <si>
    <t>2015_357</t>
  </si>
  <si>
    <t>2015_358</t>
  </si>
  <si>
    <t>2015_359</t>
  </si>
  <si>
    <t>2015_360</t>
  </si>
  <si>
    <t>2015_361</t>
  </si>
  <si>
    <t>2015_362</t>
  </si>
  <si>
    <t>2015_363</t>
  </si>
  <si>
    <t>2015_364</t>
  </si>
  <si>
    <t>2015_365</t>
  </si>
  <si>
    <t>2015_366</t>
  </si>
  <si>
    <t>2015_367</t>
  </si>
  <si>
    <t>2015_368</t>
  </si>
  <si>
    <t>2015_369</t>
  </si>
  <si>
    <t>2015_370</t>
  </si>
  <si>
    <t>2015_371</t>
  </si>
  <si>
    <t>2015_372</t>
  </si>
  <si>
    <t>2015_373</t>
  </si>
  <si>
    <t>2015_374</t>
  </si>
  <si>
    <t>2015_375</t>
  </si>
  <si>
    <t>2015_376</t>
  </si>
  <si>
    <t>2015_377</t>
  </si>
  <si>
    <t>2015_378</t>
  </si>
  <si>
    <t>2015_379</t>
  </si>
  <si>
    <t>2015_380</t>
  </si>
  <si>
    <t>2015_381</t>
  </si>
  <si>
    <t>2015_382</t>
  </si>
  <si>
    <t>2015_383</t>
  </si>
  <si>
    <t>2015_384</t>
  </si>
  <si>
    <t>2015_385</t>
  </si>
  <si>
    <t>2015_386</t>
  </si>
  <si>
    <t>2015_387</t>
  </si>
  <si>
    <t>2015_388</t>
  </si>
  <si>
    <t>2015_389</t>
  </si>
  <si>
    <t>2015_390</t>
  </si>
  <si>
    <t>2015_391</t>
  </si>
  <si>
    <t>2015_392</t>
  </si>
  <si>
    <t>2015_393</t>
  </si>
  <si>
    <t>2015_394</t>
  </si>
  <si>
    <t>2015_395</t>
  </si>
  <si>
    <t>2015_396</t>
  </si>
  <si>
    <t>2015_397</t>
  </si>
  <si>
    <t>2015_398</t>
  </si>
  <si>
    <t>2015_399</t>
  </si>
  <si>
    <t>2015_400</t>
  </si>
  <si>
    <t>2015_401</t>
  </si>
  <si>
    <t>2015_402</t>
  </si>
  <si>
    <t>2015_403</t>
  </si>
  <si>
    <t>2015_404</t>
  </si>
  <si>
    <t>2015_405</t>
  </si>
  <si>
    <t>2015_406</t>
  </si>
  <si>
    <t>2015_407</t>
  </si>
  <si>
    <t>2015_408</t>
  </si>
  <si>
    <t>2015_409</t>
  </si>
  <si>
    <t>2015_410</t>
  </si>
  <si>
    <t>2015_411</t>
  </si>
  <si>
    <t>2015_412</t>
  </si>
  <si>
    <t>2015_413</t>
  </si>
  <si>
    <t>2015_414</t>
  </si>
  <si>
    <t>2015_415</t>
  </si>
  <si>
    <t>2015_416</t>
  </si>
  <si>
    <t>2015_417</t>
  </si>
  <si>
    <t>2015_418</t>
  </si>
  <si>
    <t>2015_419</t>
  </si>
  <si>
    <t>2015_420</t>
  </si>
  <si>
    <t>2015_421</t>
  </si>
  <si>
    <t>2015_422</t>
  </si>
  <si>
    <t>2015_423</t>
  </si>
  <si>
    <t>2015_424</t>
  </si>
  <si>
    <t>2015_425</t>
  </si>
  <si>
    <t>2015_426</t>
  </si>
  <si>
    <t>2015_427</t>
  </si>
  <si>
    <t>2015_428</t>
  </si>
  <si>
    <t>2015_429</t>
  </si>
  <si>
    <t>2015_430</t>
  </si>
  <si>
    <t>2015_431</t>
  </si>
  <si>
    <t>2015_432</t>
  </si>
  <si>
    <t>2015_433</t>
  </si>
  <si>
    <t>2015_434</t>
  </si>
  <si>
    <t>2015_435</t>
  </si>
  <si>
    <t>2015_436</t>
  </si>
  <si>
    <t>2015_437</t>
  </si>
  <si>
    <t>2015_438</t>
  </si>
  <si>
    <t>2015_439</t>
  </si>
  <si>
    <t>2015_440</t>
  </si>
  <si>
    <t>2015_441</t>
  </si>
  <si>
    <t>2015_442</t>
  </si>
  <si>
    <t>2015_443</t>
  </si>
  <si>
    <t>2015_444</t>
  </si>
  <si>
    <t>2015_445</t>
  </si>
  <si>
    <t>2015_446</t>
  </si>
  <si>
    <t>2015_447</t>
  </si>
  <si>
    <t>2015_448</t>
  </si>
  <si>
    <t>2015_449</t>
  </si>
  <si>
    <t>2015_450</t>
  </si>
  <si>
    <t>2015_451</t>
  </si>
  <si>
    <t>2015_452</t>
  </si>
  <si>
    <t>2015_453</t>
  </si>
  <si>
    <t>2015_454</t>
  </si>
  <si>
    <t>2015_455</t>
  </si>
  <si>
    <t>2015_456</t>
  </si>
  <si>
    <t>2015_457</t>
  </si>
  <si>
    <t>2015_458</t>
  </si>
  <si>
    <t>2015_459</t>
  </si>
  <si>
    <t>2015_460</t>
  </si>
  <si>
    <t>2015_461</t>
  </si>
  <si>
    <t>2015_462</t>
  </si>
  <si>
    <t>2015_463</t>
  </si>
  <si>
    <t>2015_464</t>
  </si>
  <si>
    <t>2015_465</t>
  </si>
  <si>
    <t>2015_466</t>
  </si>
  <si>
    <t>2015_467</t>
  </si>
  <si>
    <t>2015_468</t>
  </si>
  <si>
    <t>2015_469</t>
  </si>
  <si>
    <t>2015_470</t>
  </si>
  <si>
    <t>2015_471</t>
  </si>
  <si>
    <t>2015_472</t>
  </si>
  <si>
    <t>2015_473</t>
  </si>
  <si>
    <t>2015_474</t>
  </si>
  <si>
    <t>2015_475</t>
  </si>
  <si>
    <t>2015_476</t>
  </si>
  <si>
    <t>2015_477</t>
  </si>
  <si>
    <t>2015_478</t>
  </si>
  <si>
    <t>2015_479</t>
  </si>
  <si>
    <t>2015_480</t>
  </si>
  <si>
    <t>2015_481</t>
  </si>
  <si>
    <t>2015_482</t>
  </si>
  <si>
    <t>2015_483</t>
  </si>
  <si>
    <t>2015_484</t>
  </si>
  <si>
    <t>2015_485</t>
  </si>
  <si>
    <t>2015_486</t>
  </si>
  <si>
    <t>2015_487</t>
  </si>
  <si>
    <t>2015_488</t>
  </si>
  <si>
    <t>2015_489</t>
  </si>
  <si>
    <t>2015_490</t>
  </si>
  <si>
    <t>2015_491</t>
  </si>
  <si>
    <t>2015_492</t>
  </si>
  <si>
    <t>2015_493</t>
  </si>
  <si>
    <t>2015_494</t>
  </si>
  <si>
    <t>2015_495</t>
  </si>
  <si>
    <t>2015_496</t>
  </si>
  <si>
    <t>2015_497</t>
  </si>
  <si>
    <t>2015_498</t>
  </si>
  <si>
    <t>2015_499</t>
  </si>
  <si>
    <t>2015_500</t>
  </si>
  <si>
    <t>2015_501</t>
  </si>
  <si>
    <t>2015_502</t>
  </si>
  <si>
    <t>2015_503</t>
  </si>
  <si>
    <t>2015_504</t>
  </si>
  <si>
    <t>2015_505</t>
  </si>
  <si>
    <t>2015_506</t>
  </si>
  <si>
    <t>2015_507</t>
  </si>
  <si>
    <t>2015_508</t>
  </si>
  <si>
    <t>2015_509</t>
  </si>
  <si>
    <t>2015_510</t>
  </si>
  <si>
    <t>2015_511</t>
  </si>
  <si>
    <t>2015_512</t>
  </si>
  <si>
    <t>2015_513</t>
  </si>
  <si>
    <t>2015_514</t>
  </si>
  <si>
    <t>2015_515</t>
  </si>
  <si>
    <t>2015_516</t>
  </si>
  <si>
    <t>2015_517</t>
  </si>
  <si>
    <t>2015_518</t>
  </si>
  <si>
    <t>2015_519</t>
  </si>
  <si>
    <t>2015_520</t>
  </si>
  <si>
    <t>2015_521</t>
  </si>
  <si>
    <t>2015_522</t>
  </si>
  <si>
    <t>2015_523</t>
  </si>
  <si>
    <t>2015_524</t>
  </si>
  <si>
    <t>2015_525</t>
  </si>
  <si>
    <t>2015_526</t>
  </si>
  <si>
    <t>2015_527</t>
  </si>
  <si>
    <t>2015_528</t>
  </si>
  <si>
    <t>2015_529</t>
  </si>
  <si>
    <t>2015_530</t>
  </si>
  <si>
    <t>2015_531</t>
  </si>
  <si>
    <t>2015_532</t>
  </si>
  <si>
    <t>2015_533</t>
  </si>
  <si>
    <t>2015_535</t>
  </si>
  <si>
    <t>2015_536</t>
  </si>
  <si>
    <t>2015_537</t>
  </si>
  <si>
    <t>2015_538</t>
  </si>
  <si>
    <t>2015_539</t>
  </si>
  <si>
    <t>2015_540</t>
  </si>
  <si>
    <t>2015_541</t>
  </si>
  <si>
    <t>2015_542</t>
  </si>
  <si>
    <t>2015_543</t>
  </si>
  <si>
    <t>2015_544</t>
  </si>
  <si>
    <t>2015_545</t>
  </si>
  <si>
    <t>2015_546</t>
  </si>
  <si>
    <t>2015_547</t>
  </si>
  <si>
    <t>2015_548</t>
  </si>
  <si>
    <t>2015_549</t>
  </si>
  <si>
    <t>2015_550</t>
  </si>
  <si>
    <t>2015_551</t>
  </si>
  <si>
    <t>2015_552</t>
  </si>
  <si>
    <t>2015_553</t>
  </si>
  <si>
    <t>2015_554</t>
  </si>
  <si>
    <t>2015_555</t>
  </si>
  <si>
    <t>2015_556</t>
  </si>
  <si>
    <t>2015_557</t>
  </si>
  <si>
    <t>2015_558</t>
  </si>
  <si>
    <t>2015_559</t>
  </si>
  <si>
    <t>2015_560</t>
  </si>
  <si>
    <t>2015_561</t>
  </si>
  <si>
    <t>2015_562</t>
  </si>
  <si>
    <t>2015_563</t>
  </si>
  <si>
    <t>2015_564</t>
  </si>
  <si>
    <t>2015_565</t>
  </si>
  <si>
    <t>2015_566</t>
  </si>
  <si>
    <t>2015_567</t>
  </si>
  <si>
    <t>2015_568</t>
  </si>
  <si>
    <t>2015_569</t>
  </si>
  <si>
    <t>2015_570</t>
  </si>
  <si>
    <t>2015_571</t>
  </si>
  <si>
    <t>2015_572</t>
  </si>
  <si>
    <t>2015_573</t>
  </si>
  <si>
    <t>2015_574</t>
  </si>
  <si>
    <t>2015_575</t>
  </si>
  <si>
    <t>2015_576</t>
  </si>
  <si>
    <t>2015_577</t>
  </si>
  <si>
    <t>2015_578</t>
  </si>
  <si>
    <t>2015_579</t>
  </si>
  <si>
    <t>2015_580</t>
  </si>
  <si>
    <t>2015_581</t>
  </si>
  <si>
    <t>2015_582</t>
  </si>
  <si>
    <t>2015_583</t>
  </si>
  <si>
    <t>2015_584</t>
  </si>
  <si>
    <t>2015_585</t>
  </si>
  <si>
    <t>2015_586</t>
  </si>
  <si>
    <t>2015_587</t>
  </si>
  <si>
    <t>2015_588</t>
  </si>
  <si>
    <t>2015_589</t>
  </si>
  <si>
    <t>2015_590</t>
  </si>
  <si>
    <t>2015_591</t>
  </si>
  <si>
    <t>2015_593</t>
  </si>
  <si>
    <t>2015_594</t>
  </si>
  <si>
    <t>2015_595</t>
  </si>
  <si>
    <t>2015_596</t>
  </si>
  <si>
    <t>2015_597</t>
  </si>
  <si>
    <t>2015_598</t>
  </si>
  <si>
    <t>2015_599</t>
  </si>
  <si>
    <t>2015_600</t>
  </si>
  <si>
    <t>2015_601</t>
  </si>
  <si>
    <t>2015_602</t>
  </si>
  <si>
    <t>2015_603</t>
  </si>
  <si>
    <t>2015_604</t>
  </si>
  <si>
    <t>2015_605</t>
  </si>
  <si>
    <t>2015_606</t>
  </si>
  <si>
    <t>2015_607</t>
  </si>
  <si>
    <t>2015_609</t>
  </si>
  <si>
    <t>2015_610</t>
  </si>
  <si>
    <t>2015_611</t>
  </si>
  <si>
    <t>2015_612</t>
  </si>
  <si>
    <t>2015_613</t>
  </si>
  <si>
    <t>2015_614</t>
  </si>
  <si>
    <t>2015_615</t>
  </si>
  <si>
    <t>2015_616</t>
  </si>
  <si>
    <t>2015_617</t>
  </si>
  <si>
    <t>2015_618</t>
  </si>
  <si>
    <t>2015_619</t>
  </si>
  <si>
    <t>2015_620</t>
  </si>
  <si>
    <t>2015_621</t>
  </si>
  <si>
    <t>2015_622</t>
  </si>
  <si>
    <t>2015_623</t>
  </si>
  <si>
    <t>2015_624</t>
  </si>
  <si>
    <t>2015_625</t>
  </si>
  <si>
    <t>2015_627</t>
  </si>
  <si>
    <t>2015_628</t>
  </si>
  <si>
    <t>2015_629</t>
  </si>
  <si>
    <t>2015_630</t>
  </si>
  <si>
    <t>2015_631</t>
  </si>
  <si>
    <t>2015_632</t>
  </si>
  <si>
    <t>2015_633</t>
  </si>
  <si>
    <t>2015_634</t>
  </si>
  <si>
    <t>2015_635</t>
  </si>
  <si>
    <t>2015_636</t>
  </si>
  <si>
    <t>2015_637</t>
  </si>
  <si>
    <t>2015_638</t>
  </si>
  <si>
    <t>2015_639</t>
  </si>
  <si>
    <t>2015_640</t>
  </si>
  <si>
    <t>2015_641</t>
  </si>
  <si>
    <t>2015_642</t>
  </si>
  <si>
    <t>2015_643</t>
  </si>
  <si>
    <t>2015_644</t>
  </si>
  <si>
    <t>2015_645</t>
  </si>
  <si>
    <t>2015_646</t>
  </si>
  <si>
    <t>2015_647</t>
  </si>
  <si>
    <t>2015_648</t>
  </si>
  <si>
    <t>2015_649</t>
  </si>
  <si>
    <t>2015_650</t>
  </si>
  <si>
    <t>2015_651</t>
  </si>
  <si>
    <t>2015_652</t>
  </si>
  <si>
    <t>2015_653</t>
  </si>
  <si>
    <t>2015_654</t>
  </si>
  <si>
    <t>2015_655</t>
  </si>
  <si>
    <t>2015_656</t>
  </si>
  <si>
    <t>2015_657</t>
  </si>
  <si>
    <t>2015_658</t>
  </si>
  <si>
    <t>2015_659</t>
  </si>
  <si>
    <t>2015_660</t>
  </si>
  <si>
    <t>2015_661</t>
  </si>
  <si>
    <t>2015_662</t>
  </si>
  <si>
    <t>2015_663</t>
  </si>
  <si>
    <t>2015_664</t>
  </si>
  <si>
    <t>2015_665</t>
  </si>
  <si>
    <t>2015_666</t>
  </si>
  <si>
    <t>2015_667</t>
  </si>
  <si>
    <t>2015_668</t>
  </si>
  <si>
    <t>2015_669</t>
  </si>
  <si>
    <t>2015_670</t>
  </si>
  <si>
    <t>2015_671</t>
  </si>
  <si>
    <t>2015_672</t>
  </si>
  <si>
    <t>2015_673</t>
  </si>
  <si>
    <t>2015_674</t>
  </si>
  <si>
    <t>2015_675</t>
  </si>
  <si>
    <t>2015_676</t>
  </si>
  <si>
    <t>2015_677</t>
  </si>
  <si>
    <t>2015_678</t>
  </si>
  <si>
    <t>2015_679</t>
  </si>
  <si>
    <t>2015_680</t>
  </si>
  <si>
    <t>2015_681</t>
  </si>
  <si>
    <t>2015_682</t>
  </si>
  <si>
    <t>2015_683</t>
  </si>
  <si>
    <t>2015_684</t>
  </si>
  <si>
    <t>2015_685</t>
  </si>
  <si>
    <t>2015_686</t>
  </si>
  <si>
    <t>2015_687</t>
  </si>
  <si>
    <t>2015_688</t>
  </si>
  <si>
    <t>2015_689</t>
  </si>
  <si>
    <t>2015_690</t>
  </si>
  <si>
    <t>2015_691</t>
  </si>
  <si>
    <t>2015_692</t>
  </si>
  <si>
    <t>2015_693</t>
  </si>
  <si>
    <t>2015_694</t>
  </si>
  <si>
    <t>2015_695</t>
  </si>
  <si>
    <t>2015_696</t>
  </si>
  <si>
    <t>2015_697</t>
  </si>
  <si>
    <t>2015_698</t>
  </si>
  <si>
    <t>2015_699</t>
  </si>
  <si>
    <t>2015_700</t>
  </si>
  <si>
    <t>2015_701</t>
  </si>
  <si>
    <t>2015_702</t>
  </si>
  <si>
    <t>2015_703</t>
  </si>
  <si>
    <t>2015_704</t>
  </si>
  <si>
    <t>2015_706</t>
  </si>
  <si>
    <t>2015_707</t>
  </si>
  <si>
    <t>2015_708</t>
  </si>
  <si>
    <t>2015_709</t>
  </si>
  <si>
    <t>2015_710</t>
  </si>
  <si>
    <t>2015_711</t>
  </si>
  <si>
    <t>2015_712</t>
  </si>
  <si>
    <t>2015_713</t>
  </si>
  <si>
    <t>2015_714</t>
  </si>
  <si>
    <t>2015_715</t>
  </si>
  <si>
    <t>2015_716</t>
  </si>
  <si>
    <t>2015_717</t>
  </si>
  <si>
    <t>2015_718</t>
  </si>
  <si>
    <t>2015_719</t>
  </si>
  <si>
    <t>2015_720</t>
  </si>
  <si>
    <t>2015_721</t>
  </si>
  <si>
    <t>2015_722</t>
  </si>
  <si>
    <t>2015_723</t>
  </si>
  <si>
    <t>2015_724</t>
  </si>
  <si>
    <t>2015_725</t>
  </si>
  <si>
    <t>2015_726</t>
  </si>
  <si>
    <t>2015_727</t>
  </si>
  <si>
    <t>2015_728</t>
  </si>
  <si>
    <t>2015_729</t>
  </si>
  <si>
    <t>2015_730</t>
  </si>
  <si>
    <t>2015_731</t>
  </si>
  <si>
    <t>2015_732</t>
  </si>
  <si>
    <t>2015_733</t>
  </si>
  <si>
    <t>2015_735</t>
  </si>
  <si>
    <t>2015_736</t>
  </si>
  <si>
    <t>2015_737</t>
  </si>
  <si>
    <t>2015_738</t>
  </si>
  <si>
    <t>2015_739</t>
  </si>
  <si>
    <t>2015_740</t>
  </si>
  <si>
    <t>2015_741</t>
  </si>
  <si>
    <t>2015_743</t>
  </si>
  <si>
    <t>2015_744</t>
  </si>
  <si>
    <t>2015_745</t>
  </si>
  <si>
    <t>2015_746</t>
  </si>
  <si>
    <t>2015_747</t>
  </si>
  <si>
    <t>2015_748</t>
  </si>
  <si>
    <t>2015_749</t>
  </si>
  <si>
    <t>2015_750</t>
  </si>
  <si>
    <t>2015_751</t>
  </si>
  <si>
    <t>2015_752</t>
  </si>
  <si>
    <t>2015_753</t>
  </si>
  <si>
    <t>2015_754</t>
  </si>
  <si>
    <t>2015_755</t>
  </si>
  <si>
    <t>2015_756</t>
  </si>
  <si>
    <t>2015_757</t>
  </si>
  <si>
    <t>2015_758</t>
  </si>
  <si>
    <t>2015_759</t>
  </si>
  <si>
    <t>2015_760</t>
  </si>
  <si>
    <t>2015_761</t>
  </si>
  <si>
    <t>2015_762</t>
  </si>
  <si>
    <t>2015_763</t>
  </si>
  <si>
    <t>2015_764</t>
  </si>
  <si>
    <t>2015_765</t>
  </si>
  <si>
    <t>2015_766</t>
  </si>
  <si>
    <t>2015_767</t>
  </si>
  <si>
    <t>2015_768</t>
  </si>
  <si>
    <t>2015_769</t>
  </si>
  <si>
    <t>2015_770</t>
  </si>
  <si>
    <t>2015_771</t>
  </si>
  <si>
    <t>2015_772</t>
  </si>
  <si>
    <t>2015_773</t>
  </si>
  <si>
    <t>2015_774</t>
  </si>
  <si>
    <t>2015_775</t>
  </si>
  <si>
    <t>2015_776</t>
  </si>
  <si>
    <t>2015_777</t>
  </si>
  <si>
    <t>2015_778</t>
  </si>
  <si>
    <t>2015_779</t>
  </si>
  <si>
    <t>2015_780</t>
  </si>
  <si>
    <t>2015_781</t>
  </si>
  <si>
    <t>2015_783</t>
  </si>
  <si>
    <t>2015_784</t>
  </si>
  <si>
    <t>2015_785</t>
  </si>
  <si>
    <t>2015_786</t>
  </si>
  <si>
    <t>2015_787</t>
  </si>
  <si>
    <t>2015_788</t>
  </si>
  <si>
    <t>2015_789</t>
  </si>
  <si>
    <t>2015_790</t>
  </si>
  <si>
    <t>2015_791</t>
  </si>
  <si>
    <t>2015_792</t>
  </si>
  <si>
    <t>2015_793</t>
  </si>
  <si>
    <t>2015_794</t>
  </si>
  <si>
    <t>2015_795</t>
  </si>
  <si>
    <t>2015_796</t>
  </si>
  <si>
    <t>2015_797</t>
  </si>
  <si>
    <t>2015_798</t>
  </si>
  <si>
    <t>2015_799</t>
  </si>
  <si>
    <t>2015_800</t>
  </si>
  <si>
    <t>2015_801</t>
  </si>
  <si>
    <t>2015_802</t>
  </si>
  <si>
    <t>2015_803</t>
  </si>
  <si>
    <t>2015_804</t>
  </si>
  <si>
    <t>2015_805</t>
  </si>
  <si>
    <t>2015_806</t>
  </si>
  <si>
    <t>2015_807</t>
  </si>
  <si>
    <t>2015_808</t>
  </si>
  <si>
    <t>2015_809</t>
  </si>
  <si>
    <t>2015_810</t>
  </si>
  <si>
    <t>2015_811</t>
  </si>
  <si>
    <t>2015_812</t>
  </si>
  <si>
    <t>2015_813</t>
  </si>
  <si>
    <t>2015_814</t>
  </si>
  <si>
    <t>2015_815</t>
  </si>
  <si>
    <t>2015_816</t>
  </si>
  <si>
    <t>2015_817</t>
  </si>
  <si>
    <t>2015_818</t>
  </si>
  <si>
    <t>2015_819</t>
  </si>
  <si>
    <t>2015_820</t>
  </si>
  <si>
    <t>2015_821</t>
  </si>
  <si>
    <t>2015_822</t>
  </si>
  <si>
    <t>2015_823</t>
  </si>
  <si>
    <t>2015_824</t>
  </si>
  <si>
    <t>2015_825</t>
  </si>
  <si>
    <t>2015_826</t>
  </si>
  <si>
    <t>2015_827</t>
  </si>
  <si>
    <t>2015_828</t>
  </si>
  <si>
    <t>2015_829</t>
  </si>
  <si>
    <t>2015_830</t>
  </si>
  <si>
    <t>2015_831</t>
  </si>
  <si>
    <t>2015_832</t>
  </si>
  <si>
    <t>2015_833</t>
  </si>
  <si>
    <t>2015_834</t>
  </si>
  <si>
    <t>2015_835</t>
  </si>
  <si>
    <t>2015_836</t>
  </si>
  <si>
    <t>2015_837</t>
  </si>
  <si>
    <t>2015_838</t>
  </si>
  <si>
    <t>2015_839</t>
  </si>
  <si>
    <t>2015_840</t>
  </si>
  <si>
    <t>2015_841</t>
  </si>
  <si>
    <t>2015_842</t>
  </si>
  <si>
    <t>2015_843</t>
  </si>
  <si>
    <t>2015_844</t>
  </si>
  <si>
    <t>2015_845</t>
  </si>
  <si>
    <t>2015_847</t>
  </si>
  <si>
    <t>2015_848</t>
  </si>
  <si>
    <t>2015_849</t>
  </si>
  <si>
    <t>2015_850</t>
  </si>
  <si>
    <t>2015_851</t>
  </si>
  <si>
    <t>2015_852</t>
  </si>
  <si>
    <t>2015_853</t>
  </si>
  <si>
    <t>2015_854</t>
  </si>
  <si>
    <t>2015_855</t>
  </si>
  <si>
    <t>2015_856</t>
  </si>
  <si>
    <t>2015_857</t>
  </si>
  <si>
    <t>2015_858</t>
  </si>
  <si>
    <t>2015_859</t>
  </si>
  <si>
    <t>2015_860</t>
  </si>
  <si>
    <t>2015_861</t>
  </si>
  <si>
    <t>2015_862</t>
  </si>
  <si>
    <t>2015_863</t>
  </si>
  <si>
    <t>2015_864</t>
  </si>
  <si>
    <t>2015_865</t>
  </si>
  <si>
    <t>2015_866</t>
  </si>
  <si>
    <t>2015_867</t>
  </si>
  <si>
    <t>2015_868</t>
  </si>
  <si>
    <t>2015_869</t>
  </si>
  <si>
    <t>2015_870</t>
  </si>
  <si>
    <t>2015_871</t>
  </si>
  <si>
    <t>2015_872</t>
  </si>
  <si>
    <t>2015_873</t>
  </si>
  <si>
    <t>2015_874</t>
  </si>
  <si>
    <t>2015_875</t>
  </si>
  <si>
    <t>2015_876</t>
  </si>
  <si>
    <t>2015_877</t>
  </si>
  <si>
    <t>2015_878</t>
  </si>
  <si>
    <t>2015_879</t>
  </si>
  <si>
    <t>2015_880</t>
  </si>
  <si>
    <t>2015_881</t>
  </si>
  <si>
    <t>2015_882</t>
  </si>
  <si>
    <t>2015_883</t>
  </si>
  <si>
    <t>2015_884</t>
  </si>
  <si>
    <t>2015_885</t>
  </si>
  <si>
    <t>2015_886</t>
  </si>
  <si>
    <t>2015_887</t>
  </si>
  <si>
    <t>2015_888</t>
  </si>
  <si>
    <t>2015_889</t>
  </si>
  <si>
    <t>2015_890</t>
  </si>
  <si>
    <t>2015_891</t>
  </si>
  <si>
    <t>2015_892</t>
  </si>
  <si>
    <t>2015_893</t>
  </si>
  <si>
    <t>2015_894</t>
  </si>
  <si>
    <t>2015_895</t>
  </si>
  <si>
    <t>2015_896</t>
  </si>
  <si>
    <t>2015_897</t>
  </si>
  <si>
    <t>2015_898</t>
  </si>
  <si>
    <t>2015_899</t>
  </si>
  <si>
    <t>2015_900</t>
  </si>
  <si>
    <t>2015_901</t>
  </si>
  <si>
    <t>2015_902</t>
  </si>
  <si>
    <t>2015_903</t>
  </si>
  <si>
    <t>2015_904</t>
  </si>
  <si>
    <t>2015_905</t>
  </si>
  <si>
    <t>2015_906</t>
  </si>
  <si>
    <t>2015_907</t>
  </si>
  <si>
    <t>2015_908</t>
  </si>
  <si>
    <t>2015_909</t>
  </si>
  <si>
    <t>2015_910</t>
  </si>
  <si>
    <t>2015_911</t>
  </si>
  <si>
    <t>2015_912</t>
  </si>
  <si>
    <t>2015_913</t>
  </si>
  <si>
    <t>2015_914</t>
  </si>
  <si>
    <t>2015_915</t>
  </si>
  <si>
    <t>2015_916</t>
  </si>
  <si>
    <t>2015_917</t>
  </si>
  <si>
    <t>2015_918</t>
  </si>
  <si>
    <t>2015_919</t>
  </si>
  <si>
    <t>2015_920</t>
  </si>
  <si>
    <t>2015_921</t>
  </si>
  <si>
    <t>2015_922</t>
  </si>
  <si>
    <t>2015_923</t>
  </si>
  <si>
    <t>2015_924</t>
  </si>
  <si>
    <t>2015_925</t>
  </si>
  <si>
    <t>2015_926</t>
  </si>
  <si>
    <t>2015_927</t>
  </si>
  <si>
    <t>2015_928</t>
  </si>
  <si>
    <t>2015_929</t>
  </si>
  <si>
    <t>2015_930</t>
  </si>
  <si>
    <t>2015_931</t>
  </si>
  <si>
    <t>2015_932</t>
  </si>
  <si>
    <t>2015_933</t>
  </si>
  <si>
    <t>2015_934</t>
  </si>
  <si>
    <t>2015_935</t>
  </si>
  <si>
    <t>2015_936</t>
  </si>
  <si>
    <t>2015_937</t>
  </si>
  <si>
    <t>2015_938</t>
  </si>
  <si>
    <t>2015_939</t>
  </si>
  <si>
    <t>2015_940</t>
  </si>
  <si>
    <t>2015_941</t>
  </si>
  <si>
    <t>2015_942</t>
  </si>
  <si>
    <t>2015_943</t>
  </si>
  <si>
    <t>2015_944</t>
  </si>
  <si>
    <t>2015_945</t>
  </si>
  <si>
    <t>2015_946</t>
  </si>
  <si>
    <t>2015_947</t>
  </si>
  <si>
    <t>2015_948</t>
  </si>
  <si>
    <t>2015_949</t>
  </si>
  <si>
    <t>2015_950</t>
  </si>
  <si>
    <t>2015_951</t>
  </si>
  <si>
    <t>2015_952</t>
  </si>
  <si>
    <t>2015_953</t>
  </si>
  <si>
    <t>2015_954</t>
  </si>
  <si>
    <t>2015_955</t>
  </si>
  <si>
    <t>2015_956</t>
  </si>
  <si>
    <t>2015_957</t>
  </si>
  <si>
    <t>2015_958</t>
  </si>
  <si>
    <t>2015_959</t>
  </si>
  <si>
    <t>2015_960</t>
  </si>
  <si>
    <t>2015_961</t>
  </si>
  <si>
    <t>2015_962</t>
  </si>
  <si>
    <t>2015_963</t>
  </si>
  <si>
    <t>2015_964</t>
  </si>
  <si>
    <t>2015_965</t>
  </si>
  <si>
    <t>2015_966</t>
  </si>
  <si>
    <t>2015_967</t>
  </si>
  <si>
    <t>2015_968</t>
  </si>
  <si>
    <t>2015_969</t>
  </si>
  <si>
    <t>2015_970</t>
  </si>
  <si>
    <t>2015_971</t>
  </si>
  <si>
    <t>2015_972</t>
  </si>
  <si>
    <t>2015_973</t>
  </si>
  <si>
    <t>2015_974</t>
  </si>
  <si>
    <t>2015_975</t>
  </si>
  <si>
    <t>2015_976</t>
  </si>
  <si>
    <t>2015_977</t>
  </si>
  <si>
    <t>2015_978</t>
  </si>
  <si>
    <t>2015_979</t>
  </si>
  <si>
    <t>2015_980</t>
  </si>
  <si>
    <t>2015_981</t>
  </si>
  <si>
    <t>2015_982</t>
  </si>
  <si>
    <t>2015_983</t>
  </si>
  <si>
    <t>2015_984</t>
  </si>
  <si>
    <t>2015_985</t>
  </si>
  <si>
    <t>2015_986</t>
  </si>
  <si>
    <t>2015_987</t>
  </si>
  <si>
    <t>2015_988</t>
  </si>
  <si>
    <t>2015_989</t>
  </si>
  <si>
    <t>2015_990</t>
  </si>
  <si>
    <t>2015_991</t>
  </si>
  <si>
    <t>2015_992</t>
  </si>
  <si>
    <t>2015_993</t>
  </si>
  <si>
    <t>2015_994</t>
  </si>
  <si>
    <t>2015_995</t>
  </si>
  <si>
    <t>2015_996</t>
  </si>
  <si>
    <t>2015_997</t>
  </si>
  <si>
    <t>2015_998</t>
  </si>
  <si>
    <t>2015_999</t>
  </si>
  <si>
    <t>2015_1000</t>
  </si>
  <si>
    <t>2015_1001</t>
  </si>
  <si>
    <t>2015_1002</t>
  </si>
  <si>
    <t>2015_1003</t>
  </si>
  <si>
    <t>2015_1004</t>
  </si>
  <si>
    <t>2015_1005</t>
  </si>
  <si>
    <t>2015_1006</t>
  </si>
  <si>
    <t>2015_1007</t>
  </si>
  <si>
    <t>2015_1008</t>
  </si>
  <si>
    <t>2015_1009</t>
  </si>
  <si>
    <t>2015_1010</t>
  </si>
  <si>
    <t>2015_1011</t>
  </si>
  <si>
    <t>2015_1012</t>
  </si>
  <si>
    <t>2015_1013</t>
  </si>
  <si>
    <t>2015_1014</t>
  </si>
  <si>
    <t>2015_1015</t>
  </si>
  <si>
    <t>2015_1016</t>
  </si>
  <si>
    <t>2015_1017</t>
  </si>
  <si>
    <t>2015_1018</t>
  </si>
  <si>
    <t>2015_1019</t>
  </si>
  <si>
    <t>2015_1020</t>
  </si>
  <si>
    <t>2015_1021</t>
  </si>
  <si>
    <t>2015_1022</t>
  </si>
  <si>
    <t>2015_1023</t>
  </si>
  <si>
    <t>2015_1024</t>
  </si>
  <si>
    <t>2015_1025</t>
  </si>
  <si>
    <t>2015_1026</t>
  </si>
  <si>
    <t>2015_1027</t>
  </si>
  <si>
    <t>2015_1028</t>
  </si>
  <si>
    <t>2015_1029</t>
  </si>
  <si>
    <t>2015_1030</t>
  </si>
  <si>
    <t>2015_1031</t>
  </si>
  <si>
    <t>2015_1032</t>
  </si>
  <si>
    <t>2015_1033</t>
  </si>
  <si>
    <t>2015_1034</t>
  </si>
  <si>
    <t>2015_1035</t>
  </si>
  <si>
    <t>2015_1036</t>
  </si>
  <si>
    <t>2015_1037</t>
  </si>
  <si>
    <t>2015_1039</t>
  </si>
  <si>
    <t>2015_1040</t>
  </si>
  <si>
    <t>2015_1041</t>
  </si>
  <si>
    <t>2015_1042</t>
  </si>
  <si>
    <t>2015_1043</t>
  </si>
  <si>
    <t>2015_1044</t>
  </si>
  <si>
    <t>2015_1045</t>
  </si>
  <si>
    <t>2015_1046</t>
  </si>
  <si>
    <t>2015_1047</t>
  </si>
  <si>
    <t>2015_1048</t>
  </si>
  <si>
    <t>2015_1049</t>
  </si>
  <si>
    <t>2015_1050</t>
  </si>
  <si>
    <t>2015_1051</t>
  </si>
  <si>
    <t>2015_1052</t>
  </si>
  <si>
    <t>2015_1053</t>
  </si>
  <si>
    <t>2015_1054</t>
  </si>
  <si>
    <t>2015_1055</t>
  </si>
  <si>
    <t>2015_1056</t>
  </si>
  <si>
    <t>2015_1057</t>
  </si>
  <si>
    <t>2015_1058</t>
  </si>
  <si>
    <t>2015_1059</t>
  </si>
  <si>
    <t>2015_1060</t>
  </si>
  <si>
    <t>2015_1061</t>
  </si>
  <si>
    <t>2015_1062</t>
  </si>
  <si>
    <t>2015_1063</t>
  </si>
  <si>
    <t>2015_1064</t>
  </si>
  <si>
    <t>2015_1065</t>
  </si>
  <si>
    <t>2015_1066</t>
  </si>
  <si>
    <t>2015_1067</t>
  </si>
  <si>
    <t>2015_1068</t>
  </si>
  <si>
    <t>2015_1069</t>
  </si>
  <si>
    <t>2015_1070</t>
  </si>
  <si>
    <t>2015_1071</t>
  </si>
  <si>
    <t>2015_1072</t>
  </si>
  <si>
    <t>2015_1073</t>
  </si>
  <si>
    <t>2015_1074</t>
  </si>
  <si>
    <t>2015_1075</t>
  </si>
  <si>
    <t>2015_1076</t>
  </si>
  <si>
    <t>2015_1077</t>
  </si>
  <si>
    <t>2015_1078</t>
  </si>
  <si>
    <t>2015_1079</t>
  </si>
  <si>
    <t>2015_1080</t>
  </si>
  <si>
    <t>2015_1081</t>
  </si>
  <si>
    <t>2015_1082</t>
  </si>
  <si>
    <t>2015_1083</t>
  </si>
  <si>
    <t>2015_1084</t>
  </si>
  <si>
    <t>2015_1085</t>
  </si>
  <si>
    <t>2015_1086</t>
  </si>
  <si>
    <t>2015_1087</t>
  </si>
  <si>
    <t>2015_1088</t>
  </si>
  <si>
    <t>2015_1089</t>
  </si>
  <si>
    <t>2015_1090</t>
  </si>
  <si>
    <t>2015_1091</t>
  </si>
  <si>
    <t>2015_1092</t>
  </si>
  <si>
    <t>2015_1093</t>
  </si>
  <si>
    <t>2015_1094</t>
  </si>
  <si>
    <t>2015_1095</t>
  </si>
  <si>
    <t>2015_1096</t>
  </si>
  <si>
    <t>2015_1097</t>
  </si>
  <si>
    <t>2015_1098</t>
  </si>
  <si>
    <t>2015_1099</t>
  </si>
  <si>
    <t>2015_1100</t>
  </si>
  <si>
    <t>2015_1101</t>
  </si>
  <si>
    <t>2015_1102</t>
  </si>
  <si>
    <t>2015_1103</t>
  </si>
  <si>
    <t>2015_1104</t>
  </si>
  <si>
    <t>2015_1105</t>
  </si>
  <si>
    <t>2015_1106</t>
  </si>
  <si>
    <t>2015_1107</t>
  </si>
  <si>
    <t>2015_1108</t>
  </si>
  <si>
    <t>2015_1109</t>
  </si>
  <si>
    <t>2015_1110</t>
  </si>
  <si>
    <t>2015_1111</t>
  </si>
  <si>
    <t>2015_1112</t>
  </si>
  <si>
    <t>2015_1113</t>
  </si>
  <si>
    <t>2015_1114</t>
  </si>
  <si>
    <t>2015_1115</t>
  </si>
  <si>
    <t>2015_1116</t>
  </si>
  <si>
    <t>2015_1117</t>
  </si>
  <si>
    <t>2015_1118</t>
  </si>
  <si>
    <t>2015_1119</t>
  </si>
  <si>
    <t>2015_1120</t>
  </si>
  <si>
    <t>2015_1121</t>
  </si>
  <si>
    <t>2015_1122</t>
  </si>
  <si>
    <t>2015_1123</t>
  </si>
  <si>
    <t>2015_1124</t>
  </si>
  <si>
    <t>2015_1125</t>
  </si>
  <si>
    <t>2015_1126</t>
  </si>
  <si>
    <t>2015_1127</t>
  </si>
  <si>
    <t>2015_1128</t>
  </si>
  <si>
    <t>2015_1129</t>
  </si>
  <si>
    <t>2015_1130</t>
  </si>
  <si>
    <t>2015_1131</t>
  </si>
  <si>
    <t>2015_1132</t>
  </si>
  <si>
    <t>2015_1133</t>
  </si>
  <si>
    <t>2015_1134</t>
  </si>
  <si>
    <t>2015_1135</t>
  </si>
  <si>
    <t>2015_1136</t>
  </si>
  <si>
    <t>2015_1137</t>
  </si>
  <si>
    <t>2015_1138</t>
  </si>
  <si>
    <t>2015_1139</t>
  </si>
  <si>
    <t>2015_1140</t>
  </si>
  <si>
    <t>2015_1141</t>
  </si>
  <si>
    <t>2015_1142</t>
  </si>
  <si>
    <t>2015_1143</t>
  </si>
  <si>
    <t>2015_1144</t>
  </si>
  <si>
    <t>2015_1145</t>
  </si>
  <si>
    <t>2015_1146</t>
  </si>
  <si>
    <t>2015_1147</t>
  </si>
  <si>
    <t>2015_1148</t>
  </si>
  <si>
    <t>2015_1149</t>
  </si>
  <si>
    <t>2015_1150</t>
  </si>
  <si>
    <t>2015_1151</t>
  </si>
  <si>
    <t>2015_1153</t>
  </si>
  <si>
    <t>2015_1154</t>
  </si>
  <si>
    <t>2015_1155</t>
  </si>
  <si>
    <t>2015_1156</t>
  </si>
  <si>
    <t>2015_1157</t>
  </si>
  <si>
    <t>2015_1158</t>
  </si>
  <si>
    <t>2015_1159</t>
  </si>
  <si>
    <t>2015_1160</t>
  </si>
  <si>
    <t>2015_1161</t>
  </si>
  <si>
    <t>2015_1162</t>
  </si>
  <si>
    <t>2015_1163</t>
  </si>
  <si>
    <t>2015_1164</t>
  </si>
  <si>
    <t>2015_1165</t>
  </si>
  <si>
    <t>2015_1166</t>
  </si>
  <si>
    <t>2015_1167</t>
  </si>
  <si>
    <t>2015_1169</t>
  </si>
  <si>
    <t>2015_1170</t>
  </si>
  <si>
    <t>2015_1171</t>
  </si>
  <si>
    <t>2015_1172</t>
  </si>
  <si>
    <t>2015_1173</t>
  </si>
  <si>
    <t>2015_1174</t>
  </si>
  <si>
    <t>2015_1175</t>
  </si>
  <si>
    <t>2015_1176</t>
  </si>
  <si>
    <t>2015_1177</t>
  </si>
  <si>
    <t>2015_1178</t>
  </si>
  <si>
    <t>2015_1179</t>
  </si>
  <si>
    <t>2015_1180</t>
  </si>
  <si>
    <t>2015_1181</t>
  </si>
  <si>
    <t>2015_1182</t>
  </si>
  <si>
    <t>2015_1183</t>
  </si>
  <si>
    <t>2015_1184</t>
  </si>
  <si>
    <t>2015_1185</t>
  </si>
  <si>
    <t>2015_1186</t>
  </si>
  <si>
    <t>2015_1187</t>
  </si>
  <si>
    <t>2015_1188</t>
  </si>
  <si>
    <t>2015_1189</t>
  </si>
  <si>
    <t>2015_1190</t>
  </si>
  <si>
    <t>2015_1191</t>
  </si>
  <si>
    <t>2015_1192</t>
  </si>
  <si>
    <t>2015_1193</t>
  </si>
  <si>
    <t>2015_1195</t>
  </si>
  <si>
    <t>2015_1196</t>
  </si>
  <si>
    <t>2015_1197</t>
  </si>
  <si>
    <t>2015_1198</t>
  </si>
  <si>
    <t>2015_1199</t>
  </si>
  <si>
    <t>2015_1200</t>
  </si>
  <si>
    <t>2015_1201</t>
  </si>
  <si>
    <t>2015_1202</t>
  </si>
  <si>
    <t>2015_1203</t>
  </si>
  <si>
    <t>2015_1204</t>
  </si>
  <si>
    <t>2015_1205</t>
  </si>
  <si>
    <t>2015_1206</t>
  </si>
  <si>
    <t>2015_1207</t>
  </si>
  <si>
    <t>2015_1208</t>
  </si>
  <si>
    <t>2015_1209</t>
  </si>
  <si>
    <t>2015_1210</t>
  </si>
  <si>
    <t>2015_1211</t>
  </si>
  <si>
    <t>2015_1212</t>
  </si>
  <si>
    <t>2015_1213</t>
  </si>
  <si>
    <t>2015_1214</t>
  </si>
  <si>
    <t>2015_1215</t>
  </si>
  <si>
    <t>2015_1216</t>
  </si>
  <si>
    <t>2015_1217</t>
  </si>
  <si>
    <t>2015_1218</t>
  </si>
  <si>
    <t>2015_1219</t>
  </si>
  <si>
    <t>2015_1220</t>
  </si>
  <si>
    <t>2015_1221</t>
  </si>
  <si>
    <t>2015_1222</t>
  </si>
  <si>
    <t>2015_1223</t>
  </si>
  <si>
    <t>2015_1224</t>
  </si>
  <si>
    <t>2015_1225</t>
  </si>
  <si>
    <t>2015_1226</t>
  </si>
  <si>
    <t>2015_1227</t>
  </si>
  <si>
    <t>2015_1228</t>
  </si>
  <si>
    <t>2015_1229</t>
  </si>
  <si>
    <t>2015_1230</t>
  </si>
  <si>
    <t>2015_1231</t>
  </si>
  <si>
    <t>2015_1232</t>
  </si>
  <si>
    <t>2015_1233</t>
  </si>
  <si>
    <t>2015_1234</t>
  </si>
  <si>
    <t>2015_1235</t>
  </si>
  <si>
    <t>2015_1236</t>
  </si>
  <si>
    <t>2015_1237</t>
  </si>
  <si>
    <t>2015_1238</t>
  </si>
  <si>
    <t>2015_1239</t>
  </si>
  <si>
    <t>2015_1240</t>
  </si>
  <si>
    <t>2015_1241</t>
  </si>
  <si>
    <t>2015_1242</t>
  </si>
  <si>
    <t>2015_1243</t>
  </si>
  <si>
    <t>2015_1244</t>
  </si>
  <si>
    <t>2015_1245</t>
  </si>
  <si>
    <t>2015_1246</t>
  </si>
  <si>
    <t>2015_1247</t>
  </si>
  <si>
    <t>2015_1248</t>
  </si>
  <si>
    <t>2015_1249</t>
  </si>
  <si>
    <t>2015_1250</t>
  </si>
  <si>
    <t>2015_1251</t>
  </si>
  <si>
    <t>2015_1252</t>
  </si>
  <si>
    <t>2015_1253</t>
  </si>
  <si>
    <t>2015_1254</t>
  </si>
  <si>
    <t>2015_1255</t>
  </si>
  <si>
    <t>2015_1256</t>
  </si>
  <si>
    <t>2015_1257</t>
  </si>
  <si>
    <t>2015_1258</t>
  </si>
  <si>
    <t>2015_1260</t>
  </si>
  <si>
    <t>2015_1261</t>
  </si>
  <si>
    <t>2015_1263</t>
  </si>
  <si>
    <t>2015_1264</t>
  </si>
  <si>
    <t>2015_1265</t>
  </si>
  <si>
    <t>2015_1266</t>
  </si>
  <si>
    <t>2015_1267</t>
  </si>
  <si>
    <t>2015_1269</t>
  </si>
  <si>
    <t>2015_1270</t>
  </si>
  <si>
    <t>2015_1271</t>
  </si>
  <si>
    <t>2015_1272</t>
  </si>
  <si>
    <t>2015_1273</t>
  </si>
  <si>
    <t>2015_1274</t>
  </si>
  <si>
    <t>2015_1275</t>
  </si>
  <si>
    <t>2015_1276</t>
  </si>
  <si>
    <t>2015_1277</t>
  </si>
  <si>
    <t>2015_1278</t>
  </si>
  <si>
    <t>2015_1279</t>
  </si>
  <si>
    <t>2015_1280</t>
  </si>
  <si>
    <t>2015_1281</t>
  </si>
  <si>
    <t>2015_1282</t>
  </si>
  <si>
    <t>2015_1283</t>
  </si>
  <si>
    <t>2015_1284</t>
  </si>
  <si>
    <t>2015_1285</t>
  </si>
  <si>
    <t>2015_1286</t>
  </si>
  <si>
    <t>2015_1287</t>
  </si>
  <si>
    <t>2015_1288</t>
  </si>
  <si>
    <t>2015_1289</t>
  </si>
  <si>
    <t>2015_1290</t>
  </si>
  <si>
    <t>2015_1291</t>
  </si>
  <si>
    <t>2015_1292</t>
  </si>
  <si>
    <t>2015_1293</t>
  </si>
  <si>
    <t>2015_1294</t>
  </si>
  <si>
    <t>2015_1295</t>
  </si>
  <si>
    <t>2015_1296</t>
  </si>
  <si>
    <t>2015_1297</t>
  </si>
  <si>
    <t>2015_1298</t>
  </si>
  <si>
    <t>2015_1299</t>
  </si>
  <si>
    <t>2015_1300</t>
  </si>
  <si>
    <t>2015_1301</t>
  </si>
  <si>
    <t>2015_1303</t>
  </si>
  <si>
    <t>2015_1304</t>
  </si>
  <si>
    <t>2015_1305</t>
  </si>
  <si>
    <t>2015_1306</t>
  </si>
  <si>
    <t>2015_1307</t>
  </si>
  <si>
    <t>2015_1308</t>
  </si>
  <si>
    <t>2015_1309</t>
  </si>
  <si>
    <t>2015_1310</t>
  </si>
  <si>
    <t>2015_1311</t>
  </si>
  <si>
    <t>2015_1312</t>
  </si>
  <si>
    <t>2015_1313</t>
  </si>
  <si>
    <t>2015_1315</t>
  </si>
  <si>
    <t>2015_1316</t>
  </si>
  <si>
    <t>2015_1317</t>
  </si>
  <si>
    <t>2015_1318</t>
  </si>
  <si>
    <t>2015_1319</t>
  </si>
  <si>
    <t>2015_1320</t>
  </si>
  <si>
    <t>2015_1323</t>
  </si>
  <si>
    <t>2015_1324</t>
  </si>
  <si>
    <t>2015_1325</t>
  </si>
  <si>
    <t>2015_1326</t>
  </si>
  <si>
    <t>2015_1327</t>
  </si>
  <si>
    <t>2015_1328</t>
  </si>
  <si>
    <t>2015_1329</t>
  </si>
  <si>
    <t>2015_1330</t>
  </si>
  <si>
    <t>2015_1331</t>
  </si>
  <si>
    <t>2015_1332</t>
  </si>
  <si>
    <t>2015_1333</t>
  </si>
  <si>
    <t>2015_1334</t>
  </si>
  <si>
    <t>2015_1335</t>
  </si>
  <si>
    <t>2015_1336</t>
  </si>
  <si>
    <t>2015_1337</t>
  </si>
  <si>
    <t>2015_1338</t>
  </si>
  <si>
    <t>2015_1339</t>
  </si>
  <si>
    <t>2015_1340</t>
  </si>
  <si>
    <t>2015_1341</t>
  </si>
  <si>
    <t>2015_1342</t>
  </si>
  <si>
    <t>2015_1343</t>
  </si>
  <si>
    <t>2015_1344</t>
  </si>
  <si>
    <t>2015_1345</t>
  </si>
  <si>
    <t>2015_1346</t>
  </si>
  <si>
    <t>2015_1347</t>
  </si>
  <si>
    <t>2015_1348</t>
  </si>
  <si>
    <t>2015_1349</t>
  </si>
  <si>
    <t>2015_1350</t>
  </si>
  <si>
    <t>2015_1351</t>
  </si>
  <si>
    <t>2015_1352</t>
  </si>
  <si>
    <t>2015_1353</t>
  </si>
  <si>
    <t>2015_1354</t>
  </si>
  <si>
    <t>2015_1356</t>
  </si>
  <si>
    <t>2015_1357</t>
  </si>
  <si>
    <t>2015_1358</t>
  </si>
  <si>
    <t>2015_1359</t>
  </si>
  <si>
    <t>2015_1360</t>
  </si>
  <si>
    <t>2015_1361</t>
  </si>
  <si>
    <t>2015_1362</t>
  </si>
  <si>
    <t>2015_1363</t>
  </si>
  <si>
    <t>2015_1364</t>
  </si>
  <si>
    <t>2015_1365</t>
  </si>
  <si>
    <t>2015_1366</t>
  </si>
  <si>
    <t>2015_1367</t>
  </si>
  <si>
    <t>2015_1368</t>
  </si>
  <si>
    <t>2015_1369</t>
  </si>
  <si>
    <t>2015_1370</t>
  </si>
  <si>
    <t>2015_1371</t>
  </si>
  <si>
    <t>2015_1372</t>
  </si>
  <si>
    <t>2015_1373</t>
  </si>
  <si>
    <t>2015_1374</t>
  </si>
  <si>
    <t>2015_1375</t>
  </si>
  <si>
    <t>2015_1376</t>
  </si>
  <si>
    <t>2015_1378</t>
  </si>
  <si>
    <t>2015_1379</t>
  </si>
  <si>
    <t>2015_1380</t>
  </si>
  <si>
    <t>2015_1381</t>
  </si>
  <si>
    <t>2015_1382</t>
  </si>
  <si>
    <t>2015_1383</t>
  </si>
  <si>
    <t>2015_1384</t>
  </si>
  <si>
    <t>2015_1385</t>
  </si>
  <si>
    <t>2015_1386</t>
  </si>
  <si>
    <t>2015_1387</t>
  </si>
  <si>
    <t>2015_1388</t>
  </si>
  <si>
    <t>2015_1389</t>
  </si>
  <si>
    <t>2015_1390</t>
  </si>
  <si>
    <t>2015_1391</t>
  </si>
  <si>
    <t>2015_1392</t>
  </si>
  <si>
    <t>2015_1393</t>
  </si>
  <si>
    <t>2015_1394</t>
  </si>
  <si>
    <t>2015_1395</t>
  </si>
  <si>
    <t>2015_1397</t>
  </si>
  <si>
    <t>2015_1398</t>
  </si>
  <si>
    <t>2015_1400</t>
  </si>
  <si>
    <t>2015_1401</t>
  </si>
  <si>
    <t>2015_1402</t>
  </si>
  <si>
    <t>2015_1403</t>
  </si>
  <si>
    <t>2015_1404</t>
  </si>
  <si>
    <t>2015_1405</t>
  </si>
  <si>
    <t>2015_1406</t>
  </si>
  <si>
    <t>2015_1407</t>
  </si>
  <si>
    <t>2015_1409</t>
  </si>
  <si>
    <t>2015_1410</t>
  </si>
  <si>
    <t>2015_1411</t>
  </si>
  <si>
    <t>2015_1412</t>
  </si>
  <si>
    <t>2015_1413</t>
  </si>
  <si>
    <t>2015_1414</t>
  </si>
  <si>
    <t>2015_1415</t>
  </si>
  <si>
    <t>2015_1416</t>
  </si>
  <si>
    <t>2015_1417</t>
  </si>
  <si>
    <t>2015_1418</t>
  </si>
  <si>
    <t>2015_1419</t>
  </si>
  <si>
    <t>2015_1420</t>
  </si>
  <si>
    <t>2015_1421</t>
  </si>
  <si>
    <t>2015_1422</t>
  </si>
  <si>
    <t>2015_1423</t>
  </si>
  <si>
    <t>2015_1424</t>
  </si>
  <si>
    <t>2015_1425</t>
  </si>
  <si>
    <t>2015_1426</t>
  </si>
  <si>
    <t>2015_1427</t>
  </si>
  <si>
    <t>2015_1428</t>
  </si>
  <si>
    <t>2015_1429</t>
  </si>
  <si>
    <t>2015_1430</t>
  </si>
  <si>
    <t>2015_1431</t>
  </si>
  <si>
    <t>2015_1432</t>
  </si>
  <si>
    <t>2015_1433</t>
  </si>
  <si>
    <t>2015_1434</t>
  </si>
  <si>
    <t>2015_1435</t>
  </si>
  <si>
    <t>2015_1436</t>
  </si>
  <si>
    <t>2015_1437</t>
  </si>
  <si>
    <t>2015_1438</t>
  </si>
  <si>
    <t>2015_1440</t>
  </si>
  <si>
    <t>2015_1441</t>
  </si>
  <si>
    <t>2015_1442</t>
  </si>
  <si>
    <t>2015_1443</t>
  </si>
  <si>
    <t>2015_1444</t>
  </si>
  <si>
    <t>2015_1445</t>
  </si>
  <si>
    <t>2015_1446</t>
  </si>
  <si>
    <t>2015_1447</t>
  </si>
  <si>
    <t>2015_1448</t>
  </si>
  <si>
    <t>2015_1449</t>
  </si>
  <si>
    <t>2015_1450</t>
  </si>
  <si>
    <t>2015_1451</t>
  </si>
  <si>
    <t>2015_1452</t>
  </si>
  <si>
    <t>2015_1453</t>
  </si>
  <si>
    <t>2015_1454</t>
  </si>
  <si>
    <t>2015_1455</t>
  </si>
  <si>
    <t>2015_1456</t>
  </si>
  <si>
    <t>2015_1457</t>
  </si>
  <si>
    <t>2015_1458</t>
  </si>
  <si>
    <t>2015_1461</t>
  </si>
  <si>
    <t>2015_1462</t>
  </si>
  <si>
    <t>2015_1463</t>
  </si>
  <si>
    <t>2015_1464</t>
  </si>
  <si>
    <t>2015_1465</t>
  </si>
  <si>
    <t>2015_1466</t>
  </si>
  <si>
    <t>2015_1467</t>
  </si>
  <si>
    <t>2015_1468</t>
  </si>
  <si>
    <t>2015_1469</t>
  </si>
  <si>
    <t>2015_1470</t>
  </si>
  <si>
    <t>2015_1471</t>
  </si>
  <si>
    <t>2015_1472</t>
  </si>
  <si>
    <t>2015_1473</t>
  </si>
  <si>
    <t>2015_1474</t>
  </si>
  <si>
    <t>2015_1475</t>
  </si>
  <si>
    <t>2015_1476</t>
  </si>
  <si>
    <t>2015_1477</t>
  </si>
  <si>
    <t>2015_1478</t>
  </si>
  <si>
    <t>2015_1479</t>
  </si>
  <si>
    <t>2015_1480</t>
  </si>
  <si>
    <t>2015_1481</t>
  </si>
  <si>
    <t>2015_1482</t>
  </si>
  <si>
    <t>2015_1483</t>
  </si>
  <si>
    <t>2015_1484</t>
  </si>
  <si>
    <t>2015_1485</t>
  </si>
  <si>
    <t>2015_1486</t>
  </si>
  <si>
    <t>2015_1487</t>
  </si>
  <si>
    <t>2015_1488</t>
  </si>
  <si>
    <t>2015_1489</t>
  </si>
  <si>
    <t>2015_1490</t>
  </si>
  <si>
    <t>2015_1491</t>
  </si>
  <si>
    <t>2015_1492</t>
  </si>
  <si>
    <t>2015_1493</t>
  </si>
  <si>
    <t>2015_1494</t>
  </si>
  <si>
    <t>2015_1495</t>
  </si>
  <si>
    <t>2015_1496</t>
  </si>
  <si>
    <t>2015_1497</t>
  </si>
  <si>
    <t>2015_1498</t>
  </si>
  <si>
    <t>2015_1499</t>
  </si>
  <si>
    <t>2015_1500</t>
  </si>
  <si>
    <t>2015_1501</t>
  </si>
  <si>
    <t>2015_1502</t>
  </si>
  <si>
    <t>2015_1503</t>
  </si>
  <si>
    <t>2015_1504</t>
  </si>
  <si>
    <t>2015_1505</t>
  </si>
  <si>
    <t>2015_1506</t>
  </si>
  <si>
    <t>2015_1507</t>
  </si>
  <si>
    <t>2015_1508</t>
  </si>
  <si>
    <t>2015_1509</t>
  </si>
  <si>
    <t>2015_1510</t>
  </si>
  <si>
    <t>2015_1511</t>
  </si>
  <si>
    <t>2015_1512</t>
  </si>
  <si>
    <t>2015_1513</t>
  </si>
  <si>
    <t>2015_1514</t>
  </si>
  <si>
    <t>2015_1515</t>
  </si>
  <si>
    <t>2015_1516</t>
  </si>
  <si>
    <t>2015_1517</t>
  </si>
  <si>
    <t>2015_1518</t>
  </si>
  <si>
    <t>2015_1519</t>
  </si>
  <si>
    <t>2015_1520</t>
  </si>
  <si>
    <t>2015_1521</t>
  </si>
  <si>
    <t>2015_1522</t>
  </si>
  <si>
    <t>2015_1523</t>
  </si>
  <si>
    <t>2015_1524</t>
  </si>
  <si>
    <t>2015_1525</t>
  </si>
  <si>
    <t>2015_1526</t>
  </si>
  <si>
    <t>2015_1527</t>
  </si>
  <si>
    <t>2015_1528</t>
  </si>
  <si>
    <t>2015_1529</t>
  </si>
  <si>
    <t>2015_1530</t>
  </si>
  <si>
    <t>2015_1531</t>
  </si>
  <si>
    <t>2015_1532</t>
  </si>
  <si>
    <t>2015_1533</t>
  </si>
  <si>
    <t>2015_1534</t>
  </si>
  <si>
    <t>2015_1535</t>
  </si>
  <si>
    <t>2015_1537</t>
  </si>
  <si>
    <t>2015_1538</t>
  </si>
  <si>
    <t>2015_1539</t>
  </si>
  <si>
    <t>2015_1540</t>
  </si>
  <si>
    <t>2015_1541</t>
  </si>
  <si>
    <t>2015_1542</t>
  </si>
  <si>
    <t>2015_1544</t>
  </si>
  <si>
    <t>2015_1545</t>
  </si>
  <si>
    <t>2015_1546</t>
  </si>
  <si>
    <t>2015_1547</t>
  </si>
  <si>
    <t>2015_1548</t>
  </si>
  <si>
    <t>2015_1549</t>
  </si>
  <si>
    <t>2015_1550</t>
  </si>
  <si>
    <t>2015_1551</t>
  </si>
  <si>
    <t>2015_1552</t>
  </si>
  <si>
    <t>2015_1553</t>
  </si>
  <si>
    <t>2015_1554</t>
  </si>
  <si>
    <t>2015_1555</t>
  </si>
  <si>
    <t>2015_1556</t>
  </si>
  <si>
    <t>2015_1557</t>
  </si>
  <si>
    <t>2015_1558</t>
  </si>
  <si>
    <t>2015_1559</t>
  </si>
  <si>
    <t>2015_1560</t>
  </si>
  <si>
    <t>2015_1561</t>
  </si>
  <si>
    <t>2015_1563</t>
  </si>
  <si>
    <t>2015_1565</t>
  </si>
  <si>
    <t>2015_1566</t>
  </si>
  <si>
    <t>2015_1567</t>
  </si>
  <si>
    <t>2015_1568</t>
  </si>
  <si>
    <t>2015_1569</t>
  </si>
  <si>
    <t>2015_1570</t>
  </si>
  <si>
    <t>2015_1571</t>
  </si>
  <si>
    <t>2015_1572</t>
  </si>
  <si>
    <t>2015_1573</t>
  </si>
  <si>
    <t>2015_1574</t>
  </si>
  <si>
    <t>2015_1575</t>
  </si>
  <si>
    <t>2015_1576</t>
  </si>
  <si>
    <t>2015_1577</t>
  </si>
  <si>
    <t>2015_1578</t>
  </si>
  <si>
    <t>2015_1579</t>
  </si>
  <si>
    <t>2015_1580</t>
  </si>
  <si>
    <t>2015_1581</t>
  </si>
  <si>
    <t>2015_1582</t>
  </si>
  <si>
    <t>2015_1583</t>
  </si>
  <si>
    <t>2015_1584</t>
  </si>
  <si>
    <t>2015_1585</t>
  </si>
  <si>
    <t>2015_1586</t>
  </si>
  <si>
    <t>2015_1587</t>
  </si>
  <si>
    <t>2015_1588</t>
  </si>
  <si>
    <t>2015_1589</t>
  </si>
  <si>
    <t>2015_1590</t>
  </si>
  <si>
    <t>2015_1591</t>
  </si>
  <si>
    <t>2015_1592</t>
  </si>
  <si>
    <t>2015_1593</t>
  </si>
  <si>
    <t>2015_1594</t>
  </si>
  <si>
    <t>2015_1595</t>
  </si>
  <si>
    <t>2015_1596</t>
  </si>
  <si>
    <t>2015_1597</t>
  </si>
  <si>
    <t>2015_1598</t>
  </si>
  <si>
    <t>2015_1599</t>
  </si>
  <si>
    <t>2015_1600</t>
  </si>
  <si>
    <t>2015_1601</t>
  </si>
  <si>
    <t>2015_1602</t>
  </si>
  <si>
    <t>2015_1603</t>
  </si>
  <si>
    <t>2015_1604</t>
  </si>
  <si>
    <t>2015_1605</t>
  </si>
  <si>
    <t>2015_1606</t>
  </si>
  <si>
    <t>2015_1607</t>
  </si>
  <si>
    <t>2015_1608</t>
  </si>
  <si>
    <t>2015_1609</t>
  </si>
  <si>
    <t>2015_1610</t>
  </si>
  <si>
    <t>2015_1611</t>
  </si>
  <si>
    <t>2015_1612</t>
  </si>
  <si>
    <t>2015_1613</t>
  </si>
  <si>
    <t>2015_1614</t>
  </si>
  <si>
    <t>2015_1615</t>
  </si>
  <si>
    <t>2015_1616</t>
  </si>
  <si>
    <t>2015_1617</t>
  </si>
  <si>
    <t>2015_1618</t>
  </si>
  <si>
    <t>2015_1619</t>
  </si>
  <si>
    <t>2015_1620</t>
  </si>
  <si>
    <t>2015_1621</t>
  </si>
  <si>
    <t>2015_1622</t>
  </si>
  <si>
    <t>2015_1623</t>
  </si>
  <si>
    <t>2015_1624</t>
  </si>
  <si>
    <t>2015_1625</t>
  </si>
  <si>
    <t>2015_1626</t>
  </si>
  <si>
    <t>2015_1627</t>
  </si>
  <si>
    <t>2015_1628</t>
  </si>
  <si>
    <t>2015_1629</t>
  </si>
  <si>
    <t>2015_1630</t>
  </si>
  <si>
    <t>2015_1631</t>
  </si>
  <si>
    <t>2015_1632</t>
  </si>
  <si>
    <t>2015_1633</t>
  </si>
  <si>
    <t>2015_1634</t>
  </si>
  <si>
    <t>2015_1635</t>
  </si>
  <si>
    <t>2015_1636</t>
  </si>
  <si>
    <t>2015_1637</t>
  </si>
  <si>
    <t>2015_1638</t>
  </si>
  <si>
    <t>2015_1639</t>
  </si>
  <si>
    <t>2015_1640</t>
  </si>
  <si>
    <t>2015_1641</t>
  </si>
  <si>
    <t>2015_1642</t>
  </si>
  <si>
    <t>2015_1643</t>
  </si>
  <si>
    <t>2015_1644</t>
  </si>
  <si>
    <t>2015_1645</t>
  </si>
  <si>
    <t>2015_1646</t>
  </si>
  <si>
    <t>2015_1647</t>
  </si>
  <si>
    <t>2015_1648</t>
  </si>
  <si>
    <t>2015_1649</t>
  </si>
  <si>
    <t>2015_1650</t>
  </si>
  <si>
    <t>2015_1652</t>
  </si>
  <si>
    <t>2015_1653</t>
  </si>
  <si>
    <t>2015_1654</t>
  </si>
  <si>
    <t>2015_1655</t>
  </si>
  <si>
    <t>2015_1656</t>
  </si>
  <si>
    <t>2015_1657</t>
  </si>
  <si>
    <t>2015_1658</t>
  </si>
  <si>
    <t>2015_1659</t>
  </si>
  <si>
    <t>2015_1660</t>
  </si>
  <si>
    <t>2015_1661</t>
  </si>
  <si>
    <t>2015_1663</t>
  </si>
  <si>
    <t>2015_1664</t>
  </si>
  <si>
    <t>2015_1665</t>
  </si>
  <si>
    <t>2015_1666</t>
  </si>
  <si>
    <t>2015_1667</t>
  </si>
  <si>
    <t>2015_1668</t>
  </si>
  <si>
    <t>2015_1669</t>
  </si>
  <si>
    <t>2015_1670</t>
  </si>
  <si>
    <t>2015_1671</t>
  </si>
  <si>
    <t>2015_1672</t>
  </si>
  <si>
    <t>2015_1673</t>
  </si>
  <si>
    <t>2015_1674</t>
  </si>
  <si>
    <t>2015_1675</t>
  </si>
  <si>
    <t>2015_1676</t>
  </si>
  <si>
    <t>2015_1677</t>
  </si>
  <si>
    <t>2015_1678</t>
  </si>
  <si>
    <t>2015_1679</t>
  </si>
  <si>
    <t>2015_1680</t>
  </si>
  <si>
    <t>2015_1681</t>
  </si>
  <si>
    <t>2015_1682</t>
  </si>
  <si>
    <t>2015_1683</t>
  </si>
  <si>
    <t>2015_1684</t>
  </si>
  <si>
    <t>2015_1685</t>
  </si>
  <si>
    <t>2015_1686</t>
  </si>
  <si>
    <t>2015_1687</t>
  </si>
  <si>
    <t>2015_1688</t>
  </si>
  <si>
    <t>2015_1689</t>
  </si>
  <si>
    <t>2015_1690</t>
  </si>
  <si>
    <t>2015_1691</t>
  </si>
  <si>
    <t>2015_1692</t>
  </si>
  <si>
    <t>2015_1693</t>
  </si>
  <si>
    <t>2015_1694</t>
  </si>
  <si>
    <t>2015_1695</t>
  </si>
  <si>
    <t>2015_1696</t>
  </si>
  <si>
    <t>2015_1697</t>
  </si>
  <si>
    <t>2015_1698</t>
  </si>
  <si>
    <t>2015_1699</t>
  </si>
  <si>
    <t>2015_1700</t>
  </si>
  <si>
    <t>2015_1701</t>
  </si>
  <si>
    <t>2015_1702</t>
  </si>
  <si>
    <t>2015_1703</t>
  </si>
  <si>
    <t>2015_1704</t>
  </si>
  <si>
    <t>2015_1705</t>
  </si>
  <si>
    <t>2015_1706</t>
  </si>
  <si>
    <t>2015_1707</t>
  </si>
  <si>
    <t>2015_1708</t>
  </si>
  <si>
    <t>2015_1709</t>
  </si>
  <si>
    <t>2015_1710</t>
  </si>
  <si>
    <t>2015_1711</t>
  </si>
  <si>
    <t>2015_1712</t>
  </si>
  <si>
    <t>2015_1713</t>
  </si>
  <si>
    <t>2015_1714</t>
  </si>
  <si>
    <t>2015_1715</t>
  </si>
  <si>
    <t>2015_1716</t>
  </si>
  <si>
    <t>2015_1717</t>
  </si>
  <si>
    <t>2015_1718</t>
  </si>
  <si>
    <t>2015_1719</t>
  </si>
  <si>
    <t>2015_1720</t>
  </si>
  <si>
    <t>2015_1721</t>
  </si>
  <si>
    <t>2015_1722</t>
  </si>
  <si>
    <t>2015_1723</t>
  </si>
  <si>
    <t>2015_1724</t>
  </si>
  <si>
    <t>2015_1725</t>
  </si>
  <si>
    <t>2015_1726</t>
  </si>
  <si>
    <t>2015_1727</t>
  </si>
  <si>
    <t>2015_1728</t>
  </si>
  <si>
    <t>2015_1729</t>
  </si>
  <si>
    <t>2015_1730</t>
  </si>
  <si>
    <t>2015_1731</t>
  </si>
  <si>
    <t>2015_1732</t>
  </si>
  <si>
    <t>2015_1733</t>
  </si>
  <si>
    <t>2015_1734</t>
  </si>
  <si>
    <t>2015_1735</t>
  </si>
  <si>
    <t>2015_1736</t>
  </si>
  <si>
    <t>2015_1737</t>
  </si>
  <si>
    <t>2015_1738</t>
  </si>
  <si>
    <t>2015_1739</t>
  </si>
  <si>
    <t>2015_1740</t>
  </si>
  <si>
    <t>2015_1741</t>
  </si>
  <si>
    <t>2015_1742</t>
  </si>
  <si>
    <t>2015_1743</t>
  </si>
  <si>
    <t>2015_1744</t>
  </si>
  <si>
    <t>2015_1745</t>
  </si>
  <si>
    <t>2015_1747</t>
  </si>
  <si>
    <t>2015_1748</t>
  </si>
  <si>
    <t>2015_1749</t>
  </si>
  <si>
    <t>2015_1750</t>
  </si>
  <si>
    <t>2015_1751</t>
  </si>
  <si>
    <t>2015_1752</t>
  </si>
  <si>
    <t>2015_1753</t>
  </si>
  <si>
    <t>2015_1754</t>
  </si>
  <si>
    <t>2015_1755</t>
  </si>
  <si>
    <t>2015_1756</t>
  </si>
  <si>
    <t>2015_1757</t>
  </si>
  <si>
    <t>2015_1758</t>
  </si>
  <si>
    <t>2015_1759</t>
  </si>
  <si>
    <t>2015_1760</t>
  </si>
  <si>
    <t>2015_1761</t>
  </si>
  <si>
    <t>2015_1762</t>
  </si>
  <si>
    <t>2015_1763</t>
  </si>
  <si>
    <t>2015_1764</t>
  </si>
  <si>
    <t>2015_1765</t>
  </si>
  <si>
    <t>2015_1766</t>
  </si>
  <si>
    <t>2015_1767</t>
  </si>
  <si>
    <t>2015_1768</t>
  </si>
  <si>
    <t>2015_1769</t>
  </si>
  <si>
    <t>2015_1770</t>
  </si>
  <si>
    <t>2015_1771</t>
  </si>
  <si>
    <t>2015_1772</t>
  </si>
  <si>
    <t>2015_1773</t>
  </si>
  <si>
    <t>2015_1774</t>
  </si>
  <si>
    <t>2015_1775</t>
  </si>
  <si>
    <t>2015_1776</t>
  </si>
  <si>
    <t>2015_1777</t>
  </si>
  <si>
    <t>2015_1778</t>
  </si>
  <si>
    <t>2015_1779</t>
  </si>
  <si>
    <t>2015_1780</t>
  </si>
  <si>
    <t>2015_1781</t>
  </si>
  <si>
    <t>2015_1782</t>
  </si>
  <si>
    <t>2015_1783</t>
  </si>
  <si>
    <t>2015_1784</t>
  </si>
  <si>
    <t>2015_1785</t>
  </si>
  <si>
    <t>2015_1786</t>
  </si>
  <si>
    <t>2015_1787</t>
  </si>
  <si>
    <t>2015_1788</t>
  </si>
  <si>
    <t>2015_1789</t>
  </si>
  <si>
    <t>2015_1790</t>
  </si>
  <si>
    <t>2015_1791</t>
  </si>
  <si>
    <t>2015_1792</t>
  </si>
  <si>
    <t>2015_1793</t>
  </si>
  <si>
    <t>2015_1794</t>
  </si>
  <si>
    <t>2015_1795</t>
  </si>
  <si>
    <t>2015_1796</t>
  </si>
  <si>
    <t>2015_1797</t>
  </si>
  <si>
    <t>2015_1798</t>
  </si>
  <si>
    <t>2015_1799</t>
  </si>
  <si>
    <t>2015_1800</t>
  </si>
  <si>
    <t>2015_1801</t>
  </si>
  <si>
    <t>2015_1802</t>
  </si>
  <si>
    <t>2015_1803</t>
  </si>
  <si>
    <t>2015_1804</t>
  </si>
  <si>
    <t>2015_1805</t>
  </si>
  <si>
    <t>2015_1806</t>
  </si>
  <si>
    <t>2015_1807</t>
  </si>
  <si>
    <t>2015_1808</t>
  </si>
  <si>
    <t>2015_1809</t>
  </si>
  <si>
    <t>2015_1810</t>
  </si>
  <si>
    <t>2015_1811</t>
  </si>
  <si>
    <t>2015_1812</t>
  </si>
  <si>
    <t>2015_1813</t>
  </si>
  <si>
    <t>2015_1814</t>
  </si>
  <si>
    <t>2015_1815</t>
  </si>
  <si>
    <t>2015_1816</t>
  </si>
  <si>
    <t>2015_1817</t>
  </si>
  <si>
    <t>2015_1818</t>
  </si>
  <si>
    <t>2015_1819</t>
  </si>
  <si>
    <t>2015_1820</t>
  </si>
  <si>
    <t>2015_1821</t>
  </si>
  <si>
    <t>2015_1822</t>
  </si>
  <si>
    <t>2015_1823</t>
  </si>
  <si>
    <t>2015_1824</t>
  </si>
  <si>
    <t>2015_1825</t>
  </si>
  <si>
    <t>2015_1826</t>
  </si>
  <si>
    <t>2015_1827</t>
  </si>
  <si>
    <t>2015_1828</t>
  </si>
  <si>
    <t>2015_1829</t>
  </si>
  <si>
    <t>2015_1830</t>
  </si>
  <si>
    <t>2015_1831</t>
  </si>
  <si>
    <t>2015_1832</t>
  </si>
  <si>
    <t>2015_1833</t>
  </si>
  <si>
    <t>2015_1834</t>
  </si>
  <si>
    <t>2015_1835</t>
  </si>
  <si>
    <t>2015_1836</t>
  </si>
  <si>
    <t>2015_1837</t>
  </si>
  <si>
    <t>2015_1838</t>
  </si>
  <si>
    <t>2015_1839</t>
  </si>
  <si>
    <t>2015_1840</t>
  </si>
  <si>
    <t>2015_1841</t>
  </si>
  <si>
    <t>2015_1842</t>
  </si>
  <si>
    <t>2015_1843</t>
  </si>
  <si>
    <t>2015_1844</t>
  </si>
  <si>
    <t>2015_1845</t>
  </si>
  <si>
    <t>2015_1846</t>
  </si>
  <si>
    <t>2015_1847</t>
  </si>
  <si>
    <t>2015_1848</t>
  </si>
  <si>
    <t>2015_1849</t>
  </si>
  <si>
    <t>2015_1850</t>
  </si>
  <si>
    <t>2015_1851</t>
  </si>
  <si>
    <t>2015_1852</t>
  </si>
  <si>
    <t>2015_1853</t>
  </si>
  <si>
    <t>2015_1854</t>
  </si>
  <si>
    <t>2015_1855</t>
  </si>
  <si>
    <t>2015_1856</t>
  </si>
  <si>
    <t>2015_1857</t>
  </si>
  <si>
    <t>2015_1858</t>
  </si>
  <si>
    <t>2015_1859</t>
  </si>
  <si>
    <t>2015_1860</t>
  </si>
  <si>
    <t>2015_1861</t>
  </si>
  <si>
    <t>2015_1862</t>
  </si>
  <si>
    <t>2015_1863</t>
  </si>
  <si>
    <t>2015_1864</t>
  </si>
  <si>
    <t>2015_1865</t>
  </si>
  <si>
    <t>2015_1866</t>
  </si>
  <si>
    <t>2015_1867</t>
  </si>
  <si>
    <t>2015_1868</t>
  </si>
  <si>
    <t>2015_1869</t>
  </si>
  <si>
    <t>2015_1870</t>
  </si>
  <si>
    <t>2015_1871</t>
  </si>
  <si>
    <t>2015_1872</t>
  </si>
  <si>
    <t>2015_1873</t>
  </si>
  <si>
    <t>2015_1874</t>
  </si>
  <si>
    <t>2015_1875</t>
  </si>
  <si>
    <t>2015_1876</t>
  </si>
  <si>
    <t>2015_1877</t>
  </si>
  <si>
    <t>2015_1878</t>
  </si>
  <si>
    <t>2015_1879</t>
  </si>
  <si>
    <t>2015_1880</t>
  </si>
  <si>
    <t>2015_1881</t>
  </si>
  <si>
    <t>2015_1882</t>
  </si>
  <si>
    <t>2015_1883</t>
  </si>
  <si>
    <t>2015_1884</t>
  </si>
  <si>
    <t>2015_1885</t>
  </si>
  <si>
    <t>2015_1886</t>
  </si>
  <si>
    <t>2015_1887</t>
  </si>
  <si>
    <t>2015_1888</t>
  </si>
  <si>
    <t>2015_1889</t>
  </si>
  <si>
    <t>2015_1890</t>
  </si>
  <si>
    <t>2015_1891</t>
  </si>
  <si>
    <t>2015_1892</t>
  </si>
  <si>
    <t>2015_1893</t>
  </si>
  <si>
    <t>2015_1894</t>
  </si>
  <si>
    <t>2015_1895</t>
  </si>
  <si>
    <t>2015_1896</t>
  </si>
  <si>
    <t>2015_1897</t>
  </si>
  <si>
    <t>2015_1898</t>
  </si>
  <si>
    <t>2015_1899</t>
  </si>
  <si>
    <t>2015_1900</t>
  </si>
  <si>
    <t>2015_1901</t>
  </si>
  <si>
    <t>2015_1902</t>
  </si>
  <si>
    <t>2015_1903</t>
  </si>
  <si>
    <t>2015_1904</t>
  </si>
  <si>
    <t>2015_1905</t>
  </si>
  <si>
    <t>2015_1906</t>
  </si>
  <si>
    <t>2015_1907</t>
  </si>
  <si>
    <t>2015_1908</t>
  </si>
  <si>
    <t>2015_1909</t>
  </si>
  <si>
    <t>2015_1910</t>
  </si>
  <si>
    <t>2015_1911</t>
  </si>
  <si>
    <t>2015_1912</t>
  </si>
  <si>
    <t>2015_1913</t>
  </si>
  <si>
    <t>2015_1914</t>
  </si>
  <si>
    <t>2015_1915</t>
  </si>
  <si>
    <t>2015_1916</t>
  </si>
  <si>
    <t>2015_1917</t>
  </si>
  <si>
    <t>2015_1918</t>
  </si>
  <si>
    <t>2015_1919</t>
  </si>
  <si>
    <t>2015_1920</t>
  </si>
  <si>
    <t>2015_1921</t>
  </si>
  <si>
    <t>2015_1922</t>
  </si>
  <si>
    <t>2015_1923</t>
  </si>
  <si>
    <t>2015_1924</t>
  </si>
  <si>
    <t>2015_1925</t>
  </si>
  <si>
    <t>2015_1926</t>
  </si>
  <si>
    <t>2015_1927</t>
  </si>
  <si>
    <t>2015_1928</t>
  </si>
  <si>
    <t>2015_1929</t>
  </si>
  <si>
    <t>2015_1930</t>
  </si>
  <si>
    <t>2015_1931</t>
  </si>
  <si>
    <t>2015_1932</t>
  </si>
  <si>
    <t>2015_1933</t>
  </si>
  <si>
    <t>2015_1934</t>
  </si>
  <si>
    <t>2015_1935</t>
  </si>
  <si>
    <t>2015_1936</t>
  </si>
  <si>
    <t>2015_1937</t>
  </si>
  <si>
    <t>2015_1938</t>
  </si>
  <si>
    <t>2015_1939</t>
  </si>
  <si>
    <t>2015_1940</t>
  </si>
  <si>
    <t>2015_1941</t>
  </si>
  <si>
    <t>2015_1942</t>
  </si>
  <si>
    <t>2015_1943</t>
  </si>
  <si>
    <t>2015_1944</t>
  </si>
  <si>
    <t>2015_1945</t>
  </si>
  <si>
    <t>2015_1946</t>
  </si>
  <si>
    <t>2015_1947</t>
  </si>
  <si>
    <t>2015_1948</t>
  </si>
  <si>
    <t>2015_1949</t>
  </si>
  <si>
    <t>2015_1950</t>
  </si>
  <si>
    <t>2015_1951</t>
  </si>
  <si>
    <t>2015_1952</t>
  </si>
  <si>
    <t>2015_1953</t>
  </si>
  <si>
    <t>2015_1954</t>
  </si>
  <si>
    <t>2015_1955</t>
  </si>
  <si>
    <t>2015_1956</t>
  </si>
  <si>
    <t>2015_1957</t>
  </si>
  <si>
    <t>2015_1958</t>
  </si>
  <si>
    <t>2015_1959</t>
  </si>
  <si>
    <t>2015_1960</t>
  </si>
  <si>
    <t>2015_1961</t>
  </si>
  <si>
    <t>2015_1962</t>
  </si>
  <si>
    <t>2015_1963</t>
  </si>
  <si>
    <t>2015_1964</t>
  </si>
  <si>
    <t>2015_1965</t>
  </si>
  <si>
    <t>2015_1966</t>
  </si>
  <si>
    <t>2015_1967</t>
  </si>
  <si>
    <t>2015_1968</t>
  </si>
  <si>
    <t>2015_1969</t>
  </si>
  <si>
    <t>2015_1970</t>
  </si>
  <si>
    <t>2015_1971</t>
  </si>
  <si>
    <t>2015_1972</t>
  </si>
  <si>
    <t>2015_1974</t>
  </si>
  <si>
    <t>2015_1975</t>
  </si>
  <si>
    <t>2015_1976</t>
  </si>
  <si>
    <t>2015_1977</t>
  </si>
  <si>
    <t>2015_1978</t>
  </si>
  <si>
    <t>2015_1979</t>
  </si>
  <si>
    <t>2015_1980</t>
  </si>
  <si>
    <t>2015_1981</t>
  </si>
  <si>
    <t>2015_1982</t>
  </si>
  <si>
    <t>2015_1983</t>
  </si>
  <si>
    <t>2015_1984</t>
  </si>
  <si>
    <t>2015_1985</t>
  </si>
  <si>
    <t>2015_1986</t>
  </si>
  <si>
    <t>2015_1987</t>
  </si>
  <si>
    <t>2015_1988</t>
  </si>
  <si>
    <t>2015_1989</t>
  </si>
  <si>
    <t>2015_1990</t>
  </si>
  <si>
    <t>2015_1991</t>
  </si>
  <si>
    <t>2015_1992</t>
  </si>
  <si>
    <t>2015_1993</t>
  </si>
  <si>
    <t>2015_1994</t>
  </si>
  <si>
    <t>2015_1995</t>
  </si>
  <si>
    <t>2015_1996</t>
  </si>
  <si>
    <t>2015_1997</t>
  </si>
  <si>
    <t>2015_1998</t>
  </si>
  <si>
    <t>2015_1999</t>
  </si>
  <si>
    <t>2015_2000</t>
  </si>
  <si>
    <t>2015_2001</t>
  </si>
  <si>
    <t>2015_2002</t>
  </si>
  <si>
    <t>2015_2003</t>
  </si>
  <si>
    <t>2015_2004</t>
  </si>
  <si>
    <t>2015_2005</t>
  </si>
  <si>
    <t>2015_2006</t>
  </si>
  <si>
    <t>2015_2007</t>
  </si>
  <si>
    <t>2015_2008</t>
  </si>
  <si>
    <t>2015_2009</t>
  </si>
  <si>
    <t>2015_2010</t>
  </si>
  <si>
    <t>2015_2011</t>
  </si>
  <si>
    <t>2015_2012</t>
  </si>
  <si>
    <t>2015_2013</t>
  </si>
  <si>
    <t>2015_2014</t>
  </si>
  <si>
    <t>2015_2015</t>
  </si>
  <si>
    <t>2015_2016</t>
  </si>
  <si>
    <t>2015_2017</t>
  </si>
  <si>
    <t>2015_2018</t>
  </si>
  <si>
    <t>2015_2019</t>
  </si>
  <si>
    <t>2015_2020</t>
  </si>
  <si>
    <t>2015_2021</t>
  </si>
  <si>
    <t>2015_2022</t>
  </si>
  <si>
    <t>2015_2023</t>
  </si>
  <si>
    <t>2015_2024</t>
  </si>
  <si>
    <t>2015_2025</t>
  </si>
  <si>
    <t>2015_2026</t>
  </si>
  <si>
    <t>2015_2027</t>
  </si>
  <si>
    <t>2015_2028</t>
  </si>
  <si>
    <t>2015_2029</t>
  </si>
  <si>
    <t>2015_2030</t>
  </si>
  <si>
    <t>2015_2031</t>
  </si>
  <si>
    <t>2015_2032</t>
  </si>
  <si>
    <t>2015_2033</t>
  </si>
  <si>
    <t>2015_2034</t>
  </si>
  <si>
    <t>2015_2035</t>
  </si>
  <si>
    <t>2015_2036</t>
  </si>
  <si>
    <t>2015_2037</t>
  </si>
  <si>
    <t>2015_2038</t>
  </si>
  <si>
    <t>2015_2039</t>
  </si>
  <si>
    <t>2015_2040</t>
  </si>
  <si>
    <t>2015_2041</t>
  </si>
  <si>
    <t>2015_2042</t>
  </si>
  <si>
    <t>2015_2043</t>
  </si>
  <si>
    <t>2015_2044</t>
  </si>
  <si>
    <t>2015_2045</t>
  </si>
  <si>
    <t>2015_2046</t>
  </si>
  <si>
    <t>2015_2047</t>
  </si>
  <si>
    <t>2015_2048</t>
  </si>
  <si>
    <t>2015_2049</t>
  </si>
  <si>
    <t>2015_2050</t>
  </si>
  <si>
    <t>2015_2051</t>
  </si>
  <si>
    <t>2015_2052</t>
  </si>
  <si>
    <t>2015_2053</t>
  </si>
  <si>
    <t>2015_2054</t>
  </si>
  <si>
    <t>2015_2055</t>
  </si>
  <si>
    <t>2015_2056</t>
  </si>
  <si>
    <t>2015_2059</t>
  </si>
  <si>
    <t>2015_2060</t>
  </si>
  <si>
    <t>2015_2061</t>
  </si>
  <si>
    <t>2015_2062</t>
  </si>
  <si>
    <t>2015_2063</t>
  </si>
  <si>
    <t>2015_2064</t>
  </si>
  <si>
    <t>2015_2065</t>
  </si>
  <si>
    <t>2015_2066</t>
  </si>
  <si>
    <t>2015_2067</t>
  </si>
  <si>
    <t>2015_2068</t>
  </si>
  <si>
    <t>2015_2069</t>
  </si>
  <si>
    <t>2015_2070</t>
  </si>
  <si>
    <t>2015_2071</t>
  </si>
  <si>
    <t>2015_2072</t>
  </si>
  <si>
    <t>2015_2073</t>
  </si>
  <si>
    <t>2015_2074</t>
  </si>
  <si>
    <t>2015_2075</t>
  </si>
  <si>
    <t>2015_2076</t>
  </si>
  <si>
    <t>2015_2077</t>
  </si>
  <si>
    <t>2015_2078</t>
  </si>
  <si>
    <t>2015_2079</t>
  </si>
  <si>
    <t>2015_2080</t>
  </si>
  <si>
    <t>2015_2081</t>
  </si>
  <si>
    <t>2015_2082</t>
  </si>
  <si>
    <t>2015_2083</t>
  </si>
  <si>
    <t>2015_2084</t>
  </si>
  <si>
    <t>2015_2085</t>
  </si>
  <si>
    <t>2015_2086</t>
  </si>
  <si>
    <t>2015_2087</t>
  </si>
  <si>
    <t>2015_2088</t>
  </si>
  <si>
    <t>2015_2089</t>
  </si>
  <si>
    <t>2015_2090</t>
  </si>
  <si>
    <t>2015_2091</t>
  </si>
  <si>
    <t>2015_2092</t>
  </si>
  <si>
    <t>2015_2093</t>
  </si>
  <si>
    <t>2015_2094</t>
  </si>
  <si>
    <t>2015_2095</t>
  </si>
  <si>
    <t>2015_2096</t>
  </si>
  <si>
    <t>2015_2097</t>
  </si>
  <si>
    <t>2015_2098</t>
  </si>
  <si>
    <t>2015_2099</t>
  </si>
  <si>
    <t>2015_2100</t>
  </si>
  <si>
    <t>2015_2101</t>
  </si>
  <si>
    <t>2015_2102</t>
  </si>
  <si>
    <t>2015_2103</t>
  </si>
  <si>
    <t>2015_2104</t>
  </si>
  <si>
    <t>2015_2105</t>
  </si>
  <si>
    <t>2015_2106</t>
  </si>
  <si>
    <t>2015_2107</t>
  </si>
  <si>
    <t>2015_2108</t>
  </si>
  <si>
    <t>2015_2109</t>
  </si>
  <si>
    <t>2015_2110</t>
  </si>
  <si>
    <t>2015_2111</t>
  </si>
  <si>
    <t>2015_2112</t>
  </si>
  <si>
    <t>2015_2113</t>
  </si>
  <si>
    <t>2015_2114</t>
  </si>
  <si>
    <t>2015_2115</t>
  </si>
  <si>
    <t>2015_2116</t>
  </si>
  <si>
    <t>2015_2117</t>
  </si>
  <si>
    <t>2015_2118</t>
  </si>
  <si>
    <t>2015_2119</t>
  </si>
  <si>
    <t>2015_2120</t>
  </si>
  <si>
    <t>2015_2121</t>
  </si>
  <si>
    <t>2015_2122</t>
  </si>
  <si>
    <t>2015_2123</t>
  </si>
  <si>
    <t>2015_2124</t>
  </si>
  <si>
    <t>2015_2125</t>
  </si>
  <si>
    <t>2015_2126</t>
  </si>
  <si>
    <t>2015_2127</t>
  </si>
  <si>
    <t>2015_2128</t>
  </si>
  <si>
    <t>2015_2129</t>
  </si>
  <si>
    <t>2015_2130</t>
  </si>
  <si>
    <t>2015_2131</t>
  </si>
  <si>
    <t>2015_2132</t>
  </si>
  <si>
    <t>2015_2133</t>
  </si>
  <si>
    <t>2015_2134</t>
  </si>
  <si>
    <t>2015_2135</t>
  </si>
  <si>
    <t>2015_2136</t>
  </si>
  <si>
    <t>2015_2137</t>
  </si>
  <si>
    <t>2015_2138</t>
  </si>
  <si>
    <t>2015_2139</t>
  </si>
  <si>
    <t>2015_2140</t>
  </si>
  <si>
    <t>2015_2141</t>
  </si>
  <si>
    <t>2015_2142</t>
  </si>
  <si>
    <t>2015_2143</t>
  </si>
  <si>
    <t>2015_2144</t>
  </si>
  <si>
    <t>2015_2145</t>
  </si>
  <si>
    <t>2015_2146</t>
  </si>
  <si>
    <t>2015_2147</t>
  </si>
  <si>
    <t>2015_2148</t>
  </si>
  <si>
    <t>2015_2150</t>
  </si>
  <si>
    <t>2015_2151</t>
  </si>
  <si>
    <t>2015_2152</t>
  </si>
  <si>
    <t>2015_2153</t>
  </si>
  <si>
    <t>2015_2154</t>
  </si>
  <si>
    <t>2015_2155</t>
  </si>
  <si>
    <t>2015_2156</t>
  </si>
  <si>
    <t>2015_2157</t>
  </si>
  <si>
    <t>2015_2158</t>
  </si>
  <si>
    <t>2015_2159</t>
  </si>
  <si>
    <t>2015_2160</t>
  </si>
  <si>
    <t>2015_2162</t>
  </si>
  <si>
    <t>2015_2163</t>
  </si>
  <si>
    <t>2015_2164</t>
  </si>
  <si>
    <t>2015_2165</t>
  </si>
  <si>
    <t>2015_2166</t>
  </si>
  <si>
    <t>2015_2167</t>
  </si>
  <si>
    <t>2015_2168</t>
  </si>
  <si>
    <t>2015_2169</t>
  </si>
  <si>
    <t>2015_2170</t>
  </si>
  <si>
    <t>2015_2172</t>
  </si>
  <si>
    <t>2015_2173</t>
  </si>
  <si>
    <t>2015_2174</t>
  </si>
  <si>
    <t>2015_2175</t>
  </si>
  <si>
    <t>2015_2176</t>
  </si>
  <si>
    <t>2015_2177</t>
  </si>
  <si>
    <t>2015_2178</t>
  </si>
  <si>
    <t>2015_2180</t>
  </si>
  <si>
    <t>2015_2181</t>
  </si>
  <si>
    <t>2015_2182</t>
  </si>
  <si>
    <t>2015_2183</t>
  </si>
  <si>
    <t>2015_2184</t>
  </si>
  <si>
    <t>2015_2186</t>
  </si>
  <si>
    <t>2015_2187</t>
  </si>
  <si>
    <t>2015_2188</t>
  </si>
  <si>
    <t>2015_2189</t>
  </si>
  <si>
    <t>2015_2190</t>
  </si>
  <si>
    <t>2015_2191</t>
  </si>
  <si>
    <t>2015_2192</t>
  </si>
  <si>
    <t>2015_2193</t>
  </si>
  <si>
    <t>2015_2194</t>
  </si>
  <si>
    <t>2015_2195</t>
  </si>
  <si>
    <t>2015_2196</t>
  </si>
  <si>
    <t>2015_2197</t>
  </si>
  <si>
    <t>2015_2198</t>
  </si>
  <si>
    <t>2015_2201</t>
  </si>
  <si>
    <t>2015_2203</t>
  </si>
  <si>
    <t>2015_2204</t>
  </si>
  <si>
    <t>2015_2205</t>
  </si>
  <si>
    <t>2015_2206</t>
  </si>
  <si>
    <t>2015_2207</t>
  </si>
  <si>
    <t>2015_2208</t>
  </si>
  <si>
    <t>2015_2209</t>
  </si>
  <si>
    <t>2015_2210</t>
  </si>
  <si>
    <t>2015_2211</t>
  </si>
  <si>
    <t>2015_2212</t>
  </si>
  <si>
    <t>2015_2213</t>
  </si>
  <si>
    <t>2015_2214</t>
  </si>
  <si>
    <t>2015_2215</t>
  </si>
  <si>
    <t>2015_2216</t>
  </si>
  <si>
    <t>2015_2217</t>
  </si>
  <si>
    <t>2015_2218</t>
  </si>
  <si>
    <t>2015_2219</t>
  </si>
  <si>
    <t>2015_2220</t>
  </si>
  <si>
    <t>2015_2224</t>
  </si>
  <si>
    <t>2015_2225</t>
  </si>
  <si>
    <t>2015_2226</t>
  </si>
  <si>
    <t>2015_2227</t>
  </si>
  <si>
    <t>2015_2228</t>
  </si>
  <si>
    <t>2015_2229</t>
  </si>
  <si>
    <t>2015_2230</t>
  </si>
  <si>
    <t>2015_2231</t>
  </si>
  <si>
    <t>2015_2232</t>
  </si>
  <si>
    <t>2015_2233</t>
  </si>
  <si>
    <t>2015_2234</t>
  </si>
  <si>
    <t>2015_2235</t>
  </si>
  <si>
    <t>2015_2236</t>
  </si>
  <si>
    <t>2015_2237</t>
  </si>
  <si>
    <t>2015_2238</t>
  </si>
  <si>
    <t>2015_2239</t>
  </si>
  <si>
    <t>2015_2241</t>
  </si>
  <si>
    <t>2015_2242</t>
  </si>
  <si>
    <t>2015_2243</t>
  </si>
  <si>
    <t>2015_2244</t>
  </si>
  <si>
    <t>2015_2245</t>
  </si>
  <si>
    <t>2015_2246</t>
  </si>
  <si>
    <t>2015_2247</t>
  </si>
  <si>
    <t>2015_2249</t>
  </si>
  <si>
    <t>2015_2250</t>
  </si>
  <si>
    <t>2015_2251</t>
  </si>
  <si>
    <t>2015_2252</t>
  </si>
  <si>
    <t>2015_2253</t>
  </si>
  <si>
    <t>2015_2254</t>
  </si>
  <si>
    <t>2015_2255</t>
  </si>
  <si>
    <t>2015_2256</t>
  </si>
  <si>
    <t>2015_2257</t>
  </si>
  <si>
    <t>2015_2258</t>
  </si>
  <si>
    <t>2015_2259</t>
  </si>
  <si>
    <t>2015_2260</t>
  </si>
  <si>
    <t>2015_2261</t>
  </si>
  <si>
    <t>2015_2262</t>
  </si>
  <si>
    <t>2015_2263</t>
  </si>
  <si>
    <t>2015_2264</t>
  </si>
  <si>
    <t>2015_2265</t>
  </si>
  <si>
    <t>2015_2266</t>
  </si>
  <si>
    <t>2015_2267</t>
  </si>
  <si>
    <t>2015_2268</t>
  </si>
  <si>
    <t>2015_2269</t>
  </si>
  <si>
    <t>2015_2270</t>
  </si>
  <si>
    <t>2015_2271</t>
  </si>
  <si>
    <t>2015_2272</t>
  </si>
  <si>
    <t>2015_2273</t>
  </si>
  <si>
    <t>2015_2274</t>
  </si>
  <si>
    <t>2015_2275</t>
  </si>
  <si>
    <t>2015_2276</t>
  </si>
  <si>
    <t>2015_2277</t>
  </si>
  <si>
    <t>2015_2279</t>
  </si>
  <si>
    <t>2015_2280</t>
  </si>
  <si>
    <t>2015_2281</t>
  </si>
  <si>
    <t>2015_2282</t>
  </si>
  <si>
    <t>2015_2283</t>
  </si>
  <si>
    <t>2015_2284</t>
  </si>
  <si>
    <t>2015_2285</t>
  </si>
  <si>
    <t>2015_2286</t>
  </si>
  <si>
    <t>2015_2287</t>
  </si>
  <si>
    <t>2015_2288</t>
  </si>
  <si>
    <t>2015_2289</t>
  </si>
  <si>
    <t>2015_2290</t>
  </si>
  <si>
    <t>2015_2291</t>
  </si>
  <si>
    <t>2015_2292</t>
  </si>
  <si>
    <t>2015_2294</t>
  </si>
  <si>
    <t>2015_2295</t>
  </si>
  <si>
    <t>2015_2296</t>
  </si>
  <si>
    <t>2015_2297</t>
  </si>
  <si>
    <t>2015_2298</t>
  </si>
  <si>
    <t>2015_2299</t>
  </si>
  <si>
    <t>2015_2300</t>
  </si>
  <si>
    <t>2015_2301</t>
  </si>
  <si>
    <t>2015_2302</t>
  </si>
  <si>
    <t>2015_2303</t>
  </si>
  <si>
    <t>2015_2304</t>
  </si>
  <si>
    <t>2015_2305</t>
  </si>
  <si>
    <t>2015_2306</t>
  </si>
  <si>
    <t>2015_2308</t>
  </si>
  <si>
    <t>2015_2309</t>
  </si>
  <si>
    <t>2015_2310</t>
  </si>
  <si>
    <t>2015_2311</t>
  </si>
  <si>
    <t>2015_2312</t>
  </si>
  <si>
    <t>2015_2313</t>
  </si>
  <si>
    <t>2015_2314</t>
  </si>
  <si>
    <t>2015_2316</t>
  </si>
  <si>
    <t>2015_2317</t>
  </si>
  <si>
    <t>2015_2319</t>
  </si>
  <si>
    <t>2015_2320</t>
  </si>
  <si>
    <t>2015_2321</t>
  </si>
  <si>
    <t>2015_2323</t>
  </si>
  <si>
    <t>2015_2324</t>
  </si>
  <si>
    <t>2015_2325</t>
  </si>
  <si>
    <t>2015_2326</t>
  </si>
  <si>
    <t>2015_2327</t>
  </si>
  <si>
    <t>2015_2328</t>
  </si>
  <si>
    <t>2015_2329</t>
  </si>
  <si>
    <t>2015_2330</t>
  </si>
  <si>
    <t>2015_2331</t>
  </si>
  <si>
    <t>2015_2332</t>
  </si>
  <si>
    <t>2015_2333</t>
  </si>
  <si>
    <t>2015_2334</t>
  </si>
  <si>
    <t>2015_2335</t>
  </si>
  <si>
    <t>2015_2336</t>
  </si>
  <si>
    <t>2015_2337</t>
  </si>
  <si>
    <t>2015_2338</t>
  </si>
  <si>
    <t>2015_2339</t>
  </si>
  <si>
    <t>2015_2340</t>
  </si>
  <si>
    <t>2015_2341</t>
  </si>
  <si>
    <t>2015_2342</t>
  </si>
  <si>
    <t>2015_2343</t>
  </si>
  <si>
    <t>2015_2344</t>
  </si>
  <si>
    <t>2015_2345</t>
  </si>
  <si>
    <t>2015_2346</t>
  </si>
  <si>
    <t>2015_2347</t>
  </si>
  <si>
    <t>2015_2348</t>
  </si>
  <si>
    <t>2015_2349</t>
  </si>
  <si>
    <t>2015_2350</t>
  </si>
  <si>
    <t>2015_2351</t>
  </si>
  <si>
    <t>2015_2352</t>
  </si>
  <si>
    <t>2015_2353</t>
  </si>
  <si>
    <t>2015_2355</t>
  </si>
  <si>
    <t>2015_2356</t>
  </si>
  <si>
    <t>2015_2357</t>
  </si>
  <si>
    <t>2015_2358</t>
  </si>
  <si>
    <t>2015_2359</t>
  </si>
  <si>
    <t>2015_2360</t>
  </si>
  <si>
    <t>2015_2361</t>
  </si>
  <si>
    <t>2015_2362</t>
  </si>
  <si>
    <t>2015_2363</t>
  </si>
  <si>
    <t>2015_2364</t>
  </si>
  <si>
    <t>2015_2365</t>
  </si>
  <si>
    <t>2015_2366</t>
  </si>
  <si>
    <t>2015_2367</t>
  </si>
  <si>
    <t>2015_2368</t>
  </si>
  <si>
    <t>2015_2369</t>
  </si>
  <si>
    <t>2015_2370</t>
  </si>
  <si>
    <t>2015_2371</t>
  </si>
  <si>
    <t>2015_2372</t>
  </si>
  <si>
    <t>2015_2373</t>
  </si>
  <si>
    <t>2015_2374</t>
  </si>
  <si>
    <t>2015_2375</t>
  </si>
  <si>
    <t>2015_2376</t>
  </si>
  <si>
    <t>2015_2377</t>
  </si>
  <si>
    <t>2015_2378</t>
  </si>
  <si>
    <t>2015_2379</t>
  </si>
  <si>
    <t>2015_2380</t>
  </si>
  <si>
    <t>2015_2381</t>
  </si>
  <si>
    <t>2015_2382</t>
  </si>
  <si>
    <t>2015_2383</t>
  </si>
  <si>
    <t>2015_2384</t>
  </si>
  <si>
    <t>2015_2385</t>
  </si>
  <si>
    <t>2015_2386</t>
  </si>
  <si>
    <t>2015_2387</t>
  </si>
  <si>
    <t>2015_2388</t>
  </si>
  <si>
    <t>2015_2389</t>
  </si>
  <si>
    <t>2015_2390</t>
  </si>
  <si>
    <t>2015_2391</t>
  </si>
  <si>
    <t>2015_2392</t>
  </si>
  <si>
    <t>2015_2393</t>
  </si>
  <si>
    <t>2015_2394</t>
  </si>
  <si>
    <t>2015_2395</t>
  </si>
  <si>
    <t>2015_2396</t>
  </si>
  <si>
    <t>2015_2397</t>
  </si>
  <si>
    <t>2015_2398</t>
  </si>
  <si>
    <t>2015_2399</t>
  </si>
  <si>
    <t>2015_2400</t>
  </si>
  <si>
    <t>2015_2401</t>
  </si>
  <si>
    <t>2015_2403</t>
  </si>
  <si>
    <t>2015_2404</t>
  </si>
  <si>
    <t>2015_2405</t>
  </si>
  <si>
    <t>2015_2406</t>
  </si>
  <si>
    <t>2015_2407</t>
  </si>
  <si>
    <t>2015_2408</t>
  </si>
  <si>
    <t>2015_2409</t>
  </si>
  <si>
    <t>2015_2410</t>
  </si>
  <si>
    <t>2015_2411</t>
  </si>
  <si>
    <t>2015_2412</t>
  </si>
  <si>
    <t>2015_2413</t>
  </si>
  <si>
    <t>2015_2414</t>
  </si>
  <si>
    <t>2015_2415</t>
  </si>
  <si>
    <t>2015_2416</t>
  </si>
  <si>
    <t>2015_2418</t>
  </si>
  <si>
    <t>2015_2419</t>
  </si>
  <si>
    <t>2015_2420</t>
  </si>
  <si>
    <t>2015_2421</t>
  </si>
  <si>
    <t>2015_2422</t>
  </si>
  <si>
    <t>2015_2423</t>
  </si>
  <si>
    <t>2015_2424</t>
  </si>
  <si>
    <t>2015_2425</t>
  </si>
  <si>
    <t>2015_2426</t>
  </si>
  <si>
    <t>2015_2427</t>
  </si>
  <si>
    <t>2015_2428</t>
  </si>
  <si>
    <t>2015_2429</t>
  </si>
  <si>
    <t>2015_2430</t>
  </si>
  <si>
    <t>2015_2431</t>
  </si>
  <si>
    <t>2015_2432</t>
  </si>
  <si>
    <t>2015_2433</t>
  </si>
  <si>
    <t>2015_2434</t>
  </si>
  <si>
    <t>2015_2438</t>
  </si>
  <si>
    <t>2015_2439</t>
  </si>
  <si>
    <t>2015_2440</t>
  </si>
  <si>
    <t>2015_2441</t>
  </si>
  <si>
    <t>2015_2442</t>
  </si>
  <si>
    <t>2015_2443</t>
  </si>
  <si>
    <t>2015_2446</t>
  </si>
  <si>
    <t>2015_2447</t>
  </si>
  <si>
    <t>2015_2453</t>
  </si>
  <si>
    <t>2015_2454</t>
  </si>
  <si>
    <t>2015_2455</t>
  </si>
  <si>
    <t>2015_2456</t>
  </si>
  <si>
    <t>2015_2458</t>
  </si>
  <si>
    <t>2015_2459</t>
  </si>
  <si>
    <t>2015_2460</t>
  </si>
  <si>
    <t>2015_2461</t>
  </si>
  <si>
    <t>2015_2464</t>
  </si>
  <si>
    <t>2015_2465</t>
  </si>
  <si>
    <t>2015_2466</t>
  </si>
  <si>
    <t>2015_2469</t>
  </si>
  <si>
    <t>2015_2470</t>
  </si>
  <si>
    <t>2015_2471</t>
  </si>
  <si>
    <t>2015_2472</t>
  </si>
  <si>
    <t>2015_2473</t>
  </si>
  <si>
    <t>2015_2474</t>
  </si>
  <si>
    <t>2015_2475</t>
  </si>
  <si>
    <t>2015_2476</t>
  </si>
  <si>
    <t>2015_2477</t>
  </si>
  <si>
    <t>2015_2480</t>
  </si>
  <si>
    <t>2015_2481</t>
  </si>
  <si>
    <t>2015_2482</t>
  </si>
  <si>
    <t>2015_2489</t>
  </si>
  <si>
    <t>2015_2490</t>
  </si>
  <si>
    <t>2015_2491</t>
  </si>
  <si>
    <t>2015_2493</t>
  </si>
  <si>
    <t>2015_2503</t>
  </si>
  <si>
    <t>2015_2505</t>
  </si>
  <si>
    <t>2015_2506</t>
  </si>
  <si>
    <t>2015_2507</t>
  </si>
  <si>
    <t>2015_2508</t>
  </si>
  <si>
    <t>2015_2513</t>
  </si>
  <si>
    <t>2015_2514</t>
  </si>
  <si>
    <t>2015_2516</t>
  </si>
  <si>
    <t>2015_2519</t>
  </si>
  <si>
    <t>2015_2520</t>
  </si>
  <si>
    <t>2015_2523</t>
  </si>
  <si>
    <t>2015_2524</t>
  </si>
  <si>
    <t>2015_2525</t>
  </si>
  <si>
    <t>2015_2527</t>
  </si>
  <si>
    <t>2015_2529</t>
  </si>
  <si>
    <t>2015_2530</t>
  </si>
  <si>
    <t>2015_2531</t>
  </si>
  <si>
    <t>2015_2532</t>
  </si>
  <si>
    <t>2015_2533</t>
  </si>
  <si>
    <t>2015_2534</t>
  </si>
  <si>
    <t>2015_2535</t>
  </si>
  <si>
    <t>2015_2537</t>
  </si>
  <si>
    <t>2015_2538</t>
  </si>
  <si>
    <t>2015_2539</t>
  </si>
  <si>
    <t>2015_2541</t>
  </si>
  <si>
    <t>2015_2542</t>
  </si>
  <si>
    <t>2015_2543</t>
  </si>
  <si>
    <t>2015_2545</t>
  </si>
  <si>
    <t>2015_2546</t>
  </si>
  <si>
    <t>2015_2547</t>
  </si>
  <si>
    <t>2015_2548</t>
  </si>
  <si>
    <t>2015_2549</t>
  </si>
  <si>
    <t>2015_2550</t>
  </si>
  <si>
    <t>2015_2551</t>
  </si>
  <si>
    <t>2015_2552</t>
  </si>
  <si>
    <t>2015_2554</t>
  </si>
  <si>
    <t>2015_2555</t>
  </si>
  <si>
    <t>2015_2557</t>
  </si>
  <si>
    <t>2015_2560</t>
  </si>
  <si>
    <t>2015_2561</t>
  </si>
  <si>
    <t>2015_2564</t>
  </si>
  <si>
    <t>2015_2566</t>
  </si>
  <si>
    <t>2015_2567</t>
  </si>
  <si>
    <t>2015_2569</t>
  </si>
  <si>
    <t>2015_2571</t>
  </si>
  <si>
    <t>2015_2572</t>
  </si>
  <si>
    <t>2015_2581</t>
  </si>
  <si>
    <t>2015_2583</t>
  </si>
  <si>
    <t>2015_2584</t>
  </si>
  <si>
    <t>2015_2585</t>
  </si>
  <si>
    <t>2015_2588</t>
  </si>
  <si>
    <t>2015_2589</t>
  </si>
  <si>
    <t>2015_2591</t>
  </si>
  <si>
    <t>2015_2592</t>
  </si>
  <si>
    <t>2015_2596</t>
  </si>
  <si>
    <t>2015_2598</t>
  </si>
  <si>
    <t>2015_2600</t>
  </si>
  <si>
    <t>2015_2601</t>
  </si>
  <si>
    <t>2015_2608</t>
  </si>
  <si>
    <t>2015_2623</t>
  </si>
  <si>
    <t>2015_2652</t>
  </si>
  <si>
    <t>2016_1</t>
  </si>
  <si>
    <t>2016_2</t>
  </si>
  <si>
    <t>2016_3</t>
  </si>
  <si>
    <t>2016_4</t>
  </si>
  <si>
    <t>2016_5</t>
  </si>
  <si>
    <t>2016_6</t>
  </si>
  <si>
    <t>2016_7</t>
  </si>
  <si>
    <t>2016_8</t>
  </si>
  <si>
    <t>2016_10</t>
  </si>
  <si>
    <t>2016_11</t>
  </si>
  <si>
    <t>2016_12</t>
  </si>
  <si>
    <t>2016_13</t>
  </si>
  <si>
    <t>2016_14</t>
  </si>
  <si>
    <t>2016_15</t>
  </si>
  <si>
    <t>2016_16</t>
  </si>
  <si>
    <t>2016_17</t>
  </si>
  <si>
    <t>2016_18</t>
  </si>
  <si>
    <t>2016_20</t>
  </si>
  <si>
    <t>2016_22</t>
  </si>
  <si>
    <t>2016_23</t>
  </si>
  <si>
    <t>2016_24</t>
  </si>
  <si>
    <t>2016_25</t>
  </si>
  <si>
    <t>2016_27</t>
  </si>
  <si>
    <t>2016_28</t>
  </si>
  <si>
    <t>2016_29</t>
  </si>
  <si>
    <t>2016_30</t>
  </si>
  <si>
    <t>2016_31</t>
  </si>
  <si>
    <t>2016_33</t>
  </si>
  <si>
    <t>2016_34</t>
  </si>
  <si>
    <t>2016_35</t>
  </si>
  <si>
    <t>2016_36</t>
  </si>
  <si>
    <t>2016_37</t>
  </si>
  <si>
    <t>2016_38</t>
  </si>
  <si>
    <t>2016_39</t>
  </si>
  <si>
    <t>2016_40</t>
  </si>
  <si>
    <t>2016_41</t>
  </si>
  <si>
    <t>2016_42</t>
  </si>
  <si>
    <t>2016_44</t>
  </si>
  <si>
    <t>2016_46</t>
  </si>
  <si>
    <t>2016_47</t>
  </si>
  <si>
    <t>2016_48</t>
  </si>
  <si>
    <t>2016_49</t>
  </si>
  <si>
    <t>2016_50</t>
  </si>
  <si>
    <t>2016_51</t>
  </si>
  <si>
    <t>2016_52</t>
  </si>
  <si>
    <t>2016_53</t>
  </si>
  <si>
    <t>2016_54</t>
  </si>
  <si>
    <t>2016_55</t>
  </si>
  <si>
    <t>2016_57</t>
  </si>
  <si>
    <t>2016_58</t>
  </si>
  <si>
    <t>2016_59</t>
  </si>
  <si>
    <t>2016_60</t>
  </si>
  <si>
    <t>2016_61</t>
  </si>
  <si>
    <t>2016_62</t>
  </si>
  <si>
    <t>2016_63</t>
  </si>
  <si>
    <t>2016_64</t>
  </si>
  <si>
    <t>2016_65</t>
  </si>
  <si>
    <t>2016_66</t>
  </si>
  <si>
    <t>2016_67</t>
  </si>
  <si>
    <t>2016_68</t>
  </si>
  <si>
    <t>2016_69</t>
  </si>
  <si>
    <t>2016_70</t>
  </si>
  <si>
    <t>2016_71</t>
  </si>
  <si>
    <t>2016_72</t>
  </si>
  <si>
    <t>2016_73</t>
  </si>
  <si>
    <t>2016_74</t>
  </si>
  <si>
    <t>2016_75</t>
  </si>
  <si>
    <t>2016_76</t>
  </si>
  <si>
    <t>2016_77</t>
  </si>
  <si>
    <t>2016_78</t>
  </si>
  <si>
    <t>2016_79</t>
  </si>
  <si>
    <t>2016_80</t>
  </si>
  <si>
    <t>2016_81</t>
  </si>
  <si>
    <t>2016_82</t>
  </si>
  <si>
    <t>2016_83</t>
  </si>
  <si>
    <t>2016_84</t>
  </si>
  <si>
    <t>2016_85</t>
  </si>
  <si>
    <t>2016_86</t>
  </si>
  <si>
    <t>2016_87</t>
  </si>
  <si>
    <t>2016_88</t>
  </si>
  <si>
    <t>2016_89</t>
  </si>
  <si>
    <t>2016_90</t>
  </si>
  <si>
    <t>2016_91</t>
  </si>
  <si>
    <t>2016_92</t>
  </si>
  <si>
    <t>2016_93</t>
  </si>
  <si>
    <t>2016_94</t>
  </si>
  <si>
    <t>2016_95</t>
  </si>
  <si>
    <t>2016_96</t>
  </si>
  <si>
    <t>2016_97</t>
  </si>
  <si>
    <t>2016_98</t>
  </si>
  <si>
    <t>2016_99</t>
  </si>
  <si>
    <t>2016_100</t>
  </si>
  <si>
    <t>2016_101</t>
  </si>
  <si>
    <t>2016_102</t>
  </si>
  <si>
    <t>2016_103</t>
  </si>
  <si>
    <t>2016_104</t>
  </si>
  <si>
    <t>2016_105</t>
  </si>
  <si>
    <t>2016_106</t>
  </si>
  <si>
    <t>2016_107</t>
  </si>
  <si>
    <t>2016_108</t>
  </si>
  <si>
    <t>2016_109</t>
  </si>
  <si>
    <t>2016_110</t>
  </si>
  <si>
    <t>2016_111</t>
  </si>
  <si>
    <t>2016_112</t>
  </si>
  <si>
    <t>2016_113</t>
  </si>
  <si>
    <t>2016_114</t>
  </si>
  <si>
    <t>2016_115</t>
  </si>
  <si>
    <t>2016_116</t>
  </si>
  <si>
    <t>2016_117</t>
  </si>
  <si>
    <t>2016_118</t>
  </si>
  <si>
    <t>2016_119</t>
  </si>
  <si>
    <t>2016_120</t>
  </si>
  <si>
    <t>2016_121</t>
  </si>
  <si>
    <t>2016_122</t>
  </si>
  <si>
    <t>2016_123</t>
  </si>
  <si>
    <t>2016_124</t>
  </si>
  <si>
    <t>2016_125</t>
  </si>
  <si>
    <t>2016_126</t>
  </si>
  <si>
    <t>2016_128</t>
  </si>
  <si>
    <t>2016_129</t>
  </si>
  <si>
    <t>2016_130</t>
  </si>
  <si>
    <t>2016_131</t>
  </si>
  <si>
    <t>2016_132</t>
  </si>
  <si>
    <t>2016_133</t>
  </si>
  <si>
    <t>2016_135</t>
  </si>
  <si>
    <t>2016_136</t>
  </si>
  <si>
    <t>2016_137</t>
  </si>
  <si>
    <t>2016_138</t>
  </si>
  <si>
    <t>2016_139</t>
  </si>
  <si>
    <t>2016_141</t>
  </si>
  <si>
    <t>2016_142</t>
  </si>
  <si>
    <t>2016_143</t>
  </si>
  <si>
    <t>2016_144</t>
  </si>
  <si>
    <t>2016_146</t>
  </si>
  <si>
    <t>2016_148</t>
  </si>
  <si>
    <t>2016_149</t>
  </si>
  <si>
    <t>2016_150</t>
  </si>
  <si>
    <t>2016_151</t>
  </si>
  <si>
    <t>2016_153</t>
  </si>
  <si>
    <t>2016_154</t>
  </si>
  <si>
    <t>2016_155</t>
  </si>
  <si>
    <t>2016_156</t>
  </si>
  <si>
    <t>2016_157</t>
  </si>
  <si>
    <t>2016_158</t>
  </si>
  <si>
    <t>2016_159</t>
  </si>
  <si>
    <t>2016_160</t>
  </si>
  <si>
    <t>2016_161</t>
  </si>
  <si>
    <t>2016_162</t>
  </si>
  <si>
    <t>2016_163</t>
  </si>
  <si>
    <t>2016_164</t>
  </si>
  <si>
    <t>2016_166</t>
  </si>
  <si>
    <t>2016_167</t>
  </si>
  <si>
    <t>2016_168</t>
  </si>
  <si>
    <t>2016_169</t>
  </si>
  <si>
    <t>2016_170</t>
  </si>
  <si>
    <t>2016_172</t>
  </si>
  <si>
    <t>2016_173</t>
  </si>
  <si>
    <t>2016_174</t>
  </si>
  <si>
    <t>2016_175</t>
  </si>
  <si>
    <t>2016_176</t>
  </si>
  <si>
    <t>2016_177</t>
  </si>
  <si>
    <t>2016_178</t>
  </si>
  <si>
    <t>2016_179</t>
  </si>
  <si>
    <t>2016_180</t>
  </si>
  <si>
    <t>2016_181</t>
  </si>
  <si>
    <t>2016_182</t>
  </si>
  <si>
    <t>2016_183</t>
  </si>
  <si>
    <t>2016_184</t>
  </si>
  <si>
    <t>2016_185</t>
  </si>
  <si>
    <t>2016_186</t>
  </si>
  <si>
    <t>2016_187</t>
  </si>
  <si>
    <t>2016_188</t>
  </si>
  <si>
    <t>2016_189</t>
  </si>
  <si>
    <t>2016_191</t>
  </si>
  <si>
    <t>2016_192</t>
  </si>
  <si>
    <t>2016_193</t>
  </si>
  <si>
    <t>2016_194</t>
  </si>
  <si>
    <t>2016_195</t>
  </si>
  <si>
    <t>2016_196</t>
  </si>
  <si>
    <t>2016_197</t>
  </si>
  <si>
    <t>2016_198</t>
  </si>
  <si>
    <t>2016_199</t>
  </si>
  <si>
    <t>2016_201</t>
  </si>
  <si>
    <t>2016_203</t>
  </si>
  <si>
    <t>2016_204</t>
  </si>
  <si>
    <t>2016_205</t>
  </si>
  <si>
    <t>2016_207</t>
  </si>
  <si>
    <t>2016_208</t>
  </si>
  <si>
    <t>2016_209</t>
  </si>
  <si>
    <t>2016_210</t>
  </si>
  <si>
    <t>2016_211</t>
  </si>
  <si>
    <t>2016_212</t>
  </si>
  <si>
    <t>2016_213</t>
  </si>
  <si>
    <t>2016_214</t>
  </si>
  <si>
    <t>2016_215</t>
  </si>
  <si>
    <t>2016_216</t>
  </si>
  <si>
    <t>2016_217</t>
  </si>
  <si>
    <t>2016_218</t>
  </si>
  <si>
    <t>2016_219</t>
  </si>
  <si>
    <t>2016_220</t>
  </si>
  <si>
    <t>2016_221</t>
  </si>
  <si>
    <t>2016_222</t>
  </si>
  <si>
    <t>2016_223</t>
  </si>
  <si>
    <t>2016_224</t>
  </si>
  <si>
    <t>2016_225</t>
  </si>
  <si>
    <t>2016_227</t>
  </si>
  <si>
    <t>2016_228</t>
  </si>
  <si>
    <t>2016_229</t>
  </si>
  <si>
    <t>2016_230</t>
  </si>
  <si>
    <t>2016_231</t>
  </si>
  <si>
    <t>2016_232</t>
  </si>
  <si>
    <t>2016_233</t>
  </si>
  <si>
    <t>2016_234</t>
  </si>
  <si>
    <t>2016_235</t>
  </si>
  <si>
    <t>2016_236</t>
  </si>
  <si>
    <t>2016_237</t>
  </si>
  <si>
    <t>2016_238</t>
  </si>
  <si>
    <t>2016_239</t>
  </si>
  <si>
    <t>2016_240</t>
  </si>
  <si>
    <t>2016_241</t>
  </si>
  <si>
    <t>2016_242</t>
  </si>
  <si>
    <t>2016_243</t>
  </si>
  <si>
    <t>2016_244</t>
  </si>
  <si>
    <t>2016_245</t>
  </si>
  <si>
    <t>2016_246</t>
  </si>
  <si>
    <t>2016_247</t>
  </si>
  <si>
    <t>2016_248</t>
  </si>
  <si>
    <t>2016_250</t>
  </si>
  <si>
    <t>2016_251</t>
  </si>
  <si>
    <t>2016_252</t>
  </si>
  <si>
    <t>2016_253</t>
  </si>
  <si>
    <t>2016_254</t>
  </si>
  <si>
    <t>2016_255</t>
  </si>
  <si>
    <t>2016_256</t>
  </si>
  <si>
    <t>2016_257</t>
  </si>
  <si>
    <t>2016_258</t>
  </si>
  <si>
    <t>2016_259</t>
  </si>
  <si>
    <t>2016_260</t>
  </si>
  <si>
    <t>2016_261</t>
  </si>
  <si>
    <t>2016_262</t>
  </si>
  <si>
    <t>2016_263</t>
  </si>
  <si>
    <t>2016_265</t>
  </si>
  <si>
    <t>2016_266</t>
  </si>
  <si>
    <t>2016_267</t>
  </si>
  <si>
    <t>2016_268</t>
  </si>
  <si>
    <t>2016_269</t>
  </si>
  <si>
    <t>2016_270</t>
  </si>
  <si>
    <t>2016_271</t>
  </si>
  <si>
    <t>2016_272</t>
  </si>
  <si>
    <t>2016_273</t>
  </si>
  <si>
    <t>2016_274</t>
  </si>
  <si>
    <t>2016_275</t>
  </si>
  <si>
    <t>2016_276</t>
  </si>
  <si>
    <t>2016_277</t>
  </si>
  <si>
    <t>2016_278</t>
  </si>
  <si>
    <t>2016_279</t>
  </si>
  <si>
    <t>2016_280</t>
  </si>
  <si>
    <t>2016_281</t>
  </si>
  <si>
    <t>2016_282</t>
  </si>
  <si>
    <t>2016_283</t>
  </si>
  <si>
    <t>2016_284</t>
  </si>
  <si>
    <t>2016_285</t>
  </si>
  <si>
    <t>2016_286</t>
  </si>
  <si>
    <t>2016_287</t>
  </si>
  <si>
    <t>2016_288</t>
  </si>
  <si>
    <t>2016_289</t>
  </si>
  <si>
    <t>2016_290</t>
  </si>
  <si>
    <t>2016_291</t>
  </si>
  <si>
    <t>2016_292</t>
  </si>
  <si>
    <t>2016_293</t>
  </si>
  <si>
    <t>2016_295</t>
  </si>
  <si>
    <t>2016_296</t>
  </si>
  <si>
    <t>2016_297</t>
  </si>
  <si>
    <t>2016_298</t>
  </si>
  <si>
    <t>2016_299</t>
  </si>
  <si>
    <t>2016_301</t>
  </si>
  <si>
    <t>2016_302</t>
  </si>
  <si>
    <t>2016_304</t>
  </si>
  <si>
    <t>2016_305</t>
  </si>
  <si>
    <t>2016_306</t>
  </si>
  <si>
    <t>2016_307</t>
  </si>
  <si>
    <t>2016_308</t>
  </si>
  <si>
    <t>2016_309</t>
  </si>
  <si>
    <t>2016_310</t>
  </si>
  <si>
    <t>2016_311</t>
  </si>
  <si>
    <t>2016_312</t>
  </si>
  <si>
    <t>2016_313</t>
  </si>
  <si>
    <t>2016_314</t>
  </si>
  <si>
    <t>2016_315</t>
  </si>
  <si>
    <t>2016_316</t>
  </si>
  <si>
    <t>2016_317</t>
  </si>
  <si>
    <t>2016_318</t>
  </si>
  <si>
    <t>2016_319</t>
  </si>
  <si>
    <t>2016_320</t>
  </si>
  <si>
    <t>2016_321</t>
  </si>
  <si>
    <t>2016_322</t>
  </si>
  <si>
    <t>2016_323</t>
  </si>
  <si>
    <t>2016_325</t>
  </si>
  <si>
    <t>2016_326</t>
  </si>
  <si>
    <t>2016_327</t>
  </si>
  <si>
    <t>2016_328</t>
  </si>
  <si>
    <t>2016_329</t>
  </si>
  <si>
    <t>2016_330</t>
  </si>
  <si>
    <t>2016_331</t>
  </si>
  <si>
    <t>2016_332</t>
  </si>
  <si>
    <t>2016_333</t>
  </si>
  <si>
    <t>2016_334</t>
  </si>
  <si>
    <t>2016_335</t>
  </si>
  <si>
    <t>2016_336</t>
  </si>
  <si>
    <t>2016_338</t>
  </si>
  <si>
    <t>2016_339</t>
  </si>
  <si>
    <t>2016_340</t>
  </si>
  <si>
    <t>2016_341</t>
  </si>
  <si>
    <t>2016_342</t>
  </si>
  <si>
    <t>2016_343</t>
  </si>
  <si>
    <t>2016_344</t>
  </si>
  <si>
    <t>2016_345</t>
  </si>
  <si>
    <t>2016_347</t>
  </si>
  <si>
    <t>2016_348</t>
  </si>
  <si>
    <t>2016_349</t>
  </si>
  <si>
    <t>2016_350</t>
  </si>
  <si>
    <t>2016_351</t>
  </si>
  <si>
    <t>2016_352</t>
  </si>
  <si>
    <t>2016_353</t>
  </si>
  <si>
    <t>2016_354</t>
  </si>
  <si>
    <t>2016_355</t>
  </si>
  <si>
    <t>2016_356</t>
  </si>
  <si>
    <t>2016_357</t>
  </si>
  <si>
    <t>2016_358</t>
  </si>
  <si>
    <t>2016_361</t>
  </si>
  <si>
    <t>2016_362</t>
  </si>
  <si>
    <t>2016_363</t>
  </si>
  <si>
    <t>2016_364</t>
  </si>
  <si>
    <t>2016_365</t>
  </si>
  <si>
    <t>2016_366</t>
  </si>
  <si>
    <t>2016_367</t>
  </si>
  <si>
    <t>2016_368</t>
  </si>
  <si>
    <t>2016_369</t>
  </si>
  <si>
    <t>2016_370</t>
  </si>
  <si>
    <t>2016_371</t>
  </si>
  <si>
    <t>2016_372</t>
  </si>
  <si>
    <t>2016_374</t>
  </si>
  <si>
    <t>2016_375</t>
  </si>
  <si>
    <t>2016_376</t>
  </si>
  <si>
    <t>2016_377</t>
  </si>
  <si>
    <t>2016_378</t>
  </si>
  <si>
    <t>2016_379</t>
  </si>
  <si>
    <t>2016_381</t>
  </si>
  <si>
    <t>2016_382</t>
  </si>
  <si>
    <t>2017_1</t>
  </si>
  <si>
    <t>2017_2</t>
  </si>
  <si>
    <t>2017_3</t>
  </si>
  <si>
    <t>2017_4</t>
  </si>
  <si>
    <t>2017_5</t>
  </si>
  <si>
    <t>2017_6</t>
  </si>
  <si>
    <t>2017_7</t>
  </si>
  <si>
    <t>2017_8</t>
  </si>
  <si>
    <t>2017_9</t>
  </si>
  <si>
    <t>2017_10</t>
  </si>
  <si>
    <t>2017_11</t>
  </si>
  <si>
    <t>2017_12</t>
  </si>
  <si>
    <t>2017_13</t>
  </si>
  <si>
    <t>2017_14</t>
  </si>
  <si>
    <t>2017_15</t>
  </si>
  <si>
    <t>2017_16</t>
  </si>
  <si>
    <t>2017_17</t>
  </si>
  <si>
    <t>2017_18</t>
  </si>
  <si>
    <t>2017_19</t>
  </si>
  <si>
    <t>2017_20</t>
  </si>
  <si>
    <t>2017_21</t>
  </si>
  <si>
    <t>2017_22</t>
  </si>
  <si>
    <t>2017_23</t>
  </si>
  <si>
    <t>2017_24</t>
  </si>
  <si>
    <t>2017_25</t>
  </si>
  <si>
    <t>2017_26</t>
  </si>
  <si>
    <t>2017_27</t>
  </si>
  <si>
    <t>2017_28</t>
  </si>
  <si>
    <t>2017_29</t>
  </si>
  <si>
    <t>2017_30</t>
  </si>
  <si>
    <t>2017_31</t>
  </si>
  <si>
    <t>2017_32</t>
  </si>
  <si>
    <t>2017_33</t>
  </si>
  <si>
    <t>2017_34</t>
  </si>
  <si>
    <t>2017_35</t>
  </si>
  <si>
    <t>2017_36</t>
  </si>
  <si>
    <t>2017_37</t>
  </si>
  <si>
    <t>2017_38</t>
  </si>
  <si>
    <t>2017_39</t>
  </si>
  <si>
    <t>2017_40</t>
  </si>
  <si>
    <t>2017_41</t>
  </si>
  <si>
    <t>2017_42</t>
  </si>
  <si>
    <t>2017_43</t>
  </si>
  <si>
    <t>2017_44</t>
  </si>
  <si>
    <t>2017_45</t>
  </si>
  <si>
    <t>2017_46</t>
  </si>
  <si>
    <t>2017_47</t>
  </si>
  <si>
    <t>2017_48</t>
  </si>
  <si>
    <t>2017_49</t>
  </si>
  <si>
    <t>2017_50</t>
  </si>
  <si>
    <t>2017_51</t>
  </si>
  <si>
    <t>2017_52</t>
  </si>
  <si>
    <t>2017_53</t>
  </si>
  <si>
    <t>2017_54</t>
  </si>
  <si>
    <t>2017_55</t>
  </si>
  <si>
    <t>2017_56</t>
  </si>
  <si>
    <t>2017_57</t>
  </si>
  <si>
    <t>2017_58</t>
  </si>
  <si>
    <t>2017_59</t>
  </si>
  <si>
    <t>2017_60</t>
  </si>
  <si>
    <t>2017_61</t>
  </si>
  <si>
    <t>2017_62</t>
  </si>
  <si>
    <t>2017_63</t>
  </si>
  <si>
    <t>2017_64</t>
  </si>
  <si>
    <t>2017_65</t>
  </si>
  <si>
    <t>2017_66</t>
  </si>
  <si>
    <t>2017_67</t>
  </si>
  <si>
    <t>2017_68</t>
  </si>
  <si>
    <t>2017_69</t>
  </si>
  <si>
    <t>2017_70</t>
  </si>
  <si>
    <t>2017_71</t>
  </si>
  <si>
    <t>2017_72</t>
  </si>
  <si>
    <t>2017_73</t>
  </si>
  <si>
    <t>2017_74</t>
  </si>
  <si>
    <t>2017_75</t>
  </si>
  <si>
    <t>2017_76</t>
  </si>
  <si>
    <t>2017_77</t>
  </si>
  <si>
    <t>2017_78</t>
  </si>
  <si>
    <t>2017_79</t>
  </si>
  <si>
    <t>2017_80</t>
  </si>
  <si>
    <t>2017_81</t>
  </si>
  <si>
    <t>2017_82</t>
  </si>
  <si>
    <t>2017_83</t>
  </si>
  <si>
    <t>2017_84</t>
  </si>
  <si>
    <t>2017_85</t>
  </si>
  <si>
    <t>2017_86</t>
  </si>
  <si>
    <t>2017_87</t>
  </si>
  <si>
    <t>2017_88</t>
  </si>
  <si>
    <t>2017_89</t>
  </si>
  <si>
    <t>2017_90</t>
  </si>
  <si>
    <t>2017_91</t>
  </si>
  <si>
    <t>2017_92</t>
  </si>
  <si>
    <t>2017_93</t>
  </si>
  <si>
    <t>2017_94</t>
  </si>
  <si>
    <t>2017_95</t>
  </si>
  <si>
    <t>2017_96</t>
  </si>
  <si>
    <t>2017_97</t>
  </si>
  <si>
    <t>2017_98</t>
  </si>
  <si>
    <t>2017_99</t>
  </si>
  <si>
    <t>2017_100</t>
  </si>
  <si>
    <t>2017_101</t>
  </si>
  <si>
    <t>2017_102</t>
  </si>
  <si>
    <t>2017_103</t>
  </si>
  <si>
    <t>2017_104</t>
  </si>
  <si>
    <t>2017_105</t>
  </si>
  <si>
    <t>2017_106</t>
  </si>
  <si>
    <t>2017_107</t>
  </si>
  <si>
    <t>2017_108</t>
  </si>
  <si>
    <t>2017_109</t>
  </si>
  <si>
    <t>2017_110</t>
  </si>
  <si>
    <t>2017_111</t>
  </si>
  <si>
    <t>2017_112</t>
  </si>
  <si>
    <t>2017_113</t>
  </si>
  <si>
    <t>2017_114</t>
  </si>
  <si>
    <t>2017_115</t>
  </si>
  <si>
    <t>2017_116</t>
  </si>
  <si>
    <t>2017_117</t>
  </si>
  <si>
    <t>2017_118</t>
  </si>
  <si>
    <t>2017_119</t>
  </si>
  <si>
    <t>2017_120</t>
  </si>
  <si>
    <t>2017_121</t>
  </si>
  <si>
    <t>2017_122</t>
  </si>
  <si>
    <t>2017_123</t>
  </si>
  <si>
    <t>2017_124</t>
  </si>
  <si>
    <t>2017_125</t>
  </si>
  <si>
    <t>2017_126</t>
  </si>
  <si>
    <t>2017_127</t>
  </si>
  <si>
    <t>2017_128</t>
  </si>
  <si>
    <t>2017_129</t>
  </si>
  <si>
    <t>2017_130</t>
  </si>
  <si>
    <t>2017_131</t>
  </si>
  <si>
    <t>2017_132</t>
  </si>
  <si>
    <t>2017_133</t>
  </si>
  <si>
    <t>2017_134</t>
  </si>
  <si>
    <t>2017_135</t>
  </si>
  <si>
    <t>2017_136</t>
  </si>
  <si>
    <t>2017_137</t>
  </si>
  <si>
    <t>2017_138</t>
  </si>
  <si>
    <t>2017_139</t>
  </si>
  <si>
    <t>2017_140</t>
  </si>
  <si>
    <t>2017_141</t>
  </si>
  <si>
    <t>2017_142</t>
  </si>
  <si>
    <t>2017_143</t>
  </si>
  <si>
    <t>2017_144</t>
  </si>
  <si>
    <t>2017_145</t>
  </si>
  <si>
    <t>2017_146</t>
  </si>
  <si>
    <t>2017_147</t>
  </si>
  <si>
    <t>2017_148</t>
  </si>
  <si>
    <t>2017_149</t>
  </si>
  <si>
    <t>2017_150</t>
  </si>
  <si>
    <t>2017_151</t>
  </si>
  <si>
    <t>2017_152</t>
  </si>
  <si>
    <t>2017_153</t>
  </si>
  <si>
    <t>2017_154</t>
  </si>
  <si>
    <t>2017_155</t>
  </si>
  <si>
    <t>2017_156</t>
  </si>
  <si>
    <t>2017_157</t>
  </si>
  <si>
    <t>2017_158</t>
  </si>
  <si>
    <t>2017_159</t>
  </si>
  <si>
    <t>2017_160</t>
  </si>
  <si>
    <t>2017_161</t>
  </si>
  <si>
    <t>2017_162</t>
  </si>
  <si>
    <t>2017_163</t>
  </si>
  <si>
    <t>2017_164</t>
  </si>
  <si>
    <t>2017_165</t>
  </si>
  <si>
    <t>2017_166</t>
  </si>
  <si>
    <t>2017_167</t>
  </si>
  <si>
    <t>2017_168</t>
  </si>
  <si>
    <t>2017_169</t>
  </si>
  <si>
    <t>2017_170</t>
  </si>
  <si>
    <t>2017_171</t>
  </si>
  <si>
    <t>2017_172</t>
  </si>
  <si>
    <t>2017_173</t>
  </si>
  <si>
    <t>2017_174</t>
  </si>
  <si>
    <t>2017_175</t>
  </si>
  <si>
    <t>2017_176</t>
  </si>
  <si>
    <t>2017_177</t>
  </si>
  <si>
    <t>2017_178</t>
  </si>
  <si>
    <t>2017_179</t>
  </si>
  <si>
    <t>2017_180</t>
  </si>
  <si>
    <t>2017_181</t>
  </si>
  <si>
    <t>2017_182</t>
  </si>
  <si>
    <t>2017_183</t>
  </si>
  <si>
    <t>2017_184</t>
  </si>
  <si>
    <t>2017_185</t>
  </si>
  <si>
    <t>2017_186</t>
  </si>
  <si>
    <t>2017_187</t>
  </si>
  <si>
    <t>2017_188</t>
  </si>
  <si>
    <t>2017_189</t>
  </si>
  <si>
    <t>2017_190</t>
  </si>
  <si>
    <t>2017_191</t>
  </si>
  <si>
    <t>2017_192</t>
  </si>
  <si>
    <t>2017_193</t>
  </si>
  <si>
    <t>2017_194</t>
  </si>
  <si>
    <t>2017_195</t>
  </si>
  <si>
    <t>2017_196</t>
  </si>
  <si>
    <t>2017_197</t>
  </si>
  <si>
    <t>2017_198</t>
  </si>
  <si>
    <t>2017_199</t>
  </si>
  <si>
    <t>2017_200</t>
  </si>
  <si>
    <t>2017_201</t>
  </si>
  <si>
    <t>2017_202</t>
  </si>
  <si>
    <t>2017_203</t>
  </si>
  <si>
    <t>2017_204</t>
  </si>
  <si>
    <t>2017_205</t>
  </si>
  <si>
    <t>2017_206</t>
  </si>
  <si>
    <t>2017_207</t>
  </si>
  <si>
    <t>2017_208</t>
  </si>
  <si>
    <t>2017_209</t>
  </si>
  <si>
    <t>Ontario</t>
  </si>
  <si>
    <t>Sector_Clean</t>
  </si>
  <si>
    <t>Lynnwood</t>
  </si>
  <si>
    <t>Run the spell checkers (especially on city, state, project title)</t>
  </si>
  <si>
    <t>Remove add-on projects</t>
  </si>
  <si>
    <t>Data_all</t>
  </si>
  <si>
    <t>All projects, cleaned</t>
  </si>
  <si>
    <t>Containing all projects in 2017</t>
  </si>
  <si>
    <t>2017_210</t>
  </si>
  <si>
    <t>2017_211</t>
  </si>
  <si>
    <t>2017_212</t>
  </si>
  <si>
    <t>2017_213</t>
  </si>
  <si>
    <t>2017_214</t>
  </si>
  <si>
    <t>2017_215</t>
  </si>
  <si>
    <t>2017_216</t>
  </si>
  <si>
    <t>2017_217</t>
  </si>
  <si>
    <t>2017_218</t>
  </si>
  <si>
    <t>2017_219</t>
  </si>
  <si>
    <t>2017_220</t>
  </si>
  <si>
    <t>2017_221</t>
  </si>
  <si>
    <t>2017_222</t>
  </si>
  <si>
    <t>2017_223</t>
  </si>
  <si>
    <t>2017_224</t>
  </si>
  <si>
    <t>2017_225</t>
  </si>
  <si>
    <t>2017_226</t>
  </si>
  <si>
    <t>2017_227</t>
  </si>
  <si>
    <t>2017_228</t>
  </si>
  <si>
    <t>2017_229</t>
  </si>
  <si>
    <t>2017_230</t>
  </si>
  <si>
    <t>2017_231</t>
  </si>
  <si>
    <t>2017_232</t>
  </si>
  <si>
    <t>2017_233</t>
  </si>
  <si>
    <t>2017_234</t>
  </si>
  <si>
    <t>2017_235</t>
  </si>
  <si>
    <t>2017_236</t>
  </si>
  <si>
    <t>2017_237</t>
  </si>
  <si>
    <t>2017_238</t>
  </si>
  <si>
    <t>2017_239</t>
  </si>
  <si>
    <t>2017_240</t>
  </si>
  <si>
    <t>2017_241</t>
  </si>
  <si>
    <t>2017_242</t>
  </si>
  <si>
    <t>2017_243</t>
  </si>
  <si>
    <t>2017_244</t>
  </si>
  <si>
    <t>2017_245</t>
  </si>
  <si>
    <t>2017_246</t>
  </si>
  <si>
    <t>2017_247</t>
  </si>
  <si>
    <t>2017_248</t>
  </si>
  <si>
    <t>2017_249</t>
  </si>
  <si>
    <t>2017_250</t>
  </si>
  <si>
    <t>2017_251</t>
  </si>
  <si>
    <t>PrimarySector</t>
  </si>
  <si>
    <t>order2</t>
  </si>
  <si>
    <t xml:space="preserve">Copy and paste the new data into the orange fields in the "Data_all" worksheet. </t>
  </si>
  <si>
    <t>in Data_all worksheet, fill in these fields</t>
  </si>
  <si>
    <t>Cleaned city names - fix typos, etc</t>
  </si>
  <si>
    <t>Copy and paste the equation from a row above</t>
  </si>
  <si>
    <t>Cleaned sector names</t>
  </si>
  <si>
    <t xml:space="preserve">Flag projects with more than one sectors </t>
  </si>
  <si>
    <t>Use Vlook function to get Location ID from "LocID" field, copy and paste the equation from the row above</t>
  </si>
  <si>
    <t>Typo</t>
  </si>
  <si>
    <t>Fix the typo</t>
  </si>
  <si>
    <t>New entry</t>
  </si>
  <si>
    <t>Add the new city name to "LocID" worksheet</t>
  </si>
  <si>
    <t>Add new city names to "LocID" worksheet. Fill in the following fields (Blue fields)</t>
  </si>
  <si>
    <t>Instructions</t>
  </si>
  <si>
    <t>For international cities, add 1</t>
  </si>
  <si>
    <t>For other fields, copy and paste equations from other rows</t>
  </si>
  <si>
    <t>Doha_Qatar</t>
  </si>
  <si>
    <t xml:space="preserve">Bridgeport_CT                  </t>
  </si>
  <si>
    <t xml:space="preserve">Waterbury_CT                     </t>
  </si>
  <si>
    <t>Greenburgh_NY</t>
  </si>
  <si>
    <t>Lynnwood_WA</t>
  </si>
  <si>
    <t>Shelton_WA</t>
  </si>
  <si>
    <t>Mauldin_SC</t>
  </si>
  <si>
    <t>Foresta_CA</t>
  </si>
  <si>
    <t>Canyon_TX</t>
  </si>
  <si>
    <t>Palo Alto _CA</t>
  </si>
  <si>
    <t>Monroe_MI</t>
  </si>
  <si>
    <t>Ontario_Canada</t>
  </si>
  <si>
    <t>St. Albert_Canada</t>
  </si>
  <si>
    <t>London_England</t>
  </si>
  <si>
    <t>Copy all the data in LocID worksheet in to "GISJOIN" field. Make sure the field names are GIS compatible</t>
  </si>
  <si>
    <t>Date</t>
  </si>
  <si>
    <t>Received additional data for 2017. We now have all the date upto the end of 2017</t>
  </si>
  <si>
    <t>Created a map showing all the projects in Texas</t>
  </si>
  <si>
    <t>Descriptions</t>
  </si>
  <si>
    <t>GDB</t>
  </si>
  <si>
    <t>NN_MAPS\Sector_Maps\Data\Projects.gdb</t>
  </si>
  <si>
    <t>Use Make XY event layer tool to geocode the points. Save the data into the GDB below</t>
  </si>
  <si>
    <t>Base GDB</t>
  </si>
  <si>
    <t>MXD</t>
  </si>
  <si>
    <t>Letter_UponRequest_P.mxd (for letter size map, Portrait)</t>
  </si>
  <si>
    <t>Letter.mxd (for letter size map, landscape)</t>
  </si>
  <si>
    <t>Poster.mxd (36x48)</t>
  </si>
  <si>
    <t>Worksheet notes</t>
  </si>
  <si>
    <t>Containing all projects in 2016</t>
  </si>
  <si>
    <t>List of all cities, with location ID</t>
  </si>
  <si>
    <t>GISJOIN</t>
  </si>
  <si>
    <t>Use to geocode the locations</t>
  </si>
  <si>
    <t>&gt;&gt;Input</t>
  </si>
  <si>
    <t>Use an appropriate MXD to create a map. For a typical proposal, use Letter.mxd</t>
  </si>
  <si>
    <t>Poster_Boston.mxd (created for boston open house)</t>
  </si>
  <si>
    <t>University/Campus</t>
  </si>
  <si>
    <t>Revised University and Campus planning maps based on Eric and Phil's comment. Used the file from 2017
G:\Current\NN_MAPS\Sector_Maps\Older\2017_12_UniversityMap</t>
  </si>
  <si>
    <t>2018_03</t>
  </si>
  <si>
    <t>2018_04</t>
  </si>
  <si>
    <t>2018_05</t>
  </si>
  <si>
    <t>Review the projects with invalid "LocID" field (Column Q in Data_all worksheet). It is invalid because:</t>
  </si>
  <si>
    <t>Created maps for all sectors, using all projects up to the end of 2017</t>
  </si>
  <si>
    <t>Note: Some proejcts has multiple entries because it is for more than one sectors. Make sure to delete duplicated records and add "1" to "DobuleSec" field</t>
  </si>
  <si>
    <t>Add a new worksheet with new data you receive from Marketing Team</t>
  </si>
  <si>
    <t>Send the maps to Sector Leaders for review. Update the table / GIS layers based on their feedback</t>
  </si>
  <si>
    <t>original tables provided by Marketing team</t>
  </si>
  <si>
    <t>Letter</t>
  </si>
  <si>
    <t>AI</t>
  </si>
  <si>
    <t>Indesign</t>
  </si>
  <si>
    <t>Graphics\2018\ProjectMaps 2018.ai</t>
  </si>
  <si>
    <t>Graphics\2018\ProjectMaps_ALL.indd</t>
  </si>
  <si>
    <t>PDF</t>
  </si>
  <si>
    <t>Mapping Status</t>
  </si>
  <si>
    <t>Combine all the maps in InDesign for a quick export. Export two versions - with title and without title</t>
  </si>
  <si>
    <t>Burlington, VT; client = Green Mountain Transit – we did the paratransit component for the COA (similar to Brownsville, TX and Lawrence, KS that are on the map, but I’m not sure why the Lawrence, KS circle is bigger than the one-project circle.   </t>
  </si>
  <si>
    <t>Comments</t>
  </si>
  <si>
    <t>Will</t>
  </si>
  <si>
    <t>Lake County, IL (you can use Libertyville if you need a more specific location than the county) Paratransit Market Analysis</t>
  </si>
  <si>
    <t>RTA Chicago Paratransit Funding Study, if not included already</t>
  </si>
  <si>
    <t>NYMTC Coordinated Public Transit—Human Service Transportation Plan update 2016 (metro NYC area), if not included already</t>
  </si>
  <si>
    <t>Pima County, AZ (Tucson) Mobility Management Program</t>
  </si>
  <si>
    <t>Rock Hill, SC Transportation Study—assessment of existing demand response service and feasibility of fixed route service</t>
  </si>
  <si>
    <t>Blue Earth/Le Sueur/Nicollet counties, MN Transit Restructuring Study (Mankato, MN)—assessment of existing demand response service and consolidation/improvement recommendations</t>
  </si>
  <si>
    <t>Kandiyohi/Renville/Meeker counties, MN Transit Restructuring Study—same as Blue Earth</t>
  </si>
  <si>
    <t>Ulster County, NY (Kingston) Coordinated Public Transit—Human Service Transportation Plan update</t>
  </si>
  <si>
    <t>NCHRP 20-65 Task 69 Consolidation of Rural Transit Services—Washington, DC</t>
  </si>
  <si>
    <t>Detroit, MI; client SE Michigan RTA – we did an existing conditions report for DDPT, SMART and AAATA.</t>
  </si>
  <si>
    <t>Gypsum, CO; client = Eagle County Transit – ditto</t>
  </si>
  <si>
    <t>Lake County</t>
  </si>
  <si>
    <t>Pima County</t>
  </si>
  <si>
    <t>Kandiyohi/Renville/Meeker counties</t>
  </si>
  <si>
    <t>Joey</t>
  </si>
  <si>
    <t>I’ve done Triennial Review ADA ERMs in:
• Bangor, ME
• Bridgeport, CT
• New Bedford, MA
• Washington, DC
• Concord, NC
• Pasco County, FL (New Port Ritchie)</t>
  </si>
  <si>
    <t>Bangor</t>
  </si>
  <si>
    <t>New Bedford</t>
  </si>
  <si>
    <t>New Port Ritchie</t>
  </si>
  <si>
    <t>Not in the dataset</t>
  </si>
  <si>
    <t>San Dimas</t>
  </si>
  <si>
    <t>Jake Berman</t>
  </si>
  <si>
    <t>Parking</t>
  </si>
  <si>
    <t>Differentiate between Kansas City KS and MO</t>
  </si>
  <si>
    <t xml:space="preserve"> NH</t>
  </si>
  <si>
    <t xml:space="preserve"> CT</t>
  </si>
  <si>
    <t xml:space="preserve"> WI</t>
  </si>
  <si>
    <t xml:space="preserve"> IA</t>
  </si>
  <si>
    <t xml:space="preserve"> TN</t>
  </si>
  <si>
    <t xml:space="preserve"> GA</t>
  </si>
  <si>
    <t>Requested by</t>
  </si>
  <si>
    <t>City and Streets</t>
  </si>
  <si>
    <t>manually added (Oct 2017)</t>
  </si>
  <si>
    <t>Action</t>
  </si>
  <si>
    <t>Coded as Multimodal</t>
  </si>
  <si>
    <t>Added to parking</t>
  </si>
  <si>
    <t>None</t>
  </si>
  <si>
    <t>?</t>
  </si>
  <si>
    <t>already in the dataset</t>
  </si>
  <si>
    <t>2018_09</t>
  </si>
  <si>
    <t>Graphics\2018\ProjectMaps 2018_17.5x13.3.ai</t>
  </si>
  <si>
    <t>ProjectMaps 2018_Transit_13.3x7.5-01.png</t>
  </si>
  <si>
    <t>Created transit map using 17.5 x 13.33 to fit into PPT. Manually modified using the AI file - Graphics\2018\ProjectMaps 2018.ai</t>
  </si>
  <si>
    <t>Deltek #</t>
  </si>
  <si>
    <t>Prime or Sub</t>
  </si>
  <si>
    <t>(if sub) 
Name of Prime</t>
  </si>
  <si>
    <t>(if prime)
Name of Subs</t>
  </si>
  <si>
    <t>Planning and Design Services for Rapidride Expansion</t>
  </si>
  <si>
    <t xml:space="preserve">King County, WA </t>
  </si>
  <si>
    <t>Paramentrix</t>
  </si>
  <si>
    <t>Transit Corridors</t>
  </si>
  <si>
    <t>Reading, MA Parking Study</t>
  </si>
  <si>
    <t xml:space="preserve">Town of Reading, Massachusetts </t>
  </si>
  <si>
    <t>BART Phase II Corridor Transit Oriented Dev Strategy Study</t>
  </si>
  <si>
    <t>Cities and Streets</t>
  </si>
  <si>
    <t>Aspen Off-Street Parking Implementation Support</t>
  </si>
  <si>
    <t xml:space="preserve">Louisiana Department of Transportation </t>
  </si>
  <si>
    <t>Moscow, ID Fixed Route Analysis and Design</t>
  </si>
  <si>
    <t xml:space="preserve">SMART Transit </t>
  </si>
  <si>
    <t>MENLO PARK Draeger's Parking and Loading</t>
  </si>
  <si>
    <t xml:space="preserve">Draeger's Supermarkets, Inc </t>
  </si>
  <si>
    <t>SFO Central Hub Project</t>
  </si>
  <si>
    <t xml:space="preserve">San Francisco International Airport </t>
  </si>
  <si>
    <t>Landrum and Brown</t>
  </si>
  <si>
    <t>Economic Development Strategy Consultant</t>
  </si>
  <si>
    <t xml:space="preserve">City of Newton, MA </t>
  </si>
  <si>
    <t>Camoin</t>
  </si>
  <si>
    <t>Columbus Downtown Strategic Development Plan</t>
  </si>
  <si>
    <t xml:space="preserve">City of Columbus, IN </t>
  </si>
  <si>
    <t xml:space="preserve">Columbus </t>
  </si>
  <si>
    <t>Land-Collective</t>
  </si>
  <si>
    <t>Dublin Transit Service Plan</t>
  </si>
  <si>
    <t xml:space="preserve">Livermore-Amador Valley Transit Authority, LAVTA </t>
  </si>
  <si>
    <t>Leigh Village Station Area Plan Charette</t>
  </si>
  <si>
    <t xml:space="preserve">Sylvan Leigh LLC </t>
  </si>
  <si>
    <t>Alta Bates Annual TDM Evaluation 2018</t>
  </si>
  <si>
    <t>Alta Bates</t>
  </si>
  <si>
    <t>University District Parking Inventory Study</t>
  </si>
  <si>
    <t xml:space="preserve">City of Spokane, WA </t>
  </si>
  <si>
    <t>Downtown Study Area Parking Strategy and Feasibility Plan</t>
  </si>
  <si>
    <t>Four Corners Coordinated Transit Planning</t>
  </si>
  <si>
    <t xml:space="preserve">Southwest Colorado Council of Governments (SWCCOG) </t>
  </si>
  <si>
    <t>Durango</t>
  </si>
  <si>
    <t>Meredith Greene</t>
  </si>
  <si>
    <t>Tx</t>
  </si>
  <si>
    <t>Santa Clara Genzon Parking-TDM Peer Review</t>
  </si>
  <si>
    <t>Ohio DOT Software Procurement Review</t>
  </si>
  <si>
    <t xml:space="preserve">Ohio Department of Transportation </t>
  </si>
  <si>
    <t>Palo Alto Restaurant Parking Evaluation</t>
  </si>
  <si>
    <t xml:space="preserve">Montalba Architects </t>
  </si>
  <si>
    <t xml:space="preserve">Tom Mericle </t>
  </si>
  <si>
    <t>Edmonton Kingsway Mall Station Design</t>
  </si>
  <si>
    <t xml:space="preserve">Oxford Properties </t>
  </si>
  <si>
    <t>Comprehensive Access and Mobility Plan</t>
  </si>
  <si>
    <t xml:space="preserve">City of Rochester NY </t>
  </si>
  <si>
    <t>Chris Forinash</t>
  </si>
  <si>
    <t>New Yerba Buena Street Life Plan</t>
  </si>
  <si>
    <t>ODOT Columbia River Gorge Transit Expansion Plan</t>
  </si>
  <si>
    <t>Jamie Dempster</t>
  </si>
  <si>
    <t>Public Transportation Expansion Feasibility Study</t>
  </si>
  <si>
    <t xml:space="preserve">City of Ashland, OR </t>
  </si>
  <si>
    <t xml:space="preserve">Ashland </t>
  </si>
  <si>
    <t>Ellensburg Downtown Parking Study</t>
  </si>
  <si>
    <t xml:space="preserve">City of Ellensburg, WA </t>
  </si>
  <si>
    <t>Davis Paid Parking Implementation</t>
  </si>
  <si>
    <t>Confidential PTDM plan</t>
  </si>
  <si>
    <t xml:space="preserve">Confidential </t>
  </si>
  <si>
    <t>Novato</t>
  </si>
  <si>
    <t>Corridor Management Plan</t>
  </si>
  <si>
    <t xml:space="preserve">Tahoe Regional Planning Agency </t>
  </si>
  <si>
    <t>Downtown Denver Partnership Breakfast Forum</t>
  </si>
  <si>
    <t xml:space="preserve">Meg Merritt </t>
  </si>
  <si>
    <t>Emerging Mobility</t>
  </si>
  <si>
    <t>Austin American Statesman Site Development</t>
  </si>
  <si>
    <t xml:space="preserve">Endeavor Real Estate Group </t>
  </si>
  <si>
    <t xml:space="preserve"> SOM</t>
  </si>
  <si>
    <t>Transit Oriented Zoning Development and Housing Analysis</t>
  </si>
  <si>
    <t>East Riverside Master Plan</t>
  </si>
  <si>
    <t xml:space="preserve">Presidium Group </t>
  </si>
  <si>
    <t>Parking Consultant Services</t>
  </si>
  <si>
    <t xml:space="preserve">City of Birmingham, MI </t>
  </si>
  <si>
    <t xml:space="preserve">Chris Bongorno </t>
  </si>
  <si>
    <t>East Riverside Five Parcel Entitlement</t>
  </si>
  <si>
    <t xml:space="preserve">Nimes Capital </t>
  </si>
  <si>
    <t>Las Vegas Convention Center Fixed-Guideway Analysis</t>
  </si>
  <si>
    <t>tvsdesign</t>
  </si>
  <si>
    <t>New Mobility Strategy Assessment Services</t>
  </si>
  <si>
    <t xml:space="preserve">TriMet </t>
  </si>
  <si>
    <t>Cairo Capital Four Seasons</t>
  </si>
  <si>
    <t xml:space="preserve">The Madinaty Group </t>
  </si>
  <si>
    <t>Cairo</t>
  </si>
  <si>
    <t>Egypt</t>
  </si>
  <si>
    <t xml:space="preserve">Eric Ganther </t>
  </si>
  <si>
    <t>VTA Parking Replacement Model</t>
  </si>
  <si>
    <t>Parking Demand Analysis for Proposed Haven at 26th Mixed-Use Project</t>
  </si>
  <si>
    <t xml:space="preserve">City of Seattle, WA </t>
  </si>
  <si>
    <t>Boulder Mobility Workshop</t>
  </si>
  <si>
    <t xml:space="preserve">City of Boulder, CO </t>
  </si>
  <si>
    <t xml:space="preserve"> Mountain</t>
  </si>
  <si>
    <t>Pilot Transit &amp; Intercity Rail Capital Program Technical Assistance Program</t>
  </si>
  <si>
    <t xml:space="preserve">California State Transportation Agency (CalSTA) </t>
  </si>
  <si>
    <t>Everett Transportation Improvement and Management Plan</t>
  </si>
  <si>
    <t>Dan Berez</t>
  </si>
  <si>
    <t>Santa Clara County TSCN Action Plan</t>
  </si>
  <si>
    <t xml:space="preserve">Santa Clara County Public Health Department </t>
  </si>
  <si>
    <t>Maui Long-Range Transportation Plan 2040</t>
  </si>
  <si>
    <t xml:space="preserve">County of Maui MPO </t>
  </si>
  <si>
    <t>Wailuku</t>
  </si>
  <si>
    <t xml:space="preserve">Translink </t>
  </si>
  <si>
    <t>Parking, Mobility and Access Management Strategy</t>
  </si>
  <si>
    <t xml:space="preserve">River North (RiNo) Art District </t>
  </si>
  <si>
    <t>Aerotropolis Transit Feasibility Study</t>
  </si>
  <si>
    <t xml:space="preserve">Aerotropolis Atlanta CIDs </t>
  </si>
  <si>
    <t>Los Angeles County Vision Zero Action Plan Support</t>
  </si>
  <si>
    <t>Carrboro Architectural Planning Services</t>
  </si>
  <si>
    <t xml:space="preserve">Town of Carrboro, NC </t>
  </si>
  <si>
    <t>Carrboro</t>
  </si>
  <si>
    <t>Piqua Ohio Code Rewrite</t>
  </si>
  <si>
    <t xml:space="preserve">City of Piqua </t>
  </si>
  <si>
    <t>Piqua</t>
  </si>
  <si>
    <t>Code Studio</t>
  </si>
  <si>
    <t>Human Services Coordinated Transportation Plan Facilitation</t>
  </si>
  <si>
    <t xml:space="preserve">Mat-Su Health Foundation </t>
  </si>
  <si>
    <t>Wasilla</t>
  </si>
  <si>
    <t>R&amp;M</t>
  </si>
  <si>
    <t xml:space="preserve">Meredith Greene </t>
  </si>
  <si>
    <t>Wichita Transit Feasibility Study</t>
  </si>
  <si>
    <t xml:space="preserve">Wichita Area Metropolitan Planning Organization </t>
  </si>
  <si>
    <t>Shockey</t>
  </si>
  <si>
    <t>Strategic Plan Development</t>
  </si>
  <si>
    <t xml:space="preserve">City of Los Angeles Bureau of Engineering </t>
  </si>
  <si>
    <t>SGA Colorado Consortium Series</t>
  </si>
  <si>
    <t xml:space="preserve">Smart Growth America </t>
  </si>
  <si>
    <t>Long Range Transportation Plan</t>
  </si>
  <si>
    <t>BART Station Area On-Street Parking Policy Implementation</t>
  </si>
  <si>
    <t xml:space="preserve">City of Milpitas, CA </t>
  </si>
  <si>
    <t xml:space="preserve">Terri O'Connor </t>
  </si>
  <si>
    <t xml:space="preserve">Ezra Pincus-Roth </t>
  </si>
  <si>
    <t xml:space="preserve">Rapid City Area Metropolitan Planning Organization </t>
  </si>
  <si>
    <t>Transit Fixed Route Marked Stop Only Study</t>
  </si>
  <si>
    <t xml:space="preserve">Central County Transportation Authority </t>
  </si>
  <si>
    <t>Kalamazoo</t>
  </si>
  <si>
    <t>DLZ</t>
  </si>
  <si>
    <t>Skedaddle Bus Stop Siting &amp; Approval</t>
  </si>
  <si>
    <t xml:space="preserve">Skedaddle, Inc. </t>
  </si>
  <si>
    <t>Master Transportation Plan</t>
  </si>
  <si>
    <t xml:space="preserve">City of Belle Isle, FL </t>
  </si>
  <si>
    <t>Belle Isle</t>
  </si>
  <si>
    <t>Canin Associates</t>
  </si>
  <si>
    <t>Jim Watson</t>
  </si>
  <si>
    <t xml:space="preserve">Jim Watson </t>
  </si>
  <si>
    <t>SF State Transportation Survey 2018</t>
  </si>
  <si>
    <t>El Cerrito Del Norte Station Parking Study</t>
  </si>
  <si>
    <t xml:space="preserve">City of El Cerrito </t>
  </si>
  <si>
    <t>Pasadena Playhouse Comprehensive Parking Plan</t>
  </si>
  <si>
    <t>Lake Avenue Transportation for Livable Communities Initiative (TLCI) Planning Grant</t>
  </si>
  <si>
    <t xml:space="preserve">City of Lakewood, OH </t>
  </si>
  <si>
    <t>Chris Bongorno</t>
  </si>
  <si>
    <t>Microsoft TDM ROI Analysis</t>
  </si>
  <si>
    <t>Customer and Community Satisfaction Survey</t>
  </si>
  <si>
    <t xml:space="preserve">Valley Transit, Walla Walla, WA </t>
  </si>
  <si>
    <t>UC Davis Health Research Park MP Mobility</t>
  </si>
  <si>
    <t xml:space="preserve">Perkins + Will </t>
  </si>
  <si>
    <t>Financial and fare policy study</t>
  </si>
  <si>
    <t xml:space="preserve">Tillamook County Transportation District </t>
  </si>
  <si>
    <t>Tillamook</t>
  </si>
  <si>
    <t>Oren Eschel</t>
  </si>
  <si>
    <t>Sunnyvale Downtown Office Dev</t>
  </si>
  <si>
    <t xml:space="preserve">brick. </t>
  </si>
  <si>
    <t>777 W Middlefield PTDM Recommendations</t>
  </si>
  <si>
    <t xml:space="preserve">Miramar Capital </t>
  </si>
  <si>
    <t xml:space="preserve">Calli Cenizal </t>
  </si>
  <si>
    <t>Guildford Bus Exchange Design Services</t>
  </si>
  <si>
    <t>VIA Architecture</t>
  </si>
  <si>
    <t>Downtown Memphis Parking Study</t>
  </si>
  <si>
    <t xml:space="preserve">Downtown Memphis Commission </t>
  </si>
  <si>
    <t>Master Plan Development</t>
  </si>
  <si>
    <t xml:space="preserve">Jefferson Parish Economic Development Commission </t>
  </si>
  <si>
    <t>Avondale</t>
  </si>
  <si>
    <t xml:space="preserve">Sub </t>
  </si>
  <si>
    <t>Innovation District and Capital Environs Land Use and Strategic Development Plan</t>
  </si>
  <si>
    <t xml:space="preserve">Alliance for Economic Development of Oklahoma City </t>
  </si>
  <si>
    <t>Fort Wayne Downtown Parking &amp; Mobility Study</t>
  </si>
  <si>
    <t xml:space="preserve">City of Fort Wayne </t>
  </si>
  <si>
    <t>Fort Wayne</t>
  </si>
  <si>
    <t>Structure Point</t>
  </si>
  <si>
    <t xml:space="preserve">Jason Novsam </t>
  </si>
  <si>
    <t>Bus Rapid Transit Design Standards Study</t>
  </si>
  <si>
    <t>Yahphank</t>
  </si>
  <si>
    <t>Microtransit Pilot</t>
  </si>
  <si>
    <t>Via</t>
  </si>
  <si>
    <t>Dallas Area Rapid Transit Red and Blue Line Corridors TOD Parking Management Study</t>
  </si>
  <si>
    <t>Meredith Green</t>
  </si>
  <si>
    <t xml:space="preserve">Los Angeles Street Civic Building </t>
  </si>
  <si>
    <t xml:space="preserve">City of Los Angeles </t>
  </si>
  <si>
    <t>Bus Stop Optimization Project</t>
  </si>
  <si>
    <t xml:space="preserve">Southwest Ohio Reginal Transit Authority (SORTA) </t>
  </si>
  <si>
    <t xml:space="preserve">Matt Conover </t>
  </si>
  <si>
    <t>BAY AREA Transit Study</t>
  </si>
  <si>
    <t xml:space="preserve">Anonymous </t>
  </si>
  <si>
    <t>Bay Area</t>
  </si>
  <si>
    <t>Transit Peer Fare Policy Research &amp; Analysis</t>
  </si>
  <si>
    <t xml:space="preserve">Metropolitan Council </t>
  </si>
  <si>
    <t xml:space="preserve">Jody Trendler </t>
  </si>
  <si>
    <t>Transit Study</t>
  </si>
  <si>
    <t xml:space="preserve">City of Huntsville, AL </t>
  </si>
  <si>
    <t>Oakland Paramount Theatre loading</t>
  </si>
  <si>
    <t xml:space="preserve">Paramount Theatre of the Arts </t>
  </si>
  <si>
    <t>Ojai Valley Highway 33 Multimodal and Community Enhancement Study</t>
  </si>
  <si>
    <t xml:space="preserve">County of Ventura </t>
  </si>
  <si>
    <t>Sargent, Crabrtree</t>
  </si>
  <si>
    <t>Tom Mericle</t>
  </si>
  <si>
    <t>Houston Bagby Street Improvements</t>
  </si>
  <si>
    <t xml:space="preserve">Houston Downtown Redevelopment Authority </t>
  </si>
  <si>
    <t>Jones Carter</t>
  </si>
  <si>
    <t>Downtown C-Pass Pilot Program Evaluation</t>
  </si>
  <si>
    <t xml:space="preserve">Capital Crossroads SID </t>
  </si>
  <si>
    <t>CJI</t>
  </si>
  <si>
    <t>5601 Fishers Lane Intercept Survey 2018</t>
  </si>
  <si>
    <t xml:space="preserve">The JBG Companies </t>
  </si>
  <si>
    <t xml:space="preserve">ODOT Freight Advisory Council Strategic Plan </t>
  </si>
  <si>
    <t xml:space="preserve">Salem </t>
  </si>
  <si>
    <t>Cogito</t>
  </si>
  <si>
    <t>SamTrans Contract Employee Agreement</t>
  </si>
  <si>
    <t xml:space="preserve">Samtrans </t>
  </si>
  <si>
    <t>Smallman Street Design Guidance</t>
  </si>
  <si>
    <t xml:space="preserve">Buchart Horn </t>
  </si>
  <si>
    <t>Williams Road Utility Coordination</t>
  </si>
  <si>
    <t xml:space="preserve">City of Salinas </t>
  </si>
  <si>
    <t>General Plan Update</t>
  </si>
  <si>
    <t>Pacifica 570 Crespi Shared Parking Analysis</t>
  </si>
  <si>
    <t xml:space="preserve">Bay Works Construction, Inc. </t>
  </si>
  <si>
    <t>1532 Mt Diablo Development</t>
  </si>
  <si>
    <t xml:space="preserve">Align Real Estate </t>
  </si>
  <si>
    <t>Strategic Communications to Improve Support for Transit-Priority Projects</t>
  </si>
  <si>
    <t>Jen Gennari</t>
  </si>
  <si>
    <t>B-Line or Better Corridor Conceptual Design</t>
  </si>
  <si>
    <t>WSP</t>
  </si>
  <si>
    <t>Transit Villages &amp; Downtown Specific Plan</t>
  </si>
  <si>
    <t xml:space="preserve">City of Redlands, CA </t>
  </si>
  <si>
    <t>M&amp;P</t>
  </si>
  <si>
    <t>Raimi and Associates, Placeworks</t>
  </si>
  <si>
    <t>Rural Mobility Planning</t>
  </si>
  <si>
    <t xml:space="preserve">Walla Walla Valley MPO </t>
  </si>
  <si>
    <t>Ellensburg Central Transit Marketing Action Plan</t>
  </si>
  <si>
    <t>Centre Street N Streetscape Master Plan</t>
  </si>
  <si>
    <t xml:space="preserve">City of Calgary </t>
  </si>
  <si>
    <t>Dialog</t>
  </si>
  <si>
    <t>Paul  Moore</t>
  </si>
  <si>
    <t>Lansing MI McLaren Hospital</t>
  </si>
  <si>
    <t>McLaren Hospital</t>
  </si>
  <si>
    <t>Krista Eichenbaum</t>
  </si>
  <si>
    <t>State Transit Improvement Fund Guidelines</t>
  </si>
  <si>
    <t>EnviroIssues</t>
  </si>
  <si>
    <t>Kern County Rural Alternative Transportation Plan</t>
  </si>
  <si>
    <t xml:space="preserve">Kern Council of Governments </t>
  </si>
  <si>
    <t>VMA Communications</t>
  </si>
  <si>
    <t>SDOT Strategic Data Approach</t>
  </si>
  <si>
    <t>Streetcar Feasibility Study</t>
  </si>
  <si>
    <t xml:space="preserve">Alexandria Real Estate Equities </t>
  </si>
  <si>
    <t>Eglinton West Corridor Study</t>
  </si>
  <si>
    <t xml:space="preserve">City of Toronto </t>
  </si>
  <si>
    <t xml:space="preserve">Krista Eichenbaum </t>
  </si>
  <si>
    <t>Santa Barbara County ATP Grant Writing</t>
  </si>
  <si>
    <t xml:space="preserve">County of Santa Barbara, CA </t>
  </si>
  <si>
    <t>Oregon DOT STIF Program Support and Training</t>
  </si>
  <si>
    <t>Denver Broadway Station Parking Analysis</t>
  </si>
  <si>
    <t>Torrance Transit COA</t>
  </si>
  <si>
    <t>Torrance Transit</t>
  </si>
  <si>
    <t>Torrance</t>
  </si>
  <si>
    <t>Long Range Transportation Plan -- Looking Ahead to 2048</t>
  </si>
  <si>
    <t xml:space="preserve">Casper Area Metropolitan Planning Organization </t>
  </si>
  <si>
    <t xml:space="preserve">BART Title VI - Service Change Impacts </t>
  </si>
  <si>
    <t>City of Carlsbad Sustainable Mobility Plan</t>
  </si>
  <si>
    <t xml:space="preserve">City of Carlsbad, CA </t>
  </si>
  <si>
    <t>Chen Ryan Assoc.</t>
  </si>
  <si>
    <t>Zachary Zabel</t>
  </si>
  <si>
    <t>RLS</t>
  </si>
  <si>
    <t>Parking Operations Analysis</t>
  </si>
  <si>
    <t xml:space="preserve">City of Monterey, CA </t>
  </si>
  <si>
    <t xml:space="preserve">Dixon </t>
  </si>
  <si>
    <t>City of Fredericksburg Neighborhood Area Plans</t>
  </si>
  <si>
    <t xml:space="preserve">City of Fredericksburg </t>
  </si>
  <si>
    <t>Streetsense</t>
  </si>
  <si>
    <t>Southern California Future Communities Pilot Research Program</t>
  </si>
  <si>
    <t>CityFI, TMS</t>
  </si>
  <si>
    <t>System Access Strategic Plan</t>
  </si>
  <si>
    <t xml:space="preserve">Sound Transit </t>
  </si>
  <si>
    <t>Toole, F&amp;P, ECONW, Acutanza STS, S&amp;A</t>
  </si>
  <si>
    <t xml:space="preserve">Emily Yasukochi </t>
  </si>
  <si>
    <t xml:space="preserve">Minnesota Department of Transportation </t>
  </si>
  <si>
    <t>GNE E Grand Ave Vision</t>
  </si>
  <si>
    <t>Bethany Whitaker</t>
  </si>
  <si>
    <t>MnDOT Five-Year Transit Systems Plans</t>
  </si>
  <si>
    <t>Ala Wai Bridge Alternatives Assessment</t>
  </si>
  <si>
    <t>COWI, PBR</t>
  </si>
  <si>
    <t>Downtown Kalamazoo Parking Management Plan</t>
  </si>
  <si>
    <t xml:space="preserve">Downtown Kalamazoo, Inc. </t>
  </si>
  <si>
    <t>MKSK, Mission North</t>
  </si>
  <si>
    <t xml:space="preserve">Transit Integration and Efficiency Study </t>
  </si>
  <si>
    <t xml:space="preserve">Sonoma County Transportation Authority, SCTA </t>
  </si>
  <si>
    <t>McGuire</t>
  </si>
  <si>
    <t>Human Services Transportation Coordination Plan Update</t>
  </si>
  <si>
    <t xml:space="preserve">Miami Valley Regional Planning Commission </t>
  </si>
  <si>
    <t>Esplanade Pathway Improvement and Safety Plan</t>
  </si>
  <si>
    <t xml:space="preserve">Esplanade Association </t>
  </si>
  <si>
    <t>Stoss Landscape Urbanism</t>
  </si>
  <si>
    <t>Tiburon Parking Analysis</t>
  </si>
  <si>
    <t xml:space="preserve">Town of Tiburon, CA </t>
  </si>
  <si>
    <t>Tuburon</t>
  </si>
  <si>
    <t>Boston Transportation Department Reorganization</t>
  </si>
  <si>
    <t xml:space="preserve">Barr Foundation </t>
  </si>
  <si>
    <t>Smart Cities Collaborative: Street Design for New Mobility</t>
  </si>
  <si>
    <t xml:space="preserve">Transportation for America </t>
  </si>
  <si>
    <t>Long Beach Westwood Commuter Service Implementation</t>
  </si>
  <si>
    <t>BridgeWay Station Traffic Impact Analysis</t>
  </si>
  <si>
    <t xml:space="preserve">Hughes Investments </t>
  </si>
  <si>
    <t>East Bay Paratransit Eligibility Training</t>
  </si>
  <si>
    <t xml:space="preserve">Transdev </t>
  </si>
  <si>
    <t>San Diego Airport Transit Plan Update</t>
  </si>
  <si>
    <t xml:space="preserve">San Diego Regional Airport Authority </t>
  </si>
  <si>
    <t>Ricondo</t>
  </si>
  <si>
    <t>Denver FTA Direct Recipient Support</t>
  </si>
  <si>
    <t>Downtown Rogers Walkability Study</t>
  </si>
  <si>
    <t xml:space="preserve">Department of Community Development </t>
  </si>
  <si>
    <t>Rochers</t>
  </si>
  <si>
    <t>Jeff Speck</t>
  </si>
  <si>
    <t>Portland Regional Enhanced Transit Corridors Program</t>
  </si>
  <si>
    <t>Jacobs</t>
  </si>
  <si>
    <t>James McGrath</t>
  </si>
  <si>
    <t xml:space="preserve">James McGrath </t>
  </si>
  <si>
    <t>Portland Central City in Motion</t>
  </si>
  <si>
    <t>SamTrans Senior Mobility FY19</t>
  </si>
  <si>
    <t>Portland: Outer Division Multimodal Safety Project</t>
  </si>
  <si>
    <t>CH2M / Jacobs</t>
  </si>
  <si>
    <t>San Mateo PCC 2018/19</t>
  </si>
  <si>
    <t>Sort</t>
  </si>
  <si>
    <t>Seattle mobility pricing workshop</t>
  </si>
  <si>
    <t>2018-03</t>
  </si>
  <si>
    <t>Added Dec 2017</t>
  </si>
  <si>
    <t>Added 2018-09</t>
  </si>
  <si>
    <t>2018_06</t>
  </si>
  <si>
    <t>Added new data</t>
  </si>
  <si>
    <t># of projects</t>
  </si>
  <si>
    <t>2018_09_1</t>
  </si>
  <si>
    <t>2018_09_2</t>
  </si>
  <si>
    <t>2018_09_3</t>
  </si>
  <si>
    <t>2018_09_4</t>
  </si>
  <si>
    <t>2018_09_5</t>
  </si>
  <si>
    <t>2018_09_6</t>
  </si>
  <si>
    <t>2018_09_7</t>
  </si>
  <si>
    <t>2018_09_8</t>
  </si>
  <si>
    <t>2018_09_9</t>
  </si>
  <si>
    <t>2018_09_10</t>
  </si>
  <si>
    <t>2018_09_11</t>
  </si>
  <si>
    <t>2018_09_12</t>
  </si>
  <si>
    <t>2018_09_13</t>
  </si>
  <si>
    <t>2018_09_14</t>
  </si>
  <si>
    <t>2018_09_15</t>
  </si>
  <si>
    <t>2018_09_16</t>
  </si>
  <si>
    <t>2018_09_17</t>
  </si>
  <si>
    <t>2018_09_18</t>
  </si>
  <si>
    <t>2018_09_19</t>
  </si>
  <si>
    <t>2018_09_20</t>
  </si>
  <si>
    <t>2018_09_21</t>
  </si>
  <si>
    <t>2018_09_22</t>
  </si>
  <si>
    <t>2018_09_23</t>
  </si>
  <si>
    <t>2018_09_24</t>
  </si>
  <si>
    <t>2018_09_25</t>
  </si>
  <si>
    <t>2018_09_26</t>
  </si>
  <si>
    <t>2018_09_27</t>
  </si>
  <si>
    <t>2018_09_28</t>
  </si>
  <si>
    <t>2018_09_29</t>
  </si>
  <si>
    <t>2018_09_30</t>
  </si>
  <si>
    <t>2018_09_31</t>
  </si>
  <si>
    <t>2018_09_32</t>
  </si>
  <si>
    <t>2018_09_33</t>
  </si>
  <si>
    <t>2018_09_34</t>
  </si>
  <si>
    <t>2018_09_35</t>
  </si>
  <si>
    <t>2018_09_36</t>
  </si>
  <si>
    <t>2018_09_37</t>
  </si>
  <si>
    <t>2018_09_38</t>
  </si>
  <si>
    <t>2018_09_39</t>
  </si>
  <si>
    <t>2018_09_40</t>
  </si>
  <si>
    <t>2018_09_41</t>
  </si>
  <si>
    <t>2018_09_42</t>
  </si>
  <si>
    <t>2018_09_43</t>
  </si>
  <si>
    <t>2018_09_44</t>
  </si>
  <si>
    <t>2018_09_45</t>
  </si>
  <si>
    <t>2018_09_46</t>
  </si>
  <si>
    <t>2018_09_47</t>
  </si>
  <si>
    <t>2018_09_48</t>
  </si>
  <si>
    <t>2018_09_49</t>
  </si>
  <si>
    <t>2018_09_50</t>
  </si>
  <si>
    <t>2018_09_51</t>
  </si>
  <si>
    <t>2018_09_52</t>
  </si>
  <si>
    <t>2018_09_53</t>
  </si>
  <si>
    <t>2018_09_54</t>
  </si>
  <si>
    <t>2018_09_55</t>
  </si>
  <si>
    <t>2018_09_56</t>
  </si>
  <si>
    <t>2018_09_57</t>
  </si>
  <si>
    <t>2018_09_58</t>
  </si>
  <si>
    <t>2018_09_59</t>
  </si>
  <si>
    <t>2018_09_60</t>
  </si>
  <si>
    <t>2018_09_61</t>
  </si>
  <si>
    <t>2018_09_62</t>
  </si>
  <si>
    <t>2018_09_63</t>
  </si>
  <si>
    <t>2018_09_64</t>
  </si>
  <si>
    <t>2018_09_65</t>
  </si>
  <si>
    <t>2018_09_66</t>
  </si>
  <si>
    <t>2018_09_67</t>
  </si>
  <si>
    <t>2018_09_68</t>
  </si>
  <si>
    <t>2018_09_69</t>
  </si>
  <si>
    <t>2018_09_70</t>
  </si>
  <si>
    <t>2018_09_71</t>
  </si>
  <si>
    <t>2018_09_72</t>
  </si>
  <si>
    <t>2018_09_73</t>
  </si>
  <si>
    <t>2018_09_74</t>
  </si>
  <si>
    <t>2018_09_75</t>
  </si>
  <si>
    <t>2018_09_76</t>
  </si>
  <si>
    <t>2018_09_77</t>
  </si>
  <si>
    <t>2018_09_78</t>
  </si>
  <si>
    <t>2018_09_79</t>
  </si>
  <si>
    <t>2018_09_80</t>
  </si>
  <si>
    <t>2018_09_81</t>
  </si>
  <si>
    <t>2018_09_82</t>
  </si>
  <si>
    <t>2018_09_83</t>
  </si>
  <si>
    <t>2018_09_84</t>
  </si>
  <si>
    <t>2018_09_85</t>
  </si>
  <si>
    <t>2018_09_86</t>
  </si>
  <si>
    <t>2018_09_87</t>
  </si>
  <si>
    <t>2018_09_88</t>
  </si>
  <si>
    <t>2018_09_89</t>
  </si>
  <si>
    <t>2018_09_90</t>
  </si>
  <si>
    <t>2018_09_91</t>
  </si>
  <si>
    <t>2018_09_92</t>
  </si>
  <si>
    <t>2018_09_93</t>
  </si>
  <si>
    <t>2018_09_94</t>
  </si>
  <si>
    <t>2018_09_95</t>
  </si>
  <si>
    <t>2018_09_96</t>
  </si>
  <si>
    <t>2018_09_97</t>
  </si>
  <si>
    <t>2018_09_98</t>
  </si>
  <si>
    <t>2018_09_99</t>
  </si>
  <si>
    <t>2018_09_100</t>
  </si>
  <si>
    <t>2018_09_101</t>
  </si>
  <si>
    <t>2018_09_102</t>
  </si>
  <si>
    <t>2018_09_103</t>
  </si>
  <si>
    <t>2018_09_104</t>
  </si>
  <si>
    <t>2018_09_105</t>
  </si>
  <si>
    <t>2018_09_106</t>
  </si>
  <si>
    <t>2018_09_107</t>
  </si>
  <si>
    <t>2018_09_108</t>
  </si>
  <si>
    <t>2018_09_109</t>
  </si>
  <si>
    <t>2018_09_110</t>
  </si>
  <si>
    <t>2018_09_111</t>
  </si>
  <si>
    <t>2018_09_112</t>
  </si>
  <si>
    <t>2018_09_113</t>
  </si>
  <si>
    <t>2018_09_114</t>
  </si>
  <si>
    <t>2018_09_115</t>
  </si>
  <si>
    <t>2018_09_116</t>
  </si>
  <si>
    <t>2018_09_117</t>
  </si>
  <si>
    <t>2018_09_118</t>
  </si>
  <si>
    <t>2018_09_119</t>
  </si>
  <si>
    <t>2018_09_120</t>
  </si>
  <si>
    <t>2018_09_121</t>
  </si>
  <si>
    <t>2018_09_122</t>
  </si>
  <si>
    <t>2018_09_123</t>
  </si>
  <si>
    <t>2018_09_124</t>
  </si>
  <si>
    <t>2018_09_125</t>
  </si>
  <si>
    <t>2018_09_126</t>
  </si>
  <si>
    <t>2018_09_127</t>
  </si>
  <si>
    <t>2018_09_128</t>
  </si>
  <si>
    <t>2018_09_129</t>
  </si>
  <si>
    <t>2018_09_130</t>
  </si>
  <si>
    <t>2018_09_131</t>
  </si>
  <si>
    <t>2018_09_132</t>
  </si>
  <si>
    <t>2018_09_133</t>
  </si>
  <si>
    <t>2018_09_134</t>
  </si>
  <si>
    <t>2018_09_135</t>
  </si>
  <si>
    <t>2018_09_136</t>
  </si>
  <si>
    <t>2018_09_137</t>
  </si>
  <si>
    <t>2018_09_138</t>
  </si>
  <si>
    <t>2018_09_139</t>
  </si>
  <si>
    <t>2018_09_140</t>
  </si>
  <si>
    <t>2018_09_141</t>
  </si>
  <si>
    <t>2018_09_142</t>
  </si>
  <si>
    <t>2018_09_143</t>
  </si>
  <si>
    <t>2018_09_144</t>
  </si>
  <si>
    <t>2018_09_145</t>
  </si>
  <si>
    <t>2018_09_146</t>
  </si>
  <si>
    <t>2018_09_147</t>
  </si>
  <si>
    <t>3280 (3212 = w/o double sector )</t>
  </si>
  <si>
    <t>From LocID table</t>
  </si>
  <si>
    <t>From Data_all table</t>
  </si>
  <si>
    <t>Checking</t>
  </si>
  <si>
    <t>Checking # of projects</t>
  </si>
  <si>
    <t>San Dimas_CA</t>
  </si>
  <si>
    <t>Durango_CO</t>
  </si>
  <si>
    <t>Novato_CA</t>
  </si>
  <si>
    <t>Cairo_Egypt</t>
  </si>
  <si>
    <t>Wailuku_HI</t>
  </si>
  <si>
    <t>Carrboro_NC</t>
  </si>
  <si>
    <t>Piqua_OH</t>
  </si>
  <si>
    <t>Wasilla_AK</t>
  </si>
  <si>
    <t>Kalamazoo_MI</t>
  </si>
  <si>
    <t>Belle Isle_FL</t>
  </si>
  <si>
    <t>Lakewood_OH</t>
  </si>
  <si>
    <t>Tillamook_OR</t>
  </si>
  <si>
    <t>Avondale_LA</t>
  </si>
  <si>
    <t>Fort Wayne_IN</t>
  </si>
  <si>
    <t>Yahphank_NY</t>
  </si>
  <si>
    <t>Bay Area_CA</t>
  </si>
  <si>
    <t>Salem _OR</t>
  </si>
  <si>
    <t>Torrance_CA</t>
  </si>
  <si>
    <t>Tuburon_CA</t>
  </si>
  <si>
    <t>Rochers_AR</t>
  </si>
  <si>
    <t>EmergingMobility</t>
  </si>
  <si>
    <t>TransCorridor</t>
  </si>
  <si>
    <t>Michael Carraher</t>
  </si>
  <si>
    <t>2018 - 09</t>
  </si>
  <si>
    <t>Chicago Complete Streets 2011.366  - code it as both City and Streets and Active Transportation</t>
  </si>
  <si>
    <t>Updated the Master table</t>
  </si>
  <si>
    <t>Master table updated</t>
  </si>
  <si>
    <t>Yes</t>
  </si>
  <si>
    <t>NA</t>
  </si>
  <si>
    <t>Removed</t>
  </si>
  <si>
    <t>in the dataset</t>
  </si>
  <si>
    <t>Chico CA Bicycle Master Plan Update</t>
  </si>
  <si>
    <t>Darien CT Professional Consulting Services to Evaluate Downtown Parking System</t>
  </si>
  <si>
    <t>Checking with Jeanne</t>
  </si>
  <si>
    <t>FTA ADA Paratransit Compliance Review sites – we have some of ‘em but not all:  e.g., Sharon (Mercer County), PA is missing.</t>
  </si>
  <si>
    <t>Pima County Mobility Management Program</t>
  </si>
  <si>
    <t xml:space="preserve">Not sure which one </t>
  </si>
  <si>
    <t>Consulting Services, Master Plan</t>
  </si>
  <si>
    <t>Two projects in Madison (2012.099 and 2012.618). Both coded as "Transit". Should code them as "City and Streets?</t>
  </si>
  <si>
    <t>10 transit projects in Memphis. Should any of them be coded as "City and Streets"?</t>
  </si>
  <si>
    <t>Southern California Association of Governments - City is "Los Angeles", even though the study area is different</t>
  </si>
  <si>
    <t>2015_104 San Dimas Downtown Specific Plan - City name changed to "San Dimas" from "Los Angeles"</t>
  </si>
  <si>
    <t>2016_153 City of Calexico Transit Needs Assessment Study - City name changed to "Calexico" from "Los Angeles"</t>
  </si>
  <si>
    <t>Add Manchester, NH</t>
  </si>
  <si>
    <t>Add Portsmouth, NH</t>
  </si>
  <si>
    <t>Add Windsor, CT</t>
  </si>
  <si>
    <t>Add Enfield, CT</t>
  </si>
  <si>
    <r>
      <t>Add</t>
    </r>
    <r>
      <rPr>
        <sz val="7"/>
        <color rgb="FF1F497D"/>
        <rFont val="Times New Roman"/>
        <family val="1"/>
      </rPr>
      <t xml:space="preserve"> </t>
    </r>
    <r>
      <rPr>
        <sz val="11"/>
        <color rgb="FF1F497D"/>
        <rFont val="Calibri"/>
        <family val="2"/>
        <scheme val="minor"/>
      </rPr>
      <t>Madison, WI</t>
    </r>
  </si>
  <si>
    <t>Add Des Moines, IA</t>
  </si>
  <si>
    <t>Add Memphis, TN</t>
  </si>
  <si>
    <t>Add Savannah, GA</t>
  </si>
  <si>
    <t>Add Beverly, MA</t>
  </si>
  <si>
    <t>Add Darien CT</t>
  </si>
  <si>
    <t>Add Binghamton, NY</t>
  </si>
  <si>
    <t>Remove Dorchester, MA</t>
  </si>
  <si>
    <t>Remove Farmington, MA</t>
  </si>
  <si>
    <t>Remove Rye, MA</t>
  </si>
  <si>
    <t>Mobility and Accessibility Plan for Downtown Detroit (2017.0258) - Code as both PACT and Parking</t>
  </si>
  <si>
    <t>Comprehensive Service Analysis Study (2016.0726) - code as both "transit" and PACT</t>
  </si>
  <si>
    <t>In the main database, but not in the spreadsheet. Add 2014.1364 Pima County Mobility Management Program</t>
  </si>
  <si>
    <t>RFATS Urbanized Area Transit Implementation Plan (2014.0234) coded as Transit. Code as both Transit and PACT</t>
  </si>
  <si>
    <t>Greater Mankato Transit Redesign Study (2011.299) coded as Transit. Code as both Transit and PACT</t>
  </si>
  <si>
    <t>Add 2014.1294 Consulting Services, Master Plan</t>
  </si>
  <si>
    <t>Thompsonville Parking Plan Study (2014.0366) coded as "Parking and TDM". Code as City and Streets</t>
  </si>
  <si>
    <t>Talked with Jeanne. No action taken(2018-09)</t>
  </si>
  <si>
    <t>Chatham Area Transit Authority On-Call Professional Services (2012.318) Code as both Transit and "City and Streets"</t>
  </si>
  <si>
    <t>Add 2014.1097 Darien CT Professional Consulting Services to Evaluate Downtown Parking System</t>
  </si>
  <si>
    <t>Add 2014.1095 Chico CA Bicycle Master Plan Update</t>
  </si>
  <si>
    <t>Comprehensive Multi-Year Transit Development Plan (2016.0578) - coded as both "transit" and "PACT"</t>
  </si>
  <si>
    <t>2012.347 Windsor Center Transit Oriented Development Planning and Facilitation Program was labeled as "Windsor, MO". Changed to CT (what's what the database says). Code as both Multimodal and Transit</t>
  </si>
  <si>
    <t>Pima Association of Governments</t>
  </si>
  <si>
    <t>City of Portsmouth, NH</t>
  </si>
  <si>
    <t xml:space="preserve">Darien </t>
  </si>
  <si>
    <t>Town of Darien</t>
  </si>
  <si>
    <t>manually a</t>
  </si>
  <si>
    <t>2018_09_148</t>
  </si>
  <si>
    <t>2018_09_149</t>
  </si>
  <si>
    <t>2018_09_150</t>
  </si>
  <si>
    <t>2018_09_151</t>
  </si>
  <si>
    <t>2018_09_152</t>
  </si>
  <si>
    <t>Wichita Downtown Streets Conceptual Plan</t>
  </si>
  <si>
    <t>Wichita Area Metropolitan Planning Organization</t>
  </si>
  <si>
    <t>KZ</t>
  </si>
  <si>
    <t>Add Wichita</t>
  </si>
  <si>
    <t>Added 2018.0480 Wichita Downtown Streets Conceptual Plan</t>
  </si>
  <si>
    <t>2018-09</t>
  </si>
  <si>
    <t>2018 11</t>
  </si>
  <si>
    <t>Transit (big system)</t>
  </si>
  <si>
    <t>Requested by Vince. map that shows our big system experience</t>
  </si>
  <si>
    <t>Graphics\2018\Upon_requests.ai</t>
  </si>
  <si>
    <t>Moved to O drive\Transit system redesign projects.pdf</t>
  </si>
  <si>
    <t>Dallas Strategic Mobility Plan</t>
  </si>
  <si>
    <t xml:space="preserve">City of Dallas </t>
  </si>
  <si>
    <t>Professional Services Contracts Plan -- Annual Update</t>
  </si>
  <si>
    <t xml:space="preserve">Alameda CTC </t>
  </si>
  <si>
    <t>Watsonville Downtown Specific Plan</t>
  </si>
  <si>
    <t xml:space="preserve">City of Watsonville </t>
  </si>
  <si>
    <t>RRM Design Group</t>
  </si>
  <si>
    <t>Consulting Services for Transportation Needs Assessment</t>
  </si>
  <si>
    <t xml:space="preserve">County of Santa Clara, CA </t>
  </si>
  <si>
    <t>Raimi Associates</t>
  </si>
  <si>
    <t>Professional Services for Fiscal Year 2018-2019</t>
  </si>
  <si>
    <t xml:space="preserve">Hawaii Community Development Authority (HCDA) </t>
  </si>
  <si>
    <t>NYMTC Route 59 Area Transportation and Land Use Study</t>
  </si>
  <si>
    <t>General Plan Update Services</t>
  </si>
  <si>
    <t xml:space="preserve">City of Palmdale, CA </t>
  </si>
  <si>
    <t>Raimi, Rangwala</t>
  </si>
  <si>
    <t xml:space="preserve">Rogelio Pardo </t>
  </si>
  <si>
    <t>Citywide Bicycle and Pedestrian Plan</t>
  </si>
  <si>
    <t xml:space="preserve">City of Portsmouth, VA </t>
  </si>
  <si>
    <t>Transportation and Land Use Planning (“TLUP”)</t>
  </si>
  <si>
    <t xml:space="preserve">Honolulu Prof Service Fiscal Year 2019 </t>
  </si>
  <si>
    <t>Flexible Services for Planning and Development</t>
  </si>
  <si>
    <t>Beverly Transit Hub Design</t>
  </si>
  <si>
    <t xml:space="preserve">City of Beverly </t>
  </si>
  <si>
    <t>Matt Smith</t>
  </si>
  <si>
    <t xml:space="preserve">Matt Smith </t>
  </si>
  <si>
    <t>Santa Clara County TDM Study</t>
  </si>
  <si>
    <t xml:space="preserve">Santa Clara County, Facilities and Fleet Dept </t>
  </si>
  <si>
    <t>Nunes-Ueno</t>
  </si>
  <si>
    <t>Seattle Market and 45th Multimodal Corridor</t>
  </si>
  <si>
    <t>On-Call Planning Support Services</t>
  </si>
  <si>
    <t xml:space="preserve">Greater Nashville Regional Council </t>
  </si>
  <si>
    <t>Vision</t>
  </si>
  <si>
    <t>Rasa TDM</t>
  </si>
  <si>
    <t xml:space="preserve">Signature Development Group </t>
  </si>
  <si>
    <t>Planning Services</t>
  </si>
  <si>
    <t xml:space="preserve">Prince William County </t>
  </si>
  <si>
    <t>Prince William</t>
  </si>
  <si>
    <t>Rhodeside and Harwell</t>
  </si>
  <si>
    <t>Lower Connecticut River Valley Regional Bus Integration Study</t>
  </si>
  <si>
    <t xml:space="preserve">Lower Connecticut River Valley Council of Governme </t>
  </si>
  <si>
    <t>ASG, HDR | MDG</t>
  </si>
  <si>
    <t>Grag Strangeways</t>
  </si>
  <si>
    <t>Vancouver, WA Mill Plain BRT Strategic Advisor</t>
  </si>
  <si>
    <t xml:space="preserve">City of Vancouver, WA </t>
  </si>
  <si>
    <t>C-Tran</t>
  </si>
  <si>
    <t>Windsor Parking Study Supplemental Tasks</t>
  </si>
  <si>
    <t>StanCOG Transit Efficiency and Innovations Study</t>
  </si>
  <si>
    <t xml:space="preserve">Stanislaus Council of Governments </t>
  </si>
  <si>
    <t>DET East Riverfront Parking Study</t>
  </si>
  <si>
    <t>Detroit Economic Growth Corporation</t>
  </si>
  <si>
    <t>MKSK, Sam Schwatz, Solesbee Group</t>
  </si>
  <si>
    <t>CUE Access and Technology Improvement Study</t>
  </si>
  <si>
    <t>VBH</t>
  </si>
  <si>
    <t>Greg Strageways</t>
  </si>
  <si>
    <t xml:space="preserve">Midway Village Parking Study </t>
  </si>
  <si>
    <t xml:space="preserve">MidPen Housing Corp </t>
  </si>
  <si>
    <t xml:space="preserve">Oregon METRO Pilot Grant Program - Kickoff Event </t>
  </si>
  <si>
    <t>MTC Commuter Parking Initiative</t>
  </si>
  <si>
    <t xml:space="preserve">Transportation Mobility Solutions </t>
  </si>
  <si>
    <t>San Marino</t>
  </si>
  <si>
    <t>CONFIDENTIAL - Shared Transportation Planning</t>
  </si>
  <si>
    <t xml:space="preserve">Confidential - Shared Transportation operator </t>
  </si>
  <si>
    <t>Transit Center Relocation Feasibility Study</t>
  </si>
  <si>
    <t xml:space="preserve">Town of Truckee </t>
  </si>
  <si>
    <t>The Hive TDM Plan Monitoring Report</t>
  </si>
  <si>
    <t>Transit System Analysis</t>
  </si>
  <si>
    <t xml:space="preserve">Champaign-Urbana Mass Transit District </t>
  </si>
  <si>
    <t>Urbana</t>
  </si>
  <si>
    <t>Tarleton State University Campus Master Plan Update</t>
  </si>
  <si>
    <t xml:space="preserve">Tarleton State University </t>
  </si>
  <si>
    <t>Stephenville</t>
  </si>
  <si>
    <t xml:space="preserve">City of Thousand Oaks, CA </t>
  </si>
  <si>
    <t>Raimi, Placeworks</t>
  </si>
  <si>
    <t>Napa Hotel Parking Study</t>
  </si>
  <si>
    <t xml:space="preserve">Plenary Group </t>
  </si>
  <si>
    <t>Complete Streets and Urban Train Master Plan</t>
  </si>
  <si>
    <t xml:space="preserve">City of Providence </t>
  </si>
  <si>
    <t>Toole</t>
  </si>
  <si>
    <t>Bill Schwartz</t>
  </si>
  <si>
    <t>East Palo Alto Nexus Analysis_Phase 2 of 2016.0002</t>
  </si>
  <si>
    <t>A Research Project to Explore Transit Solutions for Benton and Washington County, Arkansas</t>
  </si>
  <si>
    <t xml:space="preserve">Walton Family Foundation </t>
  </si>
  <si>
    <t>Bentonville</t>
  </si>
  <si>
    <t>Genentech Fall 2018 Commuter Survey</t>
  </si>
  <si>
    <t>Shared Mobility Hub Toolkit</t>
  </si>
  <si>
    <t>Austin FC Stadium TDM/TIA</t>
  </si>
  <si>
    <t xml:space="preserve">Precourt Sports Ventures </t>
  </si>
  <si>
    <t>BOE</t>
  </si>
  <si>
    <t>Democracy Way TDM Plan</t>
  </si>
  <si>
    <t xml:space="preserve">Kylli, Inc. </t>
  </si>
  <si>
    <t>Ellensburg Central Transit Route Analysis</t>
  </si>
  <si>
    <t>I-405 BRT Planning</t>
  </si>
  <si>
    <t xml:space="preserve">City of Tukwila </t>
  </si>
  <si>
    <t>Wilton Court Affordable Housing TDM Study</t>
  </si>
  <si>
    <t xml:space="preserve">Palo Alto Housing </t>
  </si>
  <si>
    <t>NNTMA 2018 Route Assitance Planning</t>
  </si>
  <si>
    <t>ClasTran Comprehensive Operations Analysis</t>
  </si>
  <si>
    <t xml:space="preserve">Birmingham Regional Paratransit Consortium </t>
  </si>
  <si>
    <t>Master Plan for John Trevino Metropolitan Park</t>
  </si>
  <si>
    <t>GGN</t>
  </si>
  <si>
    <t>Climate Adaptation Plan</t>
  </si>
  <si>
    <t xml:space="preserve">Town of Corte Madera </t>
  </si>
  <si>
    <t>Corte Madera</t>
  </si>
  <si>
    <t>Adaptation International</t>
  </si>
  <si>
    <t>High Point University Arena</t>
  </si>
  <si>
    <t>BQE Rehabilitation/Replacement Design Guidance</t>
  </si>
  <si>
    <t xml:space="preserve">Brooklyn Heights Association </t>
  </si>
  <si>
    <t>MVGo Residential TDM Analysis</t>
  </si>
  <si>
    <t xml:space="preserve">Mountain View TMA </t>
  </si>
  <si>
    <t>Public Transportation Study for the Town of Morrisville</t>
  </si>
  <si>
    <t xml:space="preserve">Town of Morrisville </t>
  </si>
  <si>
    <t>City of Salem On-Call Services</t>
  </si>
  <si>
    <t xml:space="preserve">City of Salem </t>
  </si>
  <si>
    <t>Translink Park and Ride Strategy and Guidelines</t>
  </si>
  <si>
    <t>Albuquerque 2019 Paratransit Assistance</t>
  </si>
  <si>
    <t xml:space="preserve">City of Albuquerque, NM </t>
  </si>
  <si>
    <t>SFO Employee Shuttle</t>
  </si>
  <si>
    <t>Landrum + Brown</t>
  </si>
  <si>
    <t>Matthew Stafford</t>
  </si>
  <si>
    <t xml:space="preserve">Matthew Stafford </t>
  </si>
  <si>
    <t>Castro Valley First Presbyterian Shared Parking</t>
  </si>
  <si>
    <t xml:space="preserve">Eden Housing </t>
  </si>
  <si>
    <t>Castro Valley</t>
  </si>
  <si>
    <t>San Antonio ULI Future of Cities</t>
  </si>
  <si>
    <t xml:space="preserve">Urban Land Institute San Antonio </t>
  </si>
  <si>
    <t>Clemson University Equitable Cities</t>
  </si>
  <si>
    <t xml:space="preserve">Clemson Architecture Center in Charleston </t>
  </si>
  <si>
    <t>Carmel Transit Study</t>
  </si>
  <si>
    <t xml:space="preserve">City of Carmel, IN </t>
  </si>
  <si>
    <t>Portland Providence Park CTMP</t>
  </si>
  <si>
    <t xml:space="preserve">Barney &amp; Worth, Inc. </t>
  </si>
  <si>
    <t>Fare Program Technical Assistance</t>
  </si>
  <si>
    <t>BERK</t>
  </si>
  <si>
    <t>Cleveland-Cuyahoga County Bike Share RFP</t>
  </si>
  <si>
    <t xml:space="preserve">Bike Cleveland </t>
  </si>
  <si>
    <t>TCC Site Parking Analaysis</t>
  </si>
  <si>
    <t>Iowa Smart Growth</t>
  </si>
  <si>
    <t>FTA Triennial Review 2017</t>
  </si>
  <si>
    <t>Calyptus</t>
  </si>
  <si>
    <t xml:space="preserve">City of Culver City, CA </t>
  </si>
  <si>
    <t>Raimi</t>
  </si>
  <si>
    <t>Montclair Place Specific Plan</t>
  </si>
  <si>
    <t xml:space="preserve">City of Montclair </t>
  </si>
  <si>
    <t>Moule &amp; Polyzoides</t>
  </si>
  <si>
    <t xml:space="preserve">Metropolitan Transit Authority, Houston, TX </t>
  </si>
  <si>
    <t>Community Outreach and Engagement Services for Residential Shared Parking Pilot</t>
  </si>
  <si>
    <t>Head Royce School Master Plan &amp; EIR</t>
  </si>
  <si>
    <t xml:space="preserve">Head Royce School </t>
  </si>
  <si>
    <t>Fort Worth Transit Master Plan</t>
  </si>
  <si>
    <t xml:space="preserve">City of Fort Worth, TX </t>
  </si>
  <si>
    <t>Fort Worth</t>
  </si>
  <si>
    <t>Project Spartan</t>
  </si>
  <si>
    <t xml:space="preserve">Google LLC </t>
  </si>
  <si>
    <t>American Disabilities Act (ADA) Compliance Reviews</t>
  </si>
  <si>
    <t>The Collaborative</t>
  </si>
  <si>
    <t xml:space="preserve">Bill Schwartz </t>
  </si>
  <si>
    <t>Texas High Speed Rail - Houston and Brazos Stations</t>
  </si>
  <si>
    <t>Colorado Springs Banning Lewis Ranch Master Plan</t>
  </si>
  <si>
    <t xml:space="preserve">Nor'wood Development Group </t>
  </si>
  <si>
    <t>King County RapidRide Corridors Planning and Design</t>
  </si>
  <si>
    <t>City of Cleveland Form Based Code</t>
  </si>
  <si>
    <t xml:space="preserve">City of Cleveland </t>
  </si>
  <si>
    <t>National Parks Transportation Planning &amp; Design</t>
  </si>
  <si>
    <t xml:space="preserve">Eastern Federal Lands Highway </t>
  </si>
  <si>
    <t>Evaluation Support</t>
  </si>
  <si>
    <t xml:space="preserve">Lyft </t>
  </si>
  <si>
    <t>Bank Synergies</t>
  </si>
  <si>
    <t>SF Transit Corridors Study</t>
  </si>
  <si>
    <t>ARUP</t>
  </si>
  <si>
    <t>Downtown Station Area Specific Plan Update</t>
  </si>
  <si>
    <t>WRT, M-Gorup, RRM, Aschent Environmental</t>
  </si>
  <si>
    <t>NJ Transit Community Transportation Task Order</t>
  </si>
  <si>
    <t>Building Transit Supportive Communities Project</t>
  </si>
  <si>
    <t>Lisa Wise</t>
  </si>
  <si>
    <t>Emily Yasukochi</t>
  </si>
  <si>
    <t>Western Michigan University Transportation Master Plan</t>
  </si>
  <si>
    <t xml:space="preserve">Western Michigan University </t>
  </si>
  <si>
    <t>Strategic Plan for Efficient Multimodal Transportation System</t>
  </si>
  <si>
    <t xml:space="preserve">City &amp; County of Honolulu, Hawaii </t>
  </si>
  <si>
    <t>Toole, PBR Hawaii, UD4H, SSFM, Spire HI</t>
  </si>
  <si>
    <t>Thousand Oaks General Plan Update</t>
  </si>
  <si>
    <t>ThousandCity of Thousand Oaks, CA</t>
  </si>
  <si>
    <t>Placeworks</t>
  </si>
  <si>
    <t>Armonk NY Parking Study</t>
  </si>
  <si>
    <t xml:space="preserve">Town of North Castle </t>
  </si>
  <si>
    <t>Armonk</t>
  </si>
  <si>
    <t>2018 City of Watkinsville Transportation Analysis</t>
  </si>
  <si>
    <t xml:space="preserve">City of Watkinsville, GA </t>
  </si>
  <si>
    <t>Watkinsville</t>
  </si>
  <si>
    <t>KAIZEN Collaborative</t>
  </si>
  <si>
    <t>Univ Alabama Huntsville Redevelopment Plan</t>
  </si>
  <si>
    <t xml:space="preserve">University Alabama Huntsville </t>
  </si>
  <si>
    <t>Passage at San Mateo SEIR TDM</t>
  </si>
  <si>
    <t xml:space="preserve">David J. Powers &amp; Associates, Inc. </t>
  </si>
  <si>
    <t>I-5 Rose Quarter Improvement Project</t>
  </si>
  <si>
    <t>Trinity Park Conservancy</t>
  </si>
  <si>
    <t xml:space="preserve">Trinity Park Conversancy </t>
  </si>
  <si>
    <t>Area plan for the Highway 111 Corridor</t>
  </si>
  <si>
    <t xml:space="preserve">City of La Quinta </t>
  </si>
  <si>
    <t>La Quinta</t>
  </si>
  <si>
    <t>Comprehensive Operational Analysis of City of Iowa City Fixed Route Transit System</t>
  </si>
  <si>
    <t xml:space="preserve">City of Iowa City </t>
  </si>
  <si>
    <t>ABJ</t>
  </si>
  <si>
    <t xml:space="preserve">Joe Poirier </t>
  </si>
  <si>
    <t>Strategic Planning Report, Equitable Economic Development</t>
  </si>
  <si>
    <t xml:space="preserve">Chris Forinash </t>
  </si>
  <si>
    <t>Charter Communications TDM Plan</t>
  </si>
  <si>
    <t xml:space="preserve">City of Stamford </t>
  </si>
  <si>
    <t>Stamford</t>
  </si>
  <si>
    <t>Employee TDM Feasibility</t>
  </si>
  <si>
    <t xml:space="preserve">Delaware Prosperity Partnership </t>
  </si>
  <si>
    <t>Haverhill Master Plan Update</t>
  </si>
  <si>
    <t>RKG</t>
  </si>
  <si>
    <t>Uptown Charlotte Parking and TDM</t>
  </si>
  <si>
    <t xml:space="preserve">Charlotte Center City Partners </t>
  </si>
  <si>
    <t>Town of Belmont Traffic Calming</t>
  </si>
  <si>
    <t>Brisbane Baylands Specific Plan</t>
  </si>
  <si>
    <t xml:space="preserve">Universal Paragon Corporation </t>
  </si>
  <si>
    <t>Stockton Boulevard Complete Streets Plan</t>
  </si>
  <si>
    <t xml:space="preserve">City of Sacramento, CA </t>
  </si>
  <si>
    <t>P+W, VG Consulting, DIYSL, WSP</t>
  </si>
  <si>
    <t xml:space="preserve">Price Agreement for Qualification Based Selection Services for Various Professional Services </t>
  </si>
  <si>
    <t>Connected Communities Transportation Consultant</t>
  </si>
  <si>
    <t xml:space="preserve">City of Sonoma, CA </t>
  </si>
  <si>
    <t>Downtown Scranton Connectivity Plan</t>
  </si>
  <si>
    <t xml:space="preserve">City of Scranton </t>
  </si>
  <si>
    <t>Scranton</t>
  </si>
  <si>
    <t>Bloomberg Grant Support/Cordon</t>
  </si>
  <si>
    <t>Blue Line Planning/PE/NEPA</t>
  </si>
  <si>
    <t>HNTB, WSP</t>
  </si>
  <si>
    <t>Rapid Ride East County Corridor</t>
  </si>
  <si>
    <t>Corridor Prioritization</t>
  </si>
  <si>
    <t xml:space="preserve">Sacramento Regional Transit District </t>
  </si>
  <si>
    <t xml:space="preserve">Capital Metro Orange Line Engineering </t>
  </si>
  <si>
    <t>WSP, AECOM</t>
  </si>
  <si>
    <t>Union City Mission DE Parking Analysis</t>
  </si>
  <si>
    <t>Slabtown Community Resources Assoc TDM Support</t>
  </si>
  <si>
    <t xml:space="preserve">Guardian Real Estate Services </t>
  </si>
  <si>
    <t xml:space="preserve">Greater Peoria Mass Transit District </t>
  </si>
  <si>
    <t>AJM, Foursquare, FrontlineCo</t>
  </si>
  <si>
    <t>2045 Long Range Transportation Plan</t>
  </si>
  <si>
    <t xml:space="preserve">Ames Area Metropolitan Planning Organization </t>
  </si>
  <si>
    <t>City of Durham Staff Parking Training</t>
  </si>
  <si>
    <t>Professional Urban Planning On-call</t>
  </si>
  <si>
    <t>Interboro Partners</t>
  </si>
  <si>
    <t>High Street Depot TOD Area Parking Demand Study</t>
  </si>
  <si>
    <t xml:space="preserve">DalyGroup Inc. </t>
  </si>
  <si>
    <t>Greater Corktown Comprehensive Neighborhood Framework Plan</t>
  </si>
  <si>
    <t xml:space="preserve">Detroit Economic Growth Association </t>
  </si>
  <si>
    <t xml:space="preserve">Research Park Master Plan </t>
  </si>
  <si>
    <t xml:space="preserve">University of Utah </t>
  </si>
  <si>
    <t>FTA Triennial Reviews 2019</t>
  </si>
  <si>
    <t xml:space="preserve">Calyptus Consulting Group </t>
  </si>
  <si>
    <t>Memphis Innovation Corridor BRT Desighn</t>
  </si>
  <si>
    <t xml:space="preserve">City of Memphis, TN </t>
  </si>
  <si>
    <t>KHA</t>
  </si>
  <si>
    <t>SW Neighborhood Transportation Strategy</t>
  </si>
  <si>
    <t xml:space="preserve">Southwest BID </t>
  </si>
  <si>
    <t>Westside Cities Mobility Study Update &amp; Measure M Multi-Year Subregional Program (MSP).</t>
  </si>
  <si>
    <t>Pierce Transit TSP Implementation</t>
  </si>
  <si>
    <t>Bay Area Council Transportation Mapping and Graphic Services</t>
  </si>
  <si>
    <t xml:space="preserve">bay Area Council </t>
  </si>
  <si>
    <t>RISD Transportation Management</t>
  </si>
  <si>
    <t xml:space="preserve">Rhode Island School of Design </t>
  </si>
  <si>
    <t>VAR-STW Transit Support Services</t>
  </si>
  <si>
    <t>Beverly Comprehensive Master Plan</t>
  </si>
  <si>
    <t xml:space="preserve">City of Beverly, MA </t>
  </si>
  <si>
    <t>Utile, JM Goldsen, Civic Moxie</t>
  </si>
  <si>
    <t>AHSC GHG Grant App</t>
  </si>
  <si>
    <t>Bander Road Corridor Plan Consulting Services</t>
  </si>
  <si>
    <t xml:space="preserve">City of San Antonio </t>
  </si>
  <si>
    <t>Jonathan Mosteiro</t>
  </si>
  <si>
    <t xml:space="preserve">Jonathan Mosteiro </t>
  </si>
  <si>
    <t>MARE Island Transportation Master Plan</t>
  </si>
  <si>
    <t>Hellmuth, Obata, &amp; Kassabaum, Inc. (HOK)</t>
  </si>
  <si>
    <t>HOK</t>
  </si>
  <si>
    <t>Parkway Employment Center Small Area Plan</t>
  </si>
  <si>
    <t>Worcester Red Sox MEPA Support</t>
  </si>
  <si>
    <t xml:space="preserve">Madison Properties </t>
  </si>
  <si>
    <t>Vision Plan and Action Agenda</t>
  </si>
  <si>
    <t xml:space="preserve">Pittsburgh DOT </t>
  </si>
  <si>
    <t>Palo Alto 788 San Antonio TDM</t>
  </si>
  <si>
    <t xml:space="preserve">788 SAPA Land LLC </t>
  </si>
  <si>
    <t>PeaceHealth Campus Master Plan Parking Study</t>
  </si>
  <si>
    <t xml:space="preserve">Savely Heathcare Architects </t>
  </si>
  <si>
    <t>Transit Oriented Development (TOD) Planning Services</t>
  </si>
  <si>
    <t>Services to Support the Central City Transit Capacity Analysis</t>
  </si>
  <si>
    <t>On-Board Transit Surveys</t>
  </si>
  <si>
    <t>AJM</t>
  </si>
  <si>
    <t>Coyote Valley Conservation</t>
  </si>
  <si>
    <t xml:space="preserve">Peninsula Open Space Trust </t>
  </si>
  <si>
    <t>Arlington TDM Performnce Monitoring FY19</t>
  </si>
  <si>
    <t>US Highway 50 Main Street Management Plan</t>
  </si>
  <si>
    <t>City of Berkeley Marina parking study</t>
  </si>
  <si>
    <t xml:space="preserve">GHD </t>
  </si>
  <si>
    <t>Las Vegas Transit Mobility Study</t>
  </si>
  <si>
    <t>Infrastructure Policy Assistance</t>
  </si>
  <si>
    <t xml:space="preserve">Spin </t>
  </si>
  <si>
    <t>Crenshaw Crossing Circulation &amp; TDM</t>
  </si>
  <si>
    <t xml:space="preserve">SVA Architects </t>
  </si>
  <si>
    <t>Presidio Program Youth Access PHASE II</t>
  </si>
  <si>
    <t xml:space="preserve">Golden Gate National Parks Conservancy </t>
  </si>
  <si>
    <t>Bend MPO Transit Planning Services</t>
  </si>
  <si>
    <t>Accessible Transportation Strategic (ATS) Plan</t>
  </si>
  <si>
    <t xml:space="preserve">Contra Costa Transportation Authority (CCTA) </t>
  </si>
  <si>
    <t>Fare Equity Analysis</t>
  </si>
  <si>
    <t xml:space="preserve">Corpus Christi Regional Transportation Authority </t>
  </si>
  <si>
    <t>Gloucester City Transportation Study</t>
  </si>
  <si>
    <t xml:space="preserve">City of Gloucester City, NJ </t>
  </si>
  <si>
    <t>Gloucester City</t>
  </si>
  <si>
    <t>CME</t>
  </si>
  <si>
    <t>Explore Washington Park AV Grant Support</t>
  </si>
  <si>
    <t xml:space="preserve">Explore Washington Park </t>
  </si>
  <si>
    <t>Planning, Urban Design, Environ Analysis, Transportation Planning On-call</t>
  </si>
  <si>
    <t>Harrisburg COA</t>
  </si>
  <si>
    <t>Bicycle Master Plan</t>
  </si>
  <si>
    <t xml:space="preserve">City of Laredo </t>
  </si>
  <si>
    <t>Laredo</t>
  </si>
  <si>
    <t>Able City, CEC</t>
  </si>
  <si>
    <t>Salem MA Shuttle Peer Review and Analysis</t>
  </si>
  <si>
    <t>Orange County - Los Angeles County Transit Connection Study</t>
  </si>
  <si>
    <t>Fehr &amp; Peers, Arellano Associates</t>
  </si>
  <si>
    <t>Jimi Mitchell</t>
  </si>
  <si>
    <t>Grand Rapids COA</t>
  </si>
  <si>
    <t>Sam Schwartz, Byrum&amp;Fisk, RLS</t>
  </si>
  <si>
    <t>Transportation Systm Plan Update</t>
  </si>
  <si>
    <t>Subs</t>
  </si>
  <si>
    <t>Santa Rosa Redevelopment of Government Buildings</t>
  </si>
  <si>
    <t xml:space="preserve">City of Santa Rosa </t>
  </si>
  <si>
    <t>PFAL</t>
  </si>
  <si>
    <t>Update of the Downtown Plan</t>
  </si>
  <si>
    <t xml:space="preserve">Downtown Spokane Partnership </t>
  </si>
  <si>
    <t>Framework</t>
  </si>
  <si>
    <t>A/E Term Contract for Transportation &amp; Traffic Engineering</t>
  </si>
  <si>
    <t xml:space="preserve">George Mason University </t>
  </si>
  <si>
    <t xml:space="preserve">Gorove Slade </t>
  </si>
  <si>
    <t>Urban Design, Outreach, and Data Collection for Round 3 Great Streets Comm Challenge Grant</t>
  </si>
  <si>
    <t xml:space="preserve">City of Los Angeles - City Planning </t>
  </si>
  <si>
    <t>Grand Avenue Mobility Plan</t>
  </si>
  <si>
    <t xml:space="preserve">City of Oakland, CA </t>
  </si>
  <si>
    <t>King County Metro Transit Mobility Framework and Regional Planning Consultant</t>
  </si>
  <si>
    <t xml:space="preserve">King County </t>
  </si>
  <si>
    <t>Parametrix, F&amp;P, Triangle Associates, BERK, ICF, Diverse City, Greenlining, ECOSS, Acutanza</t>
  </si>
  <si>
    <t>Michigan Transportation Planning Association Keynote Presentation</t>
  </si>
  <si>
    <t xml:space="preserve">Michigan Transportation Planning Association </t>
  </si>
  <si>
    <t>Bethesda Bikeway Program</t>
  </si>
  <si>
    <t>Metro Council Service Allocation Study</t>
  </si>
  <si>
    <t xml:space="preserve">Metropolitan Council (Metro Transit) MN </t>
  </si>
  <si>
    <t>Matt Stafford</t>
  </si>
  <si>
    <t>Everett Parking Study</t>
  </si>
  <si>
    <t>Lansing MI McLaren Hospital - Phase 2</t>
  </si>
  <si>
    <t xml:space="preserve">McLaren Hospital </t>
  </si>
  <si>
    <t>Florida State University Campus Master Plan</t>
  </si>
  <si>
    <t xml:space="preserve">Florida State University </t>
  </si>
  <si>
    <t>P+W, ALW</t>
  </si>
  <si>
    <t>Bentonville Bike Share Support</t>
  </si>
  <si>
    <t xml:space="preserve">Bike Bentonville </t>
  </si>
  <si>
    <t>Coordinated Public Transit-Human Services Transportation Plan Update</t>
  </si>
  <si>
    <t>Purdue Marion</t>
  </si>
  <si>
    <t>Wichita KS East Douglas Corridor Design Revisions</t>
  </si>
  <si>
    <t xml:space="preserve">City of Wichita, KS </t>
  </si>
  <si>
    <t>Resort Triangle Transportation Plan</t>
  </si>
  <si>
    <t xml:space="preserve">County of Placer, CA </t>
  </si>
  <si>
    <t>Placer</t>
  </si>
  <si>
    <t>NN, LSC, AIM</t>
  </si>
  <si>
    <t>Boulder 2019 TMP and PMP Development</t>
  </si>
  <si>
    <t>Mills Main Street Corridor Study and Plan</t>
  </si>
  <si>
    <t>NRDC American Cities Climate Challenge</t>
  </si>
  <si>
    <t xml:space="preserve">NRDC </t>
  </si>
  <si>
    <t>SF Dogpatch 20th Street Concept</t>
  </si>
  <si>
    <t xml:space="preserve">Dogpatch &amp; NW Potrero Hill Green Benefit District </t>
  </si>
  <si>
    <t>St. Louis Downtown Parking Study</t>
  </si>
  <si>
    <t xml:space="preserve">St. Louis Development Corporation </t>
  </si>
  <si>
    <t>CBB, Civil Design Inc, and David Mason Associates.</t>
  </si>
  <si>
    <t>Parking and Curb Management Research</t>
  </si>
  <si>
    <t xml:space="preserve">Sidewalk Labs (CONFIDENTIAL) </t>
  </si>
  <si>
    <t>Ames Long Range Transportation Plan</t>
  </si>
  <si>
    <t xml:space="preserve">HDR </t>
  </si>
  <si>
    <t>Urban Core TDM Study</t>
  </si>
  <si>
    <t xml:space="preserve">City of Tempe </t>
  </si>
  <si>
    <t>Tempe</t>
  </si>
  <si>
    <t>DC Electrification and Mitigation Roadmap</t>
  </si>
  <si>
    <t>Siemens</t>
  </si>
  <si>
    <t>DC DOEE - Carbon Neutrality Strategy</t>
  </si>
  <si>
    <t>Integral</t>
  </si>
  <si>
    <t>OLF-8 Master Plan</t>
  </si>
  <si>
    <t xml:space="preserve">Escambia County Florida </t>
  </si>
  <si>
    <t>DPZ</t>
  </si>
  <si>
    <t>Sustainable Transportation Planning</t>
  </si>
  <si>
    <t xml:space="preserve">City of Bainbridge Island </t>
  </si>
  <si>
    <t>Bainbridge Island</t>
  </si>
  <si>
    <t>Bus Service Allocation Study</t>
  </si>
  <si>
    <t>Public Transit Consulting Services 2019</t>
  </si>
  <si>
    <t xml:space="preserve">Vermont Agency of Transportation </t>
  </si>
  <si>
    <t>KFH</t>
  </si>
  <si>
    <t xml:space="preserve">Bethany Whitaker </t>
  </si>
  <si>
    <t>Parking Engagement</t>
  </si>
  <si>
    <t xml:space="preserve">Google, Inc. </t>
  </si>
  <si>
    <t>Waterside Design Competition</t>
  </si>
  <si>
    <t xml:space="preserve">Exhibit Columbus </t>
  </si>
  <si>
    <t>SCAPE</t>
  </si>
  <si>
    <t>South Orange County Mulitmodal Study</t>
  </si>
  <si>
    <t>HDR Engineering</t>
  </si>
  <si>
    <t xml:space="preserve">Jimi Mitchell </t>
  </si>
  <si>
    <t>Greater Copenhagen Infrastructure Strategy</t>
  </si>
  <si>
    <t xml:space="preserve">City of Copenhagen </t>
  </si>
  <si>
    <t>Copenhagen</t>
  </si>
  <si>
    <t>Denmark</t>
  </si>
  <si>
    <t>Santa Barbara Bike Education Action Plan</t>
  </si>
  <si>
    <t xml:space="preserve">Santa Barbara Bicycle Coalition </t>
  </si>
  <si>
    <t>Technical and Communications Services for the Downtown Congestion Pricing Study</t>
  </si>
  <si>
    <t>HNTB, Sam Schwartz, EnviroIssues, Silicon Transportation Consultants, ETG, others</t>
  </si>
  <si>
    <t>Acton Station Area Parking Study</t>
  </si>
  <si>
    <t xml:space="preserve">Town of Acton </t>
  </si>
  <si>
    <t>Coordinated Human Services Plan Development Assistance</t>
  </si>
  <si>
    <t xml:space="preserve">Regional Transit Authority of Southeast Michigan </t>
  </si>
  <si>
    <t>Carol Schweiger</t>
  </si>
  <si>
    <t>Berryessa Urban Village Parking District</t>
  </si>
  <si>
    <t>Honolulu Professional Services Fiscal Year 2020</t>
  </si>
  <si>
    <t>Five Year Strategic Master Plan for Transit Service</t>
  </si>
  <si>
    <t xml:space="preserve">City of San Marcos </t>
  </si>
  <si>
    <t>Marcos</t>
  </si>
  <si>
    <t>Downtown Mobility Plan</t>
  </si>
  <si>
    <t xml:space="preserve">Downtown Pittsburgh Partnership </t>
  </si>
  <si>
    <t>Providence Big Jump Department Reorg</t>
  </si>
  <si>
    <t>Project Planning Assistance for Member Jurisdictions</t>
  </si>
  <si>
    <t>Coordinated Public Transit Human Service Transportation Plan</t>
  </si>
  <si>
    <t xml:space="preserve">Hawaii Department of Transportation </t>
  </si>
  <si>
    <t>Spire Hawaii</t>
  </si>
  <si>
    <t>HIGHWAY 16 PARK &amp; RIDE LOCATION STUDY</t>
  </si>
  <si>
    <t>Pittsburgh DOT Strategic Plan</t>
  </si>
  <si>
    <t>Division Street Corridor Study &amp; Division High Performance Transit Implementation Study</t>
  </si>
  <si>
    <t xml:space="preserve">Spokane Regional Transportation Council (SRTC) </t>
  </si>
  <si>
    <t>Professional Services, FY 2019-2020</t>
  </si>
  <si>
    <t xml:space="preserve">State of Hawaii - University of Hawaii </t>
  </si>
  <si>
    <t>Evan Costagliola</t>
  </si>
  <si>
    <t>SamTrans Comprehensive Operational Analysis</t>
  </si>
  <si>
    <t>Regional Human Transportation Services (HST) Demand Response Coordination Study</t>
  </si>
  <si>
    <t xml:space="preserve">Atlanta Regional Commission </t>
  </si>
  <si>
    <t>Civic Sphere, RLS</t>
  </si>
  <si>
    <t>TCRP J-11/Task 37 Transit and Micro-Mobility (Bikeshare, Scooter-share, etc.)</t>
  </si>
  <si>
    <t xml:space="preserve">Shared Use Mobility Center </t>
  </si>
  <si>
    <t>Kaiser Center TDM Update</t>
  </si>
  <si>
    <t>Dana Rubin</t>
  </si>
  <si>
    <t>Pinal County Transit Governance Study</t>
  </si>
  <si>
    <t xml:space="preserve">Central Arizona Governments </t>
  </si>
  <si>
    <t>Wilson &amp; Company, Gordley Group</t>
  </si>
  <si>
    <t>Miami Beach Mode Share Analysis</t>
  </si>
  <si>
    <t xml:space="preserve">City of Miami Beach, FL </t>
  </si>
  <si>
    <t>Gainesville FL Innovation Square Parking Update</t>
  </si>
  <si>
    <t>Gainesville Community Redevelopment Agency</t>
  </si>
  <si>
    <t>SDOT Transportation Planning and Modeling On-Call</t>
  </si>
  <si>
    <t>Fixed Route Transit Service Planning Assistance</t>
  </si>
  <si>
    <t>LADOT Code the Curb</t>
  </si>
  <si>
    <t>LADOT</t>
  </si>
  <si>
    <t>Cambridge Systematics</t>
  </si>
  <si>
    <t>2019 WSDOT Consultant Prequalification</t>
  </si>
  <si>
    <t>MBTA Systemwide Station Access Demand</t>
  </si>
  <si>
    <t>Toole, RKG, TimHaahs, Jay Primus</t>
  </si>
  <si>
    <t>Olive-Sparks-Verdugo Intersection Improvement Project</t>
  </si>
  <si>
    <t>MNCPPC Northern Gateway Spaces PAMC</t>
  </si>
  <si>
    <t>STV</t>
  </si>
  <si>
    <t>Third Avenue Transit Research</t>
  </si>
  <si>
    <t>Downtown Seattle Association</t>
  </si>
  <si>
    <t>Fair Park Master Plan Update</t>
  </si>
  <si>
    <t xml:space="preserve">Biederman Redevelopment Ventures </t>
  </si>
  <si>
    <t>ACTC TDM Program Implementation - Renewal</t>
  </si>
  <si>
    <t>LADOT Compliance Consulting Service for Dockless Vehicle Pilot Program Task Order</t>
  </si>
  <si>
    <t xml:space="preserve">Evan Costagliola </t>
  </si>
  <si>
    <t>Charlotte South End Parking Plan</t>
  </si>
  <si>
    <t>CORTAP Tech Assist Corrective Action Support</t>
  </si>
  <si>
    <t>Tuba Group</t>
  </si>
  <si>
    <t xml:space="preserve">EBALDC Fruitvale Village TDM Plan </t>
  </si>
  <si>
    <t xml:space="preserve">East Bay Asian Local Development Corporation </t>
  </si>
  <si>
    <t xml:space="preserve">Oakland </t>
  </si>
  <si>
    <t xml:space="preserve">Dana Rubin </t>
  </si>
  <si>
    <t>Wake County Transit Vision Plan Update</t>
  </si>
  <si>
    <t xml:space="preserve">Wake County, North Carolina </t>
  </si>
  <si>
    <t>MBTA PATI Follow-on Support</t>
  </si>
  <si>
    <t>BSC Group</t>
  </si>
  <si>
    <t>Somernova Innovation Hub Development Plan</t>
  </si>
  <si>
    <t xml:space="preserve">Principle Group </t>
  </si>
  <si>
    <t xml:space="preserve">Metro Jurisdictional Transfer </t>
  </si>
  <si>
    <t xml:space="preserve">City of Minneapolis On-call </t>
  </si>
  <si>
    <t xml:space="preserve">City of Minneapolis Dept of Public Works </t>
  </si>
  <si>
    <t>Pleasanton Transportation Assistance</t>
  </si>
  <si>
    <t>490 Brannan St</t>
  </si>
  <si>
    <t>SAN On-Call Technical Airport Planning Services</t>
  </si>
  <si>
    <t xml:space="preserve">San Diego County Regional Airport Authority </t>
  </si>
  <si>
    <t>Waikiki Commercial Loading Zone Management Study</t>
  </si>
  <si>
    <t xml:space="preserve">Honolulu Department of Transportation Services </t>
  </si>
  <si>
    <t xml:space="preserve">Evan Corey Costagliola </t>
  </si>
  <si>
    <t>San Mateo PCC Paratransit Support 2019-20</t>
  </si>
  <si>
    <t>Maricopa 2019 Commuter Bus Feasibility Study</t>
  </si>
  <si>
    <t xml:space="preserve">Maricopa Association of Governments (MAG) </t>
  </si>
  <si>
    <t xml:space="preserve">Suzie Birdsell </t>
  </si>
  <si>
    <t>TDM Assistance</t>
  </si>
  <si>
    <t xml:space="preserve">Stanford University | Land Use and Environmental P </t>
  </si>
  <si>
    <t>Velocity Crossing</t>
  </si>
  <si>
    <t xml:space="preserve">Presidium </t>
  </si>
  <si>
    <t>SFO Employee Shuttle Phase II</t>
  </si>
  <si>
    <t xml:space="preserve">SFO Airport </t>
  </si>
  <si>
    <t>Keene NH Zoning Parking Analysis</t>
  </si>
  <si>
    <t xml:space="preserve">City of Keene </t>
  </si>
  <si>
    <t>Santa Clara County Parking Study</t>
  </si>
  <si>
    <t xml:space="preserve">Santa Clara County </t>
  </si>
  <si>
    <t>Winchester MA Master Plan Transp Support</t>
  </si>
  <si>
    <t xml:space="preserve">Town of Winchester </t>
  </si>
  <si>
    <t>JM Goldson</t>
  </si>
  <si>
    <t>National Park Service - Sequoia - Public Transp Infrastructure</t>
  </si>
  <si>
    <t>Three Rivers</t>
  </si>
  <si>
    <t>VTA Mobility Assistance Program</t>
  </si>
  <si>
    <t xml:space="preserve">Naomi Armenta </t>
  </si>
  <si>
    <t xml:space="preserve">Spring District Retail and Bike Pavilion </t>
  </si>
  <si>
    <t xml:space="preserve">Wright Runstad &amp; Company </t>
  </si>
  <si>
    <t>NW Studio</t>
  </si>
  <si>
    <t xml:space="preserve">Lauren Squires </t>
  </si>
  <si>
    <t>LA 2028 Olympic and Paralympic Games Planning Support</t>
  </si>
  <si>
    <t xml:space="preserve">AECOM </t>
  </si>
  <si>
    <t>Carley Markovitz</t>
  </si>
  <si>
    <t>CONFIDENTIAL Micromobility Station Design and Permitting</t>
  </si>
  <si>
    <t xml:space="preserve">CONFIDENTIAL </t>
  </si>
  <si>
    <t>Slate Partners Shared Parking Demand Analysis</t>
  </si>
  <si>
    <t>Slate Real Estate Partners</t>
  </si>
  <si>
    <t>Burquitlam Neighborhood Mobility Assessment</t>
  </si>
  <si>
    <t>STIF/STF Consolidation and Training Support</t>
  </si>
  <si>
    <r>
      <t>with 2018 3</t>
    </r>
    <r>
      <rPr>
        <vertAlign val="superscript"/>
        <sz val="11"/>
        <color theme="1"/>
        <rFont val="Calibri"/>
        <family val="2"/>
        <scheme val="minor"/>
      </rPr>
      <t>rd</t>
    </r>
    <r>
      <rPr>
        <sz val="11"/>
        <color theme="1"/>
        <rFont val="Calibri"/>
        <family val="2"/>
        <scheme val="minor"/>
      </rPr>
      <t xml:space="preserve"> quarter to current</t>
    </r>
  </si>
  <si>
    <t>2019_08</t>
  </si>
  <si>
    <t>Dup</t>
  </si>
  <si>
    <t>High Point</t>
  </si>
  <si>
    <t>Evan "The micromobility project is national. Not one location. Giving up locations might give up confidentiality. "</t>
  </si>
  <si>
    <t>IW</t>
  </si>
  <si>
    <t>20193Q_201908</t>
  </si>
  <si>
    <t>20193Q_201908_1</t>
  </si>
  <si>
    <t>20193Q_201908_2</t>
  </si>
  <si>
    <t>20193Q_201908_3</t>
  </si>
  <si>
    <t>20193Q_201908_4</t>
  </si>
  <si>
    <t>20193Q_201908_5</t>
  </si>
  <si>
    <t>20193Q_201908_6</t>
  </si>
  <si>
    <t>20193Q_201908_7</t>
  </si>
  <si>
    <t>20193Q_201908_8</t>
  </si>
  <si>
    <t>20193Q_201908_9</t>
  </si>
  <si>
    <t>20193Q_201908_10</t>
  </si>
  <si>
    <t>20193Q_201908_11</t>
  </si>
  <si>
    <t>20193Q_201908_12</t>
  </si>
  <si>
    <t>20193Q_201908_13</t>
  </si>
  <si>
    <t>20193Q_201908_14</t>
  </si>
  <si>
    <t>20193Q_201908_15</t>
  </si>
  <si>
    <t>20193Q_201908_16</t>
  </si>
  <si>
    <t>20193Q_201908_17</t>
  </si>
  <si>
    <t>20193Q_201908_18</t>
  </si>
  <si>
    <t>20193Q_201908_19</t>
  </si>
  <si>
    <t>20193Q_201908_20</t>
  </si>
  <si>
    <t>20193Q_201908_21</t>
  </si>
  <si>
    <t>20193Q_201908_22</t>
  </si>
  <si>
    <t>20193Q_201908_23</t>
  </si>
  <si>
    <t>20193Q_201908_24</t>
  </si>
  <si>
    <t>20193Q_201908_25</t>
  </si>
  <si>
    <t>20193Q_201908_26</t>
  </si>
  <si>
    <t>20193Q_201908_27</t>
  </si>
  <si>
    <t>20193Q_201908_28</t>
  </si>
  <si>
    <t>20193Q_201908_29</t>
  </si>
  <si>
    <t>20193Q_201908_30</t>
  </si>
  <si>
    <t>20193Q_201908_31</t>
  </si>
  <si>
    <t>20193Q_201908_32</t>
  </si>
  <si>
    <t>20193Q_201908_33</t>
  </si>
  <si>
    <t>20193Q_201908_34</t>
  </si>
  <si>
    <t>20193Q_201908_35</t>
  </si>
  <si>
    <t>20193Q_201908_36</t>
  </si>
  <si>
    <t>20193Q_201908_37</t>
  </si>
  <si>
    <t>20193Q_201908_38</t>
  </si>
  <si>
    <t>20193Q_201908_39</t>
  </si>
  <si>
    <t>20193Q_201908_40</t>
  </si>
  <si>
    <t>20193Q_201908_41</t>
  </si>
  <si>
    <t>20193Q_201908_42</t>
  </si>
  <si>
    <t>20193Q_201908_43</t>
  </si>
  <si>
    <t>20193Q_201908_44</t>
  </si>
  <si>
    <t>20193Q_201908_45</t>
  </si>
  <si>
    <t>20193Q_201908_46</t>
  </si>
  <si>
    <t>20193Q_201908_47</t>
  </si>
  <si>
    <t>20193Q_201908_48</t>
  </si>
  <si>
    <t>20193Q_201908_49</t>
  </si>
  <si>
    <t>20193Q_201908_50</t>
  </si>
  <si>
    <t>20193Q_201908_51</t>
  </si>
  <si>
    <t>20193Q_201908_52</t>
  </si>
  <si>
    <t>20193Q_201908_53</t>
  </si>
  <si>
    <t>20193Q_201908_54</t>
  </si>
  <si>
    <t>20193Q_201908_55</t>
  </si>
  <si>
    <t>20193Q_201908_56</t>
  </si>
  <si>
    <t>20193Q_201908_57</t>
  </si>
  <si>
    <t>20193Q_201908_58</t>
  </si>
  <si>
    <t>20193Q_201908_59</t>
  </si>
  <si>
    <t>20193Q_201908_60</t>
  </si>
  <si>
    <t>20193Q_201908_61</t>
  </si>
  <si>
    <t>20193Q_201908_62</t>
  </si>
  <si>
    <t>20193Q_201908_63</t>
  </si>
  <si>
    <t>20193Q_201908_64</t>
  </si>
  <si>
    <t>20193Q_201908_65</t>
  </si>
  <si>
    <t>20193Q_201908_66</t>
  </si>
  <si>
    <t>20193Q_201908_67</t>
  </si>
  <si>
    <t>20193Q_201908_68</t>
  </si>
  <si>
    <t>20193Q_201908_69</t>
  </si>
  <si>
    <t>20193Q_201908_70</t>
  </si>
  <si>
    <t>20193Q_201908_71</t>
  </si>
  <si>
    <t>20193Q_201908_72</t>
  </si>
  <si>
    <t>20193Q_201908_73</t>
  </si>
  <si>
    <t>20193Q_201908_74</t>
  </si>
  <si>
    <t>20193Q_201908_75</t>
  </si>
  <si>
    <t>20193Q_201908_76</t>
  </si>
  <si>
    <t>20193Q_201908_77</t>
  </si>
  <si>
    <t>20193Q_201908_78</t>
  </si>
  <si>
    <t>20193Q_201908_79</t>
  </si>
  <si>
    <t>20193Q_201908_80</t>
  </si>
  <si>
    <t>20193Q_201908_81</t>
  </si>
  <si>
    <t>20193Q_201908_82</t>
  </si>
  <si>
    <t>20193Q_201908_83</t>
  </si>
  <si>
    <t>20193Q_201908_84</t>
  </si>
  <si>
    <t>20193Q_201908_85</t>
  </si>
  <si>
    <t>20193Q_201908_86</t>
  </si>
  <si>
    <t>20193Q_201908_87</t>
  </si>
  <si>
    <t>20193Q_201908_88</t>
  </si>
  <si>
    <t>20193Q_201908_89</t>
  </si>
  <si>
    <t>20193Q_201908_90</t>
  </si>
  <si>
    <t>20193Q_201908_91</t>
  </si>
  <si>
    <t>20193Q_201908_92</t>
  </si>
  <si>
    <t>20193Q_201908_93</t>
  </si>
  <si>
    <t>20193Q_201908_94</t>
  </si>
  <si>
    <t>20193Q_201908_95</t>
  </si>
  <si>
    <t>20193Q_201908_96</t>
  </si>
  <si>
    <t>20193Q_201908_97</t>
  </si>
  <si>
    <t>20193Q_201908_98</t>
  </si>
  <si>
    <t>20193Q_201908_99</t>
  </si>
  <si>
    <t>20193Q_201908_100</t>
  </si>
  <si>
    <t>20193Q_201908_101</t>
  </si>
  <si>
    <t>20193Q_201908_102</t>
  </si>
  <si>
    <t>20193Q_201908_103</t>
  </si>
  <si>
    <t>20193Q_201908_104</t>
  </si>
  <si>
    <t>20193Q_201908_105</t>
  </si>
  <si>
    <t>20193Q_201908_106</t>
  </si>
  <si>
    <t>20193Q_201908_107</t>
  </si>
  <si>
    <t>20193Q_201908_108</t>
  </si>
  <si>
    <t>20193Q_201908_109</t>
  </si>
  <si>
    <t>20193Q_201908_110</t>
  </si>
  <si>
    <t>20193Q_201908_111</t>
  </si>
  <si>
    <t>20193Q_201908_112</t>
  </si>
  <si>
    <t>20193Q_201908_113</t>
  </si>
  <si>
    <t>20193Q_201908_114</t>
  </si>
  <si>
    <t>20193Q_201908_115</t>
  </si>
  <si>
    <t>20193Q_201908_116</t>
  </si>
  <si>
    <t>20193Q_201908_117</t>
  </si>
  <si>
    <t>20193Q_201908_118</t>
  </si>
  <si>
    <t>20193Q_201908_119</t>
  </si>
  <si>
    <t>20193Q_201908_120</t>
  </si>
  <si>
    <t>20193Q_201908_121</t>
  </si>
  <si>
    <t>20193Q_201908_122</t>
  </si>
  <si>
    <t>20193Q_201908_123</t>
  </si>
  <si>
    <t>20193Q_201908_124</t>
  </si>
  <si>
    <t>20193Q_201908_125</t>
  </si>
  <si>
    <t>20193Q_201908_126</t>
  </si>
  <si>
    <t>20193Q_201908_127</t>
  </si>
  <si>
    <t>20193Q_201908_128</t>
  </si>
  <si>
    <t>20193Q_201908_129</t>
  </si>
  <si>
    <t>20193Q_201908_130</t>
  </si>
  <si>
    <t>20193Q_201908_131</t>
  </si>
  <si>
    <t>20193Q_201908_132</t>
  </si>
  <si>
    <t>20193Q_201908_133</t>
  </si>
  <si>
    <t>20193Q_201908_134</t>
  </si>
  <si>
    <t>20193Q_201908_135</t>
  </si>
  <si>
    <t>20193Q_201908_136</t>
  </si>
  <si>
    <t>20193Q_201908_137</t>
  </si>
  <si>
    <t>20193Q_201908_138</t>
  </si>
  <si>
    <t>20193Q_201908_139</t>
  </si>
  <si>
    <t>20193Q_201908_140</t>
  </si>
  <si>
    <t>20193Q_201908_141</t>
  </si>
  <si>
    <t>20193Q_201908_142</t>
  </si>
  <si>
    <t>20193Q_201908_143</t>
  </si>
  <si>
    <t>20193Q_201908_144</t>
  </si>
  <si>
    <t>20193Q_201908_145</t>
  </si>
  <si>
    <t>20193Q_201908_146</t>
  </si>
  <si>
    <t>20193Q_201908_147</t>
  </si>
  <si>
    <t>20193Q_201908_148</t>
  </si>
  <si>
    <t>20193Q_201908_149</t>
  </si>
  <si>
    <t>20193Q_201908_150</t>
  </si>
  <si>
    <t>20193Q_201908_151</t>
  </si>
  <si>
    <t>20193Q_201908_152</t>
  </si>
  <si>
    <t>20193Q_201908_153</t>
  </si>
  <si>
    <t>20193Q_201908_154</t>
  </si>
  <si>
    <t>20193Q_201908_155</t>
  </si>
  <si>
    <t>20193Q_201908_156</t>
  </si>
  <si>
    <t>20193Q_201908_157</t>
  </si>
  <si>
    <t>20193Q_201908_158</t>
  </si>
  <si>
    <t>20193Q_201908_159</t>
  </si>
  <si>
    <t>20193Q_201908_160</t>
  </si>
  <si>
    <t>20193Q_201908_161</t>
  </si>
  <si>
    <t>20193Q_201908_162</t>
  </si>
  <si>
    <t>20193Q_201908_163</t>
  </si>
  <si>
    <t>20193Q_201908_164</t>
  </si>
  <si>
    <t>20193Q_201908_165</t>
  </si>
  <si>
    <t>20193Q_201908_166</t>
  </si>
  <si>
    <t>20193Q_201908_167</t>
  </si>
  <si>
    <t>20193Q_201908_168</t>
  </si>
  <si>
    <t>20193Q_201908_169</t>
  </si>
  <si>
    <t>20193Q_201908_170</t>
  </si>
  <si>
    <t>20193Q_201908_171</t>
  </si>
  <si>
    <t>20193Q_201908_172</t>
  </si>
  <si>
    <t>20193Q_201908_173</t>
  </si>
  <si>
    <t>20193Q_201908_174</t>
  </si>
  <si>
    <t>20193Q_201908_175</t>
  </si>
  <si>
    <t>20193Q_201908_176</t>
  </si>
  <si>
    <t>20193Q_201908_177</t>
  </si>
  <si>
    <t>20193Q_201908_178</t>
  </si>
  <si>
    <t>20193Q_201908_179</t>
  </si>
  <si>
    <t>20193Q_201908_180</t>
  </si>
  <si>
    <t>20193Q_201908_181</t>
  </si>
  <si>
    <t>20193Q_201908_182</t>
  </si>
  <si>
    <t>20193Q_201908_183</t>
  </si>
  <si>
    <t>20193Q_201908_184</t>
  </si>
  <si>
    <t>20193Q_201908_185</t>
  </si>
  <si>
    <t>20193Q_201908_186</t>
  </si>
  <si>
    <t>20193Q_201908_187</t>
  </si>
  <si>
    <t>20193Q_201908_188</t>
  </si>
  <si>
    <t>20193Q_201908_189</t>
  </si>
  <si>
    <t>20193Q_201908_190</t>
  </si>
  <si>
    <t>20193Q_201908_191</t>
  </si>
  <si>
    <t>20193Q_201908_192</t>
  </si>
  <si>
    <t>20193Q_201908_193</t>
  </si>
  <si>
    <t>20193Q_201908_194</t>
  </si>
  <si>
    <t>20193Q_201908_195</t>
  </si>
  <si>
    <t>20193Q_201908_196</t>
  </si>
  <si>
    <t>20193Q_201908_197</t>
  </si>
  <si>
    <t>20193Q_201908_198</t>
  </si>
  <si>
    <t>20193Q_201908_199</t>
  </si>
  <si>
    <t>20193Q_201908_200</t>
  </si>
  <si>
    <t>20193Q_201908_201</t>
  </si>
  <si>
    <t>20193Q_201908_202</t>
  </si>
  <si>
    <t>20193Q_201908_203</t>
  </si>
  <si>
    <t>20193Q_201908_204</t>
  </si>
  <si>
    <t>20193Q_201908_205</t>
  </si>
  <si>
    <t>20193Q_201908_206</t>
  </si>
  <si>
    <t>20193Q_201908_207</t>
  </si>
  <si>
    <t>20193Q_201908_208</t>
  </si>
  <si>
    <t>20193Q_201908_209</t>
  </si>
  <si>
    <t>20193Q_201908_210</t>
  </si>
  <si>
    <t>20193Q_201908_211</t>
  </si>
  <si>
    <t>20193Q_201908_212</t>
  </si>
  <si>
    <t>20193Q_201908_213</t>
  </si>
  <si>
    <t>20193Q_201908_214</t>
  </si>
  <si>
    <t>20193Q_201908_215</t>
  </si>
  <si>
    <t>20193Q_201908_216</t>
  </si>
  <si>
    <t>20193Q_201908_217</t>
  </si>
  <si>
    <t>20193Q_201908_218</t>
  </si>
  <si>
    <t>20193Q_201908_219</t>
  </si>
  <si>
    <t>20193Q_201908_220</t>
  </si>
  <si>
    <t>20193Q_201908_221</t>
  </si>
  <si>
    <t>20193Q_201908_222</t>
  </si>
  <si>
    <t>20193Q_201908_223</t>
  </si>
  <si>
    <t>20193Q_201908_224</t>
  </si>
  <si>
    <t>20193Q_201908_225</t>
  </si>
  <si>
    <t>20193Q_201908_226</t>
  </si>
  <si>
    <t>20193Q_201908_227</t>
  </si>
  <si>
    <t>20193Q_201908_228</t>
  </si>
  <si>
    <t>20193Q_201908_229</t>
  </si>
  <si>
    <t>20193Q_201908_230</t>
  </si>
  <si>
    <t>20193Q_201908_231</t>
  </si>
  <si>
    <t>20193Q_201908_232</t>
  </si>
  <si>
    <t>20193Q_201908_233</t>
  </si>
  <si>
    <t>20193Q_201908_234</t>
  </si>
  <si>
    <t>20193Q_201908_235</t>
  </si>
  <si>
    <t>20193Q_201908_236</t>
  </si>
  <si>
    <t>20193Q_201908_237</t>
  </si>
  <si>
    <t>20193Q_201908_238</t>
  </si>
  <si>
    <t>20193Q_201908_239</t>
  </si>
  <si>
    <t>20193Q_201908_240</t>
  </si>
  <si>
    <t>20193Q_201908_241</t>
  </si>
  <si>
    <t>20193Q_201908_242</t>
  </si>
  <si>
    <t>20193Q_201908_243</t>
  </si>
  <si>
    <t>20193Q_201908_244</t>
  </si>
  <si>
    <t>20193Q_201908_245</t>
  </si>
  <si>
    <t>20193Q_201908_246</t>
  </si>
  <si>
    <t>20193Q_201908_247</t>
  </si>
  <si>
    <t>20193Q_201908_248</t>
  </si>
  <si>
    <t>20193Q_201908_249</t>
  </si>
  <si>
    <t>20193Q_201908_250</t>
  </si>
  <si>
    <t>20193Q_201908_251</t>
  </si>
  <si>
    <t>20193Q_201908_252</t>
  </si>
  <si>
    <t>20193Q_201908_253</t>
  </si>
  <si>
    <t>20193Q_201908_254</t>
  </si>
  <si>
    <t>Apache Junction</t>
  </si>
  <si>
    <t>Added 2019-08</t>
  </si>
  <si>
    <t>Riverdale_Md</t>
  </si>
  <si>
    <t>Fort Worth_TX</t>
  </si>
  <si>
    <t>Portsmouth_VA</t>
  </si>
  <si>
    <t>Prince William_VA</t>
  </si>
  <si>
    <t>San Marino_CA</t>
  </si>
  <si>
    <t>Urbana_IL</t>
  </si>
  <si>
    <t>Stephenville_TX</t>
  </si>
  <si>
    <t>Armonk_NY</t>
  </si>
  <si>
    <t>Watkinsville_GA</t>
  </si>
  <si>
    <t>Bentonville_AR</t>
  </si>
  <si>
    <t>Corte Madera_CA</t>
  </si>
  <si>
    <t>La Quinta_CA</t>
  </si>
  <si>
    <t>High Point_NC</t>
  </si>
  <si>
    <t>Morrisville_NC</t>
  </si>
  <si>
    <t>Stamford_CT</t>
  </si>
  <si>
    <t>Burnaby_Canada</t>
  </si>
  <si>
    <t>Castro Valley_CA</t>
  </si>
  <si>
    <t>Scranton_PA</t>
  </si>
  <si>
    <t>Peoria_IL</t>
  </si>
  <si>
    <t>Gloucester City_NJ</t>
  </si>
  <si>
    <t>Laredo_TX</t>
  </si>
  <si>
    <t>Placer_CA</t>
  </si>
  <si>
    <t>Tempe_AZ</t>
  </si>
  <si>
    <t>Bainbridge Island_WA</t>
  </si>
  <si>
    <t>Copenhagen_Denmark</t>
  </si>
  <si>
    <t>Marcos_TX</t>
  </si>
  <si>
    <t>Apache Junction_AZ</t>
  </si>
  <si>
    <t>Three Rivers_CA</t>
  </si>
  <si>
    <t>NOT MAPPED</t>
  </si>
  <si>
    <t>Checking - This should not be zero</t>
  </si>
  <si>
    <t>Graphics\2019\ProjectMaps_ALL.indd</t>
  </si>
  <si>
    <t>G:\Current\NN_MAPS\Sector_Maps\Graphics\2019\ProjectMaps 2019.ai</t>
  </si>
  <si>
    <t>G:\Current\NN_MAPS\Sector_Maps\PDF\Moved to O drive\2019\2019_08</t>
  </si>
  <si>
    <t>2019_09</t>
  </si>
  <si>
    <t>3546 (3545 mapped - one project did not get mapped)</t>
  </si>
  <si>
    <t>Declared year/ month</t>
  </si>
  <si>
    <t>Interview Date</t>
  </si>
  <si>
    <t>Projected Start Date</t>
  </si>
  <si>
    <t>Mkt Lead</t>
  </si>
  <si>
    <t>Vince</t>
  </si>
  <si>
    <t>Makenna</t>
  </si>
  <si>
    <t>Armed Forces Retirement Home - Washington Master Plan</t>
  </si>
  <si>
    <t xml:space="preserve">Armed Forces Retirement Home </t>
  </si>
  <si>
    <t>Washington, DC</t>
  </si>
  <si>
    <t>Urban Atlantic</t>
  </si>
  <si>
    <t>Manny</t>
  </si>
  <si>
    <t>18.??</t>
  </si>
  <si>
    <t>MSA</t>
  </si>
  <si>
    <t>Perkins and Will</t>
  </si>
  <si>
    <t>Anne</t>
  </si>
  <si>
    <t>Linette</t>
  </si>
  <si>
    <t>A Research Project to Explore Transit Solutions</t>
  </si>
  <si>
    <t>Walton Family Foundation</t>
  </si>
  <si>
    <t>Design &amp; Implementation for Joliet Express Bus Study</t>
  </si>
  <si>
    <t>CDBG Disaster Recovery Planning</t>
  </si>
  <si>
    <t xml:space="preserve">Government of Puerto Rico Dept of Housing </t>
  </si>
  <si>
    <t>San Juan</t>
  </si>
  <si>
    <t>PR</t>
  </si>
  <si>
    <t>Guidehouse</t>
  </si>
  <si>
    <t>P+W, NN</t>
  </si>
  <si>
    <t>Christine</t>
  </si>
  <si>
    <t>Kelsey</t>
  </si>
  <si>
    <t>Alyson</t>
  </si>
  <si>
    <t>Congestion Pricing Study</t>
  </si>
  <si>
    <t>Work5hop &amp; Able City</t>
  </si>
  <si>
    <t>Brackenridge Track Mobility Strategy</t>
  </si>
  <si>
    <t xml:space="preserve">University of Texas System </t>
  </si>
  <si>
    <t>BOE Consulting</t>
  </si>
  <si>
    <t>Jeff contacted by Sandy Gottesman</t>
  </si>
  <si>
    <t>CME Associates</t>
  </si>
  <si>
    <t>Perkins and Will, ALW</t>
  </si>
  <si>
    <t>Division Transit Project FE</t>
  </si>
  <si>
    <t xml:space="preserve">Tri-County Metropolitan Transportation Dist-TriMet </t>
  </si>
  <si>
    <t>Adrianna Stanley</t>
  </si>
  <si>
    <t>Austin Statesman TDM Program</t>
  </si>
  <si>
    <t>Existing Client</t>
  </si>
  <si>
    <t>Westchester Bee Line Re-envision</t>
  </si>
  <si>
    <t xml:space="preserve">Westchester DOT - Beeline </t>
  </si>
  <si>
    <t>Mt. Vernon</t>
  </si>
  <si>
    <t>Foursquare ITP</t>
  </si>
  <si>
    <t>LAVTA Strategic Planning Services</t>
  </si>
  <si>
    <t xml:space="preserve">Livermore Amador Valley Transit Authority (LAVTA) </t>
  </si>
  <si>
    <t>Oxbow Market Parking Analysis</t>
  </si>
  <si>
    <t xml:space="preserve">Madison Marquette </t>
  </si>
  <si>
    <t>Mayo Clinic Florida</t>
  </si>
  <si>
    <t xml:space="preserve">Mayo Clinic Florida </t>
  </si>
  <si>
    <t xml:space="preserve">Monahan Mobility, Schweiger Consulting, EAA </t>
  </si>
  <si>
    <t>Professional Engineering Consultants</t>
  </si>
  <si>
    <t>Austin - Butler Trail Plan</t>
  </si>
  <si>
    <t xml:space="preserve">The Trail Foundation </t>
  </si>
  <si>
    <t>Caltrain Bike and Micromobility Access Planning</t>
  </si>
  <si>
    <t>CalTrain</t>
  </si>
  <si>
    <t>Tracy McMillan</t>
  </si>
  <si>
    <t>PBOT TNC Congestion Study</t>
  </si>
  <si>
    <t>Portland Bureau of Transportation</t>
  </si>
  <si>
    <t>Phil</t>
  </si>
  <si>
    <t>On-Call Transit Planning and Capital Improvements</t>
  </si>
  <si>
    <t>Concord, Forman, CBE, EnviroIssues, Robin Kirschbaum, 1Alliance, Ott-Sakai, HWA Geosciences, HBB</t>
  </si>
  <si>
    <t>Professional Services for Fiscal Year 2019-2020</t>
  </si>
  <si>
    <t>Climate Lens Policy and Strategy Support</t>
  </si>
  <si>
    <t>City of Victoria, BC</t>
  </si>
  <si>
    <t>Wichita Riverfront Legacy Master Plan</t>
  </si>
  <si>
    <t>Project Wichita</t>
  </si>
  <si>
    <t>Populous</t>
  </si>
  <si>
    <t>Old Town Circulation Study</t>
  </si>
  <si>
    <t>Fehr and Peers</t>
  </si>
  <si>
    <t>Barton Creek Mixed Use Project Mobility</t>
  </si>
  <si>
    <t>Stratus Properties</t>
  </si>
  <si>
    <t>Ada BikePed Plan</t>
  </si>
  <si>
    <t xml:space="preserve">Ada Township </t>
  </si>
  <si>
    <t>Ada</t>
  </si>
  <si>
    <t>CLV Maryland Parkway Corridor Transit-Oriented Development Plan</t>
  </si>
  <si>
    <t xml:space="preserve">Regional Transportation Commission - Las Vegas </t>
  </si>
  <si>
    <t>MG</t>
  </si>
  <si>
    <t>River District Strategic Parking Plan</t>
  </si>
  <si>
    <t xml:space="preserve">City of Danville </t>
  </si>
  <si>
    <t>Danville</t>
  </si>
  <si>
    <t>Rhodeside &amp; Harwell, Quality Counts</t>
  </si>
  <si>
    <t>Oklahoma Public Transit Policy Plan</t>
  </si>
  <si>
    <t xml:space="preserve">Oklahoma Department of Transportation </t>
  </si>
  <si>
    <t>KFH Group, Halff</t>
  </si>
  <si>
    <t>Meredith</t>
  </si>
  <si>
    <t>American University Campus Master Plan</t>
  </si>
  <si>
    <t>DC Congestion Pricing Study</t>
  </si>
  <si>
    <t xml:space="preserve">DC Sustainable Transportation (DCST) </t>
  </si>
  <si>
    <t>Sam Schwartz, Nspiregreen, HNTB, Arcadis</t>
  </si>
  <si>
    <t>Portland Streetcar Expansion TOD</t>
  </si>
  <si>
    <t>Metro</t>
  </si>
  <si>
    <t>James</t>
  </si>
  <si>
    <t>Julia Reed</t>
  </si>
  <si>
    <t>WashDOT Transportation Planning OnCall</t>
  </si>
  <si>
    <t>Washington State Department of Transportation</t>
  </si>
  <si>
    <t>Parking Opportunity/Constraints Study</t>
  </si>
  <si>
    <t xml:space="preserve">Metro-North Commuter Railroad (NY) </t>
  </si>
  <si>
    <t>FHI with SSE</t>
  </si>
  <si>
    <t>PennDOT Bureau of Public Transit On-Call</t>
  </si>
  <si>
    <t>Professional Design, Engineering, and Planning Services</t>
  </si>
  <si>
    <t xml:space="preserve">City of Pittsburgh </t>
  </si>
  <si>
    <t>Yavapai Passenger Transportation Study</t>
  </si>
  <si>
    <t xml:space="preserve">Northern Arizona Council of Govermnents (NACOG) </t>
  </si>
  <si>
    <t>Enterprise Research Campus</t>
  </si>
  <si>
    <t xml:space="preserve">Harvard Allston Land Company </t>
  </si>
  <si>
    <t>Tishman Speyer</t>
  </si>
  <si>
    <t>Utile Design / Tishman Speyer</t>
  </si>
  <si>
    <t>Hoboken Vision Zero Action Plan</t>
  </si>
  <si>
    <t xml:space="preserve">City of Hoboken </t>
  </si>
  <si>
    <t>Safe Routes to School Planning Assistance</t>
  </si>
  <si>
    <t xml:space="preserve">Washington DC Department of Transportation (DDOT) </t>
  </si>
  <si>
    <t xml:space="preserve">TCRP Task J-11/Task 36: Update on Public Transportation's Impact on Greenhouse Gas Emissions </t>
  </si>
  <si>
    <t xml:space="preserve">Center for Neighborhood Technology </t>
  </si>
  <si>
    <t>Center for Neighborhood Technology</t>
  </si>
  <si>
    <t>UCSF Parnassus Heights Plan Strategy</t>
  </si>
  <si>
    <t>Camiros</t>
  </si>
  <si>
    <t>FFA</t>
  </si>
  <si>
    <t>PLAN South Boston Dorchester Avenue Transportation Plan</t>
  </si>
  <si>
    <t xml:space="preserve">Boston Redevelopment Authority </t>
  </si>
  <si>
    <t xml:space="preserve">Theresa Carr </t>
  </si>
  <si>
    <t>2016 Future Mobility Research Program: Off-Model GHG Calculators</t>
  </si>
  <si>
    <t>Berkeley Residential Parking Capacity Study</t>
  </si>
  <si>
    <t xml:space="preserve">City of Berkeley, CA </t>
  </si>
  <si>
    <t>IDAX</t>
  </si>
  <si>
    <t>As-Needed Multidisciplinary Planning Services</t>
  </si>
  <si>
    <t xml:space="preserve">City of San Diego, CA </t>
  </si>
  <si>
    <t xml:space="preserve">Maui Bus Fare Study </t>
  </si>
  <si>
    <t>Jennifer</t>
  </si>
  <si>
    <t>Evaluation of Increased Transit Funding in Ohio</t>
  </si>
  <si>
    <t>Bethany</t>
  </si>
  <si>
    <t>City of Vacaville - Transit Ridership Analysis</t>
  </si>
  <si>
    <t>City of Vacaville, CA</t>
  </si>
  <si>
    <t>Mobility Innovations and Pricing</t>
  </si>
  <si>
    <t>sub</t>
  </si>
  <si>
    <t>Estolano LeSar Advisors</t>
  </si>
  <si>
    <t>On-Call Planning, Trans Planning and Building, Plan Check, Public Works, and Eng Consulting</t>
  </si>
  <si>
    <t xml:space="preserve">City of Burbank, CA </t>
  </si>
  <si>
    <t>Montgomery Park Master Plan</t>
  </si>
  <si>
    <t xml:space="preserve">Unico Properties </t>
  </si>
  <si>
    <t>Moffett Park Specific Plan Update Work Plan</t>
  </si>
  <si>
    <t xml:space="preserve">City of Sunnyvale, CA </t>
  </si>
  <si>
    <t>San Leandro FLEX Shuttle Completion Plan</t>
  </si>
  <si>
    <t>San Leandro Recreation and Human Services Dept.</t>
  </si>
  <si>
    <t>Cycle 3 ATP Safety and Education Campaign</t>
  </si>
  <si>
    <t>Stanislaus Council of Governments</t>
  </si>
  <si>
    <t xml:space="preserve">Modesto </t>
  </si>
  <si>
    <t>AIM Consulting, Wallrich Creative Communications</t>
  </si>
  <si>
    <t>Tracy</t>
  </si>
  <si>
    <t>On-Call Professional Consulting Services</t>
  </si>
  <si>
    <t xml:space="preserve">City of Los Angeles DOT </t>
  </si>
  <si>
    <t>Enviroissues</t>
  </si>
  <si>
    <t>2019-2020 Professional Services</t>
  </si>
  <si>
    <t xml:space="preserve">County of Hawaii </t>
  </si>
  <si>
    <t>Briana Lovell</t>
  </si>
  <si>
    <t>Long Beach Downtown Circulator Study</t>
  </si>
  <si>
    <t xml:space="preserve">Downtown Long Beach Alliance </t>
  </si>
  <si>
    <t>King County Metro RapidRide K Line Design</t>
  </si>
  <si>
    <t xml:space="preserve">LAWA Organizational Assessment </t>
  </si>
  <si>
    <t xml:space="preserve">Los Angeles World Airports </t>
  </si>
  <si>
    <t xml:space="preserve">Carley Markovitz </t>
  </si>
  <si>
    <t>Region-Changing TDM Mandate</t>
  </si>
  <si>
    <t>Bay Area Council Economic Institute</t>
  </si>
  <si>
    <t>South Campus Bus Stop Survey</t>
  </si>
  <si>
    <t>Miami Beach Trolley Zero Emission Transition Plan</t>
  </si>
  <si>
    <t>City of Miami Beach, FL</t>
  </si>
  <si>
    <t>GENENTECH Fall 2019 Commuter Survey</t>
  </si>
  <si>
    <t>Marquette DTN Parking Plan Update</t>
  </si>
  <si>
    <t xml:space="preserve">Marquette Downtown Development Authority </t>
  </si>
  <si>
    <t xml:space="preserve">St. Paul </t>
  </si>
  <si>
    <t>info@</t>
  </si>
  <si>
    <t>Transit Center "Build Trust" Analysis of MTA Capital Program</t>
  </si>
  <si>
    <t xml:space="preserve">Transit Center </t>
  </si>
  <si>
    <t>Contacted Directly</t>
  </si>
  <si>
    <t>Capital District Transportation Committee</t>
  </si>
  <si>
    <t>marketing@</t>
  </si>
  <si>
    <t>Mat-Su Burrow Coordinated Plan Implementation</t>
  </si>
  <si>
    <t xml:space="preserve">Kennedy &amp; Associates </t>
  </si>
  <si>
    <t>Anchorage</t>
  </si>
  <si>
    <t>Previous project</t>
  </si>
  <si>
    <t xml:space="preserve">Tufts University Boston &amp; College Ave Intersection Study </t>
  </si>
  <si>
    <t xml:space="preserve">Tufts University </t>
  </si>
  <si>
    <t>Utile contacted Alyson</t>
  </si>
  <si>
    <t>Accessible Mt Baker Transit Center</t>
  </si>
  <si>
    <t>Perteet</t>
  </si>
  <si>
    <t>Arlington MA Transportation Plan</t>
  </si>
  <si>
    <t xml:space="preserve">Town of Arlington Massachusetts </t>
  </si>
  <si>
    <t>word of mouth</t>
  </si>
  <si>
    <t>North Vancouver Mobility Strategy Phase 1</t>
  </si>
  <si>
    <t xml:space="preserve">City of North Vancouver </t>
  </si>
  <si>
    <t xml:space="preserve">Ian Macek </t>
  </si>
  <si>
    <t>2020 Long Range Transportation Plan Update</t>
  </si>
  <si>
    <t xml:space="preserve">Missoula MPO </t>
  </si>
  <si>
    <t>Smart Mobility, Big Sky PR</t>
  </si>
  <si>
    <t>Thomas W fwded</t>
  </si>
  <si>
    <t>99W Tigard-Sherwood Scoping Study</t>
  </si>
  <si>
    <t>Golden Gate Park Multimodal Strategies</t>
  </si>
  <si>
    <t xml:space="preserve">San Francisco Recreation and Parks Dept </t>
  </si>
  <si>
    <t>Sole Source</t>
  </si>
  <si>
    <t>Reseda Parking Lots Economic Impact Study</t>
  </si>
  <si>
    <t>On-Call Transportation Planning and Support Services</t>
  </si>
  <si>
    <t>Onvia</t>
  </si>
  <si>
    <t>Thaddeus Wozniak</t>
  </si>
  <si>
    <t>19-060 Ballard Interbay Regional Transportation System Project</t>
  </si>
  <si>
    <t>City of Seattle, WA  Department of Transportation</t>
  </si>
  <si>
    <t>Community Attributes,Concord,Fehr &amp; Peers,Sargent</t>
  </si>
  <si>
    <t>Tom B Tracking</t>
  </si>
  <si>
    <t>FY 2020 Regional Transportation Planning On-Call</t>
  </si>
  <si>
    <t>Roger Pardo</t>
  </si>
  <si>
    <t>NJ Transit TOD Policy &amp; Program Development</t>
  </si>
  <si>
    <t>Client outreach</t>
  </si>
  <si>
    <t>On-Call Transit Planning Support Services</t>
  </si>
  <si>
    <t>Placer County Transportation Planning Agency</t>
  </si>
  <si>
    <t>Onvia, David Fields</t>
  </si>
  <si>
    <t>Casey</t>
  </si>
  <si>
    <t>SUNY Oneonta Parking Study</t>
  </si>
  <si>
    <t>SUNY Buffalo State</t>
  </si>
  <si>
    <t>Fountain Alley Office Building TDM Services</t>
  </si>
  <si>
    <t>Urban Catalyst</t>
  </si>
  <si>
    <t>Paul Ring (VP of Urban Catalyst) reached out to Ezra</t>
  </si>
  <si>
    <t>TNC Impacts on North American Transit and Paratransit</t>
  </si>
  <si>
    <t>Keolis North America</t>
  </si>
  <si>
    <t>Keolis to Evan</t>
  </si>
  <si>
    <t>On-Call Transportation Planning (2019)</t>
  </si>
  <si>
    <t>Thaddeus</t>
  </si>
  <si>
    <t>sole</t>
  </si>
  <si>
    <t>19,12</t>
  </si>
  <si>
    <t>2019 Free-Floating Bike Share Evaluation Report</t>
  </si>
  <si>
    <t>direct email from SDOT</t>
  </si>
  <si>
    <t>Fairfax County VA Strategic Plan</t>
  </si>
  <si>
    <t>Fairfax County, VA</t>
  </si>
  <si>
    <t>Project Argonaut</t>
  </si>
  <si>
    <t>Bjarke Ingels Group (BIG)</t>
  </si>
  <si>
    <t>West Hartford CT Parking Advisory Svcs</t>
  </si>
  <si>
    <t>Brynn Leopold</t>
  </si>
  <si>
    <t xml:space="preserve"> </t>
  </si>
  <si>
    <t>Long-Range Transit Plan</t>
  </si>
  <si>
    <t>Shasta Regional Transportation Agency</t>
  </si>
  <si>
    <t>email to Jeanne</t>
  </si>
  <si>
    <t>Brodie Oaks Mixed Use Project</t>
  </si>
  <si>
    <t>Barshop &amp; Oles Company, Inc.</t>
  </si>
  <si>
    <t>Bobak</t>
  </si>
  <si>
    <t>Charlotte DOT Strategic Planning</t>
  </si>
  <si>
    <t>Sole source</t>
  </si>
  <si>
    <t>Fort Mason Promenade and Bike Loop</t>
  </si>
  <si>
    <t>Fort Mason Center for Arts and Culture</t>
  </si>
  <si>
    <t>Plural Studio</t>
  </si>
  <si>
    <t>Sole Source via Alyson F</t>
  </si>
  <si>
    <t>Route 30A Stakeholders Meeting</t>
  </si>
  <si>
    <t>Seaside Institute</t>
  </si>
  <si>
    <t>Santa Rosa Beach</t>
  </si>
  <si>
    <t>Street Neighborhood Traffic Management Plan</t>
  </si>
  <si>
    <t>Brooklyn Heights Association</t>
  </si>
  <si>
    <t>SamTrans Senior Mobility FY20</t>
  </si>
  <si>
    <t>San Mateo County Transit District (samTrans)</t>
  </si>
  <si>
    <t>3rd Ave Redesign</t>
  </si>
  <si>
    <t>Gavan and Barker</t>
  </si>
  <si>
    <t>97 Acres Presidium Site Post-TDM Plan Ongoing Support</t>
  </si>
  <si>
    <t>Amherst Niagara Falls Boulevard Phase 1A</t>
  </si>
  <si>
    <t>Town of Amherst, NY</t>
  </si>
  <si>
    <t>Contacted by client</t>
  </si>
  <si>
    <t>Attleboro Mobility Strategy</t>
  </si>
  <si>
    <t>Devens</t>
  </si>
  <si>
    <t xml:space="preserve">Andrew Levine @ MassDevelopment </t>
  </si>
  <si>
    <t>Include</t>
  </si>
  <si>
    <t>3/25 Put budget back to $0 since the in an on-call. We haven’t gotten many hits on this one due to the high DBE requirements the prime has to meet. Jonathan reached out to prime today.
5/19 WINNER
11/7/18 Meg trying to info from the prime
7/15 - still waiting on prime
4/20 Assuming this was submitted to WSP, let MKT know if otherwise
4/9 WSP reached out to us so we are subbing</t>
  </si>
  <si>
    <t>3/25 AFRH is quiet.  Cassie and I need to reach out to the team again.  There was a tiny bit of movement a few weeks ago, but now silence.  We have not even talked about scope and fee though. 
11/19 cvf- WIN! nothing more likely until 2020</t>
  </si>
  <si>
    <t>3/25 the City was on the fence about the need for the transportation element beyond a slight update of the previous plan recommendations. 
11/15 MKT guessing on the NN budget, PLEASE UPDATE
7/30 - Winner, subbing to Utile</t>
  </si>
  <si>
    <t>3/25 this is an on-call, no task order yet.
5/13/19 Winner
1/4/19 Submitted materials to Interboro Partners
1/2/19 Interboro reached out to NN (NN as sub)</t>
  </si>
  <si>
    <t>3/20/19 Winner! Negotiating price
1/30/19 materials submitted to prime
1/22/19 Subbing to Gwynne Pugh Urban Studio</t>
  </si>
  <si>
    <t>City of Laredo, TX</t>
  </si>
  <si>
    <t>1/20/20 WINNER, the client changed their mind and needed “ some” help, contract received.
9/3/19 Project terminated by client. Laredo was a win but then they decided that they wanted to try and do the project in house. They have a new planning director who wants to build the dept. etc. so for now it is pretty much dead.
6/3/19 WINNER
3/29/19 Submitted
3/18/19 NN teamed with Able City for community outreach and Civic Engineering Consultants (CEC) for data collection
3/15/19 Jeanne confirming this...
3/11/19 It's a go, Iain to lead proposal</t>
  </si>
  <si>
    <t>Consultant Services for Transportation Improvement Programs (On-Call)</t>
  </si>
  <si>
    <t>JM met with OCTA</t>
  </si>
  <si>
    <t xml:space="preserve">4/21 NTP in hand. 3/19 BAFO submitted 3/2 interview completed 2/26 notified of interview on 3/2 2/12 Delivered 1/24 RFP released; previously tracking Questions Due: 1/28/20 @ 5pm PT Submission Requirements: hard copy x5 Total budget: $200,000 over three years 11/18 MKT added an estimated NN budget, please update when more is known 11/12/19 changed the tracking lead to Jimi per James' direction 2/19 entered RFP expected to release August 2019 </t>
  </si>
  <si>
    <t>Cook County TDP</t>
  </si>
  <si>
    <t xml:space="preserve">Cook County Government </t>
  </si>
  <si>
    <t>Thomas and Matt met with MUSE and Civiltech inc to discuss teaming</t>
  </si>
  <si>
    <t>3/25 working on contract language 
1/23 WINNER, negotiating contract
9/23 RFP released; previously tracking</t>
  </si>
  <si>
    <t>3/27 It’s one year, with up to four option years, we don’t have a subagreement in place with G/S, maybe didn’t even start one. Chris reached out to them for an update.
3/25 term contract so need tasks before adding a budget
8/2/19 cvf- per G/S, signed contract 2 weeks ago, no task orders imminent
6/5/19 Submitted billing rates to Gorove/Slade
5/29/19 cvf- WIN per Gorove/Slade. Two awards, us &amp; Kimley-Horn
5/22/19: MM checked in with CF
4/25/19: Interview scheduled for 5/14</t>
  </si>
  <si>
    <t>Jeanne</t>
  </si>
  <si>
    <t>3/25 waiting input from Dru
Winner: subbing to HDR
Dru attended interview</t>
  </si>
  <si>
    <t>Sole</t>
  </si>
  <si>
    <t>SF/OAK</t>
  </si>
  <si>
    <t>3/25 They think we should be able to get going in the next  month.  The delay has been the funding arrangement with the MPO and their need to bring on more consultants. 
8/26 Robert Yabes (Tempe) called to inform that city has funding - must resubmit scope and budget to start in October</t>
  </si>
  <si>
    <t>3/25 this is an umbrella on-call, waiting task or opportunity to bid. Still checking on end date, just putting a year for now.
6/20 Notified of win
4/15 subbing to KFH</t>
  </si>
  <si>
    <t>3/25 this is an on-call, awaiting tasks, waiting for Honolulu to call us and ask us to do something as there was not specific scope of work.
7/24 WINNER
4/30: submitted SF330s for three categories</t>
  </si>
  <si>
    <t xml:space="preserve">4/5/20 this is booked under the main on-call number. January 3, 2020 - Final budget submitted
October 25 - Evan and James met with PBOT; sole source pending and entering into scoping conversations.
June 19 - Evan and James met with PBOT
4/22/19 - Phil and Jennifer met with Erika Nebel, Shoshana Cohen, and Dave Benson at PBOT to discuss scope. James McGrath has been tracking as well. </t>
  </si>
  <si>
    <t>3/25 this is an on-call, so no specific budget yet.
10/21 - Still awaiting award
6/14: submitted via email to kuulei.n.moses@hawaii.go</t>
  </si>
  <si>
    <t>3/25 this is an on-call, eligible to bid on future RFPs 
11/18 MKT added an estimated NN budget, please update when more is known
7/10 WINNER, but need to complete some forms
6/17/19 Prequalification form submitted</t>
  </si>
  <si>
    <t>3/25 on hold as the client has no idea what they want
9/19/19 Winner! per Tom Brennan
8/14 Materials submitted to F&amp;P
8/1/19 - RFP re-released; looking to join F&amp;P team
7/25 this one is coming up for bid again. They didn't get enough submittals</t>
  </si>
  <si>
    <t>3/25 Lauren has been in conversation with them, still expected
19.107/10 Lauren expecting to hear soon
05/27/19: LM drafting proposal, MM/LM to send this wk.</t>
  </si>
  <si>
    <t>Professional Services FY 2019-2020</t>
  </si>
  <si>
    <t xml:space="preserve">County of Maui, HI </t>
  </si>
  <si>
    <t>3/25 This is an on-call, we are on the list to be contacted for professional services.
10/22 Reached out for status on on-call, no response yet
6/24 received by County of Maui</t>
  </si>
  <si>
    <t>Mountain View Lot 12 Development</t>
  </si>
  <si>
    <t>3/15 selected for team interview
3/2 submitted TDM plan as part of SERA/EAH team
2/10 have contract to prepare TDM for SERA submittal
1/21/20 Added Terri as recommended replacement for David Fields. 
1/7/20 SERA-EAH team selected to submit proposal
1/3/20 No decision yet.
11/18/19 MKT added an estimated NN budget, please update when more is known
7/20/19 Material submitted to Prime
6/20/19 Teaming with SEAR Design and EAH Developers (exclusive)</t>
  </si>
  <si>
    <t>2/3/20 NTP received
10/22 should be contracted in the next few weeks
06/20 Exhibit A to prime</t>
  </si>
  <si>
    <t>11/7 Winner!
10/22/19 Submitted
9/19/19 RFP released; previously tracking</t>
  </si>
  <si>
    <t>3/25 this is an on-call, eligible to bid on future RFPs. Still checking on end date for this one.
7/25 Jennifer in lead
7/3/19 cvf- this must be Washington State DOT but is showing here as DC
6/24 James McGrath tracking</t>
  </si>
  <si>
    <t xml:space="preserve">I-90 Corridor Program </t>
  </si>
  <si>
    <t xml:space="preserve">Spokane Transit </t>
  </si>
  <si>
    <t>3/25 The prime is in scope negotiations with the client now.  So no contract until there is a scope and budget. I expect this to pop in the next month and I am staying in touch with the prime
1.30.2020 TDP - Notified that KPFF/NN team successful - Reminder, this was an RFQ, NOW we have to negotiate the scope. 
1.29 interviewed, not waiting to hear
1/16 Moving to interv</t>
  </si>
  <si>
    <t>3/25 this is an on-call, no task order yet. Still checking on end date of on-call.
11/19 won a Mobility/Transport Study – medium contract and Graphic Design &amp; Comm – small contract
11/18 MKT added an estimated NN budget, please update when more is known</t>
  </si>
  <si>
    <t>12/19/2019 - Notified of win
7/1/2019 - Tishman Speyer (through Utile). Matt had follow up call . 
7/2/2019 - Agreed to exclusivity on the response. Good opportunity to partner with TS given their increased interest in Boston (and NY)</t>
  </si>
  <si>
    <t>12/6/19 - concluded negotiations, waiting for NTP
10/29/19 - Notified of win
9/24/19 Interview
9/18/19 Shortlisted for interview scheduled for 9/24 at 10 AM
8/26/19 cvf- no word from client
7/29/2019 - Submitted</t>
  </si>
  <si>
    <t>Station Rehab Program REI</t>
  </si>
  <si>
    <t xml:space="preserve">MARTA Atlanta </t>
  </si>
  <si>
    <t>1/7 - per HUB, MARTA has put P&amp;W contract execution on hold pending a bid protest; once resolved change to winner 11/13 submitted the second round of follow up Q&amp;A. MARTA may have reduced the award pool down to 4 firms from the original 6, still focused on 18 stations. Of the 4, 2 would be large firms and 2 would be small firms - this may mean a larger scope than anticipated for us, but not confirmed. MARTA Board Meeting scheduled for 14 NOV, where I am hopeful a recommendation will be approved to enter into negotiations w/ our P&amp;W Team for award. 10/22 no update 9/16 - interview 9!7 8/9 submitted to prime 7/11/19 - WLS reached out to P&amp;W Atlanta. Don Reynolds is lead. Unlikely to need much NN marketing support.</t>
  </si>
  <si>
    <t>3/26 3/25 this is an on-call, no task order yet.
10/14 interview scheduled for 10/30
8/5/19 sub to WSP
7/25/19 Entered</t>
  </si>
  <si>
    <t>11/7 Winner!
8/12 RFP received
7/25 Just got wind of a Maui Bus fare study (potentially with a service guidelines element) likely to be released in the next couple of weeks. I would love to connect our potential PM with the DOT Director ASAP to discuss. He's looking for help finalizing the RFP and understanding costs. I provided some insight in the meeting I just had with him, but this is an opportunity for excellent positioning now.</t>
  </si>
  <si>
    <t xml:space="preserve">This project will be awarded as part of our VAR-STW Transit Support Services (ODOT) effort. The on-call proposal is in the database (2019.0054) and should be marked as a win. We expect a NTP in September and work will begin immediately. Robbie thinks we’ll get about $50k for this. </t>
  </si>
  <si>
    <t>3/25 On-call, waiting first opportunity
12/21 - Notified of win.
11/18 MKT added an estimated NN budget, please update when more is known
10/22 no update - still waiting on results 
8/22 submitted
8/5 Jennifer thinks we should go on this one so looping it back in
8/2 PASSED, Jeanne updated this due to decision date, let her know if otherwise.</t>
  </si>
  <si>
    <t>Carshare and/or Mobility Hub Advisory Services</t>
  </si>
  <si>
    <t>1/7/2020 - Notified that we WON. Mobilty hubs only. Carshare portion of the RFP was cancelled.
12/4/2019 - Provided responses to supplemental questions.
11/20/19 BAFO submitted
10/29 - Follow up discussion with MTC. Aiming to go to Admin Committee on January 8, 2020</t>
  </si>
  <si>
    <t/>
  </si>
  <si>
    <t>10/21 - Still in contracting
8/7/2019: Contracting underway
7/18/2019: Proposal submitted</t>
  </si>
  <si>
    <t>3/25 On-call, waiting first opportunity
11/22/19 Win! selected for all categories proposed on! 
NOTE: On-call contract is for a 3-year term
11/20/19 LABAVN site status listed as Bidder selected. City is confirming compliance with all other City contracting reqs before releasing approved consultant list
11/18 MKT added an estimated NN budget, please update when more is known
10/22 proposals still being reviewed (addendum released) 
9/12 Submitted
8/13/19 Entered</t>
  </si>
  <si>
    <t>3/25 this is an on-call, eligible to bid on future RFPs 
11/27 - Accepted for CIVIL ENGINEERING and TRAFFIC ENGINEERING.
(10/29/19) Accepted for COMMUNITY DEVELOPMENT
11/18 MKT added an estimated NN budget, please update when more is known</t>
  </si>
  <si>
    <t>General Engineering and Planning Consultant</t>
  </si>
  <si>
    <t xml:space="preserve">VIA Metropolitan Transit, San Antonio (VIAtrans) </t>
  </si>
  <si>
    <t>3/25 this is an on-call checking on end date, checking on end date, no task order yet. WSP says they’re not aware of any delays so far with the procurement moving forward. Targeting adoption by the agency’s board in late April and then working on a Year 1 task order shortly thereafter. 
2/24 - Notified of selection as sub to WSP</t>
  </si>
  <si>
    <t>Jericho Lands Master Plan</t>
  </si>
  <si>
    <t xml:space="preserve">Canada Lands Company </t>
  </si>
  <si>
    <t>3/25 Tim to check in with the prime and see of there is anything forth-coming on that project. The end client is the Canadian Federal Government, so the whole thing may be moving very slowly. 
1/14/20 - Urban Strategies team won!</t>
  </si>
  <si>
    <t>10/28/19 WINNER!  
10/10/19 Submitted
9/13/19 Teaming with Creighton Manning Engineering and Behan Planning and Design (DBE)
9/4/19 Entered</t>
  </si>
  <si>
    <t>East County Integrated Transit Study</t>
  </si>
  <si>
    <t>3/25 Contract in our hands, we should get this enrolled/booked by the end of the month. 
2/3 Winner!
1/29 Interviewed
1/21 submitted</t>
  </si>
  <si>
    <t>TLCI Planning Study Program</t>
  </si>
  <si>
    <t>4/2/2020: FY 2020 planning grant awards announced (see above); RFQs forthcoming
3/25 This is the umbrella on-call, work based on task orders.
2/24/2020 - Notified of win (re-upping on-call contract)
11/20/2019: This is an RFQ for 2 years of planning studies for communities in NEO with a total budget of $500k/year ($1M total); I would expect we would pursue 1-2/year as prime/sub.
11/18 MKT added an estimated NN budget, please update when more is known
10/10 - Proposal submitted
9/13/19 cvf- this is RFQ for on-call so I took out budget info (was in as $500k). Bongorno pursuing.</t>
  </si>
  <si>
    <t>3/25 Calling this a completed project per Merdith's email...
9/12 WINNER
The work sprung out of a previous project, but there is a swapping of the client so we are listing it as a new project.</t>
  </si>
  <si>
    <t>City of Commerce, CA</t>
  </si>
  <si>
    <t>Referred by LB Transit</t>
  </si>
  <si>
    <t>4/21 NTP received - kickoff on 4/27. 3/25 WINNER we are just waiting for them to sign the contract, and their city council hasnâ€™t met the past couple weeks due to COVID-19. 11/20 RFP released; previously tracking. Questions Due: 12/12 DBE Goal: 4.7% Est. Budget: $66,000 Submission Requirements: Hard Copy x2 + electronic City of Commerce is doing a COA for its bus routes. NN submitted scope for sole source, but they decided to go with an RFP. They have asked us to respond. 9/12/19 TW spoke with Claude McFerguson. RFP expected to be out in the next month</t>
  </si>
  <si>
    <t>El Cerrito Curbside Management Policy</t>
  </si>
  <si>
    <t>9/13/19 Aissia asked us to propose on developing/outlining best practices for curbside management with $10k budget</t>
  </si>
  <si>
    <t>Maryland Parkway Corridor Transit-Oriented Development Plan</t>
  </si>
  <si>
    <t xml:space="preserve">Regional Transportation Commission of Southern Nev </t>
  </si>
  <si>
    <t>11/20-Tenatively a winner, working out details with client and prime.
10/7/19 Materials sent to MIG. 
9/19/19 Entered</t>
  </si>
  <si>
    <t>12/12 - Matt notified of WIN!
12/11/19 - Will be interviewing as one of four teams.
10/16/19 RFP released; previously tracking</t>
  </si>
  <si>
    <t>Transitioning Metro Non-Bus Fleets to Zero Emissions - Feasibility Study</t>
  </si>
  <si>
    <t>2/4/2020 - Update, awaiting scoping, contract, NTP from Prime.
12/12/19 - CTE notifed us that our team was selected
9/27/19 Entered</t>
  </si>
  <si>
    <t>3/25 This is an on-call contract however, so we won’t have any revenue to book until we get a project out of it. The total aggregate budget for the on-call is $7.5m over 5 years, with two $1.875m options one-year extensions. That aggregate amount will be shared between the three winning teams, Nelson\Nygaard, Fehr &amp; Peers, and Stantec.</t>
  </si>
  <si>
    <t xml:space="preserve">Evaluation of the Regional Means-Based Transit Fare Pilot (Clipper® START) </t>
  </si>
  <si>
    <t>2016 Bench - Meghan fwded</t>
  </si>
  <si>
    <t>12/23 Winner! With Jacobs and Raimi &amp; Associates
Nov: responded to proposal review questions in writing
10/29 Submitted
10/16 - Q&amp;A available
10/8/19 Jamey submitted as 'go'; NN team Tracy M, Cristina B, Richard W, Jamey D. Exploring teaming w/ Jacobs and other (TBD)
9/30/19 Entered
Opportunity from 2016 Transportation Engineering and Planning Services Bench. 2016.0235</t>
  </si>
  <si>
    <t>11/13/19 WINNER! 
Decision expected around 11/18
10/1/19 Entered
Pre-proposal Conference: 10/8/19 @ 1:30pm (non-mandator</t>
  </si>
  <si>
    <t>3/25 this is an on-call, eligible to bid on future RFPs, 2 years
11/20/19 WINNER! We are now pre-qualified with MAG for two categories, A. Transportation Planning and B. Transportation Operations
11/18/19 MKT added an estimated NN budget, please update when more is known</t>
  </si>
  <si>
    <t>3/25 this is an on-call, no task order yet.
12/17 Winner! Notified by WSP
11/18 MKT added an estimated NN budget, please update when more is known
11/4 submitted
10/15 Spoke with WSP, NN to sub</t>
  </si>
  <si>
    <t>Development Review Practices for Changing Mobility</t>
  </si>
  <si>
    <t>Baltimore Metropolitan Council</t>
  </si>
  <si>
    <t>1/15/20 - Winner!
11/5/19 materials submitted to Kittelson
10/23/16 subbing to Kittelson
10/16 There is long-term prospects that make it worth cultivating this client
10/9/19 Entered</t>
  </si>
  <si>
    <t>FY 2020 Gila River Indian Community Transit Feasibility Study</t>
  </si>
  <si>
    <t>Avondale and Goodyear Transit Study</t>
  </si>
  <si>
    <t>FY 2020 Regional Professional Services On-Call</t>
  </si>
  <si>
    <t>Prescott Valley</t>
  </si>
  <si>
    <t xml:space="preserve">4/15 - Subbed to Wilson and Co and won 11/18 MKT added an estimated NN budget, please update when more is known 10/18/19 Entered 10/29 Materials sent to Wilson&amp;Co. Questions Due: 10/18/19 Subbing to Wilson &amp; Co. No DBE Goal. </t>
  </si>
  <si>
    <t>Morgan Hill SB 743 Implementation</t>
  </si>
  <si>
    <t>City of Morgan Hill</t>
  </si>
  <si>
    <t>Morgan Hill</t>
  </si>
  <si>
    <t>Bike\Pedestrian Planning Services</t>
  </si>
  <si>
    <t>1/9 MKT added an estimated NN budget
12/11/19 Winner (Sub to McMahon); still waiting on WSP team for results
11/12/19 Submitted materials to McMahon
11/7/19 McMahon Associates has asked NN to join their team as a sub (J Watson)</t>
  </si>
  <si>
    <t>Transportation Demand Management Growth Strategy</t>
  </si>
  <si>
    <t>City of Eugene, OR</t>
  </si>
  <si>
    <t>3/25 I spoke with our client last week and she let me know that this project will move forward as planned. The final SOW is being reviewed by ODOT; we should have an NTP in the next couple of weeks.
1/6 winner</t>
  </si>
  <si>
    <t>Transit On-Call</t>
  </si>
  <si>
    <t>City of Durham, NC</t>
  </si>
  <si>
    <t xml:space="preserve">Kimley-Horn </t>
  </si>
  <si>
    <t>3/31 This was a winner, we were added to KH team after the fact. We’re negotiating scope and budget on the Durham County Transit Plan, which we will be a sub to KHA. 
11/18 MKT added an estimated NN budget, please update when more is known
10/29/19 Entered</t>
  </si>
  <si>
    <t>Parking Data Inventory Study</t>
  </si>
  <si>
    <t>Fwded by David P.</t>
  </si>
  <si>
    <t>1/22 notified of win
11/19 Submitted
11/1/19 Entered, budget estimated based on GNG
A note in Slack says that Matt S has been tracking this</t>
  </si>
  <si>
    <t>12/5 - Notified of win!!!
12/2 - Proposal submitted
11/15 MKT added and estimated NN budget, please update.
11/6 GO with NN prime, with F&amp;P and AIM as likely subs.
11/4/19 Entere</t>
  </si>
  <si>
    <t>Consultant Pool 2020-2022</t>
  </si>
  <si>
    <t>3/25 Prequalified, means we are on a list for future bids. 
3 year on-call
1/24 WINNER
12/17 submitted
11/18/19 MKT added an estimated NN budget, please update when more is known</t>
  </si>
  <si>
    <t>General Planning Consulting Services (on-call)</t>
  </si>
  <si>
    <t>Jonathan tracking</t>
  </si>
  <si>
    <t>3/31 1-year on-call, with the option to extend for 6 periods of 12 months each. 
3/26 rates are negotiated, waiting for opps now.
2/20 Winner!
1/9 Shortlisted for Interview
12/13 Submitted</t>
  </si>
  <si>
    <t>Downtown Austin Circulator Study</t>
  </si>
  <si>
    <t xml:space="preserve">11/13 Meg and James submitting contract to legal for review. </t>
  </si>
  <si>
    <t>Lower Campus Site Improvements Study</t>
  </si>
  <si>
    <t>2/4/20 - NTP by PW
11/25 - Submitted to PW
11/19 - Request from Stephanie Larson at PW</t>
  </si>
  <si>
    <t>Atlanta Central Business District Curbside Management Action Plan</t>
  </si>
  <si>
    <t xml:space="preserve">Central Atlanta Progress </t>
  </si>
  <si>
    <t>3/25 Lauren has been in conversation with them, still expected
2/13 Notified WIN!
1/10 delivered to client
12/2 MKT added an estimated NN budget, please update
Questions due 12/11</t>
  </si>
  <si>
    <t>William Carter School Traffic Study</t>
  </si>
  <si>
    <t xml:space="preserve">City of Boston, MA </t>
  </si>
  <si>
    <t>3/26 Meritxell asking PW about this one
2/6 - Had conversation with PW about fee and contracting.
1/22 - Notified of win.
12/3 - Materials submitted to PW
12/3 MKT added an estimated NN budget, PLEASE UPDATE
11/26 Entered.</t>
  </si>
  <si>
    <t>Durham County Transit Plan</t>
  </si>
  <si>
    <t xml:space="preserve">Durham County, NC </t>
  </si>
  <si>
    <t>3/25 still in negotiations with the client about final scope language.  It appears that they pulled the trigger on several of our optional tasks, so that would increase our total fee to ~$100k. 
2/10/19 - Interviewed via phone. And Won!</t>
  </si>
  <si>
    <t>Short Range Transit Plan (SRTP)</t>
  </si>
  <si>
    <t>Eastern Contra Costa Transit Authority (ECCTA)</t>
  </si>
  <si>
    <t>Antioch</t>
  </si>
  <si>
    <t>inquiry sent to info@</t>
  </si>
  <si>
    <t>Peter Sodeberg</t>
  </si>
  <si>
    <t>2/14: winner - client only needed help with one chapter, so this ended up being a very small effort. They had no idea what they wanted or that it cost more than $32,000 to do an SRTP. They set aside no money to complete their SRTP and only had $ from MTC.
12/15 Writing letter proposal</t>
  </si>
  <si>
    <t>Maui Long Range Transportation Plan Outreach</t>
  </si>
  <si>
    <t>Maui MPO</t>
  </si>
  <si>
    <t>client fwded to Jennfier</t>
  </si>
  <si>
    <t>3/16/20 WINNER!!!
1/17/20 Submitted 
12/20/20 MKT added an estimated NN budget, please update
12/19/20 GNG completed
12/17/19 Entered</t>
  </si>
  <si>
    <t>Route 30A Stakeholder Workshop Add On</t>
  </si>
  <si>
    <t>From Client</t>
  </si>
  <si>
    <t>2-27-20 NTP
12-18-19 Draft proposal</t>
  </si>
  <si>
    <t>The Yards Mobility Plan</t>
  </si>
  <si>
    <t>Brookfield Property Partners</t>
  </si>
  <si>
    <t>direct contact w/ client</t>
  </si>
  <si>
    <t>2/10/20 cvf- got NTP for first part
12/23/19 CVF- sent draft scope to client
12/19/19 CVF- writing proposal w/ Iain</t>
  </si>
  <si>
    <t>Brookfield TSA site redevelopment</t>
  </si>
  <si>
    <t>1/15/2020 cvf- contract received
12/27/19 cvf- sent scope to client
12/19/19 CVF- writing letter proposal</t>
  </si>
  <si>
    <t>Transportation Management Plan</t>
  </si>
  <si>
    <t>Call to Bill</t>
  </si>
  <si>
    <t>1/17 - Notified of win! Woohoo!
1/9 - Proposal submitted
12/20 MKT added an estimated NN budget, please update
12/19 call received from Sinead Gallivan, Brown Planner, ; RFP to be sent</t>
  </si>
  <si>
    <t>12/21 - Notified of win
Project would be through current On-Call with the agency. 
10/16/2019 Submitted proposed scope.
10/20/2019 Discussion with agency about scope.</t>
  </si>
  <si>
    <t>608 Harbor Blvd TDM Plan</t>
  </si>
  <si>
    <t>L Ring called EZPR</t>
  </si>
  <si>
    <t xml:space="preserve">12/20/19 Letter proposal submitted
1/7/2020 Winner! </t>
  </si>
  <si>
    <t>Transportation Planning and Engineering On-Call Consulting Services</t>
  </si>
  <si>
    <t xml:space="preserve">Emailed to Thaddeus </t>
  </si>
  <si>
    <t>3/25 On-call, work upon tasks or bids, 4 years
3/5 winner!
1/29/20 Submitted 
12/24 MKT added and estimated budget, please update with correct NN budget
Entered 12/23/19</t>
  </si>
  <si>
    <t>Mobility Management Strategic Plan Services</t>
  </si>
  <si>
    <t>FWD to JW from F&amp;P</t>
  </si>
  <si>
    <t>Jean Paul Velez</t>
  </si>
  <si>
    <t xml:space="preserve">2/6/20 WINNER! TriMet sent contract to team. 
1/14/20 Entered </t>
  </si>
  <si>
    <t>Phoenix BRT Program Planning Support</t>
  </si>
  <si>
    <t>BRT Program.  Prime is HDR.</t>
  </si>
  <si>
    <t>Comprehensive System &amp; Route Analysis</t>
  </si>
  <si>
    <t>Link Transit</t>
  </si>
  <si>
    <t>Wenatchee</t>
  </si>
  <si>
    <t>Tim Payne advising on RFP development</t>
  </si>
  <si>
    <t>3/25 NTP in hand
3/17/20 - WINNER!
3/11/20 - Phone interview scheduled for 3/12/20 at noon.
3/3/20 - Proposal Shipped - now we wait, interviews set for March 12.</t>
  </si>
  <si>
    <t>Translink Bus Facilities Assistance</t>
  </si>
  <si>
    <t>Jan. 23, 2020 - Awaiting NTP on proposal 
Nov. 2019 - Contacted by Michelle Babiuk of TransLink about potential to do this work.   Submitted proposal in mid-December</t>
  </si>
  <si>
    <t>Strategic Plan Update 2021-2023</t>
  </si>
  <si>
    <t>task order - sent to Linette</t>
  </si>
  <si>
    <t>4/16 NTP received!. 3/25 hopefully be receiving an NTP this week, and TO documentation to review once they have approved our new rates.
3/5/20 Officially a WIN!!
2/18 submitted</t>
  </si>
  <si>
    <t>Johnstown CamTran Systemwide Enhancements</t>
  </si>
  <si>
    <t>Subbing to MBI on existing on-call</t>
  </si>
  <si>
    <t>Grand Rapids Safety Guidelines &amp; Vision Zero Tool</t>
  </si>
  <si>
    <t>City of Grand Rapids, MI</t>
  </si>
  <si>
    <t>3/31/2020 - Client kickoff (CB)
1/30/2020 - Client sent contract for review
1/27/2020 - Revised &amp; re-submitted
11/7/2019 - Submitted</t>
  </si>
  <si>
    <t>CLE Van Aken District Parking Analysis</t>
  </si>
  <si>
    <t>RMS Investment Corporations</t>
  </si>
  <si>
    <t xml:space="preserve">Fall 2019: Submitted proposal.
2/3/20: Client sent back signed proposal for executing. </t>
  </si>
  <si>
    <t>DMC Parking Garage Management Review</t>
  </si>
  <si>
    <t>3/25 contract earlier this month
2/11/20 winner</t>
  </si>
  <si>
    <t>CityLink on the Move Implementation Support</t>
  </si>
  <si>
    <t>Citylink</t>
  </si>
  <si>
    <t>Former client</t>
  </si>
  <si>
    <t>NTP 2/14</t>
  </si>
  <si>
    <t>Charlotte Strategic Mobility Plan</t>
  </si>
  <si>
    <t>Chris Forinash / Kimley-Horn</t>
  </si>
  <si>
    <t xml:space="preserve">3/23/20 CVF- prime says we're selected! 3/13/20 CVF- team proposal in 3/2/20 Submitted materials to Kimley-Horn. 2/20/20 Mkt added a placeholder estimated NN budget, please update. 2/19/20 Entered Subbing to Kimley-Horn Pre-Submittal Meeting: 2/27/20 @ 10am ET (non-mandatory) Questions Due: 3/2/20 @ 5pm ET Submission Requirements: hard copy x6 + electronic No interviews anticipated MSBE Goal: 8% </t>
  </si>
  <si>
    <t>Everett Transit Decision Support</t>
  </si>
  <si>
    <t>City of Everett, WA</t>
  </si>
  <si>
    <t>3/18/20- Contract approved by City Council
3/9/20 - Almost there, some minor adjustments to scope and budget- going to council 3/18. 
2/20 Working on finalizing the SOW and have brought EnviroIssues on board to facilitate outreach, at the client's request.</t>
  </si>
  <si>
    <t>870 Santa Cruz Ave TDM Plan</t>
  </si>
  <si>
    <t>2/20 Sent and won. WHPV will consider on-call for future needs.</t>
  </si>
  <si>
    <t>Update Subdivision &amp; Zoning Ordinances</t>
  </si>
  <si>
    <t>Town of Vienna, VA</t>
  </si>
  <si>
    <t>Vienna</t>
  </si>
  <si>
    <t>fwded by Calfee</t>
  </si>
  <si>
    <t>4/16/20 Winner! 3/30/20 Interview scheduled for 4/8 2/27/20 Materials sent to Calfee 2/21/20 Mkt added a placeholder estimated NN budget, please update. Subbing to Calfee Zoning Pre-Proposal Meeting: 2/13/20 @ 11am ET (MANDATORY - Passed) Questions Due: 2/20/20 @ 2pm ET Total Budget: $225,000</t>
  </si>
  <si>
    <t>I-195 Redevelopment Professional Services As Needed</t>
  </si>
  <si>
    <t>Prime (Utile)</t>
  </si>
  <si>
    <t>Amy Pettine</t>
  </si>
  <si>
    <t>TBD</t>
  </si>
  <si>
    <t>3/31/20 Chris Fletcher is finalizing the subconsultant contract with Utile â€“ hoping it will be signed this week. We have a meeting with Utile and I-195 Commission to discuss a task and from there we would develop a task order and be off to the races. 3/6/20 Mkt added a placeholder estimated NN budget, please update. Subbing to Utile</t>
  </si>
  <si>
    <t>Accessible Services</t>
  </si>
  <si>
    <t>4/14 NTP in hand. 3/30/20 Winner! 3/6 RFP released; previously tracking Total Budget: $25,000 3/4/20 No word yet 2/13/20 Tracking, client thinks it will be out in a couple weeks</t>
  </si>
  <si>
    <t>Arlington TDM Performance Monitoring FY20</t>
  </si>
  <si>
    <t>City of Arlington</t>
  </si>
  <si>
    <t>3/6 Continuation of FY19 work</t>
  </si>
  <si>
    <t>2018.1453 Rose Lanes Ready</t>
  </si>
  <si>
    <t>McGrath</t>
  </si>
  <si>
    <t xml:space="preserve">3/16 Mkt added a placeholder estimated NN budget, please update. 3/13/20 Entered On Call Contract (2018.1453) Task Order 3 - $250K â€“ with $180K NN self-perform. Booking March 2020 </t>
  </si>
  <si>
    <t xml:space="preserve">3/26 Writing up contract and need to supply insurance info 3/26 Sole Source ATP Cycle 5 Grant Assistance </t>
  </si>
  <si>
    <t>195 Commission Mobility Study</t>
  </si>
  <si>
    <t>195 Commission</t>
  </si>
  <si>
    <t>4/1/20 1)Utile reached out to Amy Pettine for NN to conduct this study as a sub (as part of Utile's on-call contract) 2) Amy working with C. Fletcher and Utile to finalize sub-consultant contract (to be eligible to do the work through Utile's on-call)</t>
  </si>
  <si>
    <t>YYY_Q</t>
  </si>
  <si>
    <t>2020-1</t>
  </si>
  <si>
    <t>2019-4</t>
  </si>
  <si>
    <t>2019Q4</t>
  </si>
  <si>
    <t>2020_0429</t>
  </si>
  <si>
    <t>2020Q1</t>
  </si>
  <si>
    <t>San Juan_PR</t>
  </si>
  <si>
    <t>Mt. Vernon_NY</t>
  </si>
  <si>
    <t>Ada_MI</t>
  </si>
  <si>
    <t>Danville_VA</t>
  </si>
  <si>
    <t>Anchorage_AK</t>
  </si>
  <si>
    <t>Auburn_CA</t>
  </si>
  <si>
    <t>Santa Rosa Beach_FL</t>
  </si>
  <si>
    <t>Amherst_NY</t>
  </si>
  <si>
    <t>Devens_MA</t>
  </si>
  <si>
    <t>Prescott Valley_AZ</t>
  </si>
  <si>
    <t>Morgan Hill_CA</t>
  </si>
  <si>
    <t>Antioch_CA</t>
  </si>
  <si>
    <t>Belmont_CA</t>
  </si>
  <si>
    <t>Wenatchee_WA</t>
  </si>
  <si>
    <t>Vienna_VA</t>
  </si>
  <si>
    <t>Arlington_WA</t>
  </si>
  <si>
    <t>Added 2020-04</t>
  </si>
  <si>
    <t>For all, it's OK that the numbers are not same. "From LocID table" counts multi-sector projects only once</t>
  </si>
  <si>
    <t>For EM, Data_all table should have one more because one of the projects is not getting mapped</t>
  </si>
  <si>
    <t>Year</t>
  </si>
  <si>
    <t>2015</t>
  </si>
  <si>
    <t>2010</t>
  </si>
  <si>
    <t>2011</t>
  </si>
  <si>
    <t>2012</t>
  </si>
  <si>
    <t>2013</t>
  </si>
  <si>
    <t>2014</t>
  </si>
  <si>
    <t>2003</t>
  </si>
  <si>
    <t>2005</t>
  </si>
  <si>
    <t>2007</t>
  </si>
  <si>
    <t>2008</t>
  </si>
  <si>
    <t>2009</t>
  </si>
  <si>
    <t>2016</t>
  </si>
  <si>
    <t>2017</t>
  </si>
  <si>
    <t>2107</t>
  </si>
  <si>
    <t>2018</t>
  </si>
  <si>
    <t>0</t>
  </si>
  <si>
    <t>2019</t>
  </si>
  <si>
    <t>2020</t>
  </si>
  <si>
    <t>2020-05</t>
  </si>
  <si>
    <t>ArcPro</t>
  </si>
  <si>
    <t>Graphics\2020\Boston 2020-05.ai</t>
  </si>
  <si>
    <t>Graphics\2020\Boston 2020-05.indd</t>
  </si>
  <si>
    <t>Graphics\2020\ProjectMaps_ALL.indd</t>
  </si>
  <si>
    <t>Graphics\2020\ProjectMaps 2020.ai</t>
  </si>
  <si>
    <t>PDF\Moved to O drive\2020\ProjectMaps_202005.pdf</t>
  </si>
  <si>
    <t>PDF\Moved to O drive\2020\Boston</t>
  </si>
  <si>
    <t>All projects</t>
  </si>
  <si>
    <t>All project, Boston only</t>
  </si>
  <si>
    <t>nn_office_id</t>
  </si>
  <si>
    <t>JOIN_ID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</si>
</sst>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0.0000"/>
    <numFmt numFmtId="165" formatCode="0.00;[Red]0.00"/>
    <numFmt numFmtId="166" formatCode="0.000"/>
    <numFmt numFmtId="167" formatCode="&quot;$&quot;#,##0"/>
  </numFmts>
  <fonts count="39" x14ac:knownFonts="1">
    <font>
      <sz val="11"/>
      <color theme="1"/>
      <name val="Calibri"/>
      <family val="2"/>
      <scheme val="minor"/>
    </font>
    <font>
      <sz val="11"/>
      <color theme="1"/>
      <name val="Calibri"/>
      <family val="2"/>
      <scheme val="minor"/>
    </font>
    <font>
      <b/>
      <sz val="8"/>
      <color theme="0"/>
      <name val="Verdana"/>
      <family val="2"/>
    </font>
    <font>
      <sz val="8"/>
      <color theme="1"/>
      <name val="Verdana"/>
      <family val="2"/>
    </font>
    <font>
      <sz val="8"/>
      <name val="Verdana"/>
      <family val="2"/>
    </font>
    <font>
      <sz val="8"/>
      <color rgb="FF000000"/>
      <name val="Verdana"/>
      <family val="2"/>
    </font>
    <font>
      <sz val="11"/>
      <color theme="1"/>
      <name val="Georgia"/>
      <family val="1"/>
    </font>
    <font>
      <sz val="9"/>
      <color indexed="81"/>
      <name val="Tahoma"/>
      <family val="2"/>
    </font>
    <font>
      <b/>
      <sz val="9"/>
      <color indexed="81"/>
      <name val="Tahoma"/>
      <family val="2"/>
    </font>
    <font>
      <sz val="8"/>
      <color theme="0"/>
      <name val="Verdana"/>
      <family val="2"/>
    </font>
    <font>
      <sz val="8"/>
      <color theme="1"/>
      <name val="Calibri"/>
      <family val="2"/>
      <scheme val="minor"/>
    </font>
    <font>
      <sz val="8"/>
      <color theme="1"/>
      <name val="Verdana"/>
      <family val="2"/>
    </font>
    <font>
      <sz val="10"/>
      <color theme="1"/>
      <name val="Times New Roman"/>
      <family val="1"/>
    </font>
    <font>
      <sz val="8"/>
      <color rgb="FF666666"/>
      <name val="Verdana"/>
      <family val="2"/>
    </font>
    <font>
      <sz val="12"/>
      <color theme="1"/>
      <name val="Times New Roman"/>
      <family val="1"/>
    </font>
    <font>
      <b/>
      <sz val="11"/>
      <color theme="0"/>
      <name val="Verdana"/>
      <family val="2"/>
    </font>
    <font>
      <sz val="10"/>
      <color rgb="FF333333"/>
      <name val="Roboto"/>
    </font>
    <font>
      <sz val="10"/>
      <name val="Arial"/>
      <family val="2"/>
    </font>
    <font>
      <sz val="8"/>
      <color theme="1"/>
      <name val="Verdana"/>
      <family val="2"/>
    </font>
    <font>
      <sz val="8"/>
      <color rgb="FF000000"/>
      <name val="Verdana"/>
      <family val="2"/>
    </font>
    <font>
      <b/>
      <sz val="11"/>
      <color theme="0"/>
      <name val="Calibri"/>
      <family val="2"/>
      <scheme val="minor"/>
    </font>
    <font>
      <sz val="10"/>
      <color theme="1"/>
      <name val="Calibri"/>
      <family val="2"/>
      <scheme val="minor"/>
    </font>
    <font>
      <sz val="11"/>
      <name val="Calibri"/>
      <family val="2"/>
      <scheme val="minor"/>
    </font>
    <font>
      <sz val="11"/>
      <color rgb="FF222222"/>
      <name val="Calibri"/>
      <family val="2"/>
      <scheme val="minor"/>
    </font>
    <font>
      <sz val="11"/>
      <color rgb="FF333333"/>
      <name val="Calibri"/>
      <family val="2"/>
      <scheme val="minor"/>
    </font>
    <font>
      <b/>
      <sz val="11"/>
      <color theme="1"/>
      <name val="Calibri"/>
      <family val="2"/>
      <scheme val="minor"/>
    </font>
    <font>
      <b/>
      <sz val="16"/>
      <color theme="1"/>
      <name val="Calibri"/>
      <family val="2"/>
      <scheme val="minor"/>
    </font>
    <font>
      <sz val="11"/>
      <color rgb="FFFF0000"/>
      <name val="Calibri"/>
      <family val="2"/>
      <scheme val="minor"/>
    </font>
    <font>
      <b/>
      <sz val="14"/>
      <color theme="1"/>
      <name val="Calibri"/>
      <family val="2"/>
      <scheme val="minor"/>
    </font>
    <font>
      <sz val="7"/>
      <color rgb="FF1F497D"/>
      <name val="Times New Roman"/>
      <family val="1"/>
    </font>
    <font>
      <sz val="11"/>
      <color rgb="FF1F497D"/>
      <name val="Calibri"/>
      <family val="2"/>
      <scheme val="minor"/>
    </font>
    <font>
      <sz val="10"/>
      <color rgb="FF000000"/>
      <name val="Times New Roman"/>
      <family val="1"/>
    </font>
    <font>
      <sz val="10"/>
      <color rgb="FF000000"/>
      <name val="Segoe UI"/>
      <family val="2"/>
    </font>
    <font>
      <i/>
      <sz val="11"/>
      <color theme="1"/>
      <name val="Calibri"/>
      <family val="2"/>
      <scheme val="minor"/>
    </font>
    <font>
      <u/>
      <sz val="11"/>
      <color theme="10"/>
      <name val="Calibri"/>
      <family val="2"/>
      <scheme val="minor"/>
    </font>
    <font>
      <u/>
      <sz val="8"/>
      <color theme="10"/>
      <name val="Verdana"/>
      <family val="2"/>
    </font>
    <font>
      <vertAlign val="superscript"/>
      <sz val="11"/>
      <color theme="1"/>
      <name val="Calibri"/>
      <family val="2"/>
      <scheme val="minor"/>
    </font>
    <font>
      <sz val="8"/>
      <name val="Calibri"/>
      <family val="2"/>
      <scheme val="minor"/>
    </font>
    <font>
      <sz val="11"/>
      <color rgb="FF4D5156"/>
      <name val="Roboto"/>
    </font>
  </fonts>
  <fills count="22">
    <fill>
      <patternFill patternType="none"/>
    </fill>
    <fill>
      <patternFill patternType="gray125"/>
    </fill>
    <fill>
      <patternFill patternType="solid">
        <fgColor theme="3"/>
        <bgColor indexed="64"/>
      </patternFill>
    </fill>
    <fill>
      <patternFill patternType="solid">
        <fgColor theme="9" tint="-0.249977111117893"/>
        <bgColor indexed="64"/>
      </patternFill>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6"/>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rgb="FFF6F6F5"/>
        <bgColor indexed="64"/>
      </patternFill>
    </fill>
    <fill>
      <patternFill patternType="solid">
        <fgColor rgb="FFFFFFFF"/>
        <bgColor indexed="64"/>
      </patternFill>
    </fill>
    <fill>
      <patternFill patternType="solid">
        <fgColor theme="2"/>
        <bgColor indexed="64"/>
      </patternFill>
    </fill>
    <fill>
      <patternFill patternType="solid">
        <fgColor theme="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9" tint="0.7999816888943144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mediumDashDot">
        <color auto="1"/>
      </left>
      <right style="thin">
        <color auto="1"/>
      </right>
      <top/>
      <bottom style="thin">
        <color auto="1"/>
      </bottom>
      <diagonal/>
    </border>
    <border>
      <left style="mediumDashDot">
        <color auto="1"/>
      </left>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style="mediumDashDot">
        <color auto="1"/>
      </right>
      <top/>
      <bottom style="thin">
        <color auto="1"/>
      </bottom>
      <diagonal/>
    </border>
    <border>
      <left style="thin">
        <color auto="1"/>
      </left>
      <right style="mediumDashDotDot">
        <color auto="1"/>
      </right>
      <top/>
      <bottom style="thin">
        <color auto="1"/>
      </bottom>
      <diagonal/>
    </border>
    <border>
      <left style="thin">
        <color auto="1"/>
      </left>
      <right style="mediumDashDot">
        <color auto="1"/>
      </right>
      <top style="thin">
        <color auto="1"/>
      </top>
      <bottom style="thin">
        <color auto="1"/>
      </bottom>
      <diagonal/>
    </border>
    <border>
      <left style="thin">
        <color auto="1"/>
      </left>
      <right style="mediumDashDotDot">
        <color auto="1"/>
      </right>
      <top style="thin">
        <color auto="1"/>
      </top>
      <bottom style="thin">
        <color auto="1"/>
      </bottom>
      <diagonal/>
    </border>
    <border>
      <left style="thin">
        <color rgb="FF000000"/>
      </left>
      <right style="mediumDashDot">
        <color auto="1"/>
      </right>
      <top style="thin">
        <color rgb="FF000000"/>
      </top>
      <bottom style="thin">
        <color rgb="FF000000"/>
      </bottom>
      <diagonal/>
    </border>
    <border>
      <left style="thin">
        <color auto="1"/>
      </left>
      <right style="thin">
        <color auto="1"/>
      </right>
      <top style="thin">
        <color auto="1"/>
      </top>
      <bottom style="thin">
        <color theme="4"/>
      </bottom>
      <diagonal/>
    </border>
    <border>
      <left style="thin">
        <color auto="1"/>
      </left>
      <right style="mediumDashDot">
        <color auto="1"/>
      </right>
      <top style="thin">
        <color auto="1"/>
      </top>
      <bottom/>
      <diagonal/>
    </border>
    <border>
      <left/>
      <right/>
      <top/>
      <bottom style="thin">
        <color indexed="64"/>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medium">
        <color indexed="64"/>
      </bottom>
      <diagonal/>
    </border>
  </borders>
  <cellStyleXfs count="4">
    <xf numFmtId="0" fontId="0" fillId="0" borderId="0"/>
    <xf numFmtId="44" fontId="1" fillId="0" borderId="0" applyFont="0" applyFill="0" applyBorder="0" applyAlignment="0" applyProtection="0"/>
    <xf numFmtId="0" fontId="34" fillId="0" borderId="0" applyNumberFormat="0" applyFill="0" applyBorder="0" applyAlignment="0" applyProtection="0"/>
    <xf numFmtId="43" fontId="1" fillId="0" borderId="0" applyFont="0" applyFill="0" applyBorder="0" applyAlignment="0" applyProtection="0"/>
  </cellStyleXfs>
  <cellXfs count="516">
    <xf numFmtId="0" fontId="0" fillId="0" borderId="0" xfId="0"/>
    <xf numFmtId="164" fontId="2" fillId="2" borderId="1" xfId="0" applyNumberFormat="1" applyFont="1" applyFill="1" applyBorder="1" applyAlignment="1">
      <alignment horizontal="left" wrapText="1"/>
    </xf>
    <xf numFmtId="0" fontId="2" fillId="2" borderId="1" xfId="0" applyFont="1" applyFill="1" applyBorder="1" applyAlignment="1">
      <alignment horizontal="left" wrapText="1"/>
    </xf>
    <xf numFmtId="0" fontId="2" fillId="3" borderId="1" xfId="0" applyFont="1" applyFill="1" applyBorder="1" applyAlignment="1">
      <alignment horizontal="left" wrapText="1"/>
    </xf>
    <xf numFmtId="0" fontId="2" fillId="3" borderId="2" xfId="0" applyFont="1" applyFill="1" applyBorder="1" applyAlignment="1">
      <alignment horizontal="left" wrapText="1"/>
    </xf>
    <xf numFmtId="0" fontId="0" fillId="0" borderId="1" xfId="0" applyBorder="1"/>
    <xf numFmtId="164" fontId="3" fillId="4" borderId="1" xfId="0" applyNumberFormat="1" applyFont="1" applyFill="1" applyBorder="1" applyAlignment="1">
      <alignment horizontal="left" wrapText="1"/>
    </xf>
    <xf numFmtId="0" fontId="4" fillId="0" borderId="1" xfId="0" applyFont="1" applyBorder="1" applyAlignment="1">
      <alignment horizontal="left" wrapText="1"/>
    </xf>
    <xf numFmtId="0" fontId="3" fillId="4" borderId="1" xfId="0" applyFont="1" applyFill="1" applyBorder="1" applyAlignment="1">
      <alignment horizontal="left" wrapText="1"/>
    </xf>
    <xf numFmtId="165" fontId="3" fillId="4" borderId="1" xfId="0" applyNumberFormat="1" applyFont="1" applyFill="1" applyBorder="1" applyAlignment="1">
      <alignment horizontal="left" wrapText="1"/>
    </xf>
    <xf numFmtId="0" fontId="4" fillId="4" borderId="1" xfId="0" applyFont="1" applyFill="1" applyBorder="1" applyAlignment="1">
      <alignment horizontal="left" wrapText="1"/>
    </xf>
    <xf numFmtId="6" fontId="3" fillId="4" borderId="1" xfId="0" applyNumberFormat="1" applyFont="1" applyFill="1" applyBorder="1" applyAlignment="1">
      <alignment horizontal="left" wrapText="1"/>
    </xf>
    <xf numFmtId="166" fontId="3" fillId="4" borderId="1" xfId="0" applyNumberFormat="1" applyFont="1" applyFill="1" applyBorder="1" applyAlignment="1">
      <alignment horizontal="left" wrapText="1"/>
    </xf>
    <xf numFmtId="164" fontId="4" fillId="4" borderId="1" xfId="0" applyNumberFormat="1" applyFont="1" applyFill="1" applyBorder="1" applyAlignment="1">
      <alignment horizontal="left" wrapText="1"/>
    </xf>
    <xf numFmtId="0" fontId="4" fillId="4" borderId="1" xfId="0" applyNumberFormat="1" applyFont="1" applyFill="1" applyBorder="1" applyAlignment="1">
      <alignment horizontal="left" wrapText="1"/>
    </xf>
    <xf numFmtId="0" fontId="5" fillId="4" borderId="1" xfId="0" applyFont="1" applyFill="1" applyBorder="1" applyAlignment="1">
      <alignment horizontal="left" wrapText="1"/>
    </xf>
    <xf numFmtId="0" fontId="3" fillId="4" borderId="1" xfId="0" applyFont="1" applyFill="1" applyBorder="1" applyAlignment="1">
      <alignment wrapText="1"/>
    </xf>
    <xf numFmtId="0" fontId="3" fillId="0" borderId="1" xfId="0" applyFont="1" applyBorder="1" applyAlignment="1">
      <alignment wrapText="1"/>
    </xf>
    <xf numFmtId="0" fontId="5" fillId="0" borderId="1" xfId="0" applyFont="1" applyBorder="1" applyAlignment="1">
      <alignment horizontal="left" wrapText="1"/>
    </xf>
    <xf numFmtId="0" fontId="3" fillId="0" borderId="1" xfId="0" applyFont="1" applyFill="1" applyBorder="1" applyAlignment="1">
      <alignment horizontal="left" wrapText="1"/>
    </xf>
    <xf numFmtId="0" fontId="3" fillId="0" borderId="1" xfId="0" applyFont="1" applyBorder="1" applyAlignment="1">
      <alignment horizontal="left" wrapText="1"/>
    </xf>
    <xf numFmtId="164" fontId="4" fillId="0" borderId="1" xfId="0" applyNumberFormat="1" applyFont="1" applyBorder="1" applyAlignment="1">
      <alignment horizontal="left" wrapText="1"/>
    </xf>
    <xf numFmtId="165" fontId="3" fillId="0" borderId="1" xfId="0" applyNumberFormat="1" applyFont="1" applyFill="1" applyBorder="1" applyAlignment="1">
      <alignment horizontal="left" wrapText="1"/>
    </xf>
    <xf numFmtId="0" fontId="5" fillId="0" borderId="1" xfId="0" applyFont="1" applyBorder="1" applyAlignment="1">
      <alignment wrapText="1"/>
    </xf>
    <xf numFmtId="166" fontId="3" fillId="0" borderId="1" xfId="0" applyNumberFormat="1" applyFont="1" applyFill="1" applyBorder="1" applyAlignment="1">
      <alignment horizontal="left" wrapText="1"/>
    </xf>
    <xf numFmtId="164" fontId="3" fillId="0" borderId="1" xfId="0" applyNumberFormat="1" applyFont="1" applyFill="1" applyBorder="1" applyAlignment="1">
      <alignment horizontal="left" wrapText="1"/>
    </xf>
    <xf numFmtId="164" fontId="3" fillId="5" borderId="1" xfId="0" applyNumberFormat="1" applyFont="1" applyFill="1" applyBorder="1" applyAlignment="1">
      <alignment horizontal="left" wrapText="1"/>
    </xf>
    <xf numFmtId="164" fontId="4" fillId="5" borderId="1" xfId="0" applyNumberFormat="1" applyFont="1" applyFill="1" applyBorder="1" applyAlignment="1">
      <alignment horizontal="left" wrapText="1"/>
    </xf>
    <xf numFmtId="0" fontId="5" fillId="4" borderId="1" xfId="0" applyFont="1" applyFill="1" applyBorder="1" applyAlignment="1">
      <alignment wrapText="1"/>
    </xf>
    <xf numFmtId="14" fontId="3" fillId="4" borderId="1" xfId="0" applyNumberFormat="1" applyFont="1" applyFill="1" applyBorder="1" applyAlignment="1">
      <alignment horizontal="left" wrapText="1"/>
    </xf>
    <xf numFmtId="0" fontId="3" fillId="0" borderId="1" xfId="0" applyFont="1" applyFill="1" applyBorder="1" applyAlignment="1">
      <alignment horizontal="left" vertical="top" wrapText="1"/>
    </xf>
    <xf numFmtId="0" fontId="6" fillId="0" borderId="1" xfId="0" applyFont="1" applyBorder="1" applyAlignment="1">
      <alignment wrapText="1"/>
    </xf>
    <xf numFmtId="0" fontId="0" fillId="0" borderId="3" xfId="0" applyBorder="1"/>
    <xf numFmtId="0" fontId="2" fillId="2" borderId="4" xfId="0" applyFont="1" applyFill="1" applyBorder="1" applyAlignment="1">
      <alignment horizontal="left" wrapText="1"/>
    </xf>
    <xf numFmtId="0" fontId="2" fillId="2" borderId="4" xfId="0" applyFont="1" applyFill="1" applyBorder="1" applyAlignment="1">
      <alignment wrapText="1"/>
    </xf>
    <xf numFmtId="166" fontId="2" fillId="2" borderId="4" xfId="0" applyNumberFormat="1" applyFont="1" applyFill="1" applyBorder="1" applyAlignment="1">
      <alignment horizontal="left" wrapText="1"/>
    </xf>
    <xf numFmtId="0" fontId="9" fillId="2" borderId="4" xfId="0" applyFont="1" applyFill="1" applyBorder="1" applyAlignment="1">
      <alignment horizontal="left" wrapText="1"/>
    </xf>
    <xf numFmtId="0" fontId="2" fillId="2" borderId="6" xfId="0" applyFont="1" applyFill="1" applyBorder="1" applyAlignment="1">
      <alignment horizontal="left" wrapText="1"/>
    </xf>
    <xf numFmtId="0" fontId="2" fillId="2" borderId="6" xfId="0" applyFont="1" applyFill="1" applyBorder="1" applyAlignment="1">
      <alignment horizontal="right" wrapText="1"/>
    </xf>
    <xf numFmtId="0" fontId="0" fillId="0" borderId="0" xfId="0" applyAlignment="1"/>
    <xf numFmtId="164" fontId="3" fillId="4" borderId="7" xfId="0" applyNumberFormat="1" applyFont="1" applyFill="1" applyBorder="1" applyAlignment="1">
      <alignment horizontal="center" wrapText="1"/>
    </xf>
    <xf numFmtId="0" fontId="3" fillId="4" borderId="1" xfId="0" applyFont="1" applyFill="1" applyBorder="1" applyAlignment="1">
      <alignment horizontal="center"/>
    </xf>
    <xf numFmtId="0" fontId="3" fillId="0" borderId="8" xfId="0" applyFont="1" applyBorder="1" applyAlignment="1">
      <alignment wrapText="1"/>
    </xf>
    <xf numFmtId="0" fontId="3" fillId="4" borderId="8" xfId="0" applyFont="1" applyFill="1" applyBorder="1" applyAlignment="1">
      <alignment horizontal="left"/>
    </xf>
    <xf numFmtId="0" fontId="3" fillId="6" borderId="1" xfId="0" applyFont="1" applyFill="1" applyBorder="1" applyAlignment="1">
      <alignment horizontal="center" wrapText="1"/>
    </xf>
    <xf numFmtId="2" fontId="3" fillId="6" borderId="1" xfId="0" applyNumberFormat="1" applyFont="1" applyFill="1" applyBorder="1" applyAlignment="1">
      <alignment horizontal="center" wrapText="1"/>
    </xf>
    <xf numFmtId="167" fontId="3" fillId="6" borderId="1" xfId="0" applyNumberFormat="1" applyFont="1" applyFill="1" applyBorder="1" applyAlignment="1">
      <alignment horizontal="center" wrapText="1"/>
    </xf>
    <xf numFmtId="0" fontId="3" fillId="7" borderId="1" xfId="0" applyFont="1" applyFill="1" applyBorder="1" applyAlignment="1">
      <alignment horizontal="center" wrapText="1"/>
    </xf>
    <xf numFmtId="167" fontId="3" fillId="7" borderId="1" xfId="0" applyNumberFormat="1" applyFont="1" applyFill="1" applyBorder="1" applyAlignment="1">
      <alignment horizontal="center" wrapText="1"/>
    </xf>
    <xf numFmtId="0" fontId="3" fillId="8" borderId="1" xfId="0" applyFont="1" applyFill="1" applyBorder="1" applyAlignment="1">
      <alignment horizontal="center" wrapText="1"/>
    </xf>
    <xf numFmtId="167" fontId="3" fillId="8" borderId="1" xfId="0" applyNumberFormat="1" applyFont="1" applyFill="1" applyBorder="1" applyAlignment="1">
      <alignment horizontal="center" wrapText="1"/>
    </xf>
    <xf numFmtId="0" fontId="3" fillId="9" borderId="1" xfId="0" applyFont="1" applyFill="1" applyBorder="1" applyAlignment="1">
      <alignment horizontal="center" wrapText="1"/>
    </xf>
    <xf numFmtId="167" fontId="3" fillId="9" borderId="1" xfId="0" applyNumberFormat="1" applyFont="1" applyFill="1" applyBorder="1" applyAlignment="1">
      <alignment horizontal="center" wrapText="1"/>
    </xf>
    <xf numFmtId="0" fontId="3" fillId="0" borderId="8" xfId="0" applyFont="1" applyBorder="1" applyAlignment="1">
      <alignment horizontal="right" wrapText="1"/>
    </xf>
    <xf numFmtId="0" fontId="3" fillId="0" borderId="8" xfId="0" applyFont="1" applyBorder="1" applyAlignment="1">
      <alignment horizontal="left" wrapText="1"/>
    </xf>
    <xf numFmtId="0" fontId="0" fillId="4" borderId="0" xfId="0" applyFill="1" applyBorder="1" applyAlignment="1"/>
    <xf numFmtId="6" fontId="3" fillId="0" borderId="8" xfId="0" applyNumberFormat="1" applyFont="1" applyBorder="1" applyAlignment="1">
      <alignment horizontal="right" wrapText="1"/>
    </xf>
    <xf numFmtId="6" fontId="3" fillId="0" borderId="8" xfId="0" applyNumberFormat="1" applyFont="1" applyBorder="1" applyAlignment="1">
      <alignment horizontal="left" wrapText="1"/>
    </xf>
    <xf numFmtId="0" fontId="3" fillId="0" borderId="1" xfId="0" applyFont="1" applyBorder="1" applyAlignment="1">
      <alignment horizontal="center"/>
    </xf>
    <xf numFmtId="0" fontId="3" fillId="0" borderId="8" xfId="0" applyFont="1" applyBorder="1" applyAlignment="1">
      <alignment horizontal="left"/>
    </xf>
    <xf numFmtId="6" fontId="10" fillId="0" borderId="8" xfId="0" applyNumberFormat="1" applyFont="1" applyBorder="1" applyAlignment="1">
      <alignment horizontal="right" wrapText="1"/>
    </xf>
    <xf numFmtId="6" fontId="10" fillId="0" borderId="8" xfId="0" applyNumberFormat="1" applyFont="1" applyBorder="1" applyAlignment="1">
      <alignment horizontal="left" wrapText="1"/>
    </xf>
    <xf numFmtId="165" fontId="3" fillId="4" borderId="1" xfId="0" applyNumberFormat="1" applyFont="1" applyFill="1" applyBorder="1" applyAlignment="1">
      <alignment horizontal="center" wrapText="1"/>
    </xf>
    <xf numFmtId="165" fontId="3" fillId="4" borderId="8" xfId="0" applyNumberFormat="1" applyFont="1" applyFill="1" applyBorder="1" applyAlignment="1">
      <alignment wrapText="1"/>
    </xf>
    <xf numFmtId="165" fontId="3" fillId="4" borderId="8" xfId="0" applyNumberFormat="1" applyFont="1" applyFill="1" applyBorder="1" applyAlignment="1">
      <alignment horizontal="left" wrapText="1"/>
    </xf>
    <xf numFmtId="166" fontId="3" fillId="6" borderId="1" xfId="0" applyNumberFormat="1" applyFont="1" applyFill="1" applyBorder="1" applyAlignment="1">
      <alignment horizontal="center" wrapText="1"/>
    </xf>
    <xf numFmtId="0" fontId="3" fillId="0" borderId="1" xfId="0" applyFont="1" applyBorder="1" applyAlignment="1">
      <alignment horizontal="left"/>
    </xf>
    <xf numFmtId="2" fontId="3" fillId="0" borderId="1" xfId="0" applyNumberFormat="1" applyFont="1" applyBorder="1" applyAlignment="1">
      <alignment horizontal="center"/>
    </xf>
    <xf numFmtId="0" fontId="3" fillId="0" borderId="8" xfId="0" applyFont="1" applyBorder="1" applyAlignment="1"/>
    <xf numFmtId="0" fontId="3" fillId="4" borderId="1" xfId="0" applyFont="1" applyFill="1" applyBorder="1" applyAlignment="1">
      <alignment horizontal="left"/>
    </xf>
    <xf numFmtId="165" fontId="3" fillId="4" borderId="0" xfId="0" applyNumberFormat="1" applyFont="1" applyFill="1" applyBorder="1" applyAlignment="1">
      <alignment wrapText="1"/>
    </xf>
    <xf numFmtId="0" fontId="11" fillId="4" borderId="1" xfId="0" applyFont="1" applyFill="1" applyBorder="1" applyAlignment="1">
      <alignment horizontal="center"/>
    </xf>
    <xf numFmtId="0" fontId="3" fillId="0" borderId="0" xfId="0" applyFont="1" applyBorder="1" applyAlignment="1">
      <alignment wrapText="1"/>
    </xf>
    <xf numFmtId="0" fontId="11" fillId="4" borderId="1" xfId="0" applyFont="1" applyFill="1" applyBorder="1" applyAlignment="1">
      <alignment horizontal="left" wrapText="1"/>
    </xf>
    <xf numFmtId="167" fontId="3" fillId="0" borderId="8" xfId="0" applyNumberFormat="1" applyFont="1" applyFill="1" applyBorder="1" applyAlignment="1">
      <alignment horizontal="left" wrapText="1"/>
    </xf>
    <xf numFmtId="3" fontId="3" fillId="0" borderId="8" xfId="0" applyNumberFormat="1" applyFont="1" applyBorder="1" applyAlignment="1">
      <alignment horizontal="right" wrapText="1"/>
    </xf>
    <xf numFmtId="0" fontId="11" fillId="4" borderId="1" xfId="0" applyFont="1" applyFill="1" applyBorder="1" applyAlignment="1">
      <alignment horizontal="left"/>
    </xf>
    <xf numFmtId="0" fontId="11" fillId="0" borderId="1" xfId="0" applyFont="1" applyBorder="1" applyAlignment="1">
      <alignment horizontal="left" wrapText="1"/>
    </xf>
    <xf numFmtId="0" fontId="3" fillId="4" borderId="8" xfId="0" applyFont="1" applyFill="1" applyBorder="1" applyAlignment="1">
      <alignment wrapText="1"/>
    </xf>
    <xf numFmtId="0" fontId="3" fillId="4" borderId="7" xfId="0" applyFont="1" applyFill="1" applyBorder="1" applyAlignment="1">
      <alignment horizontal="center"/>
    </xf>
    <xf numFmtId="164" fontId="11" fillId="4" borderId="7" xfId="0" applyNumberFormat="1" applyFont="1" applyFill="1" applyBorder="1" applyAlignment="1">
      <alignment horizontal="center" wrapText="1"/>
    </xf>
    <xf numFmtId="0" fontId="11" fillId="6" borderId="1" xfId="0" applyFont="1" applyFill="1" applyBorder="1" applyAlignment="1">
      <alignment horizontal="center" wrapText="1"/>
    </xf>
    <xf numFmtId="2" fontId="11" fillId="6" borderId="1" xfId="0" applyNumberFormat="1" applyFont="1" applyFill="1" applyBorder="1" applyAlignment="1">
      <alignment horizontal="center" wrapText="1"/>
    </xf>
    <xf numFmtId="0" fontId="3" fillId="0" borderId="1" xfId="0" applyFont="1" applyFill="1" applyBorder="1" applyAlignment="1">
      <alignment horizontal="center"/>
    </xf>
    <xf numFmtId="0" fontId="11" fillId="0" borderId="1" xfId="0" applyFont="1" applyFill="1" applyBorder="1" applyAlignment="1">
      <alignment horizontal="center"/>
    </xf>
    <xf numFmtId="0" fontId="3" fillId="0" borderId="8" xfId="0" applyFont="1" applyFill="1" applyBorder="1" applyAlignment="1">
      <alignment wrapText="1"/>
    </xf>
    <xf numFmtId="0" fontId="3" fillId="0" borderId="1" xfId="0" applyFont="1" applyFill="1" applyBorder="1" applyAlignment="1">
      <alignment horizontal="left"/>
    </xf>
    <xf numFmtId="0" fontId="11" fillId="7" borderId="1" xfId="0" applyFont="1" applyFill="1" applyBorder="1" applyAlignment="1">
      <alignment horizontal="center" wrapText="1"/>
    </xf>
    <xf numFmtId="0" fontId="11" fillId="8" borderId="1" xfId="0" applyFont="1" applyFill="1" applyBorder="1" applyAlignment="1">
      <alignment horizontal="center" wrapText="1"/>
    </xf>
    <xf numFmtId="0" fontId="11" fillId="9" borderId="1" xfId="0" applyFont="1" applyFill="1" applyBorder="1" applyAlignment="1">
      <alignment horizontal="center" wrapText="1"/>
    </xf>
    <xf numFmtId="167" fontId="11" fillId="9" borderId="1" xfId="0" applyNumberFormat="1" applyFont="1" applyFill="1" applyBorder="1" applyAlignment="1">
      <alignment horizontal="center" wrapText="1"/>
    </xf>
    <xf numFmtId="167" fontId="11" fillId="8" borderId="1" xfId="0" applyNumberFormat="1" applyFont="1" applyFill="1" applyBorder="1" applyAlignment="1">
      <alignment horizontal="center" wrapText="1"/>
    </xf>
    <xf numFmtId="0" fontId="11" fillId="4" borderId="1" xfId="0" applyFont="1" applyFill="1" applyBorder="1" applyAlignment="1">
      <alignment horizontal="center" wrapText="1"/>
    </xf>
    <xf numFmtId="0" fontId="11" fillId="0" borderId="8" xfId="0" applyFont="1" applyBorder="1" applyAlignment="1">
      <alignment horizontal="left" wrapText="1"/>
    </xf>
    <xf numFmtId="6" fontId="11" fillId="0" borderId="8" xfId="0" applyNumberFormat="1" applyFont="1" applyBorder="1" applyAlignment="1">
      <alignment horizontal="right" wrapText="1"/>
    </xf>
    <xf numFmtId="167" fontId="11" fillId="0" borderId="8" xfId="0" applyNumberFormat="1" applyFont="1" applyFill="1" applyBorder="1" applyAlignment="1">
      <alignment horizontal="left" wrapText="1"/>
    </xf>
    <xf numFmtId="0" fontId="12" fillId="0" borderId="8" xfId="0" applyFont="1" applyBorder="1" applyAlignment="1">
      <alignment wrapText="1"/>
    </xf>
    <xf numFmtId="6" fontId="3" fillId="0" borderId="8" xfId="0" applyNumberFormat="1" applyFont="1" applyBorder="1" applyAlignment="1">
      <alignment wrapText="1"/>
    </xf>
    <xf numFmtId="0" fontId="11" fillId="0" borderId="1" xfId="0" applyFont="1" applyFill="1" applyBorder="1" applyAlignment="1">
      <alignment horizontal="center" wrapText="1"/>
    </xf>
    <xf numFmtId="165" fontId="11" fillId="4" borderId="1" xfId="0" applyNumberFormat="1" applyFont="1" applyFill="1" applyBorder="1" applyAlignment="1">
      <alignment horizontal="center" wrapText="1"/>
    </xf>
    <xf numFmtId="165" fontId="11" fillId="0" borderId="1" xfId="0" applyNumberFormat="1" applyFont="1" applyFill="1" applyBorder="1" applyAlignment="1">
      <alignment horizontal="center" wrapText="1"/>
    </xf>
    <xf numFmtId="0" fontId="11" fillId="0" borderId="8" xfId="0" applyFont="1" applyBorder="1" applyAlignment="1">
      <alignment wrapText="1"/>
    </xf>
    <xf numFmtId="0" fontId="11" fillId="0" borderId="1" xfId="0" applyFont="1" applyFill="1" applyBorder="1" applyAlignment="1">
      <alignment horizontal="left" wrapText="1"/>
    </xf>
    <xf numFmtId="0" fontId="13" fillId="10" borderId="8" xfId="0" applyFont="1" applyFill="1" applyBorder="1" applyAlignment="1">
      <alignment horizontal="left" wrapText="1"/>
    </xf>
    <xf numFmtId="0" fontId="13" fillId="11" borderId="8" xfId="0" applyFont="1" applyFill="1" applyBorder="1" applyAlignment="1">
      <alignment horizontal="left" wrapText="1"/>
    </xf>
    <xf numFmtId="6" fontId="5" fillId="0" borderId="8" xfId="0" applyNumberFormat="1" applyFont="1" applyBorder="1" applyAlignment="1">
      <alignment horizontal="right" wrapText="1"/>
    </xf>
    <xf numFmtId="165" fontId="11" fillId="4" borderId="8" xfId="0" applyNumberFormat="1" applyFont="1" applyFill="1" applyBorder="1" applyAlignment="1">
      <alignment wrapText="1"/>
    </xf>
    <xf numFmtId="165" fontId="11" fillId="4" borderId="1" xfId="0" applyNumberFormat="1" applyFont="1" applyFill="1" applyBorder="1" applyAlignment="1">
      <alignment horizontal="left" wrapText="1"/>
    </xf>
    <xf numFmtId="167" fontId="11" fillId="7" borderId="1" xfId="0" applyNumberFormat="1" applyFont="1" applyFill="1" applyBorder="1" applyAlignment="1">
      <alignment horizontal="center" wrapText="1"/>
    </xf>
    <xf numFmtId="6" fontId="11" fillId="0" borderId="8" xfId="0" applyNumberFormat="1" applyFont="1" applyBorder="1" applyAlignment="1">
      <alignment horizontal="left"/>
    </xf>
    <xf numFmtId="0" fontId="3" fillId="0" borderId="1" xfId="0" applyFont="1" applyBorder="1" applyAlignment="1">
      <alignment horizontal="center" wrapText="1"/>
    </xf>
    <xf numFmtId="0" fontId="3" fillId="0" borderId="0" xfId="0" applyFont="1" applyBorder="1" applyAlignment="1">
      <alignment horizontal="left" wrapText="1"/>
    </xf>
    <xf numFmtId="165" fontId="3" fillId="4" borderId="0" xfId="0" applyNumberFormat="1" applyFont="1" applyFill="1" applyBorder="1" applyAlignment="1">
      <alignment horizontal="left" wrapText="1"/>
    </xf>
    <xf numFmtId="6" fontId="3" fillId="0" borderId="0" xfId="0" applyNumberFormat="1" applyFont="1" applyBorder="1" applyAlignment="1">
      <alignment horizontal="right" wrapText="1"/>
    </xf>
    <xf numFmtId="167" fontId="3" fillId="0" borderId="1" xfId="0" applyNumberFormat="1" applyFont="1" applyFill="1" applyBorder="1" applyAlignment="1">
      <alignment horizontal="left" wrapText="1"/>
    </xf>
    <xf numFmtId="0" fontId="3" fillId="0" borderId="0" xfId="0" applyFont="1" applyBorder="1" applyAlignment="1">
      <alignment horizontal="right" wrapText="1"/>
    </xf>
    <xf numFmtId="3" fontId="3" fillId="0" borderId="8" xfId="0" applyNumberFormat="1" applyFont="1" applyBorder="1" applyAlignment="1">
      <alignment horizontal="left" wrapText="1"/>
    </xf>
    <xf numFmtId="0" fontId="3" fillId="4" borderId="8" xfId="0" applyFont="1" applyFill="1" applyBorder="1" applyAlignment="1"/>
    <xf numFmtId="6" fontId="3" fillId="4" borderId="8" xfId="0" applyNumberFormat="1" applyFont="1" applyFill="1" applyBorder="1" applyAlignment="1">
      <alignment horizontal="right" wrapText="1"/>
    </xf>
    <xf numFmtId="6" fontId="3" fillId="4" borderId="8" xfId="0" applyNumberFormat="1" applyFont="1" applyFill="1" applyBorder="1" applyAlignment="1">
      <alignment horizontal="left" wrapText="1"/>
    </xf>
    <xf numFmtId="6" fontId="3" fillId="0" borderId="8" xfId="0" applyNumberFormat="1" applyFont="1" applyBorder="1" applyAlignment="1">
      <alignment horizontal="left"/>
    </xf>
    <xf numFmtId="167" fontId="3" fillId="0" borderId="8" xfId="1" applyNumberFormat="1" applyFont="1" applyBorder="1" applyAlignment="1">
      <alignment horizontal="right" wrapText="1"/>
    </xf>
    <xf numFmtId="164" fontId="3" fillId="4" borderId="1" xfId="0" applyNumberFormat="1" applyFont="1" applyFill="1" applyBorder="1" applyAlignment="1">
      <alignment horizontal="center" wrapText="1"/>
    </xf>
    <xf numFmtId="167" fontId="3" fillId="0" borderId="8" xfId="0" applyNumberFormat="1" applyFont="1" applyBorder="1" applyAlignment="1">
      <alignment horizontal="left" wrapText="1"/>
    </xf>
    <xf numFmtId="0" fontId="3" fillId="5" borderId="1" xfId="0" applyFont="1" applyFill="1" applyBorder="1" applyAlignment="1">
      <alignment horizontal="center" wrapText="1"/>
    </xf>
    <xf numFmtId="167" fontId="3" fillId="12" borderId="1" xfId="0" applyNumberFormat="1" applyFont="1" applyFill="1" applyBorder="1" applyAlignment="1">
      <alignment horizontal="center" wrapText="1"/>
    </xf>
    <xf numFmtId="6" fontId="3" fillId="0" borderId="1" xfId="0" applyNumberFormat="1" applyFont="1" applyBorder="1" applyAlignment="1">
      <alignment horizontal="right" wrapText="1"/>
    </xf>
    <xf numFmtId="6" fontId="3" fillId="0" borderId="1" xfId="0" applyNumberFormat="1" applyFont="1" applyBorder="1" applyAlignment="1">
      <alignment horizontal="left" wrapText="1"/>
    </xf>
    <xf numFmtId="164" fontId="11" fillId="4" borderId="1" xfId="0" applyNumberFormat="1" applyFont="1" applyFill="1" applyBorder="1" applyAlignment="1">
      <alignment horizontal="center" wrapText="1"/>
    </xf>
    <xf numFmtId="0" fontId="3" fillId="4" borderId="8" xfId="0" applyFont="1" applyFill="1" applyBorder="1" applyAlignment="1">
      <alignment horizontal="center"/>
    </xf>
    <xf numFmtId="0" fontId="3" fillId="0" borderId="1" xfId="0" applyFont="1" applyFill="1" applyBorder="1" applyAlignment="1">
      <alignment horizontal="center" wrapText="1"/>
    </xf>
    <xf numFmtId="0" fontId="10" fillId="0" borderId="8" xfId="0" applyFont="1" applyBorder="1" applyAlignment="1">
      <alignment wrapText="1"/>
    </xf>
    <xf numFmtId="0" fontId="10" fillId="0" borderId="1" xfId="0" applyFont="1" applyBorder="1" applyAlignment="1">
      <alignment wrapText="1"/>
    </xf>
    <xf numFmtId="3" fontId="3" fillId="0" borderId="8" xfId="0" applyNumberFormat="1" applyFont="1" applyBorder="1" applyAlignment="1">
      <alignment horizontal="left"/>
    </xf>
    <xf numFmtId="167" fontId="3" fillId="0" borderId="8" xfId="0" applyNumberFormat="1" applyFont="1" applyBorder="1" applyAlignment="1">
      <alignment horizontal="right" wrapText="1"/>
    </xf>
    <xf numFmtId="0" fontId="14" fillId="0" borderId="8" xfId="0" applyFont="1" applyBorder="1" applyAlignment="1">
      <alignment horizontal="right"/>
    </xf>
    <xf numFmtId="165" fontId="3" fillId="0" borderId="1" xfId="0" applyNumberFormat="1" applyFont="1" applyFill="1" applyBorder="1" applyAlignment="1">
      <alignment horizontal="center" wrapText="1"/>
    </xf>
    <xf numFmtId="0" fontId="0" fillId="4" borderId="0" xfId="0" applyFill="1" applyBorder="1" applyAlignment="1">
      <alignment wrapText="1"/>
    </xf>
    <xf numFmtId="0" fontId="0" fillId="4" borderId="0" xfId="0" applyFill="1" applyBorder="1" applyAlignment="1">
      <alignment horizontal="left"/>
    </xf>
    <xf numFmtId="0" fontId="0" fillId="4" borderId="0" xfId="0" applyFill="1" applyBorder="1" applyAlignment="1">
      <alignment horizontal="center"/>
    </xf>
    <xf numFmtId="166" fontId="0" fillId="4" borderId="0" xfId="0" applyNumberFormat="1" applyFill="1" applyBorder="1" applyAlignment="1"/>
    <xf numFmtId="167" fontId="3" fillId="4" borderId="0" xfId="0" applyNumberFormat="1" applyFont="1" applyFill="1" applyBorder="1" applyAlignment="1">
      <alignment wrapText="1"/>
    </xf>
    <xf numFmtId="0" fontId="3" fillId="4" borderId="0" xfId="0" applyFont="1" applyFill="1" applyBorder="1" applyAlignment="1">
      <alignment horizontal="left" wrapText="1"/>
    </xf>
    <xf numFmtId="0" fontId="3" fillId="4" borderId="0" xfId="0" applyFont="1" applyFill="1" applyBorder="1" applyAlignment="1"/>
    <xf numFmtId="0" fontId="0" fillId="4" borderId="0" xfId="0" applyFill="1" applyBorder="1" applyAlignment="1">
      <alignment horizontal="right"/>
    </xf>
    <xf numFmtId="0" fontId="3" fillId="4" borderId="0" xfId="0" applyFont="1" applyFill="1" applyBorder="1" applyAlignment="1">
      <alignment horizontal="left"/>
    </xf>
    <xf numFmtId="0" fontId="0" fillId="0" borderId="0" xfId="0" applyAlignment="1">
      <alignment horizontal="left"/>
    </xf>
    <xf numFmtId="0" fontId="0" fillId="0" borderId="0" xfId="0" applyAlignment="1">
      <alignment horizontal="center"/>
    </xf>
    <xf numFmtId="166" fontId="0" fillId="0" borderId="0" xfId="0" applyNumberFormat="1" applyAlignment="1"/>
    <xf numFmtId="167" fontId="3" fillId="6" borderId="9" xfId="0" applyNumberFormat="1" applyFont="1" applyFill="1" applyBorder="1" applyAlignment="1">
      <alignment wrapText="1"/>
    </xf>
    <xf numFmtId="167" fontId="3" fillId="7" borderId="10" xfId="0" applyNumberFormat="1" applyFont="1" applyFill="1" applyBorder="1" applyAlignment="1">
      <alignment wrapText="1"/>
    </xf>
    <xf numFmtId="167" fontId="3" fillId="8" borderId="9" xfId="0" applyNumberFormat="1" applyFont="1" applyFill="1" applyBorder="1" applyAlignment="1">
      <alignment wrapText="1"/>
    </xf>
    <xf numFmtId="167" fontId="3" fillId="9" borderId="9" xfId="0" applyNumberFormat="1" applyFont="1" applyFill="1" applyBorder="1" applyAlignment="1">
      <alignment wrapText="1"/>
    </xf>
    <xf numFmtId="0" fontId="3" fillId="0" borderId="0" xfId="0" applyFont="1" applyAlignment="1">
      <alignment horizontal="left" wrapText="1"/>
    </xf>
    <xf numFmtId="0" fontId="3" fillId="0" borderId="0" xfId="0" applyFont="1" applyAlignment="1"/>
    <xf numFmtId="0" fontId="0" fillId="0" borderId="0" xfId="0" applyAlignment="1">
      <alignment horizontal="right"/>
    </xf>
    <xf numFmtId="0" fontId="3" fillId="0" borderId="0" xfId="0" applyFont="1" applyAlignment="1">
      <alignment horizontal="left"/>
    </xf>
    <xf numFmtId="167" fontId="3" fillId="6" borderId="11" xfId="0" applyNumberFormat="1" applyFont="1" applyFill="1" applyBorder="1" applyAlignment="1">
      <alignment wrapText="1"/>
    </xf>
    <xf numFmtId="167" fontId="3" fillId="7" borderId="12" xfId="0" applyNumberFormat="1" applyFont="1" applyFill="1" applyBorder="1" applyAlignment="1">
      <alignment wrapText="1"/>
    </xf>
    <xf numFmtId="167" fontId="3" fillId="8" borderId="11" xfId="0" applyNumberFormat="1" applyFont="1" applyFill="1" applyBorder="1" applyAlignment="1">
      <alignment wrapText="1"/>
    </xf>
    <xf numFmtId="167" fontId="3" fillId="9" borderId="11" xfId="0" applyNumberFormat="1" applyFont="1" applyFill="1" applyBorder="1" applyAlignment="1">
      <alignment wrapText="1"/>
    </xf>
    <xf numFmtId="0" fontId="2" fillId="2" borderId="4" xfId="0" applyFont="1" applyFill="1" applyBorder="1" applyAlignment="1">
      <alignment horizontal="left" vertical="top" wrapText="1"/>
    </xf>
    <xf numFmtId="0" fontId="2" fillId="2" borderId="4" xfId="0" applyFont="1" applyFill="1" applyBorder="1" applyAlignment="1">
      <alignment vertical="top" wrapText="1"/>
    </xf>
    <xf numFmtId="0" fontId="2" fillId="2" borderId="6" xfId="0" applyFont="1" applyFill="1" applyBorder="1" applyAlignment="1">
      <alignment horizontal="left" vertical="top" wrapText="1"/>
    </xf>
    <xf numFmtId="0" fontId="2" fillId="2" borderId="6" xfId="0" applyFont="1" applyFill="1" applyBorder="1" applyAlignment="1">
      <alignment horizontal="center" vertical="top" wrapText="1"/>
    </xf>
    <xf numFmtId="0" fontId="2" fillId="2" borderId="6" xfId="0" applyFont="1" applyFill="1" applyBorder="1" applyAlignment="1">
      <alignment horizontal="right" vertical="top" wrapText="1"/>
    </xf>
    <xf numFmtId="167" fontId="3" fillId="0" borderId="1" xfId="0" applyNumberFormat="1" applyFont="1" applyFill="1" applyBorder="1" applyAlignment="1">
      <alignment horizontal="right" wrapText="1"/>
    </xf>
    <xf numFmtId="6" fontId="3" fillId="0" borderId="1" xfId="0" applyNumberFormat="1" applyFont="1" applyBorder="1" applyAlignment="1">
      <alignment horizontal="left"/>
    </xf>
    <xf numFmtId="0" fontId="3" fillId="0" borderId="1" xfId="0" applyFont="1" applyBorder="1" applyAlignment="1">
      <alignment vertical="center" wrapText="1"/>
    </xf>
    <xf numFmtId="165" fontId="3" fillId="4" borderId="1" xfId="0" applyNumberFormat="1" applyFont="1" applyFill="1" applyBorder="1" applyAlignment="1">
      <alignment wrapText="1"/>
    </xf>
    <xf numFmtId="166" fontId="3"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0" fontId="3" fillId="0" borderId="1" xfId="0" applyFont="1" applyBorder="1" applyAlignment="1"/>
    <xf numFmtId="167" fontId="3" fillId="0" borderId="1" xfId="0" applyNumberFormat="1" applyFont="1" applyBorder="1" applyAlignment="1">
      <alignment horizontal="right" wrapText="1"/>
    </xf>
    <xf numFmtId="6" fontId="3" fillId="0" borderId="1" xfId="0" applyNumberFormat="1" applyFont="1" applyBorder="1" applyAlignment="1">
      <alignment horizontal="right" vertical="center" wrapText="1"/>
    </xf>
    <xf numFmtId="6" fontId="3" fillId="0" borderId="1" xfId="0" applyNumberFormat="1" applyFont="1" applyBorder="1" applyAlignment="1">
      <alignment horizontal="left" vertical="center" wrapText="1"/>
    </xf>
    <xf numFmtId="0" fontId="3" fillId="0" borderId="1" xfId="0" applyFont="1" applyBorder="1" applyAlignment="1">
      <alignment horizontal="right" wrapText="1"/>
    </xf>
    <xf numFmtId="3" fontId="3" fillId="0" borderId="1" xfId="0" applyNumberFormat="1" applyFont="1" applyBorder="1" applyAlignment="1">
      <alignment horizontal="right" wrapText="1"/>
    </xf>
    <xf numFmtId="0" fontId="5" fillId="0" borderId="1" xfId="0" applyFont="1" applyBorder="1" applyAlignment="1">
      <alignment horizontal="center" wrapText="1"/>
    </xf>
    <xf numFmtId="167" fontId="5" fillId="0" borderId="1" xfId="0" applyNumberFormat="1" applyFont="1" applyBorder="1" applyAlignment="1">
      <alignment horizontal="right" wrapText="1"/>
    </xf>
    <xf numFmtId="6" fontId="3" fillId="0" borderId="1" xfId="0" applyNumberFormat="1" applyFont="1" applyFill="1" applyBorder="1" applyAlignment="1">
      <alignment horizontal="right" wrapText="1"/>
    </xf>
    <xf numFmtId="165" fontId="3" fillId="4" borderId="7" xfId="0" applyNumberFormat="1" applyFont="1" applyFill="1" applyBorder="1" applyAlignment="1">
      <alignment horizontal="center" wrapText="1"/>
    </xf>
    <xf numFmtId="0" fontId="3" fillId="0" borderId="7" xfId="0" applyFont="1" applyBorder="1" applyAlignment="1">
      <alignment wrapText="1"/>
    </xf>
    <xf numFmtId="0" fontId="3" fillId="0" borderId="7" xfId="0" applyFont="1" applyBorder="1" applyAlignment="1">
      <alignment horizontal="center" wrapText="1"/>
    </xf>
    <xf numFmtId="167" fontId="3" fillId="0" borderId="7" xfId="0" applyNumberFormat="1" applyFont="1" applyFill="1" applyBorder="1" applyAlignment="1">
      <alignment horizontal="left" wrapText="1"/>
    </xf>
    <xf numFmtId="6" fontId="5" fillId="0" borderId="1" xfId="0" applyNumberFormat="1" applyFont="1" applyBorder="1" applyAlignment="1">
      <alignment horizontal="right" wrapText="1"/>
    </xf>
    <xf numFmtId="0" fontId="3" fillId="0" borderId="1" xfId="0" applyFont="1" applyFill="1" applyBorder="1" applyAlignment="1">
      <alignment wrapText="1"/>
    </xf>
    <xf numFmtId="0" fontId="3" fillId="0" borderId="1" xfId="0" applyFont="1" applyBorder="1" applyAlignment="1">
      <alignment horizontal="center" vertical="center" wrapText="1"/>
    </xf>
    <xf numFmtId="164" fontId="3" fillId="0" borderId="7" xfId="0" applyNumberFormat="1" applyFont="1" applyFill="1" applyBorder="1" applyAlignment="1">
      <alignment horizontal="center" wrapText="1"/>
    </xf>
    <xf numFmtId="6" fontId="3" fillId="0" borderId="7" xfId="0" applyNumberFormat="1" applyFont="1" applyBorder="1" applyAlignment="1">
      <alignment horizontal="right" wrapText="1"/>
    </xf>
    <xf numFmtId="0" fontId="3" fillId="0" borderId="7" xfId="0" applyFont="1" applyFill="1" applyBorder="1" applyAlignment="1">
      <alignment horizontal="center" wrapText="1"/>
    </xf>
    <xf numFmtId="165" fontId="3" fillId="0" borderId="7" xfId="0" applyNumberFormat="1" applyFont="1" applyFill="1" applyBorder="1" applyAlignment="1">
      <alignment horizontal="center" wrapText="1"/>
    </xf>
    <xf numFmtId="0" fontId="3" fillId="0" borderId="7" xfId="0" applyFont="1" applyBorder="1" applyAlignment="1">
      <alignment horizontal="right" wrapText="1"/>
    </xf>
    <xf numFmtId="0" fontId="3" fillId="0" borderId="8" xfId="0" applyFont="1" applyBorder="1" applyAlignment="1">
      <alignment horizontal="center" wrapText="1"/>
    </xf>
    <xf numFmtId="165" fontId="3" fillId="4" borderId="8" xfId="0" applyNumberFormat="1" applyFont="1" applyFill="1" applyBorder="1" applyAlignment="1">
      <alignment horizontal="center" wrapText="1"/>
    </xf>
    <xf numFmtId="0" fontId="3" fillId="0" borderId="8" xfId="0" applyFont="1" applyBorder="1" applyAlignment="1">
      <alignment horizontal="center"/>
    </xf>
    <xf numFmtId="0" fontId="3" fillId="0" borderId="8" xfId="0" applyFont="1" applyBorder="1" applyAlignment="1">
      <alignment vertical="center" wrapText="1"/>
    </xf>
    <xf numFmtId="0" fontId="3" fillId="4" borderId="8" xfId="0" applyFont="1" applyFill="1" applyBorder="1" applyAlignment="1">
      <alignment horizontal="center" wrapText="1"/>
    </xf>
    <xf numFmtId="167" fontId="3" fillId="0" borderId="8" xfId="0" applyNumberFormat="1" applyFont="1" applyFill="1" applyBorder="1" applyAlignment="1">
      <alignment horizontal="right" wrapText="1"/>
    </xf>
    <xf numFmtId="6" fontId="3" fillId="0" borderId="8" xfId="0" applyNumberFormat="1" applyFont="1" applyBorder="1" applyAlignment="1">
      <alignment horizontal="right" vertical="center" wrapText="1"/>
    </xf>
    <xf numFmtId="6" fontId="3" fillId="0" borderId="8" xfId="0" applyNumberFormat="1" applyFont="1" applyBorder="1" applyAlignment="1">
      <alignment horizontal="left" vertical="center" wrapText="1"/>
    </xf>
    <xf numFmtId="0" fontId="3" fillId="0" borderId="7" xfId="0" applyFont="1" applyBorder="1" applyAlignment="1">
      <alignment horizontal="center"/>
    </xf>
    <xf numFmtId="2" fontId="3" fillId="0" borderId="7" xfId="0" applyNumberFormat="1" applyFont="1" applyBorder="1" applyAlignment="1">
      <alignment horizontal="center"/>
    </xf>
    <xf numFmtId="165" fontId="3" fillId="4" borderId="7" xfId="0" applyNumberFormat="1" applyFont="1" applyFill="1" applyBorder="1" applyAlignment="1">
      <alignment wrapText="1"/>
    </xf>
    <xf numFmtId="6" fontId="3" fillId="0" borderId="7" xfId="0" applyNumberFormat="1" applyFont="1" applyBorder="1" applyAlignment="1">
      <alignment horizontal="left" wrapText="1"/>
    </xf>
    <xf numFmtId="0" fontId="3" fillId="0" borderId="7" xfId="0" applyFont="1" applyBorder="1" applyAlignment="1">
      <alignment vertical="center" wrapText="1"/>
    </xf>
    <xf numFmtId="6" fontId="5" fillId="0" borderId="7" xfId="0" applyNumberFormat="1" applyFont="1" applyBorder="1" applyAlignment="1">
      <alignment horizontal="right" wrapText="1"/>
    </xf>
    <xf numFmtId="0" fontId="3" fillId="0" borderId="7" xfId="0" applyFont="1" applyBorder="1" applyAlignment="1"/>
    <xf numFmtId="0" fontId="3" fillId="0" borderId="7" xfId="0" applyFont="1" applyBorder="1" applyAlignment="1">
      <alignment horizontal="center" vertical="center" wrapText="1"/>
    </xf>
    <xf numFmtId="6" fontId="3" fillId="0" borderId="7" xfId="0" applyNumberFormat="1" applyFont="1" applyBorder="1" applyAlignment="1">
      <alignment horizontal="right" vertical="center" wrapText="1"/>
    </xf>
    <xf numFmtId="6" fontId="3" fillId="0" borderId="7" xfId="0" applyNumberFormat="1" applyFont="1" applyBorder="1" applyAlignment="1">
      <alignment horizontal="left"/>
    </xf>
    <xf numFmtId="0" fontId="3" fillId="4" borderId="7" xfId="0" applyFont="1" applyFill="1" applyBorder="1" applyAlignment="1">
      <alignment horizontal="center" wrapText="1"/>
    </xf>
    <xf numFmtId="6" fontId="3" fillId="4" borderId="7" xfId="0" applyNumberFormat="1" applyFont="1" applyFill="1" applyBorder="1" applyAlignment="1">
      <alignment horizontal="right" wrapText="1"/>
    </xf>
    <xf numFmtId="6" fontId="3" fillId="4" borderId="7" xfId="0" applyNumberFormat="1" applyFont="1" applyFill="1" applyBorder="1" applyAlignment="1">
      <alignment horizontal="left" wrapText="1"/>
    </xf>
    <xf numFmtId="6" fontId="3" fillId="0" borderId="7" xfId="0" applyNumberFormat="1" applyFont="1" applyBorder="1" applyAlignment="1">
      <alignment horizontal="right"/>
    </xf>
    <xf numFmtId="164" fontId="3" fillId="0" borderId="1" xfId="0" applyNumberFormat="1" applyFont="1" applyFill="1" applyBorder="1" applyAlignment="1">
      <alignment horizontal="center" wrapText="1"/>
    </xf>
    <xf numFmtId="167" fontId="3" fillId="0" borderId="1" xfId="1" applyNumberFormat="1" applyFont="1" applyBorder="1" applyAlignment="1">
      <alignment horizontal="right" wrapText="1"/>
    </xf>
    <xf numFmtId="6" fontId="3" fillId="4" borderId="1" xfId="0" applyNumberFormat="1" applyFont="1" applyFill="1" applyBorder="1" applyAlignment="1">
      <alignment horizontal="right" wrapText="1"/>
    </xf>
    <xf numFmtId="0" fontId="5" fillId="0" borderId="1" xfId="0" applyFont="1" applyBorder="1" applyAlignment="1">
      <alignment horizontal="right" wrapText="1"/>
    </xf>
    <xf numFmtId="0" fontId="3" fillId="0" borderId="8" xfId="0" applyFont="1" applyFill="1" applyBorder="1" applyAlignment="1">
      <alignment horizontal="center" wrapText="1"/>
    </xf>
    <xf numFmtId="0" fontId="3" fillId="0" borderId="8" xfId="0" applyFont="1" applyFill="1" applyBorder="1" applyAlignment="1">
      <alignment horizontal="right" wrapText="1"/>
    </xf>
    <xf numFmtId="6" fontId="3" fillId="0" borderId="8" xfId="0" applyNumberFormat="1" applyFont="1" applyFill="1" applyBorder="1" applyAlignment="1">
      <alignment horizontal="right" wrapText="1"/>
    </xf>
    <xf numFmtId="0" fontId="0" fillId="4" borderId="0" xfId="0" applyFill="1" applyBorder="1"/>
    <xf numFmtId="0" fontId="0" fillId="4" borderId="0" xfId="0" applyFill="1" applyBorder="1" applyAlignment="1">
      <alignment vertical="top"/>
    </xf>
    <xf numFmtId="0" fontId="3" fillId="4" borderId="0" xfId="0" applyFont="1" applyFill="1" applyBorder="1"/>
    <xf numFmtId="6" fontId="3" fillId="4" borderId="0" xfId="0" applyNumberFormat="1" applyFont="1" applyFill="1" applyBorder="1" applyAlignment="1">
      <alignment horizontal="right" wrapText="1"/>
    </xf>
    <xf numFmtId="0" fontId="0" fillId="0" borderId="0" xfId="0" applyAlignment="1">
      <alignment vertical="top"/>
    </xf>
    <xf numFmtId="0" fontId="3" fillId="0" borderId="0" xfId="0" applyFont="1"/>
    <xf numFmtId="0" fontId="0" fillId="0" borderId="0" xfId="0" applyFont="1" applyFill="1" applyBorder="1"/>
    <xf numFmtId="0" fontId="2" fillId="13" borderId="4" xfId="0" applyFont="1" applyFill="1" applyBorder="1" applyAlignment="1">
      <alignment horizontal="left" vertical="top" wrapText="1"/>
    </xf>
    <xf numFmtId="0" fontId="0" fillId="0" borderId="0" xfId="0" applyFont="1"/>
    <xf numFmtId="0" fontId="15" fillId="3" borderId="0" xfId="0" applyFont="1" applyFill="1" applyBorder="1" applyAlignment="1">
      <alignment horizontal="left" wrapText="1"/>
    </xf>
    <xf numFmtId="0" fontId="0" fillId="0" borderId="0" xfId="0" applyFont="1" applyBorder="1"/>
    <xf numFmtId="0" fontId="0" fillId="0" borderId="0" xfId="0" applyFont="1" applyAlignment="1">
      <alignment wrapText="1"/>
    </xf>
    <xf numFmtId="0" fontId="0" fillId="0" borderId="0" xfId="0" applyFont="1" applyBorder="1" applyAlignment="1">
      <alignment wrapText="1"/>
    </xf>
    <xf numFmtId="0" fontId="16" fillId="0" borderId="0" xfId="0" applyFont="1"/>
    <xf numFmtId="0" fontId="17" fillId="0" borderId="0" xfId="0" applyFont="1"/>
    <xf numFmtId="0" fontId="0" fillId="0" borderId="0" xfId="0" applyFill="1"/>
    <xf numFmtId="165" fontId="3" fillId="0" borderId="1" xfId="0" applyNumberFormat="1" applyFont="1" applyBorder="1" applyAlignment="1">
      <alignment horizontal="center" wrapText="1"/>
    </xf>
    <xf numFmtId="164" fontId="3" fillId="4" borderId="14" xfId="0" applyNumberFormat="1" applyFont="1" applyFill="1" applyBorder="1" applyAlignment="1">
      <alignment horizontal="center" wrapText="1"/>
    </xf>
    <xf numFmtId="0" fontId="18" fillId="4" borderId="1" xfId="0" applyFont="1" applyFill="1" applyBorder="1" applyAlignment="1">
      <alignment horizontal="center"/>
    </xf>
    <xf numFmtId="165" fontId="18" fillId="4" borderId="1" xfId="0" applyNumberFormat="1" applyFont="1" applyFill="1" applyBorder="1" applyAlignment="1">
      <alignment horizontal="center"/>
    </xf>
    <xf numFmtId="2" fontId="18" fillId="4" borderId="1" xfId="0" applyNumberFormat="1" applyFont="1" applyFill="1" applyBorder="1" applyAlignment="1">
      <alignment horizontal="center"/>
    </xf>
    <xf numFmtId="0" fontId="18" fillId="4" borderId="1" xfId="0" applyFont="1" applyFill="1" applyBorder="1" applyAlignment="1">
      <alignment horizontal="left" wrapText="1"/>
    </xf>
    <xf numFmtId="6" fontId="3" fillId="0" borderId="13" xfId="0" applyNumberFormat="1" applyFont="1" applyBorder="1" applyAlignment="1">
      <alignment horizontal="left" wrapText="1"/>
    </xf>
    <xf numFmtId="2" fontId="3" fillId="4" borderId="1" xfId="0" applyNumberFormat="1" applyFont="1" applyFill="1" applyBorder="1" applyAlignment="1">
      <alignment horizontal="center" wrapText="1"/>
    </xf>
    <xf numFmtId="0" fontId="18" fillId="0" borderId="1" xfId="0" applyFont="1" applyBorder="1" applyAlignment="1">
      <alignment horizontal="center" wrapText="1"/>
    </xf>
    <xf numFmtId="167" fontId="3" fillId="0" borderId="11" xfId="0" applyNumberFormat="1" applyFont="1" applyBorder="1" applyAlignment="1">
      <alignment horizontal="left" wrapText="1"/>
    </xf>
    <xf numFmtId="164" fontId="18" fillId="4" borderId="7" xfId="0" applyNumberFormat="1" applyFont="1" applyFill="1" applyBorder="1" applyAlignment="1">
      <alignment horizontal="center" wrapText="1"/>
    </xf>
    <xf numFmtId="6" fontId="3" fillId="0" borderId="11" xfId="0" applyNumberFormat="1" applyFont="1" applyBorder="1" applyAlignment="1">
      <alignment horizontal="left" wrapText="1"/>
    </xf>
    <xf numFmtId="0" fontId="3" fillId="0" borderId="7" xfId="0" applyFont="1" applyBorder="1" applyAlignment="1">
      <alignment horizontal="left"/>
    </xf>
    <xf numFmtId="165" fontId="18" fillId="4" borderId="1" xfId="0" applyNumberFormat="1" applyFont="1" applyFill="1" applyBorder="1" applyAlignment="1">
      <alignment horizontal="center" wrapText="1"/>
    </xf>
    <xf numFmtId="165" fontId="18" fillId="0" borderId="1" xfId="0" applyNumberFormat="1" applyFont="1" applyBorder="1" applyAlignment="1">
      <alignment horizontal="center" wrapText="1"/>
    </xf>
    <xf numFmtId="2" fontId="18" fillId="4" borderId="1" xfId="0" applyNumberFormat="1" applyFont="1" applyFill="1" applyBorder="1" applyAlignment="1">
      <alignment horizontal="center" wrapText="1"/>
    </xf>
    <xf numFmtId="0" fontId="18" fillId="0" borderId="1" xfId="0" applyFont="1" applyBorder="1" applyAlignment="1">
      <alignment wrapText="1"/>
    </xf>
    <xf numFmtId="0" fontId="18" fillId="0" borderId="1" xfId="0" applyFont="1" applyBorder="1" applyAlignment="1">
      <alignment horizontal="left" wrapText="1"/>
    </xf>
    <xf numFmtId="167" fontId="18" fillId="0" borderId="11" xfId="0" applyNumberFormat="1" applyFont="1" applyBorder="1" applyAlignment="1">
      <alignment horizontal="left" wrapText="1"/>
    </xf>
    <xf numFmtId="0" fontId="18" fillId="4" borderId="1" xfId="0" applyFont="1" applyFill="1" applyBorder="1" applyAlignment="1">
      <alignment horizontal="left"/>
    </xf>
    <xf numFmtId="6" fontId="3" fillId="0" borderId="11" xfId="0" applyNumberFormat="1" applyFont="1" applyBorder="1" applyAlignment="1">
      <alignment horizontal="left" vertical="center" wrapText="1"/>
    </xf>
    <xf numFmtId="165" fontId="3" fillId="4" borderId="1" xfId="0" applyNumberFormat="1" applyFont="1" applyFill="1" applyBorder="1" applyAlignment="1">
      <alignment horizontal="center"/>
    </xf>
    <xf numFmtId="2" fontId="3" fillId="4" borderId="1" xfId="0" applyNumberFormat="1" applyFont="1" applyFill="1" applyBorder="1" applyAlignment="1">
      <alignment horizontal="center"/>
    </xf>
    <xf numFmtId="3" fontId="3" fillId="0" borderId="11" xfId="0" applyNumberFormat="1" applyFont="1" applyBorder="1" applyAlignment="1">
      <alignment horizontal="left" wrapText="1"/>
    </xf>
    <xf numFmtId="167" fontId="3" fillId="6" borderId="11" xfId="0" applyNumberFormat="1" applyFont="1" applyFill="1" applyBorder="1" applyAlignment="1">
      <alignment horizontal="left" wrapText="1"/>
    </xf>
    <xf numFmtId="164" fontId="18" fillId="4" borderId="1" xfId="0" applyNumberFormat="1" applyFont="1" applyFill="1" applyBorder="1" applyAlignment="1">
      <alignment horizontal="center" wrapText="1"/>
    </xf>
    <xf numFmtId="165" fontId="18" fillId="4" borderId="1" xfId="0" applyNumberFormat="1" applyFont="1" applyFill="1" applyBorder="1" applyAlignment="1">
      <alignment horizontal="left" wrapText="1"/>
    </xf>
    <xf numFmtId="167" fontId="18" fillId="0" borderId="1" xfId="0" applyNumberFormat="1" applyFont="1" applyBorder="1" applyAlignment="1">
      <alignment horizontal="right" wrapText="1"/>
    </xf>
    <xf numFmtId="0" fontId="18" fillId="0" borderId="8" xfId="0" applyFont="1" applyBorder="1" applyAlignment="1">
      <alignment horizontal="left" wrapText="1"/>
    </xf>
    <xf numFmtId="165" fontId="18" fillId="4" borderId="1" xfId="0" applyNumberFormat="1" applyFont="1" applyFill="1" applyBorder="1" applyAlignment="1">
      <alignment wrapText="1"/>
    </xf>
    <xf numFmtId="0" fontId="18" fillId="0" borderId="1" xfId="0" applyFont="1" applyBorder="1" applyAlignment="1">
      <alignment horizontal="left"/>
    </xf>
    <xf numFmtId="6" fontId="18" fillId="0" borderId="1" xfId="0" applyNumberFormat="1" applyFont="1" applyBorder="1" applyAlignment="1">
      <alignment horizontal="right" wrapText="1"/>
    </xf>
    <xf numFmtId="6" fontId="18" fillId="0" borderId="11" xfId="0" applyNumberFormat="1" applyFont="1" applyBorder="1" applyAlignment="1">
      <alignment horizontal="left" wrapText="1"/>
    </xf>
    <xf numFmtId="3" fontId="3" fillId="0" borderId="13" xfId="0" applyNumberFormat="1" applyFont="1" applyBorder="1" applyAlignment="1">
      <alignment horizontal="left" wrapText="1"/>
    </xf>
    <xf numFmtId="167" fontId="3" fillId="0" borderId="13" xfId="0" applyNumberFormat="1" applyFont="1" applyBorder="1" applyAlignment="1">
      <alignment horizontal="left" wrapText="1"/>
    </xf>
    <xf numFmtId="165" fontId="18" fillId="4" borderId="8" xfId="0" applyNumberFormat="1" applyFont="1" applyFill="1" applyBorder="1" applyAlignment="1">
      <alignment wrapText="1"/>
    </xf>
    <xf numFmtId="0" fontId="18" fillId="0" borderId="1" xfId="0" applyFont="1" applyBorder="1" applyAlignment="1">
      <alignment horizontal="center"/>
    </xf>
    <xf numFmtId="0" fontId="18" fillId="0" borderId="8" xfId="0" applyFont="1" applyBorder="1" applyAlignment="1">
      <alignment horizontal="left"/>
    </xf>
    <xf numFmtId="6" fontId="18" fillId="0" borderId="11" xfId="0" applyNumberFormat="1" applyFont="1" applyBorder="1" applyAlignment="1">
      <alignment horizontal="left"/>
    </xf>
    <xf numFmtId="6" fontId="3" fillId="0" borderId="11" xfId="0" applyNumberFormat="1" applyFont="1" applyBorder="1" applyAlignment="1">
      <alignment horizontal="left"/>
    </xf>
    <xf numFmtId="165" fontId="3" fillId="4" borderId="7" xfId="0" applyNumberFormat="1" applyFont="1" applyFill="1" applyBorder="1" applyAlignment="1">
      <alignment horizontal="center"/>
    </xf>
    <xf numFmtId="0" fontId="3" fillId="4" borderId="7" xfId="0" applyFont="1" applyFill="1" applyBorder="1" applyAlignment="1">
      <alignment horizontal="left"/>
    </xf>
    <xf numFmtId="0" fontId="3" fillId="0" borderId="7" xfId="0" applyFont="1" applyBorder="1" applyAlignment="1">
      <alignment horizontal="left" wrapText="1"/>
    </xf>
    <xf numFmtId="0" fontId="3" fillId="4" borderId="7" xfId="0" applyFont="1" applyFill="1" applyBorder="1" applyAlignment="1">
      <alignment horizontal="left" wrapText="1"/>
    </xf>
    <xf numFmtId="6" fontId="3" fillId="0" borderId="15" xfId="0" applyNumberFormat="1" applyFont="1" applyBorder="1" applyAlignment="1">
      <alignment horizontal="left" wrapText="1"/>
    </xf>
    <xf numFmtId="167" fontId="3" fillId="0" borderId="15" xfId="0" applyNumberFormat="1" applyFont="1" applyBorder="1" applyAlignment="1">
      <alignment horizontal="left" wrapText="1"/>
    </xf>
    <xf numFmtId="165" fontId="3" fillId="4" borderId="7" xfId="0" applyNumberFormat="1" applyFont="1" applyFill="1" applyBorder="1" applyAlignment="1">
      <alignment horizontal="left" wrapText="1"/>
    </xf>
    <xf numFmtId="3" fontId="3" fillId="0" borderId="7" xfId="0" applyNumberFormat="1" applyFont="1" applyBorder="1" applyAlignment="1">
      <alignment horizontal="right" wrapText="1"/>
    </xf>
    <xf numFmtId="165" fontId="3" fillId="0" borderId="1" xfId="0" applyNumberFormat="1" applyFont="1" applyBorder="1" applyAlignment="1">
      <alignment horizontal="center"/>
    </xf>
    <xf numFmtId="0" fontId="18" fillId="0" borderId="1" xfId="0" applyFont="1" applyBorder="1" applyAlignment="1">
      <alignment horizontal="right" wrapText="1"/>
    </xf>
    <xf numFmtId="6" fontId="3" fillId="0" borderId="1" xfId="0" applyNumberFormat="1" applyFont="1" applyBorder="1" applyAlignment="1">
      <alignment vertical="center" wrapText="1"/>
    </xf>
    <xf numFmtId="0" fontId="18" fillId="4" borderId="1" xfId="0" applyFont="1" applyFill="1" applyBorder="1" applyAlignment="1">
      <alignment wrapText="1"/>
    </xf>
    <xf numFmtId="0" fontId="18" fillId="4" borderId="1" xfId="0" applyFont="1" applyFill="1" applyBorder="1" applyAlignment="1"/>
    <xf numFmtId="3" fontId="18" fillId="4" borderId="1" xfId="0" applyNumberFormat="1" applyFont="1" applyFill="1" applyBorder="1" applyAlignment="1">
      <alignment horizontal="right"/>
    </xf>
    <xf numFmtId="3" fontId="18" fillId="4" borderId="11" xfId="0" applyNumberFormat="1" applyFont="1" applyFill="1" applyBorder="1" applyAlignment="1">
      <alignment horizontal="left"/>
    </xf>
    <xf numFmtId="165" fontId="18" fillId="4" borderId="7" xfId="0" applyNumberFormat="1" applyFont="1" applyFill="1" applyBorder="1" applyAlignment="1">
      <alignment horizontal="center" wrapText="1"/>
    </xf>
    <xf numFmtId="0" fontId="18" fillId="0" borderId="7" xfId="0" applyFont="1" applyBorder="1" applyAlignment="1">
      <alignment wrapText="1"/>
    </xf>
    <xf numFmtId="165" fontId="18" fillId="4" borderId="7" xfId="0" applyNumberFormat="1" applyFont="1" applyFill="1" applyBorder="1" applyAlignment="1">
      <alignment horizontal="left" wrapText="1"/>
    </xf>
    <xf numFmtId="167" fontId="18" fillId="0" borderId="15" xfId="0" applyNumberFormat="1" applyFont="1" applyBorder="1" applyAlignment="1">
      <alignment horizontal="left" wrapText="1"/>
    </xf>
    <xf numFmtId="165" fontId="18" fillId="4" borderId="7" xfId="0" applyNumberFormat="1" applyFont="1" applyFill="1" applyBorder="1" applyAlignment="1">
      <alignment horizontal="center"/>
    </xf>
    <xf numFmtId="0" fontId="12" fillId="0" borderId="7" xfId="0" applyFont="1" applyBorder="1" applyAlignment="1">
      <alignment wrapText="1"/>
    </xf>
    <xf numFmtId="0" fontId="18" fillId="4" borderId="7" xfId="0" applyFont="1" applyFill="1" applyBorder="1" applyAlignment="1">
      <alignment horizontal="left"/>
    </xf>
    <xf numFmtId="0" fontId="18" fillId="4" borderId="7" xfId="0" applyFont="1" applyFill="1" applyBorder="1" applyAlignment="1">
      <alignment horizontal="center"/>
    </xf>
    <xf numFmtId="0" fontId="18" fillId="0" borderId="7" xfId="0" applyFont="1" applyBorder="1" applyAlignment="1">
      <alignment horizontal="left" wrapText="1"/>
    </xf>
    <xf numFmtId="0" fontId="12" fillId="0" borderId="1" xfId="0" applyFont="1" applyBorder="1" applyAlignment="1">
      <alignment wrapText="1"/>
    </xf>
    <xf numFmtId="6" fontId="19" fillId="0" borderId="1" xfId="0" applyNumberFormat="1" applyFont="1" applyBorder="1" applyAlignment="1">
      <alignment horizontal="right" wrapText="1"/>
    </xf>
    <xf numFmtId="6" fontId="3" fillId="0" borderId="8" xfId="0" applyNumberFormat="1" applyFont="1" applyBorder="1" applyAlignment="1">
      <alignment vertical="center" wrapText="1"/>
    </xf>
    <xf numFmtId="6" fontId="3" fillId="0" borderId="13" xfId="0" applyNumberFormat="1" applyFont="1" applyBorder="1" applyAlignment="1">
      <alignment horizontal="left" vertical="center" wrapText="1"/>
    </xf>
    <xf numFmtId="165" fontId="18" fillId="0" borderId="1" xfId="0" applyNumberFormat="1" applyFont="1" applyBorder="1" applyAlignment="1">
      <alignment horizontal="center"/>
    </xf>
    <xf numFmtId="0" fontId="18" fillId="0" borderId="8" xfId="0" applyFont="1" applyBorder="1" applyAlignment="1">
      <alignment wrapText="1"/>
    </xf>
    <xf numFmtId="0" fontId="18" fillId="0" borderId="8" xfId="0" applyFont="1" applyBorder="1" applyAlignment="1"/>
    <xf numFmtId="6" fontId="18" fillId="0" borderId="8" xfId="0" applyNumberFormat="1" applyFont="1" applyBorder="1" applyAlignment="1">
      <alignment horizontal="right" wrapText="1"/>
    </xf>
    <xf numFmtId="6" fontId="18" fillId="4" borderId="13" xfId="0" applyNumberFormat="1" applyFont="1" applyFill="1" applyBorder="1" applyAlignment="1">
      <alignment horizontal="left" wrapText="1"/>
    </xf>
    <xf numFmtId="0" fontId="19" fillId="0" borderId="8" xfId="0" applyFont="1" applyBorder="1" applyAlignment="1">
      <alignment wrapText="1"/>
    </xf>
    <xf numFmtId="0" fontId="5" fillId="0" borderId="8" xfId="0" applyFont="1" applyBorder="1" applyAlignment="1">
      <alignment horizontal="left" wrapText="1"/>
    </xf>
    <xf numFmtId="0" fontId="5" fillId="0" borderId="8" xfId="0" applyFont="1" applyBorder="1" applyAlignment="1">
      <alignment wrapText="1"/>
    </xf>
    <xf numFmtId="167" fontId="18" fillId="0" borderId="13" xfId="0" applyNumberFormat="1" applyFont="1" applyBorder="1" applyAlignment="1">
      <alignment horizontal="left" wrapText="1"/>
    </xf>
    <xf numFmtId="0" fontId="2" fillId="13" borderId="4" xfId="0" applyFont="1" applyFill="1" applyBorder="1" applyAlignment="1">
      <alignment horizontal="left" wrapText="1"/>
    </xf>
    <xf numFmtId="0" fontId="2" fillId="13" borderId="4" xfId="0" applyFont="1" applyFill="1" applyBorder="1" applyAlignment="1">
      <alignment wrapText="1"/>
    </xf>
    <xf numFmtId="0" fontId="2" fillId="13" borderId="4" xfId="0" applyFont="1" applyFill="1" applyBorder="1" applyAlignment="1">
      <alignment horizontal="center" wrapText="1"/>
    </xf>
    <xf numFmtId="0" fontId="2" fillId="13" borderId="5" xfId="0" applyFont="1" applyFill="1" applyBorder="1" applyAlignment="1">
      <alignment horizontal="left" wrapText="1"/>
    </xf>
    <xf numFmtId="0" fontId="20" fillId="3" borderId="0" xfId="0" applyFont="1" applyFill="1" applyBorder="1" applyAlignment="1">
      <alignment horizontal="left" wrapText="1"/>
    </xf>
    <xf numFmtId="0" fontId="0" fillId="0" borderId="0" xfId="0" applyFont="1" applyFill="1" applyBorder="1" applyAlignment="1">
      <alignment horizontal="left" wrapText="1"/>
    </xf>
    <xf numFmtId="0" fontId="22" fillId="0" borderId="0" xfId="0" applyFont="1" applyFill="1" applyBorder="1"/>
    <xf numFmtId="0" fontId="23" fillId="0" borderId="0" xfId="0" applyFont="1" applyFill="1" applyBorder="1" applyAlignment="1">
      <alignment vertical="center"/>
    </xf>
    <xf numFmtId="0" fontId="24" fillId="0" borderId="0" xfId="0" applyFont="1" applyFill="1" applyBorder="1"/>
    <xf numFmtId="0" fontId="21" fillId="0" borderId="0" xfId="0" applyFont="1" applyFill="1"/>
    <xf numFmtId="0" fontId="20" fillId="14" borderId="0" xfId="0" applyFont="1" applyFill="1" applyBorder="1" applyAlignment="1">
      <alignment horizontal="left" wrapText="1"/>
    </xf>
    <xf numFmtId="0" fontId="0" fillId="0" borderId="0" xfId="0" applyFont="1" applyFill="1" applyBorder="1" applyAlignment="1">
      <alignment horizontal="left"/>
    </xf>
    <xf numFmtId="0" fontId="0" fillId="14" borderId="0" xfId="0" applyFont="1" applyFill="1"/>
    <xf numFmtId="0" fontId="0" fillId="13" borderId="0" xfId="0" applyFont="1" applyFill="1"/>
    <xf numFmtId="0" fontId="0" fillId="0" borderId="0" xfId="0" applyFont="1" applyFill="1"/>
    <xf numFmtId="0" fontId="21" fillId="16" borderId="0" xfId="0" applyFont="1" applyFill="1" applyAlignment="1">
      <alignment wrapText="1"/>
    </xf>
    <xf numFmtId="0" fontId="25" fillId="16" borderId="0" xfId="0" applyFont="1" applyFill="1" applyBorder="1" applyAlignment="1">
      <alignment horizontal="left" wrapText="1"/>
    </xf>
    <xf numFmtId="0" fontId="25" fillId="0" borderId="0" xfId="0" applyFont="1" applyAlignment="1">
      <alignment horizontal="left"/>
    </xf>
    <xf numFmtId="0" fontId="25" fillId="17" borderId="0" xfId="0" applyFont="1" applyFill="1"/>
    <xf numFmtId="0" fontId="0" fillId="0" borderId="0" xfId="0" applyAlignment="1">
      <alignment wrapText="1"/>
    </xf>
    <xf numFmtId="0" fontId="0" fillId="0" borderId="0" xfId="0" applyAlignment="1">
      <alignment horizontal="left" vertical="top"/>
    </xf>
    <xf numFmtId="0" fontId="27" fillId="0" borderId="0" xfId="0" applyFont="1" applyAlignment="1">
      <alignment horizontal="left"/>
    </xf>
    <xf numFmtId="0" fontId="25" fillId="0" borderId="0" xfId="0" applyFont="1" applyAlignment="1"/>
    <xf numFmtId="0" fontId="0" fillId="0" borderId="0" xfId="0" applyAlignment="1">
      <alignment horizontal="left" indent="2"/>
    </xf>
    <xf numFmtId="0" fontId="0" fillId="15" borderId="0" xfId="0" applyFill="1" applyAlignment="1">
      <alignment horizontal="left" indent="2"/>
    </xf>
    <xf numFmtId="0" fontId="0" fillId="17" borderId="0" xfId="0" applyFill="1"/>
    <xf numFmtId="0" fontId="25" fillId="0" borderId="0" xfId="0" applyFont="1"/>
    <xf numFmtId="0" fontId="26" fillId="0" borderId="0" xfId="0" applyFont="1"/>
    <xf numFmtId="0" fontId="28" fillId="17" borderId="0" xfId="0" applyFont="1" applyFill="1" applyAlignment="1">
      <alignment horizontal="left"/>
    </xf>
    <xf numFmtId="0" fontId="26" fillId="17" borderId="0" xfId="0" applyFont="1" applyFill="1" applyAlignment="1">
      <alignment horizontal="left"/>
    </xf>
    <xf numFmtId="0" fontId="0" fillId="17" borderId="0" xfId="0" applyFont="1" applyFill="1"/>
    <xf numFmtId="0" fontId="25" fillId="17" borderId="0" xfId="0" applyFont="1" applyFill="1" applyAlignment="1">
      <alignment wrapText="1"/>
    </xf>
    <xf numFmtId="167" fontId="2" fillId="2" borderId="1" xfId="0" applyNumberFormat="1" applyFont="1" applyFill="1" applyBorder="1" applyAlignment="1">
      <alignment horizontal="right" wrapText="1"/>
    </xf>
    <xf numFmtId="167" fontId="2" fillId="2" borderId="1" xfId="0" applyNumberFormat="1" applyFont="1" applyFill="1" applyBorder="1" applyAlignment="1">
      <alignment horizontal="left" wrapText="1"/>
    </xf>
    <xf numFmtId="0" fontId="3" fillId="18" borderId="1" xfId="0" applyFont="1" applyFill="1" applyBorder="1" applyAlignment="1">
      <alignment horizontal="left" wrapText="1"/>
    </xf>
    <xf numFmtId="167" fontId="3" fillId="0" borderId="1" xfId="0" applyNumberFormat="1" applyFont="1" applyBorder="1" applyAlignment="1">
      <alignment horizontal="left" wrapText="1"/>
    </xf>
    <xf numFmtId="164" fontId="18" fillId="4" borderId="1" xfId="0" applyNumberFormat="1" applyFont="1" applyFill="1" applyBorder="1" applyAlignment="1">
      <alignment horizontal="left" wrapText="1"/>
    </xf>
    <xf numFmtId="0" fontId="18" fillId="18" borderId="1" xfId="0" applyFont="1" applyFill="1" applyBorder="1" applyAlignment="1">
      <alignment horizontal="left" wrapText="1"/>
    </xf>
    <xf numFmtId="165" fontId="3" fillId="18" borderId="1" xfId="0" applyNumberFormat="1" applyFont="1" applyFill="1" applyBorder="1" applyAlignment="1">
      <alignment horizontal="left" wrapText="1"/>
    </xf>
    <xf numFmtId="167" fontId="18" fillId="18" borderId="1" xfId="0" applyNumberFormat="1" applyFont="1" applyFill="1" applyBorder="1" applyAlignment="1">
      <alignment horizontal="left" wrapText="1"/>
    </xf>
    <xf numFmtId="0" fontId="12" fillId="0" borderId="1" xfId="0" applyFont="1" applyBorder="1" applyAlignment="1">
      <alignment horizontal="left" wrapText="1"/>
    </xf>
    <xf numFmtId="167" fontId="18" fillId="0" borderId="1" xfId="0" applyNumberFormat="1" applyFont="1" applyBorder="1" applyAlignment="1">
      <alignment horizontal="left" wrapText="1"/>
    </xf>
    <xf numFmtId="164" fontId="5" fillId="11" borderId="1" xfId="0" applyNumberFormat="1" applyFont="1" applyFill="1" applyBorder="1" applyAlignment="1">
      <alignment horizontal="left" wrapText="1"/>
    </xf>
    <xf numFmtId="0" fontId="5" fillId="11" borderId="1" xfId="0" applyFont="1" applyFill="1" applyBorder="1" applyAlignment="1">
      <alignment horizontal="left" wrapText="1"/>
    </xf>
    <xf numFmtId="0" fontId="5" fillId="18" borderId="1" xfId="0" applyFont="1" applyFill="1" applyBorder="1" applyAlignment="1">
      <alignment horizontal="left" wrapText="1"/>
    </xf>
    <xf numFmtId="167" fontId="5" fillId="0" borderId="1" xfId="0" applyNumberFormat="1" applyFont="1" applyBorder="1" applyAlignment="1">
      <alignment horizontal="left" wrapText="1"/>
    </xf>
    <xf numFmtId="164" fontId="18" fillId="19" borderId="1" xfId="0" applyNumberFormat="1" applyFont="1" applyFill="1" applyBorder="1" applyAlignment="1">
      <alignment horizontal="left" wrapText="1"/>
    </xf>
    <xf numFmtId="167" fontId="3" fillId="19" borderId="1" xfId="0" applyNumberFormat="1" applyFont="1" applyFill="1" applyBorder="1" applyAlignment="1">
      <alignment horizontal="left" wrapText="1"/>
    </xf>
    <xf numFmtId="0" fontId="3" fillId="5" borderId="8" xfId="0" applyFont="1" applyFill="1" applyBorder="1" applyAlignment="1">
      <alignment horizontal="left" wrapText="1"/>
    </xf>
    <xf numFmtId="0" fontId="31" fillId="0" borderId="1" xfId="0" applyFont="1" applyBorder="1" applyAlignment="1">
      <alignment horizontal="left" wrapText="1"/>
    </xf>
    <xf numFmtId="0" fontId="0" fillId="0" borderId="0" xfId="0" applyBorder="1"/>
    <xf numFmtId="0" fontId="0" fillId="0" borderId="16" xfId="0" applyBorder="1"/>
    <xf numFmtId="0" fontId="32" fillId="0" borderId="0" xfId="0" applyFont="1"/>
    <xf numFmtId="0" fontId="0" fillId="0" borderId="1" xfId="0" applyBorder="1" applyAlignment="1">
      <alignment vertical="center" wrapText="1"/>
    </xf>
    <xf numFmtId="17" fontId="0" fillId="0" borderId="1" xfId="0" applyNumberFormat="1" applyBorder="1"/>
    <xf numFmtId="0" fontId="0" fillId="0" borderId="1" xfId="0" applyBorder="1" applyAlignment="1">
      <alignment wrapText="1"/>
    </xf>
    <xf numFmtId="0" fontId="30" fillId="0" borderId="1" xfId="0" applyFont="1" applyBorder="1" applyAlignment="1">
      <alignment vertical="center" wrapText="1"/>
    </xf>
    <xf numFmtId="0" fontId="30" fillId="0" borderId="1" xfId="0" applyFont="1" applyBorder="1" applyAlignment="1">
      <alignment horizontal="left" vertical="center"/>
    </xf>
    <xf numFmtId="0" fontId="0" fillId="5" borderId="1" xfId="0" applyFill="1" applyBorder="1"/>
    <xf numFmtId="0" fontId="0" fillId="0" borderId="1" xfId="0" applyFill="1" applyBorder="1" applyAlignment="1">
      <alignment wrapText="1"/>
    </xf>
    <xf numFmtId="0" fontId="0" fillId="5" borderId="1" xfId="0" applyFill="1" applyBorder="1" applyAlignment="1">
      <alignment wrapText="1"/>
    </xf>
    <xf numFmtId="0" fontId="0" fillId="0" borderId="1" xfId="0" applyFont="1" applyBorder="1" applyAlignment="1">
      <alignment wrapText="1"/>
    </xf>
    <xf numFmtId="0" fontId="0" fillId="0" borderId="1" xfId="0" applyFont="1" applyBorder="1"/>
    <xf numFmtId="0" fontId="33" fillId="5" borderId="1" xfId="0" applyFont="1" applyFill="1" applyBorder="1"/>
    <xf numFmtId="0" fontId="0" fillId="0" borderId="1" xfId="0" applyFill="1" applyBorder="1"/>
    <xf numFmtId="0" fontId="5" fillId="11" borderId="7" xfId="0" applyFont="1" applyFill="1" applyBorder="1" applyAlignment="1">
      <alignment horizontal="left" wrapText="1"/>
    </xf>
    <xf numFmtId="0" fontId="5" fillId="18" borderId="7" xfId="0" applyFont="1" applyFill="1" applyBorder="1" applyAlignment="1">
      <alignment horizontal="left" wrapText="1"/>
    </xf>
    <xf numFmtId="164" fontId="18" fillId="4" borderId="7" xfId="0" applyNumberFormat="1" applyFont="1" applyFill="1" applyBorder="1" applyAlignment="1">
      <alignment horizontal="left" wrapText="1"/>
    </xf>
    <xf numFmtId="0" fontId="0" fillId="0" borderId="7" xfId="0" applyFont="1" applyBorder="1"/>
    <xf numFmtId="0" fontId="30" fillId="0" borderId="1" xfId="0" applyFont="1" applyFill="1" applyBorder="1" applyAlignment="1">
      <alignment vertical="center" wrapText="1"/>
    </xf>
    <xf numFmtId="0" fontId="0" fillId="0" borderId="1" xfId="0" applyFont="1" applyFill="1" applyBorder="1"/>
    <xf numFmtId="0" fontId="3" fillId="4" borderId="8" xfId="0" applyFont="1" applyFill="1" applyBorder="1" applyAlignment="1">
      <alignment horizontal="left" wrapText="1"/>
    </xf>
    <xf numFmtId="167" fontId="3" fillId="4" borderId="1" xfId="0" applyNumberFormat="1" applyFont="1" applyFill="1" applyBorder="1" applyAlignment="1">
      <alignment horizontal="right" wrapText="1"/>
    </xf>
    <xf numFmtId="167" fontId="3" fillId="4" borderId="1" xfId="0" applyNumberFormat="1" applyFont="1" applyFill="1" applyBorder="1" applyAlignment="1">
      <alignment horizontal="left" wrapText="1"/>
    </xf>
    <xf numFmtId="167" fontId="3" fillId="4" borderId="8" xfId="0" applyNumberFormat="1" applyFont="1" applyFill="1" applyBorder="1" applyAlignment="1">
      <alignment horizontal="right" wrapText="1"/>
    </xf>
    <xf numFmtId="167" fontId="3" fillId="4" borderId="8" xfId="0" applyNumberFormat="1" applyFont="1" applyFill="1" applyBorder="1" applyAlignment="1">
      <alignment horizontal="left" wrapText="1"/>
    </xf>
    <xf numFmtId="167" fontId="3" fillId="18" borderId="1" xfId="0" applyNumberFormat="1" applyFont="1" applyFill="1" applyBorder="1" applyAlignment="1">
      <alignment horizontal="left" wrapText="1"/>
    </xf>
    <xf numFmtId="167" fontId="3" fillId="4" borderId="17" xfId="0" applyNumberFormat="1" applyFont="1" applyFill="1" applyBorder="1" applyAlignment="1">
      <alignment horizontal="right" wrapText="1"/>
    </xf>
    <xf numFmtId="167" fontId="5" fillId="4" borderId="1" xfId="0" applyNumberFormat="1" applyFont="1" applyFill="1" applyBorder="1" applyAlignment="1">
      <alignment horizontal="left" wrapText="1"/>
    </xf>
    <xf numFmtId="0" fontId="5" fillId="4" borderId="8" xfId="0" applyFont="1" applyFill="1" applyBorder="1" applyAlignment="1">
      <alignment horizontal="left" wrapText="1"/>
    </xf>
    <xf numFmtId="167" fontId="5" fillId="4" borderId="8" xfId="0" applyNumberFormat="1" applyFont="1" applyFill="1" applyBorder="1" applyAlignment="1">
      <alignment horizontal="right" wrapText="1"/>
    </xf>
    <xf numFmtId="164" fontId="3" fillId="4" borderId="8" xfId="0" applyNumberFormat="1" applyFont="1" applyFill="1" applyBorder="1" applyAlignment="1">
      <alignment horizontal="left" wrapText="1"/>
    </xf>
    <xf numFmtId="0" fontId="12" fillId="4" borderId="8" xfId="0" applyFont="1" applyFill="1" applyBorder="1" applyAlignment="1">
      <alignment horizontal="left" wrapText="1"/>
    </xf>
    <xf numFmtId="2" fontId="3" fillId="4" borderId="1" xfId="0" applyNumberFormat="1" applyFont="1" applyFill="1" applyBorder="1" applyAlignment="1">
      <alignment horizontal="left" wrapText="1"/>
    </xf>
    <xf numFmtId="167" fontId="3" fillId="0" borderId="8" xfId="0" applyNumberFormat="1" applyFont="1" applyBorder="1" applyAlignment="1">
      <alignment horizontal="left" vertical="center" wrapText="1"/>
    </xf>
    <xf numFmtId="167" fontId="3" fillId="0" borderId="8" xfId="0" applyNumberFormat="1" applyFont="1" applyBorder="1" applyAlignment="1">
      <alignment vertical="center" wrapText="1"/>
    </xf>
    <xf numFmtId="0" fontId="3" fillId="4" borderId="1" xfId="0" applyFont="1" applyFill="1" applyBorder="1" applyAlignment="1">
      <alignment horizontal="left" vertical="center" wrapText="1"/>
    </xf>
    <xf numFmtId="164" fontId="3" fillId="4" borderId="1" xfId="0" applyNumberFormat="1" applyFont="1" applyFill="1" applyBorder="1" applyAlignment="1">
      <alignment horizontal="left" vertical="center" wrapText="1"/>
    </xf>
    <xf numFmtId="167" fontId="3" fillId="4" borderId="1" xfId="0" applyNumberFormat="1" applyFont="1" applyFill="1" applyBorder="1" applyAlignment="1">
      <alignment horizontal="right" vertical="center" wrapText="1"/>
    </xf>
    <xf numFmtId="167" fontId="3" fillId="4" borderId="1" xfId="0" applyNumberFormat="1" applyFont="1" applyFill="1" applyBorder="1" applyAlignment="1">
      <alignment horizontal="left" vertical="center" wrapText="1"/>
    </xf>
    <xf numFmtId="164" fontId="35" fillId="4" borderId="1" xfId="2" applyNumberFormat="1" applyFont="1" applyFill="1" applyBorder="1" applyAlignment="1">
      <alignment horizontal="left" vertical="center" wrapText="1"/>
    </xf>
    <xf numFmtId="164" fontId="3" fillId="20" borderId="1" xfId="0" applyNumberFormat="1" applyFont="1" applyFill="1" applyBorder="1" applyAlignment="1">
      <alignment horizontal="left" vertical="center" wrapText="1"/>
    </xf>
    <xf numFmtId="0" fontId="5" fillId="4" borderId="1" xfId="0" applyFont="1" applyFill="1" applyBorder="1" applyAlignment="1">
      <alignment horizontal="left" vertical="center" wrapText="1"/>
    </xf>
    <xf numFmtId="167" fontId="5" fillId="4" borderId="1" xfId="0" applyNumberFormat="1" applyFont="1" applyFill="1" applyBorder="1" applyAlignment="1">
      <alignment horizontal="right" vertical="center" wrapText="1"/>
    </xf>
    <xf numFmtId="167" fontId="5" fillId="4" borderId="1" xfId="0" applyNumberFormat="1" applyFont="1" applyFill="1" applyBorder="1" applyAlignment="1">
      <alignment horizontal="left" vertical="center" wrapText="1"/>
    </xf>
    <xf numFmtId="2" fontId="3" fillId="4" borderId="1" xfId="0" applyNumberFormat="1" applyFont="1" applyFill="1" applyBorder="1" applyAlignment="1">
      <alignment horizontal="left" vertical="center" wrapText="1"/>
    </xf>
    <xf numFmtId="167" fontId="3" fillId="0" borderId="1" xfId="0" applyNumberFormat="1" applyFont="1" applyBorder="1" applyAlignment="1">
      <alignment horizontal="right" vertical="center" wrapText="1"/>
    </xf>
    <xf numFmtId="167" fontId="3" fillId="0" borderId="1" xfId="0" applyNumberFormat="1" applyFont="1" applyBorder="1" applyAlignment="1">
      <alignment horizontal="left" vertical="center" wrapText="1"/>
    </xf>
    <xf numFmtId="164" fontId="35" fillId="0" borderId="1" xfId="2" applyNumberFormat="1" applyFont="1" applyBorder="1" applyAlignment="1">
      <alignment horizontal="left" vertical="center"/>
    </xf>
    <xf numFmtId="167" fontId="3" fillId="5" borderId="1" xfId="0" applyNumberFormat="1" applyFont="1" applyFill="1" applyBorder="1" applyAlignment="1">
      <alignment horizontal="left" vertical="center" wrapText="1"/>
    </xf>
    <xf numFmtId="167" fontId="3" fillId="21" borderId="1" xfId="0" applyNumberFormat="1" applyFont="1" applyFill="1" applyBorder="1" applyAlignment="1">
      <alignment horizontal="left" vertical="center" wrapText="1"/>
    </xf>
    <xf numFmtId="0" fontId="3" fillId="0" borderId="1" xfId="0" applyFont="1" applyBorder="1" applyAlignment="1">
      <alignment horizontal="left" vertical="center" wrapText="1"/>
    </xf>
    <xf numFmtId="164" fontId="35" fillId="4" borderId="1" xfId="2" applyNumberFormat="1" applyFont="1" applyFill="1" applyBorder="1" applyAlignment="1">
      <alignment horizontal="left" vertical="center"/>
    </xf>
    <xf numFmtId="167" fontId="3" fillId="0" borderId="1" xfId="0" applyNumberFormat="1" applyFont="1" applyBorder="1" applyAlignment="1">
      <alignment vertical="center" wrapText="1"/>
    </xf>
    <xf numFmtId="2" fontId="5" fillId="4" borderId="1" xfId="0" applyNumberFormat="1" applyFont="1" applyFill="1" applyBorder="1" applyAlignment="1">
      <alignment horizontal="left" vertical="center" wrapText="1"/>
    </xf>
    <xf numFmtId="0" fontId="5" fillId="0" borderId="1" xfId="0" applyFont="1" applyBorder="1" applyAlignment="1">
      <alignment vertical="center" wrapText="1"/>
    </xf>
    <xf numFmtId="167" fontId="5" fillId="0" borderId="1" xfId="0" applyNumberFormat="1" applyFont="1" applyBorder="1" applyAlignment="1">
      <alignment vertical="center" wrapText="1"/>
    </xf>
    <xf numFmtId="167" fontId="5" fillId="0" borderId="1" xfId="0" applyNumberFormat="1" applyFont="1" applyBorder="1" applyAlignment="1">
      <alignment horizontal="left" vertical="center" wrapText="1"/>
    </xf>
    <xf numFmtId="164" fontId="35" fillId="0" borderId="1" xfId="2" applyNumberFormat="1" applyFont="1" applyBorder="1" applyAlignment="1">
      <alignment horizontal="left" vertical="center" wrapText="1"/>
    </xf>
    <xf numFmtId="164" fontId="3" fillId="0" borderId="1" xfId="0" applyNumberFormat="1" applyFont="1" applyBorder="1" applyAlignment="1">
      <alignment horizontal="left" vertical="center" wrapText="1"/>
    </xf>
    <xf numFmtId="0" fontId="12" fillId="0" borderId="1" xfId="0" applyFont="1" applyBorder="1" applyAlignment="1">
      <alignment vertical="center" wrapText="1"/>
    </xf>
    <xf numFmtId="164" fontId="5" fillId="0" borderId="1" xfId="0" applyNumberFormat="1" applyFont="1" applyBorder="1" applyAlignment="1">
      <alignment horizontal="left" vertical="center" wrapText="1"/>
    </xf>
    <xf numFmtId="0" fontId="3" fillId="0" borderId="8" xfId="0" applyFont="1" applyBorder="1" applyAlignment="1">
      <alignment horizontal="left" vertical="center" wrapText="1"/>
    </xf>
    <xf numFmtId="0" fontId="35" fillId="0" borderId="8" xfId="2" applyFont="1" applyBorder="1" applyAlignment="1">
      <alignment horizontal="left" vertical="center" wrapText="1"/>
    </xf>
    <xf numFmtId="2" fontId="3" fillId="0" borderId="1" xfId="0" applyNumberFormat="1" applyFont="1" applyBorder="1" applyAlignment="1">
      <alignment horizontal="left" vertical="center" wrapText="1"/>
    </xf>
    <xf numFmtId="0" fontId="3" fillId="4" borderId="8" xfId="0" applyFont="1" applyFill="1" applyBorder="1" applyAlignment="1">
      <alignment horizontal="left" vertical="center" wrapText="1"/>
    </xf>
    <xf numFmtId="164" fontId="3" fillId="4" borderId="8" xfId="0" applyNumberFormat="1" applyFont="1" applyFill="1" applyBorder="1" applyAlignment="1">
      <alignment horizontal="left" vertical="center" wrapText="1"/>
    </xf>
    <xf numFmtId="164" fontId="35" fillId="4" borderId="8" xfId="2" applyNumberFormat="1" applyFont="1" applyFill="1" applyBorder="1" applyAlignment="1">
      <alignment horizontal="left" vertical="center" wrapText="1"/>
    </xf>
    <xf numFmtId="164" fontId="3" fillId="4" borderId="0" xfId="0" applyNumberFormat="1" applyFont="1" applyFill="1" applyBorder="1" applyAlignment="1">
      <alignment horizontal="left" wrapText="1"/>
    </xf>
    <xf numFmtId="167" fontId="3" fillId="4" borderId="8" xfId="0" applyNumberFormat="1" applyFont="1" applyFill="1" applyBorder="1" applyAlignment="1">
      <alignment horizontal="left" vertical="center" wrapText="1"/>
    </xf>
    <xf numFmtId="2" fontId="3" fillId="4" borderId="8" xfId="0" applyNumberFormat="1" applyFont="1" applyFill="1" applyBorder="1" applyAlignment="1">
      <alignment horizontal="left" wrapText="1"/>
    </xf>
    <xf numFmtId="0" fontId="5" fillId="4" borderId="8" xfId="0" applyFont="1" applyFill="1" applyBorder="1" applyAlignment="1">
      <alignment horizontal="left" vertical="center" wrapText="1"/>
    </xf>
    <xf numFmtId="0" fontId="12" fillId="4" borderId="1" xfId="0" applyFont="1" applyFill="1" applyBorder="1" applyAlignment="1">
      <alignment horizontal="left" wrapText="1"/>
    </xf>
    <xf numFmtId="167" fontId="5" fillId="4" borderId="1" xfId="0" applyNumberFormat="1" applyFont="1" applyFill="1" applyBorder="1" applyAlignment="1">
      <alignment horizontal="right" wrapText="1"/>
    </xf>
    <xf numFmtId="167" fontId="3" fillId="4" borderId="8" xfId="0" applyNumberFormat="1" applyFont="1" applyFill="1" applyBorder="1" applyAlignment="1">
      <alignment horizontal="right" vertical="center" wrapText="1"/>
    </xf>
    <xf numFmtId="167" fontId="3" fillId="4" borderId="17" xfId="0" applyNumberFormat="1" applyFont="1" applyFill="1" applyBorder="1" applyAlignment="1">
      <alignment horizontal="right" vertical="center" wrapText="1"/>
    </xf>
    <xf numFmtId="167" fontId="5" fillId="4" borderId="8" xfId="0" applyNumberFormat="1" applyFont="1" applyFill="1" applyBorder="1" applyAlignment="1">
      <alignment horizontal="right" vertical="center" wrapText="1"/>
    </xf>
    <xf numFmtId="167" fontId="5" fillId="4" borderId="8" xfId="0" applyNumberFormat="1" applyFont="1" applyFill="1" applyBorder="1" applyAlignment="1">
      <alignment horizontal="left" wrapText="1"/>
    </xf>
    <xf numFmtId="167" fontId="5" fillId="4" borderId="8" xfId="0" applyNumberFormat="1" applyFont="1" applyFill="1" applyBorder="1" applyAlignment="1">
      <alignment horizontal="left" vertical="center" wrapText="1"/>
    </xf>
    <xf numFmtId="164" fontId="3" fillId="5" borderId="8" xfId="0" applyNumberFormat="1" applyFont="1" applyFill="1" applyBorder="1" applyAlignment="1">
      <alignment horizontal="left" wrapText="1"/>
    </xf>
    <xf numFmtId="164" fontId="3" fillId="5" borderId="8" xfId="0" applyNumberFormat="1" applyFont="1" applyFill="1" applyBorder="1" applyAlignment="1">
      <alignment horizontal="left" vertical="center" wrapText="1"/>
    </xf>
    <xf numFmtId="164" fontId="3" fillId="0" borderId="8" xfId="0" applyNumberFormat="1" applyFont="1" applyFill="1" applyBorder="1" applyAlignment="1">
      <alignment horizontal="left" wrapText="1"/>
    </xf>
    <xf numFmtId="0" fontId="3" fillId="5" borderId="1" xfId="0" applyFont="1" applyFill="1" applyBorder="1" applyAlignment="1">
      <alignment vertical="center" wrapText="1"/>
    </xf>
    <xf numFmtId="0" fontId="3" fillId="0" borderId="1" xfId="0" applyFont="1" applyFill="1" applyBorder="1" applyAlignment="1">
      <alignment vertical="center" wrapText="1"/>
    </xf>
    <xf numFmtId="0" fontId="12" fillId="0" borderId="1" xfId="0" applyFont="1" applyFill="1" applyBorder="1" applyAlignment="1">
      <alignment vertical="center" wrapText="1"/>
    </xf>
    <xf numFmtId="2" fontId="3" fillId="0" borderId="1" xfId="0" applyNumberFormat="1" applyFont="1" applyFill="1" applyBorder="1" applyAlignment="1">
      <alignment horizontal="left" wrapText="1"/>
    </xf>
    <xf numFmtId="2" fontId="3" fillId="0" borderId="1" xfId="0" applyNumberFormat="1" applyFont="1" applyFill="1" applyBorder="1" applyAlignment="1">
      <alignment horizontal="left" vertical="center" wrapText="1"/>
    </xf>
    <xf numFmtId="0" fontId="3" fillId="0" borderId="8" xfId="0" applyFont="1" applyFill="1" applyBorder="1" applyAlignment="1">
      <alignment vertical="center" wrapText="1"/>
    </xf>
    <xf numFmtId="0" fontId="3" fillId="0" borderId="1" xfId="0" applyFont="1" applyFill="1" applyBorder="1" applyAlignment="1">
      <alignment horizontal="left" vertical="center" wrapText="1"/>
    </xf>
    <xf numFmtId="0" fontId="0" fillId="5" borderId="0" xfId="0" applyFont="1" applyFill="1"/>
    <xf numFmtId="0" fontId="0" fillId="5" borderId="0" xfId="0" applyFont="1" applyFill="1" applyBorder="1"/>
    <xf numFmtId="0" fontId="3" fillId="5" borderId="8" xfId="0" applyFont="1" applyFill="1" applyBorder="1" applyAlignment="1">
      <alignment horizontal="left" vertical="center" wrapText="1"/>
    </xf>
    <xf numFmtId="164" fontId="3" fillId="5" borderId="1" xfId="0" applyNumberFormat="1" applyFont="1" applyFill="1" applyBorder="1" applyAlignment="1">
      <alignment horizontal="left" vertical="center" wrapText="1"/>
    </xf>
    <xf numFmtId="0" fontId="3" fillId="5" borderId="1" xfId="0" applyFont="1" applyFill="1" applyBorder="1" applyAlignment="1">
      <alignment horizontal="left" vertical="center" wrapText="1"/>
    </xf>
    <xf numFmtId="0" fontId="0" fillId="5" borderId="1" xfId="0" applyFont="1" applyFill="1" applyBorder="1"/>
    <xf numFmtId="167" fontId="3" fillId="5" borderId="1" xfId="0" applyNumberFormat="1" applyFont="1" applyFill="1" applyBorder="1" applyAlignment="1">
      <alignment horizontal="left" wrapText="1"/>
    </xf>
    <xf numFmtId="167" fontId="3" fillId="18" borderId="0" xfId="0" applyNumberFormat="1" applyFont="1" applyFill="1" applyBorder="1" applyAlignment="1">
      <alignment horizontal="left" wrapText="1"/>
    </xf>
    <xf numFmtId="0" fontId="18" fillId="18" borderId="0" xfId="0" applyFont="1" applyFill="1" applyBorder="1" applyAlignment="1">
      <alignment horizontal="left" wrapText="1"/>
    </xf>
    <xf numFmtId="0" fontId="3" fillId="18" borderId="0" xfId="0" applyFont="1" applyFill="1" applyBorder="1" applyAlignment="1">
      <alignment horizontal="left" wrapText="1"/>
    </xf>
    <xf numFmtId="0" fontId="0" fillId="5" borderId="0" xfId="0" applyFont="1" applyFill="1" applyAlignment="1">
      <alignment wrapText="1"/>
    </xf>
    <xf numFmtId="0" fontId="0" fillId="0" borderId="16" xfId="0" applyFill="1" applyBorder="1"/>
    <xf numFmtId="0" fontId="2" fillId="2" borderId="1" xfId="0" applyFont="1" applyFill="1" applyBorder="1" applyAlignment="1">
      <alignment horizontal="left" vertical="center" wrapText="1"/>
    </xf>
    <xf numFmtId="164" fontId="2" fillId="2" borderId="1" xfId="0" applyNumberFormat="1" applyFont="1" applyFill="1" applyBorder="1" applyAlignment="1">
      <alignment horizontal="left" vertical="center" wrapText="1"/>
    </xf>
    <xf numFmtId="2" fontId="2" fillId="2" borderId="1" xfId="0" applyNumberFormat="1" applyFont="1" applyFill="1" applyBorder="1" applyAlignment="1">
      <alignment horizontal="left" vertical="center" wrapText="1"/>
    </xf>
    <xf numFmtId="43" fontId="2" fillId="2" borderId="1" xfId="3" applyFont="1" applyFill="1" applyBorder="1" applyAlignment="1">
      <alignment horizontal="left" vertical="center" wrapText="1"/>
    </xf>
    <xf numFmtId="43" fontId="2" fillId="2" borderId="1" xfId="3" applyFont="1" applyFill="1" applyBorder="1" applyAlignment="1">
      <alignment vertical="center" wrapText="1"/>
    </xf>
    <xf numFmtId="167" fontId="2" fillId="2" borderId="1" xfId="0" applyNumberFormat="1" applyFont="1" applyFill="1" applyBorder="1" applyAlignment="1">
      <alignment horizontal="left" vertical="center" wrapText="1"/>
    </xf>
    <xf numFmtId="0" fontId="3" fillId="4" borderId="18" xfId="0" applyFont="1" applyFill="1" applyBorder="1" applyAlignment="1">
      <alignment horizontal="left" vertical="center" wrapText="1"/>
    </xf>
    <xf numFmtId="165" fontId="3" fillId="4" borderId="1" xfId="0" applyNumberFormat="1" applyFont="1" applyFill="1" applyBorder="1" applyAlignment="1">
      <alignment horizontal="left" vertical="center" wrapText="1"/>
    </xf>
    <xf numFmtId="0" fontId="5" fillId="4" borderId="1" xfId="0" applyFont="1" applyFill="1" applyBorder="1" applyAlignment="1">
      <alignment vertical="center" wrapText="1"/>
    </xf>
    <xf numFmtId="0" fontId="3" fillId="21" borderId="1" xfId="0" applyFont="1" applyFill="1" applyBorder="1" applyAlignment="1">
      <alignment horizontal="left" vertical="center" wrapText="1"/>
    </xf>
    <xf numFmtId="167" fontId="3" fillId="4" borderId="18" xfId="0" applyNumberFormat="1" applyFont="1" applyFill="1" applyBorder="1" applyAlignment="1">
      <alignment horizontal="left" vertical="center" wrapText="1"/>
    </xf>
    <xf numFmtId="43" fontId="3" fillId="4" borderId="1" xfId="3" applyFont="1" applyFill="1" applyBorder="1" applyAlignment="1">
      <alignment horizontal="left" vertical="center" wrapText="1"/>
    </xf>
    <xf numFmtId="43" fontId="5" fillId="4" borderId="1" xfId="3" applyFont="1" applyFill="1" applyBorder="1" applyAlignment="1">
      <alignment vertical="center" wrapText="1"/>
    </xf>
    <xf numFmtId="43" fontId="3" fillId="21" borderId="1" xfId="3" applyFont="1" applyFill="1" applyBorder="1" applyAlignment="1">
      <alignment horizontal="left" vertical="center" wrapText="1"/>
    </xf>
    <xf numFmtId="43" fontId="3" fillId="4" borderId="1" xfId="3" applyFont="1" applyFill="1" applyBorder="1" applyAlignment="1">
      <alignment vertical="center" wrapText="1"/>
    </xf>
    <xf numFmtId="0" fontId="3" fillId="4" borderId="18" xfId="0" applyFont="1" applyFill="1" applyBorder="1" applyAlignment="1">
      <alignment vertical="center" wrapText="1"/>
    </xf>
    <xf numFmtId="0" fontId="3" fillId="4" borderId="1" xfId="0" applyFont="1" applyFill="1" applyBorder="1" applyAlignment="1">
      <alignment vertical="center" wrapText="1"/>
    </xf>
    <xf numFmtId="0" fontId="5" fillId="21" borderId="1" xfId="0" applyFont="1" applyFill="1" applyBorder="1" applyAlignment="1">
      <alignment horizontal="left" vertical="center" wrapText="1"/>
    </xf>
    <xf numFmtId="43" fontId="5" fillId="4" borderId="1" xfId="3" applyFont="1" applyFill="1" applyBorder="1" applyAlignment="1">
      <alignment horizontal="left" vertical="center" wrapText="1"/>
    </xf>
    <xf numFmtId="0" fontId="5" fillId="4" borderId="18" xfId="0" applyFont="1" applyFill="1" applyBorder="1" applyAlignment="1">
      <alignment vertical="center" wrapText="1"/>
    </xf>
    <xf numFmtId="43" fontId="3" fillId="0" borderId="1" xfId="3" applyFont="1" applyBorder="1" applyAlignment="1">
      <alignment horizontal="left" vertical="center" wrapText="1"/>
    </xf>
    <xf numFmtId="2" fontId="3" fillId="4" borderId="8" xfId="0" applyNumberFormat="1" applyFont="1" applyFill="1" applyBorder="1" applyAlignment="1">
      <alignment horizontal="left" vertical="center" wrapText="1"/>
    </xf>
    <xf numFmtId="0" fontId="3" fillId="4" borderId="8" xfId="0" applyFont="1" applyFill="1" applyBorder="1" applyAlignment="1">
      <alignment vertical="center" wrapText="1"/>
    </xf>
    <xf numFmtId="43" fontId="3" fillId="4" borderId="8" xfId="3" applyFont="1" applyFill="1" applyBorder="1" applyAlignment="1">
      <alignment vertical="center" wrapText="1"/>
    </xf>
    <xf numFmtId="43" fontId="3" fillId="21" borderId="1" xfId="3" applyFont="1" applyFill="1" applyBorder="1" applyAlignment="1">
      <alignment vertical="center" wrapText="1"/>
    </xf>
    <xf numFmtId="43" fontId="5" fillId="0" borderId="1" xfId="3" applyFont="1" applyBorder="1" applyAlignment="1">
      <alignment vertical="center" wrapText="1"/>
    </xf>
    <xf numFmtId="43" fontId="3" fillId="0" borderId="1" xfId="3" applyFont="1" applyBorder="1" applyAlignment="1">
      <alignment vertical="center" wrapText="1"/>
    </xf>
    <xf numFmtId="0" fontId="12" fillId="4" borderId="1" xfId="0" applyFont="1" applyFill="1" applyBorder="1" applyAlignment="1">
      <alignment vertical="center" wrapText="1"/>
    </xf>
    <xf numFmtId="0" fontId="5" fillId="4" borderId="8" xfId="0" applyFont="1" applyFill="1" applyBorder="1" applyAlignment="1">
      <alignment vertical="center" wrapText="1"/>
    </xf>
    <xf numFmtId="43" fontId="3" fillId="4" borderId="8" xfId="3" applyFont="1" applyFill="1" applyBorder="1" applyAlignment="1">
      <alignment horizontal="left" vertical="center" wrapText="1"/>
    </xf>
    <xf numFmtId="3" fontId="3" fillId="0" borderId="8" xfId="0" applyNumberFormat="1" applyFont="1" applyBorder="1" applyAlignment="1">
      <alignment horizontal="left" vertical="center" wrapText="1"/>
    </xf>
    <xf numFmtId="3" fontId="3" fillId="0" borderId="8" xfId="0" applyNumberFormat="1" applyFont="1" applyBorder="1" applyAlignment="1">
      <alignment vertical="center" wrapText="1"/>
    </xf>
    <xf numFmtId="167" fontId="3" fillId="0" borderId="8" xfId="0" applyNumberFormat="1" applyFont="1" applyBorder="1" applyAlignment="1">
      <alignment horizontal="right" vertical="center" wrapText="1"/>
    </xf>
    <xf numFmtId="0" fontId="12" fillId="4" borderId="8" xfId="0" applyFont="1" applyFill="1" applyBorder="1" applyAlignment="1">
      <alignment vertical="center" wrapText="1"/>
    </xf>
    <xf numFmtId="0" fontId="3" fillId="4" borderId="19" xfId="0" applyFont="1" applyFill="1" applyBorder="1" applyAlignment="1">
      <alignment vertical="center" wrapText="1"/>
    </xf>
    <xf numFmtId="0" fontId="3" fillId="4" borderId="19" xfId="0" applyFont="1" applyFill="1" applyBorder="1" applyAlignment="1">
      <alignment horizontal="left" vertical="center" wrapText="1"/>
    </xf>
    <xf numFmtId="43" fontId="3" fillId="0" borderId="8" xfId="3" applyFont="1" applyBorder="1" applyAlignment="1">
      <alignment vertical="center" wrapText="1"/>
    </xf>
    <xf numFmtId="0" fontId="3" fillId="4" borderId="0" xfId="0" applyFont="1" applyFill="1" applyAlignment="1">
      <alignment vertical="center" wrapText="1"/>
    </xf>
    <xf numFmtId="167" fontId="2" fillId="2" borderId="1" xfId="0" applyNumberFormat="1" applyFont="1" applyFill="1" applyBorder="1" applyAlignment="1">
      <alignment horizontal="left" vertical="center"/>
    </xf>
    <xf numFmtId="6" fontId="3" fillId="0" borderId="1" xfId="0" applyNumberFormat="1" applyFont="1" applyBorder="1" applyAlignment="1">
      <alignment horizontal="left" vertical="center"/>
    </xf>
    <xf numFmtId="167" fontId="3" fillId="4" borderId="1" xfId="0" applyNumberFormat="1" applyFont="1" applyFill="1" applyBorder="1" applyAlignment="1">
      <alignment vertical="center" wrapText="1"/>
    </xf>
    <xf numFmtId="0" fontId="3" fillId="19" borderId="1" xfId="0" applyFont="1" applyFill="1" applyBorder="1" applyAlignment="1">
      <alignment vertical="center" wrapText="1"/>
    </xf>
    <xf numFmtId="43" fontId="5" fillId="0" borderId="1" xfId="3" applyFont="1" applyBorder="1" applyAlignment="1">
      <alignment horizontal="left" vertical="center" wrapText="1"/>
    </xf>
    <xf numFmtId="0" fontId="3" fillId="19" borderId="19" xfId="0" applyFont="1" applyFill="1" applyBorder="1" applyAlignment="1">
      <alignment vertical="center" wrapText="1"/>
    </xf>
    <xf numFmtId="43" fontId="3" fillId="0" borderId="8" xfId="3" applyFont="1" applyBorder="1" applyAlignment="1">
      <alignment horizontal="left" vertical="center" wrapText="1"/>
    </xf>
    <xf numFmtId="0" fontId="3" fillId="4" borderId="20" xfId="0" applyFont="1" applyFill="1" applyBorder="1" applyAlignment="1">
      <alignment horizontal="left" vertical="center" wrapText="1"/>
    </xf>
    <xf numFmtId="43" fontId="3" fillId="5" borderId="1" xfId="3" applyFont="1" applyFill="1" applyBorder="1" applyAlignment="1">
      <alignment horizontal="left" vertical="center" wrapText="1"/>
    </xf>
    <xf numFmtId="0" fontId="38" fillId="0" borderId="0" xfId="0" applyFont="1"/>
    <xf numFmtId="0" fontId="30" fillId="0" borderId="1" xfId="0" applyFont="1" applyBorder="1" applyAlignment="1">
      <alignment horizontal="left" vertical="center" wrapText="1"/>
    </xf>
    <xf numFmtId="0" fontId="25" fillId="0" borderId="21" xfId="0" applyFont="1" applyBorder="1"/>
  </cellXfs>
  <cellStyles count="4">
    <cellStyle name="Comma" xfId="3" builtinId="3"/>
    <cellStyle name="Currency" xfId="1" builtinId="4"/>
    <cellStyle name="Hyperlink" xfId="2" builtinId="8"/>
    <cellStyle name="Normal" xfId="0" builtinId="0"/>
  </cellStyles>
  <dxfs count="61">
    <dxf>
      <font>
        <strike val="0"/>
        <outline val="0"/>
        <shadow val="0"/>
        <u val="none"/>
        <vertAlign val="baseline"/>
        <sz val="8"/>
        <name val="Verdana"/>
        <scheme val="none"/>
      </font>
      <alignment horizontal="lef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righ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lef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7" formatCode="&quot;$&quot;#,##0"/>
      <fill>
        <patternFill patternType="solid">
          <fgColor indexed="64"/>
          <bgColor theme="6" tint="0.5999938962981048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7" formatCode="&quot;$&quot;#,##0"/>
      <fill>
        <patternFill patternType="solid">
          <fgColor indexed="64"/>
          <bgColor theme="6" tint="-0.249977111117893"/>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7" formatCode="&quot;$&quot;#,##0"/>
      <fill>
        <patternFill patternType="solid">
          <fgColor indexed="64"/>
          <bgColor theme="6" tint="0.5999938962981048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7" formatCode="&quot;$&quot;#,##0"/>
      <fill>
        <patternFill patternType="solid">
          <fgColor indexed="64"/>
          <bgColor theme="6"/>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7" formatCode="&quot;$&quot;#,##0"/>
      <fill>
        <patternFill patternType="solid">
          <fgColor indexed="64"/>
          <bgColor theme="6" tint="0.79998168889431442"/>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general"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lef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lef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general"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general"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4" formatCode="0.000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mediumDashDot">
          <color auto="1"/>
        </right>
        <top style="thin">
          <color auto="1"/>
        </top>
      </border>
    </dxf>
    <dxf>
      <font>
        <strike val="0"/>
        <outline val="0"/>
        <shadow val="0"/>
        <u val="none"/>
        <vertAlign val="baseline"/>
        <sz val="8"/>
        <name val="Verdana"/>
        <scheme val="none"/>
      </font>
      <numFmt numFmtId="167" formatCode="&quot;$&quot;#,##0"/>
      <alignment horizontal="center" vertical="bottom" textRotation="0" indent="0" justifyLastLine="0" shrinkToFit="0" readingOrder="0"/>
    </dxf>
    <dxf>
      <border outline="0">
        <bottom style="thin">
          <color auto="1"/>
        </bottom>
      </border>
    </dxf>
    <dxf>
      <font>
        <b val="0"/>
        <i val="0"/>
        <strike val="0"/>
        <condense val="0"/>
        <extend val="0"/>
        <outline val="0"/>
        <shadow val="0"/>
        <u val="none"/>
        <vertAlign val="baseline"/>
        <sz val="8"/>
        <color theme="0"/>
        <name val="Verdana"/>
        <scheme val="none"/>
      </font>
      <numFmt numFmtId="167" formatCode="&quot;$&quot;#,##0"/>
      <fill>
        <patternFill patternType="solid">
          <fgColor indexed="64"/>
          <bgColor theme="3"/>
        </patternFill>
      </fill>
      <alignment horizontal="left" vertical="bottom" textRotation="0" wrapText="1" indent="0" justifyLastLine="0" shrinkToFit="0" readingOrder="0"/>
    </dxf>
    <dxf>
      <font>
        <strike val="0"/>
        <outline val="0"/>
        <shadow val="0"/>
        <u val="none"/>
        <vertAlign val="baseline"/>
        <sz val="8"/>
        <name val="Verdana"/>
        <scheme val="none"/>
      </font>
      <alignment horizontal="lef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right"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general"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8"/>
        <name val="Verdana"/>
        <scheme val="none"/>
      </font>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Verdana"/>
        <scheme val="none"/>
      </font>
      <numFmt numFmtId="164" formatCode="0.000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mediumDashDot">
          <color auto="1"/>
        </right>
        <top style="thin">
          <color auto="1"/>
        </top>
      </border>
    </dxf>
    <dxf>
      <font>
        <strike val="0"/>
        <outline val="0"/>
        <shadow val="0"/>
        <u val="none"/>
        <vertAlign val="baseline"/>
        <sz val="8"/>
        <name val="Verdana"/>
        <scheme val="none"/>
      </font>
      <alignment horizontal="center" vertical="bottom" textRotation="0" indent="0" justifyLastLine="0" shrinkToFit="0" readingOrder="0"/>
    </dxf>
    <dxf>
      <border outline="0">
        <bottom style="thin">
          <color auto="1"/>
        </bottom>
      </border>
    </dxf>
    <dxf>
      <font>
        <b val="0"/>
        <i val="0"/>
        <strike val="0"/>
        <condense val="0"/>
        <extend val="0"/>
        <outline val="0"/>
        <shadow val="0"/>
        <u val="none"/>
        <vertAlign val="baseline"/>
        <sz val="8"/>
        <color theme="0"/>
        <name val="Verdana"/>
        <scheme val="none"/>
      </font>
      <numFmt numFmtId="167" formatCode="&quot;$&quot;#,##0"/>
      <fill>
        <patternFill patternType="solid">
          <fgColor indexed="64"/>
          <bgColor theme="3"/>
        </patternFill>
      </fill>
      <alignment horizontal="left" vertical="top" textRotation="0" wrapText="1" relative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illespiec\Desktop\Data%20Sheet%20-%20Additions%20for%2011-1-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gions"/>
      <sheetName val="PMs"/>
      <sheetName val="Data Sheet - Additions for 11-1"/>
    </sheetNames>
    <sheetDataSet>
      <sheetData sheetId="0"/>
      <sheetData sheetId="1"/>
      <sheetData sheetId="2"/>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MktgReport3" displayName="MktgReport3" ref="A1:S383" totalsRowShown="0" headerRowDxfId="60" dataDxfId="58" headerRowBorderDxfId="59" tableBorderDxfId="57">
  <sortState xmlns:xlrd2="http://schemas.microsoft.com/office/spreadsheetml/2017/richdata2" ref="A2:S383">
    <sortCondition ref="H1:H383"/>
  </sortState>
  <tableColumns count="19">
    <tableColumn id="1" xr3:uid="{00000000-0010-0000-0000-000001000000}" name="00-Proj " dataDxfId="56"/>
    <tableColumn id="2" xr3:uid="{00000000-0010-0000-0000-000002000000}" name="YYYY-Q declared" dataDxfId="55"/>
    <tableColumn id="3" xr3:uid="{00000000-0010-0000-0000-000003000000}" name="month declared" dataDxfId="54"/>
    <tableColumn id="4" xr3:uid="{00000000-0010-0000-0000-000004000000}" name="Submitted_x000a_year/month" dataDxfId="53"/>
    <tableColumn id="5" xr3:uid="{00000000-0010-0000-0000-000005000000}" name="Contr?" dataDxfId="52"/>
    <tableColumn id="6" xr3:uid="{00000000-0010-0000-0000-000006000000}" name="Title" dataDxfId="51"/>
    <tableColumn id="7" xr3:uid="{00000000-0010-0000-0000-000007000000}" name="Client" dataDxfId="50"/>
    <tableColumn id="8" xr3:uid="{00000000-0010-0000-0000-000008000000}" name="City" dataDxfId="49"/>
    <tableColumn id="9" xr3:uid="{00000000-0010-0000-0000-000009000000}" name="State" dataDxfId="48"/>
    <tableColumn id="10" xr3:uid="{00000000-0010-0000-0000-00000A000000}" name="Region" dataDxfId="47"/>
    <tableColumn id="11" xr3:uid="{00000000-0010-0000-0000-00000B000000}" name="Prime/Sub" dataDxfId="46"/>
    <tableColumn id="12" xr3:uid="{00000000-0010-0000-0000-00000C000000}" name="Name of Prime" dataDxfId="45"/>
    <tableColumn id="13" xr3:uid="{00000000-0010-0000-0000-00000D000000}" name="Proj Mgr" dataDxfId="44"/>
    <tableColumn id="14" xr3:uid="{00000000-0010-0000-0000-00000E000000}" name="Proposal Leader" dataDxfId="43"/>
    <tableColumn id="30" xr3:uid="{00000000-0010-0000-0000-00001E000000}" name="Primary Sector" dataDxfId="42"/>
    <tableColumn id="31" xr3:uid="{00000000-0010-0000-0000-00001F000000}" name="office of PM" dataDxfId="41"/>
    <tableColumn id="32" xr3:uid="{00000000-0010-0000-0000-000020000000}" name="Status" dataDxfId="40"/>
    <tableColumn id="33" xr3:uid="{00000000-0010-0000-0000-000021000000}" name="Total Budget" dataDxfId="39"/>
    <tableColumn id="34" xr3:uid="{00000000-0010-0000-0000-000022000000}" name="NN Budget" dataDxfId="38"/>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MktgReport" displayName="MktgReport" ref="A1:AH265" totalsRowShown="0" headerRowDxfId="37" dataDxfId="35" headerRowBorderDxfId="36" tableBorderDxfId="34">
  <sortState xmlns:xlrd2="http://schemas.microsoft.com/office/spreadsheetml/2017/richdata2" ref="A2:AH265">
    <sortCondition ref="J1:J275"/>
  </sortState>
  <tableColumns count="34">
    <tableColumn id="1" xr3:uid="{00000000-0010-0000-0100-000001000000}" name="00-Proj " dataDxfId="33"/>
    <tableColumn id="2" xr3:uid="{00000000-0010-0000-0100-000002000000}" name="YYYY-Q declared" dataDxfId="32"/>
    <tableColumn id="3" xr3:uid="{00000000-0010-0000-0100-000003000000}" name="month declared" dataDxfId="31"/>
    <tableColumn id="4" xr3:uid="{00000000-0010-0000-0100-000004000000}" name="Submitted_x000a_year/month" dataDxfId="30"/>
    <tableColumn id="5" xr3:uid="{00000000-0010-0000-0100-000005000000}" name="Contr?" dataDxfId="29"/>
    <tableColumn id="6" xr3:uid="{00000000-0010-0000-0100-000006000000}" name="Title" dataDxfId="28"/>
    <tableColumn id="7" xr3:uid="{00000000-0010-0000-0100-000007000000}" name="Client" dataDxfId="27"/>
    <tableColumn id="8" xr3:uid="{00000000-0010-0000-0100-000008000000}" name="City" dataDxfId="26"/>
    <tableColumn id="9" xr3:uid="{00000000-0010-0000-0100-000009000000}" name="State" dataDxfId="25"/>
    <tableColumn id="10" xr3:uid="{00000000-0010-0000-0100-00000A000000}" name="Region" dataDxfId="24"/>
    <tableColumn id="11" xr3:uid="{00000000-0010-0000-0100-00000B000000}" name="Prime/Sub" dataDxfId="23"/>
    <tableColumn id="12" xr3:uid="{00000000-0010-0000-0100-00000C000000}" name="Name of Prime" dataDxfId="22"/>
    <tableColumn id="13" xr3:uid="{00000000-0010-0000-0100-00000D000000}" name="Proj Mgr" dataDxfId="21"/>
    <tableColumn id="14" xr3:uid="{00000000-0010-0000-0100-00000E000000}" name="Proposal Leader" dataDxfId="20"/>
    <tableColumn id="15" xr3:uid="{00000000-0010-0000-0100-00000F000000}" name="Credt 1+AG:AGO:ALF1358O:AAO:ANO:AOO:AJO:AIF1358O:AAO:AC" dataDxfId="19"/>
    <tableColumn id="16" xr3:uid="{00000000-0010-0000-0100-000010000000}" name="Cred 1 %" dataDxfId="18"/>
    <tableColumn id="17" xr3:uid="{00000000-0010-0000-0100-000011000000}" name="Credit 1 $" dataDxfId="17">
      <calculatedColumnFormula>MktgReport[[#This Row],[Cred 1 %]]*MktgReport[[#This Row],[NN Labor Budget]]</calculatedColumnFormula>
    </tableColumn>
    <tableColumn id="18" xr3:uid="{00000000-0010-0000-0100-000012000000}" name="Credt 2" dataDxfId="16"/>
    <tableColumn id="19" xr3:uid="{00000000-0010-0000-0100-000013000000}" name="Cred 2 %" dataDxfId="15"/>
    <tableColumn id="20" xr3:uid="{00000000-0010-0000-0100-000014000000}" name="Credit 2 $" dataDxfId="14"/>
    <tableColumn id="21" xr3:uid="{00000000-0010-0000-0100-000015000000}" name="Credt 3" dataDxfId="13"/>
    <tableColumn id="22" xr3:uid="{00000000-0010-0000-0100-000016000000}" name="Cred 3 %" dataDxfId="12"/>
    <tableColumn id="23" xr3:uid="{00000000-0010-0000-0100-000017000000}" name="Credit 3 $" dataDxfId="11"/>
    <tableColumn id="24" xr3:uid="{00000000-0010-0000-0100-000018000000}" name="Credt 4" dataDxfId="10"/>
    <tableColumn id="25" xr3:uid="{00000000-0010-0000-0100-000019000000}" name="Cred 4 %" dataDxfId="9"/>
    <tableColumn id="26" xr3:uid="{00000000-0010-0000-0100-00001A000000}" name="Credit 4 $" dataDxfId="8"/>
    <tableColumn id="27" xr3:uid="{00000000-0010-0000-0100-00001B000000}" name="Credt 5" dataDxfId="7"/>
    <tableColumn id="28" xr3:uid="{00000000-0010-0000-0100-00001C000000}" name="Cred 5 %" dataDxfId="6"/>
    <tableColumn id="29" xr3:uid="{00000000-0010-0000-0100-00001D000000}" name="Credit 5 $" dataDxfId="5"/>
    <tableColumn id="30" xr3:uid="{00000000-0010-0000-0100-00001E000000}" name="Primary Sector" dataDxfId="4"/>
    <tableColumn id="31" xr3:uid="{00000000-0010-0000-0100-00001F000000}" name="office of PM" dataDxfId="3"/>
    <tableColumn id="32" xr3:uid="{00000000-0010-0000-0100-000020000000}" name="Status" dataDxfId="2"/>
    <tableColumn id="33" xr3:uid="{00000000-0010-0000-0100-000021000000}" name="Total Budget" dataDxfId="1"/>
    <tableColumn id="34" xr3:uid="{00000000-0010-0000-0100-000022000000}" name="NN Labor Budget"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hyperlink" Target="http://ntranet/Database/Database.aspx?mode=Browse&amp;searchID=158163" TargetMode="External"/><Relationship Id="rId21" Type="http://schemas.openxmlformats.org/officeDocument/2006/relationships/hyperlink" Target="http://ntranet/Database/Database.aspx?mode=Browse&amp;searchID=158326" TargetMode="External"/><Relationship Id="rId42" Type="http://schemas.openxmlformats.org/officeDocument/2006/relationships/hyperlink" Target="http://ntranet/Database/Database.aspx?mode=Browse&amp;searchID=158356" TargetMode="External"/><Relationship Id="rId47" Type="http://schemas.openxmlformats.org/officeDocument/2006/relationships/hyperlink" Target="http://ntranet/Database/Database.aspx?mode=Browse&amp;searchID=158370" TargetMode="External"/><Relationship Id="rId63" Type="http://schemas.openxmlformats.org/officeDocument/2006/relationships/hyperlink" Target="http://ntranet/Database/Database.aspx?mode=Browse&amp;searchID=159787" TargetMode="External"/><Relationship Id="rId68" Type="http://schemas.openxmlformats.org/officeDocument/2006/relationships/hyperlink" Target="http://ntranet/Database/Database.aspx?mode=Browse&amp;searchID=160455" TargetMode="External"/><Relationship Id="rId7" Type="http://schemas.openxmlformats.org/officeDocument/2006/relationships/hyperlink" Target="http://ntranet/Database/Database.aspx?mode=Browse&amp;searchID=158523" TargetMode="External"/><Relationship Id="rId71" Type="http://schemas.openxmlformats.org/officeDocument/2006/relationships/hyperlink" Target="http://ntranet/Database/Database.aspx?mode=Browse&amp;searchID=160912" TargetMode="External"/><Relationship Id="rId2" Type="http://schemas.openxmlformats.org/officeDocument/2006/relationships/hyperlink" Target="http://ntranet/Database/Database.aspx?mode=Browse&amp;searchID=158161" TargetMode="External"/><Relationship Id="rId16" Type="http://schemas.openxmlformats.org/officeDocument/2006/relationships/hyperlink" Target="http://ntranet/Database/Database.aspx?mode=Browse&amp;searchID=158318" TargetMode="External"/><Relationship Id="rId29" Type="http://schemas.openxmlformats.org/officeDocument/2006/relationships/hyperlink" Target="http://ntranet/Database/Database.aspx?mode=Browse&amp;searchID=158186" TargetMode="External"/><Relationship Id="rId11" Type="http://schemas.openxmlformats.org/officeDocument/2006/relationships/hyperlink" Target="http://ntranet/Database/Database.aspx?mode=Browse&amp;searchID=158231" TargetMode="External"/><Relationship Id="rId24" Type="http://schemas.openxmlformats.org/officeDocument/2006/relationships/hyperlink" Target="http://ntranet/Database/Database.aspx?mode=Browse&amp;searchID=158331" TargetMode="External"/><Relationship Id="rId32" Type="http://schemas.openxmlformats.org/officeDocument/2006/relationships/hyperlink" Target="http://ntranet/Database/Database.aspx?mode=Browse&amp;searchID=159985" TargetMode="External"/><Relationship Id="rId37" Type="http://schemas.openxmlformats.org/officeDocument/2006/relationships/hyperlink" Target="http://ntranet/Database/Database.aspx?mode=Browse&amp;searchID=158351" TargetMode="External"/><Relationship Id="rId40" Type="http://schemas.openxmlformats.org/officeDocument/2006/relationships/hyperlink" Target="http://ntranet/Database/Database.aspx?mode=Browse&amp;searchID=158193" TargetMode="External"/><Relationship Id="rId45" Type="http://schemas.openxmlformats.org/officeDocument/2006/relationships/hyperlink" Target="http://ntranet/Database/Database.aspx?mode=Browse&amp;searchID=158369" TargetMode="External"/><Relationship Id="rId53" Type="http://schemas.openxmlformats.org/officeDocument/2006/relationships/hyperlink" Target="http://ntranet/Database/Database.aspx?mode=Browse&amp;searchID=158919" TargetMode="External"/><Relationship Id="rId58" Type="http://schemas.openxmlformats.org/officeDocument/2006/relationships/hyperlink" Target="http://ntranet/Database/Database.aspx?mode=Browse&amp;searchID=159263" TargetMode="External"/><Relationship Id="rId66" Type="http://schemas.openxmlformats.org/officeDocument/2006/relationships/hyperlink" Target="http://ntranet/Database/Database.aspx?mode=Browse&amp;searchID=160000" TargetMode="External"/><Relationship Id="rId5" Type="http://schemas.openxmlformats.org/officeDocument/2006/relationships/hyperlink" Target="http://ntranet/Database/Database.aspx?mode=Browse&amp;searchID=158296" TargetMode="External"/><Relationship Id="rId61" Type="http://schemas.openxmlformats.org/officeDocument/2006/relationships/hyperlink" Target="http://ntranet/Database/Database.aspx?mode=Browse&amp;searchID=159784" TargetMode="External"/><Relationship Id="rId19" Type="http://schemas.openxmlformats.org/officeDocument/2006/relationships/hyperlink" Target="http://ntranet/Database/Database.aspx?mode=Browse&amp;searchID=159975" TargetMode="External"/><Relationship Id="rId14" Type="http://schemas.openxmlformats.org/officeDocument/2006/relationships/hyperlink" Target="http://ntranet/Database/Database.aspx?mode=Browse&amp;searchID=158316" TargetMode="External"/><Relationship Id="rId22" Type="http://schemas.openxmlformats.org/officeDocument/2006/relationships/hyperlink" Target="http://ntranet/Database/Database.aspx?mode=Browse&amp;searchID=158328" TargetMode="External"/><Relationship Id="rId27" Type="http://schemas.openxmlformats.org/officeDocument/2006/relationships/hyperlink" Target="http://ntranet/Database/Database.aspx?mode=Browse&amp;searchID=158334" TargetMode="External"/><Relationship Id="rId30" Type="http://schemas.openxmlformats.org/officeDocument/2006/relationships/hyperlink" Target="http://ntranet/Database/Database.aspx?mode=Browse&amp;searchID=158339" TargetMode="External"/><Relationship Id="rId35" Type="http://schemas.openxmlformats.org/officeDocument/2006/relationships/hyperlink" Target="http://ntranet/Database/Database.aspx?mode=Browse&amp;searchID=158197" TargetMode="External"/><Relationship Id="rId43" Type="http://schemas.openxmlformats.org/officeDocument/2006/relationships/hyperlink" Target="http://ntranet/Database/Database.aspx?mode=Browse&amp;searchID=158176" TargetMode="External"/><Relationship Id="rId48" Type="http://schemas.openxmlformats.org/officeDocument/2006/relationships/hyperlink" Target="http://ntranet/Database/Database.aspx?mode=Browse&amp;searchID=158259" TargetMode="External"/><Relationship Id="rId56" Type="http://schemas.openxmlformats.org/officeDocument/2006/relationships/hyperlink" Target="http://ntranet/Database/Database.aspx?mode=Browse&amp;searchID=158922" TargetMode="External"/><Relationship Id="rId64" Type="http://schemas.openxmlformats.org/officeDocument/2006/relationships/hyperlink" Target="http://ntranet/Database/Database.aspx?mode=Browse&amp;searchID=159789" TargetMode="External"/><Relationship Id="rId69" Type="http://schemas.openxmlformats.org/officeDocument/2006/relationships/hyperlink" Target="http://ntranet/Database/Database.aspx?mode=Browse&amp;searchID=160594" TargetMode="External"/><Relationship Id="rId8" Type="http://schemas.openxmlformats.org/officeDocument/2006/relationships/hyperlink" Target="http://ntranet/Database/Database.aspx?mode=Browse&amp;searchID=158298" TargetMode="External"/><Relationship Id="rId51" Type="http://schemas.openxmlformats.org/officeDocument/2006/relationships/hyperlink" Target="http://ntranet/Database/Database.aspx?mode=Browse&amp;searchID=157913" TargetMode="External"/><Relationship Id="rId72" Type="http://schemas.openxmlformats.org/officeDocument/2006/relationships/printerSettings" Target="../printerSettings/printerSettings4.bin"/><Relationship Id="rId3" Type="http://schemas.openxmlformats.org/officeDocument/2006/relationships/hyperlink" Target="http://ntranet/Database/Database.aspx?mode=Browse&amp;searchID=158283" TargetMode="External"/><Relationship Id="rId12" Type="http://schemas.openxmlformats.org/officeDocument/2006/relationships/hyperlink" Target="http://ntranet/Database/Database.aspx?mode=Browse&amp;searchID=158310" TargetMode="External"/><Relationship Id="rId17" Type="http://schemas.openxmlformats.org/officeDocument/2006/relationships/hyperlink" Target="http://ntranet/Database/Database.aspx?mode=Browse&amp;searchID=158605" TargetMode="External"/><Relationship Id="rId25" Type="http://schemas.openxmlformats.org/officeDocument/2006/relationships/hyperlink" Target="http://ntranet/Database/Database.aspx?mode=Browse&amp;searchID=158184" TargetMode="External"/><Relationship Id="rId33" Type="http://schemas.openxmlformats.org/officeDocument/2006/relationships/hyperlink" Target="http://ntranet/Database/Database.aspx?mode=Browse&amp;searchID=158378" TargetMode="External"/><Relationship Id="rId38" Type="http://schemas.openxmlformats.org/officeDocument/2006/relationships/hyperlink" Target="http://ntranet/Database/Database.aspx?mode=Browse&amp;searchID=158381" TargetMode="External"/><Relationship Id="rId46" Type="http://schemas.openxmlformats.org/officeDocument/2006/relationships/hyperlink" Target="http://ntranet/Database/Database.aspx?mode=Browse&amp;searchID=158165" TargetMode="External"/><Relationship Id="rId59" Type="http://schemas.openxmlformats.org/officeDocument/2006/relationships/hyperlink" Target="http://ntranet/Database/Database.aspx?mode=Browse&amp;searchID=159264" TargetMode="External"/><Relationship Id="rId67" Type="http://schemas.openxmlformats.org/officeDocument/2006/relationships/hyperlink" Target="http://ntranet/Database/Database.aspx?mode=Browse&amp;searchID=160447" TargetMode="External"/><Relationship Id="rId20" Type="http://schemas.openxmlformats.org/officeDocument/2006/relationships/hyperlink" Target="http://ntranet/Database/Database.aspx?mode=Browse&amp;searchID=158324" TargetMode="External"/><Relationship Id="rId41" Type="http://schemas.openxmlformats.org/officeDocument/2006/relationships/hyperlink" Target="http://ntranet/Database/Database.aspx?mode=Browse&amp;searchID=158354" TargetMode="External"/><Relationship Id="rId54" Type="http://schemas.openxmlformats.org/officeDocument/2006/relationships/hyperlink" Target="http://ntranet/Database/Database.aspx?mode=Browse&amp;searchID=158920" TargetMode="External"/><Relationship Id="rId62" Type="http://schemas.openxmlformats.org/officeDocument/2006/relationships/hyperlink" Target="http://ntranet/Database/Database.aspx?mode=Browse&amp;searchID=159785" TargetMode="External"/><Relationship Id="rId70" Type="http://schemas.openxmlformats.org/officeDocument/2006/relationships/hyperlink" Target="http://ntranet/Database/Database.aspx?mode=Browse&amp;searchID=160596" TargetMode="External"/><Relationship Id="rId1" Type="http://schemas.openxmlformats.org/officeDocument/2006/relationships/hyperlink" Target="http://ntranet/Database/Database.aspx?mode=Browse&amp;searchID=160715" TargetMode="External"/><Relationship Id="rId6" Type="http://schemas.openxmlformats.org/officeDocument/2006/relationships/hyperlink" Target="http://ntranet/Database/Database.aspx?mode=Browse&amp;searchID=160716" TargetMode="External"/><Relationship Id="rId15" Type="http://schemas.openxmlformats.org/officeDocument/2006/relationships/hyperlink" Target="http://ntranet/Database/Database.aspx?mode=Browse&amp;searchID=158317" TargetMode="External"/><Relationship Id="rId23" Type="http://schemas.openxmlformats.org/officeDocument/2006/relationships/hyperlink" Target="http://ntranet/Database/Database.aspx?mode=Browse&amp;searchID=158329" TargetMode="External"/><Relationship Id="rId28" Type="http://schemas.openxmlformats.org/officeDocument/2006/relationships/hyperlink" Target="http://ntranet/Database/Database.aspx?mode=Browse&amp;searchID=158337" TargetMode="External"/><Relationship Id="rId36" Type="http://schemas.openxmlformats.org/officeDocument/2006/relationships/hyperlink" Target="http://ntranet/Database/Database.aspx?mode=Browse&amp;searchID=158175" TargetMode="External"/><Relationship Id="rId49" Type="http://schemas.openxmlformats.org/officeDocument/2006/relationships/hyperlink" Target="http://ntranet/Database/Database.aspx?mode=Browse&amp;searchID=158397" TargetMode="External"/><Relationship Id="rId57" Type="http://schemas.openxmlformats.org/officeDocument/2006/relationships/hyperlink" Target="http://ntranet/Database/Database.aspx?mode=Browse&amp;searchID=158924" TargetMode="External"/><Relationship Id="rId10" Type="http://schemas.openxmlformats.org/officeDocument/2006/relationships/hyperlink" Target="http://ntranet/Database/Database.aspx?mode=Browse&amp;searchID=158230" TargetMode="External"/><Relationship Id="rId31" Type="http://schemas.openxmlformats.org/officeDocument/2006/relationships/hyperlink" Target="http://ntranet/Database/Database.aspx?mode=Browse&amp;searchID=157938" TargetMode="External"/><Relationship Id="rId44" Type="http://schemas.openxmlformats.org/officeDocument/2006/relationships/hyperlink" Target="http://ntranet/Database/Database.aspx?mode=Browse&amp;searchID=158255" TargetMode="External"/><Relationship Id="rId52" Type="http://schemas.openxmlformats.org/officeDocument/2006/relationships/hyperlink" Target="http://ntranet/Database/Database.aspx?mode=Browse&amp;searchID=158006" TargetMode="External"/><Relationship Id="rId60" Type="http://schemas.openxmlformats.org/officeDocument/2006/relationships/hyperlink" Target="http://ntranet/Database/Database.aspx?mode=Browse&amp;searchID=159279" TargetMode="External"/><Relationship Id="rId65" Type="http://schemas.openxmlformats.org/officeDocument/2006/relationships/hyperlink" Target="http://ntranet/Database/Database.aspx?mode=Browse&amp;searchID=159802" TargetMode="External"/><Relationship Id="rId4" Type="http://schemas.openxmlformats.org/officeDocument/2006/relationships/hyperlink" Target="http://ntranet/Database/Database.aspx?mode=Browse&amp;searchID=158288" TargetMode="External"/><Relationship Id="rId9" Type="http://schemas.openxmlformats.org/officeDocument/2006/relationships/hyperlink" Target="http://ntranet/Database/Database.aspx?mode=Browse&amp;searchID=158546" TargetMode="External"/><Relationship Id="rId13" Type="http://schemas.openxmlformats.org/officeDocument/2006/relationships/hyperlink" Target="http://ntranet/Database/Database.aspx?mode=Browse&amp;searchID=158170" TargetMode="External"/><Relationship Id="rId18" Type="http://schemas.openxmlformats.org/officeDocument/2006/relationships/hyperlink" Target="http://ntranet/Database/Database.aspx?mode=Browse&amp;searchID=158171" TargetMode="External"/><Relationship Id="rId39" Type="http://schemas.openxmlformats.org/officeDocument/2006/relationships/hyperlink" Target="http://ntranet/Database/Database.aspx?mode=Browse&amp;searchID=158353" TargetMode="External"/><Relationship Id="rId34" Type="http://schemas.openxmlformats.org/officeDocument/2006/relationships/hyperlink" Target="http://ntranet/Database/Database.aspx?mode=Browse&amp;searchID=158187" TargetMode="External"/><Relationship Id="rId50" Type="http://schemas.openxmlformats.org/officeDocument/2006/relationships/hyperlink" Target="http://ntranet/Database/Database.aspx?mode=Browse&amp;searchID=158371" TargetMode="External"/><Relationship Id="rId55" Type="http://schemas.openxmlformats.org/officeDocument/2006/relationships/hyperlink" Target="http://ntranet/Database/Database.aspx?mode=Browse&amp;searchID=158921"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ntranet/Database/Database.aspx?mode=Browse&amp;searchID=158163" TargetMode="External"/><Relationship Id="rId21" Type="http://schemas.openxmlformats.org/officeDocument/2006/relationships/hyperlink" Target="http://ntranet/Database/Database.aspx?mode=Browse&amp;searchID=158326" TargetMode="External"/><Relationship Id="rId42" Type="http://schemas.openxmlformats.org/officeDocument/2006/relationships/hyperlink" Target="http://ntranet/Database/Database.aspx?mode=Browse&amp;searchID=158356" TargetMode="External"/><Relationship Id="rId47" Type="http://schemas.openxmlformats.org/officeDocument/2006/relationships/hyperlink" Target="http://ntranet/Database/Database.aspx?mode=Browse&amp;searchID=158370" TargetMode="External"/><Relationship Id="rId63" Type="http://schemas.openxmlformats.org/officeDocument/2006/relationships/hyperlink" Target="http://ntranet/Database/Database.aspx?mode=Browse&amp;searchID=159787" TargetMode="External"/><Relationship Id="rId68" Type="http://schemas.openxmlformats.org/officeDocument/2006/relationships/hyperlink" Target="http://ntranet/Database/Database.aspx?mode=Browse&amp;searchID=160455" TargetMode="External"/><Relationship Id="rId7" Type="http://schemas.openxmlformats.org/officeDocument/2006/relationships/hyperlink" Target="http://ntranet/Database/Database.aspx?mode=Browse&amp;searchID=158523" TargetMode="External"/><Relationship Id="rId71" Type="http://schemas.openxmlformats.org/officeDocument/2006/relationships/hyperlink" Target="http://ntranet/Database/Database.aspx?mode=Browse&amp;searchID=160912" TargetMode="External"/><Relationship Id="rId2" Type="http://schemas.openxmlformats.org/officeDocument/2006/relationships/hyperlink" Target="http://ntranet/Database/Database.aspx?mode=Browse&amp;searchID=158161" TargetMode="External"/><Relationship Id="rId16" Type="http://schemas.openxmlformats.org/officeDocument/2006/relationships/hyperlink" Target="http://ntranet/Database/Database.aspx?mode=Browse&amp;searchID=158318" TargetMode="External"/><Relationship Id="rId29" Type="http://schemas.openxmlformats.org/officeDocument/2006/relationships/hyperlink" Target="http://ntranet/Database/Database.aspx?mode=Browse&amp;searchID=158186" TargetMode="External"/><Relationship Id="rId11" Type="http://schemas.openxmlformats.org/officeDocument/2006/relationships/hyperlink" Target="http://ntranet/Database/Database.aspx?mode=Browse&amp;searchID=158231" TargetMode="External"/><Relationship Id="rId24" Type="http://schemas.openxmlformats.org/officeDocument/2006/relationships/hyperlink" Target="http://ntranet/Database/Database.aspx?mode=Browse&amp;searchID=158331" TargetMode="External"/><Relationship Id="rId32" Type="http://schemas.openxmlformats.org/officeDocument/2006/relationships/hyperlink" Target="http://ntranet/Database/Database.aspx?mode=Browse&amp;searchID=159985" TargetMode="External"/><Relationship Id="rId37" Type="http://schemas.openxmlformats.org/officeDocument/2006/relationships/hyperlink" Target="http://ntranet/Database/Database.aspx?mode=Browse&amp;searchID=158351" TargetMode="External"/><Relationship Id="rId40" Type="http://schemas.openxmlformats.org/officeDocument/2006/relationships/hyperlink" Target="http://ntranet/Database/Database.aspx?mode=Browse&amp;searchID=158193" TargetMode="External"/><Relationship Id="rId45" Type="http://schemas.openxmlformats.org/officeDocument/2006/relationships/hyperlink" Target="http://ntranet/Database/Database.aspx?mode=Browse&amp;searchID=158369" TargetMode="External"/><Relationship Id="rId53" Type="http://schemas.openxmlformats.org/officeDocument/2006/relationships/hyperlink" Target="http://ntranet/Database/Database.aspx?mode=Browse&amp;searchID=158919" TargetMode="External"/><Relationship Id="rId58" Type="http://schemas.openxmlformats.org/officeDocument/2006/relationships/hyperlink" Target="http://ntranet/Database/Database.aspx?mode=Browse&amp;searchID=159263" TargetMode="External"/><Relationship Id="rId66" Type="http://schemas.openxmlformats.org/officeDocument/2006/relationships/hyperlink" Target="http://ntranet/Database/Database.aspx?mode=Browse&amp;searchID=160000" TargetMode="External"/><Relationship Id="rId5" Type="http://schemas.openxmlformats.org/officeDocument/2006/relationships/hyperlink" Target="http://ntranet/Database/Database.aspx?mode=Browse&amp;searchID=158296" TargetMode="External"/><Relationship Id="rId61" Type="http://schemas.openxmlformats.org/officeDocument/2006/relationships/hyperlink" Target="http://ntranet/Database/Database.aspx?mode=Browse&amp;searchID=159784" TargetMode="External"/><Relationship Id="rId19" Type="http://schemas.openxmlformats.org/officeDocument/2006/relationships/hyperlink" Target="http://ntranet/Database/Database.aspx?mode=Browse&amp;searchID=159975" TargetMode="External"/><Relationship Id="rId14" Type="http://schemas.openxmlformats.org/officeDocument/2006/relationships/hyperlink" Target="http://ntranet/Database/Database.aspx?mode=Browse&amp;searchID=158316" TargetMode="External"/><Relationship Id="rId22" Type="http://schemas.openxmlformats.org/officeDocument/2006/relationships/hyperlink" Target="http://ntranet/Database/Database.aspx?mode=Browse&amp;searchID=158328" TargetMode="External"/><Relationship Id="rId27" Type="http://schemas.openxmlformats.org/officeDocument/2006/relationships/hyperlink" Target="http://ntranet/Database/Database.aspx?mode=Browse&amp;searchID=158334" TargetMode="External"/><Relationship Id="rId30" Type="http://schemas.openxmlformats.org/officeDocument/2006/relationships/hyperlink" Target="http://ntranet/Database/Database.aspx?mode=Browse&amp;searchID=158339" TargetMode="External"/><Relationship Id="rId35" Type="http://schemas.openxmlformats.org/officeDocument/2006/relationships/hyperlink" Target="http://ntranet/Database/Database.aspx?mode=Browse&amp;searchID=158197" TargetMode="External"/><Relationship Id="rId43" Type="http://schemas.openxmlformats.org/officeDocument/2006/relationships/hyperlink" Target="http://ntranet/Database/Database.aspx?mode=Browse&amp;searchID=158176" TargetMode="External"/><Relationship Id="rId48" Type="http://schemas.openxmlformats.org/officeDocument/2006/relationships/hyperlink" Target="http://ntranet/Database/Database.aspx?mode=Browse&amp;searchID=158259" TargetMode="External"/><Relationship Id="rId56" Type="http://schemas.openxmlformats.org/officeDocument/2006/relationships/hyperlink" Target="http://ntranet/Database/Database.aspx?mode=Browse&amp;searchID=158922" TargetMode="External"/><Relationship Id="rId64" Type="http://schemas.openxmlformats.org/officeDocument/2006/relationships/hyperlink" Target="http://ntranet/Database/Database.aspx?mode=Browse&amp;searchID=159789" TargetMode="External"/><Relationship Id="rId69" Type="http://schemas.openxmlformats.org/officeDocument/2006/relationships/hyperlink" Target="http://ntranet/Database/Database.aspx?mode=Browse&amp;searchID=160594" TargetMode="External"/><Relationship Id="rId8" Type="http://schemas.openxmlformats.org/officeDocument/2006/relationships/hyperlink" Target="http://ntranet/Database/Database.aspx?mode=Browse&amp;searchID=158298" TargetMode="External"/><Relationship Id="rId51" Type="http://schemas.openxmlformats.org/officeDocument/2006/relationships/hyperlink" Target="http://ntranet/Database/Database.aspx?mode=Browse&amp;searchID=157913" TargetMode="External"/><Relationship Id="rId3" Type="http://schemas.openxmlformats.org/officeDocument/2006/relationships/hyperlink" Target="http://ntranet/Database/Database.aspx?mode=Browse&amp;searchID=158283" TargetMode="External"/><Relationship Id="rId12" Type="http://schemas.openxmlformats.org/officeDocument/2006/relationships/hyperlink" Target="http://ntranet/Database/Database.aspx?mode=Browse&amp;searchID=158310" TargetMode="External"/><Relationship Id="rId17" Type="http://schemas.openxmlformats.org/officeDocument/2006/relationships/hyperlink" Target="http://ntranet/Database/Database.aspx?mode=Browse&amp;searchID=158605" TargetMode="External"/><Relationship Id="rId25" Type="http://schemas.openxmlformats.org/officeDocument/2006/relationships/hyperlink" Target="http://ntranet/Database/Database.aspx?mode=Browse&amp;searchID=158184" TargetMode="External"/><Relationship Id="rId33" Type="http://schemas.openxmlformats.org/officeDocument/2006/relationships/hyperlink" Target="http://ntranet/Database/Database.aspx?mode=Browse&amp;searchID=158378" TargetMode="External"/><Relationship Id="rId38" Type="http://schemas.openxmlformats.org/officeDocument/2006/relationships/hyperlink" Target="http://ntranet/Database/Database.aspx?mode=Browse&amp;searchID=158381" TargetMode="External"/><Relationship Id="rId46" Type="http://schemas.openxmlformats.org/officeDocument/2006/relationships/hyperlink" Target="http://ntranet/Database/Database.aspx?mode=Browse&amp;searchID=158165" TargetMode="External"/><Relationship Id="rId59" Type="http://schemas.openxmlformats.org/officeDocument/2006/relationships/hyperlink" Target="http://ntranet/Database/Database.aspx?mode=Browse&amp;searchID=159264" TargetMode="External"/><Relationship Id="rId67" Type="http://schemas.openxmlformats.org/officeDocument/2006/relationships/hyperlink" Target="http://ntranet/Database/Database.aspx?mode=Browse&amp;searchID=160447" TargetMode="External"/><Relationship Id="rId20" Type="http://schemas.openxmlformats.org/officeDocument/2006/relationships/hyperlink" Target="http://ntranet/Database/Database.aspx?mode=Browse&amp;searchID=158324" TargetMode="External"/><Relationship Id="rId41" Type="http://schemas.openxmlformats.org/officeDocument/2006/relationships/hyperlink" Target="http://ntranet/Database/Database.aspx?mode=Browse&amp;searchID=158354" TargetMode="External"/><Relationship Id="rId54" Type="http://schemas.openxmlformats.org/officeDocument/2006/relationships/hyperlink" Target="http://ntranet/Database/Database.aspx?mode=Browse&amp;searchID=158920" TargetMode="External"/><Relationship Id="rId62" Type="http://schemas.openxmlformats.org/officeDocument/2006/relationships/hyperlink" Target="http://ntranet/Database/Database.aspx?mode=Browse&amp;searchID=159785" TargetMode="External"/><Relationship Id="rId70" Type="http://schemas.openxmlformats.org/officeDocument/2006/relationships/hyperlink" Target="http://ntranet/Database/Database.aspx?mode=Browse&amp;searchID=160596" TargetMode="External"/><Relationship Id="rId1" Type="http://schemas.openxmlformats.org/officeDocument/2006/relationships/hyperlink" Target="http://ntranet/Database/Database.aspx?mode=Browse&amp;searchID=160715" TargetMode="External"/><Relationship Id="rId6" Type="http://schemas.openxmlformats.org/officeDocument/2006/relationships/hyperlink" Target="http://ntranet/Database/Database.aspx?mode=Browse&amp;searchID=160716" TargetMode="External"/><Relationship Id="rId15" Type="http://schemas.openxmlformats.org/officeDocument/2006/relationships/hyperlink" Target="http://ntranet/Database/Database.aspx?mode=Browse&amp;searchID=158317" TargetMode="External"/><Relationship Id="rId23" Type="http://schemas.openxmlformats.org/officeDocument/2006/relationships/hyperlink" Target="http://ntranet/Database/Database.aspx?mode=Browse&amp;searchID=158329" TargetMode="External"/><Relationship Id="rId28" Type="http://schemas.openxmlformats.org/officeDocument/2006/relationships/hyperlink" Target="http://ntranet/Database/Database.aspx?mode=Browse&amp;searchID=158337" TargetMode="External"/><Relationship Id="rId36" Type="http://schemas.openxmlformats.org/officeDocument/2006/relationships/hyperlink" Target="http://ntranet/Database/Database.aspx?mode=Browse&amp;searchID=158175" TargetMode="External"/><Relationship Id="rId49" Type="http://schemas.openxmlformats.org/officeDocument/2006/relationships/hyperlink" Target="http://ntranet/Database/Database.aspx?mode=Browse&amp;searchID=158397" TargetMode="External"/><Relationship Id="rId57" Type="http://schemas.openxmlformats.org/officeDocument/2006/relationships/hyperlink" Target="http://ntranet/Database/Database.aspx?mode=Browse&amp;searchID=158924" TargetMode="External"/><Relationship Id="rId10" Type="http://schemas.openxmlformats.org/officeDocument/2006/relationships/hyperlink" Target="http://ntranet/Database/Database.aspx?mode=Browse&amp;searchID=158230" TargetMode="External"/><Relationship Id="rId31" Type="http://schemas.openxmlformats.org/officeDocument/2006/relationships/hyperlink" Target="http://ntranet/Database/Database.aspx?mode=Browse&amp;searchID=157938" TargetMode="External"/><Relationship Id="rId44" Type="http://schemas.openxmlformats.org/officeDocument/2006/relationships/hyperlink" Target="http://ntranet/Database/Database.aspx?mode=Browse&amp;searchID=158255" TargetMode="External"/><Relationship Id="rId52" Type="http://schemas.openxmlformats.org/officeDocument/2006/relationships/hyperlink" Target="http://ntranet/Database/Database.aspx?mode=Browse&amp;searchID=158006" TargetMode="External"/><Relationship Id="rId60" Type="http://schemas.openxmlformats.org/officeDocument/2006/relationships/hyperlink" Target="http://ntranet/Database/Database.aspx?mode=Browse&amp;searchID=159279" TargetMode="External"/><Relationship Id="rId65" Type="http://schemas.openxmlformats.org/officeDocument/2006/relationships/hyperlink" Target="http://ntranet/Database/Database.aspx?mode=Browse&amp;searchID=159802" TargetMode="External"/><Relationship Id="rId4" Type="http://schemas.openxmlformats.org/officeDocument/2006/relationships/hyperlink" Target="http://ntranet/Database/Database.aspx?mode=Browse&amp;searchID=158288" TargetMode="External"/><Relationship Id="rId9" Type="http://schemas.openxmlformats.org/officeDocument/2006/relationships/hyperlink" Target="http://ntranet/Database/Database.aspx?mode=Browse&amp;searchID=158546" TargetMode="External"/><Relationship Id="rId13" Type="http://schemas.openxmlformats.org/officeDocument/2006/relationships/hyperlink" Target="http://ntranet/Database/Database.aspx?mode=Browse&amp;searchID=158170" TargetMode="External"/><Relationship Id="rId18" Type="http://schemas.openxmlformats.org/officeDocument/2006/relationships/hyperlink" Target="http://ntranet/Database/Database.aspx?mode=Browse&amp;searchID=158171" TargetMode="External"/><Relationship Id="rId39" Type="http://schemas.openxmlformats.org/officeDocument/2006/relationships/hyperlink" Target="http://ntranet/Database/Database.aspx?mode=Browse&amp;searchID=158353" TargetMode="External"/><Relationship Id="rId34" Type="http://schemas.openxmlformats.org/officeDocument/2006/relationships/hyperlink" Target="http://ntranet/Database/Database.aspx?mode=Browse&amp;searchID=158187" TargetMode="External"/><Relationship Id="rId50" Type="http://schemas.openxmlformats.org/officeDocument/2006/relationships/hyperlink" Target="http://ntranet/Database/Database.aspx?mode=Browse&amp;searchID=158371" TargetMode="External"/><Relationship Id="rId55" Type="http://schemas.openxmlformats.org/officeDocument/2006/relationships/hyperlink" Target="http://ntranet/Database/Database.aspx?mode=Browse&amp;searchID=158921"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26" Type="http://schemas.openxmlformats.org/officeDocument/2006/relationships/hyperlink" Target="http://ntranet/Database/Database.aspx?mode=Browse&amp;searchID=158163" TargetMode="External"/><Relationship Id="rId21" Type="http://schemas.openxmlformats.org/officeDocument/2006/relationships/hyperlink" Target="http://ntranet/Database/Database.aspx?mode=Browse&amp;searchID=158326" TargetMode="External"/><Relationship Id="rId42" Type="http://schemas.openxmlformats.org/officeDocument/2006/relationships/hyperlink" Target="http://ntranet/Database/Database.aspx?mode=Browse&amp;searchID=158356" TargetMode="External"/><Relationship Id="rId47" Type="http://schemas.openxmlformats.org/officeDocument/2006/relationships/hyperlink" Target="http://ntranet/Database/Database.aspx?mode=Browse&amp;searchID=158370" TargetMode="External"/><Relationship Id="rId63" Type="http://schemas.openxmlformats.org/officeDocument/2006/relationships/hyperlink" Target="http://ntranet/Database/Database.aspx?mode=Browse&amp;searchID=159787" TargetMode="External"/><Relationship Id="rId68" Type="http://schemas.openxmlformats.org/officeDocument/2006/relationships/hyperlink" Target="http://ntranet/Database/Database.aspx?mode=Browse&amp;searchID=160455" TargetMode="External"/><Relationship Id="rId7" Type="http://schemas.openxmlformats.org/officeDocument/2006/relationships/hyperlink" Target="http://ntranet/Database/Database.aspx?mode=Browse&amp;searchID=158523" TargetMode="External"/><Relationship Id="rId71" Type="http://schemas.openxmlformats.org/officeDocument/2006/relationships/hyperlink" Target="http://ntranet/Database/Database.aspx?mode=Browse&amp;searchID=160912" TargetMode="External"/><Relationship Id="rId2" Type="http://schemas.openxmlformats.org/officeDocument/2006/relationships/hyperlink" Target="http://ntranet/Database/Database.aspx?mode=Browse&amp;searchID=158161" TargetMode="External"/><Relationship Id="rId16" Type="http://schemas.openxmlformats.org/officeDocument/2006/relationships/hyperlink" Target="http://ntranet/Database/Database.aspx?mode=Browse&amp;searchID=158318" TargetMode="External"/><Relationship Id="rId29" Type="http://schemas.openxmlformats.org/officeDocument/2006/relationships/hyperlink" Target="http://ntranet/Database/Database.aspx?mode=Browse&amp;searchID=158186" TargetMode="External"/><Relationship Id="rId11" Type="http://schemas.openxmlformats.org/officeDocument/2006/relationships/hyperlink" Target="http://ntranet/Database/Database.aspx?mode=Browse&amp;searchID=158231" TargetMode="External"/><Relationship Id="rId24" Type="http://schemas.openxmlformats.org/officeDocument/2006/relationships/hyperlink" Target="http://ntranet/Database/Database.aspx?mode=Browse&amp;searchID=158331" TargetMode="External"/><Relationship Id="rId32" Type="http://schemas.openxmlformats.org/officeDocument/2006/relationships/hyperlink" Target="http://ntranet/Database/Database.aspx?mode=Browse&amp;searchID=159985" TargetMode="External"/><Relationship Id="rId37" Type="http://schemas.openxmlformats.org/officeDocument/2006/relationships/hyperlink" Target="http://ntranet/Database/Database.aspx?mode=Browse&amp;searchID=158351" TargetMode="External"/><Relationship Id="rId40" Type="http://schemas.openxmlformats.org/officeDocument/2006/relationships/hyperlink" Target="http://ntranet/Database/Database.aspx?mode=Browse&amp;searchID=158193" TargetMode="External"/><Relationship Id="rId45" Type="http://schemas.openxmlformats.org/officeDocument/2006/relationships/hyperlink" Target="http://ntranet/Database/Database.aspx?mode=Browse&amp;searchID=158369" TargetMode="External"/><Relationship Id="rId53" Type="http://schemas.openxmlformats.org/officeDocument/2006/relationships/hyperlink" Target="http://ntranet/Database/Database.aspx?mode=Browse&amp;searchID=158919" TargetMode="External"/><Relationship Id="rId58" Type="http://schemas.openxmlformats.org/officeDocument/2006/relationships/hyperlink" Target="http://ntranet/Database/Database.aspx?mode=Browse&amp;searchID=159263" TargetMode="External"/><Relationship Id="rId66" Type="http://schemas.openxmlformats.org/officeDocument/2006/relationships/hyperlink" Target="http://ntranet/Database/Database.aspx?mode=Browse&amp;searchID=160000" TargetMode="External"/><Relationship Id="rId5" Type="http://schemas.openxmlformats.org/officeDocument/2006/relationships/hyperlink" Target="http://ntranet/Database/Database.aspx?mode=Browse&amp;searchID=158296" TargetMode="External"/><Relationship Id="rId61" Type="http://schemas.openxmlformats.org/officeDocument/2006/relationships/hyperlink" Target="http://ntranet/Database/Database.aspx?mode=Browse&amp;searchID=159784" TargetMode="External"/><Relationship Id="rId19" Type="http://schemas.openxmlformats.org/officeDocument/2006/relationships/hyperlink" Target="http://ntranet/Database/Database.aspx?mode=Browse&amp;searchID=159975" TargetMode="External"/><Relationship Id="rId14" Type="http://schemas.openxmlformats.org/officeDocument/2006/relationships/hyperlink" Target="http://ntranet/Database/Database.aspx?mode=Browse&amp;searchID=158316" TargetMode="External"/><Relationship Id="rId22" Type="http://schemas.openxmlformats.org/officeDocument/2006/relationships/hyperlink" Target="http://ntranet/Database/Database.aspx?mode=Browse&amp;searchID=158328" TargetMode="External"/><Relationship Id="rId27" Type="http://schemas.openxmlformats.org/officeDocument/2006/relationships/hyperlink" Target="http://ntranet/Database/Database.aspx?mode=Browse&amp;searchID=158334" TargetMode="External"/><Relationship Id="rId30" Type="http://schemas.openxmlformats.org/officeDocument/2006/relationships/hyperlink" Target="http://ntranet/Database/Database.aspx?mode=Browse&amp;searchID=158339" TargetMode="External"/><Relationship Id="rId35" Type="http://schemas.openxmlformats.org/officeDocument/2006/relationships/hyperlink" Target="http://ntranet/Database/Database.aspx?mode=Browse&amp;searchID=158197" TargetMode="External"/><Relationship Id="rId43" Type="http://schemas.openxmlformats.org/officeDocument/2006/relationships/hyperlink" Target="http://ntranet/Database/Database.aspx?mode=Browse&amp;searchID=158176" TargetMode="External"/><Relationship Id="rId48" Type="http://schemas.openxmlformats.org/officeDocument/2006/relationships/hyperlink" Target="http://ntranet/Database/Database.aspx?mode=Browse&amp;searchID=158259" TargetMode="External"/><Relationship Id="rId56" Type="http://schemas.openxmlformats.org/officeDocument/2006/relationships/hyperlink" Target="http://ntranet/Database/Database.aspx?mode=Browse&amp;searchID=158922" TargetMode="External"/><Relationship Id="rId64" Type="http://schemas.openxmlformats.org/officeDocument/2006/relationships/hyperlink" Target="http://ntranet/Database/Database.aspx?mode=Browse&amp;searchID=159789" TargetMode="External"/><Relationship Id="rId69" Type="http://schemas.openxmlformats.org/officeDocument/2006/relationships/hyperlink" Target="http://ntranet/Database/Database.aspx?mode=Browse&amp;searchID=160594" TargetMode="External"/><Relationship Id="rId8" Type="http://schemas.openxmlformats.org/officeDocument/2006/relationships/hyperlink" Target="http://ntranet/Database/Database.aspx?mode=Browse&amp;searchID=158298" TargetMode="External"/><Relationship Id="rId51" Type="http://schemas.openxmlformats.org/officeDocument/2006/relationships/hyperlink" Target="http://ntranet/Database/Database.aspx?mode=Browse&amp;searchID=157913" TargetMode="External"/><Relationship Id="rId3" Type="http://schemas.openxmlformats.org/officeDocument/2006/relationships/hyperlink" Target="http://ntranet/Database/Database.aspx?mode=Browse&amp;searchID=158283" TargetMode="External"/><Relationship Id="rId12" Type="http://schemas.openxmlformats.org/officeDocument/2006/relationships/hyperlink" Target="http://ntranet/Database/Database.aspx?mode=Browse&amp;searchID=158310" TargetMode="External"/><Relationship Id="rId17" Type="http://schemas.openxmlformats.org/officeDocument/2006/relationships/hyperlink" Target="http://ntranet/Database/Database.aspx?mode=Browse&amp;searchID=158605" TargetMode="External"/><Relationship Id="rId25" Type="http://schemas.openxmlformats.org/officeDocument/2006/relationships/hyperlink" Target="http://ntranet/Database/Database.aspx?mode=Browse&amp;searchID=158184" TargetMode="External"/><Relationship Id="rId33" Type="http://schemas.openxmlformats.org/officeDocument/2006/relationships/hyperlink" Target="http://ntranet/Database/Database.aspx?mode=Browse&amp;searchID=158378" TargetMode="External"/><Relationship Id="rId38" Type="http://schemas.openxmlformats.org/officeDocument/2006/relationships/hyperlink" Target="http://ntranet/Database/Database.aspx?mode=Browse&amp;searchID=158381" TargetMode="External"/><Relationship Id="rId46" Type="http://schemas.openxmlformats.org/officeDocument/2006/relationships/hyperlink" Target="http://ntranet/Database/Database.aspx?mode=Browse&amp;searchID=158165" TargetMode="External"/><Relationship Id="rId59" Type="http://schemas.openxmlformats.org/officeDocument/2006/relationships/hyperlink" Target="http://ntranet/Database/Database.aspx?mode=Browse&amp;searchID=159264" TargetMode="External"/><Relationship Id="rId67" Type="http://schemas.openxmlformats.org/officeDocument/2006/relationships/hyperlink" Target="http://ntranet/Database/Database.aspx?mode=Browse&amp;searchID=160447" TargetMode="External"/><Relationship Id="rId20" Type="http://schemas.openxmlformats.org/officeDocument/2006/relationships/hyperlink" Target="http://ntranet/Database/Database.aspx?mode=Browse&amp;searchID=158324" TargetMode="External"/><Relationship Id="rId41" Type="http://schemas.openxmlformats.org/officeDocument/2006/relationships/hyperlink" Target="http://ntranet/Database/Database.aspx?mode=Browse&amp;searchID=158354" TargetMode="External"/><Relationship Id="rId54" Type="http://schemas.openxmlformats.org/officeDocument/2006/relationships/hyperlink" Target="http://ntranet/Database/Database.aspx?mode=Browse&amp;searchID=158920" TargetMode="External"/><Relationship Id="rId62" Type="http://schemas.openxmlformats.org/officeDocument/2006/relationships/hyperlink" Target="http://ntranet/Database/Database.aspx?mode=Browse&amp;searchID=159785" TargetMode="External"/><Relationship Id="rId70" Type="http://schemas.openxmlformats.org/officeDocument/2006/relationships/hyperlink" Target="http://ntranet/Database/Database.aspx?mode=Browse&amp;searchID=160596" TargetMode="External"/><Relationship Id="rId1" Type="http://schemas.openxmlformats.org/officeDocument/2006/relationships/hyperlink" Target="http://ntranet/Database/Database.aspx?mode=Browse&amp;searchID=160715" TargetMode="External"/><Relationship Id="rId6" Type="http://schemas.openxmlformats.org/officeDocument/2006/relationships/hyperlink" Target="http://ntranet/Database/Database.aspx?mode=Browse&amp;searchID=160716" TargetMode="External"/><Relationship Id="rId15" Type="http://schemas.openxmlformats.org/officeDocument/2006/relationships/hyperlink" Target="http://ntranet/Database/Database.aspx?mode=Browse&amp;searchID=158317" TargetMode="External"/><Relationship Id="rId23" Type="http://schemas.openxmlformats.org/officeDocument/2006/relationships/hyperlink" Target="http://ntranet/Database/Database.aspx?mode=Browse&amp;searchID=158329" TargetMode="External"/><Relationship Id="rId28" Type="http://schemas.openxmlformats.org/officeDocument/2006/relationships/hyperlink" Target="http://ntranet/Database/Database.aspx?mode=Browse&amp;searchID=158337" TargetMode="External"/><Relationship Id="rId36" Type="http://schemas.openxmlformats.org/officeDocument/2006/relationships/hyperlink" Target="http://ntranet/Database/Database.aspx?mode=Browse&amp;searchID=158175" TargetMode="External"/><Relationship Id="rId49" Type="http://schemas.openxmlformats.org/officeDocument/2006/relationships/hyperlink" Target="http://ntranet/Database/Database.aspx?mode=Browse&amp;searchID=158397" TargetMode="External"/><Relationship Id="rId57" Type="http://schemas.openxmlformats.org/officeDocument/2006/relationships/hyperlink" Target="http://ntranet/Database/Database.aspx?mode=Browse&amp;searchID=158924" TargetMode="External"/><Relationship Id="rId10" Type="http://schemas.openxmlformats.org/officeDocument/2006/relationships/hyperlink" Target="http://ntranet/Database/Database.aspx?mode=Browse&amp;searchID=158230" TargetMode="External"/><Relationship Id="rId31" Type="http://schemas.openxmlformats.org/officeDocument/2006/relationships/hyperlink" Target="http://ntranet/Database/Database.aspx?mode=Browse&amp;searchID=157938" TargetMode="External"/><Relationship Id="rId44" Type="http://schemas.openxmlformats.org/officeDocument/2006/relationships/hyperlink" Target="http://ntranet/Database/Database.aspx?mode=Browse&amp;searchID=158255" TargetMode="External"/><Relationship Id="rId52" Type="http://schemas.openxmlformats.org/officeDocument/2006/relationships/hyperlink" Target="http://ntranet/Database/Database.aspx?mode=Browse&amp;searchID=158006" TargetMode="External"/><Relationship Id="rId60" Type="http://schemas.openxmlformats.org/officeDocument/2006/relationships/hyperlink" Target="http://ntranet/Database/Database.aspx?mode=Browse&amp;searchID=159279" TargetMode="External"/><Relationship Id="rId65" Type="http://schemas.openxmlformats.org/officeDocument/2006/relationships/hyperlink" Target="http://ntranet/Database/Database.aspx?mode=Browse&amp;searchID=159802" TargetMode="External"/><Relationship Id="rId4" Type="http://schemas.openxmlformats.org/officeDocument/2006/relationships/hyperlink" Target="http://ntranet/Database/Database.aspx?mode=Browse&amp;searchID=158288" TargetMode="External"/><Relationship Id="rId9" Type="http://schemas.openxmlformats.org/officeDocument/2006/relationships/hyperlink" Target="http://ntranet/Database/Database.aspx?mode=Browse&amp;searchID=158546" TargetMode="External"/><Relationship Id="rId13" Type="http://schemas.openxmlformats.org/officeDocument/2006/relationships/hyperlink" Target="http://ntranet/Database/Database.aspx?mode=Browse&amp;searchID=158170" TargetMode="External"/><Relationship Id="rId18" Type="http://schemas.openxmlformats.org/officeDocument/2006/relationships/hyperlink" Target="http://ntranet/Database/Database.aspx?mode=Browse&amp;searchID=158171" TargetMode="External"/><Relationship Id="rId39" Type="http://schemas.openxmlformats.org/officeDocument/2006/relationships/hyperlink" Target="http://ntranet/Database/Database.aspx?mode=Browse&amp;searchID=158353" TargetMode="External"/><Relationship Id="rId34" Type="http://schemas.openxmlformats.org/officeDocument/2006/relationships/hyperlink" Target="http://ntranet/Database/Database.aspx?mode=Browse&amp;searchID=158187" TargetMode="External"/><Relationship Id="rId50" Type="http://schemas.openxmlformats.org/officeDocument/2006/relationships/hyperlink" Target="http://ntranet/Database/Database.aspx?mode=Browse&amp;searchID=158371" TargetMode="External"/><Relationship Id="rId55" Type="http://schemas.openxmlformats.org/officeDocument/2006/relationships/hyperlink" Target="http://ntranet/Database/Database.aspx?mode=Browse&amp;searchID=1589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2:E58"/>
  <sheetViews>
    <sheetView workbookViewId="0"/>
  </sheetViews>
  <sheetFormatPr defaultRowHeight="15" x14ac:dyDescent="0.25"/>
  <cols>
    <col min="2" max="2" width="20.28515625" style="146" customWidth="1"/>
    <col min="3" max="3" width="112" customWidth="1"/>
  </cols>
  <sheetData>
    <row r="2" spans="2:5" ht="18.75" x14ac:dyDescent="0.3">
      <c r="B2" s="343" t="s">
        <v>9832</v>
      </c>
      <c r="C2" s="340"/>
    </row>
    <row r="3" spans="2:5" x14ac:dyDescent="0.25">
      <c r="B3" s="146" t="s">
        <v>9743</v>
      </c>
      <c r="C3" t="s">
        <v>9744</v>
      </c>
    </row>
    <row r="4" spans="2:5" x14ac:dyDescent="0.25">
      <c r="B4" s="146" t="s">
        <v>16</v>
      </c>
      <c r="C4" t="s">
        <v>9834</v>
      </c>
    </row>
    <row r="5" spans="2:5" x14ac:dyDescent="0.25">
      <c r="B5" s="146" t="s">
        <v>9835</v>
      </c>
      <c r="C5" t="s">
        <v>9836</v>
      </c>
    </row>
    <row r="6" spans="2:5" x14ac:dyDescent="0.25">
      <c r="B6" s="146" t="s">
        <v>9837</v>
      </c>
      <c r="C6" t="s">
        <v>9850</v>
      </c>
    </row>
    <row r="7" spans="2:5" x14ac:dyDescent="0.25">
      <c r="B7" s="146" t="s">
        <v>5854</v>
      </c>
      <c r="C7" t="s">
        <v>5855</v>
      </c>
    </row>
    <row r="8" spans="2:5" x14ac:dyDescent="0.25">
      <c r="B8" s="146">
        <v>2016</v>
      </c>
      <c r="C8" t="s">
        <v>9833</v>
      </c>
      <c r="E8" s="341"/>
    </row>
    <row r="9" spans="2:5" x14ac:dyDescent="0.25">
      <c r="B9" s="146">
        <v>2017</v>
      </c>
      <c r="C9" t="s">
        <v>9745</v>
      </c>
    </row>
    <row r="14" spans="2:5" x14ac:dyDescent="0.25">
      <c r="B14" s="332" t="s">
        <v>9827</v>
      </c>
      <c r="C14" t="s">
        <v>9825</v>
      </c>
    </row>
    <row r="15" spans="2:5" x14ac:dyDescent="0.25">
      <c r="B15" s="332" t="s">
        <v>9828</v>
      </c>
      <c r="C15" t="s">
        <v>9830</v>
      </c>
    </row>
    <row r="16" spans="2:5" x14ac:dyDescent="0.25">
      <c r="C16" t="s">
        <v>9829</v>
      </c>
    </row>
    <row r="17" spans="1:3" x14ac:dyDescent="0.25">
      <c r="C17" t="s">
        <v>9831</v>
      </c>
    </row>
    <row r="18" spans="1:3" x14ac:dyDescent="0.25">
      <c r="C18" t="s">
        <v>9839</v>
      </c>
    </row>
    <row r="21" spans="1:3" ht="21" x14ac:dyDescent="0.35">
      <c r="B21" s="344" t="s">
        <v>9802</v>
      </c>
      <c r="C21" s="345"/>
    </row>
    <row r="22" spans="1:3" x14ac:dyDescent="0.25">
      <c r="A22">
        <v>1</v>
      </c>
      <c r="B22" s="332" t="s">
        <v>9848</v>
      </c>
    </row>
    <row r="23" spans="1:3" x14ac:dyDescent="0.25">
      <c r="A23">
        <v>2</v>
      </c>
      <c r="B23" s="332" t="s">
        <v>9741</v>
      </c>
    </row>
    <row r="24" spans="1:3" x14ac:dyDescent="0.25">
      <c r="A24">
        <v>3</v>
      </c>
      <c r="B24" s="332" t="s">
        <v>9742</v>
      </c>
    </row>
    <row r="25" spans="1:3" x14ac:dyDescent="0.25">
      <c r="A25">
        <v>4</v>
      </c>
      <c r="B25" s="332" t="s">
        <v>9790</v>
      </c>
    </row>
    <row r="26" spans="1:3" x14ac:dyDescent="0.25">
      <c r="A26">
        <v>5</v>
      </c>
      <c r="B26" s="332" t="s">
        <v>9791</v>
      </c>
    </row>
    <row r="27" spans="1:3" x14ac:dyDescent="0.25">
      <c r="B27" s="339" t="s">
        <v>6</v>
      </c>
      <c r="C27" t="s">
        <v>9792</v>
      </c>
    </row>
    <row r="28" spans="1:3" x14ac:dyDescent="0.25">
      <c r="B28" s="339" t="s">
        <v>11</v>
      </c>
      <c r="C28" t="s">
        <v>9793</v>
      </c>
    </row>
    <row r="29" spans="1:3" x14ac:dyDescent="0.25">
      <c r="B29" s="339" t="s">
        <v>9739</v>
      </c>
      <c r="C29" t="s">
        <v>9794</v>
      </c>
    </row>
    <row r="30" spans="1:3" x14ac:dyDescent="0.25">
      <c r="B30" s="339" t="s">
        <v>14</v>
      </c>
      <c r="C30" t="s">
        <v>9795</v>
      </c>
    </row>
    <row r="31" spans="1:3" x14ac:dyDescent="0.25">
      <c r="B31" s="339" t="s">
        <v>15</v>
      </c>
    </row>
    <row r="32" spans="1:3" x14ac:dyDescent="0.25">
      <c r="B32" s="339" t="s">
        <v>16</v>
      </c>
      <c r="C32" t="s">
        <v>9796</v>
      </c>
    </row>
    <row r="33" spans="1:3" x14ac:dyDescent="0.25">
      <c r="B33" s="336" t="s">
        <v>9847</v>
      </c>
    </row>
    <row r="34" spans="1:3" x14ac:dyDescent="0.25">
      <c r="A34">
        <v>6</v>
      </c>
      <c r="B34" s="332" t="s">
        <v>9845</v>
      </c>
    </row>
    <row r="35" spans="1:3" x14ac:dyDescent="0.25">
      <c r="B35" s="338" t="s">
        <v>9797</v>
      </c>
      <c r="C35" t="s">
        <v>9798</v>
      </c>
    </row>
    <row r="36" spans="1:3" x14ac:dyDescent="0.25">
      <c r="B36" s="338" t="s">
        <v>9799</v>
      </c>
      <c r="C36" t="s">
        <v>9800</v>
      </c>
    </row>
    <row r="37" spans="1:3" x14ac:dyDescent="0.25">
      <c r="A37">
        <v>7</v>
      </c>
      <c r="B37" s="337" t="s">
        <v>9801</v>
      </c>
      <c r="C37" s="39"/>
    </row>
    <row r="38" spans="1:3" x14ac:dyDescent="0.25">
      <c r="B38" s="339" t="s">
        <v>16</v>
      </c>
      <c r="C38" s="39"/>
    </row>
    <row r="39" spans="1:3" x14ac:dyDescent="0.25">
      <c r="B39" s="339" t="s">
        <v>5</v>
      </c>
      <c r="C39" s="39"/>
    </row>
    <row r="40" spans="1:3" x14ac:dyDescent="0.25">
      <c r="B40" s="339" t="s">
        <v>7</v>
      </c>
      <c r="C40" s="39"/>
    </row>
    <row r="41" spans="1:3" x14ac:dyDescent="0.25">
      <c r="B41" s="339" t="s">
        <v>8</v>
      </c>
      <c r="C41" s="39"/>
    </row>
    <row r="42" spans="1:3" x14ac:dyDescent="0.25">
      <c r="B42" s="339" t="s">
        <v>22</v>
      </c>
      <c r="C42" s="39" t="s">
        <v>9803</v>
      </c>
    </row>
    <row r="43" spans="1:3" x14ac:dyDescent="0.25">
      <c r="B43" s="339" t="s">
        <v>5858</v>
      </c>
      <c r="C43" s="39"/>
    </row>
    <row r="44" spans="1:3" x14ac:dyDescent="0.25">
      <c r="B44" s="339" t="s">
        <v>5859</v>
      </c>
      <c r="C44" s="39"/>
    </row>
    <row r="45" spans="1:3" x14ac:dyDescent="0.25">
      <c r="B45" s="39" t="s">
        <v>9804</v>
      </c>
      <c r="C45" s="39"/>
    </row>
    <row r="46" spans="1:3" x14ac:dyDescent="0.25">
      <c r="A46">
        <v>8</v>
      </c>
      <c r="B46" s="337" t="s">
        <v>9819</v>
      </c>
      <c r="C46" s="39"/>
    </row>
    <row r="47" spans="1:3" x14ac:dyDescent="0.25">
      <c r="A47">
        <v>9</v>
      </c>
      <c r="B47" s="332" t="s">
        <v>9826</v>
      </c>
    </row>
    <row r="48" spans="1:3" x14ac:dyDescent="0.25">
      <c r="B48" s="338" t="s">
        <v>9824</v>
      </c>
      <c r="C48" t="s">
        <v>9825</v>
      </c>
    </row>
    <row r="49" spans="1:3" x14ac:dyDescent="0.25">
      <c r="A49">
        <v>10</v>
      </c>
      <c r="B49" s="332" t="s">
        <v>9838</v>
      </c>
    </row>
    <row r="50" spans="1:3" x14ac:dyDescent="0.25">
      <c r="A50">
        <v>11</v>
      </c>
      <c r="B50" s="332" t="s">
        <v>9858</v>
      </c>
    </row>
    <row r="51" spans="1:3" x14ac:dyDescent="0.25">
      <c r="A51">
        <v>12</v>
      </c>
      <c r="B51" s="332" t="s">
        <v>9849</v>
      </c>
    </row>
    <row r="53" spans="1:3" ht="21" x14ac:dyDescent="0.35">
      <c r="B53" s="344" t="s">
        <v>10245</v>
      </c>
      <c r="C53" s="340"/>
    </row>
    <row r="54" spans="1:3" x14ac:dyDescent="0.25">
      <c r="B54" s="146" t="s">
        <v>9540</v>
      </c>
      <c r="C54" s="146">
        <f>COUNTA(Data_all!A2:A3141)</f>
        <v>3140</v>
      </c>
    </row>
    <row r="55" spans="1:3" x14ac:dyDescent="0.25">
      <c r="B55" s="146" t="s">
        <v>9901</v>
      </c>
      <c r="C55" s="146" t="s">
        <v>10393</v>
      </c>
    </row>
    <row r="56" spans="1:3" x14ac:dyDescent="0.25">
      <c r="B56" s="146" t="s">
        <v>11312</v>
      </c>
      <c r="C56" t="s">
        <v>11313</v>
      </c>
    </row>
    <row r="58" spans="1:3" x14ac:dyDescent="0.25">
      <c r="B58" s="367"/>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1"/>
  <sheetViews>
    <sheetView workbookViewId="0">
      <selection activeCell="C5" sqref="C5"/>
    </sheetView>
  </sheetViews>
  <sheetFormatPr defaultRowHeight="15" x14ac:dyDescent="0.25"/>
  <cols>
    <col min="1" max="1" width="16.28515625" customWidth="1"/>
    <col min="2" max="2" width="6" customWidth="1"/>
    <col min="3" max="3" width="40.140625" customWidth="1"/>
    <col min="4" max="4" width="14" bestFit="1" customWidth="1"/>
    <col min="5" max="5" width="13.140625" customWidth="1"/>
    <col min="6" max="6" width="19.140625" customWidth="1"/>
    <col min="7" max="7" width="45" style="334" bestFit="1" customWidth="1"/>
    <col min="8" max="8" width="13.42578125" style="334" customWidth="1"/>
    <col min="9" max="9" width="53.42578125" bestFit="1" customWidth="1"/>
  </cols>
  <sheetData>
    <row r="1" spans="1:9" ht="30" x14ac:dyDescent="0.25">
      <c r="A1" s="333" t="s">
        <v>5</v>
      </c>
      <c r="B1" s="333" t="s">
        <v>7</v>
      </c>
      <c r="C1" s="333" t="s">
        <v>9860</v>
      </c>
      <c r="D1" s="333" t="s">
        <v>9892</v>
      </c>
      <c r="E1" s="333" t="s">
        <v>9820</v>
      </c>
      <c r="F1" s="333" t="s">
        <v>13</v>
      </c>
      <c r="G1" s="346" t="s">
        <v>15</v>
      </c>
      <c r="H1" s="346" t="s">
        <v>10424</v>
      </c>
      <c r="I1" s="333" t="s">
        <v>9895</v>
      </c>
    </row>
    <row r="2" spans="1:9" ht="45" x14ac:dyDescent="0.25">
      <c r="A2" s="5"/>
      <c r="B2" s="5"/>
      <c r="C2" s="376" t="s">
        <v>10438</v>
      </c>
      <c r="D2" s="5"/>
      <c r="E2" s="5"/>
      <c r="F2" s="5"/>
      <c r="G2" s="377" t="s">
        <v>10439</v>
      </c>
      <c r="H2" s="370" t="s">
        <v>10425</v>
      </c>
      <c r="I2" s="5"/>
    </row>
    <row r="3" spans="1:9" ht="45" x14ac:dyDescent="0.25">
      <c r="A3" s="5"/>
      <c r="B3" s="5"/>
      <c r="C3" s="376" t="s">
        <v>10438</v>
      </c>
      <c r="D3" s="5"/>
      <c r="E3" s="5"/>
      <c r="F3" s="5"/>
      <c r="G3" s="377" t="s">
        <v>10440</v>
      </c>
      <c r="H3" s="370" t="s">
        <v>10425</v>
      </c>
      <c r="I3" s="5"/>
    </row>
    <row r="4" spans="1:9" ht="45" x14ac:dyDescent="0.25">
      <c r="A4" s="5" t="s">
        <v>1131</v>
      </c>
      <c r="B4" s="5" t="s">
        <v>183</v>
      </c>
      <c r="C4" s="368" t="s">
        <v>9871</v>
      </c>
      <c r="D4" s="5" t="s">
        <v>9861</v>
      </c>
      <c r="E4" s="369">
        <v>43009</v>
      </c>
      <c r="F4" s="5" t="s">
        <v>98</v>
      </c>
      <c r="G4" s="370" t="s">
        <v>10455</v>
      </c>
      <c r="H4" s="375" t="s">
        <v>10425</v>
      </c>
      <c r="I4" s="373" t="s">
        <v>10431</v>
      </c>
    </row>
    <row r="5" spans="1:9" ht="90" x14ac:dyDescent="0.25">
      <c r="A5" s="5" t="s">
        <v>731</v>
      </c>
      <c r="B5" s="5" t="s">
        <v>732</v>
      </c>
      <c r="C5" s="368" t="s">
        <v>9859</v>
      </c>
      <c r="D5" s="5" t="s">
        <v>9861</v>
      </c>
      <c r="E5" s="369">
        <v>43009</v>
      </c>
      <c r="F5" s="5" t="s">
        <v>98</v>
      </c>
      <c r="G5" s="370" t="s">
        <v>10456</v>
      </c>
      <c r="H5" s="375" t="s">
        <v>10425</v>
      </c>
      <c r="I5" s="373" t="s">
        <v>10431</v>
      </c>
    </row>
    <row r="6" spans="1:9" ht="45" x14ac:dyDescent="0.25">
      <c r="A6" s="5" t="s">
        <v>5461</v>
      </c>
      <c r="B6" s="5" t="s">
        <v>244</v>
      </c>
      <c r="C6" s="368" t="s">
        <v>9872</v>
      </c>
      <c r="D6" s="5" t="s">
        <v>9861</v>
      </c>
      <c r="E6" s="369">
        <v>43009</v>
      </c>
      <c r="F6" s="5" t="s">
        <v>98</v>
      </c>
      <c r="G6" s="370" t="s">
        <v>10466</v>
      </c>
      <c r="H6" s="375" t="s">
        <v>10425</v>
      </c>
      <c r="I6" s="373" t="s">
        <v>10431</v>
      </c>
    </row>
    <row r="7" spans="1:9" ht="60" x14ac:dyDescent="0.25">
      <c r="A7" s="5" t="s">
        <v>3857</v>
      </c>
      <c r="B7" s="5" t="s">
        <v>156</v>
      </c>
      <c r="C7" s="368" t="s">
        <v>10432</v>
      </c>
      <c r="D7" s="5" t="s">
        <v>9861</v>
      </c>
      <c r="E7" s="369">
        <v>43009</v>
      </c>
      <c r="F7" s="5" t="s">
        <v>98</v>
      </c>
      <c r="G7" s="370" t="s">
        <v>9881</v>
      </c>
      <c r="H7" s="370" t="s">
        <v>9898</v>
      </c>
      <c r="I7" s="5"/>
    </row>
    <row r="8" spans="1:9" ht="45" x14ac:dyDescent="0.25">
      <c r="A8" s="5" t="s">
        <v>9873</v>
      </c>
      <c r="B8" s="5" t="s">
        <v>208</v>
      </c>
      <c r="C8" s="371" t="s">
        <v>9862</v>
      </c>
      <c r="D8" s="5" t="s">
        <v>9876</v>
      </c>
      <c r="E8" s="369">
        <v>43009</v>
      </c>
      <c r="F8" s="5" t="s">
        <v>98</v>
      </c>
      <c r="G8" s="370" t="s">
        <v>9900</v>
      </c>
      <c r="H8" s="370" t="s">
        <v>9898</v>
      </c>
      <c r="I8" s="5"/>
    </row>
    <row r="9" spans="1:9" ht="30" x14ac:dyDescent="0.25">
      <c r="A9" s="5" t="s">
        <v>877</v>
      </c>
      <c r="B9" s="5"/>
      <c r="C9" s="371" t="s">
        <v>9863</v>
      </c>
      <c r="D9" s="5" t="s">
        <v>9876</v>
      </c>
      <c r="E9" s="369">
        <v>43009</v>
      </c>
      <c r="F9" s="5" t="s">
        <v>98</v>
      </c>
      <c r="G9" s="370" t="s">
        <v>9900</v>
      </c>
      <c r="H9" s="370" t="s">
        <v>9898</v>
      </c>
      <c r="I9" s="5"/>
    </row>
    <row r="10" spans="1:9" ht="60" x14ac:dyDescent="0.25">
      <c r="A10" s="5" t="s">
        <v>2273</v>
      </c>
      <c r="B10" s="5"/>
      <c r="C10" s="371" t="s">
        <v>9864</v>
      </c>
      <c r="D10" s="5" t="s">
        <v>9876</v>
      </c>
      <c r="E10" s="369">
        <v>43009</v>
      </c>
      <c r="F10" s="5" t="s">
        <v>98</v>
      </c>
      <c r="G10" s="370" t="s">
        <v>9900</v>
      </c>
      <c r="H10" s="370" t="s">
        <v>9898</v>
      </c>
      <c r="I10" s="5"/>
    </row>
    <row r="11" spans="1:9" ht="45" x14ac:dyDescent="0.25">
      <c r="A11" s="5" t="s">
        <v>9874</v>
      </c>
      <c r="B11" s="5" t="s">
        <v>1276</v>
      </c>
      <c r="C11" s="371" t="s">
        <v>9865</v>
      </c>
      <c r="D11" s="5" t="s">
        <v>9876</v>
      </c>
      <c r="E11" s="369">
        <v>43009</v>
      </c>
      <c r="F11" s="5" t="s">
        <v>98</v>
      </c>
      <c r="G11" s="370" t="s">
        <v>10457</v>
      </c>
      <c r="H11" s="375" t="s">
        <v>10425</v>
      </c>
      <c r="I11" s="373" t="s">
        <v>10431</v>
      </c>
    </row>
    <row r="12" spans="1:9" ht="60" x14ac:dyDescent="0.25">
      <c r="A12" s="5" t="s">
        <v>3087</v>
      </c>
      <c r="B12" s="5" t="s">
        <v>841</v>
      </c>
      <c r="C12" s="371" t="s">
        <v>9866</v>
      </c>
      <c r="D12" s="5" t="s">
        <v>9876</v>
      </c>
      <c r="E12" s="369">
        <v>43009</v>
      </c>
      <c r="F12" s="5" t="s">
        <v>98</v>
      </c>
      <c r="G12" s="370" t="s">
        <v>10458</v>
      </c>
      <c r="H12" s="375" t="s">
        <v>10425</v>
      </c>
      <c r="I12" s="373" t="s">
        <v>10431</v>
      </c>
    </row>
    <row r="13" spans="1:9" ht="90" x14ac:dyDescent="0.25">
      <c r="A13" s="5" t="s">
        <v>1928</v>
      </c>
      <c r="B13" s="5" t="s">
        <v>198</v>
      </c>
      <c r="C13" s="371" t="s">
        <v>9867</v>
      </c>
      <c r="D13" s="5" t="s">
        <v>9876</v>
      </c>
      <c r="E13" s="369">
        <v>43009</v>
      </c>
      <c r="F13" s="5" t="s">
        <v>98</v>
      </c>
      <c r="G13" s="370" t="s">
        <v>10459</v>
      </c>
      <c r="H13" s="375" t="s">
        <v>10425</v>
      </c>
      <c r="I13" s="378" t="s">
        <v>10431</v>
      </c>
    </row>
    <row r="14" spans="1:9" ht="45" x14ac:dyDescent="0.25">
      <c r="A14" s="370" t="s">
        <v>9875</v>
      </c>
      <c r="B14" s="5" t="s">
        <v>198</v>
      </c>
      <c r="C14" s="371" t="s">
        <v>9868</v>
      </c>
      <c r="D14" s="5" t="s">
        <v>9876</v>
      </c>
      <c r="E14" s="369">
        <v>43009</v>
      </c>
      <c r="F14" s="5" t="s">
        <v>98</v>
      </c>
      <c r="G14" s="370" t="s">
        <v>10434</v>
      </c>
      <c r="H14" s="370" t="s">
        <v>9898</v>
      </c>
      <c r="I14" s="5"/>
    </row>
    <row r="15" spans="1:9" ht="45" x14ac:dyDescent="0.25">
      <c r="A15" s="5" t="s">
        <v>1658</v>
      </c>
      <c r="B15" s="5" t="s">
        <v>107</v>
      </c>
      <c r="C15" s="371" t="s">
        <v>9869</v>
      </c>
      <c r="D15" s="5" t="s">
        <v>9876</v>
      </c>
      <c r="E15" s="369">
        <v>43009</v>
      </c>
      <c r="F15" s="5" t="s">
        <v>98</v>
      </c>
      <c r="G15" s="370" t="s">
        <v>9900</v>
      </c>
      <c r="H15" s="370" t="s">
        <v>9898</v>
      </c>
      <c r="I15" s="5"/>
    </row>
    <row r="16" spans="1:9" ht="30" x14ac:dyDescent="0.25">
      <c r="A16" s="5" t="s">
        <v>2997</v>
      </c>
      <c r="B16" s="5" t="s">
        <v>2996</v>
      </c>
      <c r="C16" s="371" t="s">
        <v>9870</v>
      </c>
      <c r="D16" s="5" t="s">
        <v>9876</v>
      </c>
      <c r="E16" s="369">
        <v>43009</v>
      </c>
      <c r="F16" s="5" t="s">
        <v>98</v>
      </c>
      <c r="G16" s="370" t="s">
        <v>9900</v>
      </c>
      <c r="H16" s="370" t="s">
        <v>9898</v>
      </c>
      <c r="I16" s="5"/>
    </row>
    <row r="17" spans="1:9" x14ac:dyDescent="0.25">
      <c r="A17" s="5" t="s">
        <v>9878</v>
      </c>
      <c r="B17" s="5" t="s">
        <v>320</v>
      </c>
      <c r="C17" s="514" t="s">
        <v>9877</v>
      </c>
      <c r="D17" s="5" t="s">
        <v>4955</v>
      </c>
      <c r="E17" s="369">
        <v>43009</v>
      </c>
      <c r="F17" s="5" t="s">
        <v>98</v>
      </c>
      <c r="G17" s="370" t="s">
        <v>10434</v>
      </c>
      <c r="H17" s="370" t="s">
        <v>9898</v>
      </c>
      <c r="I17" s="5"/>
    </row>
    <row r="18" spans="1:9" x14ac:dyDescent="0.25">
      <c r="A18" s="5" t="s">
        <v>676</v>
      </c>
      <c r="B18" s="5" t="s">
        <v>874</v>
      </c>
      <c r="C18" s="514"/>
      <c r="D18" s="5" t="s">
        <v>4955</v>
      </c>
      <c r="E18" s="369">
        <v>43009</v>
      </c>
      <c r="F18" s="5" t="s">
        <v>98</v>
      </c>
      <c r="G18" s="370" t="s">
        <v>10434</v>
      </c>
      <c r="H18" s="370" t="s">
        <v>9898</v>
      </c>
      <c r="I18" s="5"/>
    </row>
    <row r="19" spans="1:9" x14ac:dyDescent="0.25">
      <c r="A19" s="5" t="s">
        <v>9879</v>
      </c>
      <c r="B19" s="5" t="s">
        <v>49</v>
      </c>
      <c r="C19" s="514"/>
      <c r="D19" s="5" t="s">
        <v>4955</v>
      </c>
      <c r="E19" s="369">
        <v>43009</v>
      </c>
      <c r="F19" s="5" t="s">
        <v>98</v>
      </c>
      <c r="G19" s="370" t="s">
        <v>10434</v>
      </c>
      <c r="H19" s="370" t="s">
        <v>9898</v>
      </c>
      <c r="I19" s="5"/>
    </row>
    <row r="20" spans="1:9" x14ac:dyDescent="0.25">
      <c r="A20" s="5" t="s">
        <v>2997</v>
      </c>
      <c r="B20" s="5" t="s">
        <v>2996</v>
      </c>
      <c r="C20" s="514"/>
      <c r="D20" s="5" t="s">
        <v>4955</v>
      </c>
      <c r="E20" s="369">
        <v>43009</v>
      </c>
      <c r="F20" s="5" t="s">
        <v>98</v>
      </c>
      <c r="G20" s="370" t="s">
        <v>10434</v>
      </c>
      <c r="H20" s="370" t="s">
        <v>9898</v>
      </c>
      <c r="I20" s="5"/>
    </row>
    <row r="21" spans="1:9" x14ac:dyDescent="0.25">
      <c r="A21" s="5" t="s">
        <v>985</v>
      </c>
      <c r="B21" s="5" t="s">
        <v>250</v>
      </c>
      <c r="C21" s="514"/>
      <c r="D21" s="5" t="s">
        <v>4955</v>
      </c>
      <c r="E21" s="369">
        <v>43009</v>
      </c>
      <c r="F21" s="5" t="s">
        <v>98</v>
      </c>
      <c r="G21" s="370" t="s">
        <v>9900</v>
      </c>
      <c r="H21" s="370" t="s">
        <v>9898</v>
      </c>
      <c r="I21" s="5"/>
    </row>
    <row r="22" spans="1:9" x14ac:dyDescent="0.25">
      <c r="A22" s="5" t="s">
        <v>9880</v>
      </c>
      <c r="B22" s="5" t="s">
        <v>165</v>
      </c>
      <c r="C22" s="514"/>
      <c r="D22" s="5" t="s">
        <v>4955</v>
      </c>
      <c r="E22" s="369">
        <v>43009</v>
      </c>
      <c r="F22" s="5" t="s">
        <v>98</v>
      </c>
      <c r="G22" s="370" t="s">
        <v>9900</v>
      </c>
      <c r="H22" s="370" t="s">
        <v>9898</v>
      </c>
      <c r="I22" s="5"/>
    </row>
    <row r="23" spans="1:9" x14ac:dyDescent="0.25">
      <c r="A23" s="5" t="s">
        <v>1920</v>
      </c>
      <c r="B23" s="5" t="s">
        <v>9886</v>
      </c>
      <c r="C23" s="371" t="s">
        <v>10441</v>
      </c>
      <c r="D23" s="5" t="s">
        <v>9883</v>
      </c>
      <c r="E23" s="369">
        <v>43009</v>
      </c>
      <c r="F23" s="5" t="s">
        <v>9893</v>
      </c>
      <c r="G23" s="370" t="s">
        <v>9900</v>
      </c>
      <c r="H23" s="370" t="s">
        <v>10426</v>
      </c>
      <c r="I23" s="5" t="s">
        <v>9898</v>
      </c>
    </row>
    <row r="24" spans="1:9" x14ac:dyDescent="0.25">
      <c r="A24" s="5" t="s">
        <v>2892</v>
      </c>
      <c r="B24" s="5" t="s">
        <v>9886</v>
      </c>
      <c r="C24" s="371" t="s">
        <v>10442</v>
      </c>
      <c r="D24" s="5" t="s">
        <v>9883</v>
      </c>
      <c r="E24" s="369">
        <v>43009</v>
      </c>
      <c r="F24" s="5" t="s">
        <v>9893</v>
      </c>
      <c r="G24" s="370" t="s">
        <v>10460</v>
      </c>
      <c r="H24" s="375" t="s">
        <v>10425</v>
      </c>
      <c r="I24" s="373" t="s">
        <v>10431</v>
      </c>
    </row>
    <row r="25" spans="1:9" ht="75" x14ac:dyDescent="0.25">
      <c r="A25" s="5" t="s">
        <v>4435</v>
      </c>
      <c r="B25" s="5" t="s">
        <v>9887</v>
      </c>
      <c r="C25" s="371" t="s">
        <v>10443</v>
      </c>
      <c r="D25" s="5" t="s">
        <v>9883</v>
      </c>
      <c r="E25" s="369">
        <v>43009</v>
      </c>
      <c r="F25" s="5" t="s">
        <v>9893</v>
      </c>
      <c r="G25" s="370" t="s">
        <v>10467</v>
      </c>
      <c r="H25" s="375" t="s">
        <v>10425</v>
      </c>
      <c r="I25" s="373" t="s">
        <v>10431</v>
      </c>
    </row>
    <row r="26" spans="1:9" ht="45" x14ac:dyDescent="0.25">
      <c r="A26" s="5" t="s">
        <v>1207</v>
      </c>
      <c r="B26" s="5" t="s">
        <v>9887</v>
      </c>
      <c r="C26" s="371" t="s">
        <v>10444</v>
      </c>
      <c r="D26" s="5" t="s">
        <v>9883</v>
      </c>
      <c r="E26" s="369">
        <v>43009</v>
      </c>
      <c r="F26" s="5" t="s">
        <v>9893</v>
      </c>
      <c r="G26" s="370" t="s">
        <v>10461</v>
      </c>
      <c r="H26" s="375" t="s">
        <v>10425</v>
      </c>
      <c r="I26" s="373" t="s">
        <v>10431</v>
      </c>
    </row>
    <row r="27" spans="1:9" ht="45" x14ac:dyDescent="0.25">
      <c r="A27" s="5" t="s">
        <v>1902</v>
      </c>
      <c r="B27" s="5" t="s">
        <v>9888</v>
      </c>
      <c r="C27" s="371" t="s">
        <v>10445</v>
      </c>
      <c r="D27" s="5" t="s">
        <v>9883</v>
      </c>
      <c r="E27" s="369">
        <v>43009</v>
      </c>
      <c r="F27" s="5" t="s">
        <v>9893</v>
      </c>
      <c r="G27" s="370" t="s">
        <v>10436</v>
      </c>
      <c r="H27" s="375" t="s">
        <v>9899</v>
      </c>
      <c r="I27" s="373" t="s">
        <v>10462</v>
      </c>
    </row>
    <row r="28" spans="1:9" x14ac:dyDescent="0.25">
      <c r="A28" s="5" t="s">
        <v>1125</v>
      </c>
      <c r="B28" s="5" t="s">
        <v>9889</v>
      </c>
      <c r="C28" s="371" t="s">
        <v>10446</v>
      </c>
      <c r="D28" s="5" t="s">
        <v>9883</v>
      </c>
      <c r="E28" s="369">
        <v>43009</v>
      </c>
      <c r="F28" s="5" t="s">
        <v>9893</v>
      </c>
      <c r="G28" s="370" t="s">
        <v>9900</v>
      </c>
      <c r="H28" s="370" t="s">
        <v>10426</v>
      </c>
      <c r="I28" s="5" t="s">
        <v>9898</v>
      </c>
    </row>
    <row r="29" spans="1:9" ht="30" x14ac:dyDescent="0.25">
      <c r="A29" s="5" t="s">
        <v>1972</v>
      </c>
      <c r="B29" s="5" t="s">
        <v>9890</v>
      </c>
      <c r="C29" s="371" t="s">
        <v>10447</v>
      </c>
      <c r="D29" s="5" t="s">
        <v>9883</v>
      </c>
      <c r="E29" s="369">
        <v>43009</v>
      </c>
      <c r="F29" s="5" t="s">
        <v>9893</v>
      </c>
      <c r="G29" s="370" t="s">
        <v>10437</v>
      </c>
      <c r="H29" s="375" t="s">
        <v>9899</v>
      </c>
      <c r="I29" s="373" t="s">
        <v>10462</v>
      </c>
    </row>
    <row r="30" spans="1:9" ht="45" x14ac:dyDescent="0.25">
      <c r="A30" s="5" t="s">
        <v>3741</v>
      </c>
      <c r="B30" s="5" t="s">
        <v>9891</v>
      </c>
      <c r="C30" s="371" t="s">
        <v>10448</v>
      </c>
      <c r="D30" s="5" t="s">
        <v>9883</v>
      </c>
      <c r="E30" s="369">
        <v>43009</v>
      </c>
      <c r="F30" s="5" t="s">
        <v>9893</v>
      </c>
      <c r="G30" s="370" t="s">
        <v>10463</v>
      </c>
      <c r="H30" s="375" t="s">
        <v>9899</v>
      </c>
      <c r="I30" s="373" t="s">
        <v>10462</v>
      </c>
    </row>
    <row r="31" spans="1:9" x14ac:dyDescent="0.25">
      <c r="A31" s="5"/>
      <c r="B31" s="5"/>
      <c r="C31" s="372" t="s">
        <v>9885</v>
      </c>
      <c r="D31" s="5" t="s">
        <v>9883</v>
      </c>
      <c r="E31" s="369">
        <v>43009</v>
      </c>
      <c r="F31" s="5" t="s">
        <v>9893</v>
      </c>
      <c r="G31" s="370"/>
      <c r="H31" s="370" t="s">
        <v>10426</v>
      </c>
      <c r="I31" s="5"/>
    </row>
    <row r="32" spans="1:9" x14ac:dyDescent="0.25">
      <c r="A32" s="5" t="s">
        <v>5860</v>
      </c>
      <c r="B32" s="5" t="s">
        <v>49</v>
      </c>
      <c r="C32" s="371" t="s">
        <v>10452</v>
      </c>
      <c r="D32" s="5" t="s">
        <v>9883</v>
      </c>
      <c r="E32" s="369">
        <v>43009</v>
      </c>
      <c r="F32" s="5" t="s">
        <v>9884</v>
      </c>
      <c r="G32" s="370"/>
      <c r="H32" s="370" t="s">
        <v>10425</v>
      </c>
      <c r="I32" s="5" t="s">
        <v>10427</v>
      </c>
    </row>
    <row r="33" spans="1:9" x14ac:dyDescent="0.25">
      <c r="A33" s="5" t="s">
        <v>5861</v>
      </c>
      <c r="B33" s="5" t="s">
        <v>49</v>
      </c>
      <c r="C33" s="371" t="s">
        <v>10453</v>
      </c>
      <c r="D33" s="5" t="s">
        <v>9883</v>
      </c>
      <c r="E33" s="369">
        <v>43009</v>
      </c>
      <c r="F33" s="5" t="s">
        <v>9884</v>
      </c>
      <c r="G33" s="370"/>
      <c r="H33" s="370" t="s">
        <v>10425</v>
      </c>
      <c r="I33" s="5" t="s">
        <v>10427</v>
      </c>
    </row>
    <row r="34" spans="1:9" x14ac:dyDescent="0.25">
      <c r="A34" s="5" t="s">
        <v>5863</v>
      </c>
      <c r="B34" s="5" t="s">
        <v>49</v>
      </c>
      <c r="C34" s="371" t="s">
        <v>10454</v>
      </c>
      <c r="D34" s="5" t="s">
        <v>9883</v>
      </c>
      <c r="E34" s="369">
        <v>43009</v>
      </c>
      <c r="F34" s="5" t="s">
        <v>9884</v>
      </c>
      <c r="G34" s="370"/>
      <c r="H34" s="370" t="s">
        <v>10425</v>
      </c>
      <c r="I34" s="5" t="s">
        <v>10427</v>
      </c>
    </row>
    <row r="35" spans="1:9" x14ac:dyDescent="0.25">
      <c r="A35" s="5" t="s">
        <v>5345</v>
      </c>
      <c r="B35" s="5" t="s">
        <v>49</v>
      </c>
      <c r="C35" s="371" t="s">
        <v>10449</v>
      </c>
      <c r="D35" s="5" t="s">
        <v>9883</v>
      </c>
      <c r="E35" s="369">
        <v>43009</v>
      </c>
      <c r="F35" s="5" t="s">
        <v>9884</v>
      </c>
      <c r="G35" s="370" t="s">
        <v>9900</v>
      </c>
      <c r="H35" s="370" t="s">
        <v>10426</v>
      </c>
      <c r="I35" s="5" t="s">
        <v>9898</v>
      </c>
    </row>
    <row r="36" spans="1:9" ht="30" x14ac:dyDescent="0.25">
      <c r="A36" s="5" t="s">
        <v>5894</v>
      </c>
      <c r="B36" s="5" t="s">
        <v>874</v>
      </c>
      <c r="C36" s="371" t="s">
        <v>10450</v>
      </c>
      <c r="D36" s="5" t="s">
        <v>9883</v>
      </c>
      <c r="E36" s="369">
        <v>43009</v>
      </c>
      <c r="F36" s="5" t="s">
        <v>9884</v>
      </c>
      <c r="G36" s="370" t="s">
        <v>10464</v>
      </c>
      <c r="H36" s="375" t="s">
        <v>10425</v>
      </c>
      <c r="I36" s="373" t="s">
        <v>10431</v>
      </c>
    </row>
    <row r="37" spans="1:9" x14ac:dyDescent="0.25">
      <c r="A37" s="5" t="s">
        <v>506</v>
      </c>
      <c r="B37" s="5" t="s">
        <v>107</v>
      </c>
      <c r="C37" s="371" t="s">
        <v>10451</v>
      </c>
      <c r="D37" s="5" t="s">
        <v>9883</v>
      </c>
      <c r="E37" s="369">
        <v>43009</v>
      </c>
      <c r="F37" s="5" t="s">
        <v>9884</v>
      </c>
      <c r="G37" s="370" t="s">
        <v>9896</v>
      </c>
      <c r="H37" s="370" t="s">
        <v>10425</v>
      </c>
      <c r="I37" s="5" t="s">
        <v>9897</v>
      </c>
    </row>
    <row r="38" spans="1:9" x14ac:dyDescent="0.25">
      <c r="A38" s="5" t="s">
        <v>1972</v>
      </c>
      <c r="B38" s="5" t="s">
        <v>865</v>
      </c>
      <c r="C38" s="371" t="s">
        <v>10447</v>
      </c>
      <c r="D38" s="5" t="s">
        <v>9883</v>
      </c>
      <c r="E38" s="369">
        <v>43009</v>
      </c>
      <c r="F38" s="5" t="s">
        <v>9884</v>
      </c>
      <c r="G38" s="370"/>
      <c r="H38" s="370" t="s">
        <v>10425</v>
      </c>
      <c r="I38" s="5" t="s">
        <v>10428</v>
      </c>
    </row>
    <row r="39" spans="1:9" ht="45" x14ac:dyDescent="0.25">
      <c r="A39" s="5" t="s">
        <v>877</v>
      </c>
      <c r="B39" s="5" t="s">
        <v>208</v>
      </c>
      <c r="C39" s="370" t="s">
        <v>10422</v>
      </c>
      <c r="D39" s="370" t="s">
        <v>10420</v>
      </c>
      <c r="E39" s="369" t="s">
        <v>10421</v>
      </c>
      <c r="F39" s="5" t="s">
        <v>3934</v>
      </c>
      <c r="G39" s="370"/>
      <c r="H39" s="370" t="s">
        <v>10425</v>
      </c>
      <c r="I39" s="374" t="s">
        <v>10423</v>
      </c>
    </row>
    <row r="40" spans="1:9" ht="30" x14ac:dyDescent="0.25">
      <c r="A40" s="5" t="s">
        <v>906</v>
      </c>
      <c r="B40" s="5" t="s">
        <v>76</v>
      </c>
      <c r="C40" s="5"/>
      <c r="D40" s="377"/>
      <c r="E40" s="5" t="s">
        <v>10483</v>
      </c>
      <c r="F40" s="379" t="s">
        <v>3934</v>
      </c>
      <c r="G40" s="370" t="s">
        <v>10465</v>
      </c>
      <c r="H40" s="375" t="s">
        <v>10425</v>
      </c>
      <c r="I40" s="373" t="s">
        <v>10431</v>
      </c>
    </row>
    <row r="41" spans="1:9" ht="30" x14ac:dyDescent="0.25">
      <c r="A41" s="379" t="s">
        <v>4414</v>
      </c>
      <c r="B41" s="379" t="s">
        <v>10480</v>
      </c>
      <c r="C41" s="384" t="s">
        <v>10481</v>
      </c>
      <c r="D41" s="385" t="s">
        <v>4634</v>
      </c>
      <c r="E41" s="5" t="s">
        <v>10483</v>
      </c>
      <c r="F41" s="5" t="s">
        <v>9893</v>
      </c>
      <c r="G41" s="370" t="s">
        <v>10482</v>
      </c>
      <c r="H41" s="375" t="s">
        <v>10425</v>
      </c>
      <c r="I41" s="5"/>
    </row>
  </sheetData>
  <autoFilter ref="A1:I40" xr:uid="{00000000-0009-0000-0000-000002000000}"/>
  <mergeCells count="1">
    <mergeCell ref="C17:C22"/>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G30"/>
  <sheetViews>
    <sheetView workbookViewId="0">
      <selection activeCell="C35" sqref="C35"/>
    </sheetView>
  </sheetViews>
  <sheetFormatPr defaultRowHeight="15" x14ac:dyDescent="0.25"/>
  <cols>
    <col min="1" max="1" width="11.42578125" customWidth="1"/>
    <col min="2" max="2" width="23" customWidth="1"/>
    <col min="3" max="3" width="98.5703125" customWidth="1"/>
    <col min="5" max="5" width="42.140625" bestFit="1" customWidth="1"/>
    <col min="6" max="6" width="34.7109375" bestFit="1" customWidth="1"/>
    <col min="7" max="7" width="39.140625" bestFit="1" customWidth="1"/>
  </cols>
  <sheetData>
    <row r="1" spans="1:7" ht="21" x14ac:dyDescent="0.35">
      <c r="A1" s="342" t="s">
        <v>9857</v>
      </c>
    </row>
    <row r="2" spans="1:7" x14ac:dyDescent="0.25">
      <c r="A2" s="333" t="s">
        <v>9820</v>
      </c>
      <c r="B2" s="333" t="s">
        <v>13</v>
      </c>
      <c r="C2" s="333" t="s">
        <v>9823</v>
      </c>
      <c r="D2" s="333" t="s">
        <v>9828</v>
      </c>
      <c r="E2" s="333" t="s">
        <v>9852</v>
      </c>
      <c r="F2" s="333" t="s">
        <v>9853</v>
      </c>
      <c r="G2" s="333" t="s">
        <v>9856</v>
      </c>
    </row>
    <row r="3" spans="1:7" x14ac:dyDescent="0.25">
      <c r="A3" s="146" t="s">
        <v>9842</v>
      </c>
      <c r="B3" s="146" t="s">
        <v>6467</v>
      </c>
      <c r="C3" t="s">
        <v>9821</v>
      </c>
    </row>
    <row r="4" spans="1:7" x14ac:dyDescent="0.25">
      <c r="A4" s="146" t="s">
        <v>9842</v>
      </c>
      <c r="B4" s="146" t="s">
        <v>6467</v>
      </c>
      <c r="C4" t="s">
        <v>9822</v>
      </c>
    </row>
    <row r="5" spans="1:7" ht="30" x14ac:dyDescent="0.25">
      <c r="A5" s="335" t="s">
        <v>9843</v>
      </c>
      <c r="B5" s="335" t="s">
        <v>9840</v>
      </c>
      <c r="C5" s="334" t="s">
        <v>9841</v>
      </c>
    </row>
    <row r="6" spans="1:7" x14ac:dyDescent="0.25">
      <c r="A6" s="146" t="s">
        <v>9844</v>
      </c>
      <c r="B6" s="146" t="s">
        <v>6467</v>
      </c>
      <c r="C6" t="s">
        <v>9846</v>
      </c>
      <c r="D6" s="146" t="s">
        <v>9851</v>
      </c>
      <c r="E6" t="s">
        <v>9854</v>
      </c>
      <c r="F6" t="s">
        <v>9855</v>
      </c>
    </row>
    <row r="7" spans="1:7" ht="30" x14ac:dyDescent="0.25">
      <c r="A7" s="146" t="s">
        <v>9901</v>
      </c>
      <c r="B7" s="146" t="s">
        <v>52</v>
      </c>
      <c r="C7" s="334" t="s">
        <v>9904</v>
      </c>
      <c r="D7" t="s">
        <v>9898</v>
      </c>
      <c r="E7" t="s">
        <v>9902</v>
      </c>
      <c r="F7" t="s">
        <v>9898</v>
      </c>
      <c r="G7" t="s">
        <v>9903</v>
      </c>
    </row>
    <row r="8" spans="1:7" x14ac:dyDescent="0.25">
      <c r="A8" s="146" t="s">
        <v>10243</v>
      </c>
      <c r="B8" s="146" t="s">
        <v>6467</v>
      </c>
      <c r="C8" t="s">
        <v>10244</v>
      </c>
    </row>
    <row r="9" spans="1:7" x14ac:dyDescent="0.25">
      <c r="A9" s="146" t="s">
        <v>10484</v>
      </c>
      <c r="B9" s="146" t="s">
        <v>10485</v>
      </c>
      <c r="C9" s="334" t="s">
        <v>10486</v>
      </c>
      <c r="D9" s="146" t="s">
        <v>9851</v>
      </c>
      <c r="E9" s="146" t="s">
        <v>10487</v>
      </c>
      <c r="F9" s="146" t="s">
        <v>9898</v>
      </c>
      <c r="G9" s="146" t="s">
        <v>10488</v>
      </c>
    </row>
    <row r="10" spans="1:7" ht="17.25" x14ac:dyDescent="0.25">
      <c r="A10" s="146" t="s">
        <v>11017</v>
      </c>
      <c r="B10" s="146" t="s">
        <v>6467</v>
      </c>
      <c r="C10" t="s">
        <v>11016</v>
      </c>
      <c r="D10" s="146" t="s">
        <v>9851</v>
      </c>
      <c r="E10" s="146" t="s">
        <v>11310</v>
      </c>
      <c r="F10" t="s">
        <v>11309</v>
      </c>
      <c r="G10" t="s">
        <v>11311</v>
      </c>
    </row>
    <row r="11" spans="1:7" x14ac:dyDescent="0.25">
      <c r="A11" s="146" t="s">
        <v>11839</v>
      </c>
      <c r="B11" s="146" t="s">
        <v>6467</v>
      </c>
      <c r="C11" s="334" t="s">
        <v>11847</v>
      </c>
      <c r="D11" s="146" t="s">
        <v>11840</v>
      </c>
      <c r="E11" t="s">
        <v>11844</v>
      </c>
      <c r="F11" t="s">
        <v>11843</v>
      </c>
      <c r="G11" t="s">
        <v>11846</v>
      </c>
    </row>
    <row r="12" spans="1:7" x14ac:dyDescent="0.25">
      <c r="A12" s="146" t="s">
        <v>11839</v>
      </c>
      <c r="B12" s="146" t="s">
        <v>533</v>
      </c>
      <c r="C12" t="s">
        <v>11848</v>
      </c>
      <c r="D12" s="146" t="s">
        <v>11840</v>
      </c>
      <c r="E12" t="s">
        <v>11841</v>
      </c>
      <c r="F12" t="s">
        <v>11842</v>
      </c>
      <c r="G12" t="s">
        <v>11845</v>
      </c>
    </row>
    <row r="13" spans="1:7" x14ac:dyDescent="0.25">
      <c r="A13" s="146"/>
    </row>
    <row r="14" spans="1:7" x14ac:dyDescent="0.25">
      <c r="A14" s="146"/>
    </row>
    <row r="15" spans="1:7" x14ac:dyDescent="0.25">
      <c r="A15" s="146"/>
    </row>
    <row r="16" spans="1:7" x14ac:dyDescent="0.25">
      <c r="A16" s="146"/>
    </row>
    <row r="17" spans="1:1" x14ac:dyDescent="0.25">
      <c r="A17" s="146"/>
    </row>
    <row r="18" spans="1:1" x14ac:dyDescent="0.25">
      <c r="A18" s="146"/>
    </row>
    <row r="19" spans="1:1" x14ac:dyDescent="0.25">
      <c r="A19" s="146"/>
    </row>
    <row r="20" spans="1:1" x14ac:dyDescent="0.25">
      <c r="A20" s="146"/>
    </row>
    <row r="21" spans="1:1" x14ac:dyDescent="0.25">
      <c r="A21" s="146"/>
    </row>
    <row r="22" spans="1:1" x14ac:dyDescent="0.25">
      <c r="A22" s="146"/>
    </row>
    <row r="23" spans="1:1" x14ac:dyDescent="0.25">
      <c r="A23" s="146"/>
    </row>
    <row r="24" spans="1:1" x14ac:dyDescent="0.25">
      <c r="A24" s="146"/>
    </row>
    <row r="25" spans="1:1" x14ac:dyDescent="0.25">
      <c r="A25" s="146"/>
    </row>
    <row r="26" spans="1:1" x14ac:dyDescent="0.25">
      <c r="A26" s="146"/>
    </row>
    <row r="27" spans="1:1" x14ac:dyDescent="0.25">
      <c r="A27" s="146"/>
    </row>
    <row r="28" spans="1:1" x14ac:dyDescent="0.25">
      <c r="A28" s="146"/>
    </row>
    <row r="29" spans="1:1" x14ac:dyDescent="0.25">
      <c r="A29" s="146"/>
    </row>
    <row r="30" spans="1:1" x14ac:dyDescent="0.25">
      <c r="A30" s="146"/>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R3704"/>
  <sheetViews>
    <sheetView workbookViewId="0">
      <pane ySplit="1" topLeftCell="A3670" activePane="bottomLeft" state="frozen"/>
      <selection pane="bottomLeft" activeCell="B3678" sqref="B3678"/>
    </sheetView>
  </sheetViews>
  <sheetFormatPr defaultColWidth="23.7109375" defaultRowHeight="15" x14ac:dyDescent="0.25"/>
  <cols>
    <col min="1" max="3" width="23.7109375" style="230"/>
    <col min="4" max="4" width="26.28515625" style="230" customWidth="1"/>
    <col min="5" max="5" width="23.7109375" style="230"/>
    <col min="6" max="6" width="53.5703125" style="230" customWidth="1"/>
    <col min="7" max="7" width="33.140625" style="230" customWidth="1"/>
    <col min="8" max="8" width="23.7109375" style="230" customWidth="1"/>
    <col min="9" max="9" width="24.28515625" style="230" customWidth="1"/>
    <col min="10" max="10" width="23.7109375" style="230" customWidth="1"/>
    <col min="11" max="11" width="29" style="230" customWidth="1"/>
    <col min="12" max="12" width="23.7109375" style="230" customWidth="1"/>
    <col min="13" max="13" width="32.5703125" style="230" customWidth="1"/>
    <col min="14" max="14" width="26.5703125" style="230" customWidth="1"/>
    <col min="15" max="15" width="23.7109375" style="230"/>
    <col min="16" max="16" width="23.85546875" style="230" customWidth="1"/>
    <col min="17" max="16384" width="23.7109375" style="230"/>
  </cols>
  <sheetData>
    <row r="1" spans="1:17" x14ac:dyDescent="0.25">
      <c r="A1" s="327" t="s">
        <v>0</v>
      </c>
      <c r="B1" s="327" t="s">
        <v>9789</v>
      </c>
      <c r="C1" s="327" t="s">
        <v>5898</v>
      </c>
      <c r="D1" s="328" t="s">
        <v>1</v>
      </c>
      <c r="E1" s="328" t="s">
        <v>2</v>
      </c>
      <c r="F1" s="328" t="s">
        <v>3</v>
      </c>
      <c r="G1" s="328" t="s">
        <v>4</v>
      </c>
      <c r="H1" s="328" t="s">
        <v>5</v>
      </c>
      <c r="I1" s="328" t="s">
        <v>7</v>
      </c>
      <c r="J1" s="328" t="s">
        <v>9</v>
      </c>
      <c r="K1" s="328" t="s">
        <v>9788</v>
      </c>
      <c r="L1" s="327" t="s">
        <v>6</v>
      </c>
      <c r="M1" s="327" t="s">
        <v>11</v>
      </c>
      <c r="N1" s="327" t="s">
        <v>9739</v>
      </c>
      <c r="O1" s="327" t="s">
        <v>14</v>
      </c>
      <c r="P1" s="327" t="s">
        <v>15</v>
      </c>
      <c r="Q1" s="327" t="s">
        <v>16</v>
      </c>
    </row>
    <row r="2" spans="1:17" x14ac:dyDescent="0.25">
      <c r="A2" s="230" t="s">
        <v>6714</v>
      </c>
      <c r="B2" s="230">
        <v>1</v>
      </c>
      <c r="C2" s="230" t="s">
        <v>5854</v>
      </c>
      <c r="D2" s="230">
        <v>2015.0373</v>
      </c>
      <c r="E2" s="230" t="s">
        <v>253</v>
      </c>
      <c r="F2" s="230" t="s">
        <v>4234</v>
      </c>
      <c r="G2" s="230" t="s">
        <v>4235</v>
      </c>
      <c r="H2" s="230" t="s">
        <v>4236</v>
      </c>
      <c r="I2" s="230" t="s">
        <v>2996</v>
      </c>
      <c r="J2" s="230" t="s">
        <v>51</v>
      </c>
      <c r="K2" s="230" t="s">
        <v>23</v>
      </c>
      <c r="L2" s="230" t="s">
        <v>2997</v>
      </c>
      <c r="M2" s="230" t="s">
        <v>4536</v>
      </c>
      <c r="N2" s="230" t="s">
        <v>23</v>
      </c>
      <c r="Q2" s="230">
        <f>VLOOKUP(M2,LocID!$B$2:$I$1995,8, FALSE)</f>
        <v>447</v>
      </c>
    </row>
    <row r="3" spans="1:17" x14ac:dyDescent="0.25">
      <c r="A3" s="230" t="s">
        <v>6723</v>
      </c>
      <c r="B3" s="230">
        <v>10</v>
      </c>
      <c r="C3" s="230" t="s">
        <v>5854</v>
      </c>
      <c r="D3" s="230">
        <v>2015.0337</v>
      </c>
      <c r="E3" s="230" t="s">
        <v>253</v>
      </c>
      <c r="F3" s="230" t="s">
        <v>3928</v>
      </c>
      <c r="G3" s="230" t="s">
        <v>3908</v>
      </c>
      <c r="H3" s="230" t="s">
        <v>3906</v>
      </c>
      <c r="I3" s="230" t="s">
        <v>76</v>
      </c>
      <c r="J3" s="230" t="s">
        <v>77</v>
      </c>
      <c r="K3" s="230" t="s">
        <v>23</v>
      </c>
      <c r="L3" s="230" t="s">
        <v>3906</v>
      </c>
      <c r="M3" s="230" t="s">
        <v>4532</v>
      </c>
      <c r="N3" s="230" t="s">
        <v>23</v>
      </c>
      <c r="Q3" s="230">
        <f>VLOOKUP(M3,LocID!$B$2:$I$1995,8, FALSE)</f>
        <v>527</v>
      </c>
    </row>
    <row r="4" spans="1:17" x14ac:dyDescent="0.25">
      <c r="A4" s="230" t="s">
        <v>6813</v>
      </c>
      <c r="B4" s="230">
        <v>100</v>
      </c>
      <c r="C4" s="230" t="s">
        <v>5854</v>
      </c>
      <c r="D4" s="230">
        <v>2015.0531000000001</v>
      </c>
      <c r="E4" s="230" t="s">
        <v>138</v>
      </c>
      <c r="F4" s="230" t="s">
        <v>2612</v>
      </c>
      <c r="G4" s="230" t="s">
        <v>2613</v>
      </c>
      <c r="H4" s="230" t="s">
        <v>2414</v>
      </c>
      <c r="I4" s="230" t="s">
        <v>76</v>
      </c>
      <c r="J4" s="230" t="s">
        <v>77</v>
      </c>
      <c r="K4" s="230" t="s">
        <v>348</v>
      </c>
      <c r="L4" s="230" t="s">
        <v>2414</v>
      </c>
      <c r="M4" s="230" t="s">
        <v>4518</v>
      </c>
      <c r="N4" s="230" t="s">
        <v>188</v>
      </c>
      <c r="O4" s="329">
        <v>2</v>
      </c>
      <c r="Q4" s="230">
        <f>VLOOKUP(M4,LocID!$B$2:$I$1995,8, FALSE)</f>
        <v>387</v>
      </c>
    </row>
    <row r="5" spans="1:17" x14ac:dyDescent="0.25">
      <c r="A5" s="230" t="s">
        <v>6813</v>
      </c>
      <c r="B5" s="230">
        <v>100</v>
      </c>
      <c r="C5" s="230" t="s">
        <v>5854</v>
      </c>
      <c r="D5" s="230">
        <v>2015.0531000000001</v>
      </c>
      <c r="E5" s="230" t="s">
        <v>138</v>
      </c>
      <c r="F5" s="230" t="s">
        <v>2612</v>
      </c>
      <c r="G5" s="230" t="s">
        <v>2613</v>
      </c>
      <c r="H5" s="230" t="s">
        <v>2414</v>
      </c>
      <c r="I5" s="230" t="s">
        <v>76</v>
      </c>
      <c r="J5" s="230" t="s">
        <v>77</v>
      </c>
      <c r="K5" s="230" t="s">
        <v>348</v>
      </c>
      <c r="L5" s="230" t="s">
        <v>2414</v>
      </c>
      <c r="M5" s="230" t="s">
        <v>4518</v>
      </c>
      <c r="N5" s="230" t="s">
        <v>23</v>
      </c>
      <c r="O5" s="230">
        <v>1</v>
      </c>
      <c r="Q5" s="230">
        <f>VLOOKUP(M5,LocID!$B$2:$I$1995,8, FALSE)</f>
        <v>387</v>
      </c>
    </row>
    <row r="6" spans="1:17" x14ac:dyDescent="0.25">
      <c r="A6" s="230" t="s">
        <v>7700</v>
      </c>
      <c r="B6" s="230">
        <v>1000</v>
      </c>
      <c r="C6" s="230" t="s">
        <v>5854</v>
      </c>
      <c r="D6" s="230">
        <v>2010.223</v>
      </c>
      <c r="E6" s="230" t="s">
        <v>82</v>
      </c>
      <c r="F6" s="230" t="s">
        <v>701</v>
      </c>
      <c r="H6" s="230" t="s">
        <v>695</v>
      </c>
      <c r="I6" s="230" t="s">
        <v>107</v>
      </c>
      <c r="J6" s="230" t="s">
        <v>51</v>
      </c>
      <c r="K6" s="230" t="s">
        <v>23</v>
      </c>
      <c r="L6" s="230" t="s">
        <v>695</v>
      </c>
      <c r="M6" s="230" t="s">
        <v>5972</v>
      </c>
      <c r="N6" s="230" t="s">
        <v>23</v>
      </c>
      <c r="Q6" s="230">
        <f>VLOOKUP(M6,LocID!$B$2:$I$1995,8, FALSE)</f>
        <v>78</v>
      </c>
    </row>
    <row r="7" spans="1:17" x14ac:dyDescent="0.25">
      <c r="A7" s="230" t="s">
        <v>7701</v>
      </c>
      <c r="B7" s="230">
        <v>1001</v>
      </c>
      <c r="C7" s="230" t="s">
        <v>5854</v>
      </c>
      <c r="D7" s="230">
        <v>2009.645</v>
      </c>
      <c r="E7" s="230" t="s">
        <v>82</v>
      </c>
      <c r="F7" s="230" t="s">
        <v>3605</v>
      </c>
      <c r="G7" s="230" t="s">
        <v>3585</v>
      </c>
      <c r="H7" s="230" t="s">
        <v>3586</v>
      </c>
      <c r="I7" s="230" t="s">
        <v>76</v>
      </c>
      <c r="J7" s="230" t="s">
        <v>77</v>
      </c>
      <c r="K7" s="230" t="s">
        <v>26</v>
      </c>
      <c r="L7" s="230" t="s">
        <v>3586</v>
      </c>
      <c r="M7" s="230" t="s">
        <v>6352</v>
      </c>
      <c r="N7" s="230" t="s">
        <v>26</v>
      </c>
      <c r="Q7" s="230">
        <f>VLOOKUP(M7,LocID!$B$2:$I$1995,8, FALSE)</f>
        <v>495</v>
      </c>
    </row>
    <row r="8" spans="1:17" x14ac:dyDescent="0.25">
      <c r="A8" s="230" t="s">
        <v>7702</v>
      </c>
      <c r="B8" s="230">
        <v>1002</v>
      </c>
      <c r="C8" s="230" t="s">
        <v>5854</v>
      </c>
      <c r="D8" s="230">
        <v>2010.0129999999999</v>
      </c>
      <c r="E8" s="230" t="s">
        <v>82</v>
      </c>
      <c r="F8" s="230" t="s">
        <v>3538</v>
      </c>
      <c r="G8" s="230" t="s">
        <v>2704</v>
      </c>
      <c r="H8" s="230" t="s">
        <v>3531</v>
      </c>
      <c r="I8" s="230" t="s">
        <v>76</v>
      </c>
      <c r="J8" s="230" t="s">
        <v>77</v>
      </c>
      <c r="K8" s="230" t="s">
        <v>52</v>
      </c>
      <c r="L8" s="230" t="s">
        <v>3531</v>
      </c>
      <c r="M8" s="230" t="s">
        <v>6348</v>
      </c>
      <c r="N8" s="230" t="s">
        <v>52</v>
      </c>
      <c r="Q8" s="230">
        <f>VLOOKUP(M8,LocID!$B$2:$I$1995,8, FALSE)</f>
        <v>491</v>
      </c>
    </row>
    <row r="9" spans="1:17" x14ac:dyDescent="0.25">
      <c r="A9" s="230" t="s">
        <v>7703</v>
      </c>
      <c r="B9" s="230">
        <v>1003</v>
      </c>
      <c r="C9" s="230" t="s">
        <v>5854</v>
      </c>
      <c r="D9" s="230">
        <v>2010.3130000000001</v>
      </c>
      <c r="E9" s="230" t="s">
        <v>82</v>
      </c>
      <c r="F9" s="230" t="s">
        <v>3788</v>
      </c>
      <c r="G9" s="230" t="s">
        <v>3770</v>
      </c>
      <c r="H9" s="230" t="s">
        <v>3750</v>
      </c>
      <c r="I9" s="230" t="s">
        <v>261</v>
      </c>
      <c r="J9" s="230" t="s">
        <v>123</v>
      </c>
      <c r="K9" s="230" t="s">
        <v>23</v>
      </c>
      <c r="L9" s="230" t="s">
        <v>3750</v>
      </c>
      <c r="M9" s="230" t="s">
        <v>4530</v>
      </c>
      <c r="N9" s="230" t="s">
        <v>23</v>
      </c>
      <c r="Q9" s="230">
        <f>VLOOKUP(M9,LocID!$B$2:$I$1995,8, FALSE)</f>
        <v>513</v>
      </c>
    </row>
    <row r="10" spans="1:17" x14ac:dyDescent="0.25">
      <c r="A10" s="230" t="s">
        <v>7704</v>
      </c>
      <c r="B10" s="230">
        <v>1004</v>
      </c>
      <c r="C10" s="230" t="s">
        <v>5854</v>
      </c>
      <c r="D10" s="230">
        <v>2010.1780000000001</v>
      </c>
      <c r="E10" s="230" t="s">
        <v>82</v>
      </c>
      <c r="F10" s="230" t="s">
        <v>4029</v>
      </c>
      <c r="G10" s="230" t="s">
        <v>4027</v>
      </c>
      <c r="H10" s="230" t="s">
        <v>4028</v>
      </c>
      <c r="I10" s="230" t="s">
        <v>76</v>
      </c>
      <c r="J10" s="230" t="s">
        <v>77</v>
      </c>
      <c r="K10" s="230" t="s">
        <v>98</v>
      </c>
      <c r="L10" s="230" t="s">
        <v>4028</v>
      </c>
      <c r="M10" s="230" t="s">
        <v>6390</v>
      </c>
      <c r="N10" s="230" t="s">
        <v>98</v>
      </c>
      <c r="Q10" s="230">
        <f>VLOOKUP(M10,LocID!$B$2:$I$1995,8, FALSE)</f>
        <v>543</v>
      </c>
    </row>
    <row r="11" spans="1:17" x14ac:dyDescent="0.25">
      <c r="A11" s="230" t="s">
        <v>7705</v>
      </c>
      <c r="B11" s="230">
        <v>1005</v>
      </c>
      <c r="C11" s="230" t="s">
        <v>5854</v>
      </c>
      <c r="D11" s="230">
        <v>2010.3420000000001</v>
      </c>
      <c r="E11" s="230" t="s">
        <v>82</v>
      </c>
      <c r="F11" s="230" t="s">
        <v>3893</v>
      </c>
      <c r="G11" s="230" t="s">
        <v>3894</v>
      </c>
      <c r="H11" s="230" t="s">
        <v>3895</v>
      </c>
      <c r="I11" s="230" t="s">
        <v>660</v>
      </c>
      <c r="J11" s="230" t="s">
        <v>245</v>
      </c>
      <c r="K11" s="230" t="s">
        <v>23</v>
      </c>
      <c r="L11" s="230" t="s">
        <v>3895</v>
      </c>
      <c r="M11" s="230" t="s">
        <v>6375</v>
      </c>
      <c r="N11" s="230" t="s">
        <v>23</v>
      </c>
      <c r="Q11" s="230">
        <f>VLOOKUP(M11,LocID!$B$2:$I$1995,8, FALSE)</f>
        <v>524</v>
      </c>
    </row>
    <row r="12" spans="1:17" x14ac:dyDescent="0.25">
      <c r="A12" s="230" t="s">
        <v>7706</v>
      </c>
      <c r="B12" s="230">
        <v>1006</v>
      </c>
      <c r="C12" s="230" t="s">
        <v>5854</v>
      </c>
      <c r="D12" s="230">
        <v>2010.268</v>
      </c>
      <c r="E12" s="230" t="s">
        <v>82</v>
      </c>
      <c r="F12" s="230" t="s">
        <v>551</v>
      </c>
      <c r="G12" s="230" t="s">
        <v>552</v>
      </c>
      <c r="H12" s="230" t="s">
        <v>533</v>
      </c>
      <c r="I12" s="230" t="s">
        <v>49</v>
      </c>
      <c r="J12" s="230" t="s">
        <v>51</v>
      </c>
      <c r="K12" s="230" t="s">
        <v>98</v>
      </c>
      <c r="L12" s="230" t="s">
        <v>533</v>
      </c>
      <c r="M12" s="230" t="s">
        <v>4499</v>
      </c>
      <c r="N12" s="230" t="s">
        <v>98</v>
      </c>
      <c r="Q12" s="230">
        <f>VLOOKUP(M12,LocID!$B$2:$I$1995,8, FALSE)</f>
        <v>65</v>
      </c>
    </row>
    <row r="13" spans="1:17" x14ac:dyDescent="0.25">
      <c r="A13" s="230" t="s">
        <v>7707</v>
      </c>
      <c r="B13" s="230">
        <v>1007</v>
      </c>
      <c r="C13" s="230" t="s">
        <v>5854</v>
      </c>
      <c r="D13" s="230">
        <v>2010.271</v>
      </c>
      <c r="E13" s="230" t="s">
        <v>82</v>
      </c>
      <c r="F13" s="230" t="s">
        <v>457</v>
      </c>
      <c r="G13" s="230" t="s">
        <v>458</v>
      </c>
      <c r="H13" s="230" t="s">
        <v>446</v>
      </c>
      <c r="I13" s="230" t="s">
        <v>76</v>
      </c>
      <c r="J13" s="230" t="s">
        <v>459</v>
      </c>
      <c r="K13" s="230" t="s">
        <v>98</v>
      </c>
      <c r="L13" s="230" t="s">
        <v>446</v>
      </c>
      <c r="M13" s="230" t="s">
        <v>5947</v>
      </c>
      <c r="N13" s="230" t="s">
        <v>98</v>
      </c>
      <c r="Q13" s="230">
        <f>VLOOKUP(M13,LocID!$B$2:$I$1995,8, FALSE)</f>
        <v>52</v>
      </c>
    </row>
    <row r="14" spans="1:17" x14ac:dyDescent="0.25">
      <c r="A14" s="230" t="s">
        <v>7708</v>
      </c>
      <c r="B14" s="230">
        <v>1008</v>
      </c>
      <c r="C14" s="230" t="s">
        <v>5854</v>
      </c>
      <c r="D14" s="230">
        <v>2010.059</v>
      </c>
      <c r="E14" s="230" t="s">
        <v>82</v>
      </c>
      <c r="F14" s="230" t="s">
        <v>4454</v>
      </c>
      <c r="G14" s="230" t="s">
        <v>4455</v>
      </c>
      <c r="H14" s="230" t="s">
        <v>4456</v>
      </c>
      <c r="I14" s="230" t="s">
        <v>122</v>
      </c>
      <c r="J14" s="230" t="s">
        <v>123</v>
      </c>
      <c r="K14" s="230" t="s">
        <v>52</v>
      </c>
      <c r="L14" s="230" t="s">
        <v>4456</v>
      </c>
      <c r="M14" s="230" t="s">
        <v>6453</v>
      </c>
      <c r="N14" s="230" t="s">
        <v>52</v>
      </c>
      <c r="Q14" s="230">
        <f>VLOOKUP(M14,LocID!$B$2:$I$1995,8, FALSE)</f>
        <v>611</v>
      </c>
    </row>
    <row r="15" spans="1:17" x14ac:dyDescent="0.25">
      <c r="A15" s="230" t="s">
        <v>7709</v>
      </c>
      <c r="B15" s="230">
        <v>1009</v>
      </c>
      <c r="C15" s="230" t="s">
        <v>5854</v>
      </c>
      <c r="D15" s="230">
        <v>2009.6510000000001</v>
      </c>
      <c r="E15" s="230" t="s">
        <v>82</v>
      </c>
      <c r="F15" s="230" t="s">
        <v>751</v>
      </c>
      <c r="G15" s="230" t="s">
        <v>737</v>
      </c>
      <c r="H15" s="230" t="s">
        <v>738</v>
      </c>
      <c r="I15" s="230" t="s">
        <v>739</v>
      </c>
      <c r="J15" s="230" t="s">
        <v>740</v>
      </c>
      <c r="K15" s="230" t="s">
        <v>23</v>
      </c>
      <c r="L15" s="230" t="s">
        <v>738</v>
      </c>
      <c r="M15" s="377" t="s">
        <v>11294</v>
      </c>
      <c r="N15" s="230" t="s">
        <v>23</v>
      </c>
      <c r="Q15" s="230">
        <f>VLOOKUP(M15,LocID!$B$2:$I$1995,8, FALSE)</f>
        <v>758</v>
      </c>
    </row>
    <row r="16" spans="1:17" x14ac:dyDescent="0.25">
      <c r="A16" s="230" t="s">
        <v>6814</v>
      </c>
      <c r="B16" s="230">
        <v>101</v>
      </c>
      <c r="C16" s="230" t="s">
        <v>5854</v>
      </c>
      <c r="D16" s="230">
        <v>2015.0458000000001</v>
      </c>
      <c r="E16" s="230" t="s">
        <v>138</v>
      </c>
      <c r="F16" s="230" t="s">
        <v>2715</v>
      </c>
      <c r="G16" s="230" t="s">
        <v>2709</v>
      </c>
      <c r="H16" s="230" t="s">
        <v>2705</v>
      </c>
      <c r="I16" s="230" t="s">
        <v>76</v>
      </c>
      <c r="J16" s="230" t="s">
        <v>77</v>
      </c>
      <c r="K16" s="230" t="s">
        <v>52</v>
      </c>
      <c r="L16" s="230" t="s">
        <v>2705</v>
      </c>
      <c r="M16" s="230" t="s">
        <v>6272</v>
      </c>
      <c r="N16" s="230" t="s">
        <v>52</v>
      </c>
      <c r="Q16" s="230">
        <f>VLOOKUP(M16,LocID!$B$2:$I$1995,8, FALSE)</f>
        <v>404</v>
      </c>
    </row>
    <row r="17" spans="1:17" x14ac:dyDescent="0.25">
      <c r="A17" s="230" t="s">
        <v>7710</v>
      </c>
      <c r="B17" s="230">
        <v>1010</v>
      </c>
      <c r="C17" s="230" t="s">
        <v>5854</v>
      </c>
      <c r="D17" s="230">
        <v>2010.251</v>
      </c>
      <c r="E17" s="230" t="s">
        <v>82</v>
      </c>
      <c r="F17" s="230" t="s">
        <v>3377</v>
      </c>
      <c r="G17" s="230" t="s">
        <v>3378</v>
      </c>
      <c r="H17" s="230" t="s">
        <v>3294</v>
      </c>
      <c r="I17" s="230" t="s">
        <v>76</v>
      </c>
      <c r="J17" s="230" t="s">
        <v>459</v>
      </c>
      <c r="K17" s="230" t="s">
        <v>23</v>
      </c>
      <c r="L17" s="230" t="s">
        <v>3294</v>
      </c>
      <c r="M17" s="230" t="s">
        <v>4526</v>
      </c>
      <c r="N17" s="230" t="s">
        <v>23</v>
      </c>
      <c r="Q17" s="230">
        <f>VLOOKUP(M17,LocID!$B$2:$I$1995,8, FALSE)</f>
        <v>489</v>
      </c>
    </row>
    <row r="18" spans="1:17" x14ac:dyDescent="0.25">
      <c r="A18" s="230" t="s">
        <v>7711</v>
      </c>
      <c r="B18" s="230">
        <v>1011</v>
      </c>
      <c r="C18" s="230" t="s">
        <v>5854</v>
      </c>
      <c r="D18" s="230">
        <v>2010.354</v>
      </c>
      <c r="E18" s="230" t="s">
        <v>82</v>
      </c>
      <c r="F18" s="230" t="s">
        <v>3101</v>
      </c>
      <c r="G18" s="230" t="s">
        <v>3102</v>
      </c>
      <c r="H18" s="230" t="s">
        <v>3103</v>
      </c>
      <c r="I18" s="230" t="s">
        <v>660</v>
      </c>
      <c r="J18" s="230" t="s">
        <v>245</v>
      </c>
      <c r="K18" s="230" t="s">
        <v>52</v>
      </c>
      <c r="L18" s="230" t="s">
        <v>3103</v>
      </c>
      <c r="M18" s="230" t="s">
        <v>6327</v>
      </c>
      <c r="N18" s="230" t="s">
        <v>52</v>
      </c>
      <c r="Q18" s="230">
        <f>VLOOKUP(M18,LocID!$B$2:$I$1995,8, FALSE)</f>
        <v>466</v>
      </c>
    </row>
    <row r="19" spans="1:17" x14ac:dyDescent="0.25">
      <c r="A19" s="230" t="s">
        <v>7712</v>
      </c>
      <c r="B19" s="230">
        <v>1012</v>
      </c>
      <c r="C19" s="230" t="s">
        <v>5854</v>
      </c>
      <c r="D19" s="230">
        <v>2010.1959999999999</v>
      </c>
      <c r="E19" s="230" t="s">
        <v>82</v>
      </c>
      <c r="F19" s="230" t="s">
        <v>1748</v>
      </c>
      <c r="G19" s="230" t="s">
        <v>1749</v>
      </c>
      <c r="H19" s="230" t="s">
        <v>1750</v>
      </c>
      <c r="I19" s="230" t="s">
        <v>1301</v>
      </c>
      <c r="J19" s="230" t="s">
        <v>220</v>
      </c>
      <c r="K19" s="230" t="s">
        <v>98</v>
      </c>
      <c r="L19" s="230" t="s">
        <v>1750</v>
      </c>
      <c r="M19" s="230" t="s">
        <v>6163</v>
      </c>
      <c r="N19" s="230" t="s">
        <v>98</v>
      </c>
      <c r="Q19" s="230">
        <f>VLOOKUP(M19,LocID!$B$2:$I$1995,8, FALSE)</f>
        <v>286</v>
      </c>
    </row>
    <row r="20" spans="1:17" x14ac:dyDescent="0.25">
      <c r="A20" s="230" t="s">
        <v>7713</v>
      </c>
      <c r="B20" s="230">
        <v>1013</v>
      </c>
      <c r="C20" s="230" t="s">
        <v>5854</v>
      </c>
      <c r="D20" s="230">
        <v>2010.528</v>
      </c>
      <c r="E20" s="230" t="s">
        <v>68</v>
      </c>
      <c r="F20" s="230" t="s">
        <v>124</v>
      </c>
      <c r="G20" s="230" t="s">
        <v>125</v>
      </c>
      <c r="H20" s="230" t="s">
        <v>126</v>
      </c>
      <c r="I20" s="230" t="s">
        <v>127</v>
      </c>
      <c r="J20" s="230" t="s">
        <v>128</v>
      </c>
      <c r="K20" s="230" t="s">
        <v>52</v>
      </c>
      <c r="L20" s="230" t="s">
        <v>126</v>
      </c>
      <c r="M20" s="230" t="s">
        <v>5907</v>
      </c>
      <c r="N20" s="230" t="s">
        <v>52</v>
      </c>
      <c r="Q20" s="230">
        <f>VLOOKUP(M20,LocID!$B$2:$I$1995,8, FALSE)</f>
        <v>10</v>
      </c>
    </row>
    <row r="21" spans="1:17" x14ac:dyDescent="0.25">
      <c r="A21" s="230" t="s">
        <v>7714</v>
      </c>
      <c r="B21" s="230">
        <v>1014</v>
      </c>
      <c r="C21" s="230" t="s">
        <v>5854</v>
      </c>
      <c r="D21" s="230">
        <v>2010.5619999999999</v>
      </c>
      <c r="E21" s="230" t="s">
        <v>68</v>
      </c>
      <c r="F21" s="230" t="s">
        <v>826</v>
      </c>
      <c r="G21" s="230" t="s">
        <v>824</v>
      </c>
      <c r="H21" s="230" t="s">
        <v>825</v>
      </c>
      <c r="I21" s="230" t="s">
        <v>432</v>
      </c>
      <c r="J21" s="230" t="s">
        <v>61</v>
      </c>
      <c r="K21" s="230" t="s">
        <v>23</v>
      </c>
      <c r="L21" s="230" t="s">
        <v>825</v>
      </c>
      <c r="M21" s="230" t="s">
        <v>4502</v>
      </c>
      <c r="N21" s="230" t="s">
        <v>23</v>
      </c>
      <c r="Q21" s="230">
        <f>VLOOKUP(M21,LocID!$B$2:$I$1995,8, FALSE)</f>
        <v>96</v>
      </c>
    </row>
    <row r="22" spans="1:17" x14ac:dyDescent="0.25">
      <c r="A22" s="230" t="s">
        <v>7715</v>
      </c>
      <c r="B22" s="230">
        <v>1015</v>
      </c>
      <c r="C22" s="230" t="s">
        <v>5854</v>
      </c>
      <c r="D22" s="230">
        <v>2010.2049999999999</v>
      </c>
      <c r="E22" s="230" t="s">
        <v>68</v>
      </c>
      <c r="F22" s="230" t="s">
        <v>762</v>
      </c>
      <c r="G22" s="230" t="s">
        <v>763</v>
      </c>
      <c r="H22" s="230" t="s">
        <v>764</v>
      </c>
      <c r="I22" s="230" t="s">
        <v>198</v>
      </c>
      <c r="J22" s="230" t="s">
        <v>61</v>
      </c>
      <c r="K22" s="230" t="s">
        <v>52</v>
      </c>
      <c r="L22" s="230" t="s">
        <v>764</v>
      </c>
      <c r="M22" s="230" t="s">
        <v>5978</v>
      </c>
      <c r="N22" s="230" t="s">
        <v>52</v>
      </c>
      <c r="Q22" s="230">
        <f>VLOOKUP(M22,LocID!$B$2:$I$1995,8, FALSE)</f>
        <v>85</v>
      </c>
    </row>
    <row r="23" spans="1:17" x14ac:dyDescent="0.25">
      <c r="A23" s="230" t="s">
        <v>7716</v>
      </c>
      <c r="B23" s="230">
        <v>1016</v>
      </c>
      <c r="C23" s="230" t="s">
        <v>5854</v>
      </c>
      <c r="D23" s="230">
        <v>2010.56</v>
      </c>
      <c r="E23" s="230" t="s">
        <v>68</v>
      </c>
      <c r="F23" s="230" t="s">
        <v>367</v>
      </c>
      <c r="G23" s="230" t="s">
        <v>368</v>
      </c>
      <c r="H23" s="230" t="s">
        <v>364</v>
      </c>
      <c r="I23" s="230" t="s">
        <v>192</v>
      </c>
      <c r="J23" s="230" t="s">
        <v>51</v>
      </c>
      <c r="K23" s="230" t="s">
        <v>23</v>
      </c>
      <c r="L23" s="230" t="s">
        <v>364</v>
      </c>
      <c r="M23" s="230" t="s">
        <v>5936</v>
      </c>
      <c r="N23" s="230" t="s">
        <v>23</v>
      </c>
      <c r="Q23" s="230">
        <f>VLOOKUP(M23,LocID!$B$2:$I$1995,8, FALSE)</f>
        <v>40</v>
      </c>
    </row>
    <row r="24" spans="1:17" x14ac:dyDescent="0.25">
      <c r="A24" s="230" t="s">
        <v>7717</v>
      </c>
      <c r="B24" s="230">
        <v>1017</v>
      </c>
      <c r="C24" s="230" t="s">
        <v>5854</v>
      </c>
      <c r="D24" s="230">
        <v>2010.49</v>
      </c>
      <c r="E24" s="230" t="s">
        <v>68</v>
      </c>
      <c r="F24" s="230" t="s">
        <v>3539</v>
      </c>
      <c r="G24" s="230" t="s">
        <v>3540</v>
      </c>
      <c r="H24" s="230" t="s">
        <v>3531</v>
      </c>
      <c r="I24" s="230" t="s">
        <v>76</v>
      </c>
      <c r="J24" s="230" t="s">
        <v>77</v>
      </c>
      <c r="K24" s="230" t="s">
        <v>26</v>
      </c>
      <c r="L24" s="230" t="s">
        <v>3531</v>
      </c>
      <c r="M24" s="230" t="s">
        <v>6348</v>
      </c>
      <c r="N24" s="230" t="s">
        <v>26</v>
      </c>
      <c r="Q24" s="230">
        <f>VLOOKUP(M24,LocID!$B$2:$I$1995,8, FALSE)</f>
        <v>491</v>
      </c>
    </row>
    <row r="25" spans="1:17" x14ac:dyDescent="0.25">
      <c r="A25" s="230" t="s">
        <v>7718</v>
      </c>
      <c r="B25" s="230">
        <v>1018</v>
      </c>
      <c r="C25" s="230" t="s">
        <v>5854</v>
      </c>
      <c r="D25" s="230">
        <v>2008.201</v>
      </c>
      <c r="E25" s="230" t="s">
        <v>68</v>
      </c>
      <c r="F25" s="230" t="s">
        <v>2482</v>
      </c>
      <c r="G25" s="230" t="s">
        <v>2423</v>
      </c>
      <c r="H25" s="230" t="s">
        <v>2414</v>
      </c>
      <c r="I25" s="230" t="s">
        <v>76</v>
      </c>
      <c r="J25" s="230" t="s">
        <v>77</v>
      </c>
      <c r="K25" s="230" t="s">
        <v>26</v>
      </c>
      <c r="L25" s="230" t="s">
        <v>2414</v>
      </c>
      <c r="M25" s="230" t="s">
        <v>4518</v>
      </c>
      <c r="N25" s="230" t="s">
        <v>26</v>
      </c>
      <c r="Q25" s="230">
        <f>VLOOKUP(M25,LocID!$B$2:$I$1995,8, FALSE)</f>
        <v>387</v>
      </c>
    </row>
    <row r="26" spans="1:17" x14ac:dyDescent="0.25">
      <c r="A26" s="230" t="s">
        <v>7719</v>
      </c>
      <c r="B26" s="230">
        <v>1019</v>
      </c>
      <c r="C26" s="230" t="s">
        <v>5854</v>
      </c>
      <c r="D26" s="230">
        <v>2010.5</v>
      </c>
      <c r="E26" s="230" t="s">
        <v>68</v>
      </c>
      <c r="F26" s="230" t="s">
        <v>2483</v>
      </c>
      <c r="G26" s="230" t="s">
        <v>2423</v>
      </c>
      <c r="H26" s="230" t="s">
        <v>2414</v>
      </c>
      <c r="I26" s="230" t="s">
        <v>76</v>
      </c>
      <c r="J26" s="230" t="s">
        <v>77</v>
      </c>
      <c r="K26" s="230" t="s">
        <v>52</v>
      </c>
      <c r="L26" s="230" t="s">
        <v>2414</v>
      </c>
      <c r="M26" s="230" t="s">
        <v>4518</v>
      </c>
      <c r="N26" s="230" t="s">
        <v>52</v>
      </c>
      <c r="Q26" s="230">
        <f>VLOOKUP(M26,LocID!$B$2:$I$1995,8, FALSE)</f>
        <v>387</v>
      </c>
    </row>
    <row r="27" spans="1:17" x14ac:dyDescent="0.25">
      <c r="A27" s="230" t="s">
        <v>6815</v>
      </c>
      <c r="B27" s="230">
        <v>102</v>
      </c>
      <c r="C27" s="230" t="s">
        <v>5854</v>
      </c>
      <c r="D27" s="230">
        <v>2015.0594000000001</v>
      </c>
      <c r="E27" s="230" t="s">
        <v>138</v>
      </c>
      <c r="F27" s="230" t="s">
        <v>2723</v>
      </c>
      <c r="G27" s="230" t="s">
        <v>2721</v>
      </c>
      <c r="H27" s="230" t="s">
        <v>2722</v>
      </c>
      <c r="I27" s="230" t="s">
        <v>660</v>
      </c>
      <c r="J27" s="230" t="s">
        <v>245</v>
      </c>
      <c r="K27" s="230" t="s">
        <v>26</v>
      </c>
      <c r="L27" s="230" t="s">
        <v>2722</v>
      </c>
      <c r="M27" s="230" t="s">
        <v>6273</v>
      </c>
      <c r="N27" s="230" t="s">
        <v>26</v>
      </c>
      <c r="Q27" s="230">
        <f>VLOOKUP(M27,LocID!$B$2:$I$1995,8, FALSE)</f>
        <v>405</v>
      </c>
    </row>
    <row r="28" spans="1:17" x14ac:dyDescent="0.25">
      <c r="A28" s="230" t="s">
        <v>7720</v>
      </c>
      <c r="B28" s="230">
        <v>1020</v>
      </c>
      <c r="C28" s="230" t="s">
        <v>5854</v>
      </c>
      <c r="D28" s="230">
        <v>2010.383</v>
      </c>
      <c r="E28" s="230" t="s">
        <v>68</v>
      </c>
      <c r="F28" s="230" t="s">
        <v>389</v>
      </c>
      <c r="G28" s="230" t="s">
        <v>390</v>
      </c>
      <c r="H28" s="230" t="s">
        <v>391</v>
      </c>
      <c r="I28" s="230" t="s">
        <v>122</v>
      </c>
      <c r="J28" s="230" t="s">
        <v>123</v>
      </c>
      <c r="K28" s="230" t="s">
        <v>23</v>
      </c>
      <c r="L28" s="230" t="s">
        <v>391</v>
      </c>
      <c r="M28" s="230" t="s">
        <v>5939</v>
      </c>
      <c r="N28" s="230" t="s">
        <v>23</v>
      </c>
      <c r="Q28" s="230">
        <f>VLOOKUP(M28,LocID!$B$2:$I$1995,8, FALSE)</f>
        <v>44</v>
      </c>
    </row>
    <row r="29" spans="1:17" x14ac:dyDescent="0.25">
      <c r="A29" s="230" t="s">
        <v>7721</v>
      </c>
      <c r="B29" s="230">
        <v>1021</v>
      </c>
      <c r="C29" s="230" t="s">
        <v>5854</v>
      </c>
      <c r="D29" s="230">
        <v>2010.4079999999999</v>
      </c>
      <c r="E29" s="230" t="s">
        <v>68</v>
      </c>
      <c r="F29" s="230" t="s">
        <v>460</v>
      </c>
      <c r="G29" s="230" t="s">
        <v>450</v>
      </c>
      <c r="H29" s="230" t="s">
        <v>446</v>
      </c>
      <c r="I29" s="230" t="s">
        <v>76</v>
      </c>
      <c r="J29" s="230" t="s">
        <v>77</v>
      </c>
      <c r="K29" s="230" t="s">
        <v>23</v>
      </c>
      <c r="L29" s="230" t="s">
        <v>446</v>
      </c>
      <c r="M29" s="230" t="s">
        <v>5947</v>
      </c>
      <c r="N29" s="230" t="s">
        <v>23</v>
      </c>
      <c r="Q29" s="230">
        <f>VLOOKUP(M29,LocID!$B$2:$I$1995,8, FALSE)</f>
        <v>52</v>
      </c>
    </row>
    <row r="30" spans="1:17" x14ac:dyDescent="0.25">
      <c r="A30" s="230" t="s">
        <v>7722</v>
      </c>
      <c r="B30" s="230">
        <v>1022</v>
      </c>
      <c r="C30" s="230" t="s">
        <v>5854</v>
      </c>
      <c r="D30" s="230">
        <v>2010.0989999999999</v>
      </c>
      <c r="E30" s="230" t="s">
        <v>68</v>
      </c>
      <c r="F30" s="230" t="s">
        <v>702</v>
      </c>
      <c r="G30" s="230" t="s">
        <v>697</v>
      </c>
      <c r="H30" s="230" t="s">
        <v>695</v>
      </c>
      <c r="I30" s="230" t="s">
        <v>107</v>
      </c>
      <c r="J30" s="230" t="s">
        <v>51</v>
      </c>
      <c r="K30" s="230" t="s">
        <v>52</v>
      </c>
      <c r="L30" s="230" t="s">
        <v>695</v>
      </c>
      <c r="M30" s="230" t="s">
        <v>5972</v>
      </c>
      <c r="N30" s="230" t="s">
        <v>52</v>
      </c>
      <c r="Q30" s="230">
        <f>VLOOKUP(M30,LocID!$B$2:$I$1995,8, FALSE)</f>
        <v>78</v>
      </c>
    </row>
    <row r="31" spans="1:17" x14ac:dyDescent="0.25">
      <c r="A31" s="230" t="s">
        <v>7723</v>
      </c>
      <c r="B31" s="230">
        <v>1023</v>
      </c>
      <c r="C31" s="230" t="s">
        <v>5854</v>
      </c>
      <c r="D31" s="230">
        <v>2010.211</v>
      </c>
      <c r="E31" s="230" t="s">
        <v>68</v>
      </c>
      <c r="F31" s="230" t="s">
        <v>1780</v>
      </c>
      <c r="G31" s="230" t="s">
        <v>1777</v>
      </c>
      <c r="H31" s="230" t="s">
        <v>1775</v>
      </c>
      <c r="I31" s="230" t="s">
        <v>76</v>
      </c>
      <c r="J31" s="230" t="s">
        <v>77</v>
      </c>
      <c r="K31" s="230" t="s">
        <v>52</v>
      </c>
      <c r="L31" s="230" t="s">
        <v>1775</v>
      </c>
      <c r="M31" s="230" t="s">
        <v>6168</v>
      </c>
      <c r="N31" s="230" t="s">
        <v>52</v>
      </c>
      <c r="Q31" s="230">
        <f>VLOOKUP(M31,LocID!$B$2:$I$1995,8, FALSE)</f>
        <v>291</v>
      </c>
    </row>
    <row r="32" spans="1:17" x14ac:dyDescent="0.25">
      <c r="A32" s="230" t="s">
        <v>7724</v>
      </c>
      <c r="B32" s="230">
        <v>1024</v>
      </c>
      <c r="C32" s="230" t="s">
        <v>5854</v>
      </c>
      <c r="D32" s="230">
        <v>2010.4179999999999</v>
      </c>
      <c r="E32" s="230" t="s">
        <v>68</v>
      </c>
      <c r="F32" s="230" t="s">
        <v>199</v>
      </c>
      <c r="G32" s="230" t="s">
        <v>196</v>
      </c>
      <c r="H32" s="230" t="s">
        <v>197</v>
      </c>
      <c r="I32" s="230" t="s">
        <v>198</v>
      </c>
      <c r="J32" s="230" t="s">
        <v>61</v>
      </c>
      <c r="K32" s="230" t="s">
        <v>52</v>
      </c>
      <c r="L32" s="230" t="s">
        <v>197</v>
      </c>
      <c r="M32" s="230" t="s">
        <v>5918</v>
      </c>
      <c r="N32" s="230" t="s">
        <v>52</v>
      </c>
      <c r="Q32" s="230">
        <f>VLOOKUP(M32,LocID!$B$2:$I$1995,8, FALSE)</f>
        <v>21</v>
      </c>
    </row>
    <row r="33" spans="1:17" x14ac:dyDescent="0.25">
      <c r="A33" s="230" t="s">
        <v>7725</v>
      </c>
      <c r="B33" s="230">
        <v>1025</v>
      </c>
      <c r="C33" s="230" t="s">
        <v>5854</v>
      </c>
      <c r="D33" s="230">
        <v>2010.44</v>
      </c>
      <c r="E33" s="230" t="s">
        <v>68</v>
      </c>
      <c r="F33" s="230" t="s">
        <v>2295</v>
      </c>
      <c r="G33" s="230" t="s">
        <v>697</v>
      </c>
      <c r="H33" s="230" t="s">
        <v>2273</v>
      </c>
      <c r="I33" s="230" t="s">
        <v>107</v>
      </c>
      <c r="J33" s="230" t="s">
        <v>51</v>
      </c>
      <c r="K33" s="230" t="s">
        <v>26</v>
      </c>
      <c r="L33" s="230" t="s">
        <v>2273</v>
      </c>
      <c r="M33" s="230" t="s">
        <v>4516</v>
      </c>
      <c r="N33" s="230" t="s">
        <v>26</v>
      </c>
      <c r="Q33" s="230">
        <f>VLOOKUP(M33,LocID!$B$2:$I$1995,8, FALSE)</f>
        <v>370</v>
      </c>
    </row>
    <row r="34" spans="1:17" x14ac:dyDescent="0.25">
      <c r="A34" s="230" t="s">
        <v>7726</v>
      </c>
      <c r="B34" s="230">
        <v>1026</v>
      </c>
      <c r="C34" s="230" t="s">
        <v>5854</v>
      </c>
      <c r="D34" s="230">
        <v>2010.3720000000001</v>
      </c>
      <c r="E34" s="230" t="s">
        <v>68</v>
      </c>
      <c r="F34" s="230" t="s">
        <v>4462</v>
      </c>
      <c r="G34" s="230" t="s">
        <v>4463</v>
      </c>
      <c r="H34" s="230" t="s">
        <v>4464</v>
      </c>
      <c r="I34" s="230" t="s">
        <v>526</v>
      </c>
      <c r="J34" s="230" t="s">
        <v>123</v>
      </c>
      <c r="K34" s="230" t="s">
        <v>23</v>
      </c>
      <c r="L34" s="230" t="s">
        <v>4464</v>
      </c>
      <c r="M34" s="230" t="s">
        <v>6456</v>
      </c>
      <c r="N34" s="230" t="s">
        <v>23</v>
      </c>
      <c r="Q34" s="230">
        <f>VLOOKUP(M34,LocID!$B$2:$I$1995,8, FALSE)</f>
        <v>614</v>
      </c>
    </row>
    <row r="35" spans="1:17" x14ac:dyDescent="0.25">
      <c r="A35" s="230" t="s">
        <v>7727</v>
      </c>
      <c r="B35" s="230">
        <v>1027</v>
      </c>
      <c r="C35" s="230" t="s">
        <v>5854</v>
      </c>
      <c r="D35" s="230">
        <v>2010.511</v>
      </c>
      <c r="E35" s="230" t="s">
        <v>68</v>
      </c>
      <c r="F35" s="230" t="s">
        <v>1237</v>
      </c>
      <c r="G35" s="230" t="s">
        <v>1235</v>
      </c>
      <c r="H35" s="230" t="s">
        <v>1233</v>
      </c>
      <c r="I35" s="230" t="s">
        <v>261</v>
      </c>
      <c r="J35" s="230" t="s">
        <v>123</v>
      </c>
      <c r="K35" s="230" t="s">
        <v>52</v>
      </c>
      <c r="L35" s="230" t="s">
        <v>1233</v>
      </c>
      <c r="M35" s="230" t="s">
        <v>6062</v>
      </c>
      <c r="N35" s="230" t="s">
        <v>52</v>
      </c>
      <c r="Q35" s="230">
        <f>VLOOKUP(M35,LocID!$B$2:$I$1995,8, FALSE)</f>
        <v>174</v>
      </c>
    </row>
    <row r="36" spans="1:17" x14ac:dyDescent="0.25">
      <c r="A36" s="230" t="s">
        <v>7728</v>
      </c>
      <c r="B36" s="230">
        <v>1028</v>
      </c>
      <c r="C36" s="230" t="s">
        <v>5854</v>
      </c>
      <c r="D36" s="230">
        <v>2010.384</v>
      </c>
      <c r="E36" s="230" t="s">
        <v>68</v>
      </c>
      <c r="F36" s="230" t="s">
        <v>2484</v>
      </c>
      <c r="G36" s="230" t="s">
        <v>2416</v>
      </c>
      <c r="H36" s="230" t="s">
        <v>2414</v>
      </c>
      <c r="I36" s="230" t="s">
        <v>76</v>
      </c>
      <c r="J36" s="230" t="s">
        <v>459</v>
      </c>
      <c r="K36" s="230" t="s">
        <v>23</v>
      </c>
      <c r="L36" s="230" t="s">
        <v>2414</v>
      </c>
      <c r="M36" s="230" t="s">
        <v>4518</v>
      </c>
      <c r="N36" s="230" t="s">
        <v>23</v>
      </c>
      <c r="Q36" s="230">
        <f>VLOOKUP(M36,LocID!$B$2:$I$1995,8, FALSE)</f>
        <v>387</v>
      </c>
    </row>
    <row r="37" spans="1:17" x14ac:dyDescent="0.25">
      <c r="A37" s="230" t="s">
        <v>7729</v>
      </c>
      <c r="B37" s="230">
        <v>1029</v>
      </c>
      <c r="C37" s="230" t="s">
        <v>5854</v>
      </c>
      <c r="D37" s="230">
        <v>2010.508</v>
      </c>
      <c r="E37" s="230" t="s">
        <v>68</v>
      </c>
      <c r="F37" s="230" t="s">
        <v>3379</v>
      </c>
      <c r="G37" s="230" t="s">
        <v>2467</v>
      </c>
      <c r="H37" s="230" t="s">
        <v>3294</v>
      </c>
      <c r="I37" s="230" t="s">
        <v>76</v>
      </c>
      <c r="J37" s="230" t="s">
        <v>77</v>
      </c>
      <c r="K37" s="230" t="s">
        <v>23</v>
      </c>
      <c r="L37" s="230" t="s">
        <v>3294</v>
      </c>
      <c r="M37" s="230" t="s">
        <v>4526</v>
      </c>
      <c r="N37" s="230" t="s">
        <v>23</v>
      </c>
      <c r="Q37" s="230">
        <f>VLOOKUP(M37,LocID!$B$2:$I$1995,8, FALSE)</f>
        <v>489</v>
      </c>
    </row>
    <row r="38" spans="1:17" x14ac:dyDescent="0.25">
      <c r="A38" s="230" t="s">
        <v>6816</v>
      </c>
      <c r="B38" s="230">
        <v>103</v>
      </c>
      <c r="C38" s="230" t="s">
        <v>5854</v>
      </c>
      <c r="D38" s="230">
        <v>2015.0431000000001</v>
      </c>
      <c r="E38" s="230" t="s">
        <v>138</v>
      </c>
      <c r="F38" s="230" t="s">
        <v>2716</v>
      </c>
      <c r="G38" s="230" t="s">
        <v>2717</v>
      </c>
      <c r="H38" s="230" t="s">
        <v>2705</v>
      </c>
      <c r="I38" s="230" t="s">
        <v>76</v>
      </c>
      <c r="J38" s="230" t="s">
        <v>77</v>
      </c>
      <c r="K38" s="230" t="s">
        <v>26</v>
      </c>
      <c r="L38" s="230" t="s">
        <v>2705</v>
      </c>
      <c r="M38" s="230" t="s">
        <v>6272</v>
      </c>
      <c r="N38" s="230" t="s">
        <v>26</v>
      </c>
      <c r="Q38" s="230">
        <f>VLOOKUP(M38,LocID!$B$2:$I$1995,8, FALSE)</f>
        <v>404</v>
      </c>
    </row>
    <row r="39" spans="1:17" x14ac:dyDescent="0.25">
      <c r="A39" s="230" t="s">
        <v>7730</v>
      </c>
      <c r="B39" s="230">
        <v>1030</v>
      </c>
      <c r="C39" s="230" t="s">
        <v>5854</v>
      </c>
      <c r="D39" s="230">
        <v>2010.3330000000001</v>
      </c>
      <c r="E39" s="230" t="s">
        <v>68</v>
      </c>
      <c r="F39" s="230" t="s">
        <v>773</v>
      </c>
      <c r="G39" s="230" t="s">
        <v>774</v>
      </c>
      <c r="H39" s="230" t="s">
        <v>775</v>
      </c>
      <c r="I39" s="230" t="s">
        <v>49</v>
      </c>
      <c r="J39" s="230" t="s">
        <v>51</v>
      </c>
      <c r="K39" s="230" t="s">
        <v>52</v>
      </c>
      <c r="L39" s="230" t="s">
        <v>775</v>
      </c>
      <c r="M39" s="230" t="s">
        <v>5979</v>
      </c>
      <c r="N39" s="230" t="s">
        <v>52</v>
      </c>
      <c r="Q39" s="230">
        <f>VLOOKUP(M39,LocID!$B$2:$I$1995,8, FALSE)</f>
        <v>87</v>
      </c>
    </row>
    <row r="40" spans="1:17" x14ac:dyDescent="0.25">
      <c r="A40" s="230" t="s">
        <v>7731</v>
      </c>
      <c r="B40" s="230">
        <v>1031</v>
      </c>
      <c r="C40" s="230" t="s">
        <v>5854</v>
      </c>
      <c r="D40" s="230">
        <v>2010.4960000000001</v>
      </c>
      <c r="E40" s="230" t="s">
        <v>68</v>
      </c>
      <c r="F40" s="230" t="s">
        <v>3380</v>
      </c>
      <c r="G40" s="230" t="s">
        <v>3381</v>
      </c>
      <c r="H40" s="230" t="s">
        <v>3294</v>
      </c>
      <c r="I40" s="230" t="s">
        <v>76</v>
      </c>
      <c r="J40" s="230" t="s">
        <v>77</v>
      </c>
      <c r="K40" s="230" t="s">
        <v>23</v>
      </c>
      <c r="L40" s="230" t="s">
        <v>3294</v>
      </c>
      <c r="M40" s="230" t="s">
        <v>4526</v>
      </c>
      <c r="N40" s="230" t="s">
        <v>23</v>
      </c>
      <c r="Q40" s="230">
        <f>VLOOKUP(M40,LocID!$B$2:$I$1995,8, FALSE)</f>
        <v>489</v>
      </c>
    </row>
    <row r="41" spans="1:17" x14ac:dyDescent="0.25">
      <c r="A41" s="230" t="s">
        <v>7732</v>
      </c>
      <c r="B41" s="230">
        <v>1032</v>
      </c>
      <c r="C41" s="230" t="s">
        <v>5854</v>
      </c>
      <c r="D41" s="230">
        <v>2010.249</v>
      </c>
      <c r="E41" s="230" t="s">
        <v>68</v>
      </c>
      <c r="F41" s="230" t="s">
        <v>1126</v>
      </c>
      <c r="G41" s="230" t="s">
        <v>1127</v>
      </c>
      <c r="H41" s="230" t="s">
        <v>1128</v>
      </c>
      <c r="I41" s="230" t="s">
        <v>219</v>
      </c>
      <c r="J41" s="230" t="s">
        <v>220</v>
      </c>
      <c r="K41" s="230" t="s">
        <v>52</v>
      </c>
      <c r="L41" s="230" t="s">
        <v>1128</v>
      </c>
      <c r="M41" s="230" t="s">
        <v>6041</v>
      </c>
      <c r="N41" s="230" t="s">
        <v>52</v>
      </c>
      <c r="Q41" s="230">
        <f>VLOOKUP(M41,LocID!$B$2:$I$1995,8, FALSE)</f>
        <v>150</v>
      </c>
    </row>
    <row r="42" spans="1:17" x14ac:dyDescent="0.25">
      <c r="A42" s="230" t="s">
        <v>7733</v>
      </c>
      <c r="B42" s="230">
        <v>1033</v>
      </c>
      <c r="C42" s="230" t="s">
        <v>5854</v>
      </c>
      <c r="D42" s="230">
        <v>2010.498</v>
      </c>
      <c r="E42" s="230" t="s">
        <v>68</v>
      </c>
      <c r="F42" s="230" t="s">
        <v>4274</v>
      </c>
      <c r="G42" s="230" t="s">
        <v>4275</v>
      </c>
      <c r="H42" s="230" t="s">
        <v>2997</v>
      </c>
      <c r="I42" s="230" t="s">
        <v>2996</v>
      </c>
      <c r="J42" s="230" t="s">
        <v>51</v>
      </c>
      <c r="K42" s="230" t="s">
        <v>72</v>
      </c>
      <c r="L42" s="230" t="s">
        <v>2997</v>
      </c>
      <c r="M42" s="230" t="s">
        <v>4536</v>
      </c>
      <c r="N42" s="230" t="s">
        <v>3934</v>
      </c>
      <c r="O42" s="230">
        <v>2</v>
      </c>
      <c r="Q42" s="230">
        <f>VLOOKUP(M42,LocID!$B$2:$I$1995,8, FALSE)</f>
        <v>447</v>
      </c>
    </row>
    <row r="43" spans="1:17" x14ac:dyDescent="0.25">
      <c r="A43" s="230" t="s">
        <v>7733</v>
      </c>
      <c r="B43" s="230">
        <v>1033</v>
      </c>
      <c r="C43" s="230" t="s">
        <v>5854</v>
      </c>
      <c r="D43" s="230">
        <v>2010.498</v>
      </c>
      <c r="E43" s="230" t="s">
        <v>68</v>
      </c>
      <c r="F43" s="230" t="s">
        <v>4274</v>
      </c>
      <c r="G43" s="230" t="s">
        <v>4275</v>
      </c>
      <c r="H43" s="230" t="s">
        <v>2997</v>
      </c>
      <c r="I43" s="230" t="s">
        <v>2996</v>
      </c>
      <c r="J43" s="230" t="s">
        <v>51</v>
      </c>
      <c r="K43" s="230" t="s">
        <v>72</v>
      </c>
      <c r="L43" s="230" t="s">
        <v>2997</v>
      </c>
      <c r="M43" s="230" t="s">
        <v>4536</v>
      </c>
      <c r="N43" s="230" t="s">
        <v>23</v>
      </c>
      <c r="O43" s="230">
        <v>1</v>
      </c>
      <c r="Q43" s="230">
        <f>VLOOKUP(M43,LocID!$B$2:$I$1995,8, FALSE)</f>
        <v>447</v>
      </c>
    </row>
    <row r="44" spans="1:17" x14ac:dyDescent="0.25">
      <c r="A44" s="230" t="s">
        <v>7734</v>
      </c>
      <c r="B44" s="230">
        <v>1034</v>
      </c>
      <c r="C44" s="230" t="s">
        <v>5854</v>
      </c>
      <c r="D44" s="230">
        <v>2010.559</v>
      </c>
      <c r="E44" s="230" t="s">
        <v>68</v>
      </c>
      <c r="F44" s="230" t="s">
        <v>3142</v>
      </c>
      <c r="G44" s="230" t="s">
        <v>3143</v>
      </c>
      <c r="H44" s="230" t="s">
        <v>3123</v>
      </c>
      <c r="I44" s="230" t="s">
        <v>76</v>
      </c>
      <c r="J44" s="230" t="s">
        <v>77</v>
      </c>
      <c r="K44" s="230" t="s">
        <v>52</v>
      </c>
      <c r="L44" s="230" t="s">
        <v>3123</v>
      </c>
      <c r="M44" s="230" t="s">
        <v>4524</v>
      </c>
      <c r="N44" s="230" t="s">
        <v>52</v>
      </c>
      <c r="Q44" s="230">
        <f>VLOOKUP(M44,LocID!$B$2:$I$1995,8, FALSE)</f>
        <v>473</v>
      </c>
    </row>
    <row r="45" spans="1:17" x14ac:dyDescent="0.25">
      <c r="A45" s="230" t="s">
        <v>7735</v>
      </c>
      <c r="B45" s="230">
        <v>1035</v>
      </c>
      <c r="C45" s="230" t="s">
        <v>5854</v>
      </c>
      <c r="D45" s="230">
        <v>2010.529</v>
      </c>
      <c r="E45" s="230" t="s">
        <v>68</v>
      </c>
      <c r="F45" s="230" t="s">
        <v>3912</v>
      </c>
      <c r="G45" s="230" t="s">
        <v>3908</v>
      </c>
      <c r="H45" s="230" t="s">
        <v>3906</v>
      </c>
      <c r="I45" s="230" t="s">
        <v>76</v>
      </c>
      <c r="J45" s="230" t="s">
        <v>77</v>
      </c>
      <c r="K45" s="230" t="s">
        <v>23</v>
      </c>
      <c r="L45" s="230" t="s">
        <v>3906</v>
      </c>
      <c r="M45" s="230" t="s">
        <v>4532</v>
      </c>
      <c r="N45" s="230" t="s">
        <v>23</v>
      </c>
      <c r="Q45" s="230">
        <f>VLOOKUP(M45,LocID!$B$2:$I$1995,8, FALSE)</f>
        <v>527</v>
      </c>
    </row>
    <row r="46" spans="1:17" x14ac:dyDescent="0.25">
      <c r="A46" s="230" t="s">
        <v>7736</v>
      </c>
      <c r="B46" s="230">
        <v>1036</v>
      </c>
      <c r="C46" s="230" t="s">
        <v>5854</v>
      </c>
      <c r="D46" s="230">
        <v>2010.1569999999999</v>
      </c>
      <c r="E46" s="230" t="s">
        <v>68</v>
      </c>
      <c r="F46" s="230" t="s">
        <v>2525</v>
      </c>
      <c r="G46" s="230" t="s">
        <v>3207</v>
      </c>
      <c r="H46" s="230" t="s">
        <v>3202</v>
      </c>
      <c r="I46" s="230" t="s">
        <v>660</v>
      </c>
      <c r="J46" s="230" t="s">
        <v>245</v>
      </c>
      <c r="K46" s="230" t="s">
        <v>23</v>
      </c>
      <c r="L46" s="230" t="s">
        <v>3202</v>
      </c>
      <c r="M46" s="230" t="s">
        <v>6337</v>
      </c>
      <c r="N46" s="230" t="s">
        <v>23</v>
      </c>
      <c r="Q46" s="230">
        <f>VLOOKUP(M46,LocID!$B$2:$I$1995,8, FALSE)</f>
        <v>479</v>
      </c>
    </row>
    <row r="47" spans="1:17" x14ac:dyDescent="0.25">
      <c r="A47" s="230" t="s">
        <v>7737</v>
      </c>
      <c r="B47" s="230">
        <v>1037</v>
      </c>
      <c r="C47" s="230" t="s">
        <v>5854</v>
      </c>
      <c r="D47" s="230">
        <v>2010.4680000000001</v>
      </c>
      <c r="E47" s="230" t="s">
        <v>68</v>
      </c>
      <c r="F47" s="230" t="s">
        <v>1476</v>
      </c>
      <c r="G47" s="230" t="s">
        <v>1477</v>
      </c>
      <c r="H47" s="230" t="s">
        <v>1478</v>
      </c>
      <c r="I47" s="230" t="s">
        <v>144</v>
      </c>
      <c r="J47" s="230" t="s">
        <v>51</v>
      </c>
      <c r="K47" s="230" t="s">
        <v>52</v>
      </c>
      <c r="L47" s="230" t="s">
        <v>1478</v>
      </c>
      <c r="M47" s="230" t="s">
        <v>6110</v>
      </c>
      <c r="N47" s="230" t="s">
        <v>52</v>
      </c>
      <c r="Q47" s="230">
        <f>VLOOKUP(M47,LocID!$B$2:$I$1995,8, FALSE)</f>
        <v>229</v>
      </c>
    </row>
    <row r="48" spans="1:17" x14ac:dyDescent="0.25">
      <c r="A48" s="230" t="s">
        <v>7738</v>
      </c>
      <c r="B48" s="230">
        <v>1039</v>
      </c>
      <c r="C48" s="230" t="s">
        <v>5854</v>
      </c>
      <c r="D48" s="230">
        <v>2010.48</v>
      </c>
      <c r="E48" s="230" t="s">
        <v>68</v>
      </c>
      <c r="F48" s="230" t="s">
        <v>1372</v>
      </c>
      <c r="G48" s="230" t="s">
        <v>1370</v>
      </c>
      <c r="H48" s="230" t="s">
        <v>1368</v>
      </c>
      <c r="I48" s="230" t="s">
        <v>76</v>
      </c>
      <c r="J48" s="230" t="s">
        <v>77</v>
      </c>
      <c r="K48" s="230" t="s">
        <v>72</v>
      </c>
      <c r="L48" s="230" t="s">
        <v>1368</v>
      </c>
      <c r="M48" s="230" t="s">
        <v>4506</v>
      </c>
      <c r="N48" s="230" t="s">
        <v>3934</v>
      </c>
      <c r="O48" s="230">
        <v>2</v>
      </c>
      <c r="Q48" s="230">
        <f>VLOOKUP(M48,LocID!$B$2:$I$1995,8, FALSE)</f>
        <v>204</v>
      </c>
    </row>
    <row r="49" spans="1:17" x14ac:dyDescent="0.25">
      <c r="A49" s="230" t="s">
        <v>7738</v>
      </c>
      <c r="B49" s="230">
        <v>1039</v>
      </c>
      <c r="C49" s="230" t="s">
        <v>5854</v>
      </c>
      <c r="D49" s="230">
        <v>2010.48</v>
      </c>
      <c r="E49" s="230" t="s">
        <v>68</v>
      </c>
      <c r="F49" s="230" t="s">
        <v>1372</v>
      </c>
      <c r="G49" s="230" t="s">
        <v>1370</v>
      </c>
      <c r="H49" s="230" t="s">
        <v>1368</v>
      </c>
      <c r="I49" s="230" t="s">
        <v>76</v>
      </c>
      <c r="J49" s="230" t="s">
        <v>77</v>
      </c>
      <c r="K49" s="230" t="s">
        <v>72</v>
      </c>
      <c r="L49" s="230" t="s">
        <v>1368</v>
      </c>
      <c r="M49" s="230" t="s">
        <v>4506</v>
      </c>
      <c r="N49" s="230" t="s">
        <v>23</v>
      </c>
      <c r="O49" s="230">
        <v>1</v>
      </c>
      <c r="Q49" s="230">
        <f>VLOOKUP(M49,LocID!$B$2:$I$1995,8, FALSE)</f>
        <v>204</v>
      </c>
    </row>
    <row r="50" spans="1:17" x14ac:dyDescent="0.25">
      <c r="A50" s="230" t="s">
        <v>6817</v>
      </c>
      <c r="B50" s="230">
        <v>104</v>
      </c>
      <c r="C50" s="230" t="s">
        <v>5854</v>
      </c>
      <c r="D50" s="230">
        <v>2015.0395000000001</v>
      </c>
      <c r="E50" s="230" t="s">
        <v>138</v>
      </c>
      <c r="F50" s="230" t="s">
        <v>1873</v>
      </c>
      <c r="G50" s="230" t="s">
        <v>1852</v>
      </c>
      <c r="H50" s="230" t="s">
        <v>9882</v>
      </c>
      <c r="I50" s="230" t="s">
        <v>76</v>
      </c>
      <c r="J50" s="230" t="s">
        <v>77</v>
      </c>
      <c r="K50" s="230" t="s">
        <v>23</v>
      </c>
      <c r="L50" s="230" t="s">
        <v>9882</v>
      </c>
      <c r="M50" s="230" t="s">
        <v>10398</v>
      </c>
      <c r="N50" s="230" t="s">
        <v>23</v>
      </c>
      <c r="Q50" s="230">
        <f>VLOOKUP(M50,LocID!$B$2:$I$1995,8, FALSE)</f>
        <v>723</v>
      </c>
    </row>
    <row r="51" spans="1:17" x14ac:dyDescent="0.25">
      <c r="A51" s="230" t="s">
        <v>7739</v>
      </c>
      <c r="B51" s="230">
        <v>1040</v>
      </c>
      <c r="C51" s="230" t="s">
        <v>5854</v>
      </c>
      <c r="D51" s="230">
        <v>2010.1369999999999</v>
      </c>
      <c r="E51" s="230" t="s">
        <v>68</v>
      </c>
      <c r="F51" s="230" t="s">
        <v>2827</v>
      </c>
      <c r="G51" s="230" t="s">
        <v>2825</v>
      </c>
      <c r="H51" s="230" t="s">
        <v>2823</v>
      </c>
      <c r="I51" s="230" t="s">
        <v>320</v>
      </c>
      <c r="J51" s="230" t="s">
        <v>51</v>
      </c>
      <c r="K51" s="230" t="s">
        <v>52</v>
      </c>
      <c r="L51" s="230" t="s">
        <v>2823</v>
      </c>
      <c r="M51" s="230" t="s">
        <v>6294</v>
      </c>
      <c r="N51" s="230" t="s">
        <v>52</v>
      </c>
      <c r="Q51" s="230">
        <f>VLOOKUP(M51,LocID!$B$2:$I$1995,8, FALSE)</f>
        <v>426</v>
      </c>
    </row>
    <row r="52" spans="1:17" x14ac:dyDescent="0.25">
      <c r="A52" s="230" t="s">
        <v>7740</v>
      </c>
      <c r="B52" s="230">
        <v>1041</v>
      </c>
      <c r="C52" s="230" t="s">
        <v>5854</v>
      </c>
      <c r="D52" s="230">
        <v>2010.547</v>
      </c>
      <c r="E52" s="230" t="s">
        <v>68</v>
      </c>
      <c r="F52" s="230" t="s">
        <v>2485</v>
      </c>
      <c r="G52" s="230" t="s">
        <v>2461</v>
      </c>
      <c r="H52" s="230" t="s">
        <v>2414</v>
      </c>
      <c r="I52" s="230" t="s">
        <v>76</v>
      </c>
      <c r="J52" s="230" t="s">
        <v>77</v>
      </c>
      <c r="K52" s="230" t="s">
        <v>23</v>
      </c>
      <c r="L52" s="230" t="s">
        <v>2414</v>
      </c>
      <c r="M52" s="230" t="s">
        <v>4518</v>
      </c>
      <c r="N52" s="230" t="s">
        <v>23</v>
      </c>
      <c r="Q52" s="230">
        <f>VLOOKUP(M52,LocID!$B$2:$I$1995,8, FALSE)</f>
        <v>387</v>
      </c>
    </row>
    <row r="53" spans="1:17" x14ac:dyDescent="0.25">
      <c r="A53" s="230" t="s">
        <v>7741</v>
      </c>
      <c r="B53" s="230">
        <v>1042</v>
      </c>
      <c r="C53" s="230" t="s">
        <v>5854</v>
      </c>
      <c r="D53" s="230">
        <v>2010.4829999999999</v>
      </c>
      <c r="E53" s="230" t="s">
        <v>68</v>
      </c>
      <c r="F53" s="230" t="s">
        <v>833</v>
      </c>
      <c r="G53" s="230" t="s">
        <v>834</v>
      </c>
      <c r="H53" s="230" t="s">
        <v>835</v>
      </c>
      <c r="I53" s="230" t="s">
        <v>250</v>
      </c>
      <c r="J53" s="230" t="s">
        <v>161</v>
      </c>
      <c r="K53" s="230" t="s">
        <v>23</v>
      </c>
      <c r="L53" s="230" t="s">
        <v>835</v>
      </c>
      <c r="M53" s="230" t="s">
        <v>5990</v>
      </c>
      <c r="N53" s="230" t="s">
        <v>23</v>
      </c>
      <c r="Q53" s="230">
        <f>VLOOKUP(M53,LocID!$B$2:$I$1995,8, FALSE)</f>
        <v>98</v>
      </c>
    </row>
    <row r="54" spans="1:17" x14ac:dyDescent="0.25">
      <c r="A54" s="230" t="s">
        <v>7742</v>
      </c>
      <c r="B54" s="230">
        <v>1043</v>
      </c>
      <c r="C54" s="230" t="s">
        <v>5854</v>
      </c>
      <c r="D54" s="230">
        <v>2010.2270000000001</v>
      </c>
      <c r="E54" s="230" t="s">
        <v>68</v>
      </c>
      <c r="F54" s="230" t="s">
        <v>3789</v>
      </c>
      <c r="G54" s="230" t="s">
        <v>3779</v>
      </c>
      <c r="H54" s="230" t="s">
        <v>3750</v>
      </c>
      <c r="I54" s="230" t="s">
        <v>261</v>
      </c>
      <c r="J54" s="230" t="s">
        <v>123</v>
      </c>
      <c r="K54" s="230" t="s">
        <v>26</v>
      </c>
      <c r="L54" s="230" t="s">
        <v>3750</v>
      </c>
      <c r="M54" s="230" t="s">
        <v>4530</v>
      </c>
      <c r="N54" s="230" t="s">
        <v>26</v>
      </c>
      <c r="Q54" s="230">
        <f>VLOOKUP(M54,LocID!$B$2:$I$1995,8, FALSE)</f>
        <v>513</v>
      </c>
    </row>
    <row r="55" spans="1:17" x14ac:dyDescent="0.25">
      <c r="A55" s="230" t="s">
        <v>7743</v>
      </c>
      <c r="B55" s="230">
        <v>1044</v>
      </c>
      <c r="C55" s="230" t="s">
        <v>5854</v>
      </c>
      <c r="D55" s="230">
        <v>2010.287</v>
      </c>
      <c r="E55" s="230" t="s">
        <v>68</v>
      </c>
      <c r="F55" s="230" t="s">
        <v>2486</v>
      </c>
      <c r="G55" s="230" t="s">
        <v>2487</v>
      </c>
      <c r="H55" s="230" t="s">
        <v>2414</v>
      </c>
      <c r="I55" s="230" t="s">
        <v>76</v>
      </c>
      <c r="J55" s="230" t="s">
        <v>459</v>
      </c>
      <c r="K55" s="230" t="s">
        <v>98</v>
      </c>
      <c r="L55" s="230" t="s">
        <v>2414</v>
      </c>
      <c r="M55" s="230" t="s">
        <v>4518</v>
      </c>
      <c r="N55" s="230" t="s">
        <v>98</v>
      </c>
      <c r="Q55" s="230">
        <f>VLOOKUP(M55,LocID!$B$2:$I$1995,8, FALSE)</f>
        <v>387</v>
      </c>
    </row>
    <row r="56" spans="1:17" x14ac:dyDescent="0.25">
      <c r="A56" s="230" t="s">
        <v>7744</v>
      </c>
      <c r="B56" s="230">
        <v>1045</v>
      </c>
      <c r="C56" s="230" t="s">
        <v>5854</v>
      </c>
      <c r="D56" s="230">
        <v>2010.16</v>
      </c>
      <c r="E56" s="230" t="s">
        <v>68</v>
      </c>
      <c r="F56" s="230" t="s">
        <v>2296</v>
      </c>
      <c r="G56" s="230" t="s">
        <v>697</v>
      </c>
      <c r="H56" s="230" t="s">
        <v>2273</v>
      </c>
      <c r="I56" s="230" t="s">
        <v>107</v>
      </c>
      <c r="J56" s="230" t="s">
        <v>51</v>
      </c>
      <c r="K56" s="230" t="s">
        <v>23</v>
      </c>
      <c r="L56" s="230" t="s">
        <v>2273</v>
      </c>
      <c r="M56" s="230" t="s">
        <v>4516</v>
      </c>
      <c r="N56" s="230" t="s">
        <v>23</v>
      </c>
      <c r="Q56" s="230">
        <f>VLOOKUP(M56,LocID!$B$2:$I$1995,8, FALSE)</f>
        <v>370</v>
      </c>
    </row>
    <row r="57" spans="1:17" x14ac:dyDescent="0.25">
      <c r="A57" s="230" t="s">
        <v>7745</v>
      </c>
      <c r="B57" s="230">
        <v>1046</v>
      </c>
      <c r="C57" s="230" t="s">
        <v>5854</v>
      </c>
      <c r="D57" s="230">
        <v>2010.2439999999999</v>
      </c>
      <c r="E57" s="230" t="s">
        <v>68</v>
      </c>
      <c r="F57" s="230" t="s">
        <v>703</v>
      </c>
      <c r="G57" s="230" t="s">
        <v>697</v>
      </c>
      <c r="H57" s="230" t="s">
        <v>695</v>
      </c>
      <c r="I57" s="230" t="s">
        <v>107</v>
      </c>
      <c r="J57" s="230" t="s">
        <v>51</v>
      </c>
      <c r="K57" s="230" t="s">
        <v>23</v>
      </c>
      <c r="L57" s="230" t="s">
        <v>695</v>
      </c>
      <c r="M57" s="230" t="s">
        <v>5972</v>
      </c>
      <c r="N57" s="230" t="s">
        <v>23</v>
      </c>
      <c r="Q57" s="230">
        <f>VLOOKUP(M57,LocID!$B$2:$I$1995,8, FALSE)</f>
        <v>78</v>
      </c>
    </row>
    <row r="58" spans="1:17" x14ac:dyDescent="0.25">
      <c r="A58" s="230" t="s">
        <v>7746</v>
      </c>
      <c r="B58" s="230">
        <v>1047</v>
      </c>
      <c r="C58" s="230" t="s">
        <v>5854</v>
      </c>
      <c r="D58" s="230">
        <v>2010.307</v>
      </c>
      <c r="E58" s="230" t="s">
        <v>68</v>
      </c>
      <c r="F58" s="230" t="s">
        <v>2107</v>
      </c>
      <c r="G58" s="230" t="s">
        <v>2105</v>
      </c>
      <c r="H58" s="230" t="s">
        <v>2106</v>
      </c>
      <c r="I58" s="230" t="s">
        <v>76</v>
      </c>
      <c r="J58" s="230" t="s">
        <v>459</v>
      </c>
      <c r="K58" s="230" t="s">
        <v>26</v>
      </c>
      <c r="L58" s="230" t="s">
        <v>2106</v>
      </c>
      <c r="M58" s="230" t="s">
        <v>6217</v>
      </c>
      <c r="N58" s="230" t="s">
        <v>26</v>
      </c>
      <c r="Q58" s="230">
        <f>VLOOKUP(M58,LocID!$B$2:$I$1995,8, FALSE)</f>
        <v>342</v>
      </c>
    </row>
    <row r="59" spans="1:17" x14ac:dyDescent="0.25">
      <c r="A59" s="230" t="s">
        <v>7747</v>
      </c>
      <c r="B59" s="230">
        <v>1048</v>
      </c>
      <c r="C59" s="230" t="s">
        <v>5854</v>
      </c>
      <c r="D59" s="230">
        <v>2010.248</v>
      </c>
      <c r="E59" s="230" t="s">
        <v>68</v>
      </c>
      <c r="F59" s="230" t="s">
        <v>553</v>
      </c>
      <c r="G59" s="230" t="s">
        <v>532</v>
      </c>
      <c r="H59" s="230" t="s">
        <v>533</v>
      </c>
      <c r="I59" s="230" t="s">
        <v>49</v>
      </c>
      <c r="J59" s="230" t="s">
        <v>51</v>
      </c>
      <c r="K59" s="230" t="s">
        <v>52</v>
      </c>
      <c r="L59" s="230" t="s">
        <v>533</v>
      </c>
      <c r="M59" s="230" t="s">
        <v>4499</v>
      </c>
      <c r="N59" s="230" t="s">
        <v>52</v>
      </c>
      <c r="Q59" s="230">
        <f>VLOOKUP(M59,LocID!$B$2:$I$1995,8, FALSE)</f>
        <v>65</v>
      </c>
    </row>
    <row r="60" spans="1:17" x14ac:dyDescent="0.25">
      <c r="A60" s="230" t="s">
        <v>7748</v>
      </c>
      <c r="B60" s="230">
        <v>1049</v>
      </c>
      <c r="C60" s="230" t="s">
        <v>5854</v>
      </c>
      <c r="D60" s="230">
        <v>2010.386</v>
      </c>
      <c r="E60" s="230" t="s">
        <v>68</v>
      </c>
      <c r="F60" s="230" t="s">
        <v>2978</v>
      </c>
      <c r="G60" s="230" t="s">
        <v>2974</v>
      </c>
      <c r="H60" s="230" t="s">
        <v>2972</v>
      </c>
      <c r="I60" s="230" t="s">
        <v>2979</v>
      </c>
      <c r="J60" s="230" t="s">
        <v>123</v>
      </c>
      <c r="K60" s="230" t="s">
        <v>52</v>
      </c>
      <c r="L60" s="230" t="s">
        <v>2972</v>
      </c>
      <c r="M60" s="230" t="s">
        <v>6310</v>
      </c>
      <c r="N60" s="230" t="s">
        <v>52</v>
      </c>
      <c r="Q60" s="230">
        <f>VLOOKUP(M60,LocID!$B$2:$I$1995,8, FALSE)</f>
        <v>443</v>
      </c>
    </row>
    <row r="61" spans="1:17" x14ac:dyDescent="0.25">
      <c r="A61" s="230" t="s">
        <v>6818</v>
      </c>
      <c r="B61" s="230">
        <v>105</v>
      </c>
      <c r="C61" s="230" t="s">
        <v>5854</v>
      </c>
      <c r="D61" s="230">
        <v>2015.0464999999999</v>
      </c>
      <c r="E61" s="230" t="s">
        <v>138</v>
      </c>
      <c r="F61" s="230" t="s">
        <v>3560</v>
      </c>
      <c r="G61" s="230" t="s">
        <v>3533</v>
      </c>
      <c r="H61" s="230" t="s">
        <v>3531</v>
      </c>
      <c r="I61" s="230" t="s">
        <v>76</v>
      </c>
      <c r="J61" s="230" t="s">
        <v>77</v>
      </c>
      <c r="K61" s="230" t="s">
        <v>188</v>
      </c>
      <c r="L61" s="230" t="s">
        <v>3531</v>
      </c>
      <c r="M61" s="230" t="s">
        <v>6348</v>
      </c>
      <c r="N61" s="230" t="s">
        <v>188</v>
      </c>
      <c r="Q61" s="230">
        <f>VLOOKUP(M61,LocID!$B$2:$I$1995,8, FALSE)</f>
        <v>491</v>
      </c>
    </row>
    <row r="62" spans="1:17" x14ac:dyDescent="0.25">
      <c r="A62" s="230" t="s">
        <v>7749</v>
      </c>
      <c r="B62" s="230">
        <v>1050</v>
      </c>
      <c r="C62" s="230" t="s">
        <v>5854</v>
      </c>
      <c r="D62" s="230">
        <v>2010.2139999999999</v>
      </c>
      <c r="E62" s="230" t="s">
        <v>68</v>
      </c>
      <c r="F62" s="230" t="s">
        <v>2082</v>
      </c>
      <c r="G62" s="230" t="s">
        <v>2083</v>
      </c>
      <c r="H62" s="230" t="s">
        <v>2084</v>
      </c>
      <c r="I62" s="230" t="s">
        <v>198</v>
      </c>
      <c r="J62" s="230" t="s">
        <v>61</v>
      </c>
      <c r="K62" s="230" t="s">
        <v>52</v>
      </c>
      <c r="L62" s="230" t="s">
        <v>2084</v>
      </c>
      <c r="M62" s="230" t="s">
        <v>6213</v>
      </c>
      <c r="N62" s="230" t="s">
        <v>52</v>
      </c>
      <c r="Q62" s="230">
        <f>VLOOKUP(M62,LocID!$B$2:$I$1995,8, FALSE)</f>
        <v>338</v>
      </c>
    </row>
    <row r="63" spans="1:17" x14ac:dyDescent="0.25">
      <c r="A63" s="230" t="s">
        <v>7750</v>
      </c>
      <c r="B63" s="230">
        <v>1051</v>
      </c>
      <c r="C63" s="230" t="s">
        <v>5854</v>
      </c>
      <c r="D63" s="230">
        <v>2010.473</v>
      </c>
      <c r="E63" s="230" t="s">
        <v>68</v>
      </c>
      <c r="F63" s="230" t="s">
        <v>2119</v>
      </c>
      <c r="G63" s="230" t="s">
        <v>2120</v>
      </c>
      <c r="H63" s="230" t="s">
        <v>2118</v>
      </c>
      <c r="I63" s="230" t="s">
        <v>76</v>
      </c>
      <c r="J63" s="230" t="s">
        <v>77</v>
      </c>
      <c r="K63" s="230" t="s">
        <v>26</v>
      </c>
      <c r="L63" s="230" t="s">
        <v>2118</v>
      </c>
      <c r="M63" s="230" t="s">
        <v>6221</v>
      </c>
      <c r="N63" s="230" t="s">
        <v>26</v>
      </c>
      <c r="Q63" s="230">
        <f>VLOOKUP(M63,LocID!$B$2:$I$1995,8, FALSE)</f>
        <v>346</v>
      </c>
    </row>
    <row r="64" spans="1:17" x14ac:dyDescent="0.25">
      <c r="A64" s="230" t="s">
        <v>7751</v>
      </c>
      <c r="B64" s="230">
        <v>1052</v>
      </c>
      <c r="C64" s="230" t="s">
        <v>5854</v>
      </c>
      <c r="D64" s="230">
        <v>2010.2919999999999</v>
      </c>
      <c r="E64" s="230" t="s">
        <v>68</v>
      </c>
      <c r="F64" s="230" t="s">
        <v>2488</v>
      </c>
      <c r="G64" s="230" t="s">
        <v>2433</v>
      </c>
      <c r="H64" s="230" t="s">
        <v>2414</v>
      </c>
      <c r="I64" s="230" t="s">
        <v>76</v>
      </c>
      <c r="J64" s="230" t="s">
        <v>459</v>
      </c>
      <c r="K64" s="230" t="s">
        <v>23</v>
      </c>
      <c r="L64" s="230" t="s">
        <v>2414</v>
      </c>
      <c r="M64" s="230" t="s">
        <v>4518</v>
      </c>
      <c r="N64" s="230" t="s">
        <v>23</v>
      </c>
      <c r="Q64" s="230">
        <f>VLOOKUP(M64,LocID!$B$2:$I$1995,8, FALSE)</f>
        <v>387</v>
      </c>
    </row>
    <row r="65" spans="1:17" x14ac:dyDescent="0.25">
      <c r="A65" s="230" t="s">
        <v>7752</v>
      </c>
      <c r="B65" s="230">
        <v>1053</v>
      </c>
      <c r="C65" s="230" t="s">
        <v>5854</v>
      </c>
      <c r="D65" s="230">
        <v>2010.2719999999999</v>
      </c>
      <c r="E65" s="230" t="s">
        <v>68</v>
      </c>
      <c r="F65" s="230" t="s">
        <v>2489</v>
      </c>
      <c r="G65" s="230" t="s">
        <v>2433</v>
      </c>
      <c r="H65" s="230" t="s">
        <v>2414</v>
      </c>
      <c r="I65" s="230" t="s">
        <v>76</v>
      </c>
      <c r="J65" s="230" t="s">
        <v>459</v>
      </c>
      <c r="K65" s="230" t="s">
        <v>23</v>
      </c>
      <c r="L65" s="230" t="s">
        <v>2414</v>
      </c>
      <c r="M65" s="230" t="s">
        <v>4518</v>
      </c>
      <c r="N65" s="230" t="s">
        <v>23</v>
      </c>
      <c r="Q65" s="230">
        <f>VLOOKUP(M65,LocID!$B$2:$I$1995,8, FALSE)</f>
        <v>387</v>
      </c>
    </row>
    <row r="66" spans="1:17" x14ac:dyDescent="0.25">
      <c r="A66" s="230" t="s">
        <v>7753</v>
      </c>
      <c r="B66" s="230">
        <v>1054</v>
      </c>
      <c r="C66" s="230" t="s">
        <v>5854</v>
      </c>
      <c r="D66" s="230">
        <v>2009.6369999999999</v>
      </c>
      <c r="E66" s="230" t="s">
        <v>68</v>
      </c>
      <c r="F66" s="230" t="s">
        <v>4276</v>
      </c>
      <c r="G66" s="230" t="s">
        <v>4247</v>
      </c>
      <c r="H66" s="230" t="s">
        <v>2997</v>
      </c>
      <c r="I66" s="230" t="s">
        <v>2996</v>
      </c>
      <c r="J66" s="230" t="s">
        <v>51</v>
      </c>
      <c r="K66" s="230" t="s">
        <v>98</v>
      </c>
      <c r="L66" s="230" t="s">
        <v>2997</v>
      </c>
      <c r="M66" s="230" t="s">
        <v>4536</v>
      </c>
      <c r="N66" s="230" t="s">
        <v>98</v>
      </c>
      <c r="Q66" s="230">
        <f>VLOOKUP(M66,LocID!$B$2:$I$1995,8, FALSE)</f>
        <v>447</v>
      </c>
    </row>
    <row r="67" spans="1:17" x14ac:dyDescent="0.25">
      <c r="A67" s="230" t="s">
        <v>7754</v>
      </c>
      <c r="B67" s="230">
        <v>1055</v>
      </c>
      <c r="C67" s="230" t="s">
        <v>5854</v>
      </c>
      <c r="D67" s="230">
        <v>2010.518</v>
      </c>
      <c r="E67" s="230" t="s">
        <v>68</v>
      </c>
      <c r="F67" s="230" t="s">
        <v>2202</v>
      </c>
      <c r="G67" s="230" t="s">
        <v>2203</v>
      </c>
      <c r="H67" s="230" t="s">
        <v>2201</v>
      </c>
      <c r="I67" s="230" t="s">
        <v>49</v>
      </c>
      <c r="J67" s="230" t="s">
        <v>51</v>
      </c>
      <c r="K67" s="230" t="s">
        <v>26</v>
      </c>
      <c r="L67" s="230" t="s">
        <v>2201</v>
      </c>
      <c r="M67" s="230" t="s">
        <v>6234</v>
      </c>
      <c r="N67" s="230" t="s">
        <v>26</v>
      </c>
      <c r="Q67" s="230">
        <f>VLOOKUP(M67,LocID!$B$2:$I$1995,8, FALSE)</f>
        <v>359</v>
      </c>
    </row>
    <row r="68" spans="1:17" x14ac:dyDescent="0.25">
      <c r="A68" s="230" t="s">
        <v>7755</v>
      </c>
      <c r="B68" s="230">
        <v>1056</v>
      </c>
      <c r="C68" s="230" t="s">
        <v>5854</v>
      </c>
      <c r="D68" s="230">
        <v>2010.5350000000001</v>
      </c>
      <c r="E68" s="230" t="s">
        <v>68</v>
      </c>
      <c r="F68" s="230" t="s">
        <v>1733</v>
      </c>
      <c r="G68" s="230" t="s">
        <v>1734</v>
      </c>
      <c r="H68" s="230" t="s">
        <v>1735</v>
      </c>
      <c r="I68" s="230" t="s">
        <v>399</v>
      </c>
      <c r="J68" s="230" t="s">
        <v>51</v>
      </c>
      <c r="K68" s="230" t="s">
        <v>52</v>
      </c>
      <c r="L68" s="230" t="s">
        <v>1735</v>
      </c>
      <c r="M68" s="230" t="s">
        <v>6161</v>
      </c>
      <c r="N68" s="230" t="s">
        <v>52</v>
      </c>
      <c r="Q68" s="230">
        <f>VLOOKUP(M68,LocID!$B$2:$I$1995,8, FALSE)</f>
        <v>284</v>
      </c>
    </row>
    <row r="69" spans="1:17" x14ac:dyDescent="0.25">
      <c r="A69" s="230" t="s">
        <v>7756</v>
      </c>
      <c r="B69" s="230">
        <v>1057</v>
      </c>
      <c r="C69" s="230" t="s">
        <v>5854</v>
      </c>
      <c r="D69" s="230">
        <v>2010.43</v>
      </c>
      <c r="E69" s="230" t="s">
        <v>68</v>
      </c>
      <c r="F69" s="230" t="s">
        <v>3144</v>
      </c>
      <c r="G69" s="230" t="s">
        <v>2396</v>
      </c>
      <c r="H69" s="230" t="s">
        <v>3123</v>
      </c>
      <c r="I69" s="230" t="s">
        <v>76</v>
      </c>
      <c r="J69" s="230" t="s">
        <v>77</v>
      </c>
      <c r="K69" s="230" t="s">
        <v>52</v>
      </c>
      <c r="L69" s="230" t="s">
        <v>3123</v>
      </c>
      <c r="M69" s="230" t="s">
        <v>4524</v>
      </c>
      <c r="N69" s="230" t="s">
        <v>52</v>
      </c>
      <c r="Q69" s="230">
        <f>VLOOKUP(M69,LocID!$B$2:$I$1995,8, FALSE)</f>
        <v>473</v>
      </c>
    </row>
    <row r="70" spans="1:17" x14ac:dyDescent="0.25">
      <c r="A70" s="230" t="s">
        <v>7757</v>
      </c>
      <c r="B70" s="230">
        <v>1058</v>
      </c>
      <c r="C70" s="230" t="s">
        <v>5854</v>
      </c>
      <c r="D70" s="230">
        <v>2010.4690000000001</v>
      </c>
      <c r="E70" s="230" t="s">
        <v>68</v>
      </c>
      <c r="F70" s="230" t="s">
        <v>2406</v>
      </c>
      <c r="G70" s="230" t="s">
        <v>2407</v>
      </c>
      <c r="H70" s="230" t="s">
        <v>2404</v>
      </c>
      <c r="I70" s="230" t="s">
        <v>49</v>
      </c>
      <c r="J70" s="230" t="s">
        <v>51</v>
      </c>
      <c r="K70" s="230" t="s">
        <v>23</v>
      </c>
      <c r="L70" s="230" t="s">
        <v>2404</v>
      </c>
      <c r="M70" s="230" t="s">
        <v>6255</v>
      </c>
      <c r="N70" s="230" t="s">
        <v>23</v>
      </c>
      <c r="Q70" s="230">
        <f>VLOOKUP(M70,LocID!$B$2:$I$1995,8, FALSE)</f>
        <v>385</v>
      </c>
    </row>
    <row r="71" spans="1:17" x14ac:dyDescent="0.25">
      <c r="A71" s="230" t="s">
        <v>7758</v>
      </c>
      <c r="B71" s="230">
        <v>1059</v>
      </c>
      <c r="C71" s="230" t="s">
        <v>5854</v>
      </c>
      <c r="D71" s="230">
        <v>2010.3409999999999</v>
      </c>
      <c r="E71" s="230" t="s">
        <v>68</v>
      </c>
      <c r="F71" s="230" t="s">
        <v>3183</v>
      </c>
      <c r="G71" s="230" t="s">
        <v>3179</v>
      </c>
      <c r="H71" s="230" t="s">
        <v>3174</v>
      </c>
      <c r="I71" s="230" t="s">
        <v>122</v>
      </c>
      <c r="J71" s="230" t="s">
        <v>123</v>
      </c>
      <c r="K71" s="230" t="s">
        <v>98</v>
      </c>
      <c r="L71" s="230" t="s">
        <v>3174</v>
      </c>
      <c r="M71" s="230" t="s">
        <v>4525</v>
      </c>
      <c r="N71" s="230" t="s">
        <v>98</v>
      </c>
      <c r="Q71" s="230">
        <f>VLOOKUP(M71,LocID!$B$2:$I$1995,8, FALSE)</f>
        <v>477</v>
      </c>
    </row>
    <row r="72" spans="1:17" x14ac:dyDescent="0.25">
      <c r="A72" s="230" t="s">
        <v>6819</v>
      </c>
      <c r="B72" s="230">
        <v>106</v>
      </c>
      <c r="C72" s="230" t="s">
        <v>5854</v>
      </c>
      <c r="D72" s="230">
        <v>2015.0564999999999</v>
      </c>
      <c r="E72" s="230" t="s">
        <v>138</v>
      </c>
      <c r="F72" s="230" t="s">
        <v>3561</v>
      </c>
      <c r="G72" s="230" t="s">
        <v>3533</v>
      </c>
      <c r="H72" s="230" t="s">
        <v>3531</v>
      </c>
      <c r="I72" s="230" t="s">
        <v>76</v>
      </c>
      <c r="J72" s="230" t="s">
        <v>77</v>
      </c>
      <c r="K72" s="230" t="s">
        <v>23</v>
      </c>
      <c r="L72" s="230" t="s">
        <v>3531</v>
      </c>
      <c r="M72" s="230" t="s">
        <v>6348</v>
      </c>
      <c r="N72" s="230" t="s">
        <v>23</v>
      </c>
      <c r="Q72" s="230">
        <f>VLOOKUP(M72,LocID!$B$2:$I$1995,8, FALSE)</f>
        <v>491</v>
      </c>
    </row>
    <row r="73" spans="1:17" x14ac:dyDescent="0.25">
      <c r="A73" s="230" t="s">
        <v>7759</v>
      </c>
      <c r="B73" s="230">
        <v>1060</v>
      </c>
      <c r="C73" s="230" t="s">
        <v>5854</v>
      </c>
      <c r="D73" s="230">
        <v>2010.5329999999999</v>
      </c>
      <c r="E73" s="230" t="s">
        <v>68</v>
      </c>
      <c r="F73" s="230" t="s">
        <v>4452</v>
      </c>
      <c r="G73" s="230" t="s">
        <v>4238</v>
      </c>
      <c r="H73" s="230" t="s">
        <v>4453</v>
      </c>
      <c r="I73" s="230" t="s">
        <v>144</v>
      </c>
      <c r="J73" s="230" t="s">
        <v>51</v>
      </c>
      <c r="K73" s="230" t="s">
        <v>72</v>
      </c>
      <c r="L73" s="230" t="s">
        <v>4453</v>
      </c>
      <c r="M73" s="230" t="s">
        <v>4539</v>
      </c>
      <c r="N73" s="230" t="s">
        <v>3934</v>
      </c>
      <c r="O73" s="230">
        <v>2</v>
      </c>
      <c r="Q73" s="230">
        <f>VLOOKUP(M73,LocID!$B$2:$I$1995,8, FALSE)</f>
        <v>610</v>
      </c>
    </row>
    <row r="74" spans="1:17" x14ac:dyDescent="0.25">
      <c r="A74" s="230" t="s">
        <v>7759</v>
      </c>
      <c r="B74" s="230">
        <v>1060</v>
      </c>
      <c r="C74" s="230" t="s">
        <v>5854</v>
      </c>
      <c r="D74" s="230">
        <v>2010.5329999999999</v>
      </c>
      <c r="E74" s="230" t="s">
        <v>68</v>
      </c>
      <c r="F74" s="230" t="s">
        <v>4452</v>
      </c>
      <c r="G74" s="230" t="s">
        <v>4238</v>
      </c>
      <c r="H74" s="230" t="s">
        <v>4453</v>
      </c>
      <c r="I74" s="230" t="s">
        <v>144</v>
      </c>
      <c r="J74" s="230" t="s">
        <v>51</v>
      </c>
      <c r="K74" s="230" t="s">
        <v>72</v>
      </c>
      <c r="L74" s="230" t="s">
        <v>4453</v>
      </c>
      <c r="M74" s="230" t="s">
        <v>4539</v>
      </c>
      <c r="N74" s="230" t="s">
        <v>23</v>
      </c>
      <c r="O74" s="230">
        <v>1</v>
      </c>
      <c r="Q74" s="230">
        <f>VLOOKUP(M74,LocID!$B$2:$I$1995,8, FALSE)</f>
        <v>610</v>
      </c>
    </row>
    <row r="75" spans="1:17" x14ac:dyDescent="0.25">
      <c r="A75" s="230" t="s">
        <v>7760</v>
      </c>
      <c r="B75" s="230">
        <v>1061</v>
      </c>
      <c r="C75" s="230" t="s">
        <v>5854</v>
      </c>
      <c r="D75" s="230">
        <v>2010.0329999999999</v>
      </c>
      <c r="E75" s="230" t="s">
        <v>68</v>
      </c>
      <c r="F75" s="230" t="s">
        <v>69</v>
      </c>
      <c r="G75" s="230" t="s">
        <v>70</v>
      </c>
      <c r="H75" s="230" t="s">
        <v>71</v>
      </c>
      <c r="I75" s="230" t="s">
        <v>20</v>
      </c>
      <c r="J75" s="230" t="s">
        <v>22</v>
      </c>
      <c r="K75" s="230" t="s">
        <v>72</v>
      </c>
      <c r="L75" s="230" t="s">
        <v>71</v>
      </c>
      <c r="M75" s="230" t="s">
        <v>4495</v>
      </c>
      <c r="N75" s="230" t="s">
        <v>3934</v>
      </c>
      <c r="O75" s="230">
        <v>2</v>
      </c>
      <c r="Q75" s="230">
        <f>VLOOKUP(M75,LocID!$B$2:$I$1995,8, FALSE)</f>
        <v>4</v>
      </c>
    </row>
    <row r="76" spans="1:17" x14ac:dyDescent="0.25">
      <c r="A76" s="230" t="s">
        <v>7760</v>
      </c>
      <c r="B76" s="230">
        <v>1061</v>
      </c>
      <c r="C76" s="230" t="s">
        <v>5854</v>
      </c>
      <c r="D76" s="230">
        <v>2010.0329999999999</v>
      </c>
      <c r="E76" s="230" t="s">
        <v>68</v>
      </c>
      <c r="F76" s="230" t="s">
        <v>69</v>
      </c>
      <c r="G76" s="230" t="s">
        <v>70</v>
      </c>
      <c r="H76" s="230" t="s">
        <v>71</v>
      </c>
      <c r="I76" s="230" t="s">
        <v>20</v>
      </c>
      <c r="J76" s="230" t="s">
        <v>22</v>
      </c>
      <c r="K76" s="230" t="s">
        <v>72</v>
      </c>
      <c r="L76" s="230" t="s">
        <v>71</v>
      </c>
      <c r="M76" s="230" t="s">
        <v>4495</v>
      </c>
      <c r="N76" s="230" t="s">
        <v>23</v>
      </c>
      <c r="O76" s="230">
        <v>1</v>
      </c>
      <c r="Q76" s="230">
        <f>VLOOKUP(M76,LocID!$B$2:$I$1995,8, FALSE)</f>
        <v>4</v>
      </c>
    </row>
    <row r="77" spans="1:17" x14ac:dyDescent="0.25">
      <c r="A77" s="230" t="s">
        <v>7761</v>
      </c>
      <c r="B77" s="230">
        <v>1062</v>
      </c>
      <c r="C77" s="230" t="s">
        <v>5854</v>
      </c>
      <c r="D77" s="230">
        <v>2010.1079999999999</v>
      </c>
      <c r="E77" s="230" t="s">
        <v>68</v>
      </c>
      <c r="F77" s="230" t="s">
        <v>2754</v>
      </c>
      <c r="G77" s="230" t="s">
        <v>2755</v>
      </c>
      <c r="H77" s="230" t="s">
        <v>2753</v>
      </c>
      <c r="I77" s="230" t="s">
        <v>76</v>
      </c>
      <c r="J77" s="230" t="s">
        <v>77</v>
      </c>
      <c r="K77" s="230" t="s">
        <v>23</v>
      </c>
      <c r="L77" s="230" t="s">
        <v>2753</v>
      </c>
      <c r="M77" s="230" t="s">
        <v>6280</v>
      </c>
      <c r="N77" s="230" t="s">
        <v>23</v>
      </c>
      <c r="Q77" s="230">
        <f>VLOOKUP(M77,LocID!$B$2:$I$1995,8, FALSE)</f>
        <v>412</v>
      </c>
    </row>
    <row r="78" spans="1:17" x14ac:dyDescent="0.25">
      <c r="A78" s="230" t="s">
        <v>7762</v>
      </c>
      <c r="B78" s="230">
        <v>1063</v>
      </c>
      <c r="C78" s="230" t="s">
        <v>5854</v>
      </c>
      <c r="D78" s="230">
        <v>2010.5609999999999</v>
      </c>
      <c r="E78" s="230" t="s">
        <v>68</v>
      </c>
      <c r="F78" s="230" t="s">
        <v>2782</v>
      </c>
      <c r="G78" s="230" t="s">
        <v>2783</v>
      </c>
      <c r="H78" s="230" t="s">
        <v>2781</v>
      </c>
      <c r="I78" s="230" t="s">
        <v>156</v>
      </c>
      <c r="J78" s="230" t="s">
        <v>51</v>
      </c>
      <c r="K78" s="230" t="s">
        <v>23</v>
      </c>
      <c r="L78" s="230" t="s">
        <v>2781</v>
      </c>
      <c r="M78" s="230" t="s">
        <v>6285</v>
      </c>
      <c r="N78" s="230" t="s">
        <v>23</v>
      </c>
      <c r="Q78" s="230">
        <f>VLOOKUP(M78,LocID!$B$2:$I$1995,8, FALSE)</f>
        <v>417</v>
      </c>
    </row>
    <row r="79" spans="1:17" x14ac:dyDescent="0.25">
      <c r="A79" s="230" t="s">
        <v>7763</v>
      </c>
      <c r="B79" s="230">
        <v>1064</v>
      </c>
      <c r="C79" s="230" t="s">
        <v>5854</v>
      </c>
      <c r="D79" s="230">
        <v>2010.077</v>
      </c>
      <c r="E79" s="230" t="s">
        <v>68</v>
      </c>
      <c r="F79" s="230" t="s">
        <v>2909</v>
      </c>
      <c r="G79" s="230" t="s">
        <v>2910</v>
      </c>
      <c r="H79" s="230" t="s">
        <v>2908</v>
      </c>
      <c r="I79" s="230" t="s">
        <v>380</v>
      </c>
      <c r="J79" s="230" t="s">
        <v>51</v>
      </c>
      <c r="K79" s="230" t="s">
        <v>52</v>
      </c>
      <c r="L79" s="230" t="s">
        <v>2908</v>
      </c>
      <c r="M79" s="230" t="s">
        <v>6299</v>
      </c>
      <c r="N79" s="230" t="s">
        <v>52</v>
      </c>
      <c r="Q79" s="230">
        <f>VLOOKUP(M79,LocID!$B$2:$I$1995,8, FALSE)</f>
        <v>431</v>
      </c>
    </row>
    <row r="80" spans="1:17" x14ac:dyDescent="0.25">
      <c r="A80" s="230" t="s">
        <v>7764</v>
      </c>
      <c r="B80" s="230">
        <v>1065</v>
      </c>
      <c r="C80" s="230" t="s">
        <v>5854</v>
      </c>
      <c r="D80" s="230">
        <v>2010.4659999999999</v>
      </c>
      <c r="E80" s="230" t="s">
        <v>68</v>
      </c>
      <c r="F80" s="230" t="s">
        <v>2980</v>
      </c>
      <c r="G80" s="230" t="s">
        <v>2976</v>
      </c>
      <c r="H80" s="230" t="s">
        <v>2972</v>
      </c>
      <c r="I80" s="230" t="s">
        <v>261</v>
      </c>
      <c r="J80" s="230" t="s">
        <v>123</v>
      </c>
      <c r="K80" s="230" t="s">
        <v>23</v>
      </c>
      <c r="L80" s="230" t="s">
        <v>2972</v>
      </c>
      <c r="M80" s="230" t="s">
        <v>6309</v>
      </c>
      <c r="N80" s="230" t="s">
        <v>23</v>
      </c>
      <c r="Q80" s="230">
        <f>VLOOKUP(M80,LocID!$B$2:$I$1995,8, FALSE)</f>
        <v>443</v>
      </c>
    </row>
    <row r="81" spans="1:17" x14ac:dyDescent="0.25">
      <c r="A81" s="230" t="s">
        <v>7765</v>
      </c>
      <c r="B81" s="230">
        <v>1066</v>
      </c>
      <c r="C81" s="230" t="s">
        <v>5854</v>
      </c>
      <c r="D81" s="230">
        <v>2009.652</v>
      </c>
      <c r="E81" s="230" t="s">
        <v>68</v>
      </c>
      <c r="F81" s="230" t="s">
        <v>2991</v>
      </c>
      <c r="G81" s="230" t="s">
        <v>2992</v>
      </c>
      <c r="H81" s="230" t="s">
        <v>2993</v>
      </c>
      <c r="I81" s="230" t="s">
        <v>76</v>
      </c>
      <c r="J81" s="230" t="s">
        <v>77</v>
      </c>
      <c r="K81" s="230" t="s">
        <v>23</v>
      </c>
      <c r="L81" s="230" t="s">
        <v>2986</v>
      </c>
      <c r="M81" s="230" t="s">
        <v>6311</v>
      </c>
      <c r="N81" s="230" t="s">
        <v>23</v>
      </c>
      <c r="Q81" s="230">
        <f>VLOOKUP(M81,LocID!$B$2:$I$1995,8, FALSE)</f>
        <v>446</v>
      </c>
    </row>
    <row r="82" spans="1:17" x14ac:dyDescent="0.25">
      <c r="A82" s="230" t="s">
        <v>7766</v>
      </c>
      <c r="B82" s="230">
        <v>1067</v>
      </c>
      <c r="C82" s="230" t="s">
        <v>5854</v>
      </c>
      <c r="D82" s="230">
        <v>2010.3679999999999</v>
      </c>
      <c r="E82" s="230" t="s">
        <v>68</v>
      </c>
      <c r="F82" s="230" t="s">
        <v>2225</v>
      </c>
      <c r="G82" s="230" t="s">
        <v>2221</v>
      </c>
      <c r="H82" s="230" t="s">
        <v>2217</v>
      </c>
      <c r="I82" s="230" t="s">
        <v>874</v>
      </c>
      <c r="J82" s="230" t="s">
        <v>51</v>
      </c>
      <c r="K82" s="230" t="s">
        <v>52</v>
      </c>
      <c r="L82" s="230" t="s">
        <v>2217</v>
      </c>
      <c r="M82" s="230" t="s">
        <v>4514</v>
      </c>
      <c r="N82" s="230" t="s">
        <v>52</v>
      </c>
      <c r="Q82" s="230">
        <f>VLOOKUP(M82,LocID!$B$2:$I$1995,8, FALSE)</f>
        <v>363</v>
      </c>
    </row>
    <row r="83" spans="1:17" x14ac:dyDescent="0.25">
      <c r="A83" s="230" t="s">
        <v>7767</v>
      </c>
      <c r="B83" s="230">
        <v>1068</v>
      </c>
      <c r="C83" s="230" t="s">
        <v>5854</v>
      </c>
      <c r="D83" s="230">
        <v>2010.452</v>
      </c>
      <c r="E83" s="230" t="s">
        <v>68</v>
      </c>
      <c r="F83" s="230" t="s">
        <v>263</v>
      </c>
      <c r="G83" s="230" t="s">
        <v>264</v>
      </c>
      <c r="H83" s="230" t="s">
        <v>265</v>
      </c>
      <c r="I83" s="230" t="s">
        <v>244</v>
      </c>
      <c r="J83" s="230" t="s">
        <v>245</v>
      </c>
      <c r="K83" s="230" t="s">
        <v>52</v>
      </c>
      <c r="L83" s="230" t="s">
        <v>265</v>
      </c>
      <c r="M83" s="230" t="s">
        <v>5928</v>
      </c>
      <c r="N83" s="230" t="s">
        <v>52</v>
      </c>
      <c r="Q83" s="230">
        <f>VLOOKUP(M83,LocID!$B$2:$I$1995,8, FALSE)</f>
        <v>31</v>
      </c>
    </row>
    <row r="84" spans="1:17" x14ac:dyDescent="0.25">
      <c r="A84" s="230" t="s">
        <v>7768</v>
      </c>
      <c r="B84" s="230">
        <v>1069</v>
      </c>
      <c r="C84" s="230" t="s">
        <v>5854</v>
      </c>
      <c r="D84" s="230">
        <v>2010.2360000000001</v>
      </c>
      <c r="E84" s="230" t="s">
        <v>68</v>
      </c>
      <c r="F84" s="230" t="s">
        <v>231</v>
      </c>
      <c r="G84" s="230" t="s">
        <v>232</v>
      </c>
      <c r="H84" s="230" t="s">
        <v>214</v>
      </c>
      <c r="I84" s="230" t="s">
        <v>144</v>
      </c>
      <c r="J84" s="230" t="s">
        <v>51</v>
      </c>
      <c r="K84" s="230" t="s">
        <v>23</v>
      </c>
      <c r="L84" s="230" t="s">
        <v>214</v>
      </c>
      <c r="M84" s="230" t="s">
        <v>5923</v>
      </c>
      <c r="N84" s="230" t="s">
        <v>23</v>
      </c>
      <c r="Q84" s="230">
        <f>VLOOKUP(M84,LocID!$B$2:$I$1995,8, FALSE)</f>
        <v>25</v>
      </c>
    </row>
    <row r="85" spans="1:17" x14ac:dyDescent="0.25">
      <c r="A85" s="230" t="s">
        <v>6820</v>
      </c>
      <c r="B85" s="230">
        <v>107</v>
      </c>
      <c r="C85" s="230" t="s">
        <v>5854</v>
      </c>
      <c r="D85" s="230">
        <v>2015.0393999999999</v>
      </c>
      <c r="E85" s="230" t="s">
        <v>138</v>
      </c>
      <c r="F85" s="230" t="s">
        <v>3744</v>
      </c>
      <c r="G85" s="230" t="s">
        <v>3745</v>
      </c>
      <c r="H85" s="230" t="s">
        <v>3741</v>
      </c>
      <c r="I85" s="230" t="s">
        <v>160</v>
      </c>
      <c r="J85" s="230" t="s">
        <v>161</v>
      </c>
      <c r="K85" s="230" t="s">
        <v>26</v>
      </c>
      <c r="L85" s="230" t="s">
        <v>3741</v>
      </c>
      <c r="M85" s="230" t="s">
        <v>6364</v>
      </c>
      <c r="N85" s="230" t="s">
        <v>26</v>
      </c>
      <c r="Q85" s="230">
        <f>VLOOKUP(M85,LocID!$B$2:$I$1995,8, FALSE)</f>
        <v>511</v>
      </c>
    </row>
    <row r="86" spans="1:17" x14ac:dyDescent="0.25">
      <c r="A86" s="230" t="s">
        <v>7769</v>
      </c>
      <c r="B86" s="230">
        <v>1070</v>
      </c>
      <c r="C86" s="230" t="s">
        <v>5854</v>
      </c>
      <c r="D86" s="230">
        <v>2010.3320000000001</v>
      </c>
      <c r="E86" s="230" t="s">
        <v>68</v>
      </c>
      <c r="F86" s="230" t="s">
        <v>3268</v>
      </c>
      <c r="G86" s="230" t="s">
        <v>3264</v>
      </c>
      <c r="H86" s="230" t="s">
        <v>3265</v>
      </c>
      <c r="I86" s="230" t="s">
        <v>76</v>
      </c>
      <c r="J86" s="230" t="s">
        <v>459</v>
      </c>
      <c r="K86" s="230" t="s">
        <v>26</v>
      </c>
      <c r="L86" s="230" t="s">
        <v>3265</v>
      </c>
      <c r="M86" s="230" t="s">
        <v>6343</v>
      </c>
      <c r="N86" s="230" t="s">
        <v>26</v>
      </c>
      <c r="Q86" s="230">
        <f>VLOOKUP(M86,LocID!$B$2:$I$1995,8, FALSE)</f>
        <v>486</v>
      </c>
    </row>
    <row r="87" spans="1:17" x14ac:dyDescent="0.25">
      <c r="A87" s="230" t="s">
        <v>7770</v>
      </c>
      <c r="B87" s="230">
        <v>1071</v>
      </c>
      <c r="C87" s="230" t="s">
        <v>5854</v>
      </c>
      <c r="D87" s="230">
        <v>2010.4380000000001</v>
      </c>
      <c r="E87" s="230" t="s">
        <v>68</v>
      </c>
      <c r="F87" s="230" t="s">
        <v>1462</v>
      </c>
      <c r="G87" s="230" t="s">
        <v>1463</v>
      </c>
      <c r="H87" s="230" t="s">
        <v>1458</v>
      </c>
      <c r="I87" s="230" t="s">
        <v>76</v>
      </c>
      <c r="J87" s="230" t="s">
        <v>77</v>
      </c>
      <c r="K87" s="230" t="s">
        <v>26</v>
      </c>
      <c r="L87" s="230" t="s">
        <v>1458</v>
      </c>
      <c r="M87" s="230" t="s">
        <v>6107</v>
      </c>
      <c r="N87" s="230" t="s">
        <v>26</v>
      </c>
      <c r="Q87" s="230">
        <f>VLOOKUP(M87,LocID!$B$2:$I$1995,8, FALSE)</f>
        <v>226</v>
      </c>
    </row>
    <row r="88" spans="1:17" x14ac:dyDescent="0.25">
      <c r="A88" s="230" t="s">
        <v>7771</v>
      </c>
      <c r="B88" s="230">
        <v>1072</v>
      </c>
      <c r="C88" s="230" t="s">
        <v>5854</v>
      </c>
      <c r="D88" s="230">
        <v>2010.2449999999999</v>
      </c>
      <c r="E88" s="230" t="s">
        <v>68</v>
      </c>
      <c r="F88" s="230" t="s">
        <v>3606</v>
      </c>
      <c r="G88" s="230" t="s">
        <v>3585</v>
      </c>
      <c r="H88" s="230" t="s">
        <v>3586</v>
      </c>
      <c r="I88" s="230" t="s">
        <v>76</v>
      </c>
      <c r="J88" s="230" t="s">
        <v>459</v>
      </c>
      <c r="K88" s="230" t="s">
        <v>26</v>
      </c>
      <c r="L88" s="230" t="s">
        <v>3586</v>
      </c>
      <c r="M88" s="230" t="s">
        <v>6352</v>
      </c>
      <c r="N88" s="230" t="s">
        <v>26</v>
      </c>
      <c r="Q88" s="230">
        <f>VLOOKUP(M88,LocID!$B$2:$I$1995,8, FALSE)</f>
        <v>495</v>
      </c>
    </row>
    <row r="89" spans="1:17" x14ac:dyDescent="0.25">
      <c r="A89" s="230" t="s">
        <v>7772</v>
      </c>
      <c r="B89" s="230">
        <v>1073</v>
      </c>
      <c r="C89" s="230" t="s">
        <v>5854</v>
      </c>
      <c r="D89" s="230">
        <v>2010.317</v>
      </c>
      <c r="E89" s="230" t="s">
        <v>68</v>
      </c>
      <c r="F89" s="230" t="s">
        <v>3790</v>
      </c>
      <c r="G89" s="230" t="s">
        <v>3791</v>
      </c>
      <c r="H89" s="230" t="s">
        <v>3750</v>
      </c>
      <c r="I89" s="230" t="s">
        <v>261</v>
      </c>
      <c r="J89" s="230" t="s">
        <v>123</v>
      </c>
      <c r="K89" s="230" t="s">
        <v>52</v>
      </c>
      <c r="L89" s="230" t="s">
        <v>3750</v>
      </c>
      <c r="M89" s="230" t="s">
        <v>4530</v>
      </c>
      <c r="N89" s="230" t="s">
        <v>52</v>
      </c>
      <c r="Q89" s="230">
        <f>VLOOKUP(M89,LocID!$B$2:$I$1995,8, FALSE)</f>
        <v>513</v>
      </c>
    </row>
    <row r="90" spans="1:17" x14ac:dyDescent="0.25">
      <c r="A90" s="230" t="s">
        <v>7773</v>
      </c>
      <c r="B90" s="230">
        <v>1074</v>
      </c>
      <c r="C90" s="230" t="s">
        <v>5854</v>
      </c>
      <c r="D90" s="230">
        <v>2010.557</v>
      </c>
      <c r="E90" s="230" t="s">
        <v>68</v>
      </c>
      <c r="F90" s="230" t="s">
        <v>3792</v>
      </c>
      <c r="G90" s="230" t="s">
        <v>3793</v>
      </c>
      <c r="H90" s="230" t="s">
        <v>3750</v>
      </c>
      <c r="I90" s="230" t="s">
        <v>261</v>
      </c>
      <c r="J90" s="230" t="s">
        <v>123</v>
      </c>
      <c r="K90" s="230" t="s">
        <v>23</v>
      </c>
      <c r="L90" s="230" t="s">
        <v>3750</v>
      </c>
      <c r="M90" s="230" t="s">
        <v>4530</v>
      </c>
      <c r="N90" s="230" t="s">
        <v>23</v>
      </c>
      <c r="Q90" s="230">
        <f>VLOOKUP(M90,LocID!$B$2:$I$1995,8, FALSE)</f>
        <v>513</v>
      </c>
    </row>
    <row r="91" spans="1:17" x14ac:dyDescent="0.25">
      <c r="A91" s="230" t="s">
        <v>7774</v>
      </c>
      <c r="B91" s="230">
        <v>1075</v>
      </c>
      <c r="C91" s="230" t="s">
        <v>5854</v>
      </c>
      <c r="D91" s="230">
        <v>2010.325</v>
      </c>
      <c r="E91" s="230" t="s">
        <v>68</v>
      </c>
      <c r="F91" s="230" t="s">
        <v>3794</v>
      </c>
      <c r="G91" s="230" t="s">
        <v>3759</v>
      </c>
      <c r="H91" s="230" t="s">
        <v>3750</v>
      </c>
      <c r="I91" s="230" t="s">
        <v>261</v>
      </c>
      <c r="J91" s="230" t="s">
        <v>123</v>
      </c>
      <c r="K91" s="230" t="s">
        <v>23</v>
      </c>
      <c r="L91" s="230" t="s">
        <v>3750</v>
      </c>
      <c r="M91" s="230" t="s">
        <v>4530</v>
      </c>
      <c r="N91" s="230" t="s">
        <v>23</v>
      </c>
      <c r="Q91" s="230">
        <f>VLOOKUP(M91,LocID!$B$2:$I$1995,8, FALSE)</f>
        <v>513</v>
      </c>
    </row>
    <row r="92" spans="1:17" x14ac:dyDescent="0.25">
      <c r="A92" s="230" t="s">
        <v>7775</v>
      </c>
      <c r="B92" s="230">
        <v>1076</v>
      </c>
      <c r="C92" s="230" t="s">
        <v>5854</v>
      </c>
      <c r="D92" s="230">
        <v>2010.451</v>
      </c>
      <c r="E92" s="230" t="s">
        <v>68</v>
      </c>
      <c r="F92" s="230" t="s">
        <v>3382</v>
      </c>
      <c r="G92" s="230" t="s">
        <v>3319</v>
      </c>
      <c r="H92" s="230" t="s">
        <v>3294</v>
      </c>
      <c r="I92" s="230" t="s">
        <v>76</v>
      </c>
      <c r="J92" s="230" t="s">
        <v>77</v>
      </c>
      <c r="K92" s="230" t="s">
        <v>23</v>
      </c>
      <c r="L92" s="230" t="s">
        <v>3294</v>
      </c>
      <c r="M92" s="230" t="s">
        <v>4526</v>
      </c>
      <c r="N92" s="230" t="s">
        <v>23</v>
      </c>
      <c r="Q92" s="230">
        <f>VLOOKUP(M92,LocID!$B$2:$I$1995,8, FALSE)</f>
        <v>489</v>
      </c>
    </row>
    <row r="93" spans="1:17" x14ac:dyDescent="0.25">
      <c r="A93" s="230" t="s">
        <v>7776</v>
      </c>
      <c r="B93" s="230">
        <v>1077</v>
      </c>
      <c r="C93" s="230" t="s">
        <v>5854</v>
      </c>
      <c r="D93" s="230">
        <v>2010.4880000000001</v>
      </c>
      <c r="E93" s="230" t="s">
        <v>68</v>
      </c>
      <c r="F93" s="230" t="s">
        <v>3383</v>
      </c>
      <c r="G93" s="230" t="s">
        <v>3384</v>
      </c>
      <c r="H93" s="230" t="s">
        <v>3294</v>
      </c>
      <c r="I93" s="230" t="s">
        <v>76</v>
      </c>
      <c r="J93" s="230" t="s">
        <v>77</v>
      </c>
      <c r="K93" s="230" t="s">
        <v>23</v>
      </c>
      <c r="L93" s="230" t="s">
        <v>3294</v>
      </c>
      <c r="M93" s="230" t="s">
        <v>4526</v>
      </c>
      <c r="N93" s="230" t="s">
        <v>23</v>
      </c>
      <c r="Q93" s="230">
        <f>VLOOKUP(M93,LocID!$B$2:$I$1995,8, FALSE)</f>
        <v>489</v>
      </c>
    </row>
    <row r="94" spans="1:17" x14ac:dyDescent="0.25">
      <c r="A94" s="230" t="s">
        <v>7777</v>
      </c>
      <c r="B94" s="230">
        <v>1078</v>
      </c>
      <c r="C94" s="230" t="s">
        <v>5854</v>
      </c>
      <c r="D94" s="230">
        <v>2010.1310000000001</v>
      </c>
      <c r="E94" s="230" t="s">
        <v>68</v>
      </c>
      <c r="F94" s="230" t="s">
        <v>3541</v>
      </c>
      <c r="G94" s="230" t="s">
        <v>3542</v>
      </c>
      <c r="H94" s="230" t="s">
        <v>3531</v>
      </c>
      <c r="I94" s="230" t="s">
        <v>76</v>
      </c>
      <c r="J94" s="230" t="s">
        <v>77</v>
      </c>
      <c r="K94" s="230" t="s">
        <v>23</v>
      </c>
      <c r="L94" s="230" t="s">
        <v>3531</v>
      </c>
      <c r="M94" s="230" t="s">
        <v>6348</v>
      </c>
      <c r="N94" s="230" t="s">
        <v>23</v>
      </c>
      <c r="Q94" s="230">
        <f>VLOOKUP(M94,LocID!$B$2:$I$1995,8, FALSE)</f>
        <v>491</v>
      </c>
    </row>
    <row r="95" spans="1:17" x14ac:dyDescent="0.25">
      <c r="A95" s="230" t="s">
        <v>7778</v>
      </c>
      <c r="B95" s="230">
        <v>1079</v>
      </c>
      <c r="C95" s="230" t="s">
        <v>5854</v>
      </c>
      <c r="D95" s="230">
        <v>2010.694</v>
      </c>
      <c r="E95" s="230" t="s">
        <v>68</v>
      </c>
      <c r="F95" s="230" t="s">
        <v>4277</v>
      </c>
      <c r="G95" s="230" t="s">
        <v>3095</v>
      </c>
      <c r="H95" s="230" t="s">
        <v>2997</v>
      </c>
      <c r="I95" s="230" t="s">
        <v>2996</v>
      </c>
      <c r="J95" s="230" t="s">
        <v>51</v>
      </c>
      <c r="K95" s="230" t="s">
        <v>23</v>
      </c>
      <c r="L95" s="230" t="s">
        <v>2997</v>
      </c>
      <c r="M95" s="230" t="s">
        <v>4536</v>
      </c>
      <c r="N95" s="230" t="s">
        <v>23</v>
      </c>
      <c r="Q95" s="230">
        <f>VLOOKUP(M95,LocID!$B$2:$I$1995,8, FALSE)</f>
        <v>447</v>
      </c>
    </row>
    <row r="96" spans="1:17" x14ac:dyDescent="0.25">
      <c r="A96" s="230" t="s">
        <v>6821</v>
      </c>
      <c r="B96" s="230">
        <v>108</v>
      </c>
      <c r="C96" s="230" t="s">
        <v>5854</v>
      </c>
      <c r="D96" s="230">
        <v>2015.0532000000001</v>
      </c>
      <c r="E96" s="230" t="s">
        <v>138</v>
      </c>
      <c r="F96" s="230" t="s">
        <v>3845</v>
      </c>
      <c r="G96" s="230" t="s">
        <v>3759</v>
      </c>
      <c r="H96" s="230" t="s">
        <v>3750</v>
      </c>
      <c r="I96" s="230" t="s">
        <v>261</v>
      </c>
      <c r="J96" s="230" t="s">
        <v>123</v>
      </c>
      <c r="K96" s="230" t="s">
        <v>52</v>
      </c>
      <c r="L96" s="230" t="s">
        <v>3750</v>
      </c>
      <c r="M96" s="230" t="s">
        <v>4530</v>
      </c>
      <c r="N96" s="230" t="s">
        <v>52</v>
      </c>
      <c r="Q96" s="230">
        <f>VLOOKUP(M96,LocID!$B$2:$I$1995,8, FALSE)</f>
        <v>513</v>
      </c>
    </row>
    <row r="97" spans="1:17" x14ac:dyDescent="0.25">
      <c r="A97" s="230" t="s">
        <v>7779</v>
      </c>
      <c r="B97" s="230">
        <v>1080</v>
      </c>
      <c r="C97" s="230" t="s">
        <v>5854</v>
      </c>
      <c r="D97" s="230">
        <v>2010.443</v>
      </c>
      <c r="E97" s="230" t="s">
        <v>68</v>
      </c>
      <c r="F97" s="230" t="s">
        <v>3094</v>
      </c>
      <c r="G97" s="230" t="s">
        <v>3095</v>
      </c>
      <c r="H97" s="230" t="s">
        <v>3093</v>
      </c>
      <c r="I97" s="230" t="s">
        <v>192</v>
      </c>
      <c r="J97" s="230" t="s">
        <v>51</v>
      </c>
      <c r="K97" s="230" t="s">
        <v>23</v>
      </c>
      <c r="L97" s="230" t="s">
        <v>3093</v>
      </c>
      <c r="M97" s="230" t="s">
        <v>6325</v>
      </c>
      <c r="N97" s="230" t="s">
        <v>23</v>
      </c>
      <c r="Q97" s="230">
        <f>VLOOKUP(M97,LocID!$B$2:$I$1995,8, FALSE)</f>
        <v>464</v>
      </c>
    </row>
    <row r="98" spans="1:17" x14ac:dyDescent="0.25">
      <c r="A98" s="230" t="s">
        <v>7780</v>
      </c>
      <c r="B98" s="230">
        <v>1081</v>
      </c>
      <c r="C98" s="230" t="s">
        <v>5854</v>
      </c>
      <c r="D98" s="230">
        <v>2010.107</v>
      </c>
      <c r="E98" s="230" t="s">
        <v>68</v>
      </c>
      <c r="F98" s="230" t="s">
        <v>2856</v>
      </c>
      <c r="G98" s="230" t="s">
        <v>2857</v>
      </c>
      <c r="H98" s="230" t="s">
        <v>2823</v>
      </c>
      <c r="I98" s="230" t="s">
        <v>122</v>
      </c>
      <c r="J98" s="230" t="s">
        <v>123</v>
      </c>
      <c r="K98" s="230" t="s">
        <v>23</v>
      </c>
      <c r="L98" s="230" t="s">
        <v>2823</v>
      </c>
      <c r="M98" s="230" t="s">
        <v>6295</v>
      </c>
      <c r="N98" s="230" t="s">
        <v>23</v>
      </c>
      <c r="Q98" s="230">
        <f>VLOOKUP(M98,LocID!$B$2:$I$1995,8, FALSE)</f>
        <v>427</v>
      </c>
    </row>
    <row r="99" spans="1:17" x14ac:dyDescent="0.25">
      <c r="A99" s="230" t="s">
        <v>7781</v>
      </c>
      <c r="B99" s="230">
        <v>1082</v>
      </c>
      <c r="C99" s="230" t="s">
        <v>5854</v>
      </c>
      <c r="D99" s="230">
        <v>2010.125</v>
      </c>
      <c r="E99" s="230" t="s">
        <v>68</v>
      </c>
      <c r="F99" s="230" t="s">
        <v>4092</v>
      </c>
      <c r="G99" s="230" t="s">
        <v>4088</v>
      </c>
      <c r="H99" s="230" t="s">
        <v>4089</v>
      </c>
      <c r="I99" s="230" t="s">
        <v>20</v>
      </c>
      <c r="J99" s="230" t="s">
        <v>740</v>
      </c>
      <c r="K99" s="230" t="s">
        <v>23</v>
      </c>
      <c r="L99" s="230" t="s">
        <v>4089</v>
      </c>
      <c r="M99" s="230" t="s">
        <v>6403</v>
      </c>
      <c r="N99" s="230" t="s">
        <v>23</v>
      </c>
      <c r="Q99" s="230">
        <f>VLOOKUP(M99,LocID!$B$2:$I$1995,8, FALSE)</f>
        <v>556</v>
      </c>
    </row>
    <row r="100" spans="1:17" x14ac:dyDescent="0.25">
      <c r="A100" s="230" t="s">
        <v>7782</v>
      </c>
      <c r="B100" s="230">
        <v>1083</v>
      </c>
      <c r="C100" s="230" t="s">
        <v>5854</v>
      </c>
      <c r="D100" s="230">
        <v>2010.29</v>
      </c>
      <c r="E100" s="230" t="s">
        <v>68</v>
      </c>
      <c r="F100" s="230" t="s">
        <v>3621</v>
      </c>
      <c r="G100" s="230" t="s">
        <v>3622</v>
      </c>
      <c r="H100" s="230" t="s">
        <v>3623</v>
      </c>
      <c r="I100" s="230" t="s">
        <v>76</v>
      </c>
      <c r="J100" s="230" t="s">
        <v>459</v>
      </c>
      <c r="K100" s="230" t="s">
        <v>52</v>
      </c>
      <c r="L100" s="230" t="s">
        <v>3623</v>
      </c>
      <c r="M100" s="230" t="s">
        <v>6353</v>
      </c>
      <c r="N100" s="230" t="s">
        <v>52</v>
      </c>
      <c r="Q100" s="230">
        <f>VLOOKUP(M100,LocID!$B$2:$I$1995,8, FALSE)</f>
        <v>496</v>
      </c>
    </row>
    <row r="101" spans="1:17" x14ac:dyDescent="0.25">
      <c r="A101" s="230" t="s">
        <v>7783</v>
      </c>
      <c r="B101" s="230">
        <v>1084</v>
      </c>
      <c r="C101" s="230" t="s">
        <v>5854</v>
      </c>
      <c r="D101" s="230">
        <v>2010.048</v>
      </c>
      <c r="E101" s="230" t="s">
        <v>68</v>
      </c>
      <c r="F101" s="230" t="s">
        <v>2490</v>
      </c>
      <c r="G101" s="230" t="s">
        <v>2433</v>
      </c>
      <c r="H101" s="230" t="s">
        <v>2414</v>
      </c>
      <c r="I101" s="230" t="s">
        <v>76</v>
      </c>
      <c r="J101" s="230" t="s">
        <v>77</v>
      </c>
      <c r="K101" s="230" t="s">
        <v>52</v>
      </c>
      <c r="L101" s="230" t="s">
        <v>2414</v>
      </c>
      <c r="M101" s="230" t="s">
        <v>4518</v>
      </c>
      <c r="N101" s="230" t="s">
        <v>52</v>
      </c>
      <c r="Q101" s="230">
        <f>VLOOKUP(M101,LocID!$B$2:$I$1995,8, FALSE)</f>
        <v>387</v>
      </c>
    </row>
    <row r="102" spans="1:17" x14ac:dyDescent="0.25">
      <c r="A102" s="230" t="s">
        <v>7784</v>
      </c>
      <c r="B102" s="230">
        <v>1085</v>
      </c>
      <c r="C102" s="230" t="s">
        <v>5854</v>
      </c>
      <c r="D102" s="230">
        <v>2010.1880000000001</v>
      </c>
      <c r="E102" s="230" t="s">
        <v>68</v>
      </c>
      <c r="F102" s="230" t="s">
        <v>3023</v>
      </c>
      <c r="G102" s="230" t="s">
        <v>2757</v>
      </c>
      <c r="H102" s="230" t="s">
        <v>3022</v>
      </c>
      <c r="I102" s="230" t="s">
        <v>76</v>
      </c>
      <c r="J102" s="230" t="s">
        <v>77</v>
      </c>
      <c r="K102" s="230" t="s">
        <v>26</v>
      </c>
      <c r="L102" s="230" t="s">
        <v>3022</v>
      </c>
      <c r="M102" s="230" t="s">
        <v>6316</v>
      </c>
      <c r="N102" s="230" t="s">
        <v>26</v>
      </c>
      <c r="Q102" s="230">
        <f>VLOOKUP(M102,LocID!$B$2:$I$1995,8, FALSE)</f>
        <v>451</v>
      </c>
    </row>
    <row r="103" spans="1:17" x14ac:dyDescent="0.25">
      <c r="A103" s="230" t="s">
        <v>7785</v>
      </c>
      <c r="B103" s="230">
        <v>1086</v>
      </c>
      <c r="C103" s="230" t="s">
        <v>5854</v>
      </c>
      <c r="D103" s="230">
        <v>2010.47</v>
      </c>
      <c r="E103" s="230" t="s">
        <v>68</v>
      </c>
      <c r="F103" s="230" t="s">
        <v>3208</v>
      </c>
      <c r="G103" s="230" t="s">
        <v>3207</v>
      </c>
      <c r="H103" s="230" t="s">
        <v>3202</v>
      </c>
      <c r="I103" s="230" t="s">
        <v>660</v>
      </c>
      <c r="J103" s="230" t="s">
        <v>245</v>
      </c>
      <c r="K103" s="230" t="s">
        <v>23</v>
      </c>
      <c r="L103" s="230" t="s">
        <v>3202</v>
      </c>
      <c r="M103" s="230" t="s">
        <v>6337</v>
      </c>
      <c r="N103" s="230" t="s">
        <v>23</v>
      </c>
      <c r="Q103" s="230">
        <f>VLOOKUP(M103,LocID!$B$2:$I$1995,8, FALSE)</f>
        <v>479</v>
      </c>
    </row>
    <row r="104" spans="1:17" x14ac:dyDescent="0.25">
      <c r="A104" s="230" t="s">
        <v>7786</v>
      </c>
      <c r="B104" s="230">
        <v>1087</v>
      </c>
      <c r="C104" s="230" t="s">
        <v>5854</v>
      </c>
      <c r="D104" s="230">
        <v>2010.454</v>
      </c>
      <c r="E104" s="230" t="s">
        <v>68</v>
      </c>
      <c r="F104" s="230" t="s">
        <v>273</v>
      </c>
      <c r="H104" s="230" t="s">
        <v>271</v>
      </c>
      <c r="I104" s="230" t="s">
        <v>160</v>
      </c>
      <c r="J104" s="230" t="s">
        <v>161</v>
      </c>
      <c r="K104" s="230" t="s">
        <v>52</v>
      </c>
      <c r="L104" s="230" t="s">
        <v>271</v>
      </c>
      <c r="M104" s="230" t="s">
        <v>5930</v>
      </c>
      <c r="N104" s="230" t="s">
        <v>52</v>
      </c>
      <c r="Q104" s="230">
        <f>VLOOKUP(M104,LocID!$B$2:$I$1995,8, FALSE)</f>
        <v>33</v>
      </c>
    </row>
    <row r="105" spans="1:17" x14ac:dyDescent="0.25">
      <c r="A105" s="230" t="s">
        <v>7787</v>
      </c>
      <c r="B105" s="230">
        <v>1088</v>
      </c>
      <c r="C105" s="230" t="s">
        <v>5854</v>
      </c>
      <c r="D105" s="230">
        <v>2010.3530000000001</v>
      </c>
      <c r="E105" s="230" t="s">
        <v>68</v>
      </c>
      <c r="F105" s="230" t="s">
        <v>4181</v>
      </c>
      <c r="G105" s="230" t="s">
        <v>4175</v>
      </c>
      <c r="H105" s="230" t="s">
        <v>4176</v>
      </c>
      <c r="I105" s="230" t="s">
        <v>76</v>
      </c>
      <c r="J105" s="230" t="s">
        <v>459</v>
      </c>
      <c r="K105" s="230" t="s">
        <v>52</v>
      </c>
      <c r="L105" s="230" t="s">
        <v>4176</v>
      </c>
      <c r="M105" s="230" t="s">
        <v>6419</v>
      </c>
      <c r="N105" s="230" t="s">
        <v>52</v>
      </c>
      <c r="Q105" s="230">
        <f>VLOOKUP(M105,LocID!$B$2:$I$1995,8, FALSE)</f>
        <v>573</v>
      </c>
    </row>
    <row r="106" spans="1:17" x14ac:dyDescent="0.25">
      <c r="A106" s="230" t="s">
        <v>7788</v>
      </c>
      <c r="B106" s="230">
        <v>1089</v>
      </c>
      <c r="C106" s="230" t="s">
        <v>5854</v>
      </c>
      <c r="D106" s="230">
        <v>2010.3910000000001</v>
      </c>
      <c r="E106" s="230" t="s">
        <v>68</v>
      </c>
      <c r="F106" s="230" t="s">
        <v>3385</v>
      </c>
      <c r="G106" s="230" t="s">
        <v>3386</v>
      </c>
      <c r="H106" s="230" t="s">
        <v>3294</v>
      </c>
      <c r="I106" s="230" t="s">
        <v>76</v>
      </c>
      <c r="J106" s="230" t="s">
        <v>77</v>
      </c>
      <c r="K106" s="230" t="s">
        <v>52</v>
      </c>
      <c r="L106" s="230" t="s">
        <v>3294</v>
      </c>
      <c r="M106" s="230" t="s">
        <v>4526</v>
      </c>
      <c r="N106" s="230" t="s">
        <v>52</v>
      </c>
      <c r="Q106" s="230">
        <f>VLOOKUP(M106,LocID!$B$2:$I$1995,8, FALSE)</f>
        <v>489</v>
      </c>
    </row>
    <row r="107" spans="1:17" x14ac:dyDescent="0.25">
      <c r="A107" s="230" t="s">
        <v>6822</v>
      </c>
      <c r="B107" s="230">
        <v>109</v>
      </c>
      <c r="C107" s="230" t="s">
        <v>5854</v>
      </c>
      <c r="D107" s="230">
        <v>2015.0454</v>
      </c>
      <c r="E107" s="230" t="s">
        <v>138</v>
      </c>
      <c r="F107" s="230" t="s">
        <v>3510</v>
      </c>
      <c r="G107" s="230" t="s">
        <v>3445</v>
      </c>
      <c r="H107" s="230" t="s">
        <v>3294</v>
      </c>
      <c r="I107" s="230" t="s">
        <v>76</v>
      </c>
      <c r="J107" s="230" t="s">
        <v>77</v>
      </c>
      <c r="K107" s="230" t="s">
        <v>23</v>
      </c>
      <c r="L107" s="230" t="s">
        <v>3294</v>
      </c>
      <c r="M107" s="230" t="s">
        <v>4526</v>
      </c>
      <c r="N107" s="230" t="s">
        <v>23</v>
      </c>
      <c r="Q107" s="230">
        <f>VLOOKUP(M107,LocID!$B$2:$I$1995,8, FALSE)</f>
        <v>489</v>
      </c>
    </row>
    <row r="108" spans="1:17" x14ac:dyDescent="0.25">
      <c r="A108" s="230" t="s">
        <v>7789</v>
      </c>
      <c r="B108" s="230">
        <v>1090</v>
      </c>
      <c r="C108" s="230" t="s">
        <v>5854</v>
      </c>
      <c r="D108" s="230">
        <v>2010.4490000000001</v>
      </c>
      <c r="E108" s="230" t="s">
        <v>68</v>
      </c>
      <c r="F108" s="230" t="s">
        <v>3387</v>
      </c>
      <c r="G108" s="230" t="s">
        <v>89</v>
      </c>
      <c r="H108" s="230" t="s">
        <v>3294</v>
      </c>
      <c r="I108" s="230" t="s">
        <v>76</v>
      </c>
      <c r="J108" s="230" t="s">
        <v>77</v>
      </c>
      <c r="K108" s="230" t="s">
        <v>23</v>
      </c>
      <c r="L108" s="230" t="s">
        <v>3294</v>
      </c>
      <c r="M108" s="230" t="s">
        <v>4526</v>
      </c>
      <c r="N108" s="230" t="s">
        <v>23</v>
      </c>
      <c r="Q108" s="230">
        <f>VLOOKUP(M108,LocID!$B$2:$I$1995,8, FALSE)</f>
        <v>489</v>
      </c>
    </row>
    <row r="109" spans="1:17" x14ac:dyDescent="0.25">
      <c r="A109" s="230" t="s">
        <v>7790</v>
      </c>
      <c r="B109" s="230">
        <v>1091</v>
      </c>
      <c r="C109" s="230" t="s">
        <v>5854</v>
      </c>
      <c r="D109" s="230">
        <v>2010.479</v>
      </c>
      <c r="E109" s="230" t="s">
        <v>68</v>
      </c>
      <c r="F109" s="230" t="s">
        <v>4433</v>
      </c>
      <c r="G109" s="230" t="s">
        <v>4434</v>
      </c>
      <c r="H109" s="230" t="s">
        <v>4435</v>
      </c>
      <c r="I109" s="230" t="s">
        <v>76</v>
      </c>
      <c r="J109" s="230" t="s">
        <v>77</v>
      </c>
      <c r="K109" s="230" t="s">
        <v>26</v>
      </c>
      <c r="L109" s="230" t="s">
        <v>4435</v>
      </c>
      <c r="M109" s="230" t="s">
        <v>6449</v>
      </c>
      <c r="N109" s="230" t="s">
        <v>26</v>
      </c>
      <c r="Q109" s="230">
        <f>VLOOKUP(M109,LocID!$B$2:$I$1995,8, FALSE)</f>
        <v>605</v>
      </c>
    </row>
    <row r="110" spans="1:17" x14ac:dyDescent="0.25">
      <c r="A110" s="230" t="s">
        <v>7791</v>
      </c>
      <c r="B110" s="230">
        <v>1092</v>
      </c>
      <c r="C110" s="230" t="s">
        <v>5854</v>
      </c>
      <c r="D110" s="230">
        <v>2010.021</v>
      </c>
      <c r="E110" s="230" t="s">
        <v>68</v>
      </c>
      <c r="F110" s="230" t="s">
        <v>2658</v>
      </c>
      <c r="G110" s="230" t="s">
        <v>2659</v>
      </c>
      <c r="H110" s="230" t="s">
        <v>2644</v>
      </c>
      <c r="I110" s="230" t="s">
        <v>261</v>
      </c>
      <c r="J110" s="230" t="s">
        <v>123</v>
      </c>
      <c r="K110" s="230" t="s">
        <v>23</v>
      </c>
      <c r="L110" s="230" t="s">
        <v>2644</v>
      </c>
      <c r="M110" s="230" t="s">
        <v>6262</v>
      </c>
      <c r="N110" s="230" t="s">
        <v>23</v>
      </c>
      <c r="Q110" s="230">
        <f>VLOOKUP(M110,LocID!$B$2:$I$1995,8, FALSE)</f>
        <v>393</v>
      </c>
    </row>
    <row r="111" spans="1:17" x14ac:dyDescent="0.25">
      <c r="A111" s="230" t="s">
        <v>7792</v>
      </c>
      <c r="B111" s="230">
        <v>1093</v>
      </c>
      <c r="C111" s="230" t="s">
        <v>5854</v>
      </c>
      <c r="D111" s="230">
        <v>2010.4269999999999</v>
      </c>
      <c r="E111" s="230" t="s">
        <v>68</v>
      </c>
      <c r="F111" s="230" t="s">
        <v>3388</v>
      </c>
      <c r="G111" s="230" t="s">
        <v>3389</v>
      </c>
      <c r="H111" s="230" t="s">
        <v>3294</v>
      </c>
      <c r="I111" s="230" t="s">
        <v>76</v>
      </c>
      <c r="J111" s="230" t="s">
        <v>77</v>
      </c>
      <c r="K111" s="230" t="s">
        <v>23</v>
      </c>
      <c r="L111" s="230" t="s">
        <v>3294</v>
      </c>
      <c r="M111" s="230" t="s">
        <v>4526</v>
      </c>
      <c r="N111" s="230" t="s">
        <v>23</v>
      </c>
      <c r="Q111" s="230">
        <f>VLOOKUP(M111,LocID!$B$2:$I$1995,8, FALSE)</f>
        <v>489</v>
      </c>
    </row>
    <row r="112" spans="1:17" x14ac:dyDescent="0.25">
      <c r="A112" s="230" t="s">
        <v>7793</v>
      </c>
      <c r="B112" s="230">
        <v>1094</v>
      </c>
      <c r="C112" s="230" t="s">
        <v>5854</v>
      </c>
      <c r="D112" s="230">
        <v>2010.4159999999999</v>
      </c>
      <c r="E112" s="230" t="s">
        <v>43</v>
      </c>
      <c r="F112" s="230" t="s">
        <v>44</v>
      </c>
      <c r="G112" s="230" t="s">
        <v>45</v>
      </c>
      <c r="H112" s="230" t="s">
        <v>19</v>
      </c>
      <c r="I112" s="230" t="s">
        <v>20</v>
      </c>
      <c r="J112" s="230" t="s">
        <v>22</v>
      </c>
      <c r="K112" s="230" t="s">
        <v>23</v>
      </c>
      <c r="L112" s="230" t="s">
        <v>19</v>
      </c>
      <c r="M112" s="230" t="s">
        <v>5900</v>
      </c>
      <c r="N112" s="230" t="s">
        <v>23</v>
      </c>
      <c r="Q112" s="230">
        <f>VLOOKUP(M112,LocID!$B$2:$I$1995,8, FALSE)</f>
        <v>1</v>
      </c>
    </row>
    <row r="113" spans="1:17" x14ac:dyDescent="0.25">
      <c r="A113" s="230" t="s">
        <v>7794</v>
      </c>
      <c r="B113" s="230">
        <v>1095</v>
      </c>
      <c r="C113" s="230" t="s">
        <v>5854</v>
      </c>
      <c r="D113" s="230">
        <v>2010.7239999999999</v>
      </c>
      <c r="E113" s="230" t="s">
        <v>43</v>
      </c>
      <c r="F113" s="230" t="s">
        <v>2491</v>
      </c>
      <c r="G113" s="230" t="s">
        <v>2492</v>
      </c>
      <c r="H113" s="230" t="s">
        <v>2414</v>
      </c>
      <c r="I113" s="230" t="s">
        <v>76</v>
      </c>
      <c r="J113" s="230" t="s">
        <v>77</v>
      </c>
      <c r="K113" s="230" t="s">
        <v>23</v>
      </c>
      <c r="L113" s="230" t="s">
        <v>2414</v>
      </c>
      <c r="M113" s="230" t="s">
        <v>4518</v>
      </c>
      <c r="N113" s="230" t="s">
        <v>23</v>
      </c>
      <c r="Q113" s="230">
        <f>VLOOKUP(M113,LocID!$B$2:$I$1995,8, FALSE)</f>
        <v>387</v>
      </c>
    </row>
    <row r="114" spans="1:17" x14ac:dyDescent="0.25">
      <c r="A114" s="230" t="s">
        <v>7795</v>
      </c>
      <c r="B114" s="230">
        <v>1096</v>
      </c>
      <c r="C114" s="230" t="s">
        <v>5854</v>
      </c>
      <c r="D114" s="230">
        <v>2010.2750000000001</v>
      </c>
      <c r="E114" s="230" t="s">
        <v>43</v>
      </c>
      <c r="F114" s="230" t="s">
        <v>883</v>
      </c>
      <c r="G114" s="230" t="s">
        <v>884</v>
      </c>
      <c r="H114" s="230" t="s">
        <v>877</v>
      </c>
      <c r="I114" s="230" t="s">
        <v>208</v>
      </c>
      <c r="J114" s="230" t="s">
        <v>61</v>
      </c>
      <c r="K114" s="230" t="s">
        <v>98</v>
      </c>
      <c r="L114" s="230" t="s">
        <v>877</v>
      </c>
      <c r="M114" s="230" t="s">
        <v>5997</v>
      </c>
      <c r="N114" s="230" t="s">
        <v>98</v>
      </c>
      <c r="Q114" s="230">
        <f>VLOOKUP(M114,LocID!$B$2:$I$1995,8, FALSE)</f>
        <v>105</v>
      </c>
    </row>
    <row r="115" spans="1:17" x14ac:dyDescent="0.25">
      <c r="A115" s="230" t="s">
        <v>7796</v>
      </c>
      <c r="B115" s="230">
        <v>1097</v>
      </c>
      <c r="C115" s="230" t="s">
        <v>5854</v>
      </c>
      <c r="D115" s="230">
        <v>2010.212</v>
      </c>
      <c r="E115" s="230" t="s">
        <v>43</v>
      </c>
      <c r="F115" s="230" t="s">
        <v>4018</v>
      </c>
      <c r="G115" s="230" t="s">
        <v>4017</v>
      </c>
      <c r="H115" s="230" t="s">
        <v>4014</v>
      </c>
      <c r="I115" s="230" t="s">
        <v>76</v>
      </c>
      <c r="J115" s="230" t="s">
        <v>77</v>
      </c>
      <c r="K115" s="230" t="s">
        <v>52</v>
      </c>
      <c r="L115" s="230" t="s">
        <v>4014</v>
      </c>
      <c r="M115" s="230" t="s">
        <v>6388</v>
      </c>
      <c r="N115" s="230" t="s">
        <v>52</v>
      </c>
      <c r="Q115" s="230">
        <f>VLOOKUP(M115,LocID!$B$2:$I$1995,8, FALSE)</f>
        <v>541</v>
      </c>
    </row>
    <row r="116" spans="1:17" x14ac:dyDescent="0.25">
      <c r="A116" s="230" t="s">
        <v>7797</v>
      </c>
      <c r="B116" s="230">
        <v>1098</v>
      </c>
      <c r="C116" s="230" t="s">
        <v>5854</v>
      </c>
      <c r="D116" s="230">
        <v>2010.5050000000001</v>
      </c>
      <c r="E116" s="230" t="s">
        <v>43</v>
      </c>
      <c r="F116" s="230" t="s">
        <v>2493</v>
      </c>
      <c r="G116" s="230" t="s">
        <v>2494</v>
      </c>
      <c r="H116" s="230" t="s">
        <v>2414</v>
      </c>
      <c r="I116" s="230" t="s">
        <v>76</v>
      </c>
      <c r="J116" s="230" t="s">
        <v>77</v>
      </c>
      <c r="K116" s="230" t="s">
        <v>26</v>
      </c>
      <c r="L116" s="230" t="s">
        <v>2414</v>
      </c>
      <c r="M116" s="230" t="s">
        <v>4518</v>
      </c>
      <c r="N116" s="230" t="s">
        <v>26</v>
      </c>
      <c r="Q116" s="230">
        <f>VLOOKUP(M116,LocID!$B$2:$I$1995,8, FALSE)</f>
        <v>387</v>
      </c>
    </row>
    <row r="117" spans="1:17" x14ac:dyDescent="0.25">
      <c r="A117" s="230" t="s">
        <v>7798</v>
      </c>
      <c r="B117" s="230">
        <v>1099</v>
      </c>
      <c r="C117" s="230" t="s">
        <v>5854</v>
      </c>
      <c r="D117" s="230">
        <v>2010.3869999999999</v>
      </c>
      <c r="E117" s="230" t="s">
        <v>43</v>
      </c>
      <c r="F117" s="230" t="s">
        <v>827</v>
      </c>
      <c r="G117" s="230" t="s">
        <v>824</v>
      </c>
      <c r="H117" s="230" t="s">
        <v>825</v>
      </c>
      <c r="I117" s="230" t="s">
        <v>432</v>
      </c>
      <c r="J117" s="230" t="s">
        <v>61</v>
      </c>
      <c r="K117" s="230" t="s">
        <v>23</v>
      </c>
      <c r="L117" s="230" t="s">
        <v>825</v>
      </c>
      <c r="M117" s="230" t="s">
        <v>4502</v>
      </c>
      <c r="N117" s="230" t="s">
        <v>23</v>
      </c>
      <c r="Q117" s="230">
        <f>VLOOKUP(M117,LocID!$B$2:$I$1995,8, FALSE)</f>
        <v>96</v>
      </c>
    </row>
    <row r="118" spans="1:17" x14ac:dyDescent="0.25">
      <c r="A118" s="230" t="s">
        <v>6724</v>
      </c>
      <c r="B118" s="230">
        <v>11</v>
      </c>
      <c r="C118" s="230" t="s">
        <v>5854</v>
      </c>
      <c r="D118" s="230">
        <v>2015.0247999999999</v>
      </c>
      <c r="E118" s="230" t="s">
        <v>253</v>
      </c>
      <c r="F118" s="230" t="s">
        <v>2078</v>
      </c>
      <c r="G118" s="230" t="s">
        <v>2073</v>
      </c>
      <c r="H118" s="230" t="s">
        <v>2069</v>
      </c>
      <c r="I118" s="230" t="s">
        <v>198</v>
      </c>
      <c r="J118" s="230" t="s">
        <v>61</v>
      </c>
      <c r="K118" s="230" t="s">
        <v>72</v>
      </c>
      <c r="L118" s="230" t="s">
        <v>2069</v>
      </c>
      <c r="M118" s="230" t="s">
        <v>4513</v>
      </c>
      <c r="N118" s="230" t="s">
        <v>3934</v>
      </c>
      <c r="O118" s="230">
        <v>2</v>
      </c>
      <c r="Q118" s="230">
        <f>VLOOKUP(M118,LocID!$B$2:$I$1995,8, FALSE)</f>
        <v>337</v>
      </c>
    </row>
    <row r="119" spans="1:17" x14ac:dyDescent="0.25">
      <c r="A119" s="230" t="s">
        <v>6724</v>
      </c>
      <c r="B119" s="230">
        <v>11</v>
      </c>
      <c r="C119" s="230" t="s">
        <v>5854</v>
      </c>
      <c r="D119" s="230">
        <v>2015.0247999999999</v>
      </c>
      <c r="E119" s="230" t="s">
        <v>253</v>
      </c>
      <c r="F119" s="230" t="s">
        <v>2078</v>
      </c>
      <c r="G119" s="230" t="s">
        <v>2073</v>
      </c>
      <c r="H119" s="230" t="s">
        <v>2069</v>
      </c>
      <c r="I119" s="230" t="s">
        <v>198</v>
      </c>
      <c r="J119" s="230" t="s">
        <v>61</v>
      </c>
      <c r="K119" s="230" t="s">
        <v>72</v>
      </c>
      <c r="L119" s="230" t="s">
        <v>2069</v>
      </c>
      <c r="M119" s="230" t="s">
        <v>4513</v>
      </c>
      <c r="N119" s="230" t="s">
        <v>23</v>
      </c>
      <c r="O119" s="230">
        <v>1</v>
      </c>
      <c r="Q119" s="230">
        <f>VLOOKUP(M119,LocID!$B$2:$I$1995,8, FALSE)</f>
        <v>337</v>
      </c>
    </row>
    <row r="120" spans="1:17" x14ac:dyDescent="0.25">
      <c r="A120" s="230" t="s">
        <v>6823</v>
      </c>
      <c r="B120" s="230">
        <v>110</v>
      </c>
      <c r="C120" s="230" t="s">
        <v>5854</v>
      </c>
      <c r="D120" s="230">
        <v>2015.0128</v>
      </c>
      <c r="E120" s="230" t="s">
        <v>138</v>
      </c>
      <c r="F120" s="230" t="s">
        <v>4110</v>
      </c>
      <c r="G120" s="230" t="s">
        <v>4111</v>
      </c>
      <c r="H120" s="230" t="s">
        <v>4112</v>
      </c>
      <c r="I120" s="230" t="s">
        <v>76</v>
      </c>
      <c r="J120" s="230" t="s">
        <v>77</v>
      </c>
      <c r="K120" s="230" t="s">
        <v>52</v>
      </c>
      <c r="L120" s="230" t="s">
        <v>4112</v>
      </c>
      <c r="M120" s="230" t="s">
        <v>6407</v>
      </c>
      <c r="N120" s="230" t="s">
        <v>52</v>
      </c>
      <c r="Q120" s="230">
        <f>VLOOKUP(M120,LocID!$B$2:$I$1995,8, FALSE)</f>
        <v>561</v>
      </c>
    </row>
    <row r="121" spans="1:17" x14ac:dyDescent="0.25">
      <c r="A121" s="230" t="s">
        <v>7799</v>
      </c>
      <c r="B121" s="230">
        <v>1100</v>
      </c>
      <c r="C121" s="230" t="s">
        <v>5854</v>
      </c>
      <c r="D121" s="230">
        <v>2010.318</v>
      </c>
      <c r="E121" s="230" t="s">
        <v>43</v>
      </c>
      <c r="F121" s="230" t="s">
        <v>3079</v>
      </c>
      <c r="G121" s="230" t="s">
        <v>3080</v>
      </c>
      <c r="H121" s="230" t="s">
        <v>3068</v>
      </c>
      <c r="I121" s="230" t="s">
        <v>107</v>
      </c>
      <c r="J121" s="230" t="s">
        <v>51</v>
      </c>
      <c r="K121" s="230" t="s">
        <v>98</v>
      </c>
      <c r="L121" s="230" t="s">
        <v>3068</v>
      </c>
      <c r="M121" s="230" t="s">
        <v>4523</v>
      </c>
      <c r="N121" s="230" t="s">
        <v>98</v>
      </c>
      <c r="Q121" s="230">
        <f>VLOOKUP(M121,LocID!$B$2:$I$1995,8, FALSE)</f>
        <v>461</v>
      </c>
    </row>
    <row r="122" spans="1:17" x14ac:dyDescent="0.25">
      <c r="A122" s="230" t="s">
        <v>7800</v>
      </c>
      <c r="B122" s="230">
        <v>1101</v>
      </c>
      <c r="C122" s="230" t="s">
        <v>5854</v>
      </c>
      <c r="D122" s="230">
        <v>2010.029</v>
      </c>
      <c r="E122" s="230" t="s">
        <v>43</v>
      </c>
      <c r="F122" s="230" t="s">
        <v>1070</v>
      </c>
      <c r="G122" s="230" t="s">
        <v>1068</v>
      </c>
      <c r="H122" s="230" t="s">
        <v>1069</v>
      </c>
      <c r="I122" s="230" t="s">
        <v>488</v>
      </c>
      <c r="J122" s="230" t="s">
        <v>61</v>
      </c>
      <c r="K122" s="230" t="s">
        <v>23</v>
      </c>
      <c r="L122" s="230" t="s">
        <v>1069</v>
      </c>
      <c r="M122" s="230" t="s">
        <v>6031</v>
      </c>
      <c r="N122" s="230" t="s">
        <v>23</v>
      </c>
      <c r="Q122" s="230">
        <f>VLOOKUP(M122,LocID!$B$2:$I$1995,8, FALSE)</f>
        <v>139</v>
      </c>
    </row>
    <row r="123" spans="1:17" x14ac:dyDescent="0.25">
      <c r="A123" s="230" t="s">
        <v>7801</v>
      </c>
      <c r="B123" s="230">
        <v>1102</v>
      </c>
      <c r="C123" s="230" t="s">
        <v>5854</v>
      </c>
      <c r="D123" s="230">
        <v>2010.3810000000001</v>
      </c>
      <c r="E123" s="230" t="s">
        <v>43</v>
      </c>
      <c r="F123" s="230" t="s">
        <v>3220</v>
      </c>
      <c r="G123" s="230" t="s">
        <v>3207</v>
      </c>
      <c r="H123" s="230" t="s">
        <v>3221</v>
      </c>
      <c r="I123" s="230" t="s">
        <v>660</v>
      </c>
      <c r="J123" s="230" t="s">
        <v>245</v>
      </c>
      <c r="K123" s="230" t="s">
        <v>23</v>
      </c>
      <c r="L123" s="230" t="s">
        <v>3202</v>
      </c>
      <c r="M123" s="230" t="s">
        <v>6337</v>
      </c>
      <c r="N123" s="230" t="s">
        <v>23</v>
      </c>
      <c r="Q123" s="230">
        <f>VLOOKUP(M123,LocID!$B$2:$I$1995,8, FALSE)</f>
        <v>479</v>
      </c>
    </row>
    <row r="124" spans="1:17" x14ac:dyDescent="0.25">
      <c r="A124" s="230" t="s">
        <v>7802</v>
      </c>
      <c r="B124" s="230">
        <v>1103</v>
      </c>
      <c r="C124" s="230" t="s">
        <v>5854</v>
      </c>
      <c r="D124" s="230">
        <v>2010.279</v>
      </c>
      <c r="E124" s="230" t="s">
        <v>43</v>
      </c>
      <c r="F124" s="230" t="s">
        <v>3390</v>
      </c>
      <c r="G124" s="230" t="s">
        <v>89</v>
      </c>
      <c r="H124" s="230" t="s">
        <v>3294</v>
      </c>
      <c r="I124" s="230" t="s">
        <v>76</v>
      </c>
      <c r="J124" s="230" t="s">
        <v>459</v>
      </c>
      <c r="K124" s="230" t="s">
        <v>23</v>
      </c>
      <c r="L124" s="230" t="s">
        <v>3294</v>
      </c>
      <c r="M124" s="230" t="s">
        <v>4526</v>
      </c>
      <c r="N124" s="230" t="s">
        <v>23</v>
      </c>
      <c r="Q124" s="230">
        <f>VLOOKUP(M124,LocID!$B$2:$I$1995,8, FALSE)</f>
        <v>489</v>
      </c>
    </row>
    <row r="125" spans="1:17" x14ac:dyDescent="0.25">
      <c r="A125" s="230" t="s">
        <v>7803</v>
      </c>
      <c r="B125" s="230">
        <v>1104</v>
      </c>
      <c r="C125" s="230" t="s">
        <v>5854</v>
      </c>
      <c r="D125" s="230">
        <v>2010.192</v>
      </c>
      <c r="E125" s="230" t="s">
        <v>43</v>
      </c>
      <c r="F125" s="230" t="s">
        <v>1285</v>
      </c>
      <c r="G125" s="230" t="s">
        <v>1286</v>
      </c>
      <c r="H125" s="230" t="s">
        <v>1287</v>
      </c>
      <c r="I125" s="230" t="s">
        <v>122</v>
      </c>
      <c r="J125" s="230" t="s">
        <v>123</v>
      </c>
      <c r="K125" s="230" t="s">
        <v>23</v>
      </c>
      <c r="L125" s="230" t="s">
        <v>1287</v>
      </c>
      <c r="M125" s="230" t="s">
        <v>6072</v>
      </c>
      <c r="N125" s="230" t="s">
        <v>23</v>
      </c>
      <c r="Q125" s="230">
        <f>VLOOKUP(M125,LocID!$B$2:$I$1995,8, FALSE)</f>
        <v>186</v>
      </c>
    </row>
    <row r="126" spans="1:17" x14ac:dyDescent="0.25">
      <c r="A126" s="230" t="s">
        <v>7804</v>
      </c>
      <c r="B126" s="230">
        <v>1105</v>
      </c>
      <c r="C126" s="230" t="s">
        <v>5854</v>
      </c>
      <c r="D126" s="230">
        <v>2010.7180000000001</v>
      </c>
      <c r="E126" s="230" t="s">
        <v>43</v>
      </c>
      <c r="F126" s="230" t="s">
        <v>1579</v>
      </c>
      <c r="G126" s="230" t="s">
        <v>1580</v>
      </c>
      <c r="H126" s="230" t="s">
        <v>1581</v>
      </c>
      <c r="I126" s="230" t="s">
        <v>822</v>
      </c>
      <c r="J126" s="230" t="s">
        <v>245</v>
      </c>
      <c r="K126" s="230" t="s">
        <v>23</v>
      </c>
      <c r="L126" s="230" t="s">
        <v>1581</v>
      </c>
      <c r="M126" s="230" t="s">
        <v>6126</v>
      </c>
      <c r="N126" s="230" t="s">
        <v>23</v>
      </c>
      <c r="Q126" s="230">
        <f>VLOOKUP(M126,LocID!$B$2:$I$1995,8, FALSE)</f>
        <v>248</v>
      </c>
    </row>
    <row r="127" spans="1:17" x14ac:dyDescent="0.25">
      <c r="A127" s="230" t="s">
        <v>7805</v>
      </c>
      <c r="B127" s="230">
        <v>1106</v>
      </c>
      <c r="C127" s="230" t="s">
        <v>5854</v>
      </c>
      <c r="D127" s="230">
        <v>2010.22</v>
      </c>
      <c r="E127" s="230" t="s">
        <v>43</v>
      </c>
      <c r="F127" s="230" t="s">
        <v>3913</v>
      </c>
      <c r="G127" s="230" t="s">
        <v>3908</v>
      </c>
      <c r="H127" s="230" t="s">
        <v>3906</v>
      </c>
      <c r="I127" s="230" t="s">
        <v>76</v>
      </c>
      <c r="J127" s="230" t="s">
        <v>77</v>
      </c>
      <c r="K127" s="230" t="s">
        <v>52</v>
      </c>
      <c r="L127" s="230" t="s">
        <v>3906</v>
      </c>
      <c r="M127" s="230" t="s">
        <v>4532</v>
      </c>
      <c r="N127" s="230" t="s">
        <v>52</v>
      </c>
      <c r="Q127" s="230">
        <f>VLOOKUP(M127,LocID!$B$2:$I$1995,8, FALSE)</f>
        <v>527</v>
      </c>
    </row>
    <row r="128" spans="1:17" x14ac:dyDescent="0.25">
      <c r="A128" s="230" t="s">
        <v>7806</v>
      </c>
      <c r="B128" s="230">
        <v>1107</v>
      </c>
      <c r="C128" s="230" t="s">
        <v>5854</v>
      </c>
      <c r="D128" s="230">
        <v>2010.2080000000001</v>
      </c>
      <c r="E128" s="230" t="s">
        <v>43</v>
      </c>
      <c r="F128" s="230" t="s">
        <v>4138</v>
      </c>
      <c r="G128" s="230" t="s">
        <v>3908</v>
      </c>
      <c r="H128" s="230" t="s">
        <v>4139</v>
      </c>
      <c r="I128" s="230" t="s">
        <v>76</v>
      </c>
      <c r="J128" s="230" t="s">
        <v>77</v>
      </c>
      <c r="K128" s="230" t="s">
        <v>23</v>
      </c>
      <c r="L128" s="230" t="s">
        <v>4139</v>
      </c>
      <c r="M128" s="230" t="s">
        <v>6414</v>
      </c>
      <c r="N128" s="230" t="s">
        <v>23</v>
      </c>
      <c r="Q128" s="230">
        <f>VLOOKUP(M128,LocID!$B$2:$I$1995,8, FALSE)</f>
        <v>568</v>
      </c>
    </row>
    <row r="129" spans="1:17" x14ac:dyDescent="0.25">
      <c r="A129" s="230" t="s">
        <v>7807</v>
      </c>
      <c r="B129" s="230">
        <v>1108</v>
      </c>
      <c r="C129" s="230" t="s">
        <v>5854</v>
      </c>
      <c r="D129" s="230">
        <v>2010.71</v>
      </c>
      <c r="E129" s="230" t="s">
        <v>43</v>
      </c>
      <c r="F129" s="230" t="s">
        <v>752</v>
      </c>
      <c r="G129" s="230" t="s">
        <v>737</v>
      </c>
      <c r="H129" s="230" t="s">
        <v>738</v>
      </c>
      <c r="I129" s="230" t="s">
        <v>739</v>
      </c>
      <c r="J129" s="230" t="s">
        <v>740</v>
      </c>
      <c r="K129" s="230" t="s">
        <v>98</v>
      </c>
      <c r="L129" s="230" t="s">
        <v>738</v>
      </c>
      <c r="M129" s="377" t="s">
        <v>11294</v>
      </c>
      <c r="N129" s="230" t="s">
        <v>98</v>
      </c>
      <c r="Q129" s="230">
        <f>VLOOKUP(M129,LocID!$B$2:$I$1995,8, FALSE)</f>
        <v>758</v>
      </c>
    </row>
    <row r="130" spans="1:17" x14ac:dyDescent="0.25">
      <c r="A130" s="230" t="s">
        <v>7808</v>
      </c>
      <c r="B130" s="230">
        <v>1109</v>
      </c>
      <c r="C130" s="230" t="s">
        <v>5854</v>
      </c>
      <c r="D130" s="230">
        <v>2010.568</v>
      </c>
      <c r="E130" s="230" t="s">
        <v>43</v>
      </c>
      <c r="F130" s="230" t="s">
        <v>2245</v>
      </c>
      <c r="G130" s="230" t="s">
        <v>2246</v>
      </c>
      <c r="H130" s="230" t="s">
        <v>2244</v>
      </c>
      <c r="I130" s="230" t="s">
        <v>384</v>
      </c>
      <c r="J130" s="230" t="s">
        <v>220</v>
      </c>
      <c r="K130" s="230" t="s">
        <v>23</v>
      </c>
      <c r="L130" s="230" t="s">
        <v>2244</v>
      </c>
      <c r="M130" s="230" t="s">
        <v>4515</v>
      </c>
      <c r="N130" s="230" t="s">
        <v>23</v>
      </c>
      <c r="Q130" s="230">
        <f>VLOOKUP(M130,LocID!$B$2:$I$1995,8, FALSE)</f>
        <v>365</v>
      </c>
    </row>
    <row r="131" spans="1:17" x14ac:dyDescent="0.25">
      <c r="A131" s="230" t="s">
        <v>6824</v>
      </c>
      <c r="B131" s="230">
        <v>111</v>
      </c>
      <c r="C131" s="230" t="s">
        <v>5854</v>
      </c>
      <c r="D131" s="230">
        <v>2015.0536</v>
      </c>
      <c r="E131" s="230" t="s">
        <v>138</v>
      </c>
      <c r="F131" s="230" t="s">
        <v>4034</v>
      </c>
      <c r="G131" s="230" t="s">
        <v>4027</v>
      </c>
      <c r="H131" s="230" t="s">
        <v>4028</v>
      </c>
      <c r="I131" s="230" t="s">
        <v>76</v>
      </c>
      <c r="J131" s="230" t="s">
        <v>77</v>
      </c>
      <c r="K131" s="230" t="s">
        <v>98</v>
      </c>
      <c r="L131" s="230" t="s">
        <v>4028</v>
      </c>
      <c r="M131" s="230" t="s">
        <v>6390</v>
      </c>
      <c r="N131" s="230" t="s">
        <v>98</v>
      </c>
      <c r="Q131" s="230">
        <f>VLOOKUP(M131,LocID!$B$2:$I$1995,8, FALSE)</f>
        <v>543</v>
      </c>
    </row>
    <row r="132" spans="1:17" x14ac:dyDescent="0.25">
      <c r="A132" s="230" t="s">
        <v>7809</v>
      </c>
      <c r="B132" s="230">
        <v>1110</v>
      </c>
      <c r="C132" s="230" t="s">
        <v>5854</v>
      </c>
      <c r="D132" s="230">
        <v>2010.25</v>
      </c>
      <c r="E132" s="230" t="s">
        <v>43</v>
      </c>
      <c r="F132" s="230" t="s">
        <v>1938</v>
      </c>
      <c r="G132" s="230" t="s">
        <v>1939</v>
      </c>
      <c r="H132" s="230" t="s">
        <v>1937</v>
      </c>
      <c r="I132" s="230" t="s">
        <v>219</v>
      </c>
      <c r="J132" s="230" t="s">
        <v>220</v>
      </c>
      <c r="K132" s="230" t="s">
        <v>98</v>
      </c>
      <c r="L132" s="230" t="s">
        <v>1937</v>
      </c>
      <c r="M132" s="230" t="s">
        <v>6191</v>
      </c>
      <c r="N132" s="230" t="s">
        <v>98</v>
      </c>
      <c r="Q132" s="230">
        <f>VLOOKUP(M132,LocID!$B$2:$I$1995,8, FALSE)</f>
        <v>315</v>
      </c>
    </row>
    <row r="133" spans="1:17" x14ac:dyDescent="0.25">
      <c r="A133" s="230" t="s">
        <v>7810</v>
      </c>
      <c r="B133" s="230">
        <v>1111</v>
      </c>
      <c r="C133" s="230" t="s">
        <v>5854</v>
      </c>
      <c r="D133" s="230">
        <v>2010.739</v>
      </c>
      <c r="E133" s="230" t="s">
        <v>43</v>
      </c>
      <c r="F133" s="230" t="s">
        <v>554</v>
      </c>
      <c r="G133" s="230" t="s">
        <v>532</v>
      </c>
      <c r="H133" s="230" t="s">
        <v>533</v>
      </c>
      <c r="I133" s="230" t="s">
        <v>49</v>
      </c>
      <c r="J133" s="230" t="s">
        <v>51</v>
      </c>
      <c r="K133" s="230" t="s">
        <v>98</v>
      </c>
      <c r="L133" s="230" t="s">
        <v>533</v>
      </c>
      <c r="M133" s="230" t="s">
        <v>4499</v>
      </c>
      <c r="N133" s="230" t="s">
        <v>98</v>
      </c>
      <c r="Q133" s="230">
        <f>VLOOKUP(M133,LocID!$B$2:$I$1995,8, FALSE)</f>
        <v>65</v>
      </c>
    </row>
    <row r="134" spans="1:17" x14ac:dyDescent="0.25">
      <c r="A134" s="230" t="s">
        <v>7811</v>
      </c>
      <c r="B134" s="230">
        <v>1112</v>
      </c>
      <c r="C134" s="230" t="s">
        <v>5854</v>
      </c>
      <c r="D134" s="230">
        <v>2010.422</v>
      </c>
      <c r="E134" s="230" t="s">
        <v>43</v>
      </c>
      <c r="F134" s="230" t="s">
        <v>1970</v>
      </c>
      <c r="G134" s="230" t="s">
        <v>1971</v>
      </c>
      <c r="H134" s="230" t="s">
        <v>1972</v>
      </c>
      <c r="I134" s="230" t="s">
        <v>865</v>
      </c>
      <c r="J134" s="230" t="s">
        <v>220</v>
      </c>
      <c r="K134" s="230" t="s">
        <v>52</v>
      </c>
      <c r="L134" s="230" t="s">
        <v>1972</v>
      </c>
      <c r="M134" s="230" t="s">
        <v>6199</v>
      </c>
      <c r="N134" s="230" t="s">
        <v>52</v>
      </c>
      <c r="Q134" s="230">
        <f>VLOOKUP(M134,LocID!$B$2:$I$1995,8, FALSE)</f>
        <v>323</v>
      </c>
    </row>
    <row r="135" spans="1:17" x14ac:dyDescent="0.25">
      <c r="A135" s="230" t="s">
        <v>7812</v>
      </c>
      <c r="B135" s="230">
        <v>1113</v>
      </c>
      <c r="C135" s="230" t="s">
        <v>5854</v>
      </c>
      <c r="D135" s="230">
        <v>2010.393</v>
      </c>
      <c r="E135" s="230" t="s">
        <v>43</v>
      </c>
      <c r="F135" s="230" t="s">
        <v>2044</v>
      </c>
      <c r="G135" s="230" t="s">
        <v>2042</v>
      </c>
      <c r="H135" s="230" t="s">
        <v>2043</v>
      </c>
      <c r="I135" s="230" t="s">
        <v>76</v>
      </c>
      <c r="J135" s="230" t="s">
        <v>77</v>
      </c>
      <c r="K135" s="230" t="s">
        <v>26</v>
      </c>
      <c r="L135" s="230" t="s">
        <v>2043</v>
      </c>
      <c r="M135" s="230" t="s">
        <v>6208</v>
      </c>
      <c r="N135" s="230" t="s">
        <v>26</v>
      </c>
      <c r="Q135" s="230">
        <f>VLOOKUP(M135,LocID!$B$2:$I$1995,8, FALSE)</f>
        <v>332</v>
      </c>
    </row>
    <row r="136" spans="1:17" x14ac:dyDescent="0.25">
      <c r="A136" s="230" t="s">
        <v>7813</v>
      </c>
      <c r="B136" s="230">
        <v>1114</v>
      </c>
      <c r="C136" s="230" t="s">
        <v>5854</v>
      </c>
      <c r="D136" s="230">
        <v>2010.3119999999999</v>
      </c>
      <c r="E136" s="230" t="s">
        <v>43</v>
      </c>
      <c r="F136" s="230" t="s">
        <v>2495</v>
      </c>
      <c r="G136" s="230" t="s">
        <v>2433</v>
      </c>
      <c r="H136" s="230" t="s">
        <v>2414</v>
      </c>
      <c r="I136" s="230" t="s">
        <v>76</v>
      </c>
      <c r="J136" s="230" t="s">
        <v>459</v>
      </c>
      <c r="K136" s="230" t="s">
        <v>23</v>
      </c>
      <c r="L136" s="230" t="s">
        <v>2414</v>
      </c>
      <c r="M136" s="230" t="s">
        <v>4518</v>
      </c>
      <c r="N136" s="230" t="s">
        <v>23</v>
      </c>
      <c r="Q136" s="230">
        <f>VLOOKUP(M136,LocID!$B$2:$I$1995,8, FALSE)</f>
        <v>387</v>
      </c>
    </row>
    <row r="137" spans="1:17" x14ac:dyDescent="0.25">
      <c r="A137" s="230" t="s">
        <v>7814</v>
      </c>
      <c r="B137" s="230">
        <v>1115</v>
      </c>
      <c r="C137" s="230" t="s">
        <v>5854</v>
      </c>
      <c r="D137" s="230">
        <v>2010.5740000000001</v>
      </c>
      <c r="E137" s="230" t="s">
        <v>43</v>
      </c>
      <c r="F137" s="230" t="s">
        <v>1086</v>
      </c>
      <c r="G137" s="230" t="s">
        <v>1087</v>
      </c>
      <c r="H137" s="230" t="s">
        <v>1088</v>
      </c>
      <c r="I137" s="230" t="s">
        <v>76</v>
      </c>
      <c r="J137" s="230" t="s">
        <v>77</v>
      </c>
      <c r="K137" s="230" t="s">
        <v>23</v>
      </c>
      <c r="L137" s="230" t="s">
        <v>1088</v>
      </c>
      <c r="M137" s="230" t="s">
        <v>6037</v>
      </c>
      <c r="N137" s="230" t="s">
        <v>23</v>
      </c>
      <c r="Q137" s="230">
        <f>VLOOKUP(M137,LocID!$B$2:$I$1995,8, FALSE)</f>
        <v>145</v>
      </c>
    </row>
    <row r="138" spans="1:17" x14ac:dyDescent="0.25">
      <c r="A138" s="230" t="s">
        <v>7815</v>
      </c>
      <c r="B138" s="230">
        <v>1116</v>
      </c>
      <c r="C138" s="230" t="s">
        <v>5854</v>
      </c>
      <c r="D138" s="230">
        <v>2010.5709999999999</v>
      </c>
      <c r="E138" s="230" t="s">
        <v>43</v>
      </c>
      <c r="F138" s="230" t="s">
        <v>974</v>
      </c>
      <c r="G138" s="230" t="s">
        <v>975</v>
      </c>
      <c r="H138" s="230" t="s">
        <v>973</v>
      </c>
      <c r="I138" s="230" t="s">
        <v>60</v>
      </c>
      <c r="J138" s="230" t="s">
        <v>61</v>
      </c>
      <c r="K138" s="230" t="s">
        <v>98</v>
      </c>
      <c r="L138" s="230" t="s">
        <v>973</v>
      </c>
      <c r="M138" s="230" t="s">
        <v>6012</v>
      </c>
      <c r="N138" s="230" t="s">
        <v>98</v>
      </c>
      <c r="Q138" s="230">
        <f>VLOOKUP(M138,LocID!$B$2:$I$1995,8, FALSE)</f>
        <v>120</v>
      </c>
    </row>
    <row r="139" spans="1:17" x14ac:dyDescent="0.25">
      <c r="A139" s="230" t="s">
        <v>7816</v>
      </c>
      <c r="B139" s="230">
        <v>1117</v>
      </c>
      <c r="C139" s="230" t="s">
        <v>5854</v>
      </c>
      <c r="D139" s="230">
        <v>2010.296</v>
      </c>
      <c r="E139" s="230" t="s">
        <v>43</v>
      </c>
      <c r="F139" s="230" t="s">
        <v>2811</v>
      </c>
      <c r="G139" s="230" t="s">
        <v>2812</v>
      </c>
      <c r="H139" s="230" t="s">
        <v>2813</v>
      </c>
      <c r="I139" s="230" t="s">
        <v>20</v>
      </c>
      <c r="J139" s="230" t="s">
        <v>22</v>
      </c>
      <c r="K139" s="230" t="s">
        <v>23</v>
      </c>
      <c r="L139" s="230" t="s">
        <v>2813</v>
      </c>
      <c r="M139" s="230" t="s">
        <v>6291</v>
      </c>
      <c r="N139" s="230" t="s">
        <v>23</v>
      </c>
      <c r="Q139" s="230">
        <f>VLOOKUP(M139,LocID!$B$2:$I$1995,8, FALSE)</f>
        <v>423</v>
      </c>
    </row>
    <row r="140" spans="1:17" x14ac:dyDescent="0.25">
      <c r="A140" s="230" t="s">
        <v>7817</v>
      </c>
      <c r="B140" s="230">
        <v>1118</v>
      </c>
      <c r="C140" s="230" t="s">
        <v>5854</v>
      </c>
      <c r="D140" s="230">
        <v>2010.586</v>
      </c>
      <c r="E140" s="230" t="s">
        <v>43</v>
      </c>
      <c r="F140" s="230" t="s">
        <v>885</v>
      </c>
      <c r="G140" s="230" t="s">
        <v>886</v>
      </c>
      <c r="H140" s="230" t="s">
        <v>877</v>
      </c>
      <c r="I140" s="230" t="s">
        <v>208</v>
      </c>
      <c r="J140" s="230" t="s">
        <v>61</v>
      </c>
      <c r="K140" s="230" t="s">
        <v>23</v>
      </c>
      <c r="L140" s="230" t="s">
        <v>877</v>
      </c>
      <c r="M140" s="230" t="s">
        <v>5997</v>
      </c>
      <c r="N140" s="230" t="s">
        <v>23</v>
      </c>
      <c r="Q140" s="230">
        <f>VLOOKUP(M140,LocID!$B$2:$I$1995,8, FALSE)</f>
        <v>105</v>
      </c>
    </row>
    <row r="141" spans="1:17" x14ac:dyDescent="0.25">
      <c r="A141" s="230" t="s">
        <v>7818</v>
      </c>
      <c r="B141" s="230">
        <v>1119</v>
      </c>
      <c r="C141" s="230" t="s">
        <v>5854</v>
      </c>
      <c r="D141" s="230">
        <v>2010.588</v>
      </c>
      <c r="E141" s="230" t="s">
        <v>43</v>
      </c>
      <c r="F141" s="230" t="s">
        <v>2496</v>
      </c>
      <c r="G141" s="230" t="s">
        <v>2497</v>
      </c>
      <c r="H141" s="230" t="s">
        <v>2414</v>
      </c>
      <c r="I141" s="230" t="s">
        <v>76</v>
      </c>
      <c r="J141" s="230" t="s">
        <v>77</v>
      </c>
      <c r="K141" s="230" t="s">
        <v>23</v>
      </c>
      <c r="L141" s="230" t="s">
        <v>2414</v>
      </c>
      <c r="M141" s="230" t="s">
        <v>4518</v>
      </c>
      <c r="N141" s="230" t="s">
        <v>23</v>
      </c>
      <c r="Q141" s="230">
        <f>VLOOKUP(M141,LocID!$B$2:$I$1995,8, FALSE)</f>
        <v>387</v>
      </c>
    </row>
    <row r="142" spans="1:17" x14ac:dyDescent="0.25">
      <c r="A142" s="230" t="s">
        <v>6825</v>
      </c>
      <c r="B142" s="230">
        <v>112</v>
      </c>
      <c r="C142" s="230" t="s">
        <v>5854</v>
      </c>
      <c r="D142" s="230">
        <v>2015.0427999999999</v>
      </c>
      <c r="E142" s="230" t="s">
        <v>138</v>
      </c>
      <c r="F142" s="230" t="s">
        <v>3930</v>
      </c>
      <c r="G142" s="230" t="s">
        <v>3927</v>
      </c>
      <c r="H142" s="230" t="s">
        <v>3906</v>
      </c>
      <c r="I142" s="230" t="s">
        <v>76</v>
      </c>
      <c r="J142" s="230" t="s">
        <v>77</v>
      </c>
      <c r="K142" s="230" t="s">
        <v>23</v>
      </c>
      <c r="L142" s="230" t="s">
        <v>3906</v>
      </c>
      <c r="M142" s="230" t="s">
        <v>4532</v>
      </c>
      <c r="N142" s="230" t="s">
        <v>23</v>
      </c>
      <c r="Q142" s="230">
        <f>VLOOKUP(M142,LocID!$B$2:$I$1995,8, FALSE)</f>
        <v>527</v>
      </c>
    </row>
    <row r="143" spans="1:17" x14ac:dyDescent="0.25">
      <c r="A143" s="230" t="s">
        <v>7819</v>
      </c>
      <c r="B143" s="230">
        <v>1120</v>
      </c>
      <c r="C143" s="230" t="s">
        <v>5854</v>
      </c>
      <c r="D143" s="230">
        <v>2010.1289999999999</v>
      </c>
      <c r="E143" s="230" t="s">
        <v>43</v>
      </c>
      <c r="F143" s="230" t="s">
        <v>3391</v>
      </c>
      <c r="G143" s="230" t="s">
        <v>3359</v>
      </c>
      <c r="H143" s="230" t="s">
        <v>3294</v>
      </c>
      <c r="I143" s="230" t="s">
        <v>76</v>
      </c>
      <c r="J143" s="230" t="s">
        <v>77</v>
      </c>
      <c r="K143" s="230" t="s">
        <v>23</v>
      </c>
      <c r="L143" s="230" t="s">
        <v>3294</v>
      </c>
      <c r="M143" s="230" t="s">
        <v>4526</v>
      </c>
      <c r="N143" s="230" t="s">
        <v>23</v>
      </c>
      <c r="Q143" s="230">
        <f>VLOOKUP(M143,LocID!$B$2:$I$1995,8, FALSE)</f>
        <v>489</v>
      </c>
    </row>
    <row r="144" spans="1:17" x14ac:dyDescent="0.25">
      <c r="A144" s="230" t="s">
        <v>7820</v>
      </c>
      <c r="B144" s="230">
        <v>1121</v>
      </c>
      <c r="C144" s="230" t="s">
        <v>5854</v>
      </c>
      <c r="D144" s="230">
        <v>2010.742</v>
      </c>
      <c r="E144" s="230" t="s">
        <v>43</v>
      </c>
      <c r="F144" s="230" t="s">
        <v>1327</v>
      </c>
      <c r="G144" s="230" t="s">
        <v>1328</v>
      </c>
      <c r="H144" s="230" t="s">
        <v>1323</v>
      </c>
      <c r="I144" s="230" t="s">
        <v>76</v>
      </c>
      <c r="J144" s="230" t="s">
        <v>77</v>
      </c>
      <c r="K144" s="230" t="s">
        <v>52</v>
      </c>
      <c r="L144" s="230" t="s">
        <v>1323</v>
      </c>
      <c r="M144" s="230" t="s">
        <v>6079</v>
      </c>
      <c r="N144" s="230" t="s">
        <v>52</v>
      </c>
      <c r="Q144" s="230">
        <f>VLOOKUP(M144,LocID!$B$2:$I$1995,8, FALSE)</f>
        <v>193</v>
      </c>
    </row>
    <row r="145" spans="1:17" x14ac:dyDescent="0.25">
      <c r="A145" s="230" t="s">
        <v>7821</v>
      </c>
      <c r="B145" s="230">
        <v>1122</v>
      </c>
      <c r="C145" s="230" t="s">
        <v>5854</v>
      </c>
      <c r="D145" s="230">
        <v>2010.7539999999999</v>
      </c>
      <c r="E145" s="230" t="s">
        <v>43</v>
      </c>
      <c r="F145" s="230" t="s">
        <v>3682</v>
      </c>
      <c r="G145" s="230" t="s">
        <v>3683</v>
      </c>
      <c r="H145" s="230" t="s">
        <v>3684</v>
      </c>
      <c r="I145" s="230" t="s">
        <v>127</v>
      </c>
      <c r="J145" s="230" t="s">
        <v>128</v>
      </c>
      <c r="K145" s="230" t="s">
        <v>52</v>
      </c>
      <c r="L145" s="230" t="s">
        <v>3684</v>
      </c>
      <c r="M145" s="230" t="s">
        <v>6358</v>
      </c>
      <c r="N145" s="230" t="s">
        <v>52</v>
      </c>
      <c r="Q145" s="230">
        <f>VLOOKUP(M145,LocID!$B$2:$I$1995,8, FALSE)</f>
        <v>503</v>
      </c>
    </row>
    <row r="146" spans="1:17" x14ac:dyDescent="0.25">
      <c r="A146" s="230" t="s">
        <v>7822</v>
      </c>
      <c r="B146" s="230">
        <v>1123</v>
      </c>
      <c r="C146" s="230" t="s">
        <v>5854</v>
      </c>
      <c r="D146" s="230">
        <v>2010.31</v>
      </c>
      <c r="E146" s="230" t="s">
        <v>43</v>
      </c>
      <c r="F146" s="230" t="s">
        <v>3795</v>
      </c>
      <c r="G146" s="230" t="s">
        <v>3759</v>
      </c>
      <c r="H146" s="230" t="s">
        <v>3750</v>
      </c>
      <c r="I146" s="230" t="s">
        <v>261</v>
      </c>
      <c r="J146" s="230" t="s">
        <v>123</v>
      </c>
      <c r="K146" s="230" t="s">
        <v>23</v>
      </c>
      <c r="L146" s="230" t="s">
        <v>3750</v>
      </c>
      <c r="M146" s="230" t="s">
        <v>4530</v>
      </c>
      <c r="N146" s="230" t="s">
        <v>23</v>
      </c>
      <c r="Q146" s="230">
        <f>VLOOKUP(M146,LocID!$B$2:$I$1995,8, FALSE)</f>
        <v>513</v>
      </c>
    </row>
    <row r="147" spans="1:17" x14ac:dyDescent="0.25">
      <c r="A147" s="230" t="s">
        <v>7823</v>
      </c>
      <c r="B147" s="230">
        <v>1124</v>
      </c>
      <c r="C147" s="230" t="s">
        <v>5854</v>
      </c>
      <c r="D147" s="230">
        <v>2010.566</v>
      </c>
      <c r="E147" s="230" t="s">
        <v>43</v>
      </c>
      <c r="F147" s="230" t="s">
        <v>3867</v>
      </c>
      <c r="G147" s="230" t="s">
        <v>3868</v>
      </c>
      <c r="H147" s="230" t="s">
        <v>3866</v>
      </c>
      <c r="I147" s="230" t="s">
        <v>76</v>
      </c>
      <c r="J147" s="230" t="s">
        <v>77</v>
      </c>
      <c r="K147" s="230" t="s">
        <v>26</v>
      </c>
      <c r="L147" s="230" t="s">
        <v>3866</v>
      </c>
      <c r="M147" s="230" t="s">
        <v>6371</v>
      </c>
      <c r="N147" s="230" t="s">
        <v>26</v>
      </c>
      <c r="Q147" s="230">
        <f>VLOOKUP(M147,LocID!$B$2:$I$1995,8, FALSE)</f>
        <v>519</v>
      </c>
    </row>
    <row r="148" spans="1:17" x14ac:dyDescent="0.25">
      <c r="A148" s="230" t="s">
        <v>7824</v>
      </c>
      <c r="B148" s="230">
        <v>1125</v>
      </c>
      <c r="C148" s="230" t="s">
        <v>5854</v>
      </c>
      <c r="D148" s="230">
        <v>2010.5889999999999</v>
      </c>
      <c r="E148" s="230" t="s">
        <v>43</v>
      </c>
      <c r="F148" s="230" t="s">
        <v>2949</v>
      </c>
      <c r="G148" s="230" t="s">
        <v>2950</v>
      </c>
      <c r="H148" s="230" t="s">
        <v>2944</v>
      </c>
      <c r="I148" s="230" t="s">
        <v>250</v>
      </c>
      <c r="J148" s="230" t="s">
        <v>161</v>
      </c>
      <c r="K148" s="230" t="s">
        <v>23</v>
      </c>
      <c r="L148" s="230" t="s">
        <v>2944</v>
      </c>
      <c r="M148" s="230" t="s">
        <v>4520</v>
      </c>
      <c r="N148" s="230" t="s">
        <v>23</v>
      </c>
      <c r="Q148" s="230">
        <f>VLOOKUP(M148,LocID!$B$2:$I$1995,8, FALSE)</f>
        <v>438</v>
      </c>
    </row>
    <row r="149" spans="1:17" x14ac:dyDescent="0.25">
      <c r="A149" s="230" t="s">
        <v>7825</v>
      </c>
      <c r="B149" s="230">
        <v>1126</v>
      </c>
      <c r="C149" s="230" t="s">
        <v>5854</v>
      </c>
      <c r="D149" s="230">
        <v>2010.575</v>
      </c>
      <c r="E149" s="230" t="s">
        <v>43</v>
      </c>
      <c r="F149" s="230" t="s">
        <v>3040</v>
      </c>
      <c r="G149" s="230" t="s">
        <v>3041</v>
      </c>
      <c r="H149" s="230" t="s">
        <v>3039</v>
      </c>
      <c r="I149" s="230" t="s">
        <v>20</v>
      </c>
      <c r="J149" s="230" t="s">
        <v>22</v>
      </c>
      <c r="K149" s="230" t="s">
        <v>23</v>
      </c>
      <c r="L149" s="230" t="s">
        <v>3039</v>
      </c>
      <c r="M149" s="230" t="s">
        <v>6318</v>
      </c>
      <c r="N149" s="230" t="s">
        <v>23</v>
      </c>
      <c r="Q149" s="230">
        <f>VLOOKUP(M149,LocID!$B$2:$I$1995,8, FALSE)</f>
        <v>454</v>
      </c>
    </row>
    <row r="150" spans="1:17" x14ac:dyDescent="0.25">
      <c r="A150" s="230" t="s">
        <v>7826</v>
      </c>
      <c r="B150" s="230">
        <v>1127</v>
      </c>
      <c r="C150" s="230" t="s">
        <v>5854</v>
      </c>
      <c r="D150" s="230">
        <v>2010.3610000000001</v>
      </c>
      <c r="E150" s="230" t="s">
        <v>43</v>
      </c>
      <c r="F150" s="230" t="s">
        <v>3796</v>
      </c>
      <c r="G150" s="230" t="s">
        <v>3783</v>
      </c>
      <c r="H150" s="230" t="s">
        <v>3750</v>
      </c>
      <c r="I150" s="230" t="s">
        <v>261</v>
      </c>
      <c r="J150" s="230" t="s">
        <v>123</v>
      </c>
      <c r="K150" s="230" t="s">
        <v>23</v>
      </c>
      <c r="L150" s="230" t="s">
        <v>3750</v>
      </c>
      <c r="M150" s="230" t="s">
        <v>4530</v>
      </c>
      <c r="N150" s="230" t="s">
        <v>23</v>
      </c>
      <c r="Q150" s="230">
        <f>VLOOKUP(M150,LocID!$B$2:$I$1995,8, FALSE)</f>
        <v>513</v>
      </c>
    </row>
    <row r="151" spans="1:17" x14ac:dyDescent="0.25">
      <c r="A151" s="230" t="s">
        <v>7827</v>
      </c>
      <c r="B151" s="230">
        <v>1128</v>
      </c>
      <c r="C151" s="230" t="s">
        <v>5854</v>
      </c>
      <c r="D151" s="230">
        <v>2011.059</v>
      </c>
      <c r="E151" s="230" t="s">
        <v>274</v>
      </c>
      <c r="F151" s="230" t="s">
        <v>2498</v>
      </c>
      <c r="G151" s="230" t="s">
        <v>2467</v>
      </c>
      <c r="H151" s="230" t="s">
        <v>2414</v>
      </c>
      <c r="I151" s="230" t="s">
        <v>76</v>
      </c>
      <c r="J151" s="230" t="s">
        <v>77</v>
      </c>
      <c r="K151" s="230" t="s">
        <v>26</v>
      </c>
      <c r="L151" s="230" t="s">
        <v>2414</v>
      </c>
      <c r="M151" s="230" t="s">
        <v>4518</v>
      </c>
      <c r="N151" s="230" t="s">
        <v>26</v>
      </c>
      <c r="Q151" s="230">
        <f>VLOOKUP(M151,LocID!$B$2:$I$1995,8, FALSE)</f>
        <v>387</v>
      </c>
    </row>
    <row r="152" spans="1:17" x14ac:dyDescent="0.25">
      <c r="A152" s="230" t="s">
        <v>7828</v>
      </c>
      <c r="B152" s="230">
        <v>1129</v>
      </c>
      <c r="C152" s="230" t="s">
        <v>5854</v>
      </c>
      <c r="D152" s="230">
        <v>2010.752</v>
      </c>
      <c r="E152" s="230" t="s">
        <v>274</v>
      </c>
      <c r="F152" s="230" t="s">
        <v>4278</v>
      </c>
      <c r="G152" s="230" t="s">
        <v>4279</v>
      </c>
      <c r="H152" s="230" t="s">
        <v>2997</v>
      </c>
      <c r="I152" s="230" t="s">
        <v>2996</v>
      </c>
      <c r="J152" s="230" t="s">
        <v>51</v>
      </c>
      <c r="K152" s="230" t="s">
        <v>23</v>
      </c>
      <c r="L152" s="230" t="s">
        <v>2997</v>
      </c>
      <c r="M152" s="230" t="s">
        <v>4536</v>
      </c>
      <c r="N152" s="230" t="s">
        <v>23</v>
      </c>
      <c r="Q152" s="230">
        <f>VLOOKUP(M152,LocID!$B$2:$I$1995,8, FALSE)</f>
        <v>447</v>
      </c>
    </row>
    <row r="153" spans="1:17" x14ac:dyDescent="0.25">
      <c r="A153" s="230" t="s">
        <v>6826</v>
      </c>
      <c r="B153" s="230">
        <v>113</v>
      </c>
      <c r="C153" s="230" t="s">
        <v>5854</v>
      </c>
      <c r="D153" s="230">
        <v>2015.0530000000001</v>
      </c>
      <c r="E153" s="230" t="s">
        <v>138</v>
      </c>
      <c r="F153" s="230" t="s">
        <v>3650</v>
      </c>
      <c r="G153" s="230" t="s">
        <v>3641</v>
      </c>
      <c r="H153" s="230" t="s">
        <v>3628</v>
      </c>
      <c r="I153" s="230" t="s">
        <v>76</v>
      </c>
      <c r="J153" s="230" t="s">
        <v>77</v>
      </c>
      <c r="K153" s="230" t="s">
        <v>23</v>
      </c>
      <c r="L153" s="230" t="s">
        <v>3628</v>
      </c>
      <c r="M153" s="230" t="s">
        <v>4527</v>
      </c>
      <c r="N153" s="230" t="s">
        <v>23</v>
      </c>
      <c r="Q153" s="230">
        <f>VLOOKUP(M153,LocID!$B$2:$I$1995,8, FALSE)</f>
        <v>497</v>
      </c>
    </row>
    <row r="154" spans="1:17" x14ac:dyDescent="0.25">
      <c r="A154" s="230" t="s">
        <v>7829</v>
      </c>
      <c r="B154" s="230">
        <v>1130</v>
      </c>
      <c r="C154" s="230" t="s">
        <v>5854</v>
      </c>
      <c r="D154" s="230">
        <v>2010.723</v>
      </c>
      <c r="E154" s="230" t="s">
        <v>274</v>
      </c>
      <c r="F154" s="230" t="s">
        <v>2499</v>
      </c>
      <c r="G154" s="230" t="s">
        <v>2423</v>
      </c>
      <c r="H154" s="230" t="s">
        <v>2414</v>
      </c>
      <c r="I154" s="230" t="s">
        <v>76</v>
      </c>
      <c r="J154" s="230" t="s">
        <v>77</v>
      </c>
      <c r="K154" s="230" t="s">
        <v>52</v>
      </c>
      <c r="L154" s="230" t="s">
        <v>2414</v>
      </c>
      <c r="M154" s="230" t="s">
        <v>4518</v>
      </c>
      <c r="N154" s="230" t="s">
        <v>52</v>
      </c>
      <c r="Q154" s="230">
        <f>VLOOKUP(M154,LocID!$B$2:$I$1995,8, FALSE)</f>
        <v>387</v>
      </c>
    </row>
    <row r="155" spans="1:17" x14ac:dyDescent="0.25">
      <c r="A155" s="230" t="s">
        <v>7830</v>
      </c>
      <c r="B155" s="230">
        <v>1131</v>
      </c>
      <c r="C155" s="230" t="s">
        <v>5854</v>
      </c>
      <c r="D155" s="230">
        <v>2010.7639999999999</v>
      </c>
      <c r="E155" s="230" t="s">
        <v>274</v>
      </c>
      <c r="F155" s="230" t="s">
        <v>405</v>
      </c>
      <c r="G155" s="230" t="s">
        <v>406</v>
      </c>
      <c r="H155" s="230" t="s">
        <v>402</v>
      </c>
      <c r="I155" s="230" t="s">
        <v>261</v>
      </c>
      <c r="J155" s="230" t="s">
        <v>123</v>
      </c>
      <c r="K155" s="230" t="s">
        <v>52</v>
      </c>
      <c r="L155" s="230" t="s">
        <v>402</v>
      </c>
      <c r="M155" s="230" t="s">
        <v>5941</v>
      </c>
      <c r="N155" s="230" t="s">
        <v>52</v>
      </c>
      <c r="Q155" s="230">
        <f>VLOOKUP(M155,LocID!$B$2:$I$1995,8, FALSE)</f>
        <v>46</v>
      </c>
    </row>
    <row r="156" spans="1:17" x14ac:dyDescent="0.25">
      <c r="A156" s="230" t="s">
        <v>7831</v>
      </c>
      <c r="B156" s="230">
        <v>1132</v>
      </c>
      <c r="C156" s="230" t="s">
        <v>5854</v>
      </c>
      <c r="D156" s="230">
        <v>2010.625</v>
      </c>
      <c r="E156" s="230" t="s">
        <v>274</v>
      </c>
      <c r="F156" s="230" t="s">
        <v>407</v>
      </c>
      <c r="G156" s="230" t="s">
        <v>408</v>
      </c>
      <c r="H156" s="230" t="s">
        <v>402</v>
      </c>
      <c r="I156" s="230" t="s">
        <v>261</v>
      </c>
      <c r="J156" s="230" t="s">
        <v>123</v>
      </c>
      <c r="K156" s="230" t="s">
        <v>26</v>
      </c>
      <c r="L156" s="230" t="s">
        <v>402</v>
      </c>
      <c r="M156" s="230" t="s">
        <v>5941</v>
      </c>
      <c r="N156" s="230" t="s">
        <v>26</v>
      </c>
      <c r="Q156" s="230">
        <f>VLOOKUP(M156,LocID!$B$2:$I$1995,8, FALSE)</f>
        <v>46</v>
      </c>
    </row>
    <row r="157" spans="1:17" x14ac:dyDescent="0.25">
      <c r="A157" s="230" t="s">
        <v>7832</v>
      </c>
      <c r="B157" s="230">
        <v>1133</v>
      </c>
      <c r="C157" s="230" t="s">
        <v>5854</v>
      </c>
      <c r="D157" s="230">
        <v>2011.0419999999999</v>
      </c>
      <c r="E157" s="230" t="s">
        <v>274</v>
      </c>
      <c r="F157" s="230" t="s">
        <v>3733</v>
      </c>
      <c r="G157" s="230" t="s">
        <v>3734</v>
      </c>
      <c r="H157" s="230" t="s">
        <v>3735</v>
      </c>
      <c r="I157" s="230" t="s">
        <v>20</v>
      </c>
      <c r="J157" s="230" t="s">
        <v>22</v>
      </c>
      <c r="K157" s="230" t="s">
        <v>26</v>
      </c>
      <c r="L157" s="230" t="s">
        <v>3735</v>
      </c>
      <c r="M157" s="230" t="s">
        <v>6362</v>
      </c>
      <c r="N157" s="230" t="s">
        <v>26</v>
      </c>
      <c r="Q157" s="230">
        <f>VLOOKUP(M157,LocID!$B$2:$I$1995,8, FALSE)</f>
        <v>509</v>
      </c>
    </row>
    <row r="158" spans="1:17" x14ac:dyDescent="0.25">
      <c r="A158" s="230" t="s">
        <v>7833</v>
      </c>
      <c r="B158" s="230">
        <v>1134</v>
      </c>
      <c r="C158" s="230" t="s">
        <v>5854</v>
      </c>
      <c r="D158" s="230">
        <v>2010.7059999999999</v>
      </c>
      <c r="E158" s="230" t="s">
        <v>274</v>
      </c>
      <c r="F158" s="230" t="s">
        <v>513</v>
      </c>
      <c r="G158" s="230" t="s">
        <v>514</v>
      </c>
      <c r="H158" s="230" t="s">
        <v>515</v>
      </c>
      <c r="I158" s="230" t="s">
        <v>516</v>
      </c>
      <c r="J158" s="230" t="s">
        <v>61</v>
      </c>
      <c r="K158" s="230" t="s">
        <v>52</v>
      </c>
      <c r="L158" s="230" t="s">
        <v>515</v>
      </c>
      <c r="M158" s="230" t="s">
        <v>5957</v>
      </c>
      <c r="N158" s="230" t="s">
        <v>52</v>
      </c>
      <c r="Q158" s="230">
        <f>VLOOKUP(M158,LocID!$B$2:$I$1995,8, FALSE)</f>
        <v>62</v>
      </c>
    </row>
    <row r="159" spans="1:17" x14ac:dyDescent="0.25">
      <c r="A159" s="230" t="s">
        <v>7834</v>
      </c>
      <c r="B159" s="230">
        <v>1135</v>
      </c>
      <c r="C159" s="230" t="s">
        <v>5854</v>
      </c>
      <c r="D159" s="230">
        <v>2011.09</v>
      </c>
      <c r="E159" s="230" t="s">
        <v>274</v>
      </c>
      <c r="F159" s="230" t="s">
        <v>2773</v>
      </c>
      <c r="G159" s="230" t="s">
        <v>2774</v>
      </c>
      <c r="H159" s="230" t="s">
        <v>2775</v>
      </c>
      <c r="I159" s="230" t="s">
        <v>76</v>
      </c>
      <c r="J159" s="230" t="s">
        <v>77</v>
      </c>
      <c r="K159" s="230" t="s">
        <v>23</v>
      </c>
      <c r="L159" s="230" t="s">
        <v>2775</v>
      </c>
      <c r="M159" s="230" t="s">
        <v>6283</v>
      </c>
      <c r="N159" s="230" t="s">
        <v>23</v>
      </c>
      <c r="Q159" s="230">
        <f>VLOOKUP(M159,LocID!$B$2:$I$1995,8, FALSE)</f>
        <v>415</v>
      </c>
    </row>
    <row r="160" spans="1:17" x14ac:dyDescent="0.25">
      <c r="A160" s="230" t="s">
        <v>7835</v>
      </c>
      <c r="B160" s="230">
        <v>1136</v>
      </c>
      <c r="C160" s="230" t="s">
        <v>5854</v>
      </c>
      <c r="D160" s="230">
        <v>2010.626</v>
      </c>
      <c r="E160" s="230" t="s">
        <v>274</v>
      </c>
      <c r="F160" s="230" t="s">
        <v>2911</v>
      </c>
      <c r="G160" s="230" t="s">
        <v>2912</v>
      </c>
      <c r="H160" s="230" t="s">
        <v>2908</v>
      </c>
      <c r="I160" s="230" t="s">
        <v>380</v>
      </c>
      <c r="J160" s="230" t="s">
        <v>51</v>
      </c>
      <c r="K160" s="230" t="s">
        <v>52</v>
      </c>
      <c r="L160" s="230" t="s">
        <v>2908</v>
      </c>
      <c r="M160" s="230" t="s">
        <v>6299</v>
      </c>
      <c r="N160" s="230" t="s">
        <v>52</v>
      </c>
      <c r="Q160" s="230">
        <f>VLOOKUP(M160,LocID!$B$2:$I$1995,8, FALSE)</f>
        <v>431</v>
      </c>
    </row>
    <row r="161" spans="1:17" x14ac:dyDescent="0.25">
      <c r="A161" s="230" t="s">
        <v>7836</v>
      </c>
      <c r="B161" s="230">
        <v>1137</v>
      </c>
      <c r="C161" s="230" t="s">
        <v>5854</v>
      </c>
      <c r="D161" s="230">
        <v>2011.164</v>
      </c>
      <c r="E161" s="230" t="s">
        <v>274</v>
      </c>
      <c r="F161" s="230" t="s">
        <v>3896</v>
      </c>
      <c r="G161" s="230" t="s">
        <v>3897</v>
      </c>
      <c r="H161" s="230" t="s">
        <v>3898</v>
      </c>
      <c r="I161" s="230" t="s">
        <v>76</v>
      </c>
      <c r="J161" s="230" t="s">
        <v>459</v>
      </c>
      <c r="K161" s="230" t="s">
        <v>23</v>
      </c>
      <c r="L161" s="230" t="s">
        <v>3898</v>
      </c>
      <c r="M161" s="230" t="s">
        <v>6376</v>
      </c>
      <c r="N161" s="230" t="s">
        <v>23</v>
      </c>
      <c r="Q161" s="230">
        <f>VLOOKUP(M161,LocID!$B$2:$I$1995,8, FALSE)</f>
        <v>525</v>
      </c>
    </row>
    <row r="162" spans="1:17" x14ac:dyDescent="0.25">
      <c r="A162" s="230" t="s">
        <v>7837</v>
      </c>
      <c r="B162" s="230">
        <v>1138</v>
      </c>
      <c r="C162" s="230" t="s">
        <v>5854</v>
      </c>
      <c r="D162" s="230">
        <v>2010.6310000000001</v>
      </c>
      <c r="E162" s="230" t="s">
        <v>274</v>
      </c>
      <c r="F162" s="230" t="s">
        <v>1238</v>
      </c>
      <c r="G162" s="230" t="s">
        <v>1235</v>
      </c>
      <c r="H162" s="230" t="s">
        <v>1233</v>
      </c>
      <c r="I162" s="230" t="s">
        <v>261</v>
      </c>
      <c r="J162" s="230" t="s">
        <v>123</v>
      </c>
      <c r="K162" s="230" t="s">
        <v>52</v>
      </c>
      <c r="L162" s="230" t="s">
        <v>1233</v>
      </c>
      <c r="M162" s="230" t="s">
        <v>6062</v>
      </c>
      <c r="N162" s="230" t="s">
        <v>52</v>
      </c>
      <c r="Q162" s="230">
        <f>VLOOKUP(M162,LocID!$B$2:$I$1995,8, FALSE)</f>
        <v>174</v>
      </c>
    </row>
    <row r="163" spans="1:17" x14ac:dyDescent="0.25">
      <c r="A163" s="230" t="s">
        <v>7838</v>
      </c>
      <c r="B163" s="230">
        <v>1139</v>
      </c>
      <c r="C163" s="230" t="s">
        <v>5854</v>
      </c>
      <c r="D163" s="230">
        <v>2010.769</v>
      </c>
      <c r="E163" s="230" t="s">
        <v>274</v>
      </c>
      <c r="F163" s="230" t="s">
        <v>275</v>
      </c>
      <c r="G163" s="230" t="s">
        <v>276</v>
      </c>
      <c r="H163" s="230" t="s">
        <v>271</v>
      </c>
      <c r="I163" s="230" t="s">
        <v>160</v>
      </c>
      <c r="J163" s="230" t="s">
        <v>161</v>
      </c>
      <c r="K163" s="230" t="s">
        <v>23</v>
      </c>
      <c r="L163" s="230" t="s">
        <v>271</v>
      </c>
      <c r="M163" s="230" t="s">
        <v>5930</v>
      </c>
      <c r="N163" s="230" t="s">
        <v>23</v>
      </c>
      <c r="Q163" s="230">
        <f>VLOOKUP(M163,LocID!$B$2:$I$1995,8, FALSE)</f>
        <v>33</v>
      </c>
    </row>
    <row r="164" spans="1:17" x14ac:dyDescent="0.25">
      <c r="A164" s="230" t="s">
        <v>6827</v>
      </c>
      <c r="B164" s="230">
        <v>114</v>
      </c>
      <c r="C164" s="230" t="s">
        <v>5854</v>
      </c>
      <c r="D164" s="230">
        <v>2015.0449000000001</v>
      </c>
      <c r="E164" s="230" t="s">
        <v>138</v>
      </c>
      <c r="F164" s="230" t="s">
        <v>3651</v>
      </c>
      <c r="G164" s="230" t="s">
        <v>3641</v>
      </c>
      <c r="H164" s="230" t="s">
        <v>3628</v>
      </c>
      <c r="I164" s="230" t="s">
        <v>76</v>
      </c>
      <c r="J164" s="230" t="s">
        <v>77</v>
      </c>
      <c r="K164" s="230" t="s">
        <v>23</v>
      </c>
      <c r="L164" s="230" t="s">
        <v>3628</v>
      </c>
      <c r="M164" s="230" t="s">
        <v>4527</v>
      </c>
      <c r="N164" s="230" t="s">
        <v>23</v>
      </c>
      <c r="Q164" s="230">
        <f>VLOOKUP(M164,LocID!$B$2:$I$1995,8, FALSE)</f>
        <v>497</v>
      </c>
    </row>
    <row r="165" spans="1:17" x14ac:dyDescent="0.25">
      <c r="A165" s="230" t="s">
        <v>7839</v>
      </c>
      <c r="B165" s="230">
        <v>1140</v>
      </c>
      <c r="C165" s="230" t="s">
        <v>5854</v>
      </c>
      <c r="D165" s="230">
        <v>2011.01</v>
      </c>
      <c r="E165" s="230" t="s">
        <v>274</v>
      </c>
      <c r="F165" s="230" t="s">
        <v>1010</v>
      </c>
      <c r="G165" s="230" t="s">
        <v>1022</v>
      </c>
      <c r="H165" s="230" t="s">
        <v>1023</v>
      </c>
      <c r="I165" s="230" t="s">
        <v>488</v>
      </c>
      <c r="J165" s="230" t="s">
        <v>61</v>
      </c>
      <c r="K165" s="230" t="s">
        <v>52</v>
      </c>
      <c r="L165" s="230" t="s">
        <v>1023</v>
      </c>
      <c r="M165" s="230" t="s">
        <v>6022</v>
      </c>
      <c r="N165" s="230" t="s">
        <v>52</v>
      </c>
      <c r="Q165" s="230">
        <f>VLOOKUP(M165,LocID!$B$2:$I$1995,8, FALSE)</f>
        <v>130</v>
      </c>
    </row>
    <row r="166" spans="1:17" x14ac:dyDescent="0.25">
      <c r="A166" s="230" t="s">
        <v>7840</v>
      </c>
      <c r="B166" s="230">
        <v>1141</v>
      </c>
      <c r="C166" s="230" t="s">
        <v>5854</v>
      </c>
      <c r="D166" s="230">
        <v>2010.6</v>
      </c>
      <c r="E166" s="230" t="s">
        <v>274</v>
      </c>
      <c r="F166" s="230" t="s">
        <v>2828</v>
      </c>
      <c r="G166" s="230" t="s">
        <v>2825</v>
      </c>
      <c r="H166" s="230" t="s">
        <v>2823</v>
      </c>
      <c r="I166" s="230" t="s">
        <v>320</v>
      </c>
      <c r="J166" s="230" t="s">
        <v>51</v>
      </c>
      <c r="K166" s="230" t="s">
        <v>52</v>
      </c>
      <c r="L166" s="230" t="s">
        <v>2823</v>
      </c>
      <c r="M166" s="230" t="s">
        <v>6294</v>
      </c>
      <c r="N166" s="230" t="s">
        <v>52</v>
      </c>
      <c r="Q166" s="230">
        <f>VLOOKUP(M166,LocID!$B$2:$I$1995,8, FALSE)</f>
        <v>426</v>
      </c>
    </row>
    <row r="167" spans="1:17" x14ac:dyDescent="0.25">
      <c r="A167" s="230" t="s">
        <v>7841</v>
      </c>
      <c r="B167" s="230">
        <v>1142</v>
      </c>
      <c r="C167" s="230" t="s">
        <v>5854</v>
      </c>
      <c r="D167" s="230">
        <v>2010.7449999999999</v>
      </c>
      <c r="E167" s="230" t="s">
        <v>274</v>
      </c>
      <c r="F167" s="230" t="s">
        <v>4280</v>
      </c>
      <c r="G167" s="230" t="s">
        <v>4281</v>
      </c>
      <c r="H167" s="230" t="s">
        <v>2997</v>
      </c>
      <c r="I167" s="230" t="s">
        <v>2996</v>
      </c>
      <c r="J167" s="230" t="s">
        <v>51</v>
      </c>
      <c r="K167" s="230" t="s">
        <v>26</v>
      </c>
      <c r="L167" s="230" t="s">
        <v>2997</v>
      </c>
      <c r="M167" s="230" t="s">
        <v>4536</v>
      </c>
      <c r="N167" s="230" t="s">
        <v>26</v>
      </c>
      <c r="Q167" s="230">
        <f>VLOOKUP(M167,LocID!$B$2:$I$1995,8, FALSE)</f>
        <v>447</v>
      </c>
    </row>
    <row r="168" spans="1:17" x14ac:dyDescent="0.25">
      <c r="A168" s="230" t="s">
        <v>7842</v>
      </c>
      <c r="B168" s="230">
        <v>1143</v>
      </c>
      <c r="C168" s="230" t="s">
        <v>5854</v>
      </c>
      <c r="D168" s="230">
        <v>2011.1790000000001</v>
      </c>
      <c r="E168" s="230" t="s">
        <v>274</v>
      </c>
      <c r="F168" s="230" t="s">
        <v>1967</v>
      </c>
      <c r="G168" s="230" t="s">
        <v>570</v>
      </c>
      <c r="H168" s="230" t="s">
        <v>1968</v>
      </c>
      <c r="I168" s="230" t="s">
        <v>49</v>
      </c>
      <c r="J168" s="230" t="s">
        <v>51</v>
      </c>
      <c r="K168" s="230" t="s">
        <v>26</v>
      </c>
      <c r="L168" s="230" t="s">
        <v>1968</v>
      </c>
      <c r="M168" s="230" t="s">
        <v>6198</v>
      </c>
      <c r="N168" s="230" t="s">
        <v>26</v>
      </c>
      <c r="Q168" s="230">
        <f>VLOOKUP(M168,LocID!$B$2:$I$1995,8, FALSE)</f>
        <v>322</v>
      </c>
    </row>
    <row r="169" spans="1:17" x14ac:dyDescent="0.25">
      <c r="A169" s="230" t="s">
        <v>7843</v>
      </c>
      <c r="B169" s="230">
        <v>1144</v>
      </c>
      <c r="C169" s="230" t="s">
        <v>5854</v>
      </c>
      <c r="D169" s="230">
        <v>2011.154</v>
      </c>
      <c r="E169" s="230" t="s">
        <v>274</v>
      </c>
      <c r="F169" s="230" t="s">
        <v>2500</v>
      </c>
      <c r="G169" s="230" t="s">
        <v>2423</v>
      </c>
      <c r="H169" s="230" t="s">
        <v>2414</v>
      </c>
      <c r="I169" s="230" t="s">
        <v>76</v>
      </c>
      <c r="J169" s="230" t="s">
        <v>459</v>
      </c>
      <c r="K169" s="230" t="s">
        <v>52</v>
      </c>
      <c r="L169" s="230" t="s">
        <v>2414</v>
      </c>
      <c r="M169" s="230" t="s">
        <v>4518</v>
      </c>
      <c r="N169" s="230" t="s">
        <v>52</v>
      </c>
      <c r="Q169" s="230">
        <f>VLOOKUP(M169,LocID!$B$2:$I$1995,8, FALSE)</f>
        <v>387</v>
      </c>
    </row>
    <row r="170" spans="1:17" x14ac:dyDescent="0.25">
      <c r="A170" s="230" t="s">
        <v>7844</v>
      </c>
      <c r="B170" s="230">
        <v>1145</v>
      </c>
      <c r="C170" s="230" t="s">
        <v>5854</v>
      </c>
      <c r="D170" s="230">
        <v>2010.673</v>
      </c>
      <c r="E170" s="230" t="s">
        <v>274</v>
      </c>
      <c r="F170" s="230" t="s">
        <v>555</v>
      </c>
      <c r="G170" s="230" t="s">
        <v>556</v>
      </c>
      <c r="H170" s="230" t="s">
        <v>533</v>
      </c>
      <c r="I170" s="230" t="s">
        <v>49</v>
      </c>
      <c r="J170" s="230" t="s">
        <v>51</v>
      </c>
      <c r="K170" s="230" t="s">
        <v>23</v>
      </c>
      <c r="L170" s="230" t="s">
        <v>533</v>
      </c>
      <c r="M170" s="230" t="s">
        <v>4499</v>
      </c>
      <c r="N170" s="230" t="s">
        <v>23</v>
      </c>
      <c r="Q170" s="230">
        <f>VLOOKUP(M170,LocID!$B$2:$I$1995,8, FALSE)</f>
        <v>65</v>
      </c>
    </row>
    <row r="171" spans="1:17" x14ac:dyDescent="0.25">
      <c r="A171" s="230" t="s">
        <v>7845</v>
      </c>
      <c r="B171" s="230">
        <v>1146</v>
      </c>
      <c r="C171" s="230" t="s">
        <v>5854</v>
      </c>
      <c r="D171" s="230">
        <v>2010.683</v>
      </c>
      <c r="E171" s="230" t="s">
        <v>274</v>
      </c>
      <c r="F171" s="230" t="s">
        <v>3392</v>
      </c>
      <c r="G171" s="230" t="s">
        <v>3393</v>
      </c>
      <c r="H171" s="230" t="s">
        <v>3294</v>
      </c>
      <c r="I171" s="230" t="s">
        <v>76</v>
      </c>
      <c r="J171" s="230" t="s">
        <v>77</v>
      </c>
      <c r="K171" s="230" t="s">
        <v>52</v>
      </c>
      <c r="L171" s="230" t="s">
        <v>3294</v>
      </c>
      <c r="M171" s="230" t="s">
        <v>4526</v>
      </c>
      <c r="N171" s="230" t="s">
        <v>52</v>
      </c>
      <c r="Q171" s="230">
        <f>VLOOKUP(M171,LocID!$B$2:$I$1995,8, FALSE)</f>
        <v>489</v>
      </c>
    </row>
    <row r="172" spans="1:17" x14ac:dyDescent="0.25">
      <c r="A172" s="230" t="s">
        <v>7846</v>
      </c>
      <c r="B172" s="230">
        <v>1147</v>
      </c>
      <c r="C172" s="230" t="s">
        <v>5854</v>
      </c>
      <c r="D172" s="230">
        <v>2011.027</v>
      </c>
      <c r="E172" s="230" t="s">
        <v>274</v>
      </c>
      <c r="F172" s="230" t="s">
        <v>4019</v>
      </c>
      <c r="G172" s="230" t="s">
        <v>4020</v>
      </c>
      <c r="H172" s="230" t="s">
        <v>4014</v>
      </c>
      <c r="I172" s="230" t="s">
        <v>76</v>
      </c>
      <c r="J172" s="230" t="s">
        <v>77</v>
      </c>
      <c r="K172" s="230" t="s">
        <v>52</v>
      </c>
      <c r="L172" s="230" t="s">
        <v>4014</v>
      </c>
      <c r="M172" s="230" t="s">
        <v>6388</v>
      </c>
      <c r="N172" s="230" t="s">
        <v>52</v>
      </c>
      <c r="Q172" s="230">
        <f>VLOOKUP(M172,LocID!$B$2:$I$1995,8, FALSE)</f>
        <v>541</v>
      </c>
    </row>
    <row r="173" spans="1:17" x14ac:dyDescent="0.25">
      <c r="A173" s="230" t="s">
        <v>7847</v>
      </c>
      <c r="B173" s="230">
        <v>1148</v>
      </c>
      <c r="C173" s="230" t="s">
        <v>5854</v>
      </c>
      <c r="D173" s="230">
        <v>2010.693</v>
      </c>
      <c r="E173" s="230" t="s">
        <v>274</v>
      </c>
      <c r="F173" s="230" t="s">
        <v>3209</v>
      </c>
      <c r="G173" s="230" t="s">
        <v>3210</v>
      </c>
      <c r="H173" s="230" t="s">
        <v>3202</v>
      </c>
      <c r="I173" s="230" t="s">
        <v>660</v>
      </c>
      <c r="J173" s="230" t="s">
        <v>245</v>
      </c>
      <c r="K173" s="230" t="s">
        <v>52</v>
      </c>
      <c r="L173" s="230" t="s">
        <v>3202</v>
      </c>
      <c r="M173" s="230" t="s">
        <v>6337</v>
      </c>
      <c r="N173" s="230" t="s">
        <v>52</v>
      </c>
      <c r="Q173" s="230">
        <f>VLOOKUP(M173,LocID!$B$2:$I$1995,8, FALSE)</f>
        <v>479</v>
      </c>
    </row>
    <row r="174" spans="1:17" x14ac:dyDescent="0.25">
      <c r="A174" s="230" t="s">
        <v>7848</v>
      </c>
      <c r="B174" s="230">
        <v>1149</v>
      </c>
      <c r="C174" s="230" t="s">
        <v>5854</v>
      </c>
      <c r="D174" s="230">
        <v>2011.0440000000001</v>
      </c>
      <c r="E174" s="230" t="s">
        <v>274</v>
      </c>
      <c r="F174" s="230" t="s">
        <v>4359</v>
      </c>
      <c r="G174" s="230" t="s">
        <v>4360</v>
      </c>
      <c r="H174" s="230" t="s">
        <v>4361</v>
      </c>
      <c r="I174" s="230" t="s">
        <v>107</v>
      </c>
      <c r="J174" s="230" t="s">
        <v>51</v>
      </c>
      <c r="K174" s="230" t="s">
        <v>52</v>
      </c>
      <c r="L174" s="230" t="s">
        <v>4361</v>
      </c>
      <c r="M174" s="230" t="s">
        <v>6431</v>
      </c>
      <c r="N174" s="230" t="s">
        <v>52</v>
      </c>
      <c r="Q174" s="230">
        <f>VLOOKUP(M174,LocID!$B$2:$I$1995,8, FALSE)</f>
        <v>586</v>
      </c>
    </row>
    <row r="175" spans="1:17" x14ac:dyDescent="0.25">
      <c r="A175" s="230" t="s">
        <v>6828</v>
      </c>
      <c r="B175" s="230">
        <v>115</v>
      </c>
      <c r="C175" s="230" t="s">
        <v>5854</v>
      </c>
      <c r="D175" s="230">
        <v>2015.0347999999999</v>
      </c>
      <c r="E175" s="230" t="s">
        <v>138</v>
      </c>
      <c r="F175" s="230" t="s">
        <v>1725</v>
      </c>
      <c r="G175" s="230" t="s">
        <v>1718</v>
      </c>
      <c r="H175" s="230" t="s">
        <v>1719</v>
      </c>
      <c r="I175" s="230" t="s">
        <v>1475</v>
      </c>
      <c r="J175" s="230" t="s">
        <v>245</v>
      </c>
      <c r="K175" s="230" t="s">
        <v>52</v>
      </c>
      <c r="L175" s="230" t="s">
        <v>1719</v>
      </c>
      <c r="M175" s="230" t="s">
        <v>6158</v>
      </c>
      <c r="N175" s="230" t="s">
        <v>52</v>
      </c>
      <c r="Q175" s="230">
        <f>VLOOKUP(M175,LocID!$B$2:$I$1995,8, FALSE)</f>
        <v>281</v>
      </c>
    </row>
    <row r="176" spans="1:17" x14ac:dyDescent="0.25">
      <c r="A176" s="230" t="s">
        <v>7849</v>
      </c>
      <c r="B176" s="230">
        <v>1150</v>
      </c>
      <c r="C176" s="230" t="s">
        <v>5854</v>
      </c>
      <c r="D176" s="230">
        <v>2011.1030000000001</v>
      </c>
      <c r="E176" s="230" t="s">
        <v>274</v>
      </c>
      <c r="F176" s="230" t="s">
        <v>3914</v>
      </c>
      <c r="G176" s="230" t="s">
        <v>3908</v>
      </c>
      <c r="H176" s="230" t="s">
        <v>3906</v>
      </c>
      <c r="I176" s="230" t="s">
        <v>76</v>
      </c>
      <c r="J176" s="230" t="s">
        <v>77</v>
      </c>
      <c r="K176" s="230" t="s">
        <v>26</v>
      </c>
      <c r="L176" s="230" t="s">
        <v>3906</v>
      </c>
      <c r="M176" s="230" t="s">
        <v>4532</v>
      </c>
      <c r="N176" s="230" t="s">
        <v>26</v>
      </c>
      <c r="Q176" s="230">
        <f>VLOOKUP(M176,LocID!$B$2:$I$1995,8, FALSE)</f>
        <v>527</v>
      </c>
    </row>
    <row r="177" spans="1:17" x14ac:dyDescent="0.25">
      <c r="A177" s="230" t="s">
        <v>7850</v>
      </c>
      <c r="B177" s="230">
        <v>1151</v>
      </c>
      <c r="C177" s="230" t="s">
        <v>5854</v>
      </c>
      <c r="D177" s="230">
        <v>2009.2670000000001</v>
      </c>
      <c r="E177" s="230" t="s">
        <v>274</v>
      </c>
      <c r="F177" s="230" t="s">
        <v>2913</v>
      </c>
      <c r="G177" s="230" t="s">
        <v>2914</v>
      </c>
      <c r="H177" s="230" t="s">
        <v>2908</v>
      </c>
      <c r="I177" s="230" t="s">
        <v>380</v>
      </c>
      <c r="J177" s="230" t="s">
        <v>55</v>
      </c>
      <c r="K177" s="230" t="s">
        <v>98</v>
      </c>
      <c r="L177" s="230" t="s">
        <v>2908</v>
      </c>
      <c r="M177" s="230" t="s">
        <v>6299</v>
      </c>
      <c r="N177" s="230" t="s">
        <v>98</v>
      </c>
      <c r="Q177" s="230">
        <f>VLOOKUP(M177,LocID!$B$2:$I$1995,8, FALSE)</f>
        <v>431</v>
      </c>
    </row>
    <row r="178" spans="1:17" x14ac:dyDescent="0.25">
      <c r="A178" s="230" t="s">
        <v>7851</v>
      </c>
      <c r="B178" s="230">
        <v>1153</v>
      </c>
      <c r="C178" s="230" t="s">
        <v>5854</v>
      </c>
      <c r="D178" s="230">
        <v>2010.6959999999999</v>
      </c>
      <c r="E178" s="230" t="s">
        <v>274</v>
      </c>
      <c r="F178" s="230" t="s">
        <v>1247</v>
      </c>
      <c r="G178" s="230" t="s">
        <v>1248</v>
      </c>
      <c r="H178" s="230" t="s">
        <v>1244</v>
      </c>
      <c r="I178" s="230" t="s">
        <v>144</v>
      </c>
      <c r="J178" s="230" t="s">
        <v>51</v>
      </c>
      <c r="K178" s="230" t="s">
        <v>98</v>
      </c>
      <c r="L178" s="230" t="s">
        <v>1244</v>
      </c>
      <c r="M178" s="230" t="s">
        <v>6064</v>
      </c>
      <c r="N178" s="230" t="s">
        <v>98</v>
      </c>
      <c r="Q178" s="230">
        <f>VLOOKUP(M178,LocID!$B$2:$I$1995,8, FALSE)</f>
        <v>176</v>
      </c>
    </row>
    <row r="179" spans="1:17" x14ac:dyDescent="0.25">
      <c r="A179" s="230" t="s">
        <v>7852</v>
      </c>
      <c r="B179" s="230">
        <v>1154</v>
      </c>
      <c r="C179" s="230" t="s">
        <v>5854</v>
      </c>
      <c r="D179" s="230">
        <v>2011.0060000000001</v>
      </c>
      <c r="E179" s="230" t="s">
        <v>274</v>
      </c>
      <c r="F179" s="230" t="s">
        <v>2297</v>
      </c>
      <c r="G179" s="230" t="s">
        <v>1090</v>
      </c>
      <c r="H179" s="230" t="s">
        <v>2273</v>
      </c>
      <c r="I179" s="230" t="s">
        <v>107</v>
      </c>
      <c r="J179" s="230" t="s">
        <v>51</v>
      </c>
      <c r="K179" s="230" t="s">
        <v>23</v>
      </c>
      <c r="L179" s="230" t="s">
        <v>2273</v>
      </c>
      <c r="M179" s="230" t="s">
        <v>4516</v>
      </c>
      <c r="N179" s="230" t="s">
        <v>23</v>
      </c>
      <c r="Q179" s="230">
        <f>VLOOKUP(M179,LocID!$B$2:$I$1995,8, FALSE)</f>
        <v>370</v>
      </c>
    </row>
    <row r="180" spans="1:17" x14ac:dyDescent="0.25">
      <c r="A180" s="230" t="s">
        <v>7853</v>
      </c>
      <c r="B180" s="230">
        <v>1155</v>
      </c>
      <c r="C180" s="230" t="s">
        <v>5854</v>
      </c>
      <c r="D180" s="230">
        <v>2010.721</v>
      </c>
      <c r="E180" s="230" t="s">
        <v>274</v>
      </c>
      <c r="F180" s="230" t="s">
        <v>1593</v>
      </c>
      <c r="G180" s="230" t="s">
        <v>1585</v>
      </c>
      <c r="H180" s="230" t="s">
        <v>1586</v>
      </c>
      <c r="I180" s="230" t="s">
        <v>250</v>
      </c>
      <c r="J180" s="230" t="s">
        <v>161</v>
      </c>
      <c r="K180" s="230" t="s">
        <v>52</v>
      </c>
      <c r="L180" s="230" t="s">
        <v>1586</v>
      </c>
      <c r="M180" s="230" t="s">
        <v>6128</v>
      </c>
      <c r="N180" s="230" t="s">
        <v>52</v>
      </c>
      <c r="Q180" s="230">
        <f>VLOOKUP(M180,LocID!$B$2:$I$1995,8, FALSE)</f>
        <v>250</v>
      </c>
    </row>
    <row r="181" spans="1:17" x14ac:dyDescent="0.25">
      <c r="A181" s="230" t="s">
        <v>7854</v>
      </c>
      <c r="B181" s="230">
        <v>1156</v>
      </c>
      <c r="C181" s="230" t="s">
        <v>5854</v>
      </c>
      <c r="D181" s="230">
        <v>2011.0350000000001</v>
      </c>
      <c r="E181" s="230" t="s">
        <v>274</v>
      </c>
      <c r="F181" s="230" t="s">
        <v>3797</v>
      </c>
      <c r="G181" s="230" t="s">
        <v>3798</v>
      </c>
      <c r="H181" s="230" t="s">
        <v>3750</v>
      </c>
      <c r="I181" s="230" t="s">
        <v>261</v>
      </c>
      <c r="J181" s="230" t="s">
        <v>123</v>
      </c>
      <c r="K181" s="230" t="s">
        <v>23</v>
      </c>
      <c r="L181" s="230" t="s">
        <v>3750</v>
      </c>
      <c r="M181" s="230" t="s">
        <v>4530</v>
      </c>
      <c r="N181" s="230" t="s">
        <v>23</v>
      </c>
      <c r="Q181" s="230">
        <f>VLOOKUP(M181,LocID!$B$2:$I$1995,8, FALSE)</f>
        <v>513</v>
      </c>
    </row>
    <row r="182" spans="1:17" x14ac:dyDescent="0.25">
      <c r="A182" s="230" t="s">
        <v>7855</v>
      </c>
      <c r="B182" s="230">
        <v>1157</v>
      </c>
      <c r="C182" s="230" t="s">
        <v>5854</v>
      </c>
      <c r="D182" s="230">
        <v>2011.0050000000001</v>
      </c>
      <c r="E182" s="230" t="s">
        <v>274</v>
      </c>
      <c r="F182" s="230" t="s">
        <v>3799</v>
      </c>
      <c r="G182" s="230" t="s">
        <v>3775</v>
      </c>
      <c r="H182" s="230" t="s">
        <v>3750</v>
      </c>
      <c r="I182" s="230" t="s">
        <v>261</v>
      </c>
      <c r="J182" s="230" t="s">
        <v>123</v>
      </c>
      <c r="K182" s="230" t="s">
        <v>52</v>
      </c>
      <c r="L182" s="230" t="s">
        <v>3750</v>
      </c>
      <c r="M182" s="230" t="s">
        <v>4530</v>
      </c>
      <c r="N182" s="230" t="s">
        <v>52</v>
      </c>
      <c r="Q182" s="230">
        <f>VLOOKUP(M182,LocID!$B$2:$I$1995,8, FALSE)</f>
        <v>513</v>
      </c>
    </row>
    <row r="183" spans="1:17" x14ac:dyDescent="0.25">
      <c r="A183" s="230" t="s">
        <v>7856</v>
      </c>
      <c r="B183" s="230">
        <v>1158</v>
      </c>
      <c r="C183" s="230" t="s">
        <v>5854</v>
      </c>
      <c r="D183" s="230">
        <v>2011.002</v>
      </c>
      <c r="E183" s="230" t="s">
        <v>274</v>
      </c>
      <c r="F183" s="230" t="s">
        <v>3999</v>
      </c>
      <c r="G183" s="230" t="s">
        <v>3997</v>
      </c>
      <c r="H183" s="230" t="s">
        <v>3998</v>
      </c>
      <c r="I183" s="230" t="s">
        <v>1475</v>
      </c>
      <c r="J183" s="230" t="s">
        <v>245</v>
      </c>
      <c r="K183" s="230" t="s">
        <v>23</v>
      </c>
      <c r="L183" s="230" t="s">
        <v>3998</v>
      </c>
      <c r="M183" s="230" t="s">
        <v>4534</v>
      </c>
      <c r="N183" s="230" t="s">
        <v>23</v>
      </c>
      <c r="Q183" s="230">
        <f>VLOOKUP(M183,LocID!$B$2:$I$1995,8, FALSE)</f>
        <v>538</v>
      </c>
    </row>
    <row r="184" spans="1:17" x14ac:dyDescent="0.25">
      <c r="A184" s="230" t="s">
        <v>7857</v>
      </c>
      <c r="B184" s="230">
        <v>1159</v>
      </c>
      <c r="C184" s="230" t="s">
        <v>5854</v>
      </c>
      <c r="D184" s="230">
        <v>2010.675</v>
      </c>
      <c r="E184" s="230" t="s">
        <v>274</v>
      </c>
      <c r="F184" s="230" t="s">
        <v>1699</v>
      </c>
      <c r="G184" s="230" t="s">
        <v>1700</v>
      </c>
      <c r="H184" s="230" t="s">
        <v>1701</v>
      </c>
      <c r="I184" s="230" t="s">
        <v>156</v>
      </c>
      <c r="J184" s="230" t="s">
        <v>51</v>
      </c>
      <c r="K184" s="230" t="s">
        <v>26</v>
      </c>
      <c r="L184" s="230" t="s">
        <v>1701</v>
      </c>
      <c r="M184" s="230" t="s">
        <v>6153</v>
      </c>
      <c r="N184" s="230" t="s">
        <v>26</v>
      </c>
      <c r="Q184" s="230">
        <f>VLOOKUP(M184,LocID!$B$2:$I$1995,8, FALSE)</f>
        <v>276</v>
      </c>
    </row>
    <row r="185" spans="1:17" x14ac:dyDescent="0.25">
      <c r="A185" s="230" t="s">
        <v>6829</v>
      </c>
      <c r="B185" s="230">
        <v>116</v>
      </c>
      <c r="C185" s="230" t="s">
        <v>5854</v>
      </c>
      <c r="D185" s="230">
        <v>2015.0008</v>
      </c>
      <c r="E185" s="230" t="s">
        <v>138</v>
      </c>
      <c r="F185" s="230" t="s">
        <v>4217</v>
      </c>
      <c r="G185" s="230" t="s">
        <v>4218</v>
      </c>
      <c r="H185" s="230" t="s">
        <v>4219</v>
      </c>
      <c r="I185" s="230" t="s">
        <v>261</v>
      </c>
      <c r="J185" s="230" t="s">
        <v>123</v>
      </c>
      <c r="K185" s="230" t="s">
        <v>52</v>
      </c>
      <c r="L185" s="230" t="s">
        <v>4219</v>
      </c>
      <c r="M185" s="230" t="s">
        <v>6426</v>
      </c>
      <c r="N185" s="230" t="s">
        <v>52</v>
      </c>
      <c r="Q185" s="230">
        <f>VLOOKUP(M185,LocID!$B$2:$I$1995,8, FALSE)</f>
        <v>580</v>
      </c>
    </row>
    <row r="186" spans="1:17" x14ac:dyDescent="0.25">
      <c r="A186" s="230" t="s">
        <v>7858</v>
      </c>
      <c r="B186" s="230">
        <v>1160</v>
      </c>
      <c r="C186" s="230" t="s">
        <v>5854</v>
      </c>
      <c r="D186" s="230">
        <v>2011.175</v>
      </c>
      <c r="E186" s="230" t="s">
        <v>274</v>
      </c>
      <c r="F186" s="230" t="s">
        <v>1849</v>
      </c>
      <c r="G186" s="230" t="s">
        <v>1850</v>
      </c>
      <c r="H186" s="230" t="s">
        <v>1832</v>
      </c>
      <c r="I186" s="230" t="s">
        <v>76</v>
      </c>
      <c r="J186" s="230" t="s">
        <v>459</v>
      </c>
      <c r="K186" s="230" t="s">
        <v>23</v>
      </c>
      <c r="L186" s="230" t="s">
        <v>1832</v>
      </c>
      <c r="M186" s="230" t="s">
        <v>4512</v>
      </c>
      <c r="N186" s="230" t="s">
        <v>23</v>
      </c>
      <c r="Q186" s="230">
        <f>VLOOKUP(M186,LocID!$B$2:$I$1995,8, FALSE)</f>
        <v>300</v>
      </c>
    </row>
    <row r="187" spans="1:17" x14ac:dyDescent="0.25">
      <c r="A187" s="230" t="s">
        <v>7859</v>
      </c>
      <c r="B187" s="230">
        <v>1161</v>
      </c>
      <c r="C187" s="230" t="s">
        <v>5854</v>
      </c>
      <c r="D187" s="230">
        <v>2012.4349999999999</v>
      </c>
      <c r="E187" s="230" t="s">
        <v>274</v>
      </c>
      <c r="F187" s="230" t="s">
        <v>4465</v>
      </c>
      <c r="G187" s="230" t="s">
        <v>708</v>
      </c>
      <c r="H187" s="230" t="s">
        <v>4466</v>
      </c>
      <c r="I187" s="230" t="s">
        <v>20</v>
      </c>
      <c r="J187" s="230" t="s">
        <v>22</v>
      </c>
      <c r="K187" s="230" t="s">
        <v>23</v>
      </c>
      <c r="L187" s="230" t="s">
        <v>4466</v>
      </c>
      <c r="M187" s="230" t="s">
        <v>6457</v>
      </c>
      <c r="N187" s="230" t="s">
        <v>23</v>
      </c>
      <c r="Q187" s="230">
        <f>VLOOKUP(M187,LocID!$B$2:$I$1995,8, FALSE)</f>
        <v>615</v>
      </c>
    </row>
    <row r="188" spans="1:17" x14ac:dyDescent="0.25">
      <c r="A188" s="230" t="s">
        <v>7860</v>
      </c>
      <c r="B188" s="230">
        <v>1162</v>
      </c>
      <c r="C188" s="230" t="s">
        <v>5854</v>
      </c>
      <c r="D188" s="230">
        <v>2010.7529999999999</v>
      </c>
      <c r="E188" s="230" t="s">
        <v>274</v>
      </c>
      <c r="F188" s="230" t="s">
        <v>1917</v>
      </c>
      <c r="G188" s="230" t="s">
        <v>1914</v>
      </c>
      <c r="H188" s="230" t="s">
        <v>1912</v>
      </c>
      <c r="I188" s="230" t="s">
        <v>76</v>
      </c>
      <c r="J188" s="230" t="s">
        <v>77</v>
      </c>
      <c r="K188" s="230" t="s">
        <v>26</v>
      </c>
      <c r="L188" s="230" t="s">
        <v>1912</v>
      </c>
      <c r="M188" s="230" t="s">
        <v>6184</v>
      </c>
      <c r="N188" s="230" t="s">
        <v>26</v>
      </c>
      <c r="Q188" s="230">
        <f>VLOOKUP(M188,LocID!$B$2:$I$1995,8, FALSE)</f>
        <v>308</v>
      </c>
    </row>
    <row r="189" spans="1:17" x14ac:dyDescent="0.25">
      <c r="A189" s="230" t="s">
        <v>7861</v>
      </c>
      <c r="B189" s="230">
        <v>1163</v>
      </c>
      <c r="C189" s="230" t="s">
        <v>5854</v>
      </c>
      <c r="D189" s="230">
        <v>2010.7149999999999</v>
      </c>
      <c r="E189" s="230" t="s">
        <v>274</v>
      </c>
      <c r="F189" s="230" t="s">
        <v>1935</v>
      </c>
      <c r="G189" s="230" t="s">
        <v>1936</v>
      </c>
      <c r="H189" s="230" t="s">
        <v>1937</v>
      </c>
      <c r="I189" s="230" t="s">
        <v>76</v>
      </c>
      <c r="J189" s="230" t="s">
        <v>77</v>
      </c>
      <c r="K189" s="230" t="s">
        <v>52</v>
      </c>
      <c r="L189" s="230" t="s">
        <v>1937</v>
      </c>
      <c r="M189" s="230" t="s">
        <v>6190</v>
      </c>
      <c r="N189" s="230" t="s">
        <v>52</v>
      </c>
      <c r="Q189" s="230">
        <f>VLOOKUP(M189,LocID!$B$2:$I$1995,8, FALSE)</f>
        <v>314</v>
      </c>
    </row>
    <row r="190" spans="1:17" x14ac:dyDescent="0.25">
      <c r="A190" s="230" t="s">
        <v>7862</v>
      </c>
      <c r="B190" s="230">
        <v>1164</v>
      </c>
      <c r="C190" s="230" t="s">
        <v>5854</v>
      </c>
      <c r="D190" s="230">
        <v>2010.598</v>
      </c>
      <c r="E190" s="230" t="s">
        <v>274</v>
      </c>
      <c r="F190" s="230" t="s">
        <v>3872</v>
      </c>
      <c r="G190" s="230" t="s">
        <v>540</v>
      </c>
      <c r="H190" s="230" t="s">
        <v>3871</v>
      </c>
      <c r="I190" s="230" t="s">
        <v>49</v>
      </c>
      <c r="J190" s="230" t="s">
        <v>51</v>
      </c>
      <c r="K190" s="230" t="s">
        <v>26</v>
      </c>
      <c r="L190" s="230" t="s">
        <v>3871</v>
      </c>
      <c r="M190" s="230" t="s">
        <v>4531</v>
      </c>
      <c r="N190" s="230" t="s">
        <v>26</v>
      </c>
      <c r="Q190" s="230">
        <f>VLOOKUP(M190,LocID!$B$2:$I$1995,8, FALSE)</f>
        <v>520</v>
      </c>
    </row>
    <row r="191" spans="1:17" x14ac:dyDescent="0.25">
      <c r="A191" s="230" t="s">
        <v>7863</v>
      </c>
      <c r="B191" s="230">
        <v>1165</v>
      </c>
      <c r="C191" s="230" t="s">
        <v>5854</v>
      </c>
      <c r="D191" s="230">
        <v>2010.519</v>
      </c>
      <c r="E191" s="230" t="s">
        <v>274</v>
      </c>
      <c r="F191" s="230" t="s">
        <v>557</v>
      </c>
      <c r="G191" s="230" t="s">
        <v>558</v>
      </c>
      <c r="H191" s="230" t="s">
        <v>533</v>
      </c>
      <c r="I191" s="230" t="s">
        <v>49</v>
      </c>
      <c r="J191" s="230" t="s">
        <v>51</v>
      </c>
      <c r="K191" s="230" t="s">
        <v>26</v>
      </c>
      <c r="L191" s="230" t="s">
        <v>533</v>
      </c>
      <c r="M191" s="230" t="s">
        <v>4499</v>
      </c>
      <c r="N191" s="230" t="s">
        <v>26</v>
      </c>
      <c r="Q191" s="230">
        <f>VLOOKUP(M191,LocID!$B$2:$I$1995,8, FALSE)</f>
        <v>65</v>
      </c>
    </row>
    <row r="192" spans="1:17" x14ac:dyDescent="0.25">
      <c r="A192" s="230" t="s">
        <v>7864</v>
      </c>
      <c r="B192" s="230">
        <v>1166</v>
      </c>
      <c r="C192" s="230" t="s">
        <v>5854</v>
      </c>
      <c r="D192" s="230">
        <v>2011.1780000000001</v>
      </c>
      <c r="E192" s="230" t="s">
        <v>274</v>
      </c>
      <c r="F192" s="230" t="s">
        <v>1969</v>
      </c>
      <c r="G192" s="230" t="s">
        <v>570</v>
      </c>
      <c r="H192" s="230" t="s">
        <v>1968</v>
      </c>
      <c r="I192" s="230" t="s">
        <v>49</v>
      </c>
      <c r="J192" s="230" t="s">
        <v>51</v>
      </c>
      <c r="K192" s="230" t="s">
        <v>26</v>
      </c>
      <c r="L192" s="230" t="s">
        <v>1968</v>
      </c>
      <c r="M192" s="230" t="s">
        <v>6198</v>
      </c>
      <c r="N192" s="230" t="s">
        <v>26</v>
      </c>
      <c r="Q192" s="230">
        <f>VLOOKUP(M192,LocID!$B$2:$I$1995,8, FALSE)</f>
        <v>322</v>
      </c>
    </row>
    <row r="193" spans="1:17" x14ac:dyDescent="0.25">
      <c r="A193" s="230" t="s">
        <v>7865</v>
      </c>
      <c r="B193" s="230">
        <v>1167</v>
      </c>
      <c r="C193" s="230" t="s">
        <v>5854</v>
      </c>
      <c r="D193" s="230">
        <v>2010.605</v>
      </c>
      <c r="E193" s="230" t="s">
        <v>274</v>
      </c>
      <c r="F193" s="230" t="s">
        <v>2045</v>
      </c>
      <c r="G193" s="230" t="s">
        <v>2046</v>
      </c>
      <c r="H193" s="230" t="s">
        <v>2043</v>
      </c>
      <c r="I193" s="230" t="s">
        <v>76</v>
      </c>
      <c r="J193" s="230" t="s">
        <v>77</v>
      </c>
      <c r="K193" s="230" t="s">
        <v>26</v>
      </c>
      <c r="L193" s="230" t="s">
        <v>2043</v>
      </c>
      <c r="M193" s="230" t="s">
        <v>6208</v>
      </c>
      <c r="N193" s="230" t="s">
        <v>26</v>
      </c>
      <c r="Q193" s="230">
        <f>VLOOKUP(M193,LocID!$B$2:$I$1995,8, FALSE)</f>
        <v>332</v>
      </c>
    </row>
    <row r="194" spans="1:17" x14ac:dyDescent="0.25">
      <c r="A194" s="230" t="s">
        <v>7866</v>
      </c>
      <c r="B194" s="230">
        <v>1169</v>
      </c>
      <c r="C194" s="230" t="s">
        <v>5854</v>
      </c>
      <c r="D194" s="230">
        <v>2010.7370000000001</v>
      </c>
      <c r="E194" s="230" t="s">
        <v>274</v>
      </c>
      <c r="F194" s="230" t="s">
        <v>2939</v>
      </c>
      <c r="G194" s="230" t="s">
        <v>2940</v>
      </c>
      <c r="H194" s="230" t="s">
        <v>2941</v>
      </c>
      <c r="I194" s="230" t="s">
        <v>76</v>
      </c>
      <c r="J194" s="230" t="s">
        <v>77</v>
      </c>
      <c r="K194" s="230" t="s">
        <v>98</v>
      </c>
      <c r="L194" s="230" t="s">
        <v>2941</v>
      </c>
      <c r="M194" s="230" t="s">
        <v>6304</v>
      </c>
      <c r="N194" s="230" t="s">
        <v>98</v>
      </c>
      <c r="Q194" s="230">
        <f>VLOOKUP(M194,LocID!$B$2:$I$1995,8, FALSE)</f>
        <v>437</v>
      </c>
    </row>
    <row r="195" spans="1:17" x14ac:dyDescent="0.25">
      <c r="A195" s="230" t="s">
        <v>6830</v>
      </c>
      <c r="B195" s="230">
        <v>117</v>
      </c>
      <c r="C195" s="230" t="s">
        <v>5854</v>
      </c>
      <c r="D195" s="230">
        <v>2015.0682999999999</v>
      </c>
      <c r="E195" s="230" t="s">
        <v>138</v>
      </c>
      <c r="F195" s="230" t="s">
        <v>2889</v>
      </c>
      <c r="G195" s="230" t="s">
        <v>2873</v>
      </c>
      <c r="H195" s="230" t="s">
        <v>2823</v>
      </c>
      <c r="I195" s="230" t="s">
        <v>122</v>
      </c>
      <c r="J195" s="230" t="s">
        <v>123</v>
      </c>
      <c r="K195" s="230" t="s">
        <v>26</v>
      </c>
      <c r="L195" s="230" t="s">
        <v>2823</v>
      </c>
      <c r="M195" s="230" t="s">
        <v>6295</v>
      </c>
      <c r="N195" s="230" t="s">
        <v>26</v>
      </c>
      <c r="Q195" s="230">
        <f>VLOOKUP(M195,LocID!$B$2:$I$1995,8, FALSE)</f>
        <v>427</v>
      </c>
    </row>
    <row r="196" spans="1:17" x14ac:dyDescent="0.25">
      <c r="A196" s="230" t="s">
        <v>7867</v>
      </c>
      <c r="B196" s="230">
        <v>1170</v>
      </c>
      <c r="C196" s="230" t="s">
        <v>5854</v>
      </c>
      <c r="D196" s="230">
        <v>2010.704</v>
      </c>
      <c r="E196" s="230" t="s">
        <v>274</v>
      </c>
      <c r="F196" s="230" t="s">
        <v>2143</v>
      </c>
      <c r="G196" s="230" t="s">
        <v>2144</v>
      </c>
      <c r="H196" s="230" t="s">
        <v>2145</v>
      </c>
      <c r="I196" s="230" t="s">
        <v>526</v>
      </c>
      <c r="J196" s="230" t="s">
        <v>123</v>
      </c>
      <c r="K196" s="230" t="s">
        <v>23</v>
      </c>
      <c r="L196" s="230" t="s">
        <v>2145</v>
      </c>
      <c r="M196" s="230" t="s">
        <v>6225</v>
      </c>
      <c r="N196" s="230" t="s">
        <v>23</v>
      </c>
      <c r="Q196" s="230">
        <f>VLOOKUP(M196,LocID!$B$2:$I$1995,8, FALSE)</f>
        <v>350</v>
      </c>
    </row>
    <row r="197" spans="1:17" x14ac:dyDescent="0.25">
      <c r="A197" s="230" t="s">
        <v>7868</v>
      </c>
      <c r="B197" s="230">
        <v>1171</v>
      </c>
      <c r="C197" s="230" t="s">
        <v>5854</v>
      </c>
      <c r="D197" s="230">
        <v>2010.6969999999999</v>
      </c>
      <c r="E197" s="230" t="s">
        <v>274</v>
      </c>
      <c r="F197" s="230" t="s">
        <v>2501</v>
      </c>
      <c r="G197" s="230" t="s">
        <v>2433</v>
      </c>
      <c r="H197" s="230" t="s">
        <v>2414</v>
      </c>
      <c r="I197" s="230" t="s">
        <v>76</v>
      </c>
      <c r="J197" s="230" t="s">
        <v>77</v>
      </c>
      <c r="K197" s="230" t="s">
        <v>23</v>
      </c>
      <c r="L197" s="230" t="s">
        <v>2414</v>
      </c>
      <c r="M197" s="230" t="s">
        <v>4518</v>
      </c>
      <c r="N197" s="230" t="s">
        <v>23</v>
      </c>
      <c r="Q197" s="230">
        <f>VLOOKUP(M197,LocID!$B$2:$I$1995,8, FALSE)</f>
        <v>387</v>
      </c>
    </row>
    <row r="198" spans="1:17" x14ac:dyDescent="0.25">
      <c r="A198" s="230" t="s">
        <v>7869</v>
      </c>
      <c r="B198" s="230">
        <v>1172</v>
      </c>
      <c r="C198" s="230" t="s">
        <v>5854</v>
      </c>
      <c r="D198" s="230">
        <v>2011.181</v>
      </c>
      <c r="E198" s="230" t="s">
        <v>274</v>
      </c>
      <c r="F198" s="230" t="s">
        <v>2088</v>
      </c>
      <c r="G198" s="230" t="s">
        <v>2089</v>
      </c>
      <c r="H198" s="230" t="s">
        <v>2090</v>
      </c>
      <c r="I198" s="230" t="s">
        <v>501</v>
      </c>
      <c r="J198" s="230" t="s">
        <v>245</v>
      </c>
      <c r="K198" s="230" t="s">
        <v>52</v>
      </c>
      <c r="L198" s="230" t="s">
        <v>2090</v>
      </c>
      <c r="M198" s="230" t="s">
        <v>6215</v>
      </c>
      <c r="N198" s="230" t="s">
        <v>52</v>
      </c>
      <c r="Q198" s="230">
        <f>VLOOKUP(M198,LocID!$B$2:$I$1995,8, FALSE)</f>
        <v>340</v>
      </c>
    </row>
    <row r="199" spans="1:17" x14ac:dyDescent="0.25">
      <c r="A199" s="230" t="s">
        <v>7870</v>
      </c>
      <c r="B199" s="230">
        <v>1173</v>
      </c>
      <c r="C199" s="230" t="s">
        <v>5854</v>
      </c>
      <c r="D199" s="230">
        <v>2010.7329999999999</v>
      </c>
      <c r="E199" s="230" t="s">
        <v>274</v>
      </c>
      <c r="F199" s="230" t="s">
        <v>4282</v>
      </c>
      <c r="G199" s="230" t="s">
        <v>4238</v>
      </c>
      <c r="H199" s="230" t="s">
        <v>2997</v>
      </c>
      <c r="I199" s="230" t="s">
        <v>2996</v>
      </c>
      <c r="J199" s="230" t="s">
        <v>51</v>
      </c>
      <c r="K199" s="230" t="s">
        <v>98</v>
      </c>
      <c r="L199" s="230" t="s">
        <v>2997</v>
      </c>
      <c r="M199" s="230" t="s">
        <v>4536</v>
      </c>
      <c r="N199" s="230" t="s">
        <v>98</v>
      </c>
      <c r="Q199" s="230">
        <f>VLOOKUP(M199,LocID!$B$2:$I$1995,8, FALSE)</f>
        <v>447</v>
      </c>
    </row>
    <row r="200" spans="1:17" x14ac:dyDescent="0.25">
      <c r="A200" s="230" t="s">
        <v>7871</v>
      </c>
      <c r="B200" s="230">
        <v>1174</v>
      </c>
      <c r="C200" s="230" t="s">
        <v>5854</v>
      </c>
      <c r="D200" s="230">
        <v>2010.6659999999999</v>
      </c>
      <c r="E200" s="230" t="s">
        <v>274</v>
      </c>
      <c r="F200" s="230" t="s">
        <v>2226</v>
      </c>
      <c r="G200" s="230" t="s">
        <v>2221</v>
      </c>
      <c r="H200" s="230" t="s">
        <v>2217</v>
      </c>
      <c r="I200" s="230" t="s">
        <v>874</v>
      </c>
      <c r="J200" s="230" t="s">
        <v>51</v>
      </c>
      <c r="K200" s="230" t="s">
        <v>26</v>
      </c>
      <c r="L200" s="230" t="s">
        <v>2217</v>
      </c>
      <c r="M200" s="230" t="s">
        <v>4514</v>
      </c>
      <c r="N200" s="230" t="s">
        <v>26</v>
      </c>
      <c r="Q200" s="230">
        <f>VLOOKUP(M200,LocID!$B$2:$I$1995,8, FALSE)</f>
        <v>363</v>
      </c>
    </row>
    <row r="201" spans="1:17" x14ac:dyDescent="0.25">
      <c r="A201" s="230" t="s">
        <v>7872</v>
      </c>
      <c r="B201" s="230">
        <v>1175</v>
      </c>
      <c r="C201" s="230" t="s">
        <v>5854</v>
      </c>
      <c r="D201" s="230">
        <v>2011.1379999999999</v>
      </c>
      <c r="E201" s="230" t="s">
        <v>274</v>
      </c>
      <c r="F201" s="230" t="s">
        <v>2247</v>
      </c>
      <c r="G201" s="230" t="s">
        <v>2246</v>
      </c>
      <c r="H201" s="230" t="s">
        <v>2244</v>
      </c>
      <c r="I201" s="230" t="s">
        <v>384</v>
      </c>
      <c r="J201" s="230" t="s">
        <v>220</v>
      </c>
      <c r="K201" s="230" t="s">
        <v>52</v>
      </c>
      <c r="L201" s="230" t="s">
        <v>2244</v>
      </c>
      <c r="M201" s="230" t="s">
        <v>4515</v>
      </c>
      <c r="N201" s="230" t="s">
        <v>52</v>
      </c>
      <c r="Q201" s="230">
        <f>VLOOKUP(M201,LocID!$B$2:$I$1995,8, FALSE)</f>
        <v>365</v>
      </c>
    </row>
    <row r="202" spans="1:17" x14ac:dyDescent="0.25">
      <c r="A202" s="230" t="s">
        <v>7873</v>
      </c>
      <c r="B202" s="230">
        <v>1176</v>
      </c>
      <c r="C202" s="230" t="s">
        <v>5854</v>
      </c>
      <c r="D202" s="230">
        <v>2010.6020000000001</v>
      </c>
      <c r="E202" s="230" t="s">
        <v>274</v>
      </c>
      <c r="F202" s="230" t="s">
        <v>1952</v>
      </c>
      <c r="G202" s="230" t="s">
        <v>1953</v>
      </c>
      <c r="H202" s="230" t="s">
        <v>1954</v>
      </c>
      <c r="I202" s="230" t="s">
        <v>49</v>
      </c>
      <c r="J202" s="230" t="s">
        <v>51</v>
      </c>
      <c r="K202" s="230" t="s">
        <v>98</v>
      </c>
      <c r="L202" s="230" t="s">
        <v>1954</v>
      </c>
      <c r="M202" s="230" t="s">
        <v>6196</v>
      </c>
      <c r="N202" s="230" t="s">
        <v>98</v>
      </c>
      <c r="Q202" s="230">
        <f>VLOOKUP(M202,LocID!$B$2:$I$1995,8, FALSE)</f>
        <v>320</v>
      </c>
    </row>
    <row r="203" spans="1:17" x14ac:dyDescent="0.25">
      <c r="A203" s="230" t="s">
        <v>7874</v>
      </c>
      <c r="B203" s="230">
        <v>1177</v>
      </c>
      <c r="C203" s="230" t="s">
        <v>5854</v>
      </c>
      <c r="D203" s="230">
        <v>2010.6869999999999</v>
      </c>
      <c r="E203" s="230" t="s">
        <v>274</v>
      </c>
      <c r="F203" s="230" t="s">
        <v>3184</v>
      </c>
      <c r="G203" s="230" t="s">
        <v>1018</v>
      </c>
      <c r="H203" s="230" t="s">
        <v>3174</v>
      </c>
      <c r="I203" s="230" t="s">
        <v>122</v>
      </c>
      <c r="J203" s="230" t="s">
        <v>123</v>
      </c>
      <c r="K203" s="230" t="s">
        <v>52</v>
      </c>
      <c r="L203" s="230" t="s">
        <v>3174</v>
      </c>
      <c r="M203" s="230" t="s">
        <v>4525</v>
      </c>
      <c r="N203" s="230" t="s">
        <v>52</v>
      </c>
      <c r="Q203" s="230">
        <f>VLOOKUP(M203,LocID!$B$2:$I$1995,8, FALSE)</f>
        <v>477</v>
      </c>
    </row>
    <row r="204" spans="1:17" x14ac:dyDescent="0.25">
      <c r="A204" s="230" t="s">
        <v>7875</v>
      </c>
      <c r="B204" s="230">
        <v>1178</v>
      </c>
      <c r="C204" s="230" t="s">
        <v>5854</v>
      </c>
      <c r="D204" s="230">
        <v>2010.7170000000001</v>
      </c>
      <c r="E204" s="230" t="s">
        <v>274</v>
      </c>
      <c r="F204" s="230" t="s">
        <v>1182</v>
      </c>
      <c r="G204" s="230" t="s">
        <v>1183</v>
      </c>
      <c r="H204" s="230" t="s">
        <v>1181</v>
      </c>
      <c r="I204" s="230" t="s">
        <v>76</v>
      </c>
      <c r="J204" s="230" t="s">
        <v>77</v>
      </c>
      <c r="K204" s="230" t="s">
        <v>23</v>
      </c>
      <c r="L204" s="230" t="s">
        <v>1181</v>
      </c>
      <c r="M204" s="230" t="s">
        <v>6054</v>
      </c>
      <c r="N204" s="230" t="s">
        <v>23</v>
      </c>
      <c r="Q204" s="230">
        <f>VLOOKUP(M204,LocID!$B$2:$I$1995,8, FALSE)</f>
        <v>165</v>
      </c>
    </row>
    <row r="205" spans="1:17" x14ac:dyDescent="0.25">
      <c r="A205" s="230" t="s">
        <v>7876</v>
      </c>
      <c r="B205" s="230">
        <v>1179</v>
      </c>
      <c r="C205" s="230" t="s">
        <v>5854</v>
      </c>
      <c r="D205" s="230">
        <v>2011.12</v>
      </c>
      <c r="E205" s="230" t="s">
        <v>274</v>
      </c>
      <c r="F205" s="230" t="s">
        <v>1623</v>
      </c>
      <c r="G205" s="230" t="s">
        <v>1621</v>
      </c>
      <c r="H205" s="230" t="s">
        <v>1618</v>
      </c>
      <c r="I205" s="230" t="s">
        <v>673</v>
      </c>
      <c r="J205" s="230" t="s">
        <v>61</v>
      </c>
      <c r="K205" s="230" t="s">
        <v>52</v>
      </c>
      <c r="L205" s="230" t="s">
        <v>1618</v>
      </c>
      <c r="M205" s="230" t="s">
        <v>6135</v>
      </c>
      <c r="N205" s="230" t="s">
        <v>52</v>
      </c>
      <c r="Q205" s="230">
        <f>VLOOKUP(M205,LocID!$B$2:$I$1995,8, FALSE)</f>
        <v>257</v>
      </c>
    </row>
    <row r="206" spans="1:17" x14ac:dyDescent="0.25">
      <c r="A206" s="230" t="s">
        <v>6831</v>
      </c>
      <c r="B206" s="230">
        <v>118</v>
      </c>
      <c r="C206" s="230" t="s">
        <v>5854</v>
      </c>
      <c r="D206" s="230">
        <v>2015.0698</v>
      </c>
      <c r="E206" s="230" t="s">
        <v>138</v>
      </c>
      <c r="F206" s="230" t="s">
        <v>3511</v>
      </c>
      <c r="G206" s="230" t="s">
        <v>3512</v>
      </c>
      <c r="H206" s="230" t="s">
        <v>3294</v>
      </c>
      <c r="I206" s="230" t="s">
        <v>76</v>
      </c>
      <c r="J206" s="230" t="s">
        <v>77</v>
      </c>
      <c r="K206" s="230" t="s">
        <v>188</v>
      </c>
      <c r="L206" s="230" t="s">
        <v>3294</v>
      </c>
      <c r="M206" s="230" t="s">
        <v>4526</v>
      </c>
      <c r="N206" s="230" t="s">
        <v>188</v>
      </c>
      <c r="Q206" s="230">
        <f>VLOOKUP(M206,LocID!$B$2:$I$1995,8, FALSE)</f>
        <v>489</v>
      </c>
    </row>
    <row r="207" spans="1:17" x14ac:dyDescent="0.25">
      <c r="A207" s="230" t="s">
        <v>7877</v>
      </c>
      <c r="B207" s="230">
        <v>1180</v>
      </c>
      <c r="C207" s="230" t="s">
        <v>5854</v>
      </c>
      <c r="D207" s="230">
        <v>2010.6210000000001</v>
      </c>
      <c r="E207" s="230" t="s">
        <v>274</v>
      </c>
      <c r="F207" s="230" t="s">
        <v>277</v>
      </c>
      <c r="G207" s="230" t="s">
        <v>278</v>
      </c>
      <c r="H207" s="230" t="s">
        <v>271</v>
      </c>
      <c r="I207" s="230" t="s">
        <v>160</v>
      </c>
      <c r="J207" s="230" t="s">
        <v>161</v>
      </c>
      <c r="K207" s="230" t="s">
        <v>52</v>
      </c>
      <c r="L207" s="230" t="s">
        <v>271</v>
      </c>
      <c r="M207" s="230" t="s">
        <v>5930</v>
      </c>
      <c r="N207" s="230" t="s">
        <v>52</v>
      </c>
      <c r="Q207" s="230">
        <f>VLOOKUP(M207,LocID!$B$2:$I$1995,8, FALSE)</f>
        <v>33</v>
      </c>
    </row>
    <row r="208" spans="1:17" x14ac:dyDescent="0.25">
      <c r="A208" s="230" t="s">
        <v>7878</v>
      </c>
      <c r="B208" s="230">
        <v>1181</v>
      </c>
      <c r="C208" s="230" t="s">
        <v>5854</v>
      </c>
      <c r="D208" s="230">
        <v>2011.028</v>
      </c>
      <c r="E208" s="230" t="s">
        <v>274</v>
      </c>
      <c r="F208" s="230" t="s">
        <v>3145</v>
      </c>
      <c r="G208" s="230" t="s">
        <v>3138</v>
      </c>
      <c r="H208" s="230" t="s">
        <v>3123</v>
      </c>
      <c r="I208" s="230" t="s">
        <v>76</v>
      </c>
      <c r="J208" s="230" t="s">
        <v>77</v>
      </c>
      <c r="K208" s="230" t="s">
        <v>23</v>
      </c>
      <c r="L208" s="230" t="s">
        <v>3123</v>
      </c>
      <c r="M208" s="230" t="s">
        <v>4524</v>
      </c>
      <c r="N208" s="230" t="s">
        <v>23</v>
      </c>
      <c r="Q208" s="230">
        <f>VLOOKUP(M208,LocID!$B$2:$I$1995,8, FALSE)</f>
        <v>473</v>
      </c>
    </row>
    <row r="209" spans="1:17" x14ac:dyDescent="0.25">
      <c r="A209" s="230" t="s">
        <v>7879</v>
      </c>
      <c r="B209" s="230">
        <v>1182</v>
      </c>
      <c r="C209" s="230" t="s">
        <v>5854</v>
      </c>
      <c r="D209" s="230">
        <v>2011.075</v>
      </c>
      <c r="E209" s="230" t="s">
        <v>274</v>
      </c>
      <c r="F209" s="230" t="s">
        <v>2091</v>
      </c>
      <c r="G209" s="230" t="s">
        <v>2089</v>
      </c>
      <c r="H209" s="230" t="s">
        <v>2090</v>
      </c>
      <c r="I209" s="230" t="s">
        <v>501</v>
      </c>
      <c r="J209" s="230" t="s">
        <v>245</v>
      </c>
      <c r="K209" s="230" t="s">
        <v>52</v>
      </c>
      <c r="L209" s="230" t="s">
        <v>2090</v>
      </c>
      <c r="M209" s="230" t="s">
        <v>6215</v>
      </c>
      <c r="N209" s="230" t="s">
        <v>52</v>
      </c>
      <c r="Q209" s="230">
        <f>VLOOKUP(M209,LocID!$B$2:$I$1995,8, FALSE)</f>
        <v>340</v>
      </c>
    </row>
    <row r="210" spans="1:17" x14ac:dyDescent="0.25">
      <c r="A210" s="230" t="s">
        <v>7880</v>
      </c>
      <c r="B210" s="230">
        <v>1183</v>
      </c>
      <c r="C210" s="230" t="s">
        <v>5854</v>
      </c>
      <c r="D210" s="230">
        <v>2011.106</v>
      </c>
      <c r="E210" s="230" t="s">
        <v>274</v>
      </c>
      <c r="F210" s="230" t="s">
        <v>3394</v>
      </c>
      <c r="G210" s="230" t="s">
        <v>3395</v>
      </c>
      <c r="H210" s="230" t="s">
        <v>3294</v>
      </c>
      <c r="I210" s="230" t="s">
        <v>76</v>
      </c>
      <c r="J210" s="230" t="s">
        <v>77</v>
      </c>
      <c r="K210" s="230" t="s">
        <v>23</v>
      </c>
      <c r="L210" s="230" t="s">
        <v>3294</v>
      </c>
      <c r="M210" s="230" t="s">
        <v>4526</v>
      </c>
      <c r="N210" s="230" t="s">
        <v>23</v>
      </c>
      <c r="Q210" s="230">
        <f>VLOOKUP(M210,LocID!$B$2:$I$1995,8, FALSE)</f>
        <v>489</v>
      </c>
    </row>
    <row r="211" spans="1:17" x14ac:dyDescent="0.25">
      <c r="A211" s="230" t="s">
        <v>7881</v>
      </c>
      <c r="B211" s="230">
        <v>1184</v>
      </c>
      <c r="C211" s="230" t="s">
        <v>5854</v>
      </c>
      <c r="D211" s="230">
        <v>2010.615</v>
      </c>
      <c r="E211" s="230" t="s">
        <v>274</v>
      </c>
      <c r="F211" s="230" t="s">
        <v>3396</v>
      </c>
      <c r="G211" s="230" t="s">
        <v>3352</v>
      </c>
      <c r="H211" s="230" t="s">
        <v>3294</v>
      </c>
      <c r="I211" s="230" t="s">
        <v>76</v>
      </c>
      <c r="J211" s="230" t="s">
        <v>77</v>
      </c>
      <c r="K211" s="230" t="s">
        <v>23</v>
      </c>
      <c r="L211" s="230" t="s">
        <v>3294</v>
      </c>
      <c r="M211" s="230" t="s">
        <v>4526</v>
      </c>
      <c r="N211" s="230" t="s">
        <v>23</v>
      </c>
      <c r="Q211" s="230">
        <f>VLOOKUP(M211,LocID!$B$2:$I$1995,8, FALSE)</f>
        <v>489</v>
      </c>
    </row>
    <row r="212" spans="1:17" x14ac:dyDescent="0.25">
      <c r="A212" s="230" t="s">
        <v>7882</v>
      </c>
      <c r="B212" s="230">
        <v>1185</v>
      </c>
      <c r="C212" s="230" t="s">
        <v>5854</v>
      </c>
      <c r="D212" s="230">
        <v>2011.096</v>
      </c>
      <c r="E212" s="230" t="s">
        <v>274</v>
      </c>
      <c r="F212" s="230" t="s">
        <v>3572</v>
      </c>
      <c r="G212" s="230" t="s">
        <v>3570</v>
      </c>
      <c r="H212" s="230" t="s">
        <v>3571</v>
      </c>
      <c r="I212" s="230" t="s">
        <v>76</v>
      </c>
      <c r="J212" s="230" t="s">
        <v>77</v>
      </c>
      <c r="K212" s="230" t="s">
        <v>52</v>
      </c>
      <c r="L212" s="230" t="s">
        <v>3571</v>
      </c>
      <c r="M212" s="230" t="s">
        <v>6350</v>
      </c>
      <c r="N212" s="230" t="s">
        <v>52</v>
      </c>
      <c r="Q212" s="230">
        <f>VLOOKUP(M212,LocID!$B$2:$I$1995,8, FALSE)</f>
        <v>493</v>
      </c>
    </row>
    <row r="213" spans="1:17" x14ac:dyDescent="0.25">
      <c r="A213" s="230" t="s">
        <v>7883</v>
      </c>
      <c r="B213" s="230">
        <v>1186</v>
      </c>
      <c r="C213" s="230" t="s">
        <v>5854</v>
      </c>
      <c r="D213" s="230">
        <v>2010.1659999999999</v>
      </c>
      <c r="E213" s="230" t="s">
        <v>274</v>
      </c>
      <c r="F213" s="230" t="s">
        <v>3583</v>
      </c>
      <c r="G213" s="230" t="s">
        <v>3535</v>
      </c>
      <c r="H213" s="230" t="s">
        <v>3579</v>
      </c>
      <c r="I213" s="230" t="s">
        <v>76</v>
      </c>
      <c r="J213" s="230" t="s">
        <v>77</v>
      </c>
      <c r="K213" s="230" t="s">
        <v>26</v>
      </c>
      <c r="L213" s="230" t="s">
        <v>3579</v>
      </c>
      <c r="M213" s="230" t="s">
        <v>6351</v>
      </c>
      <c r="N213" s="230" t="s">
        <v>26</v>
      </c>
      <c r="Q213" s="230">
        <f>VLOOKUP(M213,LocID!$B$2:$I$1995,8, FALSE)</f>
        <v>494</v>
      </c>
    </row>
    <row r="214" spans="1:17" x14ac:dyDescent="0.25">
      <c r="A214" s="230" t="s">
        <v>7884</v>
      </c>
      <c r="B214" s="230">
        <v>1187</v>
      </c>
      <c r="C214" s="230" t="s">
        <v>5854</v>
      </c>
      <c r="D214" s="230">
        <v>2010.67</v>
      </c>
      <c r="E214" s="230" t="s">
        <v>274</v>
      </c>
      <c r="F214" s="230" t="s">
        <v>3397</v>
      </c>
      <c r="G214" s="230" t="s">
        <v>2685</v>
      </c>
      <c r="H214" s="230" t="s">
        <v>3294</v>
      </c>
      <c r="I214" s="230" t="s">
        <v>76</v>
      </c>
      <c r="J214" s="230" t="s">
        <v>77</v>
      </c>
      <c r="K214" s="230" t="s">
        <v>52</v>
      </c>
      <c r="L214" s="230" t="s">
        <v>3294</v>
      </c>
      <c r="M214" s="230" t="s">
        <v>4526</v>
      </c>
      <c r="N214" s="230" t="s">
        <v>52</v>
      </c>
      <c r="Q214" s="230">
        <f>VLOOKUP(M214,LocID!$B$2:$I$1995,8, FALSE)</f>
        <v>489</v>
      </c>
    </row>
    <row r="215" spans="1:17" x14ac:dyDescent="0.25">
      <c r="A215" s="230" t="s">
        <v>7885</v>
      </c>
      <c r="B215" s="230">
        <v>1188</v>
      </c>
      <c r="C215" s="230" t="s">
        <v>5854</v>
      </c>
      <c r="D215" s="230">
        <v>2010.703</v>
      </c>
      <c r="E215" s="230" t="s">
        <v>274</v>
      </c>
      <c r="F215" s="230" t="s">
        <v>3800</v>
      </c>
      <c r="G215" s="230" t="s">
        <v>3759</v>
      </c>
      <c r="H215" s="230" t="s">
        <v>3750</v>
      </c>
      <c r="I215" s="230" t="s">
        <v>261</v>
      </c>
      <c r="J215" s="230" t="s">
        <v>123</v>
      </c>
      <c r="K215" s="230" t="s">
        <v>52</v>
      </c>
      <c r="L215" s="230" t="s">
        <v>3750</v>
      </c>
      <c r="M215" s="230" t="s">
        <v>4530</v>
      </c>
      <c r="N215" s="230" t="s">
        <v>52</v>
      </c>
      <c r="Q215" s="230">
        <f>VLOOKUP(M215,LocID!$B$2:$I$1995,8, FALSE)</f>
        <v>513</v>
      </c>
    </row>
    <row r="216" spans="1:17" x14ac:dyDescent="0.25">
      <c r="A216" s="230" t="s">
        <v>7886</v>
      </c>
      <c r="B216" s="230">
        <v>1189</v>
      </c>
      <c r="C216" s="230" t="s">
        <v>5854</v>
      </c>
      <c r="D216" s="230">
        <v>2011.1880000000001</v>
      </c>
      <c r="E216" s="230" t="s">
        <v>274</v>
      </c>
      <c r="F216" s="230" t="s">
        <v>1129</v>
      </c>
      <c r="G216" s="230" t="s">
        <v>1130</v>
      </c>
      <c r="H216" s="230" t="s">
        <v>1131</v>
      </c>
      <c r="I216" s="230" t="s">
        <v>183</v>
      </c>
      <c r="J216" s="230" t="s">
        <v>61</v>
      </c>
      <c r="K216" s="230" t="s">
        <v>52</v>
      </c>
      <c r="L216" s="230" t="s">
        <v>1131</v>
      </c>
      <c r="M216" s="230" t="s">
        <v>6042</v>
      </c>
      <c r="N216" s="230" t="s">
        <v>52</v>
      </c>
      <c r="Q216" s="230">
        <f>VLOOKUP(M216,LocID!$B$2:$I$1995,8, FALSE)</f>
        <v>151</v>
      </c>
    </row>
    <row r="217" spans="1:17" x14ac:dyDescent="0.25">
      <c r="A217" s="230" t="s">
        <v>6832</v>
      </c>
      <c r="B217" s="230">
        <v>119</v>
      </c>
      <c r="C217" s="230" t="s">
        <v>5854</v>
      </c>
      <c r="D217" s="230">
        <v>2015.0501999999999</v>
      </c>
      <c r="E217" s="230" t="s">
        <v>138</v>
      </c>
      <c r="F217" s="230" t="s">
        <v>2349</v>
      </c>
      <c r="G217" s="230" t="s">
        <v>2350</v>
      </c>
      <c r="H217" s="230" t="s">
        <v>2341</v>
      </c>
      <c r="I217" s="230" t="s">
        <v>815</v>
      </c>
      <c r="J217" s="230" t="s">
        <v>51</v>
      </c>
      <c r="K217" s="230" t="s">
        <v>98</v>
      </c>
      <c r="L217" s="230" t="s">
        <v>2341</v>
      </c>
      <c r="M217" s="230" t="s">
        <v>4517</v>
      </c>
      <c r="N217" s="230" t="s">
        <v>98</v>
      </c>
      <c r="Q217" s="230">
        <f>VLOOKUP(M217,LocID!$B$2:$I$1995,8, FALSE)</f>
        <v>371</v>
      </c>
    </row>
    <row r="218" spans="1:17" x14ac:dyDescent="0.25">
      <c r="A218" s="230" t="s">
        <v>7887</v>
      </c>
      <c r="B218" s="230">
        <v>1190</v>
      </c>
      <c r="C218" s="230" t="s">
        <v>5854</v>
      </c>
      <c r="D218" s="230">
        <v>2011.0409999999999</v>
      </c>
      <c r="E218" s="230" t="s">
        <v>274</v>
      </c>
      <c r="F218" s="230" t="s">
        <v>3901</v>
      </c>
      <c r="G218" s="230" t="s">
        <v>3902</v>
      </c>
      <c r="H218" s="230" t="s">
        <v>3903</v>
      </c>
      <c r="I218" s="230" t="s">
        <v>320</v>
      </c>
      <c r="J218" s="230" t="s">
        <v>51</v>
      </c>
      <c r="K218" s="230" t="s">
        <v>23</v>
      </c>
      <c r="L218" s="230" t="s">
        <v>3903</v>
      </c>
      <c r="M218" s="230" t="s">
        <v>6377</v>
      </c>
      <c r="N218" s="230" t="s">
        <v>23</v>
      </c>
      <c r="Q218" s="230">
        <f>VLOOKUP(M218,LocID!$B$2:$I$1995,8, FALSE)</f>
        <v>526</v>
      </c>
    </row>
    <row r="219" spans="1:17" x14ac:dyDescent="0.25">
      <c r="A219" s="230" t="s">
        <v>7888</v>
      </c>
      <c r="B219" s="230">
        <v>1191</v>
      </c>
      <c r="C219" s="230" t="s">
        <v>5854</v>
      </c>
      <c r="D219" s="230">
        <v>2011.0940000000001</v>
      </c>
      <c r="E219" s="230" t="s">
        <v>274</v>
      </c>
      <c r="F219" s="230" t="s">
        <v>3801</v>
      </c>
      <c r="G219" s="230" t="s">
        <v>3770</v>
      </c>
      <c r="H219" s="230" t="s">
        <v>3750</v>
      </c>
      <c r="I219" s="230" t="s">
        <v>261</v>
      </c>
      <c r="J219" s="230" t="s">
        <v>123</v>
      </c>
      <c r="K219" s="230" t="s">
        <v>23</v>
      </c>
      <c r="L219" s="230" t="s">
        <v>3750</v>
      </c>
      <c r="M219" s="230" t="s">
        <v>4530</v>
      </c>
      <c r="N219" s="230" t="s">
        <v>23</v>
      </c>
      <c r="Q219" s="230">
        <f>VLOOKUP(M219,LocID!$B$2:$I$1995,8, FALSE)</f>
        <v>513</v>
      </c>
    </row>
    <row r="220" spans="1:17" x14ac:dyDescent="0.25">
      <c r="A220" s="230" t="s">
        <v>7889</v>
      </c>
      <c r="B220" s="230">
        <v>1192</v>
      </c>
      <c r="C220" s="230" t="s">
        <v>5854</v>
      </c>
      <c r="D220" s="230">
        <v>2010.663</v>
      </c>
      <c r="E220" s="230" t="s">
        <v>274</v>
      </c>
      <c r="F220" s="230" t="s">
        <v>3081</v>
      </c>
      <c r="G220" s="230" t="s">
        <v>3078</v>
      </c>
      <c r="H220" s="230" t="s">
        <v>3068</v>
      </c>
      <c r="I220" s="230" t="s">
        <v>107</v>
      </c>
      <c r="J220" s="230" t="s">
        <v>51</v>
      </c>
      <c r="K220" s="230" t="s">
        <v>52</v>
      </c>
      <c r="L220" s="230" t="s">
        <v>3068</v>
      </c>
      <c r="M220" s="230" t="s">
        <v>4523</v>
      </c>
      <c r="N220" s="230" t="s">
        <v>52</v>
      </c>
      <c r="Q220" s="230">
        <f>VLOOKUP(M220,LocID!$B$2:$I$1995,8, FALSE)</f>
        <v>461</v>
      </c>
    </row>
    <row r="221" spans="1:17" x14ac:dyDescent="0.25">
      <c r="A221" s="230" t="s">
        <v>7890</v>
      </c>
      <c r="B221" s="230">
        <v>1193</v>
      </c>
      <c r="C221" s="230" t="s">
        <v>5854</v>
      </c>
      <c r="D221" s="230">
        <v>2010.63</v>
      </c>
      <c r="E221" s="230" t="s">
        <v>274</v>
      </c>
      <c r="F221" s="230" t="s">
        <v>2371</v>
      </c>
      <c r="G221" s="230" t="s">
        <v>2372</v>
      </c>
      <c r="H221" s="230" t="s">
        <v>2366</v>
      </c>
      <c r="I221" s="230" t="s">
        <v>815</v>
      </c>
      <c r="J221" s="230" t="s">
        <v>51</v>
      </c>
      <c r="K221" s="230" t="s">
        <v>52</v>
      </c>
      <c r="L221" s="230" t="s">
        <v>2366</v>
      </c>
      <c r="M221" s="230" t="s">
        <v>6245</v>
      </c>
      <c r="N221" s="230" t="s">
        <v>52</v>
      </c>
      <c r="Q221" s="230">
        <f>VLOOKUP(M221,LocID!$B$2:$I$1995,8, FALSE)</f>
        <v>375</v>
      </c>
    </row>
    <row r="222" spans="1:17" x14ac:dyDescent="0.25">
      <c r="A222" s="230" t="s">
        <v>7891</v>
      </c>
      <c r="B222" s="230">
        <v>1195</v>
      </c>
      <c r="C222" s="230" t="s">
        <v>5854</v>
      </c>
      <c r="D222" s="230">
        <v>2011.0709999999999</v>
      </c>
      <c r="E222" s="230" t="s">
        <v>274</v>
      </c>
      <c r="F222" s="230" t="s">
        <v>3643</v>
      </c>
      <c r="G222" s="230" t="s">
        <v>3641</v>
      </c>
      <c r="H222" s="230" t="s">
        <v>3628</v>
      </c>
      <c r="I222" s="230" t="s">
        <v>76</v>
      </c>
      <c r="J222" s="230" t="s">
        <v>77</v>
      </c>
      <c r="K222" s="230" t="s">
        <v>23</v>
      </c>
      <c r="L222" s="230" t="s">
        <v>3628</v>
      </c>
      <c r="M222" s="230" t="s">
        <v>4527</v>
      </c>
      <c r="N222" s="230" t="s">
        <v>23</v>
      </c>
      <c r="Q222" s="230">
        <f>VLOOKUP(M222,LocID!$B$2:$I$1995,8, FALSE)</f>
        <v>497</v>
      </c>
    </row>
    <row r="223" spans="1:17" x14ac:dyDescent="0.25">
      <c r="A223" s="230" t="s">
        <v>7892</v>
      </c>
      <c r="B223" s="230">
        <v>1196</v>
      </c>
      <c r="C223" s="230" t="s">
        <v>5854</v>
      </c>
      <c r="D223" s="230">
        <v>2010.6369999999999</v>
      </c>
      <c r="E223" s="230" t="s">
        <v>274</v>
      </c>
      <c r="F223" s="230" t="s">
        <v>2227</v>
      </c>
      <c r="G223" s="230" t="s">
        <v>2221</v>
      </c>
      <c r="H223" s="230" t="s">
        <v>2217</v>
      </c>
      <c r="I223" s="230" t="s">
        <v>874</v>
      </c>
      <c r="J223" s="230" t="s">
        <v>51</v>
      </c>
      <c r="K223" s="230" t="s">
        <v>52</v>
      </c>
      <c r="L223" s="230" t="s">
        <v>2217</v>
      </c>
      <c r="M223" s="230" t="s">
        <v>4514</v>
      </c>
      <c r="N223" s="230" t="s">
        <v>52</v>
      </c>
      <c r="Q223" s="230">
        <f>VLOOKUP(M223,LocID!$B$2:$I$1995,8, FALSE)</f>
        <v>363</v>
      </c>
    </row>
    <row r="224" spans="1:17" x14ac:dyDescent="0.25">
      <c r="A224" s="230" t="s">
        <v>7893</v>
      </c>
      <c r="B224" s="230">
        <v>1197</v>
      </c>
      <c r="C224" s="230" t="s">
        <v>5854</v>
      </c>
      <c r="D224" s="230">
        <v>2010.59</v>
      </c>
      <c r="E224" s="230" t="s">
        <v>274</v>
      </c>
      <c r="F224" s="230" t="s">
        <v>2858</v>
      </c>
      <c r="G224" s="230" t="s">
        <v>2846</v>
      </c>
      <c r="H224" s="230" t="s">
        <v>2823</v>
      </c>
      <c r="I224" s="230" t="s">
        <v>122</v>
      </c>
      <c r="J224" s="230" t="s">
        <v>123</v>
      </c>
      <c r="K224" s="230" t="s">
        <v>52</v>
      </c>
      <c r="L224" s="230" t="s">
        <v>2823</v>
      </c>
      <c r="M224" s="230" t="s">
        <v>6295</v>
      </c>
      <c r="N224" s="230" t="s">
        <v>52</v>
      </c>
      <c r="Q224" s="230">
        <f>VLOOKUP(M224,LocID!$B$2:$I$1995,8, FALSE)</f>
        <v>427</v>
      </c>
    </row>
    <row r="225" spans="1:17" x14ac:dyDescent="0.25">
      <c r="A225" s="230" t="s">
        <v>7894</v>
      </c>
      <c r="B225" s="230">
        <v>1198</v>
      </c>
      <c r="C225" s="230" t="s">
        <v>5854</v>
      </c>
      <c r="D225" s="230">
        <v>2011.06</v>
      </c>
      <c r="E225" s="230" t="s">
        <v>274</v>
      </c>
      <c r="F225" s="230" t="s">
        <v>1262</v>
      </c>
      <c r="G225" s="230" t="s">
        <v>1263</v>
      </c>
      <c r="H225" s="230" t="s">
        <v>1264</v>
      </c>
      <c r="I225" s="230" t="s">
        <v>516</v>
      </c>
      <c r="J225" s="230" t="s">
        <v>61</v>
      </c>
      <c r="K225" s="230" t="s">
        <v>52</v>
      </c>
      <c r="L225" s="230" t="s">
        <v>1264</v>
      </c>
      <c r="M225" s="230" t="s">
        <v>6067</v>
      </c>
      <c r="N225" s="230" t="s">
        <v>52</v>
      </c>
      <c r="Q225" s="230">
        <f>VLOOKUP(M225,LocID!$B$2:$I$1995,8, FALSE)</f>
        <v>179</v>
      </c>
    </row>
    <row r="226" spans="1:17" x14ac:dyDescent="0.25">
      <c r="A226" s="230" t="s">
        <v>7895</v>
      </c>
      <c r="B226" s="230">
        <v>1199</v>
      </c>
      <c r="C226" s="230" t="s">
        <v>5854</v>
      </c>
      <c r="D226" s="230">
        <v>2010.614</v>
      </c>
      <c r="E226" s="230" t="s">
        <v>274</v>
      </c>
      <c r="F226" s="230" t="s">
        <v>965</v>
      </c>
      <c r="G226" s="230" t="s">
        <v>963</v>
      </c>
      <c r="H226" s="230" t="s">
        <v>964</v>
      </c>
      <c r="I226" s="230" t="s">
        <v>244</v>
      </c>
      <c r="J226" s="230" t="s">
        <v>245</v>
      </c>
      <c r="K226" s="230" t="s">
        <v>52</v>
      </c>
      <c r="L226" s="230" t="s">
        <v>964</v>
      </c>
      <c r="M226" s="230" t="s">
        <v>6009</v>
      </c>
      <c r="N226" s="230" t="s">
        <v>52</v>
      </c>
      <c r="Q226" s="230">
        <f>VLOOKUP(M226,LocID!$B$2:$I$1995,8, FALSE)</f>
        <v>117</v>
      </c>
    </row>
    <row r="227" spans="1:17" x14ac:dyDescent="0.25">
      <c r="A227" s="230" t="s">
        <v>6725</v>
      </c>
      <c r="B227" s="230">
        <v>12</v>
      </c>
      <c r="C227" s="230" t="s">
        <v>5854</v>
      </c>
      <c r="D227" s="230">
        <v>2015.1387</v>
      </c>
      <c r="E227" s="230" t="s">
        <v>253</v>
      </c>
      <c r="F227" s="230" t="s">
        <v>1521</v>
      </c>
      <c r="G227" s="230" t="s">
        <v>1503</v>
      </c>
      <c r="H227" s="230" t="s">
        <v>1501</v>
      </c>
      <c r="I227" s="230" t="s">
        <v>1488</v>
      </c>
      <c r="J227" s="230" t="s">
        <v>123</v>
      </c>
      <c r="K227" s="230" t="s">
        <v>23</v>
      </c>
      <c r="L227" s="230" t="s">
        <v>1501</v>
      </c>
      <c r="M227" s="230" t="s">
        <v>4508</v>
      </c>
      <c r="N227" s="230" t="s">
        <v>23</v>
      </c>
      <c r="Q227" s="230">
        <f>VLOOKUP(M227,LocID!$B$2:$I$1995,8, FALSE)</f>
        <v>235</v>
      </c>
    </row>
    <row r="228" spans="1:17" x14ac:dyDescent="0.25">
      <c r="A228" s="230" t="s">
        <v>6833</v>
      </c>
      <c r="B228" s="230">
        <v>120</v>
      </c>
      <c r="C228" s="230" t="s">
        <v>5854</v>
      </c>
      <c r="D228" s="230">
        <v>2015.0592999999999</v>
      </c>
      <c r="E228" s="230" t="s">
        <v>138</v>
      </c>
      <c r="F228" s="230" t="s">
        <v>683</v>
      </c>
      <c r="G228" s="230" t="s">
        <v>684</v>
      </c>
      <c r="H228" s="230" t="s">
        <v>685</v>
      </c>
      <c r="I228" s="230" t="s">
        <v>49</v>
      </c>
      <c r="J228" s="230" t="s">
        <v>51</v>
      </c>
      <c r="K228" s="230" t="s">
        <v>26</v>
      </c>
      <c r="L228" s="230" t="s">
        <v>685</v>
      </c>
      <c r="M228" s="230" t="s">
        <v>5969</v>
      </c>
      <c r="N228" s="230" t="s">
        <v>26</v>
      </c>
      <c r="Q228" s="230">
        <f>VLOOKUP(M228,LocID!$B$2:$I$1995,8, FALSE)</f>
        <v>75</v>
      </c>
    </row>
    <row r="229" spans="1:17" x14ac:dyDescent="0.25">
      <c r="A229" s="230" t="s">
        <v>7896</v>
      </c>
      <c r="B229" s="230">
        <v>1200</v>
      </c>
      <c r="C229" s="230" t="s">
        <v>5854</v>
      </c>
      <c r="D229" s="230">
        <v>2010.671</v>
      </c>
      <c r="E229" s="230" t="s">
        <v>274</v>
      </c>
      <c r="F229" s="230" t="s">
        <v>1141</v>
      </c>
      <c r="G229" s="230" t="s">
        <v>1142</v>
      </c>
      <c r="H229" s="230" t="s">
        <v>1143</v>
      </c>
      <c r="I229" s="230" t="s">
        <v>60</v>
      </c>
      <c r="J229" s="230" t="s">
        <v>61</v>
      </c>
      <c r="K229" s="230" t="s">
        <v>52</v>
      </c>
      <c r="L229" s="230" t="s">
        <v>1143</v>
      </c>
      <c r="M229" s="230" t="s">
        <v>6044</v>
      </c>
      <c r="N229" s="230" t="s">
        <v>52</v>
      </c>
      <c r="Q229" s="230">
        <f>VLOOKUP(M229,LocID!$B$2:$I$1995,8, FALSE)</f>
        <v>155</v>
      </c>
    </row>
    <row r="230" spans="1:17" x14ac:dyDescent="0.25">
      <c r="A230" s="230" t="s">
        <v>7897</v>
      </c>
      <c r="B230" s="230">
        <v>1201</v>
      </c>
      <c r="C230" s="230" t="s">
        <v>5854</v>
      </c>
      <c r="D230" s="230">
        <v>2011.088</v>
      </c>
      <c r="E230" s="230" t="s">
        <v>274</v>
      </c>
      <c r="F230" s="230" t="s">
        <v>2859</v>
      </c>
      <c r="G230" s="230" t="s">
        <v>2860</v>
      </c>
      <c r="H230" s="230" t="s">
        <v>2823</v>
      </c>
      <c r="I230" s="230" t="s">
        <v>122</v>
      </c>
      <c r="J230" s="230" t="s">
        <v>123</v>
      </c>
      <c r="K230" s="230" t="s">
        <v>52</v>
      </c>
      <c r="L230" s="230" t="s">
        <v>2823</v>
      </c>
      <c r="M230" s="230" t="s">
        <v>6295</v>
      </c>
      <c r="N230" s="230" t="s">
        <v>52</v>
      </c>
      <c r="Q230" s="230">
        <f>VLOOKUP(M230,LocID!$B$2:$I$1995,8, FALSE)</f>
        <v>427</v>
      </c>
    </row>
    <row r="231" spans="1:17" x14ac:dyDescent="0.25">
      <c r="A231" s="230" t="s">
        <v>7898</v>
      </c>
      <c r="B231" s="230">
        <v>1202</v>
      </c>
      <c r="C231" s="230" t="s">
        <v>5854</v>
      </c>
      <c r="D231" s="230">
        <v>2009.242</v>
      </c>
      <c r="E231" s="230" t="s">
        <v>274</v>
      </c>
      <c r="F231" s="230" t="s">
        <v>1659</v>
      </c>
      <c r="G231" s="230" t="s">
        <v>1657</v>
      </c>
      <c r="H231" s="230" t="s">
        <v>1658</v>
      </c>
      <c r="I231" s="230" t="s">
        <v>107</v>
      </c>
      <c r="J231" s="230" t="s">
        <v>55</v>
      </c>
      <c r="K231" s="230" t="s">
        <v>52</v>
      </c>
      <c r="L231" s="230" t="s">
        <v>1658</v>
      </c>
      <c r="M231" s="230" t="s">
        <v>6141</v>
      </c>
      <c r="N231" s="230" t="s">
        <v>52</v>
      </c>
      <c r="Q231" s="230">
        <f>VLOOKUP(M231,LocID!$B$2:$I$1995,8, FALSE)</f>
        <v>264</v>
      </c>
    </row>
    <row r="232" spans="1:17" x14ac:dyDescent="0.25">
      <c r="A232" s="230" t="s">
        <v>7899</v>
      </c>
      <c r="B232" s="230">
        <v>1203</v>
      </c>
      <c r="C232" s="230" t="s">
        <v>5854</v>
      </c>
      <c r="D232" s="230">
        <v>2011.0329999999999</v>
      </c>
      <c r="E232" s="230" t="s">
        <v>274</v>
      </c>
      <c r="F232" s="230" t="s">
        <v>776</v>
      </c>
      <c r="G232" s="230" t="s">
        <v>777</v>
      </c>
      <c r="H232" s="230" t="s">
        <v>775</v>
      </c>
      <c r="I232" s="230" t="s">
        <v>49</v>
      </c>
      <c r="J232" s="230" t="s">
        <v>51</v>
      </c>
      <c r="K232" s="230" t="s">
        <v>23</v>
      </c>
      <c r="L232" s="230" t="s">
        <v>775</v>
      </c>
      <c r="M232" s="230" t="s">
        <v>5979</v>
      </c>
      <c r="N232" s="230" t="s">
        <v>23</v>
      </c>
      <c r="Q232" s="230">
        <f>VLOOKUP(M232,LocID!$B$2:$I$1995,8, FALSE)</f>
        <v>87</v>
      </c>
    </row>
    <row r="233" spans="1:17" x14ac:dyDescent="0.25">
      <c r="A233" s="230" t="s">
        <v>7900</v>
      </c>
      <c r="B233" s="230">
        <v>1204</v>
      </c>
      <c r="C233" s="230" t="s">
        <v>5854</v>
      </c>
      <c r="D233" s="230">
        <v>2010.652</v>
      </c>
      <c r="E233" s="230" t="s">
        <v>274</v>
      </c>
      <c r="F233" s="230" t="s">
        <v>2228</v>
      </c>
      <c r="G233" s="230" t="s">
        <v>2229</v>
      </c>
      <c r="H233" s="230" t="s">
        <v>2217</v>
      </c>
      <c r="I233" s="230" t="s">
        <v>874</v>
      </c>
      <c r="J233" s="230" t="s">
        <v>51</v>
      </c>
      <c r="K233" s="230" t="s">
        <v>23</v>
      </c>
      <c r="L233" s="230" t="s">
        <v>2217</v>
      </c>
      <c r="M233" s="230" t="s">
        <v>4514</v>
      </c>
      <c r="N233" s="230" t="s">
        <v>23</v>
      </c>
      <c r="Q233" s="230">
        <f>VLOOKUP(M233,LocID!$B$2:$I$1995,8, FALSE)</f>
        <v>363</v>
      </c>
    </row>
    <row r="234" spans="1:17" x14ac:dyDescent="0.25">
      <c r="A234" s="230" t="s">
        <v>7901</v>
      </c>
      <c r="B234" s="230">
        <v>1205</v>
      </c>
      <c r="C234" s="230" t="s">
        <v>5854</v>
      </c>
      <c r="D234" s="230">
        <v>2009.5340000000001</v>
      </c>
      <c r="E234" s="230" t="s">
        <v>274</v>
      </c>
      <c r="F234" s="230" t="s">
        <v>4283</v>
      </c>
      <c r="G234" s="230" t="s">
        <v>4240</v>
      </c>
      <c r="H234" s="230" t="s">
        <v>2997</v>
      </c>
      <c r="I234" s="230" t="s">
        <v>2996</v>
      </c>
      <c r="J234" s="230" t="s">
        <v>51</v>
      </c>
      <c r="K234" s="230" t="s">
        <v>23</v>
      </c>
      <c r="L234" s="230" t="s">
        <v>2997</v>
      </c>
      <c r="M234" s="230" t="s">
        <v>4536</v>
      </c>
      <c r="N234" s="230" t="s">
        <v>23</v>
      </c>
      <c r="Q234" s="230">
        <f>VLOOKUP(M234,LocID!$B$2:$I$1995,8, FALSE)</f>
        <v>447</v>
      </c>
    </row>
    <row r="235" spans="1:17" x14ac:dyDescent="0.25">
      <c r="A235" s="230" t="s">
        <v>7902</v>
      </c>
      <c r="B235" s="230">
        <v>1206</v>
      </c>
      <c r="C235" s="230" t="s">
        <v>5854</v>
      </c>
      <c r="D235" s="230">
        <v>2010.4449999999999</v>
      </c>
      <c r="E235" s="230" t="s">
        <v>274</v>
      </c>
      <c r="F235" s="230" t="s">
        <v>3670</v>
      </c>
      <c r="G235" s="230" t="s">
        <v>2704</v>
      </c>
      <c r="H235" s="230" t="s">
        <v>3671</v>
      </c>
      <c r="I235" s="230" t="s">
        <v>76</v>
      </c>
      <c r="J235" s="230" t="s">
        <v>77</v>
      </c>
      <c r="K235" s="230" t="s">
        <v>26</v>
      </c>
      <c r="L235" s="230" t="s">
        <v>3671</v>
      </c>
      <c r="M235" s="230" t="s">
        <v>6357</v>
      </c>
      <c r="N235" s="230" t="s">
        <v>26</v>
      </c>
      <c r="Q235" s="230">
        <f>VLOOKUP(M235,LocID!$B$2:$I$1995,8, FALSE)</f>
        <v>501</v>
      </c>
    </row>
    <row r="236" spans="1:17" x14ac:dyDescent="0.25">
      <c r="A236" s="230" t="s">
        <v>7903</v>
      </c>
      <c r="B236" s="230">
        <v>1207</v>
      </c>
      <c r="C236" s="230" t="s">
        <v>5854</v>
      </c>
      <c r="D236" s="230">
        <v>2008.3879999999999</v>
      </c>
      <c r="E236" s="230" t="s">
        <v>274</v>
      </c>
      <c r="F236" s="230" t="s">
        <v>3211</v>
      </c>
      <c r="G236" s="230" t="s">
        <v>3212</v>
      </c>
      <c r="H236" s="230" t="s">
        <v>3202</v>
      </c>
      <c r="I236" s="230" t="s">
        <v>660</v>
      </c>
      <c r="J236" s="230" t="s">
        <v>245</v>
      </c>
      <c r="K236" s="230" t="s">
        <v>98</v>
      </c>
      <c r="L236" s="230" t="s">
        <v>3202</v>
      </c>
      <c r="M236" s="230" t="s">
        <v>6337</v>
      </c>
      <c r="N236" s="230" t="s">
        <v>98</v>
      </c>
      <c r="Q236" s="230">
        <f>VLOOKUP(M236,LocID!$B$2:$I$1995,8, FALSE)</f>
        <v>479</v>
      </c>
    </row>
    <row r="237" spans="1:17" x14ac:dyDescent="0.25">
      <c r="A237" s="230" t="s">
        <v>7904</v>
      </c>
      <c r="B237" s="230">
        <v>1208</v>
      </c>
      <c r="C237" s="230" t="s">
        <v>5854</v>
      </c>
      <c r="D237" s="230">
        <v>2011.0530000000001</v>
      </c>
      <c r="E237" s="230" t="s">
        <v>274</v>
      </c>
      <c r="F237" s="230" t="s">
        <v>4061</v>
      </c>
      <c r="G237" s="230" t="s">
        <v>4062</v>
      </c>
      <c r="H237" s="230" t="s">
        <v>4063</v>
      </c>
      <c r="I237" s="230" t="s">
        <v>1301</v>
      </c>
      <c r="J237" s="230" t="s">
        <v>220</v>
      </c>
      <c r="K237" s="230" t="s">
        <v>52</v>
      </c>
      <c r="L237" s="230" t="s">
        <v>4063</v>
      </c>
      <c r="M237" s="230" t="s">
        <v>6395</v>
      </c>
      <c r="N237" s="230" t="s">
        <v>52</v>
      </c>
      <c r="Q237" s="230">
        <f>VLOOKUP(M237,LocID!$B$2:$I$1995,8, FALSE)</f>
        <v>548</v>
      </c>
    </row>
    <row r="238" spans="1:17" x14ac:dyDescent="0.25">
      <c r="A238" s="230" t="s">
        <v>7905</v>
      </c>
      <c r="B238" s="230">
        <v>1209</v>
      </c>
      <c r="C238" s="230" t="s">
        <v>5854</v>
      </c>
      <c r="D238" s="230">
        <v>2012.433</v>
      </c>
      <c r="E238" s="230" t="s">
        <v>274</v>
      </c>
      <c r="F238" s="230" t="s">
        <v>4116</v>
      </c>
      <c r="G238" s="230" t="s">
        <v>830</v>
      </c>
      <c r="H238" s="230" t="s">
        <v>4117</v>
      </c>
      <c r="I238" s="230" t="s">
        <v>20</v>
      </c>
      <c r="J238" s="230" t="s">
        <v>22</v>
      </c>
      <c r="K238" s="230" t="s">
        <v>52</v>
      </c>
      <c r="L238" s="230" t="s">
        <v>4117</v>
      </c>
      <c r="M238" s="230" t="s">
        <v>6409</v>
      </c>
      <c r="N238" s="230" t="s">
        <v>52</v>
      </c>
      <c r="Q238" s="230">
        <f>VLOOKUP(M238,LocID!$B$2:$I$1995,8, FALSE)</f>
        <v>563</v>
      </c>
    </row>
    <row r="239" spans="1:17" x14ac:dyDescent="0.25">
      <c r="A239" s="230" t="s">
        <v>6834</v>
      </c>
      <c r="B239" s="230">
        <v>121</v>
      </c>
      <c r="C239" s="230" t="s">
        <v>5854</v>
      </c>
      <c r="D239" s="230">
        <v>2015.0429999999999</v>
      </c>
      <c r="E239" s="230" t="s">
        <v>138</v>
      </c>
      <c r="F239" s="230" t="s">
        <v>2199</v>
      </c>
      <c r="G239" s="230" t="s">
        <v>2196</v>
      </c>
      <c r="H239" s="230" t="s">
        <v>2194</v>
      </c>
      <c r="I239" s="230" t="s">
        <v>865</v>
      </c>
      <c r="J239" s="230" t="s">
        <v>220</v>
      </c>
      <c r="K239" s="230" t="s">
        <v>52</v>
      </c>
      <c r="L239" s="230" t="s">
        <v>2194</v>
      </c>
      <c r="M239" s="230" t="s">
        <v>6233</v>
      </c>
      <c r="N239" s="230" t="s">
        <v>52</v>
      </c>
      <c r="Q239" s="230">
        <f>VLOOKUP(M239,LocID!$B$2:$I$1995,8, FALSE)</f>
        <v>358</v>
      </c>
    </row>
    <row r="240" spans="1:17" x14ac:dyDescent="0.25">
      <c r="A240" s="230" t="s">
        <v>7906</v>
      </c>
      <c r="B240" s="230">
        <v>1210</v>
      </c>
      <c r="C240" s="230" t="s">
        <v>5854</v>
      </c>
      <c r="D240" s="230">
        <v>2011.04</v>
      </c>
      <c r="E240" s="230" t="s">
        <v>85</v>
      </c>
      <c r="F240" s="230" t="s">
        <v>4172</v>
      </c>
      <c r="G240" s="230" t="s">
        <v>4173</v>
      </c>
      <c r="H240" s="230" t="s">
        <v>4160</v>
      </c>
      <c r="I240" s="230" t="s">
        <v>261</v>
      </c>
      <c r="J240" s="230" t="s">
        <v>123</v>
      </c>
      <c r="K240" s="230" t="s">
        <v>52</v>
      </c>
      <c r="L240" s="230" t="s">
        <v>4160</v>
      </c>
      <c r="M240" s="230" t="s">
        <v>6418</v>
      </c>
      <c r="N240" s="230" t="s">
        <v>52</v>
      </c>
      <c r="Q240" s="230">
        <f>VLOOKUP(M240,LocID!$B$2:$I$1995,8, FALSE)</f>
        <v>572</v>
      </c>
    </row>
    <row r="241" spans="1:17" x14ac:dyDescent="0.25">
      <c r="A241" s="230" t="s">
        <v>7907</v>
      </c>
      <c r="B241" s="230">
        <v>1211</v>
      </c>
      <c r="C241" s="230" t="s">
        <v>5854</v>
      </c>
      <c r="D241" s="230">
        <v>2011.4359999999999</v>
      </c>
      <c r="E241" s="230" t="s">
        <v>85</v>
      </c>
      <c r="F241" s="230" t="s">
        <v>3607</v>
      </c>
      <c r="G241" s="230" t="s">
        <v>3608</v>
      </c>
      <c r="H241" s="230" t="s">
        <v>3586</v>
      </c>
      <c r="I241" s="230" t="s">
        <v>76</v>
      </c>
      <c r="J241" s="230" t="s">
        <v>77</v>
      </c>
      <c r="K241" s="230" t="s">
        <v>26</v>
      </c>
      <c r="L241" s="230" t="s">
        <v>3586</v>
      </c>
      <c r="M241" s="230" t="s">
        <v>6352</v>
      </c>
      <c r="N241" s="230" t="s">
        <v>26</v>
      </c>
      <c r="Q241" s="230">
        <f>VLOOKUP(M241,LocID!$B$2:$I$1995,8, FALSE)</f>
        <v>495</v>
      </c>
    </row>
    <row r="242" spans="1:17" x14ac:dyDescent="0.25">
      <c r="A242" s="230" t="s">
        <v>7908</v>
      </c>
      <c r="B242" s="230">
        <v>1212</v>
      </c>
      <c r="C242" s="230" t="s">
        <v>5854</v>
      </c>
      <c r="D242" s="230">
        <v>2011.2950000000001</v>
      </c>
      <c r="E242" s="230" t="s">
        <v>85</v>
      </c>
      <c r="F242" s="230" t="s">
        <v>753</v>
      </c>
      <c r="G242" s="230" t="s">
        <v>737</v>
      </c>
      <c r="H242" s="230" t="s">
        <v>738</v>
      </c>
      <c r="I242" s="230" t="s">
        <v>739</v>
      </c>
      <c r="J242" s="230" t="s">
        <v>740</v>
      </c>
      <c r="K242" s="230" t="s">
        <v>23</v>
      </c>
      <c r="L242" s="230" t="s">
        <v>738</v>
      </c>
      <c r="M242" s="377" t="s">
        <v>11294</v>
      </c>
      <c r="N242" s="230" t="s">
        <v>23</v>
      </c>
      <c r="Q242" s="230">
        <f>VLOOKUP(M242,LocID!$B$2:$I$1995,8, FALSE)</f>
        <v>758</v>
      </c>
    </row>
    <row r="243" spans="1:17" x14ac:dyDescent="0.25">
      <c r="A243" s="230" t="s">
        <v>7909</v>
      </c>
      <c r="B243" s="230">
        <v>1213</v>
      </c>
      <c r="C243" s="230" t="s">
        <v>5854</v>
      </c>
      <c r="D243" s="230">
        <v>2010.6949999999999</v>
      </c>
      <c r="E243" s="230" t="s">
        <v>85</v>
      </c>
      <c r="F243" s="230" t="s">
        <v>86</v>
      </c>
      <c r="G243" s="230" t="s">
        <v>74</v>
      </c>
      <c r="H243" s="230" t="s">
        <v>75</v>
      </c>
      <c r="I243" s="230" t="s">
        <v>76</v>
      </c>
      <c r="J243" s="230" t="s">
        <v>77</v>
      </c>
      <c r="K243" s="230" t="s">
        <v>26</v>
      </c>
      <c r="L243" s="230" t="s">
        <v>75</v>
      </c>
      <c r="M243" s="230" t="s">
        <v>5903</v>
      </c>
      <c r="N243" s="230" t="s">
        <v>26</v>
      </c>
      <c r="Q243" s="230">
        <f>VLOOKUP(M243,LocID!$B$2:$I$1995,8, FALSE)</f>
        <v>5</v>
      </c>
    </row>
    <row r="244" spans="1:17" x14ac:dyDescent="0.25">
      <c r="A244" s="230" t="s">
        <v>7910</v>
      </c>
      <c r="B244" s="230">
        <v>1214</v>
      </c>
      <c r="C244" s="230" t="s">
        <v>5854</v>
      </c>
      <c r="D244" s="230">
        <v>2011.1489999999999</v>
      </c>
      <c r="E244" s="230" t="s">
        <v>85</v>
      </c>
      <c r="F244" s="230" t="s">
        <v>2502</v>
      </c>
      <c r="G244" s="230" t="s">
        <v>2492</v>
      </c>
      <c r="H244" s="230" t="s">
        <v>2414</v>
      </c>
      <c r="I244" s="230" t="s">
        <v>76</v>
      </c>
      <c r="J244" s="230" t="s">
        <v>459</v>
      </c>
      <c r="K244" s="230" t="s">
        <v>98</v>
      </c>
      <c r="L244" s="230" t="s">
        <v>2414</v>
      </c>
      <c r="M244" s="230" t="s">
        <v>4518</v>
      </c>
      <c r="N244" s="230" t="s">
        <v>98</v>
      </c>
      <c r="Q244" s="230">
        <f>VLOOKUP(M244,LocID!$B$2:$I$1995,8, FALSE)</f>
        <v>387</v>
      </c>
    </row>
    <row r="245" spans="1:17" x14ac:dyDescent="0.25">
      <c r="A245" s="230" t="s">
        <v>7911</v>
      </c>
      <c r="B245" s="230">
        <v>1215</v>
      </c>
      <c r="C245" s="230" t="s">
        <v>5854</v>
      </c>
      <c r="D245" s="230">
        <v>2010.6880000000001</v>
      </c>
      <c r="E245" s="230" t="s">
        <v>85</v>
      </c>
      <c r="F245" s="230" t="s">
        <v>170</v>
      </c>
      <c r="G245" s="230" t="s">
        <v>171</v>
      </c>
      <c r="H245" s="230" t="s">
        <v>172</v>
      </c>
      <c r="I245" s="230" t="s">
        <v>76</v>
      </c>
      <c r="J245" s="230" t="s">
        <v>77</v>
      </c>
      <c r="K245" s="230" t="s">
        <v>98</v>
      </c>
      <c r="L245" s="230" t="s">
        <v>172</v>
      </c>
      <c r="M245" s="230" t="s">
        <v>5913</v>
      </c>
      <c r="N245" s="230" t="s">
        <v>98</v>
      </c>
      <c r="Q245" s="230">
        <f>VLOOKUP(M245,LocID!$B$2:$I$1995,8, FALSE)</f>
        <v>16</v>
      </c>
    </row>
    <row r="246" spans="1:17" x14ac:dyDescent="0.25">
      <c r="A246" s="230" t="s">
        <v>7912</v>
      </c>
      <c r="B246" s="230">
        <v>1216</v>
      </c>
      <c r="C246" s="230" t="s">
        <v>5854</v>
      </c>
      <c r="D246" s="230">
        <v>2011.213</v>
      </c>
      <c r="E246" s="230" t="s">
        <v>85</v>
      </c>
      <c r="F246" s="230" t="s">
        <v>2503</v>
      </c>
      <c r="G246" s="230" t="s">
        <v>2423</v>
      </c>
      <c r="H246" s="230" t="s">
        <v>2414</v>
      </c>
      <c r="I246" s="230" t="s">
        <v>76</v>
      </c>
      <c r="J246" s="230" t="s">
        <v>459</v>
      </c>
      <c r="K246" s="230" t="s">
        <v>98</v>
      </c>
      <c r="L246" s="230" t="s">
        <v>2414</v>
      </c>
      <c r="M246" s="230" t="s">
        <v>4518</v>
      </c>
      <c r="N246" s="230" t="s">
        <v>98</v>
      </c>
      <c r="Q246" s="230">
        <f>VLOOKUP(M246,LocID!$B$2:$I$1995,8, FALSE)</f>
        <v>387</v>
      </c>
    </row>
    <row r="247" spans="1:17" x14ac:dyDescent="0.25">
      <c r="A247" s="230" t="s">
        <v>7913</v>
      </c>
      <c r="B247" s="230">
        <v>1217</v>
      </c>
      <c r="C247" s="230" t="s">
        <v>5854</v>
      </c>
      <c r="D247" s="230">
        <v>2011.35</v>
      </c>
      <c r="E247" s="230" t="s">
        <v>85</v>
      </c>
      <c r="F247" s="230" t="s">
        <v>2504</v>
      </c>
      <c r="G247" s="230" t="s">
        <v>2423</v>
      </c>
      <c r="H247" s="230" t="s">
        <v>2414</v>
      </c>
      <c r="I247" s="230" t="s">
        <v>76</v>
      </c>
      <c r="J247" s="230" t="s">
        <v>77</v>
      </c>
      <c r="K247" s="230" t="s">
        <v>23</v>
      </c>
      <c r="L247" s="230" t="s">
        <v>2414</v>
      </c>
      <c r="M247" s="230" t="s">
        <v>4518</v>
      </c>
      <c r="N247" s="230" t="s">
        <v>23</v>
      </c>
      <c r="Q247" s="230">
        <f>VLOOKUP(M247,LocID!$B$2:$I$1995,8, FALSE)</f>
        <v>387</v>
      </c>
    </row>
    <row r="248" spans="1:17" x14ac:dyDescent="0.25">
      <c r="A248" s="230" t="s">
        <v>7914</v>
      </c>
      <c r="B248" s="230">
        <v>1218</v>
      </c>
      <c r="C248" s="230" t="s">
        <v>5854</v>
      </c>
      <c r="D248" s="230">
        <v>2011.4269999999999</v>
      </c>
      <c r="E248" s="230" t="s">
        <v>85</v>
      </c>
      <c r="F248" s="230" t="s">
        <v>2505</v>
      </c>
      <c r="G248" s="230" t="s">
        <v>2423</v>
      </c>
      <c r="H248" s="230" t="s">
        <v>2414</v>
      </c>
      <c r="I248" s="230" t="s">
        <v>76</v>
      </c>
      <c r="J248" s="230" t="s">
        <v>77</v>
      </c>
      <c r="K248" s="230" t="s">
        <v>26</v>
      </c>
      <c r="L248" s="230" t="s">
        <v>2414</v>
      </c>
      <c r="M248" s="230" t="s">
        <v>4518</v>
      </c>
      <c r="N248" s="230" t="s">
        <v>26</v>
      </c>
      <c r="Q248" s="230">
        <f>VLOOKUP(M248,LocID!$B$2:$I$1995,8, FALSE)</f>
        <v>387</v>
      </c>
    </row>
    <row r="249" spans="1:17" x14ac:dyDescent="0.25">
      <c r="A249" s="230" t="s">
        <v>7915</v>
      </c>
      <c r="B249" s="230">
        <v>1219</v>
      </c>
      <c r="C249" s="230" t="s">
        <v>5854</v>
      </c>
      <c r="D249" s="230">
        <v>2011.33</v>
      </c>
      <c r="E249" s="230" t="s">
        <v>85</v>
      </c>
      <c r="F249" s="230" t="s">
        <v>2506</v>
      </c>
      <c r="G249" s="230" t="s">
        <v>2423</v>
      </c>
      <c r="H249" s="230" t="s">
        <v>2414</v>
      </c>
      <c r="I249" s="230" t="s">
        <v>76</v>
      </c>
      <c r="J249" s="230" t="s">
        <v>459</v>
      </c>
      <c r="K249" s="230" t="s">
        <v>26</v>
      </c>
      <c r="L249" s="230" t="s">
        <v>2414</v>
      </c>
      <c r="M249" s="230" t="s">
        <v>4518</v>
      </c>
      <c r="N249" s="230" t="s">
        <v>26</v>
      </c>
      <c r="Q249" s="230">
        <f>VLOOKUP(M249,LocID!$B$2:$I$1995,8, FALSE)</f>
        <v>387</v>
      </c>
    </row>
    <row r="250" spans="1:17" x14ac:dyDescent="0.25">
      <c r="A250" s="230" t="s">
        <v>6835</v>
      </c>
      <c r="B250" s="230">
        <v>122</v>
      </c>
      <c r="C250" s="230" t="s">
        <v>5854</v>
      </c>
      <c r="D250" s="230">
        <v>2015.059</v>
      </c>
      <c r="E250" s="230" t="s">
        <v>138</v>
      </c>
      <c r="F250" s="230" t="s">
        <v>1199</v>
      </c>
      <c r="G250" s="230" t="s">
        <v>1200</v>
      </c>
      <c r="H250" s="230" t="s">
        <v>1194</v>
      </c>
      <c r="I250" s="230" t="s">
        <v>76</v>
      </c>
      <c r="J250" s="230" t="s">
        <v>77</v>
      </c>
      <c r="K250" s="230" t="s">
        <v>26</v>
      </c>
      <c r="L250" s="230" t="s">
        <v>1194</v>
      </c>
      <c r="M250" s="230" t="s">
        <v>4504</v>
      </c>
      <c r="N250" s="230" t="s">
        <v>26</v>
      </c>
      <c r="Q250" s="230">
        <f>VLOOKUP(M250,LocID!$B$2:$I$1995,8, FALSE)</f>
        <v>167</v>
      </c>
    </row>
    <row r="251" spans="1:17" x14ac:dyDescent="0.25">
      <c r="A251" s="230" t="s">
        <v>7916</v>
      </c>
      <c r="B251" s="230">
        <v>1220</v>
      </c>
      <c r="C251" s="230" t="s">
        <v>5854</v>
      </c>
      <c r="D251" s="230">
        <v>2011.1679999999999</v>
      </c>
      <c r="E251" s="230" t="s">
        <v>85</v>
      </c>
      <c r="F251" s="230" t="s">
        <v>2507</v>
      </c>
      <c r="G251" s="230" t="s">
        <v>2423</v>
      </c>
      <c r="H251" s="230" t="s">
        <v>2414</v>
      </c>
      <c r="I251" s="230" t="s">
        <v>76</v>
      </c>
      <c r="J251" s="230" t="s">
        <v>459</v>
      </c>
      <c r="K251" s="230" t="s">
        <v>23</v>
      </c>
      <c r="L251" s="230" t="s">
        <v>2414</v>
      </c>
      <c r="M251" s="230" t="s">
        <v>4518</v>
      </c>
      <c r="N251" s="230" t="s">
        <v>23</v>
      </c>
      <c r="Q251" s="230">
        <f>VLOOKUP(M251,LocID!$B$2:$I$1995,8, FALSE)</f>
        <v>387</v>
      </c>
    </row>
    <row r="252" spans="1:17" x14ac:dyDescent="0.25">
      <c r="A252" s="230" t="s">
        <v>7917</v>
      </c>
      <c r="B252" s="230">
        <v>1221</v>
      </c>
      <c r="C252" s="230" t="s">
        <v>5854</v>
      </c>
      <c r="D252" s="230">
        <v>2010.702</v>
      </c>
      <c r="E252" s="230" t="s">
        <v>85</v>
      </c>
      <c r="F252" s="230" t="s">
        <v>2508</v>
      </c>
      <c r="G252" s="230" t="s">
        <v>2423</v>
      </c>
      <c r="H252" s="230" t="s">
        <v>2414</v>
      </c>
      <c r="I252" s="230" t="s">
        <v>76</v>
      </c>
      <c r="J252" s="230" t="s">
        <v>77</v>
      </c>
      <c r="K252" s="230" t="s">
        <v>52</v>
      </c>
      <c r="L252" s="230" t="s">
        <v>2414</v>
      </c>
      <c r="M252" s="230" t="s">
        <v>4518</v>
      </c>
      <c r="N252" s="230" t="s">
        <v>52</v>
      </c>
      <c r="Q252" s="230">
        <f>VLOOKUP(M252,LocID!$B$2:$I$1995,8, FALSE)</f>
        <v>387</v>
      </c>
    </row>
    <row r="253" spans="1:17" x14ac:dyDescent="0.25">
      <c r="A253" s="230" t="s">
        <v>7918</v>
      </c>
      <c r="B253" s="230">
        <v>1222</v>
      </c>
      <c r="C253" s="230" t="s">
        <v>5854</v>
      </c>
      <c r="D253" s="230">
        <v>2011.26</v>
      </c>
      <c r="E253" s="230" t="s">
        <v>85</v>
      </c>
      <c r="F253" s="230" t="s">
        <v>4192</v>
      </c>
      <c r="G253" s="230" t="s">
        <v>4190</v>
      </c>
      <c r="H253" s="230" t="s">
        <v>4188</v>
      </c>
      <c r="I253" s="230" t="s">
        <v>20</v>
      </c>
      <c r="J253" s="230" t="s">
        <v>740</v>
      </c>
      <c r="K253" s="230" t="s">
        <v>98</v>
      </c>
      <c r="L253" s="230" t="s">
        <v>4188</v>
      </c>
      <c r="M253" s="230" t="s">
        <v>6420</v>
      </c>
      <c r="N253" s="230" t="s">
        <v>98</v>
      </c>
      <c r="Q253" s="230">
        <f>VLOOKUP(M253,LocID!$B$2:$I$1995,8, FALSE)</f>
        <v>574</v>
      </c>
    </row>
    <row r="254" spans="1:17" x14ac:dyDescent="0.25">
      <c r="A254" s="230" t="s">
        <v>7919</v>
      </c>
      <c r="B254" s="230">
        <v>1223</v>
      </c>
      <c r="C254" s="230" t="s">
        <v>5854</v>
      </c>
      <c r="D254" s="230">
        <v>2011.21</v>
      </c>
      <c r="E254" s="230" t="s">
        <v>85</v>
      </c>
      <c r="F254" s="230" t="s">
        <v>426</v>
      </c>
      <c r="G254" s="230" t="s">
        <v>422</v>
      </c>
      <c r="H254" s="230" t="s">
        <v>423</v>
      </c>
      <c r="I254" s="230" t="s">
        <v>49</v>
      </c>
      <c r="J254" s="230" t="s">
        <v>51</v>
      </c>
      <c r="K254" s="230" t="s">
        <v>26</v>
      </c>
      <c r="L254" s="230" t="s">
        <v>423</v>
      </c>
      <c r="M254" s="230" t="s">
        <v>5943</v>
      </c>
      <c r="N254" s="230" t="s">
        <v>26</v>
      </c>
      <c r="Q254" s="230">
        <f>VLOOKUP(M254,LocID!$B$2:$I$1995,8, FALSE)</f>
        <v>48</v>
      </c>
    </row>
    <row r="255" spans="1:17" x14ac:dyDescent="0.25">
      <c r="A255" s="230" t="s">
        <v>7920</v>
      </c>
      <c r="B255" s="230">
        <v>1224</v>
      </c>
      <c r="C255" s="230" t="s">
        <v>5854</v>
      </c>
      <c r="D255" s="230">
        <v>2011.3330000000001</v>
      </c>
      <c r="E255" s="230" t="s">
        <v>85</v>
      </c>
      <c r="F255" s="230" t="s">
        <v>433</v>
      </c>
      <c r="G255" s="230" t="s">
        <v>434</v>
      </c>
      <c r="H255" s="230" t="s">
        <v>435</v>
      </c>
      <c r="I255" s="230" t="s">
        <v>122</v>
      </c>
      <c r="J255" s="230" t="s">
        <v>262</v>
      </c>
      <c r="K255" s="230" t="s">
        <v>23</v>
      </c>
      <c r="L255" s="230" t="s">
        <v>435</v>
      </c>
      <c r="M255" s="230" t="s">
        <v>5945</v>
      </c>
      <c r="N255" s="230" t="s">
        <v>23</v>
      </c>
      <c r="Q255" s="230">
        <f>VLOOKUP(M255,LocID!$B$2:$I$1995,8, FALSE)</f>
        <v>50</v>
      </c>
    </row>
    <row r="256" spans="1:17" x14ac:dyDescent="0.25">
      <c r="A256" s="230" t="s">
        <v>7921</v>
      </c>
      <c r="B256" s="230">
        <v>1225</v>
      </c>
      <c r="C256" s="230" t="s">
        <v>5854</v>
      </c>
      <c r="D256" s="230">
        <v>2011.136</v>
      </c>
      <c r="E256" s="230" t="s">
        <v>85</v>
      </c>
      <c r="F256" s="230" t="s">
        <v>461</v>
      </c>
      <c r="G256" s="230" t="s">
        <v>454</v>
      </c>
      <c r="H256" s="230" t="s">
        <v>446</v>
      </c>
      <c r="I256" s="230" t="s">
        <v>76</v>
      </c>
      <c r="J256" s="230" t="s">
        <v>459</v>
      </c>
      <c r="K256" s="230" t="s">
        <v>23</v>
      </c>
      <c r="L256" s="230" t="s">
        <v>446</v>
      </c>
      <c r="M256" s="230" t="s">
        <v>5947</v>
      </c>
      <c r="N256" s="230" t="s">
        <v>23</v>
      </c>
      <c r="Q256" s="230">
        <f>VLOOKUP(M256,LocID!$B$2:$I$1995,8, FALSE)</f>
        <v>52</v>
      </c>
    </row>
    <row r="257" spans="1:17" x14ac:dyDescent="0.25">
      <c r="A257" s="230" t="s">
        <v>7922</v>
      </c>
      <c r="B257" s="230">
        <v>1226</v>
      </c>
      <c r="C257" s="230" t="s">
        <v>5854</v>
      </c>
      <c r="D257" s="230">
        <v>2011.1310000000001</v>
      </c>
      <c r="E257" s="230" t="s">
        <v>85</v>
      </c>
      <c r="F257" s="230" t="s">
        <v>489</v>
      </c>
      <c r="G257" s="230" t="s">
        <v>490</v>
      </c>
      <c r="H257" s="230" t="s">
        <v>491</v>
      </c>
      <c r="I257" s="230" t="s">
        <v>76</v>
      </c>
      <c r="J257" s="230" t="s">
        <v>459</v>
      </c>
      <c r="K257" s="230" t="s">
        <v>492</v>
      </c>
      <c r="L257" s="230" t="s">
        <v>491</v>
      </c>
      <c r="M257" s="230" t="s">
        <v>5952</v>
      </c>
      <c r="N257" s="230" t="s">
        <v>98</v>
      </c>
      <c r="Q257" s="230">
        <f>VLOOKUP(M257,LocID!$B$2:$I$1995,8, FALSE)</f>
        <v>57</v>
      </c>
    </row>
    <row r="258" spans="1:17" x14ac:dyDescent="0.25">
      <c r="A258" s="230" t="s">
        <v>7923</v>
      </c>
      <c r="B258" s="230">
        <v>1227</v>
      </c>
      <c r="C258" s="230" t="s">
        <v>5854</v>
      </c>
      <c r="D258" s="230">
        <v>2011.135</v>
      </c>
      <c r="E258" s="230" t="s">
        <v>85</v>
      </c>
      <c r="F258" s="230" t="s">
        <v>559</v>
      </c>
      <c r="G258" s="230" t="s">
        <v>560</v>
      </c>
      <c r="H258" s="230" t="s">
        <v>533</v>
      </c>
      <c r="I258" s="230" t="s">
        <v>49</v>
      </c>
      <c r="J258" s="230" t="s">
        <v>51</v>
      </c>
      <c r="K258" s="230" t="s">
        <v>26</v>
      </c>
      <c r="L258" s="230" t="s">
        <v>533</v>
      </c>
      <c r="M258" s="230" t="s">
        <v>4499</v>
      </c>
      <c r="N258" s="230" t="s">
        <v>26</v>
      </c>
      <c r="Q258" s="230">
        <f>VLOOKUP(M258,LocID!$B$2:$I$1995,8, FALSE)</f>
        <v>65</v>
      </c>
    </row>
    <row r="259" spans="1:17" x14ac:dyDescent="0.25">
      <c r="A259" s="230" t="s">
        <v>7924</v>
      </c>
      <c r="B259" s="230">
        <v>1228</v>
      </c>
      <c r="C259" s="230" t="s">
        <v>5854</v>
      </c>
      <c r="D259" s="230">
        <v>2011.444</v>
      </c>
      <c r="E259" s="230" t="s">
        <v>85</v>
      </c>
      <c r="F259" s="230" t="s">
        <v>770</v>
      </c>
      <c r="G259" s="230" t="s">
        <v>766</v>
      </c>
      <c r="H259" s="230" t="s">
        <v>767</v>
      </c>
      <c r="I259" s="230" t="s">
        <v>768</v>
      </c>
      <c r="J259" s="230" t="s">
        <v>740</v>
      </c>
      <c r="K259" s="230" t="s">
        <v>23</v>
      </c>
      <c r="L259" s="230" t="s">
        <v>767</v>
      </c>
      <c r="M259" s="230" t="s">
        <v>4501</v>
      </c>
      <c r="N259" s="230" t="s">
        <v>23</v>
      </c>
      <c r="Q259" s="230">
        <f>VLOOKUP(M259,LocID!$B$2:$I$1995,8, FALSE)</f>
        <v>86</v>
      </c>
    </row>
    <row r="260" spans="1:17" x14ac:dyDescent="0.25">
      <c r="A260" s="230" t="s">
        <v>7925</v>
      </c>
      <c r="B260" s="230">
        <v>1229</v>
      </c>
      <c r="C260" s="230" t="s">
        <v>5854</v>
      </c>
      <c r="D260" s="230">
        <v>2010.7719999999999</v>
      </c>
      <c r="E260" s="230" t="s">
        <v>85</v>
      </c>
      <c r="F260" s="230" t="s">
        <v>4132</v>
      </c>
      <c r="G260" s="230" t="s">
        <v>4133</v>
      </c>
      <c r="H260" s="230" t="s">
        <v>4134</v>
      </c>
      <c r="I260" s="230" t="s">
        <v>488</v>
      </c>
      <c r="J260" s="230" t="s">
        <v>61</v>
      </c>
      <c r="K260" s="230" t="s">
        <v>23</v>
      </c>
      <c r="L260" s="230" t="s">
        <v>4134</v>
      </c>
      <c r="M260" s="230" t="s">
        <v>6412</v>
      </c>
      <c r="N260" s="230" t="s">
        <v>23</v>
      </c>
      <c r="Q260" s="230">
        <f>VLOOKUP(M260,LocID!$B$2:$I$1995,8, FALSE)</f>
        <v>566</v>
      </c>
    </row>
    <row r="261" spans="1:17" x14ac:dyDescent="0.25">
      <c r="A261" s="230" t="s">
        <v>6836</v>
      </c>
      <c r="B261" s="230">
        <v>123</v>
      </c>
      <c r="C261" s="230" t="s">
        <v>5854</v>
      </c>
      <c r="D261" s="230">
        <v>2015.0609999999999</v>
      </c>
      <c r="E261" s="230" t="s">
        <v>138</v>
      </c>
      <c r="F261" s="230" t="s">
        <v>414</v>
      </c>
      <c r="G261" s="230" t="s">
        <v>412</v>
      </c>
      <c r="H261" s="230" t="s">
        <v>402</v>
      </c>
      <c r="I261" s="230" t="s">
        <v>261</v>
      </c>
      <c r="J261" s="230" t="s">
        <v>123</v>
      </c>
      <c r="K261" s="230" t="s">
        <v>23</v>
      </c>
      <c r="L261" s="230" t="s">
        <v>402</v>
      </c>
      <c r="M261" s="230" t="s">
        <v>5941</v>
      </c>
      <c r="N261" s="230" t="s">
        <v>23</v>
      </c>
      <c r="Q261" s="230">
        <f>VLOOKUP(M261,LocID!$B$2:$I$1995,8, FALSE)</f>
        <v>46</v>
      </c>
    </row>
    <row r="262" spans="1:17" x14ac:dyDescent="0.25">
      <c r="A262" s="230" t="s">
        <v>7926</v>
      </c>
      <c r="B262" s="230">
        <v>1230</v>
      </c>
      <c r="C262" s="230" t="s">
        <v>5854</v>
      </c>
      <c r="D262" s="230">
        <v>2011.2</v>
      </c>
      <c r="E262" s="230" t="s">
        <v>85</v>
      </c>
      <c r="F262" s="230" t="s">
        <v>3985</v>
      </c>
      <c r="G262" s="230" t="s">
        <v>3986</v>
      </c>
      <c r="H262" s="230" t="s">
        <v>3168</v>
      </c>
      <c r="I262" s="230" t="s">
        <v>198</v>
      </c>
      <c r="J262" s="230" t="s">
        <v>61</v>
      </c>
      <c r="K262" s="230" t="s">
        <v>52</v>
      </c>
      <c r="L262" s="230" t="s">
        <v>3168</v>
      </c>
      <c r="M262" s="230" t="s">
        <v>6334</v>
      </c>
      <c r="N262" s="230" t="s">
        <v>52</v>
      </c>
      <c r="Q262" s="230">
        <f>VLOOKUP(M262,LocID!$B$2:$I$1995,8, FALSE)</f>
        <v>537</v>
      </c>
    </row>
    <row r="263" spans="1:17" x14ac:dyDescent="0.25">
      <c r="A263" s="230" t="s">
        <v>7927</v>
      </c>
      <c r="B263" s="230">
        <v>1231</v>
      </c>
      <c r="C263" s="230" t="s">
        <v>5854</v>
      </c>
      <c r="D263" s="230">
        <v>2011.2280000000001</v>
      </c>
      <c r="E263" s="230" t="s">
        <v>85</v>
      </c>
      <c r="F263" s="230" t="s">
        <v>3398</v>
      </c>
      <c r="G263" s="230" t="s">
        <v>3326</v>
      </c>
      <c r="H263" s="230" t="s">
        <v>3294</v>
      </c>
      <c r="I263" s="230" t="s">
        <v>76</v>
      </c>
      <c r="J263" s="230" t="s">
        <v>77</v>
      </c>
      <c r="K263" s="230" t="s">
        <v>26</v>
      </c>
      <c r="L263" s="230" t="s">
        <v>3294</v>
      </c>
      <c r="M263" s="230" t="s">
        <v>4526</v>
      </c>
      <c r="N263" s="230" t="s">
        <v>26</v>
      </c>
      <c r="Q263" s="230">
        <f>VLOOKUP(M263,LocID!$B$2:$I$1995,8, FALSE)</f>
        <v>489</v>
      </c>
    </row>
    <row r="264" spans="1:17" x14ac:dyDescent="0.25">
      <c r="A264" s="230" t="s">
        <v>7928</v>
      </c>
      <c r="B264" s="230">
        <v>1232</v>
      </c>
      <c r="C264" s="230" t="s">
        <v>5854</v>
      </c>
      <c r="D264" s="230">
        <v>2011.278</v>
      </c>
      <c r="E264" s="230" t="s">
        <v>85</v>
      </c>
      <c r="F264" s="230" t="s">
        <v>934</v>
      </c>
      <c r="G264" s="230" t="s">
        <v>935</v>
      </c>
      <c r="H264" s="230" t="s">
        <v>936</v>
      </c>
      <c r="I264" s="230" t="s">
        <v>60</v>
      </c>
      <c r="J264" s="230" t="s">
        <v>61</v>
      </c>
      <c r="K264" s="230" t="s">
        <v>23</v>
      </c>
      <c r="L264" s="230" t="s">
        <v>936</v>
      </c>
      <c r="M264" s="230" t="s">
        <v>6005</v>
      </c>
      <c r="N264" s="230" t="s">
        <v>23</v>
      </c>
      <c r="Q264" s="230">
        <f>VLOOKUP(M264,LocID!$B$2:$I$1995,8, FALSE)</f>
        <v>113</v>
      </c>
    </row>
    <row r="265" spans="1:17" x14ac:dyDescent="0.25">
      <c r="A265" s="230" t="s">
        <v>7929</v>
      </c>
      <c r="B265" s="230">
        <v>1233</v>
      </c>
      <c r="C265" s="230" t="s">
        <v>5854</v>
      </c>
      <c r="D265" s="230">
        <v>2011.319</v>
      </c>
      <c r="E265" s="230" t="s">
        <v>85</v>
      </c>
      <c r="F265" s="230" t="s">
        <v>966</v>
      </c>
      <c r="G265" s="230" t="s">
        <v>963</v>
      </c>
      <c r="H265" s="230" t="s">
        <v>964</v>
      </c>
      <c r="I265" s="230" t="s">
        <v>244</v>
      </c>
      <c r="J265" s="230" t="s">
        <v>245</v>
      </c>
      <c r="K265" s="230" t="s">
        <v>52</v>
      </c>
      <c r="L265" s="230" t="s">
        <v>964</v>
      </c>
      <c r="M265" s="230" t="s">
        <v>6009</v>
      </c>
      <c r="N265" s="230" t="s">
        <v>52</v>
      </c>
      <c r="Q265" s="230">
        <f>VLOOKUP(M265,LocID!$B$2:$I$1995,8, FALSE)</f>
        <v>117</v>
      </c>
    </row>
    <row r="266" spans="1:17" x14ac:dyDescent="0.25">
      <c r="A266" s="230" t="s">
        <v>7930</v>
      </c>
      <c r="B266" s="230">
        <v>1234</v>
      </c>
      <c r="C266" s="230" t="s">
        <v>5854</v>
      </c>
      <c r="D266" s="230">
        <v>2011.23</v>
      </c>
      <c r="E266" s="230" t="s">
        <v>85</v>
      </c>
      <c r="F266" s="230" t="s">
        <v>4051</v>
      </c>
      <c r="G266" s="230" t="s">
        <v>4046</v>
      </c>
      <c r="H266" s="230" t="s">
        <v>4047</v>
      </c>
      <c r="I266" s="230" t="s">
        <v>261</v>
      </c>
      <c r="J266" s="230" t="s">
        <v>123</v>
      </c>
      <c r="K266" s="230" t="s">
        <v>23</v>
      </c>
      <c r="L266" s="230" t="s">
        <v>4047</v>
      </c>
      <c r="M266" s="230" t="s">
        <v>6392</v>
      </c>
      <c r="N266" s="230" t="s">
        <v>23</v>
      </c>
      <c r="Q266" s="230">
        <f>VLOOKUP(M266,LocID!$B$2:$I$1995,8, FALSE)</f>
        <v>545</v>
      </c>
    </row>
    <row r="267" spans="1:17" x14ac:dyDescent="0.25">
      <c r="A267" s="230" t="s">
        <v>7931</v>
      </c>
      <c r="B267" s="230">
        <v>1235</v>
      </c>
      <c r="C267" s="230" t="s">
        <v>5854</v>
      </c>
      <c r="D267" s="230">
        <v>2011.2139999999999</v>
      </c>
      <c r="E267" s="230" t="s">
        <v>85</v>
      </c>
      <c r="F267" s="230" t="s">
        <v>1544</v>
      </c>
      <c r="G267" s="230" t="s">
        <v>1545</v>
      </c>
      <c r="H267" s="230" t="s">
        <v>1546</v>
      </c>
      <c r="I267" s="230" t="s">
        <v>510</v>
      </c>
      <c r="J267" s="230" t="s">
        <v>220</v>
      </c>
      <c r="K267" s="230" t="s">
        <v>52</v>
      </c>
      <c r="L267" s="230" t="s">
        <v>1546</v>
      </c>
      <c r="M267" s="230" t="s">
        <v>6119</v>
      </c>
      <c r="N267" s="230" t="s">
        <v>52</v>
      </c>
      <c r="Q267" s="230">
        <f>VLOOKUP(M267,LocID!$B$2:$I$1995,8, FALSE)</f>
        <v>240</v>
      </c>
    </row>
    <row r="268" spans="1:17" x14ac:dyDescent="0.25">
      <c r="A268" s="230" t="s">
        <v>7932</v>
      </c>
      <c r="B268" s="230">
        <v>1236</v>
      </c>
      <c r="C268" s="230" t="s">
        <v>5854</v>
      </c>
      <c r="D268" s="230">
        <v>2010.414</v>
      </c>
      <c r="E268" s="230" t="s">
        <v>85</v>
      </c>
      <c r="F268" s="230" t="s">
        <v>561</v>
      </c>
      <c r="G268" s="230" t="s">
        <v>213</v>
      </c>
      <c r="H268" s="230" t="s">
        <v>533</v>
      </c>
      <c r="I268" s="230" t="s">
        <v>49</v>
      </c>
      <c r="J268" s="230" t="s">
        <v>51</v>
      </c>
      <c r="K268" s="230" t="s">
        <v>26</v>
      </c>
      <c r="L268" s="230" t="s">
        <v>533</v>
      </c>
      <c r="M268" s="230" t="s">
        <v>4499</v>
      </c>
      <c r="N268" s="230" t="s">
        <v>26</v>
      </c>
      <c r="Q268" s="230">
        <f>VLOOKUP(M268,LocID!$B$2:$I$1995,8, FALSE)</f>
        <v>65</v>
      </c>
    </row>
    <row r="269" spans="1:17" x14ac:dyDescent="0.25">
      <c r="A269" s="230" t="s">
        <v>7933</v>
      </c>
      <c r="B269" s="230">
        <v>1237</v>
      </c>
      <c r="C269" s="230" t="s">
        <v>5854</v>
      </c>
      <c r="D269" s="230">
        <v>2011.0260000000001</v>
      </c>
      <c r="E269" s="230" t="s">
        <v>85</v>
      </c>
      <c r="F269" s="230" t="s">
        <v>3706</v>
      </c>
      <c r="G269" s="230" t="s">
        <v>3695</v>
      </c>
      <c r="H269" s="230" t="s">
        <v>3696</v>
      </c>
      <c r="I269" s="230" t="s">
        <v>76</v>
      </c>
      <c r="J269" s="230" t="s">
        <v>77</v>
      </c>
      <c r="K269" s="230" t="s">
        <v>26</v>
      </c>
      <c r="L269" s="230" t="s">
        <v>3696</v>
      </c>
      <c r="M269" s="230" t="s">
        <v>4529</v>
      </c>
      <c r="N269" s="230" t="s">
        <v>26</v>
      </c>
      <c r="Q269" s="230">
        <f>VLOOKUP(M269,LocID!$B$2:$I$1995,8, FALSE)</f>
        <v>506</v>
      </c>
    </row>
    <row r="270" spans="1:17" x14ac:dyDescent="0.25">
      <c r="A270" s="230" t="s">
        <v>7934</v>
      </c>
      <c r="B270" s="230">
        <v>1238</v>
      </c>
      <c r="C270" s="230" t="s">
        <v>5854</v>
      </c>
      <c r="D270" s="230">
        <v>2011.3620000000001</v>
      </c>
      <c r="E270" s="230" t="s">
        <v>85</v>
      </c>
      <c r="F270" s="230" t="s">
        <v>3225</v>
      </c>
      <c r="G270" s="230" t="s">
        <v>3223</v>
      </c>
      <c r="H270" s="230" t="s">
        <v>3224</v>
      </c>
      <c r="I270" s="230" t="s">
        <v>219</v>
      </c>
      <c r="J270" s="230" t="s">
        <v>220</v>
      </c>
      <c r="K270" s="230" t="s">
        <v>52</v>
      </c>
      <c r="L270" s="230" t="s">
        <v>3224</v>
      </c>
      <c r="M270" s="230" t="s">
        <v>6338</v>
      </c>
      <c r="N270" s="230" t="s">
        <v>52</v>
      </c>
      <c r="Q270" s="230">
        <f>VLOOKUP(M270,LocID!$B$2:$I$1995,8, FALSE)</f>
        <v>481</v>
      </c>
    </row>
    <row r="271" spans="1:17" x14ac:dyDescent="0.25">
      <c r="A271" s="230" t="s">
        <v>7935</v>
      </c>
      <c r="B271" s="230">
        <v>1239</v>
      </c>
      <c r="C271" s="230" t="s">
        <v>5854</v>
      </c>
      <c r="D271" s="230">
        <v>2011.2159999999999</v>
      </c>
      <c r="E271" s="230" t="s">
        <v>85</v>
      </c>
      <c r="F271" s="230" t="s">
        <v>3858</v>
      </c>
      <c r="G271" s="230" t="s">
        <v>3856</v>
      </c>
      <c r="H271" s="230" t="s">
        <v>3857</v>
      </c>
      <c r="I271" s="230" t="s">
        <v>874</v>
      </c>
      <c r="J271" s="230" t="s">
        <v>51</v>
      </c>
      <c r="K271" s="230" t="s">
        <v>98</v>
      </c>
      <c r="L271" s="230" t="s">
        <v>3857</v>
      </c>
      <c r="M271" s="230" t="s">
        <v>6368</v>
      </c>
      <c r="N271" s="230" t="s">
        <v>98</v>
      </c>
      <c r="Q271" s="230">
        <f>VLOOKUP(M271,LocID!$B$2:$I$1995,8, FALSE)</f>
        <v>516</v>
      </c>
    </row>
    <row r="272" spans="1:17" x14ac:dyDescent="0.25">
      <c r="A272" s="230" t="s">
        <v>6837</v>
      </c>
      <c r="B272" s="230">
        <v>124</v>
      </c>
      <c r="C272" s="230" t="s">
        <v>5854</v>
      </c>
      <c r="D272" s="230">
        <v>2015.0617999999999</v>
      </c>
      <c r="E272" s="230" t="s">
        <v>138</v>
      </c>
      <c r="F272" s="230" t="s">
        <v>3562</v>
      </c>
      <c r="G272" s="230" t="s">
        <v>3563</v>
      </c>
      <c r="H272" s="230" t="s">
        <v>3531</v>
      </c>
      <c r="I272" s="230" t="s">
        <v>76</v>
      </c>
      <c r="J272" s="230" t="s">
        <v>77</v>
      </c>
      <c r="K272" s="230" t="s">
        <v>188</v>
      </c>
      <c r="L272" s="230" t="s">
        <v>3531</v>
      </c>
      <c r="M272" s="230" t="s">
        <v>6348</v>
      </c>
      <c r="N272" s="230" t="s">
        <v>188</v>
      </c>
      <c r="Q272" s="230">
        <f>VLOOKUP(M272,LocID!$B$2:$I$1995,8, FALSE)</f>
        <v>491</v>
      </c>
    </row>
    <row r="273" spans="1:17" x14ac:dyDescent="0.25">
      <c r="A273" s="230" t="s">
        <v>7936</v>
      </c>
      <c r="B273" s="230">
        <v>1240</v>
      </c>
      <c r="C273" s="230" t="s">
        <v>5854</v>
      </c>
      <c r="D273" s="230">
        <v>2011.2829999999999</v>
      </c>
      <c r="E273" s="230" t="s">
        <v>85</v>
      </c>
      <c r="F273" s="230" t="s">
        <v>976</v>
      </c>
      <c r="G273" s="230" t="s">
        <v>977</v>
      </c>
      <c r="H273" s="230" t="s">
        <v>973</v>
      </c>
      <c r="I273" s="230" t="s">
        <v>60</v>
      </c>
      <c r="J273" s="230" t="s">
        <v>61</v>
      </c>
      <c r="K273" s="230" t="s">
        <v>23</v>
      </c>
      <c r="L273" s="230" t="s">
        <v>973</v>
      </c>
      <c r="M273" s="230" t="s">
        <v>6012</v>
      </c>
      <c r="N273" s="230" t="s">
        <v>23</v>
      </c>
      <c r="Q273" s="230">
        <f>VLOOKUP(M273,LocID!$B$2:$I$1995,8, FALSE)</f>
        <v>120</v>
      </c>
    </row>
    <row r="274" spans="1:17" x14ac:dyDescent="0.25">
      <c r="A274" s="230" t="s">
        <v>7937</v>
      </c>
      <c r="B274" s="230">
        <v>1241</v>
      </c>
      <c r="C274" s="230" t="s">
        <v>5854</v>
      </c>
      <c r="D274" s="230">
        <v>2010.3389999999999</v>
      </c>
      <c r="E274" s="230" t="s">
        <v>85</v>
      </c>
      <c r="F274" s="230" t="s">
        <v>1160</v>
      </c>
      <c r="G274" s="230" t="s">
        <v>1161</v>
      </c>
      <c r="H274" s="230" t="s">
        <v>1162</v>
      </c>
      <c r="I274" s="230" t="s">
        <v>20</v>
      </c>
      <c r="J274" s="230" t="s">
        <v>740</v>
      </c>
      <c r="K274" s="230" t="s">
        <v>23</v>
      </c>
      <c r="L274" s="230" t="s">
        <v>1162</v>
      </c>
      <c r="M274" s="230" t="s">
        <v>6050</v>
      </c>
      <c r="N274" s="230" t="s">
        <v>23</v>
      </c>
      <c r="Q274" s="230">
        <f>VLOOKUP(M274,LocID!$B$2:$I$1995,8, FALSE)</f>
        <v>161</v>
      </c>
    </row>
    <row r="275" spans="1:17" x14ac:dyDescent="0.25">
      <c r="A275" s="230" t="s">
        <v>7938</v>
      </c>
      <c r="B275" s="230">
        <v>1242</v>
      </c>
      <c r="C275" s="230" t="s">
        <v>5854</v>
      </c>
      <c r="D275" s="230">
        <v>2010.5070000000001</v>
      </c>
      <c r="E275" s="230" t="s">
        <v>85</v>
      </c>
      <c r="F275" s="230" t="s">
        <v>4284</v>
      </c>
      <c r="G275" s="230" t="s">
        <v>4275</v>
      </c>
      <c r="H275" s="230" t="s">
        <v>2997</v>
      </c>
      <c r="I275" s="230" t="s">
        <v>2996</v>
      </c>
      <c r="J275" s="230" t="s">
        <v>51</v>
      </c>
      <c r="K275" s="230" t="s">
        <v>23</v>
      </c>
      <c r="L275" s="230" t="s">
        <v>2997</v>
      </c>
      <c r="M275" s="230" t="s">
        <v>4536</v>
      </c>
      <c r="N275" s="230" t="s">
        <v>23</v>
      </c>
      <c r="Q275" s="230">
        <f>VLOOKUP(M275,LocID!$B$2:$I$1995,8, FALSE)</f>
        <v>447</v>
      </c>
    </row>
    <row r="276" spans="1:17" x14ac:dyDescent="0.25">
      <c r="A276" s="230" t="s">
        <v>7939</v>
      </c>
      <c r="B276" s="230">
        <v>1243</v>
      </c>
      <c r="C276" s="230" t="s">
        <v>5854</v>
      </c>
      <c r="D276" s="230">
        <v>2011.0930000000001</v>
      </c>
      <c r="E276" s="230" t="s">
        <v>85</v>
      </c>
      <c r="F276" s="230" t="s">
        <v>2861</v>
      </c>
      <c r="G276" s="230" t="s">
        <v>2862</v>
      </c>
      <c r="H276" s="230" t="s">
        <v>2823</v>
      </c>
      <c r="I276" s="230" t="s">
        <v>122</v>
      </c>
      <c r="J276" s="230" t="s">
        <v>123</v>
      </c>
      <c r="K276" s="230" t="s">
        <v>23</v>
      </c>
      <c r="L276" s="230" t="s">
        <v>2823</v>
      </c>
      <c r="M276" s="230" t="s">
        <v>6295</v>
      </c>
      <c r="N276" s="230" t="s">
        <v>23</v>
      </c>
      <c r="Q276" s="230">
        <f>VLOOKUP(M276,LocID!$B$2:$I$1995,8, FALSE)</f>
        <v>427</v>
      </c>
    </row>
    <row r="277" spans="1:17" x14ac:dyDescent="0.25">
      <c r="A277" s="230" t="s">
        <v>7940</v>
      </c>
      <c r="B277" s="230">
        <v>1244</v>
      </c>
      <c r="C277" s="230" t="s">
        <v>5854</v>
      </c>
      <c r="D277" s="230">
        <v>2011.45</v>
      </c>
      <c r="E277" s="230" t="s">
        <v>85</v>
      </c>
      <c r="F277" s="230" t="s">
        <v>1314</v>
      </c>
      <c r="G277" s="230" t="s">
        <v>1315</v>
      </c>
      <c r="H277" s="230" t="s">
        <v>1309</v>
      </c>
      <c r="I277" s="230" t="s">
        <v>144</v>
      </c>
      <c r="J277" s="230" t="s">
        <v>51</v>
      </c>
      <c r="K277" s="230" t="s">
        <v>52</v>
      </c>
      <c r="L277" s="230" t="s">
        <v>1309</v>
      </c>
      <c r="M277" s="230" t="s">
        <v>6077</v>
      </c>
      <c r="N277" s="230" t="s">
        <v>52</v>
      </c>
      <c r="Q277" s="230">
        <f>VLOOKUP(M277,LocID!$B$2:$I$1995,8, FALSE)</f>
        <v>191</v>
      </c>
    </row>
    <row r="278" spans="1:17" x14ac:dyDescent="0.25">
      <c r="A278" s="230" t="s">
        <v>7941</v>
      </c>
      <c r="B278" s="230">
        <v>1245</v>
      </c>
      <c r="C278" s="230" t="s">
        <v>5854</v>
      </c>
      <c r="D278" s="230">
        <v>2011.204</v>
      </c>
      <c r="E278" s="230" t="s">
        <v>85</v>
      </c>
      <c r="F278" s="230" t="s">
        <v>3915</v>
      </c>
      <c r="G278" s="230" t="s">
        <v>3908</v>
      </c>
      <c r="H278" s="230" t="s">
        <v>3906</v>
      </c>
      <c r="I278" s="230" t="s">
        <v>76</v>
      </c>
      <c r="J278" s="230" t="s">
        <v>459</v>
      </c>
      <c r="K278" s="230" t="s">
        <v>72</v>
      </c>
      <c r="L278" s="230" t="s">
        <v>3906</v>
      </c>
      <c r="M278" s="230" t="s">
        <v>4532</v>
      </c>
      <c r="N278" s="230" t="s">
        <v>3934</v>
      </c>
      <c r="O278" s="230">
        <v>2</v>
      </c>
      <c r="Q278" s="230">
        <f>VLOOKUP(M278,LocID!$B$2:$I$1995,8, FALSE)</f>
        <v>527</v>
      </c>
    </row>
    <row r="279" spans="1:17" x14ac:dyDescent="0.25">
      <c r="A279" s="230" t="s">
        <v>7941</v>
      </c>
      <c r="B279" s="230">
        <v>1245</v>
      </c>
      <c r="C279" s="230" t="s">
        <v>5854</v>
      </c>
      <c r="D279" s="230">
        <v>2011.204</v>
      </c>
      <c r="E279" s="230" t="s">
        <v>85</v>
      </c>
      <c r="F279" s="230" t="s">
        <v>3915</v>
      </c>
      <c r="G279" s="230" t="s">
        <v>3908</v>
      </c>
      <c r="H279" s="230" t="s">
        <v>3906</v>
      </c>
      <c r="I279" s="230" t="s">
        <v>76</v>
      </c>
      <c r="J279" s="230" t="s">
        <v>459</v>
      </c>
      <c r="K279" s="230" t="s">
        <v>72</v>
      </c>
      <c r="L279" s="230" t="s">
        <v>3906</v>
      </c>
      <c r="M279" s="230" t="s">
        <v>4532</v>
      </c>
      <c r="N279" s="230" t="s">
        <v>23</v>
      </c>
      <c r="O279" s="230">
        <v>1</v>
      </c>
      <c r="Q279" s="230">
        <f>VLOOKUP(M279,LocID!$B$2:$I$1995,8, FALSE)</f>
        <v>527</v>
      </c>
    </row>
    <row r="280" spans="1:17" x14ac:dyDescent="0.25">
      <c r="A280" s="230" t="s">
        <v>7942</v>
      </c>
      <c r="B280" s="230">
        <v>1246</v>
      </c>
      <c r="C280" s="230" t="s">
        <v>5854</v>
      </c>
      <c r="D280" s="230">
        <v>2011.191</v>
      </c>
      <c r="E280" s="230" t="s">
        <v>85</v>
      </c>
      <c r="F280" s="230" t="s">
        <v>1316</v>
      </c>
      <c r="G280" s="230" t="s">
        <v>1308</v>
      </c>
      <c r="H280" s="230" t="s">
        <v>1309</v>
      </c>
      <c r="I280" s="230" t="s">
        <v>144</v>
      </c>
      <c r="J280" s="230" t="s">
        <v>51</v>
      </c>
      <c r="K280" s="230" t="s">
        <v>52</v>
      </c>
      <c r="L280" s="230" t="s">
        <v>1309</v>
      </c>
      <c r="M280" s="230" t="s">
        <v>6077</v>
      </c>
      <c r="N280" s="230" t="s">
        <v>52</v>
      </c>
      <c r="Q280" s="230">
        <f>VLOOKUP(M280,LocID!$B$2:$I$1995,8, FALSE)</f>
        <v>191</v>
      </c>
    </row>
    <row r="281" spans="1:17" x14ac:dyDescent="0.25">
      <c r="A281" s="230" t="s">
        <v>7943</v>
      </c>
      <c r="B281" s="230">
        <v>1247</v>
      </c>
      <c r="C281" s="230" t="s">
        <v>5854</v>
      </c>
      <c r="D281" s="230">
        <v>2011.299</v>
      </c>
      <c r="E281" s="230" t="s">
        <v>85</v>
      </c>
      <c r="F281" s="230" t="s">
        <v>1926</v>
      </c>
      <c r="G281" s="230" t="s">
        <v>1927</v>
      </c>
      <c r="H281" s="230" t="s">
        <v>1928</v>
      </c>
      <c r="I281" s="230" t="s">
        <v>198</v>
      </c>
      <c r="J281" s="230" t="s">
        <v>61</v>
      </c>
      <c r="K281" s="230" t="s">
        <v>52</v>
      </c>
      <c r="L281" s="230" t="s">
        <v>1928</v>
      </c>
      <c r="M281" s="230" t="s">
        <v>6187</v>
      </c>
      <c r="N281" s="230" t="s">
        <v>52</v>
      </c>
      <c r="O281" s="230">
        <v>1</v>
      </c>
      <c r="Q281" s="230">
        <f>VLOOKUP(M281,LocID!$B$2:$I$1995,8, FALSE)</f>
        <v>311</v>
      </c>
    </row>
    <row r="282" spans="1:17" x14ac:dyDescent="0.25">
      <c r="A282" s="230" t="s">
        <v>7943</v>
      </c>
      <c r="B282" s="230">
        <v>1247</v>
      </c>
      <c r="C282" s="230" t="s">
        <v>5854</v>
      </c>
      <c r="D282" s="230">
        <v>2011.299</v>
      </c>
      <c r="E282" s="230" t="s">
        <v>85</v>
      </c>
      <c r="F282" s="230" t="s">
        <v>1926</v>
      </c>
      <c r="G282" s="230" t="s">
        <v>1927</v>
      </c>
      <c r="H282" s="230" t="s">
        <v>1928</v>
      </c>
      <c r="I282" s="230" t="s">
        <v>198</v>
      </c>
      <c r="J282" s="230" t="s">
        <v>61</v>
      </c>
      <c r="K282" s="230" t="s">
        <v>52</v>
      </c>
      <c r="L282" s="230" t="s">
        <v>1928</v>
      </c>
      <c r="M282" s="230" t="s">
        <v>6187</v>
      </c>
      <c r="N282" s="230" t="s">
        <v>98</v>
      </c>
      <c r="O282" s="230">
        <v>2</v>
      </c>
      <c r="Q282" s="230">
        <f>VLOOKUP(M282,LocID!$B$2:$I$1995,8, FALSE)</f>
        <v>311</v>
      </c>
    </row>
    <row r="283" spans="1:17" x14ac:dyDescent="0.25">
      <c r="A283" s="230" t="s">
        <v>7944</v>
      </c>
      <c r="B283" s="230">
        <v>1248</v>
      </c>
      <c r="C283" s="230" t="s">
        <v>5854</v>
      </c>
      <c r="D283" s="230">
        <v>2011.3789999999999</v>
      </c>
      <c r="E283" s="230" t="s">
        <v>85</v>
      </c>
      <c r="F283" s="230" t="s">
        <v>778</v>
      </c>
      <c r="G283" s="230" t="s">
        <v>778</v>
      </c>
      <c r="H283" s="230" t="s">
        <v>775</v>
      </c>
      <c r="I283" s="230" t="s">
        <v>49</v>
      </c>
      <c r="J283" s="230" t="s">
        <v>51</v>
      </c>
      <c r="K283" s="230" t="s">
        <v>23</v>
      </c>
      <c r="L283" s="230" t="s">
        <v>775</v>
      </c>
      <c r="M283" s="230" t="s">
        <v>5979</v>
      </c>
      <c r="N283" s="230" t="s">
        <v>23</v>
      </c>
      <c r="Q283" s="230">
        <f>VLOOKUP(M283,LocID!$B$2:$I$1995,8, FALSE)</f>
        <v>87</v>
      </c>
    </row>
    <row r="284" spans="1:17" x14ac:dyDescent="0.25">
      <c r="A284" s="230" t="s">
        <v>7945</v>
      </c>
      <c r="B284" s="230">
        <v>1249</v>
      </c>
      <c r="C284" s="230" t="s">
        <v>5854</v>
      </c>
      <c r="D284" s="230">
        <v>2010.75</v>
      </c>
      <c r="E284" s="230" t="s">
        <v>85</v>
      </c>
      <c r="F284" s="230" t="s">
        <v>1529</v>
      </c>
      <c r="G284" s="230" t="s">
        <v>1525</v>
      </c>
      <c r="H284" s="230" t="s">
        <v>1526</v>
      </c>
      <c r="I284" s="230" t="s">
        <v>219</v>
      </c>
      <c r="J284" s="230" t="s">
        <v>220</v>
      </c>
      <c r="K284" s="230" t="s">
        <v>23</v>
      </c>
      <c r="L284" s="230" t="s">
        <v>1526</v>
      </c>
      <c r="M284" s="230" t="s">
        <v>4509</v>
      </c>
      <c r="N284" s="230" t="s">
        <v>23</v>
      </c>
      <c r="Q284" s="230">
        <f>VLOOKUP(M284,LocID!$B$2:$I$1995,8, FALSE)</f>
        <v>236</v>
      </c>
    </row>
    <row r="285" spans="1:17" x14ac:dyDescent="0.25">
      <c r="A285" s="230" t="s">
        <v>6838</v>
      </c>
      <c r="B285" s="230">
        <v>125</v>
      </c>
      <c r="C285" s="230" t="s">
        <v>5854</v>
      </c>
      <c r="D285" s="230">
        <v>2015.0246999999999</v>
      </c>
      <c r="E285" s="230" t="s">
        <v>138</v>
      </c>
      <c r="F285" s="230" t="s">
        <v>1391</v>
      </c>
      <c r="G285" s="230" t="s">
        <v>1392</v>
      </c>
      <c r="H285" s="230" t="s">
        <v>1390</v>
      </c>
      <c r="I285" s="230" t="s">
        <v>183</v>
      </c>
      <c r="J285" s="230" t="s">
        <v>61</v>
      </c>
      <c r="K285" s="230" t="s">
        <v>23</v>
      </c>
      <c r="L285" s="230" t="s">
        <v>1390</v>
      </c>
      <c r="M285" s="230" t="s">
        <v>6092</v>
      </c>
      <c r="N285" s="230" t="s">
        <v>23</v>
      </c>
      <c r="Q285" s="230">
        <f>VLOOKUP(M285,LocID!$B$2:$I$1995,8, FALSE)</f>
        <v>208</v>
      </c>
    </row>
    <row r="286" spans="1:17" x14ac:dyDescent="0.25">
      <c r="A286" s="230" t="s">
        <v>7946</v>
      </c>
      <c r="B286" s="230">
        <v>1250</v>
      </c>
      <c r="C286" s="230" t="s">
        <v>5854</v>
      </c>
      <c r="D286" s="230">
        <v>2011.2059999999999</v>
      </c>
      <c r="E286" s="230" t="s">
        <v>85</v>
      </c>
      <c r="F286" s="230" t="s">
        <v>4441</v>
      </c>
      <c r="G286" s="230" t="s">
        <v>4442</v>
      </c>
      <c r="H286" s="230" t="s">
        <v>4443</v>
      </c>
      <c r="I286" s="230" t="s">
        <v>732</v>
      </c>
      <c r="J286" s="230" t="s">
        <v>51</v>
      </c>
      <c r="K286" s="230" t="s">
        <v>52</v>
      </c>
      <c r="L286" s="230" t="s">
        <v>4443</v>
      </c>
      <c r="M286" s="230" t="s">
        <v>6451</v>
      </c>
      <c r="N286" s="230" t="s">
        <v>52</v>
      </c>
      <c r="Q286" s="230">
        <f>VLOOKUP(M286,LocID!$B$2:$I$1995,8, FALSE)</f>
        <v>608</v>
      </c>
    </row>
    <row r="287" spans="1:17" x14ac:dyDescent="0.25">
      <c r="A287" s="230" t="s">
        <v>7947</v>
      </c>
      <c r="B287" s="230">
        <v>1251</v>
      </c>
      <c r="C287" s="230" t="s">
        <v>5854</v>
      </c>
      <c r="D287" s="230">
        <v>2011.0450000000001</v>
      </c>
      <c r="E287" s="230" t="s">
        <v>85</v>
      </c>
      <c r="F287" s="230" t="s">
        <v>2951</v>
      </c>
      <c r="G287" s="230" t="s">
        <v>2952</v>
      </c>
      <c r="H287" s="230" t="s">
        <v>2944</v>
      </c>
      <c r="I287" s="230" t="s">
        <v>250</v>
      </c>
      <c r="J287" s="230" t="s">
        <v>161</v>
      </c>
      <c r="K287" s="230" t="s">
        <v>52</v>
      </c>
      <c r="L287" s="230" t="s">
        <v>2944</v>
      </c>
      <c r="M287" s="230" t="s">
        <v>4520</v>
      </c>
      <c r="N287" s="230" t="s">
        <v>52</v>
      </c>
      <c r="Q287" s="230">
        <f>VLOOKUP(M287,LocID!$B$2:$I$1995,8, FALSE)</f>
        <v>438</v>
      </c>
    </row>
    <row r="288" spans="1:17" x14ac:dyDescent="0.25">
      <c r="A288" s="230" t="s">
        <v>7948</v>
      </c>
      <c r="B288" s="230">
        <v>1252</v>
      </c>
      <c r="C288" s="230" t="s">
        <v>5854</v>
      </c>
      <c r="D288" s="230">
        <v>2010.4639999999999</v>
      </c>
      <c r="E288" s="230" t="s">
        <v>85</v>
      </c>
      <c r="F288" s="230" t="s">
        <v>1594</v>
      </c>
      <c r="G288" s="230" t="s">
        <v>1595</v>
      </c>
      <c r="H288" s="230" t="s">
        <v>1586</v>
      </c>
      <c r="I288" s="230" t="s">
        <v>250</v>
      </c>
      <c r="J288" s="230" t="s">
        <v>161</v>
      </c>
      <c r="K288" s="230" t="s">
        <v>52</v>
      </c>
      <c r="L288" s="230" t="s">
        <v>1586</v>
      </c>
      <c r="M288" s="230" t="s">
        <v>6128</v>
      </c>
      <c r="N288" s="230" t="s">
        <v>52</v>
      </c>
      <c r="Q288" s="230">
        <f>VLOOKUP(M288,LocID!$B$2:$I$1995,8, FALSE)</f>
        <v>250</v>
      </c>
    </row>
    <row r="289" spans="1:17" x14ac:dyDescent="0.25">
      <c r="A289" s="230" t="s">
        <v>7949</v>
      </c>
      <c r="B289" s="230">
        <v>1253</v>
      </c>
      <c r="C289" s="230" t="s">
        <v>5854</v>
      </c>
      <c r="D289" s="230">
        <v>2011.134</v>
      </c>
      <c r="E289" s="230" t="s">
        <v>85</v>
      </c>
      <c r="F289" s="230" t="s">
        <v>1396</v>
      </c>
      <c r="G289" s="230" t="s">
        <v>1397</v>
      </c>
      <c r="H289" s="230" t="s">
        <v>1398</v>
      </c>
      <c r="I289" s="230" t="s">
        <v>122</v>
      </c>
      <c r="J289" s="230" t="s">
        <v>262</v>
      </c>
      <c r="K289" s="230" t="s">
        <v>52</v>
      </c>
      <c r="L289" s="230" t="s">
        <v>1398</v>
      </c>
      <c r="M289" s="230" t="s">
        <v>6093</v>
      </c>
      <c r="N289" s="230" t="s">
        <v>52</v>
      </c>
      <c r="Q289" s="230">
        <f>VLOOKUP(M289,LocID!$B$2:$I$1995,8, FALSE)</f>
        <v>210</v>
      </c>
    </row>
    <row r="290" spans="1:17" x14ac:dyDescent="0.25">
      <c r="A290" s="230" t="s">
        <v>7950</v>
      </c>
      <c r="B290" s="230">
        <v>1254</v>
      </c>
      <c r="C290" s="230" t="s">
        <v>5854</v>
      </c>
      <c r="D290" s="230">
        <v>2011.183</v>
      </c>
      <c r="E290" s="230" t="s">
        <v>85</v>
      </c>
      <c r="F290" s="230" t="s">
        <v>1650</v>
      </c>
      <c r="G290" s="230" t="s">
        <v>1651</v>
      </c>
      <c r="H290" s="230" t="s">
        <v>1652</v>
      </c>
      <c r="I290" s="230" t="s">
        <v>76</v>
      </c>
      <c r="J290" s="230" t="s">
        <v>459</v>
      </c>
      <c r="K290" s="230" t="s">
        <v>23</v>
      </c>
      <c r="L290" s="230" t="s">
        <v>1652</v>
      </c>
      <c r="M290" s="230" t="s">
        <v>6139</v>
      </c>
      <c r="N290" s="230" t="s">
        <v>23</v>
      </c>
      <c r="Q290" s="230">
        <f>VLOOKUP(M290,LocID!$B$2:$I$1995,8, FALSE)</f>
        <v>262</v>
      </c>
    </row>
    <row r="291" spans="1:17" x14ac:dyDescent="0.25">
      <c r="A291" s="230" t="s">
        <v>7951</v>
      </c>
      <c r="B291" s="230">
        <v>1255</v>
      </c>
      <c r="C291" s="230" t="s">
        <v>5854</v>
      </c>
      <c r="D291" s="230">
        <v>2011.28</v>
      </c>
      <c r="E291" s="230" t="s">
        <v>85</v>
      </c>
      <c r="F291" s="230" t="s">
        <v>3802</v>
      </c>
      <c r="G291" s="230" t="s">
        <v>3752</v>
      </c>
      <c r="H291" s="230" t="s">
        <v>3750</v>
      </c>
      <c r="I291" s="230" t="s">
        <v>261</v>
      </c>
      <c r="J291" s="230" t="s">
        <v>262</v>
      </c>
      <c r="K291" s="230" t="s">
        <v>98</v>
      </c>
      <c r="L291" s="230" t="s">
        <v>3750</v>
      </c>
      <c r="M291" s="230" t="s">
        <v>4530</v>
      </c>
      <c r="N291" s="230" t="s">
        <v>98</v>
      </c>
      <c r="Q291" s="230">
        <f>VLOOKUP(M291,LocID!$B$2:$I$1995,8, FALSE)</f>
        <v>513</v>
      </c>
    </row>
    <row r="292" spans="1:17" x14ac:dyDescent="0.25">
      <c r="A292" s="230" t="s">
        <v>7952</v>
      </c>
      <c r="B292" s="230">
        <v>1256</v>
      </c>
      <c r="C292" s="230" t="s">
        <v>5854</v>
      </c>
      <c r="D292" s="230">
        <v>2011.145</v>
      </c>
      <c r="E292" s="230" t="s">
        <v>85</v>
      </c>
      <c r="F292" s="230" t="s">
        <v>704</v>
      </c>
      <c r="G292" s="230" t="s">
        <v>697</v>
      </c>
      <c r="H292" s="230" t="s">
        <v>695</v>
      </c>
      <c r="I292" s="230" t="s">
        <v>107</v>
      </c>
      <c r="J292" s="230" t="s">
        <v>51</v>
      </c>
      <c r="K292" s="230" t="s">
        <v>23</v>
      </c>
      <c r="L292" s="230" t="s">
        <v>695</v>
      </c>
      <c r="M292" s="230" t="s">
        <v>5972</v>
      </c>
      <c r="N292" s="230" t="s">
        <v>23</v>
      </c>
      <c r="Q292" s="230">
        <f>VLOOKUP(M292,LocID!$B$2:$I$1995,8, FALSE)</f>
        <v>78</v>
      </c>
    </row>
    <row r="293" spans="1:17" x14ac:dyDescent="0.25">
      <c r="A293" s="230" t="s">
        <v>7953</v>
      </c>
      <c r="B293" s="230">
        <v>1257</v>
      </c>
      <c r="C293" s="230" t="s">
        <v>5854</v>
      </c>
      <c r="D293" s="230">
        <v>2010.644</v>
      </c>
      <c r="E293" s="230" t="s">
        <v>85</v>
      </c>
      <c r="F293" s="230" t="s">
        <v>1032</v>
      </c>
      <c r="G293" s="230" t="s">
        <v>1031</v>
      </c>
      <c r="H293" s="230" t="s">
        <v>1029</v>
      </c>
      <c r="I293" s="230" t="s">
        <v>76</v>
      </c>
      <c r="J293" s="230" t="s">
        <v>77</v>
      </c>
      <c r="K293" s="230" t="s">
        <v>52</v>
      </c>
      <c r="L293" s="230" t="s">
        <v>1029</v>
      </c>
      <c r="M293" s="230" t="s">
        <v>6024</v>
      </c>
      <c r="N293" s="230" t="s">
        <v>52</v>
      </c>
      <c r="Q293" s="230">
        <f>VLOOKUP(M293,LocID!$B$2:$I$1995,8, FALSE)</f>
        <v>132</v>
      </c>
    </row>
    <row r="294" spans="1:17" x14ac:dyDescent="0.25">
      <c r="A294" s="230" t="s">
        <v>7954</v>
      </c>
      <c r="B294" s="230">
        <v>1258</v>
      </c>
      <c r="C294" s="230" t="s">
        <v>5854</v>
      </c>
      <c r="D294" s="230">
        <v>2011.3040000000001</v>
      </c>
      <c r="E294" s="230" t="s">
        <v>85</v>
      </c>
      <c r="F294" s="230" t="s">
        <v>1781</v>
      </c>
      <c r="G294" s="230" t="s">
        <v>1779</v>
      </c>
      <c r="H294" s="230" t="s">
        <v>1775</v>
      </c>
      <c r="I294" s="230" t="s">
        <v>76</v>
      </c>
      <c r="J294" s="230" t="s">
        <v>459</v>
      </c>
      <c r="K294" s="230" t="s">
        <v>52</v>
      </c>
      <c r="L294" s="230" t="s">
        <v>1775</v>
      </c>
      <c r="M294" s="230" t="s">
        <v>6168</v>
      </c>
      <c r="N294" s="230" t="s">
        <v>52</v>
      </c>
      <c r="Q294" s="230">
        <f>VLOOKUP(M294,LocID!$B$2:$I$1995,8, FALSE)</f>
        <v>291</v>
      </c>
    </row>
    <row r="295" spans="1:17" x14ac:dyDescent="0.25">
      <c r="A295" s="230" t="s">
        <v>6839</v>
      </c>
      <c r="B295" s="230">
        <v>126</v>
      </c>
      <c r="C295" s="230" t="s">
        <v>5854</v>
      </c>
      <c r="D295" s="230">
        <v>2015.0681999999999</v>
      </c>
      <c r="E295" s="230" t="s">
        <v>138</v>
      </c>
      <c r="F295" s="230" t="s">
        <v>2815</v>
      </c>
      <c r="G295" s="230" t="s">
        <v>2816</v>
      </c>
      <c r="H295" s="230" t="s">
        <v>2817</v>
      </c>
      <c r="I295" s="230" t="s">
        <v>122</v>
      </c>
      <c r="J295" s="230" t="s">
        <v>123</v>
      </c>
      <c r="K295" s="230" t="s">
        <v>23</v>
      </c>
      <c r="L295" s="230" t="s">
        <v>2817</v>
      </c>
      <c r="M295" s="230" t="s">
        <v>6292</v>
      </c>
      <c r="N295" s="230" t="s">
        <v>23</v>
      </c>
      <c r="Q295" s="230">
        <f>VLOOKUP(M295,LocID!$B$2:$I$1995,8, FALSE)</f>
        <v>424</v>
      </c>
    </row>
    <row r="296" spans="1:17" x14ac:dyDescent="0.25">
      <c r="A296" s="230" t="s">
        <v>7955</v>
      </c>
      <c r="B296" s="230">
        <v>1260</v>
      </c>
      <c r="C296" s="230" t="s">
        <v>5854</v>
      </c>
      <c r="D296" s="230">
        <v>2011.021</v>
      </c>
      <c r="E296" s="230" t="s">
        <v>85</v>
      </c>
      <c r="F296" s="230" t="s">
        <v>1506</v>
      </c>
      <c r="G296" s="230" t="s">
        <v>1503</v>
      </c>
      <c r="H296" s="230" t="s">
        <v>1501</v>
      </c>
      <c r="I296" s="230" t="s">
        <v>1488</v>
      </c>
      <c r="J296" s="230" t="s">
        <v>123</v>
      </c>
      <c r="K296" s="230" t="s">
        <v>52</v>
      </c>
      <c r="L296" s="230" t="s">
        <v>1501</v>
      </c>
      <c r="M296" s="230" t="s">
        <v>4508</v>
      </c>
      <c r="N296" s="230" t="s">
        <v>52</v>
      </c>
      <c r="Q296" s="230">
        <f>VLOOKUP(M296,LocID!$B$2:$I$1995,8, FALSE)</f>
        <v>235</v>
      </c>
    </row>
    <row r="297" spans="1:17" x14ac:dyDescent="0.25">
      <c r="A297" s="230" t="s">
        <v>7956</v>
      </c>
      <c r="B297" s="230">
        <v>1261</v>
      </c>
      <c r="C297" s="230" t="s">
        <v>5854</v>
      </c>
      <c r="D297" s="230">
        <v>2011.2380000000001</v>
      </c>
      <c r="E297" s="230" t="s">
        <v>85</v>
      </c>
      <c r="F297" s="230" t="s">
        <v>2509</v>
      </c>
      <c r="G297" s="230" t="s">
        <v>2510</v>
      </c>
      <c r="H297" s="230" t="s">
        <v>2414</v>
      </c>
      <c r="I297" s="230" t="s">
        <v>76</v>
      </c>
      <c r="J297" s="230" t="s">
        <v>77</v>
      </c>
      <c r="K297" s="230" t="s">
        <v>23</v>
      </c>
      <c r="L297" s="230" t="s">
        <v>2414</v>
      </c>
      <c r="M297" s="230" t="s">
        <v>4518</v>
      </c>
      <c r="N297" s="230" t="s">
        <v>23</v>
      </c>
      <c r="Q297" s="230">
        <f>VLOOKUP(M297,LocID!$B$2:$I$1995,8, FALSE)</f>
        <v>387</v>
      </c>
    </row>
    <row r="298" spans="1:17" x14ac:dyDescent="0.25">
      <c r="A298" s="230" t="s">
        <v>7957</v>
      </c>
      <c r="B298" s="230">
        <v>1263</v>
      </c>
      <c r="C298" s="230" t="s">
        <v>5854</v>
      </c>
      <c r="D298" s="230">
        <v>2011.258</v>
      </c>
      <c r="E298" s="230" t="s">
        <v>85</v>
      </c>
      <c r="F298" s="230" t="s">
        <v>562</v>
      </c>
      <c r="G298" s="230" t="s">
        <v>532</v>
      </c>
      <c r="H298" s="230" t="s">
        <v>533</v>
      </c>
      <c r="I298" s="230" t="s">
        <v>49</v>
      </c>
      <c r="J298" s="230" t="s">
        <v>51</v>
      </c>
      <c r="K298" s="230" t="s">
        <v>98</v>
      </c>
      <c r="L298" s="230" t="s">
        <v>533</v>
      </c>
      <c r="M298" s="230" t="s">
        <v>4499</v>
      </c>
      <c r="N298" s="230" t="s">
        <v>98</v>
      </c>
      <c r="Q298" s="230">
        <f>VLOOKUP(M298,LocID!$B$2:$I$1995,8, FALSE)</f>
        <v>65</v>
      </c>
    </row>
    <row r="299" spans="1:17" x14ac:dyDescent="0.25">
      <c r="A299" s="230" t="s">
        <v>7958</v>
      </c>
      <c r="B299" s="230">
        <v>1264</v>
      </c>
      <c r="C299" s="230" t="s">
        <v>5854</v>
      </c>
      <c r="D299" s="230">
        <v>2011.127</v>
      </c>
      <c r="E299" s="230" t="s">
        <v>85</v>
      </c>
      <c r="F299" s="230" t="s">
        <v>3667</v>
      </c>
      <c r="G299" s="230" t="s">
        <v>3666</v>
      </c>
      <c r="H299" s="230" t="s">
        <v>3664</v>
      </c>
      <c r="I299" s="230" t="s">
        <v>76</v>
      </c>
      <c r="J299" s="230" t="s">
        <v>459</v>
      </c>
      <c r="K299" s="230" t="s">
        <v>23</v>
      </c>
      <c r="L299" s="230" t="s">
        <v>3664</v>
      </c>
      <c r="M299" s="230" t="s">
        <v>6356</v>
      </c>
      <c r="N299" s="230" t="s">
        <v>23</v>
      </c>
      <c r="Q299" s="230">
        <f>VLOOKUP(M299,LocID!$B$2:$I$1995,8, FALSE)</f>
        <v>500</v>
      </c>
    </row>
    <row r="300" spans="1:17" x14ac:dyDescent="0.25">
      <c r="A300" s="230" t="s">
        <v>7959</v>
      </c>
      <c r="B300" s="230">
        <v>1265</v>
      </c>
      <c r="C300" s="230" t="s">
        <v>5854</v>
      </c>
      <c r="D300" s="230">
        <v>2011.395</v>
      </c>
      <c r="E300" s="230" t="s">
        <v>85</v>
      </c>
      <c r="F300" s="230" t="s">
        <v>1955</v>
      </c>
      <c r="G300" s="230" t="s">
        <v>1956</v>
      </c>
      <c r="H300" s="230" t="s">
        <v>1954</v>
      </c>
      <c r="I300" s="230" t="s">
        <v>49</v>
      </c>
      <c r="J300" s="230" t="s">
        <v>51</v>
      </c>
      <c r="K300" s="230" t="s">
        <v>26</v>
      </c>
      <c r="L300" s="230" t="s">
        <v>1954</v>
      </c>
      <c r="M300" s="230" t="s">
        <v>6196</v>
      </c>
      <c r="N300" s="230" t="s">
        <v>26</v>
      </c>
      <c r="Q300" s="230">
        <f>VLOOKUP(M300,LocID!$B$2:$I$1995,8, FALSE)</f>
        <v>320</v>
      </c>
    </row>
    <row r="301" spans="1:17" x14ac:dyDescent="0.25">
      <c r="A301" s="230" t="s">
        <v>7960</v>
      </c>
      <c r="B301" s="230">
        <v>1266</v>
      </c>
      <c r="C301" s="230" t="s">
        <v>5854</v>
      </c>
      <c r="D301" s="230">
        <v>2011.232</v>
      </c>
      <c r="E301" s="230" t="s">
        <v>85</v>
      </c>
      <c r="F301" s="230" t="s">
        <v>266</v>
      </c>
      <c r="G301" s="230" t="s">
        <v>267</v>
      </c>
      <c r="H301" s="230" t="s">
        <v>268</v>
      </c>
      <c r="I301" s="230" t="s">
        <v>76</v>
      </c>
      <c r="J301" s="230" t="s">
        <v>77</v>
      </c>
      <c r="K301" s="230" t="s">
        <v>26</v>
      </c>
      <c r="L301" s="230" t="s">
        <v>268</v>
      </c>
      <c r="M301" s="230" t="s">
        <v>5929</v>
      </c>
      <c r="N301" s="230" t="s">
        <v>26</v>
      </c>
      <c r="Q301" s="230">
        <f>VLOOKUP(M301,LocID!$B$2:$I$1995,8, FALSE)</f>
        <v>32</v>
      </c>
    </row>
    <row r="302" spans="1:17" x14ac:dyDescent="0.25">
      <c r="A302" s="230" t="s">
        <v>7961</v>
      </c>
      <c r="B302" s="230">
        <v>1267</v>
      </c>
      <c r="C302" s="230" t="s">
        <v>5854</v>
      </c>
      <c r="D302" s="230">
        <v>2011.3019999999999</v>
      </c>
      <c r="E302" s="230" t="s">
        <v>85</v>
      </c>
      <c r="F302" s="230" t="s">
        <v>904</v>
      </c>
      <c r="G302" s="230" t="s">
        <v>905</v>
      </c>
      <c r="H302" s="230" t="s">
        <v>906</v>
      </c>
      <c r="I302" s="230" t="s">
        <v>76</v>
      </c>
      <c r="J302" s="230" t="s">
        <v>459</v>
      </c>
      <c r="K302" s="230" t="s">
        <v>26</v>
      </c>
      <c r="L302" s="230" t="s">
        <v>906</v>
      </c>
      <c r="M302" s="230" t="s">
        <v>5998</v>
      </c>
      <c r="N302" s="230" t="s">
        <v>26</v>
      </c>
      <c r="Q302" s="230">
        <f>VLOOKUP(M302,LocID!$B$2:$I$1995,8, FALSE)</f>
        <v>106</v>
      </c>
    </row>
    <row r="303" spans="1:17" x14ac:dyDescent="0.25">
      <c r="A303" s="230" t="s">
        <v>7962</v>
      </c>
      <c r="B303" s="230">
        <v>1269</v>
      </c>
      <c r="C303" s="230" t="s">
        <v>5854</v>
      </c>
      <c r="D303" s="230">
        <v>2010.64</v>
      </c>
      <c r="E303" s="230" t="s">
        <v>85</v>
      </c>
      <c r="F303" s="230" t="s">
        <v>2984</v>
      </c>
      <c r="G303" s="230" t="s">
        <v>2985</v>
      </c>
      <c r="H303" s="230" t="s">
        <v>2986</v>
      </c>
      <c r="I303" s="230" t="s">
        <v>76</v>
      </c>
      <c r="J303" s="230" t="s">
        <v>77</v>
      </c>
      <c r="K303" s="230" t="s">
        <v>23</v>
      </c>
      <c r="L303" s="230" t="s">
        <v>2986</v>
      </c>
      <c r="M303" s="230" t="s">
        <v>6311</v>
      </c>
      <c r="N303" s="230" t="s">
        <v>23</v>
      </c>
      <c r="Q303" s="230">
        <f>VLOOKUP(M303,LocID!$B$2:$I$1995,8, FALSE)</f>
        <v>446</v>
      </c>
    </row>
    <row r="304" spans="1:17" x14ac:dyDescent="0.25">
      <c r="A304" s="230" t="s">
        <v>6840</v>
      </c>
      <c r="B304" s="230">
        <v>127</v>
      </c>
      <c r="C304" s="230" t="s">
        <v>5854</v>
      </c>
      <c r="D304" s="230">
        <v>2015.06</v>
      </c>
      <c r="E304" s="230" t="s">
        <v>138</v>
      </c>
      <c r="F304" s="230" t="s">
        <v>1684</v>
      </c>
      <c r="G304" s="230" t="s">
        <v>1103</v>
      </c>
      <c r="I304" s="230" t="s">
        <v>244</v>
      </c>
      <c r="J304" s="230" t="s">
        <v>245</v>
      </c>
      <c r="K304" s="230" t="s">
        <v>23</v>
      </c>
      <c r="L304" s="230" t="s">
        <v>1685</v>
      </c>
      <c r="M304" s="230" t="s">
        <v>6149</v>
      </c>
      <c r="N304" s="230" t="s">
        <v>23</v>
      </c>
      <c r="Q304" s="230">
        <f>VLOOKUP(M304,LocID!$B$2:$I$1995,8, FALSE)</f>
        <v>272</v>
      </c>
    </row>
    <row r="305" spans="1:17" x14ac:dyDescent="0.25">
      <c r="A305" s="230" t="s">
        <v>7963</v>
      </c>
      <c r="B305" s="230">
        <v>1270</v>
      </c>
      <c r="C305" s="230" t="s">
        <v>5854</v>
      </c>
      <c r="D305" s="230">
        <v>2011.2760000000001</v>
      </c>
      <c r="E305" s="230" t="s">
        <v>85</v>
      </c>
      <c r="F305" s="230" t="s">
        <v>2047</v>
      </c>
      <c r="G305" s="230" t="s">
        <v>2042</v>
      </c>
      <c r="H305" s="230" t="s">
        <v>2043</v>
      </c>
      <c r="I305" s="230" t="s">
        <v>76</v>
      </c>
      <c r="J305" s="230" t="s">
        <v>459</v>
      </c>
      <c r="K305" s="230" t="s">
        <v>26</v>
      </c>
      <c r="L305" s="230" t="s">
        <v>2043</v>
      </c>
      <c r="M305" s="230" t="s">
        <v>6208</v>
      </c>
      <c r="N305" s="230" t="s">
        <v>26</v>
      </c>
      <c r="Q305" s="230">
        <f>VLOOKUP(M305,LocID!$B$2:$I$1995,8, FALSE)</f>
        <v>332</v>
      </c>
    </row>
    <row r="306" spans="1:17" x14ac:dyDescent="0.25">
      <c r="A306" s="230" t="s">
        <v>7964</v>
      </c>
      <c r="B306" s="230">
        <v>1271</v>
      </c>
      <c r="C306" s="230" t="s">
        <v>5854</v>
      </c>
      <c r="D306" s="230">
        <v>2011.271</v>
      </c>
      <c r="E306" s="230" t="s">
        <v>85</v>
      </c>
      <c r="F306" s="230" t="s">
        <v>2067</v>
      </c>
      <c r="G306" s="230" t="s">
        <v>2068</v>
      </c>
      <c r="H306" s="230" t="s">
        <v>2069</v>
      </c>
      <c r="I306" s="230" t="s">
        <v>198</v>
      </c>
      <c r="J306" s="230" t="s">
        <v>61</v>
      </c>
      <c r="K306" s="230" t="s">
        <v>52</v>
      </c>
      <c r="L306" s="230" t="s">
        <v>2069</v>
      </c>
      <c r="M306" s="230" t="s">
        <v>4513</v>
      </c>
      <c r="N306" s="230" t="s">
        <v>52</v>
      </c>
      <c r="Q306" s="230">
        <f>VLOOKUP(M306,LocID!$B$2:$I$1995,8, FALSE)</f>
        <v>337</v>
      </c>
    </row>
    <row r="307" spans="1:17" x14ac:dyDescent="0.25">
      <c r="A307" s="230" t="s">
        <v>7965</v>
      </c>
      <c r="B307" s="230">
        <v>1272</v>
      </c>
      <c r="C307" s="230" t="s">
        <v>5854</v>
      </c>
      <c r="D307" s="230">
        <v>2010.539</v>
      </c>
      <c r="E307" s="230" t="s">
        <v>85</v>
      </c>
      <c r="F307" s="230" t="s">
        <v>1040</v>
      </c>
      <c r="G307" s="230" t="s">
        <v>1041</v>
      </c>
      <c r="H307" s="230" t="s">
        <v>1042</v>
      </c>
      <c r="I307" s="230" t="s">
        <v>219</v>
      </c>
      <c r="J307" s="230" t="s">
        <v>220</v>
      </c>
      <c r="K307" s="230" t="s">
        <v>98</v>
      </c>
      <c r="L307" s="230" t="s">
        <v>1042</v>
      </c>
      <c r="M307" s="230" t="s">
        <v>6026</v>
      </c>
      <c r="N307" s="230" t="s">
        <v>98</v>
      </c>
      <c r="Q307" s="230">
        <f>VLOOKUP(M307,LocID!$B$2:$I$1995,8, FALSE)</f>
        <v>134</v>
      </c>
    </row>
    <row r="308" spans="1:17" x14ac:dyDescent="0.25">
      <c r="A308" s="230" t="s">
        <v>7966</v>
      </c>
      <c r="B308" s="230">
        <v>1273</v>
      </c>
      <c r="C308" s="230" t="s">
        <v>5854</v>
      </c>
      <c r="D308" s="230">
        <v>2010.5360000000001</v>
      </c>
      <c r="E308" s="230" t="s">
        <v>85</v>
      </c>
      <c r="F308" s="230" t="s">
        <v>2511</v>
      </c>
      <c r="G308" s="230" t="s">
        <v>2423</v>
      </c>
      <c r="H308" s="230" t="s">
        <v>2414</v>
      </c>
      <c r="I308" s="230" t="s">
        <v>76</v>
      </c>
      <c r="J308" s="230" t="s">
        <v>77</v>
      </c>
      <c r="K308" s="230" t="s">
        <v>72</v>
      </c>
      <c r="L308" s="230" t="s">
        <v>2414</v>
      </c>
      <c r="M308" s="230" t="s">
        <v>4518</v>
      </c>
      <c r="N308" s="230" t="s">
        <v>3934</v>
      </c>
      <c r="O308" s="230">
        <v>2</v>
      </c>
      <c r="Q308" s="230">
        <f>VLOOKUP(M308,LocID!$B$2:$I$1995,8, FALSE)</f>
        <v>387</v>
      </c>
    </row>
    <row r="309" spans="1:17" x14ac:dyDescent="0.25">
      <c r="A309" s="230" t="s">
        <v>7966</v>
      </c>
      <c r="B309" s="230">
        <v>1273</v>
      </c>
      <c r="C309" s="230" t="s">
        <v>5854</v>
      </c>
      <c r="D309" s="230">
        <v>2010.5360000000001</v>
      </c>
      <c r="E309" s="230" t="s">
        <v>85</v>
      </c>
      <c r="F309" s="230" t="s">
        <v>2511</v>
      </c>
      <c r="G309" s="230" t="s">
        <v>2423</v>
      </c>
      <c r="H309" s="230" t="s">
        <v>2414</v>
      </c>
      <c r="I309" s="230" t="s">
        <v>76</v>
      </c>
      <c r="J309" s="230" t="s">
        <v>77</v>
      </c>
      <c r="K309" s="230" t="s">
        <v>72</v>
      </c>
      <c r="L309" s="230" t="s">
        <v>2414</v>
      </c>
      <c r="M309" s="230" t="s">
        <v>4518</v>
      </c>
      <c r="N309" s="230" t="s">
        <v>23</v>
      </c>
      <c r="O309" s="230">
        <v>1</v>
      </c>
      <c r="Q309" s="230">
        <f>VLOOKUP(M309,LocID!$B$2:$I$1995,8, FALSE)</f>
        <v>387</v>
      </c>
    </row>
    <row r="310" spans="1:17" x14ac:dyDescent="0.25">
      <c r="A310" s="230" t="s">
        <v>7967</v>
      </c>
      <c r="B310" s="230">
        <v>1274</v>
      </c>
      <c r="C310" s="230" t="s">
        <v>5854</v>
      </c>
      <c r="D310" s="230">
        <v>2011.298</v>
      </c>
      <c r="E310" s="230" t="s">
        <v>85</v>
      </c>
      <c r="F310" s="230" t="s">
        <v>2159</v>
      </c>
      <c r="G310" s="230" t="s">
        <v>2157</v>
      </c>
      <c r="H310" s="230" t="s">
        <v>2155</v>
      </c>
      <c r="I310" s="230" t="s">
        <v>76</v>
      </c>
      <c r="J310" s="230" t="s">
        <v>459</v>
      </c>
      <c r="K310" s="230" t="s">
        <v>23</v>
      </c>
      <c r="L310" s="230" t="s">
        <v>2155</v>
      </c>
      <c r="M310" s="230" t="s">
        <v>6227</v>
      </c>
      <c r="N310" s="230" t="s">
        <v>23</v>
      </c>
      <c r="Q310" s="230">
        <f>VLOOKUP(M310,LocID!$B$2:$I$1995,8, FALSE)</f>
        <v>352</v>
      </c>
    </row>
    <row r="311" spans="1:17" x14ac:dyDescent="0.25">
      <c r="A311" s="230" t="s">
        <v>7968</v>
      </c>
      <c r="B311" s="230">
        <v>1275</v>
      </c>
      <c r="C311" s="230" t="s">
        <v>5854</v>
      </c>
      <c r="D311" s="230">
        <v>2011.1179999999999</v>
      </c>
      <c r="E311" s="230" t="s">
        <v>85</v>
      </c>
      <c r="F311" s="230" t="s">
        <v>2298</v>
      </c>
      <c r="G311" s="230" t="s">
        <v>2299</v>
      </c>
      <c r="H311" s="230" t="s">
        <v>2273</v>
      </c>
      <c r="I311" s="230" t="s">
        <v>107</v>
      </c>
      <c r="J311" s="230" t="s">
        <v>51</v>
      </c>
      <c r="K311" s="230" t="s">
        <v>23</v>
      </c>
      <c r="L311" s="230" t="s">
        <v>2273</v>
      </c>
      <c r="M311" s="230" t="s">
        <v>4516</v>
      </c>
      <c r="N311" s="230" t="s">
        <v>23</v>
      </c>
      <c r="Q311" s="230">
        <f>VLOOKUP(M311,LocID!$B$2:$I$1995,8, FALSE)</f>
        <v>370</v>
      </c>
    </row>
    <row r="312" spans="1:17" x14ac:dyDescent="0.25">
      <c r="A312" s="230" t="s">
        <v>7969</v>
      </c>
      <c r="B312" s="230">
        <v>1276</v>
      </c>
      <c r="C312" s="230" t="s">
        <v>5854</v>
      </c>
      <c r="D312" s="230">
        <v>2011.1010000000001</v>
      </c>
      <c r="E312" s="230" t="s">
        <v>85</v>
      </c>
      <c r="F312" s="230" t="s">
        <v>4285</v>
      </c>
      <c r="G312" s="230" t="s">
        <v>4286</v>
      </c>
      <c r="H312" s="230" t="s">
        <v>2997</v>
      </c>
      <c r="I312" s="230" t="s">
        <v>2996</v>
      </c>
      <c r="J312" s="230" t="s">
        <v>51</v>
      </c>
      <c r="K312" s="230" t="s">
        <v>23</v>
      </c>
      <c r="L312" s="230" t="s">
        <v>2997</v>
      </c>
      <c r="M312" s="230" t="s">
        <v>4536</v>
      </c>
      <c r="N312" s="230" t="s">
        <v>23</v>
      </c>
      <c r="Q312" s="230">
        <f>VLOOKUP(M312,LocID!$B$2:$I$1995,8, FALSE)</f>
        <v>447</v>
      </c>
    </row>
    <row r="313" spans="1:17" x14ac:dyDescent="0.25">
      <c r="A313" s="230" t="s">
        <v>7970</v>
      </c>
      <c r="B313" s="230">
        <v>1277</v>
      </c>
      <c r="C313" s="230" t="s">
        <v>5854</v>
      </c>
      <c r="D313" s="230">
        <v>2011.3610000000001</v>
      </c>
      <c r="E313" s="230" t="s">
        <v>85</v>
      </c>
      <c r="F313" s="230" t="s">
        <v>2049</v>
      </c>
      <c r="G313" s="230" t="s">
        <v>2050</v>
      </c>
      <c r="H313" s="230" t="s">
        <v>2051</v>
      </c>
      <c r="I313" s="230" t="s">
        <v>107</v>
      </c>
      <c r="J313" s="230" t="s">
        <v>51</v>
      </c>
      <c r="K313" s="230" t="s">
        <v>98</v>
      </c>
      <c r="L313" s="230" t="s">
        <v>2051</v>
      </c>
      <c r="M313" s="230" t="s">
        <v>6209</v>
      </c>
      <c r="N313" s="230" t="s">
        <v>98</v>
      </c>
      <c r="Q313" s="230">
        <f>VLOOKUP(M313,LocID!$B$2:$I$1995,8, FALSE)</f>
        <v>333</v>
      </c>
    </row>
    <row r="314" spans="1:17" x14ac:dyDescent="0.25">
      <c r="A314" s="230" t="s">
        <v>7971</v>
      </c>
      <c r="B314" s="230">
        <v>1278</v>
      </c>
      <c r="C314" s="230" t="s">
        <v>5854</v>
      </c>
      <c r="D314" s="230">
        <v>2011.087</v>
      </c>
      <c r="E314" s="230" t="s">
        <v>85</v>
      </c>
      <c r="F314" s="230" t="s">
        <v>4099</v>
      </c>
      <c r="G314" s="230" t="s">
        <v>4096</v>
      </c>
      <c r="H314" s="230" t="s">
        <v>4097</v>
      </c>
      <c r="I314" s="230" t="s">
        <v>815</v>
      </c>
      <c r="J314" s="230" t="s">
        <v>51</v>
      </c>
      <c r="K314" s="230" t="s">
        <v>23</v>
      </c>
      <c r="L314" s="230" t="s">
        <v>4097</v>
      </c>
      <c r="M314" s="230" t="s">
        <v>4535</v>
      </c>
      <c r="N314" s="230" t="s">
        <v>23</v>
      </c>
      <c r="Q314" s="230">
        <f>VLOOKUP(M314,LocID!$B$2:$I$1995,8, FALSE)</f>
        <v>557</v>
      </c>
    </row>
    <row r="315" spans="1:17" x14ac:dyDescent="0.25">
      <c r="A315" s="230" t="s">
        <v>7972</v>
      </c>
      <c r="B315" s="230">
        <v>1279</v>
      </c>
      <c r="C315" s="230" t="s">
        <v>5854</v>
      </c>
      <c r="D315" s="230">
        <v>2011.269</v>
      </c>
      <c r="E315" s="230" t="s">
        <v>85</v>
      </c>
      <c r="F315" s="230" t="s">
        <v>4287</v>
      </c>
      <c r="G315" s="230" t="s">
        <v>4238</v>
      </c>
      <c r="H315" s="230" t="s">
        <v>2997</v>
      </c>
      <c r="I315" s="230" t="s">
        <v>2996</v>
      </c>
      <c r="J315" s="230" t="s">
        <v>51</v>
      </c>
      <c r="K315" s="230" t="s">
        <v>98</v>
      </c>
      <c r="L315" s="230" t="s">
        <v>2997</v>
      </c>
      <c r="M315" s="230" t="s">
        <v>4536</v>
      </c>
      <c r="N315" s="230" t="s">
        <v>98</v>
      </c>
      <c r="Q315" s="230">
        <f>VLOOKUP(M315,LocID!$B$2:$I$1995,8, FALSE)</f>
        <v>447</v>
      </c>
    </row>
    <row r="316" spans="1:17" x14ac:dyDescent="0.25">
      <c r="A316" s="230" t="s">
        <v>6841</v>
      </c>
      <c r="B316" s="230">
        <v>128</v>
      </c>
      <c r="C316" s="230" t="s">
        <v>5854</v>
      </c>
      <c r="D316" s="230">
        <v>2015.0658000000001</v>
      </c>
      <c r="E316" s="230" t="s">
        <v>138</v>
      </c>
      <c r="F316" s="230" t="s">
        <v>2695</v>
      </c>
      <c r="G316" s="230" t="s">
        <v>2696</v>
      </c>
      <c r="H316" s="230" t="s">
        <v>2694</v>
      </c>
      <c r="I316" s="230" t="s">
        <v>1619</v>
      </c>
      <c r="J316" s="230" t="s">
        <v>61</v>
      </c>
      <c r="K316" s="230" t="s">
        <v>26</v>
      </c>
      <c r="L316" s="230" t="s">
        <v>2694</v>
      </c>
      <c r="M316" s="230" t="s">
        <v>6269</v>
      </c>
      <c r="N316" s="230" t="s">
        <v>26</v>
      </c>
      <c r="Q316" s="230">
        <f>VLOOKUP(M316,LocID!$B$2:$I$1995,8, FALSE)</f>
        <v>401</v>
      </c>
    </row>
    <row r="317" spans="1:17" x14ac:dyDescent="0.25">
      <c r="A317" s="230" t="s">
        <v>7973</v>
      </c>
      <c r="B317" s="230">
        <v>1280</v>
      </c>
      <c r="C317" s="230" t="s">
        <v>5854</v>
      </c>
      <c r="D317" s="230">
        <v>2011.0340000000001</v>
      </c>
      <c r="E317" s="230" t="s">
        <v>85</v>
      </c>
      <c r="F317" s="230" t="s">
        <v>2512</v>
      </c>
      <c r="G317" s="230" t="s">
        <v>2423</v>
      </c>
      <c r="H317" s="230" t="s">
        <v>2414</v>
      </c>
      <c r="I317" s="230" t="s">
        <v>76</v>
      </c>
      <c r="J317" s="230" t="s">
        <v>77</v>
      </c>
      <c r="K317" s="230" t="s">
        <v>23</v>
      </c>
      <c r="L317" s="230" t="s">
        <v>2414</v>
      </c>
      <c r="M317" s="230" t="s">
        <v>4518</v>
      </c>
      <c r="N317" s="230" t="s">
        <v>23</v>
      </c>
      <c r="Q317" s="230">
        <f>VLOOKUP(M317,LocID!$B$2:$I$1995,8, FALSE)</f>
        <v>387</v>
      </c>
    </row>
    <row r="318" spans="1:17" x14ac:dyDescent="0.25">
      <c r="A318" s="230" t="s">
        <v>7974</v>
      </c>
      <c r="B318" s="230">
        <v>1281</v>
      </c>
      <c r="C318" s="230" t="s">
        <v>5854</v>
      </c>
      <c r="D318" s="230">
        <v>2011.3779999999999</v>
      </c>
      <c r="E318" s="230" t="s">
        <v>85</v>
      </c>
      <c r="F318" s="230" t="s">
        <v>2863</v>
      </c>
      <c r="G318" s="230" t="s">
        <v>2839</v>
      </c>
      <c r="H318" s="230" t="s">
        <v>2823</v>
      </c>
      <c r="I318" s="230" t="s">
        <v>122</v>
      </c>
      <c r="J318" s="230" t="s">
        <v>123</v>
      </c>
      <c r="K318" s="230" t="s">
        <v>23</v>
      </c>
      <c r="L318" s="230" t="s">
        <v>2823</v>
      </c>
      <c r="M318" s="230" t="s">
        <v>6295</v>
      </c>
      <c r="N318" s="230" t="s">
        <v>23</v>
      </c>
      <c r="Q318" s="230">
        <f>VLOOKUP(M318,LocID!$B$2:$I$1995,8, FALSE)</f>
        <v>427</v>
      </c>
    </row>
    <row r="319" spans="1:17" x14ac:dyDescent="0.25">
      <c r="A319" s="230" t="s">
        <v>7975</v>
      </c>
      <c r="B319" s="230">
        <v>1282</v>
      </c>
      <c r="C319" s="230" t="s">
        <v>5854</v>
      </c>
      <c r="D319" s="230">
        <v>2011.4259999999999</v>
      </c>
      <c r="E319" s="230" t="s">
        <v>85</v>
      </c>
      <c r="F319" s="230" t="s">
        <v>2864</v>
      </c>
      <c r="G319" s="230" t="s">
        <v>2865</v>
      </c>
      <c r="H319" s="230" t="s">
        <v>2823</v>
      </c>
      <c r="I319" s="230" t="s">
        <v>122</v>
      </c>
      <c r="J319" s="230" t="s">
        <v>123</v>
      </c>
      <c r="K319" s="230" t="s">
        <v>23</v>
      </c>
      <c r="L319" s="230" t="s">
        <v>2823</v>
      </c>
      <c r="M319" s="230" t="s">
        <v>6295</v>
      </c>
      <c r="N319" s="230" t="s">
        <v>23</v>
      </c>
      <c r="Q319" s="230">
        <f>VLOOKUP(M319,LocID!$B$2:$I$1995,8, FALSE)</f>
        <v>427</v>
      </c>
    </row>
    <row r="320" spans="1:17" x14ac:dyDescent="0.25">
      <c r="A320" s="230" t="s">
        <v>7976</v>
      </c>
      <c r="B320" s="230">
        <v>1283</v>
      </c>
      <c r="C320" s="230" t="s">
        <v>5854</v>
      </c>
      <c r="D320" s="230">
        <v>2011.0889999999999</v>
      </c>
      <c r="E320" s="230" t="s">
        <v>85</v>
      </c>
      <c r="F320" s="230" t="s">
        <v>3000</v>
      </c>
      <c r="G320" s="230" t="s">
        <v>3001</v>
      </c>
      <c r="H320" s="230" t="s">
        <v>3002</v>
      </c>
      <c r="I320" s="230" t="s">
        <v>1475</v>
      </c>
      <c r="J320" s="230" t="s">
        <v>245</v>
      </c>
      <c r="K320" s="230" t="s">
        <v>52</v>
      </c>
      <c r="L320" s="230" t="s">
        <v>3002</v>
      </c>
      <c r="M320" s="230" t="s">
        <v>6312</v>
      </c>
      <c r="N320" s="230" t="s">
        <v>52</v>
      </c>
      <c r="Q320" s="230">
        <f>VLOOKUP(M320,LocID!$B$2:$I$1995,8, FALSE)</f>
        <v>448</v>
      </c>
    </row>
    <row r="321" spans="1:17" x14ac:dyDescent="0.25">
      <c r="A321" s="230" t="s">
        <v>7977</v>
      </c>
      <c r="B321" s="230">
        <v>1284</v>
      </c>
      <c r="C321" s="230" t="s">
        <v>5854</v>
      </c>
      <c r="D321" s="230">
        <v>2011.4380000000001</v>
      </c>
      <c r="E321" s="230" t="s">
        <v>85</v>
      </c>
      <c r="F321" s="230" t="s">
        <v>3146</v>
      </c>
      <c r="G321" s="230" t="s">
        <v>3147</v>
      </c>
      <c r="H321" s="230" t="s">
        <v>3123</v>
      </c>
      <c r="I321" s="230" t="s">
        <v>76</v>
      </c>
      <c r="J321" s="230" t="s">
        <v>77</v>
      </c>
      <c r="K321" s="230" t="s">
        <v>23</v>
      </c>
      <c r="L321" s="230" t="s">
        <v>3123</v>
      </c>
      <c r="M321" s="230" t="s">
        <v>4524</v>
      </c>
      <c r="N321" s="230" t="s">
        <v>23</v>
      </c>
      <c r="Q321" s="230">
        <f>VLOOKUP(M321,LocID!$B$2:$I$1995,8, FALSE)</f>
        <v>473</v>
      </c>
    </row>
    <row r="322" spans="1:17" x14ac:dyDescent="0.25">
      <c r="A322" s="230" t="s">
        <v>7978</v>
      </c>
      <c r="B322" s="230">
        <v>1285</v>
      </c>
      <c r="C322" s="230" t="s">
        <v>5854</v>
      </c>
      <c r="D322" s="230">
        <v>2011.4090000000001</v>
      </c>
      <c r="E322" s="230" t="s">
        <v>85</v>
      </c>
      <c r="F322" s="230" t="s">
        <v>3024</v>
      </c>
      <c r="G322" s="230" t="s">
        <v>3025</v>
      </c>
      <c r="H322" s="230" t="s">
        <v>3022</v>
      </c>
      <c r="I322" s="230" t="s">
        <v>76</v>
      </c>
      <c r="J322" s="230" t="s">
        <v>77</v>
      </c>
      <c r="K322" s="230" t="s">
        <v>52</v>
      </c>
      <c r="L322" s="230" t="s">
        <v>3022</v>
      </c>
      <c r="M322" s="230" t="s">
        <v>6316</v>
      </c>
      <c r="N322" s="230" t="s">
        <v>52</v>
      </c>
      <c r="Q322" s="230">
        <f>VLOOKUP(M322,LocID!$B$2:$I$1995,8, FALSE)</f>
        <v>451</v>
      </c>
    </row>
    <row r="323" spans="1:17" x14ac:dyDescent="0.25">
      <c r="A323" s="230" t="s">
        <v>7979</v>
      </c>
      <c r="B323" s="230">
        <v>1286</v>
      </c>
      <c r="C323" s="230" t="s">
        <v>5854</v>
      </c>
      <c r="D323" s="230">
        <v>2011.2639999999999</v>
      </c>
      <c r="E323" s="230" t="s">
        <v>85</v>
      </c>
      <c r="F323" s="230" t="s">
        <v>3069</v>
      </c>
      <c r="G323" s="230" t="s">
        <v>3067</v>
      </c>
      <c r="H323" s="230" t="s">
        <v>3068</v>
      </c>
      <c r="I323" s="230" t="s">
        <v>198</v>
      </c>
      <c r="J323" s="230" t="s">
        <v>61</v>
      </c>
      <c r="K323" s="230" t="s">
        <v>23</v>
      </c>
      <c r="L323" s="230" t="s">
        <v>3068</v>
      </c>
      <c r="M323" s="230" t="s">
        <v>4522</v>
      </c>
      <c r="N323" s="230" t="s">
        <v>23</v>
      </c>
      <c r="Q323" s="230">
        <f>VLOOKUP(M323,LocID!$B$2:$I$1995,8, FALSE)</f>
        <v>460</v>
      </c>
    </row>
    <row r="324" spans="1:17" x14ac:dyDescent="0.25">
      <c r="A324" s="230" t="s">
        <v>7980</v>
      </c>
      <c r="B324" s="230">
        <v>1287</v>
      </c>
      <c r="C324" s="230" t="s">
        <v>5854</v>
      </c>
      <c r="D324" s="230">
        <v>2011.259</v>
      </c>
      <c r="E324" s="230" t="s">
        <v>85</v>
      </c>
      <c r="F324" s="230" t="s">
        <v>3148</v>
      </c>
      <c r="G324" s="230" t="s">
        <v>3122</v>
      </c>
      <c r="H324" s="230" t="s">
        <v>3123</v>
      </c>
      <c r="I324" s="230" t="s">
        <v>76</v>
      </c>
      <c r="J324" s="230" t="s">
        <v>77</v>
      </c>
      <c r="K324" s="230" t="s">
        <v>3149</v>
      </c>
      <c r="L324" s="230" t="s">
        <v>3123</v>
      </c>
      <c r="M324" s="230" t="s">
        <v>4524</v>
      </c>
      <c r="N324" s="230" t="s">
        <v>3149</v>
      </c>
      <c r="Q324" s="230">
        <f>VLOOKUP(M324,LocID!$B$2:$I$1995,8, FALSE)</f>
        <v>473</v>
      </c>
    </row>
    <row r="325" spans="1:17" x14ac:dyDescent="0.25">
      <c r="A325" s="230" t="s">
        <v>7981</v>
      </c>
      <c r="B325" s="230">
        <v>1288</v>
      </c>
      <c r="C325" s="230" t="s">
        <v>5854</v>
      </c>
      <c r="D325" s="230">
        <v>2011.1659999999999</v>
      </c>
      <c r="E325" s="230" t="s">
        <v>85</v>
      </c>
      <c r="F325" s="230" t="s">
        <v>3150</v>
      </c>
      <c r="G325" s="230" t="s">
        <v>3138</v>
      </c>
      <c r="H325" s="230" t="s">
        <v>3123</v>
      </c>
      <c r="I325" s="230" t="s">
        <v>76</v>
      </c>
      <c r="J325" s="230" t="s">
        <v>459</v>
      </c>
      <c r="K325" s="230" t="s">
        <v>23</v>
      </c>
      <c r="L325" s="230" t="s">
        <v>3123</v>
      </c>
      <c r="M325" s="230" t="s">
        <v>4524</v>
      </c>
      <c r="N325" s="230" t="s">
        <v>23</v>
      </c>
      <c r="Q325" s="230">
        <f>VLOOKUP(M325,LocID!$B$2:$I$1995,8, FALSE)</f>
        <v>473</v>
      </c>
    </row>
    <row r="326" spans="1:17" x14ac:dyDescent="0.25">
      <c r="A326" s="230" t="s">
        <v>7982</v>
      </c>
      <c r="B326" s="230">
        <v>1289</v>
      </c>
      <c r="C326" s="230" t="s">
        <v>5854</v>
      </c>
      <c r="D326" s="230">
        <v>2010.643</v>
      </c>
      <c r="E326" s="230" t="s">
        <v>85</v>
      </c>
      <c r="F326" s="230" t="s">
        <v>3247</v>
      </c>
      <c r="G326" s="230" t="s">
        <v>3244</v>
      </c>
      <c r="H326" s="230" t="s">
        <v>3240</v>
      </c>
      <c r="I326" s="230" t="s">
        <v>76</v>
      </c>
      <c r="J326" s="230" t="s">
        <v>77</v>
      </c>
      <c r="K326" s="230" t="s">
        <v>98</v>
      </c>
      <c r="L326" s="230" t="s">
        <v>3240</v>
      </c>
      <c r="M326" s="230" t="s">
        <v>6342</v>
      </c>
      <c r="N326" s="230" t="s">
        <v>98</v>
      </c>
      <c r="Q326" s="230">
        <f>VLOOKUP(M326,LocID!$B$2:$I$1995,8, FALSE)</f>
        <v>485</v>
      </c>
    </row>
    <row r="327" spans="1:17" x14ac:dyDescent="0.25">
      <c r="A327" s="230" t="s">
        <v>6842</v>
      </c>
      <c r="B327" s="230">
        <v>129</v>
      </c>
      <c r="C327" s="230" t="s">
        <v>5854</v>
      </c>
      <c r="D327" s="230">
        <v>2015.0589</v>
      </c>
      <c r="E327" s="230" t="s">
        <v>138</v>
      </c>
      <c r="F327" s="230" t="s">
        <v>186</v>
      </c>
      <c r="G327" s="230" t="s">
        <v>185</v>
      </c>
      <c r="H327" s="230" t="s">
        <v>182</v>
      </c>
      <c r="I327" s="230" t="s">
        <v>183</v>
      </c>
      <c r="J327" s="230" t="s">
        <v>61</v>
      </c>
      <c r="K327" s="230" t="s">
        <v>26</v>
      </c>
      <c r="L327" s="230" t="s">
        <v>182</v>
      </c>
      <c r="M327" s="230" t="s">
        <v>5916</v>
      </c>
      <c r="N327" s="230" t="s">
        <v>26</v>
      </c>
      <c r="Q327" s="230">
        <f>VLOOKUP(M327,LocID!$B$2:$I$1995,8, FALSE)</f>
        <v>19</v>
      </c>
    </row>
    <row r="328" spans="1:17" x14ac:dyDescent="0.25">
      <c r="A328" s="230" t="s">
        <v>7983</v>
      </c>
      <c r="B328" s="230">
        <v>1290</v>
      </c>
      <c r="C328" s="230" t="s">
        <v>5854</v>
      </c>
      <c r="D328" s="230">
        <v>2010.1110000000001</v>
      </c>
      <c r="E328" s="230" t="s">
        <v>85</v>
      </c>
      <c r="F328" s="230" t="s">
        <v>3273</v>
      </c>
      <c r="G328" s="230" t="s">
        <v>3274</v>
      </c>
      <c r="H328" s="230" t="s">
        <v>3272</v>
      </c>
      <c r="I328" s="230" t="s">
        <v>76</v>
      </c>
      <c r="J328" s="230" t="s">
        <v>77</v>
      </c>
      <c r="K328" s="230" t="s">
        <v>23</v>
      </c>
      <c r="L328" s="230" t="s">
        <v>3272</v>
      </c>
      <c r="M328" s="230" t="s">
        <v>6344</v>
      </c>
      <c r="N328" s="230" t="s">
        <v>23</v>
      </c>
      <c r="Q328" s="230">
        <f>VLOOKUP(M328,LocID!$B$2:$I$1995,8, FALSE)</f>
        <v>487</v>
      </c>
    </row>
    <row r="329" spans="1:17" x14ac:dyDescent="0.25">
      <c r="A329" s="230" t="s">
        <v>7984</v>
      </c>
      <c r="B329" s="230">
        <v>1291</v>
      </c>
      <c r="C329" s="230" t="s">
        <v>5854</v>
      </c>
      <c r="D329" s="230">
        <v>2011.0309999999999</v>
      </c>
      <c r="E329" s="230" t="s">
        <v>85</v>
      </c>
      <c r="F329" s="230" t="s">
        <v>3399</v>
      </c>
      <c r="G329" s="230" t="s">
        <v>3319</v>
      </c>
      <c r="H329" s="230" t="s">
        <v>3294</v>
      </c>
      <c r="I329" s="230" t="s">
        <v>76</v>
      </c>
      <c r="J329" s="230" t="s">
        <v>77</v>
      </c>
      <c r="K329" s="230" t="s">
        <v>23</v>
      </c>
      <c r="L329" s="230" t="s">
        <v>3294</v>
      </c>
      <c r="M329" s="230" t="s">
        <v>4526</v>
      </c>
      <c r="N329" s="230" t="s">
        <v>23</v>
      </c>
      <c r="Q329" s="230">
        <f>VLOOKUP(M329,LocID!$B$2:$I$1995,8, FALSE)</f>
        <v>489</v>
      </c>
    </row>
    <row r="330" spans="1:17" x14ac:dyDescent="0.25">
      <c r="A330" s="230" t="s">
        <v>7985</v>
      </c>
      <c r="B330" s="230">
        <v>1292</v>
      </c>
      <c r="C330" s="230" t="s">
        <v>5854</v>
      </c>
      <c r="D330" s="230">
        <v>2011.4469999999999</v>
      </c>
      <c r="E330" s="230" t="s">
        <v>85</v>
      </c>
      <c r="F330" s="230" t="s">
        <v>2990</v>
      </c>
      <c r="G330" s="230" t="s">
        <v>3595</v>
      </c>
      <c r="H330" s="230" t="s">
        <v>3586</v>
      </c>
      <c r="I330" s="230" t="s">
        <v>76</v>
      </c>
      <c r="J330" s="230" t="s">
        <v>77</v>
      </c>
      <c r="K330" s="230" t="s">
        <v>98</v>
      </c>
      <c r="L330" s="230" t="s">
        <v>3586</v>
      </c>
      <c r="M330" s="230" t="s">
        <v>6352</v>
      </c>
      <c r="N330" s="230" t="s">
        <v>98</v>
      </c>
      <c r="Q330" s="230">
        <f>VLOOKUP(M330,LocID!$B$2:$I$1995,8, FALSE)</f>
        <v>495</v>
      </c>
    </row>
    <row r="331" spans="1:17" x14ac:dyDescent="0.25">
      <c r="A331" s="230" t="s">
        <v>7986</v>
      </c>
      <c r="B331" s="230">
        <v>1293</v>
      </c>
      <c r="C331" s="230" t="s">
        <v>5854</v>
      </c>
      <c r="D331" s="230">
        <v>2011.2729999999999</v>
      </c>
      <c r="E331" s="230" t="s">
        <v>85</v>
      </c>
      <c r="F331" s="230" t="s">
        <v>3668</v>
      </c>
      <c r="G331" s="230" t="s">
        <v>3669</v>
      </c>
      <c r="H331" s="230" t="s">
        <v>3664</v>
      </c>
      <c r="I331" s="230" t="s">
        <v>76</v>
      </c>
      <c r="J331" s="230" t="s">
        <v>459</v>
      </c>
      <c r="K331" s="230" t="s">
        <v>23</v>
      </c>
      <c r="L331" s="230" t="s">
        <v>3664</v>
      </c>
      <c r="M331" s="230" t="s">
        <v>6356</v>
      </c>
      <c r="N331" s="230" t="s">
        <v>23</v>
      </c>
      <c r="Q331" s="230">
        <f>VLOOKUP(M331,LocID!$B$2:$I$1995,8, FALSE)</f>
        <v>500</v>
      </c>
    </row>
    <row r="332" spans="1:17" x14ac:dyDescent="0.25">
      <c r="A332" s="230" t="s">
        <v>7987</v>
      </c>
      <c r="B332" s="230">
        <v>1294</v>
      </c>
      <c r="C332" s="230" t="s">
        <v>5854</v>
      </c>
      <c r="D332" s="230">
        <v>2011.126</v>
      </c>
      <c r="E332" s="230" t="s">
        <v>85</v>
      </c>
      <c r="F332" s="230" t="s">
        <v>3685</v>
      </c>
      <c r="G332" s="230" t="s">
        <v>3686</v>
      </c>
      <c r="H332" s="230" t="s">
        <v>3684</v>
      </c>
      <c r="I332" s="230" t="s">
        <v>127</v>
      </c>
      <c r="J332" s="230" t="s">
        <v>128</v>
      </c>
      <c r="K332" s="230" t="s">
        <v>52</v>
      </c>
      <c r="L332" s="230" t="s">
        <v>3684</v>
      </c>
      <c r="M332" s="230" t="s">
        <v>6358</v>
      </c>
      <c r="N332" s="230" t="s">
        <v>52</v>
      </c>
      <c r="Q332" s="230">
        <f>VLOOKUP(M332,LocID!$B$2:$I$1995,8, FALSE)</f>
        <v>503</v>
      </c>
    </row>
    <row r="333" spans="1:17" x14ac:dyDescent="0.25">
      <c r="A333" s="230" t="s">
        <v>7988</v>
      </c>
      <c r="B333" s="230">
        <v>1295</v>
      </c>
      <c r="C333" s="230" t="s">
        <v>5854</v>
      </c>
      <c r="D333" s="230">
        <v>2011.1320000000001</v>
      </c>
      <c r="E333" s="230" t="s">
        <v>85</v>
      </c>
      <c r="F333" s="230" t="s">
        <v>3688</v>
      </c>
      <c r="G333" s="230" t="s">
        <v>3689</v>
      </c>
      <c r="H333" s="230" t="s">
        <v>3690</v>
      </c>
      <c r="I333" s="230" t="s">
        <v>76</v>
      </c>
      <c r="J333" s="230" t="s">
        <v>459</v>
      </c>
      <c r="K333" s="230" t="s">
        <v>23</v>
      </c>
      <c r="L333" s="230" t="s">
        <v>3690</v>
      </c>
      <c r="M333" s="230" t="s">
        <v>6359</v>
      </c>
      <c r="N333" s="230" t="s">
        <v>23</v>
      </c>
      <c r="Q333" s="230">
        <f>VLOOKUP(M333,LocID!$B$2:$I$1995,8, FALSE)</f>
        <v>504</v>
      </c>
    </row>
    <row r="334" spans="1:17" x14ac:dyDescent="0.25">
      <c r="A334" s="230" t="s">
        <v>7989</v>
      </c>
      <c r="B334" s="230">
        <v>1296</v>
      </c>
      <c r="C334" s="230" t="s">
        <v>5854</v>
      </c>
      <c r="D334" s="230">
        <v>2011.2650000000001</v>
      </c>
      <c r="E334" s="230" t="s">
        <v>85</v>
      </c>
      <c r="F334" s="230" t="s">
        <v>3707</v>
      </c>
      <c r="G334" s="230" t="s">
        <v>3695</v>
      </c>
      <c r="H334" s="230" t="s">
        <v>3696</v>
      </c>
      <c r="I334" s="230" t="s">
        <v>76</v>
      </c>
      <c r="J334" s="230" t="s">
        <v>459</v>
      </c>
      <c r="K334" s="230" t="s">
        <v>72</v>
      </c>
      <c r="L334" s="230" t="s">
        <v>3696</v>
      </c>
      <c r="M334" s="230" t="s">
        <v>4529</v>
      </c>
      <c r="N334" s="230" t="s">
        <v>3934</v>
      </c>
      <c r="O334" s="230">
        <v>2</v>
      </c>
      <c r="Q334" s="230">
        <f>VLOOKUP(M334,LocID!$B$2:$I$1995,8, FALSE)</f>
        <v>506</v>
      </c>
    </row>
    <row r="335" spans="1:17" x14ac:dyDescent="0.25">
      <c r="A335" s="230" t="s">
        <v>7989</v>
      </c>
      <c r="B335" s="230">
        <v>1296</v>
      </c>
      <c r="C335" s="230" t="s">
        <v>5854</v>
      </c>
      <c r="D335" s="230">
        <v>2011.2650000000001</v>
      </c>
      <c r="E335" s="230" t="s">
        <v>85</v>
      </c>
      <c r="F335" s="230" t="s">
        <v>3707</v>
      </c>
      <c r="G335" s="230" t="s">
        <v>3695</v>
      </c>
      <c r="H335" s="230" t="s">
        <v>3696</v>
      </c>
      <c r="I335" s="230" t="s">
        <v>76</v>
      </c>
      <c r="J335" s="230" t="s">
        <v>459</v>
      </c>
      <c r="K335" s="230" t="s">
        <v>72</v>
      </c>
      <c r="L335" s="230" t="s">
        <v>3696</v>
      </c>
      <c r="M335" s="230" t="s">
        <v>4529</v>
      </c>
      <c r="N335" s="230" t="s">
        <v>23</v>
      </c>
      <c r="O335" s="230">
        <v>1</v>
      </c>
      <c r="Q335" s="230">
        <f>VLOOKUP(M335,LocID!$B$2:$I$1995,8, FALSE)</f>
        <v>506</v>
      </c>
    </row>
    <row r="336" spans="1:17" x14ac:dyDescent="0.25">
      <c r="A336" s="230" t="s">
        <v>7990</v>
      </c>
      <c r="B336" s="230">
        <v>1297</v>
      </c>
      <c r="C336" s="230" t="s">
        <v>5854</v>
      </c>
      <c r="D336" s="230">
        <v>2011.172</v>
      </c>
      <c r="E336" s="230" t="s">
        <v>85</v>
      </c>
      <c r="F336" s="230" t="s">
        <v>3708</v>
      </c>
      <c r="G336" s="230" t="s">
        <v>3695</v>
      </c>
      <c r="H336" s="230" t="s">
        <v>3696</v>
      </c>
      <c r="I336" s="230" t="s">
        <v>76</v>
      </c>
      <c r="J336" s="230" t="s">
        <v>459</v>
      </c>
      <c r="K336" s="230" t="s">
        <v>23</v>
      </c>
      <c r="L336" s="230" t="s">
        <v>3696</v>
      </c>
      <c r="M336" s="230" t="s">
        <v>4529</v>
      </c>
      <c r="N336" s="230" t="s">
        <v>23</v>
      </c>
      <c r="Q336" s="230">
        <f>VLOOKUP(M336,LocID!$B$2:$I$1995,8, FALSE)</f>
        <v>506</v>
      </c>
    </row>
    <row r="337" spans="1:17" x14ac:dyDescent="0.25">
      <c r="A337" s="230" t="s">
        <v>7991</v>
      </c>
      <c r="B337" s="230">
        <v>1298</v>
      </c>
      <c r="C337" s="230" t="s">
        <v>5854</v>
      </c>
      <c r="D337" s="230">
        <v>2011.434</v>
      </c>
      <c r="E337" s="230" t="s">
        <v>85</v>
      </c>
      <c r="F337" s="230" t="s">
        <v>3709</v>
      </c>
      <c r="G337" s="230" t="s">
        <v>3695</v>
      </c>
      <c r="H337" s="230" t="s">
        <v>3696</v>
      </c>
      <c r="I337" s="230" t="s">
        <v>76</v>
      </c>
      <c r="J337" s="230" t="s">
        <v>77</v>
      </c>
      <c r="K337" s="230" t="s">
        <v>26</v>
      </c>
      <c r="L337" s="230" t="s">
        <v>3696</v>
      </c>
      <c r="M337" s="230" t="s">
        <v>4529</v>
      </c>
      <c r="N337" s="230" t="s">
        <v>26</v>
      </c>
      <c r="Q337" s="230">
        <f>VLOOKUP(M337,LocID!$B$2:$I$1995,8, FALSE)</f>
        <v>506</v>
      </c>
    </row>
    <row r="338" spans="1:17" x14ac:dyDescent="0.25">
      <c r="A338" s="230" t="s">
        <v>7992</v>
      </c>
      <c r="B338" s="230">
        <v>1299</v>
      </c>
      <c r="C338" s="230" t="s">
        <v>5854</v>
      </c>
      <c r="D338" s="230">
        <v>2011.239</v>
      </c>
      <c r="E338" s="230" t="s">
        <v>85</v>
      </c>
      <c r="F338" s="230" t="s">
        <v>3710</v>
      </c>
      <c r="G338" s="230" t="s">
        <v>3695</v>
      </c>
      <c r="H338" s="230" t="s">
        <v>3696</v>
      </c>
      <c r="I338" s="230" t="s">
        <v>76</v>
      </c>
      <c r="J338" s="230" t="s">
        <v>77</v>
      </c>
      <c r="K338" s="230" t="s">
        <v>52</v>
      </c>
      <c r="L338" s="230" t="s">
        <v>3696</v>
      </c>
      <c r="M338" s="230" t="s">
        <v>4529</v>
      </c>
      <c r="N338" s="230" t="s">
        <v>52</v>
      </c>
      <c r="Q338" s="230">
        <f>VLOOKUP(M338,LocID!$B$2:$I$1995,8, FALSE)</f>
        <v>506</v>
      </c>
    </row>
    <row r="339" spans="1:17" x14ac:dyDescent="0.25">
      <c r="A339" s="230" t="s">
        <v>6726</v>
      </c>
      <c r="B339" s="230">
        <v>13</v>
      </c>
      <c r="C339" s="230" t="s">
        <v>5854</v>
      </c>
      <c r="D339" s="230">
        <v>2015.0077000000001</v>
      </c>
      <c r="E339" s="230" t="s">
        <v>253</v>
      </c>
      <c r="F339" s="230" t="s">
        <v>2007</v>
      </c>
      <c r="G339" s="230" t="s">
        <v>2008</v>
      </c>
      <c r="H339" s="230" t="s">
        <v>2001</v>
      </c>
      <c r="I339" s="230" t="s">
        <v>76</v>
      </c>
      <c r="J339" s="230" t="s">
        <v>77</v>
      </c>
      <c r="K339" s="230" t="s">
        <v>52</v>
      </c>
      <c r="L339" s="230" t="s">
        <v>2001</v>
      </c>
      <c r="M339" s="230" t="s">
        <v>6201</v>
      </c>
      <c r="N339" s="230" t="s">
        <v>52</v>
      </c>
      <c r="Q339" s="230">
        <f>VLOOKUP(M339,LocID!$B$2:$I$1995,8, FALSE)</f>
        <v>325</v>
      </c>
    </row>
    <row r="340" spans="1:17" x14ac:dyDescent="0.25">
      <c r="A340" s="230" t="s">
        <v>6843</v>
      </c>
      <c r="B340" s="230">
        <v>130</v>
      </c>
      <c r="C340" s="230" t="s">
        <v>5854</v>
      </c>
      <c r="D340" s="230">
        <v>2015.0688</v>
      </c>
      <c r="E340" s="230" t="s">
        <v>138</v>
      </c>
      <c r="F340" s="230" t="s">
        <v>3259</v>
      </c>
      <c r="G340" s="230" t="s">
        <v>3252</v>
      </c>
      <c r="H340" s="230" t="s">
        <v>3240</v>
      </c>
      <c r="I340" s="230" t="s">
        <v>76</v>
      </c>
      <c r="J340" s="230" t="s">
        <v>77</v>
      </c>
      <c r="K340" s="230" t="s">
        <v>26</v>
      </c>
      <c r="L340" s="230" t="s">
        <v>3240</v>
      </c>
      <c r="M340" s="230" t="s">
        <v>6342</v>
      </c>
      <c r="N340" s="230" t="s">
        <v>26</v>
      </c>
      <c r="Q340" s="230">
        <f>VLOOKUP(M340,LocID!$B$2:$I$1995,8, FALSE)</f>
        <v>485</v>
      </c>
    </row>
    <row r="341" spans="1:17" x14ac:dyDescent="0.25">
      <c r="A341" s="230" t="s">
        <v>7993</v>
      </c>
      <c r="B341" s="230">
        <v>1300</v>
      </c>
      <c r="C341" s="230" t="s">
        <v>5854</v>
      </c>
      <c r="D341" s="230">
        <v>2011.1189999999999</v>
      </c>
      <c r="E341" s="230" t="s">
        <v>85</v>
      </c>
      <c r="F341" s="230" t="s">
        <v>1851</v>
      </c>
      <c r="G341" s="230" t="s">
        <v>1852</v>
      </c>
      <c r="H341" s="230" t="s">
        <v>1832</v>
      </c>
      <c r="I341" s="230" t="s">
        <v>76</v>
      </c>
      <c r="J341" s="230" t="s">
        <v>77</v>
      </c>
      <c r="K341" s="230" t="s">
        <v>23</v>
      </c>
      <c r="L341" s="230" t="s">
        <v>1832</v>
      </c>
      <c r="M341" s="230" t="s">
        <v>4512</v>
      </c>
      <c r="N341" s="230" t="s">
        <v>23</v>
      </c>
      <c r="Q341" s="230">
        <f>VLOOKUP(M341,LocID!$B$2:$I$1995,8, FALSE)</f>
        <v>300</v>
      </c>
    </row>
    <row r="342" spans="1:17" x14ac:dyDescent="0.25">
      <c r="A342" s="230" t="s">
        <v>7994</v>
      </c>
      <c r="B342" s="230">
        <v>1301</v>
      </c>
      <c r="C342" s="230" t="s">
        <v>5854</v>
      </c>
      <c r="D342" s="230">
        <v>2011.308</v>
      </c>
      <c r="E342" s="230" t="s">
        <v>85</v>
      </c>
      <c r="F342" s="230" t="s">
        <v>3803</v>
      </c>
      <c r="G342" s="230" t="s">
        <v>3791</v>
      </c>
      <c r="H342" s="230" t="s">
        <v>3750</v>
      </c>
      <c r="I342" s="230" t="s">
        <v>261</v>
      </c>
      <c r="J342" s="230" t="s">
        <v>262</v>
      </c>
      <c r="K342" s="230" t="s">
        <v>52</v>
      </c>
      <c r="L342" s="230" t="s">
        <v>3750</v>
      </c>
      <c r="M342" s="230" t="s">
        <v>4530</v>
      </c>
      <c r="N342" s="230" t="s">
        <v>52</v>
      </c>
      <c r="Q342" s="230">
        <f>VLOOKUP(M342,LocID!$B$2:$I$1995,8, FALSE)</f>
        <v>513</v>
      </c>
    </row>
    <row r="343" spans="1:17" x14ac:dyDescent="0.25">
      <c r="A343" s="230" t="s">
        <v>7995</v>
      </c>
      <c r="B343" s="230">
        <v>1303</v>
      </c>
      <c r="C343" s="230" t="s">
        <v>5854</v>
      </c>
      <c r="D343" s="230">
        <v>2011.338</v>
      </c>
      <c r="E343" s="230" t="s">
        <v>85</v>
      </c>
      <c r="F343" s="230" t="s">
        <v>3804</v>
      </c>
      <c r="G343" s="230" t="s">
        <v>3759</v>
      </c>
      <c r="H343" s="230" t="s">
        <v>3750</v>
      </c>
      <c r="I343" s="230" t="s">
        <v>261</v>
      </c>
      <c r="J343" s="230" t="s">
        <v>123</v>
      </c>
      <c r="K343" s="230" t="s">
        <v>23</v>
      </c>
      <c r="L343" s="230" t="s">
        <v>3750</v>
      </c>
      <c r="M343" s="230" t="s">
        <v>4530</v>
      </c>
      <c r="N343" s="230" t="s">
        <v>23</v>
      </c>
      <c r="Q343" s="230">
        <f>VLOOKUP(M343,LocID!$B$2:$I$1995,8, FALSE)</f>
        <v>513</v>
      </c>
    </row>
    <row r="344" spans="1:17" x14ac:dyDescent="0.25">
      <c r="A344" s="230" t="s">
        <v>7996</v>
      </c>
      <c r="B344" s="230">
        <v>1304</v>
      </c>
      <c r="C344" s="230" t="s">
        <v>5854</v>
      </c>
      <c r="D344" s="230">
        <v>2011.4079999999999</v>
      </c>
      <c r="E344" s="230" t="s">
        <v>85</v>
      </c>
      <c r="F344" s="230" t="s">
        <v>3400</v>
      </c>
      <c r="G344" s="230" t="s">
        <v>3401</v>
      </c>
      <c r="H344" s="230" t="s">
        <v>3294</v>
      </c>
      <c r="I344" s="230" t="s">
        <v>76</v>
      </c>
      <c r="J344" s="230" t="s">
        <v>77</v>
      </c>
      <c r="K344" s="230" t="s">
        <v>23</v>
      </c>
      <c r="L344" s="230" t="s">
        <v>3294</v>
      </c>
      <c r="M344" s="230" t="s">
        <v>4526</v>
      </c>
      <c r="N344" s="230" t="s">
        <v>23</v>
      </c>
      <c r="Q344" s="230">
        <f>VLOOKUP(M344,LocID!$B$2:$I$1995,8, FALSE)</f>
        <v>489</v>
      </c>
    </row>
    <row r="345" spans="1:17" x14ac:dyDescent="0.25">
      <c r="A345" s="230" t="s">
        <v>7997</v>
      </c>
      <c r="B345" s="230">
        <v>1305</v>
      </c>
      <c r="C345" s="230" t="s">
        <v>5854</v>
      </c>
      <c r="D345" s="230">
        <v>2011.077</v>
      </c>
      <c r="E345" s="230" t="s">
        <v>85</v>
      </c>
      <c r="F345" s="230" t="s">
        <v>3402</v>
      </c>
      <c r="G345" s="230" t="s">
        <v>3317</v>
      </c>
      <c r="H345" s="230" t="s">
        <v>3294</v>
      </c>
      <c r="I345" s="230" t="s">
        <v>76</v>
      </c>
      <c r="J345" s="230" t="s">
        <v>77</v>
      </c>
      <c r="K345" s="230" t="s">
        <v>26</v>
      </c>
      <c r="L345" s="230" t="s">
        <v>3294</v>
      </c>
      <c r="M345" s="230" t="s">
        <v>4526</v>
      </c>
      <c r="N345" s="230" t="s">
        <v>26</v>
      </c>
      <c r="Q345" s="230">
        <f>VLOOKUP(M345,LocID!$B$2:$I$1995,8, FALSE)</f>
        <v>489</v>
      </c>
    </row>
    <row r="346" spans="1:17" x14ac:dyDescent="0.25">
      <c r="A346" s="230" t="s">
        <v>7998</v>
      </c>
      <c r="B346" s="230">
        <v>1306</v>
      </c>
      <c r="C346" s="230" t="s">
        <v>5854</v>
      </c>
      <c r="D346" s="230">
        <v>2011.2439999999999</v>
      </c>
      <c r="E346" s="230" t="s">
        <v>85</v>
      </c>
      <c r="F346" s="230" t="s">
        <v>1760</v>
      </c>
      <c r="G346" s="230" t="s">
        <v>1792</v>
      </c>
      <c r="H346" s="230" t="s">
        <v>1793</v>
      </c>
      <c r="I346" s="230" t="s">
        <v>660</v>
      </c>
      <c r="J346" s="230" t="s">
        <v>245</v>
      </c>
      <c r="K346" s="230" t="s">
        <v>52</v>
      </c>
      <c r="L346" s="230" t="s">
        <v>1793</v>
      </c>
      <c r="M346" s="230" t="s">
        <v>6171</v>
      </c>
      <c r="N346" s="230" t="s">
        <v>52</v>
      </c>
      <c r="Q346" s="230">
        <f>VLOOKUP(M346,LocID!$B$2:$I$1995,8, FALSE)</f>
        <v>294</v>
      </c>
    </row>
    <row r="347" spans="1:17" x14ac:dyDescent="0.25">
      <c r="A347" s="230" t="s">
        <v>7999</v>
      </c>
      <c r="B347" s="230">
        <v>1307</v>
      </c>
      <c r="C347" s="230" t="s">
        <v>5854</v>
      </c>
      <c r="D347" s="230">
        <v>2011.3309999999999</v>
      </c>
      <c r="E347" s="230" t="s">
        <v>85</v>
      </c>
      <c r="F347" s="230" t="s">
        <v>3185</v>
      </c>
      <c r="G347" s="230" t="s">
        <v>2851</v>
      </c>
      <c r="H347" s="230" t="s">
        <v>3174</v>
      </c>
      <c r="I347" s="230" t="s">
        <v>122</v>
      </c>
      <c r="J347" s="230" t="s">
        <v>262</v>
      </c>
      <c r="K347" s="230" t="s">
        <v>52</v>
      </c>
      <c r="L347" s="230" t="s">
        <v>3174</v>
      </c>
      <c r="M347" s="230" t="s">
        <v>4525</v>
      </c>
      <c r="N347" s="230" t="s">
        <v>52</v>
      </c>
      <c r="Q347" s="230">
        <f>VLOOKUP(M347,LocID!$B$2:$I$1995,8, FALSE)</f>
        <v>477</v>
      </c>
    </row>
    <row r="348" spans="1:17" x14ac:dyDescent="0.25">
      <c r="A348" s="230" t="s">
        <v>8000</v>
      </c>
      <c r="B348" s="230">
        <v>1308</v>
      </c>
      <c r="C348" s="230" t="s">
        <v>5854</v>
      </c>
      <c r="D348" s="230">
        <v>2011.3340000000001</v>
      </c>
      <c r="E348" s="230" t="s">
        <v>85</v>
      </c>
      <c r="F348" s="230" t="s">
        <v>1823</v>
      </c>
      <c r="G348" s="230" t="s">
        <v>1824</v>
      </c>
      <c r="H348" s="230" t="s">
        <v>1821</v>
      </c>
      <c r="I348" s="230" t="s">
        <v>76</v>
      </c>
      <c r="J348" s="230" t="s">
        <v>459</v>
      </c>
      <c r="K348" s="230" t="s">
        <v>26</v>
      </c>
      <c r="L348" s="230" t="s">
        <v>1821</v>
      </c>
      <c r="M348" s="230" t="s">
        <v>6176</v>
      </c>
      <c r="N348" s="230" t="s">
        <v>26</v>
      </c>
      <c r="Q348" s="230">
        <f>VLOOKUP(M348,LocID!$B$2:$I$1995,8, FALSE)</f>
        <v>298</v>
      </c>
    </row>
    <row r="349" spans="1:17" x14ac:dyDescent="0.25">
      <c r="A349" s="230" t="s">
        <v>8001</v>
      </c>
      <c r="B349" s="230">
        <v>1309</v>
      </c>
      <c r="C349" s="230" t="s">
        <v>5854</v>
      </c>
      <c r="D349" s="230">
        <v>2011.17</v>
      </c>
      <c r="E349" s="230" t="s">
        <v>85</v>
      </c>
      <c r="F349" s="230" t="s">
        <v>3805</v>
      </c>
      <c r="G349" s="230" t="s">
        <v>3806</v>
      </c>
      <c r="H349" s="230" t="s">
        <v>3750</v>
      </c>
      <c r="I349" s="230" t="s">
        <v>261</v>
      </c>
      <c r="J349" s="230" t="s">
        <v>262</v>
      </c>
      <c r="K349" s="230" t="s">
        <v>52</v>
      </c>
      <c r="L349" s="230" t="s">
        <v>3750</v>
      </c>
      <c r="M349" s="230" t="s">
        <v>4530</v>
      </c>
      <c r="N349" s="230" t="s">
        <v>52</v>
      </c>
      <c r="Q349" s="230">
        <f>VLOOKUP(M349,LocID!$B$2:$I$1995,8, FALSE)</f>
        <v>513</v>
      </c>
    </row>
    <row r="350" spans="1:17" x14ac:dyDescent="0.25">
      <c r="A350" s="230" t="s">
        <v>6844</v>
      </c>
      <c r="B350" s="230">
        <v>131</v>
      </c>
      <c r="C350" s="230" t="s">
        <v>5854</v>
      </c>
      <c r="D350" s="230">
        <v>2015.0473</v>
      </c>
      <c r="E350" s="230" t="s">
        <v>138</v>
      </c>
      <c r="F350" s="230" t="s">
        <v>311</v>
      </c>
      <c r="G350" s="230" t="s">
        <v>312</v>
      </c>
      <c r="H350" s="230" t="s">
        <v>271</v>
      </c>
      <c r="I350" s="230" t="s">
        <v>160</v>
      </c>
      <c r="J350" s="230" t="s">
        <v>161</v>
      </c>
      <c r="K350" s="230" t="s">
        <v>98</v>
      </c>
      <c r="L350" s="230" t="s">
        <v>271</v>
      </c>
      <c r="M350" s="230" t="s">
        <v>5930</v>
      </c>
      <c r="N350" s="230" t="s">
        <v>98</v>
      </c>
      <c r="Q350" s="230">
        <f>VLOOKUP(M350,LocID!$B$2:$I$1995,8, FALSE)</f>
        <v>33</v>
      </c>
    </row>
    <row r="351" spans="1:17" x14ac:dyDescent="0.25">
      <c r="A351" s="230" t="s">
        <v>8002</v>
      </c>
      <c r="B351" s="230">
        <v>1310</v>
      </c>
      <c r="C351" s="230" t="s">
        <v>5854</v>
      </c>
      <c r="D351" s="230">
        <v>2011.1849999999999</v>
      </c>
      <c r="E351" s="230" t="s">
        <v>85</v>
      </c>
      <c r="F351" s="230" t="s">
        <v>1208</v>
      </c>
      <c r="G351" s="230" t="s">
        <v>1209</v>
      </c>
      <c r="H351" s="230" t="s">
        <v>1210</v>
      </c>
      <c r="I351" s="230" t="s">
        <v>244</v>
      </c>
      <c r="J351" s="230" t="s">
        <v>245</v>
      </c>
      <c r="K351" s="230" t="s">
        <v>52</v>
      </c>
      <c r="L351" s="230" t="s">
        <v>1210</v>
      </c>
      <c r="M351" s="230" t="s">
        <v>6057</v>
      </c>
      <c r="N351" s="230" t="s">
        <v>52</v>
      </c>
      <c r="Q351" s="230">
        <f>VLOOKUP(M351,LocID!$B$2:$I$1995,8, FALSE)</f>
        <v>169</v>
      </c>
    </row>
    <row r="352" spans="1:17" x14ac:dyDescent="0.25">
      <c r="A352" s="230" t="s">
        <v>8003</v>
      </c>
      <c r="B352" s="230">
        <v>1311</v>
      </c>
      <c r="C352" s="230" t="s">
        <v>5854</v>
      </c>
      <c r="D352" s="230">
        <v>2011.14</v>
      </c>
      <c r="E352" s="230" t="s">
        <v>85</v>
      </c>
      <c r="F352" s="230" t="s">
        <v>4000</v>
      </c>
      <c r="G352" s="230" t="s">
        <v>4001</v>
      </c>
      <c r="H352" s="230" t="s">
        <v>3998</v>
      </c>
      <c r="I352" s="230" t="s">
        <v>1475</v>
      </c>
      <c r="J352" s="230" t="s">
        <v>245</v>
      </c>
      <c r="K352" s="230" t="s">
        <v>23</v>
      </c>
      <c r="L352" s="230" t="s">
        <v>3998</v>
      </c>
      <c r="M352" s="230" t="s">
        <v>4534</v>
      </c>
      <c r="N352" s="230" t="s">
        <v>23</v>
      </c>
      <c r="Q352" s="230">
        <f>VLOOKUP(M352,LocID!$B$2:$I$1995,8, FALSE)</f>
        <v>538</v>
      </c>
    </row>
    <row r="353" spans="1:17" x14ac:dyDescent="0.25">
      <c r="A353" s="230" t="s">
        <v>8004</v>
      </c>
      <c r="B353" s="230">
        <v>1312</v>
      </c>
      <c r="C353" s="230" t="s">
        <v>5854</v>
      </c>
      <c r="D353" s="230">
        <v>2011.43</v>
      </c>
      <c r="E353" s="230" t="s">
        <v>85</v>
      </c>
      <c r="F353" s="230" t="s">
        <v>1753</v>
      </c>
      <c r="G353" s="230" t="s">
        <v>1754</v>
      </c>
      <c r="H353" s="230" t="s">
        <v>1750</v>
      </c>
      <c r="I353" s="230" t="s">
        <v>49</v>
      </c>
      <c r="J353" s="230" t="s">
        <v>51</v>
      </c>
      <c r="K353" s="230" t="s">
        <v>26</v>
      </c>
      <c r="L353" s="230" t="s">
        <v>1750</v>
      </c>
      <c r="M353" s="230" t="s">
        <v>6164</v>
      </c>
      <c r="N353" s="230" t="s">
        <v>26</v>
      </c>
      <c r="Q353" s="230">
        <f>VLOOKUP(M353,LocID!$B$2:$I$1995,8, FALSE)</f>
        <v>287</v>
      </c>
    </row>
    <row r="354" spans="1:17" x14ac:dyDescent="0.25">
      <c r="A354" s="230" t="s">
        <v>8005</v>
      </c>
      <c r="B354" s="230">
        <v>1313</v>
      </c>
      <c r="C354" s="230" t="s">
        <v>5854</v>
      </c>
      <c r="D354" s="230">
        <v>2011.296</v>
      </c>
      <c r="E354" s="230" t="s">
        <v>85</v>
      </c>
      <c r="F354" s="230" t="s">
        <v>1185</v>
      </c>
      <c r="G354" s="230" t="s">
        <v>1186</v>
      </c>
      <c r="H354" s="230" t="s">
        <v>1187</v>
      </c>
      <c r="I354" s="230" t="s">
        <v>261</v>
      </c>
      <c r="J354" s="230" t="s">
        <v>262</v>
      </c>
      <c r="K354" s="230" t="s">
        <v>52</v>
      </c>
      <c r="L354" s="230" t="s">
        <v>1187</v>
      </c>
      <c r="M354" s="230" t="s">
        <v>6055</v>
      </c>
      <c r="N354" s="230" t="s">
        <v>52</v>
      </c>
      <c r="Q354" s="230">
        <f>VLOOKUP(M354,LocID!$B$2:$I$1995,8, FALSE)</f>
        <v>166</v>
      </c>
    </row>
    <row r="355" spans="1:17" x14ac:dyDescent="0.25">
      <c r="A355" s="230" t="s">
        <v>8006</v>
      </c>
      <c r="B355" s="230">
        <v>1315</v>
      </c>
      <c r="C355" s="230" t="s">
        <v>5854</v>
      </c>
      <c r="D355" s="230">
        <v>2011.268</v>
      </c>
      <c r="E355" s="230" t="s">
        <v>85</v>
      </c>
      <c r="F355" s="230" t="s">
        <v>3403</v>
      </c>
      <c r="G355" s="230" t="s">
        <v>3401</v>
      </c>
      <c r="H355" s="230" t="s">
        <v>3294</v>
      </c>
      <c r="I355" s="230" t="s">
        <v>76</v>
      </c>
      <c r="J355" s="230" t="s">
        <v>459</v>
      </c>
      <c r="K355" s="230" t="s">
        <v>26</v>
      </c>
      <c r="L355" s="230" t="s">
        <v>3294</v>
      </c>
      <c r="M355" s="230" t="s">
        <v>4526</v>
      </c>
      <c r="N355" s="230" t="s">
        <v>26</v>
      </c>
      <c r="Q355" s="230">
        <f>VLOOKUP(M355,LocID!$B$2:$I$1995,8, FALSE)</f>
        <v>489</v>
      </c>
    </row>
    <row r="356" spans="1:17" x14ac:dyDescent="0.25">
      <c r="A356" s="230" t="s">
        <v>8007</v>
      </c>
      <c r="B356" s="230">
        <v>1316</v>
      </c>
      <c r="C356" s="230" t="s">
        <v>5854</v>
      </c>
      <c r="D356" s="230">
        <v>2011.115</v>
      </c>
      <c r="E356" s="230" t="s">
        <v>85</v>
      </c>
      <c r="F356" s="230" t="s">
        <v>1507</v>
      </c>
      <c r="G356" s="230" t="s">
        <v>1508</v>
      </c>
      <c r="H356" s="230" t="s">
        <v>1501</v>
      </c>
      <c r="I356" s="230" t="s">
        <v>1488</v>
      </c>
      <c r="J356" s="230" t="s">
        <v>123</v>
      </c>
      <c r="K356" s="230" t="s">
        <v>26</v>
      </c>
      <c r="L356" s="230" t="s">
        <v>1501</v>
      </c>
      <c r="M356" s="230" t="s">
        <v>4508</v>
      </c>
      <c r="N356" s="230" t="s">
        <v>26</v>
      </c>
      <c r="Q356" s="230">
        <f>VLOOKUP(M356,LocID!$B$2:$I$1995,8, FALSE)</f>
        <v>235</v>
      </c>
    </row>
    <row r="357" spans="1:17" x14ac:dyDescent="0.25">
      <c r="A357" s="230" t="s">
        <v>8008</v>
      </c>
      <c r="B357" s="230">
        <v>1317</v>
      </c>
      <c r="C357" s="230" t="s">
        <v>5854</v>
      </c>
      <c r="D357" s="230">
        <v>2011.3030000000001</v>
      </c>
      <c r="E357" s="230" t="s">
        <v>85</v>
      </c>
      <c r="F357" s="230" t="s">
        <v>4288</v>
      </c>
      <c r="G357" s="230" t="s">
        <v>4289</v>
      </c>
      <c r="H357" s="230" t="s">
        <v>2997</v>
      </c>
      <c r="I357" s="230" t="s">
        <v>2996</v>
      </c>
      <c r="J357" s="230" t="s">
        <v>51</v>
      </c>
      <c r="K357" s="230" t="s">
        <v>23</v>
      </c>
      <c r="L357" s="230" t="s">
        <v>2997</v>
      </c>
      <c r="M357" s="230" t="s">
        <v>4536</v>
      </c>
      <c r="N357" s="230" t="s">
        <v>23</v>
      </c>
      <c r="Q357" s="230">
        <f>VLOOKUP(M357,LocID!$B$2:$I$1995,8, FALSE)</f>
        <v>447</v>
      </c>
    </row>
    <row r="358" spans="1:17" x14ac:dyDescent="0.25">
      <c r="A358" s="230" t="s">
        <v>8009</v>
      </c>
      <c r="B358" s="230">
        <v>1318</v>
      </c>
      <c r="C358" s="230" t="s">
        <v>5854</v>
      </c>
      <c r="D358" s="230">
        <v>2011.2070000000001</v>
      </c>
      <c r="E358" s="230" t="s">
        <v>85</v>
      </c>
      <c r="F358" s="230" t="s">
        <v>4144</v>
      </c>
      <c r="G358" s="230" t="s">
        <v>4145</v>
      </c>
      <c r="H358" s="230" t="s">
        <v>4142</v>
      </c>
      <c r="I358" s="230" t="s">
        <v>76</v>
      </c>
      <c r="J358" s="230" t="s">
        <v>459</v>
      </c>
      <c r="K358" s="230" t="s">
        <v>26</v>
      </c>
      <c r="L358" s="230" t="s">
        <v>4142</v>
      </c>
      <c r="M358" s="230" t="s">
        <v>6415</v>
      </c>
      <c r="N358" s="230" t="s">
        <v>26</v>
      </c>
      <c r="Q358" s="230">
        <f>VLOOKUP(M358,LocID!$B$2:$I$1995,8, FALSE)</f>
        <v>569</v>
      </c>
    </row>
    <row r="359" spans="1:17" x14ac:dyDescent="0.25">
      <c r="A359" s="230" t="s">
        <v>8010</v>
      </c>
      <c r="B359" s="230">
        <v>1319</v>
      </c>
      <c r="C359" s="230" t="s">
        <v>5854</v>
      </c>
      <c r="D359" s="230">
        <v>2011.3230000000001</v>
      </c>
      <c r="E359" s="230" t="s">
        <v>85</v>
      </c>
      <c r="F359" s="230" t="s">
        <v>4182</v>
      </c>
      <c r="G359" s="230" t="s">
        <v>4183</v>
      </c>
      <c r="H359" s="230" t="s">
        <v>4176</v>
      </c>
      <c r="I359" s="230" t="s">
        <v>76</v>
      </c>
      <c r="J359" s="230" t="s">
        <v>459</v>
      </c>
      <c r="K359" s="230" t="s">
        <v>26</v>
      </c>
      <c r="L359" s="230" t="s">
        <v>4176</v>
      </c>
      <c r="M359" s="230" t="s">
        <v>6419</v>
      </c>
      <c r="N359" s="230" t="s">
        <v>26</v>
      </c>
      <c r="Q359" s="230">
        <f>VLOOKUP(M359,LocID!$B$2:$I$1995,8, FALSE)</f>
        <v>573</v>
      </c>
    </row>
    <row r="360" spans="1:17" x14ac:dyDescent="0.25">
      <c r="A360" s="230" t="s">
        <v>6845</v>
      </c>
      <c r="B360" s="230">
        <v>132</v>
      </c>
      <c r="C360" s="230" t="s">
        <v>5854</v>
      </c>
      <c r="D360" s="230">
        <v>2015.0587</v>
      </c>
      <c r="E360" s="230" t="s">
        <v>138</v>
      </c>
      <c r="F360" s="230" t="s">
        <v>3931</v>
      </c>
      <c r="G360" s="230" t="s">
        <v>3927</v>
      </c>
      <c r="H360" s="230" t="s">
        <v>3906</v>
      </c>
      <c r="I360" s="230" t="s">
        <v>76</v>
      </c>
      <c r="J360" s="230" t="s">
        <v>77</v>
      </c>
      <c r="K360" s="230" t="s">
        <v>23</v>
      </c>
      <c r="L360" s="230" t="s">
        <v>3906</v>
      </c>
      <c r="M360" s="230" t="s">
        <v>4532</v>
      </c>
      <c r="N360" s="230" t="s">
        <v>23</v>
      </c>
      <c r="Q360" s="230">
        <f>VLOOKUP(M360,LocID!$B$2:$I$1995,8, FALSE)</f>
        <v>527</v>
      </c>
    </row>
    <row r="361" spans="1:17" x14ac:dyDescent="0.25">
      <c r="A361" s="230" t="s">
        <v>8011</v>
      </c>
      <c r="B361" s="230">
        <v>1320</v>
      </c>
      <c r="C361" s="230" t="s">
        <v>5854</v>
      </c>
      <c r="D361" s="230">
        <v>2011.076</v>
      </c>
      <c r="E361" s="230" t="s">
        <v>85</v>
      </c>
      <c r="F361" s="230" t="s">
        <v>2513</v>
      </c>
      <c r="G361" s="230" t="s">
        <v>2433</v>
      </c>
      <c r="H361" s="230" t="s">
        <v>2414</v>
      </c>
      <c r="I361" s="230" t="s">
        <v>76</v>
      </c>
      <c r="J361" s="230" t="s">
        <v>77</v>
      </c>
      <c r="K361" s="230" t="s">
        <v>26</v>
      </c>
      <c r="L361" s="230" t="s">
        <v>2414</v>
      </c>
      <c r="M361" s="230" t="s">
        <v>4518</v>
      </c>
      <c r="N361" s="230" t="s">
        <v>26</v>
      </c>
      <c r="Q361" s="230">
        <f>VLOOKUP(M361,LocID!$B$2:$I$1995,8, FALSE)</f>
        <v>387</v>
      </c>
    </row>
    <row r="362" spans="1:17" x14ac:dyDescent="0.25">
      <c r="A362" s="230" t="s">
        <v>8012</v>
      </c>
      <c r="B362" s="230">
        <v>1323</v>
      </c>
      <c r="C362" s="230" t="s">
        <v>5854</v>
      </c>
      <c r="D362" s="230">
        <v>2011.4760000000001</v>
      </c>
      <c r="E362" s="230" t="s">
        <v>409</v>
      </c>
      <c r="F362" s="230" t="s">
        <v>823</v>
      </c>
      <c r="G362" s="230" t="s">
        <v>824</v>
      </c>
      <c r="H362" s="230" t="s">
        <v>825</v>
      </c>
      <c r="I362" s="230" t="s">
        <v>432</v>
      </c>
      <c r="J362" s="230" t="s">
        <v>61</v>
      </c>
      <c r="K362" s="230" t="s">
        <v>72</v>
      </c>
      <c r="L362" s="230" t="s">
        <v>825</v>
      </c>
      <c r="M362" s="230" t="s">
        <v>4502</v>
      </c>
      <c r="N362" s="230" t="s">
        <v>3934</v>
      </c>
      <c r="O362" s="230">
        <v>2</v>
      </c>
      <c r="Q362" s="230">
        <f>VLOOKUP(M362,LocID!$B$2:$I$1995,8, FALSE)</f>
        <v>96</v>
      </c>
    </row>
    <row r="363" spans="1:17" x14ac:dyDescent="0.25">
      <c r="A363" s="230" t="s">
        <v>8012</v>
      </c>
      <c r="B363" s="230">
        <v>1323</v>
      </c>
      <c r="C363" s="230" t="s">
        <v>5854</v>
      </c>
      <c r="D363" s="230">
        <v>2011.4760000000001</v>
      </c>
      <c r="E363" s="230" t="s">
        <v>409</v>
      </c>
      <c r="F363" s="230" t="s">
        <v>823</v>
      </c>
      <c r="G363" s="230" t="s">
        <v>824</v>
      </c>
      <c r="H363" s="230" t="s">
        <v>825</v>
      </c>
      <c r="I363" s="230" t="s">
        <v>432</v>
      </c>
      <c r="J363" s="230" t="s">
        <v>61</v>
      </c>
      <c r="K363" s="230" t="s">
        <v>72</v>
      </c>
      <c r="L363" s="230" t="s">
        <v>825</v>
      </c>
      <c r="M363" s="230" t="s">
        <v>4502</v>
      </c>
      <c r="N363" s="230" t="s">
        <v>23</v>
      </c>
      <c r="O363" s="230">
        <v>1</v>
      </c>
      <c r="Q363" s="230">
        <f>VLOOKUP(M363,LocID!$B$2:$I$1995,8, FALSE)</f>
        <v>96</v>
      </c>
    </row>
    <row r="364" spans="1:17" x14ac:dyDescent="0.25">
      <c r="A364" s="230" t="s">
        <v>8013</v>
      </c>
      <c r="B364" s="230">
        <v>1324</v>
      </c>
      <c r="C364" s="230" t="s">
        <v>5854</v>
      </c>
      <c r="D364" s="230">
        <v>2011.4870000000001</v>
      </c>
      <c r="E364" s="230" t="s">
        <v>409</v>
      </c>
      <c r="F364" s="230" t="s">
        <v>1111</v>
      </c>
      <c r="G364" s="230" t="s">
        <v>1103</v>
      </c>
      <c r="H364" s="230" t="s">
        <v>1099</v>
      </c>
      <c r="I364" s="230" t="s">
        <v>244</v>
      </c>
      <c r="J364" s="230" t="s">
        <v>245</v>
      </c>
      <c r="K364" s="230" t="s">
        <v>52</v>
      </c>
      <c r="L364" s="230" t="s">
        <v>1099</v>
      </c>
      <c r="M364" s="230" t="s">
        <v>6039</v>
      </c>
      <c r="N364" s="230" t="s">
        <v>52</v>
      </c>
      <c r="Q364" s="230">
        <f>VLOOKUP(M364,LocID!$B$2:$I$1995,8, FALSE)</f>
        <v>148</v>
      </c>
    </row>
    <row r="365" spans="1:17" x14ac:dyDescent="0.25">
      <c r="A365" s="230" t="s">
        <v>8014</v>
      </c>
      <c r="B365" s="230">
        <v>1325</v>
      </c>
      <c r="C365" s="230" t="s">
        <v>5854</v>
      </c>
      <c r="D365" s="230">
        <v>2011.396</v>
      </c>
      <c r="E365" s="230" t="s">
        <v>409</v>
      </c>
      <c r="F365" s="230" t="s">
        <v>2514</v>
      </c>
      <c r="G365" s="230" t="s">
        <v>2423</v>
      </c>
      <c r="H365" s="230" t="s">
        <v>2414</v>
      </c>
      <c r="I365" s="230" t="s">
        <v>76</v>
      </c>
      <c r="J365" s="230" t="s">
        <v>77</v>
      </c>
      <c r="K365" s="230" t="s">
        <v>52</v>
      </c>
      <c r="L365" s="230" t="s">
        <v>2414</v>
      </c>
      <c r="M365" s="230" t="s">
        <v>4518</v>
      </c>
      <c r="N365" s="230" t="s">
        <v>52</v>
      </c>
      <c r="Q365" s="230">
        <f>VLOOKUP(M365,LocID!$B$2:$I$1995,8, FALSE)</f>
        <v>387</v>
      </c>
    </row>
    <row r="366" spans="1:17" x14ac:dyDescent="0.25">
      <c r="A366" s="230" t="s">
        <v>8015</v>
      </c>
      <c r="B366" s="230">
        <v>1326</v>
      </c>
      <c r="C366" s="230" t="s">
        <v>5854</v>
      </c>
      <c r="D366" s="230">
        <v>2011.3969999999999</v>
      </c>
      <c r="E366" s="230" t="s">
        <v>409</v>
      </c>
      <c r="F366" s="230" t="s">
        <v>2515</v>
      </c>
      <c r="G366" s="230" t="s">
        <v>2423</v>
      </c>
      <c r="H366" s="230" t="s">
        <v>2414</v>
      </c>
      <c r="I366" s="230" t="s">
        <v>76</v>
      </c>
      <c r="J366" s="230" t="s">
        <v>77</v>
      </c>
      <c r="K366" s="230" t="s">
        <v>52</v>
      </c>
      <c r="L366" s="230" t="s">
        <v>2414</v>
      </c>
      <c r="M366" s="230" t="s">
        <v>4518</v>
      </c>
      <c r="N366" s="230" t="s">
        <v>52</v>
      </c>
      <c r="Q366" s="230">
        <f>VLOOKUP(M366,LocID!$B$2:$I$1995,8, FALSE)</f>
        <v>387</v>
      </c>
    </row>
    <row r="367" spans="1:17" x14ac:dyDescent="0.25">
      <c r="A367" s="230" t="s">
        <v>8016</v>
      </c>
      <c r="B367" s="230">
        <v>1327</v>
      </c>
      <c r="C367" s="230" t="s">
        <v>5854</v>
      </c>
      <c r="D367" s="230">
        <v>2011.556</v>
      </c>
      <c r="E367" s="230" t="s">
        <v>409</v>
      </c>
      <c r="F367" s="230" t="s">
        <v>2516</v>
      </c>
      <c r="G367" s="230" t="s">
        <v>2423</v>
      </c>
      <c r="H367" s="230" t="s">
        <v>2414</v>
      </c>
      <c r="I367" s="230" t="s">
        <v>76</v>
      </c>
      <c r="J367" s="230" t="s">
        <v>77</v>
      </c>
      <c r="K367" s="230" t="s">
        <v>52</v>
      </c>
      <c r="L367" s="230" t="s">
        <v>2414</v>
      </c>
      <c r="M367" s="230" t="s">
        <v>4518</v>
      </c>
      <c r="N367" s="230" t="s">
        <v>52</v>
      </c>
      <c r="Q367" s="230">
        <f>VLOOKUP(M367,LocID!$B$2:$I$1995,8, FALSE)</f>
        <v>387</v>
      </c>
    </row>
    <row r="368" spans="1:17" x14ac:dyDescent="0.25">
      <c r="A368" s="230" t="s">
        <v>8017</v>
      </c>
      <c r="B368" s="230">
        <v>1328</v>
      </c>
      <c r="C368" s="230" t="s">
        <v>5854</v>
      </c>
      <c r="D368" s="230">
        <v>2011.5029999999999</v>
      </c>
      <c r="E368" s="230" t="s">
        <v>409</v>
      </c>
      <c r="F368" s="230" t="s">
        <v>436</v>
      </c>
      <c r="G368" s="230" t="s">
        <v>437</v>
      </c>
      <c r="H368" s="230" t="s">
        <v>435</v>
      </c>
      <c r="I368" s="230" t="s">
        <v>122</v>
      </c>
      <c r="J368" s="230" t="s">
        <v>123</v>
      </c>
      <c r="K368" s="230" t="s">
        <v>23</v>
      </c>
      <c r="L368" s="230" t="s">
        <v>435</v>
      </c>
      <c r="M368" s="230" t="s">
        <v>5945</v>
      </c>
      <c r="N368" s="230" t="s">
        <v>23</v>
      </c>
      <c r="Q368" s="230">
        <f>VLOOKUP(M368,LocID!$B$2:$I$1995,8, FALSE)</f>
        <v>50</v>
      </c>
    </row>
    <row r="369" spans="1:17" x14ac:dyDescent="0.25">
      <c r="A369" s="230" t="s">
        <v>8018</v>
      </c>
      <c r="B369" s="230">
        <v>1329</v>
      </c>
      <c r="C369" s="230" t="s">
        <v>5854</v>
      </c>
      <c r="D369" s="230">
        <v>2011.614</v>
      </c>
      <c r="E369" s="230" t="s">
        <v>409</v>
      </c>
      <c r="F369" s="230" t="s">
        <v>3404</v>
      </c>
      <c r="G369" s="230" t="s">
        <v>3381</v>
      </c>
      <c r="H369" s="230" t="s">
        <v>3294</v>
      </c>
      <c r="I369" s="230" t="s">
        <v>76</v>
      </c>
      <c r="J369" s="230" t="s">
        <v>77</v>
      </c>
      <c r="K369" s="230" t="s">
        <v>26</v>
      </c>
      <c r="L369" s="230" t="s">
        <v>3294</v>
      </c>
      <c r="M369" s="230" t="s">
        <v>4526</v>
      </c>
      <c r="N369" s="230" t="s">
        <v>26</v>
      </c>
      <c r="Q369" s="230">
        <f>VLOOKUP(M369,LocID!$B$2:$I$1995,8, FALSE)</f>
        <v>489</v>
      </c>
    </row>
    <row r="370" spans="1:17" x14ac:dyDescent="0.25">
      <c r="A370" s="230" t="s">
        <v>6846</v>
      </c>
      <c r="B370" s="230">
        <v>133</v>
      </c>
      <c r="C370" s="230" t="s">
        <v>5854</v>
      </c>
      <c r="D370" s="230">
        <v>2015.0563999999999</v>
      </c>
      <c r="E370" s="230" t="s">
        <v>138</v>
      </c>
      <c r="F370" s="230" t="s">
        <v>4196</v>
      </c>
      <c r="G370" s="230" t="s">
        <v>4197</v>
      </c>
      <c r="H370" s="230" t="s">
        <v>4198</v>
      </c>
      <c r="I370" s="230" t="s">
        <v>76</v>
      </c>
      <c r="J370" s="230" t="s">
        <v>77</v>
      </c>
      <c r="K370" s="230" t="s">
        <v>23</v>
      </c>
      <c r="L370" s="230" t="s">
        <v>4198</v>
      </c>
      <c r="M370" s="230" t="s">
        <v>6421</v>
      </c>
      <c r="N370" s="230" t="s">
        <v>23</v>
      </c>
      <c r="Q370" s="230">
        <f>VLOOKUP(M370,LocID!$B$2:$I$1995,8, FALSE)</f>
        <v>575</v>
      </c>
    </row>
    <row r="371" spans="1:17" x14ac:dyDescent="0.25">
      <c r="A371" s="230" t="s">
        <v>8019</v>
      </c>
      <c r="B371" s="230">
        <v>1330</v>
      </c>
      <c r="C371" s="230" t="s">
        <v>5854</v>
      </c>
      <c r="D371" s="230">
        <v>2011.223</v>
      </c>
      <c r="E371" s="230" t="s">
        <v>409</v>
      </c>
      <c r="F371" s="230" t="s">
        <v>563</v>
      </c>
      <c r="G371" s="230" t="s">
        <v>558</v>
      </c>
      <c r="H371" s="230" t="s">
        <v>533</v>
      </c>
      <c r="I371" s="230" t="s">
        <v>49</v>
      </c>
      <c r="J371" s="230" t="s">
        <v>51</v>
      </c>
      <c r="K371" s="230" t="s">
        <v>52</v>
      </c>
      <c r="L371" s="230" t="s">
        <v>533</v>
      </c>
      <c r="M371" s="230" t="s">
        <v>4499</v>
      </c>
      <c r="N371" s="230" t="s">
        <v>52</v>
      </c>
      <c r="Q371" s="230">
        <f>VLOOKUP(M371,LocID!$B$2:$I$1995,8, FALSE)</f>
        <v>65</v>
      </c>
    </row>
    <row r="372" spans="1:17" x14ac:dyDescent="0.25">
      <c r="A372" s="230" t="s">
        <v>8020</v>
      </c>
      <c r="B372" s="230">
        <v>1331</v>
      </c>
      <c r="C372" s="230" t="s">
        <v>5854</v>
      </c>
      <c r="D372" s="230">
        <v>2011.316</v>
      </c>
      <c r="E372" s="230" t="s">
        <v>409</v>
      </c>
      <c r="F372" s="230" t="s">
        <v>729</v>
      </c>
      <c r="G372" s="230" t="s">
        <v>730</v>
      </c>
      <c r="H372" s="230" t="s">
        <v>731</v>
      </c>
      <c r="I372" s="230" t="s">
        <v>732</v>
      </c>
      <c r="J372" s="230" t="s">
        <v>51</v>
      </c>
      <c r="K372" s="230" t="s">
        <v>23</v>
      </c>
      <c r="L372" s="230" t="s">
        <v>731</v>
      </c>
      <c r="M372" s="230" t="s">
        <v>5976</v>
      </c>
      <c r="N372" s="230" t="s">
        <v>23</v>
      </c>
      <c r="Q372" s="230">
        <f>VLOOKUP(M372,LocID!$B$2:$I$1995,8, FALSE)</f>
        <v>83</v>
      </c>
    </row>
    <row r="373" spans="1:17" x14ac:dyDescent="0.25">
      <c r="A373" s="230" t="s">
        <v>8021</v>
      </c>
      <c r="B373" s="230">
        <v>1332</v>
      </c>
      <c r="C373" s="230" t="s">
        <v>5854</v>
      </c>
      <c r="D373" s="230">
        <v>2011.502</v>
      </c>
      <c r="E373" s="230" t="s">
        <v>409</v>
      </c>
      <c r="F373" s="230" t="s">
        <v>765</v>
      </c>
      <c r="G373" s="230" t="s">
        <v>766</v>
      </c>
      <c r="H373" s="230" t="s">
        <v>767</v>
      </c>
      <c r="I373" s="230" t="s">
        <v>768</v>
      </c>
      <c r="J373" s="230" t="s">
        <v>740</v>
      </c>
      <c r="K373" s="230" t="s">
        <v>52</v>
      </c>
      <c r="L373" s="230" t="s">
        <v>767</v>
      </c>
      <c r="M373" s="230" t="s">
        <v>4501</v>
      </c>
      <c r="N373" s="230" t="s">
        <v>52</v>
      </c>
      <c r="Q373" s="230">
        <f>VLOOKUP(M373,LocID!$B$2:$I$1995,8, FALSE)</f>
        <v>86</v>
      </c>
    </row>
    <row r="374" spans="1:17" x14ac:dyDescent="0.25">
      <c r="A374" s="230" t="s">
        <v>8022</v>
      </c>
      <c r="B374" s="230">
        <v>1333</v>
      </c>
      <c r="C374" s="230" t="s">
        <v>5854</v>
      </c>
      <c r="D374" s="230">
        <v>2011.3979999999999</v>
      </c>
      <c r="E374" s="230" t="s">
        <v>409</v>
      </c>
      <c r="F374" s="230" t="s">
        <v>2380</v>
      </c>
      <c r="G374" s="230" t="s">
        <v>2381</v>
      </c>
      <c r="H374" s="230" t="s">
        <v>2382</v>
      </c>
      <c r="I374" s="230" t="s">
        <v>841</v>
      </c>
      <c r="J374" s="230" t="s">
        <v>161</v>
      </c>
      <c r="K374" s="230" t="s">
        <v>23</v>
      </c>
      <c r="L374" s="230" t="s">
        <v>2382</v>
      </c>
      <c r="M374" s="230" t="s">
        <v>6248</v>
      </c>
      <c r="N374" s="230" t="s">
        <v>23</v>
      </c>
      <c r="Q374" s="230">
        <f>VLOOKUP(M374,LocID!$B$2:$I$1995,8, FALSE)</f>
        <v>378</v>
      </c>
    </row>
    <row r="375" spans="1:17" x14ac:dyDescent="0.25">
      <c r="A375" s="230" t="s">
        <v>8023</v>
      </c>
      <c r="B375" s="230">
        <v>1334</v>
      </c>
      <c r="C375" s="230" t="s">
        <v>5854</v>
      </c>
      <c r="D375" s="230">
        <v>2011.366</v>
      </c>
      <c r="E375" s="230" t="s">
        <v>409</v>
      </c>
      <c r="F375" s="230" t="s">
        <v>887</v>
      </c>
      <c r="G375" s="230" t="s">
        <v>888</v>
      </c>
      <c r="H375" s="230" t="s">
        <v>877</v>
      </c>
      <c r="I375" s="230" t="s">
        <v>208</v>
      </c>
      <c r="J375" s="230" t="s">
        <v>61</v>
      </c>
      <c r="K375" s="230" t="s">
        <v>23</v>
      </c>
      <c r="L375" s="230" t="s">
        <v>877</v>
      </c>
      <c r="M375" s="230" t="s">
        <v>5997</v>
      </c>
      <c r="N375" s="230" t="s">
        <v>23</v>
      </c>
      <c r="O375" s="230">
        <v>1</v>
      </c>
      <c r="Q375" s="230">
        <f>VLOOKUP(M375,LocID!$B$2:$I$1995,8, FALSE)</f>
        <v>105</v>
      </c>
    </row>
    <row r="376" spans="1:17" x14ac:dyDescent="0.25">
      <c r="A376" s="230" t="s">
        <v>8023</v>
      </c>
      <c r="B376" s="230">
        <v>1334</v>
      </c>
      <c r="C376" s="230" t="s">
        <v>5854</v>
      </c>
      <c r="D376" s="230">
        <v>2011.366</v>
      </c>
      <c r="E376" s="230" t="s">
        <v>409</v>
      </c>
      <c r="F376" s="230" t="s">
        <v>887</v>
      </c>
      <c r="G376" s="230" t="s">
        <v>888</v>
      </c>
      <c r="H376" s="230" t="s">
        <v>877</v>
      </c>
      <c r="I376" s="230" t="s">
        <v>208</v>
      </c>
      <c r="J376" s="230" t="s">
        <v>61</v>
      </c>
      <c r="K376" s="230" t="s">
        <v>23</v>
      </c>
      <c r="L376" s="230" t="s">
        <v>877</v>
      </c>
      <c r="M376" s="230" t="s">
        <v>5997</v>
      </c>
      <c r="N376" s="230" t="s">
        <v>3934</v>
      </c>
      <c r="O376" s="230">
        <v>2</v>
      </c>
      <c r="Q376" s="230">
        <f>VLOOKUP(M376,LocID!$B$2:$I$1995,8, FALSE)</f>
        <v>105</v>
      </c>
    </row>
    <row r="377" spans="1:17" x14ac:dyDescent="0.25">
      <c r="A377" s="230" t="s">
        <v>8024</v>
      </c>
      <c r="B377" s="230">
        <v>1335</v>
      </c>
      <c r="C377" s="230" t="s">
        <v>5854</v>
      </c>
      <c r="D377" s="230">
        <v>2011.6420000000001</v>
      </c>
      <c r="E377" s="230" t="s">
        <v>409</v>
      </c>
      <c r="F377" s="230" t="s">
        <v>3405</v>
      </c>
      <c r="G377" s="230" t="s">
        <v>3326</v>
      </c>
      <c r="H377" s="230" t="s">
        <v>3294</v>
      </c>
      <c r="I377" s="230" t="s">
        <v>76</v>
      </c>
      <c r="J377" s="230" t="s">
        <v>77</v>
      </c>
      <c r="K377" s="230" t="s">
        <v>23</v>
      </c>
      <c r="L377" s="230" t="s">
        <v>3294</v>
      </c>
      <c r="M377" s="230" t="s">
        <v>4526</v>
      </c>
      <c r="N377" s="230" t="s">
        <v>23</v>
      </c>
      <c r="Q377" s="230">
        <f>VLOOKUP(M377,LocID!$B$2:$I$1995,8, FALSE)</f>
        <v>489</v>
      </c>
    </row>
    <row r="378" spans="1:17" x14ac:dyDescent="0.25">
      <c r="A378" s="230" t="s">
        <v>8025</v>
      </c>
      <c r="B378" s="230">
        <v>1336</v>
      </c>
      <c r="C378" s="230" t="s">
        <v>5854</v>
      </c>
      <c r="D378" s="230">
        <v>2011.6410000000001</v>
      </c>
      <c r="E378" s="230" t="s">
        <v>409</v>
      </c>
      <c r="F378" s="230" t="s">
        <v>3406</v>
      </c>
      <c r="G378" s="230" t="s">
        <v>3326</v>
      </c>
      <c r="H378" s="230" t="s">
        <v>3294</v>
      </c>
      <c r="I378" s="230" t="s">
        <v>76</v>
      </c>
      <c r="J378" s="230" t="s">
        <v>77</v>
      </c>
      <c r="K378" s="230" t="s">
        <v>23</v>
      </c>
      <c r="L378" s="230" t="s">
        <v>3294</v>
      </c>
      <c r="M378" s="230" t="s">
        <v>4526</v>
      </c>
      <c r="N378" s="230" t="s">
        <v>23</v>
      </c>
      <c r="Q378" s="230">
        <f>VLOOKUP(M378,LocID!$B$2:$I$1995,8, FALSE)</f>
        <v>489</v>
      </c>
    </row>
    <row r="379" spans="1:17" x14ac:dyDescent="0.25">
      <c r="A379" s="230" t="s">
        <v>8026</v>
      </c>
      <c r="B379" s="230">
        <v>1337</v>
      </c>
      <c r="C379" s="230" t="s">
        <v>5854</v>
      </c>
      <c r="D379" s="230">
        <v>2011.2529999999999</v>
      </c>
      <c r="E379" s="230" t="s">
        <v>409</v>
      </c>
      <c r="F379" s="230" t="s">
        <v>2953</v>
      </c>
      <c r="G379" s="230" t="s">
        <v>2954</v>
      </c>
      <c r="H379" s="230" t="s">
        <v>2944</v>
      </c>
      <c r="I379" s="230" t="s">
        <v>250</v>
      </c>
      <c r="J379" s="230" t="s">
        <v>161</v>
      </c>
      <c r="K379" s="230" t="s">
        <v>98</v>
      </c>
      <c r="L379" s="230" t="s">
        <v>2944</v>
      </c>
      <c r="M379" s="230" t="s">
        <v>4520</v>
      </c>
      <c r="N379" s="230" t="s">
        <v>98</v>
      </c>
      <c r="Q379" s="230">
        <f>VLOOKUP(M379,LocID!$B$2:$I$1995,8, FALSE)</f>
        <v>438</v>
      </c>
    </row>
    <row r="380" spans="1:17" x14ac:dyDescent="0.25">
      <c r="A380" s="230" t="s">
        <v>8027</v>
      </c>
      <c r="B380" s="230">
        <v>1338</v>
      </c>
      <c r="C380" s="230" t="s">
        <v>5854</v>
      </c>
      <c r="D380" s="230">
        <v>2011.568</v>
      </c>
      <c r="E380" s="230" t="s">
        <v>409</v>
      </c>
      <c r="F380" s="230" t="s">
        <v>1624</v>
      </c>
      <c r="G380" s="230" t="s">
        <v>1621</v>
      </c>
      <c r="H380" s="230" t="s">
        <v>1618</v>
      </c>
      <c r="I380" s="230" t="s">
        <v>673</v>
      </c>
      <c r="J380" s="230" t="s">
        <v>61</v>
      </c>
      <c r="K380" s="230" t="s">
        <v>23</v>
      </c>
      <c r="L380" s="230" t="s">
        <v>1618</v>
      </c>
      <c r="M380" s="230" t="s">
        <v>6135</v>
      </c>
      <c r="N380" s="230" t="s">
        <v>23</v>
      </c>
      <c r="Q380" s="230">
        <f>VLOOKUP(M380,LocID!$B$2:$I$1995,8, FALSE)</f>
        <v>257</v>
      </c>
    </row>
    <row r="381" spans="1:17" x14ac:dyDescent="0.25">
      <c r="A381" s="230" t="s">
        <v>8028</v>
      </c>
      <c r="B381" s="230">
        <v>1339</v>
      </c>
      <c r="C381" s="230" t="s">
        <v>5854</v>
      </c>
      <c r="D381" s="230">
        <v>2011.3209999999999</v>
      </c>
      <c r="E381" s="230" t="s">
        <v>409</v>
      </c>
      <c r="F381" s="230" t="s">
        <v>1010</v>
      </c>
      <c r="G381" s="230" t="s">
        <v>2089</v>
      </c>
      <c r="H381" s="230" t="s">
        <v>2090</v>
      </c>
      <c r="I381" s="230" t="s">
        <v>501</v>
      </c>
      <c r="J381" s="230" t="s">
        <v>245</v>
      </c>
      <c r="K381" s="230" t="s">
        <v>52</v>
      </c>
      <c r="L381" s="230" t="s">
        <v>2090</v>
      </c>
      <c r="M381" s="230" t="s">
        <v>6215</v>
      </c>
      <c r="N381" s="230" t="s">
        <v>52</v>
      </c>
      <c r="Q381" s="230">
        <f>VLOOKUP(M381,LocID!$B$2:$I$1995,8, FALSE)</f>
        <v>340</v>
      </c>
    </row>
    <row r="382" spans="1:17" x14ac:dyDescent="0.25">
      <c r="A382" s="230" t="s">
        <v>6847</v>
      </c>
      <c r="B382" s="230">
        <v>134</v>
      </c>
      <c r="C382" s="230" t="s">
        <v>5854</v>
      </c>
      <c r="D382" s="230">
        <v>2015.0653</v>
      </c>
      <c r="E382" s="230" t="s">
        <v>138</v>
      </c>
      <c r="F382" s="230" t="s">
        <v>631</v>
      </c>
      <c r="G382" s="230" t="s">
        <v>632</v>
      </c>
      <c r="H382" s="230" t="s">
        <v>533</v>
      </c>
      <c r="I382" s="230" t="s">
        <v>49</v>
      </c>
      <c r="J382" s="230" t="s">
        <v>51</v>
      </c>
      <c r="K382" s="230" t="s">
        <v>26</v>
      </c>
      <c r="L382" s="230" t="s">
        <v>533</v>
      </c>
      <c r="M382" s="230" t="s">
        <v>4499</v>
      </c>
      <c r="N382" s="230" t="s">
        <v>26</v>
      </c>
      <c r="Q382" s="230">
        <f>VLOOKUP(M382,LocID!$B$2:$I$1995,8, FALSE)</f>
        <v>65</v>
      </c>
    </row>
    <row r="383" spans="1:17" x14ac:dyDescent="0.25">
      <c r="A383" s="230" t="s">
        <v>8029</v>
      </c>
      <c r="B383" s="230">
        <v>1340</v>
      </c>
      <c r="C383" s="230" t="s">
        <v>5854</v>
      </c>
      <c r="D383" s="230">
        <v>2011.598</v>
      </c>
      <c r="E383" s="230" t="s">
        <v>409</v>
      </c>
      <c r="F383" s="230" t="s">
        <v>889</v>
      </c>
      <c r="G383" s="230" t="s">
        <v>890</v>
      </c>
      <c r="H383" s="230" t="s">
        <v>877</v>
      </c>
      <c r="I383" s="230" t="s">
        <v>208</v>
      </c>
      <c r="J383" s="230" t="s">
        <v>61</v>
      </c>
      <c r="K383" s="230" t="s">
        <v>23</v>
      </c>
      <c r="L383" s="230" t="s">
        <v>877</v>
      </c>
      <c r="M383" s="230" t="s">
        <v>5997</v>
      </c>
      <c r="N383" s="230" t="s">
        <v>23</v>
      </c>
      <c r="Q383" s="230">
        <f>VLOOKUP(M383,LocID!$B$2:$I$1995,8, FALSE)</f>
        <v>105</v>
      </c>
    </row>
    <row r="384" spans="1:17" x14ac:dyDescent="0.25">
      <c r="A384" s="230" t="s">
        <v>8030</v>
      </c>
      <c r="B384" s="230">
        <v>1341</v>
      </c>
      <c r="C384" s="230" t="s">
        <v>5854</v>
      </c>
      <c r="D384" s="230">
        <v>2011.3720000000001</v>
      </c>
      <c r="E384" s="230" t="s">
        <v>409</v>
      </c>
      <c r="F384" s="230" t="s">
        <v>1007</v>
      </c>
      <c r="G384" s="230" t="s">
        <v>1008</v>
      </c>
      <c r="H384" s="230" t="s">
        <v>1009</v>
      </c>
      <c r="I384" s="230" t="s">
        <v>219</v>
      </c>
      <c r="J384" s="230" t="s">
        <v>220</v>
      </c>
      <c r="K384" s="230" t="s">
        <v>52</v>
      </c>
      <c r="L384" s="230" t="s">
        <v>1009</v>
      </c>
      <c r="M384" s="230" t="s">
        <v>6018</v>
      </c>
      <c r="N384" s="230" t="s">
        <v>52</v>
      </c>
      <c r="Q384" s="230">
        <f>VLOOKUP(M384,LocID!$B$2:$I$1995,8, FALSE)</f>
        <v>126</v>
      </c>
    </row>
    <row r="385" spans="1:17" x14ac:dyDescent="0.25">
      <c r="A385" s="230" t="s">
        <v>8031</v>
      </c>
      <c r="B385" s="230">
        <v>1342</v>
      </c>
      <c r="C385" s="230" t="s">
        <v>5854</v>
      </c>
      <c r="D385" s="230">
        <v>2011.501</v>
      </c>
      <c r="E385" s="230" t="s">
        <v>409</v>
      </c>
      <c r="F385" s="230" t="s">
        <v>1815</v>
      </c>
      <c r="G385" s="230" t="s">
        <v>1813</v>
      </c>
      <c r="H385" s="230" t="s">
        <v>1814</v>
      </c>
      <c r="I385" s="230" t="s">
        <v>261</v>
      </c>
      <c r="J385" s="230" t="s">
        <v>123</v>
      </c>
      <c r="K385" s="230" t="s">
        <v>52</v>
      </c>
      <c r="L385" s="230" t="s">
        <v>1814</v>
      </c>
      <c r="M385" s="230" t="s">
        <v>6174</v>
      </c>
      <c r="N385" s="230" t="s">
        <v>52</v>
      </c>
      <c r="Q385" s="230">
        <f>VLOOKUP(M385,LocID!$B$2:$I$1995,8, FALSE)</f>
        <v>297</v>
      </c>
    </row>
    <row r="386" spans="1:17" x14ac:dyDescent="0.25">
      <c r="A386" s="230" t="s">
        <v>8032</v>
      </c>
      <c r="B386" s="230">
        <v>1343</v>
      </c>
      <c r="C386" s="230" t="s">
        <v>5854</v>
      </c>
      <c r="D386" s="230">
        <v>2011.6389999999999</v>
      </c>
      <c r="E386" s="230" t="s">
        <v>409</v>
      </c>
      <c r="F386" s="230" t="s">
        <v>1464</v>
      </c>
      <c r="G386" s="230" t="s">
        <v>1465</v>
      </c>
      <c r="H386" s="230" t="s">
        <v>1458</v>
      </c>
      <c r="I386" s="230" t="s">
        <v>76</v>
      </c>
      <c r="J386" s="230" t="s">
        <v>77</v>
      </c>
      <c r="K386" s="230" t="s">
        <v>26</v>
      </c>
      <c r="L386" s="230" t="s">
        <v>1458</v>
      </c>
      <c r="M386" s="230" t="s">
        <v>6107</v>
      </c>
      <c r="N386" s="230" t="s">
        <v>26</v>
      </c>
      <c r="Q386" s="230">
        <f>VLOOKUP(M386,LocID!$B$2:$I$1995,8, FALSE)</f>
        <v>226</v>
      </c>
    </row>
    <row r="387" spans="1:17" x14ac:dyDescent="0.25">
      <c r="A387" s="230" t="s">
        <v>8033</v>
      </c>
      <c r="B387" s="230">
        <v>1344</v>
      </c>
      <c r="C387" s="230" t="s">
        <v>5854</v>
      </c>
      <c r="D387" s="230">
        <v>2011.1859999999999</v>
      </c>
      <c r="E387" s="230" t="s">
        <v>409</v>
      </c>
      <c r="F387" s="230" t="s">
        <v>2355</v>
      </c>
      <c r="G387" s="230" t="s">
        <v>2352</v>
      </c>
      <c r="H387" s="230" t="s">
        <v>2353</v>
      </c>
      <c r="I387" s="230" t="s">
        <v>874</v>
      </c>
      <c r="J387" s="230" t="s">
        <v>51</v>
      </c>
      <c r="K387" s="230" t="s">
        <v>23</v>
      </c>
      <c r="L387" s="230" t="s">
        <v>2353</v>
      </c>
      <c r="M387" s="230" t="s">
        <v>6242</v>
      </c>
      <c r="N387" s="230" t="s">
        <v>23</v>
      </c>
      <c r="Q387" s="230">
        <f>VLOOKUP(M387,LocID!$B$2:$I$1995,8, FALSE)</f>
        <v>372</v>
      </c>
    </row>
    <row r="388" spans="1:17" x14ac:dyDescent="0.25">
      <c r="A388" s="230" t="s">
        <v>8034</v>
      </c>
      <c r="B388" s="230">
        <v>1345</v>
      </c>
      <c r="C388" s="230" t="s">
        <v>5854</v>
      </c>
      <c r="D388" s="230">
        <v>2011.4670000000001</v>
      </c>
      <c r="E388" s="230" t="s">
        <v>409</v>
      </c>
      <c r="F388" s="230" t="s">
        <v>3807</v>
      </c>
      <c r="G388" s="230" t="s">
        <v>3759</v>
      </c>
      <c r="H388" s="230" t="s">
        <v>3750</v>
      </c>
      <c r="I388" s="230" t="s">
        <v>261</v>
      </c>
      <c r="J388" s="230" t="s">
        <v>123</v>
      </c>
      <c r="K388" s="230" t="s">
        <v>52</v>
      </c>
      <c r="L388" s="230" t="s">
        <v>3750</v>
      </c>
      <c r="M388" s="230" t="s">
        <v>4530</v>
      </c>
      <c r="N388" s="230" t="s">
        <v>52</v>
      </c>
      <c r="Q388" s="230">
        <f>VLOOKUP(M388,LocID!$B$2:$I$1995,8, FALSE)</f>
        <v>513</v>
      </c>
    </row>
    <row r="389" spans="1:17" x14ac:dyDescent="0.25">
      <c r="A389" s="230" t="s">
        <v>8035</v>
      </c>
      <c r="B389" s="230">
        <v>1346</v>
      </c>
      <c r="C389" s="230" t="s">
        <v>5854</v>
      </c>
      <c r="D389" s="230">
        <v>2011.3409999999999</v>
      </c>
      <c r="E389" s="230" t="s">
        <v>409</v>
      </c>
      <c r="F389" s="230" t="s">
        <v>410</v>
      </c>
      <c r="G389" s="230" t="s">
        <v>406</v>
      </c>
      <c r="H389" s="230" t="s">
        <v>402</v>
      </c>
      <c r="I389" s="230" t="s">
        <v>261</v>
      </c>
      <c r="J389" s="230" t="s">
        <v>123</v>
      </c>
      <c r="K389" s="230" t="s">
        <v>52</v>
      </c>
      <c r="L389" s="230" t="s">
        <v>402</v>
      </c>
      <c r="M389" s="230" t="s">
        <v>5941</v>
      </c>
      <c r="N389" s="230" t="s">
        <v>52</v>
      </c>
      <c r="Q389" s="230">
        <f>VLOOKUP(M389,LocID!$B$2:$I$1995,8, FALSE)</f>
        <v>46</v>
      </c>
    </row>
    <row r="390" spans="1:17" x14ac:dyDescent="0.25">
      <c r="A390" s="230" t="s">
        <v>8036</v>
      </c>
      <c r="B390" s="230">
        <v>1347</v>
      </c>
      <c r="C390" s="230" t="s">
        <v>5854</v>
      </c>
      <c r="D390" s="230">
        <v>2011.521</v>
      </c>
      <c r="E390" s="230" t="s">
        <v>409</v>
      </c>
      <c r="F390" s="230" t="s">
        <v>1188</v>
      </c>
      <c r="G390" s="230" t="s">
        <v>1186</v>
      </c>
      <c r="H390" s="230" t="s">
        <v>1187</v>
      </c>
      <c r="I390" s="230" t="s">
        <v>261</v>
      </c>
      <c r="J390" s="230" t="s">
        <v>123</v>
      </c>
      <c r="K390" s="230" t="s">
        <v>52</v>
      </c>
      <c r="L390" s="230" t="s">
        <v>1187</v>
      </c>
      <c r="M390" s="230" t="s">
        <v>6055</v>
      </c>
      <c r="N390" s="230" t="s">
        <v>52</v>
      </c>
      <c r="Q390" s="230">
        <f>VLOOKUP(M390,LocID!$B$2:$I$1995,8, FALSE)</f>
        <v>166</v>
      </c>
    </row>
    <row r="391" spans="1:17" x14ac:dyDescent="0.25">
      <c r="A391" s="230" t="s">
        <v>8037</v>
      </c>
      <c r="B391" s="230">
        <v>1348</v>
      </c>
      <c r="C391" s="230" t="s">
        <v>5854</v>
      </c>
      <c r="D391" s="230">
        <v>2011.57</v>
      </c>
      <c r="E391" s="230" t="s">
        <v>409</v>
      </c>
      <c r="F391" s="230" t="s">
        <v>3916</v>
      </c>
      <c r="G391" s="230" t="s">
        <v>3908</v>
      </c>
      <c r="H391" s="230" t="s">
        <v>3906</v>
      </c>
      <c r="I391" s="230" t="s">
        <v>76</v>
      </c>
      <c r="J391" s="230" t="s">
        <v>77</v>
      </c>
      <c r="K391" s="230" t="s">
        <v>26</v>
      </c>
      <c r="L391" s="230" t="s">
        <v>3906</v>
      </c>
      <c r="M391" s="230" t="s">
        <v>4532</v>
      </c>
      <c r="N391" s="230" t="s">
        <v>26</v>
      </c>
      <c r="Q391" s="230">
        <f>VLOOKUP(M391,LocID!$B$2:$I$1995,8, FALSE)</f>
        <v>527</v>
      </c>
    </row>
    <row r="392" spans="1:17" x14ac:dyDescent="0.25">
      <c r="A392" s="230" t="s">
        <v>8038</v>
      </c>
      <c r="B392" s="230">
        <v>1349</v>
      </c>
      <c r="C392" s="230" t="s">
        <v>5854</v>
      </c>
      <c r="D392" s="230">
        <v>2011.5619999999999</v>
      </c>
      <c r="E392" s="230" t="s">
        <v>409</v>
      </c>
      <c r="F392" s="230" t="s">
        <v>3543</v>
      </c>
      <c r="G392" s="230" t="s">
        <v>3544</v>
      </c>
      <c r="H392" s="230" t="s">
        <v>3531</v>
      </c>
      <c r="I392" s="230" t="s">
        <v>76</v>
      </c>
      <c r="J392" s="230" t="s">
        <v>77</v>
      </c>
      <c r="K392" s="230" t="s">
        <v>23</v>
      </c>
      <c r="L392" s="230" t="s">
        <v>3531</v>
      </c>
      <c r="M392" s="230" t="s">
        <v>6348</v>
      </c>
      <c r="N392" s="230" t="s">
        <v>23</v>
      </c>
      <c r="Q392" s="230">
        <f>VLOOKUP(M392,LocID!$B$2:$I$1995,8, FALSE)</f>
        <v>491</v>
      </c>
    </row>
    <row r="393" spans="1:17" x14ac:dyDescent="0.25">
      <c r="A393" s="230" t="s">
        <v>6848</v>
      </c>
      <c r="B393" s="230">
        <v>135</v>
      </c>
      <c r="C393" s="230" t="s">
        <v>5854</v>
      </c>
      <c r="D393" s="230">
        <v>2015.0669</v>
      </c>
      <c r="E393" s="230" t="s">
        <v>138</v>
      </c>
      <c r="F393" s="230" t="s">
        <v>3652</v>
      </c>
      <c r="G393" s="230" t="s">
        <v>3641</v>
      </c>
      <c r="H393" s="230" t="s">
        <v>3628</v>
      </c>
      <c r="I393" s="230" t="s">
        <v>76</v>
      </c>
      <c r="J393" s="230" t="s">
        <v>77</v>
      </c>
      <c r="K393" s="230" t="s">
        <v>23</v>
      </c>
      <c r="L393" s="230" t="s">
        <v>3628</v>
      </c>
      <c r="M393" s="230" t="s">
        <v>4527</v>
      </c>
      <c r="N393" s="230" t="s">
        <v>23</v>
      </c>
      <c r="Q393" s="230">
        <f>VLOOKUP(M393,LocID!$B$2:$I$1995,8, FALSE)</f>
        <v>497</v>
      </c>
    </row>
    <row r="394" spans="1:17" x14ac:dyDescent="0.25">
      <c r="A394" s="230" t="s">
        <v>8039</v>
      </c>
      <c r="B394" s="230">
        <v>1350</v>
      </c>
      <c r="C394" s="230" t="s">
        <v>5854</v>
      </c>
      <c r="D394" s="230">
        <v>2011.37</v>
      </c>
      <c r="E394" s="230" t="s">
        <v>409</v>
      </c>
      <c r="F394" s="230" t="s">
        <v>3026</v>
      </c>
      <c r="G394" s="230" t="s">
        <v>3025</v>
      </c>
      <c r="H394" s="230" t="s">
        <v>3022</v>
      </c>
      <c r="I394" s="230" t="s">
        <v>76</v>
      </c>
      <c r="J394" s="230" t="s">
        <v>77</v>
      </c>
      <c r="K394" s="230" t="s">
        <v>26</v>
      </c>
      <c r="L394" s="230" t="s">
        <v>3022</v>
      </c>
      <c r="M394" s="230" t="s">
        <v>6316</v>
      </c>
      <c r="N394" s="230" t="s">
        <v>26</v>
      </c>
      <c r="Q394" s="230">
        <f>VLOOKUP(M394,LocID!$B$2:$I$1995,8, FALSE)</f>
        <v>451</v>
      </c>
    </row>
    <row r="395" spans="1:17" x14ac:dyDescent="0.25">
      <c r="A395" s="230" t="s">
        <v>8040</v>
      </c>
      <c r="B395" s="230">
        <v>1351</v>
      </c>
      <c r="C395" s="230" t="s">
        <v>5854</v>
      </c>
      <c r="D395" s="230">
        <v>2011.482</v>
      </c>
      <c r="E395" s="230" t="s">
        <v>409</v>
      </c>
      <c r="F395" s="230" t="s">
        <v>779</v>
      </c>
      <c r="G395" s="230" t="s">
        <v>780</v>
      </c>
      <c r="H395" s="230" t="s">
        <v>775</v>
      </c>
      <c r="I395" s="230" t="s">
        <v>49</v>
      </c>
      <c r="J395" s="230" t="s">
        <v>51</v>
      </c>
      <c r="K395" s="230" t="s">
        <v>23</v>
      </c>
      <c r="L395" s="230" t="s">
        <v>775</v>
      </c>
      <c r="M395" s="230" t="s">
        <v>5979</v>
      </c>
      <c r="N395" s="230" t="s">
        <v>23</v>
      </c>
      <c r="Q395" s="230">
        <f>VLOOKUP(M395,LocID!$B$2:$I$1995,8, FALSE)</f>
        <v>87</v>
      </c>
    </row>
    <row r="396" spans="1:17" x14ac:dyDescent="0.25">
      <c r="A396" s="230" t="s">
        <v>8041</v>
      </c>
      <c r="B396" s="230">
        <v>1352</v>
      </c>
      <c r="C396" s="230" t="s">
        <v>5854</v>
      </c>
      <c r="D396" s="230">
        <v>2011.4839999999999</v>
      </c>
      <c r="E396" s="230" t="s">
        <v>409</v>
      </c>
      <c r="F396" s="230" t="s">
        <v>1453</v>
      </c>
      <c r="G396" s="230" t="s">
        <v>1449</v>
      </c>
      <c r="H396" s="230" t="s">
        <v>1455</v>
      </c>
      <c r="I396" s="230" t="s">
        <v>49</v>
      </c>
      <c r="J396" s="230" t="s">
        <v>51</v>
      </c>
      <c r="K396" s="230" t="s">
        <v>26</v>
      </c>
      <c r="L396" s="230" t="s">
        <v>1450</v>
      </c>
      <c r="M396" s="230" t="s">
        <v>6106</v>
      </c>
      <c r="N396" s="230" t="s">
        <v>26</v>
      </c>
      <c r="Q396" s="230">
        <f>VLOOKUP(M396,LocID!$B$2:$I$1995,8, FALSE)</f>
        <v>224</v>
      </c>
    </row>
    <row r="397" spans="1:17" x14ac:dyDescent="0.25">
      <c r="A397" s="230" t="s">
        <v>8042</v>
      </c>
      <c r="B397" s="230">
        <v>1353</v>
      </c>
      <c r="C397" s="230" t="s">
        <v>5854</v>
      </c>
      <c r="D397" s="230">
        <v>2011.404</v>
      </c>
      <c r="E397" s="230" t="s">
        <v>409</v>
      </c>
      <c r="F397" s="230" t="s">
        <v>4290</v>
      </c>
      <c r="G397" s="230" t="s">
        <v>4291</v>
      </c>
      <c r="H397" s="230" t="s">
        <v>2997</v>
      </c>
      <c r="I397" s="230" t="s">
        <v>2996</v>
      </c>
      <c r="J397" s="230" t="s">
        <v>51</v>
      </c>
      <c r="K397" s="230" t="s">
        <v>23</v>
      </c>
      <c r="L397" s="230" t="s">
        <v>2997</v>
      </c>
      <c r="M397" s="230" t="s">
        <v>4536</v>
      </c>
      <c r="N397" s="230" t="s">
        <v>23</v>
      </c>
      <c r="Q397" s="230">
        <f>VLOOKUP(M397,LocID!$B$2:$I$1995,8, FALSE)</f>
        <v>447</v>
      </c>
    </row>
    <row r="398" spans="1:17" x14ac:dyDescent="0.25">
      <c r="A398" s="230" t="s">
        <v>8043</v>
      </c>
      <c r="B398" s="230">
        <v>1354</v>
      </c>
      <c r="C398" s="230" t="s">
        <v>5854</v>
      </c>
      <c r="D398" s="230">
        <v>2011.6189999999999</v>
      </c>
      <c r="E398" s="230" t="s">
        <v>409</v>
      </c>
      <c r="F398" s="230" t="s">
        <v>3526</v>
      </c>
      <c r="G398" s="230" t="s">
        <v>3527</v>
      </c>
      <c r="H398" s="230" t="s">
        <v>3528</v>
      </c>
      <c r="I398" s="230" t="s">
        <v>76</v>
      </c>
      <c r="J398" s="230" t="s">
        <v>77</v>
      </c>
      <c r="K398" s="230" t="s">
        <v>23</v>
      </c>
      <c r="L398" s="230" t="s">
        <v>3528</v>
      </c>
      <c r="M398" s="230" t="s">
        <v>6347</v>
      </c>
      <c r="N398" s="230" t="s">
        <v>23</v>
      </c>
      <c r="Q398" s="230">
        <f>VLOOKUP(M398,LocID!$B$2:$I$1995,8, FALSE)</f>
        <v>490</v>
      </c>
    </row>
    <row r="399" spans="1:17" x14ac:dyDescent="0.25">
      <c r="A399" s="230" t="s">
        <v>8044</v>
      </c>
      <c r="B399" s="230">
        <v>1356</v>
      </c>
      <c r="C399" s="230" t="s">
        <v>5854</v>
      </c>
      <c r="D399" s="230">
        <v>2011.4369999999999</v>
      </c>
      <c r="E399" s="230" t="s">
        <v>409</v>
      </c>
      <c r="F399" s="230" t="s">
        <v>1757</v>
      </c>
      <c r="G399" s="230" t="s">
        <v>1758</v>
      </c>
      <c r="H399" s="230" t="s">
        <v>1759</v>
      </c>
      <c r="I399" s="230" t="s">
        <v>1488</v>
      </c>
      <c r="J399" s="230" t="s">
        <v>123</v>
      </c>
      <c r="K399" s="230" t="s">
        <v>23</v>
      </c>
      <c r="L399" s="230" t="s">
        <v>1759</v>
      </c>
      <c r="M399" s="230" t="s">
        <v>6165</v>
      </c>
      <c r="N399" s="230" t="s">
        <v>23</v>
      </c>
      <c r="Q399" s="230">
        <f>VLOOKUP(M399,LocID!$B$2:$I$1995,8, FALSE)</f>
        <v>288</v>
      </c>
    </row>
    <row r="400" spans="1:17" x14ac:dyDescent="0.25">
      <c r="A400" s="230" t="s">
        <v>8045</v>
      </c>
      <c r="B400" s="230">
        <v>1357</v>
      </c>
      <c r="C400" s="230" t="s">
        <v>5854</v>
      </c>
      <c r="D400" s="230">
        <v>2011.357</v>
      </c>
      <c r="E400" s="230" t="s">
        <v>409</v>
      </c>
      <c r="F400" s="230" t="s">
        <v>2140</v>
      </c>
      <c r="G400" s="230" t="s">
        <v>2141</v>
      </c>
      <c r="H400" s="230" t="s">
        <v>2142</v>
      </c>
      <c r="I400" s="230" t="s">
        <v>732</v>
      </c>
      <c r="J400" s="230" t="s">
        <v>51</v>
      </c>
      <c r="K400" s="230" t="s">
        <v>23</v>
      </c>
      <c r="L400" s="230" t="s">
        <v>2142</v>
      </c>
      <c r="M400" s="230" t="s">
        <v>6224</v>
      </c>
      <c r="N400" s="230" t="s">
        <v>23</v>
      </c>
      <c r="Q400" s="230">
        <f>VLOOKUP(M400,LocID!$B$2:$I$1995,8, FALSE)</f>
        <v>349</v>
      </c>
    </row>
    <row r="401" spans="1:17" x14ac:dyDescent="0.25">
      <c r="A401" s="230" t="s">
        <v>8046</v>
      </c>
      <c r="B401" s="230">
        <v>1358</v>
      </c>
      <c r="C401" s="230" t="s">
        <v>5854</v>
      </c>
      <c r="D401" s="230">
        <v>2011.461</v>
      </c>
      <c r="E401" s="230" t="s">
        <v>409</v>
      </c>
      <c r="F401" s="230" t="s">
        <v>1690</v>
      </c>
      <c r="G401" s="230" t="s">
        <v>1691</v>
      </c>
      <c r="H401" s="230" t="s">
        <v>1692</v>
      </c>
      <c r="I401" s="230" t="s">
        <v>76</v>
      </c>
      <c r="J401" s="230" t="s">
        <v>77</v>
      </c>
      <c r="K401" s="230" t="s">
        <v>26</v>
      </c>
      <c r="L401" s="230" t="s">
        <v>1692</v>
      </c>
      <c r="M401" s="230" t="s">
        <v>6151</v>
      </c>
      <c r="N401" s="230" t="s">
        <v>26</v>
      </c>
      <c r="Q401" s="230">
        <f>VLOOKUP(M401,LocID!$B$2:$I$1995,8, FALSE)</f>
        <v>274</v>
      </c>
    </row>
    <row r="402" spans="1:17" x14ac:dyDescent="0.25">
      <c r="A402" s="230" t="s">
        <v>8047</v>
      </c>
      <c r="B402" s="230">
        <v>1359</v>
      </c>
      <c r="C402" s="230" t="s">
        <v>5854</v>
      </c>
      <c r="D402" s="230">
        <v>2011.443</v>
      </c>
      <c r="E402" s="230" t="s">
        <v>409</v>
      </c>
      <c r="F402" s="230" t="s">
        <v>3711</v>
      </c>
      <c r="G402" s="230" t="s">
        <v>3712</v>
      </c>
      <c r="H402" s="230" t="s">
        <v>3696</v>
      </c>
      <c r="I402" s="230" t="s">
        <v>76</v>
      </c>
      <c r="J402" s="230" t="s">
        <v>77</v>
      </c>
      <c r="K402" s="230" t="s">
        <v>26</v>
      </c>
      <c r="L402" s="230" t="s">
        <v>3696</v>
      </c>
      <c r="M402" s="230" t="s">
        <v>4529</v>
      </c>
      <c r="N402" s="230" t="s">
        <v>26</v>
      </c>
      <c r="Q402" s="230">
        <f>VLOOKUP(M402,LocID!$B$2:$I$1995,8, FALSE)</f>
        <v>506</v>
      </c>
    </row>
    <row r="403" spans="1:17" x14ac:dyDescent="0.25">
      <c r="A403" s="230" t="s">
        <v>6849</v>
      </c>
      <c r="B403" s="230">
        <v>136</v>
      </c>
      <c r="C403" s="230" t="s">
        <v>5854</v>
      </c>
      <c r="D403" s="230">
        <v>2015.0549000000001</v>
      </c>
      <c r="E403" s="230" t="s">
        <v>138</v>
      </c>
      <c r="F403" s="230" t="s">
        <v>1660</v>
      </c>
      <c r="G403" s="230" t="s">
        <v>1661</v>
      </c>
      <c r="H403" s="230" t="s">
        <v>1658</v>
      </c>
      <c r="I403" s="230" t="s">
        <v>107</v>
      </c>
      <c r="J403" s="230" t="s">
        <v>51</v>
      </c>
      <c r="K403" s="230" t="s">
        <v>98</v>
      </c>
      <c r="L403" s="230" t="s">
        <v>1658</v>
      </c>
      <c r="M403" s="230" t="s">
        <v>6141</v>
      </c>
      <c r="N403" s="230" t="s">
        <v>98</v>
      </c>
      <c r="Q403" s="230">
        <f>VLOOKUP(M403,LocID!$B$2:$I$1995,8, FALSE)</f>
        <v>264</v>
      </c>
    </row>
    <row r="404" spans="1:17" x14ac:dyDescent="0.25">
      <c r="A404" s="230" t="s">
        <v>8048</v>
      </c>
      <c r="B404" s="230">
        <v>1360</v>
      </c>
      <c r="C404" s="230" t="s">
        <v>5854</v>
      </c>
      <c r="D404" s="230">
        <v>2011.405</v>
      </c>
      <c r="E404" s="230" t="s">
        <v>409</v>
      </c>
      <c r="F404" s="230" t="s">
        <v>1957</v>
      </c>
      <c r="G404" s="230" t="s">
        <v>1956</v>
      </c>
      <c r="H404" s="230" t="s">
        <v>1954</v>
      </c>
      <c r="I404" s="230" t="s">
        <v>49</v>
      </c>
      <c r="J404" s="230" t="s">
        <v>51</v>
      </c>
      <c r="K404" s="230" t="s">
        <v>26</v>
      </c>
      <c r="L404" s="230" t="s">
        <v>1954</v>
      </c>
      <c r="M404" s="230" t="s">
        <v>6196</v>
      </c>
      <c r="N404" s="230" t="s">
        <v>26</v>
      </c>
      <c r="Q404" s="230">
        <f>VLOOKUP(M404,LocID!$B$2:$I$1995,8, FALSE)</f>
        <v>320</v>
      </c>
    </row>
    <row r="405" spans="1:17" x14ac:dyDescent="0.25">
      <c r="A405" s="230" t="s">
        <v>8049</v>
      </c>
      <c r="B405" s="230">
        <v>1361</v>
      </c>
      <c r="C405" s="230" t="s">
        <v>5854</v>
      </c>
      <c r="D405" s="230">
        <v>2011.367</v>
      </c>
      <c r="E405" s="230" t="s">
        <v>409</v>
      </c>
      <c r="F405" s="230" t="s">
        <v>754</v>
      </c>
      <c r="G405" s="230" t="s">
        <v>737</v>
      </c>
      <c r="H405" s="230" t="s">
        <v>738</v>
      </c>
      <c r="I405" s="230" t="s">
        <v>739</v>
      </c>
      <c r="J405" s="230" t="s">
        <v>740</v>
      </c>
      <c r="K405" s="230" t="s">
        <v>23</v>
      </c>
      <c r="L405" s="230" t="s">
        <v>738</v>
      </c>
      <c r="M405" s="377" t="s">
        <v>11294</v>
      </c>
      <c r="N405" s="230" t="s">
        <v>23</v>
      </c>
      <c r="Q405" s="230">
        <f>VLOOKUP(M405,LocID!$B$2:$I$1995,8, FALSE)</f>
        <v>758</v>
      </c>
    </row>
    <row r="406" spans="1:17" x14ac:dyDescent="0.25">
      <c r="A406" s="230" t="s">
        <v>8050</v>
      </c>
      <c r="B406" s="230">
        <v>1362</v>
      </c>
      <c r="C406" s="230" t="s">
        <v>5854</v>
      </c>
      <c r="D406" s="230">
        <v>2011.4780000000001</v>
      </c>
      <c r="E406" s="230" t="s">
        <v>409</v>
      </c>
      <c r="F406" s="230" t="s">
        <v>2978</v>
      </c>
      <c r="G406" s="230" t="s">
        <v>2974</v>
      </c>
      <c r="H406" s="230" t="s">
        <v>2972</v>
      </c>
      <c r="I406" s="230" t="s">
        <v>261</v>
      </c>
      <c r="J406" s="230" t="s">
        <v>123</v>
      </c>
      <c r="K406" s="230" t="s">
        <v>52</v>
      </c>
      <c r="L406" s="230" t="s">
        <v>2972</v>
      </c>
      <c r="M406" s="230" t="s">
        <v>6309</v>
      </c>
      <c r="N406" s="230" t="s">
        <v>52</v>
      </c>
      <c r="O406" s="230">
        <v>1</v>
      </c>
      <c r="Q406" s="230">
        <f>VLOOKUP(M406,LocID!$B$2:$I$1995,8, FALSE)</f>
        <v>443</v>
      </c>
    </row>
    <row r="407" spans="1:17" x14ac:dyDescent="0.25">
      <c r="A407" s="230" t="s">
        <v>8051</v>
      </c>
      <c r="B407" s="230">
        <v>1363</v>
      </c>
      <c r="C407" s="230" t="s">
        <v>5854</v>
      </c>
      <c r="D407" s="230">
        <v>2011.3810000000001</v>
      </c>
      <c r="E407" s="230" t="s">
        <v>409</v>
      </c>
      <c r="F407" s="230" t="s">
        <v>2121</v>
      </c>
      <c r="G407" s="230" t="s">
        <v>2122</v>
      </c>
      <c r="H407" s="230" t="s">
        <v>2118</v>
      </c>
      <c r="I407" s="230" t="s">
        <v>76</v>
      </c>
      <c r="J407" s="230" t="s">
        <v>77</v>
      </c>
      <c r="K407" s="230" t="s">
        <v>98</v>
      </c>
      <c r="L407" s="230" t="s">
        <v>2118</v>
      </c>
      <c r="M407" s="230" t="s">
        <v>6221</v>
      </c>
      <c r="N407" s="230" t="s">
        <v>98</v>
      </c>
      <c r="Q407" s="230">
        <f>VLOOKUP(M407,LocID!$B$2:$I$1995,8, FALSE)</f>
        <v>346</v>
      </c>
    </row>
    <row r="408" spans="1:17" x14ac:dyDescent="0.25">
      <c r="A408" s="230" t="s">
        <v>8052</v>
      </c>
      <c r="B408" s="230">
        <v>1364</v>
      </c>
      <c r="C408" s="230" t="s">
        <v>5854</v>
      </c>
      <c r="D408" s="230">
        <v>2011.424</v>
      </c>
      <c r="E408" s="230" t="s">
        <v>409</v>
      </c>
      <c r="F408" s="230" t="s">
        <v>2123</v>
      </c>
      <c r="G408" s="230" t="s">
        <v>2122</v>
      </c>
      <c r="H408" s="230" t="s">
        <v>2118</v>
      </c>
      <c r="I408" s="230" t="s">
        <v>76</v>
      </c>
      <c r="J408" s="230" t="s">
        <v>77</v>
      </c>
      <c r="K408" s="230" t="s">
        <v>98</v>
      </c>
      <c r="L408" s="230" t="s">
        <v>2118</v>
      </c>
      <c r="M408" s="230" t="s">
        <v>6221</v>
      </c>
      <c r="N408" s="230" t="s">
        <v>98</v>
      </c>
      <c r="Q408" s="230">
        <f>VLOOKUP(M408,LocID!$B$2:$I$1995,8, FALSE)</f>
        <v>346</v>
      </c>
    </row>
    <row r="409" spans="1:17" x14ac:dyDescent="0.25">
      <c r="A409" s="230" t="s">
        <v>8053</v>
      </c>
      <c r="B409" s="230">
        <v>1365</v>
      </c>
      <c r="C409" s="230" t="s">
        <v>5854</v>
      </c>
      <c r="D409" s="230">
        <v>2011.13</v>
      </c>
      <c r="E409" s="230" t="s">
        <v>409</v>
      </c>
      <c r="F409" s="230" t="s">
        <v>4292</v>
      </c>
      <c r="G409" s="230" t="s">
        <v>4275</v>
      </c>
      <c r="H409" s="230" t="s">
        <v>2997</v>
      </c>
      <c r="I409" s="230" t="s">
        <v>2996</v>
      </c>
      <c r="J409" s="230" t="s">
        <v>51</v>
      </c>
      <c r="K409" s="230" t="s">
        <v>23</v>
      </c>
      <c r="L409" s="230" t="s">
        <v>2997</v>
      </c>
      <c r="M409" s="230" t="s">
        <v>4536</v>
      </c>
      <c r="N409" s="230" t="s">
        <v>23</v>
      </c>
      <c r="Q409" s="230">
        <f>VLOOKUP(M409,LocID!$B$2:$I$1995,8, FALSE)</f>
        <v>447</v>
      </c>
    </row>
    <row r="410" spans="1:17" x14ac:dyDescent="0.25">
      <c r="A410" s="230" t="s">
        <v>8054</v>
      </c>
      <c r="B410" s="230">
        <v>1366</v>
      </c>
      <c r="C410" s="230" t="s">
        <v>5854</v>
      </c>
      <c r="D410" s="230">
        <v>2011.5820000000001</v>
      </c>
      <c r="E410" s="230" t="s">
        <v>409</v>
      </c>
      <c r="F410" s="230" t="s">
        <v>2955</v>
      </c>
      <c r="G410" s="230" t="s">
        <v>2956</v>
      </c>
      <c r="H410" s="230" t="s">
        <v>2944</v>
      </c>
      <c r="I410" s="230" t="s">
        <v>250</v>
      </c>
      <c r="J410" s="230" t="s">
        <v>161</v>
      </c>
      <c r="K410" s="230" t="s">
        <v>72</v>
      </c>
      <c r="L410" s="230" t="s">
        <v>2944</v>
      </c>
      <c r="M410" s="230" t="s">
        <v>4520</v>
      </c>
      <c r="N410" s="230" t="s">
        <v>3934</v>
      </c>
      <c r="O410" s="230">
        <v>2</v>
      </c>
      <c r="Q410" s="230">
        <f>VLOOKUP(M410,LocID!$B$2:$I$1995,8, FALSE)</f>
        <v>438</v>
      </c>
    </row>
    <row r="411" spans="1:17" x14ac:dyDescent="0.25">
      <c r="A411" s="230" t="s">
        <v>8054</v>
      </c>
      <c r="B411" s="230">
        <v>1366</v>
      </c>
      <c r="C411" s="230" t="s">
        <v>5854</v>
      </c>
      <c r="D411" s="230">
        <v>2011.5820000000001</v>
      </c>
      <c r="E411" s="230" t="s">
        <v>409</v>
      </c>
      <c r="F411" s="230" t="s">
        <v>2955</v>
      </c>
      <c r="G411" s="230" t="s">
        <v>2956</v>
      </c>
      <c r="H411" s="230" t="s">
        <v>2944</v>
      </c>
      <c r="I411" s="230" t="s">
        <v>250</v>
      </c>
      <c r="J411" s="230" t="s">
        <v>161</v>
      </c>
      <c r="K411" s="230" t="s">
        <v>72</v>
      </c>
      <c r="L411" s="230" t="s">
        <v>2944</v>
      </c>
      <c r="M411" s="230" t="s">
        <v>4520</v>
      </c>
      <c r="N411" s="230" t="s">
        <v>23</v>
      </c>
      <c r="O411" s="230">
        <v>1</v>
      </c>
      <c r="Q411" s="230">
        <f>VLOOKUP(M411,LocID!$B$2:$I$1995,8, FALSE)</f>
        <v>438</v>
      </c>
    </row>
    <row r="412" spans="1:17" x14ac:dyDescent="0.25">
      <c r="A412" s="230" t="s">
        <v>8055</v>
      </c>
      <c r="B412" s="230">
        <v>1367</v>
      </c>
      <c r="C412" s="230" t="s">
        <v>5854</v>
      </c>
      <c r="D412" s="230">
        <v>2011.31</v>
      </c>
      <c r="E412" s="230" t="s">
        <v>409</v>
      </c>
      <c r="F412" s="230" t="s">
        <v>3003</v>
      </c>
      <c r="G412" s="230" t="s">
        <v>3001</v>
      </c>
      <c r="H412" s="230" t="s">
        <v>3002</v>
      </c>
      <c r="I412" s="230" t="s">
        <v>1475</v>
      </c>
      <c r="J412" s="230" t="s">
        <v>245</v>
      </c>
      <c r="K412" s="230" t="s">
        <v>23</v>
      </c>
      <c r="L412" s="230" t="s">
        <v>3002</v>
      </c>
      <c r="M412" s="230" t="s">
        <v>6312</v>
      </c>
      <c r="N412" s="230" t="s">
        <v>23</v>
      </c>
      <c r="Q412" s="230">
        <f>VLOOKUP(M412,LocID!$B$2:$I$1995,8, FALSE)</f>
        <v>448</v>
      </c>
    </row>
    <row r="413" spans="1:17" x14ac:dyDescent="0.25">
      <c r="A413" s="230" t="s">
        <v>8056</v>
      </c>
      <c r="B413" s="230">
        <v>1368</v>
      </c>
      <c r="C413" s="230" t="s">
        <v>5854</v>
      </c>
      <c r="D413" s="230">
        <v>2011.4770000000001</v>
      </c>
      <c r="E413" s="230" t="s">
        <v>409</v>
      </c>
      <c r="F413" s="230" t="s">
        <v>2750</v>
      </c>
      <c r="G413" s="230" t="s">
        <v>2748</v>
      </c>
      <c r="H413" s="230" t="s">
        <v>2749</v>
      </c>
      <c r="I413" s="230" t="s">
        <v>1276</v>
      </c>
      <c r="J413" s="230" t="s">
        <v>128</v>
      </c>
      <c r="K413" s="230" t="s">
        <v>23</v>
      </c>
      <c r="L413" s="230" t="s">
        <v>2749</v>
      </c>
      <c r="M413" s="230" t="s">
        <v>6279</v>
      </c>
      <c r="N413" s="230" t="s">
        <v>23</v>
      </c>
      <c r="Q413" s="230">
        <f>VLOOKUP(M413,LocID!$B$2:$I$1995,8, FALSE)</f>
        <v>411</v>
      </c>
    </row>
    <row r="414" spans="1:17" x14ac:dyDescent="0.25">
      <c r="A414" s="230" t="s">
        <v>8057</v>
      </c>
      <c r="B414" s="230">
        <v>1369</v>
      </c>
      <c r="C414" s="230" t="s">
        <v>5854</v>
      </c>
      <c r="D414" s="230">
        <v>2011.6289999999999</v>
      </c>
      <c r="E414" s="230" t="s">
        <v>409</v>
      </c>
      <c r="F414" s="230" t="s">
        <v>2866</v>
      </c>
      <c r="G414" s="230" t="s">
        <v>2839</v>
      </c>
      <c r="H414" s="230" t="s">
        <v>2823</v>
      </c>
      <c r="I414" s="230" t="s">
        <v>122</v>
      </c>
      <c r="J414" s="230" t="s">
        <v>123</v>
      </c>
      <c r="K414" s="230" t="s">
        <v>52</v>
      </c>
      <c r="L414" s="230" t="s">
        <v>2823</v>
      </c>
      <c r="M414" s="230" t="s">
        <v>6295</v>
      </c>
      <c r="N414" s="230" t="s">
        <v>52</v>
      </c>
      <c r="Q414" s="230">
        <f>VLOOKUP(M414,LocID!$B$2:$I$1995,8, FALSE)</f>
        <v>427</v>
      </c>
    </row>
    <row r="415" spans="1:17" x14ac:dyDescent="0.25">
      <c r="A415" s="230" t="s">
        <v>6850</v>
      </c>
      <c r="B415" s="230">
        <v>137</v>
      </c>
      <c r="C415" s="230" t="s">
        <v>5854</v>
      </c>
      <c r="D415" s="230">
        <v>2015.0558000000001</v>
      </c>
      <c r="E415" s="230" t="s">
        <v>138</v>
      </c>
      <c r="F415" s="230" t="s">
        <v>1251</v>
      </c>
      <c r="G415" s="230" t="s">
        <v>238</v>
      </c>
      <c r="H415" s="230" t="s">
        <v>1244</v>
      </c>
      <c r="I415" s="230" t="s">
        <v>144</v>
      </c>
      <c r="J415" s="230" t="s">
        <v>51</v>
      </c>
      <c r="K415" s="230" t="s">
        <v>23</v>
      </c>
      <c r="L415" s="230" t="s">
        <v>1244</v>
      </c>
      <c r="M415" s="230" t="s">
        <v>6064</v>
      </c>
      <c r="N415" s="230" t="s">
        <v>23</v>
      </c>
      <c r="Q415" s="230">
        <f>VLOOKUP(M415,LocID!$B$2:$I$1995,8, FALSE)</f>
        <v>176</v>
      </c>
    </row>
    <row r="416" spans="1:17" x14ac:dyDescent="0.25">
      <c r="A416" s="230" t="s">
        <v>8058</v>
      </c>
      <c r="B416" s="230">
        <v>1370</v>
      </c>
      <c r="C416" s="230" t="s">
        <v>5854</v>
      </c>
      <c r="D416" s="230">
        <v>2011.499</v>
      </c>
      <c r="E416" s="230" t="s">
        <v>409</v>
      </c>
      <c r="F416" s="230" t="s">
        <v>2890</v>
      </c>
      <c r="G416" s="230" t="s">
        <v>2891</v>
      </c>
      <c r="H416" s="230" t="s">
        <v>2892</v>
      </c>
      <c r="I416" s="230" t="s">
        <v>399</v>
      </c>
      <c r="J416" s="230" t="s">
        <v>51</v>
      </c>
      <c r="K416" s="230" t="s">
        <v>26</v>
      </c>
      <c r="L416" s="230" t="s">
        <v>2892</v>
      </c>
      <c r="M416" s="230" t="s">
        <v>6296</v>
      </c>
      <c r="N416" s="230" t="s">
        <v>26</v>
      </c>
      <c r="Q416" s="230">
        <f>VLOOKUP(M416,LocID!$B$2:$I$1995,8, FALSE)</f>
        <v>428</v>
      </c>
    </row>
    <row r="417" spans="1:17" x14ac:dyDescent="0.25">
      <c r="A417" s="230" t="s">
        <v>8059</v>
      </c>
      <c r="B417" s="230">
        <v>1371</v>
      </c>
      <c r="C417" s="230" t="s">
        <v>5854</v>
      </c>
      <c r="D417" s="230">
        <v>2010.509</v>
      </c>
      <c r="E417" s="230" t="s">
        <v>409</v>
      </c>
      <c r="F417" s="230" t="s">
        <v>4293</v>
      </c>
      <c r="G417" s="230" t="s">
        <v>4286</v>
      </c>
      <c r="H417" s="230" t="s">
        <v>2997</v>
      </c>
      <c r="I417" s="230" t="s">
        <v>2996</v>
      </c>
      <c r="J417" s="230" t="s">
        <v>51</v>
      </c>
      <c r="K417" s="230" t="s">
        <v>23</v>
      </c>
      <c r="L417" s="230" t="s">
        <v>2997</v>
      </c>
      <c r="M417" s="230" t="s">
        <v>4536</v>
      </c>
      <c r="N417" s="230" t="s">
        <v>23</v>
      </c>
      <c r="Q417" s="230">
        <f>VLOOKUP(M417,LocID!$B$2:$I$1995,8, FALSE)</f>
        <v>447</v>
      </c>
    </row>
    <row r="418" spans="1:17" x14ac:dyDescent="0.25">
      <c r="A418" s="230" t="s">
        <v>8060</v>
      </c>
      <c r="B418" s="230">
        <v>1372</v>
      </c>
      <c r="C418" s="230" t="s">
        <v>5854</v>
      </c>
      <c r="D418" s="230">
        <v>2011.5319999999999</v>
      </c>
      <c r="E418" s="230" t="s">
        <v>409</v>
      </c>
      <c r="F418" s="230" t="s">
        <v>2230</v>
      </c>
      <c r="G418" s="230" t="s">
        <v>2223</v>
      </c>
      <c r="H418" s="230" t="s">
        <v>2217</v>
      </c>
      <c r="I418" s="230" t="s">
        <v>874</v>
      </c>
      <c r="J418" s="230" t="s">
        <v>51</v>
      </c>
      <c r="K418" s="230" t="s">
        <v>23</v>
      </c>
      <c r="L418" s="230" t="s">
        <v>2217</v>
      </c>
      <c r="M418" s="230" t="s">
        <v>4514</v>
      </c>
      <c r="N418" s="230" t="s">
        <v>23</v>
      </c>
      <c r="Q418" s="230">
        <f>VLOOKUP(M418,LocID!$B$2:$I$1995,8, FALSE)</f>
        <v>363</v>
      </c>
    </row>
    <row r="419" spans="1:17" x14ac:dyDescent="0.25">
      <c r="A419" s="230" t="s">
        <v>8061</v>
      </c>
      <c r="B419" s="230">
        <v>1373</v>
      </c>
      <c r="C419" s="230" t="s">
        <v>5854</v>
      </c>
      <c r="D419" s="230">
        <v>2011.336</v>
      </c>
      <c r="E419" s="230" t="s">
        <v>409</v>
      </c>
      <c r="F419" s="230" t="s">
        <v>3151</v>
      </c>
      <c r="G419" s="230" t="s">
        <v>3152</v>
      </c>
      <c r="H419" s="230" t="s">
        <v>3123</v>
      </c>
      <c r="I419" s="230" t="s">
        <v>76</v>
      </c>
      <c r="J419" s="230" t="s">
        <v>459</v>
      </c>
      <c r="K419" s="230" t="s">
        <v>26</v>
      </c>
      <c r="L419" s="230" t="s">
        <v>3123</v>
      </c>
      <c r="M419" s="230" t="s">
        <v>4524</v>
      </c>
      <c r="N419" s="230" t="s">
        <v>26</v>
      </c>
      <c r="Q419" s="230">
        <f>VLOOKUP(M419,LocID!$B$2:$I$1995,8, FALSE)</f>
        <v>473</v>
      </c>
    </row>
    <row r="420" spans="1:17" x14ac:dyDescent="0.25">
      <c r="A420" s="230" t="s">
        <v>8062</v>
      </c>
      <c r="B420" s="230">
        <v>1374</v>
      </c>
      <c r="C420" s="230" t="s">
        <v>5854</v>
      </c>
      <c r="D420" s="230">
        <v>2011.6120000000001</v>
      </c>
      <c r="E420" s="230" t="s">
        <v>409</v>
      </c>
      <c r="F420" s="230" t="s">
        <v>3407</v>
      </c>
      <c r="G420" s="230" t="s">
        <v>3408</v>
      </c>
      <c r="H420" s="230" t="s">
        <v>3294</v>
      </c>
      <c r="I420" s="230" t="s">
        <v>76</v>
      </c>
      <c r="J420" s="230" t="s">
        <v>77</v>
      </c>
      <c r="K420" s="230" t="s">
        <v>23</v>
      </c>
      <c r="L420" s="230" t="s">
        <v>3294</v>
      </c>
      <c r="M420" s="230" t="s">
        <v>4526</v>
      </c>
      <c r="N420" s="230" t="s">
        <v>23</v>
      </c>
      <c r="Q420" s="230">
        <f>VLOOKUP(M420,LocID!$B$2:$I$1995,8, FALSE)</f>
        <v>489</v>
      </c>
    </row>
    <row r="421" spans="1:17" x14ac:dyDescent="0.25">
      <c r="A421" s="230" t="s">
        <v>8063</v>
      </c>
      <c r="B421" s="230">
        <v>1375</v>
      </c>
      <c r="C421" s="230" t="s">
        <v>5854</v>
      </c>
      <c r="D421" s="230">
        <v>2011.559</v>
      </c>
      <c r="E421" s="230" t="s">
        <v>409</v>
      </c>
      <c r="F421" s="230" t="s">
        <v>3687</v>
      </c>
      <c r="G421" s="230" t="s">
        <v>3683</v>
      </c>
      <c r="H421" s="230" t="s">
        <v>3684</v>
      </c>
      <c r="I421" s="230" t="s">
        <v>127</v>
      </c>
      <c r="J421" s="230" t="s">
        <v>128</v>
      </c>
      <c r="K421" s="230" t="s">
        <v>52</v>
      </c>
      <c r="L421" s="230" t="s">
        <v>3684</v>
      </c>
      <c r="M421" s="230" t="s">
        <v>6358</v>
      </c>
      <c r="N421" s="230" t="s">
        <v>52</v>
      </c>
      <c r="Q421" s="230">
        <f>VLOOKUP(M421,LocID!$B$2:$I$1995,8, FALSE)</f>
        <v>503</v>
      </c>
    </row>
    <row r="422" spans="1:17" x14ac:dyDescent="0.25">
      <c r="A422" s="230" t="s">
        <v>8064</v>
      </c>
      <c r="B422" s="230">
        <v>1376</v>
      </c>
      <c r="C422" s="230" t="s">
        <v>5854</v>
      </c>
      <c r="D422" s="230">
        <v>2011.5519999999999</v>
      </c>
      <c r="E422" s="230" t="s">
        <v>409</v>
      </c>
      <c r="F422" s="230" t="s">
        <v>3713</v>
      </c>
      <c r="G422" s="230" t="s">
        <v>3695</v>
      </c>
      <c r="H422" s="230" t="s">
        <v>3696</v>
      </c>
      <c r="I422" s="230" t="s">
        <v>76</v>
      </c>
      <c r="J422" s="230" t="s">
        <v>77</v>
      </c>
      <c r="K422" s="230" t="s">
        <v>23</v>
      </c>
      <c r="L422" s="230" t="s">
        <v>3696</v>
      </c>
      <c r="M422" s="230" t="s">
        <v>4529</v>
      </c>
      <c r="N422" s="230" t="s">
        <v>23</v>
      </c>
      <c r="Q422" s="230">
        <f>VLOOKUP(M422,LocID!$B$2:$I$1995,8, FALSE)</f>
        <v>506</v>
      </c>
    </row>
    <row r="423" spans="1:17" x14ac:dyDescent="0.25">
      <c r="A423" s="230" t="s">
        <v>8065</v>
      </c>
      <c r="B423" s="230">
        <v>1378</v>
      </c>
      <c r="C423" s="230" t="s">
        <v>5854</v>
      </c>
      <c r="D423" s="230">
        <v>2011.654</v>
      </c>
      <c r="E423" s="230" t="s">
        <v>409</v>
      </c>
      <c r="F423" s="230" t="s">
        <v>3808</v>
      </c>
      <c r="G423" s="230" t="s">
        <v>3759</v>
      </c>
      <c r="H423" s="230" t="s">
        <v>3750</v>
      </c>
      <c r="I423" s="230" t="s">
        <v>261</v>
      </c>
      <c r="J423" s="230" t="s">
        <v>123</v>
      </c>
      <c r="K423" s="230" t="s">
        <v>52</v>
      </c>
      <c r="L423" s="230" t="s">
        <v>3750</v>
      </c>
      <c r="M423" s="230" t="s">
        <v>4530</v>
      </c>
      <c r="N423" s="230" t="s">
        <v>52</v>
      </c>
      <c r="Q423" s="230">
        <f>VLOOKUP(M423,LocID!$B$2:$I$1995,8, FALSE)</f>
        <v>513</v>
      </c>
    </row>
    <row r="424" spans="1:17" x14ac:dyDescent="0.25">
      <c r="A424" s="230" t="s">
        <v>8066</v>
      </c>
      <c r="B424" s="230">
        <v>1379</v>
      </c>
      <c r="C424" s="230" t="s">
        <v>5854</v>
      </c>
      <c r="D424" s="230">
        <v>2011.3679999999999</v>
      </c>
      <c r="E424" s="230" t="s">
        <v>409</v>
      </c>
      <c r="F424" s="230" t="s">
        <v>4199</v>
      </c>
      <c r="G424" s="230" t="s">
        <v>4200</v>
      </c>
      <c r="H424" s="230" t="s">
        <v>4201</v>
      </c>
      <c r="I424" s="230" t="s">
        <v>20</v>
      </c>
      <c r="J424" s="230" t="s">
        <v>22</v>
      </c>
      <c r="K424" s="230" t="s">
        <v>23</v>
      </c>
      <c r="L424" s="230" t="s">
        <v>4202</v>
      </c>
      <c r="M424" s="230" t="s">
        <v>6422</v>
      </c>
      <c r="N424" s="230" t="s">
        <v>23</v>
      </c>
      <c r="Q424" s="230">
        <f>VLOOKUP(M424,LocID!$B$2:$I$1995,8, FALSE)</f>
        <v>576</v>
      </c>
    </row>
    <row r="425" spans="1:17" x14ac:dyDescent="0.25">
      <c r="A425" s="230" t="s">
        <v>6851</v>
      </c>
      <c r="B425" s="230">
        <v>138</v>
      </c>
      <c r="C425" s="230" t="s">
        <v>5854</v>
      </c>
      <c r="D425" s="230">
        <v>2015.0436999999999</v>
      </c>
      <c r="E425" s="230" t="s">
        <v>138</v>
      </c>
      <c r="F425" s="230" t="s">
        <v>3729</v>
      </c>
      <c r="G425" s="230" t="s">
        <v>3730</v>
      </c>
      <c r="H425" s="230" t="s">
        <v>3722</v>
      </c>
      <c r="I425" s="230" t="s">
        <v>76</v>
      </c>
      <c r="J425" s="230" t="s">
        <v>77</v>
      </c>
      <c r="K425" s="230" t="s">
        <v>23</v>
      </c>
      <c r="L425" s="230" t="s">
        <v>3722</v>
      </c>
      <c r="M425" s="230" t="s">
        <v>6361</v>
      </c>
      <c r="N425" s="230" t="s">
        <v>23</v>
      </c>
      <c r="Q425" s="230">
        <f>VLOOKUP(M425,LocID!$B$2:$I$1995,8, FALSE)</f>
        <v>507</v>
      </c>
    </row>
    <row r="426" spans="1:17" x14ac:dyDescent="0.25">
      <c r="A426" s="230" t="s">
        <v>8067</v>
      </c>
      <c r="B426" s="230">
        <v>1380</v>
      </c>
      <c r="C426" s="230" t="s">
        <v>5854</v>
      </c>
      <c r="D426" s="230">
        <v>2011.51</v>
      </c>
      <c r="E426" s="230" t="s">
        <v>409</v>
      </c>
      <c r="F426" s="230" t="s">
        <v>3409</v>
      </c>
      <c r="G426" s="230" t="s">
        <v>3359</v>
      </c>
      <c r="H426" s="230" t="s">
        <v>3294</v>
      </c>
      <c r="I426" s="230" t="s">
        <v>76</v>
      </c>
      <c r="J426" s="230" t="s">
        <v>77</v>
      </c>
      <c r="K426" s="230" t="s">
        <v>492</v>
      </c>
      <c r="L426" s="230" t="s">
        <v>3294</v>
      </c>
      <c r="M426" s="230" t="s">
        <v>4526</v>
      </c>
      <c r="N426" s="230" t="s">
        <v>492</v>
      </c>
      <c r="Q426" s="230">
        <f>VLOOKUP(M426,LocID!$B$2:$I$1995,8, FALSE)</f>
        <v>489</v>
      </c>
    </row>
    <row r="427" spans="1:17" x14ac:dyDescent="0.25">
      <c r="A427" s="230" t="s">
        <v>8068</v>
      </c>
      <c r="B427" s="230">
        <v>1381</v>
      </c>
      <c r="C427" s="230" t="s">
        <v>5854</v>
      </c>
      <c r="D427" s="230">
        <v>2011.422</v>
      </c>
      <c r="E427" s="230" t="s">
        <v>409</v>
      </c>
      <c r="F427" s="230" t="s">
        <v>2517</v>
      </c>
      <c r="G427" s="230" t="s">
        <v>2518</v>
      </c>
      <c r="H427" s="230" t="s">
        <v>2414</v>
      </c>
      <c r="I427" s="230" t="s">
        <v>76</v>
      </c>
      <c r="J427" s="230" t="s">
        <v>77</v>
      </c>
      <c r="K427" s="230" t="s">
        <v>23</v>
      </c>
      <c r="L427" s="230" t="s">
        <v>2414</v>
      </c>
      <c r="M427" s="230" t="s">
        <v>4518</v>
      </c>
      <c r="N427" s="230" t="s">
        <v>23</v>
      </c>
      <c r="Q427" s="230">
        <f>VLOOKUP(M427,LocID!$B$2:$I$1995,8, FALSE)</f>
        <v>387</v>
      </c>
    </row>
    <row r="428" spans="1:17" x14ac:dyDescent="0.25">
      <c r="A428" s="230" t="s">
        <v>8069</v>
      </c>
      <c r="B428" s="230">
        <v>1382</v>
      </c>
      <c r="C428" s="230" t="s">
        <v>5854</v>
      </c>
      <c r="D428" s="230">
        <v>2011.5709999999999</v>
      </c>
      <c r="E428" s="230" t="s">
        <v>409</v>
      </c>
      <c r="F428" s="230" t="s">
        <v>2867</v>
      </c>
      <c r="G428" s="230" t="s">
        <v>2868</v>
      </c>
      <c r="H428" s="230" t="s">
        <v>2823</v>
      </c>
      <c r="I428" s="230" t="s">
        <v>122</v>
      </c>
      <c r="J428" s="230" t="s">
        <v>123</v>
      </c>
      <c r="K428" s="230" t="s">
        <v>52</v>
      </c>
      <c r="L428" s="230" t="s">
        <v>2823</v>
      </c>
      <c r="M428" s="230" t="s">
        <v>6295</v>
      </c>
      <c r="N428" s="230" t="s">
        <v>52</v>
      </c>
      <c r="Q428" s="230">
        <f>VLOOKUP(M428,LocID!$B$2:$I$1995,8, FALSE)</f>
        <v>427</v>
      </c>
    </row>
    <row r="429" spans="1:17" x14ac:dyDescent="0.25">
      <c r="A429" s="230" t="s">
        <v>8070</v>
      </c>
      <c r="B429" s="230">
        <v>1383</v>
      </c>
      <c r="C429" s="230" t="s">
        <v>5854</v>
      </c>
      <c r="D429" s="230">
        <v>2011.6210000000001</v>
      </c>
      <c r="E429" s="230" t="s">
        <v>409</v>
      </c>
      <c r="F429" s="230" t="s">
        <v>1239</v>
      </c>
      <c r="G429" s="230" t="s">
        <v>1235</v>
      </c>
      <c r="H429" s="230" t="s">
        <v>1233</v>
      </c>
      <c r="I429" s="230" t="s">
        <v>261</v>
      </c>
      <c r="J429" s="230" t="s">
        <v>123</v>
      </c>
      <c r="K429" s="230" t="s">
        <v>52</v>
      </c>
      <c r="L429" s="230" t="s">
        <v>1233</v>
      </c>
      <c r="M429" s="230" t="s">
        <v>6062</v>
      </c>
      <c r="N429" s="230" t="s">
        <v>52</v>
      </c>
      <c r="Q429" s="230">
        <f>VLOOKUP(M429,LocID!$B$2:$I$1995,8, FALSE)</f>
        <v>174</v>
      </c>
    </row>
    <row r="430" spans="1:17" x14ac:dyDescent="0.25">
      <c r="A430" s="230" t="s">
        <v>8071</v>
      </c>
      <c r="B430" s="230">
        <v>1384</v>
      </c>
      <c r="C430" s="230" t="s">
        <v>5854</v>
      </c>
      <c r="D430" s="230">
        <v>2011.5550000000001</v>
      </c>
      <c r="E430" s="230" t="s">
        <v>409</v>
      </c>
      <c r="F430" s="230" t="s">
        <v>4294</v>
      </c>
      <c r="G430" s="230" t="s">
        <v>4252</v>
      </c>
      <c r="H430" s="230" t="s">
        <v>2997</v>
      </c>
      <c r="I430" s="230" t="s">
        <v>2996</v>
      </c>
      <c r="J430" s="230" t="s">
        <v>51</v>
      </c>
      <c r="K430" s="230" t="s">
        <v>52</v>
      </c>
      <c r="L430" s="230" t="s">
        <v>2997</v>
      </c>
      <c r="M430" s="230" t="s">
        <v>4536</v>
      </c>
      <c r="N430" s="230" t="s">
        <v>52</v>
      </c>
      <c r="Q430" s="230">
        <f>VLOOKUP(M430,LocID!$B$2:$I$1995,8, FALSE)</f>
        <v>447</v>
      </c>
    </row>
    <row r="431" spans="1:17" x14ac:dyDescent="0.25">
      <c r="A431" s="230" t="s">
        <v>8072</v>
      </c>
      <c r="B431" s="230">
        <v>1385</v>
      </c>
      <c r="C431" s="230" t="s">
        <v>5854</v>
      </c>
      <c r="D431" s="230">
        <v>2011.479</v>
      </c>
      <c r="E431" s="230" t="s">
        <v>409</v>
      </c>
      <c r="F431" s="230" t="s">
        <v>1112</v>
      </c>
      <c r="G431" s="230" t="s">
        <v>1103</v>
      </c>
      <c r="H431" s="230" t="s">
        <v>1099</v>
      </c>
      <c r="I431" s="230" t="s">
        <v>244</v>
      </c>
      <c r="J431" s="230" t="s">
        <v>245</v>
      </c>
      <c r="K431" s="230" t="s">
        <v>52</v>
      </c>
      <c r="L431" s="230" t="s">
        <v>1099</v>
      </c>
      <c r="M431" s="230" t="s">
        <v>6039</v>
      </c>
      <c r="N431" s="230" t="s">
        <v>52</v>
      </c>
      <c r="Q431" s="230">
        <f>VLOOKUP(M431,LocID!$B$2:$I$1995,8, FALSE)</f>
        <v>148</v>
      </c>
    </row>
    <row r="432" spans="1:17" x14ac:dyDescent="0.25">
      <c r="A432" s="230" t="s">
        <v>8073</v>
      </c>
      <c r="B432" s="230">
        <v>1386</v>
      </c>
      <c r="C432" s="230" t="s">
        <v>5854</v>
      </c>
      <c r="D432" s="230">
        <v>2011.317</v>
      </c>
      <c r="E432" s="230" t="s">
        <v>409</v>
      </c>
      <c r="F432" s="230" t="s">
        <v>2767</v>
      </c>
      <c r="G432" s="230" t="s">
        <v>2766</v>
      </c>
      <c r="H432" s="230" t="s">
        <v>2764</v>
      </c>
      <c r="I432" s="230" t="s">
        <v>1276</v>
      </c>
      <c r="J432" s="230" t="s">
        <v>128</v>
      </c>
      <c r="K432" s="230" t="s">
        <v>23</v>
      </c>
      <c r="L432" s="230" t="s">
        <v>2764</v>
      </c>
      <c r="M432" s="230" t="s">
        <v>6282</v>
      </c>
      <c r="N432" s="230" t="s">
        <v>23</v>
      </c>
      <c r="Q432" s="230">
        <f>VLOOKUP(M432,LocID!$B$2:$I$1995,8, FALSE)</f>
        <v>414</v>
      </c>
    </row>
    <row r="433" spans="1:17" x14ac:dyDescent="0.25">
      <c r="A433" s="230" t="s">
        <v>8074</v>
      </c>
      <c r="B433" s="230">
        <v>1387</v>
      </c>
      <c r="C433" s="230" t="s">
        <v>5854</v>
      </c>
      <c r="D433" s="230">
        <v>2011.4159999999999</v>
      </c>
      <c r="E433" s="230" t="s">
        <v>409</v>
      </c>
      <c r="F433" s="230" t="s">
        <v>3987</v>
      </c>
      <c r="G433" s="230" t="s">
        <v>3988</v>
      </c>
      <c r="H433" s="230" t="s">
        <v>3168</v>
      </c>
      <c r="I433" s="230" t="s">
        <v>198</v>
      </c>
      <c r="J433" s="230" t="s">
        <v>61</v>
      </c>
      <c r="K433" s="230" t="s">
        <v>23</v>
      </c>
      <c r="L433" s="230" t="s">
        <v>3168</v>
      </c>
      <c r="M433" s="230" t="s">
        <v>6334</v>
      </c>
      <c r="N433" s="230" t="s">
        <v>23</v>
      </c>
      <c r="Q433" s="230">
        <f>VLOOKUP(M433,LocID!$B$2:$I$1995,8, FALSE)</f>
        <v>537</v>
      </c>
    </row>
    <row r="434" spans="1:17" x14ac:dyDescent="0.25">
      <c r="A434" s="230" t="s">
        <v>8075</v>
      </c>
      <c r="B434" s="230">
        <v>1388</v>
      </c>
      <c r="C434" s="230" t="s">
        <v>5854</v>
      </c>
      <c r="D434" s="230">
        <v>2011.472</v>
      </c>
      <c r="E434" s="230" t="s">
        <v>409</v>
      </c>
      <c r="F434" s="230" t="s">
        <v>646</v>
      </c>
      <c r="G434" s="230" t="s">
        <v>647</v>
      </c>
      <c r="H434" s="230" t="s">
        <v>648</v>
      </c>
      <c r="I434" s="230" t="s">
        <v>261</v>
      </c>
      <c r="J434" s="230" t="s">
        <v>123</v>
      </c>
      <c r="K434" s="230" t="s">
        <v>26</v>
      </c>
      <c r="L434" s="230" t="s">
        <v>648</v>
      </c>
      <c r="M434" s="230" t="s">
        <v>5960</v>
      </c>
      <c r="N434" s="230" t="s">
        <v>26</v>
      </c>
      <c r="Q434" s="230">
        <f>VLOOKUP(M434,LocID!$B$2:$I$1995,8, FALSE)</f>
        <v>66</v>
      </c>
    </row>
    <row r="435" spans="1:17" x14ac:dyDescent="0.25">
      <c r="A435" s="230" t="s">
        <v>8076</v>
      </c>
      <c r="B435" s="230">
        <v>1389</v>
      </c>
      <c r="C435" s="230" t="s">
        <v>5854</v>
      </c>
      <c r="D435" s="230">
        <v>2011.56</v>
      </c>
      <c r="E435" s="230" t="s">
        <v>409</v>
      </c>
      <c r="F435" s="230" t="s">
        <v>2869</v>
      </c>
      <c r="G435" s="230" t="s">
        <v>2860</v>
      </c>
      <c r="H435" s="230" t="s">
        <v>2823</v>
      </c>
      <c r="I435" s="230" t="s">
        <v>122</v>
      </c>
      <c r="J435" s="230" t="s">
        <v>123</v>
      </c>
      <c r="K435" s="230" t="s">
        <v>98</v>
      </c>
      <c r="L435" s="230" t="s">
        <v>2823</v>
      </c>
      <c r="M435" s="230" t="s">
        <v>6295</v>
      </c>
      <c r="N435" s="230" t="s">
        <v>98</v>
      </c>
      <c r="Q435" s="230">
        <f>VLOOKUP(M435,LocID!$B$2:$I$1995,8, FALSE)</f>
        <v>427</v>
      </c>
    </row>
    <row r="436" spans="1:17" x14ac:dyDescent="0.25">
      <c r="A436" s="230" t="s">
        <v>6852</v>
      </c>
      <c r="B436" s="230">
        <v>139</v>
      </c>
      <c r="C436" s="230" t="s">
        <v>5854</v>
      </c>
      <c r="D436" s="230">
        <v>2015.0659000000001</v>
      </c>
      <c r="E436" s="230" t="s">
        <v>138</v>
      </c>
      <c r="F436" s="230" t="s">
        <v>4107</v>
      </c>
      <c r="G436" s="230" t="s">
        <v>4108</v>
      </c>
      <c r="H436" s="230" t="s">
        <v>4109</v>
      </c>
      <c r="I436" s="230" t="s">
        <v>261</v>
      </c>
      <c r="J436" s="230" t="s">
        <v>123</v>
      </c>
      <c r="K436" s="230" t="s">
        <v>52</v>
      </c>
      <c r="L436" s="230" t="s">
        <v>4109</v>
      </c>
      <c r="M436" s="230" t="s">
        <v>6406</v>
      </c>
      <c r="N436" s="230" t="s">
        <v>52</v>
      </c>
      <c r="Q436" s="230">
        <f>VLOOKUP(M436,LocID!$B$2:$I$1995,8, FALSE)</f>
        <v>560</v>
      </c>
    </row>
    <row r="437" spans="1:17" x14ac:dyDescent="0.25">
      <c r="A437" s="230" t="s">
        <v>8077</v>
      </c>
      <c r="B437" s="230">
        <v>1390</v>
      </c>
      <c r="C437" s="230" t="s">
        <v>5854</v>
      </c>
      <c r="D437" s="230">
        <v>2011.549</v>
      </c>
      <c r="E437" s="230" t="s">
        <v>409</v>
      </c>
      <c r="F437" s="230" t="s">
        <v>4158</v>
      </c>
      <c r="G437" s="230" t="s">
        <v>4159</v>
      </c>
      <c r="H437" s="230" t="s">
        <v>4160</v>
      </c>
      <c r="I437" s="230" t="s">
        <v>739</v>
      </c>
      <c r="J437" s="230" t="s">
        <v>740</v>
      </c>
      <c r="K437" s="230" t="s">
        <v>98</v>
      </c>
      <c r="L437" s="230" t="s">
        <v>4160</v>
      </c>
      <c r="M437" s="230" t="s">
        <v>6417</v>
      </c>
      <c r="N437" s="230" t="s">
        <v>98</v>
      </c>
      <c r="Q437" s="230">
        <f>VLOOKUP(M437,LocID!$B$2:$I$1995,8, FALSE)</f>
        <v>571</v>
      </c>
    </row>
    <row r="438" spans="1:17" x14ac:dyDescent="0.25">
      <c r="A438" s="230" t="s">
        <v>8078</v>
      </c>
      <c r="B438" s="230">
        <v>1391</v>
      </c>
      <c r="C438" s="230" t="s">
        <v>5854</v>
      </c>
      <c r="D438" s="230">
        <v>2011.385</v>
      </c>
      <c r="E438" s="230" t="s">
        <v>409</v>
      </c>
      <c r="F438" s="230" t="s">
        <v>4357</v>
      </c>
      <c r="H438" s="230" t="s">
        <v>4358</v>
      </c>
      <c r="I438" s="230" t="s">
        <v>20</v>
      </c>
      <c r="J438" s="230" t="s">
        <v>740</v>
      </c>
      <c r="K438" s="230" t="s">
        <v>23</v>
      </c>
      <c r="L438" s="230" t="s">
        <v>4358</v>
      </c>
      <c r="M438" s="230" t="s">
        <v>6430</v>
      </c>
      <c r="N438" s="230" t="s">
        <v>23</v>
      </c>
      <c r="Q438" s="230">
        <f>VLOOKUP(M438,LocID!$B$2:$I$1995,8, FALSE)</f>
        <v>585</v>
      </c>
    </row>
    <row r="439" spans="1:17" x14ac:dyDescent="0.25">
      <c r="A439" s="230" t="s">
        <v>8079</v>
      </c>
      <c r="B439" s="230">
        <v>1392</v>
      </c>
      <c r="C439" s="230" t="s">
        <v>5854</v>
      </c>
      <c r="D439" s="230">
        <v>2011.4649999999999</v>
      </c>
      <c r="E439" s="230" t="s">
        <v>409</v>
      </c>
      <c r="F439" s="230" t="s">
        <v>4417</v>
      </c>
      <c r="G439" s="230" t="s">
        <v>4418</v>
      </c>
      <c r="H439" s="230" t="s">
        <v>4419</v>
      </c>
      <c r="I439" s="230" t="s">
        <v>250</v>
      </c>
      <c r="J439" s="230" t="s">
        <v>161</v>
      </c>
      <c r="K439" s="230" t="s">
        <v>52</v>
      </c>
      <c r="L439" s="230" t="s">
        <v>4419</v>
      </c>
      <c r="M439" s="230" t="s">
        <v>6446</v>
      </c>
      <c r="N439" s="230" t="s">
        <v>52</v>
      </c>
      <c r="Q439" s="230">
        <f>VLOOKUP(M439,LocID!$B$2:$I$1995,8, FALSE)</f>
        <v>602</v>
      </c>
    </row>
    <row r="440" spans="1:17" x14ac:dyDescent="0.25">
      <c r="A440" s="230" t="s">
        <v>8080</v>
      </c>
      <c r="B440" s="230">
        <v>1393</v>
      </c>
      <c r="C440" s="230" t="s">
        <v>5854</v>
      </c>
      <c r="D440" s="230">
        <v>2011.5239999999999</v>
      </c>
      <c r="E440" s="230" t="s">
        <v>409</v>
      </c>
      <c r="F440" s="230" t="s">
        <v>4430</v>
      </c>
      <c r="G440" s="230" t="s">
        <v>4428</v>
      </c>
      <c r="H440" s="230" t="s">
        <v>4429</v>
      </c>
      <c r="I440" s="230" t="s">
        <v>49</v>
      </c>
      <c r="J440" s="230" t="s">
        <v>51</v>
      </c>
      <c r="K440" s="230" t="s">
        <v>26</v>
      </c>
      <c r="L440" s="230" t="s">
        <v>4429</v>
      </c>
      <c r="M440" s="230" t="s">
        <v>6448</v>
      </c>
      <c r="N440" s="230" t="s">
        <v>26</v>
      </c>
      <c r="Q440" s="230">
        <f>VLOOKUP(M440,LocID!$B$2:$I$1995,8, FALSE)</f>
        <v>604</v>
      </c>
    </row>
    <row r="441" spans="1:17" x14ac:dyDescent="0.25">
      <c r="A441" s="230" t="s">
        <v>8081</v>
      </c>
      <c r="B441" s="230">
        <v>1394</v>
      </c>
      <c r="C441" s="230" t="s">
        <v>5854</v>
      </c>
      <c r="D441" s="230">
        <v>2011.309</v>
      </c>
      <c r="E441" s="230" t="s">
        <v>409</v>
      </c>
      <c r="F441" s="230" t="s">
        <v>1184</v>
      </c>
      <c r="G441" s="230" t="s">
        <v>1183</v>
      </c>
      <c r="H441" s="230" t="s">
        <v>1181</v>
      </c>
      <c r="I441" s="230" t="s">
        <v>76</v>
      </c>
      <c r="J441" s="230" t="s">
        <v>459</v>
      </c>
      <c r="K441" s="230" t="s">
        <v>23</v>
      </c>
      <c r="L441" s="230" t="s">
        <v>1181</v>
      </c>
      <c r="M441" s="230" t="s">
        <v>6054</v>
      </c>
      <c r="N441" s="230" t="s">
        <v>23</v>
      </c>
      <c r="Q441" s="230">
        <f>VLOOKUP(M441,LocID!$B$2:$I$1995,8, FALSE)</f>
        <v>165</v>
      </c>
    </row>
    <row r="442" spans="1:17" x14ac:dyDescent="0.25">
      <c r="A442" s="230" t="s">
        <v>8082</v>
      </c>
      <c r="B442" s="230">
        <v>1395</v>
      </c>
      <c r="C442" s="230" t="s">
        <v>5854</v>
      </c>
      <c r="D442" s="230">
        <v>2011.6469999999999</v>
      </c>
      <c r="E442" s="230" t="s">
        <v>233</v>
      </c>
      <c r="F442" s="230" t="s">
        <v>1994</v>
      </c>
      <c r="G442" s="230" t="s">
        <v>1995</v>
      </c>
      <c r="H442" s="230" t="s">
        <v>1991</v>
      </c>
      <c r="I442" s="230" t="s">
        <v>76</v>
      </c>
      <c r="J442" s="230" t="s">
        <v>77</v>
      </c>
      <c r="K442" s="230" t="s">
        <v>26</v>
      </c>
      <c r="L442" s="230" t="s">
        <v>1991</v>
      </c>
      <c r="M442" s="230" t="s">
        <v>6200</v>
      </c>
      <c r="N442" s="230" t="s">
        <v>26</v>
      </c>
      <c r="Q442" s="230">
        <f>VLOOKUP(M442,LocID!$B$2:$I$1995,8, FALSE)</f>
        <v>324</v>
      </c>
    </row>
    <row r="443" spans="1:17" x14ac:dyDescent="0.25">
      <c r="A443" s="230" t="s">
        <v>8083</v>
      </c>
      <c r="B443" s="230">
        <v>1397</v>
      </c>
      <c r="C443" s="230" t="s">
        <v>5854</v>
      </c>
      <c r="D443" s="230">
        <v>2011.789</v>
      </c>
      <c r="E443" s="230" t="s">
        <v>233</v>
      </c>
      <c r="F443" s="230" t="s">
        <v>2981</v>
      </c>
      <c r="G443" s="230" t="s">
        <v>2982</v>
      </c>
      <c r="H443" s="230" t="s">
        <v>2983</v>
      </c>
      <c r="I443" s="230" t="s">
        <v>76</v>
      </c>
      <c r="J443" s="230" t="s">
        <v>77</v>
      </c>
      <c r="K443" s="230" t="s">
        <v>72</v>
      </c>
      <c r="L443" s="230" t="s">
        <v>2983</v>
      </c>
      <c r="M443" s="230" t="s">
        <v>4521</v>
      </c>
      <c r="N443" s="230" t="s">
        <v>3934</v>
      </c>
      <c r="O443" s="230">
        <v>2</v>
      </c>
      <c r="Q443" s="230">
        <f>VLOOKUP(M443,LocID!$B$2:$I$1995,8, FALSE)</f>
        <v>444</v>
      </c>
    </row>
    <row r="444" spans="1:17" x14ac:dyDescent="0.25">
      <c r="A444" s="230" t="s">
        <v>8083</v>
      </c>
      <c r="B444" s="230">
        <v>1397</v>
      </c>
      <c r="C444" s="230" t="s">
        <v>5854</v>
      </c>
      <c r="D444" s="230">
        <v>2011.789</v>
      </c>
      <c r="E444" s="230" t="s">
        <v>233</v>
      </c>
      <c r="F444" s="230" t="s">
        <v>2981</v>
      </c>
      <c r="G444" s="230" t="s">
        <v>2982</v>
      </c>
      <c r="H444" s="230" t="s">
        <v>2983</v>
      </c>
      <c r="I444" s="230" t="s">
        <v>76</v>
      </c>
      <c r="J444" s="230" t="s">
        <v>77</v>
      </c>
      <c r="K444" s="230" t="s">
        <v>72</v>
      </c>
      <c r="L444" s="230" t="s">
        <v>2983</v>
      </c>
      <c r="M444" s="230" t="s">
        <v>4521</v>
      </c>
      <c r="N444" s="230" t="s">
        <v>23</v>
      </c>
      <c r="O444" s="230">
        <v>1</v>
      </c>
      <c r="Q444" s="230">
        <f>VLOOKUP(M444,LocID!$B$2:$I$1995,8, FALSE)</f>
        <v>444</v>
      </c>
    </row>
    <row r="445" spans="1:17" x14ac:dyDescent="0.25">
      <c r="A445" s="230" t="s">
        <v>8084</v>
      </c>
      <c r="B445" s="230">
        <v>1398</v>
      </c>
      <c r="C445" s="230" t="s">
        <v>5854</v>
      </c>
      <c r="D445" s="230">
        <v>2011.6569999999999</v>
      </c>
      <c r="E445" s="230" t="s">
        <v>233</v>
      </c>
      <c r="F445" s="230" t="s">
        <v>2519</v>
      </c>
      <c r="G445" s="230" t="s">
        <v>2423</v>
      </c>
      <c r="H445" s="230" t="s">
        <v>2414</v>
      </c>
      <c r="I445" s="230" t="s">
        <v>76</v>
      </c>
      <c r="J445" s="230" t="s">
        <v>77</v>
      </c>
      <c r="K445" s="230" t="s">
        <v>52</v>
      </c>
      <c r="L445" s="230" t="s">
        <v>2414</v>
      </c>
      <c r="M445" s="230" t="s">
        <v>4518</v>
      </c>
      <c r="N445" s="230" t="s">
        <v>52</v>
      </c>
      <c r="Q445" s="230">
        <f>VLOOKUP(M445,LocID!$B$2:$I$1995,8, FALSE)</f>
        <v>387</v>
      </c>
    </row>
    <row r="446" spans="1:17" x14ac:dyDescent="0.25">
      <c r="A446" s="230" t="s">
        <v>6727</v>
      </c>
      <c r="B446" s="230">
        <v>14</v>
      </c>
      <c r="C446" s="230" t="s">
        <v>5854</v>
      </c>
      <c r="D446" s="230">
        <v>2015.1161</v>
      </c>
      <c r="E446" s="230" t="s">
        <v>253</v>
      </c>
      <c r="F446" s="230" t="s">
        <v>2885</v>
      </c>
      <c r="G446" s="230" t="s">
        <v>1018</v>
      </c>
      <c r="H446" s="230" t="s">
        <v>2823</v>
      </c>
      <c r="I446" s="230" t="s">
        <v>122</v>
      </c>
      <c r="J446" s="230" t="s">
        <v>123</v>
      </c>
      <c r="K446" s="230" t="s">
        <v>52</v>
      </c>
      <c r="L446" s="230" t="s">
        <v>2823</v>
      </c>
      <c r="M446" s="230" t="s">
        <v>6295</v>
      </c>
      <c r="N446" s="230" t="s">
        <v>52</v>
      </c>
      <c r="Q446" s="230">
        <f>VLOOKUP(M446,LocID!$B$2:$I$1995,8, FALSE)</f>
        <v>427</v>
      </c>
    </row>
    <row r="447" spans="1:17" x14ac:dyDescent="0.25">
      <c r="A447" s="230" t="s">
        <v>6853</v>
      </c>
      <c r="B447" s="230">
        <v>140</v>
      </c>
      <c r="C447" s="230" t="s">
        <v>5854</v>
      </c>
      <c r="D447" s="230">
        <v>2015.0640000000001</v>
      </c>
      <c r="E447" s="230" t="s">
        <v>138</v>
      </c>
      <c r="F447" s="230" t="s">
        <v>902</v>
      </c>
      <c r="G447" s="230" t="s">
        <v>903</v>
      </c>
      <c r="H447" s="230" t="s">
        <v>877</v>
      </c>
      <c r="I447" s="230" t="s">
        <v>208</v>
      </c>
      <c r="J447" s="230" t="s">
        <v>61</v>
      </c>
      <c r="K447" s="230" t="s">
        <v>188</v>
      </c>
      <c r="L447" s="230" t="s">
        <v>877</v>
      </c>
      <c r="M447" s="230" t="s">
        <v>5997</v>
      </c>
      <c r="N447" s="230" t="s">
        <v>188</v>
      </c>
      <c r="Q447" s="230">
        <f>VLOOKUP(M447,LocID!$B$2:$I$1995,8, FALSE)</f>
        <v>105</v>
      </c>
    </row>
    <row r="448" spans="1:17" x14ac:dyDescent="0.25">
      <c r="A448" s="230" t="s">
        <v>8085</v>
      </c>
      <c r="B448" s="230">
        <v>1400</v>
      </c>
      <c r="C448" s="230" t="s">
        <v>5854</v>
      </c>
      <c r="D448" s="230">
        <v>2011.6</v>
      </c>
      <c r="E448" s="230" t="s">
        <v>233</v>
      </c>
      <c r="F448" s="230" t="s">
        <v>2520</v>
      </c>
      <c r="G448" s="230" t="s">
        <v>2423</v>
      </c>
      <c r="H448" s="230" t="s">
        <v>2414</v>
      </c>
      <c r="I448" s="230" t="s">
        <v>76</v>
      </c>
      <c r="J448" s="230" t="s">
        <v>77</v>
      </c>
      <c r="K448" s="230" t="s">
        <v>26</v>
      </c>
      <c r="L448" s="230" t="s">
        <v>2414</v>
      </c>
      <c r="M448" s="230" t="s">
        <v>4518</v>
      </c>
      <c r="N448" s="230" t="s">
        <v>26</v>
      </c>
      <c r="Q448" s="230">
        <f>VLOOKUP(M448,LocID!$B$2:$I$1995,8, FALSE)</f>
        <v>387</v>
      </c>
    </row>
    <row r="449" spans="1:17" x14ac:dyDescent="0.25">
      <c r="A449" s="230" t="s">
        <v>8086</v>
      </c>
      <c r="B449" s="230">
        <v>1401</v>
      </c>
      <c r="C449" s="230" t="s">
        <v>5854</v>
      </c>
      <c r="D449" s="230">
        <v>2011.6990000000001</v>
      </c>
      <c r="E449" s="230" t="s">
        <v>233</v>
      </c>
      <c r="F449" s="230" t="s">
        <v>2521</v>
      </c>
      <c r="G449" s="230" t="s">
        <v>2423</v>
      </c>
      <c r="H449" s="230" t="s">
        <v>2414</v>
      </c>
      <c r="I449" s="230" t="s">
        <v>76</v>
      </c>
      <c r="J449" s="230" t="s">
        <v>77</v>
      </c>
      <c r="K449" s="230" t="s">
        <v>52</v>
      </c>
      <c r="L449" s="230" t="s">
        <v>2414</v>
      </c>
      <c r="M449" s="230" t="s">
        <v>4518</v>
      </c>
      <c r="N449" s="230" t="s">
        <v>52</v>
      </c>
      <c r="Q449" s="230">
        <f>VLOOKUP(M449,LocID!$B$2:$I$1995,8, FALSE)</f>
        <v>387</v>
      </c>
    </row>
    <row r="450" spans="1:17" x14ac:dyDescent="0.25">
      <c r="A450" s="230" t="s">
        <v>8087</v>
      </c>
      <c r="B450" s="230">
        <v>1402</v>
      </c>
      <c r="C450" s="230" t="s">
        <v>5854</v>
      </c>
      <c r="D450" s="230">
        <v>2011.5630000000001</v>
      </c>
      <c r="E450" s="230" t="s">
        <v>233</v>
      </c>
      <c r="F450" s="230" t="s">
        <v>2522</v>
      </c>
      <c r="G450" s="230" t="s">
        <v>2423</v>
      </c>
      <c r="H450" s="230" t="s">
        <v>2414</v>
      </c>
      <c r="I450" s="230" t="s">
        <v>76</v>
      </c>
      <c r="J450" s="230" t="s">
        <v>77</v>
      </c>
      <c r="K450" s="230" t="s">
        <v>26</v>
      </c>
      <c r="L450" s="230" t="s">
        <v>2414</v>
      </c>
      <c r="M450" s="230" t="s">
        <v>4518</v>
      </c>
      <c r="N450" s="230" t="s">
        <v>428</v>
      </c>
      <c r="Q450" s="230">
        <f>VLOOKUP(M450,LocID!$B$2:$I$1995,8, FALSE)</f>
        <v>387</v>
      </c>
    </row>
    <row r="451" spans="1:17" x14ac:dyDescent="0.25">
      <c r="A451" s="230" t="s">
        <v>8088</v>
      </c>
      <c r="B451" s="230">
        <v>1403</v>
      </c>
      <c r="C451" s="230" t="s">
        <v>5854</v>
      </c>
      <c r="D451" s="230">
        <v>2011.7249999999999</v>
      </c>
      <c r="E451" s="230" t="s">
        <v>233</v>
      </c>
      <c r="F451" s="230" t="s">
        <v>2523</v>
      </c>
      <c r="G451" s="230" t="s">
        <v>2524</v>
      </c>
      <c r="H451" s="230" t="s">
        <v>2414</v>
      </c>
      <c r="I451" s="230" t="s">
        <v>76</v>
      </c>
      <c r="J451" s="230" t="s">
        <v>77</v>
      </c>
      <c r="K451" s="230" t="s">
        <v>98</v>
      </c>
      <c r="L451" s="230" t="s">
        <v>2414</v>
      </c>
      <c r="M451" s="230" t="s">
        <v>4518</v>
      </c>
      <c r="N451" s="230" t="s">
        <v>98</v>
      </c>
      <c r="Q451" s="230">
        <f>VLOOKUP(M451,LocID!$B$2:$I$1995,8, FALSE)</f>
        <v>387</v>
      </c>
    </row>
    <row r="452" spans="1:17" x14ac:dyDescent="0.25">
      <c r="A452" s="230" t="s">
        <v>8089</v>
      </c>
      <c r="B452" s="230">
        <v>1404</v>
      </c>
      <c r="C452" s="230" t="s">
        <v>5854</v>
      </c>
      <c r="D452" s="230">
        <v>2011.837</v>
      </c>
      <c r="E452" s="230" t="s">
        <v>233</v>
      </c>
      <c r="F452" s="230" t="s">
        <v>396</v>
      </c>
      <c r="G452" s="230" t="s">
        <v>397</v>
      </c>
      <c r="H452" s="230" t="s">
        <v>398</v>
      </c>
      <c r="I452" s="230" t="s">
        <v>399</v>
      </c>
      <c r="J452" s="230" t="s">
        <v>51</v>
      </c>
      <c r="K452" s="230" t="s">
        <v>23</v>
      </c>
      <c r="L452" s="230" t="s">
        <v>398</v>
      </c>
      <c r="M452" s="230" t="s">
        <v>5940</v>
      </c>
      <c r="N452" s="230" t="s">
        <v>23</v>
      </c>
      <c r="Q452" s="230">
        <f>VLOOKUP(M452,LocID!$B$2:$I$1995,8, FALSE)</f>
        <v>45</v>
      </c>
    </row>
    <row r="453" spans="1:17" x14ac:dyDescent="0.25">
      <c r="A453" s="230" t="s">
        <v>8090</v>
      </c>
      <c r="B453" s="230">
        <v>1405</v>
      </c>
      <c r="C453" s="230" t="s">
        <v>5854</v>
      </c>
      <c r="D453" s="230">
        <v>2011.7190000000001</v>
      </c>
      <c r="E453" s="230" t="s">
        <v>233</v>
      </c>
      <c r="F453" s="230" t="s">
        <v>438</v>
      </c>
      <c r="G453" s="230" t="s">
        <v>437</v>
      </c>
      <c r="H453" s="230" t="s">
        <v>435</v>
      </c>
      <c r="I453" s="230" t="s">
        <v>122</v>
      </c>
      <c r="J453" s="230" t="s">
        <v>123</v>
      </c>
      <c r="K453" s="230" t="s">
        <v>52</v>
      </c>
      <c r="L453" s="230" t="s">
        <v>435</v>
      </c>
      <c r="M453" s="230" t="s">
        <v>5945</v>
      </c>
      <c r="N453" s="230" t="s">
        <v>52</v>
      </c>
      <c r="Q453" s="230">
        <f>VLOOKUP(M453,LocID!$B$2:$I$1995,8, FALSE)</f>
        <v>50</v>
      </c>
    </row>
    <row r="454" spans="1:17" x14ac:dyDescent="0.25">
      <c r="A454" s="230" t="s">
        <v>8091</v>
      </c>
      <c r="B454" s="230">
        <v>1406</v>
      </c>
      <c r="C454" s="230" t="s">
        <v>5854</v>
      </c>
      <c r="D454" s="230">
        <v>2011.585</v>
      </c>
      <c r="E454" s="230" t="s">
        <v>233</v>
      </c>
      <c r="F454" s="230" t="s">
        <v>564</v>
      </c>
      <c r="G454" s="230" t="s">
        <v>560</v>
      </c>
      <c r="H454" s="230" t="s">
        <v>533</v>
      </c>
      <c r="I454" s="230" t="s">
        <v>49</v>
      </c>
      <c r="J454" s="230" t="s">
        <v>51</v>
      </c>
      <c r="K454" s="230" t="s">
        <v>23</v>
      </c>
      <c r="L454" s="230" t="s">
        <v>533</v>
      </c>
      <c r="M454" s="230" t="s">
        <v>4499</v>
      </c>
      <c r="N454" s="230" t="s">
        <v>23</v>
      </c>
      <c r="Q454" s="230">
        <f>VLOOKUP(M454,LocID!$B$2:$I$1995,8, FALSE)</f>
        <v>65</v>
      </c>
    </row>
    <row r="455" spans="1:17" x14ac:dyDescent="0.25">
      <c r="A455" s="230" t="s">
        <v>8092</v>
      </c>
      <c r="B455" s="230">
        <v>1407</v>
      </c>
      <c r="C455" s="230" t="s">
        <v>5854</v>
      </c>
      <c r="D455" s="230">
        <v>2011.4860000000001</v>
      </c>
      <c r="E455" s="230" t="s">
        <v>233</v>
      </c>
      <c r="F455" s="230" t="s">
        <v>1802</v>
      </c>
      <c r="G455" s="230" t="s">
        <v>1803</v>
      </c>
      <c r="H455" s="230" t="s">
        <v>1804</v>
      </c>
      <c r="I455" s="230" t="s">
        <v>76</v>
      </c>
      <c r="J455" s="230" t="s">
        <v>77</v>
      </c>
      <c r="K455" s="230" t="s">
        <v>26</v>
      </c>
      <c r="L455" s="230" t="s">
        <v>1804</v>
      </c>
      <c r="M455" s="230" t="s">
        <v>6173</v>
      </c>
      <c r="N455" s="230" t="s">
        <v>26</v>
      </c>
      <c r="Q455" s="230">
        <f>VLOOKUP(M455,LocID!$B$2:$I$1995,8, FALSE)</f>
        <v>296</v>
      </c>
    </row>
    <row r="456" spans="1:17" x14ac:dyDescent="0.25">
      <c r="A456" s="230" t="s">
        <v>8093</v>
      </c>
      <c r="B456" s="230">
        <v>1409</v>
      </c>
      <c r="C456" s="230" t="s">
        <v>5854</v>
      </c>
      <c r="D456" s="230">
        <v>2011.6869999999999</v>
      </c>
      <c r="E456" s="230" t="s">
        <v>233</v>
      </c>
      <c r="F456" s="230" t="s">
        <v>2731</v>
      </c>
      <c r="G456" s="230" t="s">
        <v>2732</v>
      </c>
      <c r="H456" s="230" t="s">
        <v>2726</v>
      </c>
      <c r="I456" s="230" t="s">
        <v>76</v>
      </c>
      <c r="J456" s="230" t="s">
        <v>77</v>
      </c>
      <c r="K456" s="230" t="s">
        <v>26</v>
      </c>
      <c r="L456" s="230" t="s">
        <v>2726</v>
      </c>
      <c r="M456" s="230" t="s">
        <v>6274</v>
      </c>
      <c r="N456" s="230" t="s">
        <v>26</v>
      </c>
      <c r="Q456" s="230">
        <f>VLOOKUP(M456,LocID!$B$2:$I$1995,8, FALSE)</f>
        <v>406</v>
      </c>
    </row>
    <row r="457" spans="1:17" x14ac:dyDescent="0.25">
      <c r="A457" s="230" t="s">
        <v>6854</v>
      </c>
      <c r="B457" s="230">
        <v>141</v>
      </c>
      <c r="C457" s="230" t="s">
        <v>5854</v>
      </c>
      <c r="D457" s="230">
        <v>2015.0626999999999</v>
      </c>
      <c r="E457" s="230" t="s">
        <v>138</v>
      </c>
      <c r="F457" s="230" t="s">
        <v>3846</v>
      </c>
      <c r="G457" s="230" t="s">
        <v>647</v>
      </c>
      <c r="H457" s="230" t="s">
        <v>3750</v>
      </c>
      <c r="I457" s="230" t="s">
        <v>261</v>
      </c>
      <c r="J457" s="230" t="s">
        <v>123</v>
      </c>
      <c r="K457" s="230" t="s">
        <v>23</v>
      </c>
      <c r="L457" s="230" t="s">
        <v>3750</v>
      </c>
      <c r="M457" s="230" t="s">
        <v>4530</v>
      </c>
      <c r="N457" s="230" t="s">
        <v>23</v>
      </c>
      <c r="Q457" s="230">
        <f>VLOOKUP(M457,LocID!$B$2:$I$1995,8, FALSE)</f>
        <v>513</v>
      </c>
    </row>
    <row r="458" spans="1:17" x14ac:dyDescent="0.25">
      <c r="A458" s="230" t="s">
        <v>8094</v>
      </c>
      <c r="B458" s="230">
        <v>1410</v>
      </c>
      <c r="C458" s="230" t="s">
        <v>5854</v>
      </c>
      <c r="D458" s="230">
        <v>2011.607</v>
      </c>
      <c r="E458" s="230" t="s">
        <v>233</v>
      </c>
      <c r="F458" s="230" t="s">
        <v>891</v>
      </c>
      <c r="G458" s="230" t="s">
        <v>881</v>
      </c>
      <c r="H458" s="230" t="s">
        <v>877</v>
      </c>
      <c r="I458" s="230" t="s">
        <v>208</v>
      </c>
      <c r="J458" s="230" t="s">
        <v>61</v>
      </c>
      <c r="K458" s="230" t="s">
        <v>23</v>
      </c>
      <c r="L458" s="230" t="s">
        <v>877</v>
      </c>
      <c r="M458" s="230" t="s">
        <v>5997</v>
      </c>
      <c r="N458" s="230" t="s">
        <v>23</v>
      </c>
      <c r="Q458" s="230">
        <f>VLOOKUP(M458,LocID!$B$2:$I$1995,8, FALSE)</f>
        <v>105</v>
      </c>
    </row>
    <row r="459" spans="1:17" x14ac:dyDescent="0.25">
      <c r="A459" s="230" t="s">
        <v>8095</v>
      </c>
      <c r="B459" s="230">
        <v>1411</v>
      </c>
      <c r="C459" s="230" t="s">
        <v>5854</v>
      </c>
      <c r="D459" s="230">
        <v>2011.7570000000001</v>
      </c>
      <c r="E459" s="230" t="s">
        <v>233</v>
      </c>
      <c r="F459" s="230" t="s">
        <v>4030</v>
      </c>
      <c r="G459" s="230" t="s">
        <v>4027</v>
      </c>
      <c r="H459" s="230" t="s">
        <v>4028</v>
      </c>
      <c r="I459" s="230" t="s">
        <v>76</v>
      </c>
      <c r="J459" s="230" t="s">
        <v>77</v>
      </c>
      <c r="K459" s="230" t="s">
        <v>98</v>
      </c>
      <c r="L459" s="230" t="s">
        <v>4028</v>
      </c>
      <c r="M459" s="230" t="s">
        <v>6390</v>
      </c>
      <c r="N459" s="230" t="s">
        <v>98</v>
      </c>
      <c r="Q459" s="230">
        <f>VLOOKUP(M459,LocID!$B$2:$I$1995,8, FALSE)</f>
        <v>543</v>
      </c>
    </row>
    <row r="460" spans="1:17" x14ac:dyDescent="0.25">
      <c r="A460" s="230" t="s">
        <v>8096</v>
      </c>
      <c r="B460" s="230">
        <v>1412</v>
      </c>
      <c r="C460" s="230" t="s">
        <v>5854</v>
      </c>
      <c r="D460" s="230">
        <v>2011.527</v>
      </c>
      <c r="E460" s="230" t="s">
        <v>233</v>
      </c>
      <c r="F460" s="230" t="s">
        <v>989</v>
      </c>
      <c r="G460" s="230" t="s">
        <v>990</v>
      </c>
      <c r="H460" s="230" t="s">
        <v>985</v>
      </c>
      <c r="I460" s="230" t="s">
        <v>49</v>
      </c>
      <c r="J460" s="230" t="s">
        <v>51</v>
      </c>
      <c r="K460" s="230" t="s">
        <v>26</v>
      </c>
      <c r="L460" s="230" t="s">
        <v>985</v>
      </c>
      <c r="M460" s="230" t="s">
        <v>6014</v>
      </c>
      <c r="N460" s="230" t="s">
        <v>26</v>
      </c>
      <c r="Q460" s="230">
        <f>VLOOKUP(M460,LocID!$B$2:$I$1995,8, FALSE)</f>
        <v>122</v>
      </c>
    </row>
    <row r="461" spans="1:17" x14ac:dyDescent="0.25">
      <c r="A461" s="230" t="s">
        <v>8097</v>
      </c>
      <c r="B461" s="230">
        <v>1413</v>
      </c>
      <c r="C461" s="230" t="s">
        <v>5854</v>
      </c>
      <c r="D461" s="230">
        <v>2011.6669999999999</v>
      </c>
      <c r="E461" s="230" t="s">
        <v>233</v>
      </c>
      <c r="F461" s="230" t="s">
        <v>1019</v>
      </c>
      <c r="G461" s="230" t="s">
        <v>1020</v>
      </c>
      <c r="H461" s="230" t="s">
        <v>1021</v>
      </c>
      <c r="I461" s="230" t="s">
        <v>76</v>
      </c>
      <c r="J461" s="230" t="s">
        <v>77</v>
      </c>
      <c r="K461" s="230" t="s">
        <v>23</v>
      </c>
      <c r="L461" s="230" t="s">
        <v>1021</v>
      </c>
      <c r="M461" s="230" t="s">
        <v>6021</v>
      </c>
      <c r="N461" s="230" t="s">
        <v>23</v>
      </c>
      <c r="Q461" s="230">
        <f>VLOOKUP(M461,LocID!$B$2:$I$1995,8, FALSE)</f>
        <v>129</v>
      </c>
    </row>
    <row r="462" spans="1:17" x14ac:dyDescent="0.25">
      <c r="A462" s="230" t="s">
        <v>8098</v>
      </c>
      <c r="B462" s="230">
        <v>1414</v>
      </c>
      <c r="C462" s="230" t="s">
        <v>5854</v>
      </c>
      <c r="D462" s="230">
        <v>2011.7239999999999</v>
      </c>
      <c r="E462" s="230" t="s">
        <v>233</v>
      </c>
      <c r="F462" s="230" t="s">
        <v>2398</v>
      </c>
      <c r="G462" s="230" t="s">
        <v>2399</v>
      </c>
      <c r="H462" s="230" t="s">
        <v>2400</v>
      </c>
      <c r="I462" s="230" t="s">
        <v>20</v>
      </c>
      <c r="J462" s="230" t="s">
        <v>740</v>
      </c>
      <c r="K462" s="230" t="s">
        <v>26</v>
      </c>
      <c r="L462" s="230" t="s">
        <v>2400</v>
      </c>
      <c r="M462" s="230" t="s">
        <v>6254</v>
      </c>
      <c r="N462" s="230" t="s">
        <v>428</v>
      </c>
      <c r="Q462" s="230">
        <f>VLOOKUP(M462,LocID!$B$2:$I$1995,8, FALSE)</f>
        <v>384</v>
      </c>
    </row>
    <row r="463" spans="1:17" x14ac:dyDescent="0.25">
      <c r="A463" s="230" t="s">
        <v>8099</v>
      </c>
      <c r="B463" s="230">
        <v>1415</v>
      </c>
      <c r="C463" s="230" t="s">
        <v>5854</v>
      </c>
      <c r="D463" s="230">
        <v>2011.5650000000001</v>
      </c>
      <c r="E463" s="230" t="s">
        <v>233</v>
      </c>
      <c r="F463" s="230" t="s">
        <v>1296</v>
      </c>
      <c r="G463" s="230" t="s">
        <v>1297</v>
      </c>
      <c r="H463" s="230" t="s">
        <v>1295</v>
      </c>
      <c r="I463" s="230" t="s">
        <v>244</v>
      </c>
      <c r="J463" s="230" t="s">
        <v>245</v>
      </c>
      <c r="K463" s="230" t="s">
        <v>52</v>
      </c>
      <c r="L463" s="230" t="s">
        <v>1295</v>
      </c>
      <c r="M463" s="230" t="s">
        <v>6074</v>
      </c>
      <c r="N463" s="230" t="s">
        <v>52</v>
      </c>
      <c r="Q463" s="230">
        <f>VLOOKUP(M463,LocID!$B$2:$I$1995,8, FALSE)</f>
        <v>188</v>
      </c>
    </row>
    <row r="464" spans="1:17" x14ac:dyDescent="0.25">
      <c r="A464" s="230" t="s">
        <v>8100</v>
      </c>
      <c r="B464" s="230">
        <v>1416</v>
      </c>
      <c r="C464" s="230" t="s">
        <v>5854</v>
      </c>
      <c r="D464" s="230">
        <v>2011.441</v>
      </c>
      <c r="E464" s="230" t="s">
        <v>233</v>
      </c>
      <c r="F464" s="230" t="s">
        <v>234</v>
      </c>
      <c r="G464" s="230" t="s">
        <v>235</v>
      </c>
      <c r="H464" s="230" t="s">
        <v>214</v>
      </c>
      <c r="I464" s="230" t="s">
        <v>144</v>
      </c>
      <c r="J464" s="230" t="s">
        <v>51</v>
      </c>
      <c r="K464" s="230" t="s">
        <v>52</v>
      </c>
      <c r="L464" s="230" t="s">
        <v>214</v>
      </c>
      <c r="M464" s="230" t="s">
        <v>5923</v>
      </c>
      <c r="N464" s="230" t="s">
        <v>52</v>
      </c>
      <c r="Q464" s="230">
        <f>VLOOKUP(M464,LocID!$B$2:$I$1995,8, FALSE)</f>
        <v>25</v>
      </c>
    </row>
    <row r="465" spans="1:17" x14ac:dyDescent="0.25">
      <c r="A465" s="230" t="s">
        <v>8101</v>
      </c>
      <c r="B465" s="230">
        <v>1417</v>
      </c>
      <c r="C465" s="230" t="s">
        <v>5854</v>
      </c>
      <c r="D465" s="230">
        <v>2011.3140000000001</v>
      </c>
      <c r="E465" s="230" t="s">
        <v>233</v>
      </c>
      <c r="F465" s="230" t="s">
        <v>4295</v>
      </c>
      <c r="G465" s="230" t="s">
        <v>4275</v>
      </c>
      <c r="H465" s="230" t="s">
        <v>2997</v>
      </c>
      <c r="I465" s="230" t="s">
        <v>2996</v>
      </c>
      <c r="J465" s="230" t="s">
        <v>51</v>
      </c>
      <c r="K465" s="230" t="s">
        <v>23</v>
      </c>
      <c r="L465" s="230" t="s">
        <v>2997</v>
      </c>
      <c r="M465" s="230" t="s">
        <v>4536</v>
      </c>
      <c r="N465" s="230" t="s">
        <v>23</v>
      </c>
      <c r="Q465" s="230">
        <f>VLOOKUP(M465,LocID!$B$2:$I$1995,8, FALSE)</f>
        <v>447</v>
      </c>
    </row>
    <row r="466" spans="1:17" x14ac:dyDescent="0.25">
      <c r="A466" s="230" t="s">
        <v>8102</v>
      </c>
      <c r="B466" s="230">
        <v>1418</v>
      </c>
      <c r="C466" s="230" t="s">
        <v>5854</v>
      </c>
      <c r="D466" s="230">
        <v>2011.2929999999999</v>
      </c>
      <c r="E466" s="230" t="s">
        <v>233</v>
      </c>
      <c r="F466" s="230" t="s">
        <v>2809</v>
      </c>
      <c r="G466" s="230" t="s">
        <v>2810</v>
      </c>
      <c r="H466" s="230" t="s">
        <v>2805</v>
      </c>
      <c r="I466" s="230" t="s">
        <v>107</v>
      </c>
      <c r="J466" s="230" t="s">
        <v>51</v>
      </c>
      <c r="K466" s="230" t="s">
        <v>23</v>
      </c>
      <c r="L466" s="230" t="s">
        <v>2805</v>
      </c>
      <c r="M466" s="230" t="s">
        <v>6290</v>
      </c>
      <c r="N466" s="230" t="s">
        <v>23</v>
      </c>
      <c r="Q466" s="230">
        <f>VLOOKUP(M466,LocID!$B$2:$I$1995,8, FALSE)</f>
        <v>422</v>
      </c>
    </row>
    <row r="467" spans="1:17" x14ac:dyDescent="0.25">
      <c r="A467" s="230" t="s">
        <v>8103</v>
      </c>
      <c r="B467" s="230">
        <v>1419</v>
      </c>
      <c r="C467" s="230" t="s">
        <v>5854</v>
      </c>
      <c r="D467" s="230">
        <v>2011.8510000000001</v>
      </c>
      <c r="E467" s="230" t="s">
        <v>233</v>
      </c>
      <c r="F467" s="230" t="s">
        <v>3248</v>
      </c>
      <c r="G467" s="230" t="s">
        <v>3244</v>
      </c>
      <c r="H467" s="230" t="s">
        <v>3240</v>
      </c>
      <c r="I467" s="230" t="s">
        <v>76</v>
      </c>
      <c r="J467" s="230" t="s">
        <v>77</v>
      </c>
      <c r="K467" s="230" t="s">
        <v>98</v>
      </c>
      <c r="L467" s="230" t="s">
        <v>3240</v>
      </c>
      <c r="M467" s="230" t="s">
        <v>6342</v>
      </c>
      <c r="N467" s="230" t="s">
        <v>98</v>
      </c>
      <c r="Q467" s="230">
        <f>VLOOKUP(M467,LocID!$B$2:$I$1995,8, FALSE)</f>
        <v>485</v>
      </c>
    </row>
    <row r="468" spans="1:17" x14ac:dyDescent="0.25">
      <c r="A468" s="230" t="s">
        <v>6855</v>
      </c>
      <c r="B468" s="230">
        <v>142</v>
      </c>
      <c r="C468" s="230" t="s">
        <v>5854</v>
      </c>
      <c r="D468" s="230">
        <v>2015.0386000000001</v>
      </c>
      <c r="E468" s="230" t="s">
        <v>138</v>
      </c>
      <c r="F468" s="230" t="s">
        <v>3029</v>
      </c>
      <c r="G468" s="230" t="s">
        <v>3030</v>
      </c>
      <c r="I468" s="230" t="s">
        <v>144</v>
      </c>
      <c r="J468" s="230" t="s">
        <v>51</v>
      </c>
      <c r="K468" s="230" t="s">
        <v>23</v>
      </c>
      <c r="L468" s="230" t="s">
        <v>3022</v>
      </c>
      <c r="M468" s="230" t="s">
        <v>6317</v>
      </c>
      <c r="N468" s="230" t="s">
        <v>23</v>
      </c>
      <c r="Q468" s="230">
        <f>VLOOKUP(M468,LocID!$B$2:$I$1995,8, FALSE)</f>
        <v>452</v>
      </c>
    </row>
    <row r="469" spans="1:17" x14ac:dyDescent="0.25">
      <c r="A469" s="230" t="s">
        <v>8104</v>
      </c>
      <c r="B469" s="230">
        <v>1420</v>
      </c>
      <c r="C469" s="230" t="s">
        <v>5854</v>
      </c>
      <c r="D469" s="230">
        <v>2011.2719999999999</v>
      </c>
      <c r="E469" s="230" t="s">
        <v>233</v>
      </c>
      <c r="F469" s="230" t="s">
        <v>2525</v>
      </c>
      <c r="G469" s="230" t="s">
        <v>2423</v>
      </c>
      <c r="H469" s="230" t="s">
        <v>2414</v>
      </c>
      <c r="I469" s="230" t="s">
        <v>76</v>
      </c>
      <c r="J469" s="230" t="s">
        <v>77</v>
      </c>
      <c r="K469" s="230" t="s">
        <v>23</v>
      </c>
      <c r="L469" s="230" t="s">
        <v>2414</v>
      </c>
      <c r="M469" s="230" t="s">
        <v>4518</v>
      </c>
      <c r="N469" s="230" t="s">
        <v>23</v>
      </c>
      <c r="Q469" s="230">
        <f>VLOOKUP(M469,LocID!$B$2:$I$1995,8, FALSE)</f>
        <v>387</v>
      </c>
    </row>
    <row r="470" spans="1:17" x14ac:dyDescent="0.25">
      <c r="A470" s="230" t="s">
        <v>8105</v>
      </c>
      <c r="B470" s="230">
        <v>1421</v>
      </c>
      <c r="C470" s="230" t="s">
        <v>5854</v>
      </c>
      <c r="D470" s="230">
        <v>2011.5070000000001</v>
      </c>
      <c r="E470" s="230" t="s">
        <v>233</v>
      </c>
      <c r="F470" s="230" t="s">
        <v>2526</v>
      </c>
      <c r="G470" s="230" t="s">
        <v>2524</v>
      </c>
      <c r="H470" s="230" t="s">
        <v>2414</v>
      </c>
      <c r="I470" s="230" t="s">
        <v>76</v>
      </c>
      <c r="J470" s="230" t="s">
        <v>77</v>
      </c>
      <c r="K470" s="230" t="s">
        <v>23</v>
      </c>
      <c r="L470" s="230" t="s">
        <v>2414</v>
      </c>
      <c r="M470" s="230" t="s">
        <v>4518</v>
      </c>
      <c r="N470" s="230" t="s">
        <v>23</v>
      </c>
      <c r="Q470" s="230">
        <f>VLOOKUP(M470,LocID!$B$2:$I$1995,8, FALSE)</f>
        <v>387</v>
      </c>
    </row>
    <row r="471" spans="1:17" x14ac:dyDescent="0.25">
      <c r="A471" s="230" t="s">
        <v>8106</v>
      </c>
      <c r="B471" s="230">
        <v>1422</v>
      </c>
      <c r="C471" s="230" t="s">
        <v>5854</v>
      </c>
      <c r="D471" s="230">
        <v>2011.8309999999999</v>
      </c>
      <c r="E471" s="230" t="s">
        <v>233</v>
      </c>
      <c r="F471" s="230" t="s">
        <v>3644</v>
      </c>
      <c r="G471" s="230" t="s">
        <v>3641</v>
      </c>
      <c r="H471" s="230" t="s">
        <v>3628</v>
      </c>
      <c r="I471" s="230" t="s">
        <v>76</v>
      </c>
      <c r="J471" s="230" t="s">
        <v>77</v>
      </c>
      <c r="K471" s="230" t="s">
        <v>52</v>
      </c>
      <c r="L471" s="230" t="s">
        <v>3628</v>
      </c>
      <c r="M471" s="230" t="s">
        <v>4527</v>
      </c>
      <c r="N471" s="230" t="s">
        <v>52</v>
      </c>
      <c r="Q471" s="230">
        <f>VLOOKUP(M471,LocID!$B$2:$I$1995,8, FALSE)</f>
        <v>497</v>
      </c>
    </row>
    <row r="472" spans="1:17" x14ac:dyDescent="0.25">
      <c r="A472" s="230" t="s">
        <v>8107</v>
      </c>
      <c r="B472" s="230">
        <v>1423</v>
      </c>
      <c r="C472" s="230" t="s">
        <v>5854</v>
      </c>
      <c r="D472" s="230">
        <v>2011.693</v>
      </c>
      <c r="E472" s="230" t="s">
        <v>233</v>
      </c>
      <c r="F472" s="230" t="s">
        <v>1424</v>
      </c>
      <c r="G472" s="230" t="s">
        <v>1425</v>
      </c>
      <c r="H472" s="230" t="s">
        <v>1426</v>
      </c>
      <c r="I472" s="230" t="s">
        <v>20</v>
      </c>
      <c r="J472" s="230" t="s">
        <v>22</v>
      </c>
      <c r="K472" s="230" t="s">
        <v>23</v>
      </c>
      <c r="L472" s="230" t="s">
        <v>1426</v>
      </c>
      <c r="M472" s="230" t="s">
        <v>6101</v>
      </c>
      <c r="N472" s="230" t="s">
        <v>23</v>
      </c>
      <c r="Q472" s="230">
        <f>VLOOKUP(M472,LocID!$B$2:$I$1995,8, FALSE)</f>
        <v>219</v>
      </c>
    </row>
    <row r="473" spans="1:17" x14ac:dyDescent="0.25">
      <c r="A473" s="230" t="s">
        <v>8108</v>
      </c>
      <c r="B473" s="230">
        <v>1424</v>
      </c>
      <c r="C473" s="230" t="s">
        <v>5854</v>
      </c>
      <c r="D473" s="230">
        <v>2011.2660000000001</v>
      </c>
      <c r="E473" s="230" t="s">
        <v>233</v>
      </c>
      <c r="F473" s="230" t="s">
        <v>1437</v>
      </c>
      <c r="G473" s="230" t="s">
        <v>1438</v>
      </c>
      <c r="H473" s="230" t="s">
        <v>1439</v>
      </c>
      <c r="I473" s="230" t="s">
        <v>874</v>
      </c>
      <c r="J473" s="230" t="s">
        <v>51</v>
      </c>
      <c r="K473" s="230" t="s">
        <v>52</v>
      </c>
      <c r="L473" s="230" t="s">
        <v>1439</v>
      </c>
      <c r="M473" s="230" t="s">
        <v>6105</v>
      </c>
      <c r="N473" s="230" t="s">
        <v>52</v>
      </c>
      <c r="Q473" s="230">
        <f>VLOOKUP(M473,LocID!$B$2:$I$1995,8, FALSE)</f>
        <v>223</v>
      </c>
    </row>
    <row r="474" spans="1:17" x14ac:dyDescent="0.25">
      <c r="A474" s="230" t="s">
        <v>8109</v>
      </c>
      <c r="B474" s="230">
        <v>1425</v>
      </c>
      <c r="C474" s="230" t="s">
        <v>5854</v>
      </c>
      <c r="D474" s="230">
        <v>2011.7449999999999</v>
      </c>
      <c r="E474" s="230" t="s">
        <v>233</v>
      </c>
      <c r="F474" s="230" t="s">
        <v>358</v>
      </c>
      <c r="G474" s="230" t="s">
        <v>353</v>
      </c>
      <c r="H474" s="230" t="s">
        <v>354</v>
      </c>
      <c r="I474" s="230" t="s">
        <v>76</v>
      </c>
      <c r="J474" s="230" t="s">
        <v>77</v>
      </c>
      <c r="K474" s="230" t="s">
        <v>52</v>
      </c>
      <c r="L474" s="230" t="s">
        <v>354</v>
      </c>
      <c r="M474" s="230" t="s">
        <v>5935</v>
      </c>
      <c r="N474" s="230" t="s">
        <v>52</v>
      </c>
      <c r="Q474" s="230">
        <f>VLOOKUP(M474,LocID!$B$2:$I$1995,8, FALSE)</f>
        <v>39</v>
      </c>
    </row>
    <row r="475" spans="1:17" x14ac:dyDescent="0.25">
      <c r="A475" s="230" t="s">
        <v>8110</v>
      </c>
      <c r="B475" s="230">
        <v>1426</v>
      </c>
      <c r="C475" s="230" t="s">
        <v>5854</v>
      </c>
      <c r="D475" s="230">
        <v>2011.722</v>
      </c>
      <c r="E475" s="230" t="s">
        <v>233</v>
      </c>
      <c r="F475" s="230" t="s">
        <v>3809</v>
      </c>
      <c r="G475" s="230" t="s">
        <v>3798</v>
      </c>
      <c r="H475" s="230" t="s">
        <v>3750</v>
      </c>
      <c r="I475" s="230" t="s">
        <v>261</v>
      </c>
      <c r="J475" s="230" t="s">
        <v>123</v>
      </c>
      <c r="K475" s="230" t="s">
        <v>26</v>
      </c>
      <c r="L475" s="230" t="s">
        <v>3750</v>
      </c>
      <c r="M475" s="230" t="s">
        <v>4530</v>
      </c>
      <c r="N475" s="230" t="s">
        <v>428</v>
      </c>
      <c r="Q475" s="230">
        <f>VLOOKUP(M475,LocID!$B$2:$I$1995,8, FALSE)</f>
        <v>513</v>
      </c>
    </row>
    <row r="476" spans="1:17" x14ac:dyDescent="0.25">
      <c r="A476" s="230" t="s">
        <v>8111</v>
      </c>
      <c r="B476" s="230">
        <v>1427</v>
      </c>
      <c r="C476" s="230" t="s">
        <v>5854</v>
      </c>
      <c r="D476" s="230">
        <v>2011.6859999999999</v>
      </c>
      <c r="E476" s="230" t="s">
        <v>233</v>
      </c>
      <c r="F476" s="230" t="s">
        <v>3751</v>
      </c>
      <c r="G476" s="230" t="s">
        <v>3752</v>
      </c>
      <c r="H476" s="230" t="s">
        <v>3750</v>
      </c>
      <c r="I476" s="230" t="s">
        <v>261</v>
      </c>
      <c r="J476" s="230" t="s">
        <v>77</v>
      </c>
      <c r="K476" s="230" t="s">
        <v>98</v>
      </c>
      <c r="L476" s="230" t="s">
        <v>3750</v>
      </c>
      <c r="M476" s="230" t="s">
        <v>4530</v>
      </c>
      <c r="N476" s="230" t="s">
        <v>98</v>
      </c>
      <c r="Q476" s="230">
        <f>VLOOKUP(M476,LocID!$B$2:$I$1995,8, FALSE)</f>
        <v>513</v>
      </c>
    </row>
    <row r="477" spans="1:17" x14ac:dyDescent="0.25">
      <c r="A477" s="230" t="s">
        <v>8112</v>
      </c>
      <c r="B477" s="230">
        <v>1428</v>
      </c>
      <c r="C477" s="230" t="s">
        <v>5854</v>
      </c>
      <c r="D477" s="230">
        <v>2011.856</v>
      </c>
      <c r="E477" s="230" t="s">
        <v>233</v>
      </c>
      <c r="F477" s="230" t="s">
        <v>1797</v>
      </c>
      <c r="G477" s="230" t="s">
        <v>1798</v>
      </c>
      <c r="H477" s="230" t="s">
        <v>1799</v>
      </c>
      <c r="I477" s="230" t="s">
        <v>399</v>
      </c>
      <c r="J477" s="230" t="s">
        <v>51</v>
      </c>
      <c r="K477" s="230" t="s">
        <v>23</v>
      </c>
      <c r="L477" s="230" t="s">
        <v>1799</v>
      </c>
      <c r="M477" s="230" t="s">
        <v>6172</v>
      </c>
      <c r="N477" s="230" t="s">
        <v>23</v>
      </c>
      <c r="Q477" s="230">
        <f>VLOOKUP(M477,LocID!$B$2:$I$1995,8, FALSE)</f>
        <v>295</v>
      </c>
    </row>
    <row r="478" spans="1:17" x14ac:dyDescent="0.25">
      <c r="A478" s="230" t="s">
        <v>8113</v>
      </c>
      <c r="B478" s="230">
        <v>1429</v>
      </c>
      <c r="C478" s="230" t="s">
        <v>5854</v>
      </c>
      <c r="D478" s="230">
        <v>2011.7650000000001</v>
      </c>
      <c r="E478" s="230" t="s">
        <v>233</v>
      </c>
      <c r="F478" s="230" t="s">
        <v>1805</v>
      </c>
      <c r="G478" s="230" t="s">
        <v>1806</v>
      </c>
      <c r="H478" s="230" t="s">
        <v>1804</v>
      </c>
      <c r="I478" s="230" t="s">
        <v>76</v>
      </c>
      <c r="J478" s="230" t="s">
        <v>77</v>
      </c>
      <c r="K478" s="230" t="s">
        <v>23</v>
      </c>
      <c r="L478" s="230" t="s">
        <v>1804</v>
      </c>
      <c r="M478" s="230" t="s">
        <v>6173</v>
      </c>
      <c r="N478" s="230" t="s">
        <v>23</v>
      </c>
      <c r="Q478" s="230">
        <f>VLOOKUP(M478,LocID!$B$2:$I$1995,8, FALSE)</f>
        <v>296</v>
      </c>
    </row>
    <row r="479" spans="1:17" x14ac:dyDescent="0.25">
      <c r="A479" s="230" t="s">
        <v>6856</v>
      </c>
      <c r="B479" s="230">
        <v>143</v>
      </c>
      <c r="C479" s="230" t="s">
        <v>5854</v>
      </c>
      <c r="D479" s="230">
        <v>2015.0586000000001</v>
      </c>
      <c r="E479" s="230" t="s">
        <v>138</v>
      </c>
      <c r="F479" s="230" t="s">
        <v>2666</v>
      </c>
      <c r="G479" s="230" t="s">
        <v>2667</v>
      </c>
      <c r="H479" s="230" t="s">
        <v>2644</v>
      </c>
      <c r="I479" s="230" t="s">
        <v>261</v>
      </c>
      <c r="J479" s="230" t="s">
        <v>123</v>
      </c>
      <c r="K479" s="230" t="s">
        <v>23</v>
      </c>
      <c r="L479" s="230" t="s">
        <v>2644</v>
      </c>
      <c r="M479" s="230" t="s">
        <v>6262</v>
      </c>
      <c r="N479" s="230" t="s">
        <v>23</v>
      </c>
      <c r="Q479" s="230">
        <f>VLOOKUP(M479,LocID!$B$2:$I$1995,8, FALSE)</f>
        <v>393</v>
      </c>
    </row>
    <row r="480" spans="1:17" x14ac:dyDescent="0.25">
      <c r="A480" s="230" t="s">
        <v>8114</v>
      </c>
      <c r="B480" s="230">
        <v>1430</v>
      </c>
      <c r="C480" s="230" t="s">
        <v>5854</v>
      </c>
      <c r="D480" s="230">
        <v>2011.4829999999999</v>
      </c>
      <c r="E480" s="230" t="s">
        <v>233</v>
      </c>
      <c r="F480" s="230" t="s">
        <v>565</v>
      </c>
      <c r="G480" s="230" t="s">
        <v>566</v>
      </c>
      <c r="H480" s="230" t="s">
        <v>533</v>
      </c>
      <c r="I480" s="230" t="s">
        <v>49</v>
      </c>
      <c r="J480" s="230" t="s">
        <v>51</v>
      </c>
      <c r="K480" s="230" t="s">
        <v>52</v>
      </c>
      <c r="L480" s="230" t="s">
        <v>533</v>
      </c>
      <c r="M480" s="230" t="s">
        <v>4499</v>
      </c>
      <c r="N480" s="230" t="s">
        <v>52</v>
      </c>
      <c r="Q480" s="230">
        <f>VLOOKUP(M480,LocID!$B$2:$I$1995,8, FALSE)</f>
        <v>65</v>
      </c>
    </row>
    <row r="481" spans="1:17" x14ac:dyDescent="0.25">
      <c r="A481" s="230" t="s">
        <v>8115</v>
      </c>
      <c r="B481" s="230">
        <v>1431</v>
      </c>
      <c r="C481" s="230" t="s">
        <v>5854</v>
      </c>
      <c r="D481" s="230">
        <v>2010.1130000000001</v>
      </c>
      <c r="E481" s="230" t="s">
        <v>233</v>
      </c>
      <c r="F481" s="230" t="s">
        <v>1794</v>
      </c>
      <c r="G481" s="230" t="s">
        <v>1795</v>
      </c>
      <c r="H481" s="230" t="s">
        <v>1793</v>
      </c>
      <c r="I481" s="230" t="s">
        <v>660</v>
      </c>
      <c r="J481" s="230" t="s">
        <v>245</v>
      </c>
      <c r="K481" s="230" t="s">
        <v>98</v>
      </c>
      <c r="L481" s="230" t="s">
        <v>1793</v>
      </c>
      <c r="M481" s="230" t="s">
        <v>6171</v>
      </c>
      <c r="N481" s="230" t="s">
        <v>98</v>
      </c>
      <c r="Q481" s="230">
        <f>VLOOKUP(M481,LocID!$B$2:$I$1995,8, FALSE)</f>
        <v>294</v>
      </c>
    </row>
    <row r="482" spans="1:17" x14ac:dyDescent="0.25">
      <c r="A482" s="230" t="s">
        <v>8116</v>
      </c>
      <c r="B482" s="230">
        <v>1432</v>
      </c>
      <c r="C482" s="230" t="s">
        <v>5854</v>
      </c>
      <c r="D482" s="230">
        <v>2011.578</v>
      </c>
      <c r="E482" s="230" t="s">
        <v>233</v>
      </c>
      <c r="F482" s="230" t="s">
        <v>4296</v>
      </c>
      <c r="G482" s="230" t="s">
        <v>4238</v>
      </c>
      <c r="H482" s="230" t="s">
        <v>2997</v>
      </c>
      <c r="I482" s="230" t="s">
        <v>2996</v>
      </c>
      <c r="J482" s="230" t="s">
        <v>51</v>
      </c>
      <c r="K482" s="230" t="s">
        <v>23</v>
      </c>
      <c r="L482" s="230" t="s">
        <v>2997</v>
      </c>
      <c r="M482" s="230" t="s">
        <v>4536</v>
      </c>
      <c r="N482" s="230" t="s">
        <v>23</v>
      </c>
      <c r="Q482" s="230">
        <f>VLOOKUP(M482,LocID!$B$2:$I$1995,8, FALSE)</f>
        <v>447</v>
      </c>
    </row>
    <row r="483" spans="1:17" x14ac:dyDescent="0.25">
      <c r="A483" s="230" t="s">
        <v>8117</v>
      </c>
      <c r="B483" s="230">
        <v>1433</v>
      </c>
      <c r="C483" s="230" t="s">
        <v>5854</v>
      </c>
      <c r="D483" s="230">
        <v>2011.327</v>
      </c>
      <c r="E483" s="230" t="s">
        <v>233</v>
      </c>
      <c r="F483" s="230" t="s">
        <v>236</v>
      </c>
      <c r="G483" s="230" t="s">
        <v>228</v>
      </c>
      <c r="H483" s="230" t="s">
        <v>214</v>
      </c>
      <c r="I483" s="230" t="s">
        <v>144</v>
      </c>
      <c r="J483" s="230" t="s">
        <v>51</v>
      </c>
      <c r="K483" s="230" t="s">
        <v>23</v>
      </c>
      <c r="L483" s="230" t="s">
        <v>214</v>
      </c>
      <c r="M483" s="230" t="s">
        <v>5923</v>
      </c>
      <c r="N483" s="230" t="s">
        <v>23</v>
      </c>
      <c r="Q483" s="230">
        <f>VLOOKUP(M483,LocID!$B$2:$I$1995,8, FALSE)</f>
        <v>25</v>
      </c>
    </row>
    <row r="484" spans="1:17" x14ac:dyDescent="0.25">
      <c r="A484" s="230" t="s">
        <v>8118</v>
      </c>
      <c r="B484" s="230">
        <v>1434</v>
      </c>
      <c r="C484" s="230" t="s">
        <v>5854</v>
      </c>
      <c r="D484" s="230">
        <v>2011.6959999999999</v>
      </c>
      <c r="E484" s="230" t="s">
        <v>233</v>
      </c>
      <c r="F484" s="230" t="s">
        <v>2185</v>
      </c>
      <c r="G484" s="230" t="s">
        <v>2183</v>
      </c>
      <c r="H484" s="230" t="s">
        <v>2184</v>
      </c>
      <c r="I484" s="230" t="s">
        <v>76</v>
      </c>
      <c r="J484" s="230" t="s">
        <v>77</v>
      </c>
      <c r="K484" s="230" t="s">
        <v>52</v>
      </c>
      <c r="L484" s="230" t="s">
        <v>2184</v>
      </c>
      <c r="M484" s="230" t="s">
        <v>6231</v>
      </c>
      <c r="N484" s="230" t="s">
        <v>52</v>
      </c>
      <c r="Q484" s="230">
        <f>VLOOKUP(M484,LocID!$B$2:$I$1995,8, FALSE)</f>
        <v>356</v>
      </c>
    </row>
    <row r="485" spans="1:17" x14ac:dyDescent="0.25">
      <c r="A485" s="230" t="s">
        <v>8119</v>
      </c>
      <c r="B485" s="230">
        <v>1435</v>
      </c>
      <c r="C485" s="230" t="s">
        <v>5854</v>
      </c>
      <c r="D485" s="230">
        <v>2011.8119999999999</v>
      </c>
      <c r="E485" s="230" t="s">
        <v>233</v>
      </c>
      <c r="F485" s="230" t="s">
        <v>567</v>
      </c>
      <c r="G485" s="230" t="s">
        <v>548</v>
      </c>
      <c r="H485" s="230" t="s">
        <v>533</v>
      </c>
      <c r="I485" s="230" t="s">
        <v>49</v>
      </c>
      <c r="J485" s="230" t="s">
        <v>51</v>
      </c>
      <c r="K485" s="230" t="s">
        <v>26</v>
      </c>
      <c r="L485" s="230" t="s">
        <v>533</v>
      </c>
      <c r="M485" s="230" t="s">
        <v>4499</v>
      </c>
      <c r="N485" s="230" t="s">
        <v>428</v>
      </c>
      <c r="Q485" s="230">
        <f>VLOOKUP(M485,LocID!$B$2:$I$1995,8, FALSE)</f>
        <v>65</v>
      </c>
    </row>
    <row r="486" spans="1:17" x14ac:dyDescent="0.25">
      <c r="A486" s="230" t="s">
        <v>8120</v>
      </c>
      <c r="B486" s="230">
        <v>1436</v>
      </c>
      <c r="C486" s="230" t="s">
        <v>5854</v>
      </c>
      <c r="D486" s="230">
        <v>2011.55</v>
      </c>
      <c r="E486" s="230" t="s">
        <v>233</v>
      </c>
      <c r="F486" s="230" t="s">
        <v>2357</v>
      </c>
      <c r="G486" s="230" t="s">
        <v>2358</v>
      </c>
      <c r="H486" s="230" t="s">
        <v>2359</v>
      </c>
      <c r="I486" s="230" t="s">
        <v>76</v>
      </c>
      <c r="J486" s="230" t="s">
        <v>77</v>
      </c>
      <c r="K486" s="230" t="s">
        <v>26</v>
      </c>
      <c r="L486" s="230" t="s">
        <v>2359</v>
      </c>
      <c r="M486" s="230" t="s">
        <v>6243</v>
      </c>
      <c r="N486" s="230" t="s">
        <v>26</v>
      </c>
      <c r="Q486" s="230">
        <f>VLOOKUP(M486,LocID!$B$2:$I$1995,8, FALSE)</f>
        <v>373</v>
      </c>
    </row>
    <row r="487" spans="1:17" x14ac:dyDescent="0.25">
      <c r="A487" s="230" t="s">
        <v>8121</v>
      </c>
      <c r="B487" s="230">
        <v>1437</v>
      </c>
      <c r="C487" s="230" t="s">
        <v>5854</v>
      </c>
      <c r="D487" s="230">
        <v>2011.473</v>
      </c>
      <c r="E487" s="230" t="s">
        <v>233</v>
      </c>
      <c r="F487" s="230" t="s">
        <v>3186</v>
      </c>
      <c r="G487" s="230" t="s">
        <v>2851</v>
      </c>
      <c r="H487" s="230" t="s">
        <v>3174</v>
      </c>
      <c r="I487" s="230" t="s">
        <v>122</v>
      </c>
      <c r="J487" s="230" t="s">
        <v>123</v>
      </c>
      <c r="K487" s="230" t="s">
        <v>23</v>
      </c>
      <c r="L487" s="230" t="s">
        <v>3174</v>
      </c>
      <c r="M487" s="230" t="s">
        <v>4525</v>
      </c>
      <c r="N487" s="230" t="s">
        <v>23</v>
      </c>
      <c r="Q487" s="230">
        <f>VLOOKUP(M487,LocID!$B$2:$I$1995,8, FALSE)</f>
        <v>477</v>
      </c>
    </row>
    <row r="488" spans="1:17" x14ac:dyDescent="0.25">
      <c r="A488" s="230" t="s">
        <v>8122</v>
      </c>
      <c r="B488" s="230">
        <v>1438</v>
      </c>
      <c r="C488" s="230" t="s">
        <v>5854</v>
      </c>
      <c r="D488" s="230">
        <v>2011.5989999999999</v>
      </c>
      <c r="E488" s="230" t="s">
        <v>233</v>
      </c>
      <c r="F488" s="230" t="s">
        <v>3410</v>
      </c>
      <c r="G488" s="230" t="s">
        <v>3411</v>
      </c>
      <c r="H488" s="230" t="s">
        <v>3294</v>
      </c>
      <c r="I488" s="230" t="s">
        <v>76</v>
      </c>
      <c r="J488" s="230" t="s">
        <v>77</v>
      </c>
      <c r="K488" s="230" t="s">
        <v>26</v>
      </c>
      <c r="L488" s="230" t="s">
        <v>3294</v>
      </c>
      <c r="M488" s="230" t="s">
        <v>4526</v>
      </c>
      <c r="N488" s="230" t="s">
        <v>26</v>
      </c>
      <c r="Q488" s="230">
        <f>VLOOKUP(M488,LocID!$B$2:$I$1995,8, FALSE)</f>
        <v>489</v>
      </c>
    </row>
    <row r="489" spans="1:17" x14ac:dyDescent="0.25">
      <c r="A489" s="230" t="s">
        <v>6857</v>
      </c>
      <c r="B489" s="230">
        <v>144</v>
      </c>
      <c r="C489" s="230" t="s">
        <v>5854</v>
      </c>
      <c r="D489" s="230">
        <v>2015.0820000000001</v>
      </c>
      <c r="E489" s="230" t="s">
        <v>138</v>
      </c>
      <c r="F489" s="230" t="s">
        <v>2614</v>
      </c>
      <c r="G489" s="230" t="s">
        <v>2423</v>
      </c>
      <c r="H489" s="230" t="s">
        <v>2414</v>
      </c>
      <c r="I489" s="230" t="s">
        <v>76</v>
      </c>
      <c r="J489" s="230" t="s">
        <v>77</v>
      </c>
      <c r="K489" s="230" t="s">
        <v>52</v>
      </c>
      <c r="L489" s="230" t="s">
        <v>2414</v>
      </c>
      <c r="M489" s="230" t="s">
        <v>4518</v>
      </c>
      <c r="N489" s="230" t="s">
        <v>52</v>
      </c>
      <c r="Q489" s="230">
        <f>VLOOKUP(M489,LocID!$B$2:$I$1995,8, FALSE)</f>
        <v>387</v>
      </c>
    </row>
    <row r="490" spans="1:17" x14ac:dyDescent="0.25">
      <c r="A490" s="230" t="s">
        <v>8123</v>
      </c>
      <c r="B490" s="230">
        <v>1440</v>
      </c>
      <c r="C490" s="230" t="s">
        <v>5854</v>
      </c>
      <c r="D490" s="230">
        <v>2011.7090000000001</v>
      </c>
      <c r="E490" s="230" t="s">
        <v>233</v>
      </c>
      <c r="F490" s="230" t="s">
        <v>2248</v>
      </c>
      <c r="G490" s="230" t="s">
        <v>2246</v>
      </c>
      <c r="H490" s="230" t="s">
        <v>2244</v>
      </c>
      <c r="I490" s="230" t="s">
        <v>384</v>
      </c>
      <c r="J490" s="230" t="s">
        <v>220</v>
      </c>
      <c r="K490" s="230" t="s">
        <v>72</v>
      </c>
      <c r="L490" s="230" t="s">
        <v>2244</v>
      </c>
      <c r="M490" s="230" t="s">
        <v>4515</v>
      </c>
      <c r="N490" s="230" t="s">
        <v>3934</v>
      </c>
      <c r="O490" s="230">
        <v>2</v>
      </c>
      <c r="Q490" s="230">
        <f>VLOOKUP(M490,LocID!$B$2:$I$1995,8, FALSE)</f>
        <v>365</v>
      </c>
    </row>
    <row r="491" spans="1:17" x14ac:dyDescent="0.25">
      <c r="A491" s="230" t="s">
        <v>8123</v>
      </c>
      <c r="B491" s="230">
        <v>1440</v>
      </c>
      <c r="C491" s="230" t="s">
        <v>5854</v>
      </c>
      <c r="D491" s="230">
        <v>2011.7090000000001</v>
      </c>
      <c r="E491" s="230" t="s">
        <v>233</v>
      </c>
      <c r="F491" s="230" t="s">
        <v>2248</v>
      </c>
      <c r="G491" s="230" t="s">
        <v>2246</v>
      </c>
      <c r="H491" s="230" t="s">
        <v>2244</v>
      </c>
      <c r="I491" s="230" t="s">
        <v>384</v>
      </c>
      <c r="J491" s="230" t="s">
        <v>220</v>
      </c>
      <c r="K491" s="230" t="s">
        <v>72</v>
      </c>
      <c r="L491" s="230" t="s">
        <v>2244</v>
      </c>
      <c r="M491" s="230" t="s">
        <v>4515</v>
      </c>
      <c r="N491" s="230" t="s">
        <v>23</v>
      </c>
      <c r="O491" s="230">
        <v>1</v>
      </c>
      <c r="Q491" s="230">
        <f>VLOOKUP(M491,LocID!$B$2:$I$1995,8, FALSE)</f>
        <v>365</v>
      </c>
    </row>
    <row r="492" spans="1:17" x14ac:dyDescent="0.25">
      <c r="A492" s="230" t="s">
        <v>8124</v>
      </c>
      <c r="B492" s="230">
        <v>1441</v>
      </c>
      <c r="C492" s="230" t="s">
        <v>5854</v>
      </c>
      <c r="D492" s="230">
        <v>2011.576</v>
      </c>
      <c r="E492" s="230" t="s">
        <v>233</v>
      </c>
      <c r="F492" s="230" t="s">
        <v>4297</v>
      </c>
      <c r="G492" s="230" t="s">
        <v>4238</v>
      </c>
      <c r="H492" s="230" t="s">
        <v>2997</v>
      </c>
      <c r="I492" s="230" t="s">
        <v>2996</v>
      </c>
      <c r="J492" s="230" t="s">
        <v>51</v>
      </c>
      <c r="K492" s="230" t="s">
        <v>72</v>
      </c>
      <c r="L492" s="230" t="s">
        <v>2997</v>
      </c>
      <c r="M492" s="230" t="s">
        <v>4536</v>
      </c>
      <c r="N492" s="230" t="s">
        <v>3934</v>
      </c>
      <c r="O492" s="230">
        <v>2</v>
      </c>
      <c r="Q492" s="230">
        <f>VLOOKUP(M492,LocID!$B$2:$I$1995,8, FALSE)</f>
        <v>447</v>
      </c>
    </row>
    <row r="493" spans="1:17" x14ac:dyDescent="0.25">
      <c r="A493" s="230" t="s">
        <v>8124</v>
      </c>
      <c r="B493" s="230">
        <v>1441</v>
      </c>
      <c r="C493" s="230" t="s">
        <v>5854</v>
      </c>
      <c r="D493" s="230">
        <v>2011.576</v>
      </c>
      <c r="E493" s="230" t="s">
        <v>233</v>
      </c>
      <c r="F493" s="230" t="s">
        <v>4297</v>
      </c>
      <c r="G493" s="230" t="s">
        <v>4238</v>
      </c>
      <c r="H493" s="230" t="s">
        <v>2997</v>
      </c>
      <c r="I493" s="230" t="s">
        <v>2996</v>
      </c>
      <c r="J493" s="230" t="s">
        <v>51</v>
      </c>
      <c r="K493" s="230" t="s">
        <v>72</v>
      </c>
      <c r="L493" s="230" t="s">
        <v>2997</v>
      </c>
      <c r="M493" s="230" t="s">
        <v>4536</v>
      </c>
      <c r="N493" s="230" t="s">
        <v>23</v>
      </c>
      <c r="O493" s="230">
        <v>1</v>
      </c>
      <c r="Q493" s="230">
        <f>VLOOKUP(M493,LocID!$B$2:$I$1995,8, FALSE)</f>
        <v>447</v>
      </c>
    </row>
    <row r="494" spans="1:17" x14ac:dyDescent="0.25">
      <c r="A494" s="230" t="s">
        <v>8125</v>
      </c>
      <c r="B494" s="230">
        <v>1442</v>
      </c>
      <c r="C494" s="230" t="s">
        <v>5854</v>
      </c>
      <c r="D494" s="230">
        <v>2011.7860000000001</v>
      </c>
      <c r="E494" s="230" t="s">
        <v>233</v>
      </c>
      <c r="F494" s="230" t="s">
        <v>2374</v>
      </c>
      <c r="G494" s="230" t="s">
        <v>2375</v>
      </c>
      <c r="H494" s="230" t="s">
        <v>2376</v>
      </c>
      <c r="I494" s="230" t="s">
        <v>144</v>
      </c>
      <c r="J494" s="230" t="s">
        <v>51</v>
      </c>
      <c r="K494" s="230" t="s">
        <v>98</v>
      </c>
      <c r="L494" s="230" t="s">
        <v>2376</v>
      </c>
      <c r="M494" s="230" t="s">
        <v>6246</v>
      </c>
      <c r="N494" s="230" t="s">
        <v>98</v>
      </c>
      <c r="Q494" s="230">
        <f>VLOOKUP(M494,LocID!$B$2:$I$1995,8, FALSE)</f>
        <v>376</v>
      </c>
    </row>
    <row r="495" spans="1:17" x14ac:dyDescent="0.25">
      <c r="A495" s="230" t="s">
        <v>8126</v>
      </c>
      <c r="B495" s="230">
        <v>1443</v>
      </c>
      <c r="C495" s="230" t="s">
        <v>5854</v>
      </c>
      <c r="D495" s="230">
        <v>2011.6880000000001</v>
      </c>
      <c r="E495" s="230" t="s">
        <v>233</v>
      </c>
      <c r="F495" s="230" t="s">
        <v>279</v>
      </c>
      <c r="G495" s="230" t="s">
        <v>280</v>
      </c>
      <c r="H495" s="230" t="s">
        <v>271</v>
      </c>
      <c r="I495" s="230" t="s">
        <v>160</v>
      </c>
      <c r="J495" s="230" t="s">
        <v>161</v>
      </c>
      <c r="K495" s="230" t="s">
        <v>98</v>
      </c>
      <c r="L495" s="230" t="s">
        <v>271</v>
      </c>
      <c r="M495" s="230" t="s">
        <v>5930</v>
      </c>
      <c r="N495" s="230" t="s">
        <v>98</v>
      </c>
      <c r="Q495" s="230">
        <f>VLOOKUP(M495,LocID!$B$2:$I$1995,8, FALSE)</f>
        <v>33</v>
      </c>
    </row>
    <row r="496" spans="1:17" x14ac:dyDescent="0.25">
      <c r="A496" s="230" t="s">
        <v>8127</v>
      </c>
      <c r="B496" s="230">
        <v>1444</v>
      </c>
      <c r="C496" s="230" t="s">
        <v>5854</v>
      </c>
      <c r="D496" s="230">
        <v>2011.038</v>
      </c>
      <c r="E496" s="230" t="s">
        <v>233</v>
      </c>
      <c r="F496" s="230" t="s">
        <v>2124</v>
      </c>
      <c r="G496" s="230" t="s">
        <v>2125</v>
      </c>
      <c r="H496" s="230" t="s">
        <v>2118</v>
      </c>
      <c r="I496" s="230" t="s">
        <v>76</v>
      </c>
      <c r="J496" s="230" t="s">
        <v>77</v>
      </c>
      <c r="K496" s="230" t="s">
        <v>52</v>
      </c>
      <c r="L496" s="230" t="s">
        <v>2118</v>
      </c>
      <c r="M496" s="230" t="s">
        <v>6221</v>
      </c>
      <c r="N496" s="230" t="s">
        <v>52</v>
      </c>
      <c r="Q496" s="230">
        <f>VLOOKUP(M496,LocID!$B$2:$I$1995,8, FALSE)</f>
        <v>346</v>
      </c>
    </row>
    <row r="497" spans="1:17" x14ac:dyDescent="0.25">
      <c r="A497" s="230" t="s">
        <v>8128</v>
      </c>
      <c r="B497" s="230">
        <v>1445</v>
      </c>
      <c r="C497" s="230" t="s">
        <v>5854</v>
      </c>
      <c r="D497" s="230">
        <v>2011.7460000000001</v>
      </c>
      <c r="E497" s="230" t="s">
        <v>233</v>
      </c>
      <c r="F497" s="230" t="s">
        <v>3412</v>
      </c>
      <c r="H497" s="230" t="s">
        <v>3294</v>
      </c>
      <c r="I497" s="230" t="s">
        <v>76</v>
      </c>
      <c r="J497" s="230" t="s">
        <v>77</v>
      </c>
      <c r="K497" s="230" t="s">
        <v>23</v>
      </c>
      <c r="L497" s="230" t="s">
        <v>3294</v>
      </c>
      <c r="M497" s="230" t="s">
        <v>4526</v>
      </c>
      <c r="N497" s="230" t="s">
        <v>23</v>
      </c>
      <c r="Q497" s="230">
        <f>VLOOKUP(M497,LocID!$B$2:$I$1995,8, FALSE)</f>
        <v>489</v>
      </c>
    </row>
    <row r="498" spans="1:17" x14ac:dyDescent="0.25">
      <c r="A498" s="230" t="s">
        <v>8129</v>
      </c>
      <c r="B498" s="230">
        <v>1446</v>
      </c>
      <c r="C498" s="230" t="s">
        <v>5854</v>
      </c>
      <c r="D498" s="230">
        <v>2011.5719999999999</v>
      </c>
      <c r="E498" s="230" t="s">
        <v>233</v>
      </c>
      <c r="F498" s="230" t="s">
        <v>3714</v>
      </c>
      <c r="G498" s="230" t="s">
        <v>3695</v>
      </c>
      <c r="H498" s="230" t="s">
        <v>3696</v>
      </c>
      <c r="I498" s="230" t="s">
        <v>76</v>
      </c>
      <c r="J498" s="230" t="s">
        <v>77</v>
      </c>
      <c r="K498" s="230" t="s">
        <v>23</v>
      </c>
      <c r="L498" s="230" t="s">
        <v>3696</v>
      </c>
      <c r="M498" s="230" t="s">
        <v>4529</v>
      </c>
      <c r="N498" s="230" t="s">
        <v>23</v>
      </c>
      <c r="Q498" s="230">
        <f>VLOOKUP(M498,LocID!$B$2:$I$1995,8, FALSE)</f>
        <v>506</v>
      </c>
    </row>
    <row r="499" spans="1:17" x14ac:dyDescent="0.25">
      <c r="A499" s="230" t="s">
        <v>8130</v>
      </c>
      <c r="B499" s="230">
        <v>1447</v>
      </c>
      <c r="C499" s="230" t="s">
        <v>5854</v>
      </c>
      <c r="D499" s="230">
        <v>2011.6489999999999</v>
      </c>
      <c r="E499" s="230" t="s">
        <v>233</v>
      </c>
      <c r="F499" s="230" t="s">
        <v>3746</v>
      </c>
      <c r="G499" s="230" t="s">
        <v>3747</v>
      </c>
      <c r="H499" s="230" t="s">
        <v>3748</v>
      </c>
      <c r="I499" s="230" t="s">
        <v>165</v>
      </c>
      <c r="J499" s="230" t="s">
        <v>161</v>
      </c>
      <c r="K499" s="230" t="s">
        <v>26</v>
      </c>
      <c r="L499" s="230" t="s">
        <v>3748</v>
      </c>
      <c r="M499" s="230" t="s">
        <v>6365</v>
      </c>
      <c r="N499" s="230" t="s">
        <v>26</v>
      </c>
      <c r="Q499" s="230">
        <f>VLOOKUP(M499,LocID!$B$2:$I$1995,8, FALSE)</f>
        <v>512</v>
      </c>
    </row>
    <row r="500" spans="1:17" x14ac:dyDescent="0.25">
      <c r="A500" s="230" t="s">
        <v>8131</v>
      </c>
      <c r="B500" s="230">
        <v>1448</v>
      </c>
      <c r="C500" s="230" t="s">
        <v>5854</v>
      </c>
      <c r="D500" s="230">
        <v>2011.797</v>
      </c>
      <c r="E500" s="230" t="s">
        <v>233</v>
      </c>
      <c r="F500" s="230" t="s">
        <v>3545</v>
      </c>
      <c r="G500" s="230" t="s">
        <v>3546</v>
      </c>
      <c r="H500" s="230" t="s">
        <v>3531</v>
      </c>
      <c r="I500" s="230" t="s">
        <v>76</v>
      </c>
      <c r="J500" s="230" t="s">
        <v>77</v>
      </c>
      <c r="K500" s="230" t="s">
        <v>26</v>
      </c>
      <c r="L500" s="230" t="s">
        <v>3531</v>
      </c>
      <c r="M500" s="230" t="s">
        <v>6348</v>
      </c>
      <c r="N500" s="230" t="s">
        <v>26</v>
      </c>
      <c r="Q500" s="230">
        <f>VLOOKUP(M500,LocID!$B$2:$I$1995,8, FALSE)</f>
        <v>491</v>
      </c>
    </row>
    <row r="501" spans="1:17" x14ac:dyDescent="0.25">
      <c r="A501" s="230" t="s">
        <v>8132</v>
      </c>
      <c r="B501" s="230">
        <v>1449</v>
      </c>
      <c r="C501" s="230" t="s">
        <v>5854</v>
      </c>
      <c r="D501" s="230">
        <v>2011.62</v>
      </c>
      <c r="E501" s="230" t="s">
        <v>233</v>
      </c>
      <c r="F501" s="230" t="s">
        <v>3890</v>
      </c>
      <c r="G501" s="230" t="s">
        <v>3891</v>
      </c>
      <c r="H501" s="230" t="s">
        <v>3892</v>
      </c>
      <c r="I501" s="230" t="s">
        <v>76</v>
      </c>
      <c r="J501" s="230" t="s">
        <v>77</v>
      </c>
      <c r="K501" s="230" t="s">
        <v>23</v>
      </c>
      <c r="L501" s="230" t="s">
        <v>3892</v>
      </c>
      <c r="M501" s="230" t="s">
        <v>6374</v>
      </c>
      <c r="N501" s="230" t="s">
        <v>23</v>
      </c>
      <c r="Q501" s="230">
        <f>VLOOKUP(M501,LocID!$B$2:$I$1995,8, FALSE)</f>
        <v>523</v>
      </c>
    </row>
    <row r="502" spans="1:17" x14ac:dyDescent="0.25">
      <c r="A502" s="230" t="s">
        <v>6858</v>
      </c>
      <c r="B502" s="230">
        <v>145</v>
      </c>
      <c r="C502" s="230" t="s">
        <v>5854</v>
      </c>
      <c r="D502" s="230">
        <v>2015.0764999999999</v>
      </c>
      <c r="E502" s="230" t="s">
        <v>138</v>
      </c>
      <c r="F502" s="230" t="s">
        <v>381</v>
      </c>
      <c r="G502" s="230" t="s">
        <v>378</v>
      </c>
      <c r="H502" s="230" t="s">
        <v>379</v>
      </c>
      <c r="I502" s="230" t="s">
        <v>380</v>
      </c>
      <c r="J502" s="230" t="s">
        <v>51</v>
      </c>
      <c r="K502" s="230" t="s">
        <v>26</v>
      </c>
      <c r="L502" s="230" t="s">
        <v>379</v>
      </c>
      <c r="M502" s="230" t="s">
        <v>5937</v>
      </c>
      <c r="N502" s="230" t="s">
        <v>26</v>
      </c>
      <c r="Q502" s="230">
        <f>VLOOKUP(M502,LocID!$B$2:$I$1995,8, FALSE)</f>
        <v>42</v>
      </c>
    </row>
    <row r="503" spans="1:17" x14ac:dyDescent="0.25">
      <c r="A503" s="230" t="s">
        <v>8133</v>
      </c>
      <c r="B503" s="230">
        <v>1450</v>
      </c>
      <c r="C503" s="230" t="s">
        <v>5854</v>
      </c>
      <c r="D503" s="230">
        <v>2011.809</v>
      </c>
      <c r="E503" s="230" t="s">
        <v>233</v>
      </c>
      <c r="F503" s="230" t="s">
        <v>568</v>
      </c>
      <c r="G503" s="230" t="s">
        <v>550</v>
      </c>
      <c r="H503" s="230" t="s">
        <v>533</v>
      </c>
      <c r="I503" s="230" t="s">
        <v>49</v>
      </c>
      <c r="J503" s="230" t="s">
        <v>51</v>
      </c>
      <c r="K503" s="230" t="s">
        <v>26</v>
      </c>
      <c r="L503" s="230" t="s">
        <v>533</v>
      </c>
      <c r="M503" s="230" t="s">
        <v>4499</v>
      </c>
      <c r="N503" s="230" t="s">
        <v>428</v>
      </c>
      <c r="Q503" s="230">
        <f>VLOOKUP(M503,LocID!$B$2:$I$1995,8, FALSE)</f>
        <v>65</v>
      </c>
    </row>
    <row r="504" spans="1:17" x14ac:dyDescent="0.25">
      <c r="A504" s="230" t="s">
        <v>8134</v>
      </c>
      <c r="B504" s="230">
        <v>1451</v>
      </c>
      <c r="C504" s="230" t="s">
        <v>5854</v>
      </c>
      <c r="D504" s="230">
        <v>2011.664</v>
      </c>
      <c r="E504" s="230" t="s">
        <v>233</v>
      </c>
      <c r="F504" s="230" t="s">
        <v>3976</v>
      </c>
      <c r="G504" s="230" t="s">
        <v>3973</v>
      </c>
      <c r="H504" s="230" t="s">
        <v>3974</v>
      </c>
      <c r="I504" s="230" t="s">
        <v>673</v>
      </c>
      <c r="J504" s="230" t="s">
        <v>61</v>
      </c>
      <c r="K504" s="230" t="s">
        <v>23</v>
      </c>
      <c r="L504" s="230" t="s">
        <v>3974</v>
      </c>
      <c r="M504" s="230" t="s">
        <v>6385</v>
      </c>
      <c r="N504" s="230" t="s">
        <v>23</v>
      </c>
      <c r="Q504" s="230">
        <f>VLOOKUP(M504,LocID!$B$2:$I$1995,8, FALSE)</f>
        <v>536</v>
      </c>
    </row>
    <row r="505" spans="1:17" x14ac:dyDescent="0.25">
      <c r="A505" s="230" t="s">
        <v>8135</v>
      </c>
      <c r="B505" s="230">
        <v>1452</v>
      </c>
      <c r="C505" s="230" t="s">
        <v>5854</v>
      </c>
      <c r="D505" s="230">
        <v>2011.6679999999999</v>
      </c>
      <c r="E505" s="230" t="s">
        <v>233</v>
      </c>
      <c r="F505" s="230" t="s">
        <v>4298</v>
      </c>
      <c r="G505" s="230" t="s">
        <v>4240</v>
      </c>
      <c r="H505" s="230" t="s">
        <v>2997</v>
      </c>
      <c r="I505" s="230" t="s">
        <v>2996</v>
      </c>
      <c r="J505" s="230" t="s">
        <v>51</v>
      </c>
      <c r="K505" s="230" t="s">
        <v>23</v>
      </c>
      <c r="L505" s="230" t="s">
        <v>2997</v>
      </c>
      <c r="M505" s="230" t="s">
        <v>4536</v>
      </c>
      <c r="N505" s="230" t="s">
        <v>23</v>
      </c>
      <c r="Q505" s="230">
        <f>VLOOKUP(M505,LocID!$B$2:$I$1995,8, FALSE)</f>
        <v>447</v>
      </c>
    </row>
    <row r="506" spans="1:17" x14ac:dyDescent="0.25">
      <c r="A506" s="230" t="s">
        <v>8136</v>
      </c>
      <c r="B506" s="230">
        <v>1453</v>
      </c>
      <c r="C506" s="230" t="s">
        <v>5854</v>
      </c>
      <c r="D506" s="230">
        <v>2011.5429999999999</v>
      </c>
      <c r="E506" s="230" t="s">
        <v>233</v>
      </c>
      <c r="F506" s="230" t="s">
        <v>4081</v>
      </c>
      <c r="G506" s="230" t="s">
        <v>4082</v>
      </c>
      <c r="H506" s="230" t="s">
        <v>4083</v>
      </c>
      <c r="I506" s="230" t="s">
        <v>76</v>
      </c>
      <c r="J506" s="230" t="s">
        <v>77</v>
      </c>
      <c r="K506" s="230" t="s">
        <v>26</v>
      </c>
      <c r="L506" s="230" t="s">
        <v>4083</v>
      </c>
      <c r="M506" s="230" t="s">
        <v>6402</v>
      </c>
      <c r="N506" s="230" t="s">
        <v>26</v>
      </c>
      <c r="Q506" s="230">
        <f>VLOOKUP(M506,LocID!$B$2:$I$1995,8, FALSE)</f>
        <v>555</v>
      </c>
    </row>
    <row r="507" spans="1:17" x14ac:dyDescent="0.25">
      <c r="A507" s="230" t="s">
        <v>8137</v>
      </c>
      <c r="B507" s="230">
        <v>1454</v>
      </c>
      <c r="C507" s="230" t="s">
        <v>5854</v>
      </c>
      <c r="D507" s="230">
        <v>2011.4949999999999</v>
      </c>
      <c r="E507" s="230" t="s">
        <v>233</v>
      </c>
      <c r="F507" s="230" t="s">
        <v>462</v>
      </c>
      <c r="G507" s="230" t="s">
        <v>456</v>
      </c>
      <c r="H507" s="230" t="s">
        <v>446</v>
      </c>
      <c r="I507" s="230" t="s">
        <v>76</v>
      </c>
      <c r="J507" s="230" t="s">
        <v>77</v>
      </c>
      <c r="K507" s="230" t="s">
        <v>26</v>
      </c>
      <c r="L507" s="230" t="s">
        <v>446</v>
      </c>
      <c r="M507" s="230" t="s">
        <v>5947</v>
      </c>
      <c r="N507" s="230" t="s">
        <v>26</v>
      </c>
      <c r="Q507" s="230">
        <f>VLOOKUP(M507,LocID!$B$2:$I$1995,8, FALSE)</f>
        <v>52</v>
      </c>
    </row>
    <row r="508" spans="1:17" x14ac:dyDescent="0.25">
      <c r="A508" s="230" t="s">
        <v>8138</v>
      </c>
      <c r="B508" s="230">
        <v>1455</v>
      </c>
      <c r="C508" s="230" t="s">
        <v>5854</v>
      </c>
      <c r="D508" s="230">
        <v>2011.4659999999999</v>
      </c>
      <c r="E508" s="230" t="s">
        <v>233</v>
      </c>
      <c r="F508" s="230" t="s">
        <v>3213</v>
      </c>
      <c r="G508" s="230" t="s">
        <v>3210</v>
      </c>
      <c r="H508" s="230" t="s">
        <v>3202</v>
      </c>
      <c r="I508" s="230" t="s">
        <v>660</v>
      </c>
      <c r="J508" s="230" t="s">
        <v>245</v>
      </c>
      <c r="K508" s="230" t="s">
        <v>52</v>
      </c>
      <c r="L508" s="230" t="s">
        <v>3202</v>
      </c>
      <c r="M508" s="230" t="s">
        <v>6337</v>
      </c>
      <c r="N508" s="230" t="s">
        <v>52</v>
      </c>
      <c r="Q508" s="230">
        <f>VLOOKUP(M508,LocID!$B$2:$I$1995,8, FALSE)</f>
        <v>479</v>
      </c>
    </row>
    <row r="509" spans="1:17" x14ac:dyDescent="0.25">
      <c r="A509" s="230" t="s">
        <v>8139</v>
      </c>
      <c r="B509" s="230">
        <v>1456</v>
      </c>
      <c r="C509" s="230" t="s">
        <v>5854</v>
      </c>
      <c r="D509" s="230">
        <v>2011.8140000000001</v>
      </c>
      <c r="E509" s="230" t="s">
        <v>233</v>
      </c>
      <c r="F509" s="230" t="s">
        <v>3020</v>
      </c>
      <c r="G509" s="230" t="s">
        <v>3021</v>
      </c>
      <c r="H509" s="230" t="s">
        <v>3022</v>
      </c>
      <c r="I509" s="230" t="s">
        <v>739</v>
      </c>
      <c r="J509" s="230" t="s">
        <v>740</v>
      </c>
      <c r="K509" s="230" t="s">
        <v>52</v>
      </c>
      <c r="L509" s="230" t="s">
        <v>3022</v>
      </c>
      <c r="M509" s="230" t="s">
        <v>6315</v>
      </c>
      <c r="N509" s="230" t="s">
        <v>52</v>
      </c>
      <c r="Q509" s="230">
        <f>VLOOKUP(M509,LocID!$B$2:$I$1995,8, FALSE)</f>
        <v>450</v>
      </c>
    </row>
    <row r="510" spans="1:17" x14ac:dyDescent="0.25">
      <c r="A510" s="230" t="s">
        <v>8140</v>
      </c>
      <c r="B510" s="230">
        <v>1457</v>
      </c>
      <c r="C510" s="230" t="s">
        <v>5854</v>
      </c>
      <c r="D510" s="230">
        <v>2011.702</v>
      </c>
      <c r="E510" s="230" t="s">
        <v>233</v>
      </c>
      <c r="F510" s="230" t="s">
        <v>2057</v>
      </c>
      <c r="G510" s="230" t="s">
        <v>2058</v>
      </c>
      <c r="H510" s="230" t="s">
        <v>2059</v>
      </c>
      <c r="I510" s="230" t="s">
        <v>432</v>
      </c>
      <c r="J510" s="230" t="s">
        <v>61</v>
      </c>
      <c r="K510" s="230" t="s">
        <v>98</v>
      </c>
      <c r="L510" s="230" t="s">
        <v>2059</v>
      </c>
      <c r="M510" s="230" t="s">
        <v>6211</v>
      </c>
      <c r="N510" s="230" t="s">
        <v>98</v>
      </c>
      <c r="Q510" s="230">
        <f>VLOOKUP(M510,LocID!$B$2:$I$1995,8, FALSE)</f>
        <v>335</v>
      </c>
    </row>
    <row r="511" spans="1:17" x14ac:dyDescent="0.25">
      <c r="A511" s="230" t="s">
        <v>8141</v>
      </c>
      <c r="B511" s="230">
        <v>1458</v>
      </c>
      <c r="C511" s="230" t="s">
        <v>5854</v>
      </c>
      <c r="D511" s="230">
        <v>2011.7809999999999</v>
      </c>
      <c r="E511" s="230" t="s">
        <v>233</v>
      </c>
      <c r="F511" s="230" t="s">
        <v>4482</v>
      </c>
      <c r="G511" s="230" t="s">
        <v>4483</v>
      </c>
      <c r="H511" s="230" t="s">
        <v>4484</v>
      </c>
      <c r="I511" s="230" t="s">
        <v>76</v>
      </c>
      <c r="J511" s="230" t="s">
        <v>77</v>
      </c>
      <c r="K511" s="230" t="s">
        <v>26</v>
      </c>
      <c r="L511" s="230" t="s">
        <v>4484</v>
      </c>
      <c r="M511" s="230" t="s">
        <v>6462</v>
      </c>
      <c r="N511" s="230" t="s">
        <v>26</v>
      </c>
      <c r="Q511" s="230">
        <f>VLOOKUP(M511,LocID!$B$2:$I$1995,8, FALSE)</f>
        <v>621</v>
      </c>
    </row>
    <row r="512" spans="1:17" x14ac:dyDescent="0.25">
      <c r="A512" s="230" t="s">
        <v>6859</v>
      </c>
      <c r="B512" s="230">
        <v>146</v>
      </c>
      <c r="C512" s="230" t="s">
        <v>5854</v>
      </c>
      <c r="D512" s="230">
        <v>2015.0714</v>
      </c>
      <c r="E512" s="230" t="s">
        <v>138</v>
      </c>
      <c r="F512" s="230" t="s">
        <v>3513</v>
      </c>
      <c r="G512" s="230" t="s">
        <v>3514</v>
      </c>
      <c r="H512" s="230" t="s">
        <v>3294</v>
      </c>
      <c r="I512" s="230" t="s">
        <v>76</v>
      </c>
      <c r="J512" s="230" t="s">
        <v>77</v>
      </c>
      <c r="K512" s="230" t="s">
        <v>23</v>
      </c>
      <c r="L512" s="230" t="s">
        <v>3294</v>
      </c>
      <c r="M512" s="230" t="s">
        <v>4526</v>
      </c>
      <c r="N512" s="230" t="s">
        <v>23</v>
      </c>
      <c r="Q512" s="230">
        <f>VLOOKUP(M512,LocID!$B$2:$I$1995,8, FALSE)</f>
        <v>489</v>
      </c>
    </row>
    <row r="513" spans="1:17" x14ac:dyDescent="0.25">
      <c r="A513" s="230" t="s">
        <v>8142</v>
      </c>
      <c r="B513" s="230">
        <v>1461</v>
      </c>
      <c r="C513" s="230" t="s">
        <v>5854</v>
      </c>
      <c r="D513" s="230">
        <v>2012.039</v>
      </c>
      <c r="E513" s="230" t="s">
        <v>147</v>
      </c>
      <c r="F513" s="230" t="s">
        <v>2527</v>
      </c>
      <c r="G513" s="230" t="s">
        <v>2492</v>
      </c>
      <c r="H513" s="230" t="s">
        <v>2414</v>
      </c>
      <c r="I513" s="230" t="s">
        <v>76</v>
      </c>
      <c r="J513" s="230" t="s">
        <v>77</v>
      </c>
      <c r="K513" s="230" t="s">
        <v>26</v>
      </c>
      <c r="L513" s="230" t="s">
        <v>2414</v>
      </c>
      <c r="M513" s="230" t="s">
        <v>4518</v>
      </c>
      <c r="N513" s="230" t="s">
        <v>26</v>
      </c>
      <c r="Q513" s="230">
        <f>VLOOKUP(M513,LocID!$B$2:$I$1995,8, FALSE)</f>
        <v>387</v>
      </c>
    </row>
    <row r="514" spans="1:17" x14ac:dyDescent="0.25">
      <c r="A514" s="230" t="s">
        <v>8143</v>
      </c>
      <c r="B514" s="230">
        <v>1462</v>
      </c>
      <c r="C514" s="230" t="s">
        <v>5854</v>
      </c>
      <c r="D514" s="230">
        <v>2012.124</v>
      </c>
      <c r="E514" s="230" t="s">
        <v>147</v>
      </c>
      <c r="F514" s="230" t="s">
        <v>2528</v>
      </c>
      <c r="G514" s="230" t="s">
        <v>2467</v>
      </c>
      <c r="H514" s="230" t="s">
        <v>2414</v>
      </c>
      <c r="I514" s="230" t="s">
        <v>76</v>
      </c>
      <c r="J514" s="230" t="s">
        <v>77</v>
      </c>
      <c r="K514" s="230" t="s">
        <v>26</v>
      </c>
      <c r="L514" s="230" t="s">
        <v>2414</v>
      </c>
      <c r="M514" s="230" t="s">
        <v>4518</v>
      </c>
      <c r="N514" s="230" t="s">
        <v>26</v>
      </c>
      <c r="Q514" s="230">
        <f>VLOOKUP(M514,LocID!$B$2:$I$1995,8, FALSE)</f>
        <v>387</v>
      </c>
    </row>
    <row r="515" spans="1:17" x14ac:dyDescent="0.25">
      <c r="A515" s="230" t="s">
        <v>8144</v>
      </c>
      <c r="B515" s="230">
        <v>1463</v>
      </c>
      <c r="C515" s="230" t="s">
        <v>5854</v>
      </c>
      <c r="D515" s="230">
        <v>2012.0550000000001</v>
      </c>
      <c r="E515" s="230" t="s">
        <v>147</v>
      </c>
      <c r="F515" s="230" t="s">
        <v>189</v>
      </c>
      <c r="G515" s="230" t="s">
        <v>190</v>
      </c>
      <c r="H515" s="230" t="s">
        <v>191</v>
      </c>
      <c r="I515" s="230" t="s">
        <v>192</v>
      </c>
      <c r="J515" s="230" t="s">
        <v>51</v>
      </c>
      <c r="K515" s="230" t="s">
        <v>26</v>
      </c>
      <c r="L515" s="230" t="s">
        <v>191</v>
      </c>
      <c r="M515" s="230" t="s">
        <v>5917</v>
      </c>
      <c r="N515" s="230" t="s">
        <v>26</v>
      </c>
      <c r="Q515" s="230">
        <f>VLOOKUP(M515,LocID!$B$2:$I$1995,8, FALSE)</f>
        <v>20</v>
      </c>
    </row>
    <row r="516" spans="1:17" x14ac:dyDescent="0.25">
      <c r="A516" s="230" t="s">
        <v>8145</v>
      </c>
      <c r="B516" s="230">
        <v>1464</v>
      </c>
      <c r="C516" s="230" t="s">
        <v>5854</v>
      </c>
      <c r="D516" s="230">
        <v>2011.729</v>
      </c>
      <c r="E516" s="230" t="s">
        <v>147</v>
      </c>
      <c r="F516" s="230" t="s">
        <v>1039</v>
      </c>
      <c r="G516" s="230" t="s">
        <v>1037</v>
      </c>
      <c r="H516" s="230" t="s">
        <v>1038</v>
      </c>
      <c r="I516" s="230" t="s">
        <v>76</v>
      </c>
      <c r="J516" s="230" t="s">
        <v>77</v>
      </c>
      <c r="K516" s="230" t="s">
        <v>26</v>
      </c>
      <c r="L516" s="230" t="s">
        <v>1038</v>
      </c>
      <c r="M516" s="230" t="s">
        <v>6025</v>
      </c>
      <c r="N516" s="230" t="s">
        <v>26</v>
      </c>
      <c r="Q516" s="230">
        <f>VLOOKUP(M516,LocID!$B$2:$I$1995,8, FALSE)</f>
        <v>133</v>
      </c>
    </row>
    <row r="517" spans="1:17" x14ac:dyDescent="0.25">
      <c r="A517" s="230" t="s">
        <v>8146</v>
      </c>
      <c r="B517" s="230">
        <v>1465</v>
      </c>
      <c r="C517" s="230" t="s">
        <v>5854</v>
      </c>
      <c r="D517" s="230">
        <v>2012.1389999999999</v>
      </c>
      <c r="E517" s="230" t="s">
        <v>147</v>
      </c>
      <c r="F517" s="230" t="s">
        <v>3153</v>
      </c>
      <c r="G517" s="230" t="s">
        <v>3138</v>
      </c>
      <c r="H517" s="230" t="s">
        <v>3123</v>
      </c>
      <c r="I517" s="230" t="s">
        <v>76</v>
      </c>
      <c r="J517" s="230" t="s">
        <v>77</v>
      </c>
      <c r="K517" s="230" t="s">
        <v>23</v>
      </c>
      <c r="L517" s="230" t="s">
        <v>3123</v>
      </c>
      <c r="M517" s="230" t="s">
        <v>4524</v>
      </c>
      <c r="N517" s="230" t="s">
        <v>23</v>
      </c>
      <c r="Q517" s="230">
        <f>VLOOKUP(M517,LocID!$B$2:$I$1995,8, FALSE)</f>
        <v>473</v>
      </c>
    </row>
    <row r="518" spans="1:17" x14ac:dyDescent="0.25">
      <c r="A518" s="230" t="s">
        <v>8147</v>
      </c>
      <c r="B518" s="230">
        <v>1466</v>
      </c>
      <c r="C518" s="230" t="s">
        <v>5854</v>
      </c>
      <c r="D518" s="230">
        <v>2011.6759999999999</v>
      </c>
      <c r="E518" s="230" t="s">
        <v>147</v>
      </c>
      <c r="F518" s="230" t="s">
        <v>3413</v>
      </c>
      <c r="G518" s="230" t="s">
        <v>3341</v>
      </c>
      <c r="H518" s="230" t="s">
        <v>3294</v>
      </c>
      <c r="I518" s="230" t="s">
        <v>76</v>
      </c>
      <c r="J518" s="230" t="s">
        <v>77</v>
      </c>
      <c r="K518" s="230" t="s">
        <v>23</v>
      </c>
      <c r="L518" s="230" t="s">
        <v>3294</v>
      </c>
      <c r="M518" s="230" t="s">
        <v>4526</v>
      </c>
      <c r="N518" s="230" t="s">
        <v>23</v>
      </c>
      <c r="Q518" s="230">
        <f>VLOOKUP(M518,LocID!$B$2:$I$1995,8, FALSE)</f>
        <v>489</v>
      </c>
    </row>
    <row r="519" spans="1:17" x14ac:dyDescent="0.25">
      <c r="A519" s="230" t="s">
        <v>8148</v>
      </c>
      <c r="B519" s="230">
        <v>1467</v>
      </c>
      <c r="C519" s="230" t="s">
        <v>5854</v>
      </c>
      <c r="D519" s="230">
        <v>2011.825</v>
      </c>
      <c r="E519" s="230" t="s">
        <v>147</v>
      </c>
      <c r="F519" s="230" t="s">
        <v>3414</v>
      </c>
      <c r="G519" s="230" t="s">
        <v>3401</v>
      </c>
      <c r="H519" s="230" t="s">
        <v>3294</v>
      </c>
      <c r="I519" s="230" t="s">
        <v>76</v>
      </c>
      <c r="J519" s="230" t="s">
        <v>77</v>
      </c>
      <c r="K519" s="230" t="s">
        <v>23</v>
      </c>
      <c r="L519" s="230" t="s">
        <v>3294</v>
      </c>
      <c r="M519" s="230" t="s">
        <v>4526</v>
      </c>
      <c r="N519" s="230" t="s">
        <v>23</v>
      </c>
      <c r="Q519" s="230">
        <f>VLOOKUP(M519,LocID!$B$2:$I$1995,8, FALSE)</f>
        <v>489</v>
      </c>
    </row>
    <row r="520" spans="1:17" x14ac:dyDescent="0.25">
      <c r="A520" s="230" t="s">
        <v>8149</v>
      </c>
      <c r="B520" s="230">
        <v>1468</v>
      </c>
      <c r="C520" s="230" t="s">
        <v>5854</v>
      </c>
      <c r="D520" s="230">
        <v>2012.067</v>
      </c>
      <c r="E520" s="230" t="s">
        <v>147</v>
      </c>
      <c r="F520" s="230" t="s">
        <v>2529</v>
      </c>
      <c r="G520" s="230" t="s">
        <v>2423</v>
      </c>
      <c r="H520" s="230" t="s">
        <v>2414</v>
      </c>
      <c r="I520" s="230" t="s">
        <v>76</v>
      </c>
      <c r="J520" s="230" t="s">
        <v>77</v>
      </c>
      <c r="K520" s="230" t="s">
        <v>23</v>
      </c>
      <c r="L520" s="230" t="s">
        <v>2414</v>
      </c>
      <c r="M520" s="230" t="s">
        <v>4518</v>
      </c>
      <c r="N520" s="230" t="s">
        <v>23</v>
      </c>
      <c r="Q520" s="230">
        <f>VLOOKUP(M520,LocID!$B$2:$I$1995,8, FALSE)</f>
        <v>387</v>
      </c>
    </row>
    <row r="521" spans="1:17" x14ac:dyDescent="0.25">
      <c r="A521" s="230" t="s">
        <v>8150</v>
      </c>
      <c r="B521" s="230">
        <v>1469</v>
      </c>
      <c r="C521" s="230" t="s">
        <v>5854</v>
      </c>
      <c r="D521" s="230">
        <v>2012.106</v>
      </c>
      <c r="E521" s="230" t="s">
        <v>147</v>
      </c>
      <c r="F521" s="230" t="s">
        <v>4299</v>
      </c>
      <c r="G521" s="230" t="s">
        <v>4300</v>
      </c>
      <c r="H521" s="230" t="s">
        <v>2997</v>
      </c>
      <c r="I521" s="230" t="s">
        <v>2996</v>
      </c>
      <c r="J521" s="230" t="s">
        <v>55</v>
      </c>
      <c r="K521" s="230" t="s">
        <v>23</v>
      </c>
      <c r="L521" s="230" t="s">
        <v>2997</v>
      </c>
      <c r="M521" s="230" t="s">
        <v>4536</v>
      </c>
      <c r="N521" s="230" t="s">
        <v>23</v>
      </c>
      <c r="Q521" s="230">
        <f>VLOOKUP(M521,LocID!$B$2:$I$1995,8, FALSE)</f>
        <v>447</v>
      </c>
    </row>
    <row r="522" spans="1:17" x14ac:dyDescent="0.25">
      <c r="A522" s="230" t="s">
        <v>6860</v>
      </c>
      <c r="B522" s="230">
        <v>147</v>
      </c>
      <c r="C522" s="230" t="s">
        <v>5854</v>
      </c>
      <c r="D522" s="230">
        <v>2015.0719999999999</v>
      </c>
      <c r="E522" s="230" t="s">
        <v>138</v>
      </c>
      <c r="F522" s="230" t="s">
        <v>792</v>
      </c>
      <c r="G522" s="230" t="s">
        <v>777</v>
      </c>
      <c r="H522" s="230" t="s">
        <v>775</v>
      </c>
      <c r="I522" s="230" t="s">
        <v>49</v>
      </c>
      <c r="J522" s="230" t="s">
        <v>51</v>
      </c>
      <c r="K522" s="230" t="s">
        <v>23</v>
      </c>
      <c r="L522" s="230" t="s">
        <v>775</v>
      </c>
      <c r="M522" s="230" t="s">
        <v>5979</v>
      </c>
      <c r="N522" s="230" t="s">
        <v>23</v>
      </c>
      <c r="Q522" s="230">
        <f>VLOOKUP(M522,LocID!$B$2:$I$1995,8, FALSE)</f>
        <v>87</v>
      </c>
    </row>
    <row r="523" spans="1:17" x14ac:dyDescent="0.25">
      <c r="A523" s="230" t="s">
        <v>8151</v>
      </c>
      <c r="B523" s="230">
        <v>1470</v>
      </c>
      <c r="C523" s="230" t="s">
        <v>5854</v>
      </c>
      <c r="D523" s="230">
        <v>2011.808</v>
      </c>
      <c r="E523" s="230" t="s">
        <v>147</v>
      </c>
      <c r="F523" s="230" t="s">
        <v>855</v>
      </c>
      <c r="G523" s="230" t="s">
        <v>856</v>
      </c>
      <c r="H523" s="230" t="s">
        <v>852</v>
      </c>
      <c r="I523" s="230" t="s">
        <v>144</v>
      </c>
      <c r="J523" s="230" t="s">
        <v>51</v>
      </c>
      <c r="K523" s="230" t="s">
        <v>52</v>
      </c>
      <c r="L523" s="230" t="s">
        <v>852</v>
      </c>
      <c r="M523" s="230" t="s">
        <v>5993</v>
      </c>
      <c r="N523" s="230" t="s">
        <v>52</v>
      </c>
      <c r="Q523" s="230">
        <f>VLOOKUP(M523,LocID!$B$2:$I$1995,8, FALSE)</f>
        <v>101</v>
      </c>
    </row>
    <row r="524" spans="1:17" x14ac:dyDescent="0.25">
      <c r="A524" s="230" t="s">
        <v>8152</v>
      </c>
      <c r="B524" s="230">
        <v>1471</v>
      </c>
      <c r="C524" s="230" t="s">
        <v>5854</v>
      </c>
      <c r="D524" s="230">
        <v>2012.1859999999999</v>
      </c>
      <c r="E524" s="230" t="s">
        <v>147</v>
      </c>
      <c r="F524" s="230" t="s">
        <v>892</v>
      </c>
      <c r="G524" s="230" t="s">
        <v>893</v>
      </c>
      <c r="H524" s="230" t="s">
        <v>877</v>
      </c>
      <c r="I524" s="230" t="s">
        <v>208</v>
      </c>
      <c r="J524" s="230" t="s">
        <v>61</v>
      </c>
      <c r="K524" s="230" t="s">
        <v>26</v>
      </c>
      <c r="L524" s="230" t="s">
        <v>877</v>
      </c>
      <c r="M524" s="230" t="s">
        <v>5997</v>
      </c>
      <c r="N524" s="230" t="s">
        <v>26</v>
      </c>
      <c r="Q524" s="230">
        <f>VLOOKUP(M524,LocID!$B$2:$I$1995,8, FALSE)</f>
        <v>105</v>
      </c>
    </row>
    <row r="525" spans="1:17" x14ac:dyDescent="0.25">
      <c r="A525" s="230" t="s">
        <v>8153</v>
      </c>
      <c r="B525" s="230">
        <v>1472</v>
      </c>
      <c r="C525" s="230" t="s">
        <v>5854</v>
      </c>
      <c r="D525" s="230">
        <v>2012.144</v>
      </c>
      <c r="E525" s="230" t="s">
        <v>147</v>
      </c>
      <c r="F525" s="230" t="s">
        <v>463</v>
      </c>
      <c r="G525" s="230" t="s">
        <v>454</v>
      </c>
      <c r="H525" s="230" t="s">
        <v>446</v>
      </c>
      <c r="I525" s="230" t="s">
        <v>76</v>
      </c>
      <c r="J525" s="230" t="s">
        <v>77</v>
      </c>
      <c r="K525" s="230" t="s">
        <v>52</v>
      </c>
      <c r="L525" s="230" t="s">
        <v>446</v>
      </c>
      <c r="M525" s="230" t="s">
        <v>5947</v>
      </c>
      <c r="N525" s="230" t="s">
        <v>52</v>
      </c>
      <c r="Q525" s="230">
        <f>VLOOKUP(M525,LocID!$B$2:$I$1995,8, FALSE)</f>
        <v>52</v>
      </c>
    </row>
    <row r="526" spans="1:17" x14ac:dyDescent="0.25">
      <c r="A526" s="230" t="s">
        <v>8154</v>
      </c>
      <c r="B526" s="230">
        <v>1473</v>
      </c>
      <c r="C526" s="230" t="s">
        <v>5854</v>
      </c>
      <c r="D526" s="230">
        <v>2012.165</v>
      </c>
      <c r="E526" s="230" t="s">
        <v>147</v>
      </c>
      <c r="F526" s="230" t="s">
        <v>1853</v>
      </c>
      <c r="G526" s="230" t="s">
        <v>1854</v>
      </c>
      <c r="H526" s="230" t="s">
        <v>1832</v>
      </c>
      <c r="I526" s="230" t="s">
        <v>76</v>
      </c>
      <c r="J526" s="230" t="s">
        <v>77</v>
      </c>
      <c r="K526" s="230" t="s">
        <v>23</v>
      </c>
      <c r="L526" s="230" t="s">
        <v>1832</v>
      </c>
      <c r="M526" s="230" t="s">
        <v>4512</v>
      </c>
      <c r="N526" s="230" t="s">
        <v>23</v>
      </c>
      <c r="Q526" s="230">
        <f>VLOOKUP(M526,LocID!$B$2:$I$1995,8, FALSE)</f>
        <v>300</v>
      </c>
    </row>
    <row r="527" spans="1:17" x14ac:dyDescent="0.25">
      <c r="A527" s="230" t="s">
        <v>8155</v>
      </c>
      <c r="B527" s="230">
        <v>1474</v>
      </c>
      <c r="C527" s="230" t="s">
        <v>5854</v>
      </c>
      <c r="D527" s="230">
        <v>2011.8019999999999</v>
      </c>
      <c r="E527" s="230" t="s">
        <v>147</v>
      </c>
      <c r="F527" s="230" t="s">
        <v>920</v>
      </c>
      <c r="G527" s="230" t="s">
        <v>921</v>
      </c>
      <c r="H527" s="230" t="s">
        <v>922</v>
      </c>
      <c r="I527" s="230" t="s">
        <v>60</v>
      </c>
      <c r="J527" s="230" t="s">
        <v>61</v>
      </c>
      <c r="K527" s="230" t="s">
        <v>52</v>
      </c>
      <c r="L527" s="230" t="s">
        <v>922</v>
      </c>
      <c r="M527" s="230" t="s">
        <v>6001</v>
      </c>
      <c r="N527" s="230" t="s">
        <v>52</v>
      </c>
      <c r="Q527" s="230">
        <f>VLOOKUP(M527,LocID!$B$2:$I$1995,8, FALSE)</f>
        <v>109</v>
      </c>
    </row>
    <row r="528" spans="1:17" x14ac:dyDescent="0.25">
      <c r="A528" s="230" t="s">
        <v>8156</v>
      </c>
      <c r="B528" s="230">
        <v>1475</v>
      </c>
      <c r="C528" s="230" t="s">
        <v>5854</v>
      </c>
      <c r="D528" s="230">
        <v>2012.019</v>
      </c>
      <c r="E528" s="230" t="s">
        <v>147</v>
      </c>
      <c r="F528" s="230" t="s">
        <v>781</v>
      </c>
      <c r="G528" s="230" t="s">
        <v>774</v>
      </c>
      <c r="H528" s="230" t="s">
        <v>775</v>
      </c>
      <c r="I528" s="230" t="s">
        <v>49</v>
      </c>
      <c r="J528" s="230" t="s">
        <v>51</v>
      </c>
      <c r="K528" s="230" t="s">
        <v>52</v>
      </c>
      <c r="L528" s="230" t="s">
        <v>775</v>
      </c>
      <c r="M528" s="230" t="s">
        <v>5979</v>
      </c>
      <c r="N528" s="230" t="s">
        <v>52</v>
      </c>
      <c r="Q528" s="230">
        <f>VLOOKUP(M528,LocID!$B$2:$I$1995,8, FALSE)</f>
        <v>87</v>
      </c>
    </row>
    <row r="529" spans="1:17" x14ac:dyDescent="0.25">
      <c r="A529" s="230" t="s">
        <v>8157</v>
      </c>
      <c r="B529" s="230">
        <v>1476</v>
      </c>
      <c r="C529" s="230" t="s">
        <v>5854</v>
      </c>
      <c r="D529" s="230">
        <v>2012.0640000000001</v>
      </c>
      <c r="E529" s="230" t="s">
        <v>147</v>
      </c>
      <c r="F529" s="230" t="s">
        <v>2300</v>
      </c>
      <c r="G529" s="230" t="s">
        <v>697</v>
      </c>
      <c r="H529" s="230" t="s">
        <v>2273</v>
      </c>
      <c r="I529" s="230" t="s">
        <v>107</v>
      </c>
      <c r="J529" s="230" t="s">
        <v>51</v>
      </c>
      <c r="K529" s="230" t="s">
        <v>23</v>
      </c>
      <c r="L529" s="230" t="s">
        <v>2273</v>
      </c>
      <c r="M529" s="230" t="s">
        <v>4516</v>
      </c>
      <c r="N529" s="230" t="s">
        <v>23</v>
      </c>
      <c r="Q529" s="230">
        <f>VLOOKUP(M529,LocID!$B$2:$I$1995,8, FALSE)</f>
        <v>370</v>
      </c>
    </row>
    <row r="530" spans="1:17" x14ac:dyDescent="0.25">
      <c r="A530" s="230" t="s">
        <v>8158</v>
      </c>
      <c r="B530" s="230">
        <v>1477</v>
      </c>
      <c r="C530" s="230" t="s">
        <v>5854</v>
      </c>
      <c r="D530" s="230">
        <v>2012.06</v>
      </c>
      <c r="E530" s="230" t="s">
        <v>147</v>
      </c>
      <c r="F530" s="230" t="s">
        <v>217</v>
      </c>
      <c r="G530" s="230" t="s">
        <v>218</v>
      </c>
      <c r="H530" s="230" t="s">
        <v>214</v>
      </c>
      <c r="I530" s="230" t="s">
        <v>219</v>
      </c>
      <c r="J530" s="230" t="s">
        <v>220</v>
      </c>
      <c r="K530" s="230" t="s">
        <v>52</v>
      </c>
      <c r="L530" s="230" t="s">
        <v>214</v>
      </c>
      <c r="M530" s="230" t="s">
        <v>5922</v>
      </c>
      <c r="N530" s="230" t="s">
        <v>52</v>
      </c>
      <c r="Q530" s="230">
        <f>VLOOKUP(M530,LocID!$B$2:$I$1995,8, FALSE)</f>
        <v>24</v>
      </c>
    </row>
    <row r="531" spans="1:17" x14ac:dyDescent="0.25">
      <c r="A531" s="230" t="s">
        <v>8159</v>
      </c>
      <c r="B531" s="230">
        <v>1478</v>
      </c>
      <c r="C531" s="230" t="s">
        <v>5854</v>
      </c>
      <c r="D531" s="230">
        <v>2011.7159999999999</v>
      </c>
      <c r="E531" s="230" t="s">
        <v>147</v>
      </c>
      <c r="F531" s="230" t="s">
        <v>148</v>
      </c>
      <c r="G531" s="230" t="s">
        <v>142</v>
      </c>
      <c r="H531" s="230" t="s">
        <v>143</v>
      </c>
      <c r="I531" s="230" t="s">
        <v>144</v>
      </c>
      <c r="J531" s="230" t="s">
        <v>51</v>
      </c>
      <c r="K531" s="230" t="s">
        <v>52</v>
      </c>
      <c r="L531" s="230" t="s">
        <v>143</v>
      </c>
      <c r="M531" s="230" t="s">
        <v>5908</v>
      </c>
      <c r="N531" s="230" t="s">
        <v>52</v>
      </c>
      <c r="Q531" s="230">
        <f>VLOOKUP(M531,LocID!$B$2:$I$1995,8, FALSE)</f>
        <v>11</v>
      </c>
    </row>
    <row r="532" spans="1:17" x14ac:dyDescent="0.25">
      <c r="A532" s="230" t="s">
        <v>8160</v>
      </c>
      <c r="B532" s="230">
        <v>1479</v>
      </c>
      <c r="C532" s="230" t="s">
        <v>5854</v>
      </c>
      <c r="D532" s="230">
        <v>2012.2280000000001</v>
      </c>
      <c r="E532" s="230" t="s">
        <v>147</v>
      </c>
      <c r="F532" s="230" t="s">
        <v>569</v>
      </c>
      <c r="G532" s="230" t="s">
        <v>570</v>
      </c>
      <c r="H532" s="230" t="s">
        <v>533</v>
      </c>
      <c r="I532" s="230" t="s">
        <v>49</v>
      </c>
      <c r="J532" s="230" t="s">
        <v>51</v>
      </c>
      <c r="K532" s="230" t="s">
        <v>26</v>
      </c>
      <c r="L532" s="230" t="s">
        <v>533</v>
      </c>
      <c r="M532" s="230" t="s">
        <v>4499</v>
      </c>
      <c r="N532" s="230" t="s">
        <v>26</v>
      </c>
      <c r="Q532" s="230">
        <f>VLOOKUP(M532,LocID!$B$2:$I$1995,8, FALSE)</f>
        <v>65</v>
      </c>
    </row>
    <row r="533" spans="1:17" x14ac:dyDescent="0.25">
      <c r="A533" s="230" t="s">
        <v>6861</v>
      </c>
      <c r="B533" s="230">
        <v>148</v>
      </c>
      <c r="C533" s="230" t="s">
        <v>5854</v>
      </c>
      <c r="D533" s="230">
        <v>2015.0737999999999</v>
      </c>
      <c r="E533" s="230" t="s">
        <v>138</v>
      </c>
      <c r="F533" s="230" t="s">
        <v>4362</v>
      </c>
      <c r="G533" s="230" t="s">
        <v>4363</v>
      </c>
      <c r="H533" s="230" t="s">
        <v>4364</v>
      </c>
      <c r="I533" s="230" t="s">
        <v>432</v>
      </c>
      <c r="J533" s="230" t="s">
        <v>61</v>
      </c>
      <c r="K533" s="230" t="s">
        <v>23</v>
      </c>
      <c r="L533" s="230" t="s">
        <v>4364</v>
      </c>
      <c r="M533" s="230" t="s">
        <v>6432</v>
      </c>
      <c r="N533" s="230" t="s">
        <v>23</v>
      </c>
      <c r="Q533" s="230">
        <f>VLOOKUP(M533,LocID!$B$2:$I$1995,8, FALSE)</f>
        <v>587</v>
      </c>
    </row>
    <row r="534" spans="1:17" x14ac:dyDescent="0.25">
      <c r="A534" s="230" t="s">
        <v>8161</v>
      </c>
      <c r="B534" s="230">
        <v>1480</v>
      </c>
      <c r="C534" s="230" t="s">
        <v>5854</v>
      </c>
      <c r="D534" s="230">
        <v>2012.0609999999999</v>
      </c>
      <c r="E534" s="230" t="s">
        <v>147</v>
      </c>
      <c r="F534" s="230" t="s">
        <v>464</v>
      </c>
      <c r="G534" s="230" t="s">
        <v>465</v>
      </c>
      <c r="H534" s="230" t="s">
        <v>446</v>
      </c>
      <c r="I534" s="230" t="s">
        <v>76</v>
      </c>
      <c r="J534" s="230" t="s">
        <v>77</v>
      </c>
      <c r="K534" s="230" t="s">
        <v>98</v>
      </c>
      <c r="L534" s="230" t="s">
        <v>446</v>
      </c>
      <c r="M534" s="230" t="s">
        <v>5947</v>
      </c>
      <c r="N534" s="230" t="s">
        <v>98</v>
      </c>
      <c r="Q534" s="230">
        <f>VLOOKUP(M534,LocID!$B$2:$I$1995,8, FALSE)</f>
        <v>52</v>
      </c>
    </row>
    <row r="535" spans="1:17" x14ac:dyDescent="0.25">
      <c r="A535" s="230" t="s">
        <v>8162</v>
      </c>
      <c r="B535" s="230">
        <v>1481</v>
      </c>
      <c r="C535" s="230" t="s">
        <v>5854</v>
      </c>
      <c r="D535" s="230">
        <v>2012.163</v>
      </c>
      <c r="E535" s="230" t="s">
        <v>147</v>
      </c>
      <c r="F535" s="230" t="s">
        <v>1189</v>
      </c>
      <c r="G535" s="230" t="s">
        <v>1186</v>
      </c>
      <c r="H535" s="230" t="s">
        <v>1187</v>
      </c>
      <c r="I535" s="230" t="s">
        <v>261</v>
      </c>
      <c r="J535" s="230" t="s">
        <v>123</v>
      </c>
      <c r="K535" s="230" t="s">
        <v>52</v>
      </c>
      <c r="L535" s="230" t="s">
        <v>1187</v>
      </c>
      <c r="M535" s="230" t="s">
        <v>6055</v>
      </c>
      <c r="N535" s="230" t="s">
        <v>52</v>
      </c>
      <c r="Q535" s="230">
        <f>VLOOKUP(M535,LocID!$B$2:$I$1995,8, FALSE)</f>
        <v>166</v>
      </c>
    </row>
    <row r="536" spans="1:17" x14ac:dyDescent="0.25">
      <c r="A536" s="230" t="s">
        <v>8163</v>
      </c>
      <c r="B536" s="230">
        <v>1482</v>
      </c>
      <c r="C536" s="230" t="s">
        <v>5854</v>
      </c>
      <c r="D536" s="230">
        <v>2011.684</v>
      </c>
      <c r="E536" s="230" t="s">
        <v>147</v>
      </c>
      <c r="F536" s="230" t="s">
        <v>2768</v>
      </c>
      <c r="G536" s="230" t="s">
        <v>2766</v>
      </c>
      <c r="H536" s="230" t="s">
        <v>2764</v>
      </c>
      <c r="I536" s="230" t="s">
        <v>1276</v>
      </c>
      <c r="J536" s="230" t="s">
        <v>128</v>
      </c>
      <c r="K536" s="230" t="s">
        <v>52</v>
      </c>
      <c r="L536" s="230" t="s">
        <v>2764</v>
      </c>
      <c r="M536" s="230" t="s">
        <v>6282</v>
      </c>
      <c r="N536" s="230" t="s">
        <v>52</v>
      </c>
      <c r="Q536" s="230">
        <f>VLOOKUP(M536,LocID!$B$2:$I$1995,8, FALSE)</f>
        <v>414</v>
      </c>
    </row>
    <row r="537" spans="1:17" x14ac:dyDescent="0.25">
      <c r="A537" s="230" t="s">
        <v>8164</v>
      </c>
      <c r="B537" s="230">
        <v>1483</v>
      </c>
      <c r="C537" s="230" t="s">
        <v>5854</v>
      </c>
      <c r="D537" s="230">
        <v>2012.1089999999999</v>
      </c>
      <c r="E537" s="230" t="s">
        <v>147</v>
      </c>
      <c r="F537" s="230" t="s">
        <v>2681</v>
      </c>
      <c r="G537" s="230" t="s">
        <v>2682</v>
      </c>
      <c r="H537" s="230" t="s">
        <v>2683</v>
      </c>
      <c r="I537" s="230" t="s">
        <v>165</v>
      </c>
      <c r="J537" s="230" t="s">
        <v>161</v>
      </c>
      <c r="K537" s="230" t="s">
        <v>52</v>
      </c>
      <c r="L537" s="230" t="s">
        <v>2683</v>
      </c>
      <c r="M537" s="230" t="s">
        <v>6267</v>
      </c>
      <c r="N537" s="230" t="s">
        <v>52</v>
      </c>
      <c r="Q537" s="230">
        <f>VLOOKUP(M537,LocID!$B$2:$I$1995,8, FALSE)</f>
        <v>398</v>
      </c>
    </row>
    <row r="538" spans="1:17" x14ac:dyDescent="0.25">
      <c r="A538" s="230" t="s">
        <v>8165</v>
      </c>
      <c r="B538" s="230">
        <v>1484</v>
      </c>
      <c r="C538" s="230" t="s">
        <v>5854</v>
      </c>
      <c r="D538" s="230">
        <v>2012.1769999999999</v>
      </c>
      <c r="E538" s="230" t="s">
        <v>147</v>
      </c>
      <c r="F538" s="230" t="s">
        <v>3917</v>
      </c>
      <c r="G538" s="230" t="s">
        <v>3908</v>
      </c>
      <c r="H538" s="230" t="s">
        <v>3906</v>
      </c>
      <c r="I538" s="230" t="s">
        <v>76</v>
      </c>
      <c r="J538" s="230" t="s">
        <v>77</v>
      </c>
      <c r="K538" s="230" t="s">
        <v>26</v>
      </c>
      <c r="L538" s="230" t="s">
        <v>3906</v>
      </c>
      <c r="M538" s="230" t="s">
        <v>4532</v>
      </c>
      <c r="N538" s="230" t="s">
        <v>26</v>
      </c>
      <c r="Q538" s="230">
        <f>VLOOKUP(M538,LocID!$B$2:$I$1995,8, FALSE)</f>
        <v>527</v>
      </c>
    </row>
    <row r="539" spans="1:17" x14ac:dyDescent="0.25">
      <c r="A539" s="230" t="s">
        <v>8166</v>
      </c>
      <c r="B539" s="230">
        <v>1485</v>
      </c>
      <c r="C539" s="230" t="s">
        <v>5854</v>
      </c>
      <c r="D539" s="230">
        <v>2012.1780000000001</v>
      </c>
      <c r="E539" s="230" t="s">
        <v>147</v>
      </c>
      <c r="F539" s="230" t="s">
        <v>3918</v>
      </c>
      <c r="G539" s="230" t="s">
        <v>3908</v>
      </c>
      <c r="H539" s="230" t="s">
        <v>3906</v>
      </c>
      <c r="I539" s="230" t="s">
        <v>76</v>
      </c>
      <c r="J539" s="230" t="s">
        <v>77</v>
      </c>
      <c r="K539" s="230" t="s">
        <v>26</v>
      </c>
      <c r="L539" s="230" t="s">
        <v>3906</v>
      </c>
      <c r="M539" s="230" t="s">
        <v>4532</v>
      </c>
      <c r="N539" s="230" t="s">
        <v>26</v>
      </c>
      <c r="Q539" s="230">
        <f>VLOOKUP(M539,LocID!$B$2:$I$1995,8, FALSE)</f>
        <v>527</v>
      </c>
    </row>
    <row r="540" spans="1:17" x14ac:dyDescent="0.25">
      <c r="A540" s="230" t="s">
        <v>8167</v>
      </c>
      <c r="B540" s="230">
        <v>1486</v>
      </c>
      <c r="C540" s="230" t="s">
        <v>5854</v>
      </c>
      <c r="D540" s="230">
        <v>2012.1990000000001</v>
      </c>
      <c r="E540" s="230" t="s">
        <v>147</v>
      </c>
      <c r="F540" s="230" t="s">
        <v>4102</v>
      </c>
      <c r="G540" s="230" t="s">
        <v>4103</v>
      </c>
      <c r="H540" s="230" t="s">
        <v>4104</v>
      </c>
      <c r="I540" s="230" t="s">
        <v>76</v>
      </c>
      <c r="J540" s="230" t="s">
        <v>77</v>
      </c>
      <c r="K540" s="230" t="s">
        <v>23</v>
      </c>
      <c r="L540" s="230" t="s">
        <v>4104</v>
      </c>
      <c r="M540" s="230" t="s">
        <v>6404</v>
      </c>
      <c r="N540" s="230" t="s">
        <v>23</v>
      </c>
      <c r="Q540" s="230">
        <f>VLOOKUP(M540,LocID!$B$2:$I$1995,8, FALSE)</f>
        <v>558</v>
      </c>
    </row>
    <row r="541" spans="1:17" x14ac:dyDescent="0.25">
      <c r="A541" s="230" t="s">
        <v>8168</v>
      </c>
      <c r="B541" s="230">
        <v>1487</v>
      </c>
      <c r="C541" s="230" t="s">
        <v>5854</v>
      </c>
      <c r="D541" s="230">
        <v>2011.644</v>
      </c>
      <c r="E541" s="230" t="s">
        <v>147</v>
      </c>
      <c r="F541" s="230" t="s">
        <v>2530</v>
      </c>
      <c r="G541" s="230" t="s">
        <v>2531</v>
      </c>
      <c r="H541" s="230" t="s">
        <v>2414</v>
      </c>
      <c r="I541" s="230" t="s">
        <v>76</v>
      </c>
      <c r="J541" s="230" t="s">
        <v>77</v>
      </c>
      <c r="K541" s="230" t="s">
        <v>52</v>
      </c>
      <c r="L541" s="230" t="s">
        <v>2414</v>
      </c>
      <c r="M541" s="230" t="s">
        <v>4518</v>
      </c>
      <c r="N541" s="230" t="s">
        <v>52</v>
      </c>
      <c r="Q541" s="230">
        <f>VLOOKUP(M541,LocID!$B$2:$I$1995,8, FALSE)</f>
        <v>387</v>
      </c>
    </row>
    <row r="542" spans="1:17" x14ac:dyDescent="0.25">
      <c r="A542" s="230" t="s">
        <v>8169</v>
      </c>
      <c r="B542" s="230">
        <v>1488</v>
      </c>
      <c r="C542" s="230" t="s">
        <v>5854</v>
      </c>
      <c r="D542" s="230">
        <v>2012.037</v>
      </c>
      <c r="E542" s="230" t="s">
        <v>147</v>
      </c>
      <c r="F542" s="230" t="s">
        <v>2301</v>
      </c>
      <c r="G542" s="230" t="s">
        <v>1090</v>
      </c>
      <c r="H542" s="230" t="s">
        <v>2273</v>
      </c>
      <c r="I542" s="230" t="s">
        <v>107</v>
      </c>
      <c r="J542" s="230" t="s">
        <v>51</v>
      </c>
      <c r="K542" s="230" t="s">
        <v>23</v>
      </c>
      <c r="L542" s="230" t="s">
        <v>2273</v>
      </c>
      <c r="M542" s="230" t="s">
        <v>4516</v>
      </c>
      <c r="N542" s="230" t="s">
        <v>23</v>
      </c>
      <c r="Q542" s="230">
        <f>VLOOKUP(M542,LocID!$B$2:$I$1995,8, FALSE)</f>
        <v>370</v>
      </c>
    </row>
    <row r="543" spans="1:17" x14ac:dyDescent="0.25">
      <c r="A543" s="230" t="s">
        <v>8170</v>
      </c>
      <c r="B543" s="230">
        <v>1489</v>
      </c>
      <c r="C543" s="230" t="s">
        <v>5854</v>
      </c>
      <c r="D543" s="230">
        <v>2012.0340000000001</v>
      </c>
      <c r="E543" s="230" t="s">
        <v>147</v>
      </c>
      <c r="F543" s="230" t="s">
        <v>1598</v>
      </c>
      <c r="G543" s="230" t="s">
        <v>1599</v>
      </c>
      <c r="H543" s="230" t="s">
        <v>1600</v>
      </c>
      <c r="I543" s="230" t="s">
        <v>432</v>
      </c>
      <c r="J543" s="230" t="s">
        <v>61</v>
      </c>
      <c r="K543" s="230" t="s">
        <v>52</v>
      </c>
      <c r="L543" s="230" t="s">
        <v>1600</v>
      </c>
      <c r="M543" s="230" t="s">
        <v>6129</v>
      </c>
      <c r="N543" s="230" t="s">
        <v>52</v>
      </c>
      <c r="Q543" s="230">
        <f>VLOOKUP(M543,LocID!$B$2:$I$1995,8, FALSE)</f>
        <v>251</v>
      </c>
    </row>
    <row r="544" spans="1:17" x14ac:dyDescent="0.25">
      <c r="A544" s="230" t="s">
        <v>6862</v>
      </c>
      <c r="B544" s="230">
        <v>149</v>
      </c>
      <c r="C544" s="230" t="s">
        <v>5854</v>
      </c>
      <c r="D544" s="230">
        <v>2015.0778</v>
      </c>
      <c r="E544" s="230" t="s">
        <v>138</v>
      </c>
      <c r="F544" s="230" t="s">
        <v>226</v>
      </c>
      <c r="G544" s="230" t="s">
        <v>218</v>
      </c>
      <c r="H544" s="230" t="s">
        <v>214</v>
      </c>
      <c r="I544" s="230" t="s">
        <v>219</v>
      </c>
      <c r="J544" s="230" t="s">
        <v>220</v>
      </c>
      <c r="K544" s="230" t="s">
        <v>52</v>
      </c>
      <c r="L544" s="230" t="s">
        <v>214</v>
      </c>
      <c r="M544" s="230" t="s">
        <v>5922</v>
      </c>
      <c r="N544" s="230" t="s">
        <v>52</v>
      </c>
      <c r="Q544" s="230">
        <f>VLOOKUP(M544,LocID!$B$2:$I$1995,8, FALSE)</f>
        <v>24</v>
      </c>
    </row>
    <row r="545" spans="1:17" x14ac:dyDescent="0.25">
      <c r="A545" s="230" t="s">
        <v>8171</v>
      </c>
      <c r="B545" s="230">
        <v>1490</v>
      </c>
      <c r="C545" s="230" t="s">
        <v>5854</v>
      </c>
      <c r="D545" s="230">
        <v>2012.1969999999999</v>
      </c>
      <c r="E545" s="230" t="s">
        <v>147</v>
      </c>
      <c r="F545" s="230" t="s">
        <v>4301</v>
      </c>
      <c r="G545" s="230" t="s">
        <v>4302</v>
      </c>
      <c r="H545" s="230" t="s">
        <v>2997</v>
      </c>
      <c r="I545" s="230" t="s">
        <v>2996</v>
      </c>
      <c r="J545" s="230" t="s">
        <v>51</v>
      </c>
      <c r="K545" s="230" t="s">
        <v>98</v>
      </c>
      <c r="L545" s="230" t="s">
        <v>2997</v>
      </c>
      <c r="M545" s="230" t="s">
        <v>4536</v>
      </c>
      <c r="N545" s="230" t="s">
        <v>98</v>
      </c>
      <c r="Q545" s="230">
        <f>VLOOKUP(M545,LocID!$B$2:$I$1995,8, FALSE)</f>
        <v>447</v>
      </c>
    </row>
    <row r="546" spans="1:17" x14ac:dyDescent="0.25">
      <c r="A546" s="230" t="s">
        <v>8172</v>
      </c>
      <c r="B546" s="230">
        <v>1491</v>
      </c>
      <c r="C546" s="230" t="s">
        <v>5854</v>
      </c>
      <c r="D546" s="230">
        <v>2011.8440000000001</v>
      </c>
      <c r="E546" s="230" t="s">
        <v>147</v>
      </c>
      <c r="F546" s="230" t="s">
        <v>1625</v>
      </c>
      <c r="G546" s="230" t="s">
        <v>1626</v>
      </c>
      <c r="H546" s="230" t="s">
        <v>1618</v>
      </c>
      <c r="I546" s="230" t="s">
        <v>673</v>
      </c>
      <c r="J546" s="230" t="s">
        <v>61</v>
      </c>
      <c r="K546" s="230" t="s">
        <v>52</v>
      </c>
      <c r="L546" s="230" t="s">
        <v>1618</v>
      </c>
      <c r="M546" s="230" t="s">
        <v>6135</v>
      </c>
      <c r="N546" s="230" t="s">
        <v>52</v>
      </c>
      <c r="Q546" s="230">
        <f>VLOOKUP(M546,LocID!$B$2:$I$1995,8, FALSE)</f>
        <v>257</v>
      </c>
    </row>
    <row r="547" spans="1:17" x14ac:dyDescent="0.25">
      <c r="A547" s="230" t="s">
        <v>8173</v>
      </c>
      <c r="B547" s="230">
        <v>1492</v>
      </c>
      <c r="C547" s="230" t="s">
        <v>5854</v>
      </c>
      <c r="D547" s="230">
        <v>2012.056</v>
      </c>
      <c r="E547" s="230" t="s">
        <v>147</v>
      </c>
      <c r="F547" s="230" t="s">
        <v>1627</v>
      </c>
      <c r="G547" s="230" t="s">
        <v>1617</v>
      </c>
      <c r="H547" s="230" t="s">
        <v>1618</v>
      </c>
      <c r="I547" s="230" t="s">
        <v>673</v>
      </c>
      <c r="J547" s="230" t="s">
        <v>61</v>
      </c>
      <c r="K547" s="230" t="s">
        <v>52</v>
      </c>
      <c r="L547" s="230" t="s">
        <v>1618</v>
      </c>
      <c r="M547" s="230" t="s">
        <v>6135</v>
      </c>
      <c r="N547" s="230" t="s">
        <v>52</v>
      </c>
      <c r="Q547" s="230">
        <f>VLOOKUP(M547,LocID!$B$2:$I$1995,8, FALSE)</f>
        <v>257</v>
      </c>
    </row>
    <row r="548" spans="1:17" x14ac:dyDescent="0.25">
      <c r="A548" s="230" t="s">
        <v>8174</v>
      </c>
      <c r="B548" s="230">
        <v>1493</v>
      </c>
      <c r="C548" s="230" t="s">
        <v>5854</v>
      </c>
      <c r="D548" s="230">
        <v>2011.769</v>
      </c>
      <c r="E548" s="230" t="s">
        <v>147</v>
      </c>
      <c r="F548" s="230" t="s">
        <v>1791</v>
      </c>
      <c r="G548" s="230" t="s">
        <v>1789</v>
      </c>
      <c r="H548" s="230" t="s">
        <v>1790</v>
      </c>
      <c r="I548" s="230" t="s">
        <v>76</v>
      </c>
      <c r="J548" s="230" t="s">
        <v>77</v>
      </c>
      <c r="K548" s="230" t="s">
        <v>23</v>
      </c>
      <c r="L548" s="230" t="s">
        <v>1790</v>
      </c>
      <c r="M548" s="230" t="s">
        <v>6170</v>
      </c>
      <c r="N548" s="230" t="s">
        <v>23</v>
      </c>
      <c r="Q548" s="230">
        <f>VLOOKUP(M548,LocID!$B$2:$I$1995,8, FALSE)</f>
        <v>293</v>
      </c>
    </row>
    <row r="549" spans="1:17" x14ac:dyDescent="0.25">
      <c r="A549" s="230" t="s">
        <v>8175</v>
      </c>
      <c r="B549" s="230">
        <v>1494</v>
      </c>
      <c r="C549" s="230" t="s">
        <v>5854</v>
      </c>
      <c r="D549" s="230">
        <v>2011.7619999999999</v>
      </c>
      <c r="E549" s="230" t="s">
        <v>147</v>
      </c>
      <c r="F549" s="230" t="s">
        <v>1174</v>
      </c>
      <c r="G549" s="230" t="s">
        <v>1175</v>
      </c>
      <c r="H549" s="230" t="s">
        <v>1176</v>
      </c>
      <c r="I549" s="230" t="s">
        <v>76</v>
      </c>
      <c r="J549" s="230" t="s">
        <v>77</v>
      </c>
      <c r="K549" s="230" t="s">
        <v>98</v>
      </c>
      <c r="L549" s="230" t="s">
        <v>1176</v>
      </c>
      <c r="M549" s="230" t="s">
        <v>6053</v>
      </c>
      <c r="N549" s="230" t="s">
        <v>98</v>
      </c>
      <c r="Q549" s="230">
        <f>VLOOKUP(M549,LocID!$B$2:$I$1995,8, FALSE)</f>
        <v>164</v>
      </c>
    </row>
    <row r="550" spans="1:17" x14ac:dyDescent="0.25">
      <c r="A550" s="230" t="s">
        <v>8176</v>
      </c>
      <c r="B550" s="230">
        <v>1495</v>
      </c>
      <c r="C550" s="230" t="s">
        <v>5854</v>
      </c>
      <c r="D550" s="230">
        <v>2012.1849999999999</v>
      </c>
      <c r="E550" s="230" t="s">
        <v>147</v>
      </c>
      <c r="F550" s="230" t="s">
        <v>1876</v>
      </c>
      <c r="G550" s="230" t="s">
        <v>1877</v>
      </c>
      <c r="H550" s="230" t="s">
        <v>1878</v>
      </c>
      <c r="I550" s="230" t="s">
        <v>76</v>
      </c>
      <c r="J550" s="230" t="s">
        <v>77</v>
      </c>
      <c r="K550" s="230" t="s">
        <v>26</v>
      </c>
      <c r="L550" s="230" t="s">
        <v>1878</v>
      </c>
      <c r="M550" s="230" t="s">
        <v>6177</v>
      </c>
      <c r="N550" s="230" t="s">
        <v>26</v>
      </c>
      <c r="Q550" s="230">
        <f>VLOOKUP(M550,LocID!$B$2:$I$1995,8, FALSE)</f>
        <v>301</v>
      </c>
    </row>
    <row r="551" spans="1:17" x14ac:dyDescent="0.25">
      <c r="A551" s="230" t="s">
        <v>8177</v>
      </c>
      <c r="B551" s="230">
        <v>1496</v>
      </c>
      <c r="C551" s="230" t="s">
        <v>5854</v>
      </c>
      <c r="D551" s="230">
        <v>2012.2159999999999</v>
      </c>
      <c r="E551" s="230" t="s">
        <v>147</v>
      </c>
      <c r="F551" s="230" t="s">
        <v>1882</v>
      </c>
      <c r="G551" s="230" t="s">
        <v>1883</v>
      </c>
      <c r="H551" s="230" t="s">
        <v>1881</v>
      </c>
      <c r="I551" s="230" t="s">
        <v>1301</v>
      </c>
      <c r="J551" s="230" t="s">
        <v>220</v>
      </c>
      <c r="K551" s="230" t="s">
        <v>26</v>
      </c>
      <c r="L551" s="230" t="s">
        <v>1881</v>
      </c>
      <c r="M551" s="230" t="s">
        <v>6178</v>
      </c>
      <c r="N551" s="230" t="s">
        <v>26</v>
      </c>
      <c r="Q551" s="230">
        <f>VLOOKUP(M551,LocID!$B$2:$I$1995,8, FALSE)</f>
        <v>302</v>
      </c>
    </row>
    <row r="552" spans="1:17" x14ac:dyDescent="0.25">
      <c r="A552" s="230" t="s">
        <v>8178</v>
      </c>
      <c r="B552" s="230">
        <v>1497</v>
      </c>
      <c r="C552" s="230" t="s">
        <v>5854</v>
      </c>
      <c r="D552" s="230">
        <v>2011.7660000000001</v>
      </c>
      <c r="E552" s="230" t="s">
        <v>147</v>
      </c>
      <c r="F552" s="230" t="s">
        <v>1923</v>
      </c>
      <c r="G552" s="230" t="s">
        <v>1924</v>
      </c>
      <c r="H552" s="230" t="s">
        <v>1925</v>
      </c>
      <c r="I552" s="230" t="s">
        <v>244</v>
      </c>
      <c r="J552" s="230" t="s">
        <v>245</v>
      </c>
      <c r="K552" s="230" t="s">
        <v>26</v>
      </c>
      <c r="L552" s="230" t="s">
        <v>1925</v>
      </c>
      <c r="M552" s="230" t="s">
        <v>6186</v>
      </c>
      <c r="N552" s="230" t="s">
        <v>26</v>
      </c>
      <c r="Q552" s="230">
        <f>VLOOKUP(M552,LocID!$B$2:$I$1995,8, FALSE)</f>
        <v>310</v>
      </c>
    </row>
    <row r="553" spans="1:17" x14ac:dyDescent="0.25">
      <c r="A553" s="230" t="s">
        <v>8179</v>
      </c>
      <c r="B553" s="230">
        <v>1498</v>
      </c>
      <c r="C553" s="230" t="s">
        <v>5854</v>
      </c>
      <c r="D553" s="230">
        <v>2012.105</v>
      </c>
      <c r="E553" s="230" t="s">
        <v>147</v>
      </c>
      <c r="F553" s="230" t="s">
        <v>3645</v>
      </c>
      <c r="G553" s="230" t="s">
        <v>3641</v>
      </c>
      <c r="H553" s="230" t="s">
        <v>3628</v>
      </c>
      <c r="I553" s="230" t="s">
        <v>76</v>
      </c>
      <c r="J553" s="230" t="s">
        <v>77</v>
      </c>
      <c r="K553" s="230" t="s">
        <v>26</v>
      </c>
      <c r="L553" s="230" t="s">
        <v>3628</v>
      </c>
      <c r="M553" s="230" t="s">
        <v>4527</v>
      </c>
      <c r="N553" s="230" t="s">
        <v>26</v>
      </c>
      <c r="Q553" s="230">
        <f>VLOOKUP(M553,LocID!$B$2:$I$1995,8, FALSE)</f>
        <v>497</v>
      </c>
    </row>
    <row r="554" spans="1:17" x14ac:dyDescent="0.25">
      <c r="A554" s="230" t="s">
        <v>8180</v>
      </c>
      <c r="B554" s="230">
        <v>1499</v>
      </c>
      <c r="C554" s="230" t="s">
        <v>5854</v>
      </c>
      <c r="D554" s="230">
        <v>2012.125</v>
      </c>
      <c r="E554" s="230" t="s">
        <v>147</v>
      </c>
      <c r="F554" s="230" t="s">
        <v>3415</v>
      </c>
      <c r="G554" s="230" t="s">
        <v>3374</v>
      </c>
      <c r="H554" s="230" t="s">
        <v>3294</v>
      </c>
      <c r="I554" s="230" t="s">
        <v>76</v>
      </c>
      <c r="J554" s="230" t="s">
        <v>77</v>
      </c>
      <c r="K554" s="230" t="s">
        <v>23</v>
      </c>
      <c r="L554" s="230" t="s">
        <v>3294</v>
      </c>
      <c r="M554" s="230" t="s">
        <v>4526</v>
      </c>
      <c r="N554" s="230" t="s">
        <v>23</v>
      </c>
      <c r="Q554" s="230">
        <f>VLOOKUP(M554,LocID!$B$2:$I$1995,8, FALSE)</f>
        <v>489</v>
      </c>
    </row>
    <row r="555" spans="1:17" x14ac:dyDescent="0.25">
      <c r="A555" s="230" t="s">
        <v>6728</v>
      </c>
      <c r="B555" s="230">
        <v>15</v>
      </c>
      <c r="C555" s="230" t="s">
        <v>5854</v>
      </c>
      <c r="D555" s="230">
        <v>2015.0253</v>
      </c>
      <c r="E555" s="230" t="s">
        <v>253</v>
      </c>
      <c r="F555" s="230" t="s">
        <v>2323</v>
      </c>
      <c r="G555" s="230" t="s">
        <v>697</v>
      </c>
      <c r="H555" s="230" t="s">
        <v>2273</v>
      </c>
      <c r="I555" s="230" t="s">
        <v>107</v>
      </c>
      <c r="J555" s="230" t="s">
        <v>51</v>
      </c>
      <c r="K555" s="230" t="s">
        <v>26</v>
      </c>
      <c r="L555" s="230" t="s">
        <v>2273</v>
      </c>
      <c r="M555" s="230" t="s">
        <v>4516</v>
      </c>
      <c r="N555" s="230" t="s">
        <v>26</v>
      </c>
      <c r="Q555" s="230">
        <f>VLOOKUP(M555,LocID!$B$2:$I$1995,8, FALSE)</f>
        <v>370</v>
      </c>
    </row>
    <row r="556" spans="1:17" x14ac:dyDescent="0.25">
      <c r="A556" s="230" t="s">
        <v>6863</v>
      </c>
      <c r="B556" s="230">
        <v>150</v>
      </c>
      <c r="C556" s="230" t="s">
        <v>5854</v>
      </c>
      <c r="D556" s="230">
        <v>2015.0763999999999</v>
      </c>
      <c r="E556" s="230" t="s">
        <v>138</v>
      </c>
      <c r="F556" s="230" t="s">
        <v>987</v>
      </c>
      <c r="G556" s="230" t="s">
        <v>988</v>
      </c>
      <c r="H556" s="230" t="s">
        <v>985</v>
      </c>
      <c r="I556" s="230" t="s">
        <v>76</v>
      </c>
      <c r="J556" s="230" t="s">
        <v>77</v>
      </c>
      <c r="K556" s="230" t="s">
        <v>52</v>
      </c>
      <c r="L556" s="230" t="s">
        <v>985</v>
      </c>
      <c r="M556" s="230" t="s">
        <v>6013</v>
      </c>
      <c r="N556" s="230" t="s">
        <v>52</v>
      </c>
      <c r="Q556" s="230">
        <f>VLOOKUP(M556,LocID!$B$2:$I$1995,8, FALSE)</f>
        <v>121</v>
      </c>
    </row>
    <row r="557" spans="1:17" x14ac:dyDescent="0.25">
      <c r="A557" s="230" t="s">
        <v>8181</v>
      </c>
      <c r="B557" s="230">
        <v>1500</v>
      </c>
      <c r="C557" s="230" t="s">
        <v>5854</v>
      </c>
      <c r="D557" s="230">
        <v>2011.7819999999999</v>
      </c>
      <c r="E557" s="230" t="s">
        <v>147</v>
      </c>
      <c r="F557" s="230" t="s">
        <v>2003</v>
      </c>
      <c r="G557" s="230" t="s">
        <v>2004</v>
      </c>
      <c r="H557" s="230" t="s">
        <v>2001</v>
      </c>
      <c r="I557" s="230" t="s">
        <v>76</v>
      </c>
      <c r="J557" s="230" t="s">
        <v>77</v>
      </c>
      <c r="K557" s="230" t="s">
        <v>23</v>
      </c>
      <c r="L557" s="230" t="s">
        <v>2001</v>
      </c>
      <c r="M557" s="230" t="s">
        <v>6201</v>
      </c>
      <c r="N557" s="230" t="s">
        <v>23</v>
      </c>
      <c r="Q557" s="230">
        <f>VLOOKUP(M557,LocID!$B$2:$I$1995,8, FALSE)</f>
        <v>325</v>
      </c>
    </row>
    <row r="558" spans="1:17" x14ac:dyDescent="0.25">
      <c r="A558" s="230" t="s">
        <v>8182</v>
      </c>
      <c r="B558" s="230">
        <v>1501</v>
      </c>
      <c r="C558" s="230" t="s">
        <v>5854</v>
      </c>
      <c r="D558" s="230">
        <v>2011.7739999999999</v>
      </c>
      <c r="E558" s="230" t="s">
        <v>147</v>
      </c>
      <c r="F558" s="230" t="s">
        <v>3989</v>
      </c>
      <c r="G558" s="230" t="s">
        <v>3990</v>
      </c>
      <c r="H558" s="230" t="s">
        <v>3168</v>
      </c>
      <c r="I558" s="230" t="s">
        <v>198</v>
      </c>
      <c r="J558" s="230" t="s">
        <v>61</v>
      </c>
      <c r="K558" s="230" t="s">
        <v>52</v>
      </c>
      <c r="L558" s="230" t="s">
        <v>3168</v>
      </c>
      <c r="M558" s="230" t="s">
        <v>6334</v>
      </c>
      <c r="N558" s="230" t="s">
        <v>52</v>
      </c>
      <c r="Q558" s="230">
        <f>VLOOKUP(M558,LocID!$B$2:$I$1995,8, FALSE)</f>
        <v>537</v>
      </c>
    </row>
    <row r="559" spans="1:17" x14ac:dyDescent="0.25">
      <c r="A559" s="230" t="s">
        <v>8183</v>
      </c>
      <c r="B559" s="230">
        <v>1502</v>
      </c>
      <c r="C559" s="230" t="s">
        <v>5854</v>
      </c>
      <c r="D559" s="230">
        <v>2012.0909999999999</v>
      </c>
      <c r="E559" s="230" t="s">
        <v>147</v>
      </c>
      <c r="F559" s="230" t="s">
        <v>2092</v>
      </c>
      <c r="G559" s="230" t="s">
        <v>2093</v>
      </c>
      <c r="H559" s="230" t="s">
        <v>2090</v>
      </c>
      <c r="I559" s="230" t="s">
        <v>501</v>
      </c>
      <c r="J559" s="230" t="s">
        <v>245</v>
      </c>
      <c r="K559" s="230" t="s">
        <v>26</v>
      </c>
      <c r="L559" s="230" t="s">
        <v>2090</v>
      </c>
      <c r="M559" s="230" t="s">
        <v>6215</v>
      </c>
      <c r="N559" s="230" t="s">
        <v>26</v>
      </c>
      <c r="Q559" s="230">
        <f>VLOOKUP(M559,LocID!$B$2:$I$1995,8, FALSE)</f>
        <v>340</v>
      </c>
    </row>
    <row r="560" spans="1:17" x14ac:dyDescent="0.25">
      <c r="A560" s="230" t="s">
        <v>8184</v>
      </c>
      <c r="B560" s="230">
        <v>1503</v>
      </c>
      <c r="C560" s="230" t="s">
        <v>5854</v>
      </c>
      <c r="D560" s="230">
        <v>2011.836</v>
      </c>
      <c r="E560" s="230" t="s">
        <v>147</v>
      </c>
      <c r="F560" s="230" t="s">
        <v>2146</v>
      </c>
      <c r="G560" s="230" t="s">
        <v>2147</v>
      </c>
      <c r="H560" s="230" t="s">
        <v>2145</v>
      </c>
      <c r="I560" s="230" t="s">
        <v>20</v>
      </c>
      <c r="J560" s="230" t="s">
        <v>22</v>
      </c>
      <c r="K560" s="230" t="s">
        <v>23</v>
      </c>
      <c r="L560" s="230" t="s">
        <v>2145</v>
      </c>
      <c r="M560" s="230" t="s">
        <v>6226</v>
      </c>
      <c r="N560" s="230" t="s">
        <v>23</v>
      </c>
      <c r="Q560" s="230">
        <f>VLOOKUP(M560,LocID!$B$2:$I$1995,8, FALSE)</f>
        <v>351</v>
      </c>
    </row>
    <row r="561" spans="1:17" x14ac:dyDescent="0.25">
      <c r="A561" s="230" t="s">
        <v>8185</v>
      </c>
      <c r="B561" s="230">
        <v>1504</v>
      </c>
      <c r="C561" s="230" t="s">
        <v>5854</v>
      </c>
      <c r="D561" s="230">
        <v>2012.0709999999999</v>
      </c>
      <c r="E561" s="230" t="s">
        <v>147</v>
      </c>
      <c r="F561" s="230" t="s">
        <v>2532</v>
      </c>
      <c r="G561" s="230" t="s">
        <v>2433</v>
      </c>
      <c r="H561" s="230" t="s">
        <v>2414</v>
      </c>
      <c r="I561" s="230" t="s">
        <v>76</v>
      </c>
      <c r="J561" s="230" t="s">
        <v>77</v>
      </c>
      <c r="K561" s="230" t="s">
        <v>52</v>
      </c>
      <c r="L561" s="230" t="s">
        <v>2414</v>
      </c>
      <c r="M561" s="230" t="s">
        <v>4518</v>
      </c>
      <c r="N561" s="230" t="s">
        <v>52</v>
      </c>
      <c r="Q561" s="230">
        <f>VLOOKUP(M561,LocID!$B$2:$I$1995,8, FALSE)</f>
        <v>387</v>
      </c>
    </row>
    <row r="562" spans="1:17" x14ac:dyDescent="0.25">
      <c r="A562" s="230" t="s">
        <v>8186</v>
      </c>
      <c r="B562" s="230">
        <v>1505</v>
      </c>
      <c r="C562" s="230" t="s">
        <v>5854</v>
      </c>
      <c r="D562" s="230">
        <v>2012.0619999999999</v>
      </c>
      <c r="E562" s="230" t="s">
        <v>147</v>
      </c>
      <c r="F562" s="230" t="s">
        <v>2533</v>
      </c>
      <c r="G562" s="230" t="s">
        <v>2433</v>
      </c>
      <c r="H562" s="230" t="s">
        <v>2414</v>
      </c>
      <c r="I562" s="230" t="s">
        <v>76</v>
      </c>
      <c r="J562" s="230" t="s">
        <v>77</v>
      </c>
      <c r="K562" s="230" t="s">
        <v>428</v>
      </c>
      <c r="L562" s="230" t="s">
        <v>2414</v>
      </c>
      <c r="M562" s="230" t="s">
        <v>4518</v>
      </c>
      <c r="N562" s="230" t="s">
        <v>26</v>
      </c>
      <c r="Q562" s="230">
        <f>VLOOKUP(M562,LocID!$B$2:$I$1995,8, FALSE)</f>
        <v>387</v>
      </c>
    </row>
    <row r="563" spans="1:17" x14ac:dyDescent="0.25">
      <c r="A563" s="230" t="s">
        <v>8187</v>
      </c>
      <c r="B563" s="230">
        <v>1506</v>
      </c>
      <c r="C563" s="230" t="s">
        <v>5854</v>
      </c>
      <c r="D563" s="230">
        <v>2011.829</v>
      </c>
      <c r="E563" s="230" t="s">
        <v>147</v>
      </c>
      <c r="F563" s="230" t="s">
        <v>2192</v>
      </c>
      <c r="G563" s="230" t="s">
        <v>2193</v>
      </c>
      <c r="H563" s="230" t="s">
        <v>2194</v>
      </c>
      <c r="I563" s="230" t="s">
        <v>865</v>
      </c>
      <c r="J563" s="230" t="s">
        <v>220</v>
      </c>
      <c r="K563" s="230" t="s">
        <v>98</v>
      </c>
      <c r="L563" s="230" t="s">
        <v>2194</v>
      </c>
      <c r="M563" s="230" t="s">
        <v>6233</v>
      </c>
      <c r="N563" s="230" t="s">
        <v>98</v>
      </c>
      <c r="Q563" s="230">
        <f>VLOOKUP(M563,LocID!$B$2:$I$1995,8, FALSE)</f>
        <v>358</v>
      </c>
    </row>
    <row r="564" spans="1:17" x14ac:dyDescent="0.25">
      <c r="A564" s="230" t="s">
        <v>8188</v>
      </c>
      <c r="B564" s="230">
        <v>1507</v>
      </c>
      <c r="C564" s="230" t="s">
        <v>5854</v>
      </c>
      <c r="D564" s="230">
        <v>2012.175</v>
      </c>
      <c r="E564" s="230" t="s">
        <v>147</v>
      </c>
      <c r="F564" s="230" t="s">
        <v>2231</v>
      </c>
      <c r="G564" s="230" t="s">
        <v>2223</v>
      </c>
      <c r="H564" s="230" t="s">
        <v>2217</v>
      </c>
      <c r="I564" s="230" t="s">
        <v>874</v>
      </c>
      <c r="J564" s="230" t="s">
        <v>51</v>
      </c>
      <c r="K564" s="230" t="s">
        <v>23</v>
      </c>
      <c r="L564" s="230" t="s">
        <v>2217</v>
      </c>
      <c r="M564" s="230" t="s">
        <v>4514</v>
      </c>
      <c r="N564" s="230" t="s">
        <v>23</v>
      </c>
      <c r="Q564" s="230">
        <f>VLOOKUP(M564,LocID!$B$2:$I$1995,8, FALSE)</f>
        <v>363</v>
      </c>
    </row>
    <row r="565" spans="1:17" x14ac:dyDescent="0.25">
      <c r="A565" s="230" t="s">
        <v>8189</v>
      </c>
      <c r="B565" s="230">
        <v>1508</v>
      </c>
      <c r="C565" s="230" t="s">
        <v>5854</v>
      </c>
      <c r="D565" s="230">
        <v>2011.845</v>
      </c>
      <c r="E565" s="230" t="s">
        <v>147</v>
      </c>
      <c r="F565" s="230" t="s">
        <v>1366</v>
      </c>
      <c r="G565" s="230" t="s">
        <v>1367</v>
      </c>
      <c r="H565" s="230" t="s">
        <v>1368</v>
      </c>
      <c r="I565" s="230" t="s">
        <v>1276</v>
      </c>
      <c r="J565" s="230" t="s">
        <v>128</v>
      </c>
      <c r="K565" s="230" t="s">
        <v>23</v>
      </c>
      <c r="L565" s="230" t="s">
        <v>1368</v>
      </c>
      <c r="M565" s="230" t="s">
        <v>6088</v>
      </c>
      <c r="N565" s="230" t="s">
        <v>23</v>
      </c>
      <c r="Q565" s="230">
        <f>VLOOKUP(M565,LocID!$B$2:$I$1995,8, FALSE)</f>
        <v>203</v>
      </c>
    </row>
    <row r="566" spans="1:17" x14ac:dyDescent="0.25">
      <c r="A566" s="230" t="s">
        <v>8190</v>
      </c>
      <c r="B566" s="230">
        <v>1509</v>
      </c>
      <c r="C566" s="230" t="s">
        <v>5854</v>
      </c>
      <c r="D566" s="230">
        <v>2011.8130000000001</v>
      </c>
      <c r="E566" s="230" t="s">
        <v>147</v>
      </c>
      <c r="F566" s="230" t="s">
        <v>2302</v>
      </c>
      <c r="G566" s="230" t="s">
        <v>697</v>
      </c>
      <c r="H566" s="230" t="s">
        <v>2273</v>
      </c>
      <c r="I566" s="230" t="s">
        <v>107</v>
      </c>
      <c r="J566" s="230" t="s">
        <v>51</v>
      </c>
      <c r="K566" s="230" t="s">
        <v>23</v>
      </c>
      <c r="L566" s="230" t="s">
        <v>2273</v>
      </c>
      <c r="M566" s="230" t="s">
        <v>4516</v>
      </c>
      <c r="N566" s="230" t="s">
        <v>23</v>
      </c>
      <c r="Q566" s="230">
        <f>VLOOKUP(M566,LocID!$B$2:$I$1995,8, FALSE)</f>
        <v>370</v>
      </c>
    </row>
    <row r="567" spans="1:17" x14ac:dyDescent="0.25">
      <c r="A567" s="230" t="s">
        <v>6864</v>
      </c>
      <c r="B567" s="230">
        <v>151</v>
      </c>
      <c r="C567" s="230" t="s">
        <v>5854</v>
      </c>
      <c r="D567" s="230">
        <v>2015.0776000000001</v>
      </c>
      <c r="E567" s="230" t="s">
        <v>138</v>
      </c>
      <c r="F567" s="230" t="s">
        <v>1034</v>
      </c>
      <c r="G567" s="230" t="s">
        <v>1035</v>
      </c>
      <c r="H567" s="230" t="s">
        <v>1029</v>
      </c>
      <c r="I567" s="230" t="s">
        <v>76</v>
      </c>
      <c r="J567" s="230" t="s">
        <v>77</v>
      </c>
      <c r="K567" s="230" t="s">
        <v>52</v>
      </c>
      <c r="L567" s="230" t="s">
        <v>1029</v>
      </c>
      <c r="M567" s="230" t="s">
        <v>6024</v>
      </c>
      <c r="N567" s="230" t="s">
        <v>52</v>
      </c>
      <c r="Q567" s="230">
        <f>VLOOKUP(M567,LocID!$B$2:$I$1995,8, FALSE)</f>
        <v>132</v>
      </c>
    </row>
    <row r="568" spans="1:17" x14ac:dyDescent="0.25">
      <c r="A568" s="230" t="s">
        <v>8191</v>
      </c>
      <c r="B568" s="230">
        <v>1510</v>
      </c>
      <c r="C568" s="230" t="s">
        <v>5854</v>
      </c>
      <c r="D568" s="230">
        <v>2011.5309999999999</v>
      </c>
      <c r="E568" s="230" t="s">
        <v>147</v>
      </c>
      <c r="F568" s="230" t="s">
        <v>3229</v>
      </c>
      <c r="G568" s="230" t="s">
        <v>3230</v>
      </c>
      <c r="H568" s="230" t="s">
        <v>3231</v>
      </c>
      <c r="I568" s="230" t="s">
        <v>219</v>
      </c>
      <c r="J568" s="230" t="s">
        <v>220</v>
      </c>
      <c r="K568" s="230" t="s">
        <v>52</v>
      </c>
      <c r="L568" s="230" t="s">
        <v>3231</v>
      </c>
      <c r="M568" s="230" t="s">
        <v>6339</v>
      </c>
      <c r="N568" s="230" t="s">
        <v>52</v>
      </c>
      <c r="Q568" s="230">
        <f>VLOOKUP(M568,LocID!$B$2:$I$1995,8, FALSE)</f>
        <v>482</v>
      </c>
    </row>
    <row r="569" spans="1:17" x14ac:dyDescent="0.25">
      <c r="A569" s="230" t="s">
        <v>8192</v>
      </c>
      <c r="B569" s="230">
        <v>1511</v>
      </c>
      <c r="C569" s="230" t="s">
        <v>5854</v>
      </c>
      <c r="D569" s="230">
        <v>2012.07</v>
      </c>
      <c r="E569" s="230" t="s">
        <v>147</v>
      </c>
      <c r="F569" s="230" t="s">
        <v>3416</v>
      </c>
      <c r="G569" s="230" t="s">
        <v>3417</v>
      </c>
      <c r="H569" s="230" t="s">
        <v>3294</v>
      </c>
      <c r="I569" s="230" t="s">
        <v>76</v>
      </c>
      <c r="J569" s="230" t="s">
        <v>77</v>
      </c>
      <c r="K569" s="230" t="s">
        <v>23</v>
      </c>
      <c r="L569" s="230" t="s">
        <v>3294</v>
      </c>
      <c r="M569" s="230" t="s">
        <v>4526</v>
      </c>
      <c r="N569" s="230" t="s">
        <v>23</v>
      </c>
      <c r="Q569" s="230">
        <f>VLOOKUP(M569,LocID!$B$2:$I$1995,8, FALSE)</f>
        <v>489</v>
      </c>
    </row>
    <row r="570" spans="1:17" x14ac:dyDescent="0.25">
      <c r="A570" s="230" t="s">
        <v>8193</v>
      </c>
      <c r="B570" s="230">
        <v>1512</v>
      </c>
      <c r="C570" s="230" t="s">
        <v>5854</v>
      </c>
      <c r="D570" s="230">
        <v>2012.0409999999999</v>
      </c>
      <c r="E570" s="230" t="s">
        <v>147</v>
      </c>
      <c r="F570" s="230" t="s">
        <v>2870</v>
      </c>
      <c r="G570" s="230" t="s">
        <v>2862</v>
      </c>
      <c r="H570" s="230" t="s">
        <v>2823</v>
      </c>
      <c r="I570" s="230" t="s">
        <v>122</v>
      </c>
      <c r="J570" s="230" t="s">
        <v>123</v>
      </c>
      <c r="K570" s="230" t="s">
        <v>52</v>
      </c>
      <c r="L570" s="230" t="s">
        <v>2823</v>
      </c>
      <c r="M570" s="230" t="s">
        <v>6295</v>
      </c>
      <c r="N570" s="230" t="s">
        <v>52</v>
      </c>
      <c r="Q570" s="230">
        <f>VLOOKUP(M570,LocID!$B$2:$I$1995,8, FALSE)</f>
        <v>427</v>
      </c>
    </row>
    <row r="571" spans="1:17" x14ac:dyDescent="0.25">
      <c r="A571" s="230" t="s">
        <v>8194</v>
      </c>
      <c r="B571" s="230">
        <v>1513</v>
      </c>
      <c r="C571" s="230" t="s">
        <v>5854</v>
      </c>
      <c r="D571" s="230">
        <v>2011.731</v>
      </c>
      <c r="E571" s="230" t="s">
        <v>147</v>
      </c>
      <c r="F571" s="230" t="s">
        <v>3646</v>
      </c>
      <c r="G571" s="230" t="s">
        <v>3641</v>
      </c>
      <c r="H571" s="230" t="s">
        <v>3628</v>
      </c>
      <c r="I571" s="230" t="s">
        <v>76</v>
      </c>
      <c r="J571" s="230" t="s">
        <v>77</v>
      </c>
      <c r="K571" s="230" t="s">
        <v>23</v>
      </c>
      <c r="L571" s="230" t="s">
        <v>3628</v>
      </c>
      <c r="M571" s="230" t="s">
        <v>4527</v>
      </c>
      <c r="N571" s="230" t="s">
        <v>23</v>
      </c>
      <c r="Q571" s="230">
        <f>VLOOKUP(M571,LocID!$B$2:$I$1995,8, FALSE)</f>
        <v>497</v>
      </c>
    </row>
    <row r="572" spans="1:17" x14ac:dyDescent="0.25">
      <c r="A572" s="230" t="s">
        <v>8195</v>
      </c>
      <c r="B572" s="230">
        <v>1514</v>
      </c>
      <c r="C572" s="230" t="s">
        <v>5854</v>
      </c>
      <c r="D572" s="230">
        <v>2011.7629999999999</v>
      </c>
      <c r="E572" s="230" t="s">
        <v>147</v>
      </c>
      <c r="F572" s="230" t="s">
        <v>2135</v>
      </c>
      <c r="G572" s="230" t="s">
        <v>2136</v>
      </c>
      <c r="H572" s="230" t="s">
        <v>2137</v>
      </c>
      <c r="I572" s="230" t="s">
        <v>732</v>
      </c>
      <c r="J572" s="230" t="s">
        <v>51</v>
      </c>
      <c r="K572" s="230" t="s">
        <v>52</v>
      </c>
      <c r="L572" s="230" t="s">
        <v>2137</v>
      </c>
      <c r="M572" s="230" t="s">
        <v>6223</v>
      </c>
      <c r="N572" s="230" t="s">
        <v>52</v>
      </c>
      <c r="Q572" s="230">
        <f>VLOOKUP(M572,LocID!$B$2:$I$1995,8, FALSE)</f>
        <v>348</v>
      </c>
    </row>
    <row r="573" spans="1:17" x14ac:dyDescent="0.25">
      <c r="A573" s="230" t="s">
        <v>8196</v>
      </c>
      <c r="B573" s="230">
        <v>1515</v>
      </c>
      <c r="C573" s="230" t="s">
        <v>5854</v>
      </c>
      <c r="D573" s="230">
        <v>2012.057</v>
      </c>
      <c r="E573" s="230" t="s">
        <v>147</v>
      </c>
      <c r="F573" s="230" t="s">
        <v>2915</v>
      </c>
      <c r="G573" s="230" t="s">
        <v>2907</v>
      </c>
      <c r="H573" s="230" t="s">
        <v>2908</v>
      </c>
      <c r="I573" s="230" t="s">
        <v>380</v>
      </c>
      <c r="J573" s="230" t="s">
        <v>51</v>
      </c>
      <c r="K573" s="230" t="s">
        <v>52</v>
      </c>
      <c r="L573" s="230" t="s">
        <v>2908</v>
      </c>
      <c r="M573" s="230" t="s">
        <v>6299</v>
      </c>
      <c r="N573" s="230" t="s">
        <v>52</v>
      </c>
      <c r="Q573" s="230">
        <f>VLOOKUP(M573,LocID!$B$2:$I$1995,8, FALSE)</f>
        <v>431</v>
      </c>
    </row>
    <row r="574" spans="1:17" x14ac:dyDescent="0.25">
      <c r="A574" s="230" t="s">
        <v>8197</v>
      </c>
      <c r="B574" s="230">
        <v>1516</v>
      </c>
      <c r="C574" s="230" t="s">
        <v>5854</v>
      </c>
      <c r="D574" s="230">
        <v>2012.231</v>
      </c>
      <c r="E574" s="230" t="s">
        <v>147</v>
      </c>
      <c r="F574" s="230" t="s">
        <v>3269</v>
      </c>
      <c r="G574" s="230" t="s">
        <v>3264</v>
      </c>
      <c r="H574" s="230" t="s">
        <v>3265</v>
      </c>
      <c r="I574" s="230" t="s">
        <v>76</v>
      </c>
      <c r="J574" s="230" t="s">
        <v>77</v>
      </c>
      <c r="K574" s="230" t="s">
        <v>26</v>
      </c>
      <c r="L574" s="230" t="s">
        <v>3265</v>
      </c>
      <c r="M574" s="230" t="s">
        <v>6343</v>
      </c>
      <c r="N574" s="230" t="s">
        <v>26</v>
      </c>
      <c r="Q574" s="230">
        <f>VLOOKUP(M574,LocID!$B$2:$I$1995,8, FALSE)</f>
        <v>486</v>
      </c>
    </row>
    <row r="575" spans="1:17" x14ac:dyDescent="0.25">
      <c r="A575" s="230" t="s">
        <v>8198</v>
      </c>
      <c r="B575" s="230">
        <v>1517</v>
      </c>
      <c r="C575" s="230" t="s">
        <v>5854</v>
      </c>
      <c r="D575" s="230">
        <v>2011.569</v>
      </c>
      <c r="E575" s="230" t="s">
        <v>147</v>
      </c>
      <c r="F575" s="230" t="s">
        <v>3275</v>
      </c>
      <c r="G575" s="230" t="s">
        <v>3276</v>
      </c>
      <c r="H575" s="230" t="s">
        <v>3272</v>
      </c>
      <c r="I575" s="230" t="s">
        <v>76</v>
      </c>
      <c r="J575" s="230" t="s">
        <v>77</v>
      </c>
      <c r="K575" s="230" t="s">
        <v>23</v>
      </c>
      <c r="L575" s="230" t="s">
        <v>3272</v>
      </c>
      <c r="M575" s="230" t="s">
        <v>6344</v>
      </c>
      <c r="N575" s="230" t="s">
        <v>23</v>
      </c>
      <c r="Q575" s="230">
        <f>VLOOKUP(M575,LocID!$B$2:$I$1995,8, FALSE)</f>
        <v>487</v>
      </c>
    </row>
    <row r="576" spans="1:17" x14ac:dyDescent="0.25">
      <c r="A576" s="230" t="s">
        <v>8199</v>
      </c>
      <c r="B576" s="230">
        <v>1518</v>
      </c>
      <c r="C576" s="230" t="s">
        <v>5854</v>
      </c>
      <c r="D576" s="230">
        <v>2011.848</v>
      </c>
      <c r="E576" s="230" t="s">
        <v>147</v>
      </c>
      <c r="F576" s="230" t="s">
        <v>3609</v>
      </c>
      <c r="G576" s="230" t="s">
        <v>3585</v>
      </c>
      <c r="H576" s="230" t="s">
        <v>3586</v>
      </c>
      <c r="I576" s="230" t="s">
        <v>76</v>
      </c>
      <c r="J576" s="230" t="s">
        <v>77</v>
      </c>
      <c r="K576" s="230" t="s">
        <v>26</v>
      </c>
      <c r="L576" s="230" t="s">
        <v>3586</v>
      </c>
      <c r="M576" s="230" t="s">
        <v>6352</v>
      </c>
      <c r="N576" s="230" t="s">
        <v>26</v>
      </c>
      <c r="Q576" s="230">
        <f>VLOOKUP(M576,LocID!$B$2:$I$1995,8, FALSE)</f>
        <v>495</v>
      </c>
    </row>
    <row r="577" spans="1:17" x14ac:dyDescent="0.25">
      <c r="A577" s="230" t="s">
        <v>8200</v>
      </c>
      <c r="B577" s="230">
        <v>1519</v>
      </c>
      <c r="C577" s="230" t="s">
        <v>5854</v>
      </c>
      <c r="D577" s="230">
        <v>2011.7170000000001</v>
      </c>
      <c r="E577" s="230" t="s">
        <v>147</v>
      </c>
      <c r="F577" s="230" t="s">
        <v>3547</v>
      </c>
      <c r="G577" s="230" t="s">
        <v>3548</v>
      </c>
      <c r="H577" s="230" t="s">
        <v>3531</v>
      </c>
      <c r="I577" s="230" t="s">
        <v>76</v>
      </c>
      <c r="J577" s="230" t="s">
        <v>77</v>
      </c>
      <c r="K577" s="230" t="s">
        <v>23</v>
      </c>
      <c r="L577" s="230" t="s">
        <v>3531</v>
      </c>
      <c r="M577" s="230" t="s">
        <v>6348</v>
      </c>
      <c r="N577" s="230" t="s">
        <v>23</v>
      </c>
      <c r="Q577" s="230">
        <f>VLOOKUP(M577,LocID!$B$2:$I$1995,8, FALSE)</f>
        <v>491</v>
      </c>
    </row>
    <row r="578" spans="1:17" x14ac:dyDescent="0.25">
      <c r="A578" s="230" t="s">
        <v>6865</v>
      </c>
      <c r="B578" s="230">
        <v>152</v>
      </c>
      <c r="C578" s="230" t="s">
        <v>5854</v>
      </c>
      <c r="D578" s="230">
        <v>2015.0666000000001</v>
      </c>
      <c r="E578" s="230" t="s">
        <v>138</v>
      </c>
      <c r="F578" s="230" t="s">
        <v>1547</v>
      </c>
      <c r="G578" s="230" t="s">
        <v>1548</v>
      </c>
      <c r="H578" s="230" t="s">
        <v>1546</v>
      </c>
      <c r="I578" s="230" t="s">
        <v>510</v>
      </c>
      <c r="J578" s="230" t="s">
        <v>220</v>
      </c>
      <c r="K578" s="230" t="s">
        <v>23</v>
      </c>
      <c r="L578" s="230" t="s">
        <v>1546</v>
      </c>
      <c r="M578" s="230" t="s">
        <v>6119</v>
      </c>
      <c r="N578" s="230" t="s">
        <v>23</v>
      </c>
      <c r="Q578" s="230">
        <f>VLOOKUP(M578,LocID!$B$2:$I$1995,8, FALSE)</f>
        <v>240</v>
      </c>
    </row>
    <row r="579" spans="1:17" x14ac:dyDescent="0.25">
      <c r="A579" s="230" t="s">
        <v>8201</v>
      </c>
      <c r="B579" s="230">
        <v>1520</v>
      </c>
      <c r="C579" s="230" t="s">
        <v>5854</v>
      </c>
      <c r="D579" s="230">
        <v>2011.81</v>
      </c>
      <c r="E579" s="230" t="s">
        <v>147</v>
      </c>
      <c r="F579" s="230" t="s">
        <v>3715</v>
      </c>
      <c r="G579" s="230" t="s">
        <v>3716</v>
      </c>
      <c r="H579" s="230" t="s">
        <v>3696</v>
      </c>
      <c r="I579" s="230" t="s">
        <v>76</v>
      </c>
      <c r="J579" s="230" t="s">
        <v>77</v>
      </c>
      <c r="K579" s="230" t="s">
        <v>26</v>
      </c>
      <c r="L579" s="230" t="s">
        <v>3696</v>
      </c>
      <c r="M579" s="230" t="s">
        <v>4529</v>
      </c>
      <c r="N579" s="230" t="s">
        <v>26</v>
      </c>
      <c r="Q579" s="230">
        <f>VLOOKUP(M579,LocID!$B$2:$I$1995,8, FALSE)</f>
        <v>506</v>
      </c>
    </row>
    <row r="580" spans="1:17" x14ac:dyDescent="0.25">
      <c r="A580" s="230" t="s">
        <v>8202</v>
      </c>
      <c r="B580" s="230">
        <v>1521</v>
      </c>
      <c r="C580" s="230" t="s">
        <v>5854</v>
      </c>
      <c r="D580" s="230">
        <v>2011.7149999999999</v>
      </c>
      <c r="E580" s="230" t="s">
        <v>147</v>
      </c>
      <c r="F580" s="230" t="s">
        <v>3277</v>
      </c>
      <c r="G580" s="230" t="s">
        <v>3278</v>
      </c>
      <c r="H580" s="230" t="s">
        <v>3272</v>
      </c>
      <c r="I580" s="230" t="s">
        <v>76</v>
      </c>
      <c r="J580" s="230" t="s">
        <v>77</v>
      </c>
      <c r="K580" s="230" t="s">
        <v>26</v>
      </c>
      <c r="L580" s="230" t="s">
        <v>3272</v>
      </c>
      <c r="M580" s="230" t="s">
        <v>6344</v>
      </c>
      <c r="N580" s="230" t="s">
        <v>428</v>
      </c>
      <c r="Q580" s="230">
        <f>VLOOKUP(M580,LocID!$B$2:$I$1995,8, FALSE)</f>
        <v>487</v>
      </c>
    </row>
    <row r="581" spans="1:17" x14ac:dyDescent="0.25">
      <c r="A581" s="230" t="s">
        <v>8203</v>
      </c>
      <c r="B581" s="230">
        <v>1522</v>
      </c>
      <c r="C581" s="230" t="s">
        <v>5854</v>
      </c>
      <c r="D581" s="230">
        <v>2012.002</v>
      </c>
      <c r="E581" s="230" t="s">
        <v>147</v>
      </c>
      <c r="F581" s="230" t="s">
        <v>3810</v>
      </c>
      <c r="G581" s="230" t="s">
        <v>3759</v>
      </c>
      <c r="H581" s="230" t="s">
        <v>3750</v>
      </c>
      <c r="I581" s="230" t="s">
        <v>261</v>
      </c>
      <c r="J581" s="230" t="s">
        <v>123</v>
      </c>
      <c r="K581" s="230" t="s">
        <v>72</v>
      </c>
      <c r="L581" s="230" t="s">
        <v>3750</v>
      </c>
      <c r="M581" s="230" t="s">
        <v>4530</v>
      </c>
      <c r="N581" s="230" t="s">
        <v>3934</v>
      </c>
      <c r="O581" s="230">
        <v>2</v>
      </c>
      <c r="Q581" s="230">
        <f>VLOOKUP(M581,LocID!$B$2:$I$1995,8, FALSE)</f>
        <v>513</v>
      </c>
    </row>
    <row r="582" spans="1:17" x14ac:dyDescent="0.25">
      <c r="A582" s="230" t="s">
        <v>8203</v>
      </c>
      <c r="B582" s="230">
        <v>1522</v>
      </c>
      <c r="C582" s="230" t="s">
        <v>5854</v>
      </c>
      <c r="D582" s="230">
        <v>2012.002</v>
      </c>
      <c r="E582" s="230" t="s">
        <v>147</v>
      </c>
      <c r="F582" s="230" t="s">
        <v>3810</v>
      </c>
      <c r="G582" s="230" t="s">
        <v>3759</v>
      </c>
      <c r="H582" s="230" t="s">
        <v>3750</v>
      </c>
      <c r="I582" s="230" t="s">
        <v>261</v>
      </c>
      <c r="J582" s="230" t="s">
        <v>123</v>
      </c>
      <c r="K582" s="230" t="s">
        <v>72</v>
      </c>
      <c r="L582" s="230" t="s">
        <v>3750</v>
      </c>
      <c r="M582" s="230" t="s">
        <v>4530</v>
      </c>
      <c r="N582" s="230" t="s">
        <v>23</v>
      </c>
      <c r="O582" s="230">
        <v>1</v>
      </c>
      <c r="Q582" s="230">
        <f>VLOOKUP(M582,LocID!$B$2:$I$1995,8, FALSE)</f>
        <v>513</v>
      </c>
    </row>
    <row r="583" spans="1:17" x14ac:dyDescent="0.25">
      <c r="A583" s="230" t="s">
        <v>8204</v>
      </c>
      <c r="B583" s="230">
        <v>1523</v>
      </c>
      <c r="C583" s="230" t="s">
        <v>5854</v>
      </c>
      <c r="D583" s="230">
        <v>2012.11</v>
      </c>
      <c r="E583" s="230" t="s">
        <v>147</v>
      </c>
      <c r="F583" s="230" t="s">
        <v>3811</v>
      </c>
      <c r="G583" s="230" t="s">
        <v>3812</v>
      </c>
      <c r="H583" s="230" t="s">
        <v>3750</v>
      </c>
      <c r="I583" s="230" t="s">
        <v>261</v>
      </c>
      <c r="J583" s="230" t="s">
        <v>123</v>
      </c>
      <c r="K583" s="230" t="s">
        <v>23</v>
      </c>
      <c r="L583" s="230" t="s">
        <v>3750</v>
      </c>
      <c r="M583" s="230" t="s">
        <v>4530</v>
      </c>
      <c r="N583" s="230" t="s">
        <v>23</v>
      </c>
      <c r="Q583" s="230">
        <f>VLOOKUP(M583,LocID!$B$2:$I$1995,8, FALSE)</f>
        <v>513</v>
      </c>
    </row>
    <row r="584" spans="1:17" x14ac:dyDescent="0.25">
      <c r="A584" s="230" t="s">
        <v>8205</v>
      </c>
      <c r="B584" s="230">
        <v>1524</v>
      </c>
      <c r="C584" s="230" t="s">
        <v>5854</v>
      </c>
      <c r="D584" s="230">
        <v>2012.059</v>
      </c>
      <c r="E584" s="230" t="s">
        <v>147</v>
      </c>
      <c r="F584" s="230" t="s">
        <v>3418</v>
      </c>
      <c r="G584" s="230" t="s">
        <v>3401</v>
      </c>
      <c r="H584" s="230" t="s">
        <v>3294</v>
      </c>
      <c r="I584" s="230" t="s">
        <v>76</v>
      </c>
      <c r="J584" s="230" t="s">
        <v>77</v>
      </c>
      <c r="K584" s="230" t="s">
        <v>23</v>
      </c>
      <c r="L584" s="230" t="s">
        <v>3294</v>
      </c>
      <c r="M584" s="230" t="s">
        <v>4526</v>
      </c>
      <c r="N584" s="230" t="s">
        <v>23</v>
      </c>
      <c r="Q584" s="230">
        <f>VLOOKUP(M584,LocID!$B$2:$I$1995,8, FALSE)</f>
        <v>489</v>
      </c>
    </row>
    <row r="585" spans="1:17" x14ac:dyDescent="0.25">
      <c r="A585" s="230" t="s">
        <v>8206</v>
      </c>
      <c r="B585" s="230">
        <v>1525</v>
      </c>
      <c r="C585" s="230" t="s">
        <v>5854</v>
      </c>
      <c r="D585" s="230">
        <v>2011.787</v>
      </c>
      <c r="E585" s="230" t="s">
        <v>147</v>
      </c>
      <c r="F585" s="230" t="s">
        <v>3419</v>
      </c>
      <c r="G585" s="230" t="s">
        <v>3420</v>
      </c>
      <c r="H585" s="230" t="s">
        <v>3294</v>
      </c>
      <c r="I585" s="230" t="s">
        <v>76</v>
      </c>
      <c r="J585" s="230" t="s">
        <v>77</v>
      </c>
      <c r="K585" s="230" t="s">
        <v>26</v>
      </c>
      <c r="L585" s="230" t="s">
        <v>3294</v>
      </c>
      <c r="M585" s="230" t="s">
        <v>4526</v>
      </c>
      <c r="N585" s="230" t="s">
        <v>26</v>
      </c>
      <c r="Q585" s="230">
        <f>VLOOKUP(M585,LocID!$B$2:$I$1995,8, FALSE)</f>
        <v>489</v>
      </c>
    </row>
    <row r="586" spans="1:17" x14ac:dyDescent="0.25">
      <c r="A586" s="230" t="s">
        <v>8207</v>
      </c>
      <c r="B586" s="230">
        <v>1526</v>
      </c>
      <c r="C586" s="230" t="s">
        <v>5854</v>
      </c>
      <c r="D586" s="230">
        <v>2012.1189999999999</v>
      </c>
      <c r="E586" s="230" t="s">
        <v>147</v>
      </c>
      <c r="F586" s="230" t="s">
        <v>4303</v>
      </c>
      <c r="G586" s="230" t="s">
        <v>4300</v>
      </c>
      <c r="H586" s="230" t="s">
        <v>2997</v>
      </c>
      <c r="I586" s="230" t="s">
        <v>2996</v>
      </c>
      <c r="J586" s="230" t="s">
        <v>55</v>
      </c>
      <c r="K586" s="230" t="s">
        <v>23</v>
      </c>
      <c r="L586" s="230" t="s">
        <v>2997</v>
      </c>
      <c r="M586" s="230" t="s">
        <v>4536</v>
      </c>
      <c r="N586" s="230" t="s">
        <v>23</v>
      </c>
      <c r="Q586" s="230">
        <f>VLOOKUP(M586,LocID!$B$2:$I$1995,8, FALSE)</f>
        <v>447</v>
      </c>
    </row>
    <row r="587" spans="1:17" x14ac:dyDescent="0.25">
      <c r="A587" s="230" t="s">
        <v>8208</v>
      </c>
      <c r="B587" s="230">
        <v>1527</v>
      </c>
      <c r="C587" s="230" t="s">
        <v>5854</v>
      </c>
      <c r="D587" s="230">
        <v>2012.1369999999999</v>
      </c>
      <c r="E587" s="230" t="s">
        <v>147</v>
      </c>
      <c r="F587" s="230" t="s">
        <v>3573</v>
      </c>
      <c r="G587" s="230" t="s">
        <v>3574</v>
      </c>
      <c r="H587" s="230" t="s">
        <v>3571</v>
      </c>
      <c r="I587" s="230" t="s">
        <v>76</v>
      </c>
      <c r="J587" s="230" t="s">
        <v>77</v>
      </c>
      <c r="K587" s="230" t="s">
        <v>23</v>
      </c>
      <c r="L587" s="230" t="s">
        <v>3571</v>
      </c>
      <c r="M587" s="230" t="s">
        <v>6350</v>
      </c>
      <c r="N587" s="230" t="s">
        <v>23</v>
      </c>
      <c r="Q587" s="230">
        <f>VLOOKUP(M587,LocID!$B$2:$I$1995,8, FALSE)</f>
        <v>493</v>
      </c>
    </row>
    <row r="588" spans="1:17" x14ac:dyDescent="0.25">
      <c r="A588" s="230" t="s">
        <v>8209</v>
      </c>
      <c r="B588" s="230">
        <v>1528</v>
      </c>
      <c r="C588" s="230" t="s">
        <v>5854</v>
      </c>
      <c r="D588" s="230">
        <v>2012.14</v>
      </c>
      <c r="E588" s="230" t="s">
        <v>147</v>
      </c>
      <c r="F588" s="230" t="s">
        <v>4146</v>
      </c>
      <c r="G588" s="230" t="s">
        <v>4147</v>
      </c>
      <c r="H588" s="230" t="s">
        <v>4142</v>
      </c>
      <c r="I588" s="230" t="s">
        <v>76</v>
      </c>
      <c r="J588" s="230" t="s">
        <v>77</v>
      </c>
      <c r="K588" s="230" t="s">
        <v>52</v>
      </c>
      <c r="L588" s="230" t="s">
        <v>4142</v>
      </c>
      <c r="M588" s="230" t="s">
        <v>6415</v>
      </c>
      <c r="N588" s="230" t="s">
        <v>52</v>
      </c>
      <c r="Q588" s="230">
        <f>VLOOKUP(M588,LocID!$B$2:$I$1995,8, FALSE)</f>
        <v>569</v>
      </c>
    </row>
    <row r="589" spans="1:17" x14ac:dyDescent="0.25">
      <c r="A589" s="230" t="s">
        <v>8210</v>
      </c>
      <c r="B589" s="230">
        <v>1529</v>
      </c>
      <c r="C589" s="230" t="s">
        <v>5854</v>
      </c>
      <c r="D589" s="230">
        <v>2012.076</v>
      </c>
      <c r="E589" s="230" t="s">
        <v>147</v>
      </c>
      <c r="F589" s="230" t="s">
        <v>3873</v>
      </c>
      <c r="G589" s="230" t="s">
        <v>3870</v>
      </c>
      <c r="H589" s="230" t="s">
        <v>3871</v>
      </c>
      <c r="I589" s="230" t="s">
        <v>49</v>
      </c>
      <c r="J589" s="230" t="s">
        <v>51</v>
      </c>
      <c r="K589" s="230" t="s">
        <v>26</v>
      </c>
      <c r="L589" s="230" t="s">
        <v>3871</v>
      </c>
      <c r="M589" s="230" t="s">
        <v>4531</v>
      </c>
      <c r="N589" s="230" t="s">
        <v>26</v>
      </c>
      <c r="Q589" s="230">
        <f>VLOOKUP(M589,LocID!$B$2:$I$1995,8, FALSE)</f>
        <v>520</v>
      </c>
    </row>
    <row r="590" spans="1:17" x14ac:dyDescent="0.25">
      <c r="A590" s="230" t="s">
        <v>6866</v>
      </c>
      <c r="B590" s="230">
        <v>153</v>
      </c>
      <c r="C590" s="230" t="s">
        <v>5854</v>
      </c>
      <c r="D590" s="230">
        <v>2015.0761</v>
      </c>
      <c r="E590" s="230" t="s">
        <v>138</v>
      </c>
      <c r="F590" s="230" t="s">
        <v>1050</v>
      </c>
      <c r="G590" s="230" t="s">
        <v>1051</v>
      </c>
      <c r="H590" s="230" t="s">
        <v>1042</v>
      </c>
      <c r="I590" s="230" t="s">
        <v>219</v>
      </c>
      <c r="J590" s="230" t="s">
        <v>220</v>
      </c>
      <c r="K590" s="230" t="s">
        <v>23</v>
      </c>
      <c r="L590" s="230" t="s">
        <v>1042</v>
      </c>
      <c r="M590" s="230" t="s">
        <v>6026</v>
      </c>
      <c r="N590" s="230" t="s">
        <v>23</v>
      </c>
      <c r="Q590" s="230">
        <f>VLOOKUP(M590,LocID!$B$2:$I$1995,8, FALSE)</f>
        <v>134</v>
      </c>
    </row>
    <row r="591" spans="1:17" x14ac:dyDescent="0.25">
      <c r="A591" s="230" t="s">
        <v>8211</v>
      </c>
      <c r="B591" s="230">
        <v>1530</v>
      </c>
      <c r="C591" s="230" t="s">
        <v>5854</v>
      </c>
      <c r="D591" s="230">
        <v>2011.7929999999999</v>
      </c>
      <c r="E591" s="230" t="s">
        <v>147</v>
      </c>
      <c r="F591" s="230" t="s">
        <v>3813</v>
      </c>
      <c r="G591" s="230" t="s">
        <v>3814</v>
      </c>
      <c r="H591" s="230" t="s">
        <v>3750</v>
      </c>
      <c r="I591" s="230" t="s">
        <v>261</v>
      </c>
      <c r="J591" s="230" t="s">
        <v>123</v>
      </c>
      <c r="K591" s="230" t="s">
        <v>23</v>
      </c>
      <c r="L591" s="230" t="s">
        <v>3750</v>
      </c>
      <c r="M591" s="230" t="s">
        <v>4530</v>
      </c>
      <c r="N591" s="230" t="s">
        <v>23</v>
      </c>
      <c r="Q591" s="230">
        <f>VLOOKUP(M591,LocID!$B$2:$I$1995,8, FALSE)</f>
        <v>513</v>
      </c>
    </row>
    <row r="592" spans="1:17" x14ac:dyDescent="0.25">
      <c r="A592" s="230" t="s">
        <v>8212</v>
      </c>
      <c r="B592" s="230">
        <v>1531</v>
      </c>
      <c r="C592" s="230" t="s">
        <v>5854</v>
      </c>
      <c r="D592" s="230">
        <v>2011.7550000000001</v>
      </c>
      <c r="E592" s="230" t="s">
        <v>147</v>
      </c>
      <c r="F592" s="230" t="s">
        <v>1855</v>
      </c>
      <c r="G592" s="230" t="s">
        <v>1842</v>
      </c>
      <c r="H592" s="230" t="s">
        <v>1832</v>
      </c>
      <c r="I592" s="230" t="s">
        <v>76</v>
      </c>
      <c r="J592" s="230" t="s">
        <v>77</v>
      </c>
      <c r="K592" s="230" t="s">
        <v>23</v>
      </c>
      <c r="L592" s="230" t="s">
        <v>1832</v>
      </c>
      <c r="M592" s="230" t="s">
        <v>4512</v>
      </c>
      <c r="N592" s="230" t="s">
        <v>23</v>
      </c>
      <c r="Q592" s="230">
        <f>VLOOKUP(M592,LocID!$B$2:$I$1995,8, FALSE)</f>
        <v>300</v>
      </c>
    </row>
    <row r="593" spans="1:17" x14ac:dyDescent="0.25">
      <c r="A593" s="230" t="s">
        <v>8213</v>
      </c>
      <c r="B593" s="230">
        <v>1532</v>
      </c>
      <c r="C593" s="230" t="s">
        <v>5854</v>
      </c>
      <c r="D593" s="230">
        <v>2011.7829999999999</v>
      </c>
      <c r="E593" s="230" t="s">
        <v>147</v>
      </c>
      <c r="F593" s="230" t="s">
        <v>4031</v>
      </c>
      <c r="G593" s="230" t="s">
        <v>4027</v>
      </c>
      <c r="H593" s="230" t="s">
        <v>4028</v>
      </c>
      <c r="I593" s="230" t="s">
        <v>76</v>
      </c>
      <c r="J593" s="230" t="s">
        <v>77</v>
      </c>
      <c r="K593" s="230" t="s">
        <v>98</v>
      </c>
      <c r="L593" s="230" t="s">
        <v>4028</v>
      </c>
      <c r="M593" s="230" t="s">
        <v>6390</v>
      </c>
      <c r="N593" s="230" t="s">
        <v>98</v>
      </c>
      <c r="Q593" s="230">
        <f>VLOOKUP(M593,LocID!$B$2:$I$1995,8, FALSE)</f>
        <v>543</v>
      </c>
    </row>
    <row r="594" spans="1:17" x14ac:dyDescent="0.25">
      <c r="A594" s="230" t="s">
        <v>8214</v>
      </c>
      <c r="B594" s="230">
        <v>1533</v>
      </c>
      <c r="C594" s="230" t="s">
        <v>5854</v>
      </c>
      <c r="D594" s="230">
        <v>2012.23</v>
      </c>
      <c r="E594" s="230" t="s">
        <v>147</v>
      </c>
      <c r="F594" s="230" t="s">
        <v>571</v>
      </c>
      <c r="G594" s="230" t="s">
        <v>570</v>
      </c>
      <c r="H594" s="230" t="s">
        <v>533</v>
      </c>
      <c r="I594" s="230" t="s">
        <v>49</v>
      </c>
      <c r="J594" s="230" t="s">
        <v>51</v>
      </c>
      <c r="K594" s="230" t="s">
        <v>26</v>
      </c>
      <c r="L594" s="230" t="s">
        <v>533</v>
      </c>
      <c r="M594" s="230" t="s">
        <v>4499</v>
      </c>
      <c r="N594" s="230" t="s">
        <v>26</v>
      </c>
      <c r="Q594" s="230">
        <f>VLOOKUP(M594,LocID!$B$2:$I$1995,8, FALSE)</f>
        <v>65</v>
      </c>
    </row>
    <row r="595" spans="1:17" x14ac:dyDescent="0.25">
      <c r="A595" s="230" t="s">
        <v>8215</v>
      </c>
      <c r="B595" s="230">
        <v>1534</v>
      </c>
      <c r="C595" s="230" t="s">
        <v>5854</v>
      </c>
      <c r="D595" s="230">
        <v>2012.027</v>
      </c>
      <c r="E595" s="230" t="s">
        <v>147</v>
      </c>
      <c r="F595" s="230" t="s">
        <v>3104</v>
      </c>
      <c r="G595" s="230" t="s">
        <v>3105</v>
      </c>
      <c r="H595" s="230" t="s">
        <v>3106</v>
      </c>
      <c r="I595" s="230" t="s">
        <v>165</v>
      </c>
      <c r="J595" s="230" t="s">
        <v>161</v>
      </c>
      <c r="K595" s="230" t="s">
        <v>26</v>
      </c>
      <c r="L595" s="230" t="s">
        <v>3106</v>
      </c>
      <c r="M595" s="230" t="s">
        <v>6328</v>
      </c>
      <c r="N595" s="230" t="s">
        <v>26</v>
      </c>
      <c r="Q595" s="230">
        <f>VLOOKUP(M595,LocID!$B$2:$I$1995,8, FALSE)</f>
        <v>467</v>
      </c>
    </row>
    <row r="596" spans="1:17" x14ac:dyDescent="0.25">
      <c r="A596" s="230" t="s">
        <v>8216</v>
      </c>
      <c r="B596" s="230">
        <v>1535</v>
      </c>
      <c r="C596" s="230" t="s">
        <v>5854</v>
      </c>
      <c r="D596" s="230">
        <v>2011.779</v>
      </c>
      <c r="E596" s="230" t="s">
        <v>147</v>
      </c>
      <c r="F596" s="230" t="s">
        <v>1887</v>
      </c>
      <c r="G596" s="230" t="s">
        <v>1888</v>
      </c>
      <c r="H596" s="230" t="s">
        <v>1886</v>
      </c>
      <c r="I596" s="230" t="s">
        <v>49</v>
      </c>
      <c r="J596" s="230" t="s">
        <v>51</v>
      </c>
      <c r="K596" s="230" t="s">
        <v>52</v>
      </c>
      <c r="L596" s="230" t="s">
        <v>1886</v>
      </c>
      <c r="M596" s="230" t="s">
        <v>6179</v>
      </c>
      <c r="N596" s="230" t="s">
        <v>52</v>
      </c>
      <c r="Q596" s="230">
        <f>VLOOKUP(M596,LocID!$B$2:$I$1995,8, FALSE)</f>
        <v>303</v>
      </c>
    </row>
    <row r="597" spans="1:17" x14ac:dyDescent="0.25">
      <c r="A597" s="230" t="s">
        <v>8217</v>
      </c>
      <c r="B597" s="230">
        <v>1537</v>
      </c>
      <c r="C597" s="230" t="s">
        <v>5854</v>
      </c>
      <c r="D597" s="230">
        <v>2011.8109999999999</v>
      </c>
      <c r="E597" s="230" t="s">
        <v>147</v>
      </c>
      <c r="F597" s="230" t="s">
        <v>1197</v>
      </c>
      <c r="G597" s="230" t="s">
        <v>1198</v>
      </c>
      <c r="H597" s="230" t="s">
        <v>1194</v>
      </c>
      <c r="I597" s="230" t="s">
        <v>76</v>
      </c>
      <c r="J597" s="230" t="s">
        <v>77</v>
      </c>
      <c r="K597" s="230" t="s">
        <v>26</v>
      </c>
      <c r="L597" s="230" t="s">
        <v>1194</v>
      </c>
      <c r="M597" s="230" t="s">
        <v>4504</v>
      </c>
      <c r="N597" s="230" t="s">
        <v>26</v>
      </c>
      <c r="Q597" s="230">
        <f>VLOOKUP(M597,LocID!$B$2:$I$1995,8, FALSE)</f>
        <v>167</v>
      </c>
    </row>
    <row r="598" spans="1:17" x14ac:dyDescent="0.25">
      <c r="A598" s="230" t="s">
        <v>8218</v>
      </c>
      <c r="B598" s="230">
        <v>1538</v>
      </c>
      <c r="C598" s="230" t="s">
        <v>5854</v>
      </c>
      <c r="D598" s="230">
        <v>2011.827</v>
      </c>
      <c r="E598" s="230" t="s">
        <v>147</v>
      </c>
      <c r="F598" s="230" t="s">
        <v>1662</v>
      </c>
      <c r="G598" s="230" t="s">
        <v>1663</v>
      </c>
      <c r="H598" s="230" t="s">
        <v>1664</v>
      </c>
      <c r="I598" s="230" t="s">
        <v>20</v>
      </c>
      <c r="J598" s="230" t="s">
        <v>740</v>
      </c>
      <c r="K598" s="230" t="s">
        <v>23</v>
      </c>
      <c r="L598" s="230" t="s">
        <v>1664</v>
      </c>
      <c r="M598" s="230" t="s">
        <v>6142</v>
      </c>
      <c r="N598" s="230" t="s">
        <v>23</v>
      </c>
      <c r="Q598" s="230">
        <f>VLOOKUP(M598,LocID!$B$2:$I$1995,8, FALSE)</f>
        <v>265</v>
      </c>
    </row>
    <row r="599" spans="1:17" x14ac:dyDescent="0.25">
      <c r="A599" s="230" t="s">
        <v>8219</v>
      </c>
      <c r="B599" s="230">
        <v>1539</v>
      </c>
      <c r="C599" s="230" t="s">
        <v>5854</v>
      </c>
      <c r="D599" s="230">
        <v>2011.7370000000001</v>
      </c>
      <c r="E599" s="230" t="s">
        <v>147</v>
      </c>
      <c r="F599" s="230" t="s">
        <v>2303</v>
      </c>
      <c r="G599" s="230" t="s">
        <v>697</v>
      </c>
      <c r="H599" s="230" t="s">
        <v>2273</v>
      </c>
      <c r="I599" s="230" t="s">
        <v>107</v>
      </c>
      <c r="J599" s="230" t="s">
        <v>51</v>
      </c>
      <c r="K599" s="230" t="s">
        <v>23</v>
      </c>
      <c r="L599" s="230" t="s">
        <v>2273</v>
      </c>
      <c r="M599" s="230" t="s">
        <v>4516</v>
      </c>
      <c r="N599" s="230" t="s">
        <v>23</v>
      </c>
      <c r="Q599" s="230">
        <f>VLOOKUP(M599,LocID!$B$2:$I$1995,8, FALSE)</f>
        <v>370</v>
      </c>
    </row>
    <row r="600" spans="1:17" x14ac:dyDescent="0.25">
      <c r="A600" s="230" t="s">
        <v>6867</v>
      </c>
      <c r="B600" s="230">
        <v>154</v>
      </c>
      <c r="C600" s="230" t="s">
        <v>5854</v>
      </c>
      <c r="D600" s="230">
        <v>2015.0726999999999</v>
      </c>
      <c r="E600" s="230" t="s">
        <v>138</v>
      </c>
      <c r="F600" s="230" t="s">
        <v>1726</v>
      </c>
      <c r="G600" s="230" t="s">
        <v>1727</v>
      </c>
      <c r="H600" s="230" t="s">
        <v>1728</v>
      </c>
      <c r="I600" s="230" t="s">
        <v>49</v>
      </c>
      <c r="J600" s="230" t="s">
        <v>51</v>
      </c>
      <c r="K600" s="230" t="s">
        <v>26</v>
      </c>
      <c r="L600" s="230" t="s">
        <v>1728</v>
      </c>
      <c r="M600" s="230" t="s">
        <v>6159</v>
      </c>
      <c r="N600" s="230" t="s">
        <v>26</v>
      </c>
      <c r="Q600" s="230">
        <f>VLOOKUP(M600,LocID!$B$2:$I$1995,8, FALSE)</f>
        <v>282</v>
      </c>
    </row>
    <row r="601" spans="1:17" x14ac:dyDescent="0.25">
      <c r="A601" s="230" t="s">
        <v>8220</v>
      </c>
      <c r="B601" s="230">
        <v>1540</v>
      </c>
      <c r="C601" s="230" t="s">
        <v>5854</v>
      </c>
      <c r="D601" s="230">
        <v>2012.02</v>
      </c>
      <c r="E601" s="230" t="s">
        <v>147</v>
      </c>
      <c r="F601" s="230" t="s">
        <v>4383</v>
      </c>
      <c r="G601" s="230" t="s">
        <v>4384</v>
      </c>
      <c r="H601" s="230" t="s">
        <v>4385</v>
      </c>
      <c r="I601" s="230" t="s">
        <v>874</v>
      </c>
      <c r="J601" s="230" t="s">
        <v>51</v>
      </c>
      <c r="K601" s="230" t="s">
        <v>26</v>
      </c>
      <c r="L601" s="230" t="s">
        <v>4385</v>
      </c>
      <c r="M601" s="230" t="s">
        <v>6437</v>
      </c>
      <c r="N601" s="230" t="s">
        <v>26</v>
      </c>
      <c r="Q601" s="230">
        <f>VLOOKUP(M601,LocID!$B$2:$I$1995,8, FALSE)</f>
        <v>593</v>
      </c>
    </row>
    <row r="602" spans="1:17" x14ac:dyDescent="0.25">
      <c r="A602" s="230" t="s">
        <v>8221</v>
      </c>
      <c r="B602" s="230">
        <v>1541</v>
      </c>
      <c r="C602" s="230" t="s">
        <v>5854</v>
      </c>
      <c r="D602" s="230">
        <v>2012.229</v>
      </c>
      <c r="E602" s="230" t="s">
        <v>147</v>
      </c>
      <c r="F602" s="230" t="s">
        <v>572</v>
      </c>
      <c r="G602" s="230" t="s">
        <v>570</v>
      </c>
      <c r="H602" s="230" t="s">
        <v>533</v>
      </c>
      <c r="I602" s="230" t="s">
        <v>49</v>
      </c>
      <c r="J602" s="230" t="s">
        <v>51</v>
      </c>
      <c r="K602" s="230" t="s">
        <v>26</v>
      </c>
      <c r="L602" s="230" t="s">
        <v>533</v>
      </c>
      <c r="M602" s="230" t="s">
        <v>4499</v>
      </c>
      <c r="N602" s="230" t="s">
        <v>26</v>
      </c>
      <c r="Q602" s="230">
        <f>VLOOKUP(M602,LocID!$B$2:$I$1995,8, FALSE)</f>
        <v>65</v>
      </c>
    </row>
    <row r="603" spans="1:17" x14ac:dyDescent="0.25">
      <c r="A603" s="230" t="s">
        <v>8222</v>
      </c>
      <c r="B603" s="230">
        <v>1542</v>
      </c>
      <c r="C603" s="230" t="s">
        <v>5854</v>
      </c>
      <c r="D603" s="230">
        <v>2012.327</v>
      </c>
      <c r="E603" s="230" t="s">
        <v>87</v>
      </c>
      <c r="F603" s="230" t="s">
        <v>3421</v>
      </c>
      <c r="G603" s="230" t="s">
        <v>3420</v>
      </c>
      <c r="H603" s="230" t="s">
        <v>3294</v>
      </c>
      <c r="I603" s="230" t="s">
        <v>76</v>
      </c>
      <c r="J603" s="230" t="s">
        <v>77</v>
      </c>
      <c r="K603" s="230" t="s">
        <v>98</v>
      </c>
      <c r="L603" s="230" t="s">
        <v>3294</v>
      </c>
      <c r="M603" s="230" t="s">
        <v>4526</v>
      </c>
      <c r="N603" s="230" t="s">
        <v>98</v>
      </c>
      <c r="Q603" s="230">
        <f>VLOOKUP(M603,LocID!$B$2:$I$1995,8, FALSE)</f>
        <v>489</v>
      </c>
    </row>
    <row r="604" spans="1:17" x14ac:dyDescent="0.25">
      <c r="A604" s="230" t="s">
        <v>8223</v>
      </c>
      <c r="B604" s="230">
        <v>1544</v>
      </c>
      <c r="C604" s="230" t="s">
        <v>5854</v>
      </c>
      <c r="D604" s="230">
        <v>2012.2360000000001</v>
      </c>
      <c r="E604" s="230" t="s">
        <v>87</v>
      </c>
      <c r="F604" s="230" t="s">
        <v>2534</v>
      </c>
      <c r="G604" s="230" t="s">
        <v>2492</v>
      </c>
      <c r="H604" s="230" t="s">
        <v>2414</v>
      </c>
      <c r="I604" s="230" t="s">
        <v>76</v>
      </c>
      <c r="J604" s="230" t="s">
        <v>77</v>
      </c>
      <c r="K604" s="230" t="s">
        <v>98</v>
      </c>
      <c r="L604" s="230" t="s">
        <v>2414</v>
      </c>
      <c r="M604" s="230" t="s">
        <v>4518</v>
      </c>
      <c r="N604" s="230" t="s">
        <v>98</v>
      </c>
      <c r="Q604" s="230">
        <f>VLOOKUP(M604,LocID!$B$2:$I$1995,8, FALSE)</f>
        <v>387</v>
      </c>
    </row>
    <row r="605" spans="1:17" x14ac:dyDescent="0.25">
      <c r="A605" s="230" t="s">
        <v>8224</v>
      </c>
      <c r="B605" s="230">
        <v>1545</v>
      </c>
      <c r="C605" s="230" t="s">
        <v>5854</v>
      </c>
      <c r="D605" s="230">
        <v>2012.481</v>
      </c>
      <c r="E605" s="230" t="s">
        <v>87</v>
      </c>
      <c r="F605" s="230" t="s">
        <v>2535</v>
      </c>
      <c r="G605" s="230" t="s">
        <v>2492</v>
      </c>
      <c r="H605" s="230" t="s">
        <v>2414</v>
      </c>
      <c r="I605" s="230" t="s">
        <v>76</v>
      </c>
      <c r="J605" s="230" t="s">
        <v>77</v>
      </c>
      <c r="K605" s="230" t="s">
        <v>23</v>
      </c>
      <c r="L605" s="230" t="s">
        <v>2414</v>
      </c>
      <c r="M605" s="230" t="s">
        <v>4518</v>
      </c>
      <c r="N605" s="230" t="s">
        <v>23</v>
      </c>
      <c r="Q605" s="230">
        <f>VLOOKUP(M605,LocID!$B$2:$I$1995,8, FALSE)</f>
        <v>387</v>
      </c>
    </row>
    <row r="606" spans="1:17" x14ac:dyDescent="0.25">
      <c r="A606" s="230" t="s">
        <v>8225</v>
      </c>
      <c r="B606" s="230">
        <v>1546</v>
      </c>
      <c r="C606" s="230" t="s">
        <v>5854</v>
      </c>
      <c r="D606" s="230">
        <v>2011.748</v>
      </c>
      <c r="E606" s="230" t="s">
        <v>87</v>
      </c>
      <c r="F606" s="230" t="s">
        <v>129</v>
      </c>
      <c r="G606" s="230" t="s">
        <v>125</v>
      </c>
      <c r="H606" s="230" t="s">
        <v>126</v>
      </c>
      <c r="I606" s="230" t="s">
        <v>127</v>
      </c>
      <c r="J606" s="230" t="s">
        <v>128</v>
      </c>
      <c r="K606" s="230" t="s">
        <v>23</v>
      </c>
      <c r="L606" s="230" t="s">
        <v>126</v>
      </c>
      <c r="M606" s="230" t="s">
        <v>5907</v>
      </c>
      <c r="N606" s="230" t="s">
        <v>23</v>
      </c>
      <c r="Q606" s="230">
        <f>VLOOKUP(M606,LocID!$B$2:$I$1995,8, FALSE)</f>
        <v>10</v>
      </c>
    </row>
    <row r="607" spans="1:17" x14ac:dyDescent="0.25">
      <c r="A607" s="230" t="s">
        <v>8226</v>
      </c>
      <c r="B607" s="230">
        <v>1547</v>
      </c>
      <c r="C607" s="230" t="s">
        <v>5854</v>
      </c>
      <c r="D607" s="230">
        <v>2011.5139999999999</v>
      </c>
      <c r="E607" s="230" t="s">
        <v>87</v>
      </c>
      <c r="F607" s="230" t="s">
        <v>130</v>
      </c>
      <c r="G607" s="230" t="s">
        <v>125</v>
      </c>
      <c r="H607" s="230" t="s">
        <v>126</v>
      </c>
      <c r="I607" s="230" t="s">
        <v>127</v>
      </c>
      <c r="J607" s="230" t="s">
        <v>128</v>
      </c>
      <c r="K607" s="230" t="s">
        <v>131</v>
      </c>
      <c r="L607" s="230" t="s">
        <v>126</v>
      </c>
      <c r="M607" s="230" t="s">
        <v>5907</v>
      </c>
      <c r="N607" s="230" t="s">
        <v>131</v>
      </c>
      <c r="Q607" s="230">
        <f>VLOOKUP(M607,LocID!$B$2:$I$1995,8, FALSE)</f>
        <v>10</v>
      </c>
    </row>
    <row r="608" spans="1:17" x14ac:dyDescent="0.25">
      <c r="A608" s="230" t="s">
        <v>8227</v>
      </c>
      <c r="B608" s="230">
        <v>1548</v>
      </c>
      <c r="C608" s="230" t="s">
        <v>5854</v>
      </c>
      <c r="D608" s="230">
        <v>2012.3789999999999</v>
      </c>
      <c r="E608" s="230" t="s">
        <v>87</v>
      </c>
      <c r="F608" s="230" t="s">
        <v>4268</v>
      </c>
      <c r="G608" s="230" t="s">
        <v>4269</v>
      </c>
      <c r="H608" s="230" t="s">
        <v>2997</v>
      </c>
      <c r="I608" s="230" t="s">
        <v>2996</v>
      </c>
      <c r="J608" s="230" t="s">
        <v>51</v>
      </c>
      <c r="K608" s="230" t="s">
        <v>23</v>
      </c>
      <c r="L608" s="230" t="s">
        <v>2997</v>
      </c>
      <c r="M608" s="230" t="s">
        <v>4536</v>
      </c>
      <c r="N608" s="230" t="s">
        <v>23</v>
      </c>
      <c r="Q608" s="230">
        <f>VLOOKUP(M608,LocID!$B$2:$I$1995,8, FALSE)</f>
        <v>447</v>
      </c>
    </row>
    <row r="609" spans="1:17" x14ac:dyDescent="0.25">
      <c r="A609" s="230" t="s">
        <v>8228</v>
      </c>
      <c r="B609" s="230">
        <v>1549</v>
      </c>
      <c r="C609" s="230" t="s">
        <v>5854</v>
      </c>
      <c r="D609" s="230">
        <v>2012.377</v>
      </c>
      <c r="E609" s="230" t="s">
        <v>87</v>
      </c>
      <c r="F609" s="230" t="s">
        <v>281</v>
      </c>
      <c r="G609" s="230" t="s">
        <v>282</v>
      </c>
      <c r="H609" s="230" t="s">
        <v>271</v>
      </c>
      <c r="I609" s="230" t="s">
        <v>160</v>
      </c>
      <c r="J609" s="230" t="s">
        <v>161</v>
      </c>
      <c r="K609" s="230" t="s">
        <v>98</v>
      </c>
      <c r="L609" s="230" t="s">
        <v>271</v>
      </c>
      <c r="M609" s="230" t="s">
        <v>5930</v>
      </c>
      <c r="N609" s="230" t="s">
        <v>98</v>
      </c>
      <c r="Q609" s="230">
        <f>VLOOKUP(M609,LocID!$B$2:$I$1995,8, FALSE)</f>
        <v>33</v>
      </c>
    </row>
    <row r="610" spans="1:17" x14ac:dyDescent="0.25">
      <c r="A610" s="230" t="s">
        <v>6868</v>
      </c>
      <c r="B610" s="230">
        <v>155</v>
      </c>
      <c r="C610" s="230" t="s">
        <v>5854</v>
      </c>
      <c r="D610" s="230">
        <v>2015.0822000000001</v>
      </c>
      <c r="E610" s="230" t="s">
        <v>138</v>
      </c>
      <c r="F610" s="230" t="s">
        <v>633</v>
      </c>
      <c r="G610" s="230" t="s">
        <v>550</v>
      </c>
      <c r="H610" s="230" t="s">
        <v>533</v>
      </c>
      <c r="I610" s="230" t="s">
        <v>49</v>
      </c>
      <c r="J610" s="230" t="s">
        <v>51</v>
      </c>
      <c r="K610" s="230" t="s">
        <v>23</v>
      </c>
      <c r="L610" s="230" t="s">
        <v>533</v>
      </c>
      <c r="M610" s="230" t="s">
        <v>4499</v>
      </c>
      <c r="N610" s="230" t="s">
        <v>23</v>
      </c>
      <c r="Q610" s="230">
        <f>VLOOKUP(M610,LocID!$B$2:$I$1995,8, FALSE)</f>
        <v>65</v>
      </c>
    </row>
    <row r="611" spans="1:17" x14ac:dyDescent="0.25">
      <c r="A611" s="230" t="s">
        <v>8229</v>
      </c>
      <c r="B611" s="230">
        <v>1550</v>
      </c>
      <c r="C611" s="230" t="s">
        <v>5854</v>
      </c>
      <c r="D611" s="230">
        <v>2012.2439999999999</v>
      </c>
      <c r="E611" s="230" t="s">
        <v>87</v>
      </c>
      <c r="F611" s="230" t="s">
        <v>369</v>
      </c>
      <c r="G611" s="230" t="s">
        <v>370</v>
      </c>
      <c r="H611" s="230" t="s">
        <v>364</v>
      </c>
      <c r="I611" s="230" t="s">
        <v>192</v>
      </c>
      <c r="J611" s="230" t="s">
        <v>51</v>
      </c>
      <c r="K611" s="230" t="s">
        <v>26</v>
      </c>
      <c r="L611" s="230" t="s">
        <v>364</v>
      </c>
      <c r="M611" s="230" t="s">
        <v>5936</v>
      </c>
      <c r="N611" s="230" t="s">
        <v>26</v>
      </c>
      <c r="Q611" s="230">
        <f>VLOOKUP(M611,LocID!$B$2:$I$1995,8, FALSE)</f>
        <v>40</v>
      </c>
    </row>
    <row r="612" spans="1:17" x14ac:dyDescent="0.25">
      <c r="A612" s="230" t="s">
        <v>8230</v>
      </c>
      <c r="B612" s="230">
        <v>1551</v>
      </c>
      <c r="C612" s="230" t="s">
        <v>5854</v>
      </c>
      <c r="D612" s="230">
        <v>2012.31</v>
      </c>
      <c r="E612" s="230" t="s">
        <v>87</v>
      </c>
      <c r="F612" s="230" t="s">
        <v>3656</v>
      </c>
      <c r="G612" s="230" t="s">
        <v>3657</v>
      </c>
      <c r="H612" s="230" t="s">
        <v>3658</v>
      </c>
      <c r="I612" s="230" t="s">
        <v>127</v>
      </c>
      <c r="J612" s="230" t="s">
        <v>128</v>
      </c>
      <c r="K612" s="230" t="s">
        <v>52</v>
      </c>
      <c r="L612" s="230" t="s">
        <v>3658</v>
      </c>
      <c r="M612" s="230" t="s">
        <v>6354</v>
      </c>
      <c r="N612" s="230" t="s">
        <v>52</v>
      </c>
      <c r="Q612" s="230">
        <f>VLOOKUP(M612,LocID!$B$2:$I$1995,8, FALSE)</f>
        <v>498</v>
      </c>
    </row>
    <row r="613" spans="1:17" x14ac:dyDescent="0.25">
      <c r="A613" s="230" t="s">
        <v>8231</v>
      </c>
      <c r="B613" s="230">
        <v>1552</v>
      </c>
      <c r="C613" s="230" t="s">
        <v>5854</v>
      </c>
      <c r="D613" s="230">
        <v>2012.1880000000001</v>
      </c>
      <c r="E613" s="230" t="s">
        <v>87</v>
      </c>
      <c r="F613" s="230" t="s">
        <v>2536</v>
      </c>
      <c r="G613" s="230" t="s">
        <v>2423</v>
      </c>
      <c r="H613" s="230" t="s">
        <v>2414</v>
      </c>
      <c r="I613" s="230" t="s">
        <v>76</v>
      </c>
      <c r="J613" s="230" t="s">
        <v>77</v>
      </c>
      <c r="K613" s="230" t="s">
        <v>52</v>
      </c>
      <c r="L613" s="230" t="s">
        <v>2414</v>
      </c>
      <c r="M613" s="230" t="s">
        <v>4518</v>
      </c>
      <c r="N613" s="230" t="s">
        <v>52</v>
      </c>
      <c r="Q613" s="230">
        <f>VLOOKUP(M613,LocID!$B$2:$I$1995,8, FALSE)</f>
        <v>387</v>
      </c>
    </row>
    <row r="614" spans="1:17" x14ac:dyDescent="0.25">
      <c r="A614" s="230" t="s">
        <v>8232</v>
      </c>
      <c r="B614" s="230">
        <v>1553</v>
      </c>
      <c r="C614" s="230" t="s">
        <v>5854</v>
      </c>
      <c r="D614" s="230">
        <v>2012.2639999999999</v>
      </c>
      <c r="E614" s="230" t="s">
        <v>87</v>
      </c>
      <c r="F614" s="230" t="s">
        <v>4193</v>
      </c>
      <c r="G614" s="230" t="s">
        <v>4190</v>
      </c>
      <c r="H614" s="230" t="s">
        <v>4188</v>
      </c>
      <c r="I614" s="230" t="s">
        <v>20</v>
      </c>
      <c r="J614" s="230" t="s">
        <v>740</v>
      </c>
      <c r="K614" s="230" t="s">
        <v>98</v>
      </c>
      <c r="L614" s="230" t="s">
        <v>4188</v>
      </c>
      <c r="M614" s="230" t="s">
        <v>6420</v>
      </c>
      <c r="N614" s="230" t="s">
        <v>98</v>
      </c>
      <c r="Q614" s="230">
        <f>VLOOKUP(M614,LocID!$B$2:$I$1995,8, FALSE)</f>
        <v>574</v>
      </c>
    </row>
    <row r="615" spans="1:17" x14ac:dyDescent="0.25">
      <c r="A615" s="230" t="s">
        <v>8233</v>
      </c>
      <c r="B615" s="230">
        <v>1554</v>
      </c>
      <c r="C615" s="230" t="s">
        <v>5854</v>
      </c>
      <c r="D615" s="230">
        <v>2012.3430000000001</v>
      </c>
      <c r="E615" s="230" t="s">
        <v>87</v>
      </c>
      <c r="F615" s="230" t="s">
        <v>392</v>
      </c>
      <c r="G615" s="230" t="s">
        <v>393</v>
      </c>
      <c r="H615" s="230" t="s">
        <v>391</v>
      </c>
      <c r="I615" s="230" t="s">
        <v>122</v>
      </c>
      <c r="J615" s="230" t="s">
        <v>123</v>
      </c>
      <c r="K615" s="230" t="s">
        <v>23</v>
      </c>
      <c r="L615" s="230" t="s">
        <v>391</v>
      </c>
      <c r="M615" s="230" t="s">
        <v>5939</v>
      </c>
      <c r="N615" s="230" t="s">
        <v>23</v>
      </c>
      <c r="Q615" s="230">
        <f>VLOOKUP(M615,LocID!$B$2:$I$1995,8, FALSE)</f>
        <v>44</v>
      </c>
    </row>
    <row r="616" spans="1:17" x14ac:dyDescent="0.25">
      <c r="A616" s="230" t="s">
        <v>8234</v>
      </c>
      <c r="B616" s="230">
        <v>1555</v>
      </c>
      <c r="C616" s="230" t="s">
        <v>5854</v>
      </c>
      <c r="D616" s="230">
        <v>2012.317</v>
      </c>
      <c r="E616" s="230" t="s">
        <v>87</v>
      </c>
      <c r="F616" s="230" t="s">
        <v>427</v>
      </c>
      <c r="G616" s="230" t="s">
        <v>422</v>
      </c>
      <c r="H616" s="230" t="s">
        <v>423</v>
      </c>
      <c r="I616" s="230" t="s">
        <v>49</v>
      </c>
      <c r="J616" s="230" t="s">
        <v>51</v>
      </c>
      <c r="K616" s="230" t="s">
        <v>26</v>
      </c>
      <c r="L616" s="230" t="s">
        <v>423</v>
      </c>
      <c r="M616" s="230" t="s">
        <v>5943</v>
      </c>
      <c r="N616" s="230" t="s">
        <v>26</v>
      </c>
      <c r="Q616" s="230">
        <f>VLOOKUP(M616,LocID!$B$2:$I$1995,8, FALSE)</f>
        <v>48</v>
      </c>
    </row>
    <row r="617" spans="1:17" x14ac:dyDescent="0.25">
      <c r="A617" s="230" t="s">
        <v>8235</v>
      </c>
      <c r="B617" s="230">
        <v>1556</v>
      </c>
      <c r="C617" s="230" t="s">
        <v>5854</v>
      </c>
      <c r="D617" s="230">
        <v>2012.463</v>
      </c>
      <c r="E617" s="230" t="s">
        <v>87</v>
      </c>
      <c r="F617" s="230" t="s">
        <v>466</v>
      </c>
      <c r="G617" s="230" t="s">
        <v>454</v>
      </c>
      <c r="H617" s="230" t="s">
        <v>446</v>
      </c>
      <c r="I617" s="230" t="s">
        <v>76</v>
      </c>
      <c r="J617" s="230" t="s">
        <v>77</v>
      </c>
      <c r="K617" s="230" t="s">
        <v>26</v>
      </c>
      <c r="L617" s="230" t="s">
        <v>446</v>
      </c>
      <c r="M617" s="230" t="s">
        <v>5947</v>
      </c>
      <c r="N617" s="230" t="s">
        <v>26</v>
      </c>
      <c r="Q617" s="230">
        <f>VLOOKUP(M617,LocID!$B$2:$I$1995,8, FALSE)</f>
        <v>52</v>
      </c>
    </row>
    <row r="618" spans="1:17" x14ac:dyDescent="0.25">
      <c r="A618" s="230" t="s">
        <v>8236</v>
      </c>
      <c r="B618" s="230">
        <v>1557</v>
      </c>
      <c r="C618" s="230" t="s">
        <v>5854</v>
      </c>
      <c r="D618" s="230">
        <v>2012.319</v>
      </c>
      <c r="E618" s="230" t="s">
        <v>87</v>
      </c>
      <c r="F618" s="230" t="s">
        <v>573</v>
      </c>
      <c r="G618" s="230" t="s">
        <v>574</v>
      </c>
      <c r="H618" s="230" t="s">
        <v>533</v>
      </c>
      <c r="I618" s="230" t="s">
        <v>49</v>
      </c>
      <c r="J618" s="230" t="s">
        <v>51</v>
      </c>
      <c r="K618" s="230" t="s">
        <v>26</v>
      </c>
      <c r="L618" s="230" t="s">
        <v>533</v>
      </c>
      <c r="M618" s="230" t="s">
        <v>4499</v>
      </c>
      <c r="N618" s="230" t="s">
        <v>26</v>
      </c>
      <c r="Q618" s="230">
        <f>VLOOKUP(M618,LocID!$B$2:$I$1995,8, FALSE)</f>
        <v>65</v>
      </c>
    </row>
    <row r="619" spans="1:17" x14ac:dyDescent="0.25">
      <c r="A619" s="230" t="s">
        <v>8237</v>
      </c>
      <c r="B619" s="230">
        <v>1558</v>
      </c>
      <c r="C619" s="230" t="s">
        <v>5854</v>
      </c>
      <c r="D619" s="230">
        <v>2012.248</v>
      </c>
      <c r="E619" s="230" t="s">
        <v>87</v>
      </c>
      <c r="F619" s="230" t="s">
        <v>707</v>
      </c>
      <c r="G619" s="230" t="s">
        <v>708</v>
      </c>
      <c r="H619" s="230" t="s">
        <v>709</v>
      </c>
      <c r="I619" s="230" t="s">
        <v>20</v>
      </c>
      <c r="J619" s="230" t="s">
        <v>22</v>
      </c>
      <c r="K619" s="230" t="s">
        <v>72</v>
      </c>
      <c r="L619" s="230" t="s">
        <v>709</v>
      </c>
      <c r="M619" s="230" t="s">
        <v>4500</v>
      </c>
      <c r="N619" s="230" t="s">
        <v>3934</v>
      </c>
      <c r="O619" s="230">
        <v>2</v>
      </c>
      <c r="Q619" s="230">
        <f>VLOOKUP(M619,LocID!$B$2:$I$1995,8, FALSE)</f>
        <v>79</v>
      </c>
    </row>
    <row r="620" spans="1:17" x14ac:dyDescent="0.25">
      <c r="A620" s="230" t="s">
        <v>8237</v>
      </c>
      <c r="B620" s="230">
        <v>1558</v>
      </c>
      <c r="C620" s="230" t="s">
        <v>5854</v>
      </c>
      <c r="D620" s="230">
        <v>2012.248</v>
      </c>
      <c r="E620" s="230" t="s">
        <v>87</v>
      </c>
      <c r="F620" s="230" t="s">
        <v>707</v>
      </c>
      <c r="G620" s="230" t="s">
        <v>708</v>
      </c>
      <c r="H620" s="230" t="s">
        <v>709</v>
      </c>
      <c r="I620" s="230" t="s">
        <v>20</v>
      </c>
      <c r="J620" s="230" t="s">
        <v>22</v>
      </c>
      <c r="K620" s="230" t="s">
        <v>72</v>
      </c>
      <c r="L620" s="230" t="s">
        <v>709</v>
      </c>
      <c r="M620" s="230" t="s">
        <v>4500</v>
      </c>
      <c r="N620" s="230" t="s">
        <v>23</v>
      </c>
      <c r="O620" s="230">
        <v>1</v>
      </c>
      <c r="Q620" s="230">
        <f>VLOOKUP(M620,LocID!$B$2:$I$1995,8, FALSE)</f>
        <v>79</v>
      </c>
    </row>
    <row r="621" spans="1:17" x14ac:dyDescent="0.25">
      <c r="A621" s="230" t="s">
        <v>8238</v>
      </c>
      <c r="B621" s="230">
        <v>1559</v>
      </c>
      <c r="C621" s="230" t="s">
        <v>5854</v>
      </c>
      <c r="D621" s="230">
        <v>2012.402</v>
      </c>
      <c r="E621" s="230" t="s">
        <v>87</v>
      </c>
      <c r="F621" s="230" t="s">
        <v>1702</v>
      </c>
      <c r="G621" s="230" t="s">
        <v>1703</v>
      </c>
      <c r="H621" s="230" t="s">
        <v>1704</v>
      </c>
      <c r="I621" s="230" t="s">
        <v>183</v>
      </c>
      <c r="J621" s="230" t="s">
        <v>61</v>
      </c>
      <c r="K621" s="230" t="s">
        <v>52</v>
      </c>
      <c r="L621" s="230" t="s">
        <v>1704</v>
      </c>
      <c r="M621" s="230" t="s">
        <v>6154</v>
      </c>
      <c r="N621" s="230" t="s">
        <v>52</v>
      </c>
      <c r="Q621" s="230">
        <f>VLOOKUP(M621,LocID!$B$2:$I$1995,8, FALSE)</f>
        <v>277</v>
      </c>
    </row>
    <row r="622" spans="1:17" x14ac:dyDescent="0.25">
      <c r="A622" s="230" t="s">
        <v>6869</v>
      </c>
      <c r="B622" s="230">
        <v>156</v>
      </c>
      <c r="C622" s="230" t="s">
        <v>5854</v>
      </c>
      <c r="D622" s="230">
        <v>2015.0821000000001</v>
      </c>
      <c r="E622" s="230" t="s">
        <v>138</v>
      </c>
      <c r="F622" s="230" t="s">
        <v>1523</v>
      </c>
      <c r="G622" s="230" t="s">
        <v>1512</v>
      </c>
      <c r="H622" s="230" t="s">
        <v>1501</v>
      </c>
      <c r="I622" s="230" t="s">
        <v>1488</v>
      </c>
      <c r="J622" s="230" t="s">
        <v>123</v>
      </c>
      <c r="K622" s="230" t="s">
        <v>23</v>
      </c>
      <c r="L622" s="230" t="s">
        <v>1501</v>
      </c>
      <c r="M622" s="230" t="s">
        <v>4508</v>
      </c>
      <c r="N622" s="230" t="s">
        <v>23</v>
      </c>
      <c r="Q622" s="230">
        <f>VLOOKUP(M622,LocID!$B$2:$I$1995,8, FALSE)</f>
        <v>235</v>
      </c>
    </row>
    <row r="623" spans="1:17" x14ac:dyDescent="0.25">
      <c r="A623" s="230" t="s">
        <v>8239</v>
      </c>
      <c r="B623" s="230">
        <v>1560</v>
      </c>
      <c r="C623" s="230" t="s">
        <v>5854</v>
      </c>
      <c r="D623" s="230">
        <v>2011.818</v>
      </c>
      <c r="E623" s="230" t="s">
        <v>87</v>
      </c>
      <c r="F623" s="230" t="s">
        <v>2356</v>
      </c>
      <c r="G623" s="230" t="s">
        <v>2353</v>
      </c>
      <c r="H623" s="230" t="s">
        <v>2353</v>
      </c>
      <c r="I623" s="230" t="s">
        <v>874</v>
      </c>
      <c r="J623" s="230" t="s">
        <v>55</v>
      </c>
      <c r="K623" s="230" t="s">
        <v>23</v>
      </c>
      <c r="L623" s="230" t="s">
        <v>2353</v>
      </c>
      <c r="M623" s="230" t="s">
        <v>6242</v>
      </c>
      <c r="N623" s="230" t="s">
        <v>23</v>
      </c>
      <c r="Q623" s="230">
        <f>VLOOKUP(M623,LocID!$B$2:$I$1995,8, FALSE)</f>
        <v>372</v>
      </c>
    </row>
    <row r="624" spans="1:17" x14ac:dyDescent="0.25">
      <c r="A624" s="230" t="s">
        <v>8240</v>
      </c>
      <c r="B624" s="230">
        <v>1561</v>
      </c>
      <c r="C624" s="230" t="s">
        <v>5854</v>
      </c>
      <c r="D624" s="230">
        <v>2012.318</v>
      </c>
      <c r="E624" s="230" t="s">
        <v>87</v>
      </c>
      <c r="F624" s="230" t="s">
        <v>3739</v>
      </c>
      <c r="G624" s="230" t="s">
        <v>3740</v>
      </c>
      <c r="H624" s="230" t="s">
        <v>3741</v>
      </c>
      <c r="I624" s="230" t="s">
        <v>160</v>
      </c>
      <c r="J624" s="230" t="s">
        <v>161</v>
      </c>
      <c r="K624" s="230" t="s">
        <v>52</v>
      </c>
      <c r="L624" s="230" t="s">
        <v>3741</v>
      </c>
      <c r="M624" s="230" t="s">
        <v>6364</v>
      </c>
      <c r="N624" s="230" t="s">
        <v>52</v>
      </c>
      <c r="Q624" s="230">
        <f>VLOOKUP(M624,LocID!$B$2:$I$1995,8, FALSE)</f>
        <v>511</v>
      </c>
    </row>
    <row r="625" spans="1:17" x14ac:dyDescent="0.25">
      <c r="A625" s="230" t="s">
        <v>8241</v>
      </c>
      <c r="B625" s="230">
        <v>1563</v>
      </c>
      <c r="C625" s="230" t="s">
        <v>5854</v>
      </c>
      <c r="D625" s="230">
        <v>2011.412</v>
      </c>
      <c r="E625" s="230" t="s">
        <v>87</v>
      </c>
      <c r="F625" s="230" t="s">
        <v>1362</v>
      </c>
      <c r="G625" s="230" t="s">
        <v>1363</v>
      </c>
      <c r="H625" s="230" t="s">
        <v>1364</v>
      </c>
      <c r="I625" s="230" t="s">
        <v>673</v>
      </c>
      <c r="J625" s="230" t="s">
        <v>61</v>
      </c>
      <c r="K625" s="230" t="s">
        <v>23</v>
      </c>
      <c r="L625" s="230" t="s">
        <v>1364</v>
      </c>
      <c r="M625" s="230" t="s">
        <v>6087</v>
      </c>
      <c r="N625" s="230" t="s">
        <v>23</v>
      </c>
      <c r="Q625" s="230">
        <f>VLOOKUP(M625,LocID!$B$2:$I$1995,8, FALSE)</f>
        <v>202</v>
      </c>
    </row>
    <row r="626" spans="1:17" x14ac:dyDescent="0.25">
      <c r="A626" s="230" t="s">
        <v>8242</v>
      </c>
      <c r="B626" s="230">
        <v>1565</v>
      </c>
      <c r="C626" s="230" t="s">
        <v>5854</v>
      </c>
      <c r="D626" s="230">
        <v>2012.259</v>
      </c>
      <c r="E626" s="230" t="s">
        <v>87</v>
      </c>
      <c r="F626" s="230" t="s">
        <v>99</v>
      </c>
      <c r="G626" s="230" t="s">
        <v>100</v>
      </c>
      <c r="H626" s="230" t="s">
        <v>101</v>
      </c>
      <c r="I626" s="230" t="s">
        <v>76</v>
      </c>
      <c r="J626" s="230" t="s">
        <v>77</v>
      </c>
      <c r="K626" s="230" t="s">
        <v>23</v>
      </c>
      <c r="L626" s="230" t="s">
        <v>101</v>
      </c>
      <c r="M626" s="230" t="s">
        <v>4496</v>
      </c>
      <c r="N626" s="230" t="s">
        <v>23</v>
      </c>
      <c r="Q626" s="230">
        <f>VLOOKUP(M626,LocID!$B$2:$I$1995,8, FALSE)</f>
        <v>7</v>
      </c>
    </row>
    <row r="627" spans="1:17" x14ac:dyDescent="0.25">
      <c r="A627" s="230" t="s">
        <v>8243</v>
      </c>
      <c r="B627" s="230">
        <v>1566</v>
      </c>
      <c r="C627" s="230" t="s">
        <v>5854</v>
      </c>
      <c r="D627" s="230">
        <v>2012.1079999999999</v>
      </c>
      <c r="E627" s="230" t="s">
        <v>87</v>
      </c>
      <c r="F627" s="230" t="s">
        <v>755</v>
      </c>
      <c r="G627" s="230" t="s">
        <v>737</v>
      </c>
      <c r="H627" s="230" t="s">
        <v>738</v>
      </c>
      <c r="I627" s="230" t="s">
        <v>739</v>
      </c>
      <c r="J627" s="230" t="s">
        <v>740</v>
      </c>
      <c r="K627" s="230" t="s">
        <v>23</v>
      </c>
      <c r="L627" s="230" t="s">
        <v>738</v>
      </c>
      <c r="M627" s="377" t="s">
        <v>11294</v>
      </c>
      <c r="N627" s="230" t="s">
        <v>23</v>
      </c>
      <c r="Q627" s="230">
        <f>VLOOKUP(M627,LocID!$B$2:$I$1995,8, FALSE)</f>
        <v>758</v>
      </c>
    </row>
    <row r="628" spans="1:17" x14ac:dyDescent="0.25">
      <c r="A628" s="230" t="s">
        <v>8244</v>
      </c>
      <c r="B628" s="230">
        <v>1567</v>
      </c>
      <c r="C628" s="230" t="s">
        <v>5854</v>
      </c>
      <c r="D628" s="230">
        <v>2012.0989999999999</v>
      </c>
      <c r="E628" s="230" t="s">
        <v>87</v>
      </c>
      <c r="F628" s="230" t="s">
        <v>1903</v>
      </c>
      <c r="G628" s="230" t="s">
        <v>1904</v>
      </c>
      <c r="H628" s="230" t="s">
        <v>1902</v>
      </c>
      <c r="I628" s="230" t="s">
        <v>432</v>
      </c>
      <c r="J628" s="230" t="s">
        <v>61</v>
      </c>
      <c r="K628" s="230" t="s">
        <v>52</v>
      </c>
      <c r="L628" s="230" t="s">
        <v>1902</v>
      </c>
      <c r="M628" s="230" t="s">
        <v>6182</v>
      </c>
      <c r="N628" s="230" t="s">
        <v>52</v>
      </c>
      <c r="Q628" s="230">
        <f>VLOOKUP(M628,LocID!$B$2:$I$1995,8, FALSE)</f>
        <v>306</v>
      </c>
    </row>
    <row r="629" spans="1:17" x14ac:dyDescent="0.25">
      <c r="A629" s="230" t="s">
        <v>8245</v>
      </c>
      <c r="B629" s="230">
        <v>1568</v>
      </c>
      <c r="C629" s="230" t="s">
        <v>5854</v>
      </c>
      <c r="D629" s="230">
        <v>2012.249</v>
      </c>
      <c r="E629" s="230" t="s">
        <v>87</v>
      </c>
      <c r="F629" s="230" t="s">
        <v>3977</v>
      </c>
      <c r="G629" s="230" t="s">
        <v>3978</v>
      </c>
      <c r="H629" s="230" t="s">
        <v>3974</v>
      </c>
      <c r="I629" s="230" t="s">
        <v>673</v>
      </c>
      <c r="J629" s="230" t="s">
        <v>61</v>
      </c>
      <c r="K629" s="230" t="s">
        <v>26</v>
      </c>
      <c r="L629" s="230" t="s">
        <v>3974</v>
      </c>
      <c r="M629" s="230" t="s">
        <v>6385</v>
      </c>
      <c r="N629" s="230" t="s">
        <v>26</v>
      </c>
      <c r="Q629" s="230">
        <f>VLOOKUP(M629,LocID!$B$2:$I$1995,8, FALSE)</f>
        <v>536</v>
      </c>
    </row>
    <row r="630" spans="1:17" x14ac:dyDescent="0.25">
      <c r="A630" s="230" t="s">
        <v>8246</v>
      </c>
      <c r="B630" s="230">
        <v>1569</v>
      </c>
      <c r="C630" s="230" t="s">
        <v>5854</v>
      </c>
      <c r="D630" s="230">
        <v>2012.1510000000001</v>
      </c>
      <c r="E630" s="230" t="s">
        <v>87</v>
      </c>
      <c r="F630" s="230" t="s">
        <v>1628</v>
      </c>
      <c r="G630" s="230" t="s">
        <v>1621</v>
      </c>
      <c r="H630" s="230" t="s">
        <v>1618</v>
      </c>
      <c r="I630" s="230" t="s">
        <v>673</v>
      </c>
      <c r="J630" s="230" t="s">
        <v>61</v>
      </c>
      <c r="K630" s="230" t="s">
        <v>23</v>
      </c>
      <c r="L630" s="230" t="s">
        <v>1618</v>
      </c>
      <c r="M630" s="230" t="s">
        <v>6135</v>
      </c>
      <c r="N630" s="230" t="s">
        <v>23</v>
      </c>
      <c r="Q630" s="230">
        <f>VLOOKUP(M630,LocID!$B$2:$I$1995,8, FALSE)</f>
        <v>257</v>
      </c>
    </row>
    <row r="631" spans="1:17" x14ac:dyDescent="0.25">
      <c r="A631" s="230" t="s">
        <v>6870</v>
      </c>
      <c r="B631" s="230">
        <v>157</v>
      </c>
      <c r="C631" s="230" t="s">
        <v>5854</v>
      </c>
      <c r="D631" s="230">
        <v>2015.0650000000001</v>
      </c>
      <c r="E631" s="230" t="s">
        <v>138</v>
      </c>
      <c r="F631" s="230" t="s">
        <v>1538</v>
      </c>
      <c r="G631" s="230" t="s">
        <v>1539</v>
      </c>
      <c r="H631" s="230" t="s">
        <v>1540</v>
      </c>
      <c r="I631" s="230" t="s">
        <v>49</v>
      </c>
      <c r="J631" s="230" t="s">
        <v>51</v>
      </c>
      <c r="K631" s="230" t="s">
        <v>23</v>
      </c>
      <c r="L631" s="230" t="s">
        <v>1540</v>
      </c>
      <c r="M631" s="230" t="s">
        <v>6117</v>
      </c>
      <c r="N631" s="230" t="s">
        <v>23</v>
      </c>
      <c r="Q631" s="230">
        <f>VLOOKUP(M631,LocID!$B$2:$I$1995,8, FALSE)</f>
        <v>238</v>
      </c>
    </row>
    <row r="632" spans="1:17" x14ac:dyDescent="0.25">
      <c r="A632" s="230" t="s">
        <v>8247</v>
      </c>
      <c r="B632" s="230">
        <v>1570</v>
      </c>
      <c r="C632" s="230" t="s">
        <v>5854</v>
      </c>
      <c r="D632" s="230">
        <v>2011.3530000000001</v>
      </c>
      <c r="E632" s="230" t="s">
        <v>87</v>
      </c>
      <c r="F632" s="230" t="s">
        <v>1973</v>
      </c>
      <c r="G632" s="230" t="s">
        <v>1971</v>
      </c>
      <c r="H632" s="230" t="s">
        <v>1972</v>
      </c>
      <c r="I632" s="230" t="s">
        <v>865</v>
      </c>
      <c r="J632" s="230" t="s">
        <v>220</v>
      </c>
      <c r="K632" s="230" t="s">
        <v>52</v>
      </c>
      <c r="L632" s="230" t="s">
        <v>1972</v>
      </c>
      <c r="M632" s="230" t="s">
        <v>6199</v>
      </c>
      <c r="N632" s="230" t="s">
        <v>52</v>
      </c>
      <c r="Q632" s="230">
        <f>VLOOKUP(M632,LocID!$B$2:$I$1995,8, FALSE)</f>
        <v>323</v>
      </c>
    </row>
    <row r="633" spans="1:17" x14ac:dyDescent="0.25">
      <c r="A633" s="230" t="s">
        <v>8248</v>
      </c>
      <c r="B633" s="230">
        <v>1571</v>
      </c>
      <c r="C633" s="230" t="s">
        <v>5854</v>
      </c>
      <c r="D633" s="230">
        <v>2012.1489999999999</v>
      </c>
      <c r="E633" s="230" t="s">
        <v>87</v>
      </c>
      <c r="F633" s="230" t="s">
        <v>1466</v>
      </c>
      <c r="G633" s="230" t="s">
        <v>1467</v>
      </c>
      <c r="H633" s="230" t="s">
        <v>1458</v>
      </c>
      <c r="I633" s="230" t="s">
        <v>76</v>
      </c>
      <c r="J633" s="230" t="s">
        <v>77</v>
      </c>
      <c r="K633" s="230" t="s">
        <v>26</v>
      </c>
      <c r="L633" s="230" t="s">
        <v>1458</v>
      </c>
      <c r="M633" s="230" t="s">
        <v>6107</v>
      </c>
      <c r="N633" s="230" t="s">
        <v>26</v>
      </c>
      <c r="Q633" s="230">
        <f>VLOOKUP(M633,LocID!$B$2:$I$1995,8, FALSE)</f>
        <v>226</v>
      </c>
    </row>
    <row r="634" spans="1:17" x14ac:dyDescent="0.25">
      <c r="A634" s="230" t="s">
        <v>8249</v>
      </c>
      <c r="B634" s="230">
        <v>1572</v>
      </c>
      <c r="C634" s="230" t="s">
        <v>5854</v>
      </c>
      <c r="D634" s="230">
        <v>2012.2619999999999</v>
      </c>
      <c r="E634" s="230" t="s">
        <v>87</v>
      </c>
      <c r="F634" s="230" t="s">
        <v>1963</v>
      </c>
      <c r="G634" s="230" t="s">
        <v>1964</v>
      </c>
      <c r="H634" s="230" t="s">
        <v>1954</v>
      </c>
      <c r="I634" s="230" t="s">
        <v>122</v>
      </c>
      <c r="J634" s="230" t="s">
        <v>123</v>
      </c>
      <c r="K634" s="230" t="s">
        <v>52</v>
      </c>
      <c r="L634" s="230" t="s">
        <v>1954</v>
      </c>
      <c r="M634" s="230" t="s">
        <v>6197</v>
      </c>
      <c r="N634" s="230" t="s">
        <v>52</v>
      </c>
      <c r="Q634" s="230">
        <f>VLOOKUP(M634,LocID!$B$2:$I$1995,8, FALSE)</f>
        <v>321</v>
      </c>
    </row>
    <row r="635" spans="1:17" x14ac:dyDescent="0.25">
      <c r="A635" s="230" t="s">
        <v>8250</v>
      </c>
      <c r="B635" s="230">
        <v>1573</v>
      </c>
      <c r="C635" s="230" t="s">
        <v>5854</v>
      </c>
      <c r="D635" s="230">
        <v>2012.1559999999999</v>
      </c>
      <c r="E635" s="230" t="s">
        <v>87</v>
      </c>
      <c r="F635" s="230" t="s">
        <v>1687</v>
      </c>
      <c r="G635" s="230" t="s">
        <v>1688</v>
      </c>
      <c r="H635" s="230" t="s">
        <v>1685</v>
      </c>
      <c r="I635" s="230" t="s">
        <v>261</v>
      </c>
      <c r="J635" s="230" t="s">
        <v>123</v>
      </c>
      <c r="K635" s="230" t="s">
        <v>52</v>
      </c>
      <c r="L635" s="230" t="s">
        <v>1685</v>
      </c>
      <c r="M635" s="230" t="s">
        <v>6150</v>
      </c>
      <c r="N635" s="230" t="s">
        <v>52</v>
      </c>
      <c r="Q635" s="230">
        <f>VLOOKUP(M635,LocID!$B$2:$I$1995,8, FALSE)</f>
        <v>273</v>
      </c>
    </row>
    <row r="636" spans="1:17" x14ac:dyDescent="0.25">
      <c r="A636" s="230" t="s">
        <v>8251</v>
      </c>
      <c r="B636" s="230">
        <v>1574</v>
      </c>
      <c r="C636" s="230" t="s">
        <v>5854</v>
      </c>
      <c r="D636" s="230">
        <v>2012.2940000000001</v>
      </c>
      <c r="E636" s="230" t="s">
        <v>87</v>
      </c>
      <c r="F636" s="230" t="s">
        <v>4304</v>
      </c>
      <c r="G636" s="230" t="s">
        <v>4305</v>
      </c>
      <c r="H636" s="230" t="s">
        <v>2997</v>
      </c>
      <c r="I636" s="230" t="s">
        <v>2996</v>
      </c>
      <c r="J636" s="230" t="s">
        <v>51</v>
      </c>
      <c r="K636" s="230" t="s">
        <v>23</v>
      </c>
      <c r="L636" s="230" t="s">
        <v>2997</v>
      </c>
      <c r="M636" s="230" t="s">
        <v>4536</v>
      </c>
      <c r="N636" s="230" t="s">
        <v>23</v>
      </c>
      <c r="Q636" s="230">
        <f>VLOOKUP(M636,LocID!$B$2:$I$1995,8, FALSE)</f>
        <v>447</v>
      </c>
    </row>
    <row r="637" spans="1:17" x14ac:dyDescent="0.25">
      <c r="A637" s="230" t="s">
        <v>8252</v>
      </c>
      <c r="B637" s="230">
        <v>1575</v>
      </c>
      <c r="C637" s="230" t="s">
        <v>5854</v>
      </c>
      <c r="D637" s="230">
        <v>2012.4490000000001</v>
      </c>
      <c r="E637" s="230" t="s">
        <v>87</v>
      </c>
      <c r="F637" s="230" t="s">
        <v>1288</v>
      </c>
      <c r="G637" s="230" t="s">
        <v>1286</v>
      </c>
      <c r="H637" s="230" t="s">
        <v>1287</v>
      </c>
      <c r="I637" s="230" t="s">
        <v>122</v>
      </c>
      <c r="J637" s="230" t="s">
        <v>123</v>
      </c>
      <c r="K637" s="230" t="s">
        <v>52</v>
      </c>
      <c r="L637" s="230" t="s">
        <v>1287</v>
      </c>
      <c r="M637" s="230" t="s">
        <v>6072</v>
      </c>
      <c r="N637" s="230" t="s">
        <v>52</v>
      </c>
      <c r="Q637" s="230">
        <f>VLOOKUP(M637,LocID!$B$2:$I$1995,8, FALSE)</f>
        <v>186</v>
      </c>
    </row>
    <row r="638" spans="1:17" x14ac:dyDescent="0.25">
      <c r="A638" s="230" t="s">
        <v>8253</v>
      </c>
      <c r="B638" s="230">
        <v>1576</v>
      </c>
      <c r="C638" s="230" t="s">
        <v>5854</v>
      </c>
      <c r="D638" s="230">
        <v>2012.2270000000001</v>
      </c>
      <c r="E638" s="230" t="s">
        <v>87</v>
      </c>
      <c r="F638" s="230" t="s">
        <v>1320</v>
      </c>
      <c r="G638" s="230" t="s">
        <v>1318</v>
      </c>
      <c r="H638" s="230" t="s">
        <v>1319</v>
      </c>
      <c r="I638" s="230" t="s">
        <v>76</v>
      </c>
      <c r="J638" s="230" t="s">
        <v>77</v>
      </c>
      <c r="K638" s="230" t="s">
        <v>23</v>
      </c>
      <c r="L638" s="230" t="s">
        <v>1319</v>
      </c>
      <c r="M638" s="230" t="s">
        <v>6078</v>
      </c>
      <c r="N638" s="230" t="s">
        <v>23</v>
      </c>
      <c r="Q638" s="230">
        <f>VLOOKUP(M638,LocID!$B$2:$I$1995,8, FALSE)</f>
        <v>192</v>
      </c>
    </row>
    <row r="639" spans="1:17" x14ac:dyDescent="0.25">
      <c r="A639" s="230" t="s">
        <v>8254</v>
      </c>
      <c r="B639" s="230">
        <v>1577</v>
      </c>
      <c r="C639" s="230" t="s">
        <v>5854</v>
      </c>
      <c r="D639" s="230">
        <v>2012.297</v>
      </c>
      <c r="E639" s="230" t="s">
        <v>87</v>
      </c>
      <c r="F639" s="230" t="s">
        <v>3815</v>
      </c>
      <c r="G639" s="230" t="s">
        <v>3816</v>
      </c>
      <c r="H639" s="230" t="s">
        <v>3750</v>
      </c>
      <c r="I639" s="230" t="s">
        <v>261</v>
      </c>
      <c r="J639" s="230" t="s">
        <v>123</v>
      </c>
      <c r="K639" s="230" t="s">
        <v>52</v>
      </c>
      <c r="L639" s="230" t="s">
        <v>3750</v>
      </c>
      <c r="M639" s="230" t="s">
        <v>4530</v>
      </c>
      <c r="N639" s="230" t="s">
        <v>52</v>
      </c>
      <c r="Q639" s="230">
        <f>VLOOKUP(M639,LocID!$B$2:$I$1995,8, FALSE)</f>
        <v>513</v>
      </c>
    </row>
    <row r="640" spans="1:17" x14ac:dyDescent="0.25">
      <c r="A640" s="230" t="s">
        <v>8255</v>
      </c>
      <c r="B640" s="230">
        <v>1578</v>
      </c>
      <c r="C640" s="230" t="s">
        <v>5854</v>
      </c>
      <c r="D640" s="230">
        <v>2012.2349999999999</v>
      </c>
      <c r="E640" s="230" t="s">
        <v>87</v>
      </c>
      <c r="F640" s="230" t="s">
        <v>88</v>
      </c>
      <c r="G640" s="230" t="s">
        <v>89</v>
      </c>
      <c r="H640" s="230" t="s">
        <v>75</v>
      </c>
      <c r="I640" s="230" t="s">
        <v>76</v>
      </c>
      <c r="J640" s="230" t="s">
        <v>77</v>
      </c>
      <c r="K640" s="230" t="s">
        <v>26</v>
      </c>
      <c r="L640" s="230" t="s">
        <v>75</v>
      </c>
      <c r="M640" s="230" t="s">
        <v>5903</v>
      </c>
      <c r="N640" s="230" t="s">
        <v>26</v>
      </c>
      <c r="Q640" s="230">
        <f>VLOOKUP(M640,LocID!$B$2:$I$1995,8, FALSE)</f>
        <v>5</v>
      </c>
    </row>
    <row r="641" spans="1:17" x14ac:dyDescent="0.25">
      <c r="A641" s="230" t="s">
        <v>8256</v>
      </c>
      <c r="B641" s="230">
        <v>1579</v>
      </c>
      <c r="C641" s="230" t="s">
        <v>5854</v>
      </c>
      <c r="D641" s="230">
        <v>2012.3109999999999</v>
      </c>
      <c r="E641" s="230" t="s">
        <v>87</v>
      </c>
      <c r="F641" s="230" t="s">
        <v>1509</v>
      </c>
      <c r="G641" s="230" t="s">
        <v>1510</v>
      </c>
      <c r="H641" s="230" t="s">
        <v>1501</v>
      </c>
      <c r="I641" s="230" t="s">
        <v>1488</v>
      </c>
      <c r="J641" s="230" t="s">
        <v>123</v>
      </c>
      <c r="K641" s="230" t="s">
        <v>23</v>
      </c>
      <c r="L641" s="230" t="s">
        <v>1501</v>
      </c>
      <c r="M641" s="230" t="s">
        <v>4508</v>
      </c>
      <c r="N641" s="230" t="s">
        <v>23</v>
      </c>
      <c r="Q641" s="230">
        <f>VLOOKUP(M641,LocID!$B$2:$I$1995,8, FALSE)</f>
        <v>235</v>
      </c>
    </row>
    <row r="642" spans="1:17" x14ac:dyDescent="0.25">
      <c r="A642" s="230" t="s">
        <v>6871</v>
      </c>
      <c r="B642" s="230">
        <v>158</v>
      </c>
      <c r="C642" s="230" t="s">
        <v>5854</v>
      </c>
      <c r="D642" s="230">
        <v>2015.0809999999999</v>
      </c>
      <c r="E642" s="230" t="s">
        <v>138</v>
      </c>
      <c r="F642" s="230" t="s">
        <v>1784</v>
      </c>
      <c r="G642" s="230" t="s">
        <v>1774</v>
      </c>
      <c r="H642" s="230" t="s">
        <v>1775</v>
      </c>
      <c r="I642" s="230" t="s">
        <v>76</v>
      </c>
      <c r="J642" s="230" t="s">
        <v>77</v>
      </c>
      <c r="K642" s="230" t="s">
        <v>52</v>
      </c>
      <c r="L642" s="230" t="s">
        <v>1775</v>
      </c>
      <c r="M642" s="230" t="s">
        <v>6168</v>
      </c>
      <c r="N642" s="230" t="s">
        <v>52</v>
      </c>
      <c r="Q642" s="230">
        <f>VLOOKUP(M642,LocID!$B$2:$I$1995,8, FALSE)</f>
        <v>291</v>
      </c>
    </row>
    <row r="643" spans="1:17" x14ac:dyDescent="0.25">
      <c r="A643" s="230" t="s">
        <v>8257</v>
      </c>
      <c r="B643" s="230">
        <v>1580</v>
      </c>
      <c r="C643" s="230" t="s">
        <v>5854</v>
      </c>
      <c r="D643" s="230">
        <v>2012.01</v>
      </c>
      <c r="E643" s="230" t="s">
        <v>87</v>
      </c>
      <c r="F643" s="230" t="s">
        <v>3033</v>
      </c>
      <c r="G643" s="230" t="s">
        <v>3025</v>
      </c>
      <c r="H643" s="230" t="s">
        <v>3022</v>
      </c>
      <c r="I643" s="230" t="s">
        <v>144</v>
      </c>
      <c r="J643" s="230" t="s">
        <v>51</v>
      </c>
      <c r="K643" s="230" t="s">
        <v>23</v>
      </c>
      <c r="L643" s="230" t="s">
        <v>3022</v>
      </c>
      <c r="M643" s="230" t="s">
        <v>6317</v>
      </c>
      <c r="N643" s="230" t="s">
        <v>23</v>
      </c>
      <c r="Q643" s="230">
        <f>VLOOKUP(M643,LocID!$B$2:$I$1995,8, FALSE)</f>
        <v>452</v>
      </c>
    </row>
    <row r="644" spans="1:17" x14ac:dyDescent="0.25">
      <c r="A644" s="230" t="s">
        <v>8258</v>
      </c>
      <c r="B644" s="230">
        <v>1581</v>
      </c>
      <c r="C644" s="230" t="s">
        <v>5854</v>
      </c>
      <c r="D644" s="230">
        <v>2012.2840000000001</v>
      </c>
      <c r="E644" s="230" t="s">
        <v>87</v>
      </c>
      <c r="F644" s="230" t="s">
        <v>1665</v>
      </c>
      <c r="G644" s="230" t="s">
        <v>1663</v>
      </c>
      <c r="H644" s="230" t="s">
        <v>1664</v>
      </c>
      <c r="I644" s="230" t="s">
        <v>20</v>
      </c>
      <c r="J644" s="230" t="s">
        <v>740</v>
      </c>
      <c r="K644" s="230" t="s">
        <v>23</v>
      </c>
      <c r="L644" s="230" t="s">
        <v>1664</v>
      </c>
      <c r="M644" s="230" t="s">
        <v>6142</v>
      </c>
      <c r="N644" s="230" t="s">
        <v>23</v>
      </c>
      <c r="Q644" s="230">
        <f>VLOOKUP(M644,LocID!$B$2:$I$1995,8, FALSE)</f>
        <v>265</v>
      </c>
    </row>
    <row r="645" spans="1:17" x14ac:dyDescent="0.25">
      <c r="A645" s="230" t="s">
        <v>8259</v>
      </c>
      <c r="B645" s="230">
        <v>1582</v>
      </c>
      <c r="C645" s="230" t="s">
        <v>5854</v>
      </c>
      <c r="D645" s="230">
        <v>2012.3209999999999</v>
      </c>
      <c r="E645" s="230" t="s">
        <v>87</v>
      </c>
      <c r="F645" s="230" t="s">
        <v>3051</v>
      </c>
      <c r="G645" s="230" t="s">
        <v>3052</v>
      </c>
      <c r="H645" s="230" t="s">
        <v>3049</v>
      </c>
      <c r="I645" s="230" t="s">
        <v>192</v>
      </c>
      <c r="J645" s="230" t="s">
        <v>51</v>
      </c>
      <c r="K645" s="230" t="s">
        <v>23</v>
      </c>
      <c r="L645" s="230" t="s">
        <v>3049</v>
      </c>
      <c r="M645" s="230" t="s">
        <v>6320</v>
      </c>
      <c r="N645" s="230" t="s">
        <v>23</v>
      </c>
      <c r="Q645" s="230">
        <f>VLOOKUP(M645,LocID!$B$2:$I$1995,8, FALSE)</f>
        <v>457</v>
      </c>
    </row>
    <row r="646" spans="1:17" x14ac:dyDescent="0.25">
      <c r="A646" s="230" t="s">
        <v>8260</v>
      </c>
      <c r="B646" s="230">
        <v>1583</v>
      </c>
      <c r="C646" s="230" t="s">
        <v>5854</v>
      </c>
      <c r="D646" s="230">
        <v>2012.201</v>
      </c>
      <c r="E646" s="230" t="s">
        <v>87</v>
      </c>
      <c r="F646" s="230" t="s">
        <v>2304</v>
      </c>
      <c r="G646" s="230" t="s">
        <v>697</v>
      </c>
      <c r="H646" s="230" t="s">
        <v>2273</v>
      </c>
      <c r="I646" s="230" t="s">
        <v>107</v>
      </c>
      <c r="J646" s="230" t="s">
        <v>51</v>
      </c>
      <c r="K646" s="230" t="s">
        <v>23</v>
      </c>
      <c r="L646" s="230" t="s">
        <v>2273</v>
      </c>
      <c r="M646" s="230" t="s">
        <v>4516</v>
      </c>
      <c r="N646" s="230" t="s">
        <v>23</v>
      </c>
      <c r="Q646" s="230">
        <f>VLOOKUP(M646,LocID!$B$2:$I$1995,8, FALSE)</f>
        <v>370</v>
      </c>
    </row>
    <row r="647" spans="1:17" x14ac:dyDescent="0.25">
      <c r="A647" s="230" t="s">
        <v>8261</v>
      </c>
      <c r="B647" s="230">
        <v>1584</v>
      </c>
      <c r="C647" s="230" t="s">
        <v>5854</v>
      </c>
      <c r="D647" s="230">
        <v>2012.2370000000001</v>
      </c>
      <c r="E647" s="230" t="s">
        <v>87</v>
      </c>
      <c r="F647" s="230" t="s">
        <v>1629</v>
      </c>
      <c r="G647" s="230" t="s">
        <v>1621</v>
      </c>
      <c r="H647" s="230" t="s">
        <v>1618</v>
      </c>
      <c r="I647" s="230" t="s">
        <v>673</v>
      </c>
      <c r="J647" s="230" t="s">
        <v>61</v>
      </c>
      <c r="K647" s="230" t="s">
        <v>23</v>
      </c>
      <c r="L647" s="230" t="s">
        <v>1618</v>
      </c>
      <c r="M647" s="230" t="s">
        <v>6135</v>
      </c>
      <c r="N647" s="230" t="s">
        <v>23</v>
      </c>
      <c r="Q647" s="230">
        <f>VLOOKUP(M647,LocID!$B$2:$I$1995,8, FALSE)</f>
        <v>257</v>
      </c>
    </row>
    <row r="648" spans="1:17" x14ac:dyDescent="0.25">
      <c r="A648" s="230" t="s">
        <v>8262</v>
      </c>
      <c r="B648" s="230">
        <v>1585</v>
      </c>
      <c r="C648" s="230" t="s">
        <v>5854</v>
      </c>
      <c r="D648" s="230">
        <v>2012.1379999999999</v>
      </c>
      <c r="E648" s="230" t="s">
        <v>87</v>
      </c>
      <c r="F648" s="230" t="s">
        <v>3249</v>
      </c>
      <c r="G648" s="230" t="s">
        <v>3246</v>
      </c>
      <c r="H648" s="230" t="s">
        <v>3240</v>
      </c>
      <c r="I648" s="230" t="s">
        <v>76</v>
      </c>
      <c r="J648" s="230" t="s">
        <v>77</v>
      </c>
      <c r="K648" s="230" t="s">
        <v>52</v>
      </c>
      <c r="L648" s="230" t="s">
        <v>3240</v>
      </c>
      <c r="M648" s="230" t="s">
        <v>6342</v>
      </c>
      <c r="N648" s="230" t="s">
        <v>52</v>
      </c>
      <c r="Q648" s="230">
        <f>VLOOKUP(M648,LocID!$B$2:$I$1995,8, FALSE)</f>
        <v>485</v>
      </c>
    </row>
    <row r="649" spans="1:17" x14ac:dyDescent="0.25">
      <c r="A649" s="230" t="s">
        <v>8263</v>
      </c>
      <c r="B649" s="230">
        <v>1586</v>
      </c>
      <c r="C649" s="230" t="s">
        <v>5854</v>
      </c>
      <c r="D649" s="230">
        <v>2012.1869999999999</v>
      </c>
      <c r="E649" s="230" t="s">
        <v>87</v>
      </c>
      <c r="F649" s="230" t="s">
        <v>1946</v>
      </c>
      <c r="G649" s="230" t="s">
        <v>1947</v>
      </c>
      <c r="H649" s="230" t="s">
        <v>1948</v>
      </c>
      <c r="I649" s="230" t="s">
        <v>183</v>
      </c>
      <c r="J649" s="230" t="s">
        <v>61</v>
      </c>
      <c r="K649" s="230" t="s">
        <v>26</v>
      </c>
      <c r="L649" s="230" t="s">
        <v>1948</v>
      </c>
      <c r="M649" s="230" t="s">
        <v>6194</v>
      </c>
      <c r="N649" s="230" t="s">
        <v>26</v>
      </c>
      <c r="Q649" s="230">
        <f>VLOOKUP(M649,LocID!$B$2:$I$1995,8, FALSE)</f>
        <v>318</v>
      </c>
    </row>
    <row r="650" spans="1:17" x14ac:dyDescent="0.25">
      <c r="A650" s="230" t="s">
        <v>8264</v>
      </c>
      <c r="B650" s="230">
        <v>1587</v>
      </c>
      <c r="C650" s="230" t="s">
        <v>5854</v>
      </c>
      <c r="D650" s="230">
        <v>2012.0319999999999</v>
      </c>
      <c r="E650" s="230" t="s">
        <v>87</v>
      </c>
      <c r="F650" s="230" t="s">
        <v>575</v>
      </c>
      <c r="G650" s="230" t="s">
        <v>566</v>
      </c>
      <c r="H650" s="230" t="s">
        <v>533</v>
      </c>
      <c r="I650" s="230" t="s">
        <v>49</v>
      </c>
      <c r="J650" s="230" t="s">
        <v>51</v>
      </c>
      <c r="K650" s="230" t="s">
        <v>52</v>
      </c>
      <c r="L650" s="230" t="s">
        <v>533</v>
      </c>
      <c r="M650" s="230" t="s">
        <v>4499</v>
      </c>
      <c r="N650" s="230" t="s">
        <v>52</v>
      </c>
      <c r="Q650" s="230">
        <f>VLOOKUP(M650,LocID!$B$2:$I$1995,8, FALSE)</f>
        <v>65</v>
      </c>
    </row>
    <row r="651" spans="1:17" x14ac:dyDescent="0.25">
      <c r="A651" s="230" t="s">
        <v>8265</v>
      </c>
      <c r="B651" s="230">
        <v>1588</v>
      </c>
      <c r="C651" s="230" t="s">
        <v>5854</v>
      </c>
      <c r="D651" s="230">
        <v>2011.703</v>
      </c>
      <c r="E651" s="230" t="s">
        <v>87</v>
      </c>
      <c r="F651" s="230" t="s">
        <v>2070</v>
      </c>
      <c r="G651" s="230" t="s">
        <v>2071</v>
      </c>
      <c r="H651" s="230" t="s">
        <v>2069</v>
      </c>
      <c r="I651" s="230" t="s">
        <v>198</v>
      </c>
      <c r="J651" s="230" t="s">
        <v>61</v>
      </c>
      <c r="K651" s="230" t="s">
        <v>52</v>
      </c>
      <c r="L651" s="230" t="s">
        <v>2069</v>
      </c>
      <c r="M651" s="230" t="s">
        <v>4513</v>
      </c>
      <c r="N651" s="230" t="s">
        <v>52</v>
      </c>
      <c r="Q651" s="230">
        <f>VLOOKUP(M651,LocID!$B$2:$I$1995,8, FALSE)</f>
        <v>337</v>
      </c>
    </row>
    <row r="652" spans="1:17" x14ac:dyDescent="0.25">
      <c r="A652" s="230" t="s">
        <v>8266</v>
      </c>
      <c r="B652" s="230">
        <v>1589</v>
      </c>
      <c r="C652" s="230" t="s">
        <v>5854</v>
      </c>
      <c r="D652" s="230">
        <v>2012.3440000000001</v>
      </c>
      <c r="E652" s="230" t="s">
        <v>87</v>
      </c>
      <c r="F652" s="230" t="s">
        <v>335</v>
      </c>
      <c r="G652" s="230" t="s">
        <v>334</v>
      </c>
      <c r="H652" s="230" t="s">
        <v>332</v>
      </c>
      <c r="I652" s="230" t="s">
        <v>219</v>
      </c>
      <c r="J652" s="230" t="s">
        <v>220</v>
      </c>
      <c r="K652" s="230" t="s">
        <v>26</v>
      </c>
      <c r="L652" s="230" t="s">
        <v>332</v>
      </c>
      <c r="M652" s="230" t="s">
        <v>4497</v>
      </c>
      <c r="N652" s="230" t="s">
        <v>26</v>
      </c>
      <c r="Q652" s="230">
        <f>VLOOKUP(M652,LocID!$B$2:$I$1995,8, FALSE)</f>
        <v>37</v>
      </c>
    </row>
    <row r="653" spans="1:17" x14ac:dyDescent="0.25">
      <c r="A653" s="230" t="s">
        <v>6872</v>
      </c>
      <c r="B653" s="230">
        <v>159</v>
      </c>
      <c r="C653" s="230" t="s">
        <v>5854</v>
      </c>
      <c r="D653" s="230">
        <v>2015.0748000000001</v>
      </c>
      <c r="E653" s="230" t="s">
        <v>138</v>
      </c>
      <c r="F653" s="230" t="s">
        <v>2168</v>
      </c>
      <c r="G653" s="230" t="s">
        <v>2162</v>
      </c>
      <c r="H653" s="230" t="s">
        <v>2155</v>
      </c>
      <c r="I653" s="230" t="s">
        <v>76</v>
      </c>
      <c r="J653" s="230" t="s">
        <v>77</v>
      </c>
      <c r="K653" s="230" t="s">
        <v>26</v>
      </c>
      <c r="L653" s="230" t="s">
        <v>2155</v>
      </c>
      <c r="M653" s="230" t="s">
        <v>6227</v>
      </c>
      <c r="N653" s="230" t="s">
        <v>26</v>
      </c>
      <c r="Q653" s="230">
        <f>VLOOKUP(M653,LocID!$B$2:$I$1995,8, FALSE)</f>
        <v>352</v>
      </c>
    </row>
    <row r="654" spans="1:17" x14ac:dyDescent="0.25">
      <c r="A654" s="230" t="s">
        <v>8267</v>
      </c>
      <c r="B654" s="230">
        <v>1590</v>
      </c>
      <c r="C654" s="230" t="s">
        <v>5854</v>
      </c>
      <c r="D654" s="230">
        <v>2012.0350000000001</v>
      </c>
      <c r="E654" s="230" t="s">
        <v>87</v>
      </c>
      <c r="F654" s="230" t="s">
        <v>2305</v>
      </c>
      <c r="G654" s="230" t="s">
        <v>2306</v>
      </c>
      <c r="H654" s="230" t="s">
        <v>2273</v>
      </c>
      <c r="I654" s="230" t="s">
        <v>107</v>
      </c>
      <c r="J654" s="230" t="s">
        <v>51</v>
      </c>
      <c r="K654" s="230" t="s">
        <v>23</v>
      </c>
      <c r="L654" s="230" t="s">
        <v>2273</v>
      </c>
      <c r="M654" s="230" t="s">
        <v>4516</v>
      </c>
      <c r="N654" s="230" t="s">
        <v>23</v>
      </c>
      <c r="Q654" s="230">
        <f>VLOOKUP(M654,LocID!$B$2:$I$1995,8, FALSE)</f>
        <v>370</v>
      </c>
    </row>
    <row r="655" spans="1:17" x14ac:dyDescent="0.25">
      <c r="A655" s="230" t="s">
        <v>8268</v>
      </c>
      <c r="B655" s="230">
        <v>1591</v>
      </c>
      <c r="C655" s="230" t="s">
        <v>5854</v>
      </c>
      <c r="D655" s="230">
        <v>2012.394</v>
      </c>
      <c r="E655" s="230" t="s">
        <v>87</v>
      </c>
      <c r="F655" s="230" t="s">
        <v>2307</v>
      </c>
      <c r="G655" s="230" t="s">
        <v>2308</v>
      </c>
      <c r="H655" s="230" t="s">
        <v>2273</v>
      </c>
      <c r="I655" s="230" t="s">
        <v>107</v>
      </c>
      <c r="J655" s="230" t="s">
        <v>51</v>
      </c>
      <c r="K655" s="230" t="s">
        <v>26</v>
      </c>
      <c r="L655" s="230" t="s">
        <v>2273</v>
      </c>
      <c r="M655" s="230" t="s">
        <v>4516</v>
      </c>
      <c r="N655" s="230" t="s">
        <v>26</v>
      </c>
      <c r="Q655" s="230">
        <f>VLOOKUP(M655,LocID!$B$2:$I$1995,8, FALSE)</f>
        <v>370</v>
      </c>
    </row>
    <row r="656" spans="1:17" x14ac:dyDescent="0.25">
      <c r="A656" s="230" t="s">
        <v>8269</v>
      </c>
      <c r="B656" s="230">
        <v>1592</v>
      </c>
      <c r="C656" s="230" t="s">
        <v>5854</v>
      </c>
      <c r="D656" s="230">
        <v>2012.3920000000001</v>
      </c>
      <c r="E656" s="230" t="s">
        <v>87</v>
      </c>
      <c r="F656" s="230" t="s">
        <v>576</v>
      </c>
      <c r="G656" s="230" t="s">
        <v>550</v>
      </c>
      <c r="H656" s="230" t="s">
        <v>533</v>
      </c>
      <c r="I656" s="230" t="s">
        <v>49</v>
      </c>
      <c r="J656" s="230" t="s">
        <v>51</v>
      </c>
      <c r="K656" s="230" t="s">
        <v>26</v>
      </c>
      <c r="L656" s="230" t="s">
        <v>533</v>
      </c>
      <c r="M656" s="230" t="s">
        <v>4499</v>
      </c>
      <c r="N656" s="230" t="s">
        <v>26</v>
      </c>
      <c r="Q656" s="230">
        <f>VLOOKUP(M656,LocID!$B$2:$I$1995,8, FALSE)</f>
        <v>65</v>
      </c>
    </row>
    <row r="657" spans="1:17" x14ac:dyDescent="0.25">
      <c r="A657" s="230" t="s">
        <v>8270</v>
      </c>
      <c r="B657" s="230">
        <v>1593</v>
      </c>
      <c r="C657" s="230" t="s">
        <v>5854</v>
      </c>
      <c r="D657" s="230">
        <v>2012.954</v>
      </c>
      <c r="E657" s="230" t="s">
        <v>87</v>
      </c>
      <c r="F657" s="230" t="s">
        <v>2344</v>
      </c>
      <c r="G657" s="230" t="s">
        <v>2340</v>
      </c>
      <c r="H657" s="230" t="s">
        <v>2341</v>
      </c>
      <c r="I657" s="230" t="s">
        <v>815</v>
      </c>
      <c r="J657" s="230" t="s">
        <v>51</v>
      </c>
      <c r="K657" s="230" t="s">
        <v>98</v>
      </c>
      <c r="L657" s="230" t="s">
        <v>2341</v>
      </c>
      <c r="M657" s="230" t="s">
        <v>4517</v>
      </c>
      <c r="N657" s="230" t="s">
        <v>98</v>
      </c>
      <c r="Q657" s="230">
        <f>VLOOKUP(M657,LocID!$B$2:$I$1995,8, FALSE)</f>
        <v>371</v>
      </c>
    </row>
    <row r="658" spans="1:17" x14ac:dyDescent="0.25">
      <c r="A658" s="230" t="s">
        <v>8271</v>
      </c>
      <c r="B658" s="230">
        <v>1594</v>
      </c>
      <c r="C658" s="230" t="s">
        <v>5854</v>
      </c>
      <c r="D658" s="230">
        <v>2011.857</v>
      </c>
      <c r="E658" s="230" t="s">
        <v>87</v>
      </c>
      <c r="F658" s="230" t="s">
        <v>2309</v>
      </c>
      <c r="G658" s="230" t="s">
        <v>2276</v>
      </c>
      <c r="H658" s="230" t="s">
        <v>2273</v>
      </c>
      <c r="I658" s="230" t="s">
        <v>107</v>
      </c>
      <c r="J658" s="230" t="s">
        <v>51</v>
      </c>
      <c r="K658" s="230" t="s">
        <v>23</v>
      </c>
      <c r="L658" s="230" t="s">
        <v>2273</v>
      </c>
      <c r="M658" s="230" t="s">
        <v>4516</v>
      </c>
      <c r="N658" s="230" t="s">
        <v>23</v>
      </c>
      <c r="Q658" s="230">
        <f>VLOOKUP(M658,LocID!$B$2:$I$1995,8, FALSE)</f>
        <v>370</v>
      </c>
    </row>
    <row r="659" spans="1:17" x14ac:dyDescent="0.25">
      <c r="A659" s="230" t="s">
        <v>8272</v>
      </c>
      <c r="B659" s="230">
        <v>1595</v>
      </c>
      <c r="C659" s="230" t="s">
        <v>5854</v>
      </c>
      <c r="D659" s="230">
        <v>2012.2719999999999</v>
      </c>
      <c r="E659" s="230" t="s">
        <v>87</v>
      </c>
      <c r="F659" s="230" t="s">
        <v>95</v>
      </c>
      <c r="G659" s="230" t="s">
        <v>96</v>
      </c>
      <c r="H659" s="230" t="s">
        <v>97</v>
      </c>
      <c r="I659" s="230" t="s">
        <v>76</v>
      </c>
      <c r="J659" s="230" t="s">
        <v>77</v>
      </c>
      <c r="K659" s="230" t="s">
        <v>98</v>
      </c>
      <c r="L659" s="230" t="s">
        <v>97</v>
      </c>
      <c r="M659" s="230" t="s">
        <v>5904</v>
      </c>
      <c r="N659" s="230" t="s">
        <v>98</v>
      </c>
      <c r="Q659" s="230">
        <f>VLOOKUP(M659,LocID!$B$2:$I$1995,8, FALSE)</f>
        <v>6</v>
      </c>
    </row>
    <row r="660" spans="1:17" x14ac:dyDescent="0.25">
      <c r="A660" s="230" t="s">
        <v>8273</v>
      </c>
      <c r="B660" s="230">
        <v>1596</v>
      </c>
      <c r="C660" s="230" t="s">
        <v>5854</v>
      </c>
      <c r="D660" s="230">
        <v>2012.1320000000001</v>
      </c>
      <c r="E660" s="230" t="s">
        <v>87</v>
      </c>
      <c r="F660" s="230" t="s">
        <v>3575</v>
      </c>
      <c r="G660" s="230" t="s">
        <v>3576</v>
      </c>
      <c r="H660" s="230" t="s">
        <v>3571</v>
      </c>
      <c r="I660" s="230" t="s">
        <v>76</v>
      </c>
      <c r="J660" s="230" t="s">
        <v>77</v>
      </c>
      <c r="K660" s="230" t="s">
        <v>23</v>
      </c>
      <c r="L660" s="230" t="s">
        <v>3571</v>
      </c>
      <c r="M660" s="230" t="s">
        <v>6350</v>
      </c>
      <c r="N660" s="230" t="s">
        <v>23</v>
      </c>
      <c r="Q660" s="230">
        <f>VLOOKUP(M660,LocID!$B$2:$I$1995,8, FALSE)</f>
        <v>493</v>
      </c>
    </row>
    <row r="661" spans="1:17" x14ac:dyDescent="0.25">
      <c r="A661" s="230" t="s">
        <v>8274</v>
      </c>
      <c r="B661" s="230">
        <v>1597</v>
      </c>
      <c r="C661" s="230" t="s">
        <v>5854</v>
      </c>
      <c r="D661" s="230">
        <v>2012.338</v>
      </c>
      <c r="E661" s="230" t="s">
        <v>87</v>
      </c>
      <c r="F661" s="230" t="s">
        <v>3279</v>
      </c>
      <c r="G661" s="230" t="s">
        <v>3280</v>
      </c>
      <c r="H661" s="230" t="s">
        <v>3272</v>
      </c>
      <c r="I661" s="230" t="s">
        <v>76</v>
      </c>
      <c r="J661" s="230" t="s">
        <v>77</v>
      </c>
      <c r="K661" s="230" t="s">
        <v>23</v>
      </c>
      <c r="L661" s="230" t="s">
        <v>3272</v>
      </c>
      <c r="M661" s="230" t="s">
        <v>6344</v>
      </c>
      <c r="N661" s="230" t="s">
        <v>23</v>
      </c>
      <c r="Q661" s="230">
        <f>VLOOKUP(M661,LocID!$B$2:$I$1995,8, FALSE)</f>
        <v>487</v>
      </c>
    </row>
    <row r="662" spans="1:17" x14ac:dyDescent="0.25">
      <c r="A662" s="230" t="s">
        <v>8275</v>
      </c>
      <c r="B662" s="230">
        <v>1598</v>
      </c>
      <c r="C662" s="230" t="s">
        <v>5854</v>
      </c>
      <c r="D662" s="230">
        <v>2012.3720000000001</v>
      </c>
      <c r="E662" s="230" t="s">
        <v>87</v>
      </c>
      <c r="F662" s="230" t="s">
        <v>3422</v>
      </c>
      <c r="G662" s="230" t="s">
        <v>3423</v>
      </c>
      <c r="H662" s="230" t="s">
        <v>3294</v>
      </c>
      <c r="I662" s="230" t="s">
        <v>76</v>
      </c>
      <c r="J662" s="230" t="s">
        <v>77</v>
      </c>
      <c r="K662" s="230" t="s">
        <v>23</v>
      </c>
      <c r="L662" s="230" t="s">
        <v>3294</v>
      </c>
      <c r="M662" s="230" t="s">
        <v>4526</v>
      </c>
      <c r="N662" s="230" t="s">
        <v>23</v>
      </c>
      <c r="Q662" s="230">
        <f>VLOOKUP(M662,LocID!$B$2:$I$1995,8, FALSE)</f>
        <v>489</v>
      </c>
    </row>
    <row r="663" spans="1:17" x14ac:dyDescent="0.25">
      <c r="A663" s="230" t="s">
        <v>8276</v>
      </c>
      <c r="B663" s="230">
        <v>1599</v>
      </c>
      <c r="C663" s="230" t="s">
        <v>5854</v>
      </c>
      <c r="D663" s="230">
        <v>2012.4670000000001</v>
      </c>
      <c r="E663" s="230" t="s">
        <v>87</v>
      </c>
      <c r="F663" s="230" t="s">
        <v>4148</v>
      </c>
      <c r="G663" s="230" t="s">
        <v>4147</v>
      </c>
      <c r="H663" s="230" t="s">
        <v>4142</v>
      </c>
      <c r="I663" s="230" t="s">
        <v>76</v>
      </c>
      <c r="J663" s="230" t="s">
        <v>77</v>
      </c>
      <c r="K663" s="230" t="s">
        <v>98</v>
      </c>
      <c r="L663" s="230" t="s">
        <v>4142</v>
      </c>
      <c r="M663" s="230" t="s">
        <v>6415</v>
      </c>
      <c r="N663" s="230" t="s">
        <v>98</v>
      </c>
      <c r="Q663" s="230">
        <f>VLOOKUP(M663,LocID!$B$2:$I$1995,8, FALSE)</f>
        <v>569</v>
      </c>
    </row>
    <row r="664" spans="1:17" x14ac:dyDescent="0.25">
      <c r="A664" s="230" t="s">
        <v>6729</v>
      </c>
      <c r="B664" s="230">
        <v>16</v>
      </c>
      <c r="C664" s="230" t="s">
        <v>5854</v>
      </c>
      <c r="D664" s="230">
        <v>2015.0571</v>
      </c>
      <c r="E664" s="230" t="s">
        <v>253</v>
      </c>
      <c r="F664" s="230" t="s">
        <v>617</v>
      </c>
      <c r="G664" s="230" t="s">
        <v>618</v>
      </c>
      <c r="H664" s="230" t="s">
        <v>533</v>
      </c>
      <c r="I664" s="230" t="s">
        <v>49</v>
      </c>
      <c r="J664" s="230" t="s">
        <v>51</v>
      </c>
      <c r="K664" s="230" t="s">
        <v>26</v>
      </c>
      <c r="L664" s="230" t="s">
        <v>533</v>
      </c>
      <c r="M664" s="230" t="s">
        <v>4499</v>
      </c>
      <c r="N664" s="230" t="s">
        <v>26</v>
      </c>
      <c r="Q664" s="230">
        <f>VLOOKUP(M664,LocID!$B$2:$I$1995,8, FALSE)</f>
        <v>65</v>
      </c>
    </row>
    <row r="665" spans="1:17" x14ac:dyDescent="0.25">
      <c r="A665" s="230" t="s">
        <v>6873</v>
      </c>
      <c r="B665" s="230">
        <v>160</v>
      </c>
      <c r="C665" s="230" t="s">
        <v>5854</v>
      </c>
      <c r="D665" s="230">
        <v>2015.0663</v>
      </c>
      <c r="E665" s="230" t="s">
        <v>138</v>
      </c>
      <c r="F665" s="230" t="s">
        <v>3653</v>
      </c>
      <c r="G665" s="230" t="s">
        <v>3654</v>
      </c>
      <c r="H665" s="230" t="s">
        <v>3628</v>
      </c>
      <c r="I665" s="230" t="s">
        <v>76</v>
      </c>
      <c r="J665" s="230" t="s">
        <v>77</v>
      </c>
      <c r="K665" s="230" t="s">
        <v>23</v>
      </c>
      <c r="L665" s="230" t="s">
        <v>3628</v>
      </c>
      <c r="M665" s="230" t="s">
        <v>4527</v>
      </c>
      <c r="N665" s="230" t="s">
        <v>23</v>
      </c>
      <c r="Q665" s="230">
        <f>VLOOKUP(M665,LocID!$B$2:$I$1995,8, FALSE)</f>
        <v>497</v>
      </c>
    </row>
    <row r="666" spans="1:17" x14ac:dyDescent="0.25">
      <c r="A666" s="230" t="s">
        <v>8277</v>
      </c>
      <c r="B666" s="230">
        <v>1600</v>
      </c>
      <c r="C666" s="230" t="s">
        <v>5854</v>
      </c>
      <c r="D666" s="230">
        <v>2012.3589999999999</v>
      </c>
      <c r="E666" s="230" t="s">
        <v>87</v>
      </c>
      <c r="F666" s="230" t="s">
        <v>4072</v>
      </c>
      <c r="G666" s="230" t="s">
        <v>4073</v>
      </c>
      <c r="H666" s="230" t="s">
        <v>4074</v>
      </c>
      <c r="I666" s="230" t="s">
        <v>244</v>
      </c>
      <c r="J666" s="230" t="s">
        <v>245</v>
      </c>
      <c r="K666" s="230" t="s">
        <v>23</v>
      </c>
      <c r="L666" s="230" t="s">
        <v>4074</v>
      </c>
      <c r="M666" s="230" t="s">
        <v>6399</v>
      </c>
      <c r="N666" s="230" t="s">
        <v>23</v>
      </c>
      <c r="Q666" s="230">
        <f>VLOOKUP(M666,LocID!$B$2:$I$1995,8, FALSE)</f>
        <v>552</v>
      </c>
    </row>
    <row r="667" spans="1:17" x14ac:dyDescent="0.25">
      <c r="A667" s="230" t="s">
        <v>8278</v>
      </c>
      <c r="B667" s="230">
        <v>1601</v>
      </c>
      <c r="C667" s="230" t="s">
        <v>5854</v>
      </c>
      <c r="D667" s="230">
        <v>2012.203</v>
      </c>
      <c r="E667" s="230" t="s">
        <v>87</v>
      </c>
      <c r="F667" s="230" t="s">
        <v>221</v>
      </c>
      <c r="G667" s="230" t="s">
        <v>222</v>
      </c>
      <c r="H667" s="230" t="s">
        <v>214</v>
      </c>
      <c r="I667" s="230" t="s">
        <v>219</v>
      </c>
      <c r="J667" s="230" t="s">
        <v>220</v>
      </c>
      <c r="K667" s="230" t="s">
        <v>52</v>
      </c>
      <c r="L667" s="230" t="s">
        <v>214</v>
      </c>
      <c r="M667" s="230" t="s">
        <v>5922</v>
      </c>
      <c r="N667" s="230" t="s">
        <v>52</v>
      </c>
      <c r="Q667" s="230">
        <f>VLOOKUP(M667,LocID!$B$2:$I$1995,8, FALSE)</f>
        <v>24</v>
      </c>
    </row>
    <row r="668" spans="1:17" x14ac:dyDescent="0.25">
      <c r="A668" s="230" t="s">
        <v>8279</v>
      </c>
      <c r="B668" s="230">
        <v>1602</v>
      </c>
      <c r="C668" s="230" t="s">
        <v>5854</v>
      </c>
      <c r="D668" s="230">
        <v>2012.3610000000001</v>
      </c>
      <c r="E668" s="230" t="s">
        <v>87</v>
      </c>
      <c r="F668" s="230" t="s">
        <v>3082</v>
      </c>
      <c r="G668" s="230" t="s">
        <v>3083</v>
      </c>
      <c r="H668" s="230" t="s">
        <v>3068</v>
      </c>
      <c r="I668" s="230" t="s">
        <v>107</v>
      </c>
      <c r="J668" s="230" t="s">
        <v>51</v>
      </c>
      <c r="K668" s="230" t="s">
        <v>52</v>
      </c>
      <c r="L668" s="230" t="s">
        <v>3068</v>
      </c>
      <c r="M668" s="230" t="s">
        <v>4523</v>
      </c>
      <c r="N668" s="230" t="s">
        <v>52</v>
      </c>
      <c r="Q668" s="230">
        <f>VLOOKUP(M668,LocID!$B$2:$I$1995,8, FALSE)</f>
        <v>461</v>
      </c>
    </row>
    <row r="669" spans="1:17" x14ac:dyDescent="0.25">
      <c r="A669" s="230" t="s">
        <v>8280</v>
      </c>
      <c r="B669" s="230">
        <v>1603</v>
      </c>
      <c r="C669" s="230" t="s">
        <v>5854</v>
      </c>
      <c r="D669" s="230">
        <v>2012.261</v>
      </c>
      <c r="E669" s="230" t="s">
        <v>87</v>
      </c>
      <c r="F669" s="230" t="s">
        <v>1113</v>
      </c>
      <c r="G669" s="230" t="s">
        <v>1114</v>
      </c>
      <c r="H669" s="230" t="s">
        <v>1099</v>
      </c>
      <c r="I669" s="230" t="s">
        <v>244</v>
      </c>
      <c r="J669" s="230" t="s">
        <v>245</v>
      </c>
      <c r="K669" s="230" t="s">
        <v>98</v>
      </c>
      <c r="L669" s="230" t="s">
        <v>1099</v>
      </c>
      <c r="M669" s="230" t="s">
        <v>6039</v>
      </c>
      <c r="N669" s="230" t="s">
        <v>98</v>
      </c>
      <c r="Q669" s="230">
        <f>VLOOKUP(M669,LocID!$B$2:$I$1995,8, FALSE)</f>
        <v>148</v>
      </c>
    </row>
    <row r="670" spans="1:17" x14ac:dyDescent="0.25">
      <c r="A670" s="230" t="s">
        <v>8281</v>
      </c>
      <c r="B670" s="230">
        <v>1604</v>
      </c>
      <c r="C670" s="230" t="s">
        <v>5854</v>
      </c>
      <c r="D670" s="230">
        <v>2012.2650000000001</v>
      </c>
      <c r="E670" s="230" t="s">
        <v>87</v>
      </c>
      <c r="F670" s="230" t="s">
        <v>2871</v>
      </c>
      <c r="G670" s="230" t="s">
        <v>2862</v>
      </c>
      <c r="H670" s="230" t="s">
        <v>2823</v>
      </c>
      <c r="I670" s="230" t="s">
        <v>122</v>
      </c>
      <c r="J670" s="230" t="s">
        <v>123</v>
      </c>
      <c r="K670" s="230" t="s">
        <v>23</v>
      </c>
      <c r="L670" s="230" t="s">
        <v>2823</v>
      </c>
      <c r="M670" s="230" t="s">
        <v>6295</v>
      </c>
      <c r="N670" s="230" t="s">
        <v>23</v>
      </c>
      <c r="Q670" s="230">
        <f>VLOOKUP(M670,LocID!$B$2:$I$1995,8, FALSE)</f>
        <v>427</v>
      </c>
    </row>
    <row r="671" spans="1:17" x14ac:dyDescent="0.25">
      <c r="A671" s="230" t="s">
        <v>8282</v>
      </c>
      <c r="B671" s="230">
        <v>1605</v>
      </c>
      <c r="C671" s="230" t="s">
        <v>5854</v>
      </c>
      <c r="D671" s="230">
        <v>2012.173</v>
      </c>
      <c r="E671" s="230" t="s">
        <v>87</v>
      </c>
      <c r="F671" s="230" t="s">
        <v>2660</v>
      </c>
      <c r="G671" s="230" t="s">
        <v>2661</v>
      </c>
      <c r="H671" s="230" t="s">
        <v>2644</v>
      </c>
      <c r="I671" s="230" t="s">
        <v>261</v>
      </c>
      <c r="J671" s="230" t="s">
        <v>123</v>
      </c>
      <c r="K671" s="230" t="s">
        <v>98</v>
      </c>
      <c r="L671" s="230" t="s">
        <v>2644</v>
      </c>
      <c r="M671" s="230" t="s">
        <v>6262</v>
      </c>
      <c r="N671" s="230" t="s">
        <v>98</v>
      </c>
      <c r="Q671" s="230">
        <f>VLOOKUP(M671,LocID!$B$2:$I$1995,8, FALSE)</f>
        <v>393</v>
      </c>
    </row>
    <row r="672" spans="1:17" x14ac:dyDescent="0.25">
      <c r="A672" s="230" t="s">
        <v>8283</v>
      </c>
      <c r="B672" s="230">
        <v>1606</v>
      </c>
      <c r="C672" s="230" t="s">
        <v>5854</v>
      </c>
      <c r="D672" s="230">
        <v>2012.33</v>
      </c>
      <c r="E672" s="230" t="s">
        <v>87</v>
      </c>
      <c r="F672" s="230" t="s">
        <v>3424</v>
      </c>
      <c r="G672" s="230" t="s">
        <v>89</v>
      </c>
      <c r="H672" s="230" t="s">
        <v>3294</v>
      </c>
      <c r="I672" s="230" t="s">
        <v>76</v>
      </c>
      <c r="J672" s="230" t="s">
        <v>77</v>
      </c>
      <c r="K672" s="230" t="s">
        <v>52</v>
      </c>
      <c r="L672" s="230" t="s">
        <v>3294</v>
      </c>
      <c r="M672" s="230" t="s">
        <v>4526</v>
      </c>
      <c r="N672" s="230" t="s">
        <v>52</v>
      </c>
      <c r="Q672" s="230">
        <f>VLOOKUP(M672,LocID!$B$2:$I$1995,8, FALSE)</f>
        <v>489</v>
      </c>
    </row>
    <row r="673" spans="1:17" x14ac:dyDescent="0.25">
      <c r="A673" s="230" t="s">
        <v>8284</v>
      </c>
      <c r="B673" s="230">
        <v>1607</v>
      </c>
      <c r="C673" s="230" t="s">
        <v>5854</v>
      </c>
      <c r="D673" s="230">
        <v>2012.3710000000001</v>
      </c>
      <c r="E673" s="230" t="s">
        <v>87</v>
      </c>
      <c r="F673" s="230" t="s">
        <v>3425</v>
      </c>
      <c r="G673" s="230" t="s">
        <v>89</v>
      </c>
      <c r="H673" s="230" t="s">
        <v>3294</v>
      </c>
      <c r="I673" s="230" t="s">
        <v>76</v>
      </c>
      <c r="J673" s="230" t="s">
        <v>77</v>
      </c>
      <c r="K673" s="230" t="s">
        <v>52</v>
      </c>
      <c r="L673" s="230" t="s">
        <v>3294</v>
      </c>
      <c r="M673" s="230" t="s">
        <v>4526</v>
      </c>
      <c r="N673" s="230" t="s">
        <v>52</v>
      </c>
      <c r="Q673" s="230">
        <f>VLOOKUP(M673,LocID!$B$2:$I$1995,8, FALSE)</f>
        <v>489</v>
      </c>
    </row>
    <row r="674" spans="1:17" x14ac:dyDescent="0.25">
      <c r="A674" s="230" t="s">
        <v>8285</v>
      </c>
      <c r="B674" s="230">
        <v>1608</v>
      </c>
      <c r="C674" s="230" t="s">
        <v>5854</v>
      </c>
      <c r="D674" s="230">
        <v>2012.6389999999999</v>
      </c>
      <c r="E674" s="230" t="s">
        <v>110</v>
      </c>
      <c r="F674" s="230" t="s">
        <v>4306</v>
      </c>
      <c r="G674" s="230" t="s">
        <v>4307</v>
      </c>
      <c r="H674" s="230" t="s">
        <v>2997</v>
      </c>
      <c r="I674" s="230" t="s">
        <v>2996</v>
      </c>
      <c r="J674" s="230" t="s">
        <v>51</v>
      </c>
      <c r="K674" s="230" t="s">
        <v>26</v>
      </c>
      <c r="L674" s="230" t="s">
        <v>2997</v>
      </c>
      <c r="M674" s="230" t="s">
        <v>4536</v>
      </c>
      <c r="N674" s="230" t="s">
        <v>26</v>
      </c>
      <c r="Q674" s="230">
        <f>VLOOKUP(M674,LocID!$B$2:$I$1995,8, FALSE)</f>
        <v>447</v>
      </c>
    </row>
    <row r="675" spans="1:17" x14ac:dyDescent="0.25">
      <c r="A675" s="230" t="s">
        <v>8286</v>
      </c>
      <c r="B675" s="230">
        <v>1609</v>
      </c>
      <c r="C675" s="230" t="s">
        <v>5854</v>
      </c>
      <c r="D675" s="230">
        <v>2012.5889999999999</v>
      </c>
      <c r="E675" s="230" t="s">
        <v>110</v>
      </c>
      <c r="F675" s="230" t="s">
        <v>2537</v>
      </c>
      <c r="G675" s="230" t="s">
        <v>2413</v>
      </c>
      <c r="H675" s="230" t="s">
        <v>2414</v>
      </c>
      <c r="I675" s="230" t="s">
        <v>76</v>
      </c>
      <c r="J675" s="230" t="s">
        <v>77</v>
      </c>
      <c r="K675" s="230" t="s">
        <v>52</v>
      </c>
      <c r="L675" s="230" t="s">
        <v>2414</v>
      </c>
      <c r="M675" s="230" t="s">
        <v>4518</v>
      </c>
      <c r="N675" s="230" t="s">
        <v>52</v>
      </c>
      <c r="Q675" s="230">
        <f>VLOOKUP(M675,LocID!$B$2:$I$1995,8, FALSE)</f>
        <v>387</v>
      </c>
    </row>
    <row r="676" spans="1:17" x14ac:dyDescent="0.25">
      <c r="A676" s="230" t="s">
        <v>6874</v>
      </c>
      <c r="B676" s="230">
        <v>161</v>
      </c>
      <c r="C676" s="230" t="s">
        <v>5854</v>
      </c>
      <c r="D676" s="230">
        <v>2015.047</v>
      </c>
      <c r="E676" s="230" t="s">
        <v>138</v>
      </c>
      <c r="F676" s="230" t="s">
        <v>2114</v>
      </c>
      <c r="G676" s="230" t="s">
        <v>2115</v>
      </c>
      <c r="H676" s="230" t="s">
        <v>2113</v>
      </c>
      <c r="I676" s="230" t="s">
        <v>815</v>
      </c>
      <c r="J676" s="230" t="s">
        <v>51</v>
      </c>
      <c r="K676" s="230" t="s">
        <v>26</v>
      </c>
      <c r="L676" s="230" t="s">
        <v>2113</v>
      </c>
      <c r="M676" s="230" t="s">
        <v>6220</v>
      </c>
      <c r="N676" s="230" t="s">
        <v>26</v>
      </c>
      <c r="Q676" s="230">
        <f>VLOOKUP(M676,LocID!$B$2:$I$1995,8, FALSE)</f>
        <v>345</v>
      </c>
    </row>
    <row r="677" spans="1:17" x14ac:dyDescent="0.25">
      <c r="A677" s="230" t="s">
        <v>8287</v>
      </c>
      <c r="B677" s="230">
        <v>1610</v>
      </c>
      <c r="C677" s="230" t="s">
        <v>5854</v>
      </c>
      <c r="D677" s="230">
        <v>2012.57</v>
      </c>
      <c r="E677" s="230" t="s">
        <v>110</v>
      </c>
      <c r="F677" s="230" t="s">
        <v>4308</v>
      </c>
      <c r="G677" s="230" t="s">
        <v>4309</v>
      </c>
      <c r="H677" s="230" t="s">
        <v>2997</v>
      </c>
      <c r="I677" s="230" t="s">
        <v>2996</v>
      </c>
      <c r="J677" s="230" t="s">
        <v>51</v>
      </c>
      <c r="K677" s="230" t="s">
        <v>23</v>
      </c>
      <c r="L677" s="230" t="s">
        <v>2997</v>
      </c>
      <c r="M677" s="230" t="s">
        <v>4536</v>
      </c>
      <c r="N677" s="230" t="s">
        <v>23</v>
      </c>
      <c r="Q677" s="230">
        <f>VLOOKUP(M677,LocID!$B$2:$I$1995,8, FALSE)</f>
        <v>447</v>
      </c>
    </row>
    <row r="678" spans="1:17" x14ac:dyDescent="0.25">
      <c r="A678" s="230" t="s">
        <v>8288</v>
      </c>
      <c r="B678" s="230">
        <v>1611</v>
      </c>
      <c r="C678" s="230" t="s">
        <v>5854</v>
      </c>
      <c r="D678" s="230">
        <v>2012.3989999999999</v>
      </c>
      <c r="E678" s="230" t="s">
        <v>110</v>
      </c>
      <c r="F678" s="230" t="s">
        <v>111</v>
      </c>
      <c r="G678" s="230" t="s">
        <v>109</v>
      </c>
      <c r="H678" s="230" t="s">
        <v>101</v>
      </c>
      <c r="I678" s="230" t="s">
        <v>107</v>
      </c>
      <c r="J678" s="230" t="s">
        <v>51</v>
      </c>
      <c r="K678" s="230" t="s">
        <v>23</v>
      </c>
      <c r="L678" s="230" t="s">
        <v>101</v>
      </c>
      <c r="M678" s="230" t="s">
        <v>5905</v>
      </c>
      <c r="N678" s="230" t="s">
        <v>23</v>
      </c>
      <c r="Q678" s="230">
        <f>VLOOKUP(M678,LocID!$B$2:$I$1995,8, FALSE)</f>
        <v>8</v>
      </c>
    </row>
    <row r="679" spans="1:17" x14ac:dyDescent="0.25">
      <c r="A679" s="230" t="s">
        <v>8289</v>
      </c>
      <c r="B679" s="230">
        <v>1612</v>
      </c>
      <c r="C679" s="230" t="s">
        <v>5854</v>
      </c>
      <c r="D679" s="230">
        <v>2012.5530000000001</v>
      </c>
      <c r="E679" s="230" t="s">
        <v>110</v>
      </c>
      <c r="F679" s="230" t="s">
        <v>132</v>
      </c>
      <c r="G679" s="230" t="s">
        <v>125</v>
      </c>
      <c r="H679" s="230" t="s">
        <v>126</v>
      </c>
      <c r="I679" s="230" t="s">
        <v>127</v>
      </c>
      <c r="J679" s="230" t="s">
        <v>128</v>
      </c>
      <c r="K679" s="230" t="s">
        <v>98</v>
      </c>
      <c r="L679" s="230" t="s">
        <v>126</v>
      </c>
      <c r="M679" s="230" t="s">
        <v>5907</v>
      </c>
      <c r="N679" s="230" t="s">
        <v>98</v>
      </c>
      <c r="Q679" s="230">
        <f>VLOOKUP(M679,LocID!$B$2:$I$1995,8, FALSE)</f>
        <v>10</v>
      </c>
    </row>
    <row r="680" spans="1:17" x14ac:dyDescent="0.25">
      <c r="A680" s="230" t="s">
        <v>8290</v>
      </c>
      <c r="B680" s="230">
        <v>1613</v>
      </c>
      <c r="C680" s="230" t="s">
        <v>5854</v>
      </c>
      <c r="D680" s="230">
        <v>2012.5989999999999</v>
      </c>
      <c r="E680" s="230" t="s">
        <v>110</v>
      </c>
      <c r="F680" s="230" t="s">
        <v>2872</v>
      </c>
      <c r="G680" s="230" t="s">
        <v>2873</v>
      </c>
      <c r="H680" s="230" t="s">
        <v>2823</v>
      </c>
      <c r="I680" s="230" t="s">
        <v>122</v>
      </c>
      <c r="J680" s="230" t="s">
        <v>123</v>
      </c>
      <c r="K680" s="230" t="s">
        <v>26</v>
      </c>
      <c r="L680" s="230" t="s">
        <v>2823</v>
      </c>
      <c r="M680" s="230" t="s">
        <v>6295</v>
      </c>
      <c r="N680" s="230" t="s">
        <v>26</v>
      </c>
      <c r="Q680" s="230">
        <f>VLOOKUP(M680,LocID!$B$2:$I$1995,8, FALSE)</f>
        <v>427</v>
      </c>
    </row>
    <row r="681" spans="1:17" x14ac:dyDescent="0.25">
      <c r="A681" s="230" t="s">
        <v>8291</v>
      </c>
      <c r="B681" s="230">
        <v>1614</v>
      </c>
      <c r="C681" s="230" t="s">
        <v>5854</v>
      </c>
      <c r="D681" s="230">
        <v>2012.335</v>
      </c>
      <c r="E681" s="230" t="s">
        <v>110</v>
      </c>
      <c r="F681" s="230" t="s">
        <v>2538</v>
      </c>
      <c r="G681" s="230" t="s">
        <v>2423</v>
      </c>
      <c r="H681" s="230" t="s">
        <v>2414</v>
      </c>
      <c r="I681" s="230" t="s">
        <v>76</v>
      </c>
      <c r="J681" s="230" t="s">
        <v>77</v>
      </c>
      <c r="K681" s="230" t="s">
        <v>23</v>
      </c>
      <c r="L681" s="230" t="s">
        <v>2414</v>
      </c>
      <c r="M681" s="230" t="s">
        <v>4518</v>
      </c>
      <c r="N681" s="230" t="s">
        <v>23</v>
      </c>
      <c r="Q681" s="230">
        <f>VLOOKUP(M681,LocID!$B$2:$I$1995,8, FALSE)</f>
        <v>387</v>
      </c>
    </row>
    <row r="682" spans="1:17" x14ac:dyDescent="0.25">
      <c r="A682" s="230" t="s">
        <v>8292</v>
      </c>
      <c r="B682" s="230">
        <v>1615</v>
      </c>
      <c r="C682" s="230" t="s">
        <v>5854</v>
      </c>
      <c r="D682" s="230">
        <v>2012.0260000000001</v>
      </c>
      <c r="E682" s="230" t="s">
        <v>110</v>
      </c>
      <c r="F682" s="230" t="s">
        <v>2539</v>
      </c>
      <c r="G682" s="230" t="s">
        <v>2423</v>
      </c>
      <c r="H682" s="230" t="s">
        <v>2414</v>
      </c>
      <c r="I682" s="230" t="s">
        <v>76</v>
      </c>
      <c r="J682" s="230" t="s">
        <v>77</v>
      </c>
      <c r="K682" s="230" t="s">
        <v>52</v>
      </c>
      <c r="L682" s="230" t="s">
        <v>2414</v>
      </c>
      <c r="M682" s="230" t="s">
        <v>4518</v>
      </c>
      <c r="N682" s="230" t="s">
        <v>52</v>
      </c>
      <c r="Q682" s="230">
        <f>VLOOKUP(M682,LocID!$B$2:$I$1995,8, FALSE)</f>
        <v>387</v>
      </c>
    </row>
    <row r="683" spans="1:17" x14ac:dyDescent="0.25">
      <c r="A683" s="230" t="s">
        <v>8293</v>
      </c>
      <c r="B683" s="230">
        <v>1616</v>
      </c>
      <c r="C683" s="230" t="s">
        <v>5854</v>
      </c>
      <c r="D683" s="230">
        <v>2012.58</v>
      </c>
      <c r="E683" s="230" t="s">
        <v>110</v>
      </c>
      <c r="F683" s="230" t="s">
        <v>2540</v>
      </c>
      <c r="G683" s="230" t="s">
        <v>2423</v>
      </c>
      <c r="H683" s="230" t="s">
        <v>2414</v>
      </c>
      <c r="I683" s="230" t="s">
        <v>76</v>
      </c>
      <c r="J683" s="230" t="s">
        <v>77</v>
      </c>
      <c r="K683" s="230" t="s">
        <v>52</v>
      </c>
      <c r="L683" s="230" t="s">
        <v>2414</v>
      </c>
      <c r="M683" s="230" t="s">
        <v>4518</v>
      </c>
      <c r="N683" s="230" t="s">
        <v>52</v>
      </c>
      <c r="Q683" s="230">
        <f>VLOOKUP(M683,LocID!$B$2:$I$1995,8, FALSE)</f>
        <v>387</v>
      </c>
    </row>
    <row r="684" spans="1:17" x14ac:dyDescent="0.25">
      <c r="A684" s="230" t="s">
        <v>8294</v>
      </c>
      <c r="B684" s="230">
        <v>1617</v>
      </c>
      <c r="C684" s="230" t="s">
        <v>5854</v>
      </c>
      <c r="D684" s="230">
        <v>2012.6790000000001</v>
      </c>
      <c r="E684" s="230" t="s">
        <v>110</v>
      </c>
      <c r="F684" s="230" t="s">
        <v>2541</v>
      </c>
      <c r="G684" s="230" t="s">
        <v>2423</v>
      </c>
      <c r="H684" s="230" t="s">
        <v>2414</v>
      </c>
      <c r="I684" s="230" t="s">
        <v>76</v>
      </c>
      <c r="J684" s="230" t="s">
        <v>77</v>
      </c>
      <c r="K684" s="230" t="s">
        <v>23</v>
      </c>
      <c r="L684" s="230" t="s">
        <v>2414</v>
      </c>
      <c r="M684" s="230" t="s">
        <v>4518</v>
      </c>
      <c r="N684" s="230" t="s">
        <v>23</v>
      </c>
      <c r="Q684" s="230">
        <f>VLOOKUP(M684,LocID!$B$2:$I$1995,8, FALSE)</f>
        <v>387</v>
      </c>
    </row>
    <row r="685" spans="1:17" x14ac:dyDescent="0.25">
      <c r="A685" s="230" t="s">
        <v>8295</v>
      </c>
      <c r="B685" s="230">
        <v>1618</v>
      </c>
      <c r="C685" s="230" t="s">
        <v>5854</v>
      </c>
      <c r="D685" s="230">
        <v>2012.3520000000001</v>
      </c>
      <c r="E685" s="230" t="s">
        <v>110</v>
      </c>
      <c r="F685" s="230" t="s">
        <v>3549</v>
      </c>
      <c r="G685" s="230" t="s">
        <v>2704</v>
      </c>
      <c r="H685" s="230" t="s">
        <v>3531</v>
      </c>
      <c r="I685" s="230" t="s">
        <v>76</v>
      </c>
      <c r="J685" s="230" t="s">
        <v>77</v>
      </c>
      <c r="K685" s="230" t="s">
        <v>23</v>
      </c>
      <c r="L685" s="230" t="s">
        <v>3531</v>
      </c>
      <c r="M685" s="230" t="s">
        <v>6348</v>
      </c>
      <c r="N685" s="230" t="s">
        <v>23</v>
      </c>
      <c r="Q685" s="230">
        <f>VLOOKUP(M685,LocID!$B$2:$I$1995,8, FALSE)</f>
        <v>491</v>
      </c>
    </row>
    <row r="686" spans="1:17" x14ac:dyDescent="0.25">
      <c r="A686" s="230" t="s">
        <v>8296</v>
      </c>
      <c r="B686" s="230">
        <v>1619</v>
      </c>
      <c r="C686" s="230" t="s">
        <v>5854</v>
      </c>
      <c r="D686" s="230">
        <v>2012.2809999999999</v>
      </c>
      <c r="E686" s="230" t="s">
        <v>110</v>
      </c>
      <c r="F686" s="230" t="s">
        <v>2015</v>
      </c>
      <c r="G686" s="230" t="s">
        <v>2016</v>
      </c>
      <c r="H686" s="230" t="s">
        <v>2012</v>
      </c>
      <c r="I686" s="230" t="s">
        <v>526</v>
      </c>
      <c r="J686" s="230" t="s">
        <v>123</v>
      </c>
      <c r="K686" s="230" t="s">
        <v>52</v>
      </c>
      <c r="L686" s="230" t="s">
        <v>2012</v>
      </c>
      <c r="M686" s="230" t="s">
        <v>6202</v>
      </c>
      <c r="N686" s="230" t="s">
        <v>52</v>
      </c>
      <c r="Q686" s="230">
        <f>VLOOKUP(M686,LocID!$B$2:$I$1995,8, FALSE)</f>
        <v>326</v>
      </c>
    </row>
    <row r="687" spans="1:17" x14ac:dyDescent="0.25">
      <c r="A687" s="230" t="s">
        <v>6875</v>
      </c>
      <c r="B687" s="230">
        <v>162</v>
      </c>
      <c r="C687" s="230" t="s">
        <v>5854</v>
      </c>
      <c r="D687" s="230">
        <v>2015.0803000000001</v>
      </c>
      <c r="E687" s="230" t="s">
        <v>138</v>
      </c>
      <c r="F687" s="230" t="s">
        <v>477</v>
      </c>
      <c r="G687" s="230" t="s">
        <v>478</v>
      </c>
      <c r="H687" s="230" t="s">
        <v>479</v>
      </c>
      <c r="I687" s="230" t="s">
        <v>76</v>
      </c>
      <c r="J687" s="230" t="s">
        <v>77</v>
      </c>
      <c r="K687" s="230" t="s">
        <v>26</v>
      </c>
      <c r="L687" s="230" t="s">
        <v>479</v>
      </c>
      <c r="M687" s="230" t="s">
        <v>5948</v>
      </c>
      <c r="N687" s="230" t="s">
        <v>26</v>
      </c>
      <c r="Q687" s="230">
        <f>VLOOKUP(M687,LocID!$B$2:$I$1995,8, FALSE)</f>
        <v>53</v>
      </c>
    </row>
    <row r="688" spans="1:17" x14ac:dyDescent="0.25">
      <c r="A688" s="230" t="s">
        <v>8297</v>
      </c>
      <c r="B688" s="230">
        <v>1620</v>
      </c>
      <c r="C688" s="230" t="s">
        <v>5854</v>
      </c>
      <c r="D688" s="230">
        <v>2012.346</v>
      </c>
      <c r="E688" s="230" t="s">
        <v>110</v>
      </c>
      <c r="F688" s="230" t="s">
        <v>674</v>
      </c>
      <c r="G688" s="230" t="s">
        <v>675</v>
      </c>
      <c r="H688" s="230" t="s">
        <v>676</v>
      </c>
      <c r="I688" s="230" t="s">
        <v>76</v>
      </c>
      <c r="J688" s="230" t="s">
        <v>77</v>
      </c>
      <c r="K688" s="230" t="s">
        <v>23</v>
      </c>
      <c r="L688" s="230" t="s">
        <v>676</v>
      </c>
      <c r="M688" s="230" t="s">
        <v>5966</v>
      </c>
      <c r="N688" s="230" t="s">
        <v>23</v>
      </c>
      <c r="Q688" s="230">
        <f>VLOOKUP(M688,LocID!$B$2:$I$1995,8, FALSE)</f>
        <v>72</v>
      </c>
    </row>
    <row r="689" spans="1:17" x14ac:dyDescent="0.25">
      <c r="A689" s="230" t="s">
        <v>8298</v>
      </c>
      <c r="B689" s="230">
        <v>1621</v>
      </c>
      <c r="C689" s="230" t="s">
        <v>5854</v>
      </c>
      <c r="D689" s="230">
        <v>2012.479</v>
      </c>
      <c r="E689" s="230" t="s">
        <v>110</v>
      </c>
      <c r="F689" s="230" t="s">
        <v>2364</v>
      </c>
      <c r="G689" s="230" t="s">
        <v>2365</v>
      </c>
      <c r="H689" s="230" t="s">
        <v>2366</v>
      </c>
      <c r="I689" s="230" t="s">
        <v>49</v>
      </c>
      <c r="J689" s="230" t="s">
        <v>51</v>
      </c>
      <c r="K689" s="230" t="s">
        <v>23</v>
      </c>
      <c r="L689" s="230" t="s">
        <v>2366</v>
      </c>
      <c r="M689" s="230" t="s">
        <v>6244</v>
      </c>
      <c r="N689" s="230" t="s">
        <v>23</v>
      </c>
      <c r="Q689" s="230">
        <f>VLOOKUP(M689,LocID!$B$2:$I$1995,8, FALSE)</f>
        <v>374</v>
      </c>
    </row>
    <row r="690" spans="1:17" x14ac:dyDescent="0.25">
      <c r="A690" s="230" t="s">
        <v>8299</v>
      </c>
      <c r="B690" s="230">
        <v>1622</v>
      </c>
      <c r="C690" s="230" t="s">
        <v>5854</v>
      </c>
      <c r="D690" s="230">
        <v>2012.383</v>
      </c>
      <c r="E690" s="230" t="s">
        <v>110</v>
      </c>
      <c r="F690" s="230" t="s">
        <v>1584</v>
      </c>
      <c r="G690" s="230" t="s">
        <v>1585</v>
      </c>
      <c r="H690" s="230" t="s">
        <v>1586</v>
      </c>
      <c r="I690" s="230" t="s">
        <v>165</v>
      </c>
      <c r="J690" s="230" t="s">
        <v>161</v>
      </c>
      <c r="K690" s="230" t="s">
        <v>52</v>
      </c>
      <c r="L690" s="230" t="s">
        <v>1586</v>
      </c>
      <c r="M690" s="230" t="s">
        <v>6127</v>
      </c>
      <c r="N690" s="230" t="s">
        <v>52</v>
      </c>
      <c r="Q690" s="230">
        <f>VLOOKUP(M690,LocID!$B$2:$I$1995,8, FALSE)</f>
        <v>249</v>
      </c>
    </row>
    <row r="691" spans="1:17" x14ac:dyDescent="0.25">
      <c r="A691" s="230" t="s">
        <v>8300</v>
      </c>
      <c r="B691" s="230">
        <v>1623</v>
      </c>
      <c r="C691" s="230" t="s">
        <v>5854</v>
      </c>
      <c r="D691" s="230">
        <v>2012.6289999999999</v>
      </c>
      <c r="E691" s="230" t="s">
        <v>110</v>
      </c>
      <c r="F691" s="230" t="s">
        <v>1349</v>
      </c>
      <c r="G691" s="230" t="s">
        <v>1350</v>
      </c>
      <c r="H691" s="230" t="s">
        <v>1351</v>
      </c>
      <c r="I691" s="230" t="s">
        <v>107</v>
      </c>
      <c r="J691" s="230" t="s">
        <v>51</v>
      </c>
      <c r="K691" s="230" t="s">
        <v>26</v>
      </c>
      <c r="L691" s="230" t="s">
        <v>1351</v>
      </c>
      <c r="M691" s="230" t="s">
        <v>6083</v>
      </c>
      <c r="N691" s="230" t="s">
        <v>26</v>
      </c>
      <c r="Q691" s="230">
        <f>VLOOKUP(M691,LocID!$B$2:$I$1995,8, FALSE)</f>
        <v>198</v>
      </c>
    </row>
    <row r="692" spans="1:17" x14ac:dyDescent="0.25">
      <c r="A692" s="230" t="s">
        <v>8301</v>
      </c>
      <c r="B692" s="230">
        <v>1624</v>
      </c>
      <c r="C692" s="230" t="s">
        <v>5854</v>
      </c>
      <c r="D692" s="230">
        <v>2012.518</v>
      </c>
      <c r="E692" s="230" t="s">
        <v>110</v>
      </c>
      <c r="F692" s="230" t="s">
        <v>1001</v>
      </c>
      <c r="G692" s="230" t="s">
        <v>1002</v>
      </c>
      <c r="H692" s="230" t="s">
        <v>1003</v>
      </c>
      <c r="I692" s="230" t="s">
        <v>739</v>
      </c>
      <c r="J692" s="230" t="s">
        <v>740</v>
      </c>
      <c r="K692" s="230" t="s">
        <v>52</v>
      </c>
      <c r="L692" s="230" t="s">
        <v>1003</v>
      </c>
      <c r="M692" s="230" t="s">
        <v>6016</v>
      </c>
      <c r="N692" s="230" t="s">
        <v>52</v>
      </c>
      <c r="Q692" s="230">
        <f>VLOOKUP(M692,LocID!$B$2:$I$1995,8, FALSE)</f>
        <v>124</v>
      </c>
    </row>
    <row r="693" spans="1:17" x14ac:dyDescent="0.25">
      <c r="A693" s="230" t="s">
        <v>8302</v>
      </c>
      <c r="B693" s="230">
        <v>1625</v>
      </c>
      <c r="C693" s="230" t="s">
        <v>5854</v>
      </c>
      <c r="D693" s="230">
        <v>2012.6130000000001</v>
      </c>
      <c r="E693" s="230" t="s">
        <v>110</v>
      </c>
      <c r="F693" s="230" t="s">
        <v>805</v>
      </c>
      <c r="G693" s="230" t="s">
        <v>806</v>
      </c>
      <c r="H693" s="230" t="s">
        <v>807</v>
      </c>
      <c r="I693" s="230" t="s">
        <v>808</v>
      </c>
      <c r="J693" s="230" t="s">
        <v>61</v>
      </c>
      <c r="K693" s="230" t="s">
        <v>52</v>
      </c>
      <c r="L693" s="230" t="s">
        <v>807</v>
      </c>
      <c r="M693" s="230" t="s">
        <v>5984</v>
      </c>
      <c r="N693" s="230" t="s">
        <v>52</v>
      </c>
      <c r="Q693" s="230">
        <f>VLOOKUP(M693,LocID!$B$2:$I$1995,8, FALSE)</f>
        <v>91</v>
      </c>
    </row>
    <row r="694" spans="1:17" x14ac:dyDescent="0.25">
      <c r="A694" s="230" t="s">
        <v>8303</v>
      </c>
      <c r="B694" s="230">
        <v>1626</v>
      </c>
      <c r="C694" s="230" t="s">
        <v>5854</v>
      </c>
      <c r="D694" s="230">
        <v>2012.5730000000001</v>
      </c>
      <c r="E694" s="230" t="s">
        <v>110</v>
      </c>
      <c r="F694" s="230" t="s">
        <v>2172</v>
      </c>
      <c r="G694" s="230" t="s">
        <v>2173</v>
      </c>
      <c r="H694" s="230" t="s">
        <v>2174</v>
      </c>
      <c r="I694" s="230" t="s">
        <v>20</v>
      </c>
      <c r="J694" s="230" t="s">
        <v>740</v>
      </c>
      <c r="K694" s="230" t="s">
        <v>23</v>
      </c>
      <c r="L694" s="230" t="s">
        <v>2174</v>
      </c>
      <c r="M694" s="230" t="s">
        <v>6228</v>
      </c>
      <c r="N694" s="230" t="s">
        <v>23</v>
      </c>
      <c r="O694" s="230">
        <v>1</v>
      </c>
      <c r="Q694" s="230">
        <f>VLOOKUP(M694,LocID!$B$2:$I$1995,8, FALSE)</f>
        <v>353</v>
      </c>
    </row>
    <row r="695" spans="1:17" x14ac:dyDescent="0.25">
      <c r="A695" s="230" t="s">
        <v>8304</v>
      </c>
      <c r="B695" s="230">
        <v>1627</v>
      </c>
      <c r="C695" s="230" t="s">
        <v>5854</v>
      </c>
      <c r="D695" s="230">
        <v>2012.6279999999999</v>
      </c>
      <c r="E695" s="230" t="s">
        <v>110</v>
      </c>
      <c r="F695" s="230" t="s">
        <v>4113</v>
      </c>
      <c r="G695" s="230" t="s">
        <v>4114</v>
      </c>
      <c r="H695" s="230" t="s">
        <v>4115</v>
      </c>
      <c r="I695" s="230" t="s">
        <v>76</v>
      </c>
      <c r="J695" s="230" t="s">
        <v>77</v>
      </c>
      <c r="K695" s="230" t="s">
        <v>23</v>
      </c>
      <c r="L695" s="230" t="s">
        <v>4115</v>
      </c>
      <c r="M695" s="230" t="s">
        <v>6408</v>
      </c>
      <c r="N695" s="230" t="s">
        <v>23</v>
      </c>
      <c r="Q695" s="230">
        <f>VLOOKUP(M695,LocID!$B$2:$I$1995,8, FALSE)</f>
        <v>562</v>
      </c>
    </row>
    <row r="696" spans="1:17" x14ac:dyDescent="0.25">
      <c r="A696" s="230" t="s">
        <v>8305</v>
      </c>
      <c r="B696" s="230">
        <v>1628</v>
      </c>
      <c r="C696" s="230" t="s">
        <v>5854</v>
      </c>
      <c r="D696" s="230">
        <v>2012.54</v>
      </c>
      <c r="E696" s="230" t="s">
        <v>110</v>
      </c>
      <c r="F696" s="230" t="s">
        <v>2542</v>
      </c>
      <c r="G696" s="230" t="s">
        <v>2494</v>
      </c>
      <c r="H696" s="230" t="s">
        <v>2414</v>
      </c>
      <c r="I696" s="230" t="s">
        <v>76</v>
      </c>
      <c r="J696" s="230" t="s">
        <v>77</v>
      </c>
      <c r="K696" s="230" t="s">
        <v>23</v>
      </c>
      <c r="L696" s="230" t="s">
        <v>2414</v>
      </c>
      <c r="M696" s="230" t="s">
        <v>4518</v>
      </c>
      <c r="N696" s="230" t="s">
        <v>23</v>
      </c>
      <c r="Q696" s="230">
        <f>VLOOKUP(M696,LocID!$B$2:$I$1995,8, FALSE)</f>
        <v>387</v>
      </c>
    </row>
    <row r="697" spans="1:17" x14ac:dyDescent="0.25">
      <c r="A697" s="230" t="s">
        <v>8306</v>
      </c>
      <c r="B697" s="230">
        <v>1629</v>
      </c>
      <c r="C697" s="230" t="s">
        <v>5854</v>
      </c>
      <c r="D697" s="230">
        <v>2012.501</v>
      </c>
      <c r="E697" s="230" t="s">
        <v>110</v>
      </c>
      <c r="F697" s="230" t="s">
        <v>4470</v>
      </c>
      <c r="G697" s="230" t="s">
        <v>4471</v>
      </c>
      <c r="H697" s="230" t="s">
        <v>4472</v>
      </c>
      <c r="I697" s="230" t="s">
        <v>320</v>
      </c>
      <c r="J697" s="230" t="s">
        <v>51</v>
      </c>
      <c r="K697" s="230" t="s">
        <v>23</v>
      </c>
      <c r="L697" s="230" t="s">
        <v>4472</v>
      </c>
      <c r="M697" s="230" t="s">
        <v>6459</v>
      </c>
      <c r="N697" s="230" t="s">
        <v>23</v>
      </c>
      <c r="Q697" s="230">
        <f>VLOOKUP(M697,LocID!$B$2:$I$1995,8, FALSE)</f>
        <v>617</v>
      </c>
    </row>
    <row r="698" spans="1:17" x14ac:dyDescent="0.25">
      <c r="A698" s="230" t="s">
        <v>6876</v>
      </c>
      <c r="B698" s="230">
        <v>163</v>
      </c>
      <c r="C698" s="230" t="s">
        <v>5854</v>
      </c>
      <c r="D698" s="230">
        <v>2015.0742</v>
      </c>
      <c r="E698" s="230" t="s">
        <v>138</v>
      </c>
      <c r="F698" s="230" t="s">
        <v>2330</v>
      </c>
      <c r="G698" s="230" t="s">
        <v>697</v>
      </c>
      <c r="H698" s="230" t="s">
        <v>2273</v>
      </c>
      <c r="I698" s="230" t="s">
        <v>107</v>
      </c>
      <c r="J698" s="230" t="s">
        <v>51</v>
      </c>
      <c r="K698" s="230" t="s">
        <v>26</v>
      </c>
      <c r="L698" s="230" t="s">
        <v>2273</v>
      </c>
      <c r="M698" s="230" t="s">
        <v>4516</v>
      </c>
      <c r="N698" s="230" t="s">
        <v>26</v>
      </c>
      <c r="Q698" s="230">
        <f>VLOOKUP(M698,LocID!$B$2:$I$1995,8, FALSE)</f>
        <v>370</v>
      </c>
    </row>
    <row r="699" spans="1:17" x14ac:dyDescent="0.25">
      <c r="A699" s="230" t="s">
        <v>8307</v>
      </c>
      <c r="B699" s="230">
        <v>1630</v>
      </c>
      <c r="C699" s="230" t="s">
        <v>5854</v>
      </c>
      <c r="D699" s="230">
        <v>2012.2860000000001</v>
      </c>
      <c r="E699" s="230" t="s">
        <v>110</v>
      </c>
      <c r="F699" s="230" t="s">
        <v>894</v>
      </c>
      <c r="G699" s="230" t="s">
        <v>895</v>
      </c>
      <c r="H699" s="230" t="s">
        <v>877</v>
      </c>
      <c r="I699" s="230" t="s">
        <v>208</v>
      </c>
      <c r="J699" s="230" t="s">
        <v>61</v>
      </c>
      <c r="K699" s="230" t="s">
        <v>52</v>
      </c>
      <c r="L699" s="230" t="s">
        <v>877</v>
      </c>
      <c r="M699" s="230" t="s">
        <v>5997</v>
      </c>
      <c r="N699" s="230" t="s">
        <v>52</v>
      </c>
      <c r="Q699" s="230">
        <f>VLOOKUP(M699,LocID!$B$2:$I$1995,8, FALSE)</f>
        <v>105</v>
      </c>
    </row>
    <row r="700" spans="1:17" x14ac:dyDescent="0.25">
      <c r="A700" s="230" t="s">
        <v>8308</v>
      </c>
      <c r="B700" s="230">
        <v>1631</v>
      </c>
      <c r="C700" s="230" t="s">
        <v>5854</v>
      </c>
      <c r="D700" s="230">
        <v>2012.605</v>
      </c>
      <c r="E700" s="230" t="s">
        <v>110</v>
      </c>
      <c r="F700" s="230" t="s">
        <v>1807</v>
      </c>
      <c r="G700" s="230" t="s">
        <v>1808</v>
      </c>
      <c r="H700" s="230" t="s">
        <v>1804</v>
      </c>
      <c r="I700" s="230" t="s">
        <v>76</v>
      </c>
      <c r="J700" s="230" t="s">
        <v>77</v>
      </c>
      <c r="K700" s="230" t="s">
        <v>26</v>
      </c>
      <c r="L700" s="230" t="s">
        <v>1804</v>
      </c>
      <c r="M700" s="230" t="s">
        <v>6173</v>
      </c>
      <c r="N700" s="230" t="s">
        <v>26</v>
      </c>
      <c r="Q700" s="230">
        <f>VLOOKUP(M700,LocID!$B$2:$I$1995,8, FALSE)</f>
        <v>296</v>
      </c>
    </row>
    <row r="701" spans="1:17" x14ac:dyDescent="0.25">
      <c r="A701" s="230" t="s">
        <v>8309</v>
      </c>
      <c r="B701" s="230">
        <v>1632</v>
      </c>
      <c r="C701" s="230" t="s">
        <v>5854</v>
      </c>
      <c r="D701" s="230">
        <v>2012.702</v>
      </c>
      <c r="E701" s="230" t="s">
        <v>110</v>
      </c>
      <c r="F701" s="230" t="s">
        <v>1065</v>
      </c>
      <c r="G701" s="230" t="s">
        <v>213</v>
      </c>
      <c r="H701" s="230" t="s">
        <v>1066</v>
      </c>
      <c r="I701" s="230" t="s">
        <v>49</v>
      </c>
      <c r="J701" s="230" t="s">
        <v>51</v>
      </c>
      <c r="K701" s="230" t="s">
        <v>26</v>
      </c>
      <c r="L701" s="230" t="s">
        <v>1066</v>
      </c>
      <c r="M701" s="230" t="s">
        <v>6030</v>
      </c>
      <c r="N701" s="230" t="s">
        <v>26</v>
      </c>
      <c r="Q701" s="230">
        <f>VLOOKUP(M701,LocID!$B$2:$I$1995,8, FALSE)</f>
        <v>138</v>
      </c>
    </row>
    <row r="702" spans="1:17" x14ac:dyDescent="0.25">
      <c r="A702" s="230" t="s">
        <v>8310</v>
      </c>
      <c r="B702" s="230">
        <v>1633</v>
      </c>
      <c r="C702" s="230" t="s">
        <v>5854</v>
      </c>
      <c r="D702" s="230">
        <v>2012.3219999999999</v>
      </c>
      <c r="E702" s="230" t="s">
        <v>110</v>
      </c>
      <c r="F702" s="230" t="s">
        <v>4310</v>
      </c>
      <c r="G702" s="230" t="s">
        <v>4311</v>
      </c>
      <c r="H702" s="230" t="s">
        <v>2997</v>
      </c>
      <c r="I702" s="230" t="s">
        <v>2996</v>
      </c>
      <c r="J702" s="230" t="s">
        <v>51</v>
      </c>
      <c r="K702" s="230" t="s">
        <v>23</v>
      </c>
      <c r="L702" s="230" t="s">
        <v>2997</v>
      </c>
      <c r="M702" s="230" t="s">
        <v>4536</v>
      </c>
      <c r="N702" s="230" t="s">
        <v>23</v>
      </c>
      <c r="Q702" s="230">
        <f>VLOOKUP(M702,LocID!$B$2:$I$1995,8, FALSE)</f>
        <v>447</v>
      </c>
    </row>
    <row r="703" spans="1:17" x14ac:dyDescent="0.25">
      <c r="A703" s="230" t="s">
        <v>8311</v>
      </c>
      <c r="B703" s="230">
        <v>1634</v>
      </c>
      <c r="C703" s="230" t="s">
        <v>5854</v>
      </c>
      <c r="D703" s="230">
        <v>2012.4680000000001</v>
      </c>
      <c r="E703" s="230" t="s">
        <v>110</v>
      </c>
      <c r="F703" s="230" t="s">
        <v>1080</v>
      </c>
      <c r="G703" s="230" t="s">
        <v>1081</v>
      </c>
      <c r="H703" s="230" t="s">
        <v>1082</v>
      </c>
      <c r="I703" s="230" t="s">
        <v>49</v>
      </c>
      <c r="J703" s="230" t="s">
        <v>51</v>
      </c>
      <c r="K703" s="230" t="s">
        <v>23</v>
      </c>
      <c r="L703" s="230" t="s">
        <v>1082</v>
      </c>
      <c r="M703" s="230" t="s">
        <v>6035</v>
      </c>
      <c r="N703" s="230" t="s">
        <v>23</v>
      </c>
      <c r="Q703" s="230">
        <f>VLOOKUP(M703,LocID!$B$2:$I$1995,8, FALSE)</f>
        <v>143</v>
      </c>
    </row>
    <row r="704" spans="1:17" x14ac:dyDescent="0.25">
      <c r="A704" s="230" t="s">
        <v>8312</v>
      </c>
      <c r="B704" s="230">
        <v>1635</v>
      </c>
      <c r="C704" s="230" t="s">
        <v>5854</v>
      </c>
      <c r="D704" s="230">
        <v>2012.748</v>
      </c>
      <c r="E704" s="230" t="s">
        <v>110</v>
      </c>
      <c r="F704" s="230" t="s">
        <v>1335</v>
      </c>
      <c r="G704" s="230" t="s">
        <v>1299</v>
      </c>
      <c r="H704" s="230" t="s">
        <v>1336</v>
      </c>
      <c r="I704" s="230" t="s">
        <v>1301</v>
      </c>
      <c r="J704" s="230" t="s">
        <v>220</v>
      </c>
      <c r="K704" s="230" t="s">
        <v>52</v>
      </c>
      <c r="L704" s="230" t="s">
        <v>1300</v>
      </c>
      <c r="M704" s="230" t="s">
        <v>6075</v>
      </c>
      <c r="N704" s="230" t="s">
        <v>52</v>
      </c>
      <c r="Q704" s="230">
        <f>VLOOKUP(M704,LocID!$B$2:$I$1995,8, FALSE)</f>
        <v>189</v>
      </c>
    </row>
    <row r="705" spans="1:17" x14ac:dyDescent="0.25">
      <c r="A705" s="230" t="s">
        <v>8313</v>
      </c>
      <c r="B705" s="230">
        <v>1636</v>
      </c>
      <c r="C705" s="230" t="s">
        <v>5854</v>
      </c>
      <c r="D705" s="230">
        <v>2012.3820000000001</v>
      </c>
      <c r="E705" s="230" t="s">
        <v>110</v>
      </c>
      <c r="F705" s="230" t="s">
        <v>4056</v>
      </c>
      <c r="G705" s="230" t="s">
        <v>4057</v>
      </c>
      <c r="H705" s="230" t="s">
        <v>4058</v>
      </c>
      <c r="I705" s="230" t="s">
        <v>165</v>
      </c>
      <c r="J705" s="230" t="s">
        <v>161</v>
      </c>
      <c r="K705" s="230" t="s">
        <v>52</v>
      </c>
      <c r="L705" s="230" t="s">
        <v>4058</v>
      </c>
      <c r="M705" s="230" t="s">
        <v>6394</v>
      </c>
      <c r="N705" s="230" t="s">
        <v>52</v>
      </c>
      <c r="Q705" s="230">
        <f>VLOOKUP(M705,LocID!$B$2:$I$1995,8, FALSE)</f>
        <v>547</v>
      </c>
    </row>
    <row r="706" spans="1:17" x14ac:dyDescent="0.25">
      <c r="A706" s="230" t="s">
        <v>8314</v>
      </c>
      <c r="B706" s="230">
        <v>1637</v>
      </c>
      <c r="C706" s="230" t="s">
        <v>5854</v>
      </c>
      <c r="D706" s="230">
        <v>2012.63</v>
      </c>
      <c r="E706" s="230" t="s">
        <v>110</v>
      </c>
      <c r="F706" s="230" t="s">
        <v>1289</v>
      </c>
      <c r="G706" s="230" t="s">
        <v>1287</v>
      </c>
      <c r="H706" s="230" t="s">
        <v>1287</v>
      </c>
      <c r="I706" s="230" t="s">
        <v>122</v>
      </c>
      <c r="J706" s="230" t="s">
        <v>123</v>
      </c>
      <c r="K706" s="230" t="s">
        <v>52</v>
      </c>
      <c r="L706" s="230" t="s">
        <v>1287</v>
      </c>
      <c r="M706" s="230" t="s">
        <v>6072</v>
      </c>
      <c r="N706" s="230" t="s">
        <v>52</v>
      </c>
      <c r="Q706" s="230">
        <f>VLOOKUP(M706,LocID!$B$2:$I$1995,8, FALSE)</f>
        <v>186</v>
      </c>
    </row>
    <row r="707" spans="1:17" x14ac:dyDescent="0.25">
      <c r="A707" s="230" t="s">
        <v>8315</v>
      </c>
      <c r="B707" s="230">
        <v>1638</v>
      </c>
      <c r="C707" s="230" t="s">
        <v>5854</v>
      </c>
      <c r="D707" s="230">
        <v>2012.53</v>
      </c>
      <c r="E707" s="230" t="s">
        <v>110</v>
      </c>
      <c r="F707" s="230" t="s">
        <v>928</v>
      </c>
      <c r="G707" s="230" t="s">
        <v>929</v>
      </c>
      <c r="H707" s="230" t="s">
        <v>930</v>
      </c>
      <c r="I707" s="230" t="s">
        <v>399</v>
      </c>
      <c r="J707" s="230" t="s">
        <v>51</v>
      </c>
      <c r="K707" s="230" t="s">
        <v>23</v>
      </c>
      <c r="L707" s="230" t="s">
        <v>930</v>
      </c>
      <c r="M707" s="230" t="s">
        <v>6003</v>
      </c>
      <c r="N707" s="230" t="s">
        <v>23</v>
      </c>
      <c r="Q707" s="230">
        <f>VLOOKUP(M707,LocID!$B$2:$I$1995,8, FALSE)</f>
        <v>111</v>
      </c>
    </row>
    <row r="708" spans="1:17" x14ac:dyDescent="0.25">
      <c r="A708" s="230" t="s">
        <v>8316</v>
      </c>
      <c r="B708" s="230">
        <v>1639</v>
      </c>
      <c r="C708" s="230" t="s">
        <v>5854</v>
      </c>
      <c r="D708" s="230">
        <v>2012.567</v>
      </c>
      <c r="E708" s="230" t="s">
        <v>110</v>
      </c>
      <c r="F708" s="230" t="s">
        <v>1373</v>
      </c>
      <c r="G708" s="230" t="s">
        <v>1370</v>
      </c>
      <c r="H708" s="230" t="s">
        <v>1368</v>
      </c>
      <c r="I708" s="230" t="s">
        <v>76</v>
      </c>
      <c r="J708" s="230" t="s">
        <v>77</v>
      </c>
      <c r="K708" s="230" t="s">
        <v>23</v>
      </c>
      <c r="L708" s="230" t="s">
        <v>1368</v>
      </c>
      <c r="M708" s="230" t="s">
        <v>4506</v>
      </c>
      <c r="N708" s="230" t="s">
        <v>23</v>
      </c>
      <c r="Q708" s="230">
        <f>VLOOKUP(M708,LocID!$B$2:$I$1995,8, FALSE)</f>
        <v>204</v>
      </c>
    </row>
    <row r="709" spans="1:17" x14ac:dyDescent="0.25">
      <c r="A709" s="230" t="s">
        <v>6877</v>
      </c>
      <c r="B709" s="230">
        <v>164</v>
      </c>
      <c r="C709" s="230" t="s">
        <v>5854</v>
      </c>
      <c r="D709" s="230">
        <v>2015.0655999999999</v>
      </c>
      <c r="E709" s="230" t="s">
        <v>138</v>
      </c>
      <c r="F709" s="230" t="s">
        <v>1563</v>
      </c>
      <c r="G709" s="230" t="s">
        <v>1564</v>
      </c>
      <c r="H709" s="230" t="s">
        <v>1558</v>
      </c>
      <c r="I709" s="230" t="s">
        <v>808</v>
      </c>
      <c r="J709" s="230" t="s">
        <v>61</v>
      </c>
      <c r="K709" s="230" t="s">
        <v>72</v>
      </c>
      <c r="L709" s="230" t="s">
        <v>1558</v>
      </c>
      <c r="M709" s="230" t="s">
        <v>4510</v>
      </c>
      <c r="N709" s="230" t="s">
        <v>3934</v>
      </c>
      <c r="O709" s="230">
        <v>2</v>
      </c>
      <c r="Q709" s="230">
        <f>VLOOKUP(M709,LocID!$B$2:$I$1995,8, FALSE)</f>
        <v>243</v>
      </c>
    </row>
    <row r="710" spans="1:17" x14ac:dyDescent="0.25">
      <c r="A710" s="230" t="s">
        <v>6877</v>
      </c>
      <c r="B710" s="230">
        <v>164</v>
      </c>
      <c r="C710" s="230" t="s">
        <v>5854</v>
      </c>
      <c r="D710" s="230">
        <v>2015.0655999999999</v>
      </c>
      <c r="E710" s="230" t="s">
        <v>138</v>
      </c>
      <c r="F710" s="230" t="s">
        <v>1563</v>
      </c>
      <c r="G710" s="230" t="s">
        <v>1564</v>
      </c>
      <c r="H710" s="230" t="s">
        <v>1558</v>
      </c>
      <c r="I710" s="230" t="s">
        <v>808</v>
      </c>
      <c r="J710" s="230" t="s">
        <v>61</v>
      </c>
      <c r="K710" s="230" t="s">
        <v>72</v>
      </c>
      <c r="L710" s="230" t="s">
        <v>1558</v>
      </c>
      <c r="M710" s="230" t="s">
        <v>4510</v>
      </c>
      <c r="N710" s="230" t="s">
        <v>23</v>
      </c>
      <c r="O710" s="230">
        <v>1</v>
      </c>
      <c r="Q710" s="230">
        <f>VLOOKUP(M710,LocID!$B$2:$I$1995,8, FALSE)</f>
        <v>243</v>
      </c>
    </row>
    <row r="711" spans="1:17" x14ac:dyDescent="0.25">
      <c r="A711" s="230" t="s">
        <v>8317</v>
      </c>
      <c r="B711" s="230">
        <v>1640</v>
      </c>
      <c r="C711" s="230" t="s">
        <v>5854</v>
      </c>
      <c r="D711" s="230">
        <v>2012.566</v>
      </c>
      <c r="E711" s="230" t="s">
        <v>110</v>
      </c>
      <c r="F711" s="230" t="s">
        <v>2543</v>
      </c>
      <c r="G711" s="230" t="s">
        <v>2492</v>
      </c>
      <c r="H711" s="230" t="s">
        <v>2414</v>
      </c>
      <c r="I711" s="230" t="s">
        <v>76</v>
      </c>
      <c r="J711" s="230" t="s">
        <v>77</v>
      </c>
      <c r="K711" s="230" t="s">
        <v>26</v>
      </c>
      <c r="L711" s="230" t="s">
        <v>2414</v>
      </c>
      <c r="M711" s="230" t="s">
        <v>4518</v>
      </c>
      <c r="N711" s="230" t="s">
        <v>26</v>
      </c>
      <c r="Q711" s="230">
        <f>VLOOKUP(M711,LocID!$B$2:$I$1995,8, FALSE)</f>
        <v>387</v>
      </c>
    </row>
    <row r="712" spans="1:17" x14ac:dyDescent="0.25">
      <c r="A712" s="230" t="s">
        <v>8318</v>
      </c>
      <c r="B712" s="230">
        <v>1641</v>
      </c>
      <c r="C712" s="230" t="s">
        <v>5854</v>
      </c>
      <c r="D712" s="230">
        <v>2012.6510000000001</v>
      </c>
      <c r="E712" s="230" t="s">
        <v>110</v>
      </c>
      <c r="F712" s="230" t="s">
        <v>1511</v>
      </c>
      <c r="G712" s="230" t="s">
        <v>1512</v>
      </c>
      <c r="H712" s="230" t="s">
        <v>1501</v>
      </c>
      <c r="I712" s="230" t="s">
        <v>1488</v>
      </c>
      <c r="J712" s="230" t="s">
        <v>123</v>
      </c>
      <c r="K712" s="230" t="s">
        <v>23</v>
      </c>
      <c r="L712" s="230" t="s">
        <v>1501</v>
      </c>
      <c r="M712" s="230" t="s">
        <v>4508</v>
      </c>
      <c r="N712" s="230" t="s">
        <v>23</v>
      </c>
      <c r="Q712" s="230">
        <f>VLOOKUP(M712,LocID!$B$2:$I$1995,8, FALSE)</f>
        <v>235</v>
      </c>
    </row>
    <row r="713" spans="1:17" x14ac:dyDescent="0.25">
      <c r="A713" s="230" t="s">
        <v>8319</v>
      </c>
      <c r="B713" s="230">
        <v>1642</v>
      </c>
      <c r="C713" s="230" t="s">
        <v>5854</v>
      </c>
      <c r="D713" s="230">
        <v>2012.2660000000001</v>
      </c>
      <c r="E713" s="230" t="s">
        <v>110</v>
      </c>
      <c r="F713" s="230" t="s">
        <v>3979</v>
      </c>
      <c r="G713" s="230" t="s">
        <v>3980</v>
      </c>
      <c r="H713" s="230" t="s">
        <v>3974</v>
      </c>
      <c r="I713" s="230" t="s">
        <v>673</v>
      </c>
      <c r="J713" s="230" t="s">
        <v>61</v>
      </c>
      <c r="K713" s="230" t="s">
        <v>52</v>
      </c>
      <c r="L713" s="230" t="s">
        <v>3974</v>
      </c>
      <c r="M713" s="230" t="s">
        <v>6385</v>
      </c>
      <c r="N713" s="230" t="s">
        <v>52</v>
      </c>
      <c r="Q713" s="230">
        <f>VLOOKUP(M713,LocID!$B$2:$I$1995,8, FALSE)</f>
        <v>536</v>
      </c>
    </row>
    <row r="714" spans="1:17" x14ac:dyDescent="0.25">
      <c r="A714" s="230" t="s">
        <v>8320</v>
      </c>
      <c r="B714" s="230">
        <v>1643</v>
      </c>
      <c r="C714" s="230" t="s">
        <v>5854</v>
      </c>
      <c r="D714" s="230">
        <v>2012.739</v>
      </c>
      <c r="E714" s="230" t="s">
        <v>110</v>
      </c>
      <c r="F714" s="230" t="s">
        <v>1513</v>
      </c>
      <c r="G714" s="230" t="s">
        <v>1508</v>
      </c>
      <c r="H714" s="230" t="s">
        <v>1501</v>
      </c>
      <c r="I714" s="230" t="s">
        <v>1488</v>
      </c>
      <c r="J714" s="230" t="s">
        <v>123</v>
      </c>
      <c r="K714" s="230" t="s">
        <v>23</v>
      </c>
      <c r="L714" s="230" t="s">
        <v>1501</v>
      </c>
      <c r="M714" s="230" t="s">
        <v>4508</v>
      </c>
      <c r="N714" s="230" t="s">
        <v>23</v>
      </c>
      <c r="Q714" s="230">
        <f>VLOOKUP(M714,LocID!$B$2:$I$1995,8, FALSE)</f>
        <v>235</v>
      </c>
    </row>
    <row r="715" spans="1:17" x14ac:dyDescent="0.25">
      <c r="A715" s="230" t="s">
        <v>8321</v>
      </c>
      <c r="B715" s="230">
        <v>1644</v>
      </c>
      <c r="C715" s="230" t="s">
        <v>5854</v>
      </c>
      <c r="D715" s="230">
        <v>2012.097</v>
      </c>
      <c r="E715" s="230" t="s">
        <v>110</v>
      </c>
      <c r="F715" s="230" t="s">
        <v>1541</v>
      </c>
      <c r="G715" s="230" t="s">
        <v>1542</v>
      </c>
      <c r="H715" s="230" t="s">
        <v>1543</v>
      </c>
      <c r="I715" s="230" t="s">
        <v>107</v>
      </c>
      <c r="J715" s="230" t="s">
        <v>55</v>
      </c>
      <c r="K715" s="230" t="s">
        <v>26</v>
      </c>
      <c r="L715" s="230" t="s">
        <v>1543</v>
      </c>
      <c r="M715" s="230" t="s">
        <v>6118</v>
      </c>
      <c r="N715" s="230" t="s">
        <v>26</v>
      </c>
      <c r="Q715" s="230">
        <f>VLOOKUP(M715,LocID!$B$2:$I$1995,8, FALSE)</f>
        <v>239</v>
      </c>
    </row>
    <row r="716" spans="1:17" x14ac:dyDescent="0.25">
      <c r="A716" s="230" t="s">
        <v>8322</v>
      </c>
      <c r="B716" s="230">
        <v>1645</v>
      </c>
      <c r="C716" s="230" t="s">
        <v>5854</v>
      </c>
      <c r="D716" s="230">
        <v>2012.5840000000001</v>
      </c>
      <c r="E716" s="230" t="s">
        <v>110</v>
      </c>
      <c r="F716" s="230" t="s">
        <v>3154</v>
      </c>
      <c r="G716" s="230" t="s">
        <v>3138</v>
      </c>
      <c r="H716" s="230" t="s">
        <v>3123</v>
      </c>
      <c r="I716" s="230" t="s">
        <v>76</v>
      </c>
      <c r="J716" s="230" t="s">
        <v>77</v>
      </c>
      <c r="K716" s="230" t="s">
        <v>23</v>
      </c>
      <c r="L716" s="230" t="s">
        <v>3123</v>
      </c>
      <c r="M716" s="230" t="s">
        <v>4524</v>
      </c>
      <c r="N716" s="230" t="s">
        <v>23</v>
      </c>
      <c r="Q716" s="230">
        <f>VLOOKUP(M716,LocID!$B$2:$I$1995,8, FALSE)</f>
        <v>473</v>
      </c>
    </row>
    <row r="717" spans="1:17" x14ac:dyDescent="0.25">
      <c r="A717" s="230" t="s">
        <v>8323</v>
      </c>
      <c r="B717" s="230">
        <v>1646</v>
      </c>
      <c r="C717" s="230" t="s">
        <v>5854</v>
      </c>
      <c r="D717" s="230">
        <v>2012.4369999999999</v>
      </c>
      <c r="E717" s="230" t="s">
        <v>110</v>
      </c>
      <c r="F717" s="230" t="s">
        <v>373</v>
      </c>
      <c r="G717" s="230" t="s">
        <v>374</v>
      </c>
      <c r="H717" s="230" t="s">
        <v>375</v>
      </c>
      <c r="I717" s="230" t="s">
        <v>20</v>
      </c>
      <c r="J717" s="230" t="s">
        <v>22</v>
      </c>
      <c r="K717" s="230" t="s">
        <v>72</v>
      </c>
      <c r="L717" s="230" t="s">
        <v>375</v>
      </c>
      <c r="M717" s="230" t="s">
        <v>4498</v>
      </c>
      <c r="N717" s="230" t="s">
        <v>3934</v>
      </c>
      <c r="O717" s="230">
        <v>2</v>
      </c>
      <c r="Q717" s="230">
        <f>VLOOKUP(M717,LocID!$B$2:$I$1995,8, FALSE)</f>
        <v>41</v>
      </c>
    </row>
    <row r="718" spans="1:17" x14ac:dyDescent="0.25">
      <c r="A718" s="230" t="s">
        <v>8323</v>
      </c>
      <c r="B718" s="230">
        <v>1646</v>
      </c>
      <c r="C718" s="230" t="s">
        <v>5854</v>
      </c>
      <c r="D718" s="230">
        <v>2012.4369999999999</v>
      </c>
      <c r="E718" s="230" t="s">
        <v>110</v>
      </c>
      <c r="F718" s="230" t="s">
        <v>373</v>
      </c>
      <c r="G718" s="230" t="s">
        <v>374</v>
      </c>
      <c r="H718" s="230" t="s">
        <v>375</v>
      </c>
      <c r="I718" s="230" t="s">
        <v>20</v>
      </c>
      <c r="J718" s="230" t="s">
        <v>22</v>
      </c>
      <c r="K718" s="230" t="s">
        <v>72</v>
      </c>
      <c r="L718" s="230" t="s">
        <v>375</v>
      </c>
      <c r="M718" s="230" t="s">
        <v>4498</v>
      </c>
      <c r="N718" s="230" t="s">
        <v>23</v>
      </c>
      <c r="O718" s="230">
        <v>1</v>
      </c>
      <c r="Q718" s="230">
        <f>VLOOKUP(M718,LocID!$B$2:$I$1995,8, FALSE)</f>
        <v>41</v>
      </c>
    </row>
    <row r="719" spans="1:17" x14ac:dyDescent="0.25">
      <c r="A719" s="230" t="s">
        <v>8324</v>
      </c>
      <c r="B719" s="230">
        <v>1647</v>
      </c>
      <c r="C719" s="230" t="s">
        <v>5854</v>
      </c>
      <c r="D719" s="230">
        <v>2012.3389999999999</v>
      </c>
      <c r="E719" s="230" t="s">
        <v>110</v>
      </c>
      <c r="F719" s="230" t="s">
        <v>4312</v>
      </c>
      <c r="G719" s="230" t="s">
        <v>4247</v>
      </c>
      <c r="H719" s="230" t="s">
        <v>2997</v>
      </c>
      <c r="I719" s="230" t="s">
        <v>2996</v>
      </c>
      <c r="J719" s="230" t="s">
        <v>51</v>
      </c>
      <c r="K719" s="230" t="s">
        <v>52</v>
      </c>
      <c r="L719" s="230" t="s">
        <v>2997</v>
      </c>
      <c r="M719" s="230" t="s">
        <v>4536</v>
      </c>
      <c r="N719" s="230" t="s">
        <v>52</v>
      </c>
      <c r="Q719" s="230">
        <f>VLOOKUP(M719,LocID!$B$2:$I$1995,8, FALSE)</f>
        <v>447</v>
      </c>
    </row>
    <row r="720" spans="1:17" x14ac:dyDescent="0.25">
      <c r="A720" s="230" t="s">
        <v>8325</v>
      </c>
      <c r="B720" s="230">
        <v>1648</v>
      </c>
      <c r="C720" s="230" t="s">
        <v>5854</v>
      </c>
      <c r="D720" s="230">
        <v>2012.0250000000001</v>
      </c>
      <c r="E720" s="230" t="s">
        <v>110</v>
      </c>
      <c r="F720" s="230" t="s">
        <v>1556</v>
      </c>
      <c r="G720" s="230" t="s">
        <v>1557</v>
      </c>
      <c r="H720" s="230" t="s">
        <v>1558</v>
      </c>
      <c r="I720" s="230" t="s">
        <v>808</v>
      </c>
      <c r="J720" s="230" t="s">
        <v>61</v>
      </c>
      <c r="K720" s="230" t="s">
        <v>52</v>
      </c>
      <c r="L720" s="230" t="s">
        <v>1558</v>
      </c>
      <c r="M720" s="230" t="s">
        <v>4510</v>
      </c>
      <c r="N720" s="230" t="s">
        <v>52</v>
      </c>
      <c r="Q720" s="230">
        <f>VLOOKUP(M720,LocID!$B$2:$I$1995,8, FALSE)</f>
        <v>243</v>
      </c>
    </row>
    <row r="721" spans="1:17" x14ac:dyDescent="0.25">
      <c r="A721" s="230" t="s">
        <v>8326</v>
      </c>
      <c r="B721" s="230">
        <v>1649</v>
      </c>
      <c r="C721" s="230" t="s">
        <v>5854</v>
      </c>
      <c r="D721" s="230">
        <v>2012.575</v>
      </c>
      <c r="E721" s="230" t="s">
        <v>110</v>
      </c>
      <c r="F721" s="230" t="s">
        <v>1606</v>
      </c>
      <c r="G721" s="230" t="s">
        <v>1607</v>
      </c>
      <c r="H721" s="230" t="s">
        <v>22</v>
      </c>
      <c r="I721" s="230" t="s">
        <v>20</v>
      </c>
      <c r="J721" s="230" t="s">
        <v>22</v>
      </c>
      <c r="K721" s="230" t="s">
        <v>23</v>
      </c>
      <c r="L721" s="230" t="s">
        <v>1608</v>
      </c>
      <c r="M721" s="230" t="s">
        <v>6131</v>
      </c>
      <c r="N721" s="230" t="s">
        <v>23</v>
      </c>
      <c r="Q721" s="230">
        <f>VLOOKUP(M721,LocID!$B$2:$I$1995,8, FALSE)</f>
        <v>253</v>
      </c>
    </row>
    <row r="722" spans="1:17" x14ac:dyDescent="0.25">
      <c r="A722" s="230" t="s">
        <v>6878</v>
      </c>
      <c r="B722" s="230">
        <v>165</v>
      </c>
      <c r="C722" s="230" t="s">
        <v>5854</v>
      </c>
      <c r="D722" s="230">
        <v>2015.0499</v>
      </c>
      <c r="E722" s="230" t="s">
        <v>138</v>
      </c>
      <c r="F722" s="230" t="s">
        <v>4406</v>
      </c>
      <c r="G722" s="230" t="s">
        <v>4403</v>
      </c>
      <c r="H722" s="230" t="s">
        <v>4404</v>
      </c>
      <c r="I722" s="230" t="s">
        <v>165</v>
      </c>
      <c r="J722" s="230" t="s">
        <v>161</v>
      </c>
      <c r="K722" s="230" t="s">
        <v>52</v>
      </c>
      <c r="L722" s="230" t="s">
        <v>4404</v>
      </c>
      <c r="M722" s="230" t="s">
        <v>6442</v>
      </c>
      <c r="N722" s="230" t="s">
        <v>52</v>
      </c>
      <c r="Q722" s="230">
        <f>VLOOKUP(M722,LocID!$B$2:$I$1995,8, FALSE)</f>
        <v>598</v>
      </c>
    </row>
    <row r="723" spans="1:17" x14ac:dyDescent="0.25">
      <c r="A723" s="230" t="s">
        <v>8327</v>
      </c>
      <c r="B723" s="230">
        <v>1650</v>
      </c>
      <c r="C723" s="230" t="s">
        <v>5854</v>
      </c>
      <c r="D723" s="230">
        <v>2012.7049999999999</v>
      </c>
      <c r="E723" s="230" t="s">
        <v>110</v>
      </c>
      <c r="F723" s="230" t="s">
        <v>2637</v>
      </c>
      <c r="G723" s="230" t="s">
        <v>2638</v>
      </c>
      <c r="H723" s="230" t="s">
        <v>2639</v>
      </c>
      <c r="I723" s="230" t="s">
        <v>1619</v>
      </c>
      <c r="J723" s="230" t="s">
        <v>61</v>
      </c>
      <c r="K723" s="230" t="s">
        <v>52</v>
      </c>
      <c r="L723" s="230" t="s">
        <v>2639</v>
      </c>
      <c r="M723" s="230" t="s">
        <v>6260</v>
      </c>
      <c r="N723" s="230" t="s">
        <v>52</v>
      </c>
      <c r="Q723" s="230">
        <f>VLOOKUP(M723,LocID!$B$2:$I$1995,8, FALSE)</f>
        <v>391</v>
      </c>
    </row>
    <row r="724" spans="1:17" x14ac:dyDescent="0.25">
      <c r="A724" s="230" t="s">
        <v>8328</v>
      </c>
      <c r="B724" s="230">
        <v>1652</v>
      </c>
      <c r="C724" s="230" t="s">
        <v>5854</v>
      </c>
      <c r="D724" s="230">
        <v>2012.527</v>
      </c>
      <c r="E724" s="230" t="s">
        <v>110</v>
      </c>
      <c r="F724" s="230" t="s">
        <v>1762</v>
      </c>
      <c r="G724" s="230" t="s">
        <v>1763</v>
      </c>
      <c r="H724" s="230" t="s">
        <v>1764</v>
      </c>
      <c r="I724" s="230" t="s">
        <v>1765</v>
      </c>
      <c r="J724" s="230" t="s">
        <v>61</v>
      </c>
      <c r="K724" s="230" t="s">
        <v>26</v>
      </c>
      <c r="L724" s="230" t="s">
        <v>1764</v>
      </c>
      <c r="M724" s="230" t="s">
        <v>6166</v>
      </c>
      <c r="N724" s="230" t="s">
        <v>26</v>
      </c>
      <c r="Q724" s="230">
        <f>VLOOKUP(M724,LocID!$B$2:$I$1995,8, FALSE)</f>
        <v>289</v>
      </c>
    </row>
    <row r="725" spans="1:17" x14ac:dyDescent="0.25">
      <c r="A725" s="230" t="s">
        <v>8329</v>
      </c>
      <c r="B725" s="230">
        <v>1653</v>
      </c>
      <c r="C725" s="230" t="s">
        <v>5854</v>
      </c>
      <c r="D725" s="230">
        <v>2012.5329999999999</v>
      </c>
      <c r="E725" s="230" t="s">
        <v>110</v>
      </c>
      <c r="F725" s="230" t="s">
        <v>2626</v>
      </c>
      <c r="G725" s="230" t="s">
        <v>2105</v>
      </c>
      <c r="H725" s="230" t="s">
        <v>2105</v>
      </c>
      <c r="I725" s="230" t="s">
        <v>76</v>
      </c>
      <c r="J725" s="230" t="s">
        <v>77</v>
      </c>
      <c r="K725" s="230" t="s">
        <v>26</v>
      </c>
      <c r="L725" s="230" t="s">
        <v>2414</v>
      </c>
      <c r="M725" s="230" t="s">
        <v>4518</v>
      </c>
      <c r="N725" s="230" t="s">
        <v>26</v>
      </c>
      <c r="Q725" s="230">
        <f>VLOOKUP(M725,LocID!$B$2:$I$1995,8, FALSE)</f>
        <v>387</v>
      </c>
    </row>
    <row r="726" spans="1:17" x14ac:dyDescent="0.25">
      <c r="A726" s="230" t="s">
        <v>8330</v>
      </c>
      <c r="B726" s="230">
        <v>1654</v>
      </c>
      <c r="C726" s="230" t="s">
        <v>5854</v>
      </c>
      <c r="D726" s="230">
        <v>2012.5450000000001</v>
      </c>
      <c r="E726" s="230" t="s">
        <v>110</v>
      </c>
      <c r="F726" s="230" t="s">
        <v>3426</v>
      </c>
      <c r="G726" s="230" t="s">
        <v>3322</v>
      </c>
      <c r="H726" s="230" t="s">
        <v>3294</v>
      </c>
      <c r="I726" s="230" t="s">
        <v>76</v>
      </c>
      <c r="J726" s="230" t="s">
        <v>77</v>
      </c>
      <c r="K726" s="230" t="s">
        <v>26</v>
      </c>
      <c r="L726" s="230" t="s">
        <v>3294</v>
      </c>
      <c r="M726" s="230" t="s">
        <v>4526</v>
      </c>
      <c r="N726" s="230" t="s">
        <v>26</v>
      </c>
      <c r="Q726" s="230">
        <f>VLOOKUP(M726,LocID!$B$2:$I$1995,8, FALSE)</f>
        <v>489</v>
      </c>
    </row>
    <row r="727" spans="1:17" x14ac:dyDescent="0.25">
      <c r="A727" s="230" t="s">
        <v>8331</v>
      </c>
      <c r="B727" s="230">
        <v>1655</v>
      </c>
      <c r="C727" s="230" t="s">
        <v>5854</v>
      </c>
      <c r="D727" s="230">
        <v>2012.422</v>
      </c>
      <c r="E727" s="230" t="s">
        <v>110</v>
      </c>
      <c r="F727" s="230" t="s">
        <v>3647</v>
      </c>
      <c r="G727" s="230" t="s">
        <v>3648</v>
      </c>
      <c r="H727" s="230" t="s">
        <v>3628</v>
      </c>
      <c r="I727" s="230" t="s">
        <v>76</v>
      </c>
      <c r="J727" s="230" t="s">
        <v>77</v>
      </c>
      <c r="K727" s="230" t="s">
        <v>52</v>
      </c>
      <c r="L727" s="230" t="s">
        <v>3628</v>
      </c>
      <c r="M727" s="230" t="s">
        <v>4527</v>
      </c>
      <c r="N727" s="230" t="s">
        <v>52</v>
      </c>
      <c r="Q727" s="230">
        <f>VLOOKUP(M727,LocID!$B$2:$I$1995,8, FALSE)</f>
        <v>497</v>
      </c>
    </row>
    <row r="728" spans="1:17" x14ac:dyDescent="0.25">
      <c r="A728" s="230" t="s">
        <v>8332</v>
      </c>
      <c r="B728" s="230">
        <v>1656</v>
      </c>
      <c r="C728" s="230" t="s">
        <v>5854</v>
      </c>
      <c r="D728" s="230">
        <v>2012.328</v>
      </c>
      <c r="E728" s="230" t="s">
        <v>110</v>
      </c>
      <c r="F728" s="230" t="s">
        <v>237</v>
      </c>
      <c r="G728" s="230" t="s">
        <v>238</v>
      </c>
      <c r="H728" s="230" t="s">
        <v>214</v>
      </c>
      <c r="I728" s="230" t="s">
        <v>144</v>
      </c>
      <c r="J728" s="230" t="s">
        <v>51</v>
      </c>
      <c r="K728" s="230" t="s">
        <v>52</v>
      </c>
      <c r="L728" s="230" t="s">
        <v>214</v>
      </c>
      <c r="M728" s="230" t="s">
        <v>5923</v>
      </c>
      <c r="N728" s="230" t="s">
        <v>52</v>
      </c>
      <c r="Q728" s="230">
        <f>VLOOKUP(M728,LocID!$B$2:$I$1995,8, FALSE)</f>
        <v>25</v>
      </c>
    </row>
    <row r="729" spans="1:17" x14ac:dyDescent="0.25">
      <c r="A729" s="230" t="s">
        <v>8333</v>
      </c>
      <c r="B729" s="230">
        <v>1657</v>
      </c>
      <c r="C729" s="230" t="s">
        <v>5854</v>
      </c>
      <c r="D729" s="230">
        <v>2012.3420000000001</v>
      </c>
      <c r="E729" s="230" t="s">
        <v>110</v>
      </c>
      <c r="F729" s="230" t="s">
        <v>577</v>
      </c>
      <c r="G729" s="230" t="s">
        <v>566</v>
      </c>
      <c r="H729" s="230" t="s">
        <v>533</v>
      </c>
      <c r="I729" s="230" t="s">
        <v>49</v>
      </c>
      <c r="J729" s="230" t="s">
        <v>51</v>
      </c>
      <c r="K729" s="230" t="s">
        <v>52</v>
      </c>
      <c r="L729" s="230" t="s">
        <v>533</v>
      </c>
      <c r="M729" s="230" t="s">
        <v>4499</v>
      </c>
      <c r="N729" s="230" t="s">
        <v>52</v>
      </c>
      <c r="Q729" s="230">
        <f>VLOOKUP(M729,LocID!$B$2:$I$1995,8, FALSE)</f>
        <v>65</v>
      </c>
    </row>
    <row r="730" spans="1:17" x14ac:dyDescent="0.25">
      <c r="A730" s="230" t="s">
        <v>8334</v>
      </c>
      <c r="B730" s="230">
        <v>1658</v>
      </c>
      <c r="C730" s="230" t="s">
        <v>5854</v>
      </c>
      <c r="D730" s="230">
        <v>2012.617</v>
      </c>
      <c r="E730" s="230" t="s">
        <v>110</v>
      </c>
      <c r="F730" s="230" t="s">
        <v>1974</v>
      </c>
      <c r="G730" s="230" t="s">
        <v>1975</v>
      </c>
      <c r="H730" s="230" t="s">
        <v>1972</v>
      </c>
      <c r="I730" s="230" t="s">
        <v>865</v>
      </c>
      <c r="J730" s="230" t="s">
        <v>220</v>
      </c>
      <c r="K730" s="230" t="s">
        <v>52</v>
      </c>
      <c r="L730" s="230" t="s">
        <v>1972</v>
      </c>
      <c r="M730" s="230" t="s">
        <v>6199</v>
      </c>
      <c r="N730" s="230" t="s">
        <v>52</v>
      </c>
      <c r="Q730" s="230">
        <f>VLOOKUP(M730,LocID!$B$2:$I$1995,8, FALSE)</f>
        <v>323</v>
      </c>
    </row>
    <row r="731" spans="1:17" x14ac:dyDescent="0.25">
      <c r="A731" s="230" t="s">
        <v>8335</v>
      </c>
      <c r="B731" s="230">
        <v>1659</v>
      </c>
      <c r="C731" s="230" t="s">
        <v>5854</v>
      </c>
      <c r="D731" s="230">
        <v>2012.56</v>
      </c>
      <c r="E731" s="230" t="s">
        <v>110</v>
      </c>
      <c r="F731" s="230" t="s">
        <v>4313</v>
      </c>
      <c r="G731" s="230" t="s">
        <v>4300</v>
      </c>
      <c r="H731" s="230" t="s">
        <v>2997</v>
      </c>
      <c r="I731" s="230" t="s">
        <v>2996</v>
      </c>
      <c r="J731" s="230" t="s">
        <v>51</v>
      </c>
      <c r="K731" s="230" t="s">
        <v>23</v>
      </c>
      <c r="L731" s="230" t="s">
        <v>2997</v>
      </c>
      <c r="M731" s="230" t="s">
        <v>4536</v>
      </c>
      <c r="N731" s="230" t="s">
        <v>23</v>
      </c>
      <c r="Q731" s="230">
        <f>VLOOKUP(M731,LocID!$B$2:$I$1995,8, FALSE)</f>
        <v>447</v>
      </c>
    </row>
    <row r="732" spans="1:17" x14ac:dyDescent="0.25">
      <c r="A732" s="230" t="s">
        <v>6879</v>
      </c>
      <c r="B732" s="230">
        <v>166</v>
      </c>
      <c r="C732" s="230" t="s">
        <v>5854</v>
      </c>
      <c r="D732" s="230">
        <v>2015.0796</v>
      </c>
      <c r="E732" s="230" t="s">
        <v>138</v>
      </c>
      <c r="F732" s="230" t="s">
        <v>2108</v>
      </c>
      <c r="G732" s="230" t="s">
        <v>2109</v>
      </c>
      <c r="H732" s="230" t="s">
        <v>2110</v>
      </c>
      <c r="I732" s="230" t="s">
        <v>156</v>
      </c>
      <c r="J732" s="230" t="s">
        <v>51</v>
      </c>
      <c r="K732" s="230" t="s">
        <v>23</v>
      </c>
      <c r="L732" s="230" t="s">
        <v>2110</v>
      </c>
      <c r="M732" s="230" t="s">
        <v>6218</v>
      </c>
      <c r="N732" s="230" t="s">
        <v>23</v>
      </c>
      <c r="Q732" s="230">
        <f>VLOOKUP(M732,LocID!$B$2:$I$1995,8, FALSE)</f>
        <v>343</v>
      </c>
    </row>
    <row r="733" spans="1:17" x14ac:dyDescent="0.25">
      <c r="A733" s="230" t="s">
        <v>8336</v>
      </c>
      <c r="B733" s="230">
        <v>1660</v>
      </c>
      <c r="C733" s="230" t="s">
        <v>5854</v>
      </c>
      <c r="D733" s="230">
        <v>2012.509</v>
      </c>
      <c r="E733" s="230" t="s">
        <v>110</v>
      </c>
      <c r="F733" s="230" t="s">
        <v>2978</v>
      </c>
      <c r="G733" s="230" t="s">
        <v>2974</v>
      </c>
      <c r="H733" s="230" t="s">
        <v>2972</v>
      </c>
      <c r="I733" s="230" t="s">
        <v>261</v>
      </c>
      <c r="J733" s="230" t="s">
        <v>123</v>
      </c>
      <c r="K733" s="230" t="s">
        <v>52</v>
      </c>
      <c r="L733" s="230" t="s">
        <v>2972</v>
      </c>
      <c r="M733" s="230" t="s">
        <v>6309</v>
      </c>
      <c r="N733" s="230" t="s">
        <v>52</v>
      </c>
      <c r="Q733" s="230">
        <f>VLOOKUP(M733,LocID!$B$2:$I$1995,8, FALSE)</f>
        <v>443</v>
      </c>
    </row>
    <row r="734" spans="1:17" x14ac:dyDescent="0.25">
      <c r="A734" s="230" t="s">
        <v>8337</v>
      </c>
      <c r="B734" s="230">
        <v>1661</v>
      </c>
      <c r="C734" s="230" t="s">
        <v>5854</v>
      </c>
      <c r="D734" s="230">
        <v>2012.4739999999999</v>
      </c>
      <c r="E734" s="230" t="s">
        <v>110</v>
      </c>
      <c r="F734" s="230" t="s">
        <v>2048</v>
      </c>
      <c r="G734" s="230" t="s">
        <v>2042</v>
      </c>
      <c r="H734" s="230" t="s">
        <v>2043</v>
      </c>
      <c r="I734" s="230" t="s">
        <v>76</v>
      </c>
      <c r="J734" s="230" t="s">
        <v>77</v>
      </c>
      <c r="K734" s="230" t="s">
        <v>26</v>
      </c>
      <c r="L734" s="230" t="s">
        <v>2043</v>
      </c>
      <c r="M734" s="230" t="s">
        <v>6208</v>
      </c>
      <c r="N734" s="230" t="s">
        <v>26</v>
      </c>
      <c r="Q734" s="230">
        <f>VLOOKUP(M734,LocID!$B$2:$I$1995,8, FALSE)</f>
        <v>332</v>
      </c>
    </row>
    <row r="735" spans="1:17" x14ac:dyDescent="0.25">
      <c r="A735" s="230" t="s">
        <v>8338</v>
      </c>
      <c r="B735" s="230">
        <v>1663</v>
      </c>
      <c r="C735" s="230" t="s">
        <v>5854</v>
      </c>
      <c r="D735" s="230">
        <v>2012.2950000000001</v>
      </c>
      <c r="E735" s="230" t="s">
        <v>110</v>
      </c>
      <c r="F735" s="230" t="s">
        <v>3427</v>
      </c>
      <c r="G735" s="230" t="s">
        <v>3428</v>
      </c>
      <c r="H735" s="230" t="s">
        <v>3294</v>
      </c>
      <c r="I735" s="230" t="s">
        <v>76</v>
      </c>
      <c r="J735" s="230" t="s">
        <v>77</v>
      </c>
      <c r="K735" s="230" t="s">
        <v>23</v>
      </c>
      <c r="L735" s="230" t="s">
        <v>3294</v>
      </c>
      <c r="M735" s="230" t="s">
        <v>4526</v>
      </c>
      <c r="N735" s="230" t="s">
        <v>23</v>
      </c>
      <c r="Q735" s="230">
        <f>VLOOKUP(M735,LocID!$B$2:$I$1995,8, FALSE)</f>
        <v>489</v>
      </c>
    </row>
    <row r="736" spans="1:17" x14ac:dyDescent="0.25">
      <c r="A736" s="230" t="s">
        <v>8339</v>
      </c>
      <c r="B736" s="230">
        <v>1664</v>
      </c>
      <c r="C736" s="230" t="s">
        <v>5854</v>
      </c>
      <c r="D736" s="230">
        <v>2012.653</v>
      </c>
      <c r="E736" s="230" t="s">
        <v>110</v>
      </c>
      <c r="F736" s="230" t="s">
        <v>2784</v>
      </c>
      <c r="G736" s="230" t="s">
        <v>2785</v>
      </c>
      <c r="H736" s="230" t="s">
        <v>2781</v>
      </c>
      <c r="I736" s="230" t="s">
        <v>156</v>
      </c>
      <c r="J736" s="230" t="s">
        <v>51</v>
      </c>
      <c r="K736" s="230" t="s">
        <v>52</v>
      </c>
      <c r="L736" s="230" t="s">
        <v>2781</v>
      </c>
      <c r="M736" s="230" t="s">
        <v>6285</v>
      </c>
      <c r="N736" s="230" t="s">
        <v>52</v>
      </c>
      <c r="Q736" s="230">
        <f>VLOOKUP(M736,LocID!$B$2:$I$1995,8, FALSE)</f>
        <v>417</v>
      </c>
    </row>
    <row r="737" spans="1:17" x14ac:dyDescent="0.25">
      <c r="A737" s="230" t="s">
        <v>8340</v>
      </c>
      <c r="B737" s="230">
        <v>1665</v>
      </c>
      <c r="C737" s="230" t="s">
        <v>5854</v>
      </c>
      <c r="D737" s="230">
        <v>2012.461</v>
      </c>
      <c r="E737" s="230" t="s">
        <v>110</v>
      </c>
      <c r="F737" s="230" t="s">
        <v>2232</v>
      </c>
      <c r="G737" s="230" t="s">
        <v>2223</v>
      </c>
      <c r="H737" s="230" t="s">
        <v>2217</v>
      </c>
      <c r="I737" s="230" t="s">
        <v>874</v>
      </c>
      <c r="J737" s="230" t="s">
        <v>51</v>
      </c>
      <c r="K737" s="230" t="s">
        <v>23</v>
      </c>
      <c r="L737" s="230" t="s">
        <v>2217</v>
      </c>
      <c r="M737" s="230" t="s">
        <v>4514</v>
      </c>
      <c r="N737" s="230" t="s">
        <v>23</v>
      </c>
      <c r="Q737" s="230">
        <f>VLOOKUP(M737,LocID!$B$2:$I$1995,8, FALSE)</f>
        <v>363</v>
      </c>
    </row>
    <row r="738" spans="1:17" x14ac:dyDescent="0.25">
      <c r="A738" s="230" t="s">
        <v>8341</v>
      </c>
      <c r="B738" s="230">
        <v>1666</v>
      </c>
      <c r="C738" s="230" t="s">
        <v>5854</v>
      </c>
      <c r="D738" s="230">
        <v>2012.4649999999999</v>
      </c>
      <c r="E738" s="230" t="s">
        <v>110</v>
      </c>
      <c r="F738" s="230" t="s">
        <v>2345</v>
      </c>
      <c r="G738" s="230" t="s">
        <v>2346</v>
      </c>
      <c r="H738" s="230" t="s">
        <v>2341</v>
      </c>
      <c r="I738" s="230" t="s">
        <v>815</v>
      </c>
      <c r="J738" s="230" t="s">
        <v>51</v>
      </c>
      <c r="K738" s="230" t="s">
        <v>23</v>
      </c>
      <c r="L738" s="230" t="s">
        <v>2341</v>
      </c>
      <c r="M738" s="230" t="s">
        <v>4517</v>
      </c>
      <c r="N738" s="230" t="s">
        <v>23</v>
      </c>
      <c r="Q738" s="230">
        <f>VLOOKUP(M738,LocID!$B$2:$I$1995,8, FALSE)</f>
        <v>371</v>
      </c>
    </row>
    <row r="739" spans="1:17" x14ac:dyDescent="0.25">
      <c r="A739" s="230" t="s">
        <v>8342</v>
      </c>
      <c r="B739" s="230">
        <v>1667</v>
      </c>
      <c r="C739" s="230" t="s">
        <v>5854</v>
      </c>
      <c r="D739" s="230">
        <v>2012.12</v>
      </c>
      <c r="E739" s="230" t="s">
        <v>110</v>
      </c>
      <c r="F739" s="230" t="s">
        <v>1482</v>
      </c>
      <c r="G739" s="230" t="s">
        <v>1483</v>
      </c>
      <c r="H739" s="230" t="s">
        <v>1484</v>
      </c>
      <c r="I739" s="230" t="s">
        <v>76</v>
      </c>
      <c r="J739" s="230" t="s">
        <v>77</v>
      </c>
      <c r="K739" s="230" t="s">
        <v>23</v>
      </c>
      <c r="L739" s="230" t="s">
        <v>1484</v>
      </c>
      <c r="M739" s="230" t="s">
        <v>6112</v>
      </c>
      <c r="N739" s="230" t="s">
        <v>23</v>
      </c>
      <c r="Q739" s="230">
        <f>VLOOKUP(M739,LocID!$B$2:$I$1995,8, FALSE)</f>
        <v>231</v>
      </c>
    </row>
    <row r="740" spans="1:17" x14ac:dyDescent="0.25">
      <c r="A740" s="230" t="s">
        <v>8343</v>
      </c>
      <c r="B740" s="230">
        <v>1668</v>
      </c>
      <c r="C740" s="230" t="s">
        <v>5854</v>
      </c>
      <c r="D740" s="230">
        <v>2012.69</v>
      </c>
      <c r="E740" s="230" t="s">
        <v>110</v>
      </c>
      <c r="F740" s="230" t="s">
        <v>3429</v>
      </c>
      <c r="G740" s="230" t="s">
        <v>3430</v>
      </c>
      <c r="H740" s="230" t="s">
        <v>3294</v>
      </c>
      <c r="I740" s="230" t="s">
        <v>76</v>
      </c>
      <c r="J740" s="230" t="s">
        <v>77</v>
      </c>
      <c r="K740" s="230" t="s">
        <v>26</v>
      </c>
      <c r="L740" s="230" t="s">
        <v>3294</v>
      </c>
      <c r="M740" s="230" t="s">
        <v>4526</v>
      </c>
      <c r="N740" s="230" t="s">
        <v>26</v>
      </c>
      <c r="Q740" s="230">
        <f>VLOOKUP(M740,LocID!$B$2:$I$1995,8, FALSE)</f>
        <v>489</v>
      </c>
    </row>
    <row r="741" spans="1:17" x14ac:dyDescent="0.25">
      <c r="A741" s="230" t="s">
        <v>8344</v>
      </c>
      <c r="B741" s="230">
        <v>1669</v>
      </c>
      <c r="C741" s="230" t="s">
        <v>5854</v>
      </c>
      <c r="D741" s="230">
        <v>2012.4749999999999</v>
      </c>
      <c r="E741" s="230" t="s">
        <v>110</v>
      </c>
      <c r="F741" s="230" t="s">
        <v>2662</v>
      </c>
      <c r="G741" s="230" t="s">
        <v>2663</v>
      </c>
      <c r="H741" s="230" t="s">
        <v>2644</v>
      </c>
      <c r="I741" s="230" t="s">
        <v>261</v>
      </c>
      <c r="J741" s="230" t="s">
        <v>123</v>
      </c>
      <c r="K741" s="230" t="s">
        <v>52</v>
      </c>
      <c r="L741" s="230" t="s">
        <v>2644</v>
      </c>
      <c r="M741" s="230" t="s">
        <v>6262</v>
      </c>
      <c r="N741" s="230" t="s">
        <v>52</v>
      </c>
      <c r="Q741" s="230">
        <f>VLOOKUP(M741,LocID!$B$2:$I$1995,8, FALSE)</f>
        <v>393</v>
      </c>
    </row>
    <row r="742" spans="1:17" x14ac:dyDescent="0.25">
      <c r="A742" s="230" t="s">
        <v>6880</v>
      </c>
      <c r="B742" s="230">
        <v>167</v>
      </c>
      <c r="C742" s="230" t="s">
        <v>5854</v>
      </c>
      <c r="D742" s="230">
        <v>2015.075</v>
      </c>
      <c r="E742" s="230" t="s">
        <v>138</v>
      </c>
      <c r="F742" s="230" t="s">
        <v>3075</v>
      </c>
      <c r="G742" s="230" t="s">
        <v>3076</v>
      </c>
      <c r="H742" s="230" t="s">
        <v>3068</v>
      </c>
      <c r="I742" s="230" t="s">
        <v>198</v>
      </c>
      <c r="J742" s="230" t="s">
        <v>61</v>
      </c>
      <c r="K742" s="230" t="s">
        <v>23</v>
      </c>
      <c r="L742" s="230" t="s">
        <v>3068</v>
      </c>
      <c r="M742" s="230" t="s">
        <v>4522</v>
      </c>
      <c r="N742" s="230" t="s">
        <v>23</v>
      </c>
      <c r="Q742" s="230">
        <f>VLOOKUP(M742,LocID!$B$2:$I$1995,8, FALSE)</f>
        <v>460</v>
      </c>
    </row>
    <row r="743" spans="1:17" x14ac:dyDescent="0.25">
      <c r="A743" s="230" t="s">
        <v>8345</v>
      </c>
      <c r="B743" s="230">
        <v>1670</v>
      </c>
      <c r="C743" s="230" t="s">
        <v>5854</v>
      </c>
      <c r="D743" s="230">
        <v>2012.5160000000001</v>
      </c>
      <c r="E743" s="230" t="s">
        <v>110</v>
      </c>
      <c r="F743" s="230" t="s">
        <v>210</v>
      </c>
      <c r="G743" s="230" t="s">
        <v>206</v>
      </c>
      <c r="H743" s="230" t="s">
        <v>207</v>
      </c>
      <c r="I743" s="230" t="s">
        <v>208</v>
      </c>
      <c r="J743" s="230" t="s">
        <v>61</v>
      </c>
      <c r="K743" s="230" t="s">
        <v>98</v>
      </c>
      <c r="L743" s="230" t="s">
        <v>207</v>
      </c>
      <c r="M743" s="230" t="s">
        <v>5920</v>
      </c>
      <c r="N743" s="230" t="s">
        <v>98</v>
      </c>
      <c r="Q743" s="230">
        <f>VLOOKUP(M743,LocID!$B$2:$I$1995,8, FALSE)</f>
        <v>26</v>
      </c>
    </row>
    <row r="744" spans="1:17" x14ac:dyDescent="0.25">
      <c r="A744" s="230" t="s">
        <v>8346</v>
      </c>
      <c r="B744" s="230">
        <v>1671</v>
      </c>
      <c r="C744" s="230" t="s">
        <v>5854</v>
      </c>
      <c r="D744" s="230">
        <v>2012.471</v>
      </c>
      <c r="E744" s="230" t="s">
        <v>110</v>
      </c>
      <c r="F744" s="230" t="s">
        <v>2790</v>
      </c>
      <c r="G744" s="230" t="s">
        <v>2791</v>
      </c>
      <c r="H744" s="230" t="s">
        <v>2792</v>
      </c>
      <c r="I744" s="230" t="s">
        <v>49</v>
      </c>
      <c r="J744" s="230" t="s">
        <v>51</v>
      </c>
      <c r="K744" s="230" t="s">
        <v>26</v>
      </c>
      <c r="L744" s="230" t="s">
        <v>2792</v>
      </c>
      <c r="M744" s="230" t="s">
        <v>6286</v>
      </c>
      <c r="N744" s="230" t="s">
        <v>26</v>
      </c>
      <c r="Q744" s="230">
        <f>VLOOKUP(M744,LocID!$B$2:$I$1995,8, FALSE)</f>
        <v>418</v>
      </c>
    </row>
    <row r="745" spans="1:17" x14ac:dyDescent="0.25">
      <c r="A745" s="230" t="s">
        <v>8347</v>
      </c>
      <c r="B745" s="230">
        <v>1672</v>
      </c>
      <c r="C745" s="230" t="s">
        <v>5854</v>
      </c>
      <c r="D745" s="230">
        <v>2012.27</v>
      </c>
      <c r="E745" s="230" t="s">
        <v>110</v>
      </c>
      <c r="F745" s="230" t="s">
        <v>2138</v>
      </c>
      <c r="G745" s="230" t="s">
        <v>2136</v>
      </c>
      <c r="H745" s="230" t="s">
        <v>2137</v>
      </c>
      <c r="I745" s="230" t="s">
        <v>732</v>
      </c>
      <c r="J745" s="230" t="s">
        <v>51</v>
      </c>
      <c r="K745" s="230" t="s">
        <v>52</v>
      </c>
      <c r="L745" s="230" t="s">
        <v>2137</v>
      </c>
      <c r="M745" s="230" t="s">
        <v>6223</v>
      </c>
      <c r="N745" s="230" t="s">
        <v>52</v>
      </c>
      <c r="Q745" s="230">
        <f>VLOOKUP(M745,LocID!$B$2:$I$1995,8, FALSE)</f>
        <v>348</v>
      </c>
    </row>
    <row r="746" spans="1:17" x14ac:dyDescent="0.25">
      <c r="A746" s="230" t="s">
        <v>8348</v>
      </c>
      <c r="B746" s="230">
        <v>1673</v>
      </c>
      <c r="C746" s="230" t="s">
        <v>5854</v>
      </c>
      <c r="D746" s="230">
        <v>2012.616</v>
      </c>
      <c r="E746" s="230" t="s">
        <v>110</v>
      </c>
      <c r="F746" s="230" t="s">
        <v>2803</v>
      </c>
      <c r="G746" s="230" t="s">
        <v>2804</v>
      </c>
      <c r="H746" s="230" t="s">
        <v>2805</v>
      </c>
      <c r="I746" s="230" t="s">
        <v>76</v>
      </c>
      <c r="J746" s="230" t="s">
        <v>77</v>
      </c>
      <c r="K746" s="230" t="s">
        <v>52</v>
      </c>
      <c r="L746" s="230" t="s">
        <v>2805</v>
      </c>
      <c r="M746" s="230" t="s">
        <v>6289</v>
      </c>
      <c r="N746" s="230" t="s">
        <v>52</v>
      </c>
      <c r="Q746" s="230">
        <f>VLOOKUP(M746,LocID!$B$2:$I$1995,8, FALSE)</f>
        <v>421</v>
      </c>
    </row>
    <row r="747" spans="1:17" x14ac:dyDescent="0.25">
      <c r="A747" s="230" t="s">
        <v>8349</v>
      </c>
      <c r="B747" s="230">
        <v>1674</v>
      </c>
      <c r="C747" s="230" t="s">
        <v>5854</v>
      </c>
      <c r="D747" s="230">
        <v>2012.1890000000001</v>
      </c>
      <c r="E747" s="230" t="s">
        <v>110</v>
      </c>
      <c r="F747" s="230" t="s">
        <v>3053</v>
      </c>
      <c r="G747" s="230" t="s">
        <v>3052</v>
      </c>
      <c r="H747" s="230" t="s">
        <v>3049</v>
      </c>
      <c r="I747" s="230" t="s">
        <v>192</v>
      </c>
      <c r="J747" s="230" t="s">
        <v>51</v>
      </c>
      <c r="K747" s="230" t="s">
        <v>23</v>
      </c>
      <c r="L747" s="230" t="s">
        <v>3049</v>
      </c>
      <c r="M747" s="230" t="s">
        <v>6320</v>
      </c>
      <c r="N747" s="230" t="s">
        <v>23</v>
      </c>
      <c r="Q747" s="230">
        <f>VLOOKUP(M747,LocID!$B$2:$I$1995,8, FALSE)</f>
        <v>457</v>
      </c>
    </row>
    <row r="748" spans="1:17" x14ac:dyDescent="0.25">
      <c r="A748" s="230" t="s">
        <v>8350</v>
      </c>
      <c r="B748" s="230">
        <v>1675</v>
      </c>
      <c r="C748" s="230" t="s">
        <v>5854</v>
      </c>
      <c r="D748" s="230">
        <v>2012.6410000000001</v>
      </c>
      <c r="E748" s="230" t="s">
        <v>110</v>
      </c>
      <c r="F748" s="230" t="s">
        <v>3044</v>
      </c>
      <c r="G748" s="230" t="s">
        <v>3045</v>
      </c>
      <c r="H748" s="230" t="s">
        <v>3046</v>
      </c>
      <c r="I748" s="230" t="s">
        <v>76</v>
      </c>
      <c r="J748" s="230" t="s">
        <v>77</v>
      </c>
      <c r="K748" s="230" t="s">
        <v>52</v>
      </c>
      <c r="L748" s="230" t="s">
        <v>3046</v>
      </c>
      <c r="M748" s="230" t="s">
        <v>6319</v>
      </c>
      <c r="N748" s="230" t="s">
        <v>52</v>
      </c>
      <c r="Q748" s="230">
        <f>VLOOKUP(M748,LocID!$B$2:$I$1995,8, FALSE)</f>
        <v>456</v>
      </c>
    </row>
    <row r="749" spans="1:17" x14ac:dyDescent="0.25">
      <c r="A749" s="230" t="s">
        <v>8351</v>
      </c>
      <c r="B749" s="230">
        <v>1676</v>
      </c>
      <c r="C749" s="230" t="s">
        <v>5854</v>
      </c>
      <c r="D749" s="230">
        <v>2012.654</v>
      </c>
      <c r="E749" s="230" t="s">
        <v>110</v>
      </c>
      <c r="F749" s="230" t="s">
        <v>2028</v>
      </c>
      <c r="G749" s="230" t="s">
        <v>2029</v>
      </c>
      <c r="H749" s="230" t="s">
        <v>2030</v>
      </c>
      <c r="I749" s="230" t="s">
        <v>165</v>
      </c>
      <c r="J749" s="230" t="s">
        <v>161</v>
      </c>
      <c r="K749" s="230" t="s">
        <v>23</v>
      </c>
      <c r="L749" s="230" t="s">
        <v>2030</v>
      </c>
      <c r="M749" s="230" t="s">
        <v>6206</v>
      </c>
      <c r="N749" s="230" t="s">
        <v>23</v>
      </c>
      <c r="Q749" s="230">
        <f>VLOOKUP(M749,LocID!$B$2:$I$1995,8, FALSE)</f>
        <v>329</v>
      </c>
    </row>
    <row r="750" spans="1:17" x14ac:dyDescent="0.25">
      <c r="A750" s="230" t="s">
        <v>8352</v>
      </c>
      <c r="B750" s="230">
        <v>1677</v>
      </c>
      <c r="C750" s="230" t="s">
        <v>5854</v>
      </c>
      <c r="D750" s="230">
        <v>2012.336</v>
      </c>
      <c r="E750" s="230" t="s">
        <v>110</v>
      </c>
      <c r="F750" s="230" t="s">
        <v>4448</v>
      </c>
      <c r="G750" s="230" t="s">
        <v>4449</v>
      </c>
      <c r="H750" s="230" t="s">
        <v>4450</v>
      </c>
      <c r="I750" s="230" t="s">
        <v>165</v>
      </c>
      <c r="J750" s="230" t="s">
        <v>161</v>
      </c>
      <c r="K750" s="230" t="s">
        <v>23</v>
      </c>
      <c r="L750" s="230" t="s">
        <v>4450</v>
      </c>
      <c r="M750" s="230" t="s">
        <v>6452</v>
      </c>
      <c r="N750" s="230" t="s">
        <v>23</v>
      </c>
      <c r="Q750" s="230">
        <f>VLOOKUP(M750,LocID!$B$2:$I$1995,8, FALSE)</f>
        <v>609</v>
      </c>
    </row>
    <row r="751" spans="1:17" x14ac:dyDescent="0.25">
      <c r="A751" s="230" t="s">
        <v>8353</v>
      </c>
      <c r="B751" s="230">
        <v>1678</v>
      </c>
      <c r="C751" s="230" t="s">
        <v>5854</v>
      </c>
      <c r="D751" s="230">
        <v>2012.4939999999999</v>
      </c>
      <c r="E751" s="230" t="s">
        <v>110</v>
      </c>
      <c r="F751" s="230" t="s">
        <v>3155</v>
      </c>
      <c r="G751" s="230" t="s">
        <v>3156</v>
      </c>
      <c r="H751" s="230" t="s">
        <v>3123</v>
      </c>
      <c r="I751" s="230" t="s">
        <v>76</v>
      </c>
      <c r="J751" s="230" t="s">
        <v>77</v>
      </c>
      <c r="K751" s="230" t="s">
        <v>23</v>
      </c>
      <c r="L751" s="230" t="s">
        <v>3123</v>
      </c>
      <c r="M751" s="230" t="s">
        <v>4524</v>
      </c>
      <c r="N751" s="230" t="s">
        <v>23</v>
      </c>
      <c r="Q751" s="230">
        <f>VLOOKUP(M751,LocID!$B$2:$I$1995,8, FALSE)</f>
        <v>473</v>
      </c>
    </row>
    <row r="752" spans="1:17" x14ac:dyDescent="0.25">
      <c r="A752" s="230" t="s">
        <v>8354</v>
      </c>
      <c r="B752" s="230">
        <v>1679</v>
      </c>
      <c r="C752" s="230" t="s">
        <v>5854</v>
      </c>
      <c r="D752" s="230">
        <v>2012.3019999999999</v>
      </c>
      <c r="E752" s="230" t="s">
        <v>110</v>
      </c>
      <c r="F752" s="230" t="s">
        <v>3165</v>
      </c>
      <c r="G752" s="230" t="s">
        <v>3166</v>
      </c>
      <c r="H752" s="230" t="s">
        <v>3167</v>
      </c>
      <c r="I752" s="230" t="s">
        <v>198</v>
      </c>
      <c r="J752" s="230" t="s">
        <v>61</v>
      </c>
      <c r="K752" s="230" t="s">
        <v>52</v>
      </c>
      <c r="L752" s="230" t="s">
        <v>3168</v>
      </c>
      <c r="M752" s="230" t="s">
        <v>6334</v>
      </c>
      <c r="N752" s="230" t="s">
        <v>52</v>
      </c>
      <c r="Q752" s="230">
        <f>VLOOKUP(M752,LocID!$B$2:$I$1995,8, FALSE)</f>
        <v>537</v>
      </c>
    </row>
    <row r="753" spans="1:17" x14ac:dyDescent="0.25">
      <c r="A753" s="230" t="s">
        <v>6881</v>
      </c>
      <c r="B753" s="230">
        <v>168</v>
      </c>
      <c r="C753" s="230" t="s">
        <v>5854</v>
      </c>
      <c r="D753" s="230">
        <v>2015.0488</v>
      </c>
      <c r="E753" s="230" t="s">
        <v>138</v>
      </c>
      <c r="F753" s="230" t="s">
        <v>313</v>
      </c>
      <c r="G753" s="230" t="s">
        <v>314</v>
      </c>
      <c r="H753" s="230" t="s">
        <v>271</v>
      </c>
      <c r="I753" s="230" t="s">
        <v>160</v>
      </c>
      <c r="J753" s="230" t="s">
        <v>161</v>
      </c>
      <c r="K753" s="230" t="s">
        <v>52</v>
      </c>
      <c r="L753" s="230" t="s">
        <v>271</v>
      </c>
      <c r="M753" s="230" t="s">
        <v>5930</v>
      </c>
      <c r="N753" s="230" t="s">
        <v>52</v>
      </c>
      <c r="Q753" s="230">
        <f>VLOOKUP(M753,LocID!$B$2:$I$1995,8, FALSE)</f>
        <v>33</v>
      </c>
    </row>
    <row r="754" spans="1:17" x14ac:dyDescent="0.25">
      <c r="A754" s="230" t="s">
        <v>8355</v>
      </c>
      <c r="B754" s="230">
        <v>1680</v>
      </c>
      <c r="C754" s="230" t="s">
        <v>5854</v>
      </c>
      <c r="D754" s="230">
        <v>2012.5619999999999</v>
      </c>
      <c r="E754" s="230" t="s">
        <v>110</v>
      </c>
      <c r="F754" s="230" t="s">
        <v>3250</v>
      </c>
      <c r="G754" s="230" t="s">
        <v>3244</v>
      </c>
      <c r="H754" s="230" t="s">
        <v>3240</v>
      </c>
      <c r="I754" s="230" t="s">
        <v>76</v>
      </c>
      <c r="J754" s="230" t="s">
        <v>77</v>
      </c>
      <c r="K754" s="230" t="s">
        <v>98</v>
      </c>
      <c r="L754" s="230" t="s">
        <v>3240</v>
      </c>
      <c r="M754" s="230" t="s">
        <v>6342</v>
      </c>
      <c r="N754" s="230" t="s">
        <v>98</v>
      </c>
      <c r="Q754" s="230">
        <f>VLOOKUP(M754,LocID!$B$2:$I$1995,8, FALSE)</f>
        <v>485</v>
      </c>
    </row>
    <row r="755" spans="1:17" x14ac:dyDescent="0.25">
      <c r="A755" s="230" t="s">
        <v>8356</v>
      </c>
      <c r="B755" s="230">
        <v>1681</v>
      </c>
      <c r="C755" s="230" t="s">
        <v>5854</v>
      </c>
      <c r="D755" s="230">
        <v>2012.6010000000001</v>
      </c>
      <c r="E755" s="230" t="s">
        <v>110</v>
      </c>
      <c r="F755" s="230" t="s">
        <v>3251</v>
      </c>
      <c r="G755" s="230" t="s">
        <v>3252</v>
      </c>
      <c r="H755" s="230" t="s">
        <v>3240</v>
      </c>
      <c r="I755" s="230" t="s">
        <v>76</v>
      </c>
      <c r="J755" s="230" t="s">
        <v>77</v>
      </c>
      <c r="K755" s="230" t="s">
        <v>26</v>
      </c>
      <c r="L755" s="230" t="s">
        <v>3240</v>
      </c>
      <c r="M755" s="230" t="s">
        <v>6342</v>
      </c>
      <c r="N755" s="230" t="s">
        <v>26</v>
      </c>
      <c r="Q755" s="230">
        <f>VLOOKUP(M755,LocID!$B$2:$I$1995,8, FALSE)</f>
        <v>485</v>
      </c>
    </row>
    <row r="756" spans="1:17" x14ac:dyDescent="0.25">
      <c r="A756" s="230" t="s">
        <v>8357</v>
      </c>
      <c r="B756" s="230">
        <v>1682</v>
      </c>
      <c r="C756" s="230" t="s">
        <v>5854</v>
      </c>
      <c r="D756" s="230">
        <v>2012.4839999999999</v>
      </c>
      <c r="E756" s="230" t="s">
        <v>110</v>
      </c>
      <c r="F756" s="230" t="s">
        <v>3431</v>
      </c>
      <c r="G756" s="230" t="s">
        <v>3432</v>
      </c>
      <c r="H756" s="230" t="s">
        <v>3294</v>
      </c>
      <c r="I756" s="230" t="s">
        <v>76</v>
      </c>
      <c r="J756" s="230" t="s">
        <v>77</v>
      </c>
      <c r="K756" s="230" t="s">
        <v>23</v>
      </c>
      <c r="L756" s="230" t="s">
        <v>3294</v>
      </c>
      <c r="M756" s="230" t="s">
        <v>4526</v>
      </c>
      <c r="N756" s="230" t="s">
        <v>23</v>
      </c>
      <c r="Q756" s="230">
        <f>VLOOKUP(M756,LocID!$B$2:$I$1995,8, FALSE)</f>
        <v>489</v>
      </c>
    </row>
    <row r="757" spans="1:17" x14ac:dyDescent="0.25">
      <c r="A757" s="230" t="s">
        <v>8358</v>
      </c>
      <c r="B757" s="230">
        <v>1683</v>
      </c>
      <c r="C757" s="230" t="s">
        <v>5854</v>
      </c>
      <c r="D757" s="230">
        <v>2012.4929999999999</v>
      </c>
      <c r="E757" s="230" t="s">
        <v>110</v>
      </c>
      <c r="F757" s="230" t="s">
        <v>2990</v>
      </c>
      <c r="G757" s="230" t="s">
        <v>3610</v>
      </c>
      <c r="H757" s="230" t="s">
        <v>3586</v>
      </c>
      <c r="I757" s="230" t="s">
        <v>76</v>
      </c>
      <c r="J757" s="230" t="s">
        <v>77</v>
      </c>
      <c r="K757" s="230" t="s">
        <v>98</v>
      </c>
      <c r="L757" s="230" t="s">
        <v>3586</v>
      </c>
      <c r="M757" s="230" t="s">
        <v>6352</v>
      </c>
      <c r="N757" s="230" t="s">
        <v>98</v>
      </c>
      <c r="Q757" s="230">
        <f>VLOOKUP(M757,LocID!$B$2:$I$1995,8, FALSE)</f>
        <v>495</v>
      </c>
    </row>
    <row r="758" spans="1:17" x14ac:dyDescent="0.25">
      <c r="A758" s="230" t="s">
        <v>8359</v>
      </c>
      <c r="B758" s="230">
        <v>1684</v>
      </c>
      <c r="C758" s="230" t="s">
        <v>5854</v>
      </c>
      <c r="D758" s="230">
        <v>2012.548</v>
      </c>
      <c r="E758" s="230" t="s">
        <v>110</v>
      </c>
      <c r="F758" s="230" t="s">
        <v>3611</v>
      </c>
      <c r="G758" s="230" t="s">
        <v>3608</v>
      </c>
      <c r="H758" s="230" t="s">
        <v>3586</v>
      </c>
      <c r="I758" s="230" t="s">
        <v>76</v>
      </c>
      <c r="J758" s="230" t="s">
        <v>77</v>
      </c>
      <c r="K758" s="230" t="s">
        <v>26</v>
      </c>
      <c r="L758" s="230" t="s">
        <v>3586</v>
      </c>
      <c r="M758" s="230" t="s">
        <v>6352</v>
      </c>
      <c r="N758" s="230" t="s">
        <v>26</v>
      </c>
      <c r="Q758" s="230">
        <f>VLOOKUP(M758,LocID!$B$2:$I$1995,8, FALSE)</f>
        <v>495</v>
      </c>
    </row>
    <row r="759" spans="1:17" x14ac:dyDescent="0.25">
      <c r="A759" s="230" t="s">
        <v>8360</v>
      </c>
      <c r="B759" s="230">
        <v>1685</v>
      </c>
      <c r="C759" s="230" t="s">
        <v>5854</v>
      </c>
      <c r="D759" s="230">
        <v>2010.3251</v>
      </c>
      <c r="E759" s="230" t="s">
        <v>110</v>
      </c>
      <c r="F759" s="230" t="s">
        <v>3794</v>
      </c>
      <c r="G759" s="230" t="s">
        <v>3759</v>
      </c>
      <c r="H759" s="230" t="s">
        <v>3750</v>
      </c>
      <c r="I759" s="230" t="s">
        <v>261</v>
      </c>
      <c r="J759" s="230" t="s">
        <v>123</v>
      </c>
      <c r="K759" s="230" t="s">
        <v>52</v>
      </c>
      <c r="L759" s="230" t="s">
        <v>3750</v>
      </c>
      <c r="M759" s="230" t="s">
        <v>4530</v>
      </c>
      <c r="N759" s="230" t="s">
        <v>52</v>
      </c>
      <c r="Q759" s="230">
        <f>VLOOKUP(M759,LocID!$B$2:$I$1995,8, FALSE)</f>
        <v>513</v>
      </c>
    </row>
    <row r="760" spans="1:17" x14ac:dyDescent="0.25">
      <c r="A760" s="230" t="s">
        <v>8361</v>
      </c>
      <c r="B760" s="230">
        <v>1686</v>
      </c>
      <c r="C760" s="230" t="s">
        <v>5854</v>
      </c>
      <c r="D760" s="230">
        <v>2012.4960000000001</v>
      </c>
      <c r="E760" s="230" t="s">
        <v>110</v>
      </c>
      <c r="F760" s="230" t="s">
        <v>3852</v>
      </c>
      <c r="G760" s="230" t="s">
        <v>3853</v>
      </c>
      <c r="H760" s="230" t="s">
        <v>3854</v>
      </c>
      <c r="I760" s="230" t="s">
        <v>1276</v>
      </c>
      <c r="J760" s="230" t="s">
        <v>128</v>
      </c>
      <c r="K760" s="230" t="s">
        <v>26</v>
      </c>
      <c r="L760" s="230" t="s">
        <v>3854</v>
      </c>
      <c r="M760" s="230" t="s">
        <v>6367</v>
      </c>
      <c r="N760" s="230" t="s">
        <v>26</v>
      </c>
      <c r="Q760" s="230">
        <f>VLOOKUP(M760,LocID!$B$2:$I$1995,8, FALSE)</f>
        <v>515</v>
      </c>
    </row>
    <row r="761" spans="1:17" x14ac:dyDescent="0.25">
      <c r="A761" s="230" t="s">
        <v>8362</v>
      </c>
      <c r="B761" s="230">
        <v>1687</v>
      </c>
      <c r="C761" s="230" t="s">
        <v>5854</v>
      </c>
      <c r="D761" s="230">
        <v>2012.556</v>
      </c>
      <c r="E761" s="230" t="s">
        <v>110</v>
      </c>
      <c r="F761" s="230" t="s">
        <v>3433</v>
      </c>
      <c r="G761" s="230" t="s">
        <v>3319</v>
      </c>
      <c r="H761" s="230" t="s">
        <v>3294</v>
      </c>
      <c r="I761" s="230" t="s">
        <v>76</v>
      </c>
      <c r="J761" s="230" t="s">
        <v>77</v>
      </c>
      <c r="K761" s="230" t="s">
        <v>26</v>
      </c>
      <c r="L761" s="230" t="s">
        <v>3294</v>
      </c>
      <c r="M761" s="230" t="s">
        <v>4526</v>
      </c>
      <c r="N761" s="230" t="s">
        <v>26</v>
      </c>
      <c r="Q761" s="230">
        <f>VLOOKUP(M761,LocID!$B$2:$I$1995,8, FALSE)</f>
        <v>489</v>
      </c>
    </row>
    <row r="762" spans="1:17" x14ac:dyDescent="0.25">
      <c r="A762" s="230" t="s">
        <v>8363</v>
      </c>
      <c r="B762" s="230">
        <v>1688</v>
      </c>
      <c r="C762" s="230" t="s">
        <v>5854</v>
      </c>
      <c r="D762" s="230">
        <v>2012.499</v>
      </c>
      <c r="E762" s="230" t="s">
        <v>110</v>
      </c>
      <c r="F762" s="230" t="s">
        <v>3434</v>
      </c>
      <c r="G762" s="230" t="s">
        <v>3319</v>
      </c>
      <c r="H762" s="230" t="s">
        <v>3294</v>
      </c>
      <c r="I762" s="230" t="s">
        <v>76</v>
      </c>
      <c r="J762" s="230" t="s">
        <v>77</v>
      </c>
      <c r="K762" s="230" t="s">
        <v>26</v>
      </c>
      <c r="L762" s="230" t="s">
        <v>3294</v>
      </c>
      <c r="M762" s="230" t="s">
        <v>4526</v>
      </c>
      <c r="N762" s="230" t="s">
        <v>26</v>
      </c>
      <c r="Q762" s="230">
        <f>VLOOKUP(M762,LocID!$B$2:$I$1995,8, FALSE)</f>
        <v>489</v>
      </c>
    </row>
    <row r="763" spans="1:17" x14ac:dyDescent="0.25">
      <c r="A763" s="230" t="s">
        <v>8364</v>
      </c>
      <c r="B763" s="230">
        <v>1689</v>
      </c>
      <c r="C763" s="230" t="s">
        <v>5854</v>
      </c>
      <c r="D763" s="230">
        <v>2012.5340000000001</v>
      </c>
      <c r="E763" s="230" t="s">
        <v>110</v>
      </c>
      <c r="F763" s="230" t="s">
        <v>3435</v>
      </c>
      <c r="G763" s="230" t="s">
        <v>3319</v>
      </c>
      <c r="H763" s="230" t="s">
        <v>3294</v>
      </c>
      <c r="I763" s="230" t="s">
        <v>76</v>
      </c>
      <c r="J763" s="230" t="s">
        <v>77</v>
      </c>
      <c r="K763" s="230" t="s">
        <v>23</v>
      </c>
      <c r="L763" s="230" t="s">
        <v>3294</v>
      </c>
      <c r="M763" s="230" t="s">
        <v>4526</v>
      </c>
      <c r="N763" s="230" t="s">
        <v>23</v>
      </c>
      <c r="Q763" s="230">
        <f>VLOOKUP(M763,LocID!$B$2:$I$1995,8, FALSE)</f>
        <v>489</v>
      </c>
    </row>
    <row r="764" spans="1:17" x14ac:dyDescent="0.25">
      <c r="A764" s="230" t="s">
        <v>6882</v>
      </c>
      <c r="B764" s="230">
        <v>169</v>
      </c>
      <c r="C764" s="230" t="s">
        <v>5854</v>
      </c>
      <c r="D764" s="230">
        <v>2015.0799</v>
      </c>
      <c r="E764" s="230" t="s">
        <v>138</v>
      </c>
      <c r="F764" s="230" t="s">
        <v>2615</v>
      </c>
      <c r="G764" s="230" t="s">
        <v>2433</v>
      </c>
      <c r="H764" s="230" t="s">
        <v>2414</v>
      </c>
      <c r="I764" s="230" t="s">
        <v>76</v>
      </c>
      <c r="J764" s="230" t="s">
        <v>77</v>
      </c>
      <c r="K764" s="230" t="s">
        <v>23</v>
      </c>
      <c r="L764" s="230" t="s">
        <v>2414</v>
      </c>
      <c r="M764" s="230" t="s">
        <v>4518</v>
      </c>
      <c r="N764" s="230" t="s">
        <v>23</v>
      </c>
      <c r="Q764" s="230">
        <f>VLOOKUP(M764,LocID!$B$2:$I$1995,8, FALSE)</f>
        <v>387</v>
      </c>
    </row>
    <row r="765" spans="1:17" x14ac:dyDescent="0.25">
      <c r="A765" s="230" t="s">
        <v>8365</v>
      </c>
      <c r="B765" s="230">
        <v>1690</v>
      </c>
      <c r="C765" s="230" t="s">
        <v>5854</v>
      </c>
      <c r="D765" s="230">
        <v>2012.6890000000001</v>
      </c>
      <c r="E765" s="230" t="s">
        <v>110</v>
      </c>
      <c r="F765" s="230" t="s">
        <v>3817</v>
      </c>
      <c r="G765" s="230" t="s">
        <v>3814</v>
      </c>
      <c r="H765" s="230" t="s">
        <v>3750</v>
      </c>
      <c r="I765" s="230" t="s">
        <v>261</v>
      </c>
      <c r="J765" s="230" t="s">
        <v>123</v>
      </c>
      <c r="K765" s="230" t="s">
        <v>52</v>
      </c>
      <c r="L765" s="230" t="s">
        <v>3750</v>
      </c>
      <c r="M765" s="230" t="s">
        <v>4530</v>
      </c>
      <c r="N765" s="230" t="s">
        <v>52</v>
      </c>
      <c r="Q765" s="230">
        <f>VLOOKUP(M765,LocID!$B$2:$I$1995,8, FALSE)</f>
        <v>513</v>
      </c>
    </row>
    <row r="766" spans="1:17" x14ac:dyDescent="0.25">
      <c r="A766" s="230" t="s">
        <v>8366</v>
      </c>
      <c r="B766" s="230">
        <v>1691</v>
      </c>
      <c r="C766" s="230" t="s">
        <v>5854</v>
      </c>
      <c r="D766" s="230">
        <v>2012.71</v>
      </c>
      <c r="E766" s="230" t="s">
        <v>110</v>
      </c>
      <c r="F766" s="230" t="s">
        <v>3935</v>
      </c>
      <c r="G766" s="230" t="s">
        <v>3936</v>
      </c>
      <c r="H766" s="230" t="s">
        <v>3937</v>
      </c>
      <c r="I766" s="230" t="s">
        <v>261</v>
      </c>
      <c r="J766" s="230" t="s">
        <v>123</v>
      </c>
      <c r="K766" s="230" t="s">
        <v>72</v>
      </c>
      <c r="L766" s="230" t="s">
        <v>3937</v>
      </c>
      <c r="M766" s="230" t="s">
        <v>4533</v>
      </c>
      <c r="N766" s="230" t="s">
        <v>3934</v>
      </c>
      <c r="O766" s="230">
        <v>2</v>
      </c>
      <c r="Q766" s="230">
        <f>VLOOKUP(M766,LocID!$B$2:$I$1995,8, FALSE)</f>
        <v>528</v>
      </c>
    </row>
    <row r="767" spans="1:17" x14ac:dyDescent="0.25">
      <c r="A767" s="230" t="s">
        <v>8366</v>
      </c>
      <c r="B767" s="230">
        <v>1691</v>
      </c>
      <c r="C767" s="230" t="s">
        <v>5854</v>
      </c>
      <c r="D767" s="230">
        <v>2012.71</v>
      </c>
      <c r="E767" s="230" t="s">
        <v>110</v>
      </c>
      <c r="F767" s="230" t="s">
        <v>3935</v>
      </c>
      <c r="G767" s="230" t="s">
        <v>3936</v>
      </c>
      <c r="H767" s="230" t="s">
        <v>3937</v>
      </c>
      <c r="I767" s="230" t="s">
        <v>261</v>
      </c>
      <c r="J767" s="230" t="s">
        <v>123</v>
      </c>
      <c r="K767" s="230" t="s">
        <v>72</v>
      </c>
      <c r="L767" s="230" t="s">
        <v>3937</v>
      </c>
      <c r="M767" s="230" t="s">
        <v>4533</v>
      </c>
      <c r="N767" s="230" t="s">
        <v>23</v>
      </c>
      <c r="O767" s="230">
        <v>1</v>
      </c>
      <c r="Q767" s="230">
        <f>VLOOKUP(M767,LocID!$B$2:$I$1995,8, FALSE)</f>
        <v>528</v>
      </c>
    </row>
    <row r="768" spans="1:17" x14ac:dyDescent="0.25">
      <c r="A768" s="230" t="s">
        <v>8367</v>
      </c>
      <c r="B768" s="230">
        <v>1692</v>
      </c>
      <c r="C768" s="230" t="s">
        <v>5854</v>
      </c>
      <c r="D768" s="230">
        <v>2012.6110000000001</v>
      </c>
      <c r="E768" s="230" t="s">
        <v>110</v>
      </c>
      <c r="F768" s="230" t="s">
        <v>3938</v>
      </c>
      <c r="G768" s="230" t="s">
        <v>3939</v>
      </c>
      <c r="H768" s="230" t="s">
        <v>3937</v>
      </c>
      <c r="I768" s="230" t="s">
        <v>261</v>
      </c>
      <c r="J768" s="230" t="s">
        <v>123</v>
      </c>
      <c r="K768" s="230" t="s">
        <v>52</v>
      </c>
      <c r="L768" s="230" t="s">
        <v>3937</v>
      </c>
      <c r="M768" s="230" t="s">
        <v>4533</v>
      </c>
      <c r="N768" s="230" t="s">
        <v>52</v>
      </c>
      <c r="Q768" s="230">
        <f>VLOOKUP(M768,LocID!$B$2:$I$1995,8, FALSE)</f>
        <v>528</v>
      </c>
    </row>
    <row r="769" spans="1:17" x14ac:dyDescent="0.25">
      <c r="A769" s="230" t="s">
        <v>8368</v>
      </c>
      <c r="B769" s="230">
        <v>1693</v>
      </c>
      <c r="C769" s="230" t="s">
        <v>5854</v>
      </c>
      <c r="D769" s="230">
        <v>2012.32</v>
      </c>
      <c r="E769" s="230" t="s">
        <v>110</v>
      </c>
      <c r="F769" s="230" t="s">
        <v>4002</v>
      </c>
      <c r="G769" s="230" t="s">
        <v>4003</v>
      </c>
      <c r="H769" s="230" t="s">
        <v>3998</v>
      </c>
      <c r="I769" s="230" t="s">
        <v>1475</v>
      </c>
      <c r="J769" s="230" t="s">
        <v>245</v>
      </c>
      <c r="K769" s="230" t="s">
        <v>72</v>
      </c>
      <c r="L769" s="230" t="s">
        <v>3998</v>
      </c>
      <c r="M769" s="230" t="s">
        <v>4534</v>
      </c>
      <c r="N769" s="230" t="s">
        <v>3934</v>
      </c>
      <c r="O769" s="230">
        <v>2</v>
      </c>
      <c r="Q769" s="230">
        <f>VLOOKUP(M769,LocID!$B$2:$I$1995,8, FALSE)</f>
        <v>538</v>
      </c>
    </row>
    <row r="770" spans="1:17" x14ac:dyDescent="0.25">
      <c r="A770" s="230" t="s">
        <v>8368</v>
      </c>
      <c r="B770" s="230">
        <v>1693</v>
      </c>
      <c r="C770" s="230" t="s">
        <v>5854</v>
      </c>
      <c r="D770" s="230">
        <v>2012.32</v>
      </c>
      <c r="E770" s="230" t="s">
        <v>110</v>
      </c>
      <c r="F770" s="230" t="s">
        <v>4002</v>
      </c>
      <c r="G770" s="230" t="s">
        <v>4003</v>
      </c>
      <c r="H770" s="230" t="s">
        <v>3998</v>
      </c>
      <c r="I770" s="230" t="s">
        <v>1475</v>
      </c>
      <c r="J770" s="230" t="s">
        <v>245</v>
      </c>
      <c r="K770" s="230" t="s">
        <v>72</v>
      </c>
      <c r="L770" s="230" t="s">
        <v>3998</v>
      </c>
      <c r="M770" s="230" t="s">
        <v>4534</v>
      </c>
      <c r="N770" s="230" t="s">
        <v>23</v>
      </c>
      <c r="O770" s="230">
        <v>1</v>
      </c>
      <c r="Q770" s="230">
        <f>VLOOKUP(M770,LocID!$B$2:$I$1995,8, FALSE)</f>
        <v>538</v>
      </c>
    </row>
    <row r="771" spans="1:17" x14ac:dyDescent="0.25">
      <c r="A771" s="230" t="s">
        <v>8369</v>
      </c>
      <c r="B771" s="230">
        <v>1694</v>
      </c>
      <c r="C771" s="230" t="s">
        <v>5854</v>
      </c>
      <c r="D771" s="230">
        <v>2012.5609999999999</v>
      </c>
      <c r="E771" s="230" t="s">
        <v>110</v>
      </c>
      <c r="F771" s="230" t="s">
        <v>1653</v>
      </c>
      <c r="G771" s="230" t="s">
        <v>1654</v>
      </c>
      <c r="H771" s="230" t="s">
        <v>1655</v>
      </c>
      <c r="I771" s="230" t="s">
        <v>76</v>
      </c>
      <c r="J771" s="230" t="s">
        <v>77</v>
      </c>
      <c r="K771" s="230" t="s">
        <v>52</v>
      </c>
      <c r="L771" s="230" t="s">
        <v>1655</v>
      </c>
      <c r="M771" s="230" t="s">
        <v>6140</v>
      </c>
      <c r="N771" s="230" t="s">
        <v>52</v>
      </c>
      <c r="Q771" s="230">
        <f>VLOOKUP(M771,LocID!$B$2:$I$1995,8, FALSE)</f>
        <v>263</v>
      </c>
    </row>
    <row r="772" spans="1:17" x14ac:dyDescent="0.25">
      <c r="A772" s="230" t="s">
        <v>8370</v>
      </c>
      <c r="B772" s="230">
        <v>1695</v>
      </c>
      <c r="C772" s="230" t="s">
        <v>5854</v>
      </c>
      <c r="D772" s="230">
        <v>2012.652</v>
      </c>
      <c r="E772" s="230" t="s">
        <v>110</v>
      </c>
      <c r="F772" s="230" t="s">
        <v>1653</v>
      </c>
      <c r="G772" s="230" t="s">
        <v>3576</v>
      </c>
      <c r="H772" s="230" t="s">
        <v>3571</v>
      </c>
      <c r="I772" s="230" t="s">
        <v>76</v>
      </c>
      <c r="J772" s="230" t="s">
        <v>77</v>
      </c>
      <c r="K772" s="230" t="s">
        <v>52</v>
      </c>
      <c r="L772" s="230" t="s">
        <v>3571</v>
      </c>
      <c r="M772" s="230" t="s">
        <v>6350</v>
      </c>
      <c r="N772" s="230" t="s">
        <v>52</v>
      </c>
      <c r="Q772" s="230">
        <f>VLOOKUP(M772,LocID!$B$2:$I$1995,8, FALSE)</f>
        <v>493</v>
      </c>
    </row>
    <row r="773" spans="1:17" x14ac:dyDescent="0.25">
      <c r="A773" s="230" t="s">
        <v>8371</v>
      </c>
      <c r="B773" s="230">
        <v>1696</v>
      </c>
      <c r="C773" s="230" t="s">
        <v>5854</v>
      </c>
      <c r="D773" s="230">
        <v>2012.5029999999999</v>
      </c>
      <c r="E773" s="230" t="s">
        <v>110</v>
      </c>
      <c r="F773" s="230" t="s">
        <v>467</v>
      </c>
      <c r="G773" s="230" t="s">
        <v>468</v>
      </c>
      <c r="H773" s="230" t="s">
        <v>446</v>
      </c>
      <c r="I773" s="230" t="s">
        <v>76</v>
      </c>
      <c r="J773" s="230" t="s">
        <v>77</v>
      </c>
      <c r="K773" s="230" t="s">
        <v>26</v>
      </c>
      <c r="L773" s="230" t="s">
        <v>446</v>
      </c>
      <c r="M773" s="230" t="s">
        <v>5947</v>
      </c>
      <c r="N773" s="230" t="s">
        <v>26</v>
      </c>
      <c r="Q773" s="230">
        <f>VLOOKUP(M773,LocID!$B$2:$I$1995,8, FALSE)</f>
        <v>52</v>
      </c>
    </row>
    <row r="774" spans="1:17" x14ac:dyDescent="0.25">
      <c r="A774" s="230" t="s">
        <v>8372</v>
      </c>
      <c r="B774" s="230">
        <v>1697</v>
      </c>
      <c r="C774" s="230" t="s">
        <v>5854</v>
      </c>
      <c r="D774" s="230">
        <v>2012.5050000000001</v>
      </c>
      <c r="E774" s="230" t="s">
        <v>110</v>
      </c>
      <c r="F774" s="230" t="s">
        <v>3436</v>
      </c>
      <c r="G774" s="230" t="s">
        <v>3437</v>
      </c>
      <c r="H774" s="230" t="s">
        <v>3294</v>
      </c>
      <c r="I774" s="230" t="s">
        <v>76</v>
      </c>
      <c r="J774" s="230" t="s">
        <v>77</v>
      </c>
      <c r="K774" s="230" t="s">
        <v>23</v>
      </c>
      <c r="L774" s="230" t="s">
        <v>3294</v>
      </c>
      <c r="M774" s="230" t="s">
        <v>4526</v>
      </c>
      <c r="N774" s="230" t="s">
        <v>23</v>
      </c>
      <c r="Q774" s="230">
        <f>VLOOKUP(M774,LocID!$B$2:$I$1995,8, FALSE)</f>
        <v>489</v>
      </c>
    </row>
    <row r="775" spans="1:17" x14ac:dyDescent="0.25">
      <c r="A775" s="230" t="s">
        <v>8373</v>
      </c>
      <c r="B775" s="230">
        <v>1698</v>
      </c>
      <c r="C775" s="230" t="s">
        <v>5854</v>
      </c>
      <c r="D775" s="230">
        <v>2012.4059999999999</v>
      </c>
      <c r="E775" s="230" t="s">
        <v>110</v>
      </c>
      <c r="F775" s="230" t="s">
        <v>4124</v>
      </c>
      <c r="G775" s="230" t="s">
        <v>4125</v>
      </c>
      <c r="H775" s="230" t="s">
        <v>4121</v>
      </c>
      <c r="I775" s="230" t="s">
        <v>76</v>
      </c>
      <c r="J775" s="230" t="s">
        <v>77</v>
      </c>
      <c r="K775" s="230" t="s">
        <v>52</v>
      </c>
      <c r="L775" s="230" t="s">
        <v>4121</v>
      </c>
      <c r="M775" s="230" t="s">
        <v>6410</v>
      </c>
      <c r="N775" s="230" t="s">
        <v>52</v>
      </c>
      <c r="Q775" s="230">
        <f>VLOOKUP(M775,LocID!$B$2:$I$1995,8, FALSE)</f>
        <v>564</v>
      </c>
    </row>
    <row r="776" spans="1:17" x14ac:dyDescent="0.25">
      <c r="A776" s="230" t="s">
        <v>8374</v>
      </c>
      <c r="B776" s="230">
        <v>1699</v>
      </c>
      <c r="C776" s="230" t="s">
        <v>5854</v>
      </c>
      <c r="D776" s="230">
        <v>2012.684</v>
      </c>
      <c r="E776" s="230" t="s">
        <v>110</v>
      </c>
      <c r="F776" s="230" t="s">
        <v>4149</v>
      </c>
      <c r="G776" s="230" t="s">
        <v>4141</v>
      </c>
      <c r="H776" s="230" t="s">
        <v>4142</v>
      </c>
      <c r="I776" s="230" t="s">
        <v>76</v>
      </c>
      <c r="J776" s="230" t="s">
        <v>77</v>
      </c>
      <c r="K776" s="230" t="s">
        <v>26</v>
      </c>
      <c r="L776" s="230" t="s">
        <v>4142</v>
      </c>
      <c r="M776" s="230" t="s">
        <v>6415</v>
      </c>
      <c r="N776" s="230" t="s">
        <v>26</v>
      </c>
      <c r="Q776" s="230">
        <f>VLOOKUP(M776,LocID!$B$2:$I$1995,8, FALSE)</f>
        <v>569</v>
      </c>
    </row>
    <row r="777" spans="1:17" x14ac:dyDescent="0.25">
      <c r="A777" s="230" t="s">
        <v>6730</v>
      </c>
      <c r="B777" s="230">
        <v>17</v>
      </c>
      <c r="C777" s="230" t="s">
        <v>5854</v>
      </c>
      <c r="D777" s="230">
        <v>2015.0605</v>
      </c>
      <c r="E777" s="230" t="s">
        <v>253</v>
      </c>
      <c r="F777" s="230" t="s">
        <v>786</v>
      </c>
      <c r="G777" s="230" t="s">
        <v>787</v>
      </c>
      <c r="H777" s="230" t="s">
        <v>775</v>
      </c>
      <c r="I777" s="230" t="s">
        <v>49</v>
      </c>
      <c r="J777" s="230" t="s">
        <v>51</v>
      </c>
      <c r="K777" s="230" t="s">
        <v>26</v>
      </c>
      <c r="L777" s="230" t="s">
        <v>775</v>
      </c>
      <c r="M777" s="230" t="s">
        <v>5979</v>
      </c>
      <c r="N777" s="230" t="s">
        <v>26</v>
      </c>
      <c r="Q777" s="230">
        <f>VLOOKUP(M777,LocID!$B$2:$I$1995,8, FALSE)</f>
        <v>87</v>
      </c>
    </row>
    <row r="778" spans="1:17" x14ac:dyDescent="0.25">
      <c r="A778" s="230" t="s">
        <v>6883</v>
      </c>
      <c r="B778" s="230">
        <v>170</v>
      </c>
      <c r="C778" s="230" t="s">
        <v>5854</v>
      </c>
      <c r="D778" s="230">
        <v>2015.0664999999999</v>
      </c>
      <c r="E778" s="230" t="s">
        <v>138</v>
      </c>
      <c r="F778" s="230" t="s">
        <v>4395</v>
      </c>
      <c r="G778" s="230" t="s">
        <v>4390</v>
      </c>
      <c r="H778" s="230" t="s">
        <v>4391</v>
      </c>
      <c r="I778" s="230" t="s">
        <v>76</v>
      </c>
      <c r="J778" s="230" t="s">
        <v>77</v>
      </c>
      <c r="K778" s="230" t="s">
        <v>98</v>
      </c>
      <c r="L778" s="230" t="s">
        <v>4391</v>
      </c>
      <c r="M778" s="230" t="s">
        <v>6439</v>
      </c>
      <c r="N778" s="230" t="s">
        <v>98</v>
      </c>
      <c r="Q778" s="230">
        <f>VLOOKUP(M778,LocID!$B$2:$I$1995,8, FALSE)</f>
        <v>595</v>
      </c>
    </row>
    <row r="779" spans="1:17" x14ac:dyDescent="0.25">
      <c r="A779" s="230" t="s">
        <v>8375</v>
      </c>
      <c r="B779" s="230">
        <v>1700</v>
      </c>
      <c r="C779" s="230" t="s">
        <v>5854</v>
      </c>
      <c r="D779" s="230">
        <v>2012.48</v>
      </c>
      <c r="E779" s="230" t="s">
        <v>110</v>
      </c>
      <c r="F779" s="230" t="s">
        <v>2017</v>
      </c>
      <c r="G779" s="230" t="s">
        <v>2016</v>
      </c>
      <c r="H779" s="230" t="s">
        <v>2012</v>
      </c>
      <c r="I779" s="230" t="s">
        <v>526</v>
      </c>
      <c r="J779" s="230" t="s">
        <v>123</v>
      </c>
      <c r="K779" s="230" t="s">
        <v>52</v>
      </c>
      <c r="L779" s="230" t="s">
        <v>2012</v>
      </c>
      <c r="M779" s="230" t="s">
        <v>6202</v>
      </c>
      <c r="N779" s="230" t="s">
        <v>52</v>
      </c>
      <c r="Q779" s="230">
        <f>VLOOKUP(M779,LocID!$B$2:$I$1995,8, FALSE)</f>
        <v>326</v>
      </c>
    </row>
    <row r="780" spans="1:17" x14ac:dyDescent="0.25">
      <c r="A780" s="230" t="s">
        <v>8376</v>
      </c>
      <c r="B780" s="230">
        <v>1701</v>
      </c>
      <c r="C780" s="230" t="s">
        <v>5854</v>
      </c>
      <c r="D780" s="230">
        <v>2012.095</v>
      </c>
      <c r="E780" s="230" t="s">
        <v>110</v>
      </c>
      <c r="F780" s="230" t="s">
        <v>4314</v>
      </c>
      <c r="G780" s="230" t="s">
        <v>4265</v>
      </c>
      <c r="H780" s="230" t="s">
        <v>2997</v>
      </c>
      <c r="I780" s="230" t="s">
        <v>2996</v>
      </c>
      <c r="J780" s="230" t="s">
        <v>55</v>
      </c>
      <c r="K780" s="230" t="s">
        <v>23</v>
      </c>
      <c r="L780" s="230" t="s">
        <v>2997</v>
      </c>
      <c r="M780" s="230" t="s">
        <v>4536</v>
      </c>
      <c r="N780" s="230" t="s">
        <v>23</v>
      </c>
      <c r="Q780" s="230">
        <f>VLOOKUP(M780,LocID!$B$2:$I$1995,8, FALSE)</f>
        <v>447</v>
      </c>
    </row>
    <row r="781" spans="1:17" x14ac:dyDescent="0.25">
      <c r="A781" s="230" t="s">
        <v>8377</v>
      </c>
      <c r="B781" s="230">
        <v>1702</v>
      </c>
      <c r="C781" s="230" t="s">
        <v>5854</v>
      </c>
      <c r="D781" s="230">
        <v>2012.664</v>
      </c>
      <c r="E781" s="230" t="s">
        <v>110</v>
      </c>
      <c r="F781" s="230" t="s">
        <v>578</v>
      </c>
      <c r="G781" s="230" t="s">
        <v>548</v>
      </c>
      <c r="H781" s="230" t="s">
        <v>533</v>
      </c>
      <c r="I781" s="230" t="s">
        <v>49</v>
      </c>
      <c r="J781" s="230" t="s">
        <v>51</v>
      </c>
      <c r="K781" s="230" t="s">
        <v>26</v>
      </c>
      <c r="L781" s="230" t="s">
        <v>533</v>
      </c>
      <c r="M781" s="230" t="s">
        <v>4499</v>
      </c>
      <c r="N781" s="230" t="s">
        <v>26</v>
      </c>
      <c r="Q781" s="230">
        <f>VLOOKUP(M781,LocID!$B$2:$I$1995,8, FALSE)</f>
        <v>65</v>
      </c>
    </row>
    <row r="782" spans="1:17" x14ac:dyDescent="0.25">
      <c r="A782" s="230" t="s">
        <v>8378</v>
      </c>
      <c r="B782" s="230">
        <v>1703</v>
      </c>
      <c r="C782" s="230" t="s">
        <v>5854</v>
      </c>
      <c r="D782" s="230">
        <v>2012.347</v>
      </c>
      <c r="E782" s="230" t="s">
        <v>110</v>
      </c>
      <c r="F782" s="230" t="s">
        <v>4437</v>
      </c>
      <c r="G782" s="230" t="s">
        <v>4434</v>
      </c>
      <c r="H782" s="230" t="s">
        <v>4435</v>
      </c>
      <c r="I782" s="230" t="s">
        <v>874</v>
      </c>
      <c r="J782" s="230" t="s">
        <v>61</v>
      </c>
      <c r="K782" s="230" t="s">
        <v>23</v>
      </c>
      <c r="L782" s="230" t="s">
        <v>4435</v>
      </c>
      <c r="M782" s="230" t="s">
        <v>5891</v>
      </c>
      <c r="N782" s="230" t="s">
        <v>23</v>
      </c>
      <c r="O782" s="230">
        <v>1</v>
      </c>
      <c r="Q782" s="230">
        <f>VLOOKUP(M782,LocID!$B$2:$I$1995,8, FALSE)</f>
        <v>641</v>
      </c>
    </row>
    <row r="783" spans="1:17" x14ac:dyDescent="0.25">
      <c r="A783" s="230" t="s">
        <v>8378</v>
      </c>
      <c r="B783" s="230">
        <v>1703</v>
      </c>
      <c r="C783" s="230" t="s">
        <v>5854</v>
      </c>
      <c r="D783" s="230">
        <v>2012.347</v>
      </c>
      <c r="E783" s="230" t="s">
        <v>110</v>
      </c>
      <c r="F783" s="230" t="s">
        <v>4437</v>
      </c>
      <c r="G783" s="230" t="s">
        <v>4434</v>
      </c>
      <c r="H783" s="230" t="s">
        <v>4435</v>
      </c>
      <c r="I783" s="230" t="s">
        <v>874</v>
      </c>
      <c r="J783" s="230" t="s">
        <v>61</v>
      </c>
      <c r="K783" s="230" t="s">
        <v>23</v>
      </c>
      <c r="L783" s="230" t="s">
        <v>4435</v>
      </c>
      <c r="M783" s="230" t="s">
        <v>5891</v>
      </c>
      <c r="N783" s="230" t="s">
        <v>98</v>
      </c>
      <c r="O783" s="230">
        <v>2</v>
      </c>
      <c r="Q783" s="230">
        <f>VLOOKUP(M783,LocID!$B$2:$I$1995,8, FALSE)</f>
        <v>641</v>
      </c>
    </row>
    <row r="784" spans="1:17" x14ac:dyDescent="0.25">
      <c r="A784" s="230" t="s">
        <v>8379</v>
      </c>
      <c r="B784" s="230">
        <v>1704</v>
      </c>
      <c r="C784" s="230" t="s">
        <v>5854</v>
      </c>
      <c r="D784" s="230">
        <v>2012.694</v>
      </c>
      <c r="E784" s="230" t="s">
        <v>110</v>
      </c>
      <c r="F784" s="230" t="s">
        <v>1800</v>
      </c>
      <c r="G784" s="230" t="s">
        <v>1801</v>
      </c>
      <c r="H784" s="230" t="s">
        <v>1799</v>
      </c>
      <c r="I784" s="230" t="s">
        <v>399</v>
      </c>
      <c r="J784" s="230" t="s">
        <v>51</v>
      </c>
      <c r="K784" s="230" t="s">
        <v>23</v>
      </c>
      <c r="L784" s="230" t="s">
        <v>1799</v>
      </c>
      <c r="M784" s="230" t="s">
        <v>6172</v>
      </c>
      <c r="N784" s="230" t="s">
        <v>23</v>
      </c>
      <c r="Q784" s="230">
        <f>VLOOKUP(M784,LocID!$B$2:$I$1995,8, FALSE)</f>
        <v>295</v>
      </c>
    </row>
    <row r="785" spans="1:17" x14ac:dyDescent="0.25">
      <c r="A785" s="230" t="s">
        <v>8380</v>
      </c>
      <c r="B785" s="230">
        <v>1705</v>
      </c>
      <c r="C785" s="230" t="s">
        <v>5854</v>
      </c>
      <c r="D785" s="230">
        <v>2012.587</v>
      </c>
      <c r="E785" s="230" t="s">
        <v>110</v>
      </c>
      <c r="F785" s="230" t="s">
        <v>4493</v>
      </c>
      <c r="G785" s="230" t="s">
        <v>4494</v>
      </c>
      <c r="H785" s="230" t="s">
        <v>4492</v>
      </c>
      <c r="I785" s="230" t="s">
        <v>1276</v>
      </c>
      <c r="J785" s="230" t="s">
        <v>128</v>
      </c>
      <c r="K785" s="230" t="s">
        <v>52</v>
      </c>
      <c r="L785" s="230" t="s">
        <v>4492</v>
      </c>
      <c r="M785" s="230" t="s">
        <v>6464</v>
      </c>
      <c r="N785" s="230" t="s">
        <v>52</v>
      </c>
      <c r="Q785" s="230">
        <f>VLOOKUP(M785,LocID!$B$2:$I$1995,8, FALSE)</f>
        <v>623</v>
      </c>
    </row>
    <row r="786" spans="1:17" x14ac:dyDescent="0.25">
      <c r="A786" s="230" t="s">
        <v>8381</v>
      </c>
      <c r="B786" s="230">
        <v>1706</v>
      </c>
      <c r="C786" s="230" t="s">
        <v>5854</v>
      </c>
      <c r="D786" s="230">
        <v>2012.8</v>
      </c>
      <c r="E786" s="230" t="s">
        <v>90</v>
      </c>
      <c r="F786" s="230" t="s">
        <v>579</v>
      </c>
      <c r="G786" s="230" t="s">
        <v>558</v>
      </c>
      <c r="H786" s="230" t="s">
        <v>533</v>
      </c>
      <c r="I786" s="230" t="s">
        <v>49</v>
      </c>
      <c r="J786" s="230" t="s">
        <v>51</v>
      </c>
      <c r="K786" s="230" t="s">
        <v>52</v>
      </c>
      <c r="L786" s="230" t="s">
        <v>533</v>
      </c>
      <c r="M786" s="230" t="s">
        <v>4499</v>
      </c>
      <c r="N786" s="230" t="s">
        <v>52</v>
      </c>
      <c r="Q786" s="230">
        <f>VLOOKUP(M786,LocID!$B$2:$I$1995,8, FALSE)</f>
        <v>65</v>
      </c>
    </row>
    <row r="787" spans="1:17" x14ac:dyDescent="0.25">
      <c r="A787" s="230" t="s">
        <v>8382</v>
      </c>
      <c r="B787" s="230">
        <v>1707</v>
      </c>
      <c r="C787" s="230" t="s">
        <v>5854</v>
      </c>
      <c r="D787" s="230">
        <v>2012.7059999999999</v>
      </c>
      <c r="E787" s="230" t="s">
        <v>90</v>
      </c>
      <c r="F787" s="230" t="s">
        <v>983</v>
      </c>
      <c r="G787" s="230" t="s">
        <v>984</v>
      </c>
      <c r="H787" s="230" t="s">
        <v>985</v>
      </c>
      <c r="I787" s="230" t="s">
        <v>76</v>
      </c>
      <c r="J787" s="230" t="s">
        <v>77</v>
      </c>
      <c r="K787" s="230" t="s">
        <v>52</v>
      </c>
      <c r="L787" s="230" t="s">
        <v>985</v>
      </c>
      <c r="M787" s="230" t="s">
        <v>6013</v>
      </c>
      <c r="N787" s="230" t="s">
        <v>52</v>
      </c>
      <c r="Q787" s="230">
        <f>VLOOKUP(M787,LocID!$B$2:$I$1995,8, FALSE)</f>
        <v>121</v>
      </c>
    </row>
    <row r="788" spans="1:17" x14ac:dyDescent="0.25">
      <c r="A788" s="230" t="s">
        <v>8383</v>
      </c>
      <c r="B788" s="230">
        <v>1708</v>
      </c>
      <c r="C788" s="230" t="s">
        <v>5854</v>
      </c>
      <c r="D788" s="230">
        <v>2012.8209999999999</v>
      </c>
      <c r="E788" s="230" t="s">
        <v>90</v>
      </c>
      <c r="F788" s="230" t="s">
        <v>4315</v>
      </c>
      <c r="G788" s="230" t="s">
        <v>4238</v>
      </c>
      <c r="H788" s="230" t="s">
        <v>2997</v>
      </c>
      <c r="I788" s="230" t="s">
        <v>2996</v>
      </c>
      <c r="J788" s="230" t="s">
        <v>51</v>
      </c>
      <c r="K788" s="230" t="s">
        <v>23</v>
      </c>
      <c r="L788" s="230" t="s">
        <v>2997</v>
      </c>
      <c r="M788" s="230" t="s">
        <v>4536</v>
      </c>
      <c r="N788" s="230" t="s">
        <v>23</v>
      </c>
      <c r="Q788" s="230">
        <f>VLOOKUP(M788,LocID!$B$2:$I$1995,8, FALSE)</f>
        <v>447</v>
      </c>
    </row>
    <row r="789" spans="1:17" x14ac:dyDescent="0.25">
      <c r="A789" s="230" t="s">
        <v>8384</v>
      </c>
      <c r="B789" s="230">
        <v>1709</v>
      </c>
      <c r="C789" s="230" t="s">
        <v>5854</v>
      </c>
      <c r="D789" s="230">
        <v>2012.0450000000001</v>
      </c>
      <c r="E789" s="230" t="s">
        <v>90</v>
      </c>
      <c r="F789" s="230" t="s">
        <v>91</v>
      </c>
      <c r="G789" s="230" t="s">
        <v>74</v>
      </c>
      <c r="H789" s="230" t="s">
        <v>75</v>
      </c>
      <c r="I789" s="230" t="s">
        <v>76</v>
      </c>
      <c r="J789" s="230" t="s">
        <v>77</v>
      </c>
      <c r="K789" s="230" t="s">
        <v>23</v>
      </c>
      <c r="L789" s="230" t="s">
        <v>75</v>
      </c>
      <c r="M789" s="230" t="s">
        <v>5903</v>
      </c>
      <c r="N789" s="230" t="s">
        <v>23</v>
      </c>
      <c r="Q789" s="230">
        <f>VLOOKUP(M789,LocID!$B$2:$I$1995,8, FALSE)</f>
        <v>5</v>
      </c>
    </row>
    <row r="790" spans="1:17" x14ac:dyDescent="0.25">
      <c r="A790" s="230" t="s">
        <v>6884</v>
      </c>
      <c r="B790" s="230">
        <v>171</v>
      </c>
      <c r="C790" s="230" t="s">
        <v>5854</v>
      </c>
      <c r="D790" s="230">
        <v>2015.0934</v>
      </c>
      <c r="E790" s="230" t="s">
        <v>138</v>
      </c>
      <c r="F790" s="230" t="s">
        <v>240</v>
      </c>
      <c r="G790" s="230" t="s">
        <v>228</v>
      </c>
      <c r="H790" s="230" t="s">
        <v>214</v>
      </c>
      <c r="I790" s="230" t="s">
        <v>144</v>
      </c>
      <c r="J790" s="230" t="s">
        <v>51</v>
      </c>
      <c r="K790" s="230" t="s">
        <v>26</v>
      </c>
      <c r="L790" s="230" t="s">
        <v>214</v>
      </c>
      <c r="M790" s="230" t="s">
        <v>5923</v>
      </c>
      <c r="N790" s="230" t="s">
        <v>26</v>
      </c>
      <c r="Q790" s="230">
        <f>VLOOKUP(M790,LocID!$B$2:$I$1995,8, FALSE)</f>
        <v>25</v>
      </c>
    </row>
    <row r="791" spans="1:17" x14ac:dyDescent="0.25">
      <c r="A791" s="230" t="s">
        <v>8385</v>
      </c>
      <c r="B791" s="230">
        <v>1710</v>
      </c>
      <c r="C791" s="230" t="s">
        <v>5854</v>
      </c>
      <c r="D791" s="230">
        <v>2012.4110000000001</v>
      </c>
      <c r="E791" s="230" t="s">
        <v>90</v>
      </c>
      <c r="F791" s="230" t="s">
        <v>133</v>
      </c>
      <c r="G791" s="230" t="s">
        <v>125</v>
      </c>
      <c r="H791" s="230" t="s">
        <v>126</v>
      </c>
      <c r="I791" s="230" t="s">
        <v>127</v>
      </c>
      <c r="J791" s="230" t="s">
        <v>128</v>
      </c>
      <c r="K791" s="230" t="s">
        <v>23</v>
      </c>
      <c r="L791" s="230" t="s">
        <v>126</v>
      </c>
      <c r="M791" s="230" t="s">
        <v>5907</v>
      </c>
      <c r="N791" s="230" t="s">
        <v>23</v>
      </c>
      <c r="Q791" s="230">
        <f>VLOOKUP(M791,LocID!$B$2:$I$1995,8, FALSE)</f>
        <v>10</v>
      </c>
    </row>
    <row r="792" spans="1:17" x14ac:dyDescent="0.25">
      <c r="A792" s="230" t="s">
        <v>8386</v>
      </c>
      <c r="B792" s="230">
        <v>1711</v>
      </c>
      <c r="C792" s="230" t="s">
        <v>5854</v>
      </c>
      <c r="D792" s="230">
        <v>2012.915</v>
      </c>
      <c r="E792" s="230" t="s">
        <v>90</v>
      </c>
      <c r="F792" s="230" t="s">
        <v>2544</v>
      </c>
      <c r="G792" s="230" t="s">
        <v>2467</v>
      </c>
      <c r="H792" s="230" t="s">
        <v>2414</v>
      </c>
      <c r="I792" s="230" t="s">
        <v>76</v>
      </c>
      <c r="J792" s="230" t="s">
        <v>77</v>
      </c>
      <c r="K792" s="230" t="s">
        <v>26</v>
      </c>
      <c r="L792" s="230" t="s">
        <v>2414</v>
      </c>
      <c r="M792" s="230" t="s">
        <v>4518</v>
      </c>
      <c r="N792" s="230" t="s">
        <v>26</v>
      </c>
      <c r="Q792" s="230">
        <f>VLOOKUP(M792,LocID!$B$2:$I$1995,8, FALSE)</f>
        <v>387</v>
      </c>
    </row>
    <row r="793" spans="1:17" x14ac:dyDescent="0.25">
      <c r="A793" s="230" t="s">
        <v>8387</v>
      </c>
      <c r="B793" s="230">
        <v>1712</v>
      </c>
      <c r="C793" s="230" t="s">
        <v>5854</v>
      </c>
      <c r="D793" s="230">
        <v>2012.7729999999999</v>
      </c>
      <c r="E793" s="230" t="s">
        <v>90</v>
      </c>
      <c r="F793" s="230" t="s">
        <v>2545</v>
      </c>
      <c r="G793" s="230" t="s">
        <v>2423</v>
      </c>
      <c r="H793" s="230" t="s">
        <v>2414</v>
      </c>
      <c r="I793" s="230" t="s">
        <v>76</v>
      </c>
      <c r="J793" s="230" t="s">
        <v>77</v>
      </c>
      <c r="K793" s="230" t="s">
        <v>52</v>
      </c>
      <c r="L793" s="230" t="s">
        <v>2414</v>
      </c>
      <c r="M793" s="230" t="s">
        <v>4518</v>
      </c>
      <c r="N793" s="230" t="s">
        <v>52</v>
      </c>
      <c r="Q793" s="230">
        <f>VLOOKUP(M793,LocID!$B$2:$I$1995,8, FALSE)</f>
        <v>387</v>
      </c>
    </row>
    <row r="794" spans="1:17" x14ac:dyDescent="0.25">
      <c r="A794" s="230" t="s">
        <v>8388</v>
      </c>
      <c r="B794" s="230">
        <v>1713</v>
      </c>
      <c r="C794" s="230" t="s">
        <v>5854</v>
      </c>
      <c r="D794" s="230">
        <v>2012.922</v>
      </c>
      <c r="E794" s="230" t="s">
        <v>90</v>
      </c>
      <c r="F794" s="230" t="s">
        <v>3438</v>
      </c>
      <c r="G794" s="230" t="s">
        <v>3344</v>
      </c>
      <c r="H794" s="230" t="s">
        <v>3294</v>
      </c>
      <c r="I794" s="230" t="s">
        <v>76</v>
      </c>
      <c r="J794" s="230" t="s">
        <v>77</v>
      </c>
      <c r="K794" s="230" t="s">
        <v>23</v>
      </c>
      <c r="L794" s="230" t="s">
        <v>3294</v>
      </c>
      <c r="M794" s="230" t="s">
        <v>4526</v>
      </c>
      <c r="N794" s="230" t="s">
        <v>23</v>
      </c>
      <c r="Q794" s="230">
        <f>VLOOKUP(M794,LocID!$B$2:$I$1995,8, FALSE)</f>
        <v>489</v>
      </c>
    </row>
    <row r="795" spans="1:17" x14ac:dyDescent="0.25">
      <c r="A795" s="230" t="s">
        <v>8389</v>
      </c>
      <c r="B795" s="230">
        <v>1714</v>
      </c>
      <c r="C795" s="230" t="s">
        <v>5854</v>
      </c>
      <c r="D795" s="230">
        <v>2012.9549999999999</v>
      </c>
      <c r="E795" s="230" t="s">
        <v>90</v>
      </c>
      <c r="F795" s="230" t="s">
        <v>580</v>
      </c>
      <c r="G795" s="230" t="s">
        <v>581</v>
      </c>
      <c r="H795" s="230" t="s">
        <v>533</v>
      </c>
      <c r="I795" s="230" t="s">
        <v>49</v>
      </c>
      <c r="J795" s="230" t="s">
        <v>51</v>
      </c>
      <c r="K795" s="230" t="s">
        <v>26</v>
      </c>
      <c r="L795" s="230" t="s">
        <v>533</v>
      </c>
      <c r="M795" s="230" t="s">
        <v>4499</v>
      </c>
      <c r="N795" s="230" t="s">
        <v>26</v>
      </c>
      <c r="Q795" s="230">
        <f>VLOOKUP(M795,LocID!$B$2:$I$1995,8, FALSE)</f>
        <v>65</v>
      </c>
    </row>
    <row r="796" spans="1:17" x14ac:dyDescent="0.25">
      <c r="A796" s="230" t="s">
        <v>8390</v>
      </c>
      <c r="B796" s="230">
        <v>1715</v>
      </c>
      <c r="C796" s="230" t="s">
        <v>5854</v>
      </c>
      <c r="D796" s="230">
        <v>2012.8019999999999</v>
      </c>
      <c r="E796" s="230" t="s">
        <v>90</v>
      </c>
      <c r="F796" s="230" t="s">
        <v>1958</v>
      </c>
      <c r="G796" s="230" t="s">
        <v>1953</v>
      </c>
      <c r="H796" s="230" t="s">
        <v>1954</v>
      </c>
      <c r="I796" s="230" t="s">
        <v>49</v>
      </c>
      <c r="J796" s="230" t="s">
        <v>51</v>
      </c>
      <c r="K796" s="230" t="s">
        <v>98</v>
      </c>
      <c r="L796" s="230" t="s">
        <v>1954</v>
      </c>
      <c r="M796" s="230" t="s">
        <v>6196</v>
      </c>
      <c r="N796" s="230" t="s">
        <v>98</v>
      </c>
      <c r="Q796" s="230">
        <f>VLOOKUP(M796,LocID!$B$2:$I$1995,8, FALSE)</f>
        <v>320</v>
      </c>
    </row>
    <row r="797" spans="1:17" x14ac:dyDescent="0.25">
      <c r="A797" s="230" t="s">
        <v>8391</v>
      </c>
      <c r="B797" s="230">
        <v>1716</v>
      </c>
      <c r="C797" s="230" t="s">
        <v>5854</v>
      </c>
      <c r="D797" s="230">
        <v>2012.777</v>
      </c>
      <c r="E797" s="230" t="s">
        <v>90</v>
      </c>
      <c r="F797" s="230" t="s">
        <v>649</v>
      </c>
      <c r="G797" s="230" t="s">
        <v>650</v>
      </c>
      <c r="H797" s="230" t="s">
        <v>651</v>
      </c>
      <c r="I797" s="230" t="s">
        <v>244</v>
      </c>
      <c r="J797" s="230" t="s">
        <v>245</v>
      </c>
      <c r="K797" s="230" t="s">
        <v>52</v>
      </c>
      <c r="L797" s="230" t="s">
        <v>651</v>
      </c>
      <c r="M797" s="230" t="s">
        <v>5961</v>
      </c>
      <c r="N797" s="230" t="s">
        <v>52</v>
      </c>
      <c r="Q797" s="230">
        <f>VLOOKUP(M797,LocID!$B$2:$I$1995,8, FALSE)</f>
        <v>67</v>
      </c>
    </row>
    <row r="798" spans="1:17" x14ac:dyDescent="0.25">
      <c r="A798" s="230" t="s">
        <v>8392</v>
      </c>
      <c r="B798" s="230">
        <v>1717</v>
      </c>
      <c r="C798" s="230" t="s">
        <v>5854</v>
      </c>
      <c r="D798" s="230">
        <v>2011.701</v>
      </c>
      <c r="E798" s="230" t="s">
        <v>90</v>
      </c>
      <c r="F798" s="230" t="s">
        <v>896</v>
      </c>
      <c r="G798" s="230" t="s">
        <v>897</v>
      </c>
      <c r="H798" s="230" t="s">
        <v>877</v>
      </c>
      <c r="I798" s="230" t="s">
        <v>208</v>
      </c>
      <c r="J798" s="230" t="s">
        <v>61</v>
      </c>
      <c r="K798" s="230" t="s">
        <v>98</v>
      </c>
      <c r="L798" s="230" t="s">
        <v>877</v>
      </c>
      <c r="M798" s="230" t="s">
        <v>5997</v>
      </c>
      <c r="N798" s="230" t="s">
        <v>98</v>
      </c>
      <c r="Q798" s="230">
        <f>VLOOKUP(M798,LocID!$B$2:$I$1995,8, FALSE)</f>
        <v>105</v>
      </c>
    </row>
    <row r="799" spans="1:17" x14ac:dyDescent="0.25">
      <c r="A799" s="230" t="s">
        <v>8393</v>
      </c>
      <c r="B799" s="230">
        <v>1718</v>
      </c>
      <c r="C799" s="230" t="s">
        <v>5854</v>
      </c>
      <c r="D799" s="230">
        <v>2012.962</v>
      </c>
      <c r="E799" s="230" t="s">
        <v>90</v>
      </c>
      <c r="F799" s="230" t="s">
        <v>937</v>
      </c>
      <c r="G799" s="230" t="s">
        <v>938</v>
      </c>
      <c r="H799" s="230" t="s">
        <v>936</v>
      </c>
      <c r="I799" s="230" t="s">
        <v>60</v>
      </c>
      <c r="J799" s="230" t="s">
        <v>61</v>
      </c>
      <c r="K799" s="230" t="s">
        <v>26</v>
      </c>
      <c r="L799" s="230" t="s">
        <v>936</v>
      </c>
      <c r="M799" s="230" t="s">
        <v>6005</v>
      </c>
      <c r="N799" s="230" t="s">
        <v>26</v>
      </c>
      <c r="Q799" s="230">
        <f>VLOOKUP(M799,LocID!$B$2:$I$1995,8, FALSE)</f>
        <v>113</v>
      </c>
    </row>
    <row r="800" spans="1:17" x14ac:dyDescent="0.25">
      <c r="A800" s="230" t="s">
        <v>8394</v>
      </c>
      <c r="B800" s="230">
        <v>1719</v>
      </c>
      <c r="C800" s="230" t="s">
        <v>5854</v>
      </c>
      <c r="D800" s="230">
        <v>2012.7339999999999</v>
      </c>
      <c r="E800" s="230" t="s">
        <v>90</v>
      </c>
      <c r="F800" s="230" t="s">
        <v>1115</v>
      </c>
      <c r="G800" s="230" t="s">
        <v>1101</v>
      </c>
      <c r="H800" s="230" t="s">
        <v>1099</v>
      </c>
      <c r="I800" s="230" t="s">
        <v>244</v>
      </c>
      <c r="J800" s="230" t="s">
        <v>245</v>
      </c>
      <c r="K800" s="230" t="s">
        <v>52</v>
      </c>
      <c r="L800" s="230" t="s">
        <v>1099</v>
      </c>
      <c r="M800" s="230" t="s">
        <v>6039</v>
      </c>
      <c r="N800" s="230" t="s">
        <v>52</v>
      </c>
      <c r="Q800" s="230">
        <f>VLOOKUP(M800,LocID!$B$2:$I$1995,8, FALSE)</f>
        <v>148</v>
      </c>
    </row>
    <row r="801" spans="1:17" x14ac:dyDescent="0.25">
      <c r="A801" s="230" t="s">
        <v>6885</v>
      </c>
      <c r="B801" s="230">
        <v>172</v>
      </c>
      <c r="C801" s="230" t="s">
        <v>5854</v>
      </c>
      <c r="D801" s="230">
        <v>2015.0550000000001</v>
      </c>
      <c r="E801" s="230" t="s">
        <v>138</v>
      </c>
      <c r="F801" s="230" t="s">
        <v>415</v>
      </c>
      <c r="G801" s="230" t="s">
        <v>401</v>
      </c>
      <c r="H801" s="230" t="s">
        <v>402</v>
      </c>
      <c r="I801" s="230" t="s">
        <v>261</v>
      </c>
      <c r="J801" s="230" t="s">
        <v>123</v>
      </c>
      <c r="K801" s="230" t="s">
        <v>23</v>
      </c>
      <c r="L801" s="230" t="s">
        <v>402</v>
      </c>
      <c r="M801" s="230" t="s">
        <v>5941</v>
      </c>
      <c r="N801" s="230" t="s">
        <v>23</v>
      </c>
      <c r="Q801" s="230">
        <f>VLOOKUP(M801,LocID!$B$2:$I$1995,8, FALSE)</f>
        <v>46</v>
      </c>
    </row>
    <row r="802" spans="1:17" x14ac:dyDescent="0.25">
      <c r="A802" s="230" t="s">
        <v>8395</v>
      </c>
      <c r="B802" s="230">
        <v>1720</v>
      </c>
      <c r="C802" s="230" t="s">
        <v>5854</v>
      </c>
      <c r="D802" s="230">
        <v>2012.635</v>
      </c>
      <c r="E802" s="230" t="s">
        <v>90</v>
      </c>
      <c r="F802" s="230" t="s">
        <v>756</v>
      </c>
      <c r="G802" s="230" t="s">
        <v>737</v>
      </c>
      <c r="H802" s="230" t="s">
        <v>738</v>
      </c>
      <c r="I802" s="230" t="s">
        <v>739</v>
      </c>
      <c r="J802" s="230" t="s">
        <v>740</v>
      </c>
      <c r="K802" s="230" t="s">
        <v>52</v>
      </c>
      <c r="L802" s="230" t="s">
        <v>738</v>
      </c>
      <c r="M802" s="377" t="s">
        <v>11294</v>
      </c>
      <c r="N802" s="230" t="s">
        <v>52</v>
      </c>
      <c r="Q802" s="230">
        <f>VLOOKUP(M802,LocID!$B$2:$I$1995,8, FALSE)</f>
        <v>758</v>
      </c>
    </row>
    <row r="803" spans="1:17" x14ac:dyDescent="0.25">
      <c r="A803" s="230" t="s">
        <v>8396</v>
      </c>
      <c r="B803" s="230">
        <v>1721</v>
      </c>
      <c r="C803" s="230" t="s">
        <v>5854</v>
      </c>
      <c r="D803" s="230">
        <v>2012.8040000000001</v>
      </c>
      <c r="E803" s="230" t="s">
        <v>90</v>
      </c>
      <c r="F803" s="230" t="s">
        <v>652</v>
      </c>
      <c r="G803" s="230" t="s">
        <v>653</v>
      </c>
      <c r="H803" s="230" t="s">
        <v>651</v>
      </c>
      <c r="I803" s="230" t="s">
        <v>244</v>
      </c>
      <c r="J803" s="230" t="s">
        <v>245</v>
      </c>
      <c r="K803" s="230" t="s">
        <v>23</v>
      </c>
      <c r="L803" s="230" t="s">
        <v>651</v>
      </c>
      <c r="M803" s="230" t="s">
        <v>5961</v>
      </c>
      <c r="N803" s="230" t="s">
        <v>23</v>
      </c>
      <c r="Q803" s="230">
        <f>VLOOKUP(M803,LocID!$B$2:$I$1995,8, FALSE)</f>
        <v>67</v>
      </c>
    </row>
    <row r="804" spans="1:17" x14ac:dyDescent="0.25">
      <c r="A804" s="230" t="s">
        <v>8397</v>
      </c>
      <c r="B804" s="230">
        <v>1722</v>
      </c>
      <c r="C804" s="230" t="s">
        <v>5854</v>
      </c>
      <c r="D804" s="230">
        <v>2012.7280000000001</v>
      </c>
      <c r="E804" s="230" t="s">
        <v>90</v>
      </c>
      <c r="F804" s="230" t="s">
        <v>4093</v>
      </c>
      <c r="G804" s="230" t="s">
        <v>4094</v>
      </c>
      <c r="H804" s="230" t="s">
        <v>4089</v>
      </c>
      <c r="I804" s="230" t="s">
        <v>20</v>
      </c>
      <c r="J804" s="230" t="s">
        <v>740</v>
      </c>
      <c r="K804" s="230" t="s">
        <v>98</v>
      </c>
      <c r="L804" s="230" t="s">
        <v>4089</v>
      </c>
      <c r="M804" s="230" t="s">
        <v>6403</v>
      </c>
      <c r="N804" s="230" t="s">
        <v>98</v>
      </c>
      <c r="Q804" s="230">
        <f>VLOOKUP(M804,LocID!$B$2:$I$1995,8, FALSE)</f>
        <v>556</v>
      </c>
    </row>
    <row r="805" spans="1:17" x14ac:dyDescent="0.25">
      <c r="A805" s="230" t="s">
        <v>8398</v>
      </c>
      <c r="B805" s="230">
        <v>1723</v>
      </c>
      <c r="C805" s="230" t="s">
        <v>5854</v>
      </c>
      <c r="D805" s="230">
        <v>2012.692</v>
      </c>
      <c r="E805" s="230" t="s">
        <v>90</v>
      </c>
      <c r="F805" s="230" t="s">
        <v>4316</v>
      </c>
      <c r="G805" s="230" t="s">
        <v>4317</v>
      </c>
      <c r="H805" s="230" t="s">
        <v>2997</v>
      </c>
      <c r="I805" s="230" t="s">
        <v>2996</v>
      </c>
      <c r="J805" s="230" t="s">
        <v>51</v>
      </c>
      <c r="K805" s="230" t="s">
        <v>26</v>
      </c>
      <c r="L805" s="230" t="s">
        <v>2997</v>
      </c>
      <c r="M805" s="230" t="s">
        <v>4536</v>
      </c>
      <c r="N805" s="230" t="s">
        <v>26</v>
      </c>
      <c r="Q805" s="230">
        <f>VLOOKUP(M805,LocID!$B$2:$I$1995,8, FALSE)</f>
        <v>447</v>
      </c>
    </row>
    <row r="806" spans="1:17" x14ac:dyDescent="0.25">
      <c r="A806" s="230" t="s">
        <v>8399</v>
      </c>
      <c r="B806" s="230">
        <v>1724</v>
      </c>
      <c r="C806" s="230" t="s">
        <v>5854</v>
      </c>
      <c r="D806" s="230">
        <v>2012.903</v>
      </c>
      <c r="E806" s="230" t="s">
        <v>90</v>
      </c>
      <c r="F806" s="230" t="s">
        <v>2401</v>
      </c>
      <c r="G806" s="230" t="s">
        <v>2399</v>
      </c>
      <c r="H806" s="230" t="s">
        <v>2400</v>
      </c>
      <c r="I806" s="230" t="s">
        <v>20</v>
      </c>
      <c r="J806" s="230" t="s">
        <v>740</v>
      </c>
      <c r="K806" s="230" t="s">
        <v>23</v>
      </c>
      <c r="L806" s="230" t="s">
        <v>2400</v>
      </c>
      <c r="M806" s="230" t="s">
        <v>6254</v>
      </c>
      <c r="N806" s="230" t="s">
        <v>23</v>
      </c>
      <c r="Q806" s="230">
        <f>VLOOKUP(M806,LocID!$B$2:$I$1995,8, FALSE)</f>
        <v>384</v>
      </c>
    </row>
    <row r="807" spans="1:17" x14ac:dyDescent="0.25">
      <c r="A807" s="230" t="s">
        <v>8400</v>
      </c>
      <c r="B807" s="230">
        <v>1725</v>
      </c>
      <c r="C807" s="230" t="s">
        <v>5854</v>
      </c>
      <c r="D807" s="230">
        <v>2012.819</v>
      </c>
      <c r="E807" s="230" t="s">
        <v>90</v>
      </c>
      <c r="F807" s="230" t="s">
        <v>517</v>
      </c>
      <c r="G807" s="230" t="s">
        <v>514</v>
      </c>
      <c r="H807" s="230" t="s">
        <v>515</v>
      </c>
      <c r="I807" s="230" t="s">
        <v>516</v>
      </c>
      <c r="J807" s="230" t="s">
        <v>61</v>
      </c>
      <c r="K807" s="230" t="s">
        <v>23</v>
      </c>
      <c r="L807" s="230" t="s">
        <v>515</v>
      </c>
      <c r="M807" s="230" t="s">
        <v>5957</v>
      </c>
      <c r="N807" s="230" t="s">
        <v>23</v>
      </c>
      <c r="Q807" s="230">
        <f>VLOOKUP(M807,LocID!$B$2:$I$1995,8, FALSE)</f>
        <v>62</v>
      </c>
    </row>
    <row r="808" spans="1:17" x14ac:dyDescent="0.25">
      <c r="A808" s="230" t="s">
        <v>8401</v>
      </c>
      <c r="B808" s="230">
        <v>1726</v>
      </c>
      <c r="C808" s="230" t="s">
        <v>5854</v>
      </c>
      <c r="D808" s="230">
        <v>2012.7329999999999</v>
      </c>
      <c r="E808" s="230" t="s">
        <v>90</v>
      </c>
      <c r="F808" s="230" t="s">
        <v>1468</v>
      </c>
      <c r="G808" s="230" t="s">
        <v>1457</v>
      </c>
      <c r="H808" s="230" t="s">
        <v>1458</v>
      </c>
      <c r="I808" s="230" t="s">
        <v>76</v>
      </c>
      <c r="J808" s="230" t="s">
        <v>77</v>
      </c>
      <c r="K808" s="230" t="s">
        <v>26</v>
      </c>
      <c r="L808" s="230" t="s">
        <v>1458</v>
      </c>
      <c r="M808" s="230" t="s">
        <v>6107</v>
      </c>
      <c r="N808" s="230" t="s">
        <v>26</v>
      </c>
      <c r="Q808" s="230">
        <f>VLOOKUP(M808,LocID!$B$2:$I$1995,8, FALSE)</f>
        <v>226</v>
      </c>
    </row>
    <row r="809" spans="1:17" x14ac:dyDescent="0.25">
      <c r="A809" s="230" t="s">
        <v>8402</v>
      </c>
      <c r="B809" s="230">
        <v>1727</v>
      </c>
      <c r="C809" s="230" t="s">
        <v>5854</v>
      </c>
      <c r="D809" s="230">
        <v>2012.5809999999999</v>
      </c>
      <c r="E809" s="230" t="s">
        <v>90</v>
      </c>
      <c r="F809" s="230" t="s">
        <v>1889</v>
      </c>
      <c r="G809" s="230" t="s">
        <v>1890</v>
      </c>
      <c r="H809" s="230" t="s">
        <v>1886</v>
      </c>
      <c r="I809" s="230" t="s">
        <v>49</v>
      </c>
      <c r="J809" s="230" t="s">
        <v>51</v>
      </c>
      <c r="K809" s="230" t="s">
        <v>23</v>
      </c>
      <c r="L809" s="230" t="s">
        <v>1886</v>
      </c>
      <c r="M809" s="230" t="s">
        <v>6179</v>
      </c>
      <c r="N809" s="230" t="s">
        <v>23</v>
      </c>
      <c r="Q809" s="230">
        <f>VLOOKUP(M809,LocID!$B$2:$I$1995,8, FALSE)</f>
        <v>303</v>
      </c>
    </row>
    <row r="810" spans="1:17" x14ac:dyDescent="0.25">
      <c r="A810" s="230" t="s">
        <v>8403</v>
      </c>
      <c r="B810" s="230">
        <v>1728</v>
      </c>
      <c r="C810" s="230" t="s">
        <v>5854</v>
      </c>
      <c r="D810" s="230">
        <v>2012.8579999999999</v>
      </c>
      <c r="E810" s="230" t="s">
        <v>90</v>
      </c>
      <c r="F810" s="230" t="s">
        <v>1630</v>
      </c>
      <c r="G810" s="230" t="s">
        <v>1626</v>
      </c>
      <c r="H810" s="230" t="s">
        <v>1618</v>
      </c>
      <c r="I810" s="230" t="s">
        <v>673</v>
      </c>
      <c r="J810" s="230" t="s">
        <v>61</v>
      </c>
      <c r="K810" s="230" t="s">
        <v>52</v>
      </c>
      <c r="L810" s="230" t="s">
        <v>1618</v>
      </c>
      <c r="M810" s="230" t="s">
        <v>6135</v>
      </c>
      <c r="N810" s="230" t="s">
        <v>52</v>
      </c>
      <c r="Q810" s="230">
        <f>VLOOKUP(M810,LocID!$B$2:$I$1995,8, FALSE)</f>
        <v>257</v>
      </c>
    </row>
    <row r="811" spans="1:17" x14ac:dyDescent="0.25">
      <c r="A811" s="230" t="s">
        <v>8404</v>
      </c>
      <c r="B811" s="230">
        <v>1729</v>
      </c>
      <c r="C811" s="230" t="s">
        <v>5854</v>
      </c>
      <c r="D811" s="230">
        <v>2012.001</v>
      </c>
      <c r="E811" s="230" t="s">
        <v>90</v>
      </c>
      <c r="F811" s="230" t="s">
        <v>1150</v>
      </c>
      <c r="G811" s="230" t="s">
        <v>1151</v>
      </c>
      <c r="H811" s="230" t="s">
        <v>1152</v>
      </c>
      <c r="I811" s="230" t="s">
        <v>76</v>
      </c>
      <c r="J811" s="230" t="s">
        <v>77</v>
      </c>
      <c r="K811" s="230" t="s">
        <v>26</v>
      </c>
      <c r="L811" s="230" t="s">
        <v>1152</v>
      </c>
      <c r="M811" s="230" t="s">
        <v>6047</v>
      </c>
      <c r="N811" s="230" t="s">
        <v>26</v>
      </c>
      <c r="Q811" s="230">
        <f>VLOOKUP(M811,LocID!$B$2:$I$1995,8, FALSE)</f>
        <v>158</v>
      </c>
    </row>
    <row r="812" spans="1:17" x14ac:dyDescent="0.25">
      <c r="A812" s="230" t="s">
        <v>6886</v>
      </c>
      <c r="B812" s="230">
        <v>173</v>
      </c>
      <c r="C812" s="230" t="s">
        <v>5854</v>
      </c>
      <c r="D812" s="230">
        <v>2015.0753</v>
      </c>
      <c r="E812" s="230" t="s">
        <v>138</v>
      </c>
      <c r="F812" s="230" t="s">
        <v>507</v>
      </c>
      <c r="G812" s="230" t="s">
        <v>508</v>
      </c>
      <c r="H812" s="230" t="s">
        <v>509</v>
      </c>
      <c r="I812" s="230" t="s">
        <v>510</v>
      </c>
      <c r="J812" s="230" t="s">
        <v>220</v>
      </c>
      <c r="K812" s="230" t="s">
        <v>52</v>
      </c>
      <c r="L812" s="230" t="s">
        <v>509</v>
      </c>
      <c r="M812" s="230" t="s">
        <v>5955</v>
      </c>
      <c r="N812" s="230" t="s">
        <v>52</v>
      </c>
      <c r="Q812" s="230">
        <f>VLOOKUP(M812,LocID!$B$2:$I$1995,8, FALSE)</f>
        <v>60</v>
      </c>
    </row>
    <row r="813" spans="1:17" x14ac:dyDescent="0.25">
      <c r="A813" s="230" t="s">
        <v>8405</v>
      </c>
      <c r="B813" s="230">
        <v>1730</v>
      </c>
      <c r="C813" s="230" t="s">
        <v>5854</v>
      </c>
      <c r="D813" s="230">
        <v>2012.876</v>
      </c>
      <c r="E813" s="230" t="s">
        <v>90</v>
      </c>
      <c r="F813" s="230" t="s">
        <v>1856</v>
      </c>
      <c r="G813" s="230" t="s">
        <v>1857</v>
      </c>
      <c r="H813" s="230" t="s">
        <v>1832</v>
      </c>
      <c r="I813" s="230" t="s">
        <v>76</v>
      </c>
      <c r="J813" s="230" t="s">
        <v>77</v>
      </c>
      <c r="K813" s="230" t="s">
        <v>23</v>
      </c>
      <c r="L813" s="230" t="s">
        <v>1832</v>
      </c>
      <c r="M813" s="230" t="s">
        <v>4512</v>
      </c>
      <c r="N813" s="230" t="s">
        <v>23</v>
      </c>
      <c r="Q813" s="230">
        <f>VLOOKUP(M813,LocID!$B$2:$I$1995,8, FALSE)</f>
        <v>300</v>
      </c>
    </row>
    <row r="814" spans="1:17" x14ac:dyDescent="0.25">
      <c r="A814" s="230" t="s">
        <v>8406</v>
      </c>
      <c r="B814" s="230">
        <v>1731</v>
      </c>
      <c r="C814" s="230" t="s">
        <v>5854</v>
      </c>
      <c r="D814" s="230">
        <v>2012.7670000000001</v>
      </c>
      <c r="E814" s="230" t="s">
        <v>90</v>
      </c>
      <c r="F814" s="230" t="s">
        <v>842</v>
      </c>
      <c r="G814" s="230" t="s">
        <v>843</v>
      </c>
      <c r="H814" s="230" t="s">
        <v>844</v>
      </c>
      <c r="I814" s="230" t="s">
        <v>250</v>
      </c>
      <c r="J814" s="230" t="s">
        <v>161</v>
      </c>
      <c r="K814" s="230" t="s">
        <v>52</v>
      </c>
      <c r="L814" s="230" t="s">
        <v>844</v>
      </c>
      <c r="M814" s="230" t="s">
        <v>5992</v>
      </c>
      <c r="N814" s="230" t="s">
        <v>52</v>
      </c>
      <c r="Q814" s="230">
        <f>VLOOKUP(M814,LocID!$B$2:$I$1995,8, FALSE)</f>
        <v>100</v>
      </c>
    </row>
    <row r="815" spans="1:17" x14ac:dyDescent="0.25">
      <c r="A815" s="230" t="s">
        <v>8407</v>
      </c>
      <c r="B815" s="230">
        <v>1732</v>
      </c>
      <c r="C815" s="230" t="s">
        <v>5854</v>
      </c>
      <c r="D815" s="230">
        <v>2012.809</v>
      </c>
      <c r="E815" s="230" t="s">
        <v>90</v>
      </c>
      <c r="F815" s="230" t="s">
        <v>1433</v>
      </c>
      <c r="G815" s="230" t="s">
        <v>1434</v>
      </c>
      <c r="H815" s="230" t="s">
        <v>1432</v>
      </c>
      <c r="I815" s="230" t="s">
        <v>20</v>
      </c>
      <c r="J815" s="230" t="s">
        <v>740</v>
      </c>
      <c r="K815" s="230" t="s">
        <v>98</v>
      </c>
      <c r="L815" s="230" t="s">
        <v>1432</v>
      </c>
      <c r="M815" s="230" t="s">
        <v>6103</v>
      </c>
      <c r="N815" s="230" t="s">
        <v>98</v>
      </c>
      <c r="Q815" s="230">
        <f>VLOOKUP(M815,LocID!$B$2:$I$1995,8, FALSE)</f>
        <v>221</v>
      </c>
    </row>
    <row r="816" spans="1:17" x14ac:dyDescent="0.25">
      <c r="A816" s="230" t="s">
        <v>8408</v>
      </c>
      <c r="B816" s="230">
        <v>1733</v>
      </c>
      <c r="C816" s="230" t="s">
        <v>5854</v>
      </c>
      <c r="D816" s="230">
        <v>2012.971</v>
      </c>
      <c r="E816" s="230" t="s">
        <v>90</v>
      </c>
      <c r="F816" s="230" t="s">
        <v>2310</v>
      </c>
      <c r="G816" s="230" t="s">
        <v>1090</v>
      </c>
      <c r="H816" s="230" t="s">
        <v>2273</v>
      </c>
      <c r="I816" s="230" t="s">
        <v>107</v>
      </c>
      <c r="J816" s="230" t="s">
        <v>51</v>
      </c>
      <c r="K816" s="230" t="s">
        <v>23</v>
      </c>
      <c r="L816" s="230" t="s">
        <v>2273</v>
      </c>
      <c r="M816" s="230" t="s">
        <v>4516</v>
      </c>
      <c r="N816" s="230" t="s">
        <v>23</v>
      </c>
      <c r="Q816" s="230">
        <f>VLOOKUP(M816,LocID!$B$2:$I$1995,8, FALSE)</f>
        <v>370</v>
      </c>
    </row>
    <row r="817" spans="1:17" x14ac:dyDescent="0.25">
      <c r="A817" s="230" t="s">
        <v>8409</v>
      </c>
      <c r="B817" s="230">
        <v>1734</v>
      </c>
      <c r="C817" s="230" t="s">
        <v>5854</v>
      </c>
      <c r="D817" s="230">
        <v>2012.72</v>
      </c>
      <c r="E817" s="230" t="s">
        <v>90</v>
      </c>
      <c r="F817" s="230" t="s">
        <v>1514</v>
      </c>
      <c r="G817" s="230" t="s">
        <v>1508</v>
      </c>
      <c r="H817" s="230" t="s">
        <v>1501</v>
      </c>
      <c r="I817" s="230" t="s">
        <v>1488</v>
      </c>
      <c r="J817" s="230" t="s">
        <v>123</v>
      </c>
      <c r="K817" s="230" t="s">
        <v>23</v>
      </c>
      <c r="L817" s="230" t="s">
        <v>1501</v>
      </c>
      <c r="M817" s="230" t="s">
        <v>4508</v>
      </c>
      <c r="N817" s="230" t="s">
        <v>23</v>
      </c>
      <c r="Q817" s="230">
        <f>VLOOKUP(M817,LocID!$B$2:$I$1995,8, FALSE)</f>
        <v>235</v>
      </c>
    </row>
    <row r="818" spans="1:17" x14ac:dyDescent="0.25">
      <c r="A818" s="230" t="s">
        <v>8410</v>
      </c>
      <c r="B818" s="230">
        <v>1735</v>
      </c>
      <c r="C818" s="230" t="s">
        <v>5854</v>
      </c>
      <c r="D818" s="230">
        <v>2012.598</v>
      </c>
      <c r="E818" s="230" t="s">
        <v>90</v>
      </c>
      <c r="F818" s="230" t="s">
        <v>3818</v>
      </c>
      <c r="G818" s="230" t="s">
        <v>3779</v>
      </c>
      <c r="H818" s="230" t="s">
        <v>3750</v>
      </c>
      <c r="I818" s="230" t="s">
        <v>261</v>
      </c>
      <c r="J818" s="230" t="s">
        <v>123</v>
      </c>
      <c r="K818" s="230" t="s">
        <v>23</v>
      </c>
      <c r="L818" s="230" t="s">
        <v>3750</v>
      </c>
      <c r="M818" s="230" t="s">
        <v>4530</v>
      </c>
      <c r="N818" s="230" t="s">
        <v>23</v>
      </c>
      <c r="Q818" s="230">
        <f>VLOOKUP(M818,LocID!$B$2:$I$1995,8, FALSE)</f>
        <v>513</v>
      </c>
    </row>
    <row r="819" spans="1:17" x14ac:dyDescent="0.25">
      <c r="A819" s="230" t="s">
        <v>8411</v>
      </c>
      <c r="B819" s="230">
        <v>1736</v>
      </c>
      <c r="C819" s="230" t="s">
        <v>5854</v>
      </c>
      <c r="D819" s="230">
        <v>2012.009</v>
      </c>
      <c r="E819" s="230" t="s">
        <v>90</v>
      </c>
      <c r="F819" s="230" t="s">
        <v>1858</v>
      </c>
      <c r="G819" s="230" t="s">
        <v>1859</v>
      </c>
      <c r="H819" s="230" t="s">
        <v>1832</v>
      </c>
      <c r="I819" s="230" t="s">
        <v>76</v>
      </c>
      <c r="J819" s="230" t="s">
        <v>77</v>
      </c>
      <c r="K819" s="230" t="s">
        <v>23</v>
      </c>
      <c r="L819" s="230" t="s">
        <v>1832</v>
      </c>
      <c r="M819" s="230" t="s">
        <v>4512</v>
      </c>
      <c r="N819" s="230" t="s">
        <v>23</v>
      </c>
      <c r="Q819" s="230">
        <f>VLOOKUP(M819,LocID!$B$2:$I$1995,8, FALSE)</f>
        <v>300</v>
      </c>
    </row>
    <row r="820" spans="1:17" x14ac:dyDescent="0.25">
      <c r="A820" s="230" t="s">
        <v>8412</v>
      </c>
      <c r="B820" s="230">
        <v>1737</v>
      </c>
      <c r="C820" s="230" t="s">
        <v>5854</v>
      </c>
      <c r="D820" s="230">
        <v>2012.8620000000001</v>
      </c>
      <c r="E820" s="230" t="s">
        <v>90</v>
      </c>
      <c r="F820" s="230" t="s">
        <v>1693</v>
      </c>
      <c r="G820" s="230" t="s">
        <v>1691</v>
      </c>
      <c r="H820" s="230" t="s">
        <v>1692</v>
      </c>
      <c r="I820" s="230" t="s">
        <v>76</v>
      </c>
      <c r="J820" s="230" t="s">
        <v>77</v>
      </c>
      <c r="K820" s="230" t="s">
        <v>23</v>
      </c>
      <c r="L820" s="230" t="s">
        <v>1692</v>
      </c>
      <c r="M820" s="230" t="s">
        <v>6151</v>
      </c>
      <c r="N820" s="230" t="s">
        <v>23</v>
      </c>
      <c r="Q820" s="230">
        <f>VLOOKUP(M820,LocID!$B$2:$I$1995,8, FALSE)</f>
        <v>274</v>
      </c>
    </row>
    <row r="821" spans="1:17" x14ac:dyDescent="0.25">
      <c r="A821" s="230" t="s">
        <v>8413</v>
      </c>
      <c r="B821" s="230">
        <v>1738</v>
      </c>
      <c r="C821" s="230" t="s">
        <v>5854</v>
      </c>
      <c r="D821" s="230">
        <v>2012.357</v>
      </c>
      <c r="E821" s="230" t="s">
        <v>90</v>
      </c>
      <c r="F821" s="230" t="s">
        <v>1220</v>
      </c>
      <c r="G821" s="230" t="s">
        <v>1215</v>
      </c>
      <c r="H821" s="230" t="s">
        <v>1216</v>
      </c>
      <c r="I821" s="230" t="s">
        <v>122</v>
      </c>
      <c r="J821" s="230" t="s">
        <v>123</v>
      </c>
      <c r="K821" s="230" t="s">
        <v>23</v>
      </c>
      <c r="L821" s="230" t="s">
        <v>1216</v>
      </c>
      <c r="M821" s="230" t="s">
        <v>6059</v>
      </c>
      <c r="N821" s="230" t="s">
        <v>23</v>
      </c>
      <c r="Q821" s="230">
        <f>VLOOKUP(M821,LocID!$B$2:$I$1995,8, FALSE)</f>
        <v>171</v>
      </c>
    </row>
    <row r="822" spans="1:17" x14ac:dyDescent="0.25">
      <c r="A822" s="230" t="s">
        <v>8414</v>
      </c>
      <c r="B822" s="230">
        <v>1739</v>
      </c>
      <c r="C822" s="230" t="s">
        <v>5854</v>
      </c>
      <c r="D822" s="230">
        <v>2012.636</v>
      </c>
      <c r="E822" s="230" t="s">
        <v>90</v>
      </c>
      <c r="F822" s="230" t="s">
        <v>4067</v>
      </c>
      <c r="G822" s="230" t="s">
        <v>4068</v>
      </c>
      <c r="H822" s="230" t="s">
        <v>4068</v>
      </c>
      <c r="I822" s="230" t="s">
        <v>76</v>
      </c>
      <c r="J822" s="230" t="s">
        <v>77</v>
      </c>
      <c r="K822" s="230" t="s">
        <v>23</v>
      </c>
      <c r="L822" s="230" t="s">
        <v>4068</v>
      </c>
      <c r="M822" s="230" t="s">
        <v>6397</v>
      </c>
      <c r="N822" s="230" t="s">
        <v>23</v>
      </c>
      <c r="Q822" s="230">
        <f>VLOOKUP(M822,LocID!$B$2:$I$1995,8, FALSE)</f>
        <v>550</v>
      </c>
    </row>
    <row r="823" spans="1:17" x14ac:dyDescent="0.25">
      <c r="A823" s="230" t="s">
        <v>6887</v>
      </c>
      <c r="B823" s="230">
        <v>174</v>
      </c>
      <c r="C823" s="230" t="s">
        <v>5854</v>
      </c>
      <c r="D823" s="230">
        <v>2015.0884000000001</v>
      </c>
      <c r="E823" s="230" t="s">
        <v>138</v>
      </c>
      <c r="F823" s="230" t="s">
        <v>670</v>
      </c>
      <c r="G823" s="230" t="s">
        <v>671</v>
      </c>
      <c r="H823" s="230" t="s">
        <v>672</v>
      </c>
      <c r="I823" s="230" t="s">
        <v>673</v>
      </c>
      <c r="J823" s="230" t="s">
        <v>61</v>
      </c>
      <c r="K823" s="230" t="s">
        <v>23</v>
      </c>
      <c r="L823" s="230" t="s">
        <v>672</v>
      </c>
      <c r="M823" s="230" t="s">
        <v>5965</v>
      </c>
      <c r="N823" s="230" t="s">
        <v>23</v>
      </c>
      <c r="Q823" s="230">
        <f>VLOOKUP(M823,LocID!$B$2:$I$1995,8, FALSE)</f>
        <v>71</v>
      </c>
    </row>
    <row r="824" spans="1:17" x14ac:dyDescent="0.25">
      <c r="A824" s="230" t="s">
        <v>8415</v>
      </c>
      <c r="B824" s="230">
        <v>1740</v>
      </c>
      <c r="C824" s="230" t="s">
        <v>5854</v>
      </c>
      <c r="D824" s="230">
        <v>2012.66</v>
      </c>
      <c r="E824" s="230" t="s">
        <v>90</v>
      </c>
      <c r="F824" s="230" t="s">
        <v>1894</v>
      </c>
      <c r="G824" s="230" t="s">
        <v>1895</v>
      </c>
      <c r="H824" s="230" t="s">
        <v>1896</v>
      </c>
      <c r="I824" s="230" t="s">
        <v>76</v>
      </c>
      <c r="J824" s="230" t="s">
        <v>77</v>
      </c>
      <c r="K824" s="230" t="s">
        <v>23</v>
      </c>
      <c r="L824" s="230" t="s">
        <v>1896</v>
      </c>
      <c r="M824" s="230" t="s">
        <v>6180</v>
      </c>
      <c r="N824" s="230" t="s">
        <v>23</v>
      </c>
      <c r="Q824" s="230">
        <f>VLOOKUP(M824,LocID!$B$2:$I$1995,8, FALSE)</f>
        <v>304</v>
      </c>
    </row>
    <row r="825" spans="1:17" x14ac:dyDescent="0.25">
      <c r="A825" s="230" t="s">
        <v>8416</v>
      </c>
      <c r="B825" s="230">
        <v>1741</v>
      </c>
      <c r="C825" s="230" t="s">
        <v>5854</v>
      </c>
      <c r="D825" s="230">
        <v>2012.6179999999999</v>
      </c>
      <c r="E825" s="230" t="s">
        <v>90</v>
      </c>
      <c r="F825" s="230" t="s">
        <v>1905</v>
      </c>
      <c r="G825" s="230" t="s">
        <v>1906</v>
      </c>
      <c r="H825" s="230" t="s">
        <v>1902</v>
      </c>
      <c r="I825" s="230" t="s">
        <v>432</v>
      </c>
      <c r="J825" s="230" t="s">
        <v>61</v>
      </c>
      <c r="K825" s="230" t="s">
        <v>52</v>
      </c>
      <c r="L825" s="230" t="s">
        <v>1902</v>
      </c>
      <c r="M825" s="230" t="s">
        <v>6182</v>
      </c>
      <c r="N825" s="230" t="s">
        <v>52</v>
      </c>
      <c r="Q825" s="230">
        <f>VLOOKUP(M825,LocID!$B$2:$I$1995,8, FALSE)</f>
        <v>306</v>
      </c>
    </row>
    <row r="826" spans="1:17" x14ac:dyDescent="0.25">
      <c r="A826" s="230" t="s">
        <v>8417</v>
      </c>
      <c r="B826" s="230">
        <v>1742</v>
      </c>
      <c r="C826" s="230" t="s">
        <v>5854</v>
      </c>
      <c r="D826" s="230">
        <v>2012.7919999999999</v>
      </c>
      <c r="E826" s="230" t="s">
        <v>90</v>
      </c>
      <c r="F826" s="230" t="s">
        <v>1640</v>
      </c>
      <c r="G826" s="230" t="s">
        <v>1641</v>
      </c>
      <c r="H826" s="230" t="s">
        <v>1639</v>
      </c>
      <c r="I826" s="230" t="s">
        <v>399</v>
      </c>
      <c r="J826" s="230" t="s">
        <v>51</v>
      </c>
      <c r="K826" s="230" t="s">
        <v>23</v>
      </c>
      <c r="L826" s="230" t="s">
        <v>1639</v>
      </c>
      <c r="M826" s="230" t="s">
        <v>6136</v>
      </c>
      <c r="N826" s="230" t="s">
        <v>23</v>
      </c>
      <c r="Q826" s="230">
        <f>VLOOKUP(M826,LocID!$B$2:$I$1995,8, FALSE)</f>
        <v>258</v>
      </c>
    </row>
    <row r="827" spans="1:17" x14ac:dyDescent="0.25">
      <c r="A827" s="230" t="s">
        <v>8418</v>
      </c>
      <c r="B827" s="230">
        <v>1743</v>
      </c>
      <c r="C827" s="230" t="s">
        <v>5854</v>
      </c>
      <c r="D827" s="230">
        <v>2012.7270000000001</v>
      </c>
      <c r="E827" s="230" t="s">
        <v>90</v>
      </c>
      <c r="F827" s="230" t="s">
        <v>1697</v>
      </c>
      <c r="G827" s="230" t="s">
        <v>368</v>
      </c>
      <c r="H827" s="230" t="s">
        <v>1698</v>
      </c>
      <c r="I827" s="230" t="s">
        <v>192</v>
      </c>
      <c r="J827" s="230" t="s">
        <v>51</v>
      </c>
      <c r="K827" s="230" t="s">
        <v>52</v>
      </c>
      <c r="L827" s="230" t="s">
        <v>1698</v>
      </c>
      <c r="M827" s="230" t="s">
        <v>6152</v>
      </c>
      <c r="N827" s="230" t="s">
        <v>52</v>
      </c>
      <c r="Q827" s="230">
        <f>VLOOKUP(M827,LocID!$B$2:$I$1995,8, FALSE)</f>
        <v>275</v>
      </c>
    </row>
    <row r="828" spans="1:17" x14ac:dyDescent="0.25">
      <c r="A828" s="230" t="s">
        <v>8419</v>
      </c>
      <c r="B828" s="230">
        <v>1744</v>
      </c>
      <c r="C828" s="230" t="s">
        <v>5854</v>
      </c>
      <c r="D828" s="230">
        <v>2012.44</v>
      </c>
      <c r="E828" s="230" t="s">
        <v>90</v>
      </c>
      <c r="F828" s="230" t="s">
        <v>582</v>
      </c>
      <c r="G828" s="230" t="s">
        <v>566</v>
      </c>
      <c r="H828" s="230" t="s">
        <v>533</v>
      </c>
      <c r="I828" s="230" t="s">
        <v>49</v>
      </c>
      <c r="J828" s="230" t="s">
        <v>51</v>
      </c>
      <c r="K828" s="230" t="s">
        <v>52</v>
      </c>
      <c r="L828" s="230" t="s">
        <v>533</v>
      </c>
      <c r="M828" s="230" t="s">
        <v>4499</v>
      </c>
      <c r="N828" s="230" t="s">
        <v>52</v>
      </c>
      <c r="Q828" s="230">
        <f>VLOOKUP(M828,LocID!$B$2:$I$1995,8, FALSE)</f>
        <v>65</v>
      </c>
    </row>
    <row r="829" spans="1:17" x14ac:dyDescent="0.25">
      <c r="A829" s="230" t="s">
        <v>8420</v>
      </c>
      <c r="B829" s="230">
        <v>1745</v>
      </c>
      <c r="C829" s="230" t="s">
        <v>5854</v>
      </c>
      <c r="D829" s="230">
        <v>2012.181</v>
      </c>
      <c r="E829" s="230" t="s">
        <v>90</v>
      </c>
      <c r="F829" s="230" t="s">
        <v>583</v>
      </c>
      <c r="G829" s="230" t="s">
        <v>566</v>
      </c>
      <c r="H829" s="230" t="s">
        <v>533</v>
      </c>
      <c r="I829" s="230" t="s">
        <v>49</v>
      </c>
      <c r="J829" s="230" t="s">
        <v>51</v>
      </c>
      <c r="K829" s="230" t="s">
        <v>98</v>
      </c>
      <c r="L829" s="230" t="s">
        <v>533</v>
      </c>
      <c r="M829" s="230" t="s">
        <v>4499</v>
      </c>
      <c r="N829" s="230" t="s">
        <v>98</v>
      </c>
      <c r="Q829" s="230">
        <f>VLOOKUP(M829,LocID!$B$2:$I$1995,8, FALSE)</f>
        <v>65</v>
      </c>
    </row>
    <row r="830" spans="1:17" x14ac:dyDescent="0.25">
      <c r="A830" s="230" t="s">
        <v>8421</v>
      </c>
      <c r="B830" s="230">
        <v>1747</v>
      </c>
      <c r="C830" s="230" t="s">
        <v>5854</v>
      </c>
      <c r="D830" s="230">
        <v>2012.875</v>
      </c>
      <c r="E830" s="230" t="s">
        <v>90</v>
      </c>
      <c r="F830" s="230" t="s">
        <v>2031</v>
      </c>
      <c r="G830" s="230" t="s">
        <v>2032</v>
      </c>
      <c r="H830" s="230" t="s">
        <v>2030</v>
      </c>
      <c r="I830" s="230" t="s">
        <v>165</v>
      </c>
      <c r="J830" s="230" t="s">
        <v>161</v>
      </c>
      <c r="K830" s="230" t="s">
        <v>52</v>
      </c>
      <c r="L830" s="230" t="s">
        <v>2030</v>
      </c>
      <c r="M830" s="230" t="s">
        <v>6206</v>
      </c>
      <c r="N830" s="230" t="s">
        <v>52</v>
      </c>
      <c r="Q830" s="230">
        <f>VLOOKUP(M830,LocID!$B$2:$I$1995,8, FALSE)</f>
        <v>329</v>
      </c>
    </row>
    <row r="831" spans="1:17" x14ac:dyDescent="0.25">
      <c r="A831" s="230" t="s">
        <v>8422</v>
      </c>
      <c r="B831" s="230">
        <v>1748</v>
      </c>
      <c r="C831" s="230" t="s">
        <v>5854</v>
      </c>
      <c r="D831" s="230">
        <v>2012.6120000000001</v>
      </c>
      <c r="E831" s="230" t="s">
        <v>90</v>
      </c>
      <c r="F831" s="230" t="s">
        <v>3612</v>
      </c>
      <c r="G831" s="230" t="s">
        <v>3613</v>
      </c>
      <c r="H831" s="230" t="s">
        <v>3586</v>
      </c>
      <c r="I831" s="230" t="s">
        <v>76</v>
      </c>
      <c r="J831" s="230" t="s">
        <v>77</v>
      </c>
      <c r="K831" s="230" t="s">
        <v>26</v>
      </c>
      <c r="L831" s="230" t="s">
        <v>3586</v>
      </c>
      <c r="M831" s="230" t="s">
        <v>6352</v>
      </c>
      <c r="N831" s="230" t="s">
        <v>26</v>
      </c>
      <c r="Q831" s="230">
        <f>VLOOKUP(M831,LocID!$B$2:$I$1995,8, FALSE)</f>
        <v>495</v>
      </c>
    </row>
    <row r="832" spans="1:17" x14ac:dyDescent="0.25">
      <c r="A832" s="230" t="s">
        <v>8423</v>
      </c>
      <c r="B832" s="230">
        <v>1749</v>
      </c>
      <c r="C832" s="230" t="s">
        <v>5854</v>
      </c>
      <c r="D832" s="230">
        <v>2012.8119999999999</v>
      </c>
      <c r="E832" s="230" t="s">
        <v>90</v>
      </c>
      <c r="F832" s="230" t="s">
        <v>1345</v>
      </c>
      <c r="G832" s="230" t="s">
        <v>1346</v>
      </c>
      <c r="H832" s="230" t="s">
        <v>1344</v>
      </c>
      <c r="I832" s="230" t="s">
        <v>192</v>
      </c>
      <c r="J832" s="230" t="s">
        <v>51</v>
      </c>
      <c r="K832" s="230" t="s">
        <v>26</v>
      </c>
      <c r="L832" s="230" t="s">
        <v>1344</v>
      </c>
      <c r="M832" s="230" t="s">
        <v>6082</v>
      </c>
      <c r="N832" s="230" t="s">
        <v>26</v>
      </c>
      <c r="Q832" s="230">
        <f>VLOOKUP(M832,LocID!$B$2:$I$1995,8, FALSE)</f>
        <v>197</v>
      </c>
    </row>
    <row r="833" spans="1:17" x14ac:dyDescent="0.25">
      <c r="A833" s="230" t="s">
        <v>6888</v>
      </c>
      <c r="B833" s="230">
        <v>175</v>
      </c>
      <c r="C833" s="230" t="s">
        <v>5854</v>
      </c>
      <c r="D833" s="230">
        <v>2015.0785000000001</v>
      </c>
      <c r="E833" s="230" t="s">
        <v>138</v>
      </c>
      <c r="F833" s="230" t="s">
        <v>848</v>
      </c>
      <c r="G833" s="230" t="s">
        <v>849</v>
      </c>
      <c r="H833" s="230" t="s">
        <v>844</v>
      </c>
      <c r="I833" s="230" t="s">
        <v>250</v>
      </c>
      <c r="J833" s="230" t="s">
        <v>161</v>
      </c>
      <c r="K833" s="230" t="s">
        <v>52</v>
      </c>
      <c r="L833" s="230" t="s">
        <v>844</v>
      </c>
      <c r="M833" s="230" t="s">
        <v>5992</v>
      </c>
      <c r="N833" s="230" t="s">
        <v>52</v>
      </c>
      <c r="Q833" s="230">
        <f>VLOOKUP(M833,LocID!$B$2:$I$1995,8, FALSE)</f>
        <v>100</v>
      </c>
    </row>
    <row r="834" spans="1:17" x14ac:dyDescent="0.25">
      <c r="A834" s="230" t="s">
        <v>8424</v>
      </c>
      <c r="B834" s="230">
        <v>1750</v>
      </c>
      <c r="C834" s="230" t="s">
        <v>5854</v>
      </c>
      <c r="D834" s="230">
        <v>2012.703</v>
      </c>
      <c r="E834" s="230" t="s">
        <v>90</v>
      </c>
      <c r="F834" s="230" t="s">
        <v>2786</v>
      </c>
      <c r="G834" s="230" t="s">
        <v>2785</v>
      </c>
      <c r="H834" s="230" t="s">
        <v>2781</v>
      </c>
      <c r="I834" s="230" t="s">
        <v>156</v>
      </c>
      <c r="J834" s="230" t="s">
        <v>51</v>
      </c>
      <c r="K834" s="230" t="s">
        <v>23</v>
      </c>
      <c r="L834" s="230" t="s">
        <v>2781</v>
      </c>
      <c r="M834" s="230" t="s">
        <v>6285</v>
      </c>
      <c r="N834" s="230" t="s">
        <v>23</v>
      </c>
      <c r="Q834" s="230">
        <f>VLOOKUP(M834,LocID!$B$2:$I$1995,8, FALSE)</f>
        <v>417</v>
      </c>
    </row>
    <row r="835" spans="1:17" x14ac:dyDescent="0.25">
      <c r="A835" s="230" t="s">
        <v>8425</v>
      </c>
      <c r="B835" s="230">
        <v>1751</v>
      </c>
      <c r="C835" s="230" t="s">
        <v>5854</v>
      </c>
      <c r="D835" s="230">
        <v>2012.7929999999999</v>
      </c>
      <c r="E835" s="230" t="s">
        <v>90</v>
      </c>
      <c r="F835" s="230" t="s">
        <v>584</v>
      </c>
      <c r="G835" s="230" t="s">
        <v>585</v>
      </c>
      <c r="H835" s="230" t="s">
        <v>533</v>
      </c>
      <c r="I835" s="230" t="s">
        <v>49</v>
      </c>
      <c r="J835" s="230" t="s">
        <v>51</v>
      </c>
      <c r="K835" s="230" t="s">
        <v>23</v>
      </c>
      <c r="L835" s="230" t="s">
        <v>533</v>
      </c>
      <c r="M835" s="230" t="s">
        <v>4499</v>
      </c>
      <c r="N835" s="230" t="s">
        <v>23</v>
      </c>
      <c r="Q835" s="230">
        <f>VLOOKUP(M835,LocID!$B$2:$I$1995,8, FALSE)</f>
        <v>65</v>
      </c>
    </row>
    <row r="836" spans="1:17" x14ac:dyDescent="0.25">
      <c r="A836" s="230" t="s">
        <v>8426</v>
      </c>
      <c r="B836" s="230">
        <v>1752</v>
      </c>
      <c r="C836" s="230" t="s">
        <v>5854</v>
      </c>
      <c r="D836" s="230">
        <v>2012.866</v>
      </c>
      <c r="E836" s="230" t="s">
        <v>90</v>
      </c>
      <c r="F836" s="230" t="s">
        <v>2186</v>
      </c>
      <c r="G836" s="230" t="s">
        <v>2183</v>
      </c>
      <c r="H836" s="230" t="s">
        <v>2184</v>
      </c>
      <c r="I836" s="230" t="s">
        <v>76</v>
      </c>
      <c r="J836" s="230" t="s">
        <v>77</v>
      </c>
      <c r="K836" s="230" t="s">
        <v>52</v>
      </c>
      <c r="L836" s="230" t="s">
        <v>2184</v>
      </c>
      <c r="M836" s="230" t="s">
        <v>6231</v>
      </c>
      <c r="N836" s="230" t="s">
        <v>52</v>
      </c>
      <c r="Q836" s="230">
        <f>VLOOKUP(M836,LocID!$B$2:$I$1995,8, FALSE)</f>
        <v>356</v>
      </c>
    </row>
    <row r="837" spans="1:17" x14ac:dyDescent="0.25">
      <c r="A837" s="230" t="s">
        <v>8427</v>
      </c>
      <c r="B837" s="230">
        <v>1753</v>
      </c>
      <c r="C837" s="230" t="s">
        <v>5854</v>
      </c>
      <c r="D837" s="230">
        <v>2012.856</v>
      </c>
      <c r="E837" s="230" t="s">
        <v>90</v>
      </c>
      <c r="F837" s="230" t="s">
        <v>4318</v>
      </c>
      <c r="G837" s="230" t="s">
        <v>4238</v>
      </c>
      <c r="H837" s="230" t="s">
        <v>2997</v>
      </c>
      <c r="I837" s="230" t="s">
        <v>2996</v>
      </c>
      <c r="J837" s="230" t="s">
        <v>51</v>
      </c>
      <c r="K837" s="230" t="s">
        <v>23</v>
      </c>
      <c r="L837" s="230" t="s">
        <v>2997</v>
      </c>
      <c r="M837" s="230" t="s">
        <v>4536</v>
      </c>
      <c r="N837" s="230" t="s">
        <v>23</v>
      </c>
      <c r="Q837" s="230">
        <f>VLOOKUP(M837,LocID!$B$2:$I$1995,8, FALSE)</f>
        <v>447</v>
      </c>
    </row>
    <row r="838" spans="1:17" x14ac:dyDescent="0.25">
      <c r="A838" s="230" t="s">
        <v>8428</v>
      </c>
      <c r="B838" s="230">
        <v>1754</v>
      </c>
      <c r="C838" s="230" t="s">
        <v>5854</v>
      </c>
      <c r="D838" s="230">
        <v>2012.86</v>
      </c>
      <c r="E838" s="230" t="s">
        <v>90</v>
      </c>
      <c r="F838" s="230" t="s">
        <v>2546</v>
      </c>
      <c r="G838" s="230" t="s">
        <v>2433</v>
      </c>
      <c r="H838" s="230" t="s">
        <v>2414</v>
      </c>
      <c r="I838" s="230" t="s">
        <v>76</v>
      </c>
      <c r="J838" s="230" t="s">
        <v>77</v>
      </c>
      <c r="K838" s="230" t="s">
        <v>26</v>
      </c>
      <c r="L838" s="230" t="s">
        <v>2414</v>
      </c>
      <c r="M838" s="230" t="s">
        <v>4518</v>
      </c>
      <c r="N838" s="230" t="s">
        <v>26</v>
      </c>
      <c r="Q838" s="230">
        <f>VLOOKUP(M838,LocID!$B$2:$I$1995,8, FALSE)</f>
        <v>387</v>
      </c>
    </row>
    <row r="839" spans="1:17" x14ac:dyDescent="0.25">
      <c r="A839" s="230" t="s">
        <v>8429</v>
      </c>
      <c r="B839" s="230">
        <v>1755</v>
      </c>
      <c r="C839" s="230" t="s">
        <v>5854</v>
      </c>
      <c r="D839" s="230">
        <v>2012.7070000000001</v>
      </c>
      <c r="E839" s="230" t="s">
        <v>90</v>
      </c>
      <c r="F839" s="230" t="s">
        <v>2207</v>
      </c>
      <c r="G839" s="230" t="s">
        <v>2208</v>
      </c>
      <c r="H839" s="230" t="s">
        <v>2209</v>
      </c>
      <c r="I839" s="230" t="s">
        <v>815</v>
      </c>
      <c r="J839" s="230" t="s">
        <v>51</v>
      </c>
      <c r="K839" s="230" t="s">
        <v>23</v>
      </c>
      <c r="L839" s="230" t="s">
        <v>2209</v>
      </c>
      <c r="M839" s="230" t="s">
        <v>6236</v>
      </c>
      <c r="N839" s="230" t="s">
        <v>23</v>
      </c>
      <c r="Q839" s="230">
        <f>VLOOKUP(M839,LocID!$B$2:$I$1995,8, FALSE)</f>
        <v>361</v>
      </c>
    </row>
    <row r="840" spans="1:17" x14ac:dyDescent="0.25">
      <c r="A840" s="230" t="s">
        <v>8430</v>
      </c>
      <c r="B840" s="230">
        <v>1756</v>
      </c>
      <c r="C840" s="230" t="s">
        <v>5854</v>
      </c>
      <c r="D840" s="230">
        <v>2012.7750000000001</v>
      </c>
      <c r="E840" s="230" t="s">
        <v>90</v>
      </c>
      <c r="F840" s="230" t="s">
        <v>1440</v>
      </c>
      <c r="G840" s="230" t="s">
        <v>1441</v>
      </c>
      <c r="H840" s="230" t="s">
        <v>1439</v>
      </c>
      <c r="I840" s="230" t="s">
        <v>874</v>
      </c>
      <c r="J840" s="230" t="s">
        <v>51</v>
      </c>
      <c r="K840" s="230" t="s">
        <v>23</v>
      </c>
      <c r="L840" s="230" t="s">
        <v>1439</v>
      </c>
      <c r="M840" s="230" t="s">
        <v>6105</v>
      </c>
      <c r="N840" s="230" t="s">
        <v>23</v>
      </c>
      <c r="Q840" s="230">
        <f>VLOOKUP(M840,LocID!$B$2:$I$1995,8, FALSE)</f>
        <v>223</v>
      </c>
    </row>
    <row r="841" spans="1:17" x14ac:dyDescent="0.25">
      <c r="A841" s="230" t="s">
        <v>8431</v>
      </c>
      <c r="B841" s="230">
        <v>1757</v>
      </c>
      <c r="C841" s="230" t="s">
        <v>5854</v>
      </c>
      <c r="D841" s="230">
        <v>2012.6379999999999</v>
      </c>
      <c r="E841" s="230" t="s">
        <v>90</v>
      </c>
      <c r="F841" s="230" t="s">
        <v>2408</v>
      </c>
      <c r="G841" s="230" t="s">
        <v>2407</v>
      </c>
      <c r="H841" s="230" t="s">
        <v>2404</v>
      </c>
      <c r="I841" s="230" t="s">
        <v>49</v>
      </c>
      <c r="J841" s="230" t="s">
        <v>51</v>
      </c>
      <c r="K841" s="230" t="s">
        <v>23</v>
      </c>
      <c r="L841" s="230" t="s">
        <v>2404</v>
      </c>
      <c r="M841" s="230" t="s">
        <v>6255</v>
      </c>
      <c r="N841" s="230" t="s">
        <v>23</v>
      </c>
      <c r="Q841" s="230">
        <f>VLOOKUP(M841,LocID!$B$2:$I$1995,8, FALSE)</f>
        <v>385</v>
      </c>
    </row>
    <row r="842" spans="1:17" x14ac:dyDescent="0.25">
      <c r="A842" s="230" t="s">
        <v>8432</v>
      </c>
      <c r="B842" s="230">
        <v>1758</v>
      </c>
      <c r="C842" s="230" t="s">
        <v>5854</v>
      </c>
      <c r="D842" s="230">
        <v>2012.8240000000001</v>
      </c>
      <c r="E842" s="230" t="s">
        <v>90</v>
      </c>
      <c r="F842" s="230" t="s">
        <v>2311</v>
      </c>
      <c r="G842" s="230" t="s">
        <v>2276</v>
      </c>
      <c r="H842" s="230" t="s">
        <v>2273</v>
      </c>
      <c r="I842" s="230" t="s">
        <v>107</v>
      </c>
      <c r="J842" s="230" t="s">
        <v>51</v>
      </c>
      <c r="K842" s="230" t="s">
        <v>98</v>
      </c>
      <c r="L842" s="230" t="s">
        <v>2273</v>
      </c>
      <c r="M842" s="230" t="s">
        <v>4516</v>
      </c>
      <c r="N842" s="230" t="s">
        <v>98</v>
      </c>
      <c r="Q842" s="230">
        <f>VLOOKUP(M842,LocID!$B$2:$I$1995,8, FALSE)</f>
        <v>370</v>
      </c>
    </row>
    <row r="843" spans="1:17" x14ac:dyDescent="0.25">
      <c r="A843" s="230" t="s">
        <v>8433</v>
      </c>
      <c r="B843" s="230">
        <v>1759</v>
      </c>
      <c r="C843" s="230" t="s">
        <v>5854</v>
      </c>
      <c r="D843" s="230">
        <v>2012.171</v>
      </c>
      <c r="E843" s="230" t="s">
        <v>90</v>
      </c>
      <c r="F843" s="230" t="s">
        <v>1860</v>
      </c>
      <c r="G843" s="230" t="s">
        <v>1861</v>
      </c>
      <c r="H843" s="230" t="s">
        <v>1832</v>
      </c>
      <c r="I843" s="230" t="s">
        <v>76</v>
      </c>
      <c r="J843" s="230" t="s">
        <v>77</v>
      </c>
      <c r="K843" s="230" t="s">
        <v>23</v>
      </c>
      <c r="L843" s="230" t="s">
        <v>1832</v>
      </c>
      <c r="M843" s="230" t="s">
        <v>4512</v>
      </c>
      <c r="N843" s="230" t="s">
        <v>23</v>
      </c>
      <c r="Q843" s="230">
        <f>VLOOKUP(M843,LocID!$B$2:$I$1995,8, FALSE)</f>
        <v>300</v>
      </c>
    </row>
    <row r="844" spans="1:17" x14ac:dyDescent="0.25">
      <c r="A844" s="230" t="s">
        <v>6889</v>
      </c>
      <c r="B844" s="230">
        <v>176</v>
      </c>
      <c r="C844" s="230" t="s">
        <v>5854</v>
      </c>
      <c r="D844" s="230">
        <v>2015.0857000000001</v>
      </c>
      <c r="E844" s="230" t="s">
        <v>138</v>
      </c>
      <c r="F844" s="230" t="s">
        <v>2616</v>
      </c>
      <c r="G844" s="230" t="s">
        <v>2617</v>
      </c>
      <c r="H844" s="230" t="s">
        <v>2414</v>
      </c>
      <c r="I844" s="230" t="s">
        <v>76</v>
      </c>
      <c r="J844" s="230" t="s">
        <v>77</v>
      </c>
      <c r="K844" s="230" t="s">
        <v>23</v>
      </c>
      <c r="L844" s="230" t="s">
        <v>2414</v>
      </c>
      <c r="M844" s="230" t="s">
        <v>4518</v>
      </c>
      <c r="N844" s="230" t="s">
        <v>23</v>
      </c>
      <c r="Q844" s="230">
        <f>VLOOKUP(M844,LocID!$B$2:$I$1995,8, FALSE)</f>
        <v>387</v>
      </c>
    </row>
    <row r="845" spans="1:17" x14ac:dyDescent="0.25">
      <c r="A845" s="230" t="s">
        <v>8434</v>
      </c>
      <c r="B845" s="230">
        <v>1760</v>
      </c>
      <c r="C845" s="230" t="s">
        <v>5854</v>
      </c>
      <c r="D845" s="230">
        <v>2012.961</v>
      </c>
      <c r="E845" s="230" t="s">
        <v>90</v>
      </c>
      <c r="F845" s="230" t="s">
        <v>2689</v>
      </c>
      <c r="G845" s="230" t="s">
        <v>2690</v>
      </c>
      <c r="H845" s="230" t="s">
        <v>2691</v>
      </c>
      <c r="I845" s="230" t="s">
        <v>107</v>
      </c>
      <c r="J845" s="230" t="s">
        <v>51</v>
      </c>
      <c r="K845" s="230" t="s">
        <v>26</v>
      </c>
      <c r="L845" s="230" t="s">
        <v>2691</v>
      </c>
      <c r="M845" s="230" t="s">
        <v>6268</v>
      </c>
      <c r="N845" s="230" t="s">
        <v>26</v>
      </c>
      <c r="Q845" s="230">
        <f>VLOOKUP(M845,LocID!$B$2:$I$1995,8, FALSE)</f>
        <v>399</v>
      </c>
    </row>
    <row r="846" spans="1:17" x14ac:dyDescent="0.25">
      <c r="A846" s="230" t="s">
        <v>8435</v>
      </c>
      <c r="B846" s="230">
        <v>1761</v>
      </c>
      <c r="C846" s="230" t="s">
        <v>5854</v>
      </c>
      <c r="D846" s="230">
        <v>2012.681</v>
      </c>
      <c r="E846" s="230" t="s">
        <v>90</v>
      </c>
      <c r="F846" s="230" t="s">
        <v>1530</v>
      </c>
      <c r="G846" s="230" t="s">
        <v>1525</v>
      </c>
      <c r="H846" s="230" t="s">
        <v>1526</v>
      </c>
      <c r="I846" s="230" t="s">
        <v>219</v>
      </c>
      <c r="J846" s="230" t="s">
        <v>220</v>
      </c>
      <c r="K846" s="230" t="s">
        <v>23</v>
      </c>
      <c r="L846" s="230" t="s">
        <v>1526</v>
      </c>
      <c r="M846" s="230" t="s">
        <v>4509</v>
      </c>
      <c r="N846" s="230" t="s">
        <v>23</v>
      </c>
      <c r="Q846" s="230">
        <f>VLOOKUP(M846,LocID!$B$2:$I$1995,8, FALSE)</f>
        <v>236</v>
      </c>
    </row>
    <row r="847" spans="1:17" x14ac:dyDescent="0.25">
      <c r="A847" s="230" t="s">
        <v>8436</v>
      </c>
      <c r="B847" s="230">
        <v>1762</v>
      </c>
      <c r="C847" s="230" t="s">
        <v>5854</v>
      </c>
      <c r="D847" s="230">
        <v>2012.808</v>
      </c>
      <c r="E847" s="230" t="s">
        <v>90</v>
      </c>
      <c r="F847" s="230" t="s">
        <v>3439</v>
      </c>
      <c r="G847" s="230" t="s">
        <v>3440</v>
      </c>
      <c r="H847" s="230" t="s">
        <v>3294</v>
      </c>
      <c r="I847" s="230" t="s">
        <v>76</v>
      </c>
      <c r="J847" s="230" t="s">
        <v>77</v>
      </c>
      <c r="K847" s="230" t="s">
        <v>23</v>
      </c>
      <c r="L847" s="230" t="s">
        <v>3294</v>
      </c>
      <c r="M847" s="230" t="s">
        <v>4526</v>
      </c>
      <c r="N847" s="230" t="s">
        <v>23</v>
      </c>
      <c r="Q847" s="230">
        <f>VLOOKUP(M847,LocID!$B$2:$I$1995,8, FALSE)</f>
        <v>489</v>
      </c>
    </row>
    <row r="848" spans="1:17" x14ac:dyDescent="0.25">
      <c r="A848" s="230" t="s">
        <v>8437</v>
      </c>
      <c r="B848" s="230">
        <v>1763</v>
      </c>
      <c r="C848" s="230" t="s">
        <v>5854</v>
      </c>
      <c r="D848" s="230">
        <v>2012.884</v>
      </c>
      <c r="E848" s="230" t="s">
        <v>90</v>
      </c>
      <c r="F848" s="230" t="s">
        <v>3441</v>
      </c>
      <c r="G848" s="230" t="s">
        <v>3442</v>
      </c>
      <c r="H848" s="230" t="s">
        <v>3294</v>
      </c>
      <c r="I848" s="230" t="s">
        <v>76</v>
      </c>
      <c r="J848" s="230" t="s">
        <v>77</v>
      </c>
      <c r="K848" s="230" t="s">
        <v>26</v>
      </c>
      <c r="L848" s="230" t="s">
        <v>3294</v>
      </c>
      <c r="M848" s="230" t="s">
        <v>4526</v>
      </c>
      <c r="N848" s="230" t="s">
        <v>26</v>
      </c>
      <c r="Q848" s="230">
        <f>VLOOKUP(M848,LocID!$B$2:$I$1995,8, FALSE)</f>
        <v>489</v>
      </c>
    </row>
    <row r="849" spans="1:17" x14ac:dyDescent="0.25">
      <c r="A849" s="230" t="s">
        <v>8438</v>
      </c>
      <c r="B849" s="230">
        <v>1764</v>
      </c>
      <c r="C849" s="230" t="s">
        <v>5854</v>
      </c>
      <c r="D849" s="230">
        <v>2012.615</v>
      </c>
      <c r="E849" s="230" t="s">
        <v>90</v>
      </c>
      <c r="F849" s="230" t="s">
        <v>223</v>
      </c>
      <c r="G849" s="230" t="s">
        <v>218</v>
      </c>
      <c r="H849" s="230" t="s">
        <v>214</v>
      </c>
      <c r="I849" s="230" t="s">
        <v>219</v>
      </c>
      <c r="J849" s="230" t="s">
        <v>220</v>
      </c>
      <c r="K849" s="230" t="s">
        <v>98</v>
      </c>
      <c r="L849" s="230" t="s">
        <v>214</v>
      </c>
      <c r="M849" s="230" t="s">
        <v>5922</v>
      </c>
      <c r="N849" s="230" t="s">
        <v>98</v>
      </c>
      <c r="Q849" s="230">
        <f>VLOOKUP(M849,LocID!$B$2:$I$1995,8, FALSE)</f>
        <v>24</v>
      </c>
    </row>
    <row r="850" spans="1:17" x14ac:dyDescent="0.25">
      <c r="A850" s="230" t="s">
        <v>8439</v>
      </c>
      <c r="B850" s="230">
        <v>1765</v>
      </c>
      <c r="C850" s="230" t="s">
        <v>5854</v>
      </c>
      <c r="D850" s="230">
        <v>2012.424</v>
      </c>
      <c r="E850" s="230" t="s">
        <v>90</v>
      </c>
      <c r="F850" s="230" t="s">
        <v>3187</v>
      </c>
      <c r="G850" s="230" t="s">
        <v>1018</v>
      </c>
      <c r="H850" s="230" t="s">
        <v>3174</v>
      </c>
      <c r="I850" s="230" t="s">
        <v>122</v>
      </c>
      <c r="J850" s="230" t="s">
        <v>123</v>
      </c>
      <c r="K850" s="230" t="s">
        <v>23</v>
      </c>
      <c r="L850" s="230" t="s">
        <v>3174</v>
      </c>
      <c r="M850" s="230" t="s">
        <v>4525</v>
      </c>
      <c r="N850" s="230" t="s">
        <v>23</v>
      </c>
      <c r="Q850" s="230">
        <f>VLOOKUP(M850,LocID!$B$2:$I$1995,8, FALSE)</f>
        <v>477</v>
      </c>
    </row>
    <row r="851" spans="1:17" x14ac:dyDescent="0.25">
      <c r="A851" s="230" t="s">
        <v>8440</v>
      </c>
      <c r="B851" s="230">
        <v>1766</v>
      </c>
      <c r="C851" s="230" t="s">
        <v>5854</v>
      </c>
      <c r="D851" s="230">
        <v>2012.4190000000001</v>
      </c>
      <c r="E851" s="230" t="s">
        <v>90</v>
      </c>
      <c r="F851" s="230" t="s">
        <v>3004</v>
      </c>
      <c r="G851" s="230" t="s">
        <v>3001</v>
      </c>
      <c r="H851" s="230" t="s">
        <v>3002</v>
      </c>
      <c r="I851" s="230" t="s">
        <v>1475</v>
      </c>
      <c r="J851" s="230" t="s">
        <v>245</v>
      </c>
      <c r="K851" s="230" t="s">
        <v>52</v>
      </c>
      <c r="L851" s="230" t="s">
        <v>3002</v>
      </c>
      <c r="M851" s="230" t="s">
        <v>6312</v>
      </c>
      <c r="N851" s="230" t="s">
        <v>52</v>
      </c>
      <c r="Q851" s="230">
        <f>VLOOKUP(M851,LocID!$B$2:$I$1995,8, FALSE)</f>
        <v>448</v>
      </c>
    </row>
    <row r="852" spans="1:17" x14ac:dyDescent="0.25">
      <c r="A852" s="230" t="s">
        <v>8441</v>
      </c>
      <c r="B852" s="230">
        <v>1767</v>
      </c>
      <c r="C852" s="230" t="s">
        <v>5854</v>
      </c>
      <c r="D852" s="230">
        <v>2012.7550000000001</v>
      </c>
      <c r="E852" s="230" t="s">
        <v>90</v>
      </c>
      <c r="F852" s="230" t="s">
        <v>336</v>
      </c>
      <c r="G852" s="230" t="s">
        <v>337</v>
      </c>
      <c r="H852" s="230" t="s">
        <v>332</v>
      </c>
      <c r="I852" s="230" t="s">
        <v>219</v>
      </c>
      <c r="J852" s="230" t="s">
        <v>220</v>
      </c>
      <c r="K852" s="230" t="s">
        <v>23</v>
      </c>
      <c r="L852" s="230" t="s">
        <v>332</v>
      </c>
      <c r="M852" s="230" t="s">
        <v>4497</v>
      </c>
      <c r="N852" s="230" t="s">
        <v>23</v>
      </c>
      <c r="Q852" s="230">
        <f>VLOOKUP(M852,LocID!$B$2:$I$1995,8, FALSE)</f>
        <v>37</v>
      </c>
    </row>
    <row r="853" spans="1:17" x14ac:dyDescent="0.25">
      <c r="A853" s="230" t="s">
        <v>8442</v>
      </c>
      <c r="B853" s="230">
        <v>1768</v>
      </c>
      <c r="C853" s="230" t="s">
        <v>5854</v>
      </c>
      <c r="D853" s="230">
        <v>2012.8030000000001</v>
      </c>
      <c r="E853" s="230" t="s">
        <v>90</v>
      </c>
      <c r="F853" s="230" t="s">
        <v>3027</v>
      </c>
      <c r="G853" s="230" t="s">
        <v>3025</v>
      </c>
      <c r="H853" s="230" t="s">
        <v>3022</v>
      </c>
      <c r="I853" s="230" t="s">
        <v>76</v>
      </c>
      <c r="J853" s="230" t="s">
        <v>77</v>
      </c>
      <c r="K853" s="230" t="s">
        <v>23</v>
      </c>
      <c r="L853" s="230" t="s">
        <v>3022</v>
      </c>
      <c r="M853" s="230" t="s">
        <v>6316</v>
      </c>
      <c r="N853" s="230" t="s">
        <v>23</v>
      </c>
      <c r="Q853" s="230">
        <f>VLOOKUP(M853,LocID!$B$2:$I$1995,8, FALSE)</f>
        <v>451</v>
      </c>
    </row>
    <row r="854" spans="1:17" x14ac:dyDescent="0.25">
      <c r="A854" s="230" t="s">
        <v>8443</v>
      </c>
      <c r="B854" s="230">
        <v>1769</v>
      </c>
      <c r="C854" s="230" t="s">
        <v>5854</v>
      </c>
      <c r="D854" s="230">
        <v>2012.8630000000001</v>
      </c>
      <c r="E854" s="230" t="s">
        <v>90</v>
      </c>
      <c r="F854" s="230" t="s">
        <v>3063</v>
      </c>
      <c r="G854" s="230" t="s">
        <v>3064</v>
      </c>
      <c r="H854" s="230" t="s">
        <v>3065</v>
      </c>
      <c r="I854" s="230" t="s">
        <v>144</v>
      </c>
      <c r="J854" s="230" t="s">
        <v>51</v>
      </c>
      <c r="K854" s="230" t="s">
        <v>26</v>
      </c>
      <c r="L854" s="230" t="s">
        <v>3065</v>
      </c>
      <c r="M854" s="230" t="s">
        <v>6322</v>
      </c>
      <c r="N854" s="230" t="s">
        <v>26</v>
      </c>
      <c r="Q854" s="230">
        <f>VLOOKUP(M854,LocID!$B$2:$I$1995,8, FALSE)</f>
        <v>459</v>
      </c>
    </row>
    <row r="855" spans="1:17" x14ac:dyDescent="0.25">
      <c r="A855" s="230" t="s">
        <v>6890</v>
      </c>
      <c r="B855" s="230">
        <v>177</v>
      </c>
      <c r="C855" s="230" t="s">
        <v>5854</v>
      </c>
      <c r="D855" s="230">
        <v>2015.0758000000001</v>
      </c>
      <c r="E855" s="230" t="s">
        <v>138</v>
      </c>
      <c r="F855" s="230" t="s">
        <v>1376</v>
      </c>
      <c r="G855" s="230" t="s">
        <v>1375</v>
      </c>
      <c r="H855" s="230" t="s">
        <v>1368</v>
      </c>
      <c r="I855" s="230" t="s">
        <v>76</v>
      </c>
      <c r="J855" s="230" t="s">
        <v>77</v>
      </c>
      <c r="K855" s="230" t="s">
        <v>72</v>
      </c>
      <c r="L855" s="230" t="s">
        <v>1368</v>
      </c>
      <c r="M855" s="230" t="s">
        <v>4506</v>
      </c>
      <c r="N855" s="230" t="s">
        <v>3934</v>
      </c>
      <c r="O855" s="230">
        <v>2</v>
      </c>
      <c r="Q855" s="230">
        <f>VLOOKUP(M855,LocID!$B$2:$I$1995,8, FALSE)</f>
        <v>204</v>
      </c>
    </row>
    <row r="856" spans="1:17" x14ac:dyDescent="0.25">
      <c r="A856" s="230" t="s">
        <v>6890</v>
      </c>
      <c r="B856" s="230">
        <v>177</v>
      </c>
      <c r="C856" s="230" t="s">
        <v>5854</v>
      </c>
      <c r="D856" s="230">
        <v>2015.0758000000001</v>
      </c>
      <c r="E856" s="230" t="s">
        <v>138</v>
      </c>
      <c r="F856" s="230" t="s">
        <v>1376</v>
      </c>
      <c r="G856" s="230" t="s">
        <v>1375</v>
      </c>
      <c r="H856" s="230" t="s">
        <v>1368</v>
      </c>
      <c r="I856" s="230" t="s">
        <v>76</v>
      </c>
      <c r="J856" s="230" t="s">
        <v>77</v>
      </c>
      <c r="K856" s="230" t="s">
        <v>72</v>
      </c>
      <c r="L856" s="230" t="s">
        <v>1368</v>
      </c>
      <c r="M856" s="230" t="s">
        <v>4506</v>
      </c>
      <c r="N856" s="230" t="s">
        <v>23</v>
      </c>
      <c r="O856" s="230">
        <v>1</v>
      </c>
      <c r="Q856" s="230">
        <f>VLOOKUP(M856,LocID!$B$2:$I$1995,8, FALSE)</f>
        <v>204</v>
      </c>
    </row>
    <row r="857" spans="1:17" x14ac:dyDescent="0.25">
      <c r="A857" s="230" t="s">
        <v>8444</v>
      </c>
      <c r="B857" s="230">
        <v>1770</v>
      </c>
      <c r="C857" s="230" t="s">
        <v>5854</v>
      </c>
      <c r="D857" s="230">
        <v>2012.835</v>
      </c>
      <c r="E857" s="230" t="s">
        <v>90</v>
      </c>
      <c r="F857" s="230" t="s">
        <v>3084</v>
      </c>
      <c r="G857" s="230" t="s">
        <v>3080</v>
      </c>
      <c r="H857" s="230" t="s">
        <v>3068</v>
      </c>
      <c r="I857" s="230" t="s">
        <v>107</v>
      </c>
      <c r="J857" s="230" t="s">
        <v>51</v>
      </c>
      <c r="K857" s="230" t="s">
        <v>72</v>
      </c>
      <c r="L857" s="230" t="s">
        <v>3068</v>
      </c>
      <c r="M857" s="230" t="s">
        <v>4523</v>
      </c>
      <c r="N857" s="230" t="s">
        <v>3934</v>
      </c>
      <c r="O857" s="230">
        <v>2</v>
      </c>
      <c r="Q857" s="230">
        <f>VLOOKUP(M857,LocID!$B$2:$I$1995,8, FALSE)</f>
        <v>461</v>
      </c>
    </row>
    <row r="858" spans="1:17" x14ac:dyDescent="0.25">
      <c r="A858" s="230" t="s">
        <v>8444</v>
      </c>
      <c r="B858" s="230">
        <v>1770</v>
      </c>
      <c r="C858" s="230" t="s">
        <v>5854</v>
      </c>
      <c r="D858" s="230">
        <v>2012.835</v>
      </c>
      <c r="E858" s="230" t="s">
        <v>90</v>
      </c>
      <c r="F858" s="230" t="s">
        <v>3084</v>
      </c>
      <c r="G858" s="230" t="s">
        <v>3080</v>
      </c>
      <c r="H858" s="230" t="s">
        <v>3068</v>
      </c>
      <c r="I858" s="230" t="s">
        <v>107</v>
      </c>
      <c r="J858" s="230" t="s">
        <v>51</v>
      </c>
      <c r="K858" s="230" t="s">
        <v>72</v>
      </c>
      <c r="L858" s="230" t="s">
        <v>3068</v>
      </c>
      <c r="M858" s="230" t="s">
        <v>4523</v>
      </c>
      <c r="N858" s="230" t="s">
        <v>23</v>
      </c>
      <c r="O858" s="230">
        <v>1</v>
      </c>
      <c r="Q858" s="230">
        <f>VLOOKUP(M858,LocID!$B$2:$I$1995,8, FALSE)</f>
        <v>461</v>
      </c>
    </row>
    <row r="859" spans="1:17" x14ac:dyDescent="0.25">
      <c r="A859" s="230" t="s">
        <v>8445</v>
      </c>
      <c r="B859" s="230">
        <v>1771</v>
      </c>
      <c r="C859" s="230" t="s">
        <v>5854</v>
      </c>
      <c r="D859" s="230">
        <v>2012.77</v>
      </c>
      <c r="E859" s="230" t="s">
        <v>90</v>
      </c>
      <c r="F859" s="230" t="s">
        <v>4451</v>
      </c>
      <c r="G859" s="230" t="s">
        <v>4449</v>
      </c>
      <c r="H859" s="230" t="s">
        <v>4450</v>
      </c>
      <c r="I859" s="230" t="s">
        <v>165</v>
      </c>
      <c r="J859" s="230" t="s">
        <v>161</v>
      </c>
      <c r="K859" s="230" t="s">
        <v>23</v>
      </c>
      <c r="L859" s="230" t="s">
        <v>4450</v>
      </c>
      <c r="M859" s="230" t="s">
        <v>6452</v>
      </c>
      <c r="N859" s="230" t="s">
        <v>23</v>
      </c>
      <c r="Q859" s="230">
        <f>VLOOKUP(M859,LocID!$B$2:$I$1995,8, FALSE)</f>
        <v>609</v>
      </c>
    </row>
    <row r="860" spans="1:17" x14ac:dyDescent="0.25">
      <c r="A860" s="230" t="s">
        <v>8446</v>
      </c>
      <c r="B860" s="230">
        <v>1772</v>
      </c>
      <c r="C860" s="230" t="s">
        <v>5854</v>
      </c>
      <c r="D860" s="230">
        <v>2012.723</v>
      </c>
      <c r="E860" s="230" t="s">
        <v>90</v>
      </c>
      <c r="F860" s="230" t="s">
        <v>3005</v>
      </c>
      <c r="G860" s="230" t="s">
        <v>3006</v>
      </c>
      <c r="H860" s="230" t="s">
        <v>3002</v>
      </c>
      <c r="I860" s="230" t="s">
        <v>1475</v>
      </c>
      <c r="J860" s="230" t="s">
        <v>245</v>
      </c>
      <c r="K860" s="230" t="s">
        <v>98</v>
      </c>
      <c r="L860" s="230" t="s">
        <v>3002</v>
      </c>
      <c r="M860" s="230" t="s">
        <v>6312</v>
      </c>
      <c r="N860" s="230" t="s">
        <v>98</v>
      </c>
      <c r="Q860" s="230">
        <f>VLOOKUP(M860,LocID!$B$2:$I$1995,8, FALSE)</f>
        <v>448</v>
      </c>
    </row>
    <row r="861" spans="1:17" x14ac:dyDescent="0.25">
      <c r="A861" s="230" t="s">
        <v>8447</v>
      </c>
      <c r="B861" s="230">
        <v>1773</v>
      </c>
      <c r="C861" s="230" t="s">
        <v>5854</v>
      </c>
      <c r="D861" s="230">
        <v>2012.8520000000001</v>
      </c>
      <c r="E861" s="230" t="s">
        <v>90</v>
      </c>
      <c r="F861" s="230" t="s">
        <v>283</v>
      </c>
      <c r="G861" s="230" t="s">
        <v>280</v>
      </c>
      <c r="H861" s="230" t="s">
        <v>271</v>
      </c>
      <c r="I861" s="230" t="s">
        <v>160</v>
      </c>
      <c r="J861" s="230" t="s">
        <v>161</v>
      </c>
      <c r="K861" s="230" t="s">
        <v>98</v>
      </c>
      <c r="L861" s="230" t="s">
        <v>271</v>
      </c>
      <c r="M861" s="230" t="s">
        <v>5930</v>
      </c>
      <c r="N861" s="230" t="s">
        <v>98</v>
      </c>
      <c r="Q861" s="230">
        <f>VLOOKUP(M861,LocID!$B$2:$I$1995,8, FALSE)</f>
        <v>33</v>
      </c>
    </row>
    <row r="862" spans="1:17" x14ac:dyDescent="0.25">
      <c r="A862" s="230" t="s">
        <v>8448</v>
      </c>
      <c r="B862" s="230">
        <v>1774</v>
      </c>
      <c r="C862" s="230" t="s">
        <v>5854</v>
      </c>
      <c r="D862" s="230">
        <v>2011.3240000000001</v>
      </c>
      <c r="E862" s="230" t="s">
        <v>90</v>
      </c>
      <c r="F862" s="230" t="s">
        <v>1273</v>
      </c>
      <c r="G862" s="230" t="s">
        <v>1274</v>
      </c>
      <c r="H862" s="230" t="s">
        <v>1275</v>
      </c>
      <c r="I862" s="230" t="s">
        <v>1276</v>
      </c>
      <c r="J862" s="230" t="s">
        <v>128</v>
      </c>
      <c r="K862" s="230" t="s">
        <v>23</v>
      </c>
      <c r="L862" s="230" t="s">
        <v>1275</v>
      </c>
      <c r="M862" s="230" t="s">
        <v>6069</v>
      </c>
      <c r="N862" s="230" t="s">
        <v>23</v>
      </c>
      <c r="Q862" s="230">
        <f>VLOOKUP(M862,LocID!$B$2:$I$1995,8, FALSE)</f>
        <v>183</v>
      </c>
    </row>
    <row r="863" spans="1:17" x14ac:dyDescent="0.25">
      <c r="A863" s="230" t="s">
        <v>8449</v>
      </c>
      <c r="B863" s="230">
        <v>1775</v>
      </c>
      <c r="C863" s="230" t="s">
        <v>5854</v>
      </c>
      <c r="D863" s="230">
        <v>2012.8330000000001</v>
      </c>
      <c r="E863" s="230" t="s">
        <v>90</v>
      </c>
      <c r="F863" s="230" t="s">
        <v>3819</v>
      </c>
      <c r="G863" s="230" t="s">
        <v>3759</v>
      </c>
      <c r="H863" s="230" t="s">
        <v>3750</v>
      </c>
      <c r="I863" s="230" t="s">
        <v>261</v>
      </c>
      <c r="J863" s="230" t="s">
        <v>123</v>
      </c>
      <c r="K863" s="230" t="s">
        <v>23</v>
      </c>
      <c r="L863" s="230" t="s">
        <v>3750</v>
      </c>
      <c r="M863" s="230" t="s">
        <v>4530</v>
      </c>
      <c r="N863" s="230" t="s">
        <v>23</v>
      </c>
      <c r="Q863" s="230">
        <f>VLOOKUP(M863,LocID!$B$2:$I$1995,8, FALSE)</f>
        <v>513</v>
      </c>
    </row>
    <row r="864" spans="1:17" x14ac:dyDescent="0.25">
      <c r="A864" s="230" t="s">
        <v>8450</v>
      </c>
      <c r="B864" s="230">
        <v>1776</v>
      </c>
      <c r="C864" s="230" t="s">
        <v>5854</v>
      </c>
      <c r="D864" s="230">
        <v>2012.8879999999999</v>
      </c>
      <c r="E864" s="230" t="s">
        <v>90</v>
      </c>
      <c r="F864" s="230" t="s">
        <v>3820</v>
      </c>
      <c r="G864" s="230" t="s">
        <v>3759</v>
      </c>
      <c r="H864" s="230" t="s">
        <v>3750</v>
      </c>
      <c r="I864" s="230" t="s">
        <v>261</v>
      </c>
      <c r="J864" s="230" t="s">
        <v>123</v>
      </c>
      <c r="K864" s="230" t="s">
        <v>23</v>
      </c>
      <c r="L864" s="230" t="s">
        <v>3750</v>
      </c>
      <c r="M864" s="230" t="s">
        <v>4530</v>
      </c>
      <c r="N864" s="230" t="s">
        <v>23</v>
      </c>
      <c r="Q864" s="230">
        <f>VLOOKUP(M864,LocID!$B$2:$I$1995,8, FALSE)</f>
        <v>513</v>
      </c>
    </row>
    <row r="865" spans="1:17" x14ac:dyDescent="0.25">
      <c r="A865" s="230" t="s">
        <v>8451</v>
      </c>
      <c r="B865" s="230">
        <v>1777</v>
      </c>
      <c r="C865" s="230" t="s">
        <v>5854</v>
      </c>
      <c r="D865" s="230">
        <v>2012.88</v>
      </c>
      <c r="E865" s="230" t="s">
        <v>90</v>
      </c>
      <c r="F865" s="230" t="s">
        <v>3821</v>
      </c>
      <c r="G865" s="230" t="s">
        <v>3759</v>
      </c>
      <c r="H865" s="230" t="s">
        <v>3750</v>
      </c>
      <c r="I865" s="230" t="s">
        <v>261</v>
      </c>
      <c r="J865" s="230" t="s">
        <v>123</v>
      </c>
      <c r="K865" s="230" t="s">
        <v>52</v>
      </c>
      <c r="L865" s="230" t="s">
        <v>3750</v>
      </c>
      <c r="M865" s="230" t="s">
        <v>4530</v>
      </c>
      <c r="N865" s="230" t="s">
        <v>52</v>
      </c>
      <c r="Q865" s="230">
        <f>VLOOKUP(M865,LocID!$B$2:$I$1995,8, FALSE)</f>
        <v>513</v>
      </c>
    </row>
    <row r="866" spans="1:17" x14ac:dyDescent="0.25">
      <c r="A866" s="230" t="s">
        <v>8452</v>
      </c>
      <c r="B866" s="230">
        <v>1778</v>
      </c>
      <c r="C866" s="230" t="s">
        <v>5854</v>
      </c>
      <c r="D866" s="230">
        <v>2012.78</v>
      </c>
      <c r="E866" s="230" t="s">
        <v>90</v>
      </c>
      <c r="F866" s="230" t="s">
        <v>2874</v>
      </c>
      <c r="G866" s="230" t="s">
        <v>2860</v>
      </c>
      <c r="H866" s="230" t="s">
        <v>2823</v>
      </c>
      <c r="I866" s="230" t="s">
        <v>122</v>
      </c>
      <c r="J866" s="230" t="s">
        <v>123</v>
      </c>
      <c r="K866" s="230" t="s">
        <v>98</v>
      </c>
      <c r="L866" s="230" t="s">
        <v>2823</v>
      </c>
      <c r="M866" s="230" t="s">
        <v>6295</v>
      </c>
      <c r="N866" s="230" t="s">
        <v>98</v>
      </c>
      <c r="Q866" s="230">
        <f>VLOOKUP(M866,LocID!$B$2:$I$1995,8, FALSE)</f>
        <v>427</v>
      </c>
    </row>
    <row r="867" spans="1:17" x14ac:dyDescent="0.25">
      <c r="A867" s="230" t="s">
        <v>8453</v>
      </c>
      <c r="B867" s="230">
        <v>1779</v>
      </c>
      <c r="C867" s="230" t="s">
        <v>5854</v>
      </c>
      <c r="D867" s="230">
        <v>2012.778</v>
      </c>
      <c r="E867" s="230" t="s">
        <v>90</v>
      </c>
      <c r="F867" s="230" t="s">
        <v>3443</v>
      </c>
      <c r="G867" s="230" t="s">
        <v>3319</v>
      </c>
      <c r="H867" s="230" t="s">
        <v>3294</v>
      </c>
      <c r="I867" s="230" t="s">
        <v>76</v>
      </c>
      <c r="J867" s="230" t="s">
        <v>77</v>
      </c>
      <c r="K867" s="230" t="s">
        <v>52</v>
      </c>
      <c r="L867" s="230" t="s">
        <v>3294</v>
      </c>
      <c r="M867" s="230" t="s">
        <v>4526</v>
      </c>
      <c r="N867" s="230" t="s">
        <v>52</v>
      </c>
      <c r="Q867" s="230">
        <f>VLOOKUP(M867,LocID!$B$2:$I$1995,8, FALSE)</f>
        <v>489</v>
      </c>
    </row>
    <row r="868" spans="1:17" x14ac:dyDescent="0.25">
      <c r="A868" s="230" t="s">
        <v>6891</v>
      </c>
      <c r="B868" s="230">
        <v>178</v>
      </c>
      <c r="C868" s="230" t="s">
        <v>5854</v>
      </c>
      <c r="D868" s="230">
        <v>2015.079</v>
      </c>
      <c r="E868" s="230" t="s">
        <v>138</v>
      </c>
      <c r="F868" s="230" t="s">
        <v>634</v>
      </c>
      <c r="G868" s="230" t="s">
        <v>548</v>
      </c>
      <c r="H868" s="230" t="s">
        <v>533</v>
      </c>
      <c r="I868" s="230" t="s">
        <v>49</v>
      </c>
      <c r="J868" s="230" t="s">
        <v>51</v>
      </c>
      <c r="K868" s="230" t="s">
        <v>23</v>
      </c>
      <c r="L868" s="230" t="s">
        <v>533</v>
      </c>
      <c r="M868" s="230" t="s">
        <v>4499</v>
      </c>
      <c r="N868" s="230" t="s">
        <v>23</v>
      </c>
      <c r="Q868" s="230">
        <f>VLOOKUP(M868,LocID!$B$2:$I$1995,8, FALSE)</f>
        <v>65</v>
      </c>
    </row>
    <row r="869" spans="1:17" x14ac:dyDescent="0.25">
      <c r="A869" s="230" t="s">
        <v>8454</v>
      </c>
      <c r="B869" s="230">
        <v>1780</v>
      </c>
      <c r="C869" s="230" t="s">
        <v>5854</v>
      </c>
      <c r="D869" s="230">
        <v>2012.9459999999999</v>
      </c>
      <c r="E869" s="230" t="s">
        <v>90</v>
      </c>
      <c r="F869" s="230" t="s">
        <v>3444</v>
      </c>
      <c r="G869" s="230" t="s">
        <v>3445</v>
      </c>
      <c r="H869" s="230" t="s">
        <v>3294</v>
      </c>
      <c r="I869" s="230" t="s">
        <v>76</v>
      </c>
      <c r="J869" s="230" t="s">
        <v>77</v>
      </c>
      <c r="K869" s="230" t="s">
        <v>23</v>
      </c>
      <c r="L869" s="230" t="s">
        <v>3294</v>
      </c>
      <c r="M869" s="230" t="s">
        <v>4526</v>
      </c>
      <c r="N869" s="230" t="s">
        <v>23</v>
      </c>
      <c r="Q869" s="230">
        <f>VLOOKUP(M869,LocID!$B$2:$I$1995,8, FALSE)</f>
        <v>489</v>
      </c>
    </row>
    <row r="870" spans="1:17" x14ac:dyDescent="0.25">
      <c r="A870" s="230" t="s">
        <v>8455</v>
      </c>
      <c r="B870" s="230">
        <v>1781</v>
      </c>
      <c r="C870" s="230" t="s">
        <v>5854</v>
      </c>
      <c r="D870" s="230">
        <v>2012.828</v>
      </c>
      <c r="E870" s="230" t="s">
        <v>90</v>
      </c>
      <c r="F870" s="230" t="s">
        <v>3446</v>
      </c>
      <c r="G870" s="230" t="s">
        <v>3401</v>
      </c>
      <c r="H870" s="230" t="s">
        <v>3294</v>
      </c>
      <c r="I870" s="230" t="s">
        <v>76</v>
      </c>
      <c r="J870" s="230" t="s">
        <v>77</v>
      </c>
      <c r="K870" s="230" t="s">
        <v>23</v>
      </c>
      <c r="L870" s="230" t="s">
        <v>3294</v>
      </c>
      <c r="M870" s="230" t="s">
        <v>4526</v>
      </c>
      <c r="N870" s="230" t="s">
        <v>23</v>
      </c>
      <c r="Q870" s="230">
        <f>VLOOKUP(M870,LocID!$B$2:$I$1995,8, FALSE)</f>
        <v>489</v>
      </c>
    </row>
    <row r="871" spans="1:17" x14ac:dyDescent="0.25">
      <c r="A871" s="230" t="s">
        <v>8456</v>
      </c>
      <c r="B871" s="230">
        <v>1782</v>
      </c>
      <c r="C871" s="230" t="s">
        <v>5854</v>
      </c>
      <c r="D871" s="230">
        <v>2012.7370000000001</v>
      </c>
      <c r="E871" s="230" t="s">
        <v>90</v>
      </c>
      <c r="F871" s="230" t="s">
        <v>1177</v>
      </c>
      <c r="G871" s="230" t="s">
        <v>1175</v>
      </c>
      <c r="H871" s="230" t="s">
        <v>1176</v>
      </c>
      <c r="I871" s="230" t="s">
        <v>76</v>
      </c>
      <c r="J871" s="230" t="s">
        <v>77</v>
      </c>
      <c r="K871" s="230" t="s">
        <v>98</v>
      </c>
      <c r="L871" s="230" t="s">
        <v>1176</v>
      </c>
      <c r="M871" s="230" t="s">
        <v>6053</v>
      </c>
      <c r="N871" s="230" t="s">
        <v>98</v>
      </c>
      <c r="Q871" s="230">
        <f>VLOOKUP(M871,LocID!$B$2:$I$1995,8, FALSE)</f>
        <v>164</v>
      </c>
    </row>
    <row r="872" spans="1:17" x14ac:dyDescent="0.25">
      <c r="A872" s="230" t="s">
        <v>8457</v>
      </c>
      <c r="B872" s="230">
        <v>1783</v>
      </c>
      <c r="C872" s="230" t="s">
        <v>5854</v>
      </c>
      <c r="D872" s="230">
        <v>2011.8219999999999</v>
      </c>
      <c r="E872" s="230" t="s">
        <v>90</v>
      </c>
      <c r="F872" s="230" t="s">
        <v>3822</v>
      </c>
      <c r="G872" s="230" t="s">
        <v>3814</v>
      </c>
      <c r="H872" s="230" t="s">
        <v>3750</v>
      </c>
      <c r="I872" s="230" t="s">
        <v>261</v>
      </c>
      <c r="J872" s="230" t="s">
        <v>123</v>
      </c>
      <c r="K872" s="230" t="s">
        <v>52</v>
      </c>
      <c r="L872" s="230" t="s">
        <v>3750</v>
      </c>
      <c r="M872" s="230" t="s">
        <v>4530</v>
      </c>
      <c r="N872" s="230" t="s">
        <v>52</v>
      </c>
      <c r="Q872" s="230">
        <f>VLOOKUP(M872,LocID!$B$2:$I$1995,8, FALSE)</f>
        <v>513</v>
      </c>
    </row>
    <row r="873" spans="1:17" x14ac:dyDescent="0.25">
      <c r="A873" s="230" t="s">
        <v>8458</v>
      </c>
      <c r="B873" s="230">
        <v>1784</v>
      </c>
      <c r="C873" s="230" t="s">
        <v>5854</v>
      </c>
      <c r="D873" s="230">
        <v>2012.675</v>
      </c>
      <c r="E873" s="230" t="s">
        <v>90</v>
      </c>
      <c r="F873" s="230" t="s">
        <v>3950</v>
      </c>
      <c r="G873" s="230" t="s">
        <v>3951</v>
      </c>
      <c r="H873" s="230" t="s">
        <v>3947</v>
      </c>
      <c r="I873" s="230" t="s">
        <v>49</v>
      </c>
      <c r="J873" s="230" t="s">
        <v>51</v>
      </c>
      <c r="K873" s="230" t="s">
        <v>26</v>
      </c>
      <c r="L873" s="230" t="s">
        <v>3947</v>
      </c>
      <c r="M873" s="230" t="s">
        <v>6380</v>
      </c>
      <c r="N873" s="230" t="s">
        <v>26</v>
      </c>
      <c r="Q873" s="230">
        <f>VLOOKUP(M873,LocID!$B$2:$I$1995,8, FALSE)</f>
        <v>531</v>
      </c>
    </row>
    <row r="874" spans="1:17" x14ac:dyDescent="0.25">
      <c r="A874" s="230" t="s">
        <v>8459</v>
      </c>
      <c r="B874" s="230">
        <v>1785</v>
      </c>
      <c r="C874" s="230" t="s">
        <v>5854</v>
      </c>
      <c r="D874" s="230">
        <v>2012.597</v>
      </c>
      <c r="E874" s="230" t="s">
        <v>90</v>
      </c>
      <c r="F874" s="230" t="s">
        <v>3981</v>
      </c>
      <c r="G874" s="230" t="s">
        <v>3973</v>
      </c>
      <c r="H874" s="230" t="s">
        <v>3974</v>
      </c>
      <c r="I874" s="230" t="s">
        <v>673</v>
      </c>
      <c r="J874" s="230" t="s">
        <v>61</v>
      </c>
      <c r="K874" s="230" t="s">
        <v>23</v>
      </c>
      <c r="L874" s="230" t="s">
        <v>3974</v>
      </c>
      <c r="M874" s="230" t="s">
        <v>6385</v>
      </c>
      <c r="N874" s="230" t="s">
        <v>23</v>
      </c>
      <c r="Q874" s="230">
        <f>VLOOKUP(M874,LocID!$B$2:$I$1995,8, FALSE)</f>
        <v>536</v>
      </c>
    </row>
    <row r="875" spans="1:17" x14ac:dyDescent="0.25">
      <c r="A875" s="230" t="s">
        <v>8460</v>
      </c>
      <c r="B875" s="230">
        <v>1786</v>
      </c>
      <c r="C875" s="230" t="s">
        <v>5854</v>
      </c>
      <c r="D875" s="230">
        <v>2012.74</v>
      </c>
      <c r="E875" s="230" t="s">
        <v>90</v>
      </c>
      <c r="F875" s="230" t="s">
        <v>4039</v>
      </c>
      <c r="G875" s="230" t="s">
        <v>4040</v>
      </c>
      <c r="H875" s="230" t="s">
        <v>4038</v>
      </c>
      <c r="I875" s="230" t="s">
        <v>76</v>
      </c>
      <c r="J875" s="230" t="s">
        <v>77</v>
      </c>
      <c r="K875" s="230" t="s">
        <v>26</v>
      </c>
      <c r="L875" s="230" t="s">
        <v>4038</v>
      </c>
      <c r="M875" s="230" t="s">
        <v>6391</v>
      </c>
      <c r="N875" s="230" t="s">
        <v>26</v>
      </c>
      <c r="Q875" s="230">
        <f>VLOOKUP(M875,LocID!$B$2:$I$1995,8, FALSE)</f>
        <v>544</v>
      </c>
    </row>
    <row r="876" spans="1:17" x14ac:dyDescent="0.25">
      <c r="A876" s="230" t="s">
        <v>8461</v>
      </c>
      <c r="B876" s="230">
        <v>1787</v>
      </c>
      <c r="C876" s="230" t="s">
        <v>5854</v>
      </c>
      <c r="D876" s="230">
        <v>2012.7380000000001</v>
      </c>
      <c r="E876" s="230" t="s">
        <v>90</v>
      </c>
      <c r="F876" s="230" t="s">
        <v>1298</v>
      </c>
      <c r="G876" s="230" t="s">
        <v>1299</v>
      </c>
      <c r="H876" s="230" t="s">
        <v>1300</v>
      </c>
      <c r="I876" s="230" t="s">
        <v>1301</v>
      </c>
      <c r="J876" s="230" t="s">
        <v>220</v>
      </c>
      <c r="K876" s="230" t="s">
        <v>52</v>
      </c>
      <c r="L876" s="230" t="s">
        <v>1300</v>
      </c>
      <c r="M876" s="230" t="s">
        <v>6075</v>
      </c>
      <c r="N876" s="230" t="s">
        <v>52</v>
      </c>
      <c r="Q876" s="230">
        <f>VLOOKUP(M876,LocID!$B$2:$I$1995,8, FALSE)</f>
        <v>189</v>
      </c>
    </row>
    <row r="877" spans="1:17" x14ac:dyDescent="0.25">
      <c r="A877" s="230" t="s">
        <v>8462</v>
      </c>
      <c r="B877" s="230">
        <v>1788</v>
      </c>
      <c r="C877" s="230" t="s">
        <v>5854</v>
      </c>
      <c r="D877" s="230">
        <v>2012.94</v>
      </c>
      <c r="E877" s="230" t="s">
        <v>90</v>
      </c>
      <c r="F877" s="230" t="s">
        <v>1559</v>
      </c>
      <c r="G877" s="230" t="s">
        <v>1560</v>
      </c>
      <c r="H877" s="230" t="s">
        <v>1558</v>
      </c>
      <c r="I877" s="230" t="s">
        <v>808</v>
      </c>
      <c r="J877" s="230" t="s">
        <v>61</v>
      </c>
      <c r="K877" s="230" t="s">
        <v>23</v>
      </c>
      <c r="L877" s="230" t="s">
        <v>1558</v>
      </c>
      <c r="M877" s="230" t="s">
        <v>4510</v>
      </c>
      <c r="N877" s="230" t="s">
        <v>23</v>
      </c>
      <c r="Q877" s="230">
        <f>VLOOKUP(M877,LocID!$B$2:$I$1995,8, FALSE)</f>
        <v>243</v>
      </c>
    </row>
    <row r="878" spans="1:17" x14ac:dyDescent="0.25">
      <c r="A878" s="230" t="s">
        <v>8463</v>
      </c>
      <c r="B878" s="230">
        <v>1789</v>
      </c>
      <c r="C878" s="230" t="s">
        <v>5854</v>
      </c>
      <c r="D878" s="230">
        <v>2012.6210000000001</v>
      </c>
      <c r="E878" s="230" t="s">
        <v>90</v>
      </c>
      <c r="F878" s="230" t="s">
        <v>2085</v>
      </c>
      <c r="G878" s="230" t="s">
        <v>2086</v>
      </c>
      <c r="H878" s="230" t="s">
        <v>2087</v>
      </c>
      <c r="I878" s="230" t="s">
        <v>516</v>
      </c>
      <c r="J878" s="230" t="s">
        <v>61</v>
      </c>
      <c r="K878" s="230" t="s">
        <v>52</v>
      </c>
      <c r="L878" s="230" t="s">
        <v>2087</v>
      </c>
      <c r="M878" s="230" t="s">
        <v>6214</v>
      </c>
      <c r="N878" s="230" t="s">
        <v>52</v>
      </c>
      <c r="Q878" s="230">
        <f>VLOOKUP(M878,LocID!$B$2:$I$1995,8, FALSE)</f>
        <v>339</v>
      </c>
    </row>
    <row r="879" spans="1:17" x14ac:dyDescent="0.25">
      <c r="A879" s="230" t="s">
        <v>6892</v>
      </c>
      <c r="B879" s="230">
        <v>179</v>
      </c>
      <c r="C879" s="230" t="s">
        <v>5854</v>
      </c>
      <c r="D879" s="230">
        <v>2015.0871999999999</v>
      </c>
      <c r="E879" s="230" t="s">
        <v>138</v>
      </c>
      <c r="F879" s="230" t="s">
        <v>948</v>
      </c>
      <c r="G879" s="230" t="s">
        <v>949</v>
      </c>
      <c r="H879" s="230" t="s">
        <v>936</v>
      </c>
      <c r="I879" s="230" t="s">
        <v>60</v>
      </c>
      <c r="J879" s="230" t="s">
        <v>61</v>
      </c>
      <c r="K879" s="230" t="s">
        <v>188</v>
      </c>
      <c r="L879" s="230" t="s">
        <v>936</v>
      </c>
      <c r="M879" s="230" t="s">
        <v>6005</v>
      </c>
      <c r="N879" s="230" t="s">
        <v>188</v>
      </c>
      <c r="Q879" s="230">
        <f>VLOOKUP(M879,LocID!$B$2:$I$1995,8, FALSE)</f>
        <v>113</v>
      </c>
    </row>
    <row r="880" spans="1:17" x14ac:dyDescent="0.25">
      <c r="A880" s="230" t="s">
        <v>8464</v>
      </c>
      <c r="B880" s="230">
        <v>1790</v>
      </c>
      <c r="C880" s="230" t="s">
        <v>5854</v>
      </c>
      <c r="D880" s="230">
        <v>2012.5260000000001</v>
      </c>
      <c r="E880" s="230" t="s">
        <v>90</v>
      </c>
      <c r="F880" s="230" t="s">
        <v>2633</v>
      </c>
      <c r="G880" s="230" t="s">
        <v>2634</v>
      </c>
      <c r="H880" s="230" t="s">
        <v>2635</v>
      </c>
      <c r="I880" s="230" t="s">
        <v>2636</v>
      </c>
      <c r="J880" s="230" t="s">
        <v>220</v>
      </c>
      <c r="K880" s="230" t="s">
        <v>52</v>
      </c>
      <c r="L880" s="230" t="s">
        <v>2635</v>
      </c>
      <c r="M880" s="230" t="s">
        <v>6259</v>
      </c>
      <c r="N880" s="230" t="s">
        <v>52</v>
      </c>
      <c r="Q880" s="230">
        <f>VLOOKUP(M880,LocID!$B$2:$I$1995,8, FALSE)</f>
        <v>390</v>
      </c>
    </row>
    <row r="881" spans="1:17" x14ac:dyDescent="0.25">
      <c r="A881" s="230" t="s">
        <v>8465</v>
      </c>
      <c r="B881" s="230">
        <v>1791</v>
      </c>
      <c r="C881" s="230" t="s">
        <v>5854</v>
      </c>
      <c r="D881" s="230">
        <v>2012.8810000000001</v>
      </c>
      <c r="E881" s="230" t="s">
        <v>90</v>
      </c>
      <c r="F881" s="230" t="s">
        <v>757</v>
      </c>
      <c r="G881" s="230" t="s">
        <v>737</v>
      </c>
      <c r="H881" s="230" t="s">
        <v>738</v>
      </c>
      <c r="I881" s="230" t="s">
        <v>739</v>
      </c>
      <c r="J881" s="230" t="s">
        <v>740</v>
      </c>
      <c r="K881" s="230" t="s">
        <v>98</v>
      </c>
      <c r="L881" s="230" t="s">
        <v>738</v>
      </c>
      <c r="M881" s="377" t="s">
        <v>11294</v>
      </c>
      <c r="N881" s="230" t="s">
        <v>98</v>
      </c>
      <c r="Q881" s="230">
        <f>VLOOKUP(M881,LocID!$B$2:$I$1995,8, FALSE)</f>
        <v>758</v>
      </c>
    </row>
    <row r="882" spans="1:17" x14ac:dyDescent="0.25">
      <c r="A882" s="230" t="s">
        <v>8466</v>
      </c>
      <c r="B882" s="230">
        <v>1792</v>
      </c>
      <c r="C882" s="230" t="s">
        <v>5854</v>
      </c>
      <c r="D882" s="230">
        <v>2012.741</v>
      </c>
      <c r="E882" s="230" t="s">
        <v>90</v>
      </c>
      <c r="F882" s="230" t="s">
        <v>758</v>
      </c>
      <c r="G882" s="230" t="s">
        <v>737</v>
      </c>
      <c r="H882" s="230" t="s">
        <v>738</v>
      </c>
      <c r="I882" s="230" t="s">
        <v>739</v>
      </c>
      <c r="J882" s="230" t="s">
        <v>740</v>
      </c>
      <c r="K882" s="230" t="s">
        <v>52</v>
      </c>
      <c r="L882" s="230" t="s">
        <v>738</v>
      </c>
      <c r="M882" s="377" t="s">
        <v>11294</v>
      </c>
      <c r="N882" s="230" t="s">
        <v>52</v>
      </c>
      <c r="Q882" s="230">
        <f>VLOOKUP(M882,LocID!$B$2:$I$1995,8, FALSE)</f>
        <v>758</v>
      </c>
    </row>
    <row r="883" spans="1:17" x14ac:dyDescent="0.25">
      <c r="A883" s="230" t="s">
        <v>8467</v>
      </c>
      <c r="B883" s="230">
        <v>1793</v>
      </c>
      <c r="C883" s="230" t="s">
        <v>5854</v>
      </c>
      <c r="D883" s="230">
        <v>2012.5930000000001</v>
      </c>
      <c r="E883" s="230" t="s">
        <v>90</v>
      </c>
      <c r="F883" s="230" t="s">
        <v>3214</v>
      </c>
      <c r="G883" s="230" t="s">
        <v>3207</v>
      </c>
      <c r="H883" s="230" t="s">
        <v>3202</v>
      </c>
      <c r="I883" s="230" t="s">
        <v>660</v>
      </c>
      <c r="J883" s="230" t="s">
        <v>245</v>
      </c>
      <c r="K883" s="230" t="s">
        <v>98</v>
      </c>
      <c r="L883" s="230" t="s">
        <v>3202</v>
      </c>
      <c r="M883" s="230" t="s">
        <v>6337</v>
      </c>
      <c r="N883" s="230" t="s">
        <v>98</v>
      </c>
      <c r="Q883" s="230">
        <f>VLOOKUP(M883,LocID!$B$2:$I$1995,8, FALSE)</f>
        <v>479</v>
      </c>
    </row>
    <row r="884" spans="1:17" x14ac:dyDescent="0.25">
      <c r="A884" s="230" t="s">
        <v>8468</v>
      </c>
      <c r="B884" s="230">
        <v>1794</v>
      </c>
      <c r="C884" s="230" t="s">
        <v>5854</v>
      </c>
      <c r="D884" s="230">
        <v>2012.59</v>
      </c>
      <c r="E884" s="230" t="s">
        <v>90</v>
      </c>
      <c r="F884" s="230" t="s">
        <v>3550</v>
      </c>
      <c r="G884" s="230" t="s">
        <v>2704</v>
      </c>
      <c r="H884" s="230" t="s">
        <v>3531</v>
      </c>
      <c r="I884" s="230" t="s">
        <v>76</v>
      </c>
      <c r="J884" s="230" t="s">
        <v>77</v>
      </c>
      <c r="K884" s="230" t="s">
        <v>52</v>
      </c>
      <c r="L884" s="230" t="s">
        <v>3531</v>
      </c>
      <c r="M884" s="230" t="s">
        <v>6348</v>
      </c>
      <c r="N884" s="230" t="s">
        <v>52</v>
      </c>
      <c r="Q884" s="230">
        <f>VLOOKUP(M884,LocID!$B$2:$I$1995,8, FALSE)</f>
        <v>491</v>
      </c>
    </row>
    <row r="885" spans="1:17" x14ac:dyDescent="0.25">
      <c r="A885" s="230" t="s">
        <v>8469</v>
      </c>
      <c r="B885" s="230">
        <v>1795</v>
      </c>
      <c r="C885" s="230" t="s">
        <v>5854</v>
      </c>
      <c r="D885" s="230">
        <v>2012.47</v>
      </c>
      <c r="E885" s="230" t="s">
        <v>90</v>
      </c>
      <c r="F885" s="230" t="s">
        <v>4431</v>
      </c>
      <c r="G885" s="230" t="s">
        <v>4428</v>
      </c>
      <c r="H885" s="230" t="s">
        <v>4429</v>
      </c>
      <c r="I885" s="230" t="s">
        <v>49</v>
      </c>
      <c r="J885" s="230" t="s">
        <v>51</v>
      </c>
      <c r="K885" s="230" t="s">
        <v>26</v>
      </c>
      <c r="L885" s="230" t="s">
        <v>4429</v>
      </c>
      <c r="M885" s="230" t="s">
        <v>6448</v>
      </c>
      <c r="N885" s="230" t="s">
        <v>26</v>
      </c>
      <c r="Q885" s="230">
        <f>VLOOKUP(M885,LocID!$B$2:$I$1995,8, FALSE)</f>
        <v>604</v>
      </c>
    </row>
    <row r="886" spans="1:17" x14ac:dyDescent="0.25">
      <c r="A886" s="230" t="s">
        <v>8470</v>
      </c>
      <c r="B886" s="230">
        <v>1796</v>
      </c>
      <c r="C886" s="230" t="s">
        <v>5854</v>
      </c>
      <c r="D886" s="230">
        <v>2012.4069999999999</v>
      </c>
      <c r="E886" s="230" t="s">
        <v>90</v>
      </c>
      <c r="F886" s="230" t="s">
        <v>2925</v>
      </c>
      <c r="G886" s="230" t="s">
        <v>2926</v>
      </c>
      <c r="H886" s="230" t="s">
        <v>2927</v>
      </c>
      <c r="I886" s="230" t="s">
        <v>261</v>
      </c>
      <c r="J886" s="230" t="s">
        <v>123</v>
      </c>
      <c r="K886" s="230" t="s">
        <v>72</v>
      </c>
      <c r="L886" s="230" t="s">
        <v>2927</v>
      </c>
      <c r="M886" s="230" t="s">
        <v>4519</v>
      </c>
      <c r="N886" s="230" t="s">
        <v>3934</v>
      </c>
      <c r="O886" s="230">
        <v>2</v>
      </c>
      <c r="Q886" s="230">
        <f>VLOOKUP(M886,LocID!$B$2:$I$1995,8, FALSE)</f>
        <v>432</v>
      </c>
    </row>
    <row r="887" spans="1:17" x14ac:dyDescent="0.25">
      <c r="A887" s="230" t="s">
        <v>8470</v>
      </c>
      <c r="B887" s="230">
        <v>1796</v>
      </c>
      <c r="C887" s="230" t="s">
        <v>5854</v>
      </c>
      <c r="D887" s="230">
        <v>2012.4069999999999</v>
      </c>
      <c r="E887" s="230" t="s">
        <v>90</v>
      </c>
      <c r="F887" s="230" t="s">
        <v>2925</v>
      </c>
      <c r="G887" s="230" t="s">
        <v>2926</v>
      </c>
      <c r="H887" s="230" t="s">
        <v>2927</v>
      </c>
      <c r="I887" s="230" t="s">
        <v>261</v>
      </c>
      <c r="J887" s="230" t="s">
        <v>123</v>
      </c>
      <c r="K887" s="230" t="s">
        <v>72</v>
      </c>
      <c r="L887" s="230" t="s">
        <v>2927</v>
      </c>
      <c r="M887" s="230" t="s">
        <v>4519</v>
      </c>
      <c r="N887" s="230" t="s">
        <v>23</v>
      </c>
      <c r="O887" s="230">
        <v>1</v>
      </c>
      <c r="Q887" s="230">
        <f>VLOOKUP(M887,LocID!$B$2:$I$1995,8, FALSE)</f>
        <v>432</v>
      </c>
    </row>
    <row r="888" spans="1:17" x14ac:dyDescent="0.25">
      <c r="A888" s="230" t="s">
        <v>8471</v>
      </c>
      <c r="B888" s="230">
        <v>1797</v>
      </c>
      <c r="C888" s="230" t="s">
        <v>5854</v>
      </c>
      <c r="D888" s="230">
        <v>2012.9670000000001</v>
      </c>
      <c r="E888" s="230" t="s">
        <v>90</v>
      </c>
      <c r="F888" s="230" t="s">
        <v>1768</v>
      </c>
      <c r="G888" s="230" t="s">
        <v>1769</v>
      </c>
      <c r="H888" s="230" t="s">
        <v>1770</v>
      </c>
      <c r="I888" s="230" t="s">
        <v>107</v>
      </c>
      <c r="J888" s="230" t="s">
        <v>51</v>
      </c>
      <c r="K888" s="230" t="s">
        <v>23</v>
      </c>
      <c r="L888" s="230" t="s">
        <v>1771</v>
      </c>
      <c r="M888" s="230" t="s">
        <v>6167</v>
      </c>
      <c r="N888" s="230" t="s">
        <v>23</v>
      </c>
      <c r="Q888" s="230">
        <f>VLOOKUP(M888,LocID!$B$2:$I$1995,8, FALSE)</f>
        <v>290</v>
      </c>
    </row>
    <row r="889" spans="1:17" x14ac:dyDescent="0.25">
      <c r="A889" s="230" t="s">
        <v>8472</v>
      </c>
      <c r="B889" s="230">
        <v>1798</v>
      </c>
      <c r="C889" s="230" t="s">
        <v>5854</v>
      </c>
      <c r="D889" s="230">
        <v>2012.674</v>
      </c>
      <c r="E889" s="230" t="s">
        <v>90</v>
      </c>
      <c r="F889" s="230" t="s">
        <v>4473</v>
      </c>
      <c r="G889" s="230" t="s">
        <v>4474</v>
      </c>
      <c r="H889" s="230" t="s">
        <v>4472</v>
      </c>
      <c r="I889" s="230" t="s">
        <v>320</v>
      </c>
      <c r="J889" s="230" t="s">
        <v>51</v>
      </c>
      <c r="K889" s="230" t="s">
        <v>23</v>
      </c>
      <c r="L889" s="230" t="s">
        <v>4472</v>
      </c>
      <c r="M889" s="230" t="s">
        <v>6459</v>
      </c>
      <c r="N889" s="230" t="s">
        <v>23</v>
      </c>
      <c r="Q889" s="230">
        <f>VLOOKUP(M889,LocID!$B$2:$I$1995,8, FALSE)</f>
        <v>617</v>
      </c>
    </row>
    <row r="890" spans="1:17" x14ac:dyDescent="0.25">
      <c r="A890" s="230" t="s">
        <v>8473</v>
      </c>
      <c r="B890" s="230">
        <v>1799</v>
      </c>
      <c r="C890" s="230" t="s">
        <v>5854</v>
      </c>
      <c r="D890" s="230">
        <v>2012.9780000000001</v>
      </c>
      <c r="E890" s="230" t="s">
        <v>90</v>
      </c>
      <c r="F890" s="230" t="s">
        <v>1921</v>
      </c>
      <c r="G890" s="230" t="s">
        <v>830</v>
      </c>
      <c r="H890" s="230" t="s">
        <v>1922</v>
      </c>
      <c r="I890" s="230" t="s">
        <v>20</v>
      </c>
      <c r="J890" s="230" t="s">
        <v>22</v>
      </c>
      <c r="K890" s="230" t="s">
        <v>52</v>
      </c>
      <c r="L890" s="230" t="s">
        <v>1922</v>
      </c>
      <c r="M890" s="230" t="s">
        <v>6185</v>
      </c>
      <c r="N890" s="230" t="s">
        <v>52</v>
      </c>
      <c r="Q890" s="230">
        <f>VLOOKUP(M890,LocID!$B$2:$I$1995,8, FALSE)</f>
        <v>618</v>
      </c>
    </row>
    <row r="891" spans="1:17" x14ac:dyDescent="0.25">
      <c r="A891" s="230" t="s">
        <v>6731</v>
      </c>
      <c r="B891" s="230">
        <v>18</v>
      </c>
      <c r="C891" s="230" t="s">
        <v>5854</v>
      </c>
      <c r="D891" s="230">
        <v>2015.0539000000001</v>
      </c>
      <c r="E891" s="230" t="s">
        <v>253</v>
      </c>
      <c r="F891" s="230" t="s">
        <v>619</v>
      </c>
      <c r="H891" s="230" t="s">
        <v>533</v>
      </c>
      <c r="I891" s="230" t="s">
        <v>49</v>
      </c>
      <c r="J891" s="230" t="s">
        <v>51</v>
      </c>
      <c r="K891" s="230" t="s">
        <v>188</v>
      </c>
      <c r="L891" s="230" t="s">
        <v>533</v>
      </c>
      <c r="M891" s="230" t="s">
        <v>4499</v>
      </c>
      <c r="N891" s="230" t="s">
        <v>188</v>
      </c>
      <c r="Q891" s="230">
        <f>VLOOKUP(M891,LocID!$B$2:$I$1995,8, FALSE)</f>
        <v>65</v>
      </c>
    </row>
    <row r="892" spans="1:17" x14ac:dyDescent="0.25">
      <c r="A892" s="230" t="s">
        <v>6893</v>
      </c>
      <c r="B892" s="230">
        <v>180</v>
      </c>
      <c r="C892" s="230" t="s">
        <v>5854</v>
      </c>
      <c r="D892" s="230">
        <v>2015.0817</v>
      </c>
      <c r="E892" s="230" t="s">
        <v>138</v>
      </c>
      <c r="F892" s="230" t="s">
        <v>387</v>
      </c>
      <c r="G892" s="230" t="s">
        <v>388</v>
      </c>
      <c r="H892" s="230" t="s">
        <v>383</v>
      </c>
      <c r="I892" s="230" t="s">
        <v>384</v>
      </c>
      <c r="J892" s="230" t="s">
        <v>220</v>
      </c>
      <c r="K892" s="230" t="s">
        <v>23</v>
      </c>
      <c r="L892" s="230" t="s">
        <v>383</v>
      </c>
      <c r="M892" s="230" t="s">
        <v>5938</v>
      </c>
      <c r="N892" s="230" t="s">
        <v>23</v>
      </c>
      <c r="Q892" s="230">
        <f>VLOOKUP(M892,LocID!$B$2:$I$1995,8, FALSE)</f>
        <v>43</v>
      </c>
    </row>
    <row r="893" spans="1:17" x14ac:dyDescent="0.25">
      <c r="A893" s="230" t="s">
        <v>8474</v>
      </c>
      <c r="B893" s="230">
        <v>1800</v>
      </c>
      <c r="C893" s="230" t="s">
        <v>5854</v>
      </c>
      <c r="D893" s="230">
        <v>2013.0108</v>
      </c>
      <c r="E893" s="230" t="s">
        <v>62</v>
      </c>
      <c r="F893" s="230" t="s">
        <v>586</v>
      </c>
      <c r="G893" s="230" t="s">
        <v>587</v>
      </c>
      <c r="H893" s="230" t="s">
        <v>533</v>
      </c>
      <c r="I893" s="230" t="s">
        <v>49</v>
      </c>
      <c r="J893" s="230" t="s">
        <v>51</v>
      </c>
      <c r="K893" s="230" t="s">
        <v>23</v>
      </c>
      <c r="L893" s="230" t="s">
        <v>533</v>
      </c>
      <c r="M893" s="230" t="s">
        <v>4499</v>
      </c>
      <c r="N893" s="230" t="s">
        <v>23</v>
      </c>
      <c r="Q893" s="230">
        <f>VLOOKUP(M893,LocID!$B$2:$I$1995,8, FALSE)</f>
        <v>65</v>
      </c>
    </row>
    <row r="894" spans="1:17" x14ac:dyDescent="0.25">
      <c r="A894" s="230" t="s">
        <v>8475</v>
      </c>
      <c r="B894" s="230">
        <v>1801</v>
      </c>
      <c r="C894" s="230" t="s">
        <v>5854</v>
      </c>
      <c r="D894" s="230">
        <v>2012.932</v>
      </c>
      <c r="E894" s="230" t="s">
        <v>62</v>
      </c>
      <c r="F894" s="230" t="s">
        <v>102</v>
      </c>
      <c r="G894" s="230" t="s">
        <v>100</v>
      </c>
      <c r="H894" s="230" t="s">
        <v>101</v>
      </c>
      <c r="I894" s="230" t="s">
        <v>76</v>
      </c>
      <c r="J894" s="230" t="s">
        <v>77</v>
      </c>
      <c r="K894" s="230" t="s">
        <v>72</v>
      </c>
      <c r="L894" s="230" t="s">
        <v>101</v>
      </c>
      <c r="M894" s="230" t="s">
        <v>4496</v>
      </c>
      <c r="N894" s="230" t="s">
        <v>3934</v>
      </c>
      <c r="O894" s="230">
        <v>2</v>
      </c>
      <c r="Q894" s="230">
        <f>VLOOKUP(M894,LocID!$B$2:$I$1995,8, FALSE)</f>
        <v>7</v>
      </c>
    </row>
    <row r="895" spans="1:17" x14ac:dyDescent="0.25">
      <c r="A895" s="230" t="s">
        <v>8475</v>
      </c>
      <c r="B895" s="230">
        <v>1801</v>
      </c>
      <c r="C895" s="230" t="s">
        <v>5854</v>
      </c>
      <c r="D895" s="230">
        <v>2012.932</v>
      </c>
      <c r="E895" s="230" t="s">
        <v>62</v>
      </c>
      <c r="F895" s="230" t="s">
        <v>102</v>
      </c>
      <c r="G895" s="230" t="s">
        <v>100</v>
      </c>
      <c r="H895" s="230" t="s">
        <v>101</v>
      </c>
      <c r="I895" s="230" t="s">
        <v>76</v>
      </c>
      <c r="J895" s="230" t="s">
        <v>77</v>
      </c>
      <c r="K895" s="230" t="s">
        <v>72</v>
      </c>
      <c r="L895" s="230" t="s">
        <v>101</v>
      </c>
      <c r="M895" s="230" t="s">
        <v>4496</v>
      </c>
      <c r="N895" s="230" t="s">
        <v>23</v>
      </c>
      <c r="O895" s="230">
        <v>1</v>
      </c>
      <c r="Q895" s="230">
        <f>VLOOKUP(M895,LocID!$B$2:$I$1995,8, FALSE)</f>
        <v>7</v>
      </c>
    </row>
    <row r="896" spans="1:17" x14ac:dyDescent="0.25">
      <c r="A896" s="230" t="s">
        <v>8476</v>
      </c>
      <c r="B896" s="230">
        <v>1802</v>
      </c>
      <c r="C896" s="230" t="s">
        <v>5854</v>
      </c>
      <c r="D896" s="230">
        <v>2013.0085999999999</v>
      </c>
      <c r="E896" s="230" t="s">
        <v>62</v>
      </c>
      <c r="F896" s="230" t="s">
        <v>134</v>
      </c>
      <c r="G896" s="230" t="s">
        <v>135</v>
      </c>
      <c r="H896" s="230" t="s">
        <v>126</v>
      </c>
      <c r="I896" s="230" t="s">
        <v>127</v>
      </c>
      <c r="J896" s="230" t="s">
        <v>128</v>
      </c>
      <c r="K896" s="230" t="s">
        <v>52</v>
      </c>
      <c r="L896" s="230" t="s">
        <v>126</v>
      </c>
      <c r="M896" s="230" t="s">
        <v>5907</v>
      </c>
      <c r="N896" s="230" t="s">
        <v>52</v>
      </c>
      <c r="Q896" s="230">
        <f>VLOOKUP(M896,LocID!$B$2:$I$1995,8, FALSE)</f>
        <v>10</v>
      </c>
    </row>
    <row r="897" spans="1:17" x14ac:dyDescent="0.25">
      <c r="A897" s="230" t="s">
        <v>8477</v>
      </c>
      <c r="B897" s="230">
        <v>1803</v>
      </c>
      <c r="C897" s="230" t="s">
        <v>5854</v>
      </c>
      <c r="D897" s="230">
        <v>2013.0121999999999</v>
      </c>
      <c r="E897" s="230" t="s">
        <v>62</v>
      </c>
      <c r="F897" s="230" t="s">
        <v>2547</v>
      </c>
      <c r="G897" s="230" t="s">
        <v>2467</v>
      </c>
      <c r="H897" s="230" t="s">
        <v>2414</v>
      </c>
      <c r="I897" s="230" t="s">
        <v>76</v>
      </c>
      <c r="J897" s="230" t="s">
        <v>77</v>
      </c>
      <c r="K897" s="230" t="s">
        <v>26</v>
      </c>
      <c r="L897" s="230" t="s">
        <v>2414</v>
      </c>
      <c r="M897" s="230" t="s">
        <v>4518</v>
      </c>
      <c r="N897" s="230" t="s">
        <v>26</v>
      </c>
      <c r="Q897" s="230">
        <f>VLOOKUP(M897,LocID!$B$2:$I$1995,8, FALSE)</f>
        <v>387</v>
      </c>
    </row>
    <row r="898" spans="1:17" x14ac:dyDescent="0.25">
      <c r="A898" s="230" t="s">
        <v>8478</v>
      </c>
      <c r="B898" s="230">
        <v>1804</v>
      </c>
      <c r="C898" s="230" t="s">
        <v>5854</v>
      </c>
      <c r="D898" s="230">
        <v>2013.0272</v>
      </c>
      <c r="E898" s="230" t="s">
        <v>62</v>
      </c>
      <c r="F898" s="230" t="s">
        <v>4420</v>
      </c>
      <c r="G898" s="230" t="s">
        <v>4421</v>
      </c>
      <c r="H898" s="230" t="s">
        <v>4422</v>
      </c>
      <c r="I898" s="230" t="s">
        <v>122</v>
      </c>
      <c r="J898" s="230" t="s">
        <v>123</v>
      </c>
      <c r="K898" s="230" t="s">
        <v>23</v>
      </c>
      <c r="L898" s="230" t="s">
        <v>4422</v>
      </c>
      <c r="M898" s="230" t="s">
        <v>6447</v>
      </c>
      <c r="N898" s="230" t="s">
        <v>23</v>
      </c>
      <c r="Q898" s="230">
        <f>VLOOKUP(M898,LocID!$B$2:$I$1995,8, FALSE)</f>
        <v>603</v>
      </c>
    </row>
    <row r="899" spans="1:17" x14ac:dyDescent="0.25">
      <c r="A899" s="230" t="s">
        <v>8479</v>
      </c>
      <c r="B899" s="230">
        <v>1805</v>
      </c>
      <c r="C899" s="230" t="s">
        <v>5854</v>
      </c>
      <c r="D899" s="230">
        <v>2012.742</v>
      </c>
      <c r="E899" s="230" t="s">
        <v>62</v>
      </c>
      <c r="F899" s="230" t="s">
        <v>2769</v>
      </c>
      <c r="G899" s="230" t="s">
        <v>2766</v>
      </c>
      <c r="H899" s="230" t="s">
        <v>2764</v>
      </c>
      <c r="I899" s="230" t="s">
        <v>1276</v>
      </c>
      <c r="J899" s="230" t="s">
        <v>128</v>
      </c>
      <c r="K899" s="230" t="s">
        <v>52</v>
      </c>
      <c r="L899" s="230" t="s">
        <v>2764</v>
      </c>
      <c r="M899" s="230" t="s">
        <v>6282</v>
      </c>
      <c r="N899" s="230" t="s">
        <v>52</v>
      </c>
      <c r="Q899" s="230">
        <f>VLOOKUP(M899,LocID!$B$2:$I$1995,8, FALSE)</f>
        <v>414</v>
      </c>
    </row>
    <row r="900" spans="1:17" x14ac:dyDescent="0.25">
      <c r="A900" s="230" t="s">
        <v>8480</v>
      </c>
      <c r="B900" s="230">
        <v>1806</v>
      </c>
      <c r="C900" s="230" t="s">
        <v>5854</v>
      </c>
      <c r="D900" s="230">
        <v>2013.0016000000001</v>
      </c>
      <c r="E900" s="230" t="s">
        <v>62</v>
      </c>
      <c r="F900" s="230" t="s">
        <v>284</v>
      </c>
      <c r="G900" s="230" t="s">
        <v>278</v>
      </c>
      <c r="H900" s="230" t="s">
        <v>271</v>
      </c>
      <c r="I900" s="230" t="s">
        <v>160</v>
      </c>
      <c r="J900" s="230" t="s">
        <v>161</v>
      </c>
      <c r="K900" s="230" t="s">
        <v>98</v>
      </c>
      <c r="L900" s="230" t="s">
        <v>271</v>
      </c>
      <c r="M900" s="230" t="s">
        <v>5930</v>
      </c>
      <c r="N900" s="230" t="s">
        <v>98</v>
      </c>
      <c r="Q900" s="230">
        <f>VLOOKUP(M900,LocID!$B$2:$I$1995,8, FALSE)</f>
        <v>33</v>
      </c>
    </row>
    <row r="901" spans="1:17" x14ac:dyDescent="0.25">
      <c r="A901" s="230" t="s">
        <v>8481</v>
      </c>
      <c r="B901" s="230">
        <v>1807</v>
      </c>
      <c r="C901" s="230" t="s">
        <v>5854</v>
      </c>
      <c r="D901" s="230">
        <v>2012.9849999999999</v>
      </c>
      <c r="E901" s="230" t="s">
        <v>62</v>
      </c>
      <c r="F901" s="230" t="s">
        <v>2548</v>
      </c>
      <c r="G901" s="230" t="s">
        <v>2423</v>
      </c>
      <c r="H901" s="230" t="s">
        <v>2414</v>
      </c>
      <c r="I901" s="230" t="s">
        <v>76</v>
      </c>
      <c r="J901" s="230" t="s">
        <v>77</v>
      </c>
      <c r="K901" s="230" t="s">
        <v>23</v>
      </c>
      <c r="L901" s="230" t="s">
        <v>2414</v>
      </c>
      <c r="M901" s="230" t="s">
        <v>4518</v>
      </c>
      <c r="N901" s="230" t="s">
        <v>23</v>
      </c>
      <c r="Q901" s="230">
        <f>VLOOKUP(M901,LocID!$B$2:$I$1995,8, FALSE)</f>
        <v>387</v>
      </c>
    </row>
    <row r="902" spans="1:17" x14ac:dyDescent="0.25">
      <c r="A902" s="230" t="s">
        <v>8482</v>
      </c>
      <c r="B902" s="230">
        <v>1808</v>
      </c>
      <c r="C902" s="230" t="s">
        <v>5854</v>
      </c>
      <c r="D902" s="230">
        <v>2013.0208</v>
      </c>
      <c r="E902" s="230" t="s">
        <v>62</v>
      </c>
      <c r="F902" s="230" t="s">
        <v>4319</v>
      </c>
      <c r="G902" s="230" t="s">
        <v>4317</v>
      </c>
      <c r="H902" s="230" t="s">
        <v>2997</v>
      </c>
      <c r="I902" s="230" t="s">
        <v>2996</v>
      </c>
      <c r="J902" s="230" t="s">
        <v>51</v>
      </c>
      <c r="K902" s="230" t="s">
        <v>52</v>
      </c>
      <c r="L902" s="230" t="s">
        <v>2997</v>
      </c>
      <c r="M902" s="230" t="s">
        <v>4536</v>
      </c>
      <c r="N902" s="230" t="s">
        <v>52</v>
      </c>
      <c r="Q902" s="230">
        <f>VLOOKUP(M902,LocID!$B$2:$I$1995,8, FALSE)</f>
        <v>447</v>
      </c>
    </row>
    <row r="903" spans="1:17" x14ac:dyDescent="0.25">
      <c r="A903" s="230" t="s">
        <v>8483</v>
      </c>
      <c r="B903" s="230">
        <v>1809</v>
      </c>
      <c r="C903" s="230" t="s">
        <v>5854</v>
      </c>
      <c r="D903" s="230">
        <v>2013.0148999999999</v>
      </c>
      <c r="E903" s="230" t="s">
        <v>62</v>
      </c>
      <c r="F903" s="230" t="s">
        <v>469</v>
      </c>
      <c r="G903" s="230" t="s">
        <v>470</v>
      </c>
      <c r="H903" s="230" t="s">
        <v>446</v>
      </c>
      <c r="I903" s="230" t="s">
        <v>76</v>
      </c>
      <c r="J903" s="230" t="s">
        <v>77</v>
      </c>
      <c r="K903" s="230" t="s">
        <v>26</v>
      </c>
      <c r="L903" s="230" t="s">
        <v>446</v>
      </c>
      <c r="M903" s="230" t="s">
        <v>5947</v>
      </c>
      <c r="N903" s="230" t="s">
        <v>26</v>
      </c>
      <c r="Q903" s="230">
        <f>VLOOKUP(M903,LocID!$B$2:$I$1995,8, FALSE)</f>
        <v>52</v>
      </c>
    </row>
    <row r="904" spans="1:17" x14ac:dyDescent="0.25">
      <c r="A904" s="230" t="s">
        <v>6894</v>
      </c>
      <c r="B904" s="230">
        <v>181</v>
      </c>
      <c r="C904" s="230" t="s">
        <v>5854</v>
      </c>
      <c r="D904" s="230">
        <v>2015.0455999999999</v>
      </c>
      <c r="E904" s="230" t="s">
        <v>138</v>
      </c>
      <c r="F904" s="230" t="s">
        <v>1123</v>
      </c>
      <c r="G904" s="230" t="s">
        <v>1124</v>
      </c>
      <c r="H904" s="230" t="s">
        <v>1125</v>
      </c>
      <c r="I904" s="230" t="s">
        <v>488</v>
      </c>
      <c r="J904" s="230" t="s">
        <v>61</v>
      </c>
      <c r="K904" s="230" t="s">
        <v>188</v>
      </c>
      <c r="L904" s="230" t="s">
        <v>1125</v>
      </c>
      <c r="M904" s="230" t="s">
        <v>6040</v>
      </c>
      <c r="N904" s="230" t="s">
        <v>188</v>
      </c>
      <c r="Q904" s="230">
        <f>VLOOKUP(M904,LocID!$B$2:$I$1995,8, FALSE)</f>
        <v>149</v>
      </c>
    </row>
    <row r="905" spans="1:17" x14ac:dyDescent="0.25">
      <c r="A905" s="230" t="s">
        <v>8484</v>
      </c>
      <c r="B905" s="230">
        <v>1810</v>
      </c>
      <c r="C905" s="230" t="s">
        <v>5854</v>
      </c>
      <c r="D905" s="230">
        <v>2012.8420000000001</v>
      </c>
      <c r="E905" s="230" t="s">
        <v>62</v>
      </c>
      <c r="F905" s="230" t="s">
        <v>493</v>
      </c>
      <c r="G905" s="230" t="s">
        <v>494</v>
      </c>
      <c r="H905" s="230" t="s">
        <v>491</v>
      </c>
      <c r="I905" s="230" t="s">
        <v>76</v>
      </c>
      <c r="J905" s="230" t="s">
        <v>77</v>
      </c>
      <c r="K905" s="230" t="s">
        <v>98</v>
      </c>
      <c r="L905" s="230" t="s">
        <v>491</v>
      </c>
      <c r="M905" s="230" t="s">
        <v>5952</v>
      </c>
      <c r="N905" s="230" t="s">
        <v>98</v>
      </c>
      <c r="Q905" s="230">
        <f>VLOOKUP(M905,LocID!$B$2:$I$1995,8, FALSE)</f>
        <v>57</v>
      </c>
    </row>
    <row r="906" spans="1:17" x14ac:dyDescent="0.25">
      <c r="A906" s="230" t="s">
        <v>8485</v>
      </c>
      <c r="B906" s="230">
        <v>1811</v>
      </c>
      <c r="C906" s="230" t="s">
        <v>5854</v>
      </c>
      <c r="D906" s="230">
        <v>2013.0119</v>
      </c>
      <c r="E906" s="230" t="s">
        <v>62</v>
      </c>
      <c r="F906" s="230" t="s">
        <v>654</v>
      </c>
      <c r="G906" s="230" t="s">
        <v>650</v>
      </c>
      <c r="H906" s="230" t="s">
        <v>651</v>
      </c>
      <c r="I906" s="230" t="s">
        <v>244</v>
      </c>
      <c r="J906" s="230" t="s">
        <v>245</v>
      </c>
      <c r="K906" s="230" t="s">
        <v>23</v>
      </c>
      <c r="L906" s="230" t="s">
        <v>651</v>
      </c>
      <c r="M906" s="230" t="s">
        <v>5961</v>
      </c>
      <c r="N906" s="230" t="s">
        <v>23</v>
      </c>
      <c r="Q906" s="230">
        <f>VLOOKUP(M906,LocID!$B$2:$I$1995,8, FALSE)</f>
        <v>67</v>
      </c>
    </row>
    <row r="907" spans="1:17" x14ac:dyDescent="0.25">
      <c r="A907" s="230" t="s">
        <v>8486</v>
      </c>
      <c r="B907" s="230">
        <v>1812</v>
      </c>
      <c r="C907" s="230" t="s">
        <v>5854</v>
      </c>
      <c r="D907" s="230">
        <v>2012.8920000000001</v>
      </c>
      <c r="E907" s="230" t="s">
        <v>62</v>
      </c>
      <c r="F907" s="230" t="s">
        <v>2549</v>
      </c>
      <c r="G907" s="230" t="s">
        <v>2550</v>
      </c>
      <c r="H907" s="230" t="s">
        <v>2414</v>
      </c>
      <c r="I907" s="230" t="s">
        <v>76</v>
      </c>
      <c r="J907" s="230" t="s">
        <v>77</v>
      </c>
      <c r="K907" s="230" t="s">
        <v>52</v>
      </c>
      <c r="L907" s="230" t="s">
        <v>2414</v>
      </c>
      <c r="M907" s="230" t="s">
        <v>4518</v>
      </c>
      <c r="N907" s="230" t="s">
        <v>52</v>
      </c>
      <c r="Q907" s="230">
        <f>VLOOKUP(M907,LocID!$B$2:$I$1995,8, FALSE)</f>
        <v>387</v>
      </c>
    </row>
    <row r="908" spans="1:17" x14ac:dyDescent="0.25">
      <c r="A908" s="230" t="s">
        <v>8487</v>
      </c>
      <c r="B908" s="230">
        <v>1813</v>
      </c>
      <c r="C908" s="230" t="s">
        <v>5854</v>
      </c>
      <c r="D908" s="230">
        <v>2012.98</v>
      </c>
      <c r="E908" s="230" t="s">
        <v>62</v>
      </c>
      <c r="F908" s="230" t="s">
        <v>1976</v>
      </c>
      <c r="G908" s="230" t="s">
        <v>1977</v>
      </c>
      <c r="H908" s="230" t="s">
        <v>1972</v>
      </c>
      <c r="I908" s="230" t="s">
        <v>865</v>
      </c>
      <c r="J908" s="230" t="s">
        <v>220</v>
      </c>
      <c r="K908" s="230" t="s">
        <v>52</v>
      </c>
      <c r="L908" s="230" t="s">
        <v>1972</v>
      </c>
      <c r="M908" s="230" t="s">
        <v>6199</v>
      </c>
      <c r="N908" s="230" t="s">
        <v>52</v>
      </c>
      <c r="Q908" s="230">
        <f>VLOOKUP(M908,LocID!$B$2:$I$1995,8, FALSE)</f>
        <v>323</v>
      </c>
    </row>
    <row r="909" spans="1:17" x14ac:dyDescent="0.25">
      <c r="A909" s="230" t="s">
        <v>8488</v>
      </c>
      <c r="B909" s="230">
        <v>1814</v>
      </c>
      <c r="C909" s="230" t="s">
        <v>5854</v>
      </c>
      <c r="D909" s="230">
        <v>2013.0116</v>
      </c>
      <c r="E909" s="230" t="s">
        <v>62</v>
      </c>
      <c r="F909" s="230" t="s">
        <v>782</v>
      </c>
      <c r="G909" s="230" t="s">
        <v>783</v>
      </c>
      <c r="H909" s="230" t="s">
        <v>775</v>
      </c>
      <c r="I909" s="230" t="s">
        <v>49</v>
      </c>
      <c r="J909" s="230" t="s">
        <v>51</v>
      </c>
      <c r="K909" s="230" t="s">
        <v>23</v>
      </c>
      <c r="L909" s="230" t="s">
        <v>775</v>
      </c>
      <c r="M909" s="230" t="s">
        <v>5979</v>
      </c>
      <c r="N909" s="230" t="s">
        <v>23</v>
      </c>
      <c r="Q909" s="230">
        <f>VLOOKUP(M909,LocID!$B$2:$I$1995,8, FALSE)</f>
        <v>87</v>
      </c>
    </row>
    <row r="910" spans="1:17" x14ac:dyDescent="0.25">
      <c r="A910" s="230" t="s">
        <v>8489</v>
      </c>
      <c r="B910" s="230">
        <v>1815</v>
      </c>
      <c r="C910" s="230" t="s">
        <v>5854</v>
      </c>
      <c r="D910" s="230">
        <v>2013.011</v>
      </c>
      <c r="E910" s="230" t="s">
        <v>62</v>
      </c>
      <c r="F910" s="230" t="s">
        <v>1736</v>
      </c>
      <c r="G910" s="230" t="s">
        <v>1737</v>
      </c>
      <c r="H910" s="230" t="s">
        <v>1735</v>
      </c>
      <c r="I910" s="230" t="s">
        <v>399</v>
      </c>
      <c r="J910" s="230" t="s">
        <v>51</v>
      </c>
      <c r="K910" s="230" t="s">
        <v>23</v>
      </c>
      <c r="L910" s="230" t="s">
        <v>1735</v>
      </c>
      <c r="M910" s="230" t="s">
        <v>6161</v>
      </c>
      <c r="N910" s="230" t="s">
        <v>23</v>
      </c>
      <c r="Q910" s="230">
        <f>VLOOKUP(M910,LocID!$B$2:$I$1995,8, FALSE)</f>
        <v>284</v>
      </c>
    </row>
    <row r="911" spans="1:17" x14ac:dyDescent="0.25">
      <c r="A911" s="230" t="s">
        <v>8490</v>
      </c>
      <c r="B911" s="230">
        <v>1816</v>
      </c>
      <c r="C911" s="230" t="s">
        <v>5854</v>
      </c>
      <c r="D911" s="230">
        <v>2012.847</v>
      </c>
      <c r="E911" s="230" t="s">
        <v>62</v>
      </c>
      <c r="F911" s="230" t="s">
        <v>816</v>
      </c>
      <c r="G911" s="230" t="s">
        <v>817</v>
      </c>
      <c r="H911" s="230" t="s">
        <v>818</v>
      </c>
      <c r="I911" s="230" t="s">
        <v>250</v>
      </c>
      <c r="J911" s="230" t="s">
        <v>161</v>
      </c>
      <c r="K911" s="230" t="s">
        <v>23</v>
      </c>
      <c r="L911" s="230" t="s">
        <v>818</v>
      </c>
      <c r="M911" s="230" t="s">
        <v>5987</v>
      </c>
      <c r="N911" s="230" t="s">
        <v>23</v>
      </c>
      <c r="Q911" s="230">
        <f>VLOOKUP(M911,LocID!$B$2:$I$1995,8, FALSE)</f>
        <v>94</v>
      </c>
    </row>
    <row r="912" spans="1:17" x14ac:dyDescent="0.25">
      <c r="A912" s="230" t="s">
        <v>8491</v>
      </c>
      <c r="B912" s="230">
        <v>1817</v>
      </c>
      <c r="C912" s="230" t="s">
        <v>5854</v>
      </c>
      <c r="D912" s="230">
        <v>2013.0118</v>
      </c>
      <c r="E912" s="230" t="s">
        <v>62</v>
      </c>
      <c r="F912" s="230" t="s">
        <v>845</v>
      </c>
      <c r="G912" s="230" t="s">
        <v>843</v>
      </c>
      <c r="H912" s="230" t="s">
        <v>844</v>
      </c>
      <c r="I912" s="230" t="s">
        <v>250</v>
      </c>
      <c r="J912" s="230" t="s">
        <v>161</v>
      </c>
      <c r="K912" s="230" t="s">
        <v>26</v>
      </c>
      <c r="L912" s="230" t="s">
        <v>844</v>
      </c>
      <c r="M912" s="230" t="s">
        <v>5992</v>
      </c>
      <c r="N912" s="230" t="s">
        <v>26</v>
      </c>
      <c r="Q912" s="230">
        <f>VLOOKUP(M912,LocID!$B$2:$I$1995,8, FALSE)</f>
        <v>100</v>
      </c>
    </row>
    <row r="913" spans="1:17" x14ac:dyDescent="0.25">
      <c r="A913" s="230" t="s">
        <v>8492</v>
      </c>
      <c r="B913" s="230">
        <v>1818</v>
      </c>
      <c r="C913" s="230" t="s">
        <v>5854</v>
      </c>
      <c r="D913" s="230">
        <v>2013.0178000000001</v>
      </c>
      <c r="E913" s="230" t="s">
        <v>62</v>
      </c>
      <c r="F913" s="230" t="s">
        <v>939</v>
      </c>
      <c r="G913" s="230" t="s">
        <v>938</v>
      </c>
      <c r="H913" s="230" t="s">
        <v>936</v>
      </c>
      <c r="I913" s="230" t="s">
        <v>60</v>
      </c>
      <c r="J913" s="230" t="s">
        <v>61</v>
      </c>
      <c r="K913" s="230" t="s">
        <v>52</v>
      </c>
      <c r="L913" s="230" t="s">
        <v>936</v>
      </c>
      <c r="M913" s="230" t="s">
        <v>6005</v>
      </c>
      <c r="N913" s="230" t="s">
        <v>52</v>
      </c>
      <c r="Q913" s="230">
        <f>VLOOKUP(M913,LocID!$B$2:$I$1995,8, FALSE)</f>
        <v>113</v>
      </c>
    </row>
    <row r="914" spans="1:17" x14ac:dyDescent="0.25">
      <c r="A914" s="230" t="s">
        <v>8493</v>
      </c>
      <c r="B914" s="230">
        <v>1819</v>
      </c>
      <c r="C914" s="230" t="s">
        <v>5854</v>
      </c>
      <c r="D914" s="230">
        <v>2013.0029999999999</v>
      </c>
      <c r="E914" s="230" t="s">
        <v>62</v>
      </c>
      <c r="F914" s="230" t="s">
        <v>967</v>
      </c>
      <c r="G914" s="230" t="s">
        <v>963</v>
      </c>
      <c r="H914" s="230" t="s">
        <v>964</v>
      </c>
      <c r="I914" s="230" t="s">
        <v>244</v>
      </c>
      <c r="J914" s="230" t="s">
        <v>245</v>
      </c>
      <c r="K914" s="230" t="s">
        <v>26</v>
      </c>
      <c r="L914" s="230" t="s">
        <v>964</v>
      </c>
      <c r="M914" s="230" t="s">
        <v>6009</v>
      </c>
      <c r="N914" s="230" t="s">
        <v>26</v>
      </c>
      <c r="Q914" s="230">
        <f>VLOOKUP(M914,LocID!$B$2:$I$1995,8, FALSE)</f>
        <v>117</v>
      </c>
    </row>
    <row r="915" spans="1:17" x14ac:dyDescent="0.25">
      <c r="A915" s="230" t="s">
        <v>6895</v>
      </c>
      <c r="B915" s="230">
        <v>182</v>
      </c>
      <c r="C915" s="230" t="s">
        <v>5854</v>
      </c>
      <c r="D915" s="230">
        <v>2015.0887</v>
      </c>
      <c r="E915" s="230" t="s">
        <v>138</v>
      </c>
      <c r="F915" s="230" t="s">
        <v>1191</v>
      </c>
      <c r="G915" s="230" t="s">
        <v>1186</v>
      </c>
      <c r="H915" s="230" t="s">
        <v>1187</v>
      </c>
      <c r="I915" s="230" t="s">
        <v>261</v>
      </c>
      <c r="J915" s="230" t="s">
        <v>123</v>
      </c>
      <c r="K915" s="230" t="s">
        <v>52</v>
      </c>
      <c r="L915" s="230" t="s">
        <v>1187</v>
      </c>
      <c r="M915" s="230" t="s">
        <v>6055</v>
      </c>
      <c r="N915" s="230" t="s">
        <v>52</v>
      </c>
      <c r="Q915" s="230">
        <f>VLOOKUP(M915,LocID!$B$2:$I$1995,8, FALSE)</f>
        <v>166</v>
      </c>
    </row>
    <row r="916" spans="1:17" x14ac:dyDescent="0.25">
      <c r="A916" s="230" t="s">
        <v>8494</v>
      </c>
      <c r="B916" s="230">
        <v>1820</v>
      </c>
      <c r="C916" s="230" t="s">
        <v>5854</v>
      </c>
      <c r="D916" s="230">
        <v>2013.0001</v>
      </c>
      <c r="E916" s="230" t="s">
        <v>62</v>
      </c>
      <c r="F916" s="230" t="s">
        <v>1612</v>
      </c>
      <c r="G916" s="230" t="s">
        <v>1613</v>
      </c>
      <c r="H916" s="230" t="s">
        <v>1614</v>
      </c>
      <c r="I916" s="230" t="s">
        <v>1615</v>
      </c>
      <c r="J916" s="230" t="s">
        <v>123</v>
      </c>
      <c r="K916" s="230" t="s">
        <v>52</v>
      </c>
      <c r="L916" s="230" t="s">
        <v>1614</v>
      </c>
      <c r="M916" s="230" t="s">
        <v>6133</v>
      </c>
      <c r="N916" s="230" t="s">
        <v>52</v>
      </c>
      <c r="Q916" s="230">
        <f>VLOOKUP(M916,LocID!$B$2:$I$1995,8, FALSE)</f>
        <v>255</v>
      </c>
    </row>
    <row r="917" spans="1:17" x14ac:dyDescent="0.25">
      <c r="A917" s="230" t="s">
        <v>8495</v>
      </c>
      <c r="B917" s="230">
        <v>1821</v>
      </c>
      <c r="C917" s="230" t="s">
        <v>5854</v>
      </c>
      <c r="D917" s="230">
        <v>2012.9390000000001</v>
      </c>
      <c r="E917" s="230" t="s">
        <v>62</v>
      </c>
      <c r="F917" s="230" t="s">
        <v>4438</v>
      </c>
      <c r="G917" s="230" t="s">
        <v>4439</v>
      </c>
      <c r="H917" s="230" t="s">
        <v>4440</v>
      </c>
      <c r="I917" s="230" t="s">
        <v>20</v>
      </c>
      <c r="J917" s="230" t="s">
        <v>740</v>
      </c>
      <c r="K917" s="230" t="s">
        <v>72</v>
      </c>
      <c r="L917" s="230" t="s">
        <v>4440</v>
      </c>
      <c r="M917" s="230" t="s">
        <v>4538</v>
      </c>
      <c r="N917" s="230" t="s">
        <v>3934</v>
      </c>
      <c r="O917" s="230">
        <v>2</v>
      </c>
      <c r="Q917" s="230">
        <f>VLOOKUP(M917,LocID!$B$2:$I$1995,8, FALSE)</f>
        <v>607</v>
      </c>
    </row>
    <row r="918" spans="1:17" x14ac:dyDescent="0.25">
      <c r="A918" s="230" t="s">
        <v>8495</v>
      </c>
      <c r="B918" s="230">
        <v>1821</v>
      </c>
      <c r="C918" s="230" t="s">
        <v>5854</v>
      </c>
      <c r="D918" s="230">
        <v>2012.9390000000001</v>
      </c>
      <c r="E918" s="230" t="s">
        <v>62</v>
      </c>
      <c r="F918" s="230" t="s">
        <v>4438</v>
      </c>
      <c r="G918" s="230" t="s">
        <v>4439</v>
      </c>
      <c r="H918" s="230" t="s">
        <v>4440</v>
      </c>
      <c r="I918" s="230" t="s">
        <v>20</v>
      </c>
      <c r="J918" s="230" t="s">
        <v>740</v>
      </c>
      <c r="K918" s="230" t="s">
        <v>72</v>
      </c>
      <c r="L918" s="230" t="s">
        <v>4440</v>
      </c>
      <c r="M918" s="230" t="s">
        <v>4538</v>
      </c>
      <c r="N918" s="230" t="s">
        <v>23</v>
      </c>
      <c r="O918" s="230">
        <v>1</v>
      </c>
      <c r="Q918" s="230">
        <f>VLOOKUP(M918,LocID!$B$2:$I$1995,8, FALSE)</f>
        <v>607</v>
      </c>
    </row>
    <row r="919" spans="1:17" x14ac:dyDescent="0.25">
      <c r="A919" s="230" t="s">
        <v>8496</v>
      </c>
      <c r="B919" s="230">
        <v>1822</v>
      </c>
      <c r="C919" s="230" t="s">
        <v>5854</v>
      </c>
      <c r="D919" s="230">
        <v>2013.0015000000001</v>
      </c>
      <c r="E919" s="230" t="s">
        <v>62</v>
      </c>
      <c r="F919" s="230" t="s">
        <v>224</v>
      </c>
      <c r="G919" s="230" t="s">
        <v>222</v>
      </c>
      <c r="H919" s="230" t="s">
        <v>214</v>
      </c>
      <c r="I919" s="230" t="s">
        <v>219</v>
      </c>
      <c r="J919" s="230" t="s">
        <v>220</v>
      </c>
      <c r="K919" s="230" t="s">
        <v>52</v>
      </c>
      <c r="L919" s="230" t="s">
        <v>214</v>
      </c>
      <c r="M919" s="230" t="s">
        <v>5922</v>
      </c>
      <c r="N919" s="230" t="s">
        <v>52</v>
      </c>
      <c r="Q919" s="230">
        <f>VLOOKUP(M919,LocID!$B$2:$I$1995,8, FALSE)</f>
        <v>24</v>
      </c>
    </row>
    <row r="920" spans="1:17" x14ac:dyDescent="0.25">
      <c r="A920" s="230" t="s">
        <v>8497</v>
      </c>
      <c r="B920" s="230">
        <v>1823</v>
      </c>
      <c r="C920" s="230" t="s">
        <v>5854</v>
      </c>
      <c r="D920" s="230">
        <v>2013.0087000000001</v>
      </c>
      <c r="E920" s="230" t="s">
        <v>62</v>
      </c>
      <c r="F920" s="230" t="s">
        <v>1163</v>
      </c>
      <c r="G920" s="230" t="s">
        <v>1161</v>
      </c>
      <c r="H920" s="230" t="s">
        <v>1162</v>
      </c>
      <c r="I920" s="230" t="s">
        <v>20</v>
      </c>
      <c r="J920" s="230" t="s">
        <v>740</v>
      </c>
      <c r="K920" s="230" t="s">
        <v>52</v>
      </c>
      <c r="L920" s="230" t="s">
        <v>1162</v>
      </c>
      <c r="M920" s="230" t="s">
        <v>6050</v>
      </c>
      <c r="N920" s="230" t="s">
        <v>52</v>
      </c>
      <c r="Q920" s="230">
        <f>VLOOKUP(M920,LocID!$B$2:$I$1995,8, FALSE)</f>
        <v>161</v>
      </c>
    </row>
    <row r="921" spans="1:17" x14ac:dyDescent="0.25">
      <c r="A921" s="230" t="s">
        <v>8498</v>
      </c>
      <c r="B921" s="230">
        <v>1824</v>
      </c>
      <c r="C921" s="230" t="s">
        <v>5854</v>
      </c>
      <c r="D921" s="230">
        <v>2012.752</v>
      </c>
      <c r="E921" s="230" t="s">
        <v>62</v>
      </c>
      <c r="F921" s="230" t="s">
        <v>4320</v>
      </c>
      <c r="G921" s="230" t="s">
        <v>4265</v>
      </c>
      <c r="H921" s="230" t="s">
        <v>2997</v>
      </c>
      <c r="I921" s="230" t="s">
        <v>2996</v>
      </c>
      <c r="J921" s="230" t="s">
        <v>51</v>
      </c>
      <c r="K921" s="230" t="s">
        <v>26</v>
      </c>
      <c r="L921" s="230" t="s">
        <v>2997</v>
      </c>
      <c r="M921" s="230" t="s">
        <v>4536</v>
      </c>
      <c r="N921" s="230" t="s">
        <v>26</v>
      </c>
      <c r="Q921" s="230">
        <f>VLOOKUP(M921,LocID!$B$2:$I$1995,8, FALSE)</f>
        <v>447</v>
      </c>
    </row>
    <row r="922" spans="1:17" x14ac:dyDescent="0.25">
      <c r="A922" s="230" t="s">
        <v>8499</v>
      </c>
      <c r="B922" s="230">
        <v>1825</v>
      </c>
      <c r="C922" s="230" t="s">
        <v>5854</v>
      </c>
      <c r="D922" s="230">
        <v>2013.0077000000001</v>
      </c>
      <c r="E922" s="230" t="s">
        <v>62</v>
      </c>
      <c r="F922" s="230" t="s">
        <v>1678</v>
      </c>
      <c r="G922" s="230" t="s">
        <v>1679</v>
      </c>
      <c r="H922" s="230" t="s">
        <v>1680</v>
      </c>
      <c r="I922" s="230" t="s">
        <v>165</v>
      </c>
      <c r="J922" s="230" t="s">
        <v>161</v>
      </c>
      <c r="K922" s="230" t="s">
        <v>23</v>
      </c>
      <c r="L922" s="230" t="s">
        <v>1680</v>
      </c>
      <c r="M922" s="230" t="s">
        <v>6147</v>
      </c>
      <c r="N922" s="230" t="s">
        <v>23</v>
      </c>
      <c r="Q922" s="230">
        <f>VLOOKUP(M922,LocID!$B$2:$I$1995,8, FALSE)</f>
        <v>270</v>
      </c>
    </row>
    <row r="923" spans="1:17" x14ac:dyDescent="0.25">
      <c r="A923" s="230" t="s">
        <v>8500</v>
      </c>
      <c r="B923" s="230">
        <v>1826</v>
      </c>
      <c r="C923" s="230" t="s">
        <v>5854</v>
      </c>
      <c r="D923" s="230">
        <v>2012.8789999999999</v>
      </c>
      <c r="E923" s="230" t="s">
        <v>62</v>
      </c>
      <c r="F923" s="230" t="s">
        <v>4321</v>
      </c>
      <c r="G923" s="230" t="s">
        <v>4322</v>
      </c>
      <c r="H923" s="230" t="s">
        <v>2997</v>
      </c>
      <c r="I923" s="230" t="s">
        <v>2996</v>
      </c>
      <c r="J923" s="230" t="s">
        <v>51</v>
      </c>
      <c r="K923" s="230" t="s">
        <v>52</v>
      </c>
      <c r="L923" s="230" t="s">
        <v>2997</v>
      </c>
      <c r="M923" s="230" t="s">
        <v>4536</v>
      </c>
      <c r="N923" s="230" t="s">
        <v>52</v>
      </c>
      <c r="Q923" s="230">
        <f>VLOOKUP(M923,LocID!$B$2:$I$1995,8, FALSE)</f>
        <v>447</v>
      </c>
    </row>
    <row r="924" spans="1:17" x14ac:dyDescent="0.25">
      <c r="A924" s="230" t="s">
        <v>8501</v>
      </c>
      <c r="B924" s="230">
        <v>1827</v>
      </c>
      <c r="C924" s="230" t="s">
        <v>5854</v>
      </c>
      <c r="D924" s="230">
        <v>2012.7170000000001</v>
      </c>
      <c r="E924" s="230" t="s">
        <v>62</v>
      </c>
      <c r="F924" s="230" t="s">
        <v>898</v>
      </c>
      <c r="G924" s="230" t="s">
        <v>879</v>
      </c>
      <c r="H924" s="230" t="s">
        <v>877</v>
      </c>
      <c r="I924" s="230" t="s">
        <v>208</v>
      </c>
      <c r="J924" s="230" t="s">
        <v>61</v>
      </c>
      <c r="K924" s="230" t="s">
        <v>52</v>
      </c>
      <c r="L924" s="230" t="s">
        <v>877</v>
      </c>
      <c r="M924" s="230" t="s">
        <v>5997</v>
      </c>
      <c r="N924" s="230" t="s">
        <v>52</v>
      </c>
      <c r="Q924" s="230">
        <f>VLOOKUP(M924,LocID!$B$2:$I$1995,8, FALSE)</f>
        <v>105</v>
      </c>
    </row>
    <row r="925" spans="1:17" x14ac:dyDescent="0.25">
      <c r="A925" s="230" t="s">
        <v>8502</v>
      </c>
      <c r="B925" s="230">
        <v>1828</v>
      </c>
      <c r="C925" s="230" t="s">
        <v>5854</v>
      </c>
      <c r="D925" s="230">
        <v>2013.0264</v>
      </c>
      <c r="E925" s="230" t="s">
        <v>62</v>
      </c>
      <c r="F925" s="230" t="s">
        <v>1388</v>
      </c>
      <c r="G925" s="230" t="s">
        <v>1389</v>
      </c>
      <c r="H925" s="230" t="s">
        <v>1390</v>
      </c>
      <c r="I925" s="230" t="s">
        <v>183</v>
      </c>
      <c r="J925" s="230" t="s">
        <v>61</v>
      </c>
      <c r="K925" s="230" t="s">
        <v>26</v>
      </c>
      <c r="L925" s="230" t="s">
        <v>1390</v>
      </c>
      <c r="M925" s="230" t="s">
        <v>6092</v>
      </c>
      <c r="N925" s="230" t="s">
        <v>26</v>
      </c>
      <c r="Q925" s="230">
        <f>VLOOKUP(M925,LocID!$B$2:$I$1995,8, FALSE)</f>
        <v>208</v>
      </c>
    </row>
    <row r="926" spans="1:17" x14ac:dyDescent="0.25">
      <c r="A926" s="230" t="s">
        <v>8503</v>
      </c>
      <c r="B926" s="230">
        <v>1829</v>
      </c>
      <c r="C926" s="230" t="s">
        <v>5854</v>
      </c>
      <c r="D926" s="230">
        <v>2013.0021999999999</v>
      </c>
      <c r="E926" s="230" t="s">
        <v>62</v>
      </c>
      <c r="F926" s="230" t="s">
        <v>2684</v>
      </c>
      <c r="G926" s="230" t="s">
        <v>2685</v>
      </c>
      <c r="H926" s="230" t="s">
        <v>2683</v>
      </c>
      <c r="I926" s="230" t="s">
        <v>165</v>
      </c>
      <c r="J926" s="230" t="s">
        <v>161</v>
      </c>
      <c r="K926" s="230" t="s">
        <v>23</v>
      </c>
      <c r="L926" s="230" t="s">
        <v>2683</v>
      </c>
      <c r="M926" s="230" t="s">
        <v>6267</v>
      </c>
      <c r="N926" s="230" t="s">
        <v>23</v>
      </c>
      <c r="Q926" s="230">
        <f>VLOOKUP(M926,LocID!$B$2:$I$1995,8, FALSE)</f>
        <v>398</v>
      </c>
    </row>
    <row r="927" spans="1:17" x14ac:dyDescent="0.25">
      <c r="A927" s="230" t="s">
        <v>6896</v>
      </c>
      <c r="B927" s="230">
        <v>183</v>
      </c>
      <c r="C927" s="230" t="s">
        <v>5854</v>
      </c>
      <c r="D927" s="230">
        <v>2015.0752</v>
      </c>
      <c r="E927" s="230" t="s">
        <v>138</v>
      </c>
      <c r="F927" s="230" t="s">
        <v>310</v>
      </c>
      <c r="G927" s="230" t="s">
        <v>280</v>
      </c>
      <c r="H927" s="230" t="s">
        <v>271</v>
      </c>
      <c r="I927" s="230" t="s">
        <v>160</v>
      </c>
      <c r="J927" s="230" t="s">
        <v>161</v>
      </c>
      <c r="K927" s="230" t="s">
        <v>52</v>
      </c>
      <c r="L927" s="230" t="s">
        <v>271</v>
      </c>
      <c r="M927" s="230" t="s">
        <v>5930</v>
      </c>
      <c r="N927" s="230" t="s">
        <v>52</v>
      </c>
      <c r="Q927" s="230">
        <f>VLOOKUP(M927,LocID!$B$2:$I$1995,8, FALSE)</f>
        <v>33</v>
      </c>
    </row>
    <row r="928" spans="1:17" x14ac:dyDescent="0.25">
      <c r="A928" s="230" t="s">
        <v>8504</v>
      </c>
      <c r="B928" s="230">
        <v>1830</v>
      </c>
      <c r="C928" s="230" t="s">
        <v>5854</v>
      </c>
      <c r="D928" s="230">
        <v>2013.01</v>
      </c>
      <c r="E928" s="230" t="s">
        <v>62</v>
      </c>
      <c r="F928" s="230" t="s">
        <v>4041</v>
      </c>
      <c r="G928" s="230" t="s">
        <v>2162</v>
      </c>
      <c r="H928" s="230" t="s">
        <v>4038</v>
      </c>
      <c r="I928" s="230" t="s">
        <v>76</v>
      </c>
      <c r="J928" s="230" t="s">
        <v>77</v>
      </c>
      <c r="K928" s="230" t="s">
        <v>26</v>
      </c>
      <c r="L928" s="230" t="s">
        <v>4038</v>
      </c>
      <c r="M928" s="230" t="s">
        <v>6391</v>
      </c>
      <c r="N928" s="230" t="s">
        <v>26</v>
      </c>
      <c r="Q928" s="230">
        <f>VLOOKUP(M928,LocID!$B$2:$I$1995,8, FALSE)</f>
        <v>544</v>
      </c>
    </row>
    <row r="929" spans="1:17" x14ac:dyDescent="0.25">
      <c r="A929" s="230" t="s">
        <v>8505</v>
      </c>
      <c r="B929" s="230">
        <v>1831</v>
      </c>
      <c r="C929" s="230" t="s">
        <v>5854</v>
      </c>
      <c r="D929" s="230">
        <v>2013.0202999999999</v>
      </c>
      <c r="E929" s="230" t="s">
        <v>62</v>
      </c>
      <c r="F929" s="230" t="s">
        <v>2551</v>
      </c>
      <c r="G929" s="230" t="s">
        <v>2552</v>
      </c>
      <c r="H929" s="230" t="s">
        <v>2414</v>
      </c>
      <c r="I929" s="230" t="s">
        <v>76</v>
      </c>
      <c r="J929" s="230" t="s">
        <v>77</v>
      </c>
      <c r="K929" s="230" t="s">
        <v>98</v>
      </c>
      <c r="L929" s="230" t="s">
        <v>2414</v>
      </c>
      <c r="M929" s="230" t="s">
        <v>4518</v>
      </c>
      <c r="N929" s="230" t="s">
        <v>98</v>
      </c>
      <c r="Q929" s="230">
        <f>VLOOKUP(M929,LocID!$B$2:$I$1995,8, FALSE)</f>
        <v>387</v>
      </c>
    </row>
    <row r="930" spans="1:17" x14ac:dyDescent="0.25">
      <c r="A930" s="230" t="s">
        <v>8506</v>
      </c>
      <c r="B930" s="230">
        <v>1832</v>
      </c>
      <c r="C930" s="230" t="s">
        <v>5854</v>
      </c>
      <c r="D930" s="230">
        <v>2012.768</v>
      </c>
      <c r="E930" s="230" t="s">
        <v>62</v>
      </c>
      <c r="F930" s="230" t="s">
        <v>2686</v>
      </c>
      <c r="G930" s="230" t="s">
        <v>2682</v>
      </c>
      <c r="H930" s="230" t="s">
        <v>2683</v>
      </c>
      <c r="I930" s="230" t="s">
        <v>165</v>
      </c>
      <c r="J930" s="230" t="s">
        <v>161</v>
      </c>
      <c r="K930" s="230" t="s">
        <v>52</v>
      </c>
      <c r="L930" s="230" t="s">
        <v>2683</v>
      </c>
      <c r="M930" s="230" t="s">
        <v>6267</v>
      </c>
      <c r="N930" s="230" t="s">
        <v>52</v>
      </c>
      <c r="Q930" s="230">
        <f>VLOOKUP(M930,LocID!$B$2:$I$1995,8, FALSE)</f>
        <v>398</v>
      </c>
    </row>
    <row r="931" spans="1:17" x14ac:dyDescent="0.25">
      <c r="A931" s="230" t="s">
        <v>8507</v>
      </c>
      <c r="B931" s="230">
        <v>1833</v>
      </c>
      <c r="C931" s="230" t="s">
        <v>5854</v>
      </c>
      <c r="D931" s="230">
        <v>2013.0081</v>
      </c>
      <c r="E931" s="230" t="s">
        <v>62</v>
      </c>
      <c r="F931" s="230" t="s">
        <v>1862</v>
      </c>
      <c r="G931" s="230" t="s">
        <v>1850</v>
      </c>
      <c r="H931" s="230" t="s">
        <v>1832</v>
      </c>
      <c r="I931" s="230" t="s">
        <v>76</v>
      </c>
      <c r="J931" s="230" t="s">
        <v>77</v>
      </c>
      <c r="K931" s="230" t="s">
        <v>23</v>
      </c>
      <c r="L931" s="230" t="s">
        <v>1832</v>
      </c>
      <c r="M931" s="230" t="s">
        <v>4512</v>
      </c>
      <c r="N931" s="230" t="s">
        <v>23</v>
      </c>
      <c r="Q931" s="230">
        <f>VLOOKUP(M931,LocID!$B$2:$I$1995,8, FALSE)</f>
        <v>300</v>
      </c>
    </row>
    <row r="932" spans="1:17" x14ac:dyDescent="0.25">
      <c r="A932" s="230" t="s">
        <v>8508</v>
      </c>
      <c r="B932" s="230">
        <v>1834</v>
      </c>
      <c r="C932" s="230" t="s">
        <v>5854</v>
      </c>
      <c r="D932" s="230">
        <v>2013.0139999999999</v>
      </c>
      <c r="E932" s="230" t="s">
        <v>62</v>
      </c>
      <c r="F932" s="230" t="s">
        <v>1978</v>
      </c>
      <c r="G932" s="230" t="s">
        <v>1979</v>
      </c>
      <c r="H932" s="230" t="s">
        <v>1972</v>
      </c>
      <c r="I932" s="230" t="s">
        <v>865</v>
      </c>
      <c r="J932" s="230" t="s">
        <v>220</v>
      </c>
      <c r="K932" s="230" t="s">
        <v>52</v>
      </c>
      <c r="L932" s="230" t="s">
        <v>1972</v>
      </c>
      <c r="M932" s="230" t="s">
        <v>6199</v>
      </c>
      <c r="N932" s="230" t="s">
        <v>52</v>
      </c>
      <c r="Q932" s="230">
        <f>VLOOKUP(M932,LocID!$B$2:$I$1995,8, FALSE)</f>
        <v>323</v>
      </c>
    </row>
    <row r="933" spans="1:17" x14ac:dyDescent="0.25">
      <c r="A933" s="230" t="s">
        <v>8509</v>
      </c>
      <c r="B933" s="230">
        <v>1835</v>
      </c>
      <c r="C933" s="230" t="s">
        <v>5854</v>
      </c>
      <c r="D933" s="230">
        <v>2013.0001999999999</v>
      </c>
      <c r="E933" s="230" t="s">
        <v>62</v>
      </c>
      <c r="F933" s="230" t="s">
        <v>3874</v>
      </c>
      <c r="G933" s="230" t="s">
        <v>3875</v>
      </c>
      <c r="H933" s="230" t="s">
        <v>3871</v>
      </c>
      <c r="I933" s="230" t="s">
        <v>49</v>
      </c>
      <c r="J933" s="230" t="s">
        <v>51</v>
      </c>
      <c r="K933" s="230" t="s">
        <v>23</v>
      </c>
      <c r="L933" s="230" t="s">
        <v>3871</v>
      </c>
      <c r="M933" s="230" t="s">
        <v>4531</v>
      </c>
      <c r="N933" s="230" t="s">
        <v>23</v>
      </c>
      <c r="Q933" s="230">
        <f>VLOOKUP(M933,LocID!$B$2:$I$1995,8, FALSE)</f>
        <v>520</v>
      </c>
    </row>
    <row r="934" spans="1:17" x14ac:dyDescent="0.25">
      <c r="A934" s="230" t="s">
        <v>8510</v>
      </c>
      <c r="B934" s="230">
        <v>1836</v>
      </c>
      <c r="C934" s="230" t="s">
        <v>5854</v>
      </c>
      <c r="D934" s="230">
        <v>2013.0044</v>
      </c>
      <c r="E934" s="230" t="s">
        <v>62</v>
      </c>
      <c r="F934" s="230" t="s">
        <v>2018</v>
      </c>
      <c r="G934" s="230" t="s">
        <v>2019</v>
      </c>
      <c r="H934" s="230" t="s">
        <v>2020</v>
      </c>
      <c r="I934" s="230" t="s">
        <v>815</v>
      </c>
      <c r="J934" s="230" t="s">
        <v>51</v>
      </c>
      <c r="K934" s="230" t="s">
        <v>26</v>
      </c>
      <c r="L934" s="230" t="s">
        <v>2020</v>
      </c>
      <c r="M934" s="230" t="s">
        <v>6203</v>
      </c>
      <c r="N934" s="230" t="s">
        <v>26</v>
      </c>
      <c r="Q934" s="230">
        <f>VLOOKUP(M934,LocID!$B$2:$I$1995,8, FALSE)</f>
        <v>327</v>
      </c>
    </row>
    <row r="935" spans="1:17" x14ac:dyDescent="0.25">
      <c r="A935" s="230" t="s">
        <v>8511</v>
      </c>
      <c r="B935" s="230">
        <v>1837</v>
      </c>
      <c r="C935" s="230" t="s">
        <v>5854</v>
      </c>
      <c r="D935" s="230">
        <v>2012.9159999999999</v>
      </c>
      <c r="E935" s="230" t="s">
        <v>62</v>
      </c>
      <c r="F935" s="230" t="s">
        <v>4323</v>
      </c>
      <c r="G935" s="230" t="s">
        <v>4317</v>
      </c>
      <c r="H935" s="230" t="s">
        <v>2997</v>
      </c>
      <c r="I935" s="230" t="s">
        <v>2996</v>
      </c>
      <c r="J935" s="230" t="s">
        <v>51</v>
      </c>
      <c r="K935" s="230" t="s">
        <v>23</v>
      </c>
      <c r="L935" s="230" t="s">
        <v>2997</v>
      </c>
      <c r="M935" s="230" t="s">
        <v>4536</v>
      </c>
      <c r="N935" s="230" t="s">
        <v>23</v>
      </c>
      <c r="Q935" s="230">
        <f>VLOOKUP(M935,LocID!$B$2:$I$1995,8, FALSE)</f>
        <v>447</v>
      </c>
    </row>
    <row r="936" spans="1:17" x14ac:dyDescent="0.25">
      <c r="A936" s="230" t="s">
        <v>8512</v>
      </c>
      <c r="B936" s="230">
        <v>1838</v>
      </c>
      <c r="C936" s="230" t="s">
        <v>5854</v>
      </c>
      <c r="D936" s="230">
        <v>2012.883</v>
      </c>
      <c r="E936" s="230" t="s">
        <v>62</v>
      </c>
      <c r="F936" s="230" t="s">
        <v>1666</v>
      </c>
      <c r="G936" s="230" t="s">
        <v>1667</v>
      </c>
      <c r="H936" s="230" t="s">
        <v>1668</v>
      </c>
      <c r="I936" s="230" t="s">
        <v>320</v>
      </c>
      <c r="J936" s="230" t="s">
        <v>51</v>
      </c>
      <c r="K936" s="230" t="s">
        <v>52</v>
      </c>
      <c r="L936" s="230" t="s">
        <v>1668</v>
      </c>
      <c r="M936" s="230" t="s">
        <v>6143</v>
      </c>
      <c r="N936" s="230" t="s">
        <v>52</v>
      </c>
      <c r="Q936" s="230">
        <f>VLOOKUP(M936,LocID!$B$2:$I$1995,8, FALSE)</f>
        <v>266</v>
      </c>
    </row>
    <row r="937" spans="1:17" x14ac:dyDescent="0.25">
      <c r="A937" s="230" t="s">
        <v>8513</v>
      </c>
      <c r="B937" s="230">
        <v>1839</v>
      </c>
      <c r="C937" s="230" t="s">
        <v>5854</v>
      </c>
      <c r="D937" s="230">
        <v>2013.0005000000001</v>
      </c>
      <c r="E937" s="230" t="s">
        <v>62</v>
      </c>
      <c r="F937" s="230" t="s">
        <v>2126</v>
      </c>
      <c r="G937" s="230" t="s">
        <v>2127</v>
      </c>
      <c r="H937" s="230" t="s">
        <v>2118</v>
      </c>
      <c r="I937" s="230" t="s">
        <v>76</v>
      </c>
      <c r="J937" s="230" t="s">
        <v>77</v>
      </c>
      <c r="K937" s="230" t="s">
        <v>52</v>
      </c>
      <c r="L937" s="230" t="s">
        <v>2118</v>
      </c>
      <c r="M937" s="230" t="s">
        <v>6221</v>
      </c>
      <c r="N937" s="230" t="s">
        <v>52</v>
      </c>
      <c r="Q937" s="230">
        <f>VLOOKUP(M937,LocID!$B$2:$I$1995,8, FALSE)</f>
        <v>346</v>
      </c>
    </row>
    <row r="938" spans="1:17" x14ac:dyDescent="0.25">
      <c r="A938" s="230" t="s">
        <v>6897</v>
      </c>
      <c r="B938" s="230">
        <v>184</v>
      </c>
      <c r="C938" s="230" t="s">
        <v>5854</v>
      </c>
      <c r="D938" s="230">
        <v>2015.0853</v>
      </c>
      <c r="E938" s="230" t="s">
        <v>138</v>
      </c>
      <c r="F938" s="230" t="s">
        <v>2262</v>
      </c>
      <c r="G938" s="230" t="s">
        <v>737</v>
      </c>
      <c r="H938" s="230" t="s">
        <v>2263</v>
      </c>
      <c r="I938" s="230" t="s">
        <v>739</v>
      </c>
      <c r="J938" s="230" t="s">
        <v>740</v>
      </c>
      <c r="K938" s="230" t="s">
        <v>52</v>
      </c>
      <c r="L938" s="230" t="s">
        <v>2264</v>
      </c>
      <c r="M938" s="230" t="s">
        <v>6241</v>
      </c>
      <c r="N938" s="230" t="s">
        <v>52</v>
      </c>
      <c r="Q938" s="230">
        <f>VLOOKUP(M938,LocID!$B$2:$I$1995,8, FALSE)</f>
        <v>369</v>
      </c>
    </row>
    <row r="939" spans="1:17" x14ac:dyDescent="0.25">
      <c r="A939" s="230" t="s">
        <v>8514</v>
      </c>
      <c r="B939" s="230">
        <v>1840</v>
      </c>
      <c r="C939" s="230" t="s">
        <v>5854</v>
      </c>
      <c r="D939" s="230">
        <v>2013.0210999999999</v>
      </c>
      <c r="E939" s="230" t="s">
        <v>62</v>
      </c>
      <c r="F939" s="230" t="s">
        <v>2128</v>
      </c>
      <c r="G939" s="230" t="s">
        <v>2125</v>
      </c>
      <c r="H939" s="230" t="s">
        <v>2118</v>
      </c>
      <c r="I939" s="230" t="s">
        <v>76</v>
      </c>
      <c r="J939" s="230" t="s">
        <v>77</v>
      </c>
      <c r="K939" s="230" t="s">
        <v>52</v>
      </c>
      <c r="L939" s="230" t="s">
        <v>2118</v>
      </c>
      <c r="M939" s="230" t="s">
        <v>6221</v>
      </c>
      <c r="N939" s="230" t="s">
        <v>52</v>
      </c>
      <c r="Q939" s="230">
        <f>VLOOKUP(M939,LocID!$B$2:$I$1995,8, FALSE)</f>
        <v>346</v>
      </c>
    </row>
    <row r="940" spans="1:17" x14ac:dyDescent="0.25">
      <c r="A940" s="230" t="s">
        <v>8515</v>
      </c>
      <c r="B940" s="230">
        <v>1841</v>
      </c>
      <c r="C940" s="230" t="s">
        <v>5854</v>
      </c>
      <c r="D940" s="230">
        <v>2012.627</v>
      </c>
      <c r="E940" s="230" t="s">
        <v>62</v>
      </c>
      <c r="F940" s="230" t="s">
        <v>2347</v>
      </c>
      <c r="G940" s="230" t="s">
        <v>2340</v>
      </c>
      <c r="H940" s="230" t="s">
        <v>2341</v>
      </c>
      <c r="I940" s="230" t="s">
        <v>815</v>
      </c>
      <c r="J940" s="230" t="s">
        <v>51</v>
      </c>
      <c r="K940" s="230" t="s">
        <v>23</v>
      </c>
      <c r="L940" s="230" t="s">
        <v>2341</v>
      </c>
      <c r="M940" s="230" t="s">
        <v>4517</v>
      </c>
      <c r="N940" s="230" t="s">
        <v>23</v>
      </c>
      <c r="Q940" s="230">
        <f>VLOOKUP(M940,LocID!$B$2:$I$1995,8, FALSE)</f>
        <v>371</v>
      </c>
    </row>
    <row r="941" spans="1:17" x14ac:dyDescent="0.25">
      <c r="A941" s="230" t="s">
        <v>8516</v>
      </c>
      <c r="B941" s="230">
        <v>1842</v>
      </c>
      <c r="C941" s="230" t="s">
        <v>5854</v>
      </c>
      <c r="D941" s="230">
        <v>2012.9639999999999</v>
      </c>
      <c r="E941" s="230" t="s">
        <v>62</v>
      </c>
      <c r="F941" s="230" t="s">
        <v>2360</v>
      </c>
      <c r="G941" s="230" t="s">
        <v>2358</v>
      </c>
      <c r="H941" s="230" t="s">
        <v>2359</v>
      </c>
      <c r="I941" s="230" t="s">
        <v>76</v>
      </c>
      <c r="J941" s="230" t="s">
        <v>77</v>
      </c>
      <c r="K941" s="230" t="s">
        <v>26</v>
      </c>
      <c r="L941" s="230" t="s">
        <v>2359</v>
      </c>
      <c r="M941" s="230" t="s">
        <v>6243</v>
      </c>
      <c r="N941" s="230" t="s">
        <v>26</v>
      </c>
      <c r="Q941" s="230">
        <f>VLOOKUP(M941,LocID!$B$2:$I$1995,8, FALSE)</f>
        <v>373</v>
      </c>
    </row>
    <row r="942" spans="1:17" x14ac:dyDescent="0.25">
      <c r="A942" s="230" t="s">
        <v>8517</v>
      </c>
      <c r="B942" s="230">
        <v>1843</v>
      </c>
      <c r="C942" s="230" t="s">
        <v>5854</v>
      </c>
      <c r="D942" s="230">
        <v>2012.665</v>
      </c>
      <c r="E942" s="230" t="s">
        <v>62</v>
      </c>
      <c r="F942" s="230" t="s">
        <v>2367</v>
      </c>
      <c r="G942" s="230" t="s">
        <v>2368</v>
      </c>
      <c r="H942" s="230" t="s">
        <v>2366</v>
      </c>
      <c r="I942" s="230" t="s">
        <v>49</v>
      </c>
      <c r="J942" s="230" t="s">
        <v>51</v>
      </c>
      <c r="K942" s="230" t="s">
        <v>26</v>
      </c>
      <c r="L942" s="230" t="s">
        <v>2366</v>
      </c>
      <c r="M942" s="230" t="s">
        <v>6244</v>
      </c>
      <c r="N942" s="230" t="s">
        <v>26</v>
      </c>
      <c r="Q942" s="230">
        <f>VLOOKUP(M942,LocID!$B$2:$I$1995,8, FALSE)</f>
        <v>374</v>
      </c>
    </row>
    <row r="943" spans="1:17" x14ac:dyDescent="0.25">
      <c r="A943" s="230" t="s">
        <v>8518</v>
      </c>
      <c r="B943" s="230">
        <v>1844</v>
      </c>
      <c r="C943" s="230" t="s">
        <v>5854</v>
      </c>
      <c r="D943" s="230">
        <v>2012.9290000000001</v>
      </c>
      <c r="E943" s="230" t="s">
        <v>62</v>
      </c>
      <c r="F943" s="230" t="s">
        <v>1587</v>
      </c>
      <c r="G943" s="230" t="s">
        <v>1585</v>
      </c>
      <c r="H943" s="230" t="s">
        <v>1586</v>
      </c>
      <c r="I943" s="230" t="s">
        <v>165</v>
      </c>
      <c r="J943" s="230" t="s">
        <v>161</v>
      </c>
      <c r="K943" s="230" t="s">
        <v>52</v>
      </c>
      <c r="L943" s="230" t="s">
        <v>1586</v>
      </c>
      <c r="M943" s="230" t="s">
        <v>6127</v>
      </c>
      <c r="N943" s="230" t="s">
        <v>52</v>
      </c>
      <c r="Q943" s="230">
        <f>VLOOKUP(M943,LocID!$B$2:$I$1995,8, FALSE)</f>
        <v>249</v>
      </c>
    </row>
    <row r="944" spans="1:17" x14ac:dyDescent="0.25">
      <c r="A944" s="230" t="s">
        <v>8519</v>
      </c>
      <c r="B944" s="230">
        <v>1845</v>
      </c>
      <c r="C944" s="230" t="s">
        <v>5854</v>
      </c>
      <c r="D944" s="230">
        <v>2013.0006000000001</v>
      </c>
      <c r="E944" s="230" t="s">
        <v>62</v>
      </c>
      <c r="F944" s="230" t="s">
        <v>2671</v>
      </c>
      <c r="G944" s="230" t="s">
        <v>2672</v>
      </c>
      <c r="H944" s="230" t="s">
        <v>2673</v>
      </c>
      <c r="I944" s="230" t="s">
        <v>76</v>
      </c>
      <c r="J944" s="230" t="s">
        <v>77</v>
      </c>
      <c r="K944" s="230" t="s">
        <v>98</v>
      </c>
      <c r="L944" s="230" t="s">
        <v>2673</v>
      </c>
      <c r="M944" s="230" t="s">
        <v>6264</v>
      </c>
      <c r="N944" s="230" t="s">
        <v>98</v>
      </c>
      <c r="Q944" s="230">
        <f>VLOOKUP(M944,LocID!$B$2:$I$1995,8, FALSE)</f>
        <v>395</v>
      </c>
    </row>
    <row r="945" spans="1:17" x14ac:dyDescent="0.25">
      <c r="A945" s="230" t="s">
        <v>8520</v>
      </c>
      <c r="B945" s="230">
        <v>1846</v>
      </c>
      <c r="C945" s="230" t="s">
        <v>5854</v>
      </c>
      <c r="D945" s="230">
        <v>2012.9649999999999</v>
      </c>
      <c r="E945" s="230" t="s">
        <v>62</v>
      </c>
      <c r="F945" s="230" t="s">
        <v>3188</v>
      </c>
      <c r="G945" s="230" t="s">
        <v>1018</v>
      </c>
      <c r="H945" s="230" t="s">
        <v>3174</v>
      </c>
      <c r="I945" s="230" t="s">
        <v>122</v>
      </c>
      <c r="J945" s="230" t="s">
        <v>123</v>
      </c>
      <c r="K945" s="230" t="s">
        <v>26</v>
      </c>
      <c r="L945" s="230" t="s">
        <v>3174</v>
      </c>
      <c r="M945" s="230" t="s">
        <v>4525</v>
      </c>
      <c r="N945" s="230" t="s">
        <v>26</v>
      </c>
      <c r="Q945" s="230">
        <f>VLOOKUP(M945,LocID!$B$2:$I$1995,8, FALSE)</f>
        <v>477</v>
      </c>
    </row>
    <row r="946" spans="1:17" x14ac:dyDescent="0.25">
      <c r="A946" s="230" t="s">
        <v>8521</v>
      </c>
      <c r="B946" s="230">
        <v>1847</v>
      </c>
      <c r="C946" s="230" t="s">
        <v>5854</v>
      </c>
      <c r="D946" s="230">
        <v>2012.84</v>
      </c>
      <c r="E946" s="230" t="s">
        <v>62</v>
      </c>
      <c r="F946" s="230" t="s">
        <v>1240</v>
      </c>
      <c r="G946" s="230" t="s">
        <v>1235</v>
      </c>
      <c r="H946" s="230" t="s">
        <v>1233</v>
      </c>
      <c r="I946" s="230" t="s">
        <v>261</v>
      </c>
      <c r="J946" s="230" t="s">
        <v>123</v>
      </c>
      <c r="K946" s="230" t="s">
        <v>52</v>
      </c>
      <c r="L946" s="230" t="s">
        <v>1233</v>
      </c>
      <c r="M946" s="230" t="s">
        <v>6062</v>
      </c>
      <c r="N946" s="230" t="s">
        <v>52</v>
      </c>
      <c r="Q946" s="230">
        <f>VLOOKUP(M946,LocID!$B$2:$I$1995,8, FALSE)</f>
        <v>174</v>
      </c>
    </row>
    <row r="947" spans="1:17" x14ac:dyDescent="0.25">
      <c r="A947" s="230" t="s">
        <v>8522</v>
      </c>
      <c r="B947" s="230">
        <v>1848</v>
      </c>
      <c r="C947" s="230" t="s">
        <v>5854</v>
      </c>
      <c r="D947" s="230">
        <v>2013.0265999999999</v>
      </c>
      <c r="E947" s="230" t="s">
        <v>62</v>
      </c>
      <c r="F947" s="230" t="s">
        <v>2851</v>
      </c>
      <c r="G947" s="230" t="s">
        <v>2851</v>
      </c>
      <c r="H947" s="230" t="s">
        <v>3174</v>
      </c>
      <c r="I947" s="230" t="s">
        <v>122</v>
      </c>
      <c r="J947" s="230" t="s">
        <v>123</v>
      </c>
      <c r="K947" s="230" t="s">
        <v>52</v>
      </c>
      <c r="L947" s="230" t="s">
        <v>3174</v>
      </c>
      <c r="M947" s="230" t="s">
        <v>4525</v>
      </c>
      <c r="N947" s="230" t="s">
        <v>52</v>
      </c>
      <c r="Q947" s="230">
        <f>VLOOKUP(M947,LocID!$B$2:$I$1995,8, FALSE)</f>
        <v>477</v>
      </c>
    </row>
    <row r="948" spans="1:17" x14ac:dyDescent="0.25">
      <c r="A948" s="230" t="s">
        <v>8523</v>
      </c>
      <c r="B948" s="230">
        <v>1849</v>
      </c>
      <c r="C948" s="230" t="s">
        <v>5854</v>
      </c>
      <c r="D948" s="230">
        <v>2013.0003999999999</v>
      </c>
      <c r="E948" s="230" t="s">
        <v>62</v>
      </c>
      <c r="F948" s="230" t="s">
        <v>2692</v>
      </c>
      <c r="G948" s="230" t="s">
        <v>2693</v>
      </c>
      <c r="H948" s="230" t="s">
        <v>2694</v>
      </c>
      <c r="I948" s="230" t="s">
        <v>1619</v>
      </c>
      <c r="J948" s="230" t="s">
        <v>61</v>
      </c>
      <c r="K948" s="230" t="s">
        <v>26</v>
      </c>
      <c r="L948" s="230" t="s">
        <v>2694</v>
      </c>
      <c r="M948" s="230" t="s">
        <v>6269</v>
      </c>
      <c r="N948" s="230" t="s">
        <v>26</v>
      </c>
      <c r="Q948" s="230">
        <f>VLOOKUP(M948,LocID!$B$2:$I$1995,8, FALSE)</f>
        <v>401</v>
      </c>
    </row>
    <row r="949" spans="1:17" x14ac:dyDescent="0.25">
      <c r="A949" s="230" t="s">
        <v>6898</v>
      </c>
      <c r="B949" s="230">
        <v>185</v>
      </c>
      <c r="C949" s="230" t="s">
        <v>5854</v>
      </c>
      <c r="D949" s="230">
        <v>2015.0866000000001</v>
      </c>
      <c r="E949" s="230" t="s">
        <v>138</v>
      </c>
      <c r="F949" s="230" t="s">
        <v>3515</v>
      </c>
      <c r="G949" s="230" t="s">
        <v>3445</v>
      </c>
      <c r="H949" s="230" t="s">
        <v>3294</v>
      </c>
      <c r="I949" s="230" t="s">
        <v>76</v>
      </c>
      <c r="J949" s="230" t="s">
        <v>77</v>
      </c>
      <c r="K949" s="230" t="s">
        <v>72</v>
      </c>
      <c r="L949" s="230" t="s">
        <v>3294</v>
      </c>
      <c r="M949" s="230" t="s">
        <v>4526</v>
      </c>
      <c r="N949" s="230" t="s">
        <v>3934</v>
      </c>
      <c r="O949" s="230">
        <v>2</v>
      </c>
      <c r="Q949" s="230">
        <f>VLOOKUP(M949,LocID!$B$2:$I$1995,8, FALSE)</f>
        <v>489</v>
      </c>
    </row>
    <row r="950" spans="1:17" x14ac:dyDescent="0.25">
      <c r="A950" s="230" t="s">
        <v>6898</v>
      </c>
      <c r="B950" s="230">
        <v>185</v>
      </c>
      <c r="C950" s="230" t="s">
        <v>5854</v>
      </c>
      <c r="D950" s="230">
        <v>2015.0866000000001</v>
      </c>
      <c r="E950" s="230" t="s">
        <v>138</v>
      </c>
      <c r="F950" s="230" t="s">
        <v>3515</v>
      </c>
      <c r="G950" s="230" t="s">
        <v>3445</v>
      </c>
      <c r="H950" s="230" t="s">
        <v>3294</v>
      </c>
      <c r="I950" s="230" t="s">
        <v>76</v>
      </c>
      <c r="J950" s="230" t="s">
        <v>77</v>
      </c>
      <c r="K950" s="230" t="s">
        <v>72</v>
      </c>
      <c r="L950" s="230" t="s">
        <v>3294</v>
      </c>
      <c r="M950" s="230" t="s">
        <v>4526</v>
      </c>
      <c r="N950" s="230" t="s">
        <v>23</v>
      </c>
      <c r="O950" s="230">
        <v>1</v>
      </c>
      <c r="Q950" s="230">
        <f>VLOOKUP(M950,LocID!$B$2:$I$1995,8, FALSE)</f>
        <v>489</v>
      </c>
    </row>
    <row r="951" spans="1:17" x14ac:dyDescent="0.25">
      <c r="A951" s="230" t="s">
        <v>8524</v>
      </c>
      <c r="B951" s="230">
        <v>1850</v>
      </c>
      <c r="C951" s="230" t="s">
        <v>5854</v>
      </c>
      <c r="D951" s="230">
        <v>2013.0183999999999</v>
      </c>
      <c r="E951" s="230" t="s">
        <v>62</v>
      </c>
      <c r="F951" s="230" t="s">
        <v>285</v>
      </c>
      <c r="G951" s="230" t="s">
        <v>286</v>
      </c>
      <c r="H951" s="230" t="s">
        <v>271</v>
      </c>
      <c r="I951" s="230" t="s">
        <v>160</v>
      </c>
      <c r="J951" s="230" t="s">
        <v>161</v>
      </c>
      <c r="K951" s="230" t="s">
        <v>26</v>
      </c>
      <c r="L951" s="230" t="s">
        <v>271</v>
      </c>
      <c r="M951" s="230" t="s">
        <v>5930</v>
      </c>
      <c r="N951" s="230" t="s">
        <v>26</v>
      </c>
      <c r="Q951" s="230">
        <f>VLOOKUP(M951,LocID!$B$2:$I$1995,8, FALSE)</f>
        <v>33</v>
      </c>
    </row>
    <row r="952" spans="1:17" x14ac:dyDescent="0.25">
      <c r="A952" s="230" t="s">
        <v>8525</v>
      </c>
      <c r="B952" s="230">
        <v>1851</v>
      </c>
      <c r="C952" s="230" t="s">
        <v>5854</v>
      </c>
      <c r="D952" s="230">
        <v>2013.0117</v>
      </c>
      <c r="E952" s="230" t="s">
        <v>62</v>
      </c>
      <c r="F952" s="230" t="s">
        <v>2818</v>
      </c>
      <c r="G952" s="230" t="s">
        <v>2819</v>
      </c>
      <c r="H952" s="230" t="s">
        <v>2820</v>
      </c>
      <c r="I952" s="230" t="s">
        <v>432</v>
      </c>
      <c r="J952" s="230" t="s">
        <v>61</v>
      </c>
      <c r="K952" s="230" t="s">
        <v>26</v>
      </c>
      <c r="L952" s="230" t="s">
        <v>2820</v>
      </c>
      <c r="M952" s="230" t="s">
        <v>6293</v>
      </c>
      <c r="N952" s="230" t="s">
        <v>26</v>
      </c>
      <c r="Q952" s="230">
        <f>VLOOKUP(M952,LocID!$B$2:$I$1995,8, FALSE)</f>
        <v>425</v>
      </c>
    </row>
    <row r="953" spans="1:17" x14ac:dyDescent="0.25">
      <c r="A953" s="230" t="s">
        <v>8526</v>
      </c>
      <c r="B953" s="230">
        <v>1852</v>
      </c>
      <c r="C953" s="230" t="s">
        <v>5854</v>
      </c>
      <c r="D953" s="230">
        <v>2012.9749999999999</v>
      </c>
      <c r="E953" s="230" t="s">
        <v>62</v>
      </c>
      <c r="F953" s="230" t="s">
        <v>2987</v>
      </c>
      <c r="G953" s="230" t="s">
        <v>2985</v>
      </c>
      <c r="H953" s="230" t="s">
        <v>2986</v>
      </c>
      <c r="I953" s="230" t="s">
        <v>76</v>
      </c>
      <c r="J953" s="230" t="s">
        <v>77</v>
      </c>
      <c r="K953" s="230" t="s">
        <v>23</v>
      </c>
      <c r="L953" s="230" t="s">
        <v>2986</v>
      </c>
      <c r="M953" s="230" t="s">
        <v>6311</v>
      </c>
      <c r="N953" s="230" t="s">
        <v>23</v>
      </c>
      <c r="Q953" s="230">
        <f>VLOOKUP(M953,LocID!$B$2:$I$1995,8, FALSE)</f>
        <v>446</v>
      </c>
    </row>
    <row r="954" spans="1:17" x14ac:dyDescent="0.25">
      <c r="A954" s="230" t="s">
        <v>8527</v>
      </c>
      <c r="B954" s="230">
        <v>1853</v>
      </c>
      <c r="C954" s="230" t="s">
        <v>5854</v>
      </c>
      <c r="D954" s="230">
        <v>2012.885</v>
      </c>
      <c r="E954" s="230" t="s">
        <v>62</v>
      </c>
      <c r="F954" s="230" t="s">
        <v>3952</v>
      </c>
      <c r="G954" s="230" t="s">
        <v>3953</v>
      </c>
      <c r="H954" s="230" t="s">
        <v>3947</v>
      </c>
      <c r="I954" s="230" t="s">
        <v>49</v>
      </c>
      <c r="J954" s="230" t="s">
        <v>51</v>
      </c>
      <c r="K954" s="230" t="s">
        <v>52</v>
      </c>
      <c r="L954" s="230" t="s">
        <v>3947</v>
      </c>
      <c r="M954" s="230" t="s">
        <v>6380</v>
      </c>
      <c r="N954" s="230" t="s">
        <v>52</v>
      </c>
      <c r="Q954" s="230">
        <f>VLOOKUP(M954,LocID!$B$2:$I$1995,8, FALSE)</f>
        <v>531</v>
      </c>
    </row>
    <row r="955" spans="1:17" x14ac:dyDescent="0.25">
      <c r="A955" s="230" t="s">
        <v>8528</v>
      </c>
      <c r="B955" s="230">
        <v>1854</v>
      </c>
      <c r="C955" s="230" t="s">
        <v>5854</v>
      </c>
      <c r="D955" s="230">
        <v>2012.874</v>
      </c>
      <c r="E955" s="230" t="s">
        <v>62</v>
      </c>
      <c r="F955" s="230" t="s">
        <v>63</v>
      </c>
      <c r="G955" s="230" t="s">
        <v>64</v>
      </c>
      <c r="H955" s="230" t="s">
        <v>59</v>
      </c>
      <c r="I955" s="230" t="s">
        <v>60</v>
      </c>
      <c r="J955" s="230" t="s">
        <v>61</v>
      </c>
      <c r="K955" s="230" t="s">
        <v>23</v>
      </c>
      <c r="L955" s="230" t="s">
        <v>59</v>
      </c>
      <c r="M955" s="230" t="s">
        <v>5902</v>
      </c>
      <c r="N955" s="230" t="s">
        <v>23</v>
      </c>
      <c r="Q955" s="230">
        <f>VLOOKUP(M955,LocID!$B$2:$I$1995,8, FALSE)</f>
        <v>3</v>
      </c>
    </row>
    <row r="956" spans="1:17" x14ac:dyDescent="0.25">
      <c r="A956" s="230" t="s">
        <v>8529</v>
      </c>
      <c r="B956" s="230">
        <v>1855</v>
      </c>
      <c r="C956" s="230" t="s">
        <v>5854</v>
      </c>
      <c r="D956" s="230">
        <v>2012.223</v>
      </c>
      <c r="E956" s="230" t="s">
        <v>62</v>
      </c>
      <c r="F956" s="230" t="s">
        <v>2916</v>
      </c>
      <c r="G956" s="230" t="s">
        <v>2917</v>
      </c>
      <c r="H956" s="230" t="s">
        <v>2908</v>
      </c>
      <c r="I956" s="230" t="s">
        <v>380</v>
      </c>
      <c r="J956" s="230" t="s">
        <v>51</v>
      </c>
      <c r="K956" s="230" t="s">
        <v>23</v>
      </c>
      <c r="L956" s="230" t="s">
        <v>2908</v>
      </c>
      <c r="M956" s="230" t="s">
        <v>6299</v>
      </c>
      <c r="N956" s="230" t="s">
        <v>23</v>
      </c>
      <c r="Q956" s="230">
        <f>VLOOKUP(M956,LocID!$B$2:$I$1995,8, FALSE)</f>
        <v>431</v>
      </c>
    </row>
    <row r="957" spans="1:17" x14ac:dyDescent="0.25">
      <c r="A957" s="230" t="s">
        <v>8530</v>
      </c>
      <c r="B957" s="230">
        <v>1856</v>
      </c>
      <c r="C957" s="230" t="s">
        <v>5854</v>
      </c>
      <c r="D957" s="230">
        <v>2012.8389999999999</v>
      </c>
      <c r="E957" s="230" t="s">
        <v>62</v>
      </c>
      <c r="F957" s="230" t="s">
        <v>3070</v>
      </c>
      <c r="G957" s="230" t="s">
        <v>3071</v>
      </c>
      <c r="H957" s="230" t="s">
        <v>3068</v>
      </c>
      <c r="I957" s="230" t="s">
        <v>198</v>
      </c>
      <c r="J957" s="230" t="s">
        <v>61</v>
      </c>
      <c r="K957" s="230" t="s">
        <v>72</v>
      </c>
      <c r="L957" s="230" t="s">
        <v>3068</v>
      </c>
      <c r="M957" s="230" t="s">
        <v>4522</v>
      </c>
      <c r="N957" s="230" t="s">
        <v>3934</v>
      </c>
      <c r="O957" s="230">
        <v>2</v>
      </c>
      <c r="Q957" s="230">
        <f>VLOOKUP(M957,LocID!$B$2:$I$1995,8, FALSE)</f>
        <v>460</v>
      </c>
    </row>
    <row r="958" spans="1:17" x14ac:dyDescent="0.25">
      <c r="A958" s="230" t="s">
        <v>8530</v>
      </c>
      <c r="B958" s="230">
        <v>1856</v>
      </c>
      <c r="C958" s="230" t="s">
        <v>5854</v>
      </c>
      <c r="D958" s="230">
        <v>2012.8389999999999</v>
      </c>
      <c r="E958" s="230" t="s">
        <v>62</v>
      </c>
      <c r="F958" s="230" t="s">
        <v>3070</v>
      </c>
      <c r="G958" s="230" t="s">
        <v>3071</v>
      </c>
      <c r="H958" s="230" t="s">
        <v>3068</v>
      </c>
      <c r="I958" s="230" t="s">
        <v>198</v>
      </c>
      <c r="J958" s="230" t="s">
        <v>61</v>
      </c>
      <c r="K958" s="230" t="s">
        <v>72</v>
      </c>
      <c r="L958" s="230" t="s">
        <v>3068</v>
      </c>
      <c r="M958" s="230" t="s">
        <v>4522</v>
      </c>
      <c r="N958" s="230" t="s">
        <v>23</v>
      </c>
      <c r="O958" s="230">
        <v>1</v>
      </c>
      <c r="Q958" s="230">
        <f>VLOOKUP(M958,LocID!$B$2:$I$1995,8, FALSE)</f>
        <v>460</v>
      </c>
    </row>
    <row r="959" spans="1:17" x14ac:dyDescent="0.25">
      <c r="A959" s="230" t="s">
        <v>8531</v>
      </c>
      <c r="B959" s="230">
        <v>1857</v>
      </c>
      <c r="C959" s="230" t="s">
        <v>5854</v>
      </c>
      <c r="D959" s="230">
        <v>2012.8689999999999</v>
      </c>
      <c r="E959" s="230" t="s">
        <v>62</v>
      </c>
      <c r="F959" s="230" t="s">
        <v>3215</v>
      </c>
      <c r="G959" s="230" t="s">
        <v>3210</v>
      </c>
      <c r="H959" s="230" t="s">
        <v>3202</v>
      </c>
      <c r="I959" s="230" t="s">
        <v>660</v>
      </c>
      <c r="J959" s="230" t="s">
        <v>245</v>
      </c>
      <c r="K959" s="230" t="s">
        <v>52</v>
      </c>
      <c r="L959" s="230" t="s">
        <v>3202</v>
      </c>
      <c r="M959" s="230" t="s">
        <v>6337</v>
      </c>
      <c r="N959" s="230" t="s">
        <v>52</v>
      </c>
      <c r="Q959" s="230">
        <f>VLOOKUP(M959,LocID!$B$2:$I$1995,8, FALSE)</f>
        <v>479</v>
      </c>
    </row>
    <row r="960" spans="1:17" x14ac:dyDescent="0.25">
      <c r="A960" s="230" t="s">
        <v>8532</v>
      </c>
      <c r="B960" s="230">
        <v>1858</v>
      </c>
      <c r="C960" s="230" t="s">
        <v>5854</v>
      </c>
      <c r="D960" s="230">
        <v>2013.0012999999999</v>
      </c>
      <c r="E960" s="230" t="s">
        <v>62</v>
      </c>
      <c r="F960" s="230" t="s">
        <v>846</v>
      </c>
      <c r="G960" s="230" t="s">
        <v>847</v>
      </c>
      <c r="H960" s="230" t="s">
        <v>844</v>
      </c>
      <c r="I960" s="230" t="s">
        <v>250</v>
      </c>
      <c r="J960" s="230" t="s">
        <v>161</v>
      </c>
      <c r="K960" s="230" t="s">
        <v>26</v>
      </c>
      <c r="L960" s="230" t="s">
        <v>844</v>
      </c>
      <c r="M960" s="230" t="s">
        <v>5992</v>
      </c>
      <c r="N960" s="230" t="s">
        <v>26</v>
      </c>
      <c r="Q960" s="230">
        <f>VLOOKUP(M960,LocID!$B$2:$I$1995,8, FALSE)</f>
        <v>100</v>
      </c>
    </row>
    <row r="961" spans="1:17" x14ac:dyDescent="0.25">
      <c r="A961" s="230" t="s">
        <v>8533</v>
      </c>
      <c r="B961" s="230">
        <v>1859</v>
      </c>
      <c r="C961" s="230" t="s">
        <v>5854</v>
      </c>
      <c r="D961" s="230">
        <v>2012.902</v>
      </c>
      <c r="E961" s="230" t="s">
        <v>62</v>
      </c>
      <c r="F961" s="230" t="s">
        <v>3614</v>
      </c>
      <c r="G961" s="230" t="s">
        <v>3585</v>
      </c>
      <c r="H961" s="230" t="s">
        <v>3586</v>
      </c>
      <c r="I961" s="230" t="s">
        <v>76</v>
      </c>
      <c r="J961" s="230" t="s">
        <v>77</v>
      </c>
      <c r="K961" s="230" t="s">
        <v>23</v>
      </c>
      <c r="L961" s="230" t="s">
        <v>3586</v>
      </c>
      <c r="M961" s="230" t="s">
        <v>6352</v>
      </c>
      <c r="N961" s="230" t="s">
        <v>23</v>
      </c>
      <c r="Q961" s="230">
        <f>VLOOKUP(M961,LocID!$B$2:$I$1995,8, FALSE)</f>
        <v>495</v>
      </c>
    </row>
    <row r="962" spans="1:17" x14ac:dyDescent="0.25">
      <c r="A962" s="230" t="s">
        <v>6899</v>
      </c>
      <c r="B962" s="230">
        <v>186</v>
      </c>
      <c r="C962" s="230" t="s">
        <v>5854</v>
      </c>
      <c r="D962" s="230">
        <v>2015.0914</v>
      </c>
      <c r="E962" s="230" t="s">
        <v>138</v>
      </c>
      <c r="F962" s="230" t="s">
        <v>1829</v>
      </c>
      <c r="G962" s="230" t="s">
        <v>1824</v>
      </c>
      <c r="H962" s="230" t="s">
        <v>1821</v>
      </c>
      <c r="I962" s="230" t="s">
        <v>76</v>
      </c>
      <c r="J962" s="230" t="s">
        <v>77</v>
      </c>
      <c r="K962" s="230" t="s">
        <v>26</v>
      </c>
      <c r="L962" s="230" t="s">
        <v>1821</v>
      </c>
      <c r="M962" s="230" t="s">
        <v>6176</v>
      </c>
      <c r="N962" s="230" t="s">
        <v>26</v>
      </c>
      <c r="Q962" s="230">
        <f>VLOOKUP(M962,LocID!$B$2:$I$1995,8, FALSE)</f>
        <v>298</v>
      </c>
    </row>
    <row r="963" spans="1:17" x14ac:dyDescent="0.25">
      <c r="A963" s="230" t="s">
        <v>8534</v>
      </c>
      <c r="B963" s="230">
        <v>1860</v>
      </c>
      <c r="C963" s="230" t="s">
        <v>5854</v>
      </c>
      <c r="D963" s="230">
        <v>2013.0146999999999</v>
      </c>
      <c r="E963" s="230" t="s">
        <v>62</v>
      </c>
      <c r="F963" s="230" t="s">
        <v>3672</v>
      </c>
      <c r="G963" s="230" t="s">
        <v>3673</v>
      </c>
      <c r="H963" s="230" t="s">
        <v>3674</v>
      </c>
      <c r="I963" s="230" t="s">
        <v>76</v>
      </c>
      <c r="J963" s="230" t="s">
        <v>77</v>
      </c>
      <c r="K963" s="230" t="s">
        <v>23</v>
      </c>
      <c r="L963" s="230" t="s">
        <v>3674</v>
      </c>
      <c r="M963" s="230" t="s">
        <v>4528</v>
      </c>
      <c r="N963" s="230" t="s">
        <v>23</v>
      </c>
      <c r="Q963" s="230">
        <f>VLOOKUP(M963,LocID!$B$2:$I$1995,8, FALSE)</f>
        <v>502</v>
      </c>
    </row>
    <row r="964" spans="1:17" x14ac:dyDescent="0.25">
      <c r="A964" s="230" t="s">
        <v>8535</v>
      </c>
      <c r="B964" s="230">
        <v>1861</v>
      </c>
      <c r="C964" s="230" t="s">
        <v>5854</v>
      </c>
      <c r="D964" s="230">
        <v>2013.0029</v>
      </c>
      <c r="E964" s="230" t="s">
        <v>62</v>
      </c>
      <c r="F964" s="230" t="s">
        <v>3823</v>
      </c>
      <c r="G964" s="230" t="s">
        <v>3791</v>
      </c>
      <c r="H964" s="230" t="s">
        <v>3750</v>
      </c>
      <c r="I964" s="230" t="s">
        <v>261</v>
      </c>
      <c r="J964" s="230" t="s">
        <v>123</v>
      </c>
      <c r="K964" s="230" t="s">
        <v>52</v>
      </c>
      <c r="L964" s="230" t="s">
        <v>3750</v>
      </c>
      <c r="M964" s="230" t="s">
        <v>4530</v>
      </c>
      <c r="N964" s="230" t="s">
        <v>52</v>
      </c>
      <c r="Q964" s="230">
        <f>VLOOKUP(M964,LocID!$B$2:$I$1995,8, FALSE)</f>
        <v>513</v>
      </c>
    </row>
    <row r="965" spans="1:17" x14ac:dyDescent="0.25">
      <c r="A965" s="230" t="s">
        <v>8536</v>
      </c>
      <c r="B965" s="230">
        <v>1862</v>
      </c>
      <c r="C965" s="230" t="s">
        <v>5854</v>
      </c>
      <c r="D965" s="230">
        <v>2013.0019</v>
      </c>
      <c r="E965" s="230" t="s">
        <v>62</v>
      </c>
      <c r="F965" s="230" t="s">
        <v>3824</v>
      </c>
      <c r="G965" s="230" t="s">
        <v>3770</v>
      </c>
      <c r="H965" s="230" t="s">
        <v>3750</v>
      </c>
      <c r="I965" s="230" t="s">
        <v>261</v>
      </c>
      <c r="J965" s="230" t="s">
        <v>123</v>
      </c>
      <c r="K965" s="230" t="s">
        <v>52</v>
      </c>
      <c r="L965" s="230" t="s">
        <v>3750</v>
      </c>
      <c r="M965" s="230" t="s">
        <v>4530</v>
      </c>
      <c r="N965" s="230" t="s">
        <v>52</v>
      </c>
      <c r="Q965" s="230">
        <f>VLOOKUP(M965,LocID!$B$2:$I$1995,8, FALSE)</f>
        <v>513</v>
      </c>
    </row>
    <row r="966" spans="1:17" x14ac:dyDescent="0.25">
      <c r="A966" s="230" t="s">
        <v>8537</v>
      </c>
      <c r="B966" s="230">
        <v>1863</v>
      </c>
      <c r="C966" s="230" t="s">
        <v>5854</v>
      </c>
      <c r="D966" s="230">
        <v>2012.8340000000001</v>
      </c>
      <c r="E966" s="230" t="s">
        <v>62</v>
      </c>
      <c r="F966" s="230" t="s">
        <v>3447</v>
      </c>
      <c r="G966" s="230" t="s">
        <v>3448</v>
      </c>
      <c r="H966" s="230" t="s">
        <v>3294</v>
      </c>
      <c r="I966" s="230" t="s">
        <v>76</v>
      </c>
      <c r="J966" s="230" t="s">
        <v>77</v>
      </c>
      <c r="K966" s="230" t="s">
        <v>23</v>
      </c>
      <c r="L966" s="230" t="s">
        <v>3294</v>
      </c>
      <c r="M966" s="230" t="s">
        <v>4526</v>
      </c>
      <c r="N966" s="230" t="s">
        <v>23</v>
      </c>
      <c r="Q966" s="230">
        <f>VLOOKUP(M966,LocID!$B$2:$I$1995,8, FALSE)</f>
        <v>489</v>
      </c>
    </row>
    <row r="967" spans="1:17" x14ac:dyDescent="0.25">
      <c r="A967" s="230" t="s">
        <v>8538</v>
      </c>
      <c r="B967" s="230">
        <v>1864</v>
      </c>
      <c r="C967" s="230" t="s">
        <v>5854</v>
      </c>
      <c r="D967" s="230">
        <v>2013.0224000000001</v>
      </c>
      <c r="E967" s="230" t="s">
        <v>62</v>
      </c>
      <c r="F967" s="230" t="s">
        <v>3449</v>
      </c>
      <c r="G967" s="230" t="s">
        <v>3445</v>
      </c>
      <c r="H967" s="230" t="s">
        <v>3294</v>
      </c>
      <c r="I967" s="230" t="s">
        <v>76</v>
      </c>
      <c r="J967" s="230" t="s">
        <v>77</v>
      </c>
      <c r="K967" s="230" t="s">
        <v>23</v>
      </c>
      <c r="L967" s="230" t="s">
        <v>3294</v>
      </c>
      <c r="M967" s="230" t="s">
        <v>4526</v>
      </c>
      <c r="N967" s="230" t="s">
        <v>23</v>
      </c>
      <c r="Q967" s="230">
        <f>VLOOKUP(M967,LocID!$B$2:$I$1995,8, FALSE)</f>
        <v>489</v>
      </c>
    </row>
    <row r="968" spans="1:17" x14ac:dyDescent="0.25">
      <c r="A968" s="230" t="s">
        <v>8539</v>
      </c>
      <c r="B968" s="230">
        <v>1865</v>
      </c>
      <c r="C968" s="230" t="s">
        <v>5854</v>
      </c>
      <c r="D968" s="230">
        <v>2012.905</v>
      </c>
      <c r="E968" s="230" t="s">
        <v>62</v>
      </c>
      <c r="F968" s="230" t="s">
        <v>3450</v>
      </c>
      <c r="G968" s="230" t="s">
        <v>3445</v>
      </c>
      <c r="H968" s="230" t="s">
        <v>3294</v>
      </c>
      <c r="I968" s="230" t="s">
        <v>76</v>
      </c>
      <c r="J968" s="230" t="s">
        <v>77</v>
      </c>
      <c r="K968" s="230" t="s">
        <v>26</v>
      </c>
      <c r="L968" s="230" t="s">
        <v>3294</v>
      </c>
      <c r="M968" s="230" t="s">
        <v>4526</v>
      </c>
      <c r="N968" s="230" t="s">
        <v>26</v>
      </c>
      <c r="Q968" s="230">
        <f>VLOOKUP(M968,LocID!$B$2:$I$1995,8, FALSE)</f>
        <v>489</v>
      </c>
    </row>
    <row r="969" spans="1:17" x14ac:dyDescent="0.25">
      <c r="A969" s="230" t="s">
        <v>8540</v>
      </c>
      <c r="B969" s="230">
        <v>1866</v>
      </c>
      <c r="C969" s="230" t="s">
        <v>5854</v>
      </c>
      <c r="D969" s="230">
        <v>2012.944</v>
      </c>
      <c r="E969" s="230" t="s">
        <v>62</v>
      </c>
      <c r="F969" s="230" t="s">
        <v>759</v>
      </c>
      <c r="G969" s="230" t="s">
        <v>737</v>
      </c>
      <c r="H969" s="230" t="s">
        <v>738</v>
      </c>
      <c r="I969" s="230" t="s">
        <v>739</v>
      </c>
      <c r="J969" s="230" t="s">
        <v>740</v>
      </c>
      <c r="K969" s="230" t="s">
        <v>52</v>
      </c>
      <c r="L969" s="230" t="s">
        <v>738</v>
      </c>
      <c r="M969" s="377" t="s">
        <v>11294</v>
      </c>
      <c r="N969" s="230" t="s">
        <v>52</v>
      </c>
      <c r="Q969" s="230">
        <f>VLOOKUP(M969,LocID!$B$2:$I$1995,8, FALSE)</f>
        <v>758</v>
      </c>
    </row>
    <row r="970" spans="1:17" x14ac:dyDescent="0.25">
      <c r="A970" s="230" t="s">
        <v>8541</v>
      </c>
      <c r="B970" s="230">
        <v>1867</v>
      </c>
      <c r="C970" s="230" t="s">
        <v>5854</v>
      </c>
      <c r="D970" s="230">
        <v>2013.009</v>
      </c>
      <c r="E970" s="230" t="s">
        <v>62</v>
      </c>
      <c r="F970" s="230" t="s">
        <v>157</v>
      </c>
      <c r="G970" s="230" t="s">
        <v>158</v>
      </c>
      <c r="H970" s="230" t="s">
        <v>159</v>
      </c>
      <c r="I970" s="230" t="s">
        <v>160</v>
      </c>
      <c r="J970" s="230" t="s">
        <v>161</v>
      </c>
      <c r="K970" s="230" t="s">
        <v>23</v>
      </c>
      <c r="L970" s="230" t="s">
        <v>159</v>
      </c>
      <c r="M970" s="230" t="s">
        <v>5910</v>
      </c>
      <c r="N970" s="230" t="s">
        <v>23</v>
      </c>
      <c r="Q970" s="230">
        <f>VLOOKUP(M970,LocID!$B$2:$I$1995,8, FALSE)</f>
        <v>13</v>
      </c>
    </row>
    <row r="971" spans="1:17" x14ac:dyDescent="0.25">
      <c r="A971" s="230" t="s">
        <v>8542</v>
      </c>
      <c r="B971" s="230">
        <v>1868</v>
      </c>
      <c r="C971" s="230" t="s">
        <v>5854</v>
      </c>
      <c r="D971" s="230">
        <v>2013.0032000000001</v>
      </c>
      <c r="E971" s="230" t="s">
        <v>62</v>
      </c>
      <c r="F971" s="230" t="s">
        <v>4078</v>
      </c>
      <c r="G971" s="230" t="s">
        <v>4079</v>
      </c>
      <c r="H971" s="230" t="s">
        <v>4080</v>
      </c>
      <c r="I971" s="230" t="s">
        <v>76</v>
      </c>
      <c r="J971" s="230" t="s">
        <v>77</v>
      </c>
      <c r="K971" s="230" t="s">
        <v>98</v>
      </c>
      <c r="L971" s="230" t="s">
        <v>4080</v>
      </c>
      <c r="M971" s="230" t="s">
        <v>6401</v>
      </c>
      <c r="N971" s="230" t="s">
        <v>98</v>
      </c>
      <c r="Q971" s="230">
        <f>VLOOKUP(M971,LocID!$B$2:$I$1995,8, FALSE)</f>
        <v>554</v>
      </c>
    </row>
    <row r="972" spans="1:17" x14ac:dyDescent="0.25">
      <c r="A972" s="230" t="s">
        <v>8543</v>
      </c>
      <c r="B972" s="230">
        <v>1869</v>
      </c>
      <c r="C972" s="230" t="s">
        <v>5854</v>
      </c>
      <c r="D972" s="230">
        <v>2013.0204000000001</v>
      </c>
      <c r="E972" s="230" t="s">
        <v>62</v>
      </c>
      <c r="F972" s="230" t="s">
        <v>3451</v>
      </c>
      <c r="G972" s="230" t="s">
        <v>2467</v>
      </c>
      <c r="H972" s="230" t="s">
        <v>3294</v>
      </c>
      <c r="I972" s="230" t="s">
        <v>76</v>
      </c>
      <c r="J972" s="230" t="s">
        <v>77</v>
      </c>
      <c r="K972" s="230" t="s">
        <v>26</v>
      </c>
      <c r="L972" s="230" t="s">
        <v>3294</v>
      </c>
      <c r="M972" s="230" t="s">
        <v>4526</v>
      </c>
      <c r="N972" s="230" t="s">
        <v>26</v>
      </c>
      <c r="Q972" s="230">
        <f>VLOOKUP(M972,LocID!$B$2:$I$1995,8, FALSE)</f>
        <v>489</v>
      </c>
    </row>
    <row r="973" spans="1:17" x14ac:dyDescent="0.25">
      <c r="A973" s="230" t="s">
        <v>6900</v>
      </c>
      <c r="B973" s="230">
        <v>187</v>
      </c>
      <c r="C973" s="230" t="s">
        <v>5854</v>
      </c>
      <c r="D973" s="230">
        <v>2015.0909999999999</v>
      </c>
      <c r="E973" s="230" t="s">
        <v>138</v>
      </c>
      <c r="F973" s="230" t="s">
        <v>2735</v>
      </c>
      <c r="G973" s="230" t="s">
        <v>2725</v>
      </c>
      <c r="H973" s="230" t="s">
        <v>2726</v>
      </c>
      <c r="I973" s="230" t="s">
        <v>76</v>
      </c>
      <c r="J973" s="230" t="s">
        <v>77</v>
      </c>
      <c r="K973" s="230" t="s">
        <v>23</v>
      </c>
      <c r="L973" s="230" t="s">
        <v>2726</v>
      </c>
      <c r="M973" s="230" t="s">
        <v>6274</v>
      </c>
      <c r="N973" s="230" t="s">
        <v>23</v>
      </c>
      <c r="Q973" s="230">
        <f>VLOOKUP(M973,LocID!$B$2:$I$1995,8, FALSE)</f>
        <v>406</v>
      </c>
    </row>
    <row r="974" spans="1:17" x14ac:dyDescent="0.25">
      <c r="A974" s="230" t="s">
        <v>8544</v>
      </c>
      <c r="B974" s="230">
        <v>1870</v>
      </c>
      <c r="C974" s="230" t="s">
        <v>5854</v>
      </c>
      <c r="D974" s="230">
        <v>2012.921</v>
      </c>
      <c r="E974" s="230" t="s">
        <v>62</v>
      </c>
      <c r="F974" s="230" t="s">
        <v>2759</v>
      </c>
      <c r="G974" s="230" t="s">
        <v>2760</v>
      </c>
      <c r="H974" s="230" t="s">
        <v>2758</v>
      </c>
      <c r="I974" s="230" t="s">
        <v>156</v>
      </c>
      <c r="J974" s="230" t="s">
        <v>51</v>
      </c>
      <c r="K974" s="230" t="s">
        <v>23</v>
      </c>
      <c r="L974" s="230" t="s">
        <v>2758</v>
      </c>
      <c r="M974" s="230" t="s">
        <v>6281</v>
      </c>
      <c r="N974" s="230" t="s">
        <v>23</v>
      </c>
      <c r="Q974" s="230">
        <f>VLOOKUP(M974,LocID!$B$2:$I$1995,8, FALSE)</f>
        <v>413</v>
      </c>
    </row>
    <row r="975" spans="1:17" x14ac:dyDescent="0.25">
      <c r="A975" s="230" t="s">
        <v>8545</v>
      </c>
      <c r="B975" s="230">
        <v>1871</v>
      </c>
      <c r="C975" s="230" t="s">
        <v>5854</v>
      </c>
      <c r="D975" s="230">
        <v>2012.953</v>
      </c>
      <c r="E975" s="230" t="s">
        <v>62</v>
      </c>
      <c r="F975" s="230" t="s">
        <v>4423</v>
      </c>
      <c r="G975" s="230" t="s">
        <v>4424</v>
      </c>
      <c r="H975" s="230" t="s">
        <v>4422</v>
      </c>
      <c r="I975" s="230" t="s">
        <v>122</v>
      </c>
      <c r="J975" s="230" t="s">
        <v>123</v>
      </c>
      <c r="K975" s="230" t="s">
        <v>52</v>
      </c>
      <c r="L975" s="230" t="s">
        <v>4422</v>
      </c>
      <c r="M975" s="230" t="s">
        <v>6447</v>
      </c>
      <c r="N975" s="230" t="s">
        <v>52</v>
      </c>
      <c r="Q975" s="230">
        <f>VLOOKUP(M975,LocID!$B$2:$I$1995,8, FALSE)</f>
        <v>603</v>
      </c>
    </row>
    <row r="976" spans="1:17" x14ac:dyDescent="0.25">
      <c r="A976" s="230" t="s">
        <v>8546</v>
      </c>
      <c r="B976" s="230">
        <v>1872</v>
      </c>
      <c r="C976" s="230" t="s">
        <v>5854</v>
      </c>
      <c r="D976" s="230">
        <v>2013.0206000000001</v>
      </c>
      <c r="E976" s="230" t="s">
        <v>62</v>
      </c>
      <c r="F976" s="230" t="s">
        <v>760</v>
      </c>
      <c r="G976" s="230" t="s">
        <v>737</v>
      </c>
      <c r="H976" s="230" t="s">
        <v>738</v>
      </c>
      <c r="I976" s="230" t="s">
        <v>739</v>
      </c>
      <c r="J976" s="230" t="s">
        <v>740</v>
      </c>
      <c r="K976" s="230" t="s">
        <v>52</v>
      </c>
      <c r="L976" s="230" t="s">
        <v>738</v>
      </c>
      <c r="M976" s="377" t="s">
        <v>11294</v>
      </c>
      <c r="N976" s="230" t="s">
        <v>52</v>
      </c>
      <c r="Q976" s="230">
        <f>VLOOKUP(M976,LocID!$B$2:$I$1995,8, FALSE)</f>
        <v>758</v>
      </c>
    </row>
    <row r="977" spans="1:17" x14ac:dyDescent="0.25">
      <c r="A977" s="230" t="s">
        <v>8547</v>
      </c>
      <c r="B977" s="230">
        <v>1873</v>
      </c>
      <c r="C977" s="230" t="s">
        <v>5854</v>
      </c>
      <c r="D977" s="230">
        <v>2013.0251000000001</v>
      </c>
      <c r="E977" s="230" t="s">
        <v>62</v>
      </c>
      <c r="F977" s="230" t="s">
        <v>3452</v>
      </c>
      <c r="G977" s="230" t="s">
        <v>3453</v>
      </c>
      <c r="H977" s="230" t="s">
        <v>3294</v>
      </c>
      <c r="I977" s="230" t="s">
        <v>76</v>
      </c>
      <c r="J977" s="230" t="s">
        <v>77</v>
      </c>
      <c r="K977" s="230" t="s">
        <v>23</v>
      </c>
      <c r="L977" s="230" t="s">
        <v>3294</v>
      </c>
      <c r="M977" s="230" t="s">
        <v>4526</v>
      </c>
      <c r="N977" s="230" t="s">
        <v>23</v>
      </c>
      <c r="Q977" s="230">
        <f>VLOOKUP(M977,LocID!$B$2:$I$1995,8, FALSE)</f>
        <v>489</v>
      </c>
    </row>
    <row r="978" spans="1:17" x14ac:dyDescent="0.25">
      <c r="A978" s="230" t="s">
        <v>8548</v>
      </c>
      <c r="B978" s="230">
        <v>1874</v>
      </c>
      <c r="C978" s="230" t="s">
        <v>5854</v>
      </c>
      <c r="D978" s="230">
        <v>2012.5</v>
      </c>
      <c r="E978" s="230" t="s">
        <v>62</v>
      </c>
      <c r="F978" s="230" t="s">
        <v>1891</v>
      </c>
      <c r="G978" s="230" t="s">
        <v>1892</v>
      </c>
      <c r="H978" s="230" t="s">
        <v>1886</v>
      </c>
      <c r="I978" s="230" t="s">
        <v>49</v>
      </c>
      <c r="J978" s="230" t="s">
        <v>51</v>
      </c>
      <c r="K978" s="230" t="s">
        <v>52</v>
      </c>
      <c r="L978" s="230" t="s">
        <v>1886</v>
      </c>
      <c r="M978" s="230" t="s">
        <v>6179</v>
      </c>
      <c r="N978" s="230" t="s">
        <v>52</v>
      </c>
      <c r="Q978" s="230">
        <f>VLOOKUP(M978,LocID!$B$2:$I$1995,8, FALSE)</f>
        <v>303</v>
      </c>
    </row>
    <row r="979" spans="1:17" x14ac:dyDescent="0.25">
      <c r="A979" s="230" t="s">
        <v>8549</v>
      </c>
      <c r="B979" s="230">
        <v>1875</v>
      </c>
      <c r="C979" s="230" t="s">
        <v>5854</v>
      </c>
      <c r="D979" s="230">
        <v>2013.0156999999999</v>
      </c>
      <c r="E979" s="230" t="s">
        <v>62</v>
      </c>
      <c r="F979" s="230" t="s">
        <v>4008</v>
      </c>
      <c r="G979" s="230" t="s">
        <v>4009</v>
      </c>
      <c r="H979" s="230" t="s">
        <v>4010</v>
      </c>
      <c r="I979" s="230" t="s">
        <v>20</v>
      </c>
      <c r="J979" s="230" t="s">
        <v>22</v>
      </c>
      <c r="K979" s="230" t="s">
        <v>26</v>
      </c>
      <c r="L979" s="230" t="s">
        <v>4010</v>
      </c>
      <c r="M979" s="230" t="s">
        <v>6387</v>
      </c>
      <c r="N979" s="230" t="s">
        <v>26</v>
      </c>
      <c r="Q979" s="230">
        <f>VLOOKUP(M979,LocID!$B$2:$I$1995,8, FALSE)</f>
        <v>540</v>
      </c>
    </row>
    <row r="980" spans="1:17" x14ac:dyDescent="0.25">
      <c r="A980" s="230" t="s">
        <v>8550</v>
      </c>
      <c r="B980" s="230">
        <v>1876</v>
      </c>
      <c r="C980" s="230" t="s">
        <v>5854</v>
      </c>
      <c r="D980" s="230">
        <v>2013.0182</v>
      </c>
      <c r="E980" s="230" t="s">
        <v>62</v>
      </c>
      <c r="F980" s="230" t="s">
        <v>4324</v>
      </c>
      <c r="G980" s="230" t="s">
        <v>4265</v>
      </c>
      <c r="H980" s="230" t="s">
        <v>2997</v>
      </c>
      <c r="I980" s="230" t="s">
        <v>2996</v>
      </c>
      <c r="J980" s="230" t="s">
        <v>51</v>
      </c>
      <c r="K980" s="230" t="s">
        <v>23</v>
      </c>
      <c r="L980" s="230" t="s">
        <v>2997</v>
      </c>
      <c r="M980" s="230" t="s">
        <v>4536</v>
      </c>
      <c r="N980" s="230" t="s">
        <v>23</v>
      </c>
      <c r="Q980" s="230">
        <f>VLOOKUP(M980,LocID!$B$2:$I$1995,8, FALSE)</f>
        <v>447</v>
      </c>
    </row>
    <row r="981" spans="1:17" x14ac:dyDescent="0.25">
      <c r="A981" s="230" t="s">
        <v>8551</v>
      </c>
      <c r="B981" s="230">
        <v>1877</v>
      </c>
      <c r="C981" s="230" t="s">
        <v>5854</v>
      </c>
      <c r="D981" s="230">
        <v>2013.0187000000001</v>
      </c>
      <c r="E981" s="230" t="s">
        <v>62</v>
      </c>
      <c r="F981" s="230" t="s">
        <v>3454</v>
      </c>
      <c r="G981" s="230" t="s">
        <v>3455</v>
      </c>
      <c r="H981" s="230" t="s">
        <v>3294</v>
      </c>
      <c r="I981" s="230" t="s">
        <v>76</v>
      </c>
      <c r="J981" s="230" t="s">
        <v>77</v>
      </c>
      <c r="K981" s="230" t="s">
        <v>52</v>
      </c>
      <c r="L981" s="230" t="s">
        <v>3294</v>
      </c>
      <c r="M981" s="230" t="s">
        <v>4526</v>
      </c>
      <c r="N981" s="230" t="s">
        <v>52</v>
      </c>
      <c r="Q981" s="230">
        <f>VLOOKUP(M981,LocID!$B$2:$I$1995,8, FALSE)</f>
        <v>489</v>
      </c>
    </row>
    <row r="982" spans="1:17" x14ac:dyDescent="0.25">
      <c r="A982" s="230" t="s">
        <v>8552</v>
      </c>
      <c r="B982" s="230">
        <v>1878</v>
      </c>
      <c r="C982" s="230" t="s">
        <v>5854</v>
      </c>
      <c r="D982" s="230">
        <v>2013.0134</v>
      </c>
      <c r="E982" s="230" t="s">
        <v>62</v>
      </c>
      <c r="F982" s="230" t="s">
        <v>4485</v>
      </c>
      <c r="G982" s="230" t="s">
        <v>4486</v>
      </c>
      <c r="H982" s="230" t="s">
        <v>4487</v>
      </c>
      <c r="I982" s="230" t="s">
        <v>76</v>
      </c>
      <c r="J982" s="230" t="s">
        <v>77</v>
      </c>
      <c r="K982" s="230" t="s">
        <v>23</v>
      </c>
      <c r="L982" s="230" t="s">
        <v>4488</v>
      </c>
      <c r="M982" s="230" t="s">
        <v>6463</v>
      </c>
      <c r="N982" s="230" t="s">
        <v>23</v>
      </c>
      <c r="Q982" s="230">
        <f>VLOOKUP(M982,LocID!$B$2:$I$1995,8, FALSE)</f>
        <v>622</v>
      </c>
    </row>
    <row r="983" spans="1:17" x14ac:dyDescent="0.25">
      <c r="A983" s="230" t="s">
        <v>8553</v>
      </c>
      <c r="B983" s="230">
        <v>1879</v>
      </c>
      <c r="C983" s="230" t="s">
        <v>5854</v>
      </c>
      <c r="D983" s="230">
        <v>2013.0053</v>
      </c>
      <c r="E983" s="230" t="s">
        <v>246</v>
      </c>
      <c r="F983" s="230" t="s">
        <v>1729</v>
      </c>
      <c r="G983" s="230" t="s">
        <v>1730</v>
      </c>
      <c r="H983" s="230" t="s">
        <v>1731</v>
      </c>
      <c r="I983" s="230" t="s">
        <v>1619</v>
      </c>
      <c r="J983" s="230" t="s">
        <v>61</v>
      </c>
      <c r="K983" s="230" t="s">
        <v>23</v>
      </c>
      <c r="L983" s="230" t="s">
        <v>1731</v>
      </c>
      <c r="M983" s="230" t="s">
        <v>6160</v>
      </c>
      <c r="N983" s="230" t="s">
        <v>23</v>
      </c>
      <c r="Q983" s="230">
        <f>VLOOKUP(M983,LocID!$B$2:$I$1995,8, FALSE)</f>
        <v>283</v>
      </c>
    </row>
    <row r="984" spans="1:17" x14ac:dyDescent="0.25">
      <c r="A984" s="230" t="s">
        <v>6901</v>
      </c>
      <c r="B984" s="230">
        <v>188</v>
      </c>
      <c r="C984" s="230" t="s">
        <v>5854</v>
      </c>
      <c r="D984" s="230">
        <v>2015.0207</v>
      </c>
      <c r="E984" s="230" t="s">
        <v>138</v>
      </c>
      <c r="F984" s="230" t="s">
        <v>315</v>
      </c>
      <c r="G984" s="230" t="s">
        <v>316</v>
      </c>
      <c r="H984" s="230" t="s">
        <v>271</v>
      </c>
      <c r="I984" s="230" t="s">
        <v>160</v>
      </c>
      <c r="J984" s="230" t="s">
        <v>161</v>
      </c>
      <c r="K984" s="230" t="s">
        <v>23</v>
      </c>
      <c r="L984" s="230" t="s">
        <v>271</v>
      </c>
      <c r="M984" s="230" t="s">
        <v>5930</v>
      </c>
      <c r="N984" s="230" t="s">
        <v>23</v>
      </c>
      <c r="Q984" s="230">
        <f>VLOOKUP(M984,LocID!$B$2:$I$1995,8, FALSE)</f>
        <v>33</v>
      </c>
    </row>
    <row r="985" spans="1:17" x14ac:dyDescent="0.25">
      <c r="A985" s="230" t="s">
        <v>8554</v>
      </c>
      <c r="B985" s="230">
        <v>1880</v>
      </c>
      <c r="C985" s="230" t="s">
        <v>5854</v>
      </c>
      <c r="D985" s="230">
        <v>2012.3050000000001</v>
      </c>
      <c r="E985" s="230" t="s">
        <v>246</v>
      </c>
      <c r="F985" s="230" t="s">
        <v>4325</v>
      </c>
      <c r="G985" s="230" t="s">
        <v>4326</v>
      </c>
      <c r="H985" s="230" t="s">
        <v>2997</v>
      </c>
      <c r="I985" s="230" t="s">
        <v>2996</v>
      </c>
      <c r="J985" s="230" t="s">
        <v>51</v>
      </c>
      <c r="K985" s="230" t="s">
        <v>98</v>
      </c>
      <c r="L985" s="230" t="s">
        <v>2997</v>
      </c>
      <c r="M985" s="230" t="s">
        <v>4536</v>
      </c>
      <c r="N985" s="230" t="s">
        <v>98</v>
      </c>
      <c r="Q985" s="230">
        <f>VLOOKUP(M985,LocID!$B$2:$I$1995,8, FALSE)</f>
        <v>447</v>
      </c>
    </row>
    <row r="986" spans="1:17" x14ac:dyDescent="0.25">
      <c r="A986" s="230" t="s">
        <v>8555</v>
      </c>
      <c r="B986" s="230">
        <v>1881</v>
      </c>
      <c r="C986" s="230" t="s">
        <v>5854</v>
      </c>
      <c r="D986" s="230">
        <v>2013.048</v>
      </c>
      <c r="E986" s="230" t="s">
        <v>246</v>
      </c>
      <c r="F986" s="230" t="s">
        <v>4327</v>
      </c>
      <c r="G986" s="230" t="s">
        <v>4328</v>
      </c>
      <c r="H986" s="230" t="s">
        <v>2997</v>
      </c>
      <c r="I986" s="230" t="s">
        <v>2996</v>
      </c>
      <c r="J986" s="230" t="s">
        <v>51</v>
      </c>
      <c r="K986" s="230" t="s">
        <v>26</v>
      </c>
      <c r="L986" s="230" t="s">
        <v>2997</v>
      </c>
      <c r="M986" s="230" t="s">
        <v>4536</v>
      </c>
      <c r="N986" s="230" t="s">
        <v>26</v>
      </c>
      <c r="Q986" s="230">
        <f>VLOOKUP(M986,LocID!$B$2:$I$1995,8, FALSE)</f>
        <v>447</v>
      </c>
    </row>
    <row r="987" spans="1:17" x14ac:dyDescent="0.25">
      <c r="A987" s="230" t="s">
        <v>8556</v>
      </c>
      <c r="B987" s="230">
        <v>1882</v>
      </c>
      <c r="C987" s="230" t="s">
        <v>5854</v>
      </c>
      <c r="D987" s="230">
        <v>2013.0318</v>
      </c>
      <c r="E987" s="230" t="s">
        <v>246</v>
      </c>
      <c r="F987" s="230" t="s">
        <v>4329</v>
      </c>
      <c r="G987" s="230" t="s">
        <v>4328</v>
      </c>
      <c r="H987" s="230" t="s">
        <v>2997</v>
      </c>
      <c r="I987" s="230" t="s">
        <v>2996</v>
      </c>
      <c r="J987" s="230" t="s">
        <v>51</v>
      </c>
      <c r="K987" s="230" t="s">
        <v>26</v>
      </c>
      <c r="L987" s="230" t="s">
        <v>2997</v>
      </c>
      <c r="M987" s="230" t="s">
        <v>4536</v>
      </c>
      <c r="N987" s="230" t="s">
        <v>26</v>
      </c>
      <c r="Q987" s="230">
        <f>VLOOKUP(M987,LocID!$B$2:$I$1995,8, FALSE)</f>
        <v>447</v>
      </c>
    </row>
    <row r="988" spans="1:17" x14ac:dyDescent="0.25">
      <c r="A988" s="230" t="s">
        <v>8557</v>
      </c>
      <c r="B988" s="230">
        <v>1883</v>
      </c>
      <c r="C988" s="230" t="s">
        <v>5854</v>
      </c>
      <c r="D988" s="230">
        <v>2013.0256999999999</v>
      </c>
      <c r="E988" s="230" t="s">
        <v>246</v>
      </c>
      <c r="F988" s="230" t="s">
        <v>2553</v>
      </c>
      <c r="G988" s="230" t="s">
        <v>2423</v>
      </c>
      <c r="H988" s="230" t="s">
        <v>2414</v>
      </c>
      <c r="I988" s="230" t="s">
        <v>76</v>
      </c>
      <c r="J988" s="230" t="s">
        <v>77</v>
      </c>
      <c r="K988" s="230" t="s">
        <v>23</v>
      </c>
      <c r="L988" s="230" t="s">
        <v>2414</v>
      </c>
      <c r="M988" s="230" t="s">
        <v>4518</v>
      </c>
      <c r="N988" s="230" t="s">
        <v>23</v>
      </c>
      <c r="Q988" s="230">
        <f>VLOOKUP(M988,LocID!$B$2:$I$1995,8, FALSE)</f>
        <v>387</v>
      </c>
    </row>
    <row r="989" spans="1:17" x14ac:dyDescent="0.25">
      <c r="A989" s="230" t="s">
        <v>8558</v>
      </c>
      <c r="B989" s="230">
        <v>1884</v>
      </c>
      <c r="C989" s="230" t="s">
        <v>5854</v>
      </c>
      <c r="D989" s="230">
        <v>2013.0419999999999</v>
      </c>
      <c r="E989" s="230" t="s">
        <v>246</v>
      </c>
      <c r="F989" s="230" t="s">
        <v>2554</v>
      </c>
      <c r="G989" s="230" t="s">
        <v>2423</v>
      </c>
      <c r="H989" s="230" t="s">
        <v>2414</v>
      </c>
      <c r="I989" s="230" t="s">
        <v>76</v>
      </c>
      <c r="J989" s="230" t="s">
        <v>77</v>
      </c>
      <c r="K989" s="230" t="s">
        <v>26</v>
      </c>
      <c r="L989" s="230" t="s">
        <v>2414</v>
      </c>
      <c r="M989" s="230" t="s">
        <v>4518</v>
      </c>
      <c r="N989" s="230" t="s">
        <v>26</v>
      </c>
      <c r="O989" s="230">
        <v>1</v>
      </c>
      <c r="Q989" s="230">
        <f>VLOOKUP(M989,LocID!$B$2:$I$1995,8, FALSE)</f>
        <v>387</v>
      </c>
    </row>
    <row r="990" spans="1:17" x14ac:dyDescent="0.25">
      <c r="A990" s="230" t="s">
        <v>8559</v>
      </c>
      <c r="B990" s="230">
        <v>1885</v>
      </c>
      <c r="C990" s="230" t="s">
        <v>5854</v>
      </c>
      <c r="D990" s="230">
        <v>2013.0130999999999</v>
      </c>
      <c r="E990" s="230" t="s">
        <v>246</v>
      </c>
      <c r="F990" s="230" t="s">
        <v>2555</v>
      </c>
      <c r="G990" s="230" t="s">
        <v>2423</v>
      </c>
      <c r="H990" s="230" t="s">
        <v>2414</v>
      </c>
      <c r="I990" s="230" t="s">
        <v>76</v>
      </c>
      <c r="J990" s="230" t="s">
        <v>77</v>
      </c>
      <c r="K990" s="230" t="s">
        <v>52</v>
      </c>
      <c r="L990" s="230" t="s">
        <v>2414</v>
      </c>
      <c r="M990" s="230" t="s">
        <v>4518</v>
      </c>
      <c r="N990" s="230" t="s">
        <v>52</v>
      </c>
      <c r="Q990" s="230">
        <f>VLOOKUP(M990,LocID!$B$2:$I$1995,8, FALSE)</f>
        <v>387</v>
      </c>
    </row>
    <row r="991" spans="1:17" x14ac:dyDescent="0.25">
      <c r="A991" s="230" t="s">
        <v>8560</v>
      </c>
      <c r="B991" s="230">
        <v>1886</v>
      </c>
      <c r="C991" s="230" t="s">
        <v>5854</v>
      </c>
      <c r="D991" s="230">
        <v>2013.0132000000001</v>
      </c>
      <c r="E991" s="230" t="s">
        <v>246</v>
      </c>
      <c r="F991" s="230" t="s">
        <v>2556</v>
      </c>
      <c r="G991" s="230" t="s">
        <v>2423</v>
      </c>
      <c r="H991" s="230" t="s">
        <v>2414</v>
      </c>
      <c r="I991" s="230" t="s">
        <v>76</v>
      </c>
      <c r="J991" s="230" t="s">
        <v>77</v>
      </c>
      <c r="K991" s="230" t="s">
        <v>52</v>
      </c>
      <c r="L991" s="230" t="s">
        <v>2414</v>
      </c>
      <c r="M991" s="230" t="s">
        <v>4518</v>
      </c>
      <c r="N991" s="230" t="s">
        <v>52</v>
      </c>
      <c r="Q991" s="230">
        <f>VLOOKUP(M991,LocID!$B$2:$I$1995,8, FALSE)</f>
        <v>387</v>
      </c>
    </row>
    <row r="992" spans="1:17" x14ac:dyDescent="0.25">
      <c r="A992" s="230" t="s">
        <v>8561</v>
      </c>
      <c r="B992" s="230">
        <v>1887</v>
      </c>
      <c r="C992" s="230" t="s">
        <v>5854</v>
      </c>
      <c r="D992" s="230">
        <v>2013.0300999999999</v>
      </c>
      <c r="E992" s="230" t="s">
        <v>246</v>
      </c>
      <c r="F992" s="230" t="s">
        <v>2557</v>
      </c>
      <c r="G992" s="230" t="s">
        <v>2423</v>
      </c>
      <c r="H992" s="230" t="s">
        <v>2414</v>
      </c>
      <c r="I992" s="230" t="s">
        <v>76</v>
      </c>
      <c r="J992" s="230" t="s">
        <v>77</v>
      </c>
      <c r="K992" s="230" t="s">
        <v>52</v>
      </c>
      <c r="L992" s="230" t="s">
        <v>2414</v>
      </c>
      <c r="M992" s="230" t="s">
        <v>4518</v>
      </c>
      <c r="N992" s="230" t="s">
        <v>52</v>
      </c>
      <c r="Q992" s="230">
        <f>VLOOKUP(M992,LocID!$B$2:$I$1995,8, FALSE)</f>
        <v>387</v>
      </c>
    </row>
    <row r="993" spans="1:17" x14ac:dyDescent="0.25">
      <c r="A993" s="230" t="s">
        <v>8562</v>
      </c>
      <c r="B993" s="230">
        <v>1888</v>
      </c>
      <c r="C993" s="230" t="s">
        <v>5854</v>
      </c>
      <c r="D993" s="230">
        <v>2013.0223000000001</v>
      </c>
      <c r="E993" s="230" t="s">
        <v>246</v>
      </c>
      <c r="F993" s="230" t="s">
        <v>439</v>
      </c>
      <c r="G993" s="230" t="s">
        <v>440</v>
      </c>
      <c r="H993" s="230" t="s">
        <v>435</v>
      </c>
      <c r="I993" s="230" t="s">
        <v>122</v>
      </c>
      <c r="J993" s="230" t="s">
        <v>123</v>
      </c>
      <c r="K993" s="230" t="s">
        <v>23</v>
      </c>
      <c r="L993" s="230" t="s">
        <v>435</v>
      </c>
      <c r="M993" s="230" t="s">
        <v>5945</v>
      </c>
      <c r="N993" s="230" t="s">
        <v>23</v>
      </c>
      <c r="Q993" s="230">
        <f>VLOOKUP(M993,LocID!$B$2:$I$1995,8, FALSE)</f>
        <v>50</v>
      </c>
    </row>
    <row r="994" spans="1:17" x14ac:dyDescent="0.25">
      <c r="A994" s="230" t="s">
        <v>8563</v>
      </c>
      <c r="B994" s="230">
        <v>1889</v>
      </c>
      <c r="C994" s="230" t="s">
        <v>5854</v>
      </c>
      <c r="D994" s="230">
        <v>2013.0317</v>
      </c>
      <c r="E994" s="230" t="s">
        <v>246</v>
      </c>
      <c r="F994" s="230" t="s">
        <v>504</v>
      </c>
      <c r="G994" s="230" t="s">
        <v>505</v>
      </c>
      <c r="H994" s="230" t="s">
        <v>506</v>
      </c>
      <c r="I994" s="230" t="s">
        <v>107</v>
      </c>
      <c r="J994" s="230" t="s">
        <v>51</v>
      </c>
      <c r="K994" s="230" t="s">
        <v>23</v>
      </c>
      <c r="L994" s="230" t="s">
        <v>506</v>
      </c>
      <c r="M994" s="230" t="s">
        <v>5954</v>
      </c>
      <c r="N994" s="230" t="s">
        <v>23</v>
      </c>
      <c r="Q994" s="230">
        <f>VLOOKUP(M994,LocID!$B$2:$I$1995,8, FALSE)</f>
        <v>59</v>
      </c>
    </row>
    <row r="995" spans="1:17" x14ac:dyDescent="0.25">
      <c r="A995" s="230" t="s">
        <v>8563</v>
      </c>
      <c r="B995" s="230">
        <v>1889</v>
      </c>
      <c r="C995" s="230" t="s">
        <v>5854</v>
      </c>
      <c r="D995" s="230">
        <v>2013.0317</v>
      </c>
      <c r="E995" s="230" t="s">
        <v>246</v>
      </c>
      <c r="F995" s="230" t="s">
        <v>504</v>
      </c>
      <c r="G995" s="230" t="s">
        <v>505</v>
      </c>
      <c r="H995" s="230" t="s">
        <v>506</v>
      </c>
      <c r="I995" s="230" t="s">
        <v>107</v>
      </c>
      <c r="J995" s="230" t="s">
        <v>51</v>
      </c>
      <c r="K995" s="230" t="s">
        <v>23</v>
      </c>
      <c r="L995" s="230" t="s">
        <v>506</v>
      </c>
      <c r="M995" s="230" t="s">
        <v>5954</v>
      </c>
      <c r="N995" s="230" t="s">
        <v>26</v>
      </c>
      <c r="O995" s="230">
        <v>2</v>
      </c>
      <c r="P995" s="230" t="s">
        <v>9894</v>
      </c>
      <c r="Q995" s="230">
        <f>VLOOKUP(M995,LocID!$B$2:$I$1995,8, FALSE)</f>
        <v>59</v>
      </c>
    </row>
    <row r="996" spans="1:17" x14ac:dyDescent="0.25">
      <c r="A996" s="230" t="s">
        <v>6902</v>
      </c>
      <c r="B996" s="230">
        <v>189</v>
      </c>
      <c r="C996" s="230" t="s">
        <v>5854</v>
      </c>
      <c r="D996" s="230">
        <v>2015.0829000000001</v>
      </c>
      <c r="E996" s="230" t="s">
        <v>138</v>
      </c>
      <c r="F996" s="230" t="s">
        <v>3170</v>
      </c>
      <c r="G996" s="230" t="s">
        <v>3171</v>
      </c>
      <c r="H996" s="230" t="s">
        <v>3167</v>
      </c>
      <c r="I996" s="230" t="s">
        <v>198</v>
      </c>
      <c r="J996" s="230" t="s">
        <v>61</v>
      </c>
      <c r="K996" s="230" t="s">
        <v>23</v>
      </c>
      <c r="L996" s="230" t="s">
        <v>3168</v>
      </c>
      <c r="M996" s="230" t="s">
        <v>6334</v>
      </c>
      <c r="N996" s="230" t="s">
        <v>23</v>
      </c>
      <c r="Q996" s="230">
        <f>VLOOKUP(M996,LocID!$B$2:$I$1995,8, FALSE)</f>
        <v>537</v>
      </c>
    </row>
    <row r="997" spans="1:17" x14ac:dyDescent="0.25">
      <c r="A997" s="230" t="s">
        <v>8564</v>
      </c>
      <c r="B997" s="230">
        <v>1890</v>
      </c>
      <c r="C997" s="230" t="s">
        <v>5854</v>
      </c>
      <c r="D997" s="230">
        <v>2013.0329999999999</v>
      </c>
      <c r="E997" s="230" t="s">
        <v>246</v>
      </c>
      <c r="F997" s="230" t="s">
        <v>588</v>
      </c>
      <c r="G997" s="230" t="s">
        <v>560</v>
      </c>
      <c r="H997" s="230" t="s">
        <v>533</v>
      </c>
      <c r="I997" s="230" t="s">
        <v>49</v>
      </c>
      <c r="J997" s="230" t="s">
        <v>51</v>
      </c>
      <c r="K997" s="230" t="s">
        <v>98</v>
      </c>
      <c r="L997" s="230" t="s">
        <v>533</v>
      </c>
      <c r="M997" s="230" t="s">
        <v>4499</v>
      </c>
      <c r="N997" s="230" t="s">
        <v>98</v>
      </c>
      <c r="Q997" s="230">
        <f>VLOOKUP(M997,LocID!$B$2:$I$1995,8, FALSE)</f>
        <v>65</v>
      </c>
    </row>
    <row r="998" spans="1:17" x14ac:dyDescent="0.25">
      <c r="A998" s="230" t="s">
        <v>8565</v>
      </c>
      <c r="B998" s="230">
        <v>1891</v>
      </c>
      <c r="C998" s="230" t="s">
        <v>5854</v>
      </c>
      <c r="D998" s="230">
        <v>2012.3530000000001</v>
      </c>
      <c r="E998" s="230" t="s">
        <v>246</v>
      </c>
      <c r="F998" s="230" t="s">
        <v>711</v>
      </c>
      <c r="G998" s="230" t="s">
        <v>712</v>
      </c>
      <c r="H998" s="230" t="s">
        <v>709</v>
      </c>
      <c r="I998" s="230" t="s">
        <v>20</v>
      </c>
      <c r="J998" s="230" t="s">
        <v>22</v>
      </c>
      <c r="K998" s="230" t="s">
        <v>72</v>
      </c>
      <c r="L998" s="230" t="s">
        <v>709</v>
      </c>
      <c r="M998" s="230" t="s">
        <v>4500</v>
      </c>
      <c r="N998" s="230" t="s">
        <v>3934</v>
      </c>
      <c r="O998" s="230">
        <v>2</v>
      </c>
      <c r="Q998" s="230">
        <f>VLOOKUP(M998,LocID!$B$2:$I$1995,8, FALSE)</f>
        <v>79</v>
      </c>
    </row>
    <row r="999" spans="1:17" x14ac:dyDescent="0.25">
      <c r="A999" s="230" t="s">
        <v>8565</v>
      </c>
      <c r="B999" s="230">
        <v>1891</v>
      </c>
      <c r="C999" s="230" t="s">
        <v>5854</v>
      </c>
      <c r="D999" s="230">
        <v>2012.3530000000001</v>
      </c>
      <c r="E999" s="230" t="s">
        <v>246</v>
      </c>
      <c r="F999" s="230" t="s">
        <v>711</v>
      </c>
      <c r="G999" s="230" t="s">
        <v>712</v>
      </c>
      <c r="H999" s="230" t="s">
        <v>709</v>
      </c>
      <c r="I999" s="230" t="s">
        <v>20</v>
      </c>
      <c r="J999" s="230" t="s">
        <v>22</v>
      </c>
      <c r="K999" s="230" t="s">
        <v>72</v>
      </c>
      <c r="L999" s="230" t="s">
        <v>709</v>
      </c>
      <c r="M999" s="230" t="s">
        <v>4500</v>
      </c>
      <c r="N999" s="230" t="s">
        <v>23</v>
      </c>
      <c r="O999" s="230">
        <v>1</v>
      </c>
      <c r="Q999" s="230">
        <f>VLOOKUP(M999,LocID!$B$2:$I$1995,8, FALSE)</f>
        <v>79</v>
      </c>
    </row>
    <row r="1000" spans="1:17" x14ac:dyDescent="0.25">
      <c r="A1000" s="230" t="s">
        <v>8566</v>
      </c>
      <c r="B1000" s="230">
        <v>1892</v>
      </c>
      <c r="C1000" s="230" t="s">
        <v>5854</v>
      </c>
      <c r="D1000" s="230">
        <v>2013.0409</v>
      </c>
      <c r="E1000" s="230" t="s">
        <v>246</v>
      </c>
      <c r="F1000" s="230" t="s">
        <v>761</v>
      </c>
      <c r="G1000" s="230" t="s">
        <v>737</v>
      </c>
      <c r="H1000" s="230" t="s">
        <v>738</v>
      </c>
      <c r="I1000" s="230" t="s">
        <v>739</v>
      </c>
      <c r="J1000" s="230" t="s">
        <v>740</v>
      </c>
      <c r="K1000" s="230" t="s">
        <v>52</v>
      </c>
      <c r="L1000" s="230" t="s">
        <v>738</v>
      </c>
      <c r="M1000" s="377" t="s">
        <v>11294</v>
      </c>
      <c r="N1000" s="230" t="s">
        <v>52</v>
      </c>
      <c r="Q1000" s="230">
        <f>VLOOKUP(M1000,LocID!$B$2:$I$1995,8, FALSE)</f>
        <v>758</v>
      </c>
    </row>
    <row r="1001" spans="1:17" x14ac:dyDescent="0.25">
      <c r="A1001" s="230" t="s">
        <v>8567</v>
      </c>
      <c r="B1001" s="230">
        <v>1893</v>
      </c>
      <c r="C1001" s="230" t="s">
        <v>5854</v>
      </c>
      <c r="D1001" s="230">
        <v>2013.0310999999999</v>
      </c>
      <c r="E1001" s="230" t="s">
        <v>246</v>
      </c>
      <c r="F1001" s="230" t="s">
        <v>4167</v>
      </c>
      <c r="G1001" s="230" t="s">
        <v>4168</v>
      </c>
      <c r="H1001" s="230" t="s">
        <v>4160</v>
      </c>
      <c r="I1001" s="230" t="s">
        <v>739</v>
      </c>
      <c r="J1001" s="230" t="s">
        <v>740</v>
      </c>
      <c r="K1001" s="230" t="s">
        <v>52</v>
      </c>
      <c r="L1001" s="230" t="s">
        <v>4160</v>
      </c>
      <c r="M1001" s="230" t="s">
        <v>6417</v>
      </c>
      <c r="N1001" s="230" t="s">
        <v>52</v>
      </c>
      <c r="Q1001" s="230">
        <f>VLOOKUP(M1001,LocID!$B$2:$I$1995,8, FALSE)</f>
        <v>571</v>
      </c>
    </row>
    <row r="1002" spans="1:17" x14ac:dyDescent="0.25">
      <c r="A1002" s="230" t="s">
        <v>8568</v>
      </c>
      <c r="B1002" s="230">
        <v>1894</v>
      </c>
      <c r="C1002" s="230" t="s">
        <v>5854</v>
      </c>
      <c r="D1002" s="230">
        <v>2013.0477000000001</v>
      </c>
      <c r="E1002" s="230" t="s">
        <v>246</v>
      </c>
      <c r="F1002" s="230" t="s">
        <v>907</v>
      </c>
      <c r="G1002" s="230" t="s">
        <v>908</v>
      </c>
      <c r="H1002" s="230" t="s">
        <v>906</v>
      </c>
      <c r="I1002" s="230" t="s">
        <v>76</v>
      </c>
      <c r="J1002" s="230" t="s">
        <v>77</v>
      </c>
      <c r="K1002" s="230" t="s">
        <v>52</v>
      </c>
      <c r="L1002" s="230" t="s">
        <v>906</v>
      </c>
      <c r="M1002" s="230" t="s">
        <v>5998</v>
      </c>
      <c r="N1002" s="230" t="s">
        <v>52</v>
      </c>
      <c r="Q1002" s="230">
        <f>VLOOKUP(M1002,LocID!$B$2:$I$1995,8, FALSE)</f>
        <v>106</v>
      </c>
    </row>
    <row r="1003" spans="1:17" x14ac:dyDescent="0.25">
      <c r="A1003" s="230" t="s">
        <v>8569</v>
      </c>
      <c r="B1003" s="230">
        <v>1895</v>
      </c>
      <c r="C1003" s="230" t="s">
        <v>5854</v>
      </c>
      <c r="D1003" s="230">
        <v>2013.0165</v>
      </c>
      <c r="E1003" s="230" t="s">
        <v>246</v>
      </c>
      <c r="F1003" s="230" t="s">
        <v>2710</v>
      </c>
      <c r="G1003" s="230" t="s">
        <v>2711</v>
      </c>
      <c r="H1003" s="230" t="s">
        <v>2705</v>
      </c>
      <c r="I1003" s="230" t="s">
        <v>76</v>
      </c>
      <c r="J1003" s="230" t="s">
        <v>77</v>
      </c>
      <c r="K1003" s="230" t="s">
        <v>26</v>
      </c>
      <c r="L1003" s="230" t="s">
        <v>2705</v>
      </c>
      <c r="M1003" s="230" t="s">
        <v>6272</v>
      </c>
      <c r="N1003" s="230" t="s">
        <v>26</v>
      </c>
      <c r="Q1003" s="230">
        <f>VLOOKUP(M1003,LocID!$B$2:$I$1995,8, FALSE)</f>
        <v>404</v>
      </c>
    </row>
    <row r="1004" spans="1:17" x14ac:dyDescent="0.25">
      <c r="A1004" s="230" t="s">
        <v>8570</v>
      </c>
      <c r="B1004" s="230">
        <v>1896</v>
      </c>
      <c r="C1004" s="230" t="s">
        <v>5854</v>
      </c>
      <c r="D1004" s="230">
        <v>2013.0211999999999</v>
      </c>
      <c r="E1004" s="230" t="s">
        <v>246</v>
      </c>
      <c r="F1004" s="230" t="s">
        <v>857</v>
      </c>
      <c r="G1004" s="230" t="s">
        <v>858</v>
      </c>
      <c r="H1004" s="230" t="s">
        <v>852</v>
      </c>
      <c r="I1004" s="230" t="s">
        <v>144</v>
      </c>
      <c r="J1004" s="230" t="s">
        <v>51</v>
      </c>
      <c r="K1004" s="230" t="s">
        <v>23</v>
      </c>
      <c r="L1004" s="230" t="s">
        <v>852</v>
      </c>
      <c r="M1004" s="230" t="s">
        <v>5993</v>
      </c>
      <c r="N1004" s="230" t="s">
        <v>23</v>
      </c>
      <c r="Q1004" s="230">
        <f>VLOOKUP(M1004,LocID!$B$2:$I$1995,8, FALSE)</f>
        <v>101</v>
      </c>
    </row>
    <row r="1005" spans="1:17" x14ac:dyDescent="0.25">
      <c r="A1005" s="230" t="s">
        <v>8571</v>
      </c>
      <c r="B1005" s="230">
        <v>1897</v>
      </c>
      <c r="C1005" s="230" t="s">
        <v>5854</v>
      </c>
      <c r="D1005" s="230">
        <v>2013.0534</v>
      </c>
      <c r="E1005" s="230" t="s">
        <v>246</v>
      </c>
      <c r="F1005" s="230" t="s">
        <v>868</v>
      </c>
      <c r="G1005" s="230" t="s">
        <v>869</v>
      </c>
      <c r="H1005" s="230" t="s">
        <v>870</v>
      </c>
      <c r="I1005" s="230" t="s">
        <v>49</v>
      </c>
      <c r="J1005" s="230" t="s">
        <v>51</v>
      </c>
      <c r="K1005" s="230" t="s">
        <v>23</v>
      </c>
      <c r="L1005" s="230" t="s">
        <v>870</v>
      </c>
      <c r="M1005" s="230" t="s">
        <v>5995</v>
      </c>
      <c r="N1005" s="230" t="s">
        <v>23</v>
      </c>
      <c r="Q1005" s="230">
        <f>VLOOKUP(M1005,LocID!$B$2:$I$1995,8, FALSE)</f>
        <v>103</v>
      </c>
    </row>
    <row r="1006" spans="1:17" x14ac:dyDescent="0.25">
      <c r="A1006" s="230" t="s">
        <v>8572</v>
      </c>
      <c r="B1006" s="230">
        <v>1898</v>
      </c>
      <c r="C1006" s="230" t="s">
        <v>5854</v>
      </c>
      <c r="D1006" s="230">
        <v>2012.539</v>
      </c>
      <c r="E1006" s="230" t="s">
        <v>246</v>
      </c>
      <c r="F1006" s="230" t="s">
        <v>915</v>
      </c>
      <c r="G1006" s="230" t="s">
        <v>916</v>
      </c>
      <c r="H1006" s="230" t="s">
        <v>917</v>
      </c>
      <c r="I1006" s="230" t="s">
        <v>76</v>
      </c>
      <c r="J1006" s="230" t="s">
        <v>77</v>
      </c>
      <c r="K1006" s="230" t="s">
        <v>26</v>
      </c>
      <c r="L1006" s="230" t="s">
        <v>917</v>
      </c>
      <c r="M1006" s="230" t="s">
        <v>6000</v>
      </c>
      <c r="N1006" s="230" t="s">
        <v>26</v>
      </c>
      <c r="Q1006" s="230">
        <f>VLOOKUP(M1006,LocID!$B$2:$I$1995,8, FALSE)</f>
        <v>108</v>
      </c>
    </row>
    <row r="1007" spans="1:17" x14ac:dyDescent="0.25">
      <c r="A1007" s="230" t="s">
        <v>8573</v>
      </c>
      <c r="B1007" s="230">
        <v>1899</v>
      </c>
      <c r="C1007" s="230" t="s">
        <v>5854</v>
      </c>
      <c r="D1007" s="230">
        <v>2013.0319</v>
      </c>
      <c r="E1007" s="230" t="s">
        <v>246</v>
      </c>
      <c r="F1007" s="230" t="s">
        <v>1427</v>
      </c>
      <c r="G1007" s="230" t="s">
        <v>1428</v>
      </c>
      <c r="H1007" s="230" t="s">
        <v>1429</v>
      </c>
      <c r="I1007" s="230" t="s">
        <v>76</v>
      </c>
      <c r="J1007" s="230" t="s">
        <v>77</v>
      </c>
      <c r="K1007" s="230" t="s">
        <v>23</v>
      </c>
      <c r="L1007" s="230" t="s">
        <v>1429</v>
      </c>
      <c r="M1007" s="230" t="s">
        <v>6102</v>
      </c>
      <c r="N1007" s="230" t="s">
        <v>23</v>
      </c>
      <c r="Q1007" s="230">
        <f>VLOOKUP(M1007,LocID!$B$2:$I$1995,8, FALSE)</f>
        <v>220</v>
      </c>
    </row>
    <row r="1008" spans="1:17" x14ac:dyDescent="0.25">
      <c r="A1008" s="230" t="s">
        <v>6732</v>
      </c>
      <c r="B1008" s="230">
        <v>19</v>
      </c>
      <c r="C1008" s="230" t="s">
        <v>5854</v>
      </c>
      <c r="D1008" s="230">
        <v>2015.0181</v>
      </c>
      <c r="E1008" s="230" t="s">
        <v>253</v>
      </c>
      <c r="F1008" s="230" t="s">
        <v>1408</v>
      </c>
      <c r="G1008" s="230" t="s">
        <v>1409</v>
      </c>
      <c r="H1008" s="230" t="s">
        <v>1410</v>
      </c>
      <c r="I1008" s="230" t="s">
        <v>841</v>
      </c>
      <c r="J1008" s="230" t="s">
        <v>161</v>
      </c>
      <c r="K1008" s="230" t="s">
        <v>26</v>
      </c>
      <c r="L1008" s="230" t="s">
        <v>1410</v>
      </c>
      <c r="M1008" s="230" t="s">
        <v>6096</v>
      </c>
      <c r="N1008" s="230" t="s">
        <v>26</v>
      </c>
      <c r="Q1008" s="230">
        <f>VLOOKUP(M1008,LocID!$B$2:$I$1995,8, FALSE)</f>
        <v>214</v>
      </c>
    </row>
    <row r="1009" spans="1:17" x14ac:dyDescent="0.25">
      <c r="A1009" s="230" t="s">
        <v>8574</v>
      </c>
      <c r="B1009" s="230">
        <v>1900</v>
      </c>
      <c r="C1009" s="230" t="s">
        <v>5854</v>
      </c>
      <c r="D1009" s="230">
        <v>2013.0172</v>
      </c>
      <c r="E1009" s="230" t="s">
        <v>246</v>
      </c>
      <c r="F1009" s="230" t="s">
        <v>925</v>
      </c>
      <c r="G1009" s="230" t="s">
        <v>926</v>
      </c>
      <c r="H1009" s="230" t="s">
        <v>927</v>
      </c>
      <c r="I1009" s="230" t="s">
        <v>76</v>
      </c>
      <c r="J1009" s="230" t="s">
        <v>77</v>
      </c>
      <c r="K1009" s="230" t="s">
        <v>52</v>
      </c>
      <c r="L1009" s="230" t="s">
        <v>927</v>
      </c>
      <c r="M1009" s="230" t="s">
        <v>6002</v>
      </c>
      <c r="N1009" s="230" t="s">
        <v>52</v>
      </c>
      <c r="Q1009" s="230">
        <f>VLOOKUP(M1009,LocID!$B$2:$I$1995,8, FALSE)</f>
        <v>110</v>
      </c>
    </row>
    <row r="1010" spans="1:17" x14ac:dyDescent="0.25">
      <c r="A1010" s="230" t="s">
        <v>8575</v>
      </c>
      <c r="B1010" s="230">
        <v>1901</v>
      </c>
      <c r="C1010" s="230" t="s">
        <v>5854</v>
      </c>
      <c r="D1010" s="230">
        <v>2013.0057999999999</v>
      </c>
      <c r="E1010" s="230" t="s">
        <v>246</v>
      </c>
      <c r="F1010" s="230" t="s">
        <v>3691</v>
      </c>
      <c r="G1010" s="230" t="s">
        <v>3692</v>
      </c>
      <c r="H1010" s="230" t="s">
        <v>3693</v>
      </c>
      <c r="I1010" s="230" t="s">
        <v>76</v>
      </c>
      <c r="J1010" s="230" t="s">
        <v>77</v>
      </c>
      <c r="K1010" s="230" t="s">
        <v>52</v>
      </c>
      <c r="L1010" s="230" t="s">
        <v>3693</v>
      </c>
      <c r="M1010" s="230" t="s">
        <v>6360</v>
      </c>
      <c r="N1010" s="230" t="s">
        <v>52</v>
      </c>
      <c r="Q1010" s="230">
        <f>VLOOKUP(M1010,LocID!$B$2:$I$1995,8, FALSE)</f>
        <v>505</v>
      </c>
    </row>
    <row r="1011" spans="1:17" x14ac:dyDescent="0.25">
      <c r="A1011" s="230" t="s">
        <v>8576</v>
      </c>
      <c r="B1011" s="230">
        <v>1902</v>
      </c>
      <c r="C1011" s="230" t="s">
        <v>5854</v>
      </c>
      <c r="D1011" s="230">
        <v>2013.0173</v>
      </c>
      <c r="E1011" s="230" t="s">
        <v>246</v>
      </c>
      <c r="F1011" s="230" t="s">
        <v>3054</v>
      </c>
      <c r="G1011" s="230" t="s">
        <v>3052</v>
      </c>
      <c r="H1011" s="230" t="s">
        <v>3049</v>
      </c>
      <c r="I1011" s="230" t="s">
        <v>192</v>
      </c>
      <c r="J1011" s="230" t="s">
        <v>51</v>
      </c>
      <c r="K1011" s="230" t="s">
        <v>23</v>
      </c>
      <c r="L1011" s="230" t="s">
        <v>3049</v>
      </c>
      <c r="M1011" s="230" t="s">
        <v>6320</v>
      </c>
      <c r="N1011" s="230" t="s">
        <v>23</v>
      </c>
      <c r="Q1011" s="230">
        <f>VLOOKUP(M1011,LocID!$B$2:$I$1995,8, FALSE)</f>
        <v>457</v>
      </c>
    </row>
    <row r="1012" spans="1:17" x14ac:dyDescent="0.25">
      <c r="A1012" s="230" t="s">
        <v>8577</v>
      </c>
      <c r="B1012" s="230">
        <v>1903</v>
      </c>
      <c r="C1012" s="230" t="s">
        <v>5854</v>
      </c>
      <c r="D1012" s="230">
        <v>2013.0465999999999</v>
      </c>
      <c r="E1012" s="230" t="s">
        <v>246</v>
      </c>
      <c r="F1012" s="230" t="s">
        <v>3859</v>
      </c>
      <c r="G1012" s="230" t="s">
        <v>3860</v>
      </c>
      <c r="H1012" s="230" t="s">
        <v>3861</v>
      </c>
      <c r="I1012" s="230" t="s">
        <v>1619</v>
      </c>
      <c r="J1012" s="230" t="s">
        <v>61</v>
      </c>
      <c r="K1012" s="230" t="s">
        <v>52</v>
      </c>
      <c r="L1012" s="230" t="s">
        <v>3861</v>
      </c>
      <c r="M1012" s="230" t="s">
        <v>6369</v>
      </c>
      <c r="N1012" s="230" t="s">
        <v>52</v>
      </c>
      <c r="Q1012" s="230">
        <f>VLOOKUP(M1012,LocID!$B$2:$I$1995,8, FALSE)</f>
        <v>517</v>
      </c>
    </row>
    <row r="1013" spans="1:17" x14ac:dyDescent="0.25">
      <c r="A1013" s="230" t="s">
        <v>8578</v>
      </c>
      <c r="B1013" s="230">
        <v>1904</v>
      </c>
      <c r="C1013" s="230" t="s">
        <v>5854</v>
      </c>
      <c r="D1013" s="230">
        <v>2012.9079999999999</v>
      </c>
      <c r="E1013" s="230" t="s">
        <v>246</v>
      </c>
      <c r="F1013" s="230" t="s">
        <v>2348</v>
      </c>
      <c r="G1013" s="230" t="s">
        <v>2340</v>
      </c>
      <c r="H1013" s="230" t="s">
        <v>2341</v>
      </c>
      <c r="I1013" s="230" t="s">
        <v>815</v>
      </c>
      <c r="J1013" s="230" t="s">
        <v>51</v>
      </c>
      <c r="K1013" s="230" t="s">
        <v>98</v>
      </c>
      <c r="L1013" s="230" t="s">
        <v>2341</v>
      </c>
      <c r="M1013" s="230" t="s">
        <v>4517</v>
      </c>
      <c r="N1013" s="230" t="s">
        <v>98</v>
      </c>
      <c r="Q1013" s="230">
        <f>VLOOKUP(M1013,LocID!$B$2:$I$1995,8, FALSE)</f>
        <v>371</v>
      </c>
    </row>
    <row r="1014" spans="1:17" x14ac:dyDescent="0.25">
      <c r="A1014" s="230" t="s">
        <v>8579</v>
      </c>
      <c r="B1014" s="230">
        <v>1905</v>
      </c>
      <c r="C1014" s="230" t="s">
        <v>5854</v>
      </c>
      <c r="D1014" s="230">
        <v>2013.0207</v>
      </c>
      <c r="E1014" s="230" t="s">
        <v>246</v>
      </c>
      <c r="F1014" s="230" t="s">
        <v>1147</v>
      </c>
      <c r="G1014" s="230" t="s">
        <v>1148</v>
      </c>
      <c r="H1014" s="230" t="s">
        <v>1149</v>
      </c>
      <c r="I1014" s="230" t="s">
        <v>49</v>
      </c>
      <c r="J1014" s="230" t="s">
        <v>51</v>
      </c>
      <c r="K1014" s="230" t="s">
        <v>23</v>
      </c>
      <c r="L1014" s="230" t="s">
        <v>1149</v>
      </c>
      <c r="M1014" s="230" t="s">
        <v>6046</v>
      </c>
      <c r="N1014" s="230" t="s">
        <v>23</v>
      </c>
      <c r="Q1014" s="230">
        <f>VLOOKUP(M1014,LocID!$B$2:$I$1995,8, FALSE)</f>
        <v>157</v>
      </c>
    </row>
    <row r="1015" spans="1:17" x14ac:dyDescent="0.25">
      <c r="A1015" s="230" t="s">
        <v>8580</v>
      </c>
      <c r="B1015" s="230">
        <v>1906</v>
      </c>
      <c r="C1015" s="230" t="s">
        <v>5854</v>
      </c>
      <c r="D1015" s="230">
        <v>2013.0526</v>
      </c>
      <c r="E1015" s="230" t="s">
        <v>246</v>
      </c>
      <c r="F1015" s="230" t="s">
        <v>1742</v>
      </c>
      <c r="G1015" s="230" t="s">
        <v>1739</v>
      </c>
      <c r="H1015" s="230" t="s">
        <v>1740</v>
      </c>
      <c r="I1015" s="230" t="s">
        <v>219</v>
      </c>
      <c r="J1015" s="230" t="s">
        <v>220</v>
      </c>
      <c r="K1015" s="230" t="s">
        <v>52</v>
      </c>
      <c r="L1015" s="230" t="s">
        <v>1740</v>
      </c>
      <c r="M1015" s="230" t="s">
        <v>6162</v>
      </c>
      <c r="N1015" s="230" t="s">
        <v>52</v>
      </c>
      <c r="Q1015" s="230">
        <f>VLOOKUP(M1015,LocID!$B$2:$I$1995,8, FALSE)</f>
        <v>285</v>
      </c>
    </row>
    <row r="1016" spans="1:17" x14ac:dyDescent="0.25">
      <c r="A1016" s="230" t="s">
        <v>8581</v>
      </c>
      <c r="B1016" s="230">
        <v>1907</v>
      </c>
      <c r="C1016" s="230" t="s">
        <v>5854</v>
      </c>
      <c r="D1016" s="230">
        <v>2013.0311999999999</v>
      </c>
      <c r="E1016" s="230" t="s">
        <v>246</v>
      </c>
      <c r="F1016" s="230" t="s">
        <v>1083</v>
      </c>
      <c r="G1016" s="230" t="s">
        <v>1084</v>
      </c>
      <c r="H1016" s="230" t="s">
        <v>1085</v>
      </c>
      <c r="I1016" s="230" t="s">
        <v>76</v>
      </c>
      <c r="J1016" s="230" t="s">
        <v>77</v>
      </c>
      <c r="K1016" s="230" t="s">
        <v>26</v>
      </c>
      <c r="L1016" s="230" t="s">
        <v>1085</v>
      </c>
      <c r="M1016" s="230" t="s">
        <v>6036</v>
      </c>
      <c r="N1016" s="230" t="s">
        <v>26</v>
      </c>
      <c r="Q1016" s="230">
        <f>VLOOKUP(M1016,LocID!$B$2:$I$1995,8, FALSE)</f>
        <v>144</v>
      </c>
    </row>
    <row r="1017" spans="1:17" x14ac:dyDescent="0.25">
      <c r="A1017" s="230" t="s">
        <v>8582</v>
      </c>
      <c r="B1017" s="230">
        <v>1908</v>
      </c>
      <c r="C1017" s="230" t="s">
        <v>5854</v>
      </c>
      <c r="D1017" s="230">
        <v>2013.0263</v>
      </c>
      <c r="E1017" s="230" t="s">
        <v>246</v>
      </c>
      <c r="F1017" s="230" t="s">
        <v>1052</v>
      </c>
      <c r="G1017" s="230" t="s">
        <v>331</v>
      </c>
      <c r="H1017" s="230" t="s">
        <v>1053</v>
      </c>
      <c r="I1017" s="230" t="s">
        <v>76</v>
      </c>
      <c r="J1017" s="230" t="s">
        <v>77</v>
      </c>
      <c r="K1017" s="230" t="s">
        <v>23</v>
      </c>
      <c r="L1017" s="230" t="s">
        <v>1053</v>
      </c>
      <c r="M1017" s="230" t="s">
        <v>6027</v>
      </c>
      <c r="N1017" s="230" t="s">
        <v>23</v>
      </c>
      <c r="Q1017" s="230">
        <f>VLOOKUP(M1017,LocID!$B$2:$I$1995,8, FALSE)</f>
        <v>135</v>
      </c>
    </row>
    <row r="1018" spans="1:17" x14ac:dyDescent="0.25">
      <c r="A1018" s="230" t="s">
        <v>8583</v>
      </c>
      <c r="B1018" s="230">
        <v>1909</v>
      </c>
      <c r="C1018" s="230" t="s">
        <v>5854</v>
      </c>
      <c r="D1018" s="230">
        <v>2013.0269000000001</v>
      </c>
      <c r="E1018" s="230" t="s">
        <v>246</v>
      </c>
      <c r="F1018" s="230" t="s">
        <v>3551</v>
      </c>
      <c r="G1018" s="230" t="s">
        <v>3552</v>
      </c>
      <c r="H1018" s="230" t="s">
        <v>3531</v>
      </c>
      <c r="I1018" s="230" t="s">
        <v>76</v>
      </c>
      <c r="J1018" s="230" t="s">
        <v>77</v>
      </c>
      <c r="K1018" s="230" t="s">
        <v>23</v>
      </c>
      <c r="L1018" s="230" t="s">
        <v>3531</v>
      </c>
      <c r="M1018" s="230" t="s">
        <v>6348</v>
      </c>
      <c r="N1018" s="230" t="s">
        <v>23</v>
      </c>
      <c r="Q1018" s="230">
        <f>VLOOKUP(M1018,LocID!$B$2:$I$1995,8, FALSE)</f>
        <v>491</v>
      </c>
    </row>
    <row r="1019" spans="1:17" x14ac:dyDescent="0.25">
      <c r="A1019" s="230" t="s">
        <v>6903</v>
      </c>
      <c r="B1019" s="230">
        <v>191</v>
      </c>
      <c r="C1019" s="230" t="s">
        <v>5854</v>
      </c>
      <c r="D1019" s="230">
        <v>2015.0808999999999</v>
      </c>
      <c r="E1019" s="230" t="s">
        <v>138</v>
      </c>
      <c r="F1019" s="230" t="s">
        <v>2169</v>
      </c>
      <c r="G1019" s="230" t="s">
        <v>2164</v>
      </c>
      <c r="H1019" s="230" t="s">
        <v>2155</v>
      </c>
      <c r="I1019" s="230" t="s">
        <v>76</v>
      </c>
      <c r="J1019" s="230" t="s">
        <v>77</v>
      </c>
      <c r="K1019" s="230" t="s">
        <v>23</v>
      </c>
      <c r="L1019" s="230" t="s">
        <v>2155</v>
      </c>
      <c r="M1019" s="230" t="s">
        <v>6227</v>
      </c>
      <c r="N1019" s="230" t="s">
        <v>23</v>
      </c>
      <c r="Q1019" s="230">
        <f>VLOOKUP(M1019,LocID!$B$2:$I$1995,8, FALSE)</f>
        <v>352</v>
      </c>
    </row>
    <row r="1020" spans="1:17" x14ac:dyDescent="0.25">
      <c r="A1020" s="230" t="s">
        <v>8584</v>
      </c>
      <c r="B1020" s="230">
        <v>1910</v>
      </c>
      <c r="C1020" s="230" t="s">
        <v>5854</v>
      </c>
      <c r="D1020" s="230">
        <v>2013.047</v>
      </c>
      <c r="E1020" s="230" t="s">
        <v>246</v>
      </c>
      <c r="F1020" s="230" t="s">
        <v>1229</v>
      </c>
      <c r="G1020" s="230" t="s">
        <v>1230</v>
      </c>
      <c r="H1020" s="230" t="s">
        <v>1224</v>
      </c>
      <c r="I1020" s="230" t="s">
        <v>76</v>
      </c>
      <c r="J1020" s="230" t="s">
        <v>77</v>
      </c>
      <c r="K1020" s="230" t="s">
        <v>23</v>
      </c>
      <c r="L1020" s="230" t="s">
        <v>1224</v>
      </c>
      <c r="M1020" s="230" t="s">
        <v>6060</v>
      </c>
      <c r="N1020" s="230" t="s">
        <v>23</v>
      </c>
      <c r="Q1020" s="230">
        <f>VLOOKUP(M1020,LocID!$B$2:$I$1995,8, FALSE)</f>
        <v>172</v>
      </c>
    </row>
    <row r="1021" spans="1:17" x14ac:dyDescent="0.25">
      <c r="A1021" s="230" t="s">
        <v>8585</v>
      </c>
      <c r="B1021" s="230">
        <v>1911</v>
      </c>
      <c r="C1021" s="230" t="s">
        <v>5854</v>
      </c>
      <c r="D1021" s="230">
        <v>2013.0243</v>
      </c>
      <c r="E1021" s="230" t="s">
        <v>246</v>
      </c>
      <c r="F1021" s="230" t="s">
        <v>1242</v>
      </c>
      <c r="G1021" s="230" t="s">
        <v>1243</v>
      </c>
      <c r="H1021" s="230" t="s">
        <v>1244</v>
      </c>
      <c r="I1021" s="230" t="s">
        <v>76</v>
      </c>
      <c r="J1021" s="230" t="s">
        <v>77</v>
      </c>
      <c r="K1021" s="230" t="s">
        <v>23</v>
      </c>
      <c r="L1021" s="230" t="s">
        <v>1244</v>
      </c>
      <c r="M1021" s="230" t="s">
        <v>6063</v>
      </c>
      <c r="N1021" s="230" t="s">
        <v>23</v>
      </c>
      <c r="O1021" s="230">
        <v>1</v>
      </c>
      <c r="Q1021" s="230">
        <f>VLOOKUP(M1021,LocID!$B$2:$I$1995,8, FALSE)</f>
        <v>175</v>
      </c>
    </row>
    <row r="1022" spans="1:17" x14ac:dyDescent="0.25">
      <c r="A1022" s="230" t="s">
        <v>8586</v>
      </c>
      <c r="B1022" s="230">
        <v>1912</v>
      </c>
      <c r="C1022" s="230" t="s">
        <v>5854</v>
      </c>
      <c r="D1022" s="230">
        <v>2013.0353</v>
      </c>
      <c r="E1022" s="230" t="s">
        <v>246</v>
      </c>
      <c r="F1022" s="230" t="s">
        <v>247</v>
      </c>
      <c r="G1022" s="230" t="s">
        <v>248</v>
      </c>
      <c r="H1022" s="230" t="s">
        <v>249</v>
      </c>
      <c r="I1022" s="230" t="s">
        <v>250</v>
      </c>
      <c r="J1022" s="230" t="s">
        <v>161</v>
      </c>
      <c r="K1022" s="230" t="s">
        <v>23</v>
      </c>
      <c r="L1022" s="230" t="s">
        <v>249</v>
      </c>
      <c r="M1022" s="230" t="s">
        <v>5925</v>
      </c>
      <c r="N1022" s="230" t="s">
        <v>23</v>
      </c>
      <c r="Q1022" s="230">
        <f>VLOOKUP(M1022,LocID!$B$2:$I$1995,8, FALSE)</f>
        <v>28</v>
      </c>
    </row>
    <row r="1023" spans="1:17" x14ac:dyDescent="0.25">
      <c r="A1023" s="230" t="s">
        <v>8587</v>
      </c>
      <c r="B1023" s="230">
        <v>1913</v>
      </c>
      <c r="C1023" s="230" t="s">
        <v>5854</v>
      </c>
      <c r="D1023" s="230">
        <v>2013.0379</v>
      </c>
      <c r="E1023" s="230" t="s">
        <v>246</v>
      </c>
      <c r="F1023" s="230" t="s">
        <v>3456</v>
      </c>
      <c r="G1023" s="230" t="s">
        <v>3401</v>
      </c>
      <c r="H1023" s="230" t="s">
        <v>3294</v>
      </c>
      <c r="I1023" s="230" t="s">
        <v>76</v>
      </c>
      <c r="J1023" s="230" t="s">
        <v>77</v>
      </c>
      <c r="K1023" s="230" t="s">
        <v>3457</v>
      </c>
      <c r="L1023" s="230" t="s">
        <v>3294</v>
      </c>
      <c r="M1023" s="230" t="s">
        <v>4526</v>
      </c>
      <c r="N1023" s="230" t="s">
        <v>23</v>
      </c>
      <c r="O1023" s="230">
        <v>2</v>
      </c>
      <c r="Q1023" s="230">
        <f>VLOOKUP(M1023,LocID!$B$2:$I$1995,8, FALSE)</f>
        <v>489</v>
      </c>
    </row>
    <row r="1024" spans="1:17" x14ac:dyDescent="0.25">
      <c r="A1024" s="230" t="s">
        <v>8587</v>
      </c>
      <c r="B1024" s="230">
        <v>1913</v>
      </c>
      <c r="C1024" s="230" t="s">
        <v>5854</v>
      </c>
      <c r="D1024" s="230">
        <v>2013.0379</v>
      </c>
      <c r="E1024" s="230" t="s">
        <v>246</v>
      </c>
      <c r="F1024" s="230" t="s">
        <v>3456</v>
      </c>
      <c r="G1024" s="230" t="s">
        <v>3401</v>
      </c>
      <c r="H1024" s="230" t="s">
        <v>3294</v>
      </c>
      <c r="I1024" s="230" t="s">
        <v>76</v>
      </c>
      <c r="J1024" s="230" t="s">
        <v>77</v>
      </c>
      <c r="K1024" s="230" t="s">
        <v>3457</v>
      </c>
      <c r="L1024" s="230" t="s">
        <v>3294</v>
      </c>
      <c r="M1024" s="230" t="s">
        <v>4526</v>
      </c>
      <c r="N1024" s="230" t="s">
        <v>52</v>
      </c>
      <c r="O1024" s="230">
        <v>1</v>
      </c>
      <c r="Q1024" s="230">
        <f>VLOOKUP(M1024,LocID!$B$2:$I$1995,8, FALSE)</f>
        <v>489</v>
      </c>
    </row>
    <row r="1025" spans="1:17" x14ac:dyDescent="0.25">
      <c r="A1025" s="230" t="s">
        <v>8588</v>
      </c>
      <c r="B1025" s="230">
        <v>1914</v>
      </c>
      <c r="C1025" s="230" t="s">
        <v>5854</v>
      </c>
      <c r="D1025" s="230">
        <v>2013.0363</v>
      </c>
      <c r="E1025" s="230" t="s">
        <v>246</v>
      </c>
      <c r="F1025" s="230" t="s">
        <v>1365</v>
      </c>
      <c r="G1025" s="230" t="s">
        <v>1363</v>
      </c>
      <c r="H1025" s="230" t="s">
        <v>1364</v>
      </c>
      <c r="I1025" s="230" t="s">
        <v>673</v>
      </c>
      <c r="J1025" s="230" t="s">
        <v>61</v>
      </c>
      <c r="K1025" s="230" t="s">
        <v>23</v>
      </c>
      <c r="L1025" s="230" t="s">
        <v>1364</v>
      </c>
      <c r="M1025" s="230" t="s">
        <v>6087</v>
      </c>
      <c r="N1025" s="230" t="s">
        <v>23</v>
      </c>
      <c r="Q1025" s="230">
        <f>VLOOKUP(M1025,LocID!$B$2:$I$1995,8, FALSE)</f>
        <v>202</v>
      </c>
    </row>
    <row r="1026" spans="1:17" x14ac:dyDescent="0.25">
      <c r="A1026" s="230" t="s">
        <v>8589</v>
      </c>
      <c r="B1026" s="230">
        <v>1915</v>
      </c>
      <c r="C1026" s="230" t="s">
        <v>5854</v>
      </c>
      <c r="D1026" s="230">
        <v>2013.0297</v>
      </c>
      <c r="E1026" s="230" t="s">
        <v>246</v>
      </c>
      <c r="F1026" s="230" t="s">
        <v>2668</v>
      </c>
      <c r="G1026" s="230" t="s">
        <v>2669</v>
      </c>
      <c r="H1026" s="230" t="s">
        <v>2670</v>
      </c>
      <c r="I1026" s="230" t="s">
        <v>1765</v>
      </c>
      <c r="J1026" s="230" t="s">
        <v>61</v>
      </c>
      <c r="K1026" s="230" t="s">
        <v>23</v>
      </c>
      <c r="L1026" s="230" t="s">
        <v>2670</v>
      </c>
      <c r="M1026" s="230" t="s">
        <v>6263</v>
      </c>
      <c r="N1026" s="230" t="s">
        <v>23</v>
      </c>
      <c r="Q1026" s="230">
        <f>VLOOKUP(M1026,LocID!$B$2:$I$1995,8, FALSE)</f>
        <v>394</v>
      </c>
    </row>
    <row r="1027" spans="1:17" x14ac:dyDescent="0.25">
      <c r="A1027" s="230" t="s">
        <v>8590</v>
      </c>
      <c r="B1027" s="230">
        <v>1916</v>
      </c>
      <c r="C1027" s="230" t="s">
        <v>5854</v>
      </c>
      <c r="D1027" s="230">
        <v>2013.0395000000001</v>
      </c>
      <c r="E1027" s="230" t="s">
        <v>246</v>
      </c>
      <c r="F1027" s="230" t="s">
        <v>2072</v>
      </c>
      <c r="G1027" s="230" t="s">
        <v>2073</v>
      </c>
      <c r="H1027" s="230" t="s">
        <v>2069</v>
      </c>
      <c r="I1027" s="230" t="s">
        <v>198</v>
      </c>
      <c r="J1027" s="230" t="s">
        <v>61</v>
      </c>
      <c r="K1027" s="230" t="s">
        <v>26</v>
      </c>
      <c r="L1027" s="230" t="s">
        <v>2069</v>
      </c>
      <c r="M1027" s="230" t="s">
        <v>4513</v>
      </c>
      <c r="N1027" s="230" t="s">
        <v>26</v>
      </c>
      <c r="Q1027" s="230">
        <f>VLOOKUP(M1027,LocID!$B$2:$I$1995,8, FALSE)</f>
        <v>337</v>
      </c>
    </row>
    <row r="1028" spans="1:17" x14ac:dyDescent="0.25">
      <c r="A1028" s="230" t="s">
        <v>8591</v>
      </c>
      <c r="B1028" s="230">
        <v>1917</v>
      </c>
      <c r="C1028" s="230" t="s">
        <v>5854</v>
      </c>
      <c r="D1028" s="230">
        <v>2013.0213000000001</v>
      </c>
      <c r="E1028" s="230" t="s">
        <v>246</v>
      </c>
      <c r="F1028" s="230" t="s">
        <v>1497</v>
      </c>
      <c r="G1028" s="230" t="s">
        <v>1498</v>
      </c>
      <c r="H1028" s="230" t="s">
        <v>1496</v>
      </c>
      <c r="I1028" s="230" t="s">
        <v>76</v>
      </c>
      <c r="J1028" s="230" t="s">
        <v>77</v>
      </c>
      <c r="K1028" s="230" t="s">
        <v>23</v>
      </c>
      <c r="L1028" s="230" t="s">
        <v>1496</v>
      </c>
      <c r="M1028" s="230" t="s">
        <v>6115</v>
      </c>
      <c r="N1028" s="230" t="s">
        <v>23</v>
      </c>
      <c r="Q1028" s="230">
        <f>VLOOKUP(M1028,LocID!$B$2:$I$1995,8, FALSE)</f>
        <v>234</v>
      </c>
    </row>
    <row r="1029" spans="1:17" x14ac:dyDescent="0.25">
      <c r="A1029" s="230" t="s">
        <v>8592</v>
      </c>
      <c r="B1029" s="230">
        <v>1918</v>
      </c>
      <c r="C1029" s="230" t="s">
        <v>5854</v>
      </c>
      <c r="D1029" s="230">
        <v>2013.0444</v>
      </c>
      <c r="E1029" s="230" t="s">
        <v>246</v>
      </c>
      <c r="F1029" s="230" t="s">
        <v>1515</v>
      </c>
      <c r="G1029" s="230" t="s">
        <v>1503</v>
      </c>
      <c r="H1029" s="230" t="s">
        <v>1501</v>
      </c>
      <c r="I1029" s="230" t="s">
        <v>1488</v>
      </c>
      <c r="J1029" s="230" t="s">
        <v>123</v>
      </c>
      <c r="K1029" s="230" t="s">
        <v>72</v>
      </c>
      <c r="L1029" s="230" t="s">
        <v>1501</v>
      </c>
      <c r="M1029" s="230" t="s">
        <v>4508</v>
      </c>
      <c r="N1029" s="230" t="s">
        <v>3934</v>
      </c>
      <c r="O1029" s="230">
        <v>2</v>
      </c>
      <c r="Q1029" s="230">
        <f>VLOOKUP(M1029,LocID!$B$2:$I$1995,8, FALSE)</f>
        <v>235</v>
      </c>
    </row>
    <row r="1030" spans="1:17" x14ac:dyDescent="0.25">
      <c r="A1030" s="230" t="s">
        <v>8592</v>
      </c>
      <c r="B1030" s="230">
        <v>1918</v>
      </c>
      <c r="C1030" s="230" t="s">
        <v>5854</v>
      </c>
      <c r="D1030" s="230">
        <v>2013.0444</v>
      </c>
      <c r="E1030" s="230" t="s">
        <v>246</v>
      </c>
      <c r="F1030" s="230" t="s">
        <v>1515</v>
      </c>
      <c r="G1030" s="230" t="s">
        <v>1503</v>
      </c>
      <c r="H1030" s="230" t="s">
        <v>1501</v>
      </c>
      <c r="I1030" s="230" t="s">
        <v>1488</v>
      </c>
      <c r="J1030" s="230" t="s">
        <v>123</v>
      </c>
      <c r="K1030" s="230" t="s">
        <v>72</v>
      </c>
      <c r="L1030" s="230" t="s">
        <v>1501</v>
      </c>
      <c r="M1030" s="230" t="s">
        <v>4508</v>
      </c>
      <c r="N1030" s="230" t="s">
        <v>23</v>
      </c>
      <c r="O1030" s="230">
        <v>1</v>
      </c>
      <c r="Q1030" s="230">
        <f>VLOOKUP(M1030,LocID!$B$2:$I$1995,8, FALSE)</f>
        <v>235</v>
      </c>
    </row>
    <row r="1031" spans="1:17" x14ac:dyDescent="0.25">
      <c r="A1031" s="230" t="s">
        <v>8593</v>
      </c>
      <c r="B1031" s="230">
        <v>1919</v>
      </c>
      <c r="C1031" s="230" t="s">
        <v>5854</v>
      </c>
      <c r="D1031" s="230">
        <v>2013.0539000000001</v>
      </c>
      <c r="E1031" s="230" t="s">
        <v>246</v>
      </c>
      <c r="F1031" s="230" t="s">
        <v>1949</v>
      </c>
      <c r="G1031" s="230" t="s">
        <v>1950</v>
      </c>
      <c r="H1031" s="230" t="s">
        <v>1951</v>
      </c>
      <c r="I1031" s="230" t="s">
        <v>1488</v>
      </c>
      <c r="J1031" s="230" t="s">
        <v>123</v>
      </c>
      <c r="K1031" s="230" t="s">
        <v>23</v>
      </c>
      <c r="L1031" s="230" t="s">
        <v>1951</v>
      </c>
      <c r="M1031" s="230" t="s">
        <v>6195</v>
      </c>
      <c r="N1031" s="230" t="s">
        <v>23</v>
      </c>
      <c r="Q1031" s="230">
        <f>VLOOKUP(M1031,LocID!$B$2:$I$1995,8, FALSE)</f>
        <v>319</v>
      </c>
    </row>
    <row r="1032" spans="1:17" x14ac:dyDescent="0.25">
      <c r="A1032" s="230" t="s">
        <v>6904</v>
      </c>
      <c r="B1032" s="230">
        <v>192</v>
      </c>
      <c r="C1032" s="230" t="s">
        <v>5854</v>
      </c>
      <c r="D1032" s="230">
        <v>2015.0867000000001</v>
      </c>
      <c r="E1032" s="230" t="s">
        <v>138</v>
      </c>
      <c r="F1032" s="230" t="s">
        <v>3260</v>
      </c>
      <c r="G1032" s="230" t="s">
        <v>3261</v>
      </c>
      <c r="H1032" s="230" t="s">
        <v>3240</v>
      </c>
      <c r="I1032" s="230" t="s">
        <v>76</v>
      </c>
      <c r="J1032" s="230" t="s">
        <v>77</v>
      </c>
      <c r="K1032" s="230" t="s">
        <v>98</v>
      </c>
      <c r="L1032" s="230" t="s">
        <v>3240</v>
      </c>
      <c r="M1032" s="230" t="s">
        <v>6342</v>
      </c>
      <c r="N1032" s="230" t="s">
        <v>98</v>
      </c>
      <c r="Q1032" s="230">
        <f>VLOOKUP(M1032,LocID!$B$2:$I$1995,8, FALSE)</f>
        <v>485</v>
      </c>
    </row>
    <row r="1033" spans="1:17" x14ac:dyDescent="0.25">
      <c r="A1033" s="230" t="s">
        <v>8594</v>
      </c>
      <c r="B1033" s="230">
        <v>1920</v>
      </c>
      <c r="C1033" s="230" t="s">
        <v>5854</v>
      </c>
      <c r="D1033" s="230">
        <v>2013.0334</v>
      </c>
      <c r="E1033" s="230" t="s">
        <v>246</v>
      </c>
      <c r="F1033" s="230" t="s">
        <v>1329</v>
      </c>
      <c r="G1033" s="230" t="s">
        <v>1322</v>
      </c>
      <c r="H1033" s="230" t="s">
        <v>1323</v>
      </c>
      <c r="I1033" s="230" t="s">
        <v>76</v>
      </c>
      <c r="J1033" s="230" t="s">
        <v>77</v>
      </c>
      <c r="K1033" s="230" t="s">
        <v>23</v>
      </c>
      <c r="L1033" s="230" t="s">
        <v>1323</v>
      </c>
      <c r="M1033" s="230" t="s">
        <v>6079</v>
      </c>
      <c r="N1033" s="230" t="s">
        <v>23</v>
      </c>
      <c r="Q1033" s="230">
        <f>VLOOKUP(M1033,LocID!$B$2:$I$1995,8, FALSE)</f>
        <v>193</v>
      </c>
    </row>
    <row r="1034" spans="1:17" x14ac:dyDescent="0.25">
      <c r="A1034" s="230" t="s">
        <v>8595</v>
      </c>
      <c r="B1034" s="230">
        <v>1921</v>
      </c>
      <c r="C1034" s="230" t="s">
        <v>5854</v>
      </c>
      <c r="D1034" s="230">
        <v>2013.0427</v>
      </c>
      <c r="E1034" s="230" t="s">
        <v>246</v>
      </c>
      <c r="F1034" s="230" t="s">
        <v>1338</v>
      </c>
      <c r="G1034" s="230" t="s">
        <v>1339</v>
      </c>
      <c r="H1034" s="230" t="s">
        <v>1340</v>
      </c>
      <c r="I1034" s="230" t="s">
        <v>165</v>
      </c>
      <c r="J1034" s="230" t="s">
        <v>161</v>
      </c>
      <c r="K1034" s="230" t="s">
        <v>26</v>
      </c>
      <c r="L1034" s="230" t="s">
        <v>1340</v>
      </c>
      <c r="M1034" s="230" t="s">
        <v>6081</v>
      </c>
      <c r="N1034" s="230" t="s">
        <v>26</v>
      </c>
      <c r="Q1034" s="230">
        <f>VLOOKUP(M1034,LocID!$B$2:$I$1995,8, FALSE)</f>
        <v>196</v>
      </c>
    </row>
    <row r="1035" spans="1:17" x14ac:dyDescent="0.25">
      <c r="A1035" s="230" t="s">
        <v>8596</v>
      </c>
      <c r="B1035" s="230">
        <v>1922</v>
      </c>
      <c r="C1035" s="230" t="s">
        <v>5854</v>
      </c>
      <c r="D1035" s="230">
        <v>2012.7439999999999</v>
      </c>
      <c r="E1035" s="230" t="s">
        <v>246</v>
      </c>
      <c r="F1035" s="230" t="s">
        <v>1616</v>
      </c>
      <c r="G1035" s="230" t="s">
        <v>1617</v>
      </c>
      <c r="H1035" s="230" t="s">
        <v>1618</v>
      </c>
      <c r="I1035" s="230" t="s">
        <v>1619</v>
      </c>
      <c r="J1035" s="230" t="s">
        <v>61</v>
      </c>
      <c r="K1035" s="230" t="s">
        <v>23</v>
      </c>
      <c r="L1035" s="230" t="s">
        <v>1618</v>
      </c>
      <c r="M1035" s="230" t="s">
        <v>6134</v>
      </c>
      <c r="N1035" s="230" t="s">
        <v>23</v>
      </c>
      <c r="Q1035" s="230">
        <f>VLOOKUP(M1035,LocID!$B$2:$I$1995,8, FALSE)</f>
        <v>256</v>
      </c>
    </row>
    <row r="1036" spans="1:17" x14ac:dyDescent="0.25">
      <c r="A1036" s="230" t="s">
        <v>8597</v>
      </c>
      <c r="B1036" s="230">
        <v>1923</v>
      </c>
      <c r="C1036" s="230" t="s">
        <v>5854</v>
      </c>
      <c r="D1036" s="230">
        <v>2013.0350000000001</v>
      </c>
      <c r="E1036" s="230" t="s">
        <v>246</v>
      </c>
      <c r="F1036" s="230" t="s">
        <v>1631</v>
      </c>
      <c r="G1036" s="230" t="s">
        <v>1632</v>
      </c>
      <c r="H1036" s="230" t="s">
        <v>1618</v>
      </c>
      <c r="I1036" s="230" t="s">
        <v>673</v>
      </c>
      <c r="J1036" s="230" t="s">
        <v>61</v>
      </c>
      <c r="K1036" s="230" t="s">
        <v>52</v>
      </c>
      <c r="L1036" s="230" t="s">
        <v>1618</v>
      </c>
      <c r="M1036" s="230" t="s">
        <v>6135</v>
      </c>
      <c r="N1036" s="230" t="s">
        <v>52</v>
      </c>
      <c r="Q1036" s="230">
        <f>VLOOKUP(M1036,LocID!$B$2:$I$1995,8, FALSE)</f>
        <v>257</v>
      </c>
    </row>
    <row r="1037" spans="1:17" x14ac:dyDescent="0.25">
      <c r="A1037" s="230" t="s">
        <v>8598</v>
      </c>
      <c r="B1037" s="230">
        <v>1924</v>
      </c>
      <c r="C1037" s="230" t="s">
        <v>5854</v>
      </c>
      <c r="D1037" s="230">
        <v>2013.0338999999999</v>
      </c>
      <c r="E1037" s="230" t="s">
        <v>246</v>
      </c>
      <c r="F1037" s="230" t="s">
        <v>1221</v>
      </c>
      <c r="G1037" s="230" t="s">
        <v>1215</v>
      </c>
      <c r="H1037" s="230" t="s">
        <v>1216</v>
      </c>
      <c r="I1037" s="230" t="s">
        <v>122</v>
      </c>
      <c r="J1037" s="230" t="s">
        <v>123</v>
      </c>
      <c r="K1037" s="230" t="s">
        <v>52</v>
      </c>
      <c r="L1037" s="230" t="s">
        <v>1216</v>
      </c>
      <c r="M1037" s="230" t="s">
        <v>6059</v>
      </c>
      <c r="N1037" s="230" t="s">
        <v>52</v>
      </c>
      <c r="Q1037" s="230">
        <f>VLOOKUP(M1037,LocID!$B$2:$I$1995,8, FALSE)</f>
        <v>171</v>
      </c>
    </row>
    <row r="1038" spans="1:17" x14ac:dyDescent="0.25">
      <c r="A1038" s="230" t="s">
        <v>8599</v>
      </c>
      <c r="B1038" s="230">
        <v>1925</v>
      </c>
      <c r="C1038" s="230" t="s">
        <v>5854</v>
      </c>
      <c r="D1038" s="230">
        <v>2013.0296000000001</v>
      </c>
      <c r="E1038" s="230" t="s">
        <v>246</v>
      </c>
      <c r="F1038" s="230" t="s">
        <v>1785</v>
      </c>
      <c r="G1038" s="230" t="s">
        <v>1786</v>
      </c>
      <c r="H1038" s="230" t="s">
        <v>1787</v>
      </c>
      <c r="I1038" s="230" t="s">
        <v>76</v>
      </c>
      <c r="J1038" s="230" t="s">
        <v>77</v>
      </c>
      <c r="K1038" s="230" t="s">
        <v>23</v>
      </c>
      <c r="L1038" s="230" t="s">
        <v>1787</v>
      </c>
      <c r="M1038" s="230" t="s">
        <v>6169</v>
      </c>
      <c r="N1038" s="230" t="s">
        <v>23</v>
      </c>
      <c r="Q1038" s="230">
        <f>VLOOKUP(M1038,LocID!$B$2:$I$1995,8, FALSE)</f>
        <v>292</v>
      </c>
    </row>
    <row r="1039" spans="1:17" x14ac:dyDescent="0.25">
      <c r="A1039" s="230" t="s">
        <v>8600</v>
      </c>
      <c r="B1039" s="230">
        <v>1926</v>
      </c>
      <c r="C1039" s="230" t="s">
        <v>5854</v>
      </c>
      <c r="D1039" s="230">
        <v>2013.0407</v>
      </c>
      <c r="E1039" s="230" t="s">
        <v>246</v>
      </c>
      <c r="F1039" s="230" t="s">
        <v>1879</v>
      </c>
      <c r="G1039" s="230" t="s">
        <v>1880</v>
      </c>
      <c r="H1039" s="230" t="s">
        <v>1881</v>
      </c>
      <c r="I1039" s="230" t="s">
        <v>1301</v>
      </c>
      <c r="J1039" s="230" t="s">
        <v>220</v>
      </c>
      <c r="K1039" s="230" t="s">
        <v>23</v>
      </c>
      <c r="L1039" s="230" t="s">
        <v>1881</v>
      </c>
      <c r="M1039" s="230" t="s">
        <v>6178</v>
      </c>
      <c r="N1039" s="230" t="s">
        <v>23</v>
      </c>
      <c r="Q1039" s="230">
        <f>VLOOKUP(M1039,LocID!$B$2:$I$1995,8, FALSE)</f>
        <v>302</v>
      </c>
    </row>
    <row r="1040" spans="1:17" x14ac:dyDescent="0.25">
      <c r="A1040" s="230" t="s">
        <v>8601</v>
      </c>
      <c r="B1040" s="230">
        <v>1927</v>
      </c>
      <c r="C1040" s="230" t="s">
        <v>5854</v>
      </c>
      <c r="D1040" s="230">
        <v>2013.0413000000001</v>
      </c>
      <c r="E1040" s="230" t="s">
        <v>246</v>
      </c>
      <c r="F1040" s="230" t="s">
        <v>2312</v>
      </c>
      <c r="G1040" s="230" t="s">
        <v>2313</v>
      </c>
      <c r="H1040" s="230" t="s">
        <v>2273</v>
      </c>
      <c r="I1040" s="230" t="s">
        <v>107</v>
      </c>
      <c r="J1040" s="230" t="s">
        <v>51</v>
      </c>
      <c r="K1040" s="230" t="s">
        <v>23</v>
      </c>
      <c r="L1040" s="230" t="s">
        <v>2273</v>
      </c>
      <c r="M1040" s="230" t="s">
        <v>4516</v>
      </c>
      <c r="N1040" s="230" t="s">
        <v>23</v>
      </c>
      <c r="Q1040" s="230">
        <f>VLOOKUP(M1040,LocID!$B$2:$I$1995,8, FALSE)</f>
        <v>370</v>
      </c>
    </row>
    <row r="1041" spans="1:17" x14ac:dyDescent="0.25">
      <c r="A1041" s="230" t="s">
        <v>8602</v>
      </c>
      <c r="B1041" s="230">
        <v>1928</v>
      </c>
      <c r="C1041" s="230" t="s">
        <v>5854</v>
      </c>
      <c r="D1041" s="230">
        <v>2012.924</v>
      </c>
      <c r="E1041" s="230" t="s">
        <v>246</v>
      </c>
      <c r="F1041" s="230" t="s">
        <v>287</v>
      </c>
      <c r="G1041" s="230" t="s">
        <v>288</v>
      </c>
      <c r="H1041" s="230" t="s">
        <v>271</v>
      </c>
      <c r="I1041" s="230" t="s">
        <v>160</v>
      </c>
      <c r="J1041" s="230" t="s">
        <v>161</v>
      </c>
      <c r="K1041" s="230" t="s">
        <v>23</v>
      </c>
      <c r="L1041" s="230" t="s">
        <v>271</v>
      </c>
      <c r="M1041" s="230" t="s">
        <v>5930</v>
      </c>
      <c r="N1041" s="230" t="s">
        <v>23</v>
      </c>
      <c r="Q1041" s="230">
        <f>VLOOKUP(M1041,LocID!$B$2:$I$1995,8, FALSE)</f>
        <v>33</v>
      </c>
    </row>
    <row r="1042" spans="1:17" x14ac:dyDescent="0.25">
      <c r="A1042" s="230" t="s">
        <v>8603</v>
      </c>
      <c r="B1042" s="230">
        <v>1929</v>
      </c>
      <c r="C1042" s="230" t="s">
        <v>5854</v>
      </c>
      <c r="D1042" s="230">
        <v>2013.0188000000001</v>
      </c>
      <c r="E1042" s="230" t="s">
        <v>246</v>
      </c>
      <c r="F1042" s="230" t="s">
        <v>3553</v>
      </c>
      <c r="G1042" s="230" t="s">
        <v>3533</v>
      </c>
      <c r="H1042" s="230" t="s">
        <v>3531</v>
      </c>
      <c r="I1042" s="230" t="s">
        <v>76</v>
      </c>
      <c r="J1042" s="230" t="s">
        <v>77</v>
      </c>
      <c r="K1042" s="230" t="s">
        <v>23</v>
      </c>
      <c r="L1042" s="230" t="s">
        <v>3531</v>
      </c>
      <c r="M1042" s="230" t="s">
        <v>6348</v>
      </c>
      <c r="N1042" s="230" t="s">
        <v>23</v>
      </c>
      <c r="Q1042" s="230">
        <f>VLOOKUP(M1042,LocID!$B$2:$I$1995,8, FALSE)</f>
        <v>491</v>
      </c>
    </row>
    <row r="1043" spans="1:17" x14ac:dyDescent="0.25">
      <c r="A1043" s="230" t="s">
        <v>6905</v>
      </c>
      <c r="B1043" s="230">
        <v>193</v>
      </c>
      <c r="C1043" s="230" t="s">
        <v>5854</v>
      </c>
      <c r="D1043" s="230">
        <v>2015.0891999999999</v>
      </c>
      <c r="E1043" s="230" t="s">
        <v>138</v>
      </c>
      <c r="F1043" s="230" t="s">
        <v>323</v>
      </c>
      <c r="G1043" s="230" t="s">
        <v>324</v>
      </c>
      <c r="H1043" s="230" t="s">
        <v>325</v>
      </c>
      <c r="I1043" s="230" t="s">
        <v>20</v>
      </c>
      <c r="J1043" s="230" t="s">
        <v>22</v>
      </c>
      <c r="K1043" s="230" t="s">
        <v>23</v>
      </c>
      <c r="L1043" s="230" t="s">
        <v>325</v>
      </c>
      <c r="M1043" s="230" t="s">
        <v>5932</v>
      </c>
      <c r="N1043" s="230" t="s">
        <v>23</v>
      </c>
      <c r="Q1043" s="230">
        <f>VLOOKUP(M1043,LocID!$B$2:$I$1995,8, FALSE)</f>
        <v>35</v>
      </c>
    </row>
    <row r="1044" spans="1:17" x14ac:dyDescent="0.25">
      <c r="A1044" s="230" t="s">
        <v>8604</v>
      </c>
      <c r="B1044" s="230">
        <v>1930</v>
      </c>
      <c r="C1044" s="230" t="s">
        <v>5854</v>
      </c>
      <c r="D1044" s="230">
        <v>2013.0456999999999</v>
      </c>
      <c r="E1044" s="230" t="s">
        <v>246</v>
      </c>
      <c r="F1044" s="230" t="s">
        <v>1980</v>
      </c>
      <c r="G1044" s="230" t="s">
        <v>1981</v>
      </c>
      <c r="H1044" s="230" t="s">
        <v>1972</v>
      </c>
      <c r="I1044" s="230" t="s">
        <v>865</v>
      </c>
      <c r="J1044" s="230" t="s">
        <v>220</v>
      </c>
      <c r="K1044" s="230" t="s">
        <v>52</v>
      </c>
      <c r="L1044" s="230" t="s">
        <v>1972</v>
      </c>
      <c r="M1044" s="230" t="s">
        <v>6199</v>
      </c>
      <c r="N1044" s="230" t="s">
        <v>52</v>
      </c>
      <c r="Q1044" s="230">
        <f>VLOOKUP(M1044,LocID!$B$2:$I$1995,8, FALSE)</f>
        <v>323</v>
      </c>
    </row>
    <row r="1045" spans="1:17" x14ac:dyDescent="0.25">
      <c r="A1045" s="230" t="s">
        <v>8605</v>
      </c>
      <c r="B1045" s="230">
        <v>1931</v>
      </c>
      <c r="C1045" s="230" t="s">
        <v>5854</v>
      </c>
      <c r="D1045" s="230">
        <v>2012.779</v>
      </c>
      <c r="E1045" s="230" t="s">
        <v>246</v>
      </c>
      <c r="F1045" s="230" t="s">
        <v>909</v>
      </c>
      <c r="G1045" s="230" t="s">
        <v>910</v>
      </c>
      <c r="H1045" s="230" t="s">
        <v>906</v>
      </c>
      <c r="I1045" s="230" t="s">
        <v>76</v>
      </c>
      <c r="J1045" s="230" t="s">
        <v>77</v>
      </c>
      <c r="K1045" s="230" t="s">
        <v>52</v>
      </c>
      <c r="L1045" s="230" t="s">
        <v>906</v>
      </c>
      <c r="M1045" s="230" t="s">
        <v>5998</v>
      </c>
      <c r="N1045" s="230" t="s">
        <v>52</v>
      </c>
      <c r="Q1045" s="230">
        <f>VLOOKUP(M1045,LocID!$B$2:$I$1995,8, FALSE)</f>
        <v>106</v>
      </c>
    </row>
    <row r="1046" spans="1:17" x14ac:dyDescent="0.25">
      <c r="A1046" s="230" t="s">
        <v>8606</v>
      </c>
      <c r="B1046" s="230">
        <v>1932</v>
      </c>
      <c r="C1046" s="230" t="s">
        <v>5854</v>
      </c>
      <c r="D1046" s="230">
        <v>2013.0418</v>
      </c>
      <c r="E1046" s="230" t="s">
        <v>246</v>
      </c>
      <c r="F1046" s="230" t="s">
        <v>4330</v>
      </c>
      <c r="G1046" s="230" t="s">
        <v>4300</v>
      </c>
      <c r="H1046" s="230" t="s">
        <v>2997</v>
      </c>
      <c r="I1046" s="230" t="s">
        <v>2996</v>
      </c>
      <c r="J1046" s="230" t="s">
        <v>51</v>
      </c>
      <c r="K1046" s="230" t="s">
        <v>23</v>
      </c>
      <c r="L1046" s="230" t="s">
        <v>2997</v>
      </c>
      <c r="M1046" s="230" t="s">
        <v>4536</v>
      </c>
      <c r="N1046" s="230" t="s">
        <v>23</v>
      </c>
      <c r="Q1046" s="230">
        <f>VLOOKUP(M1046,LocID!$B$2:$I$1995,8, FALSE)</f>
        <v>447</v>
      </c>
    </row>
    <row r="1047" spans="1:17" x14ac:dyDescent="0.25">
      <c r="A1047" s="230" t="s">
        <v>8607</v>
      </c>
      <c r="B1047" s="230">
        <v>1933</v>
      </c>
      <c r="C1047" s="230" t="s">
        <v>5854</v>
      </c>
      <c r="D1047" s="230">
        <v>2013.0536</v>
      </c>
      <c r="E1047" s="230" t="s">
        <v>246</v>
      </c>
      <c r="F1047" s="230" t="s">
        <v>2733</v>
      </c>
      <c r="G1047" s="230" t="s">
        <v>2725</v>
      </c>
      <c r="H1047" s="230" t="s">
        <v>2726</v>
      </c>
      <c r="I1047" s="230" t="s">
        <v>76</v>
      </c>
      <c r="J1047" s="230" t="s">
        <v>77</v>
      </c>
      <c r="K1047" s="230" t="s">
        <v>52</v>
      </c>
      <c r="L1047" s="230" t="s">
        <v>2726</v>
      </c>
      <c r="M1047" s="230" t="s">
        <v>6274</v>
      </c>
      <c r="N1047" s="230" t="s">
        <v>52</v>
      </c>
      <c r="Q1047" s="230">
        <f>VLOOKUP(M1047,LocID!$B$2:$I$1995,8, FALSE)</f>
        <v>406</v>
      </c>
    </row>
    <row r="1048" spans="1:17" x14ac:dyDescent="0.25">
      <c r="A1048" s="230" t="s">
        <v>8608</v>
      </c>
      <c r="B1048" s="230">
        <v>1934</v>
      </c>
      <c r="C1048" s="230" t="s">
        <v>5854</v>
      </c>
      <c r="D1048" s="230">
        <v>2012.3340000000001</v>
      </c>
      <c r="E1048" s="230" t="s">
        <v>246</v>
      </c>
      <c r="F1048" s="230" t="s">
        <v>1604</v>
      </c>
      <c r="G1048" s="230" t="s">
        <v>1605</v>
      </c>
      <c r="H1048" s="230" t="s">
        <v>1603</v>
      </c>
      <c r="I1048" s="230" t="s">
        <v>815</v>
      </c>
      <c r="J1048" s="230" t="s">
        <v>51</v>
      </c>
      <c r="K1048" s="230" t="s">
        <v>23</v>
      </c>
      <c r="L1048" s="230" t="s">
        <v>1603</v>
      </c>
      <c r="M1048" s="230" t="s">
        <v>6130</v>
      </c>
      <c r="N1048" s="230" t="s">
        <v>23</v>
      </c>
      <c r="Q1048" s="230">
        <f>VLOOKUP(M1048,LocID!$B$2:$I$1995,8, FALSE)</f>
        <v>252</v>
      </c>
    </row>
    <row r="1049" spans="1:17" x14ac:dyDescent="0.25">
      <c r="A1049" s="230" t="s">
        <v>8609</v>
      </c>
      <c r="B1049" s="230">
        <v>1935</v>
      </c>
      <c r="C1049" s="230" t="s">
        <v>5854</v>
      </c>
      <c r="D1049" s="230">
        <v>2013.0402999999999</v>
      </c>
      <c r="E1049" s="230" t="s">
        <v>246</v>
      </c>
      <c r="F1049" s="230" t="s">
        <v>2094</v>
      </c>
      <c r="G1049" s="230" t="s">
        <v>2089</v>
      </c>
      <c r="H1049" s="230" t="s">
        <v>2090</v>
      </c>
      <c r="I1049" s="230" t="s">
        <v>501</v>
      </c>
      <c r="J1049" s="230" t="s">
        <v>245</v>
      </c>
      <c r="K1049" s="230" t="s">
        <v>52</v>
      </c>
      <c r="L1049" s="230" t="s">
        <v>2090</v>
      </c>
      <c r="M1049" s="230" t="s">
        <v>6215</v>
      </c>
      <c r="N1049" s="230" t="s">
        <v>52</v>
      </c>
      <c r="Q1049" s="230">
        <f>VLOOKUP(M1049,LocID!$B$2:$I$1995,8, FALSE)</f>
        <v>340</v>
      </c>
    </row>
    <row r="1050" spans="1:17" x14ac:dyDescent="0.25">
      <c r="A1050" s="230" t="s">
        <v>8610</v>
      </c>
      <c r="B1050" s="230">
        <v>1936</v>
      </c>
      <c r="C1050" s="230" t="s">
        <v>5854</v>
      </c>
      <c r="D1050" s="230">
        <v>2013.0141000000001</v>
      </c>
      <c r="E1050" s="230" t="s">
        <v>246</v>
      </c>
      <c r="F1050" s="230" t="s">
        <v>2558</v>
      </c>
      <c r="G1050" s="230" t="s">
        <v>2413</v>
      </c>
      <c r="H1050" s="230" t="s">
        <v>2414</v>
      </c>
      <c r="I1050" s="230" t="s">
        <v>76</v>
      </c>
      <c r="J1050" s="230" t="s">
        <v>77</v>
      </c>
      <c r="K1050" s="230" t="s">
        <v>98</v>
      </c>
      <c r="L1050" s="230" t="s">
        <v>2414</v>
      </c>
      <c r="M1050" s="230" t="s">
        <v>4518</v>
      </c>
      <c r="N1050" s="230" t="s">
        <v>98</v>
      </c>
      <c r="Q1050" s="230">
        <f>VLOOKUP(M1050,LocID!$B$2:$I$1995,8, FALSE)</f>
        <v>387</v>
      </c>
    </row>
    <row r="1051" spans="1:17" x14ac:dyDescent="0.25">
      <c r="A1051" s="230" t="s">
        <v>8611</v>
      </c>
      <c r="B1051" s="230">
        <v>1937</v>
      </c>
      <c r="C1051" s="230" t="s">
        <v>5854</v>
      </c>
      <c r="D1051" s="230">
        <v>2012.6859999999999</v>
      </c>
      <c r="E1051" s="230" t="s">
        <v>246</v>
      </c>
      <c r="F1051" s="230" t="s">
        <v>338</v>
      </c>
      <c r="G1051" s="230" t="s">
        <v>334</v>
      </c>
      <c r="H1051" s="230" t="s">
        <v>332</v>
      </c>
      <c r="I1051" s="230" t="s">
        <v>219</v>
      </c>
      <c r="J1051" s="230" t="s">
        <v>220</v>
      </c>
      <c r="K1051" s="230" t="s">
        <v>26</v>
      </c>
      <c r="L1051" s="230" t="s">
        <v>332</v>
      </c>
      <c r="M1051" s="230" t="s">
        <v>4497</v>
      </c>
      <c r="N1051" s="230" t="s">
        <v>26</v>
      </c>
      <c r="Q1051" s="230">
        <f>VLOOKUP(M1051,LocID!$B$2:$I$1995,8, FALSE)</f>
        <v>37</v>
      </c>
    </row>
    <row r="1052" spans="1:17" x14ac:dyDescent="0.25">
      <c r="A1052" s="230" t="s">
        <v>8612</v>
      </c>
      <c r="B1052" s="230">
        <v>1938</v>
      </c>
      <c r="C1052" s="230" t="s">
        <v>5854</v>
      </c>
      <c r="D1052" s="230">
        <v>2013.0309999999999</v>
      </c>
      <c r="E1052" s="230" t="s">
        <v>246</v>
      </c>
      <c r="F1052" s="230" t="s">
        <v>3969</v>
      </c>
      <c r="G1052" s="230" t="s">
        <v>3970</v>
      </c>
      <c r="H1052" s="230" t="s">
        <v>3971</v>
      </c>
      <c r="I1052" s="230" t="s">
        <v>732</v>
      </c>
      <c r="J1052" s="230" t="s">
        <v>51</v>
      </c>
      <c r="K1052" s="230" t="s">
        <v>52</v>
      </c>
      <c r="L1052" s="230" t="s">
        <v>3971</v>
      </c>
      <c r="M1052" s="230" t="s">
        <v>6384</v>
      </c>
      <c r="N1052" s="230" t="s">
        <v>52</v>
      </c>
      <c r="Q1052" s="230">
        <f>VLOOKUP(M1052,LocID!$B$2:$I$1995,8, FALSE)</f>
        <v>535</v>
      </c>
    </row>
    <row r="1053" spans="1:17" x14ac:dyDescent="0.25">
      <c r="A1053" s="230" t="s">
        <v>8613</v>
      </c>
      <c r="B1053" s="230">
        <v>1939</v>
      </c>
      <c r="C1053" s="230" t="s">
        <v>5854</v>
      </c>
      <c r="D1053" s="230">
        <v>2013.0103999999999</v>
      </c>
      <c r="E1053" s="230" t="s">
        <v>246</v>
      </c>
      <c r="F1053" s="230" t="s">
        <v>4100</v>
      </c>
      <c r="G1053" s="230" t="s">
        <v>4101</v>
      </c>
      <c r="H1053" s="230" t="s">
        <v>4097</v>
      </c>
      <c r="I1053" s="230" t="s">
        <v>815</v>
      </c>
      <c r="J1053" s="230" t="s">
        <v>51</v>
      </c>
      <c r="K1053" s="230" t="s">
        <v>23</v>
      </c>
      <c r="L1053" s="230" t="s">
        <v>4097</v>
      </c>
      <c r="M1053" s="230" t="s">
        <v>4535</v>
      </c>
      <c r="N1053" s="230" t="s">
        <v>23</v>
      </c>
      <c r="Q1053" s="230">
        <f>VLOOKUP(M1053,LocID!$B$2:$I$1995,8, FALSE)</f>
        <v>557</v>
      </c>
    </row>
    <row r="1054" spans="1:17" x14ac:dyDescent="0.25">
      <c r="A1054" s="230" t="s">
        <v>6906</v>
      </c>
      <c r="B1054" s="230">
        <v>194</v>
      </c>
      <c r="C1054" s="230" t="s">
        <v>5854</v>
      </c>
      <c r="D1054" s="230">
        <v>2015.0890999999999</v>
      </c>
      <c r="E1054" s="230" t="s">
        <v>138</v>
      </c>
      <c r="F1054" s="230" t="s">
        <v>3679</v>
      </c>
      <c r="G1054" s="230" t="s">
        <v>3673</v>
      </c>
      <c r="H1054" s="230" t="s">
        <v>3674</v>
      </c>
      <c r="I1054" s="230" t="s">
        <v>76</v>
      </c>
      <c r="J1054" s="230" t="s">
        <v>77</v>
      </c>
      <c r="K1054" s="230" t="s">
        <v>26</v>
      </c>
      <c r="L1054" s="230" t="s">
        <v>3674</v>
      </c>
      <c r="M1054" s="230" t="s">
        <v>4528</v>
      </c>
      <c r="N1054" s="230" t="s">
        <v>26</v>
      </c>
      <c r="Q1054" s="230">
        <f>VLOOKUP(M1054,LocID!$B$2:$I$1995,8, FALSE)</f>
        <v>502</v>
      </c>
    </row>
    <row r="1055" spans="1:17" x14ac:dyDescent="0.25">
      <c r="A1055" s="230" t="s">
        <v>8614</v>
      </c>
      <c r="B1055" s="230">
        <v>1940</v>
      </c>
      <c r="C1055" s="230" t="s">
        <v>5854</v>
      </c>
      <c r="D1055" s="230">
        <v>2013.0164</v>
      </c>
      <c r="E1055" s="230" t="s">
        <v>246</v>
      </c>
      <c r="F1055" s="230" t="s">
        <v>2249</v>
      </c>
      <c r="G1055" s="230" t="s">
        <v>2250</v>
      </c>
      <c r="H1055" s="230" t="s">
        <v>2244</v>
      </c>
      <c r="I1055" s="230" t="s">
        <v>384</v>
      </c>
      <c r="J1055" s="230" t="s">
        <v>220</v>
      </c>
      <c r="K1055" s="230" t="s">
        <v>52</v>
      </c>
      <c r="L1055" s="230" t="s">
        <v>2244</v>
      </c>
      <c r="M1055" s="230" t="s">
        <v>4515</v>
      </c>
      <c r="N1055" s="230" t="s">
        <v>52</v>
      </c>
      <c r="Q1055" s="230">
        <f>VLOOKUP(M1055,LocID!$B$2:$I$1995,8, FALSE)</f>
        <v>365</v>
      </c>
    </row>
    <row r="1056" spans="1:17" x14ac:dyDescent="0.25">
      <c r="A1056" s="230" t="s">
        <v>8615</v>
      </c>
      <c r="B1056" s="230">
        <v>1941</v>
      </c>
      <c r="C1056" s="230" t="s">
        <v>5854</v>
      </c>
      <c r="D1056" s="230">
        <v>2013.0128</v>
      </c>
      <c r="E1056" s="230" t="s">
        <v>246</v>
      </c>
      <c r="F1056" s="230" t="s">
        <v>2256</v>
      </c>
      <c r="G1056" s="230" t="s">
        <v>1657</v>
      </c>
      <c r="H1056" s="230" t="s">
        <v>2257</v>
      </c>
      <c r="I1056" s="230" t="s">
        <v>107</v>
      </c>
      <c r="J1056" s="230" t="s">
        <v>51</v>
      </c>
      <c r="K1056" s="230" t="s">
        <v>52</v>
      </c>
      <c r="L1056" s="230" t="s">
        <v>2257</v>
      </c>
      <c r="M1056" s="230" t="s">
        <v>6239</v>
      </c>
      <c r="N1056" s="230" t="s">
        <v>52</v>
      </c>
      <c r="Q1056" s="230">
        <f>VLOOKUP(M1056,LocID!$B$2:$I$1995,8, FALSE)</f>
        <v>366</v>
      </c>
    </row>
    <row r="1057" spans="1:17" x14ac:dyDescent="0.25">
      <c r="A1057" s="230" t="s">
        <v>8616</v>
      </c>
      <c r="B1057" s="230">
        <v>1942</v>
      </c>
      <c r="C1057" s="230" t="s">
        <v>5854</v>
      </c>
      <c r="D1057" s="230">
        <v>2013.0073</v>
      </c>
      <c r="E1057" s="230" t="s">
        <v>246</v>
      </c>
      <c r="F1057" s="230" t="s">
        <v>2361</v>
      </c>
      <c r="G1057" s="230" t="s">
        <v>2362</v>
      </c>
      <c r="H1057" s="230" t="s">
        <v>2359</v>
      </c>
      <c r="I1057" s="230" t="s">
        <v>76</v>
      </c>
      <c r="J1057" s="230" t="s">
        <v>77</v>
      </c>
      <c r="K1057" s="230" t="s">
        <v>26</v>
      </c>
      <c r="L1057" s="230" t="s">
        <v>2359</v>
      </c>
      <c r="M1057" s="230" t="s">
        <v>6243</v>
      </c>
      <c r="N1057" s="230" t="s">
        <v>26</v>
      </c>
      <c r="Q1057" s="230">
        <f>VLOOKUP(M1057,LocID!$B$2:$I$1995,8, FALSE)</f>
        <v>373</v>
      </c>
    </row>
    <row r="1058" spans="1:17" x14ac:dyDescent="0.25">
      <c r="A1058" s="230" t="s">
        <v>8617</v>
      </c>
      <c r="B1058" s="230">
        <v>1943</v>
      </c>
      <c r="C1058" s="230" t="s">
        <v>5854</v>
      </c>
      <c r="D1058" s="230">
        <v>2013.0449000000001</v>
      </c>
      <c r="E1058" s="230" t="s">
        <v>246</v>
      </c>
      <c r="F1058" s="230" t="s">
        <v>589</v>
      </c>
      <c r="G1058" s="230" t="s">
        <v>590</v>
      </c>
      <c r="H1058" s="230" t="s">
        <v>533</v>
      </c>
      <c r="I1058" s="230" t="s">
        <v>49</v>
      </c>
      <c r="J1058" s="230" t="s">
        <v>51</v>
      </c>
      <c r="K1058" s="230" t="s">
        <v>23</v>
      </c>
      <c r="L1058" s="230" t="s">
        <v>533</v>
      </c>
      <c r="M1058" s="230" t="s">
        <v>4499</v>
      </c>
      <c r="N1058" s="230" t="s">
        <v>23</v>
      </c>
      <c r="Q1058" s="230">
        <f>VLOOKUP(M1058,LocID!$B$2:$I$1995,8, FALSE)</f>
        <v>65</v>
      </c>
    </row>
    <row r="1059" spans="1:17" x14ac:dyDescent="0.25">
      <c r="A1059" s="230" t="s">
        <v>8618</v>
      </c>
      <c r="B1059" s="230">
        <v>1944</v>
      </c>
      <c r="C1059" s="230" t="s">
        <v>5854</v>
      </c>
      <c r="D1059" s="230">
        <v>2013.0137999999999</v>
      </c>
      <c r="E1059" s="230" t="s">
        <v>246</v>
      </c>
      <c r="F1059" s="230" t="s">
        <v>2389</v>
      </c>
      <c r="G1059" s="230" t="s">
        <v>2390</v>
      </c>
      <c r="H1059" s="230" t="s">
        <v>2391</v>
      </c>
      <c r="I1059" s="230" t="s">
        <v>380</v>
      </c>
      <c r="J1059" s="230" t="s">
        <v>51</v>
      </c>
      <c r="K1059" s="230" t="s">
        <v>52</v>
      </c>
      <c r="L1059" s="230" t="s">
        <v>2391</v>
      </c>
      <c r="M1059" s="230" t="s">
        <v>6251</v>
      </c>
      <c r="N1059" s="230" t="s">
        <v>52</v>
      </c>
      <c r="Q1059" s="230">
        <f>VLOOKUP(M1059,LocID!$B$2:$I$1995,8, FALSE)</f>
        <v>381</v>
      </c>
    </row>
    <row r="1060" spans="1:17" x14ac:dyDescent="0.25">
      <c r="A1060" s="230" t="s">
        <v>8619</v>
      </c>
      <c r="B1060" s="230">
        <v>1945</v>
      </c>
      <c r="C1060" s="230" t="s">
        <v>5854</v>
      </c>
      <c r="D1060" s="230">
        <v>2013.039</v>
      </c>
      <c r="E1060" s="230" t="s">
        <v>246</v>
      </c>
      <c r="F1060" s="230" t="s">
        <v>3458</v>
      </c>
      <c r="G1060" s="230" t="s">
        <v>3459</v>
      </c>
      <c r="H1060" s="230" t="s">
        <v>3294</v>
      </c>
      <c r="I1060" s="230" t="s">
        <v>76</v>
      </c>
      <c r="J1060" s="230" t="s">
        <v>77</v>
      </c>
      <c r="K1060" s="230" t="s">
        <v>23</v>
      </c>
      <c r="L1060" s="230" t="s">
        <v>3294</v>
      </c>
      <c r="M1060" s="230" t="s">
        <v>4526</v>
      </c>
      <c r="N1060" s="230" t="s">
        <v>23</v>
      </c>
      <c r="Q1060" s="230">
        <f>VLOOKUP(M1060,LocID!$B$2:$I$1995,8, FALSE)</f>
        <v>489</v>
      </c>
    </row>
    <row r="1061" spans="1:17" x14ac:dyDescent="0.25">
      <c r="A1061" s="230" t="s">
        <v>8620</v>
      </c>
      <c r="B1061" s="230">
        <v>1946</v>
      </c>
      <c r="C1061" s="230" t="s">
        <v>5854</v>
      </c>
      <c r="D1061" s="230">
        <v>2013.0052000000001</v>
      </c>
      <c r="E1061" s="230" t="s">
        <v>246</v>
      </c>
      <c r="F1061" s="230" t="s">
        <v>2559</v>
      </c>
      <c r="G1061" s="230" t="s">
        <v>2433</v>
      </c>
      <c r="H1061" s="230" t="s">
        <v>2414</v>
      </c>
      <c r="I1061" s="230" t="s">
        <v>76</v>
      </c>
      <c r="J1061" s="230" t="s">
        <v>77</v>
      </c>
      <c r="K1061" s="230" t="s">
        <v>23</v>
      </c>
      <c r="L1061" s="230" t="s">
        <v>2414</v>
      </c>
      <c r="M1061" s="230" t="s">
        <v>4518</v>
      </c>
      <c r="N1061" s="230" t="s">
        <v>23</v>
      </c>
      <c r="Q1061" s="230">
        <f>VLOOKUP(M1061,LocID!$B$2:$I$1995,8, FALSE)</f>
        <v>387</v>
      </c>
    </row>
    <row r="1062" spans="1:17" x14ac:dyDescent="0.25">
      <c r="A1062" s="230" t="s">
        <v>8621</v>
      </c>
      <c r="B1062" s="230">
        <v>1947</v>
      </c>
      <c r="C1062" s="230" t="s">
        <v>5854</v>
      </c>
      <c r="D1062" s="230">
        <v>2013.0056999999999</v>
      </c>
      <c r="E1062" s="230" t="s">
        <v>246</v>
      </c>
      <c r="F1062" s="230" t="s">
        <v>2712</v>
      </c>
      <c r="G1062" s="230" t="s">
        <v>2709</v>
      </c>
      <c r="H1062" s="230" t="s">
        <v>2705</v>
      </c>
      <c r="I1062" s="230" t="s">
        <v>76</v>
      </c>
      <c r="J1062" s="230" t="s">
        <v>77</v>
      </c>
      <c r="K1062" s="230" t="s">
        <v>23</v>
      </c>
      <c r="L1062" s="230" t="s">
        <v>2705</v>
      </c>
      <c r="M1062" s="230" t="s">
        <v>6272</v>
      </c>
      <c r="N1062" s="230" t="s">
        <v>23</v>
      </c>
      <c r="Q1062" s="230">
        <f>VLOOKUP(M1062,LocID!$B$2:$I$1995,8, FALSE)</f>
        <v>404</v>
      </c>
    </row>
    <row r="1063" spans="1:17" x14ac:dyDescent="0.25">
      <c r="A1063" s="230" t="s">
        <v>8622</v>
      </c>
      <c r="B1063" s="230">
        <v>1948</v>
      </c>
      <c r="C1063" s="230" t="s">
        <v>5854</v>
      </c>
      <c r="D1063" s="230">
        <v>2013.0231000000001</v>
      </c>
      <c r="E1063" s="230" t="s">
        <v>246</v>
      </c>
      <c r="F1063" s="230" t="s">
        <v>2560</v>
      </c>
      <c r="G1063" s="230" t="s">
        <v>2492</v>
      </c>
      <c r="H1063" s="230" t="s">
        <v>2414</v>
      </c>
      <c r="I1063" s="230" t="s">
        <v>76</v>
      </c>
      <c r="J1063" s="230" t="s">
        <v>77</v>
      </c>
      <c r="K1063" s="230" t="s">
        <v>98</v>
      </c>
      <c r="L1063" s="230" t="s">
        <v>2414</v>
      </c>
      <c r="M1063" s="230" t="s">
        <v>4518</v>
      </c>
      <c r="N1063" s="230" t="s">
        <v>98</v>
      </c>
      <c r="Q1063" s="230">
        <f>VLOOKUP(M1063,LocID!$B$2:$I$1995,8, FALSE)</f>
        <v>387</v>
      </c>
    </row>
    <row r="1064" spans="1:17" x14ac:dyDescent="0.25">
      <c r="A1064" s="230" t="s">
        <v>8623</v>
      </c>
      <c r="B1064" s="230">
        <v>1949</v>
      </c>
      <c r="C1064" s="230" t="s">
        <v>5854</v>
      </c>
      <c r="D1064" s="230">
        <v>2012.24</v>
      </c>
      <c r="E1064" s="230" t="s">
        <v>246</v>
      </c>
      <c r="F1064" s="230" t="s">
        <v>2902</v>
      </c>
      <c r="G1064" s="230" t="s">
        <v>2903</v>
      </c>
      <c r="H1064" s="230" t="s">
        <v>2901</v>
      </c>
      <c r="I1064" s="230" t="s">
        <v>815</v>
      </c>
      <c r="J1064" s="230" t="s">
        <v>51</v>
      </c>
      <c r="K1064" s="230" t="s">
        <v>52</v>
      </c>
      <c r="L1064" s="230" t="s">
        <v>2901</v>
      </c>
      <c r="M1064" s="230" t="s">
        <v>6298</v>
      </c>
      <c r="N1064" s="230" t="s">
        <v>52</v>
      </c>
      <c r="Q1064" s="230">
        <f>VLOOKUP(M1064,LocID!$B$2:$I$1995,8, FALSE)</f>
        <v>430</v>
      </c>
    </row>
    <row r="1065" spans="1:17" x14ac:dyDescent="0.25">
      <c r="A1065" s="230" t="s">
        <v>6907</v>
      </c>
      <c r="B1065" s="230">
        <v>195</v>
      </c>
      <c r="C1065" s="230" t="s">
        <v>5854</v>
      </c>
      <c r="D1065" s="230">
        <v>2015.0879</v>
      </c>
      <c r="E1065" s="230" t="s">
        <v>138</v>
      </c>
      <c r="F1065" s="230" t="s">
        <v>1760</v>
      </c>
      <c r="G1065" s="230" t="s">
        <v>1761</v>
      </c>
      <c r="H1065" s="230" t="s">
        <v>1759</v>
      </c>
      <c r="I1065" s="230" t="s">
        <v>1488</v>
      </c>
      <c r="J1065" s="230" t="s">
        <v>123</v>
      </c>
      <c r="K1065" s="230" t="s">
        <v>52</v>
      </c>
      <c r="L1065" s="230" t="s">
        <v>1759</v>
      </c>
      <c r="M1065" s="230" t="s">
        <v>6165</v>
      </c>
      <c r="N1065" s="230" t="s">
        <v>52</v>
      </c>
      <c r="Q1065" s="230">
        <f>VLOOKUP(M1065,LocID!$B$2:$I$1995,8, FALSE)</f>
        <v>288</v>
      </c>
    </row>
    <row r="1066" spans="1:17" x14ac:dyDescent="0.25">
      <c r="A1066" s="230" t="s">
        <v>8624</v>
      </c>
      <c r="B1066" s="230">
        <v>1950</v>
      </c>
      <c r="C1066" s="230" t="s">
        <v>5854</v>
      </c>
      <c r="D1066" s="230">
        <v>2013.0428999999999</v>
      </c>
      <c r="E1066" s="230" t="s">
        <v>246</v>
      </c>
      <c r="F1066" s="230" t="s">
        <v>3460</v>
      </c>
      <c r="G1066" s="230" t="s">
        <v>3445</v>
      </c>
      <c r="H1066" s="230" t="s">
        <v>3294</v>
      </c>
      <c r="I1066" s="230" t="s">
        <v>76</v>
      </c>
      <c r="J1066" s="230" t="s">
        <v>77</v>
      </c>
      <c r="K1066" s="230" t="s">
        <v>23</v>
      </c>
      <c r="L1066" s="230" t="s">
        <v>3294</v>
      </c>
      <c r="M1066" s="230" t="s">
        <v>4526</v>
      </c>
      <c r="N1066" s="230" t="s">
        <v>23</v>
      </c>
      <c r="Q1066" s="230">
        <f>VLOOKUP(M1066,LocID!$B$2:$I$1995,8, FALSE)</f>
        <v>489</v>
      </c>
    </row>
    <row r="1067" spans="1:17" x14ac:dyDescent="0.25">
      <c r="A1067" s="230" t="s">
        <v>8625</v>
      </c>
      <c r="B1067" s="230">
        <v>1951</v>
      </c>
      <c r="C1067" s="230" t="s">
        <v>5854</v>
      </c>
      <c r="D1067" s="230">
        <v>2013.0319999999999</v>
      </c>
      <c r="E1067" s="230" t="s">
        <v>246</v>
      </c>
      <c r="F1067" s="230" t="s">
        <v>3034</v>
      </c>
      <c r="G1067" s="230" t="s">
        <v>3035</v>
      </c>
      <c r="H1067" s="230" t="s">
        <v>3022</v>
      </c>
      <c r="I1067" s="230" t="s">
        <v>144</v>
      </c>
      <c r="J1067" s="230" t="s">
        <v>51</v>
      </c>
      <c r="K1067" s="230" t="s">
        <v>52</v>
      </c>
      <c r="L1067" s="230" t="s">
        <v>3022</v>
      </c>
      <c r="M1067" s="230" t="s">
        <v>6317</v>
      </c>
      <c r="N1067" s="230" t="s">
        <v>52</v>
      </c>
      <c r="Q1067" s="230">
        <f>VLOOKUP(M1067,LocID!$B$2:$I$1995,8, FALSE)</f>
        <v>452</v>
      </c>
    </row>
    <row r="1068" spans="1:17" x14ac:dyDescent="0.25">
      <c r="A1068" s="230" t="s">
        <v>8626</v>
      </c>
      <c r="B1068" s="230">
        <v>1952</v>
      </c>
      <c r="C1068" s="230" t="s">
        <v>5854</v>
      </c>
      <c r="D1068" s="230">
        <v>2013.0473</v>
      </c>
      <c r="E1068" s="230" t="s">
        <v>246</v>
      </c>
      <c r="F1068" s="230" t="s">
        <v>3461</v>
      </c>
      <c r="G1068" s="230" t="s">
        <v>3364</v>
      </c>
      <c r="H1068" s="230" t="s">
        <v>3294</v>
      </c>
      <c r="I1068" s="230" t="s">
        <v>76</v>
      </c>
      <c r="J1068" s="230" t="s">
        <v>77</v>
      </c>
      <c r="K1068" s="230" t="s">
        <v>52</v>
      </c>
      <c r="L1068" s="230" t="s">
        <v>3294</v>
      </c>
      <c r="M1068" s="230" t="s">
        <v>4526</v>
      </c>
      <c r="N1068" s="230" t="s">
        <v>52</v>
      </c>
      <c r="Q1068" s="230">
        <f>VLOOKUP(M1068,LocID!$B$2:$I$1995,8, FALSE)</f>
        <v>489</v>
      </c>
    </row>
    <row r="1069" spans="1:17" x14ac:dyDescent="0.25">
      <c r="A1069" s="230" t="s">
        <v>8627</v>
      </c>
      <c r="B1069" s="230">
        <v>1953</v>
      </c>
      <c r="C1069" s="230" t="s">
        <v>5854</v>
      </c>
      <c r="D1069" s="230">
        <v>2013.0462</v>
      </c>
      <c r="E1069" s="230" t="s">
        <v>246</v>
      </c>
      <c r="F1069" s="230" t="s">
        <v>3462</v>
      </c>
      <c r="G1069" s="230" t="s">
        <v>3463</v>
      </c>
      <c r="H1069" s="230" t="s">
        <v>3294</v>
      </c>
      <c r="I1069" s="230" t="s">
        <v>76</v>
      </c>
      <c r="J1069" s="230" t="s">
        <v>77</v>
      </c>
      <c r="K1069" s="230" t="s">
        <v>26</v>
      </c>
      <c r="L1069" s="230" t="s">
        <v>3294</v>
      </c>
      <c r="M1069" s="230" t="s">
        <v>4526</v>
      </c>
      <c r="N1069" s="230" t="s">
        <v>26</v>
      </c>
      <c r="Q1069" s="230">
        <f>VLOOKUP(M1069,LocID!$B$2:$I$1995,8, FALSE)</f>
        <v>489</v>
      </c>
    </row>
    <row r="1070" spans="1:17" x14ac:dyDescent="0.25">
      <c r="A1070" s="230" t="s">
        <v>8628</v>
      </c>
      <c r="B1070" s="230">
        <v>1954</v>
      </c>
      <c r="C1070" s="230" t="s">
        <v>5854</v>
      </c>
      <c r="D1070" s="230">
        <v>2013.0491999999999</v>
      </c>
      <c r="E1070" s="230" t="s">
        <v>246</v>
      </c>
      <c r="F1070" s="230" t="s">
        <v>2990</v>
      </c>
      <c r="G1070" s="230" t="s">
        <v>3615</v>
      </c>
      <c r="H1070" s="230" t="s">
        <v>3586</v>
      </c>
      <c r="I1070" s="230" t="s">
        <v>76</v>
      </c>
      <c r="J1070" s="230" t="s">
        <v>77</v>
      </c>
      <c r="K1070" s="230" t="s">
        <v>52</v>
      </c>
      <c r="L1070" s="230" t="s">
        <v>3586</v>
      </c>
      <c r="M1070" s="230" t="s">
        <v>6352</v>
      </c>
      <c r="N1070" s="230" t="s">
        <v>52</v>
      </c>
      <c r="Q1070" s="230">
        <f>VLOOKUP(M1070,LocID!$B$2:$I$1995,8, FALSE)</f>
        <v>495</v>
      </c>
    </row>
    <row r="1071" spans="1:17" x14ac:dyDescent="0.25">
      <c r="A1071" s="230" t="s">
        <v>8629</v>
      </c>
      <c r="B1071" s="230">
        <v>1955</v>
      </c>
      <c r="C1071" s="230" t="s">
        <v>5854</v>
      </c>
      <c r="D1071" s="230">
        <v>2013.0233000000001</v>
      </c>
      <c r="E1071" s="230" t="s">
        <v>246</v>
      </c>
      <c r="F1071" s="230" t="s">
        <v>3675</v>
      </c>
      <c r="G1071" s="230" t="s">
        <v>3676</v>
      </c>
      <c r="H1071" s="230" t="s">
        <v>3674</v>
      </c>
      <c r="I1071" s="230" t="s">
        <v>76</v>
      </c>
      <c r="J1071" s="230" t="s">
        <v>77</v>
      </c>
      <c r="K1071" s="230" t="s">
        <v>52</v>
      </c>
      <c r="L1071" s="230" t="s">
        <v>3674</v>
      </c>
      <c r="M1071" s="230" t="s">
        <v>4528</v>
      </c>
      <c r="N1071" s="230" t="s">
        <v>52</v>
      </c>
      <c r="Q1071" s="230">
        <f>VLOOKUP(M1071,LocID!$B$2:$I$1995,8, FALSE)</f>
        <v>502</v>
      </c>
    </row>
    <row r="1072" spans="1:17" x14ac:dyDescent="0.25">
      <c r="A1072" s="230" t="s">
        <v>8630</v>
      </c>
      <c r="B1072" s="230">
        <v>1956</v>
      </c>
      <c r="C1072" s="230" t="s">
        <v>5854</v>
      </c>
      <c r="D1072" s="230">
        <v>2013.0287000000001</v>
      </c>
      <c r="E1072" s="230" t="s">
        <v>246</v>
      </c>
      <c r="F1072" s="230" t="s">
        <v>2770</v>
      </c>
      <c r="G1072" s="230" t="s">
        <v>2766</v>
      </c>
      <c r="H1072" s="230" t="s">
        <v>2764</v>
      </c>
      <c r="I1072" s="230" t="s">
        <v>1276</v>
      </c>
      <c r="J1072" s="230" t="s">
        <v>128</v>
      </c>
      <c r="K1072" s="230" t="s">
        <v>23</v>
      </c>
      <c r="L1072" s="230" t="s">
        <v>2764</v>
      </c>
      <c r="M1072" s="230" t="s">
        <v>6282</v>
      </c>
      <c r="N1072" s="230" t="s">
        <v>23</v>
      </c>
      <c r="Q1072" s="230">
        <f>VLOOKUP(M1072,LocID!$B$2:$I$1995,8, FALSE)</f>
        <v>414</v>
      </c>
    </row>
    <row r="1073" spans="1:17" x14ac:dyDescent="0.25">
      <c r="A1073" s="230" t="s">
        <v>8631</v>
      </c>
      <c r="B1073" s="230">
        <v>1957</v>
      </c>
      <c r="C1073" s="230" t="s">
        <v>5854</v>
      </c>
      <c r="D1073" s="230">
        <v>2012.25</v>
      </c>
      <c r="E1073" s="230" t="s">
        <v>246</v>
      </c>
      <c r="F1073" s="230" t="s">
        <v>4331</v>
      </c>
      <c r="G1073" s="230" t="s">
        <v>4332</v>
      </c>
      <c r="H1073" s="230" t="s">
        <v>2997</v>
      </c>
      <c r="I1073" s="230" t="s">
        <v>2996</v>
      </c>
      <c r="J1073" s="230" t="s">
        <v>51</v>
      </c>
      <c r="K1073" s="230" t="s">
        <v>131</v>
      </c>
      <c r="L1073" s="230" t="s">
        <v>2997</v>
      </c>
      <c r="M1073" s="230" t="s">
        <v>4536</v>
      </c>
      <c r="N1073" s="230" t="s">
        <v>131</v>
      </c>
      <c r="Q1073" s="230">
        <f>VLOOKUP(M1073,LocID!$B$2:$I$1995,8, FALSE)</f>
        <v>447</v>
      </c>
    </row>
    <row r="1074" spans="1:17" x14ac:dyDescent="0.25">
      <c r="A1074" s="230" t="s">
        <v>8632</v>
      </c>
      <c r="B1074" s="230">
        <v>1958</v>
      </c>
      <c r="C1074" s="230" t="s">
        <v>5854</v>
      </c>
      <c r="D1074" s="230">
        <v>2013.0041000000001</v>
      </c>
      <c r="E1074" s="230" t="s">
        <v>246</v>
      </c>
      <c r="F1074" s="230" t="s">
        <v>3940</v>
      </c>
      <c r="G1074" s="230" t="s">
        <v>3939</v>
      </c>
      <c r="H1074" s="230" t="s">
        <v>3937</v>
      </c>
      <c r="I1074" s="230" t="s">
        <v>261</v>
      </c>
      <c r="J1074" s="230" t="s">
        <v>123</v>
      </c>
      <c r="K1074" s="230" t="s">
        <v>23</v>
      </c>
      <c r="L1074" s="230" t="s">
        <v>3937</v>
      </c>
      <c r="M1074" s="230" t="s">
        <v>4533</v>
      </c>
      <c r="N1074" s="230" t="s">
        <v>23</v>
      </c>
      <c r="Q1074" s="230">
        <f>VLOOKUP(M1074,LocID!$B$2:$I$1995,8, FALSE)</f>
        <v>528</v>
      </c>
    </row>
    <row r="1075" spans="1:17" x14ac:dyDescent="0.25">
      <c r="A1075" s="230" t="s">
        <v>8633</v>
      </c>
      <c r="B1075" s="230">
        <v>1959</v>
      </c>
      <c r="C1075" s="230" t="s">
        <v>5854</v>
      </c>
      <c r="D1075" s="230">
        <v>2013.0411999999999</v>
      </c>
      <c r="E1075" s="230" t="s">
        <v>246</v>
      </c>
      <c r="F1075" s="230" t="s">
        <v>3954</v>
      </c>
      <c r="G1075" s="230" t="s">
        <v>3955</v>
      </c>
      <c r="H1075" s="230" t="s">
        <v>3947</v>
      </c>
      <c r="I1075" s="230" t="s">
        <v>49</v>
      </c>
      <c r="J1075" s="230" t="s">
        <v>51</v>
      </c>
      <c r="K1075" s="230" t="s">
        <v>23</v>
      </c>
      <c r="L1075" s="230" t="s">
        <v>3947</v>
      </c>
      <c r="M1075" s="230" t="s">
        <v>6380</v>
      </c>
      <c r="N1075" s="230" t="s">
        <v>23</v>
      </c>
      <c r="Q1075" s="230">
        <f>VLOOKUP(M1075,LocID!$B$2:$I$1995,8, FALSE)</f>
        <v>531</v>
      </c>
    </row>
    <row r="1076" spans="1:17" x14ac:dyDescent="0.25">
      <c r="A1076" s="230" t="s">
        <v>6908</v>
      </c>
      <c r="B1076" s="230">
        <v>196</v>
      </c>
      <c r="C1076" s="230" t="s">
        <v>5854</v>
      </c>
      <c r="D1076" s="230">
        <v>2015.0833</v>
      </c>
      <c r="E1076" s="230" t="s">
        <v>138</v>
      </c>
      <c r="F1076" s="230" t="s">
        <v>3883</v>
      </c>
      <c r="G1076" s="230" t="s">
        <v>3870</v>
      </c>
      <c r="H1076" s="230" t="s">
        <v>3871</v>
      </c>
      <c r="I1076" s="230" t="s">
        <v>49</v>
      </c>
      <c r="J1076" s="230" t="s">
        <v>51</v>
      </c>
      <c r="K1076" s="230" t="s">
        <v>26</v>
      </c>
      <c r="L1076" s="230" t="s">
        <v>3871</v>
      </c>
      <c r="M1076" s="230" t="s">
        <v>4531</v>
      </c>
      <c r="N1076" s="230" t="s">
        <v>26</v>
      </c>
      <c r="Q1076" s="230">
        <f>VLOOKUP(M1076,LocID!$B$2:$I$1995,8, FALSE)</f>
        <v>520</v>
      </c>
    </row>
    <row r="1077" spans="1:17" x14ac:dyDescent="0.25">
      <c r="A1077" s="230" t="s">
        <v>8634</v>
      </c>
      <c r="B1077" s="230">
        <v>1960</v>
      </c>
      <c r="C1077" s="230" t="s">
        <v>5854</v>
      </c>
      <c r="D1077" s="230">
        <v>2013.0436</v>
      </c>
      <c r="E1077" s="230" t="s">
        <v>246</v>
      </c>
      <c r="F1077" s="230" t="s">
        <v>2373</v>
      </c>
      <c r="G1077" s="230" t="s">
        <v>2372</v>
      </c>
      <c r="H1077" s="230" t="s">
        <v>2366</v>
      </c>
      <c r="I1077" s="230" t="s">
        <v>815</v>
      </c>
      <c r="J1077" s="230" t="s">
        <v>51</v>
      </c>
      <c r="K1077" s="230" t="s">
        <v>52</v>
      </c>
      <c r="L1077" s="230" t="s">
        <v>2366</v>
      </c>
      <c r="M1077" s="230" t="s">
        <v>6245</v>
      </c>
      <c r="N1077" s="230" t="s">
        <v>52</v>
      </c>
      <c r="Q1077" s="230">
        <f>VLOOKUP(M1077,LocID!$B$2:$I$1995,8, FALSE)</f>
        <v>375</v>
      </c>
    </row>
    <row r="1078" spans="1:17" x14ac:dyDescent="0.25">
      <c r="A1078" s="230" t="s">
        <v>8635</v>
      </c>
      <c r="B1078" s="230">
        <v>1961</v>
      </c>
      <c r="C1078" s="230" t="s">
        <v>5854</v>
      </c>
      <c r="D1078" s="230">
        <v>2012.91</v>
      </c>
      <c r="E1078" s="230" t="s">
        <v>246</v>
      </c>
      <c r="F1078" s="230" t="s">
        <v>2561</v>
      </c>
      <c r="G1078" s="230" t="s">
        <v>2492</v>
      </c>
      <c r="H1078" s="230" t="s">
        <v>2414</v>
      </c>
      <c r="I1078" s="230" t="s">
        <v>76</v>
      </c>
      <c r="J1078" s="230" t="s">
        <v>77</v>
      </c>
      <c r="K1078" s="230" t="s">
        <v>23</v>
      </c>
      <c r="L1078" s="230" t="s">
        <v>2414</v>
      </c>
      <c r="M1078" s="230" t="s">
        <v>4518</v>
      </c>
      <c r="N1078" s="230" t="s">
        <v>23</v>
      </c>
      <c r="Q1078" s="230">
        <f>VLOOKUP(M1078,LocID!$B$2:$I$1995,8, FALSE)</f>
        <v>387</v>
      </c>
    </row>
    <row r="1079" spans="1:17" x14ac:dyDescent="0.25">
      <c r="A1079" s="230" t="s">
        <v>8636</v>
      </c>
      <c r="B1079" s="230">
        <v>1962</v>
      </c>
      <c r="C1079" s="230" t="s">
        <v>5854</v>
      </c>
      <c r="D1079" s="230">
        <v>2013.0245</v>
      </c>
      <c r="E1079" s="230" t="s">
        <v>246</v>
      </c>
      <c r="F1079" s="230" t="s">
        <v>3189</v>
      </c>
      <c r="G1079" s="230" t="s">
        <v>2851</v>
      </c>
      <c r="H1079" s="230" t="s">
        <v>3174</v>
      </c>
      <c r="I1079" s="230" t="s">
        <v>122</v>
      </c>
      <c r="J1079" s="230" t="s">
        <v>123</v>
      </c>
      <c r="K1079" s="230" t="s">
        <v>23</v>
      </c>
      <c r="L1079" s="230" t="s">
        <v>3174</v>
      </c>
      <c r="M1079" s="230" t="s">
        <v>4525</v>
      </c>
      <c r="N1079" s="230" t="s">
        <v>23</v>
      </c>
      <c r="Q1079" s="230">
        <f>VLOOKUP(M1079,LocID!$B$2:$I$1995,8, FALSE)</f>
        <v>477</v>
      </c>
    </row>
    <row r="1080" spans="1:17" x14ac:dyDescent="0.25">
      <c r="A1080" s="230" t="s">
        <v>8637</v>
      </c>
      <c r="B1080" s="230">
        <v>1963</v>
      </c>
      <c r="C1080" s="230" t="s">
        <v>5854</v>
      </c>
      <c r="D1080" s="230">
        <v>2013.0295000000001</v>
      </c>
      <c r="E1080" s="230" t="s">
        <v>246</v>
      </c>
      <c r="F1080" s="230" t="s">
        <v>4169</v>
      </c>
      <c r="G1080" s="230" t="s">
        <v>4170</v>
      </c>
      <c r="H1080" s="230" t="s">
        <v>4160</v>
      </c>
      <c r="I1080" s="230" t="s">
        <v>739</v>
      </c>
      <c r="J1080" s="230" t="s">
        <v>740</v>
      </c>
      <c r="K1080" s="230" t="s">
        <v>52</v>
      </c>
      <c r="L1080" s="230" t="s">
        <v>4160</v>
      </c>
      <c r="M1080" s="230" t="s">
        <v>6417</v>
      </c>
      <c r="N1080" s="230" t="s">
        <v>52</v>
      </c>
      <c r="Q1080" s="230">
        <f>VLOOKUP(M1080,LocID!$B$2:$I$1995,8, FALSE)</f>
        <v>571</v>
      </c>
    </row>
    <row r="1081" spans="1:17" x14ac:dyDescent="0.25">
      <c r="A1081" s="230" t="s">
        <v>8638</v>
      </c>
      <c r="B1081" s="230">
        <v>1964</v>
      </c>
      <c r="C1081" s="230" t="s">
        <v>5854</v>
      </c>
      <c r="D1081" s="230">
        <v>2013.0331000000001</v>
      </c>
      <c r="E1081" s="230" t="s">
        <v>246</v>
      </c>
      <c r="F1081" s="230" t="s">
        <v>2562</v>
      </c>
      <c r="G1081" s="230" t="s">
        <v>2510</v>
      </c>
      <c r="H1081" s="230" t="s">
        <v>2414</v>
      </c>
      <c r="I1081" s="230" t="s">
        <v>76</v>
      </c>
      <c r="J1081" s="230" t="s">
        <v>77</v>
      </c>
      <c r="K1081" s="230" t="s">
        <v>23</v>
      </c>
      <c r="L1081" s="230" t="s">
        <v>2414</v>
      </c>
      <c r="M1081" s="230" t="s">
        <v>4518</v>
      </c>
      <c r="N1081" s="230" t="s">
        <v>23</v>
      </c>
      <c r="Q1081" s="230">
        <f>VLOOKUP(M1081,LocID!$B$2:$I$1995,8, FALSE)</f>
        <v>387</v>
      </c>
    </row>
    <row r="1082" spans="1:17" x14ac:dyDescent="0.25">
      <c r="A1082" s="230" t="s">
        <v>8639</v>
      </c>
      <c r="B1082" s="230">
        <v>1965</v>
      </c>
      <c r="C1082" s="230" t="s">
        <v>5854</v>
      </c>
      <c r="D1082" s="230">
        <v>2013.0307</v>
      </c>
      <c r="E1082" s="230" t="s">
        <v>246</v>
      </c>
      <c r="F1082" s="230" t="s">
        <v>1940</v>
      </c>
      <c r="G1082" s="230" t="s">
        <v>1941</v>
      </c>
      <c r="H1082" s="230" t="s">
        <v>1942</v>
      </c>
      <c r="I1082" s="230" t="s">
        <v>20</v>
      </c>
      <c r="J1082" s="230" t="s">
        <v>740</v>
      </c>
      <c r="K1082" s="230" t="s">
        <v>23</v>
      </c>
      <c r="L1082" s="230" t="s">
        <v>1942</v>
      </c>
      <c r="M1082" s="230" t="s">
        <v>6192</v>
      </c>
      <c r="N1082" s="230" t="s">
        <v>23</v>
      </c>
      <c r="Q1082" s="230">
        <f>VLOOKUP(M1082,LocID!$B$2:$I$1995,8, FALSE)</f>
        <v>316</v>
      </c>
    </row>
    <row r="1083" spans="1:17" x14ac:dyDescent="0.25">
      <c r="A1083" s="230" t="s">
        <v>8640</v>
      </c>
      <c r="B1083" s="230">
        <v>1966</v>
      </c>
      <c r="C1083" s="230" t="s">
        <v>5854</v>
      </c>
      <c r="D1083" s="230">
        <v>2013.0002999999999</v>
      </c>
      <c r="E1083" s="230" t="s">
        <v>246</v>
      </c>
      <c r="F1083" s="230" t="s">
        <v>2060</v>
      </c>
      <c r="G1083" s="230" t="s">
        <v>2061</v>
      </c>
      <c r="H1083" s="230" t="s">
        <v>2059</v>
      </c>
      <c r="I1083" s="230" t="s">
        <v>432</v>
      </c>
      <c r="J1083" s="230" t="s">
        <v>61</v>
      </c>
      <c r="K1083" s="230" t="s">
        <v>26</v>
      </c>
      <c r="L1083" s="230" t="s">
        <v>2059</v>
      </c>
      <c r="M1083" s="230" t="s">
        <v>6211</v>
      </c>
      <c r="N1083" s="230" t="s">
        <v>26</v>
      </c>
      <c r="Q1083" s="230">
        <f>VLOOKUP(M1083,LocID!$B$2:$I$1995,8, FALSE)</f>
        <v>335</v>
      </c>
    </row>
    <row r="1084" spans="1:17" x14ac:dyDescent="0.25">
      <c r="A1084" s="230" t="s">
        <v>8641</v>
      </c>
      <c r="B1084" s="230">
        <v>1967</v>
      </c>
      <c r="C1084" s="230" t="s">
        <v>5854</v>
      </c>
      <c r="D1084" s="230">
        <v>2012.6590000000001</v>
      </c>
      <c r="E1084" s="230" t="s">
        <v>246</v>
      </c>
      <c r="F1084" s="230" t="s">
        <v>3226</v>
      </c>
      <c r="G1084" s="230" t="s">
        <v>3223</v>
      </c>
      <c r="H1084" s="230" t="s">
        <v>3224</v>
      </c>
      <c r="I1084" s="230" t="s">
        <v>219</v>
      </c>
      <c r="J1084" s="230" t="s">
        <v>220</v>
      </c>
      <c r="K1084" s="230" t="s">
        <v>52</v>
      </c>
      <c r="L1084" s="230" t="s">
        <v>3224</v>
      </c>
      <c r="M1084" s="230" t="s">
        <v>6338</v>
      </c>
      <c r="N1084" s="230" t="s">
        <v>52</v>
      </c>
      <c r="Q1084" s="230">
        <f>VLOOKUP(M1084,LocID!$B$2:$I$1995,8, FALSE)</f>
        <v>481</v>
      </c>
    </row>
    <row r="1085" spans="1:17" x14ac:dyDescent="0.25">
      <c r="A1085" s="230" t="s">
        <v>8642</v>
      </c>
      <c r="B1085" s="230">
        <v>1968</v>
      </c>
      <c r="C1085" s="230" t="s">
        <v>5854</v>
      </c>
      <c r="D1085" s="230">
        <v>2013.0292999999999</v>
      </c>
      <c r="E1085" s="230" t="s">
        <v>246</v>
      </c>
      <c r="F1085" s="230" t="s">
        <v>591</v>
      </c>
      <c r="G1085" s="230" t="s">
        <v>570</v>
      </c>
      <c r="H1085" s="230" t="s">
        <v>533</v>
      </c>
      <c r="I1085" s="230" t="s">
        <v>49</v>
      </c>
      <c r="J1085" s="230" t="s">
        <v>51</v>
      </c>
      <c r="K1085" s="230" t="s">
        <v>26</v>
      </c>
      <c r="L1085" s="230" t="s">
        <v>533</v>
      </c>
      <c r="M1085" s="230" t="s">
        <v>4499</v>
      </c>
      <c r="N1085" s="230" t="s">
        <v>26</v>
      </c>
      <c r="Q1085" s="230">
        <f>VLOOKUP(M1085,LocID!$B$2:$I$1995,8, FALSE)</f>
        <v>65</v>
      </c>
    </row>
    <row r="1086" spans="1:17" x14ac:dyDescent="0.25">
      <c r="A1086" s="230" t="s">
        <v>8643</v>
      </c>
      <c r="B1086" s="230">
        <v>1969</v>
      </c>
      <c r="C1086" s="230" t="s">
        <v>5854</v>
      </c>
      <c r="D1086" s="230">
        <v>2013.0146</v>
      </c>
      <c r="E1086" s="230" t="s">
        <v>246</v>
      </c>
      <c r="F1086" s="230" t="s">
        <v>4460</v>
      </c>
      <c r="G1086" s="230" t="s">
        <v>550</v>
      </c>
      <c r="H1086" s="230" t="s">
        <v>4461</v>
      </c>
      <c r="I1086" s="230" t="s">
        <v>49</v>
      </c>
      <c r="J1086" s="230" t="s">
        <v>51</v>
      </c>
      <c r="K1086" s="230" t="s">
        <v>23</v>
      </c>
      <c r="L1086" s="230" t="s">
        <v>4461</v>
      </c>
      <c r="M1086" s="230" t="s">
        <v>6455</v>
      </c>
      <c r="N1086" s="230" t="s">
        <v>23</v>
      </c>
      <c r="Q1086" s="230">
        <f>VLOOKUP(M1086,LocID!$B$2:$I$1995,8, FALSE)</f>
        <v>613</v>
      </c>
    </row>
    <row r="1087" spans="1:17" x14ac:dyDescent="0.25">
      <c r="A1087" s="230" t="s">
        <v>6909</v>
      </c>
      <c r="B1087" s="230">
        <v>197</v>
      </c>
      <c r="C1087" s="230" t="s">
        <v>5854</v>
      </c>
      <c r="D1087" s="230">
        <v>2015.0907999999999</v>
      </c>
      <c r="E1087" s="230" t="s">
        <v>138</v>
      </c>
      <c r="F1087" s="230" t="s">
        <v>771</v>
      </c>
      <c r="G1087" s="230" t="s">
        <v>766</v>
      </c>
      <c r="H1087" s="230" t="s">
        <v>767</v>
      </c>
      <c r="I1087" s="230" t="s">
        <v>768</v>
      </c>
      <c r="J1087" s="230" t="s">
        <v>740</v>
      </c>
      <c r="K1087" s="230" t="s">
        <v>23</v>
      </c>
      <c r="L1087" s="230" t="s">
        <v>767</v>
      </c>
      <c r="M1087" s="230" t="s">
        <v>4501</v>
      </c>
      <c r="N1087" s="230" t="s">
        <v>23</v>
      </c>
      <c r="Q1087" s="230">
        <f>VLOOKUP(M1087,LocID!$B$2:$I$1995,8, FALSE)</f>
        <v>86</v>
      </c>
    </row>
    <row r="1088" spans="1:17" x14ac:dyDescent="0.25">
      <c r="A1088" s="230" t="s">
        <v>8644</v>
      </c>
      <c r="B1088" s="230">
        <v>1970</v>
      </c>
      <c r="C1088" s="230" t="s">
        <v>5854</v>
      </c>
      <c r="D1088" s="230">
        <v>2013.0510999999999</v>
      </c>
      <c r="E1088" s="230" t="s">
        <v>65</v>
      </c>
      <c r="F1088" s="230" t="s">
        <v>1241</v>
      </c>
      <c r="G1088" s="230" t="s">
        <v>1235</v>
      </c>
      <c r="H1088" s="230" t="s">
        <v>1233</v>
      </c>
      <c r="I1088" s="230" t="s">
        <v>261</v>
      </c>
      <c r="J1088" s="230" t="s">
        <v>123</v>
      </c>
      <c r="K1088" s="230" t="s">
        <v>52</v>
      </c>
      <c r="L1088" s="230" t="s">
        <v>1233</v>
      </c>
      <c r="M1088" s="230" t="s">
        <v>6062</v>
      </c>
      <c r="N1088" s="230" t="s">
        <v>52</v>
      </c>
      <c r="Q1088" s="230">
        <f>VLOOKUP(M1088,LocID!$B$2:$I$1995,8, FALSE)</f>
        <v>174</v>
      </c>
    </row>
    <row r="1089" spans="1:17" x14ac:dyDescent="0.25">
      <c r="A1089" s="230" t="s">
        <v>8645</v>
      </c>
      <c r="B1089" s="230">
        <v>1971</v>
      </c>
      <c r="C1089" s="230" t="s">
        <v>5854</v>
      </c>
      <c r="D1089" s="230">
        <v>2013.0441000000001</v>
      </c>
      <c r="E1089" s="230" t="s">
        <v>65</v>
      </c>
      <c r="F1089" s="230" t="s">
        <v>2563</v>
      </c>
      <c r="G1089" s="230" t="s">
        <v>2413</v>
      </c>
      <c r="H1089" s="230" t="s">
        <v>2414</v>
      </c>
      <c r="I1089" s="230" t="s">
        <v>76</v>
      </c>
      <c r="J1089" s="230" t="s">
        <v>77</v>
      </c>
      <c r="K1089" s="230" t="s">
        <v>52</v>
      </c>
      <c r="L1089" s="230" t="s">
        <v>2414</v>
      </c>
      <c r="M1089" s="230" t="s">
        <v>4518</v>
      </c>
      <c r="N1089" s="230" t="s">
        <v>52</v>
      </c>
      <c r="Q1089" s="230">
        <f>VLOOKUP(M1089,LocID!$B$2:$I$1995,8, FALSE)</f>
        <v>387</v>
      </c>
    </row>
    <row r="1090" spans="1:17" x14ac:dyDescent="0.25">
      <c r="A1090" s="230" t="s">
        <v>8646</v>
      </c>
      <c r="B1090" s="230">
        <v>1972</v>
      </c>
      <c r="C1090" s="230" t="s">
        <v>5854</v>
      </c>
      <c r="D1090" s="230">
        <v>2013.0864999999999</v>
      </c>
      <c r="E1090" s="230" t="s">
        <v>65</v>
      </c>
      <c r="F1090" s="230" t="s">
        <v>3825</v>
      </c>
      <c r="G1090" s="230" t="s">
        <v>3826</v>
      </c>
      <c r="H1090" s="230" t="s">
        <v>3750</v>
      </c>
      <c r="I1090" s="230" t="s">
        <v>261</v>
      </c>
      <c r="J1090" s="230" t="s">
        <v>123</v>
      </c>
      <c r="K1090" s="230" t="s">
        <v>52</v>
      </c>
      <c r="L1090" s="230" t="s">
        <v>3750</v>
      </c>
      <c r="M1090" s="230" t="s">
        <v>4530</v>
      </c>
      <c r="N1090" s="230" t="s">
        <v>52</v>
      </c>
      <c r="Q1090" s="230">
        <f>VLOOKUP(M1090,LocID!$B$2:$I$1995,8, FALSE)</f>
        <v>513</v>
      </c>
    </row>
    <row r="1091" spans="1:17" x14ac:dyDescent="0.25">
      <c r="A1091" s="230" t="s">
        <v>8647</v>
      </c>
      <c r="B1091" s="230">
        <v>1974</v>
      </c>
      <c r="C1091" s="230" t="s">
        <v>5854</v>
      </c>
      <c r="D1091" s="230">
        <v>2013.0451</v>
      </c>
      <c r="E1091" s="230" t="s">
        <v>65</v>
      </c>
      <c r="F1091" s="230" t="s">
        <v>2564</v>
      </c>
      <c r="G1091" s="230" t="s">
        <v>2423</v>
      </c>
      <c r="H1091" s="230" t="s">
        <v>2414</v>
      </c>
      <c r="I1091" s="230" t="s">
        <v>76</v>
      </c>
      <c r="J1091" s="230" t="s">
        <v>77</v>
      </c>
      <c r="K1091" s="230" t="s">
        <v>23</v>
      </c>
      <c r="L1091" s="230" t="s">
        <v>2414</v>
      </c>
      <c r="M1091" s="230" t="s">
        <v>4518</v>
      </c>
      <c r="N1091" s="230" t="s">
        <v>23</v>
      </c>
      <c r="Q1091" s="230">
        <f>VLOOKUP(M1091,LocID!$B$2:$I$1995,8, FALSE)</f>
        <v>387</v>
      </c>
    </row>
    <row r="1092" spans="1:17" x14ac:dyDescent="0.25">
      <c r="A1092" s="230" t="s">
        <v>8648</v>
      </c>
      <c r="B1092" s="230">
        <v>1975</v>
      </c>
      <c r="C1092" s="230" t="s">
        <v>5854</v>
      </c>
      <c r="D1092" s="230">
        <v>2013.0499</v>
      </c>
      <c r="E1092" s="230" t="s">
        <v>65</v>
      </c>
      <c r="F1092" s="230" t="s">
        <v>2565</v>
      </c>
      <c r="G1092" s="230" t="s">
        <v>2423</v>
      </c>
      <c r="H1092" s="230" t="s">
        <v>2414</v>
      </c>
      <c r="I1092" s="230" t="s">
        <v>76</v>
      </c>
      <c r="J1092" s="230" t="s">
        <v>77</v>
      </c>
      <c r="K1092" s="230" t="s">
        <v>23</v>
      </c>
      <c r="L1092" s="230" t="s">
        <v>2414</v>
      </c>
      <c r="M1092" s="230" t="s">
        <v>4518</v>
      </c>
      <c r="N1092" s="230" t="s">
        <v>23</v>
      </c>
      <c r="Q1092" s="230">
        <f>VLOOKUP(M1092,LocID!$B$2:$I$1995,8, FALSE)</f>
        <v>387</v>
      </c>
    </row>
    <row r="1093" spans="1:17" x14ac:dyDescent="0.25">
      <c r="A1093" s="230" t="s">
        <v>8649</v>
      </c>
      <c r="B1093" s="230">
        <v>1976</v>
      </c>
      <c r="C1093" s="230" t="s">
        <v>5854</v>
      </c>
      <c r="D1093" s="230">
        <v>2013.0585000000001</v>
      </c>
      <c r="E1093" s="230" t="s">
        <v>65</v>
      </c>
      <c r="F1093" s="230" t="s">
        <v>2566</v>
      </c>
      <c r="G1093" s="230" t="s">
        <v>2423</v>
      </c>
      <c r="H1093" s="230" t="s">
        <v>2414</v>
      </c>
      <c r="I1093" s="230" t="s">
        <v>76</v>
      </c>
      <c r="J1093" s="230" t="s">
        <v>77</v>
      </c>
      <c r="K1093" s="230" t="s">
        <v>23</v>
      </c>
      <c r="L1093" s="230" t="s">
        <v>2414</v>
      </c>
      <c r="M1093" s="230" t="s">
        <v>4518</v>
      </c>
      <c r="N1093" s="230" t="s">
        <v>23</v>
      </c>
      <c r="Q1093" s="230">
        <f>VLOOKUP(M1093,LocID!$B$2:$I$1995,8, FALSE)</f>
        <v>387</v>
      </c>
    </row>
    <row r="1094" spans="1:17" x14ac:dyDescent="0.25">
      <c r="A1094" s="230" t="s">
        <v>8650</v>
      </c>
      <c r="B1094" s="230">
        <v>1977</v>
      </c>
      <c r="C1094" s="230" t="s">
        <v>5854</v>
      </c>
      <c r="D1094" s="230">
        <v>2013.0225</v>
      </c>
      <c r="E1094" s="230" t="s">
        <v>65</v>
      </c>
      <c r="F1094" s="230" t="s">
        <v>2567</v>
      </c>
      <c r="G1094" s="230" t="s">
        <v>2423</v>
      </c>
      <c r="H1094" s="230" t="s">
        <v>2414</v>
      </c>
      <c r="I1094" s="230" t="s">
        <v>76</v>
      </c>
      <c r="J1094" s="230" t="s">
        <v>77</v>
      </c>
      <c r="K1094" s="230" t="s">
        <v>52</v>
      </c>
      <c r="L1094" s="230" t="s">
        <v>2414</v>
      </c>
      <c r="M1094" s="230" t="s">
        <v>4518</v>
      </c>
      <c r="N1094" s="230" t="s">
        <v>52</v>
      </c>
      <c r="Q1094" s="230">
        <f>VLOOKUP(M1094,LocID!$B$2:$I$1995,8, FALSE)</f>
        <v>387</v>
      </c>
    </row>
    <row r="1095" spans="1:17" x14ac:dyDescent="0.25">
      <c r="A1095" s="230" t="s">
        <v>8651</v>
      </c>
      <c r="B1095" s="230">
        <v>1978</v>
      </c>
      <c r="C1095" s="230" t="s">
        <v>5854</v>
      </c>
      <c r="D1095" s="230">
        <v>2013.0831000000001</v>
      </c>
      <c r="E1095" s="230" t="s">
        <v>65</v>
      </c>
      <c r="F1095" s="230" t="s">
        <v>2568</v>
      </c>
      <c r="G1095" s="230" t="s">
        <v>2423</v>
      </c>
      <c r="H1095" s="230" t="s">
        <v>2414</v>
      </c>
      <c r="I1095" s="230" t="s">
        <v>76</v>
      </c>
      <c r="J1095" s="230" t="s">
        <v>77</v>
      </c>
      <c r="K1095" s="230" t="s">
        <v>23</v>
      </c>
      <c r="L1095" s="230" t="s">
        <v>2414</v>
      </c>
      <c r="M1095" s="230" t="s">
        <v>4518</v>
      </c>
      <c r="N1095" s="230" t="s">
        <v>23</v>
      </c>
      <c r="Q1095" s="230">
        <f>VLOOKUP(M1095,LocID!$B$2:$I$1995,8, FALSE)</f>
        <v>387</v>
      </c>
    </row>
    <row r="1096" spans="1:17" x14ac:dyDescent="0.25">
      <c r="A1096" s="230" t="s">
        <v>8652</v>
      </c>
      <c r="B1096" s="230">
        <v>1979</v>
      </c>
      <c r="C1096" s="230" t="s">
        <v>5854</v>
      </c>
      <c r="D1096" s="230">
        <v>2013.0722000000001</v>
      </c>
      <c r="E1096" s="230" t="s">
        <v>65</v>
      </c>
      <c r="F1096" s="230" t="s">
        <v>289</v>
      </c>
      <c r="G1096" s="230" t="s">
        <v>276</v>
      </c>
      <c r="H1096" s="230" t="s">
        <v>271</v>
      </c>
      <c r="I1096" s="230" t="s">
        <v>160</v>
      </c>
      <c r="J1096" s="230" t="s">
        <v>161</v>
      </c>
      <c r="K1096" s="230" t="s">
        <v>23</v>
      </c>
      <c r="L1096" s="230" t="s">
        <v>271</v>
      </c>
      <c r="M1096" s="230" t="s">
        <v>5930</v>
      </c>
      <c r="N1096" s="230" t="s">
        <v>23</v>
      </c>
      <c r="Q1096" s="230">
        <f>VLOOKUP(M1096,LocID!$B$2:$I$1995,8, FALSE)</f>
        <v>33</v>
      </c>
    </row>
    <row r="1097" spans="1:17" x14ac:dyDescent="0.25">
      <c r="A1097" s="230" t="s">
        <v>6910</v>
      </c>
      <c r="B1097" s="230">
        <v>198</v>
      </c>
      <c r="C1097" s="230" t="s">
        <v>5854</v>
      </c>
      <c r="D1097" s="230">
        <v>2015.0926999999999</v>
      </c>
      <c r="E1097" s="230" t="s">
        <v>138</v>
      </c>
      <c r="F1097" s="230" t="s">
        <v>772</v>
      </c>
      <c r="G1097" s="230" t="s">
        <v>766</v>
      </c>
      <c r="H1097" s="230" t="s">
        <v>767</v>
      </c>
      <c r="I1097" s="230" t="s">
        <v>768</v>
      </c>
      <c r="J1097" s="230" t="s">
        <v>740</v>
      </c>
      <c r="K1097" s="230" t="s">
        <v>23</v>
      </c>
      <c r="L1097" s="230" t="s">
        <v>767</v>
      </c>
      <c r="M1097" s="230" t="s">
        <v>4501</v>
      </c>
      <c r="N1097" s="230" t="s">
        <v>23</v>
      </c>
      <c r="Q1097" s="230">
        <f>VLOOKUP(M1097,LocID!$B$2:$I$1995,8, FALSE)</f>
        <v>86</v>
      </c>
    </row>
    <row r="1098" spans="1:17" x14ac:dyDescent="0.25">
      <c r="A1098" s="230" t="s">
        <v>8653</v>
      </c>
      <c r="B1098" s="230">
        <v>1980</v>
      </c>
      <c r="C1098" s="230" t="s">
        <v>5854</v>
      </c>
      <c r="D1098" s="230">
        <v>2013.0820000000001</v>
      </c>
      <c r="E1098" s="230" t="s">
        <v>65</v>
      </c>
      <c r="F1098" s="230" t="s">
        <v>3464</v>
      </c>
      <c r="G1098" s="230" t="s">
        <v>3401</v>
      </c>
      <c r="H1098" s="230" t="s">
        <v>3294</v>
      </c>
      <c r="I1098" s="230" t="s">
        <v>76</v>
      </c>
      <c r="J1098" s="230" t="s">
        <v>77</v>
      </c>
      <c r="K1098" s="230" t="s">
        <v>23</v>
      </c>
      <c r="L1098" s="230" t="s">
        <v>3294</v>
      </c>
      <c r="M1098" s="230" t="s">
        <v>4526</v>
      </c>
      <c r="N1098" s="230" t="s">
        <v>23</v>
      </c>
      <c r="Q1098" s="230">
        <f>VLOOKUP(M1098,LocID!$B$2:$I$1995,8, FALSE)</f>
        <v>489</v>
      </c>
    </row>
    <row r="1099" spans="1:17" x14ac:dyDescent="0.25">
      <c r="A1099" s="230" t="s">
        <v>8654</v>
      </c>
      <c r="B1099" s="230">
        <v>1981</v>
      </c>
      <c r="C1099" s="230" t="s">
        <v>5854</v>
      </c>
      <c r="D1099" s="230">
        <v>2013.0268000000001</v>
      </c>
      <c r="E1099" s="230" t="s">
        <v>65</v>
      </c>
      <c r="F1099" s="230" t="s">
        <v>971</v>
      </c>
      <c r="G1099" s="230" t="s">
        <v>972</v>
      </c>
      <c r="H1099" s="230" t="s">
        <v>973</v>
      </c>
      <c r="I1099" s="230" t="s">
        <v>808</v>
      </c>
      <c r="J1099" s="230" t="s">
        <v>61</v>
      </c>
      <c r="K1099" s="230" t="s">
        <v>26</v>
      </c>
      <c r="L1099" s="230" t="s">
        <v>973</v>
      </c>
      <c r="M1099" s="230" t="s">
        <v>6011</v>
      </c>
      <c r="N1099" s="230" t="s">
        <v>26</v>
      </c>
      <c r="Q1099" s="230">
        <f>VLOOKUP(M1099,LocID!$B$2:$I$1995,8, FALSE)</f>
        <v>119</v>
      </c>
    </row>
    <row r="1100" spans="1:17" x14ac:dyDescent="0.25">
      <c r="A1100" s="230" t="s">
        <v>8655</v>
      </c>
      <c r="B1100" s="230">
        <v>1982</v>
      </c>
      <c r="C1100" s="230" t="s">
        <v>5854</v>
      </c>
      <c r="D1100" s="230">
        <v>2012.0572999999999</v>
      </c>
      <c r="E1100" s="230" t="s">
        <v>65</v>
      </c>
      <c r="F1100" s="230" t="s">
        <v>2172</v>
      </c>
      <c r="G1100" s="230" t="s">
        <v>2173</v>
      </c>
      <c r="H1100" s="230" t="s">
        <v>2174</v>
      </c>
      <c r="I1100" s="230" t="s">
        <v>20</v>
      </c>
      <c r="J1100" s="230" t="s">
        <v>740</v>
      </c>
      <c r="K1100" s="230" t="s">
        <v>23</v>
      </c>
      <c r="L1100" s="230" t="s">
        <v>2174</v>
      </c>
      <c r="M1100" s="230" t="s">
        <v>6228</v>
      </c>
      <c r="N1100" s="230" t="s">
        <v>23</v>
      </c>
      <c r="Q1100" s="230">
        <f>VLOOKUP(M1100,LocID!$B$2:$I$1995,8, FALSE)</f>
        <v>353</v>
      </c>
    </row>
    <row r="1101" spans="1:17" x14ac:dyDescent="0.25">
      <c r="A1101" s="230" t="s">
        <v>8656</v>
      </c>
      <c r="B1101" s="230">
        <v>1983</v>
      </c>
      <c r="C1101" s="230" t="s">
        <v>5854</v>
      </c>
      <c r="D1101" s="230">
        <v>2013.0808</v>
      </c>
      <c r="E1101" s="230" t="s">
        <v>65</v>
      </c>
      <c r="F1101" s="230" t="s">
        <v>959</v>
      </c>
      <c r="G1101" s="230" t="s">
        <v>960</v>
      </c>
      <c r="H1101" s="230" t="s">
        <v>961</v>
      </c>
      <c r="I1101" s="230" t="s">
        <v>192</v>
      </c>
      <c r="J1101" s="230" t="s">
        <v>51</v>
      </c>
      <c r="K1101" s="230" t="s">
        <v>23</v>
      </c>
      <c r="L1101" s="230" t="s">
        <v>961</v>
      </c>
      <c r="M1101" s="230" t="s">
        <v>6008</v>
      </c>
      <c r="N1101" s="230" t="s">
        <v>23</v>
      </c>
      <c r="Q1101" s="230">
        <f>VLOOKUP(M1101,LocID!$B$2:$I$1995,8, FALSE)</f>
        <v>116</v>
      </c>
    </row>
    <row r="1102" spans="1:17" x14ac:dyDescent="0.25">
      <c r="A1102" s="230" t="s">
        <v>8657</v>
      </c>
      <c r="B1102" s="230">
        <v>1984</v>
      </c>
      <c r="C1102" s="230" t="s">
        <v>5854</v>
      </c>
      <c r="D1102" s="230">
        <v>2013.0042000000001</v>
      </c>
      <c r="E1102" s="230" t="s">
        <v>65</v>
      </c>
      <c r="F1102" s="230" t="s">
        <v>239</v>
      </c>
      <c r="G1102" s="230" t="s">
        <v>228</v>
      </c>
      <c r="H1102" s="230" t="s">
        <v>214</v>
      </c>
      <c r="I1102" s="230" t="s">
        <v>144</v>
      </c>
      <c r="J1102" s="230" t="s">
        <v>51</v>
      </c>
      <c r="K1102" s="230" t="s">
        <v>23</v>
      </c>
      <c r="L1102" s="230" t="s">
        <v>214</v>
      </c>
      <c r="M1102" s="230" t="s">
        <v>5923</v>
      </c>
      <c r="N1102" s="230" t="s">
        <v>23</v>
      </c>
      <c r="Q1102" s="230">
        <f>VLOOKUP(M1102,LocID!$B$2:$I$1995,8, FALSE)</f>
        <v>25</v>
      </c>
    </row>
    <row r="1103" spans="1:17" x14ac:dyDescent="0.25">
      <c r="A1103" s="230" t="s">
        <v>8658</v>
      </c>
      <c r="B1103" s="230">
        <v>1985</v>
      </c>
      <c r="C1103" s="230" t="s">
        <v>5854</v>
      </c>
      <c r="D1103" s="230">
        <v>2013.066</v>
      </c>
      <c r="E1103" s="230" t="s">
        <v>65</v>
      </c>
      <c r="F1103" s="230" t="s">
        <v>4059</v>
      </c>
      <c r="G1103" s="230" t="s">
        <v>4060</v>
      </c>
      <c r="H1103" s="230" t="s">
        <v>4058</v>
      </c>
      <c r="I1103" s="230" t="s">
        <v>165</v>
      </c>
      <c r="J1103" s="230" t="s">
        <v>161</v>
      </c>
      <c r="K1103" s="230" t="s">
        <v>23</v>
      </c>
      <c r="L1103" s="230" t="s">
        <v>4058</v>
      </c>
      <c r="M1103" s="230" t="s">
        <v>6394</v>
      </c>
      <c r="N1103" s="230" t="s">
        <v>23</v>
      </c>
      <c r="Q1103" s="230">
        <f>VLOOKUP(M1103,LocID!$B$2:$I$1995,8, FALSE)</f>
        <v>547</v>
      </c>
    </row>
    <row r="1104" spans="1:17" x14ac:dyDescent="0.25">
      <c r="A1104" s="230" t="s">
        <v>8659</v>
      </c>
      <c r="B1104" s="230">
        <v>1986</v>
      </c>
      <c r="C1104" s="230" t="s">
        <v>5854</v>
      </c>
      <c r="D1104" s="230">
        <v>2013.0704000000001</v>
      </c>
      <c r="E1104" s="230" t="s">
        <v>65</v>
      </c>
      <c r="F1104" s="230" t="s">
        <v>2787</v>
      </c>
      <c r="G1104" s="230" t="s">
        <v>2788</v>
      </c>
      <c r="H1104" s="230" t="s">
        <v>2781</v>
      </c>
      <c r="I1104" s="230" t="s">
        <v>156</v>
      </c>
      <c r="J1104" s="230" t="s">
        <v>51</v>
      </c>
      <c r="K1104" s="230" t="s">
        <v>23</v>
      </c>
      <c r="L1104" s="230" t="s">
        <v>2781</v>
      </c>
      <c r="M1104" s="230" t="s">
        <v>6285</v>
      </c>
      <c r="N1104" s="230" t="s">
        <v>23</v>
      </c>
      <c r="Q1104" s="230">
        <f>VLOOKUP(M1104,LocID!$B$2:$I$1995,8, FALSE)</f>
        <v>417</v>
      </c>
    </row>
    <row r="1105" spans="1:17" x14ac:dyDescent="0.25">
      <c r="A1105" s="230" t="s">
        <v>8660</v>
      </c>
      <c r="B1105" s="230">
        <v>1987</v>
      </c>
      <c r="C1105" s="230" t="s">
        <v>5854</v>
      </c>
      <c r="D1105" s="230">
        <v>2013.0727999999999</v>
      </c>
      <c r="E1105" s="230" t="s">
        <v>65</v>
      </c>
      <c r="F1105" s="230" t="s">
        <v>1116</v>
      </c>
      <c r="G1105" s="230" t="s">
        <v>1117</v>
      </c>
      <c r="H1105" s="230" t="s">
        <v>1099</v>
      </c>
      <c r="I1105" s="230" t="s">
        <v>244</v>
      </c>
      <c r="J1105" s="230" t="s">
        <v>245</v>
      </c>
      <c r="K1105" s="230" t="s">
        <v>26</v>
      </c>
      <c r="L1105" s="230" t="s">
        <v>1099</v>
      </c>
      <c r="M1105" s="230" t="s">
        <v>6039</v>
      </c>
      <c r="N1105" s="230" t="s">
        <v>26</v>
      </c>
      <c r="Q1105" s="230">
        <f>VLOOKUP(M1105,LocID!$B$2:$I$1995,8, FALSE)</f>
        <v>148</v>
      </c>
    </row>
    <row r="1106" spans="1:17" x14ac:dyDescent="0.25">
      <c r="A1106" s="230" t="s">
        <v>8661</v>
      </c>
      <c r="B1106" s="230">
        <v>1988</v>
      </c>
      <c r="C1106" s="230" t="s">
        <v>5854</v>
      </c>
      <c r="D1106" s="230">
        <v>2013.019</v>
      </c>
      <c r="E1106" s="230" t="s">
        <v>65</v>
      </c>
      <c r="F1106" s="230" t="s">
        <v>836</v>
      </c>
      <c r="G1106" s="230" t="s">
        <v>837</v>
      </c>
      <c r="H1106" s="230" t="s">
        <v>835</v>
      </c>
      <c r="I1106" s="230" t="s">
        <v>250</v>
      </c>
      <c r="J1106" s="230" t="s">
        <v>161</v>
      </c>
      <c r="K1106" s="230" t="s">
        <v>52</v>
      </c>
      <c r="L1106" s="230" t="s">
        <v>835</v>
      </c>
      <c r="M1106" s="230" t="s">
        <v>5990</v>
      </c>
      <c r="N1106" s="230" t="s">
        <v>52</v>
      </c>
      <c r="Q1106" s="230">
        <f>VLOOKUP(M1106,LocID!$B$2:$I$1995,8, FALSE)</f>
        <v>98</v>
      </c>
    </row>
    <row r="1107" spans="1:17" x14ac:dyDescent="0.25">
      <c r="A1107" s="230" t="s">
        <v>8662</v>
      </c>
      <c r="B1107" s="230">
        <v>1989</v>
      </c>
      <c r="C1107" s="230" t="s">
        <v>5854</v>
      </c>
      <c r="D1107" s="230">
        <v>2014.0732</v>
      </c>
      <c r="E1107" s="230" t="s">
        <v>65</v>
      </c>
      <c r="F1107" s="230" t="s">
        <v>911</v>
      </c>
      <c r="G1107" s="230" t="s">
        <v>912</v>
      </c>
      <c r="H1107" s="230" t="s">
        <v>906</v>
      </c>
      <c r="I1107" s="230" t="s">
        <v>76</v>
      </c>
      <c r="J1107" s="230" t="s">
        <v>77</v>
      </c>
      <c r="K1107" s="230" t="s">
        <v>26</v>
      </c>
      <c r="L1107" s="230" t="s">
        <v>906</v>
      </c>
      <c r="M1107" s="230" t="s">
        <v>5998</v>
      </c>
      <c r="N1107" s="230" t="s">
        <v>26</v>
      </c>
      <c r="Q1107" s="230">
        <f>VLOOKUP(M1107,LocID!$B$2:$I$1995,8, FALSE)</f>
        <v>106</v>
      </c>
    </row>
    <row r="1108" spans="1:17" x14ac:dyDescent="0.25">
      <c r="A1108" s="230" t="s">
        <v>6911</v>
      </c>
      <c r="B1108" s="230">
        <v>199</v>
      </c>
      <c r="C1108" s="230" t="s">
        <v>5854</v>
      </c>
      <c r="D1108" s="230">
        <v>2015.0119999999999</v>
      </c>
      <c r="E1108" s="230" t="s">
        <v>138</v>
      </c>
      <c r="F1108" s="230" t="s">
        <v>2370</v>
      </c>
      <c r="G1108" s="230" t="s">
        <v>2368</v>
      </c>
      <c r="H1108" s="230" t="s">
        <v>2366</v>
      </c>
      <c r="I1108" s="230" t="s">
        <v>49</v>
      </c>
      <c r="J1108" s="230" t="s">
        <v>51</v>
      </c>
      <c r="K1108" s="230" t="s">
        <v>23</v>
      </c>
      <c r="L1108" s="230" t="s">
        <v>2366</v>
      </c>
      <c r="M1108" s="230" t="s">
        <v>6244</v>
      </c>
      <c r="N1108" s="230" t="s">
        <v>23</v>
      </c>
      <c r="Q1108" s="230">
        <f>VLOOKUP(M1108,LocID!$B$2:$I$1995,8, FALSE)</f>
        <v>374</v>
      </c>
    </row>
    <row r="1109" spans="1:17" x14ac:dyDescent="0.25">
      <c r="A1109" s="230" t="s">
        <v>8663</v>
      </c>
      <c r="B1109" s="230">
        <v>1990</v>
      </c>
      <c r="C1109" s="230" t="s">
        <v>5854</v>
      </c>
      <c r="D1109" s="230">
        <v>2013.0715</v>
      </c>
      <c r="E1109" s="230" t="s">
        <v>65</v>
      </c>
      <c r="F1109" s="230" t="s">
        <v>2314</v>
      </c>
      <c r="G1109" s="230" t="s">
        <v>2315</v>
      </c>
      <c r="H1109" s="230" t="s">
        <v>2273</v>
      </c>
      <c r="I1109" s="230" t="s">
        <v>107</v>
      </c>
      <c r="J1109" s="230" t="s">
        <v>51</v>
      </c>
      <c r="K1109" s="230" t="s">
        <v>52</v>
      </c>
      <c r="L1109" s="230" t="s">
        <v>2273</v>
      </c>
      <c r="M1109" s="230" t="s">
        <v>4516</v>
      </c>
      <c r="N1109" s="230" t="s">
        <v>52</v>
      </c>
      <c r="Q1109" s="230">
        <f>VLOOKUP(M1109,LocID!$B$2:$I$1995,8, FALSE)</f>
        <v>370</v>
      </c>
    </row>
    <row r="1110" spans="1:17" x14ac:dyDescent="0.25">
      <c r="A1110" s="230" t="s">
        <v>8664</v>
      </c>
      <c r="B1110" s="230">
        <v>1991</v>
      </c>
      <c r="C1110" s="230" t="s">
        <v>5854</v>
      </c>
      <c r="D1110" s="230">
        <v>2013.0508</v>
      </c>
      <c r="E1110" s="230" t="s">
        <v>65</v>
      </c>
      <c r="F1110" s="230" t="s">
        <v>3465</v>
      </c>
      <c r="G1110" s="230" t="s">
        <v>3466</v>
      </c>
      <c r="H1110" s="230" t="s">
        <v>3294</v>
      </c>
      <c r="I1110" s="230" t="s">
        <v>76</v>
      </c>
      <c r="J1110" s="230" t="s">
        <v>77</v>
      </c>
      <c r="K1110" s="230" t="s">
        <v>26</v>
      </c>
      <c r="L1110" s="230" t="s">
        <v>3294</v>
      </c>
      <c r="M1110" s="230" t="s">
        <v>4526</v>
      </c>
      <c r="N1110" s="230" t="s">
        <v>26</v>
      </c>
      <c r="Q1110" s="230">
        <f>VLOOKUP(M1110,LocID!$B$2:$I$1995,8, FALSE)</f>
        <v>489</v>
      </c>
    </row>
    <row r="1111" spans="1:17" x14ac:dyDescent="0.25">
      <c r="A1111" s="230" t="s">
        <v>8665</v>
      </c>
      <c r="B1111" s="230">
        <v>1992</v>
      </c>
      <c r="C1111" s="230" t="s">
        <v>5854</v>
      </c>
      <c r="D1111" s="230">
        <v>2013.0563</v>
      </c>
      <c r="E1111" s="230" t="s">
        <v>65</v>
      </c>
      <c r="F1111" s="230" t="s">
        <v>1959</v>
      </c>
      <c r="G1111" s="230" t="s">
        <v>1960</v>
      </c>
      <c r="H1111" s="230" t="s">
        <v>1954</v>
      </c>
      <c r="I1111" s="230" t="s">
        <v>49</v>
      </c>
      <c r="J1111" s="230" t="s">
        <v>51</v>
      </c>
      <c r="K1111" s="230" t="s">
        <v>23</v>
      </c>
      <c r="L1111" s="230" t="s">
        <v>1954</v>
      </c>
      <c r="M1111" s="230" t="s">
        <v>6196</v>
      </c>
      <c r="N1111" s="230" t="s">
        <v>23</v>
      </c>
      <c r="Q1111" s="230">
        <f>VLOOKUP(M1111,LocID!$B$2:$I$1995,8, FALSE)</f>
        <v>320</v>
      </c>
    </row>
    <row r="1112" spans="1:17" x14ac:dyDescent="0.25">
      <c r="A1112" s="230" t="s">
        <v>8666</v>
      </c>
      <c r="B1112" s="230">
        <v>1993</v>
      </c>
      <c r="C1112" s="230" t="s">
        <v>5854</v>
      </c>
      <c r="D1112" s="230">
        <v>2013.0634</v>
      </c>
      <c r="E1112" s="230" t="s">
        <v>65</v>
      </c>
      <c r="F1112" s="230" t="s">
        <v>4333</v>
      </c>
      <c r="G1112" s="230" t="s">
        <v>4275</v>
      </c>
      <c r="H1112" s="230" t="s">
        <v>2997</v>
      </c>
      <c r="I1112" s="230" t="s">
        <v>2996</v>
      </c>
      <c r="J1112" s="230" t="s">
        <v>51</v>
      </c>
      <c r="K1112" s="230" t="s">
        <v>23</v>
      </c>
      <c r="L1112" s="230" t="s">
        <v>2997</v>
      </c>
      <c r="M1112" s="230" t="s">
        <v>4536</v>
      </c>
      <c r="N1112" s="230" t="s">
        <v>23</v>
      </c>
      <c r="Q1112" s="230">
        <f>VLOOKUP(M1112,LocID!$B$2:$I$1995,8, FALSE)</f>
        <v>447</v>
      </c>
    </row>
    <row r="1113" spans="1:17" x14ac:dyDescent="0.25">
      <c r="A1113" s="230" t="s">
        <v>8667</v>
      </c>
      <c r="B1113" s="230">
        <v>1994</v>
      </c>
      <c r="C1113" s="230" t="s">
        <v>5854</v>
      </c>
      <c r="D1113" s="230">
        <v>2013.0422000000001</v>
      </c>
      <c r="E1113" s="230" t="s">
        <v>65</v>
      </c>
      <c r="F1113" s="230" t="s">
        <v>2875</v>
      </c>
      <c r="G1113" s="230" t="s">
        <v>2876</v>
      </c>
      <c r="H1113" s="230" t="s">
        <v>2823</v>
      </c>
      <c r="I1113" s="230" t="s">
        <v>122</v>
      </c>
      <c r="J1113" s="230" t="s">
        <v>123</v>
      </c>
      <c r="K1113" s="230" t="s">
        <v>23</v>
      </c>
      <c r="L1113" s="230" t="s">
        <v>2823</v>
      </c>
      <c r="M1113" s="230" t="s">
        <v>6295</v>
      </c>
      <c r="N1113" s="230" t="s">
        <v>23</v>
      </c>
      <c r="Q1113" s="230">
        <f>VLOOKUP(M1113,LocID!$B$2:$I$1995,8, FALSE)</f>
        <v>427</v>
      </c>
    </row>
    <row r="1114" spans="1:17" x14ac:dyDescent="0.25">
      <c r="A1114" s="230" t="s">
        <v>8668</v>
      </c>
      <c r="B1114" s="230">
        <v>1995</v>
      </c>
      <c r="C1114" s="230" t="s">
        <v>5854</v>
      </c>
      <c r="D1114" s="230">
        <v>2013.0755999999999</v>
      </c>
      <c r="E1114" s="230" t="s">
        <v>65</v>
      </c>
      <c r="F1114" s="230" t="s">
        <v>3919</v>
      </c>
      <c r="G1114" s="230" t="s">
        <v>3908</v>
      </c>
      <c r="H1114" s="230" t="s">
        <v>3906</v>
      </c>
      <c r="I1114" s="230" t="s">
        <v>76</v>
      </c>
      <c r="J1114" s="230" t="s">
        <v>77</v>
      </c>
      <c r="K1114" s="230" t="s">
        <v>26</v>
      </c>
      <c r="L1114" s="230" t="s">
        <v>3906</v>
      </c>
      <c r="M1114" s="230" t="s">
        <v>4532</v>
      </c>
      <c r="N1114" s="230" t="s">
        <v>26</v>
      </c>
      <c r="Q1114" s="230">
        <f>VLOOKUP(M1114,LocID!$B$2:$I$1995,8, FALSE)</f>
        <v>527</v>
      </c>
    </row>
    <row r="1115" spans="1:17" x14ac:dyDescent="0.25">
      <c r="A1115" s="230" t="s">
        <v>8669</v>
      </c>
      <c r="B1115" s="230">
        <v>1996</v>
      </c>
      <c r="C1115" s="230" t="s">
        <v>5854</v>
      </c>
      <c r="D1115" s="230">
        <v>2013.0583999999999</v>
      </c>
      <c r="E1115" s="230" t="s">
        <v>65</v>
      </c>
      <c r="F1115" s="230" t="s">
        <v>1374</v>
      </c>
      <c r="G1115" s="230" t="s">
        <v>1375</v>
      </c>
      <c r="H1115" s="230" t="s">
        <v>1368</v>
      </c>
      <c r="I1115" s="230" t="s">
        <v>76</v>
      </c>
      <c r="J1115" s="230" t="s">
        <v>77</v>
      </c>
      <c r="K1115" s="230" t="s">
        <v>23</v>
      </c>
      <c r="L1115" s="230" t="s">
        <v>1368</v>
      </c>
      <c r="M1115" s="230" t="s">
        <v>4506</v>
      </c>
      <c r="N1115" s="230" t="s">
        <v>23</v>
      </c>
      <c r="Q1115" s="230">
        <f>VLOOKUP(M1115,LocID!$B$2:$I$1995,8, FALSE)</f>
        <v>204</v>
      </c>
    </row>
    <row r="1116" spans="1:17" x14ac:dyDescent="0.25">
      <c r="A1116" s="230" t="s">
        <v>8670</v>
      </c>
      <c r="B1116" s="230">
        <v>1997</v>
      </c>
      <c r="C1116" s="230" t="s">
        <v>5854</v>
      </c>
      <c r="D1116" s="230">
        <v>2013.0461</v>
      </c>
      <c r="E1116" s="230" t="s">
        <v>65</v>
      </c>
      <c r="F1116" s="230" t="s">
        <v>1516</v>
      </c>
      <c r="G1116" s="230" t="s">
        <v>1512</v>
      </c>
      <c r="H1116" s="230" t="s">
        <v>1501</v>
      </c>
      <c r="I1116" s="230" t="s">
        <v>1488</v>
      </c>
      <c r="J1116" s="230" t="s">
        <v>123</v>
      </c>
      <c r="K1116" s="230" t="s">
        <v>23</v>
      </c>
      <c r="L1116" s="230" t="s">
        <v>1501</v>
      </c>
      <c r="M1116" s="230" t="s">
        <v>4508</v>
      </c>
      <c r="N1116" s="230" t="s">
        <v>23</v>
      </c>
      <c r="Q1116" s="230">
        <f>VLOOKUP(M1116,LocID!$B$2:$I$1995,8, FALSE)</f>
        <v>235</v>
      </c>
    </row>
    <row r="1117" spans="1:17" x14ac:dyDescent="0.25">
      <c r="A1117" s="230" t="s">
        <v>8671</v>
      </c>
      <c r="B1117" s="230">
        <v>1998</v>
      </c>
      <c r="C1117" s="230" t="s">
        <v>5854</v>
      </c>
      <c r="D1117" s="230">
        <v>2013.0559000000001</v>
      </c>
      <c r="E1117" s="230" t="s">
        <v>65</v>
      </c>
      <c r="F1117" s="230" t="s">
        <v>3849</v>
      </c>
      <c r="G1117" s="230" t="s">
        <v>3850</v>
      </c>
      <c r="H1117" s="230" t="s">
        <v>3851</v>
      </c>
      <c r="I1117" s="230" t="s">
        <v>76</v>
      </c>
      <c r="J1117" s="230" t="s">
        <v>77</v>
      </c>
      <c r="K1117" s="230" t="s">
        <v>26</v>
      </c>
      <c r="L1117" s="230" t="s">
        <v>3851</v>
      </c>
      <c r="M1117" s="230" t="s">
        <v>6366</v>
      </c>
      <c r="N1117" s="230" t="s">
        <v>26</v>
      </c>
      <c r="Q1117" s="230">
        <f>VLOOKUP(M1117,LocID!$B$2:$I$1995,8, FALSE)</f>
        <v>514</v>
      </c>
    </row>
    <row r="1118" spans="1:17" x14ac:dyDescent="0.25">
      <c r="A1118" s="230" t="s">
        <v>8672</v>
      </c>
      <c r="B1118" s="230">
        <v>1999</v>
      </c>
      <c r="C1118" s="230" t="s">
        <v>5854</v>
      </c>
      <c r="D1118" s="230">
        <v>2012.9449999999999</v>
      </c>
      <c r="E1118" s="230" t="s">
        <v>65</v>
      </c>
      <c r="F1118" s="230" t="s">
        <v>4005</v>
      </c>
      <c r="G1118" s="230" t="s">
        <v>4006</v>
      </c>
      <c r="H1118" s="230" t="s">
        <v>4007</v>
      </c>
      <c r="I1118" s="230" t="s">
        <v>144</v>
      </c>
      <c r="J1118" s="230" t="s">
        <v>51</v>
      </c>
      <c r="K1118" s="230" t="s">
        <v>23</v>
      </c>
      <c r="L1118" s="230" t="s">
        <v>4007</v>
      </c>
      <c r="M1118" s="230" t="s">
        <v>6386</v>
      </c>
      <c r="N1118" s="230" t="s">
        <v>23</v>
      </c>
      <c r="Q1118" s="230">
        <f>VLOOKUP(M1118,LocID!$B$2:$I$1995,8, FALSE)</f>
        <v>539</v>
      </c>
    </row>
    <row r="1119" spans="1:17" x14ac:dyDescent="0.25">
      <c r="A1119" s="230" t="s">
        <v>6715</v>
      </c>
      <c r="B1119" s="230">
        <v>2</v>
      </c>
      <c r="C1119" s="230" t="s">
        <v>5854</v>
      </c>
      <c r="D1119" s="230">
        <v>2015.0633</v>
      </c>
      <c r="E1119" s="230" t="s">
        <v>253</v>
      </c>
      <c r="F1119" s="230" t="s">
        <v>304</v>
      </c>
      <c r="G1119" s="230" t="s">
        <v>305</v>
      </c>
      <c r="H1119" s="230" t="s">
        <v>271</v>
      </c>
      <c r="I1119" s="230" t="s">
        <v>160</v>
      </c>
      <c r="J1119" s="230" t="s">
        <v>161</v>
      </c>
      <c r="K1119" s="230" t="s">
        <v>23</v>
      </c>
      <c r="L1119" s="230" t="s">
        <v>271</v>
      </c>
      <c r="M1119" s="230" t="s">
        <v>5930</v>
      </c>
      <c r="N1119" s="230" t="s">
        <v>23</v>
      </c>
      <c r="Q1119" s="230">
        <f>VLOOKUP(M1119,LocID!$B$2:$I$1995,8, FALSE)</f>
        <v>33</v>
      </c>
    </row>
    <row r="1120" spans="1:17" x14ac:dyDescent="0.25">
      <c r="A1120" s="230" t="s">
        <v>6733</v>
      </c>
      <c r="B1120" s="230">
        <v>20</v>
      </c>
      <c r="C1120" s="230" t="s">
        <v>5854</v>
      </c>
      <c r="D1120" s="230">
        <v>2015.0026</v>
      </c>
      <c r="E1120" s="230" t="s">
        <v>253</v>
      </c>
      <c r="F1120" s="230" t="s">
        <v>3558</v>
      </c>
      <c r="G1120" s="230" t="s">
        <v>2704</v>
      </c>
      <c r="H1120" s="230" t="s">
        <v>3531</v>
      </c>
      <c r="I1120" s="230" t="s">
        <v>76</v>
      </c>
      <c r="J1120" s="230" t="s">
        <v>77</v>
      </c>
      <c r="K1120" s="230" t="s">
        <v>23</v>
      </c>
      <c r="L1120" s="230" t="s">
        <v>3531</v>
      </c>
      <c r="M1120" s="230" t="s">
        <v>6348</v>
      </c>
      <c r="N1120" s="230" t="s">
        <v>23</v>
      </c>
      <c r="Q1120" s="230">
        <f>VLOOKUP(M1120,LocID!$B$2:$I$1995,8, FALSE)</f>
        <v>491</v>
      </c>
    </row>
    <row r="1121" spans="1:17" x14ac:dyDescent="0.25">
      <c r="A1121" s="230" t="s">
        <v>6912</v>
      </c>
      <c r="B1121" s="230">
        <v>200</v>
      </c>
      <c r="C1121" s="230" t="s">
        <v>5854</v>
      </c>
      <c r="D1121" s="230">
        <v>2015.0872999999999</v>
      </c>
      <c r="E1121" s="230" t="s">
        <v>138</v>
      </c>
      <c r="F1121" s="230" t="s">
        <v>4436</v>
      </c>
      <c r="G1121" s="230" t="s">
        <v>4434</v>
      </c>
      <c r="H1121" s="230" t="s">
        <v>4435</v>
      </c>
      <c r="I1121" s="230" t="s">
        <v>76</v>
      </c>
      <c r="J1121" s="230" t="s">
        <v>77</v>
      </c>
      <c r="K1121" s="230" t="s">
        <v>26</v>
      </c>
      <c r="L1121" s="230" t="s">
        <v>4435</v>
      </c>
      <c r="M1121" s="230" t="s">
        <v>6449</v>
      </c>
      <c r="N1121" s="230" t="s">
        <v>26</v>
      </c>
      <c r="Q1121" s="230">
        <f>VLOOKUP(M1121,LocID!$B$2:$I$1995,8, FALSE)</f>
        <v>605</v>
      </c>
    </row>
    <row r="1122" spans="1:17" x14ac:dyDescent="0.25">
      <c r="A1122" s="230" t="s">
        <v>8673</v>
      </c>
      <c r="B1122" s="230">
        <v>2000</v>
      </c>
      <c r="C1122" s="230" t="s">
        <v>5854</v>
      </c>
      <c r="D1122" s="230">
        <v>2013.059</v>
      </c>
      <c r="E1122" s="230" t="s">
        <v>65</v>
      </c>
      <c r="F1122" s="230" t="s">
        <v>1588</v>
      </c>
      <c r="G1122" s="230" t="s">
        <v>1585</v>
      </c>
      <c r="H1122" s="230" t="s">
        <v>1586</v>
      </c>
      <c r="I1122" s="230" t="s">
        <v>165</v>
      </c>
      <c r="J1122" s="230" t="s">
        <v>161</v>
      </c>
      <c r="K1122" s="230" t="s">
        <v>52</v>
      </c>
      <c r="L1122" s="230" t="s">
        <v>1586</v>
      </c>
      <c r="M1122" s="230" t="s">
        <v>6127</v>
      </c>
      <c r="N1122" s="230" t="s">
        <v>52</v>
      </c>
      <c r="Q1122" s="230">
        <f>VLOOKUP(M1122,LocID!$B$2:$I$1995,8, FALSE)</f>
        <v>249</v>
      </c>
    </row>
    <row r="1123" spans="1:17" x14ac:dyDescent="0.25">
      <c r="A1123" s="230" t="s">
        <v>8674</v>
      </c>
      <c r="B1123" s="230">
        <v>2001</v>
      </c>
      <c r="C1123" s="230" t="s">
        <v>5854</v>
      </c>
      <c r="D1123" s="230">
        <v>2013.0427999999999</v>
      </c>
      <c r="E1123" s="230" t="s">
        <v>65</v>
      </c>
      <c r="F1123" s="230" t="s">
        <v>1755</v>
      </c>
      <c r="G1123" s="230" t="s">
        <v>1756</v>
      </c>
      <c r="H1123" s="230" t="s">
        <v>1750</v>
      </c>
      <c r="I1123" s="230" t="s">
        <v>49</v>
      </c>
      <c r="J1123" s="230" t="s">
        <v>51</v>
      </c>
      <c r="K1123" s="230" t="s">
        <v>26</v>
      </c>
      <c r="L1123" s="230" t="s">
        <v>1750</v>
      </c>
      <c r="M1123" s="230" t="s">
        <v>6164</v>
      </c>
      <c r="N1123" s="230" t="s">
        <v>26</v>
      </c>
      <c r="Q1123" s="230">
        <f>VLOOKUP(M1123,LocID!$B$2:$I$1995,8, FALSE)</f>
        <v>287</v>
      </c>
    </row>
    <row r="1124" spans="1:17" x14ac:dyDescent="0.25">
      <c r="A1124" s="230" t="s">
        <v>8675</v>
      </c>
      <c r="B1124" s="230">
        <v>2002</v>
      </c>
      <c r="C1124" s="230" t="s">
        <v>5854</v>
      </c>
      <c r="D1124" s="230">
        <v>2013.0572999999999</v>
      </c>
      <c r="E1124" s="230" t="s">
        <v>65</v>
      </c>
      <c r="F1124" s="230" t="s">
        <v>1782</v>
      </c>
      <c r="G1124" s="230" t="s">
        <v>1779</v>
      </c>
      <c r="H1124" s="230" t="s">
        <v>1775</v>
      </c>
      <c r="I1124" s="230" t="s">
        <v>76</v>
      </c>
      <c r="J1124" s="230" t="s">
        <v>77</v>
      </c>
      <c r="K1124" s="230" t="s">
        <v>26</v>
      </c>
      <c r="L1124" s="230" t="s">
        <v>1775</v>
      </c>
      <c r="M1124" s="230" t="s">
        <v>6168</v>
      </c>
      <c r="N1124" s="230" t="s">
        <v>26</v>
      </c>
      <c r="Q1124" s="230">
        <f>VLOOKUP(M1124,LocID!$B$2:$I$1995,8, FALSE)</f>
        <v>291</v>
      </c>
    </row>
    <row r="1125" spans="1:17" x14ac:dyDescent="0.25">
      <c r="A1125" s="230" t="s">
        <v>8676</v>
      </c>
      <c r="B1125" s="230">
        <v>2003</v>
      </c>
      <c r="C1125" s="230" t="s">
        <v>5854</v>
      </c>
      <c r="D1125" s="230">
        <v>2013.0260000000001</v>
      </c>
      <c r="E1125" s="230" t="s">
        <v>65</v>
      </c>
      <c r="F1125" s="230" t="s">
        <v>3677</v>
      </c>
      <c r="G1125" s="230" t="s">
        <v>3678</v>
      </c>
      <c r="H1125" s="230" t="s">
        <v>3674</v>
      </c>
      <c r="I1125" s="230" t="s">
        <v>76</v>
      </c>
      <c r="J1125" s="230" t="s">
        <v>77</v>
      </c>
      <c r="K1125" s="230" t="s">
        <v>26</v>
      </c>
      <c r="L1125" s="230" t="s">
        <v>3674</v>
      </c>
      <c r="M1125" s="230" t="s">
        <v>4528</v>
      </c>
      <c r="N1125" s="230" t="s">
        <v>26</v>
      </c>
      <c r="Q1125" s="230">
        <f>VLOOKUP(M1125,LocID!$B$2:$I$1995,8, FALSE)</f>
        <v>502</v>
      </c>
    </row>
    <row r="1126" spans="1:17" x14ac:dyDescent="0.25">
      <c r="A1126" s="230" t="s">
        <v>8677</v>
      </c>
      <c r="B1126" s="230">
        <v>2004</v>
      </c>
      <c r="C1126" s="230" t="s">
        <v>5854</v>
      </c>
      <c r="D1126" s="230">
        <v>2013.0404000000001</v>
      </c>
      <c r="E1126" s="230" t="s">
        <v>65</v>
      </c>
      <c r="F1126" s="230" t="s">
        <v>2038</v>
      </c>
      <c r="G1126" s="230" t="s">
        <v>2039</v>
      </c>
      <c r="H1126" s="230" t="s">
        <v>2040</v>
      </c>
      <c r="I1126" s="230" t="s">
        <v>808</v>
      </c>
      <c r="J1126" s="230" t="s">
        <v>61</v>
      </c>
      <c r="K1126" s="230" t="s">
        <v>23</v>
      </c>
      <c r="L1126" s="230" t="s">
        <v>2040</v>
      </c>
      <c r="M1126" s="230" t="s">
        <v>6207</v>
      </c>
      <c r="N1126" s="230" t="s">
        <v>23</v>
      </c>
      <c r="Q1126" s="230">
        <f>VLOOKUP(M1126,LocID!$B$2:$I$1995,8, FALSE)</f>
        <v>331</v>
      </c>
    </row>
    <row r="1127" spans="1:17" x14ac:dyDescent="0.25">
      <c r="A1127" s="230" t="s">
        <v>8678</v>
      </c>
      <c r="B1127" s="230">
        <v>2005</v>
      </c>
      <c r="C1127" s="230" t="s">
        <v>5854</v>
      </c>
      <c r="D1127" s="230">
        <v>2013.0778</v>
      </c>
      <c r="E1127" s="230" t="s">
        <v>65</v>
      </c>
      <c r="F1127" s="230" t="s">
        <v>1118</v>
      </c>
      <c r="G1127" s="230" t="s">
        <v>1103</v>
      </c>
      <c r="H1127" s="230" t="s">
        <v>1099</v>
      </c>
      <c r="I1127" s="230" t="s">
        <v>244</v>
      </c>
      <c r="J1127" s="230" t="s">
        <v>245</v>
      </c>
      <c r="K1127" s="230" t="s">
        <v>23</v>
      </c>
      <c r="L1127" s="230" t="s">
        <v>1099</v>
      </c>
      <c r="M1127" s="230" t="s">
        <v>6039</v>
      </c>
      <c r="N1127" s="230" t="s">
        <v>23</v>
      </c>
      <c r="Q1127" s="230">
        <f>VLOOKUP(M1127,LocID!$B$2:$I$1995,8, FALSE)</f>
        <v>148</v>
      </c>
    </row>
    <row r="1128" spans="1:17" x14ac:dyDescent="0.25">
      <c r="A1128" s="230" t="s">
        <v>8679</v>
      </c>
      <c r="B1128" s="230">
        <v>2006</v>
      </c>
      <c r="C1128" s="230" t="s">
        <v>5854</v>
      </c>
      <c r="D1128" s="230">
        <v>2013.0737999999999</v>
      </c>
      <c r="E1128" s="230" t="s">
        <v>65</v>
      </c>
      <c r="F1128" s="230" t="s">
        <v>66</v>
      </c>
      <c r="G1128" s="230" t="s">
        <v>67</v>
      </c>
      <c r="H1128" s="230" t="s">
        <v>59</v>
      </c>
      <c r="I1128" s="230" t="s">
        <v>60</v>
      </c>
      <c r="J1128" s="230" t="s">
        <v>61</v>
      </c>
      <c r="K1128" s="230" t="s">
        <v>52</v>
      </c>
      <c r="L1128" s="230" t="s">
        <v>59</v>
      </c>
      <c r="M1128" s="230" t="s">
        <v>5902</v>
      </c>
      <c r="N1128" s="230" t="s">
        <v>52</v>
      </c>
      <c r="Q1128" s="230">
        <f>VLOOKUP(M1128,LocID!$B$2:$I$1995,8, FALSE)</f>
        <v>3</v>
      </c>
    </row>
    <row r="1129" spans="1:17" x14ac:dyDescent="0.25">
      <c r="A1129" s="230" t="s">
        <v>8680</v>
      </c>
      <c r="B1129" s="230">
        <v>2007</v>
      </c>
      <c r="C1129" s="230" t="s">
        <v>5854</v>
      </c>
      <c r="D1129" s="230">
        <v>2013.0463999999999</v>
      </c>
      <c r="E1129" s="230" t="s">
        <v>65</v>
      </c>
      <c r="F1129" s="230" t="s">
        <v>3956</v>
      </c>
      <c r="G1129" s="230" t="s">
        <v>3957</v>
      </c>
      <c r="H1129" s="230" t="s">
        <v>3947</v>
      </c>
      <c r="I1129" s="230" t="s">
        <v>49</v>
      </c>
      <c r="J1129" s="230" t="s">
        <v>51</v>
      </c>
      <c r="K1129" s="230" t="s">
        <v>52</v>
      </c>
      <c r="L1129" s="230" t="s">
        <v>3947</v>
      </c>
      <c r="M1129" s="230" t="s">
        <v>6380</v>
      </c>
      <c r="N1129" s="230" t="s">
        <v>52</v>
      </c>
      <c r="Q1129" s="230">
        <f>VLOOKUP(M1129,LocID!$B$2:$I$1995,8, FALSE)</f>
        <v>531</v>
      </c>
    </row>
    <row r="1130" spans="1:17" x14ac:dyDescent="0.25">
      <c r="A1130" s="230" t="s">
        <v>8681</v>
      </c>
      <c r="B1130" s="230">
        <v>2008</v>
      </c>
      <c r="C1130" s="230" t="s">
        <v>5854</v>
      </c>
      <c r="D1130" s="230">
        <v>2013.0716</v>
      </c>
      <c r="E1130" s="230" t="s">
        <v>65</v>
      </c>
      <c r="F1130" s="230" t="s">
        <v>2095</v>
      </c>
      <c r="G1130" s="230" t="s">
        <v>2089</v>
      </c>
      <c r="H1130" s="230" t="s">
        <v>2090</v>
      </c>
      <c r="I1130" s="230" t="s">
        <v>501</v>
      </c>
      <c r="J1130" s="230" t="s">
        <v>245</v>
      </c>
      <c r="K1130" s="230" t="s">
        <v>52</v>
      </c>
      <c r="L1130" s="230" t="s">
        <v>2090</v>
      </c>
      <c r="M1130" s="230" t="s">
        <v>6215</v>
      </c>
      <c r="N1130" s="230" t="s">
        <v>52</v>
      </c>
      <c r="Q1130" s="230">
        <f>VLOOKUP(M1130,LocID!$B$2:$I$1995,8, FALSE)</f>
        <v>340</v>
      </c>
    </row>
    <row r="1131" spans="1:17" x14ac:dyDescent="0.25">
      <c r="A1131" s="230" t="s">
        <v>8682</v>
      </c>
      <c r="B1131" s="230">
        <v>2009</v>
      </c>
      <c r="C1131" s="230" t="s">
        <v>5854</v>
      </c>
      <c r="D1131" s="230">
        <v>2013.0546999999999</v>
      </c>
      <c r="E1131" s="230" t="s">
        <v>65</v>
      </c>
      <c r="F1131" s="230" t="s">
        <v>2096</v>
      </c>
      <c r="G1131" s="230" t="s">
        <v>2089</v>
      </c>
      <c r="H1131" s="230" t="s">
        <v>2090</v>
      </c>
      <c r="I1131" s="230" t="s">
        <v>501</v>
      </c>
      <c r="J1131" s="230" t="s">
        <v>245</v>
      </c>
      <c r="K1131" s="230" t="s">
        <v>52</v>
      </c>
      <c r="L1131" s="230" t="s">
        <v>2090</v>
      </c>
      <c r="M1131" s="230" t="s">
        <v>6215</v>
      </c>
      <c r="N1131" s="230" t="s">
        <v>52</v>
      </c>
      <c r="Q1131" s="230">
        <f>VLOOKUP(M1131,LocID!$B$2:$I$1995,8, FALSE)</f>
        <v>340</v>
      </c>
    </row>
    <row r="1132" spans="1:17" x14ac:dyDescent="0.25">
      <c r="A1132" s="230" t="s">
        <v>6913</v>
      </c>
      <c r="B1132" s="230">
        <v>201</v>
      </c>
      <c r="C1132" s="230" t="s">
        <v>5854</v>
      </c>
      <c r="D1132" s="230">
        <v>2015.0851</v>
      </c>
      <c r="E1132" s="230" t="s">
        <v>138</v>
      </c>
      <c r="F1132" s="230" t="s">
        <v>4476</v>
      </c>
      <c r="G1132" s="230" t="s">
        <v>4477</v>
      </c>
      <c r="H1132" s="230" t="s">
        <v>4478</v>
      </c>
      <c r="I1132" s="230" t="s">
        <v>76</v>
      </c>
      <c r="J1132" s="230" t="s">
        <v>77</v>
      </c>
      <c r="K1132" s="230" t="s">
        <v>26</v>
      </c>
      <c r="L1132" s="230" t="s">
        <v>4478</v>
      </c>
      <c r="M1132" s="230" t="s">
        <v>6460</v>
      </c>
      <c r="N1132" s="230" t="s">
        <v>26</v>
      </c>
      <c r="Q1132" s="230">
        <f>VLOOKUP(M1132,LocID!$B$2:$I$1995,8, FALSE)</f>
        <v>619</v>
      </c>
    </row>
    <row r="1133" spans="1:17" x14ac:dyDescent="0.25">
      <c r="A1133" s="230" t="s">
        <v>8683</v>
      </c>
      <c r="B1133" s="230">
        <v>2010</v>
      </c>
      <c r="C1133" s="230" t="s">
        <v>5854</v>
      </c>
      <c r="D1133" s="230">
        <v>2013.0802000000001</v>
      </c>
      <c r="E1133" s="230" t="s">
        <v>65</v>
      </c>
      <c r="F1133" s="230" t="s">
        <v>1717</v>
      </c>
      <c r="G1133" s="230" t="s">
        <v>1718</v>
      </c>
      <c r="H1133" s="230" t="s">
        <v>1719</v>
      </c>
      <c r="I1133" s="230" t="s">
        <v>1475</v>
      </c>
      <c r="J1133" s="230" t="s">
        <v>245</v>
      </c>
      <c r="K1133" s="230" t="s">
        <v>23</v>
      </c>
      <c r="L1133" s="230" t="s">
        <v>1719</v>
      </c>
      <c r="M1133" s="230" t="s">
        <v>6158</v>
      </c>
      <c r="N1133" s="230" t="s">
        <v>23</v>
      </c>
      <c r="Q1133" s="230">
        <f>VLOOKUP(M1133,LocID!$B$2:$I$1995,8, FALSE)</f>
        <v>281</v>
      </c>
    </row>
    <row r="1134" spans="1:17" x14ac:dyDescent="0.25">
      <c r="A1134" s="230" t="s">
        <v>8684</v>
      </c>
      <c r="B1134" s="230">
        <v>2011</v>
      </c>
      <c r="C1134" s="230" t="s">
        <v>5854</v>
      </c>
      <c r="D1134" s="230">
        <v>2013.0487000000001</v>
      </c>
      <c r="E1134" s="230" t="s">
        <v>65</v>
      </c>
      <c r="F1134" s="230" t="s">
        <v>2129</v>
      </c>
      <c r="G1134" s="230" t="s">
        <v>2125</v>
      </c>
      <c r="H1134" s="230" t="s">
        <v>2118</v>
      </c>
      <c r="I1134" s="230" t="s">
        <v>76</v>
      </c>
      <c r="J1134" s="230" t="s">
        <v>77</v>
      </c>
      <c r="K1134" s="230" t="s">
        <v>52</v>
      </c>
      <c r="L1134" s="230" t="s">
        <v>2118</v>
      </c>
      <c r="M1134" s="230" t="s">
        <v>6221</v>
      </c>
      <c r="N1134" s="230" t="s">
        <v>52</v>
      </c>
      <c r="Q1134" s="230">
        <f>VLOOKUP(M1134,LocID!$B$2:$I$1995,8, FALSE)</f>
        <v>346</v>
      </c>
    </row>
    <row r="1135" spans="1:17" x14ac:dyDescent="0.25">
      <c r="A1135" s="230" t="s">
        <v>8685</v>
      </c>
      <c r="B1135" s="230">
        <v>2012</v>
      </c>
      <c r="C1135" s="230" t="s">
        <v>5854</v>
      </c>
      <c r="D1135" s="230">
        <v>2013.0020999999999</v>
      </c>
      <c r="E1135" s="230" t="s">
        <v>65</v>
      </c>
      <c r="F1135" s="230" t="s">
        <v>3467</v>
      </c>
      <c r="G1135" s="230" t="s">
        <v>3428</v>
      </c>
      <c r="H1135" s="230" t="s">
        <v>3294</v>
      </c>
      <c r="I1135" s="230" t="s">
        <v>76</v>
      </c>
      <c r="J1135" s="230" t="s">
        <v>77</v>
      </c>
      <c r="K1135" s="230" t="s">
        <v>23</v>
      </c>
      <c r="L1135" s="230" t="s">
        <v>3294</v>
      </c>
      <c r="M1135" s="230" t="s">
        <v>4526</v>
      </c>
      <c r="N1135" s="230" t="s">
        <v>23</v>
      </c>
      <c r="Q1135" s="230">
        <f>VLOOKUP(M1135,LocID!$B$2:$I$1995,8, FALSE)</f>
        <v>489</v>
      </c>
    </row>
    <row r="1136" spans="1:17" x14ac:dyDescent="0.25">
      <c r="A1136" s="230" t="s">
        <v>8686</v>
      </c>
      <c r="B1136" s="230">
        <v>2013</v>
      </c>
      <c r="C1136" s="230" t="s">
        <v>5854</v>
      </c>
      <c r="D1136" s="230">
        <v>2013.0043000000001</v>
      </c>
      <c r="E1136" s="230" t="s">
        <v>65</v>
      </c>
      <c r="F1136" s="230" t="s">
        <v>2149</v>
      </c>
      <c r="G1136" s="230" t="s">
        <v>2150</v>
      </c>
      <c r="H1136" s="230" t="s">
        <v>2145</v>
      </c>
      <c r="I1136" s="230" t="s">
        <v>20</v>
      </c>
      <c r="J1136" s="230" t="s">
        <v>22</v>
      </c>
      <c r="K1136" s="230" t="s">
        <v>23</v>
      </c>
      <c r="L1136" s="230" t="s">
        <v>2145</v>
      </c>
      <c r="M1136" s="230" t="s">
        <v>6226</v>
      </c>
      <c r="N1136" s="230" t="s">
        <v>23</v>
      </c>
      <c r="Q1136" s="230">
        <f>VLOOKUP(M1136,LocID!$B$2:$I$1995,8, FALSE)</f>
        <v>351</v>
      </c>
    </row>
    <row r="1137" spans="1:17" x14ac:dyDescent="0.25">
      <c r="A1137" s="230" t="s">
        <v>8687</v>
      </c>
      <c r="B1137" s="230">
        <v>2014</v>
      </c>
      <c r="C1137" s="230" t="s">
        <v>5854</v>
      </c>
      <c r="D1137" s="230">
        <v>2013.0371</v>
      </c>
      <c r="E1137" s="230" t="s">
        <v>65</v>
      </c>
      <c r="F1137" s="230" t="s">
        <v>1517</v>
      </c>
      <c r="G1137" s="230" t="s">
        <v>1518</v>
      </c>
      <c r="H1137" s="230" t="s">
        <v>1501</v>
      </c>
      <c r="I1137" s="230" t="s">
        <v>1488</v>
      </c>
      <c r="J1137" s="230" t="s">
        <v>123</v>
      </c>
      <c r="K1137" s="230" t="s">
        <v>52</v>
      </c>
      <c r="L1137" s="230" t="s">
        <v>1501</v>
      </c>
      <c r="M1137" s="230" t="s">
        <v>4508</v>
      </c>
      <c r="N1137" s="230" t="s">
        <v>52</v>
      </c>
      <c r="Q1137" s="230">
        <f>VLOOKUP(M1137,LocID!$B$2:$I$1995,8, FALSE)</f>
        <v>235</v>
      </c>
    </row>
    <row r="1138" spans="1:17" x14ac:dyDescent="0.25">
      <c r="A1138" s="230" t="s">
        <v>8688</v>
      </c>
      <c r="B1138" s="230">
        <v>2015</v>
      </c>
      <c r="C1138" s="230" t="s">
        <v>5854</v>
      </c>
      <c r="D1138" s="230">
        <v>2013.0677000000001</v>
      </c>
      <c r="E1138" s="230" t="s">
        <v>65</v>
      </c>
      <c r="F1138" s="230" t="s">
        <v>3468</v>
      </c>
      <c r="G1138" s="230" t="s">
        <v>3420</v>
      </c>
      <c r="H1138" s="230" t="s">
        <v>3294</v>
      </c>
      <c r="I1138" s="230" t="s">
        <v>76</v>
      </c>
      <c r="J1138" s="230" t="s">
        <v>77</v>
      </c>
      <c r="K1138" s="230" t="s">
        <v>52</v>
      </c>
      <c r="L1138" s="230" t="s">
        <v>3294</v>
      </c>
      <c r="M1138" s="230" t="s">
        <v>4526</v>
      </c>
      <c r="N1138" s="230" t="s">
        <v>52</v>
      </c>
      <c r="Q1138" s="230">
        <f>VLOOKUP(M1138,LocID!$B$2:$I$1995,8, FALSE)</f>
        <v>489</v>
      </c>
    </row>
    <row r="1139" spans="1:17" x14ac:dyDescent="0.25">
      <c r="A1139" s="230" t="s">
        <v>8689</v>
      </c>
      <c r="B1139" s="230">
        <v>2016</v>
      </c>
      <c r="C1139" s="230" t="s">
        <v>5854</v>
      </c>
      <c r="D1139" s="230">
        <v>2013.0707</v>
      </c>
      <c r="E1139" s="230" t="s">
        <v>65</v>
      </c>
      <c r="F1139" s="230" t="s">
        <v>2181</v>
      </c>
      <c r="G1139" s="230" t="s">
        <v>2179</v>
      </c>
      <c r="H1139" s="230" t="s">
        <v>2180</v>
      </c>
      <c r="I1139" s="230" t="s">
        <v>49</v>
      </c>
      <c r="J1139" s="230" t="s">
        <v>51</v>
      </c>
      <c r="K1139" s="230" t="s">
        <v>26</v>
      </c>
      <c r="L1139" s="230" t="s">
        <v>2180</v>
      </c>
      <c r="M1139" s="230" t="s">
        <v>6230</v>
      </c>
      <c r="N1139" s="230" t="s">
        <v>26</v>
      </c>
      <c r="Q1139" s="230">
        <f>VLOOKUP(M1139,LocID!$B$2:$I$1995,8, FALSE)</f>
        <v>355</v>
      </c>
    </row>
    <row r="1140" spans="1:17" x14ac:dyDescent="0.25">
      <c r="A1140" s="230" t="s">
        <v>8690</v>
      </c>
      <c r="B1140" s="230">
        <v>2017</v>
      </c>
      <c r="C1140" s="230" t="s">
        <v>5854</v>
      </c>
      <c r="D1140" s="230">
        <v>2013.0435</v>
      </c>
      <c r="E1140" s="230" t="s">
        <v>65</v>
      </c>
      <c r="F1140" s="230" t="s">
        <v>592</v>
      </c>
      <c r="G1140" s="230" t="s">
        <v>593</v>
      </c>
      <c r="H1140" s="230" t="s">
        <v>533</v>
      </c>
      <c r="I1140" s="230" t="s">
        <v>49</v>
      </c>
      <c r="J1140" s="230" t="s">
        <v>51</v>
      </c>
      <c r="K1140" s="230" t="s">
        <v>23</v>
      </c>
      <c r="L1140" s="230" t="s">
        <v>533</v>
      </c>
      <c r="M1140" s="230" t="s">
        <v>4499</v>
      </c>
      <c r="N1140" s="230" t="s">
        <v>23</v>
      </c>
      <c r="Q1140" s="230">
        <f>VLOOKUP(M1140,LocID!$B$2:$I$1995,8, FALSE)</f>
        <v>65</v>
      </c>
    </row>
    <row r="1141" spans="1:17" x14ac:dyDescent="0.25">
      <c r="A1141" s="230" t="s">
        <v>8691</v>
      </c>
      <c r="B1141" s="230">
        <v>2018</v>
      </c>
      <c r="C1141" s="230" t="s">
        <v>5854</v>
      </c>
      <c r="D1141" s="230">
        <v>2013.0816</v>
      </c>
      <c r="E1141" s="230" t="s">
        <v>65</v>
      </c>
      <c r="F1141" s="230" t="s">
        <v>2251</v>
      </c>
      <c r="G1141" s="230" t="s">
        <v>2252</v>
      </c>
      <c r="H1141" s="230" t="s">
        <v>2244</v>
      </c>
      <c r="I1141" s="230" t="s">
        <v>384</v>
      </c>
      <c r="J1141" s="230" t="s">
        <v>220</v>
      </c>
      <c r="K1141" s="230" t="s">
        <v>23</v>
      </c>
      <c r="L1141" s="230" t="s">
        <v>2244</v>
      </c>
      <c r="M1141" s="230" t="s">
        <v>4515</v>
      </c>
      <c r="N1141" s="230" t="s">
        <v>23</v>
      </c>
      <c r="Q1141" s="230">
        <f>VLOOKUP(M1141,LocID!$B$2:$I$1995,8, FALSE)</f>
        <v>365</v>
      </c>
    </row>
    <row r="1142" spans="1:17" x14ac:dyDescent="0.25">
      <c r="A1142" s="230" t="s">
        <v>8692</v>
      </c>
      <c r="B1142" s="230">
        <v>2019</v>
      </c>
      <c r="C1142" s="230" t="s">
        <v>5854</v>
      </c>
      <c r="D1142" s="230">
        <v>2013.0532000000001</v>
      </c>
      <c r="E1142" s="230" t="s">
        <v>65</v>
      </c>
      <c r="F1142" s="230" t="s">
        <v>2258</v>
      </c>
      <c r="G1142" s="230" t="s">
        <v>2259</v>
      </c>
      <c r="H1142" s="230" t="s">
        <v>2260</v>
      </c>
      <c r="I1142" s="230" t="s">
        <v>107</v>
      </c>
      <c r="J1142" s="230" t="s">
        <v>51</v>
      </c>
      <c r="K1142" s="230" t="s">
        <v>23</v>
      </c>
      <c r="L1142" s="230" t="s">
        <v>2260</v>
      </c>
      <c r="M1142" s="230" t="s">
        <v>6240</v>
      </c>
      <c r="N1142" s="230" t="s">
        <v>23</v>
      </c>
      <c r="Q1142" s="230">
        <f>VLOOKUP(M1142,LocID!$B$2:$I$1995,8, FALSE)</f>
        <v>367</v>
      </c>
    </row>
    <row r="1143" spans="1:17" x14ac:dyDescent="0.25">
      <c r="A1143" s="230" t="s">
        <v>6914</v>
      </c>
      <c r="B1143" s="230">
        <v>202</v>
      </c>
      <c r="C1143" s="230" t="s">
        <v>5854</v>
      </c>
      <c r="D1143" s="230">
        <v>2015.0728999999999</v>
      </c>
      <c r="E1143" s="230" t="s">
        <v>138</v>
      </c>
      <c r="F1143" s="230" t="s">
        <v>1636</v>
      </c>
      <c r="G1143" s="230" t="s">
        <v>1621</v>
      </c>
      <c r="H1143" s="230" t="s">
        <v>1618</v>
      </c>
      <c r="I1143" s="230" t="s">
        <v>673</v>
      </c>
      <c r="J1143" s="230" t="s">
        <v>61</v>
      </c>
      <c r="K1143" s="230" t="s">
        <v>23</v>
      </c>
      <c r="L1143" s="230" t="s">
        <v>1618</v>
      </c>
      <c r="M1143" s="230" t="s">
        <v>6135</v>
      </c>
      <c r="N1143" s="230" t="s">
        <v>23</v>
      </c>
      <c r="Q1143" s="230">
        <f>VLOOKUP(M1143,LocID!$B$2:$I$1995,8, FALSE)</f>
        <v>257</v>
      </c>
    </row>
    <row r="1144" spans="1:17" x14ac:dyDescent="0.25">
      <c r="A1144" s="230" t="s">
        <v>8693</v>
      </c>
      <c r="B1144" s="230">
        <v>2020</v>
      </c>
      <c r="C1144" s="230" t="s">
        <v>5854</v>
      </c>
      <c r="D1144" s="230">
        <v>2013.0690999999999</v>
      </c>
      <c r="E1144" s="230" t="s">
        <v>65</v>
      </c>
      <c r="F1144" s="230" t="s">
        <v>2316</v>
      </c>
      <c r="G1144" s="230" t="s">
        <v>697</v>
      </c>
      <c r="H1144" s="230" t="s">
        <v>2273</v>
      </c>
      <c r="I1144" s="230" t="s">
        <v>107</v>
      </c>
      <c r="J1144" s="230" t="s">
        <v>51</v>
      </c>
      <c r="K1144" s="230" t="s">
        <v>72</v>
      </c>
      <c r="L1144" s="230" t="s">
        <v>2273</v>
      </c>
      <c r="M1144" s="230" t="s">
        <v>4516</v>
      </c>
      <c r="N1144" s="230" t="s">
        <v>3934</v>
      </c>
      <c r="O1144" s="230">
        <v>2</v>
      </c>
      <c r="Q1144" s="230">
        <f>VLOOKUP(M1144,LocID!$B$2:$I$1995,8, FALSE)</f>
        <v>370</v>
      </c>
    </row>
    <row r="1145" spans="1:17" x14ac:dyDescent="0.25">
      <c r="A1145" s="230" t="s">
        <v>8693</v>
      </c>
      <c r="B1145" s="230">
        <v>2020</v>
      </c>
      <c r="C1145" s="230" t="s">
        <v>5854</v>
      </c>
      <c r="D1145" s="230">
        <v>2013.0690999999999</v>
      </c>
      <c r="E1145" s="230" t="s">
        <v>65</v>
      </c>
      <c r="F1145" s="230" t="s">
        <v>2316</v>
      </c>
      <c r="G1145" s="230" t="s">
        <v>697</v>
      </c>
      <c r="H1145" s="230" t="s">
        <v>2273</v>
      </c>
      <c r="I1145" s="230" t="s">
        <v>107</v>
      </c>
      <c r="J1145" s="230" t="s">
        <v>51</v>
      </c>
      <c r="K1145" s="230" t="s">
        <v>72</v>
      </c>
      <c r="L1145" s="230" t="s">
        <v>2273</v>
      </c>
      <c r="M1145" s="230" t="s">
        <v>4516</v>
      </c>
      <c r="N1145" s="230" t="s">
        <v>23</v>
      </c>
      <c r="O1145" s="230">
        <v>1</v>
      </c>
      <c r="Q1145" s="230">
        <f>VLOOKUP(M1145,LocID!$B$2:$I$1995,8, FALSE)</f>
        <v>370</v>
      </c>
    </row>
    <row r="1146" spans="1:17" x14ac:dyDescent="0.25">
      <c r="A1146" s="230" t="s">
        <v>8694</v>
      </c>
      <c r="B1146" s="230">
        <v>2021</v>
      </c>
      <c r="C1146" s="230" t="s">
        <v>5854</v>
      </c>
      <c r="D1146" s="230">
        <v>2013.0388</v>
      </c>
      <c r="E1146" s="230" t="s">
        <v>65</v>
      </c>
      <c r="F1146" s="230" t="s">
        <v>2074</v>
      </c>
      <c r="G1146" s="230" t="s">
        <v>2068</v>
      </c>
      <c r="H1146" s="230" t="s">
        <v>2069</v>
      </c>
      <c r="I1146" s="230" t="s">
        <v>198</v>
      </c>
      <c r="J1146" s="230" t="s">
        <v>61</v>
      </c>
      <c r="K1146" s="230" t="s">
        <v>23</v>
      </c>
      <c r="L1146" s="230" t="s">
        <v>2069</v>
      </c>
      <c r="M1146" s="230" t="s">
        <v>4513</v>
      </c>
      <c r="N1146" s="230" t="s">
        <v>23</v>
      </c>
      <c r="Q1146" s="230">
        <f>VLOOKUP(M1146,LocID!$B$2:$I$1995,8, FALSE)</f>
        <v>337</v>
      </c>
    </row>
    <row r="1147" spans="1:17" x14ac:dyDescent="0.25">
      <c r="A1147" s="230" t="s">
        <v>8695</v>
      </c>
      <c r="B1147" s="230">
        <v>2022</v>
      </c>
      <c r="C1147" s="230" t="s">
        <v>5854</v>
      </c>
      <c r="D1147" s="230">
        <v>2013.0459000000001</v>
      </c>
      <c r="E1147" s="230" t="s">
        <v>65</v>
      </c>
      <c r="F1147" s="230" t="s">
        <v>978</v>
      </c>
      <c r="G1147" s="230" t="s">
        <v>975</v>
      </c>
      <c r="H1147" s="230" t="s">
        <v>973</v>
      </c>
      <c r="I1147" s="230" t="s">
        <v>60</v>
      </c>
      <c r="J1147" s="230" t="s">
        <v>61</v>
      </c>
      <c r="K1147" s="230" t="s">
        <v>52</v>
      </c>
      <c r="L1147" s="230" t="s">
        <v>973</v>
      </c>
      <c r="M1147" s="230" t="s">
        <v>6012</v>
      </c>
      <c r="N1147" s="230" t="s">
        <v>52</v>
      </c>
      <c r="Q1147" s="230">
        <f>VLOOKUP(M1147,LocID!$B$2:$I$1995,8, FALSE)</f>
        <v>120</v>
      </c>
    </row>
    <row r="1148" spans="1:17" x14ac:dyDescent="0.25">
      <c r="A1148" s="230" t="s">
        <v>8696</v>
      </c>
      <c r="B1148" s="230">
        <v>2023</v>
      </c>
      <c r="C1148" s="230" t="s">
        <v>5854</v>
      </c>
      <c r="D1148" s="230">
        <v>2013.0326</v>
      </c>
      <c r="E1148" s="230" t="s">
        <v>65</v>
      </c>
      <c r="F1148" s="230" t="s">
        <v>3253</v>
      </c>
      <c r="G1148" s="230" t="s">
        <v>3254</v>
      </c>
      <c r="H1148" s="230" t="s">
        <v>3240</v>
      </c>
      <c r="I1148" s="230" t="s">
        <v>76</v>
      </c>
      <c r="J1148" s="230" t="s">
        <v>77</v>
      </c>
      <c r="K1148" s="230" t="s">
        <v>98</v>
      </c>
      <c r="L1148" s="230" t="s">
        <v>3240</v>
      </c>
      <c r="M1148" s="230" t="s">
        <v>6342</v>
      </c>
      <c r="N1148" s="230" t="s">
        <v>98</v>
      </c>
      <c r="Q1148" s="230">
        <f>VLOOKUP(M1148,LocID!$B$2:$I$1995,8, FALSE)</f>
        <v>485</v>
      </c>
    </row>
    <row r="1149" spans="1:17" x14ac:dyDescent="0.25">
      <c r="A1149" s="230" t="s">
        <v>8697</v>
      </c>
      <c r="B1149" s="230">
        <v>2024</v>
      </c>
      <c r="C1149" s="230" t="s">
        <v>5854</v>
      </c>
      <c r="D1149" s="230">
        <v>2012.5440000000001</v>
      </c>
      <c r="E1149" s="230" t="s">
        <v>65</v>
      </c>
      <c r="F1149" s="230" t="s">
        <v>2713</v>
      </c>
      <c r="G1149" s="230" t="s">
        <v>2709</v>
      </c>
      <c r="H1149" s="230" t="s">
        <v>2705</v>
      </c>
      <c r="I1149" s="230" t="s">
        <v>76</v>
      </c>
      <c r="J1149" s="230" t="s">
        <v>77</v>
      </c>
      <c r="K1149" s="230" t="s">
        <v>26</v>
      </c>
      <c r="L1149" s="230" t="s">
        <v>2705</v>
      </c>
      <c r="M1149" s="230" t="s">
        <v>6272</v>
      </c>
      <c r="N1149" s="230" t="s">
        <v>26</v>
      </c>
      <c r="Q1149" s="230">
        <f>VLOOKUP(M1149,LocID!$B$2:$I$1995,8, FALSE)</f>
        <v>404</v>
      </c>
    </row>
    <row r="1150" spans="1:17" x14ac:dyDescent="0.25">
      <c r="A1150" s="230" t="s">
        <v>8698</v>
      </c>
      <c r="B1150" s="230">
        <v>2025</v>
      </c>
      <c r="C1150" s="230" t="s">
        <v>5854</v>
      </c>
      <c r="D1150" s="230">
        <v>2013.0567000000001</v>
      </c>
      <c r="E1150" s="230" t="s">
        <v>65</v>
      </c>
      <c r="F1150" s="230" t="s">
        <v>2771</v>
      </c>
      <c r="G1150" s="230" t="s">
        <v>2772</v>
      </c>
      <c r="H1150" s="230" t="s">
        <v>2764</v>
      </c>
      <c r="I1150" s="230" t="s">
        <v>1276</v>
      </c>
      <c r="J1150" s="230" t="s">
        <v>128</v>
      </c>
      <c r="K1150" s="230" t="s">
        <v>98</v>
      </c>
      <c r="L1150" s="230" t="s">
        <v>2764</v>
      </c>
      <c r="M1150" s="230" t="s">
        <v>6282</v>
      </c>
      <c r="N1150" s="230" t="s">
        <v>98</v>
      </c>
      <c r="Q1150" s="230">
        <f>VLOOKUP(M1150,LocID!$B$2:$I$1995,8, FALSE)</f>
        <v>414</v>
      </c>
    </row>
    <row r="1151" spans="1:17" x14ac:dyDescent="0.25">
      <c r="A1151" s="230" t="s">
        <v>8699</v>
      </c>
      <c r="B1151" s="230">
        <v>2026</v>
      </c>
      <c r="C1151" s="230" t="s">
        <v>5854</v>
      </c>
      <c r="D1151" s="230">
        <v>2013.0372</v>
      </c>
      <c r="E1151" s="230" t="s">
        <v>65</v>
      </c>
      <c r="F1151" s="230" t="s">
        <v>1378</v>
      </c>
      <c r="G1151" s="230" t="s">
        <v>1379</v>
      </c>
      <c r="H1151" s="230" t="s">
        <v>1380</v>
      </c>
      <c r="I1151" s="230" t="s">
        <v>399</v>
      </c>
      <c r="J1151" s="230" t="s">
        <v>51</v>
      </c>
      <c r="K1151" s="230" t="s">
        <v>23</v>
      </c>
      <c r="L1151" s="230" t="s">
        <v>1380</v>
      </c>
      <c r="M1151" s="230" t="s">
        <v>6089</v>
      </c>
      <c r="N1151" s="230" t="s">
        <v>23</v>
      </c>
      <c r="Q1151" s="230">
        <f>VLOOKUP(M1151,LocID!$B$2:$I$1995,8, FALSE)</f>
        <v>205</v>
      </c>
    </row>
    <row r="1152" spans="1:17" x14ac:dyDescent="0.25">
      <c r="A1152" s="230" t="s">
        <v>8700</v>
      </c>
      <c r="B1152" s="230">
        <v>2027</v>
      </c>
      <c r="C1152" s="230" t="s">
        <v>5854</v>
      </c>
      <c r="D1152" s="230">
        <v>2013.0608999999999</v>
      </c>
      <c r="E1152" s="230" t="s">
        <v>65</v>
      </c>
      <c r="F1152" s="230" t="s">
        <v>2793</v>
      </c>
      <c r="G1152" s="230" t="s">
        <v>2794</v>
      </c>
      <c r="H1152" s="230" t="s">
        <v>2792</v>
      </c>
      <c r="I1152" s="230" t="s">
        <v>49</v>
      </c>
      <c r="J1152" s="230" t="s">
        <v>51</v>
      </c>
      <c r="K1152" s="230" t="s">
        <v>26</v>
      </c>
      <c r="L1152" s="230" t="s">
        <v>2792</v>
      </c>
      <c r="M1152" s="230" t="s">
        <v>6286</v>
      </c>
      <c r="N1152" s="230" t="s">
        <v>26</v>
      </c>
      <c r="Q1152" s="230">
        <f>VLOOKUP(M1152,LocID!$B$2:$I$1995,8, FALSE)</f>
        <v>418</v>
      </c>
    </row>
    <row r="1153" spans="1:17" x14ac:dyDescent="0.25">
      <c r="A1153" s="230" t="s">
        <v>8701</v>
      </c>
      <c r="B1153" s="230">
        <v>2028</v>
      </c>
      <c r="C1153" s="230" t="s">
        <v>5854</v>
      </c>
      <c r="D1153" s="230">
        <v>2013.027</v>
      </c>
      <c r="E1153" s="230" t="s">
        <v>65</v>
      </c>
      <c r="F1153" s="230" t="s">
        <v>1720</v>
      </c>
      <c r="G1153" s="230" t="s">
        <v>1721</v>
      </c>
      <c r="H1153" s="230" t="s">
        <v>1719</v>
      </c>
      <c r="I1153" s="230" t="s">
        <v>1475</v>
      </c>
      <c r="J1153" s="230" t="s">
        <v>245</v>
      </c>
      <c r="K1153" s="230" t="s">
        <v>23</v>
      </c>
      <c r="L1153" s="230" t="s">
        <v>1719</v>
      </c>
      <c r="M1153" s="230" t="s">
        <v>6158</v>
      </c>
      <c r="N1153" s="230" t="s">
        <v>23</v>
      </c>
      <c r="Q1153" s="230">
        <f>VLOOKUP(M1153,LocID!$B$2:$I$1995,8, FALSE)</f>
        <v>281</v>
      </c>
    </row>
    <row r="1154" spans="1:17" x14ac:dyDescent="0.25">
      <c r="A1154" s="230" t="s">
        <v>8702</v>
      </c>
      <c r="B1154" s="230">
        <v>2029</v>
      </c>
      <c r="C1154" s="230" t="s">
        <v>5854</v>
      </c>
      <c r="D1154" s="230">
        <v>2013.0858000000001</v>
      </c>
      <c r="E1154" s="230" t="s">
        <v>65</v>
      </c>
      <c r="F1154" s="230" t="s">
        <v>2806</v>
      </c>
      <c r="G1154" s="230" t="s">
        <v>2807</v>
      </c>
      <c r="H1154" s="230" t="s">
        <v>2805</v>
      </c>
      <c r="I1154" s="230" t="s">
        <v>76</v>
      </c>
      <c r="J1154" s="230" t="s">
        <v>77</v>
      </c>
      <c r="K1154" s="230" t="s">
        <v>23</v>
      </c>
      <c r="L1154" s="230" t="s">
        <v>2805</v>
      </c>
      <c r="M1154" s="230" t="s">
        <v>6289</v>
      </c>
      <c r="N1154" s="230" t="s">
        <v>23</v>
      </c>
      <c r="Q1154" s="230">
        <f>VLOOKUP(M1154,LocID!$B$2:$I$1995,8, FALSE)</f>
        <v>421</v>
      </c>
    </row>
    <row r="1155" spans="1:17" x14ac:dyDescent="0.25">
      <c r="A1155" s="230" t="s">
        <v>6915</v>
      </c>
      <c r="B1155" s="230">
        <v>203</v>
      </c>
      <c r="C1155" s="230" t="s">
        <v>5854</v>
      </c>
      <c r="D1155" s="230">
        <v>2015.0954999999999</v>
      </c>
      <c r="E1155" s="230" t="s">
        <v>138</v>
      </c>
      <c r="F1155" s="230" t="s">
        <v>4349</v>
      </c>
      <c r="G1155" s="230" t="s">
        <v>4328</v>
      </c>
      <c r="H1155" s="230" t="s">
        <v>2997</v>
      </c>
      <c r="I1155" s="230" t="s">
        <v>2996</v>
      </c>
      <c r="J1155" s="230" t="s">
        <v>51</v>
      </c>
      <c r="K1155" s="230" t="s">
        <v>26</v>
      </c>
      <c r="L1155" s="230" t="s">
        <v>2997</v>
      </c>
      <c r="M1155" s="230" t="s">
        <v>4536</v>
      </c>
      <c r="N1155" s="230" t="s">
        <v>26</v>
      </c>
      <c r="Q1155" s="230">
        <f>VLOOKUP(M1155,LocID!$B$2:$I$1995,8, FALSE)</f>
        <v>447</v>
      </c>
    </row>
    <row r="1156" spans="1:17" x14ac:dyDescent="0.25">
      <c r="A1156" s="230" t="s">
        <v>8703</v>
      </c>
      <c r="B1156" s="230">
        <v>2030</v>
      </c>
      <c r="C1156" s="230" t="s">
        <v>5854</v>
      </c>
      <c r="D1156" s="230">
        <v>2013.0625</v>
      </c>
      <c r="E1156" s="230" t="s">
        <v>65</v>
      </c>
      <c r="F1156" s="230" t="s">
        <v>3469</v>
      </c>
      <c r="G1156" s="230" t="s">
        <v>3401</v>
      </c>
      <c r="H1156" s="230" t="s">
        <v>3294</v>
      </c>
      <c r="I1156" s="230" t="s">
        <v>76</v>
      </c>
      <c r="J1156" s="230" t="s">
        <v>77</v>
      </c>
      <c r="K1156" s="230" t="s">
        <v>98</v>
      </c>
      <c r="L1156" s="230" t="s">
        <v>3294</v>
      </c>
      <c r="M1156" s="230" t="s">
        <v>4526</v>
      </c>
      <c r="N1156" s="230" t="s">
        <v>98</v>
      </c>
      <c r="Q1156" s="230">
        <f>VLOOKUP(M1156,LocID!$B$2:$I$1995,8, FALSE)</f>
        <v>489</v>
      </c>
    </row>
    <row r="1157" spans="1:17" x14ac:dyDescent="0.25">
      <c r="A1157" s="230" t="s">
        <v>8704</v>
      </c>
      <c r="B1157" s="230">
        <v>2031</v>
      </c>
      <c r="C1157" s="230" t="s">
        <v>5854</v>
      </c>
      <c r="D1157" s="230">
        <v>2013.0535</v>
      </c>
      <c r="E1157" s="230" t="s">
        <v>65</v>
      </c>
      <c r="F1157" s="230" t="s">
        <v>2918</v>
      </c>
      <c r="G1157" s="230" t="s">
        <v>2919</v>
      </c>
      <c r="H1157" s="230" t="s">
        <v>2908</v>
      </c>
      <c r="I1157" s="230" t="s">
        <v>380</v>
      </c>
      <c r="J1157" s="230" t="s">
        <v>51</v>
      </c>
      <c r="K1157" s="230" t="s">
        <v>23</v>
      </c>
      <c r="L1157" s="230" t="s">
        <v>2908</v>
      </c>
      <c r="M1157" s="230" t="s">
        <v>6299</v>
      </c>
      <c r="N1157" s="230" t="s">
        <v>23</v>
      </c>
      <c r="Q1157" s="230">
        <f>VLOOKUP(M1157,LocID!$B$2:$I$1995,8, FALSE)</f>
        <v>431</v>
      </c>
    </row>
    <row r="1158" spans="1:17" x14ac:dyDescent="0.25">
      <c r="A1158" s="230" t="s">
        <v>8705</v>
      </c>
      <c r="B1158" s="230">
        <v>2032</v>
      </c>
      <c r="C1158" s="230" t="s">
        <v>5854</v>
      </c>
      <c r="D1158" s="230">
        <v>2013.0079000000001</v>
      </c>
      <c r="E1158" s="230" t="s">
        <v>65</v>
      </c>
      <c r="F1158" s="230" t="s">
        <v>3007</v>
      </c>
      <c r="G1158" s="230" t="s">
        <v>3006</v>
      </c>
      <c r="H1158" s="230" t="s">
        <v>3002</v>
      </c>
      <c r="I1158" s="230" t="s">
        <v>1475</v>
      </c>
      <c r="J1158" s="230" t="s">
        <v>245</v>
      </c>
      <c r="K1158" s="230" t="s">
        <v>23</v>
      </c>
      <c r="L1158" s="230" t="s">
        <v>3002</v>
      </c>
      <c r="M1158" s="230" t="s">
        <v>6312</v>
      </c>
      <c r="N1158" s="230" t="s">
        <v>23</v>
      </c>
      <c r="Q1158" s="230">
        <f>VLOOKUP(M1158,LocID!$B$2:$I$1995,8, FALSE)</f>
        <v>448</v>
      </c>
    </row>
    <row r="1159" spans="1:17" x14ac:dyDescent="0.25">
      <c r="A1159" s="230" t="s">
        <v>8706</v>
      </c>
      <c r="B1159" s="230">
        <v>2033</v>
      </c>
      <c r="C1159" s="230" t="s">
        <v>5854</v>
      </c>
      <c r="D1159" s="230">
        <v>2013.0769</v>
      </c>
      <c r="E1159" s="230" t="s">
        <v>65</v>
      </c>
      <c r="F1159" s="230" t="s">
        <v>2962</v>
      </c>
      <c r="G1159" s="230" t="s">
        <v>2960</v>
      </c>
      <c r="H1159" s="230" t="s">
        <v>2961</v>
      </c>
      <c r="I1159" s="230" t="s">
        <v>76</v>
      </c>
      <c r="J1159" s="230" t="s">
        <v>77</v>
      </c>
      <c r="K1159" s="230" t="s">
        <v>52</v>
      </c>
      <c r="L1159" s="230" t="s">
        <v>2961</v>
      </c>
      <c r="M1159" s="230" t="s">
        <v>6305</v>
      </c>
      <c r="N1159" s="230" t="s">
        <v>52</v>
      </c>
      <c r="Q1159" s="230">
        <f>VLOOKUP(M1159,LocID!$B$2:$I$1995,8, FALSE)</f>
        <v>439</v>
      </c>
    </row>
    <row r="1160" spans="1:17" x14ac:dyDescent="0.25">
      <c r="A1160" s="230" t="s">
        <v>8707</v>
      </c>
      <c r="B1160" s="230">
        <v>2034</v>
      </c>
      <c r="C1160" s="230" t="s">
        <v>5854</v>
      </c>
      <c r="D1160" s="230">
        <v>2013.0544</v>
      </c>
      <c r="E1160" s="230" t="s">
        <v>65</v>
      </c>
      <c r="F1160" s="230" t="s">
        <v>3827</v>
      </c>
      <c r="G1160" s="230" t="s">
        <v>3812</v>
      </c>
      <c r="H1160" s="230" t="s">
        <v>3750</v>
      </c>
      <c r="I1160" s="230" t="s">
        <v>261</v>
      </c>
      <c r="J1160" s="230" t="s">
        <v>123</v>
      </c>
      <c r="K1160" s="230" t="s">
        <v>23</v>
      </c>
      <c r="L1160" s="230" t="s">
        <v>3750</v>
      </c>
      <c r="M1160" s="230" t="s">
        <v>4530</v>
      </c>
      <c r="N1160" s="230" t="s">
        <v>23</v>
      </c>
      <c r="Q1160" s="230">
        <f>VLOOKUP(M1160,LocID!$B$2:$I$1995,8, FALSE)</f>
        <v>513</v>
      </c>
    </row>
    <row r="1161" spans="1:17" x14ac:dyDescent="0.25">
      <c r="A1161" s="230" t="s">
        <v>8708</v>
      </c>
      <c r="B1161" s="230">
        <v>2035</v>
      </c>
      <c r="C1161" s="230" t="s">
        <v>5854</v>
      </c>
      <c r="D1161" s="230">
        <v>2013.0277000000001</v>
      </c>
      <c r="E1161" s="230" t="s">
        <v>65</v>
      </c>
      <c r="F1161" s="230" t="s">
        <v>3157</v>
      </c>
      <c r="G1161" s="230" t="s">
        <v>3138</v>
      </c>
      <c r="H1161" s="230" t="s">
        <v>3123</v>
      </c>
      <c r="I1161" s="230" t="s">
        <v>76</v>
      </c>
      <c r="J1161" s="230" t="s">
        <v>77</v>
      </c>
      <c r="K1161" s="230" t="s">
        <v>72</v>
      </c>
      <c r="L1161" s="230" t="s">
        <v>3123</v>
      </c>
      <c r="M1161" s="230" t="s">
        <v>4524</v>
      </c>
      <c r="N1161" s="230" t="s">
        <v>3934</v>
      </c>
      <c r="O1161" s="230">
        <v>2</v>
      </c>
      <c r="Q1161" s="230">
        <f>VLOOKUP(M1161,LocID!$B$2:$I$1995,8, FALSE)</f>
        <v>473</v>
      </c>
    </row>
    <row r="1162" spans="1:17" x14ac:dyDescent="0.25">
      <c r="A1162" s="230" t="s">
        <v>8708</v>
      </c>
      <c r="B1162" s="230">
        <v>2035</v>
      </c>
      <c r="C1162" s="230" t="s">
        <v>5854</v>
      </c>
      <c r="D1162" s="230">
        <v>2013.0277000000001</v>
      </c>
      <c r="E1162" s="230" t="s">
        <v>65</v>
      </c>
      <c r="F1162" s="230" t="s">
        <v>3157</v>
      </c>
      <c r="G1162" s="230" t="s">
        <v>3138</v>
      </c>
      <c r="H1162" s="230" t="s">
        <v>3123</v>
      </c>
      <c r="I1162" s="230" t="s">
        <v>76</v>
      </c>
      <c r="J1162" s="230" t="s">
        <v>77</v>
      </c>
      <c r="K1162" s="230" t="s">
        <v>72</v>
      </c>
      <c r="L1162" s="230" t="s">
        <v>3123</v>
      </c>
      <c r="M1162" s="230" t="s">
        <v>4524</v>
      </c>
      <c r="N1162" s="230" t="s">
        <v>23</v>
      </c>
      <c r="O1162" s="230">
        <v>1</v>
      </c>
      <c r="Q1162" s="230">
        <f>VLOOKUP(M1162,LocID!$B$2:$I$1995,8, FALSE)</f>
        <v>473</v>
      </c>
    </row>
    <row r="1163" spans="1:17" x14ac:dyDescent="0.25">
      <c r="A1163" s="230" t="s">
        <v>8709</v>
      </c>
      <c r="B1163" s="230">
        <v>2036</v>
      </c>
      <c r="C1163" s="230" t="s">
        <v>5854</v>
      </c>
      <c r="D1163" s="230">
        <v>2013.0513000000001</v>
      </c>
      <c r="E1163" s="230" t="s">
        <v>65</v>
      </c>
      <c r="F1163" s="230" t="s">
        <v>3255</v>
      </c>
      <c r="G1163" s="230" t="s">
        <v>3244</v>
      </c>
      <c r="H1163" s="230" t="s">
        <v>3240</v>
      </c>
      <c r="I1163" s="230" t="s">
        <v>76</v>
      </c>
      <c r="J1163" s="230" t="s">
        <v>77</v>
      </c>
      <c r="K1163" s="230" t="s">
        <v>98</v>
      </c>
      <c r="L1163" s="230" t="s">
        <v>3240</v>
      </c>
      <c r="M1163" s="230" t="s">
        <v>6342</v>
      </c>
      <c r="N1163" s="230" t="s">
        <v>98</v>
      </c>
      <c r="Q1163" s="230">
        <f>VLOOKUP(M1163,LocID!$B$2:$I$1995,8, FALSE)</f>
        <v>485</v>
      </c>
    </row>
    <row r="1164" spans="1:17" x14ac:dyDescent="0.25">
      <c r="A1164" s="230" t="s">
        <v>8710</v>
      </c>
      <c r="B1164" s="230">
        <v>2037</v>
      </c>
      <c r="C1164" s="230" t="s">
        <v>5854</v>
      </c>
      <c r="D1164" s="230">
        <v>2013.0464999999999</v>
      </c>
      <c r="E1164" s="230" t="s">
        <v>65</v>
      </c>
      <c r="F1164" s="230" t="s">
        <v>3470</v>
      </c>
      <c r="G1164" s="230" t="s">
        <v>3471</v>
      </c>
      <c r="H1164" s="230" t="s">
        <v>3294</v>
      </c>
      <c r="I1164" s="230" t="s">
        <v>76</v>
      </c>
      <c r="J1164" s="230" t="s">
        <v>77</v>
      </c>
      <c r="K1164" s="230" t="s">
        <v>23</v>
      </c>
      <c r="L1164" s="230" t="s">
        <v>3294</v>
      </c>
      <c r="M1164" s="230" t="s">
        <v>4526</v>
      </c>
      <c r="N1164" s="230" t="s">
        <v>23</v>
      </c>
      <c r="Q1164" s="230">
        <f>VLOOKUP(M1164,LocID!$B$2:$I$1995,8, FALSE)</f>
        <v>489</v>
      </c>
    </row>
    <row r="1165" spans="1:17" x14ac:dyDescent="0.25">
      <c r="A1165" s="230" t="s">
        <v>8711</v>
      </c>
      <c r="B1165" s="230">
        <v>2038</v>
      </c>
      <c r="C1165" s="230" t="s">
        <v>5854</v>
      </c>
      <c r="D1165" s="230">
        <v>2013.0504000000001</v>
      </c>
      <c r="E1165" s="230" t="s">
        <v>65</v>
      </c>
      <c r="F1165" s="230" t="s">
        <v>339</v>
      </c>
      <c r="G1165" s="230" t="s">
        <v>340</v>
      </c>
      <c r="H1165" s="230" t="s">
        <v>332</v>
      </c>
      <c r="I1165" s="230" t="s">
        <v>219</v>
      </c>
      <c r="J1165" s="230" t="s">
        <v>220</v>
      </c>
      <c r="K1165" s="230" t="s">
        <v>52</v>
      </c>
      <c r="L1165" s="230" t="s">
        <v>332</v>
      </c>
      <c r="M1165" s="230" t="s">
        <v>4497</v>
      </c>
      <c r="N1165" s="230" t="s">
        <v>52</v>
      </c>
      <c r="Q1165" s="230">
        <f>VLOOKUP(M1165,LocID!$B$2:$I$1995,8, FALSE)</f>
        <v>37</v>
      </c>
    </row>
    <row r="1166" spans="1:17" x14ac:dyDescent="0.25">
      <c r="A1166" s="230" t="s">
        <v>8712</v>
      </c>
      <c r="B1166" s="230">
        <v>2039</v>
      </c>
      <c r="C1166" s="230" t="s">
        <v>5854</v>
      </c>
      <c r="D1166" s="230">
        <v>2013.0397</v>
      </c>
      <c r="E1166" s="230" t="s">
        <v>65</v>
      </c>
      <c r="F1166" s="230" t="s">
        <v>3717</v>
      </c>
      <c r="G1166" s="230" t="s">
        <v>3695</v>
      </c>
      <c r="H1166" s="230" t="s">
        <v>3696</v>
      </c>
      <c r="I1166" s="230" t="s">
        <v>76</v>
      </c>
      <c r="J1166" s="230" t="s">
        <v>77</v>
      </c>
      <c r="K1166" s="230" t="s">
        <v>52</v>
      </c>
      <c r="L1166" s="230" t="s">
        <v>3696</v>
      </c>
      <c r="M1166" s="230" t="s">
        <v>4529</v>
      </c>
      <c r="N1166" s="230" t="s">
        <v>52</v>
      </c>
      <c r="Q1166" s="230">
        <f>VLOOKUP(M1166,LocID!$B$2:$I$1995,8, FALSE)</f>
        <v>506</v>
      </c>
    </row>
    <row r="1167" spans="1:17" x14ac:dyDescent="0.25">
      <c r="A1167" s="230" t="s">
        <v>8713</v>
      </c>
      <c r="B1167" s="230">
        <v>2040</v>
      </c>
      <c r="C1167" s="230" t="s">
        <v>5854</v>
      </c>
      <c r="D1167" s="230">
        <v>2013.0153</v>
      </c>
      <c r="E1167" s="230" t="s">
        <v>65</v>
      </c>
      <c r="F1167" s="230" t="s">
        <v>3736</v>
      </c>
      <c r="G1167" s="230" t="s">
        <v>3737</v>
      </c>
      <c r="H1167" s="230" t="s">
        <v>3738</v>
      </c>
      <c r="I1167" s="230" t="s">
        <v>20</v>
      </c>
      <c r="J1167" s="230" t="s">
        <v>740</v>
      </c>
      <c r="K1167" s="230" t="s">
        <v>23</v>
      </c>
      <c r="L1167" s="230" t="s">
        <v>3738</v>
      </c>
      <c r="M1167" s="230" t="s">
        <v>6363</v>
      </c>
      <c r="N1167" s="230" t="s">
        <v>23</v>
      </c>
      <c r="Q1167" s="230">
        <f>VLOOKUP(M1167,LocID!$B$2:$I$1995,8, FALSE)</f>
        <v>510</v>
      </c>
    </row>
    <row r="1168" spans="1:17" x14ac:dyDescent="0.25">
      <c r="A1168" s="230" t="s">
        <v>8714</v>
      </c>
      <c r="B1168" s="230">
        <v>2041</v>
      </c>
      <c r="C1168" s="230" t="s">
        <v>5854</v>
      </c>
      <c r="D1168" s="230">
        <v>2013.0681</v>
      </c>
      <c r="E1168" s="230" t="s">
        <v>65</v>
      </c>
      <c r="F1168" s="230" t="s">
        <v>979</v>
      </c>
      <c r="G1168" s="230" t="s">
        <v>977</v>
      </c>
      <c r="H1168" s="230" t="s">
        <v>973</v>
      </c>
      <c r="I1168" s="230" t="s">
        <v>60</v>
      </c>
      <c r="J1168" s="230" t="s">
        <v>61</v>
      </c>
      <c r="K1168" s="230" t="s">
        <v>26</v>
      </c>
      <c r="L1168" s="230" t="s">
        <v>973</v>
      </c>
      <c r="M1168" s="230" t="s">
        <v>6012</v>
      </c>
      <c r="N1168" s="230" t="s">
        <v>26</v>
      </c>
      <c r="Q1168" s="230">
        <f>VLOOKUP(M1168,LocID!$B$2:$I$1995,8, FALSE)</f>
        <v>120</v>
      </c>
    </row>
    <row r="1169" spans="1:17" x14ac:dyDescent="0.25">
      <c r="A1169" s="230" t="s">
        <v>8715</v>
      </c>
      <c r="B1169" s="230">
        <v>2042</v>
      </c>
      <c r="C1169" s="230" t="s">
        <v>5854</v>
      </c>
      <c r="D1169" s="230">
        <v>2013.0599</v>
      </c>
      <c r="E1169" s="230" t="s">
        <v>65</v>
      </c>
      <c r="F1169" s="230" t="s">
        <v>3554</v>
      </c>
      <c r="G1169" s="230" t="s">
        <v>3555</v>
      </c>
      <c r="H1169" s="230" t="s">
        <v>3531</v>
      </c>
      <c r="I1169" s="230" t="s">
        <v>76</v>
      </c>
      <c r="J1169" s="230" t="s">
        <v>77</v>
      </c>
      <c r="K1169" s="230" t="s">
        <v>23</v>
      </c>
      <c r="L1169" s="230" t="s">
        <v>3531</v>
      </c>
      <c r="M1169" s="230" t="s">
        <v>6348</v>
      </c>
      <c r="N1169" s="230" t="s">
        <v>23</v>
      </c>
      <c r="Q1169" s="230">
        <f>VLOOKUP(M1169,LocID!$B$2:$I$1995,8, FALSE)</f>
        <v>491</v>
      </c>
    </row>
    <row r="1170" spans="1:17" x14ac:dyDescent="0.25">
      <c r="A1170" s="230" t="s">
        <v>8716</v>
      </c>
      <c r="B1170" s="230">
        <v>2043</v>
      </c>
      <c r="C1170" s="230" t="s">
        <v>5854</v>
      </c>
      <c r="D1170" s="230">
        <v>2013.0531000000001</v>
      </c>
      <c r="E1170" s="230" t="s">
        <v>65</v>
      </c>
      <c r="F1170" s="230" t="s">
        <v>3876</v>
      </c>
      <c r="G1170" s="230" t="s">
        <v>3870</v>
      </c>
      <c r="H1170" s="230" t="s">
        <v>3871</v>
      </c>
      <c r="I1170" s="230" t="s">
        <v>49</v>
      </c>
      <c r="J1170" s="230" t="s">
        <v>51</v>
      </c>
      <c r="K1170" s="230" t="s">
        <v>23</v>
      </c>
      <c r="L1170" s="230" t="s">
        <v>3871</v>
      </c>
      <c r="M1170" s="230" t="s">
        <v>4531</v>
      </c>
      <c r="N1170" s="230" t="s">
        <v>23</v>
      </c>
      <c r="Q1170" s="230">
        <f>VLOOKUP(M1170,LocID!$B$2:$I$1995,8, FALSE)</f>
        <v>520</v>
      </c>
    </row>
    <row r="1171" spans="1:17" x14ac:dyDescent="0.25">
      <c r="A1171" s="230" t="s">
        <v>8717</v>
      </c>
      <c r="B1171" s="230">
        <v>2044</v>
      </c>
      <c r="C1171" s="230" t="s">
        <v>5854</v>
      </c>
      <c r="D1171" s="230">
        <v>2013.0163</v>
      </c>
      <c r="E1171" s="230" t="s">
        <v>65</v>
      </c>
      <c r="F1171" s="230" t="s">
        <v>3028</v>
      </c>
      <c r="G1171" s="230" t="s">
        <v>3025</v>
      </c>
      <c r="H1171" s="230" t="s">
        <v>3022</v>
      </c>
      <c r="I1171" s="230" t="s">
        <v>76</v>
      </c>
      <c r="J1171" s="230" t="s">
        <v>77</v>
      </c>
      <c r="K1171" s="230" t="s">
        <v>23</v>
      </c>
      <c r="L1171" s="230" t="s">
        <v>3022</v>
      </c>
      <c r="M1171" s="230" t="s">
        <v>6316</v>
      </c>
      <c r="N1171" s="230" t="s">
        <v>23</v>
      </c>
      <c r="Q1171" s="230">
        <f>VLOOKUP(M1171,LocID!$B$2:$I$1995,8, FALSE)</f>
        <v>451</v>
      </c>
    </row>
    <row r="1172" spans="1:17" x14ac:dyDescent="0.25">
      <c r="A1172" s="230" t="s">
        <v>8718</v>
      </c>
      <c r="B1172" s="230">
        <v>2045</v>
      </c>
      <c r="C1172" s="230" t="s">
        <v>5854</v>
      </c>
      <c r="D1172" s="230">
        <v>2013.0636999999999</v>
      </c>
      <c r="E1172" s="230" t="s">
        <v>65</v>
      </c>
      <c r="F1172" s="230" t="s">
        <v>1489</v>
      </c>
      <c r="G1172" s="230" t="s">
        <v>1490</v>
      </c>
      <c r="H1172" s="230" t="s">
        <v>1491</v>
      </c>
      <c r="I1172" s="230" t="s">
        <v>815</v>
      </c>
      <c r="J1172" s="230" t="s">
        <v>51</v>
      </c>
      <c r="K1172" s="230" t="s">
        <v>26</v>
      </c>
      <c r="L1172" s="230" t="s">
        <v>1491</v>
      </c>
      <c r="M1172" s="230" t="s">
        <v>6114</v>
      </c>
      <c r="N1172" s="230" t="s">
        <v>26</v>
      </c>
      <c r="Q1172" s="230">
        <f>VLOOKUP(M1172,LocID!$B$2:$I$1995,8, FALSE)</f>
        <v>233</v>
      </c>
    </row>
    <row r="1173" spans="1:17" x14ac:dyDescent="0.25">
      <c r="A1173" s="230" t="s">
        <v>8719</v>
      </c>
      <c r="B1173" s="230">
        <v>2046</v>
      </c>
      <c r="C1173" s="230" t="s">
        <v>5854</v>
      </c>
      <c r="D1173" s="230">
        <v>2013.0608</v>
      </c>
      <c r="E1173" s="230" t="s">
        <v>65</v>
      </c>
      <c r="F1173" s="230" t="s">
        <v>3008</v>
      </c>
      <c r="G1173" s="230" t="s">
        <v>3001</v>
      </c>
      <c r="H1173" s="230" t="s">
        <v>3002</v>
      </c>
      <c r="I1173" s="230" t="s">
        <v>1475</v>
      </c>
      <c r="J1173" s="230" t="s">
        <v>245</v>
      </c>
      <c r="K1173" s="230" t="s">
        <v>52</v>
      </c>
      <c r="L1173" s="230" t="s">
        <v>3002</v>
      </c>
      <c r="M1173" s="230" t="s">
        <v>6312</v>
      </c>
      <c r="N1173" s="230" t="s">
        <v>52</v>
      </c>
      <c r="Q1173" s="230">
        <f>VLOOKUP(M1173,LocID!$B$2:$I$1995,8, FALSE)</f>
        <v>448</v>
      </c>
    </row>
    <row r="1174" spans="1:17" x14ac:dyDescent="0.25">
      <c r="A1174" s="230" t="s">
        <v>8720</v>
      </c>
      <c r="B1174" s="230">
        <v>2047</v>
      </c>
      <c r="C1174" s="230" t="s">
        <v>5854</v>
      </c>
      <c r="D1174" s="230">
        <v>2013.0553</v>
      </c>
      <c r="E1174" s="230" t="s">
        <v>65</v>
      </c>
      <c r="F1174" s="230" t="s">
        <v>4052</v>
      </c>
      <c r="G1174" s="230" t="s">
        <v>4046</v>
      </c>
      <c r="H1174" s="230" t="s">
        <v>4047</v>
      </c>
      <c r="I1174" s="230" t="s">
        <v>261</v>
      </c>
      <c r="J1174" s="230" t="s">
        <v>123</v>
      </c>
      <c r="K1174" s="230" t="s">
        <v>52</v>
      </c>
      <c r="L1174" s="230" t="s">
        <v>4047</v>
      </c>
      <c r="M1174" s="230" t="s">
        <v>6392</v>
      </c>
      <c r="N1174" s="230" t="s">
        <v>52</v>
      </c>
      <c r="Q1174" s="230">
        <f>VLOOKUP(M1174,LocID!$B$2:$I$1995,8, FALSE)</f>
        <v>545</v>
      </c>
    </row>
    <row r="1175" spans="1:17" x14ac:dyDescent="0.25">
      <c r="A1175" s="230" t="s">
        <v>8721</v>
      </c>
      <c r="B1175" s="230">
        <v>2048</v>
      </c>
      <c r="C1175" s="230" t="s">
        <v>5854</v>
      </c>
      <c r="D1175" s="230">
        <v>2012.9069999999999</v>
      </c>
      <c r="E1175" s="230" t="s">
        <v>65</v>
      </c>
      <c r="F1175" s="230" t="s">
        <v>3281</v>
      </c>
      <c r="G1175" s="230" t="s">
        <v>3282</v>
      </c>
      <c r="H1175" s="230" t="s">
        <v>3272</v>
      </c>
      <c r="I1175" s="230" t="s">
        <v>76</v>
      </c>
      <c r="J1175" s="230" t="s">
        <v>77</v>
      </c>
      <c r="K1175" s="230" t="s">
        <v>98</v>
      </c>
      <c r="L1175" s="230" t="s">
        <v>3272</v>
      </c>
      <c r="M1175" s="230" t="s">
        <v>6344</v>
      </c>
      <c r="N1175" s="230" t="s">
        <v>98</v>
      </c>
      <c r="Q1175" s="230">
        <f>VLOOKUP(M1175,LocID!$B$2:$I$1995,8, FALSE)</f>
        <v>487</v>
      </c>
    </row>
    <row r="1176" spans="1:17" x14ac:dyDescent="0.25">
      <c r="A1176" s="230" t="s">
        <v>8722</v>
      </c>
      <c r="B1176" s="230">
        <v>2049</v>
      </c>
      <c r="C1176" s="230" t="s">
        <v>5854</v>
      </c>
      <c r="D1176" s="230">
        <v>2013.0821000000001</v>
      </c>
      <c r="E1176" s="230" t="s">
        <v>65</v>
      </c>
      <c r="F1176" s="230" t="s">
        <v>2761</v>
      </c>
      <c r="G1176" s="230" t="s">
        <v>2760</v>
      </c>
      <c r="H1176" s="230" t="s">
        <v>2758</v>
      </c>
      <c r="I1176" s="230" t="s">
        <v>156</v>
      </c>
      <c r="J1176" s="230" t="s">
        <v>51</v>
      </c>
      <c r="K1176" s="230" t="s">
        <v>23</v>
      </c>
      <c r="L1176" s="230" t="s">
        <v>2758</v>
      </c>
      <c r="M1176" s="230" t="s">
        <v>6281</v>
      </c>
      <c r="N1176" s="230" t="s">
        <v>23</v>
      </c>
      <c r="Q1176" s="230">
        <f>VLOOKUP(M1176,LocID!$B$2:$I$1995,8, FALSE)</f>
        <v>413</v>
      </c>
    </row>
    <row r="1177" spans="1:17" x14ac:dyDescent="0.25">
      <c r="A1177" s="230" t="s">
        <v>6916</v>
      </c>
      <c r="B1177" s="230">
        <v>205</v>
      </c>
      <c r="C1177" s="230" t="s">
        <v>5854</v>
      </c>
      <c r="D1177" s="230">
        <v>2015.0980999999999</v>
      </c>
      <c r="E1177" s="230" t="s">
        <v>138</v>
      </c>
      <c r="F1177" s="230" t="s">
        <v>1987</v>
      </c>
      <c r="G1177" s="230" t="s">
        <v>1988</v>
      </c>
      <c r="H1177" s="230" t="s">
        <v>1972</v>
      </c>
      <c r="I1177" s="230" t="s">
        <v>865</v>
      </c>
      <c r="J1177" s="230" t="s">
        <v>220</v>
      </c>
      <c r="K1177" s="230" t="s">
        <v>52</v>
      </c>
      <c r="L1177" s="230" t="s">
        <v>1972</v>
      </c>
      <c r="M1177" s="230" t="s">
        <v>6199</v>
      </c>
      <c r="N1177" s="230" t="s">
        <v>52</v>
      </c>
      <c r="Q1177" s="230">
        <f>VLOOKUP(M1177,LocID!$B$2:$I$1995,8, FALSE)</f>
        <v>323</v>
      </c>
    </row>
    <row r="1178" spans="1:17" x14ac:dyDescent="0.25">
      <c r="A1178" s="230" t="s">
        <v>8723</v>
      </c>
      <c r="B1178" s="230">
        <v>2050</v>
      </c>
      <c r="C1178" s="230" t="s">
        <v>5854</v>
      </c>
      <c r="D1178" s="230">
        <v>2013.0617</v>
      </c>
      <c r="E1178" s="230" t="s">
        <v>65</v>
      </c>
      <c r="F1178" s="230" t="s">
        <v>1653</v>
      </c>
      <c r="G1178" s="230" t="s">
        <v>4175</v>
      </c>
      <c r="H1178" s="230" t="s">
        <v>4176</v>
      </c>
      <c r="I1178" s="230" t="s">
        <v>76</v>
      </c>
      <c r="J1178" s="230" t="s">
        <v>77</v>
      </c>
      <c r="K1178" s="230" t="s">
        <v>52</v>
      </c>
      <c r="L1178" s="230" t="s">
        <v>4176</v>
      </c>
      <c r="M1178" s="230" t="s">
        <v>6419</v>
      </c>
      <c r="N1178" s="230" t="s">
        <v>52</v>
      </c>
      <c r="Q1178" s="230">
        <f>VLOOKUP(M1178,LocID!$B$2:$I$1995,8, FALSE)</f>
        <v>573</v>
      </c>
    </row>
    <row r="1179" spans="1:17" x14ac:dyDescent="0.25">
      <c r="A1179" s="230" t="s">
        <v>8724</v>
      </c>
      <c r="B1179" s="230">
        <v>2051</v>
      </c>
      <c r="C1179" s="230" t="s">
        <v>5854</v>
      </c>
      <c r="D1179" s="230">
        <v>2013.0630000000001</v>
      </c>
      <c r="E1179" s="230" t="s">
        <v>65</v>
      </c>
      <c r="F1179" s="230" t="s">
        <v>2097</v>
      </c>
      <c r="G1179" s="230" t="s">
        <v>2098</v>
      </c>
      <c r="H1179" s="230" t="s">
        <v>2090</v>
      </c>
      <c r="I1179" s="230" t="s">
        <v>501</v>
      </c>
      <c r="J1179" s="230" t="s">
        <v>245</v>
      </c>
      <c r="K1179" s="230" t="s">
        <v>52</v>
      </c>
      <c r="L1179" s="230" t="s">
        <v>2090</v>
      </c>
      <c r="M1179" s="230" t="s">
        <v>6215</v>
      </c>
      <c r="N1179" s="230" t="s">
        <v>52</v>
      </c>
      <c r="Q1179" s="230">
        <f>VLOOKUP(M1179,LocID!$B$2:$I$1995,8, FALSE)</f>
        <v>340</v>
      </c>
    </row>
    <row r="1180" spans="1:17" x14ac:dyDescent="0.25">
      <c r="A1180" s="230" t="s">
        <v>8725</v>
      </c>
      <c r="B1180" s="230">
        <v>2052</v>
      </c>
      <c r="C1180" s="230" t="s">
        <v>5854</v>
      </c>
      <c r="D1180" s="230">
        <v>2013.0746999999999</v>
      </c>
      <c r="E1180" s="230" t="s">
        <v>65</v>
      </c>
      <c r="F1180" s="230" t="s">
        <v>103</v>
      </c>
      <c r="G1180" s="230" t="s">
        <v>100</v>
      </c>
      <c r="H1180" s="230" t="s">
        <v>101</v>
      </c>
      <c r="I1180" s="230" t="s">
        <v>76</v>
      </c>
      <c r="J1180" s="230" t="s">
        <v>77</v>
      </c>
      <c r="K1180" s="230" t="s">
        <v>72</v>
      </c>
      <c r="L1180" s="230" t="s">
        <v>101</v>
      </c>
      <c r="M1180" s="230" t="s">
        <v>4496</v>
      </c>
      <c r="N1180" s="230" t="s">
        <v>3934</v>
      </c>
      <c r="O1180" s="230">
        <v>2</v>
      </c>
      <c r="Q1180" s="230">
        <f>VLOOKUP(M1180,LocID!$B$2:$I$1995,8, FALSE)</f>
        <v>7</v>
      </c>
    </row>
    <row r="1181" spans="1:17" x14ac:dyDescent="0.25">
      <c r="A1181" s="230" t="s">
        <v>8725</v>
      </c>
      <c r="B1181" s="230">
        <v>2052</v>
      </c>
      <c r="C1181" s="230" t="s">
        <v>5854</v>
      </c>
      <c r="D1181" s="230">
        <v>2013.0746999999999</v>
      </c>
      <c r="E1181" s="230" t="s">
        <v>65</v>
      </c>
      <c r="F1181" s="230" t="s">
        <v>103</v>
      </c>
      <c r="G1181" s="230" t="s">
        <v>100</v>
      </c>
      <c r="H1181" s="230" t="s">
        <v>101</v>
      </c>
      <c r="I1181" s="230" t="s">
        <v>76</v>
      </c>
      <c r="J1181" s="230" t="s">
        <v>77</v>
      </c>
      <c r="K1181" s="230" t="s">
        <v>72</v>
      </c>
      <c r="L1181" s="230" t="s">
        <v>101</v>
      </c>
      <c r="M1181" s="230" t="s">
        <v>4496</v>
      </c>
      <c r="N1181" s="230" t="s">
        <v>23</v>
      </c>
      <c r="O1181" s="230">
        <v>1</v>
      </c>
      <c r="Q1181" s="230">
        <f>VLOOKUP(M1181,LocID!$B$2:$I$1995,8, FALSE)</f>
        <v>7</v>
      </c>
    </row>
    <row r="1182" spans="1:17" x14ac:dyDescent="0.25">
      <c r="A1182" s="230" t="s">
        <v>8726</v>
      </c>
      <c r="B1182" s="230">
        <v>2053</v>
      </c>
      <c r="C1182" s="230" t="s">
        <v>5854</v>
      </c>
      <c r="D1182" s="230">
        <v>2013.0382</v>
      </c>
      <c r="E1182" s="230" t="s">
        <v>65</v>
      </c>
      <c r="F1182" s="230" t="s">
        <v>4150</v>
      </c>
      <c r="G1182" s="230" t="s">
        <v>4141</v>
      </c>
      <c r="H1182" s="230" t="s">
        <v>4142</v>
      </c>
      <c r="I1182" s="230" t="s">
        <v>76</v>
      </c>
      <c r="J1182" s="230" t="s">
        <v>77</v>
      </c>
      <c r="K1182" s="230" t="s">
        <v>26</v>
      </c>
      <c r="L1182" s="230" t="s">
        <v>4142</v>
      </c>
      <c r="M1182" s="230" t="s">
        <v>6415</v>
      </c>
      <c r="N1182" s="230" t="s">
        <v>26</v>
      </c>
      <c r="Q1182" s="230">
        <f>VLOOKUP(M1182,LocID!$B$2:$I$1995,8, FALSE)</f>
        <v>569</v>
      </c>
    </row>
    <row r="1183" spans="1:17" x14ac:dyDescent="0.25">
      <c r="A1183" s="230" t="s">
        <v>8727</v>
      </c>
      <c r="B1183" s="230">
        <v>2054</v>
      </c>
      <c r="C1183" s="230" t="s">
        <v>5854</v>
      </c>
      <c r="D1183" s="230">
        <v>2013.0497</v>
      </c>
      <c r="E1183" s="230" t="s">
        <v>65</v>
      </c>
      <c r="F1183" s="230" t="s">
        <v>4155</v>
      </c>
      <c r="G1183" s="230" t="s">
        <v>4156</v>
      </c>
      <c r="H1183" s="230" t="s">
        <v>4157</v>
      </c>
      <c r="I1183" s="230" t="s">
        <v>808</v>
      </c>
      <c r="J1183" s="230" t="s">
        <v>61</v>
      </c>
      <c r="K1183" s="230" t="s">
        <v>52</v>
      </c>
      <c r="L1183" s="230" t="s">
        <v>4157</v>
      </c>
      <c r="M1183" s="230" t="s">
        <v>6416</v>
      </c>
      <c r="N1183" s="230" t="s">
        <v>52</v>
      </c>
      <c r="Q1183" s="230">
        <f>VLOOKUP(M1183,LocID!$B$2:$I$1995,8, FALSE)</f>
        <v>570</v>
      </c>
    </row>
    <row r="1184" spans="1:17" x14ac:dyDescent="0.25">
      <c r="A1184" s="230" t="s">
        <v>8728</v>
      </c>
      <c r="B1184" s="230">
        <v>2055</v>
      </c>
      <c r="C1184" s="230" t="s">
        <v>5854</v>
      </c>
      <c r="D1184" s="230">
        <v>2013.0813000000001</v>
      </c>
      <c r="E1184" s="230" t="s">
        <v>112</v>
      </c>
      <c r="F1184" s="230" t="s">
        <v>1589</v>
      </c>
      <c r="G1184" s="230" t="s">
        <v>1589</v>
      </c>
      <c r="H1184" s="230" t="s">
        <v>1586</v>
      </c>
      <c r="I1184" s="230" t="s">
        <v>165</v>
      </c>
      <c r="J1184" s="230" t="s">
        <v>161</v>
      </c>
      <c r="K1184" s="230" t="s">
        <v>52</v>
      </c>
      <c r="L1184" s="230" t="s">
        <v>1586</v>
      </c>
      <c r="M1184" s="230" t="s">
        <v>6127</v>
      </c>
      <c r="N1184" s="230" t="s">
        <v>52</v>
      </c>
      <c r="Q1184" s="230">
        <f>VLOOKUP(M1184,LocID!$B$2:$I$1995,8, FALSE)</f>
        <v>249</v>
      </c>
    </row>
    <row r="1185" spans="1:17" x14ac:dyDescent="0.25">
      <c r="A1185" s="230" t="s">
        <v>8729</v>
      </c>
      <c r="B1185" s="230">
        <v>2056</v>
      </c>
      <c r="C1185" s="230" t="s">
        <v>5854</v>
      </c>
      <c r="D1185" s="230">
        <v>2013.1123</v>
      </c>
      <c r="E1185" s="230" t="s">
        <v>112</v>
      </c>
      <c r="F1185" s="230" t="s">
        <v>1119</v>
      </c>
      <c r="G1185" s="230" t="s">
        <v>1120</v>
      </c>
      <c r="H1185" s="230" t="s">
        <v>1099</v>
      </c>
      <c r="I1185" s="230" t="s">
        <v>244</v>
      </c>
      <c r="J1185" s="230" t="s">
        <v>245</v>
      </c>
      <c r="K1185" s="230" t="s">
        <v>26</v>
      </c>
      <c r="L1185" s="230" t="s">
        <v>1099</v>
      </c>
      <c r="M1185" s="230" t="s">
        <v>6039</v>
      </c>
      <c r="N1185" s="230" t="s">
        <v>26</v>
      </c>
      <c r="Q1185" s="230">
        <f>VLOOKUP(M1185,LocID!$B$2:$I$1995,8, FALSE)</f>
        <v>148</v>
      </c>
    </row>
    <row r="1186" spans="1:17" x14ac:dyDescent="0.25">
      <c r="A1186" s="230" t="s">
        <v>8730</v>
      </c>
      <c r="B1186" s="230">
        <v>2059</v>
      </c>
      <c r="C1186" s="230" t="s">
        <v>5854</v>
      </c>
      <c r="D1186" s="230">
        <v>2013.0565999999999</v>
      </c>
      <c r="E1186" s="230" t="s">
        <v>112</v>
      </c>
      <c r="F1186" s="230" t="s">
        <v>1554</v>
      </c>
      <c r="G1186" s="230" t="s">
        <v>1555</v>
      </c>
      <c r="H1186" s="230" t="s">
        <v>1092</v>
      </c>
      <c r="I1186" s="230" t="s">
        <v>20</v>
      </c>
      <c r="J1186" s="230" t="s">
        <v>22</v>
      </c>
      <c r="K1186" s="230" t="s">
        <v>23</v>
      </c>
      <c r="L1186" s="230" t="s">
        <v>1092</v>
      </c>
      <c r="M1186" s="230" t="s">
        <v>6121</v>
      </c>
      <c r="N1186" s="230" t="s">
        <v>23</v>
      </c>
      <c r="Q1186" s="230">
        <f>VLOOKUP(M1186,LocID!$B$2:$I$1995,8, FALSE)</f>
        <v>242</v>
      </c>
    </row>
    <row r="1187" spans="1:17" x14ac:dyDescent="0.25">
      <c r="A1187" s="230" t="s">
        <v>6917</v>
      </c>
      <c r="B1187" s="230">
        <v>206</v>
      </c>
      <c r="C1187" s="230" t="s">
        <v>5854</v>
      </c>
      <c r="D1187" s="230">
        <v>2015.1007</v>
      </c>
      <c r="E1187" s="230" t="s">
        <v>138</v>
      </c>
      <c r="F1187" s="230" t="s">
        <v>360</v>
      </c>
      <c r="G1187" s="230" t="s">
        <v>361</v>
      </c>
      <c r="H1187" s="230" t="s">
        <v>354</v>
      </c>
      <c r="I1187" s="230" t="s">
        <v>76</v>
      </c>
      <c r="J1187" s="230" t="s">
        <v>77</v>
      </c>
      <c r="K1187" s="230" t="s">
        <v>23</v>
      </c>
      <c r="L1187" s="230" t="s">
        <v>354</v>
      </c>
      <c r="M1187" s="230" t="s">
        <v>5935</v>
      </c>
      <c r="N1187" s="230" t="s">
        <v>23</v>
      </c>
      <c r="Q1187" s="230">
        <f>VLOOKUP(M1187,LocID!$B$2:$I$1995,8, FALSE)</f>
        <v>39</v>
      </c>
    </row>
    <row r="1188" spans="1:17" x14ac:dyDescent="0.25">
      <c r="A1188" s="230" t="s">
        <v>8731</v>
      </c>
      <c r="B1188" s="230">
        <v>2060</v>
      </c>
      <c r="C1188" s="230" t="s">
        <v>5854</v>
      </c>
      <c r="D1188" s="230">
        <v>2013.1084000000001</v>
      </c>
      <c r="E1188" s="230" t="s">
        <v>112</v>
      </c>
      <c r="F1188" s="230" t="s">
        <v>4396</v>
      </c>
      <c r="G1188" s="230" t="s">
        <v>4397</v>
      </c>
      <c r="H1188" s="230" t="s">
        <v>4398</v>
      </c>
      <c r="I1188" s="230" t="s">
        <v>122</v>
      </c>
      <c r="J1188" s="230" t="s">
        <v>123</v>
      </c>
      <c r="K1188" s="230" t="s">
        <v>23</v>
      </c>
      <c r="L1188" s="230" t="s">
        <v>4398</v>
      </c>
      <c r="M1188" s="230" t="s">
        <v>6440</v>
      </c>
      <c r="N1188" s="230" t="s">
        <v>23</v>
      </c>
      <c r="Q1188" s="230">
        <f>VLOOKUP(M1188,LocID!$B$2:$I$1995,8, FALSE)</f>
        <v>596</v>
      </c>
    </row>
    <row r="1189" spans="1:17" x14ac:dyDescent="0.25">
      <c r="A1189" s="230" t="s">
        <v>8732</v>
      </c>
      <c r="B1189" s="230">
        <v>2061</v>
      </c>
      <c r="C1189" s="230" t="s">
        <v>5854</v>
      </c>
      <c r="D1189" s="230">
        <v>2013.0752</v>
      </c>
      <c r="E1189" s="230" t="s">
        <v>112</v>
      </c>
      <c r="F1189" s="230" t="s">
        <v>215</v>
      </c>
      <c r="G1189" s="230" t="s">
        <v>216</v>
      </c>
      <c r="H1189" s="230" t="s">
        <v>214</v>
      </c>
      <c r="I1189" s="230" t="s">
        <v>49</v>
      </c>
      <c r="J1189" s="230" t="s">
        <v>51</v>
      </c>
      <c r="K1189" s="230" t="s">
        <v>26</v>
      </c>
      <c r="L1189" s="230" t="s">
        <v>214</v>
      </c>
      <c r="M1189" s="230" t="s">
        <v>5921</v>
      </c>
      <c r="N1189" s="230" t="s">
        <v>26</v>
      </c>
      <c r="Q1189" s="230">
        <f>VLOOKUP(M1189,LocID!$B$2:$I$1995,8, FALSE)</f>
        <v>23</v>
      </c>
    </row>
    <row r="1190" spans="1:17" x14ac:dyDescent="0.25">
      <c r="A1190" s="230" t="s">
        <v>8733</v>
      </c>
      <c r="B1190" s="230">
        <v>2062</v>
      </c>
      <c r="C1190" s="230" t="s">
        <v>5854</v>
      </c>
      <c r="D1190" s="230">
        <v>2013.0881999999999</v>
      </c>
      <c r="E1190" s="230" t="s">
        <v>112</v>
      </c>
      <c r="F1190" s="230" t="s">
        <v>2569</v>
      </c>
      <c r="G1190" s="230" t="s">
        <v>2423</v>
      </c>
      <c r="H1190" s="230" t="s">
        <v>2414</v>
      </c>
      <c r="I1190" s="230" t="s">
        <v>76</v>
      </c>
      <c r="J1190" s="230" t="s">
        <v>77</v>
      </c>
      <c r="K1190" s="230" t="s">
        <v>52</v>
      </c>
      <c r="L1190" s="230" t="s">
        <v>2414</v>
      </c>
      <c r="M1190" s="230" t="s">
        <v>4518</v>
      </c>
      <c r="N1190" s="230" t="s">
        <v>52</v>
      </c>
      <c r="Q1190" s="230">
        <f>VLOOKUP(M1190,LocID!$B$2:$I$1995,8, FALSE)</f>
        <v>387</v>
      </c>
    </row>
    <row r="1191" spans="1:17" x14ac:dyDescent="0.25">
      <c r="A1191" s="230" t="s">
        <v>8734</v>
      </c>
      <c r="B1191" s="230">
        <v>2063</v>
      </c>
      <c r="C1191" s="230" t="s">
        <v>5854</v>
      </c>
      <c r="D1191" s="230">
        <v>2013.1156000000001</v>
      </c>
      <c r="E1191" s="230" t="s">
        <v>112</v>
      </c>
      <c r="F1191" s="230" t="s">
        <v>2570</v>
      </c>
      <c r="G1191" s="230" t="s">
        <v>2524</v>
      </c>
      <c r="H1191" s="230" t="s">
        <v>2414</v>
      </c>
      <c r="I1191" s="230" t="s">
        <v>76</v>
      </c>
      <c r="J1191" s="230" t="s">
        <v>77</v>
      </c>
      <c r="K1191" s="230" t="s">
        <v>52</v>
      </c>
      <c r="L1191" s="230" t="s">
        <v>2414</v>
      </c>
      <c r="M1191" s="230" t="s">
        <v>4518</v>
      </c>
      <c r="N1191" s="230" t="s">
        <v>52</v>
      </c>
      <c r="Q1191" s="230">
        <f>VLOOKUP(M1191,LocID!$B$2:$I$1995,8, FALSE)</f>
        <v>387</v>
      </c>
    </row>
    <row r="1192" spans="1:17" x14ac:dyDescent="0.25">
      <c r="A1192" s="230" t="s">
        <v>8735</v>
      </c>
      <c r="B1192" s="230">
        <v>2064</v>
      </c>
      <c r="C1192" s="230" t="s">
        <v>5854</v>
      </c>
      <c r="D1192" s="230">
        <v>2013.0830000000001</v>
      </c>
      <c r="E1192" s="230" t="s">
        <v>112</v>
      </c>
      <c r="F1192" s="230" t="s">
        <v>2571</v>
      </c>
      <c r="G1192" s="230" t="s">
        <v>2423</v>
      </c>
      <c r="H1192" s="230" t="s">
        <v>2414</v>
      </c>
      <c r="I1192" s="230" t="s">
        <v>76</v>
      </c>
      <c r="J1192" s="230" t="s">
        <v>77</v>
      </c>
      <c r="K1192" s="230" t="s">
        <v>52</v>
      </c>
      <c r="L1192" s="230" t="s">
        <v>2414</v>
      </c>
      <c r="M1192" s="230" t="s">
        <v>4518</v>
      </c>
      <c r="N1192" s="230" t="s">
        <v>52</v>
      </c>
      <c r="Q1192" s="230">
        <f>VLOOKUP(M1192,LocID!$B$2:$I$1995,8, FALSE)</f>
        <v>387</v>
      </c>
    </row>
    <row r="1193" spans="1:17" x14ac:dyDescent="0.25">
      <c r="A1193" s="230" t="s">
        <v>8736</v>
      </c>
      <c r="B1193" s="230">
        <v>2065</v>
      </c>
      <c r="C1193" s="230" t="s">
        <v>5854</v>
      </c>
      <c r="D1193" s="230">
        <v>2013.1002000000001</v>
      </c>
      <c r="E1193" s="230" t="s">
        <v>112</v>
      </c>
      <c r="F1193" s="230" t="s">
        <v>2572</v>
      </c>
      <c r="G1193" s="230" t="s">
        <v>2423</v>
      </c>
      <c r="H1193" s="230" t="s">
        <v>2414</v>
      </c>
      <c r="I1193" s="230" t="s">
        <v>76</v>
      </c>
      <c r="J1193" s="230" t="s">
        <v>77</v>
      </c>
      <c r="K1193" s="230" t="s">
        <v>52</v>
      </c>
      <c r="L1193" s="230" t="s">
        <v>2414</v>
      </c>
      <c r="M1193" s="230" t="s">
        <v>4518</v>
      </c>
      <c r="N1193" s="230" t="s">
        <v>52</v>
      </c>
      <c r="Q1193" s="230">
        <f>VLOOKUP(M1193,LocID!$B$2:$I$1995,8, FALSE)</f>
        <v>387</v>
      </c>
    </row>
    <row r="1194" spans="1:17" x14ac:dyDescent="0.25">
      <c r="A1194" s="230" t="s">
        <v>8737</v>
      </c>
      <c r="B1194" s="230">
        <v>2066</v>
      </c>
      <c r="C1194" s="230" t="s">
        <v>5854</v>
      </c>
      <c r="D1194" s="230">
        <v>2013.1048000000001</v>
      </c>
      <c r="E1194" s="230" t="s">
        <v>112</v>
      </c>
      <c r="F1194" s="230" t="s">
        <v>594</v>
      </c>
      <c r="G1194" s="230" t="s">
        <v>595</v>
      </c>
      <c r="H1194" s="230" t="s">
        <v>533</v>
      </c>
      <c r="I1194" s="230" t="s">
        <v>49</v>
      </c>
      <c r="J1194" s="230" t="s">
        <v>51</v>
      </c>
      <c r="K1194" s="230" t="s">
        <v>23</v>
      </c>
      <c r="L1194" s="230" t="s">
        <v>533</v>
      </c>
      <c r="M1194" s="230" t="s">
        <v>4499</v>
      </c>
      <c r="N1194" s="230" t="s">
        <v>23</v>
      </c>
      <c r="Q1194" s="230">
        <f>VLOOKUP(M1194,LocID!$B$2:$I$1995,8, FALSE)</f>
        <v>65</v>
      </c>
    </row>
    <row r="1195" spans="1:17" x14ac:dyDescent="0.25">
      <c r="A1195" s="230" t="s">
        <v>8738</v>
      </c>
      <c r="B1195" s="230">
        <v>2067</v>
      </c>
      <c r="C1195" s="230" t="s">
        <v>5854</v>
      </c>
      <c r="D1195" s="230">
        <v>2013.0987</v>
      </c>
      <c r="E1195" s="230" t="s">
        <v>112</v>
      </c>
      <c r="F1195" s="230" t="s">
        <v>596</v>
      </c>
      <c r="G1195" s="230" t="s">
        <v>548</v>
      </c>
      <c r="H1195" s="230" t="s">
        <v>533</v>
      </c>
      <c r="I1195" s="230" t="s">
        <v>49</v>
      </c>
      <c r="J1195" s="230" t="s">
        <v>51</v>
      </c>
      <c r="K1195" s="230" t="s">
        <v>23</v>
      </c>
      <c r="L1195" s="230" t="s">
        <v>533</v>
      </c>
      <c r="M1195" s="230" t="s">
        <v>4499</v>
      </c>
      <c r="N1195" s="230" t="s">
        <v>23</v>
      </c>
      <c r="Q1195" s="230">
        <f>VLOOKUP(M1195,LocID!$B$2:$I$1995,8, FALSE)</f>
        <v>65</v>
      </c>
    </row>
    <row r="1196" spans="1:17" x14ac:dyDescent="0.25">
      <c r="A1196" s="230" t="s">
        <v>8739</v>
      </c>
      <c r="B1196" s="230">
        <v>2068</v>
      </c>
      <c r="C1196" s="230" t="s">
        <v>5854</v>
      </c>
      <c r="D1196" s="230">
        <v>2013.1139000000001</v>
      </c>
      <c r="E1196" s="230" t="s">
        <v>112</v>
      </c>
      <c r="F1196" s="230" t="s">
        <v>3472</v>
      </c>
      <c r="G1196" s="230" t="s">
        <v>681</v>
      </c>
      <c r="H1196" s="230" t="s">
        <v>3294</v>
      </c>
      <c r="I1196" s="230" t="s">
        <v>76</v>
      </c>
      <c r="J1196" s="230" t="s">
        <v>77</v>
      </c>
      <c r="K1196" s="230" t="s">
        <v>52</v>
      </c>
      <c r="L1196" s="230" t="s">
        <v>3294</v>
      </c>
      <c r="M1196" s="230" t="s">
        <v>4526</v>
      </c>
      <c r="N1196" s="230" t="s">
        <v>52</v>
      </c>
      <c r="Q1196" s="230">
        <f>VLOOKUP(M1196,LocID!$B$2:$I$1995,8, FALSE)</f>
        <v>489</v>
      </c>
    </row>
    <row r="1197" spans="1:17" x14ac:dyDescent="0.25">
      <c r="A1197" s="230" t="s">
        <v>8740</v>
      </c>
      <c r="B1197" s="230">
        <v>2069</v>
      </c>
      <c r="C1197" s="230" t="s">
        <v>5854</v>
      </c>
      <c r="D1197" s="230">
        <v>2013.1079999999999</v>
      </c>
      <c r="E1197" s="230" t="s">
        <v>112</v>
      </c>
      <c r="F1197" s="230" t="s">
        <v>689</v>
      </c>
      <c r="G1197" s="230" t="s">
        <v>690</v>
      </c>
      <c r="H1197" s="230" t="s">
        <v>691</v>
      </c>
      <c r="I1197" s="230" t="s">
        <v>49</v>
      </c>
      <c r="J1197" s="230" t="s">
        <v>51</v>
      </c>
      <c r="K1197" s="230" t="s">
        <v>26</v>
      </c>
      <c r="L1197" s="230" t="s">
        <v>691</v>
      </c>
      <c r="M1197" s="230" t="s">
        <v>5971</v>
      </c>
      <c r="N1197" s="230" t="s">
        <v>26</v>
      </c>
      <c r="Q1197" s="230">
        <f>VLOOKUP(M1197,LocID!$B$2:$I$1995,8, FALSE)</f>
        <v>77</v>
      </c>
    </row>
    <row r="1198" spans="1:17" x14ac:dyDescent="0.25">
      <c r="A1198" s="230" t="s">
        <v>6918</v>
      </c>
      <c r="B1198" s="230">
        <v>207</v>
      </c>
      <c r="C1198" s="230" t="s">
        <v>5854</v>
      </c>
      <c r="D1198" s="230">
        <v>2015.1061</v>
      </c>
      <c r="E1198" s="230" t="s">
        <v>138</v>
      </c>
      <c r="F1198" s="230" t="s">
        <v>866</v>
      </c>
      <c r="G1198" s="230" t="s">
        <v>867</v>
      </c>
      <c r="H1198" s="230" t="s">
        <v>864</v>
      </c>
      <c r="I1198" s="230" t="s">
        <v>865</v>
      </c>
      <c r="J1198" s="230" t="s">
        <v>220</v>
      </c>
      <c r="K1198" s="230" t="s">
        <v>23</v>
      </c>
      <c r="L1198" s="230" t="s">
        <v>864</v>
      </c>
      <c r="M1198" s="230" t="s">
        <v>5994</v>
      </c>
      <c r="N1198" s="230" t="s">
        <v>23</v>
      </c>
      <c r="Q1198" s="230">
        <f>VLOOKUP(M1198,LocID!$B$2:$I$1995,8, FALSE)</f>
        <v>102</v>
      </c>
    </row>
    <row r="1199" spans="1:17" x14ac:dyDescent="0.25">
      <c r="A1199" s="230" t="s">
        <v>8741</v>
      </c>
      <c r="B1199" s="230">
        <v>2070</v>
      </c>
      <c r="C1199" s="230" t="s">
        <v>5854</v>
      </c>
      <c r="D1199" s="230">
        <v>2013.0836999999999</v>
      </c>
      <c r="E1199" s="230" t="s">
        <v>112</v>
      </c>
      <c r="F1199" s="230" t="s">
        <v>1965</v>
      </c>
      <c r="G1199" s="230" t="s">
        <v>1966</v>
      </c>
      <c r="H1199" s="230" t="s">
        <v>1954</v>
      </c>
      <c r="I1199" s="230" t="s">
        <v>122</v>
      </c>
      <c r="J1199" s="230" t="s">
        <v>123</v>
      </c>
      <c r="K1199" s="230" t="s">
        <v>52</v>
      </c>
      <c r="L1199" s="230" t="s">
        <v>1954</v>
      </c>
      <c r="M1199" s="230" t="s">
        <v>6197</v>
      </c>
      <c r="N1199" s="230" t="s">
        <v>52</v>
      </c>
      <c r="Q1199" s="230">
        <f>VLOOKUP(M1199,LocID!$B$2:$I$1995,8, FALSE)</f>
        <v>321</v>
      </c>
    </row>
    <row r="1200" spans="1:17" x14ac:dyDescent="0.25">
      <c r="A1200" s="230" t="s">
        <v>8742</v>
      </c>
      <c r="B1200" s="230">
        <v>2071</v>
      </c>
      <c r="C1200" s="230" t="s">
        <v>5854</v>
      </c>
      <c r="D1200" s="230">
        <v>2013.0961</v>
      </c>
      <c r="E1200" s="230" t="s">
        <v>112</v>
      </c>
      <c r="F1200" s="230" t="s">
        <v>2573</v>
      </c>
      <c r="G1200" s="230" t="s">
        <v>2574</v>
      </c>
      <c r="H1200" s="230" t="s">
        <v>2414</v>
      </c>
      <c r="I1200" s="230" t="s">
        <v>76</v>
      </c>
      <c r="J1200" s="230" t="s">
        <v>77</v>
      </c>
      <c r="K1200" s="230" t="s">
        <v>52</v>
      </c>
      <c r="L1200" s="230" t="s">
        <v>2414</v>
      </c>
      <c r="M1200" s="230" t="s">
        <v>4518</v>
      </c>
      <c r="N1200" s="230" t="s">
        <v>52</v>
      </c>
      <c r="Q1200" s="230">
        <f>VLOOKUP(M1200,LocID!$B$2:$I$1995,8, FALSE)</f>
        <v>387</v>
      </c>
    </row>
    <row r="1201" spans="1:17" x14ac:dyDescent="0.25">
      <c r="A1201" s="230" t="s">
        <v>8743</v>
      </c>
      <c r="B1201" s="230">
        <v>2072</v>
      </c>
      <c r="C1201" s="230" t="s">
        <v>5854</v>
      </c>
      <c r="D1201" s="230">
        <v>2013.1006</v>
      </c>
      <c r="E1201" s="230" t="s">
        <v>112</v>
      </c>
      <c r="F1201" s="230" t="s">
        <v>793</v>
      </c>
      <c r="G1201" s="230" t="s">
        <v>794</v>
      </c>
      <c r="H1201" s="230" t="s">
        <v>740</v>
      </c>
      <c r="I1201" s="230" t="s">
        <v>768</v>
      </c>
      <c r="J1201" s="230" t="s">
        <v>740</v>
      </c>
      <c r="K1201" s="230" t="s">
        <v>23</v>
      </c>
      <c r="L1201" s="230" t="s">
        <v>740</v>
      </c>
      <c r="M1201" s="230" t="s">
        <v>5980</v>
      </c>
      <c r="N1201" s="230" t="s">
        <v>23</v>
      </c>
      <c r="Q1201" s="230">
        <f>VLOOKUP(M1201,LocID!$B$2:$I$1995,8, FALSE)</f>
        <v>88</v>
      </c>
    </row>
    <row r="1202" spans="1:17" x14ac:dyDescent="0.25">
      <c r="A1202" s="230" t="s">
        <v>8744</v>
      </c>
      <c r="B1202" s="230">
        <v>2073</v>
      </c>
      <c r="C1202" s="230" t="s">
        <v>5854</v>
      </c>
      <c r="D1202" s="230">
        <v>2013.0958000000001</v>
      </c>
      <c r="E1202" s="230" t="s">
        <v>112</v>
      </c>
      <c r="F1202" s="230" t="s">
        <v>2575</v>
      </c>
      <c r="G1202" s="230" t="s">
        <v>2574</v>
      </c>
      <c r="H1202" s="230" t="s">
        <v>2414</v>
      </c>
      <c r="I1202" s="230" t="s">
        <v>76</v>
      </c>
      <c r="J1202" s="230" t="s">
        <v>77</v>
      </c>
      <c r="K1202" s="230" t="s">
        <v>52</v>
      </c>
      <c r="L1202" s="230" t="s">
        <v>2414</v>
      </c>
      <c r="M1202" s="230" t="s">
        <v>4518</v>
      </c>
      <c r="N1202" s="230" t="s">
        <v>52</v>
      </c>
      <c r="Q1202" s="230">
        <f>VLOOKUP(M1202,LocID!$B$2:$I$1995,8, FALSE)</f>
        <v>387</v>
      </c>
    </row>
    <row r="1203" spans="1:17" x14ac:dyDescent="0.25">
      <c r="A1203" s="230" t="s">
        <v>8745</v>
      </c>
      <c r="B1203" s="230">
        <v>2074</v>
      </c>
      <c r="C1203" s="230" t="s">
        <v>5854</v>
      </c>
      <c r="D1203" s="230">
        <v>2012.886</v>
      </c>
      <c r="E1203" s="230" t="s">
        <v>112</v>
      </c>
      <c r="F1203" s="230" t="s">
        <v>899</v>
      </c>
      <c r="G1203" s="230" t="s">
        <v>881</v>
      </c>
      <c r="H1203" s="230" t="s">
        <v>877</v>
      </c>
      <c r="I1203" s="230" t="s">
        <v>208</v>
      </c>
      <c r="J1203" s="230" t="s">
        <v>61</v>
      </c>
      <c r="K1203" s="230" t="s">
        <v>52</v>
      </c>
      <c r="L1203" s="230" t="s">
        <v>877</v>
      </c>
      <c r="M1203" s="230" t="s">
        <v>5997</v>
      </c>
      <c r="N1203" s="230" t="s">
        <v>52</v>
      </c>
      <c r="Q1203" s="230">
        <f>VLOOKUP(M1203,LocID!$B$2:$I$1995,8, FALSE)</f>
        <v>105</v>
      </c>
    </row>
    <row r="1204" spans="1:17" x14ac:dyDescent="0.25">
      <c r="A1204" s="230" t="s">
        <v>8746</v>
      </c>
      <c r="B1204" s="230">
        <v>2075</v>
      </c>
      <c r="C1204" s="230" t="s">
        <v>5854</v>
      </c>
      <c r="D1204" s="230">
        <v>2013.0869</v>
      </c>
      <c r="E1204" s="230" t="s">
        <v>112</v>
      </c>
      <c r="F1204" s="230" t="s">
        <v>657</v>
      </c>
      <c r="G1204" s="230" t="s">
        <v>658</v>
      </c>
      <c r="H1204" s="230" t="s">
        <v>659</v>
      </c>
      <c r="I1204" s="230" t="s">
        <v>660</v>
      </c>
      <c r="J1204" s="230" t="s">
        <v>245</v>
      </c>
      <c r="K1204" s="230" t="s">
        <v>52</v>
      </c>
      <c r="L1204" s="230" t="s">
        <v>659</v>
      </c>
      <c r="M1204" s="230" t="s">
        <v>5962</v>
      </c>
      <c r="N1204" s="230" t="s">
        <v>52</v>
      </c>
      <c r="Q1204" s="230">
        <f>VLOOKUP(M1204,LocID!$B$2:$I$1995,8, FALSE)</f>
        <v>68</v>
      </c>
    </row>
    <row r="1205" spans="1:17" x14ac:dyDescent="0.25">
      <c r="A1205" s="230" t="s">
        <v>8747</v>
      </c>
      <c r="B1205" s="230">
        <v>2076</v>
      </c>
      <c r="C1205" s="230" t="s">
        <v>5854</v>
      </c>
      <c r="D1205" s="230">
        <v>2013.0807</v>
      </c>
      <c r="E1205" s="230" t="s">
        <v>112</v>
      </c>
      <c r="F1205" s="230" t="s">
        <v>1694</v>
      </c>
      <c r="G1205" s="230" t="s">
        <v>1695</v>
      </c>
      <c r="H1205" s="230" t="s">
        <v>1692</v>
      </c>
      <c r="I1205" s="230" t="s">
        <v>76</v>
      </c>
      <c r="J1205" s="230" t="s">
        <v>77</v>
      </c>
      <c r="K1205" s="230" t="s">
        <v>52</v>
      </c>
      <c r="L1205" s="230" t="s">
        <v>1692</v>
      </c>
      <c r="M1205" s="230" t="s">
        <v>6151</v>
      </c>
      <c r="N1205" s="230" t="s">
        <v>52</v>
      </c>
      <c r="Q1205" s="230">
        <f>VLOOKUP(M1205,LocID!$B$2:$I$1995,8, FALSE)</f>
        <v>274</v>
      </c>
    </row>
    <row r="1206" spans="1:17" x14ac:dyDescent="0.25">
      <c r="A1206" s="230" t="s">
        <v>8748</v>
      </c>
      <c r="B1206" s="230">
        <v>2077</v>
      </c>
      <c r="C1206" s="230" t="s">
        <v>5854</v>
      </c>
      <c r="D1206" s="230">
        <v>2013.1017999999999</v>
      </c>
      <c r="E1206" s="230" t="s">
        <v>112</v>
      </c>
      <c r="F1206" s="230" t="s">
        <v>991</v>
      </c>
      <c r="G1206" s="230" t="s">
        <v>990</v>
      </c>
      <c r="H1206" s="230" t="s">
        <v>985</v>
      </c>
      <c r="I1206" s="230" t="s">
        <v>49</v>
      </c>
      <c r="J1206" s="230" t="s">
        <v>51</v>
      </c>
      <c r="K1206" s="230" t="s">
        <v>26</v>
      </c>
      <c r="L1206" s="230" t="s">
        <v>985</v>
      </c>
      <c r="M1206" s="230" t="s">
        <v>6014</v>
      </c>
      <c r="N1206" s="230" t="s">
        <v>26</v>
      </c>
      <c r="Q1206" s="230">
        <f>VLOOKUP(M1206,LocID!$B$2:$I$1995,8, FALSE)</f>
        <v>122</v>
      </c>
    </row>
    <row r="1207" spans="1:17" x14ac:dyDescent="0.25">
      <c r="A1207" s="230" t="s">
        <v>8749</v>
      </c>
      <c r="B1207" s="230">
        <v>2078</v>
      </c>
      <c r="C1207" s="230" t="s">
        <v>5854</v>
      </c>
      <c r="D1207" s="230">
        <v>2013.0916</v>
      </c>
      <c r="E1207" s="230" t="s">
        <v>112</v>
      </c>
      <c r="F1207" s="230" t="s">
        <v>4194</v>
      </c>
      <c r="G1207" s="230" t="s">
        <v>4190</v>
      </c>
      <c r="H1207" s="230" t="s">
        <v>4188</v>
      </c>
      <c r="I1207" s="230" t="s">
        <v>20</v>
      </c>
      <c r="J1207" s="230" t="s">
        <v>740</v>
      </c>
      <c r="K1207" s="230" t="s">
        <v>98</v>
      </c>
      <c r="L1207" s="230" t="s">
        <v>4188</v>
      </c>
      <c r="M1207" s="230" t="s">
        <v>6420</v>
      </c>
      <c r="N1207" s="230" t="s">
        <v>98</v>
      </c>
      <c r="Q1207" s="230">
        <f>VLOOKUP(M1207,LocID!$B$2:$I$1995,8, FALSE)</f>
        <v>574</v>
      </c>
    </row>
    <row r="1208" spans="1:17" x14ac:dyDescent="0.25">
      <c r="A1208" s="230" t="s">
        <v>8750</v>
      </c>
      <c r="B1208" s="230">
        <v>2079</v>
      </c>
      <c r="C1208" s="230" t="s">
        <v>5854</v>
      </c>
      <c r="D1208" s="230">
        <v>2013.0797</v>
      </c>
      <c r="E1208" s="230" t="s">
        <v>112</v>
      </c>
      <c r="F1208" s="230" t="s">
        <v>1054</v>
      </c>
      <c r="G1208" s="230" t="s">
        <v>1055</v>
      </c>
      <c r="H1208" s="230" t="s">
        <v>1053</v>
      </c>
      <c r="I1208" s="230" t="s">
        <v>76</v>
      </c>
      <c r="J1208" s="230" t="s">
        <v>77</v>
      </c>
      <c r="K1208" s="230" t="s">
        <v>26</v>
      </c>
      <c r="L1208" s="230" t="s">
        <v>1053</v>
      </c>
      <c r="M1208" s="230" t="s">
        <v>6027</v>
      </c>
      <c r="N1208" s="230" t="s">
        <v>26</v>
      </c>
      <c r="Q1208" s="230">
        <f>VLOOKUP(M1208,LocID!$B$2:$I$1995,8, FALSE)</f>
        <v>135</v>
      </c>
    </row>
    <row r="1209" spans="1:17" x14ac:dyDescent="0.25">
      <c r="A1209" s="230" t="s">
        <v>6919</v>
      </c>
      <c r="B1209" s="230">
        <v>208</v>
      </c>
      <c r="C1209" s="230" t="s">
        <v>5854</v>
      </c>
      <c r="D1209" s="230">
        <v>2015.0848000000001</v>
      </c>
      <c r="E1209" s="230" t="s">
        <v>138</v>
      </c>
      <c r="F1209" s="230" t="s">
        <v>1997</v>
      </c>
      <c r="G1209" s="230" t="s">
        <v>1998</v>
      </c>
      <c r="H1209" s="230" t="s">
        <v>1991</v>
      </c>
      <c r="I1209" s="230" t="s">
        <v>76</v>
      </c>
      <c r="J1209" s="230" t="s">
        <v>77</v>
      </c>
      <c r="K1209" s="230" t="s">
        <v>23</v>
      </c>
      <c r="L1209" s="230" t="s">
        <v>1991</v>
      </c>
      <c r="M1209" s="230" t="s">
        <v>6200</v>
      </c>
      <c r="N1209" s="230" t="s">
        <v>23</v>
      </c>
      <c r="Q1209" s="230">
        <f>VLOOKUP(M1209,LocID!$B$2:$I$1995,8, FALSE)</f>
        <v>324</v>
      </c>
    </row>
    <row r="1210" spans="1:17" x14ac:dyDescent="0.25">
      <c r="A1210" s="230" t="s">
        <v>8751</v>
      </c>
      <c r="B1210" s="230">
        <v>2080</v>
      </c>
      <c r="C1210" s="230" t="s">
        <v>5854</v>
      </c>
      <c r="D1210" s="230">
        <v>2013.0515</v>
      </c>
      <c r="E1210" s="230" t="s">
        <v>112</v>
      </c>
      <c r="F1210" s="230" t="s">
        <v>4334</v>
      </c>
      <c r="G1210" s="230" t="s">
        <v>4259</v>
      </c>
      <c r="H1210" s="230" t="s">
        <v>2997</v>
      </c>
      <c r="I1210" s="230" t="s">
        <v>2996</v>
      </c>
      <c r="J1210" s="230" t="s">
        <v>51</v>
      </c>
      <c r="K1210" s="230" t="s">
        <v>23</v>
      </c>
      <c r="L1210" s="230" t="s">
        <v>2997</v>
      </c>
      <c r="M1210" s="230" t="s">
        <v>4536</v>
      </c>
      <c r="N1210" s="230" t="s">
        <v>23</v>
      </c>
      <c r="Q1210" s="230">
        <f>VLOOKUP(M1210,LocID!$B$2:$I$1995,8, FALSE)</f>
        <v>447</v>
      </c>
    </row>
    <row r="1211" spans="1:17" x14ac:dyDescent="0.25">
      <c r="A1211" s="230" t="s">
        <v>8752</v>
      </c>
      <c r="B1211" s="230">
        <v>2081</v>
      </c>
      <c r="C1211" s="230" t="s">
        <v>5854</v>
      </c>
      <c r="D1211" s="230">
        <v>2013.1076</v>
      </c>
      <c r="E1211" s="230" t="s">
        <v>112</v>
      </c>
      <c r="F1211" s="230" t="s">
        <v>1743</v>
      </c>
      <c r="G1211" s="230" t="s">
        <v>1739</v>
      </c>
      <c r="H1211" s="230" t="s">
        <v>1740</v>
      </c>
      <c r="I1211" s="230" t="s">
        <v>219</v>
      </c>
      <c r="J1211" s="230" t="s">
        <v>220</v>
      </c>
      <c r="K1211" s="230" t="s">
        <v>52</v>
      </c>
      <c r="L1211" s="230" t="s">
        <v>1740</v>
      </c>
      <c r="M1211" s="230" t="s">
        <v>6162</v>
      </c>
      <c r="N1211" s="230" t="s">
        <v>52</v>
      </c>
      <c r="Q1211" s="230">
        <f>VLOOKUP(M1211,LocID!$B$2:$I$1995,8, FALSE)</f>
        <v>285</v>
      </c>
    </row>
    <row r="1212" spans="1:17" x14ac:dyDescent="0.25">
      <c r="A1212" s="230" t="s">
        <v>8753</v>
      </c>
      <c r="B1212" s="230">
        <v>2082</v>
      </c>
      <c r="C1212" s="230" t="s">
        <v>5854</v>
      </c>
      <c r="D1212" s="230">
        <v>2013.0784000000001</v>
      </c>
      <c r="E1212" s="230" t="s">
        <v>112</v>
      </c>
      <c r="F1212" s="230" t="s">
        <v>184</v>
      </c>
      <c r="G1212" s="230" t="s">
        <v>185</v>
      </c>
      <c r="H1212" s="230" t="s">
        <v>182</v>
      </c>
      <c r="I1212" s="230" t="s">
        <v>183</v>
      </c>
      <c r="J1212" s="230" t="s">
        <v>61</v>
      </c>
      <c r="K1212" s="230" t="s">
        <v>23</v>
      </c>
      <c r="L1212" s="230" t="s">
        <v>182</v>
      </c>
      <c r="M1212" s="230" t="s">
        <v>5916</v>
      </c>
      <c r="N1212" s="230" t="s">
        <v>23</v>
      </c>
      <c r="Q1212" s="230">
        <f>VLOOKUP(M1212,LocID!$B$2:$I$1995,8, FALSE)</f>
        <v>19</v>
      </c>
    </row>
    <row r="1213" spans="1:17" x14ac:dyDescent="0.25">
      <c r="A1213" s="230" t="s">
        <v>8754</v>
      </c>
      <c r="B1213" s="230">
        <v>2083</v>
      </c>
      <c r="C1213" s="230" t="s">
        <v>5854</v>
      </c>
      <c r="D1213" s="230">
        <v>2013.0700999999999</v>
      </c>
      <c r="E1213" s="230" t="s">
        <v>112</v>
      </c>
      <c r="F1213" s="230" t="s">
        <v>1164</v>
      </c>
      <c r="G1213" s="230" t="s">
        <v>1165</v>
      </c>
      <c r="H1213" s="230" t="s">
        <v>1162</v>
      </c>
      <c r="I1213" s="230" t="s">
        <v>20</v>
      </c>
      <c r="J1213" s="230" t="s">
        <v>740</v>
      </c>
      <c r="K1213" s="230" t="s">
        <v>23</v>
      </c>
      <c r="L1213" s="230" t="s">
        <v>1162</v>
      </c>
      <c r="M1213" s="230" t="s">
        <v>6050</v>
      </c>
      <c r="N1213" s="230" t="s">
        <v>23</v>
      </c>
      <c r="Q1213" s="230">
        <f>VLOOKUP(M1213,LocID!$B$2:$I$1995,8, FALSE)</f>
        <v>161</v>
      </c>
    </row>
    <row r="1214" spans="1:17" x14ac:dyDescent="0.25">
      <c r="A1214" s="230" t="s">
        <v>8755</v>
      </c>
      <c r="B1214" s="230">
        <v>2084</v>
      </c>
      <c r="C1214" s="230" t="s">
        <v>5854</v>
      </c>
      <c r="D1214" s="230">
        <v>2013.0762</v>
      </c>
      <c r="E1214" s="230" t="s">
        <v>112</v>
      </c>
      <c r="F1214" s="230" t="s">
        <v>1190</v>
      </c>
      <c r="G1214" s="230" t="s">
        <v>1186</v>
      </c>
      <c r="H1214" s="230" t="s">
        <v>1187</v>
      </c>
      <c r="I1214" s="230" t="s">
        <v>261</v>
      </c>
      <c r="J1214" s="230" t="s">
        <v>123</v>
      </c>
      <c r="K1214" s="230" t="s">
        <v>52</v>
      </c>
      <c r="L1214" s="230" t="s">
        <v>1187</v>
      </c>
      <c r="M1214" s="230" t="s">
        <v>6055</v>
      </c>
      <c r="N1214" s="230" t="s">
        <v>52</v>
      </c>
      <c r="Q1214" s="230">
        <f>VLOOKUP(M1214,LocID!$B$2:$I$1995,8, FALSE)</f>
        <v>166</v>
      </c>
    </row>
    <row r="1215" spans="1:17" x14ac:dyDescent="0.25">
      <c r="A1215" s="230" t="s">
        <v>8756</v>
      </c>
      <c r="B1215" s="230">
        <v>2085</v>
      </c>
      <c r="C1215" s="230" t="s">
        <v>5854</v>
      </c>
      <c r="D1215" s="230">
        <v>2013.0434</v>
      </c>
      <c r="E1215" s="230" t="s">
        <v>112</v>
      </c>
      <c r="F1215" s="230" t="s">
        <v>1280</v>
      </c>
      <c r="G1215" s="230" t="s">
        <v>1281</v>
      </c>
      <c r="H1215" s="230" t="s">
        <v>1282</v>
      </c>
      <c r="I1215" s="230" t="s">
        <v>20</v>
      </c>
      <c r="J1215" s="230" t="s">
        <v>22</v>
      </c>
      <c r="K1215" s="230" t="s">
        <v>23</v>
      </c>
      <c r="L1215" s="230" t="s">
        <v>1283</v>
      </c>
      <c r="M1215" s="230" t="s">
        <v>6071</v>
      </c>
      <c r="N1215" s="230" t="s">
        <v>23</v>
      </c>
      <c r="Q1215" s="230">
        <f>VLOOKUP(M1215,LocID!$B$2:$I$1995,8, FALSE)</f>
        <v>185</v>
      </c>
    </row>
    <row r="1216" spans="1:17" x14ac:dyDescent="0.25">
      <c r="A1216" s="230" t="s">
        <v>8757</v>
      </c>
      <c r="B1216" s="230">
        <v>2086</v>
      </c>
      <c r="C1216" s="230" t="s">
        <v>5854</v>
      </c>
      <c r="D1216" s="230">
        <v>2012.848</v>
      </c>
      <c r="E1216" s="230" t="s">
        <v>112</v>
      </c>
      <c r="F1216" s="230" t="s">
        <v>4377</v>
      </c>
      <c r="G1216" s="230" t="s">
        <v>4378</v>
      </c>
      <c r="H1216" s="230" t="s">
        <v>4379</v>
      </c>
      <c r="I1216" s="230" t="s">
        <v>76</v>
      </c>
      <c r="J1216" s="230" t="s">
        <v>77</v>
      </c>
      <c r="K1216" s="230" t="s">
        <v>52</v>
      </c>
      <c r="L1216" s="230" t="s">
        <v>4379</v>
      </c>
      <c r="M1216" s="230" t="s">
        <v>6436</v>
      </c>
      <c r="N1216" s="230" t="s">
        <v>52</v>
      </c>
      <c r="Q1216" s="230">
        <f>VLOOKUP(M1216,LocID!$B$2:$I$1995,8, FALSE)</f>
        <v>592</v>
      </c>
    </row>
    <row r="1217" spans="1:17" x14ac:dyDescent="0.25">
      <c r="A1217" s="230" t="s">
        <v>8758</v>
      </c>
      <c r="B1217" s="230">
        <v>2087</v>
      </c>
      <c r="C1217" s="230" t="s">
        <v>5854</v>
      </c>
      <c r="D1217" s="230">
        <v>2013.0579</v>
      </c>
      <c r="E1217" s="230" t="s">
        <v>112</v>
      </c>
      <c r="F1217" s="230" t="s">
        <v>149</v>
      </c>
      <c r="G1217" s="230" t="s">
        <v>150</v>
      </c>
      <c r="H1217" s="230" t="s">
        <v>143</v>
      </c>
      <c r="I1217" s="230" t="s">
        <v>144</v>
      </c>
      <c r="J1217" s="230" t="s">
        <v>51</v>
      </c>
      <c r="K1217" s="230" t="s">
        <v>23</v>
      </c>
      <c r="L1217" s="230" t="s">
        <v>143</v>
      </c>
      <c r="M1217" s="230" t="s">
        <v>5908</v>
      </c>
      <c r="N1217" s="230" t="s">
        <v>23</v>
      </c>
      <c r="Q1217" s="230">
        <f>VLOOKUP(M1217,LocID!$B$2:$I$1995,8, FALSE)</f>
        <v>11</v>
      </c>
    </row>
    <row r="1218" spans="1:17" x14ac:dyDescent="0.25">
      <c r="A1218" s="230" t="s">
        <v>8759</v>
      </c>
      <c r="B1218" s="230">
        <v>2088</v>
      </c>
      <c r="C1218" s="230" t="s">
        <v>5854</v>
      </c>
      <c r="D1218" s="230">
        <v>2013.1063999999999</v>
      </c>
      <c r="E1218" s="230" t="s">
        <v>112</v>
      </c>
      <c r="F1218" s="230" t="s">
        <v>3920</v>
      </c>
      <c r="G1218" s="230" t="s">
        <v>3908</v>
      </c>
      <c r="H1218" s="230" t="s">
        <v>3906</v>
      </c>
      <c r="I1218" s="230" t="s">
        <v>76</v>
      </c>
      <c r="J1218" s="230" t="s">
        <v>77</v>
      </c>
      <c r="K1218" s="230" t="s">
        <v>23</v>
      </c>
      <c r="L1218" s="230" t="s">
        <v>3906</v>
      </c>
      <c r="M1218" s="230" t="s">
        <v>4532</v>
      </c>
      <c r="N1218" s="230" t="s">
        <v>23</v>
      </c>
      <c r="Q1218" s="230">
        <f>VLOOKUP(M1218,LocID!$B$2:$I$1995,8, FALSE)</f>
        <v>527</v>
      </c>
    </row>
    <row r="1219" spans="1:17" x14ac:dyDescent="0.25">
      <c r="A1219" s="230" t="s">
        <v>8760</v>
      </c>
      <c r="B1219" s="230">
        <v>2089</v>
      </c>
      <c r="C1219" s="230" t="s">
        <v>5854</v>
      </c>
      <c r="D1219" s="230">
        <v>2013.0844999999999</v>
      </c>
      <c r="E1219" s="230" t="s">
        <v>112</v>
      </c>
      <c r="F1219" s="230" t="s">
        <v>3921</v>
      </c>
      <c r="G1219" s="230" t="s">
        <v>3908</v>
      </c>
      <c r="H1219" s="230" t="s">
        <v>3906</v>
      </c>
      <c r="I1219" s="230" t="s">
        <v>76</v>
      </c>
      <c r="J1219" s="230" t="s">
        <v>77</v>
      </c>
      <c r="K1219" s="230" t="s">
        <v>23</v>
      </c>
      <c r="L1219" s="230" t="s">
        <v>3906</v>
      </c>
      <c r="M1219" s="230" t="s">
        <v>4532</v>
      </c>
      <c r="N1219" s="230" t="s">
        <v>23</v>
      </c>
      <c r="Q1219" s="230">
        <f>VLOOKUP(M1219,LocID!$B$2:$I$1995,8, FALSE)</f>
        <v>527</v>
      </c>
    </row>
    <row r="1220" spans="1:17" x14ac:dyDescent="0.25">
      <c r="A1220" s="230" t="s">
        <v>6920</v>
      </c>
      <c r="B1220" s="230">
        <v>209</v>
      </c>
      <c r="C1220" s="230" t="s">
        <v>5854</v>
      </c>
      <c r="D1220" s="230">
        <v>2015.1022</v>
      </c>
      <c r="E1220" s="230" t="s">
        <v>138</v>
      </c>
      <c r="F1220" s="230" t="s">
        <v>3524</v>
      </c>
      <c r="G1220" s="230" t="s">
        <v>3525</v>
      </c>
      <c r="H1220" s="230" t="s">
        <v>3294</v>
      </c>
      <c r="I1220" s="230" t="s">
        <v>76</v>
      </c>
      <c r="J1220" s="230" t="s">
        <v>77</v>
      </c>
      <c r="K1220" s="230" t="s">
        <v>23</v>
      </c>
      <c r="L1220" s="230" t="s">
        <v>3294</v>
      </c>
      <c r="M1220" s="230" t="s">
        <v>4526</v>
      </c>
      <c r="N1220" s="230" t="s">
        <v>23</v>
      </c>
      <c r="Q1220" s="230">
        <f>VLOOKUP(M1220,LocID!$B$2:$I$1995,8, FALSE)</f>
        <v>489</v>
      </c>
    </row>
    <row r="1221" spans="1:17" x14ac:dyDescent="0.25">
      <c r="A1221" s="230" t="s">
        <v>8761</v>
      </c>
      <c r="B1221" s="230">
        <v>2090</v>
      </c>
      <c r="C1221" s="230" t="s">
        <v>5854</v>
      </c>
      <c r="D1221" s="230">
        <v>2013.0758000000001</v>
      </c>
      <c r="E1221" s="230" t="s">
        <v>112</v>
      </c>
      <c r="F1221" s="230" t="s">
        <v>290</v>
      </c>
      <c r="G1221" s="230" t="s">
        <v>291</v>
      </c>
      <c r="H1221" s="230" t="s">
        <v>271</v>
      </c>
      <c r="I1221" s="230" t="s">
        <v>160</v>
      </c>
      <c r="J1221" s="230" t="s">
        <v>161</v>
      </c>
      <c r="K1221" s="230" t="s">
        <v>52</v>
      </c>
      <c r="L1221" s="230" t="s">
        <v>271</v>
      </c>
      <c r="M1221" s="230" t="s">
        <v>5930</v>
      </c>
      <c r="N1221" s="230" t="s">
        <v>52</v>
      </c>
      <c r="Q1221" s="230">
        <f>VLOOKUP(M1221,LocID!$B$2:$I$1995,8, FALSE)</f>
        <v>33</v>
      </c>
    </row>
    <row r="1222" spans="1:17" x14ac:dyDescent="0.25">
      <c r="A1222" s="230" t="s">
        <v>8762</v>
      </c>
      <c r="B1222" s="230">
        <v>2091</v>
      </c>
      <c r="C1222" s="230" t="s">
        <v>5854</v>
      </c>
      <c r="D1222" s="230">
        <v>2013.0337</v>
      </c>
      <c r="E1222" s="230" t="s">
        <v>112</v>
      </c>
      <c r="F1222" s="230" t="s">
        <v>1442</v>
      </c>
      <c r="G1222" s="230" t="s">
        <v>1443</v>
      </c>
      <c r="H1222" s="230" t="s">
        <v>1439</v>
      </c>
      <c r="I1222" s="230" t="s">
        <v>874</v>
      </c>
      <c r="J1222" s="230" t="s">
        <v>51</v>
      </c>
      <c r="K1222" s="230" t="s">
        <v>26</v>
      </c>
      <c r="L1222" s="230" t="s">
        <v>1439</v>
      </c>
      <c r="M1222" s="230" t="s">
        <v>6105</v>
      </c>
      <c r="N1222" s="230" t="s">
        <v>26</v>
      </c>
      <c r="Q1222" s="230">
        <f>VLOOKUP(M1222,LocID!$B$2:$I$1995,8, FALSE)</f>
        <v>223</v>
      </c>
    </row>
    <row r="1223" spans="1:17" x14ac:dyDescent="0.25">
      <c r="A1223" s="230" t="s">
        <v>8763</v>
      </c>
      <c r="B1223" s="230">
        <v>2092</v>
      </c>
      <c r="C1223" s="230" t="s">
        <v>5854</v>
      </c>
      <c r="D1223" s="230">
        <v>2013.0420999999999</v>
      </c>
      <c r="E1223" s="230" t="s">
        <v>112</v>
      </c>
      <c r="F1223" s="230" t="s">
        <v>2576</v>
      </c>
      <c r="G1223" s="230" t="s">
        <v>2577</v>
      </c>
      <c r="H1223" s="230" t="s">
        <v>2414</v>
      </c>
      <c r="I1223" s="230" t="s">
        <v>76</v>
      </c>
      <c r="J1223" s="230" t="s">
        <v>77</v>
      </c>
      <c r="K1223" s="230" t="s">
        <v>26</v>
      </c>
      <c r="L1223" s="230" t="s">
        <v>2414</v>
      </c>
      <c r="M1223" s="230" t="s">
        <v>4518</v>
      </c>
      <c r="N1223" s="230" t="s">
        <v>26</v>
      </c>
      <c r="Q1223" s="230">
        <f>VLOOKUP(M1223,LocID!$B$2:$I$1995,8, FALSE)</f>
        <v>387</v>
      </c>
    </row>
    <row r="1224" spans="1:17" x14ac:dyDescent="0.25">
      <c r="A1224" s="230" t="s">
        <v>8764</v>
      </c>
      <c r="B1224" s="230">
        <v>2093</v>
      </c>
      <c r="C1224" s="230" t="s">
        <v>5854</v>
      </c>
      <c r="D1224" s="230">
        <v>2013.0887</v>
      </c>
      <c r="E1224" s="230" t="s">
        <v>112</v>
      </c>
      <c r="F1224" s="230" t="s">
        <v>1249</v>
      </c>
      <c r="G1224" s="230" t="s">
        <v>1250</v>
      </c>
      <c r="H1224" s="230" t="s">
        <v>1244</v>
      </c>
      <c r="I1224" s="230" t="s">
        <v>144</v>
      </c>
      <c r="J1224" s="230" t="s">
        <v>51</v>
      </c>
      <c r="K1224" s="230" t="s">
        <v>23</v>
      </c>
      <c r="L1224" s="230" t="s">
        <v>1244</v>
      </c>
      <c r="M1224" s="230" t="s">
        <v>6064</v>
      </c>
      <c r="N1224" s="230" t="s">
        <v>23</v>
      </c>
      <c r="Q1224" s="230">
        <f>VLOOKUP(M1224,LocID!$B$2:$I$1995,8, FALSE)</f>
        <v>176</v>
      </c>
    </row>
    <row r="1225" spans="1:17" x14ac:dyDescent="0.25">
      <c r="A1225" s="230" t="s">
        <v>8765</v>
      </c>
      <c r="B1225" s="230">
        <v>2094</v>
      </c>
      <c r="C1225" s="230" t="s">
        <v>5854</v>
      </c>
      <c r="D1225" s="230">
        <v>2013.0726</v>
      </c>
      <c r="E1225" s="230" t="s">
        <v>112</v>
      </c>
      <c r="F1225" s="230" t="s">
        <v>1479</v>
      </c>
      <c r="G1225" s="230" t="s">
        <v>1480</v>
      </c>
      <c r="H1225" s="230" t="s">
        <v>1481</v>
      </c>
      <c r="I1225" s="230" t="s">
        <v>219</v>
      </c>
      <c r="J1225" s="230" t="s">
        <v>220</v>
      </c>
      <c r="K1225" s="230" t="s">
        <v>23</v>
      </c>
      <c r="L1225" s="230" t="s">
        <v>1481</v>
      </c>
      <c r="M1225" s="230" t="s">
        <v>6111</v>
      </c>
      <c r="N1225" s="230" t="s">
        <v>23</v>
      </c>
      <c r="Q1225" s="230">
        <f>VLOOKUP(M1225,LocID!$B$2:$I$1995,8, FALSE)</f>
        <v>230</v>
      </c>
    </row>
    <row r="1226" spans="1:17" x14ac:dyDescent="0.25">
      <c r="A1226" s="230" t="s">
        <v>8766</v>
      </c>
      <c r="B1226" s="230">
        <v>2095</v>
      </c>
      <c r="C1226" s="230" t="s">
        <v>5854</v>
      </c>
      <c r="D1226" s="230">
        <v>2013.0878</v>
      </c>
      <c r="E1226" s="230" t="s">
        <v>112</v>
      </c>
      <c r="F1226" s="230" t="s">
        <v>1043</v>
      </c>
      <c r="G1226" s="230" t="s">
        <v>1044</v>
      </c>
      <c r="H1226" s="230" t="s">
        <v>1042</v>
      </c>
      <c r="I1226" s="230" t="s">
        <v>219</v>
      </c>
      <c r="J1226" s="230" t="s">
        <v>220</v>
      </c>
      <c r="K1226" s="230" t="s">
        <v>23</v>
      </c>
      <c r="L1226" s="230" t="s">
        <v>1042</v>
      </c>
      <c r="M1226" s="230" t="s">
        <v>6026</v>
      </c>
      <c r="N1226" s="230" t="s">
        <v>23</v>
      </c>
      <c r="Q1226" s="230">
        <f>VLOOKUP(M1226,LocID!$B$2:$I$1995,8, FALSE)</f>
        <v>134</v>
      </c>
    </row>
    <row r="1227" spans="1:17" x14ac:dyDescent="0.25">
      <c r="A1227" s="230" t="s">
        <v>8767</v>
      </c>
      <c r="B1227" s="230">
        <v>2096</v>
      </c>
      <c r="C1227" s="230" t="s">
        <v>5854</v>
      </c>
      <c r="D1227" s="230">
        <v>2013.0626</v>
      </c>
      <c r="E1227" s="230" t="s">
        <v>112</v>
      </c>
      <c r="F1227" s="230" t="s">
        <v>1519</v>
      </c>
      <c r="G1227" s="230" t="s">
        <v>1503</v>
      </c>
      <c r="H1227" s="230" t="s">
        <v>1501</v>
      </c>
      <c r="I1227" s="230" t="s">
        <v>1488</v>
      </c>
      <c r="J1227" s="230" t="s">
        <v>123</v>
      </c>
      <c r="K1227" s="230" t="s">
        <v>52</v>
      </c>
      <c r="L1227" s="230" t="s">
        <v>1501</v>
      </c>
      <c r="M1227" s="230" t="s">
        <v>4508</v>
      </c>
      <c r="N1227" s="230" t="s">
        <v>52</v>
      </c>
      <c r="Q1227" s="230">
        <f>VLOOKUP(M1227,LocID!$B$2:$I$1995,8, FALSE)</f>
        <v>235</v>
      </c>
    </row>
    <row r="1228" spans="1:17" x14ac:dyDescent="0.25">
      <c r="A1228" s="230" t="s">
        <v>8768</v>
      </c>
      <c r="B1228" s="230">
        <v>2097</v>
      </c>
      <c r="C1228" s="230" t="s">
        <v>5854</v>
      </c>
      <c r="D1228" s="230">
        <v>2013.0695000000001</v>
      </c>
      <c r="E1228" s="230" t="s">
        <v>112</v>
      </c>
      <c r="F1228" s="230" t="s">
        <v>2139</v>
      </c>
      <c r="H1228" s="230" t="s">
        <v>2137</v>
      </c>
      <c r="I1228" s="230" t="s">
        <v>732</v>
      </c>
      <c r="J1228" s="230" t="s">
        <v>51</v>
      </c>
      <c r="K1228" s="230" t="s">
        <v>98</v>
      </c>
      <c r="L1228" s="230" t="s">
        <v>2137</v>
      </c>
      <c r="M1228" s="230" t="s">
        <v>6223</v>
      </c>
      <c r="N1228" s="230" t="s">
        <v>98</v>
      </c>
      <c r="Q1228" s="230">
        <f>VLOOKUP(M1228,LocID!$B$2:$I$1995,8, FALSE)</f>
        <v>348</v>
      </c>
    </row>
    <row r="1229" spans="1:17" x14ac:dyDescent="0.25">
      <c r="A1229" s="230" t="s">
        <v>8769</v>
      </c>
      <c r="B1229" s="230">
        <v>2098</v>
      </c>
      <c r="C1229" s="230" t="s">
        <v>5854</v>
      </c>
      <c r="D1229" s="230">
        <v>2013.0951</v>
      </c>
      <c r="E1229" s="230" t="s">
        <v>112</v>
      </c>
      <c r="F1229" s="230" t="s">
        <v>1582</v>
      </c>
      <c r="G1229" s="230" t="s">
        <v>1583</v>
      </c>
      <c r="H1229" s="230" t="s">
        <v>1581</v>
      </c>
      <c r="I1229" s="230" t="s">
        <v>822</v>
      </c>
      <c r="J1229" s="230" t="s">
        <v>245</v>
      </c>
      <c r="K1229" s="230" t="s">
        <v>23</v>
      </c>
      <c r="L1229" s="230" t="s">
        <v>1581</v>
      </c>
      <c r="M1229" s="230" t="s">
        <v>6126</v>
      </c>
      <c r="N1229" s="230" t="s">
        <v>23</v>
      </c>
      <c r="Q1229" s="230">
        <f>VLOOKUP(M1229,LocID!$B$2:$I$1995,8, FALSE)</f>
        <v>248</v>
      </c>
    </row>
    <row r="1230" spans="1:17" x14ac:dyDescent="0.25">
      <c r="A1230" s="230" t="s">
        <v>8770</v>
      </c>
      <c r="B1230" s="230">
        <v>2099</v>
      </c>
      <c r="C1230" s="230" t="s">
        <v>5854</v>
      </c>
      <c r="D1230" s="230">
        <v>2013.0871</v>
      </c>
      <c r="E1230" s="230" t="s">
        <v>112</v>
      </c>
      <c r="F1230" s="230" t="s">
        <v>1596</v>
      </c>
      <c r="G1230" s="230" t="s">
        <v>1597</v>
      </c>
      <c r="H1230" s="230" t="s">
        <v>1586</v>
      </c>
      <c r="I1230" s="230" t="s">
        <v>250</v>
      </c>
      <c r="J1230" s="230" t="s">
        <v>161</v>
      </c>
      <c r="K1230" s="230" t="s">
        <v>52</v>
      </c>
      <c r="L1230" s="230" t="s">
        <v>1586</v>
      </c>
      <c r="M1230" s="230" t="s">
        <v>6128</v>
      </c>
      <c r="N1230" s="230" t="s">
        <v>52</v>
      </c>
      <c r="Q1230" s="230">
        <f>VLOOKUP(M1230,LocID!$B$2:$I$1995,8, FALSE)</f>
        <v>250</v>
      </c>
    </row>
    <row r="1231" spans="1:17" x14ac:dyDescent="0.25">
      <c r="A1231" s="230" t="s">
        <v>6734</v>
      </c>
      <c r="B1231" s="230">
        <v>21</v>
      </c>
      <c r="C1231" s="230" t="s">
        <v>5854</v>
      </c>
      <c r="D1231" s="230">
        <v>2015.0893000000001</v>
      </c>
      <c r="E1231" s="230" t="s">
        <v>253</v>
      </c>
      <c r="F1231" s="230" t="s">
        <v>620</v>
      </c>
      <c r="G1231" s="230" t="s">
        <v>550</v>
      </c>
      <c r="H1231" s="230" t="s">
        <v>533</v>
      </c>
      <c r="I1231" s="230" t="s">
        <v>49</v>
      </c>
      <c r="J1231" s="230" t="s">
        <v>51</v>
      </c>
      <c r="K1231" s="230" t="s">
        <v>23</v>
      </c>
      <c r="L1231" s="230" t="s">
        <v>533</v>
      </c>
      <c r="M1231" s="230" t="s">
        <v>4499</v>
      </c>
      <c r="N1231" s="230" t="s">
        <v>23</v>
      </c>
      <c r="Q1231" s="230">
        <f>VLOOKUP(M1231,LocID!$B$2:$I$1995,8, FALSE)</f>
        <v>65</v>
      </c>
    </row>
    <row r="1232" spans="1:17" x14ac:dyDescent="0.25">
      <c r="A1232" s="230" t="s">
        <v>6921</v>
      </c>
      <c r="B1232" s="230">
        <v>210</v>
      </c>
      <c r="C1232" s="230" t="s">
        <v>5854</v>
      </c>
      <c r="D1232" s="230">
        <v>2015.1047000000001</v>
      </c>
      <c r="E1232" s="230" t="s">
        <v>138</v>
      </c>
      <c r="F1232" s="230" t="s">
        <v>1057</v>
      </c>
      <c r="G1232" s="230" t="s">
        <v>1055</v>
      </c>
      <c r="H1232" s="230" t="s">
        <v>1053</v>
      </c>
      <c r="I1232" s="230" t="s">
        <v>76</v>
      </c>
      <c r="J1232" s="230" t="s">
        <v>77</v>
      </c>
      <c r="K1232" s="230" t="s">
        <v>23</v>
      </c>
      <c r="L1232" s="230" t="s">
        <v>1053</v>
      </c>
      <c r="M1232" s="230" t="s">
        <v>6027</v>
      </c>
      <c r="N1232" s="230" t="s">
        <v>23</v>
      </c>
      <c r="Q1232" s="230">
        <f>VLOOKUP(M1232,LocID!$B$2:$I$1995,8, FALSE)</f>
        <v>135</v>
      </c>
    </row>
    <row r="1233" spans="1:17" x14ac:dyDescent="0.25">
      <c r="A1233" s="230" t="s">
        <v>8771</v>
      </c>
      <c r="B1233" s="230">
        <v>2100</v>
      </c>
      <c r="C1233" s="230" t="s">
        <v>5854</v>
      </c>
      <c r="D1233" s="230">
        <v>2013.1036999999999</v>
      </c>
      <c r="E1233" s="230" t="s">
        <v>112</v>
      </c>
      <c r="F1233" s="230" t="s">
        <v>113</v>
      </c>
      <c r="G1233" s="230" t="s">
        <v>114</v>
      </c>
      <c r="H1233" s="230" t="s">
        <v>101</v>
      </c>
      <c r="I1233" s="230" t="s">
        <v>107</v>
      </c>
      <c r="J1233" s="230" t="s">
        <v>51</v>
      </c>
      <c r="K1233" s="230" t="s">
        <v>26</v>
      </c>
      <c r="L1233" s="230" t="s">
        <v>101</v>
      </c>
      <c r="M1233" s="230" t="s">
        <v>5905</v>
      </c>
      <c r="N1233" s="230" t="s">
        <v>26</v>
      </c>
      <c r="Q1233" s="230">
        <f>VLOOKUP(M1233,LocID!$B$2:$I$1995,8, FALSE)</f>
        <v>8</v>
      </c>
    </row>
    <row r="1234" spans="1:17" x14ac:dyDescent="0.25">
      <c r="A1234" s="230" t="s">
        <v>8772</v>
      </c>
      <c r="B1234" s="230">
        <v>2101</v>
      </c>
      <c r="C1234" s="230" t="s">
        <v>5854</v>
      </c>
      <c r="D1234" s="230">
        <v>2013.1087</v>
      </c>
      <c r="E1234" s="230" t="s">
        <v>112</v>
      </c>
      <c r="F1234" s="230" t="s">
        <v>1642</v>
      </c>
      <c r="G1234" s="230" t="s">
        <v>1643</v>
      </c>
      <c r="H1234" s="230" t="s">
        <v>1644</v>
      </c>
      <c r="I1234" s="230" t="s">
        <v>20</v>
      </c>
      <c r="J1234" s="230" t="s">
        <v>740</v>
      </c>
      <c r="K1234" s="230" t="s">
        <v>52</v>
      </c>
      <c r="L1234" s="230" t="s">
        <v>1644</v>
      </c>
      <c r="M1234" s="230" t="s">
        <v>6137</v>
      </c>
      <c r="N1234" s="230" t="s">
        <v>52</v>
      </c>
      <c r="Q1234" s="230">
        <f>VLOOKUP(M1234,LocID!$B$2:$I$1995,8, FALSE)</f>
        <v>259</v>
      </c>
    </row>
    <row r="1235" spans="1:17" x14ac:dyDescent="0.25">
      <c r="A1235" s="230" t="s">
        <v>8773</v>
      </c>
      <c r="B1235" s="230">
        <v>2102</v>
      </c>
      <c r="C1235" s="230" t="s">
        <v>5854</v>
      </c>
      <c r="D1235" s="230">
        <v>2013.096</v>
      </c>
      <c r="E1235" s="230" t="s">
        <v>112</v>
      </c>
      <c r="F1235" s="230" t="s">
        <v>1825</v>
      </c>
      <c r="G1235" s="230" t="s">
        <v>1826</v>
      </c>
      <c r="H1235" s="230" t="s">
        <v>1821</v>
      </c>
      <c r="I1235" s="230" t="s">
        <v>76</v>
      </c>
      <c r="J1235" s="230" t="s">
        <v>77</v>
      </c>
      <c r="K1235" s="230" t="s">
        <v>23</v>
      </c>
      <c r="L1235" s="230" t="s">
        <v>1821</v>
      </c>
      <c r="M1235" s="230" t="s">
        <v>6176</v>
      </c>
      <c r="N1235" s="230" t="s">
        <v>23</v>
      </c>
      <c r="Q1235" s="230">
        <f>VLOOKUP(M1235,LocID!$B$2:$I$1995,8, FALSE)</f>
        <v>298</v>
      </c>
    </row>
    <row r="1236" spans="1:17" x14ac:dyDescent="0.25">
      <c r="A1236" s="230" t="s">
        <v>8774</v>
      </c>
      <c r="B1236" s="230">
        <v>2103</v>
      </c>
      <c r="C1236" s="230" t="s">
        <v>5854</v>
      </c>
      <c r="D1236" s="230">
        <v>2013.1081999999999</v>
      </c>
      <c r="E1236" s="230" t="s">
        <v>112</v>
      </c>
      <c r="F1236" s="230" t="s">
        <v>1827</v>
      </c>
      <c r="G1236" s="230" t="s">
        <v>1828</v>
      </c>
      <c r="H1236" s="230" t="s">
        <v>1821</v>
      </c>
      <c r="I1236" s="230" t="s">
        <v>76</v>
      </c>
      <c r="J1236" s="230" t="s">
        <v>77</v>
      </c>
      <c r="K1236" s="230" t="s">
        <v>23</v>
      </c>
      <c r="L1236" s="230" t="s">
        <v>1821</v>
      </c>
      <c r="M1236" s="230" t="s">
        <v>6176</v>
      </c>
      <c r="N1236" s="230" t="s">
        <v>23</v>
      </c>
      <c r="Q1236" s="230">
        <f>VLOOKUP(M1236,LocID!$B$2:$I$1995,8, FALSE)</f>
        <v>298</v>
      </c>
    </row>
    <row r="1237" spans="1:17" x14ac:dyDescent="0.25">
      <c r="A1237" s="230" t="s">
        <v>8775</v>
      </c>
      <c r="B1237" s="230">
        <v>2104</v>
      </c>
      <c r="C1237" s="230" t="s">
        <v>5854</v>
      </c>
      <c r="D1237" s="230">
        <v>2013.0983000000001</v>
      </c>
      <c r="E1237" s="230" t="s">
        <v>112</v>
      </c>
      <c r="F1237" s="230" t="s">
        <v>1897</v>
      </c>
      <c r="G1237" s="230" t="s">
        <v>1898</v>
      </c>
      <c r="H1237" s="230" t="s">
        <v>1899</v>
      </c>
      <c r="I1237" s="230" t="s">
        <v>76</v>
      </c>
      <c r="J1237" s="230" t="s">
        <v>77</v>
      </c>
      <c r="K1237" s="230" t="s">
        <v>23</v>
      </c>
      <c r="L1237" s="230" t="s">
        <v>1899</v>
      </c>
      <c r="M1237" s="230" t="s">
        <v>6181</v>
      </c>
      <c r="N1237" s="230" t="s">
        <v>23</v>
      </c>
      <c r="Q1237" s="230">
        <f>VLOOKUP(M1237,LocID!$B$2:$I$1995,8, FALSE)</f>
        <v>305</v>
      </c>
    </row>
    <row r="1238" spans="1:17" x14ac:dyDescent="0.25">
      <c r="A1238" s="230" t="s">
        <v>8776</v>
      </c>
      <c r="B1238" s="230">
        <v>2105</v>
      </c>
      <c r="C1238" s="230" t="s">
        <v>5854</v>
      </c>
      <c r="D1238" s="230">
        <v>2013.0378000000001</v>
      </c>
      <c r="E1238" s="230" t="s">
        <v>112</v>
      </c>
      <c r="F1238" s="230" t="s">
        <v>597</v>
      </c>
      <c r="G1238" s="230" t="s">
        <v>566</v>
      </c>
      <c r="H1238" s="230" t="s">
        <v>533</v>
      </c>
      <c r="I1238" s="230" t="s">
        <v>49</v>
      </c>
      <c r="J1238" s="230" t="s">
        <v>51</v>
      </c>
      <c r="K1238" s="230" t="s">
        <v>98</v>
      </c>
      <c r="L1238" s="230" t="s">
        <v>533</v>
      </c>
      <c r="M1238" s="230" t="s">
        <v>4499</v>
      </c>
      <c r="N1238" s="230" t="s">
        <v>98</v>
      </c>
      <c r="Q1238" s="230">
        <f>VLOOKUP(M1238,LocID!$B$2:$I$1995,8, FALSE)</f>
        <v>65</v>
      </c>
    </row>
    <row r="1239" spans="1:17" x14ac:dyDescent="0.25">
      <c r="A1239" s="230" t="s">
        <v>8777</v>
      </c>
      <c r="B1239" s="230">
        <v>2106</v>
      </c>
      <c r="C1239" s="230" t="s">
        <v>5854</v>
      </c>
      <c r="D1239" s="230">
        <v>2012.5239999999999</v>
      </c>
      <c r="E1239" s="230" t="s">
        <v>112</v>
      </c>
      <c r="F1239" s="230" t="s">
        <v>1982</v>
      </c>
      <c r="G1239" s="230" t="s">
        <v>1971</v>
      </c>
      <c r="H1239" s="230" t="s">
        <v>1972</v>
      </c>
      <c r="I1239" s="230" t="s">
        <v>865</v>
      </c>
      <c r="J1239" s="230" t="s">
        <v>220</v>
      </c>
      <c r="K1239" s="230" t="s">
        <v>52</v>
      </c>
      <c r="L1239" s="230" t="s">
        <v>1972</v>
      </c>
      <c r="M1239" s="230" t="s">
        <v>6199</v>
      </c>
      <c r="N1239" s="230" t="s">
        <v>52</v>
      </c>
      <c r="Q1239" s="230">
        <f>VLOOKUP(M1239,LocID!$B$2:$I$1995,8, FALSE)</f>
        <v>323</v>
      </c>
    </row>
    <row r="1240" spans="1:17" x14ac:dyDescent="0.25">
      <c r="A1240" s="230" t="s">
        <v>8778</v>
      </c>
      <c r="B1240" s="230">
        <v>2107</v>
      </c>
      <c r="C1240" s="230" t="s">
        <v>5854</v>
      </c>
      <c r="D1240" s="230">
        <v>2013.0871999999999</v>
      </c>
      <c r="E1240" s="230" t="s">
        <v>112</v>
      </c>
      <c r="F1240" s="230" t="s">
        <v>2877</v>
      </c>
      <c r="G1240" s="230" t="s">
        <v>2839</v>
      </c>
      <c r="H1240" s="230" t="s">
        <v>2823</v>
      </c>
      <c r="I1240" s="230" t="s">
        <v>122</v>
      </c>
      <c r="J1240" s="230" t="s">
        <v>123</v>
      </c>
      <c r="K1240" s="230" t="s">
        <v>23</v>
      </c>
      <c r="L1240" s="230" t="s">
        <v>2823</v>
      </c>
      <c r="M1240" s="230" t="s">
        <v>6295</v>
      </c>
      <c r="N1240" s="230" t="s">
        <v>23</v>
      </c>
      <c r="Q1240" s="230">
        <f>VLOOKUP(M1240,LocID!$B$2:$I$1995,8, FALSE)</f>
        <v>427</v>
      </c>
    </row>
    <row r="1241" spans="1:17" x14ac:dyDescent="0.25">
      <c r="A1241" s="230" t="s">
        <v>8779</v>
      </c>
      <c r="B1241" s="230">
        <v>2108</v>
      </c>
      <c r="C1241" s="230" t="s">
        <v>5854</v>
      </c>
      <c r="D1241" s="230">
        <v>2013.0851</v>
      </c>
      <c r="E1241" s="230" t="s">
        <v>112</v>
      </c>
      <c r="F1241" s="230" t="s">
        <v>2101</v>
      </c>
      <c r="G1241" s="230" t="s">
        <v>2102</v>
      </c>
      <c r="H1241" s="230" t="s">
        <v>2103</v>
      </c>
      <c r="I1241" s="230" t="s">
        <v>510</v>
      </c>
      <c r="J1241" s="230" t="s">
        <v>220</v>
      </c>
      <c r="K1241" s="230" t="s">
        <v>52</v>
      </c>
      <c r="L1241" s="230" t="s">
        <v>2103</v>
      </c>
      <c r="M1241" s="230" t="s">
        <v>6216</v>
      </c>
      <c r="N1241" s="230" t="s">
        <v>52</v>
      </c>
      <c r="Q1241" s="230">
        <f>VLOOKUP(M1241,LocID!$B$2:$I$1995,8, FALSE)</f>
        <v>341</v>
      </c>
    </row>
    <row r="1242" spans="1:17" x14ac:dyDescent="0.25">
      <c r="A1242" s="230" t="s">
        <v>8780</v>
      </c>
      <c r="B1242" s="230">
        <v>2109</v>
      </c>
      <c r="C1242" s="230" t="s">
        <v>5854</v>
      </c>
      <c r="D1242" s="230">
        <v>2013.1078</v>
      </c>
      <c r="E1242" s="230" t="s">
        <v>112</v>
      </c>
      <c r="F1242" s="230" t="s">
        <v>2151</v>
      </c>
      <c r="G1242" s="230" t="s">
        <v>2147</v>
      </c>
      <c r="H1242" s="230" t="s">
        <v>2145</v>
      </c>
      <c r="I1242" s="230" t="s">
        <v>20</v>
      </c>
      <c r="J1242" s="230" t="s">
        <v>22</v>
      </c>
      <c r="K1242" s="230" t="s">
        <v>23</v>
      </c>
      <c r="L1242" s="230" t="s">
        <v>2145</v>
      </c>
      <c r="M1242" s="230" t="s">
        <v>6226</v>
      </c>
      <c r="N1242" s="230" t="s">
        <v>23</v>
      </c>
      <c r="Q1242" s="230">
        <f>VLOOKUP(M1242,LocID!$B$2:$I$1995,8, FALSE)</f>
        <v>351</v>
      </c>
    </row>
    <row r="1243" spans="1:17" x14ac:dyDescent="0.25">
      <c r="A1243" s="230" t="s">
        <v>6922</v>
      </c>
      <c r="B1243" s="230">
        <v>211</v>
      </c>
      <c r="C1243" s="230" t="s">
        <v>5854</v>
      </c>
      <c r="D1243" s="230">
        <v>2015.0967000000001</v>
      </c>
      <c r="E1243" s="230" t="s">
        <v>138</v>
      </c>
      <c r="F1243" s="230" t="s">
        <v>2383</v>
      </c>
      <c r="G1243" s="230" t="s">
        <v>2384</v>
      </c>
      <c r="H1243" s="230" t="s">
        <v>2385</v>
      </c>
      <c r="I1243" s="230" t="s">
        <v>49</v>
      </c>
      <c r="J1243" s="230" t="s">
        <v>51</v>
      </c>
      <c r="K1243" s="230" t="s">
        <v>26</v>
      </c>
      <c r="L1243" s="230" t="s">
        <v>2385</v>
      </c>
      <c r="M1243" s="230" t="s">
        <v>6249</v>
      </c>
      <c r="N1243" s="230" t="s">
        <v>26</v>
      </c>
      <c r="Q1243" s="230">
        <f>VLOOKUP(M1243,LocID!$B$2:$I$1995,8, FALSE)</f>
        <v>379</v>
      </c>
    </row>
    <row r="1244" spans="1:17" x14ac:dyDescent="0.25">
      <c r="A1244" s="230" t="s">
        <v>8781</v>
      </c>
      <c r="B1244" s="230">
        <v>2110</v>
      </c>
      <c r="C1244" s="230" t="s">
        <v>5854</v>
      </c>
      <c r="D1244" s="230">
        <v>2013.0818999999999</v>
      </c>
      <c r="E1244" s="230" t="s">
        <v>112</v>
      </c>
      <c r="F1244" s="230" t="s">
        <v>2152</v>
      </c>
      <c r="G1244" s="230" t="s">
        <v>2147</v>
      </c>
      <c r="H1244" s="230" t="s">
        <v>2145</v>
      </c>
      <c r="I1244" s="230" t="s">
        <v>20</v>
      </c>
      <c r="J1244" s="230" t="s">
        <v>22</v>
      </c>
      <c r="K1244" s="230" t="s">
        <v>23</v>
      </c>
      <c r="L1244" s="230" t="s">
        <v>2145</v>
      </c>
      <c r="M1244" s="230" t="s">
        <v>6226</v>
      </c>
      <c r="N1244" s="230" t="s">
        <v>23</v>
      </c>
      <c r="Q1244" s="230">
        <f>VLOOKUP(M1244,LocID!$B$2:$I$1995,8, FALSE)</f>
        <v>351</v>
      </c>
    </row>
    <row r="1245" spans="1:17" x14ac:dyDescent="0.25">
      <c r="A1245" s="230" t="s">
        <v>8782</v>
      </c>
      <c r="B1245" s="230">
        <v>2111</v>
      </c>
      <c r="C1245" s="230" t="s">
        <v>5854</v>
      </c>
      <c r="D1245" s="230">
        <v>2013.0627999999999</v>
      </c>
      <c r="E1245" s="230" t="s">
        <v>112</v>
      </c>
      <c r="F1245" s="230" t="s">
        <v>2160</v>
      </c>
      <c r="G1245" s="230" t="s">
        <v>2157</v>
      </c>
      <c r="H1245" s="230" t="s">
        <v>2155</v>
      </c>
      <c r="I1245" s="230" t="s">
        <v>76</v>
      </c>
      <c r="J1245" s="230" t="s">
        <v>77</v>
      </c>
      <c r="K1245" s="230" t="s">
        <v>23</v>
      </c>
      <c r="L1245" s="230" t="s">
        <v>2155</v>
      </c>
      <c r="M1245" s="230" t="s">
        <v>6227</v>
      </c>
      <c r="N1245" s="230" t="s">
        <v>23</v>
      </c>
      <c r="Q1245" s="230">
        <f>VLOOKUP(M1245,LocID!$B$2:$I$1995,8, FALSE)</f>
        <v>352</v>
      </c>
    </row>
    <row r="1246" spans="1:17" x14ac:dyDescent="0.25">
      <c r="A1246" s="230" t="s">
        <v>8783</v>
      </c>
      <c r="B1246" s="230">
        <v>2112</v>
      </c>
      <c r="C1246" s="230" t="s">
        <v>5854</v>
      </c>
      <c r="D1246" s="230">
        <v>2013.0938000000001</v>
      </c>
      <c r="E1246" s="230" t="s">
        <v>112</v>
      </c>
      <c r="F1246" s="230" t="s">
        <v>4412</v>
      </c>
      <c r="G1246" s="230" t="s">
        <v>4413</v>
      </c>
      <c r="H1246" s="230" t="s">
        <v>4414</v>
      </c>
      <c r="I1246" s="230" t="s">
        <v>1619</v>
      </c>
      <c r="J1246" s="230" t="s">
        <v>61</v>
      </c>
      <c r="K1246" s="230" t="s">
        <v>26</v>
      </c>
      <c r="L1246" s="230" t="s">
        <v>4414</v>
      </c>
      <c r="M1246" s="230" t="s">
        <v>6445</v>
      </c>
      <c r="N1246" s="230" t="s">
        <v>26</v>
      </c>
      <c r="Q1246" s="230">
        <f>VLOOKUP(M1246,LocID!$B$2:$I$1995,8, FALSE)</f>
        <v>601</v>
      </c>
    </row>
    <row r="1247" spans="1:17" x14ac:dyDescent="0.25">
      <c r="A1247" s="230" t="s">
        <v>8784</v>
      </c>
      <c r="B1247" s="230">
        <v>2113</v>
      </c>
      <c r="C1247" s="230" t="s">
        <v>5854</v>
      </c>
      <c r="D1247" s="230">
        <v>2013.0549000000001</v>
      </c>
      <c r="E1247" s="230" t="s">
        <v>112</v>
      </c>
      <c r="F1247" s="230" t="s">
        <v>2195</v>
      </c>
      <c r="G1247" s="230" t="s">
        <v>2196</v>
      </c>
      <c r="H1247" s="230" t="s">
        <v>2194</v>
      </c>
      <c r="I1247" s="230" t="s">
        <v>865</v>
      </c>
      <c r="J1247" s="230" t="s">
        <v>220</v>
      </c>
      <c r="K1247" s="230" t="s">
        <v>52</v>
      </c>
      <c r="L1247" s="230" t="s">
        <v>2194</v>
      </c>
      <c r="M1247" s="230" t="s">
        <v>6233</v>
      </c>
      <c r="N1247" s="230" t="s">
        <v>52</v>
      </c>
      <c r="Q1247" s="230">
        <f>VLOOKUP(M1247,LocID!$B$2:$I$1995,8, FALSE)</f>
        <v>358</v>
      </c>
    </row>
    <row r="1248" spans="1:17" x14ac:dyDescent="0.25">
      <c r="A1248" s="230" t="s">
        <v>8785</v>
      </c>
      <c r="B1248" s="230">
        <v>2114</v>
      </c>
      <c r="C1248" s="230" t="s">
        <v>5854</v>
      </c>
      <c r="D1248" s="230">
        <v>2013.1130000000001</v>
      </c>
      <c r="E1248" s="230" t="s">
        <v>112</v>
      </c>
      <c r="F1248" s="230" t="s">
        <v>2189</v>
      </c>
      <c r="G1248" s="230" t="s">
        <v>2190</v>
      </c>
      <c r="H1248" s="230" t="s">
        <v>2191</v>
      </c>
      <c r="I1248" s="230" t="s">
        <v>76</v>
      </c>
      <c r="J1248" s="230" t="s">
        <v>77</v>
      </c>
      <c r="K1248" s="230" t="s">
        <v>23</v>
      </c>
      <c r="L1248" s="230" t="s">
        <v>2191</v>
      </c>
      <c r="M1248" s="230" t="s">
        <v>6232</v>
      </c>
      <c r="N1248" s="230" t="s">
        <v>23</v>
      </c>
      <c r="Q1248" s="230">
        <f>VLOOKUP(M1248,LocID!$B$2:$I$1995,8, FALSE)</f>
        <v>357</v>
      </c>
    </row>
    <row r="1249" spans="1:17" x14ac:dyDescent="0.25">
      <c r="A1249" s="230" t="s">
        <v>8786</v>
      </c>
      <c r="B1249" s="230">
        <v>2115</v>
      </c>
      <c r="C1249" s="230" t="s">
        <v>5854</v>
      </c>
      <c r="D1249" s="230">
        <v>2013.0587</v>
      </c>
      <c r="E1249" s="230" t="s">
        <v>112</v>
      </c>
      <c r="F1249" s="230" t="s">
        <v>2233</v>
      </c>
      <c r="G1249" s="230" t="s">
        <v>2234</v>
      </c>
      <c r="H1249" s="230" t="s">
        <v>2217</v>
      </c>
      <c r="I1249" s="230" t="s">
        <v>874</v>
      </c>
      <c r="J1249" s="230" t="s">
        <v>51</v>
      </c>
      <c r="K1249" s="230" t="s">
        <v>23</v>
      </c>
      <c r="L1249" s="230" t="s">
        <v>2217</v>
      </c>
      <c r="M1249" s="230" t="s">
        <v>4514</v>
      </c>
      <c r="N1249" s="230" t="s">
        <v>23</v>
      </c>
      <c r="Q1249" s="230">
        <f>VLOOKUP(M1249,LocID!$B$2:$I$1995,8, FALSE)</f>
        <v>363</v>
      </c>
    </row>
    <row r="1250" spans="1:17" x14ac:dyDescent="0.25">
      <c r="A1250" s="230" t="s">
        <v>8787</v>
      </c>
      <c r="B1250" s="230">
        <v>2116</v>
      </c>
      <c r="C1250" s="230" t="s">
        <v>5854</v>
      </c>
      <c r="D1250" s="230">
        <v>2013.0912000000001</v>
      </c>
      <c r="E1250" s="230" t="s">
        <v>112</v>
      </c>
      <c r="F1250" s="230" t="s">
        <v>2253</v>
      </c>
      <c r="G1250" s="230" t="s">
        <v>2254</v>
      </c>
      <c r="H1250" s="230" t="s">
        <v>2244</v>
      </c>
      <c r="I1250" s="230" t="s">
        <v>384</v>
      </c>
      <c r="J1250" s="230" t="s">
        <v>220</v>
      </c>
      <c r="K1250" s="230" t="s">
        <v>72</v>
      </c>
      <c r="L1250" s="230" t="s">
        <v>2244</v>
      </c>
      <c r="M1250" s="230" t="s">
        <v>4515</v>
      </c>
      <c r="N1250" s="230" t="s">
        <v>3934</v>
      </c>
      <c r="O1250" s="230">
        <v>2</v>
      </c>
      <c r="Q1250" s="230">
        <f>VLOOKUP(M1250,LocID!$B$2:$I$1995,8, FALSE)</f>
        <v>365</v>
      </c>
    </row>
    <row r="1251" spans="1:17" x14ac:dyDescent="0.25">
      <c r="A1251" s="230" t="s">
        <v>8787</v>
      </c>
      <c r="B1251" s="230">
        <v>2116</v>
      </c>
      <c r="C1251" s="230" t="s">
        <v>5854</v>
      </c>
      <c r="D1251" s="230">
        <v>2013.0912000000001</v>
      </c>
      <c r="E1251" s="230" t="s">
        <v>112</v>
      </c>
      <c r="F1251" s="230" t="s">
        <v>2253</v>
      </c>
      <c r="G1251" s="230" t="s">
        <v>2254</v>
      </c>
      <c r="H1251" s="230" t="s">
        <v>2244</v>
      </c>
      <c r="I1251" s="230" t="s">
        <v>384</v>
      </c>
      <c r="J1251" s="230" t="s">
        <v>220</v>
      </c>
      <c r="K1251" s="230" t="s">
        <v>72</v>
      </c>
      <c r="L1251" s="230" t="s">
        <v>2244</v>
      </c>
      <c r="M1251" s="230" t="s">
        <v>4515</v>
      </c>
      <c r="N1251" s="230" t="s">
        <v>23</v>
      </c>
      <c r="O1251" s="230">
        <v>1</v>
      </c>
      <c r="Q1251" s="230">
        <f>VLOOKUP(M1251,LocID!$B$2:$I$1995,8, FALSE)</f>
        <v>365</v>
      </c>
    </row>
    <row r="1252" spans="1:17" x14ac:dyDescent="0.25">
      <c r="A1252" s="230" t="s">
        <v>8788</v>
      </c>
      <c r="B1252" s="230">
        <v>2117</v>
      </c>
      <c r="C1252" s="230" t="s">
        <v>5854</v>
      </c>
      <c r="D1252" s="230">
        <v>2013.0706</v>
      </c>
      <c r="E1252" s="230" t="s">
        <v>112</v>
      </c>
      <c r="F1252" s="230" t="s">
        <v>3556</v>
      </c>
      <c r="G1252" s="230" t="s">
        <v>2704</v>
      </c>
      <c r="H1252" s="230" t="s">
        <v>3531</v>
      </c>
      <c r="I1252" s="230" t="s">
        <v>76</v>
      </c>
      <c r="J1252" s="230" t="s">
        <v>77</v>
      </c>
      <c r="K1252" s="230" t="s">
        <v>52</v>
      </c>
      <c r="L1252" s="230" t="s">
        <v>3531</v>
      </c>
      <c r="M1252" s="230" t="s">
        <v>6348</v>
      </c>
      <c r="N1252" s="230" t="s">
        <v>52</v>
      </c>
      <c r="Q1252" s="230">
        <f>VLOOKUP(M1252,LocID!$B$2:$I$1995,8, FALSE)</f>
        <v>491</v>
      </c>
    </row>
    <row r="1253" spans="1:17" x14ac:dyDescent="0.25">
      <c r="A1253" s="230" t="s">
        <v>8789</v>
      </c>
      <c r="B1253" s="230">
        <v>2118</v>
      </c>
      <c r="C1253" s="230" t="s">
        <v>5854</v>
      </c>
      <c r="D1253" s="230">
        <v>2013.0745999999999</v>
      </c>
      <c r="E1253" s="230" t="s">
        <v>112</v>
      </c>
      <c r="F1253" s="230" t="s">
        <v>3190</v>
      </c>
      <c r="G1253" s="230" t="s">
        <v>1018</v>
      </c>
      <c r="H1253" s="230" t="s">
        <v>3174</v>
      </c>
      <c r="I1253" s="230" t="s">
        <v>122</v>
      </c>
      <c r="J1253" s="230" t="s">
        <v>123</v>
      </c>
      <c r="K1253" s="230" t="s">
        <v>23</v>
      </c>
      <c r="L1253" s="230" t="s">
        <v>3174</v>
      </c>
      <c r="M1253" s="230" t="s">
        <v>4525</v>
      </c>
      <c r="N1253" s="230" t="s">
        <v>23</v>
      </c>
      <c r="Q1253" s="230">
        <f>VLOOKUP(M1253,LocID!$B$2:$I$1995,8, FALSE)</f>
        <v>477</v>
      </c>
    </row>
    <row r="1254" spans="1:17" x14ac:dyDescent="0.25">
      <c r="A1254" s="230" t="s">
        <v>8790</v>
      </c>
      <c r="B1254" s="230">
        <v>2119</v>
      </c>
      <c r="C1254" s="230" t="s">
        <v>5854</v>
      </c>
      <c r="D1254" s="230">
        <v>2013.0137</v>
      </c>
      <c r="E1254" s="230" t="s">
        <v>112</v>
      </c>
      <c r="F1254" s="230" t="s">
        <v>1863</v>
      </c>
      <c r="G1254" s="230" t="s">
        <v>1864</v>
      </c>
      <c r="H1254" s="230" t="s">
        <v>1832</v>
      </c>
      <c r="I1254" s="230" t="s">
        <v>76</v>
      </c>
      <c r="J1254" s="230" t="s">
        <v>77</v>
      </c>
      <c r="K1254" s="230" t="s">
        <v>23</v>
      </c>
      <c r="L1254" s="230" t="s">
        <v>1832</v>
      </c>
      <c r="M1254" s="230" t="s">
        <v>4512</v>
      </c>
      <c r="N1254" s="230" t="s">
        <v>23</v>
      </c>
      <c r="Q1254" s="230">
        <f>VLOOKUP(M1254,LocID!$B$2:$I$1995,8, FALSE)</f>
        <v>300</v>
      </c>
    </row>
    <row r="1255" spans="1:17" x14ac:dyDescent="0.25">
      <c r="A1255" s="230" t="s">
        <v>6923</v>
      </c>
      <c r="B1255" s="230">
        <v>212</v>
      </c>
      <c r="C1255" s="230" t="s">
        <v>5854</v>
      </c>
      <c r="D1255" s="230">
        <v>2015.1057000000001</v>
      </c>
      <c r="E1255" s="230" t="s">
        <v>138</v>
      </c>
      <c r="F1255" s="230" t="s">
        <v>1377</v>
      </c>
      <c r="G1255" s="230" t="s">
        <v>1375</v>
      </c>
      <c r="H1255" s="230" t="s">
        <v>1368</v>
      </c>
      <c r="I1255" s="230" t="s">
        <v>76</v>
      </c>
      <c r="J1255" s="230" t="s">
        <v>77</v>
      </c>
      <c r="K1255" s="230" t="s">
        <v>23</v>
      </c>
      <c r="L1255" s="230" t="s">
        <v>1368</v>
      </c>
      <c r="M1255" s="230" t="s">
        <v>4506</v>
      </c>
      <c r="N1255" s="230" t="s">
        <v>23</v>
      </c>
      <c r="Q1255" s="230">
        <f>VLOOKUP(M1255,LocID!$B$2:$I$1995,8, FALSE)</f>
        <v>204</v>
      </c>
    </row>
    <row r="1256" spans="1:17" x14ac:dyDescent="0.25">
      <c r="A1256" s="230" t="s">
        <v>8791</v>
      </c>
      <c r="B1256" s="230">
        <v>2120</v>
      </c>
      <c r="C1256" s="230" t="s">
        <v>5854</v>
      </c>
      <c r="D1256" s="230">
        <v>2013.1041</v>
      </c>
      <c r="E1256" s="230" t="s">
        <v>112</v>
      </c>
      <c r="F1256" s="230" t="s">
        <v>4335</v>
      </c>
      <c r="G1256" s="230" t="s">
        <v>4336</v>
      </c>
      <c r="H1256" s="230" t="s">
        <v>2997</v>
      </c>
      <c r="I1256" s="230" t="s">
        <v>2996</v>
      </c>
      <c r="J1256" s="230" t="s">
        <v>51</v>
      </c>
      <c r="K1256" s="230" t="s">
        <v>23</v>
      </c>
      <c r="L1256" s="230" t="s">
        <v>2997</v>
      </c>
      <c r="M1256" s="230" t="s">
        <v>4536</v>
      </c>
      <c r="N1256" s="230" t="s">
        <v>23</v>
      </c>
      <c r="Q1256" s="230">
        <f>VLOOKUP(M1256,LocID!$B$2:$I$1995,8, FALSE)</f>
        <v>447</v>
      </c>
    </row>
    <row r="1257" spans="1:17" x14ac:dyDescent="0.25">
      <c r="A1257" s="230" t="s">
        <v>8792</v>
      </c>
      <c r="B1257" s="230">
        <v>2121</v>
      </c>
      <c r="C1257" s="230" t="s">
        <v>5854</v>
      </c>
      <c r="D1257" s="230">
        <v>2013.0805</v>
      </c>
      <c r="E1257" s="230" t="s">
        <v>112</v>
      </c>
      <c r="F1257" s="230" t="s">
        <v>471</v>
      </c>
      <c r="G1257" s="230" t="s">
        <v>450</v>
      </c>
      <c r="H1257" s="230" t="s">
        <v>446</v>
      </c>
      <c r="I1257" s="230" t="s">
        <v>76</v>
      </c>
      <c r="J1257" s="230" t="s">
        <v>77</v>
      </c>
      <c r="K1257" s="230" t="s">
        <v>23</v>
      </c>
      <c r="L1257" s="230" t="s">
        <v>446</v>
      </c>
      <c r="M1257" s="230" t="s">
        <v>5947</v>
      </c>
      <c r="N1257" s="230" t="s">
        <v>23</v>
      </c>
      <c r="Q1257" s="230">
        <f>VLOOKUP(M1257,LocID!$B$2:$I$1995,8, FALSE)</f>
        <v>52</v>
      </c>
    </row>
    <row r="1258" spans="1:17" x14ac:dyDescent="0.25">
      <c r="A1258" s="230" t="s">
        <v>8793</v>
      </c>
      <c r="B1258" s="230">
        <v>2122</v>
      </c>
      <c r="C1258" s="230" t="s">
        <v>5854</v>
      </c>
      <c r="D1258" s="230">
        <v>2013.0781999999999</v>
      </c>
      <c r="E1258" s="230" t="s">
        <v>112</v>
      </c>
      <c r="F1258" s="230" t="s">
        <v>2697</v>
      </c>
      <c r="G1258" s="230" t="s">
        <v>2698</v>
      </c>
      <c r="H1258" s="230" t="s">
        <v>2699</v>
      </c>
      <c r="I1258" s="230" t="s">
        <v>76</v>
      </c>
      <c r="J1258" s="230" t="s">
        <v>77</v>
      </c>
      <c r="K1258" s="230" t="s">
        <v>26</v>
      </c>
      <c r="L1258" s="230" t="s">
        <v>2699</v>
      </c>
      <c r="M1258" s="230" t="s">
        <v>6270</v>
      </c>
      <c r="N1258" s="230" t="s">
        <v>26</v>
      </c>
      <c r="Q1258" s="230">
        <f>VLOOKUP(M1258,LocID!$B$2:$I$1995,8, FALSE)</f>
        <v>402</v>
      </c>
    </row>
    <row r="1259" spans="1:17" x14ac:dyDescent="0.25">
      <c r="A1259" s="230" t="s">
        <v>8794</v>
      </c>
      <c r="B1259" s="230">
        <v>2123</v>
      </c>
      <c r="C1259" s="230" t="s">
        <v>5854</v>
      </c>
      <c r="D1259" s="230">
        <v>2013.0581999999999</v>
      </c>
      <c r="E1259" s="230" t="s">
        <v>112</v>
      </c>
      <c r="F1259" s="230" t="s">
        <v>211</v>
      </c>
      <c r="G1259" s="230" t="s">
        <v>206</v>
      </c>
      <c r="H1259" s="230" t="s">
        <v>207</v>
      </c>
      <c r="I1259" s="230" t="s">
        <v>208</v>
      </c>
      <c r="J1259" s="230" t="s">
        <v>61</v>
      </c>
      <c r="K1259" s="230" t="s">
        <v>52</v>
      </c>
      <c r="L1259" s="230" t="s">
        <v>207</v>
      </c>
      <c r="M1259" s="230" t="s">
        <v>5920</v>
      </c>
      <c r="N1259" s="230" t="s">
        <v>52</v>
      </c>
      <c r="Q1259" s="230">
        <f>VLOOKUP(M1259,LocID!$B$2:$I$1995,8, FALSE)</f>
        <v>26</v>
      </c>
    </row>
    <row r="1260" spans="1:17" x14ac:dyDescent="0.25">
      <c r="A1260" s="230" t="s">
        <v>8795</v>
      </c>
      <c r="B1260" s="230">
        <v>2124</v>
      </c>
      <c r="C1260" s="230" t="s">
        <v>5854</v>
      </c>
      <c r="D1260" s="230">
        <v>2013.1035999999999</v>
      </c>
      <c r="E1260" s="230" t="s">
        <v>112</v>
      </c>
      <c r="F1260" s="230" t="s">
        <v>4402</v>
      </c>
      <c r="G1260" s="230" t="s">
        <v>4403</v>
      </c>
      <c r="H1260" s="230" t="s">
        <v>4404</v>
      </c>
      <c r="I1260" s="230" t="s">
        <v>165</v>
      </c>
      <c r="J1260" s="230" t="s">
        <v>161</v>
      </c>
      <c r="K1260" s="230" t="s">
        <v>98</v>
      </c>
      <c r="L1260" s="230" t="s">
        <v>4404</v>
      </c>
      <c r="M1260" s="230" t="s">
        <v>6442</v>
      </c>
      <c r="N1260" s="230" t="s">
        <v>98</v>
      </c>
      <c r="Q1260" s="230">
        <f>VLOOKUP(M1260,LocID!$B$2:$I$1995,8, FALSE)</f>
        <v>598</v>
      </c>
    </row>
    <row r="1261" spans="1:17" x14ac:dyDescent="0.25">
      <c r="A1261" s="230" t="s">
        <v>8796</v>
      </c>
      <c r="B1261" s="230">
        <v>2125</v>
      </c>
      <c r="C1261" s="230" t="s">
        <v>5854</v>
      </c>
      <c r="D1261" s="230">
        <v>2013.0891999999999</v>
      </c>
      <c r="E1261" s="230" t="s">
        <v>112</v>
      </c>
      <c r="F1261" s="230" t="s">
        <v>795</v>
      </c>
      <c r="G1261" s="230" t="s">
        <v>737</v>
      </c>
      <c r="H1261" s="230" t="s">
        <v>738</v>
      </c>
      <c r="I1261" s="230" t="s">
        <v>739</v>
      </c>
      <c r="J1261" s="230" t="s">
        <v>740</v>
      </c>
      <c r="K1261" s="230" t="s">
        <v>23</v>
      </c>
      <c r="L1261" s="230" t="s">
        <v>738</v>
      </c>
      <c r="M1261" s="377" t="s">
        <v>11294</v>
      </c>
      <c r="N1261" s="230" t="s">
        <v>23</v>
      </c>
      <c r="Q1261" s="230">
        <f>VLOOKUP(M1261,LocID!$B$2:$I$1995,8, FALSE)</f>
        <v>758</v>
      </c>
    </row>
    <row r="1262" spans="1:17" x14ac:dyDescent="0.25">
      <c r="A1262" s="230" t="s">
        <v>8797</v>
      </c>
      <c r="B1262" s="230">
        <v>2126</v>
      </c>
      <c r="C1262" s="230" t="s">
        <v>5854</v>
      </c>
      <c r="D1262" s="230">
        <v>2013.0733</v>
      </c>
      <c r="E1262" s="230" t="s">
        <v>112</v>
      </c>
      <c r="F1262" s="230" t="s">
        <v>2255</v>
      </c>
      <c r="G1262" s="230" t="s">
        <v>2246</v>
      </c>
      <c r="H1262" s="230" t="s">
        <v>2244</v>
      </c>
      <c r="I1262" s="230" t="s">
        <v>384</v>
      </c>
      <c r="J1262" s="230" t="s">
        <v>220</v>
      </c>
      <c r="K1262" s="230" t="s">
        <v>72</v>
      </c>
      <c r="L1262" s="230" t="s">
        <v>2244</v>
      </c>
      <c r="M1262" s="230" t="s">
        <v>4515</v>
      </c>
      <c r="N1262" s="230" t="s">
        <v>3934</v>
      </c>
      <c r="O1262" s="230">
        <v>2</v>
      </c>
      <c r="Q1262" s="230">
        <f>VLOOKUP(M1262,LocID!$B$2:$I$1995,8, FALSE)</f>
        <v>365</v>
      </c>
    </row>
    <row r="1263" spans="1:17" x14ac:dyDescent="0.25">
      <c r="A1263" s="230" t="s">
        <v>8797</v>
      </c>
      <c r="B1263" s="230">
        <v>2126</v>
      </c>
      <c r="C1263" s="230" t="s">
        <v>5854</v>
      </c>
      <c r="D1263" s="230">
        <v>2013.0733</v>
      </c>
      <c r="E1263" s="230" t="s">
        <v>112</v>
      </c>
      <c r="F1263" s="230" t="s">
        <v>2255</v>
      </c>
      <c r="G1263" s="230" t="s">
        <v>2246</v>
      </c>
      <c r="H1263" s="230" t="s">
        <v>2244</v>
      </c>
      <c r="I1263" s="230" t="s">
        <v>384</v>
      </c>
      <c r="J1263" s="230" t="s">
        <v>220</v>
      </c>
      <c r="K1263" s="230" t="s">
        <v>72</v>
      </c>
      <c r="L1263" s="230" t="s">
        <v>2244</v>
      </c>
      <c r="M1263" s="230" t="s">
        <v>4515</v>
      </c>
      <c r="N1263" s="230" t="s">
        <v>23</v>
      </c>
      <c r="O1263" s="230">
        <v>1</v>
      </c>
      <c r="Q1263" s="230">
        <f>VLOOKUP(M1263,LocID!$B$2:$I$1995,8, FALSE)</f>
        <v>365</v>
      </c>
    </row>
    <row r="1264" spans="1:17" x14ac:dyDescent="0.25">
      <c r="A1264" s="230" t="s">
        <v>8798</v>
      </c>
      <c r="B1264" s="230">
        <v>2127</v>
      </c>
      <c r="C1264" s="230" t="s">
        <v>5854</v>
      </c>
      <c r="D1264" s="230">
        <v>2013.0119999999999</v>
      </c>
      <c r="E1264" s="230" t="s">
        <v>112</v>
      </c>
      <c r="F1264" s="230" t="s">
        <v>1153</v>
      </c>
      <c r="G1264" s="230" t="s">
        <v>1151</v>
      </c>
      <c r="H1264" s="230" t="s">
        <v>1152</v>
      </c>
      <c r="I1264" s="230" t="s">
        <v>76</v>
      </c>
      <c r="J1264" s="230" t="s">
        <v>77</v>
      </c>
      <c r="K1264" s="230" t="s">
        <v>23</v>
      </c>
      <c r="L1264" s="230" t="s">
        <v>1152</v>
      </c>
      <c r="M1264" s="230" t="s">
        <v>6047</v>
      </c>
      <c r="N1264" s="230" t="s">
        <v>23</v>
      </c>
      <c r="Q1264" s="230">
        <f>VLOOKUP(M1264,LocID!$B$2:$I$1995,8, FALSE)</f>
        <v>158</v>
      </c>
    </row>
    <row r="1265" spans="1:17" x14ac:dyDescent="0.25">
      <c r="A1265" s="230" t="s">
        <v>8799</v>
      </c>
      <c r="B1265" s="230">
        <v>2128</v>
      </c>
      <c r="C1265" s="230" t="s">
        <v>5854</v>
      </c>
      <c r="D1265" s="230">
        <v>2013.0708</v>
      </c>
      <c r="E1265" s="230" t="s">
        <v>112</v>
      </c>
      <c r="F1265" s="230" t="s">
        <v>2878</v>
      </c>
      <c r="G1265" s="230" t="s">
        <v>2846</v>
      </c>
      <c r="H1265" s="230" t="s">
        <v>2823</v>
      </c>
      <c r="I1265" s="230" t="s">
        <v>122</v>
      </c>
      <c r="J1265" s="230" t="s">
        <v>123</v>
      </c>
      <c r="K1265" s="230" t="s">
        <v>23</v>
      </c>
      <c r="L1265" s="230" t="s">
        <v>2823</v>
      </c>
      <c r="M1265" s="230" t="s">
        <v>6295</v>
      </c>
      <c r="N1265" s="230" t="s">
        <v>23</v>
      </c>
      <c r="Q1265" s="230">
        <f>VLOOKUP(M1265,LocID!$B$2:$I$1995,8, FALSE)</f>
        <v>427</v>
      </c>
    </row>
    <row r="1266" spans="1:17" x14ac:dyDescent="0.25">
      <c r="A1266" s="230" t="s">
        <v>8800</v>
      </c>
      <c r="B1266" s="230">
        <v>2129</v>
      </c>
      <c r="C1266" s="230" t="s">
        <v>5854</v>
      </c>
      <c r="D1266" s="230">
        <v>2013.0751</v>
      </c>
      <c r="E1266" s="230" t="s">
        <v>112</v>
      </c>
      <c r="F1266" s="230" t="s">
        <v>716</v>
      </c>
      <c r="G1266" s="230" t="s">
        <v>717</v>
      </c>
      <c r="H1266" s="230" t="s">
        <v>715</v>
      </c>
      <c r="I1266" s="230" t="s">
        <v>107</v>
      </c>
      <c r="J1266" s="230" t="s">
        <v>51</v>
      </c>
      <c r="K1266" s="230" t="s">
        <v>23</v>
      </c>
      <c r="L1266" s="230" t="s">
        <v>715</v>
      </c>
      <c r="M1266" s="230" t="s">
        <v>5973</v>
      </c>
      <c r="N1266" s="230" t="s">
        <v>23</v>
      </c>
      <c r="Q1266" s="230">
        <f>VLOOKUP(M1266,LocID!$B$2:$I$1995,8, FALSE)</f>
        <v>80</v>
      </c>
    </row>
    <row r="1267" spans="1:17" x14ac:dyDescent="0.25">
      <c r="A1267" s="230" t="s">
        <v>6924</v>
      </c>
      <c r="B1267" s="230">
        <v>213</v>
      </c>
      <c r="C1267" s="230" t="s">
        <v>5854</v>
      </c>
      <c r="D1267" s="230">
        <v>2015.0374999999999</v>
      </c>
      <c r="E1267" s="230" t="s">
        <v>138</v>
      </c>
      <c r="F1267" s="230" t="s">
        <v>1402</v>
      </c>
      <c r="G1267" s="230" t="s">
        <v>1403</v>
      </c>
      <c r="H1267" s="230" t="s">
        <v>1404</v>
      </c>
      <c r="I1267" s="230" t="s">
        <v>244</v>
      </c>
      <c r="J1267" s="230" t="s">
        <v>245</v>
      </c>
      <c r="K1267" s="230" t="s">
        <v>52</v>
      </c>
      <c r="L1267" s="230" t="s">
        <v>1404</v>
      </c>
      <c r="M1267" s="230" t="s">
        <v>6095</v>
      </c>
      <c r="N1267" s="230" t="s">
        <v>52</v>
      </c>
      <c r="Q1267" s="230">
        <f>VLOOKUP(M1267,LocID!$B$2:$I$1995,8, FALSE)</f>
        <v>212</v>
      </c>
    </row>
    <row r="1268" spans="1:17" x14ac:dyDescent="0.25">
      <c r="A1268" s="230" t="s">
        <v>8801</v>
      </c>
      <c r="B1268" s="230">
        <v>2130</v>
      </c>
      <c r="C1268" s="230" t="s">
        <v>5854</v>
      </c>
      <c r="D1268" s="230">
        <v>2013.0945999999999</v>
      </c>
      <c r="E1268" s="230" t="s">
        <v>112</v>
      </c>
      <c r="F1268" s="230" t="s">
        <v>2920</v>
      </c>
      <c r="G1268" s="230" t="s">
        <v>2910</v>
      </c>
      <c r="H1268" s="230" t="s">
        <v>2908</v>
      </c>
      <c r="I1268" s="230" t="s">
        <v>380</v>
      </c>
      <c r="J1268" s="230" t="s">
        <v>51</v>
      </c>
      <c r="K1268" s="230" t="s">
        <v>52</v>
      </c>
      <c r="L1268" s="230" t="s">
        <v>2908</v>
      </c>
      <c r="M1268" s="230" t="s">
        <v>6299</v>
      </c>
      <c r="N1268" s="230" t="s">
        <v>52</v>
      </c>
      <c r="Q1268" s="230">
        <f>VLOOKUP(M1268,LocID!$B$2:$I$1995,8, FALSE)</f>
        <v>431</v>
      </c>
    </row>
    <row r="1269" spans="1:17" x14ac:dyDescent="0.25">
      <c r="A1269" s="230" t="s">
        <v>8802</v>
      </c>
      <c r="B1269" s="230">
        <v>2131</v>
      </c>
      <c r="C1269" s="230" t="s">
        <v>5854</v>
      </c>
      <c r="D1269" s="230">
        <v>2013.1135999999999</v>
      </c>
      <c r="E1269" s="230" t="s">
        <v>112</v>
      </c>
      <c r="F1269" s="230" t="s">
        <v>2921</v>
      </c>
      <c r="G1269" s="230" t="s">
        <v>2910</v>
      </c>
      <c r="H1269" s="230" t="s">
        <v>2908</v>
      </c>
      <c r="I1269" s="230" t="s">
        <v>380</v>
      </c>
      <c r="J1269" s="230" t="s">
        <v>51</v>
      </c>
      <c r="K1269" s="230" t="s">
        <v>52</v>
      </c>
      <c r="L1269" s="230" t="s">
        <v>2908</v>
      </c>
      <c r="M1269" s="230" t="s">
        <v>6299</v>
      </c>
      <c r="N1269" s="230" t="s">
        <v>52</v>
      </c>
      <c r="Q1269" s="230">
        <f>VLOOKUP(M1269,LocID!$B$2:$I$1995,8, FALSE)</f>
        <v>431</v>
      </c>
    </row>
    <row r="1270" spans="1:17" x14ac:dyDescent="0.25">
      <c r="A1270" s="230" t="s">
        <v>8803</v>
      </c>
      <c r="B1270" s="230">
        <v>2132</v>
      </c>
      <c r="C1270" s="230" t="s">
        <v>5854</v>
      </c>
      <c r="D1270" s="230">
        <v>2013.1193000000001</v>
      </c>
      <c r="E1270" s="230" t="s">
        <v>112</v>
      </c>
      <c r="F1270" s="230" t="s">
        <v>3162</v>
      </c>
      <c r="G1270" s="230" t="s">
        <v>3163</v>
      </c>
      <c r="H1270" s="230" t="s">
        <v>3164</v>
      </c>
      <c r="I1270" s="230" t="s">
        <v>107</v>
      </c>
      <c r="J1270" s="230" t="s">
        <v>51</v>
      </c>
      <c r="K1270" s="230" t="s">
        <v>23</v>
      </c>
      <c r="L1270" s="230" t="s">
        <v>3164</v>
      </c>
      <c r="M1270" s="230" t="s">
        <v>6333</v>
      </c>
      <c r="N1270" s="230" t="s">
        <v>23</v>
      </c>
      <c r="Q1270" s="230">
        <f>VLOOKUP(M1270,LocID!$B$2:$I$1995,8, FALSE)</f>
        <v>474</v>
      </c>
    </row>
    <row r="1271" spans="1:17" x14ac:dyDescent="0.25">
      <c r="A1271" s="230" t="s">
        <v>8804</v>
      </c>
      <c r="B1271" s="230">
        <v>2133</v>
      </c>
      <c r="C1271" s="230" t="s">
        <v>5854</v>
      </c>
      <c r="D1271" s="230">
        <v>2013.1131</v>
      </c>
      <c r="E1271" s="230" t="s">
        <v>112</v>
      </c>
      <c r="F1271" s="230" t="s">
        <v>3828</v>
      </c>
      <c r="G1271" s="230" t="s">
        <v>3829</v>
      </c>
      <c r="H1271" s="230" t="s">
        <v>3750</v>
      </c>
      <c r="I1271" s="230" t="s">
        <v>261</v>
      </c>
      <c r="J1271" s="230" t="s">
        <v>123</v>
      </c>
      <c r="K1271" s="230" t="s">
        <v>23</v>
      </c>
      <c r="L1271" s="230" t="s">
        <v>3750</v>
      </c>
      <c r="M1271" s="230" t="s">
        <v>4530</v>
      </c>
      <c r="N1271" s="230" t="s">
        <v>23</v>
      </c>
      <c r="Q1271" s="230">
        <f>VLOOKUP(M1271,LocID!$B$2:$I$1995,8, FALSE)</f>
        <v>513</v>
      </c>
    </row>
    <row r="1272" spans="1:17" x14ac:dyDescent="0.25">
      <c r="A1272" s="230" t="s">
        <v>8805</v>
      </c>
      <c r="B1272" s="230">
        <v>2134</v>
      </c>
      <c r="C1272" s="230" t="s">
        <v>5854</v>
      </c>
      <c r="D1272" s="230">
        <v>2013.107</v>
      </c>
      <c r="E1272" s="230" t="s">
        <v>112</v>
      </c>
      <c r="F1272" s="230" t="s">
        <v>3473</v>
      </c>
      <c r="G1272" s="230" t="s">
        <v>3319</v>
      </c>
      <c r="H1272" s="230" t="s">
        <v>3294</v>
      </c>
      <c r="I1272" s="230" t="s">
        <v>76</v>
      </c>
      <c r="J1272" s="230" t="s">
        <v>77</v>
      </c>
      <c r="K1272" s="230" t="s">
        <v>23</v>
      </c>
      <c r="L1272" s="230" t="s">
        <v>3294</v>
      </c>
      <c r="M1272" s="230" t="s">
        <v>4526</v>
      </c>
      <c r="N1272" s="230" t="s">
        <v>23</v>
      </c>
      <c r="Q1272" s="230">
        <f>VLOOKUP(M1272,LocID!$B$2:$I$1995,8, FALSE)</f>
        <v>489</v>
      </c>
    </row>
    <row r="1273" spans="1:17" x14ac:dyDescent="0.25">
      <c r="A1273" s="230" t="s">
        <v>8806</v>
      </c>
      <c r="B1273" s="230">
        <v>2135</v>
      </c>
      <c r="C1273" s="230" t="s">
        <v>5854</v>
      </c>
      <c r="D1273" s="230">
        <v>2013.0861</v>
      </c>
      <c r="E1273" s="230" t="s">
        <v>112</v>
      </c>
      <c r="F1273" s="230" t="s">
        <v>1419</v>
      </c>
      <c r="G1273" s="230" t="s">
        <v>1420</v>
      </c>
      <c r="H1273" s="230" t="s">
        <v>1421</v>
      </c>
      <c r="I1273" s="230" t="s">
        <v>76</v>
      </c>
      <c r="J1273" s="230" t="s">
        <v>77</v>
      </c>
      <c r="K1273" s="230" t="s">
        <v>52</v>
      </c>
      <c r="L1273" s="230" t="s">
        <v>1421</v>
      </c>
      <c r="M1273" s="230" t="s">
        <v>6099</v>
      </c>
      <c r="N1273" s="230" t="s">
        <v>52</v>
      </c>
      <c r="Q1273" s="230">
        <f>VLOOKUP(M1273,LocID!$B$2:$I$1995,8, FALSE)</f>
        <v>217</v>
      </c>
    </row>
    <row r="1274" spans="1:17" x14ac:dyDescent="0.25">
      <c r="A1274" s="230" t="s">
        <v>8807</v>
      </c>
      <c r="B1274" s="230">
        <v>2136</v>
      </c>
      <c r="C1274" s="230" t="s">
        <v>5854</v>
      </c>
      <c r="D1274" s="230">
        <v>2013.0967000000001</v>
      </c>
      <c r="E1274" s="230" t="s">
        <v>112</v>
      </c>
      <c r="F1274" s="230" t="s">
        <v>2578</v>
      </c>
      <c r="G1274" s="230" t="s">
        <v>2579</v>
      </c>
      <c r="H1274" s="230" t="s">
        <v>2414</v>
      </c>
      <c r="I1274" s="230" t="s">
        <v>76</v>
      </c>
      <c r="J1274" s="230" t="s">
        <v>77</v>
      </c>
      <c r="K1274" s="230" t="s">
        <v>26</v>
      </c>
      <c r="L1274" s="230" t="s">
        <v>2414</v>
      </c>
      <c r="M1274" s="230" t="s">
        <v>4518</v>
      </c>
      <c r="N1274" s="230" t="s">
        <v>26</v>
      </c>
      <c r="Q1274" s="230">
        <f>VLOOKUP(M1274,LocID!$B$2:$I$1995,8, FALSE)</f>
        <v>387</v>
      </c>
    </row>
    <row r="1275" spans="1:17" x14ac:dyDescent="0.25">
      <c r="A1275" s="230" t="s">
        <v>8808</v>
      </c>
      <c r="B1275" s="230">
        <v>2137</v>
      </c>
      <c r="C1275" s="230" t="s">
        <v>5854</v>
      </c>
      <c r="D1275" s="230">
        <v>2013.0863999999999</v>
      </c>
      <c r="E1275" s="230" t="s">
        <v>112</v>
      </c>
      <c r="F1275" s="230" t="s">
        <v>4151</v>
      </c>
      <c r="G1275" s="230" t="s">
        <v>4152</v>
      </c>
      <c r="H1275" s="230" t="s">
        <v>4142</v>
      </c>
      <c r="I1275" s="230" t="s">
        <v>76</v>
      </c>
      <c r="J1275" s="230" t="s">
        <v>77</v>
      </c>
      <c r="K1275" s="230" t="s">
        <v>98</v>
      </c>
      <c r="L1275" s="230" t="s">
        <v>4142</v>
      </c>
      <c r="M1275" s="230" t="s">
        <v>6415</v>
      </c>
      <c r="N1275" s="230" t="s">
        <v>98</v>
      </c>
      <c r="Q1275" s="230">
        <f>VLOOKUP(M1275,LocID!$B$2:$I$1995,8, FALSE)</f>
        <v>569</v>
      </c>
    </row>
    <row r="1276" spans="1:17" x14ac:dyDescent="0.25">
      <c r="A1276" s="230" t="s">
        <v>8809</v>
      </c>
      <c r="B1276" s="230">
        <v>2138</v>
      </c>
      <c r="C1276" s="230" t="s">
        <v>5854</v>
      </c>
      <c r="D1276" s="230">
        <v>2013.0723</v>
      </c>
      <c r="E1276" s="230" t="s">
        <v>112</v>
      </c>
      <c r="F1276" s="230" t="s">
        <v>527</v>
      </c>
      <c r="G1276" s="230" t="s">
        <v>528</v>
      </c>
      <c r="H1276" s="230" t="s">
        <v>525</v>
      </c>
      <c r="I1276" s="230" t="s">
        <v>526</v>
      </c>
      <c r="J1276" s="230" t="s">
        <v>123</v>
      </c>
      <c r="K1276" s="230" t="s">
        <v>98</v>
      </c>
      <c r="L1276" s="230" t="s">
        <v>525</v>
      </c>
      <c r="M1276" s="230" t="s">
        <v>5959</v>
      </c>
      <c r="N1276" s="230" t="s">
        <v>98</v>
      </c>
      <c r="Q1276" s="230">
        <f>VLOOKUP(M1276,LocID!$B$2:$I$1995,8, FALSE)</f>
        <v>64</v>
      </c>
    </row>
    <row r="1277" spans="1:17" x14ac:dyDescent="0.25">
      <c r="A1277" s="230" t="s">
        <v>8810</v>
      </c>
      <c r="B1277" s="230">
        <v>2139</v>
      </c>
      <c r="C1277" s="230" t="s">
        <v>5854</v>
      </c>
      <c r="D1277" s="230">
        <v>2013.0748000000001</v>
      </c>
      <c r="E1277" s="230" t="s">
        <v>112</v>
      </c>
      <c r="F1277" s="230" t="s">
        <v>3474</v>
      </c>
      <c r="G1277" s="230" t="s">
        <v>3475</v>
      </c>
      <c r="H1277" s="230" t="s">
        <v>3294</v>
      </c>
      <c r="I1277" s="230" t="s">
        <v>76</v>
      </c>
      <c r="J1277" s="230" t="s">
        <v>77</v>
      </c>
      <c r="K1277" s="230" t="s">
        <v>23</v>
      </c>
      <c r="L1277" s="230" t="s">
        <v>3294</v>
      </c>
      <c r="M1277" s="230" t="s">
        <v>4526</v>
      </c>
      <c r="N1277" s="230" t="s">
        <v>23</v>
      </c>
      <c r="Q1277" s="230">
        <f>VLOOKUP(M1277,LocID!$B$2:$I$1995,8, FALSE)</f>
        <v>489</v>
      </c>
    </row>
    <row r="1278" spans="1:17" x14ac:dyDescent="0.25">
      <c r="A1278" s="230" t="s">
        <v>6925</v>
      </c>
      <c r="B1278" s="230">
        <v>214</v>
      </c>
      <c r="C1278" s="230" t="s">
        <v>5854</v>
      </c>
      <c r="D1278" s="230">
        <v>2015.1029000000001</v>
      </c>
      <c r="E1278" s="230" t="s">
        <v>138</v>
      </c>
      <c r="F1278" s="230" t="s">
        <v>2331</v>
      </c>
      <c r="G1278" s="230" t="s">
        <v>2332</v>
      </c>
      <c r="H1278" s="230" t="s">
        <v>2273</v>
      </c>
      <c r="I1278" s="230" t="s">
        <v>107</v>
      </c>
      <c r="J1278" s="230" t="s">
        <v>51</v>
      </c>
      <c r="K1278" s="230" t="s">
        <v>52</v>
      </c>
      <c r="L1278" s="230" t="s">
        <v>2273</v>
      </c>
      <c r="M1278" s="230" t="s">
        <v>4516</v>
      </c>
      <c r="N1278" s="230" t="s">
        <v>52</v>
      </c>
      <c r="Q1278" s="230">
        <f>VLOOKUP(M1278,LocID!$B$2:$I$1995,8, FALSE)</f>
        <v>370</v>
      </c>
    </row>
    <row r="1279" spans="1:17" x14ac:dyDescent="0.25">
      <c r="A1279" s="230" t="s">
        <v>8811</v>
      </c>
      <c r="B1279" s="230">
        <v>2140</v>
      </c>
      <c r="C1279" s="230" t="s">
        <v>5854</v>
      </c>
      <c r="D1279" s="230">
        <v>2013.0803000000001</v>
      </c>
      <c r="E1279" s="230" t="s">
        <v>112</v>
      </c>
      <c r="F1279" s="230" t="s">
        <v>3227</v>
      </c>
      <c r="G1279" s="230" t="s">
        <v>3223</v>
      </c>
      <c r="H1279" s="230" t="s">
        <v>3224</v>
      </c>
      <c r="I1279" s="230" t="s">
        <v>219</v>
      </c>
      <c r="J1279" s="230" t="s">
        <v>220</v>
      </c>
      <c r="K1279" s="230" t="s">
        <v>52</v>
      </c>
      <c r="L1279" s="230" t="s">
        <v>3224</v>
      </c>
      <c r="M1279" s="230" t="s">
        <v>6338</v>
      </c>
      <c r="N1279" s="230" t="s">
        <v>52</v>
      </c>
      <c r="Q1279" s="230">
        <f>VLOOKUP(M1279,LocID!$B$2:$I$1995,8, FALSE)</f>
        <v>481</v>
      </c>
    </row>
    <row r="1280" spans="1:17" x14ac:dyDescent="0.25">
      <c r="A1280" s="230" t="s">
        <v>8812</v>
      </c>
      <c r="B1280" s="230">
        <v>2141</v>
      </c>
      <c r="C1280" s="230" t="s">
        <v>5854</v>
      </c>
      <c r="D1280" s="230">
        <v>2013.0709999999999</v>
      </c>
      <c r="E1280" s="230" t="s">
        <v>112</v>
      </c>
      <c r="F1280" s="230" t="s">
        <v>4084</v>
      </c>
      <c r="G1280" s="230" t="s">
        <v>4082</v>
      </c>
      <c r="H1280" s="230" t="s">
        <v>4083</v>
      </c>
      <c r="I1280" s="230" t="s">
        <v>76</v>
      </c>
      <c r="J1280" s="230" t="s">
        <v>77</v>
      </c>
      <c r="K1280" s="230" t="s">
        <v>23</v>
      </c>
      <c r="L1280" s="230" t="s">
        <v>4083</v>
      </c>
      <c r="M1280" s="230" t="s">
        <v>6402</v>
      </c>
      <c r="N1280" s="230" t="s">
        <v>23</v>
      </c>
      <c r="Q1280" s="230">
        <f>VLOOKUP(M1280,LocID!$B$2:$I$1995,8, FALSE)</f>
        <v>555</v>
      </c>
    </row>
    <row r="1281" spans="1:17" x14ac:dyDescent="0.25">
      <c r="A1281" s="230" t="s">
        <v>8813</v>
      </c>
      <c r="B1281" s="230">
        <v>2142</v>
      </c>
      <c r="C1281" s="230" t="s">
        <v>5854</v>
      </c>
      <c r="D1281" s="230">
        <v>2013.1030000000001</v>
      </c>
      <c r="E1281" s="230" t="s">
        <v>112</v>
      </c>
      <c r="F1281" s="230" t="s">
        <v>4085</v>
      </c>
      <c r="G1281" s="230" t="s">
        <v>4082</v>
      </c>
      <c r="H1281" s="230" t="s">
        <v>4083</v>
      </c>
      <c r="I1281" s="230" t="s">
        <v>76</v>
      </c>
      <c r="J1281" s="230" t="s">
        <v>77</v>
      </c>
      <c r="K1281" s="230" t="s">
        <v>26</v>
      </c>
      <c r="L1281" s="230" t="s">
        <v>4083</v>
      </c>
      <c r="M1281" s="230" t="s">
        <v>6402</v>
      </c>
      <c r="N1281" s="230" t="s">
        <v>26</v>
      </c>
      <c r="Q1281" s="230">
        <f>VLOOKUP(M1281,LocID!$B$2:$I$1995,8, FALSE)</f>
        <v>555</v>
      </c>
    </row>
    <row r="1282" spans="1:17" x14ac:dyDescent="0.25">
      <c r="A1282" s="230" t="s">
        <v>8814</v>
      </c>
      <c r="B1282" s="230">
        <v>2143</v>
      </c>
      <c r="C1282" s="230" t="s">
        <v>5854</v>
      </c>
      <c r="D1282" s="230">
        <v>2013.1031</v>
      </c>
      <c r="E1282" s="230" t="s">
        <v>112</v>
      </c>
      <c r="F1282" s="230" t="s">
        <v>4086</v>
      </c>
      <c r="G1282" s="230" t="s">
        <v>4082</v>
      </c>
      <c r="H1282" s="230" t="s">
        <v>4083</v>
      </c>
      <c r="I1282" s="230" t="s">
        <v>76</v>
      </c>
      <c r="J1282" s="230" t="s">
        <v>77</v>
      </c>
      <c r="K1282" s="230" t="s">
        <v>26</v>
      </c>
      <c r="L1282" s="230" t="s">
        <v>4083</v>
      </c>
      <c r="M1282" s="230" t="s">
        <v>6402</v>
      </c>
      <c r="N1282" s="230" t="s">
        <v>26</v>
      </c>
      <c r="Q1282" s="230">
        <f>VLOOKUP(M1282,LocID!$B$2:$I$1995,8, FALSE)</f>
        <v>555</v>
      </c>
    </row>
    <row r="1283" spans="1:17" x14ac:dyDescent="0.25">
      <c r="A1283" s="230" t="s">
        <v>8815</v>
      </c>
      <c r="B1283" s="230">
        <v>2144</v>
      </c>
      <c r="C1283" s="230" t="s">
        <v>5854</v>
      </c>
      <c r="D1283" s="230">
        <v>2013.0739000000001</v>
      </c>
      <c r="E1283" s="230" t="s">
        <v>112</v>
      </c>
      <c r="F1283" s="230" t="s">
        <v>1347</v>
      </c>
      <c r="G1283" s="230" t="s">
        <v>1348</v>
      </c>
      <c r="H1283" s="230" t="s">
        <v>1344</v>
      </c>
      <c r="I1283" s="230" t="s">
        <v>192</v>
      </c>
      <c r="J1283" s="230" t="s">
        <v>51</v>
      </c>
      <c r="K1283" s="230" t="s">
        <v>23</v>
      </c>
      <c r="L1283" s="230" t="s">
        <v>1344</v>
      </c>
      <c r="M1283" s="230" t="s">
        <v>6082</v>
      </c>
      <c r="N1283" s="230" t="s">
        <v>23</v>
      </c>
      <c r="Q1283" s="230">
        <f>VLOOKUP(M1283,LocID!$B$2:$I$1995,8, FALSE)</f>
        <v>197</v>
      </c>
    </row>
    <row r="1284" spans="1:17" x14ac:dyDescent="0.25">
      <c r="A1284" s="230" t="s">
        <v>8816</v>
      </c>
      <c r="B1284" s="230">
        <v>2145</v>
      </c>
      <c r="C1284" s="230" t="s">
        <v>5854</v>
      </c>
      <c r="D1284" s="230">
        <v>2013.0759</v>
      </c>
      <c r="E1284" s="230" t="s">
        <v>112</v>
      </c>
      <c r="F1284" s="230" t="s">
        <v>4004</v>
      </c>
      <c r="G1284" s="230" t="s">
        <v>3997</v>
      </c>
      <c r="H1284" s="230" t="s">
        <v>3998</v>
      </c>
      <c r="I1284" s="230" t="s">
        <v>1475</v>
      </c>
      <c r="J1284" s="230" t="s">
        <v>245</v>
      </c>
      <c r="K1284" s="230" t="s">
        <v>23</v>
      </c>
      <c r="L1284" s="230" t="s">
        <v>3998</v>
      </c>
      <c r="M1284" s="230" t="s">
        <v>4534</v>
      </c>
      <c r="N1284" s="230" t="s">
        <v>23</v>
      </c>
      <c r="Q1284" s="230">
        <f>VLOOKUP(M1284,LocID!$B$2:$I$1995,8, FALSE)</f>
        <v>538</v>
      </c>
    </row>
    <row r="1285" spans="1:17" x14ac:dyDescent="0.25">
      <c r="A1285" s="230" t="s">
        <v>8817</v>
      </c>
      <c r="B1285" s="230">
        <v>2146</v>
      </c>
      <c r="C1285" s="230" t="s">
        <v>5854</v>
      </c>
      <c r="D1285" s="230">
        <v>2013.1068</v>
      </c>
      <c r="E1285" s="230" t="s">
        <v>112</v>
      </c>
      <c r="F1285" s="230" t="s">
        <v>1472</v>
      </c>
      <c r="G1285" s="230" t="s">
        <v>1473</v>
      </c>
      <c r="H1285" s="230" t="s">
        <v>1474</v>
      </c>
      <c r="I1285" s="230" t="s">
        <v>1475</v>
      </c>
      <c r="J1285" s="230" t="s">
        <v>245</v>
      </c>
      <c r="K1285" s="230" t="s">
        <v>23</v>
      </c>
      <c r="L1285" s="230" t="s">
        <v>1474</v>
      </c>
      <c r="M1285" s="230" t="s">
        <v>6109</v>
      </c>
      <c r="N1285" s="230" t="s">
        <v>23</v>
      </c>
      <c r="Q1285" s="230">
        <f>VLOOKUP(M1285,LocID!$B$2:$I$1995,8, FALSE)</f>
        <v>228</v>
      </c>
    </row>
    <row r="1286" spans="1:17" x14ac:dyDescent="0.25">
      <c r="A1286" s="230" t="s">
        <v>8818</v>
      </c>
      <c r="B1286" s="230">
        <v>2147</v>
      </c>
      <c r="C1286" s="230" t="s">
        <v>5854</v>
      </c>
      <c r="D1286" s="230">
        <v>2013.0753</v>
      </c>
      <c r="E1286" s="230" t="s">
        <v>112</v>
      </c>
      <c r="F1286" s="230" t="s">
        <v>771</v>
      </c>
      <c r="G1286" s="230" t="s">
        <v>1865</v>
      </c>
      <c r="H1286" s="230" t="s">
        <v>1832</v>
      </c>
      <c r="I1286" s="230" t="s">
        <v>76</v>
      </c>
      <c r="J1286" s="230" t="s">
        <v>77</v>
      </c>
      <c r="K1286" s="230" t="s">
        <v>23</v>
      </c>
      <c r="L1286" s="230" t="s">
        <v>1832</v>
      </c>
      <c r="M1286" s="230" t="s">
        <v>4512</v>
      </c>
      <c r="N1286" s="230" t="s">
        <v>23</v>
      </c>
      <c r="Q1286" s="230">
        <f>VLOOKUP(M1286,LocID!$B$2:$I$1995,8, FALSE)</f>
        <v>300</v>
      </c>
    </row>
    <row r="1287" spans="1:17" x14ac:dyDescent="0.25">
      <c r="A1287" s="230" t="s">
        <v>8819</v>
      </c>
      <c r="B1287" s="230">
        <v>2148</v>
      </c>
      <c r="C1287" s="230" t="s">
        <v>5854</v>
      </c>
      <c r="D1287" s="230">
        <v>2013.0900999999999</v>
      </c>
      <c r="E1287" s="230" t="s">
        <v>112</v>
      </c>
      <c r="F1287" s="230" t="s">
        <v>2005</v>
      </c>
      <c r="G1287" s="230" t="s">
        <v>2006</v>
      </c>
      <c r="H1287" s="230" t="s">
        <v>2001</v>
      </c>
      <c r="I1287" s="230" t="s">
        <v>76</v>
      </c>
      <c r="J1287" s="230" t="s">
        <v>77</v>
      </c>
      <c r="K1287" s="230" t="s">
        <v>23</v>
      </c>
      <c r="L1287" s="230" t="s">
        <v>2001</v>
      </c>
      <c r="M1287" s="230" t="s">
        <v>6201</v>
      </c>
      <c r="N1287" s="230" t="s">
        <v>23</v>
      </c>
      <c r="Q1287" s="230">
        <f>VLOOKUP(M1287,LocID!$B$2:$I$1995,8, FALSE)</f>
        <v>325</v>
      </c>
    </row>
    <row r="1288" spans="1:17" x14ac:dyDescent="0.25">
      <c r="A1288" s="230" t="s">
        <v>6926</v>
      </c>
      <c r="B1288" s="230">
        <v>215</v>
      </c>
      <c r="C1288" s="230" t="s">
        <v>5854</v>
      </c>
      <c r="D1288" s="230">
        <v>2015.098</v>
      </c>
      <c r="E1288" s="230" t="s">
        <v>138</v>
      </c>
      <c r="F1288" s="230" t="s">
        <v>2333</v>
      </c>
      <c r="G1288" s="230" t="s">
        <v>2332</v>
      </c>
      <c r="H1288" s="230" t="s">
        <v>2273</v>
      </c>
      <c r="I1288" s="230" t="s">
        <v>107</v>
      </c>
      <c r="J1288" s="230" t="s">
        <v>51</v>
      </c>
      <c r="K1288" s="230" t="s">
        <v>52</v>
      </c>
      <c r="L1288" s="230" t="s">
        <v>2273</v>
      </c>
      <c r="M1288" s="230" t="s">
        <v>4516</v>
      </c>
      <c r="N1288" s="230" t="s">
        <v>52</v>
      </c>
      <c r="Q1288" s="230">
        <f>VLOOKUP(M1288,LocID!$B$2:$I$1995,8, FALSE)</f>
        <v>370</v>
      </c>
    </row>
    <row r="1289" spans="1:17" x14ac:dyDescent="0.25">
      <c r="A1289" s="230" t="s">
        <v>8820</v>
      </c>
      <c r="B1289" s="230">
        <v>2150</v>
      </c>
      <c r="C1289" s="230" t="s">
        <v>5854</v>
      </c>
      <c r="D1289" s="230">
        <v>2013.029</v>
      </c>
      <c r="E1289" s="230" t="s">
        <v>112</v>
      </c>
      <c r="F1289" s="230" t="s">
        <v>1893</v>
      </c>
      <c r="G1289" s="230" t="s">
        <v>1888</v>
      </c>
      <c r="H1289" s="230" t="s">
        <v>1886</v>
      </c>
      <c r="I1289" s="230" t="s">
        <v>49</v>
      </c>
      <c r="J1289" s="230" t="s">
        <v>51</v>
      </c>
      <c r="K1289" s="230" t="s">
        <v>52</v>
      </c>
      <c r="L1289" s="230" t="s">
        <v>1886</v>
      </c>
      <c r="M1289" s="230" t="s">
        <v>6179</v>
      </c>
      <c r="N1289" s="230" t="s">
        <v>52</v>
      </c>
      <c r="Q1289" s="230">
        <f>VLOOKUP(M1289,LocID!$B$2:$I$1995,8, FALSE)</f>
        <v>303</v>
      </c>
    </row>
    <row r="1290" spans="1:17" x14ac:dyDescent="0.25">
      <c r="A1290" s="230" t="s">
        <v>8821</v>
      </c>
      <c r="B1290" s="230">
        <v>2151</v>
      </c>
      <c r="C1290" s="230" t="s">
        <v>5854</v>
      </c>
      <c r="D1290" s="230">
        <v>2013.098</v>
      </c>
      <c r="E1290" s="230" t="s">
        <v>112</v>
      </c>
      <c r="F1290" s="230" t="s">
        <v>796</v>
      </c>
      <c r="G1290" s="230" t="s">
        <v>797</v>
      </c>
      <c r="H1290" s="230" t="s">
        <v>740</v>
      </c>
      <c r="I1290" s="230" t="s">
        <v>20</v>
      </c>
      <c r="J1290" s="230" t="s">
        <v>740</v>
      </c>
      <c r="K1290" s="230" t="s">
        <v>23</v>
      </c>
      <c r="L1290" s="230" t="s">
        <v>798</v>
      </c>
      <c r="M1290" s="230" t="s">
        <v>5981</v>
      </c>
      <c r="N1290" s="230" t="s">
        <v>23</v>
      </c>
      <c r="Q1290" s="230">
        <f>VLOOKUP(M1290,LocID!$B$2:$I$1995,8, FALSE)</f>
        <v>400</v>
      </c>
    </row>
    <row r="1291" spans="1:17" x14ac:dyDescent="0.25">
      <c r="A1291" s="230" t="s">
        <v>8822</v>
      </c>
      <c r="B1291" s="230">
        <v>2152</v>
      </c>
      <c r="C1291" s="230" t="s">
        <v>5854</v>
      </c>
      <c r="D1291" s="230">
        <v>2013.0962999999999</v>
      </c>
      <c r="E1291" s="230" t="s">
        <v>112</v>
      </c>
      <c r="F1291" s="230" t="s">
        <v>3830</v>
      </c>
      <c r="G1291" s="230" t="s">
        <v>647</v>
      </c>
      <c r="H1291" s="230" t="s">
        <v>3750</v>
      </c>
      <c r="I1291" s="230" t="s">
        <v>261</v>
      </c>
      <c r="J1291" s="230" t="s">
        <v>123</v>
      </c>
      <c r="K1291" s="230" t="s">
        <v>23</v>
      </c>
      <c r="L1291" s="230" t="s">
        <v>3750</v>
      </c>
      <c r="M1291" s="230" t="s">
        <v>4530</v>
      </c>
      <c r="N1291" s="230" t="s">
        <v>23</v>
      </c>
      <c r="Q1291" s="230">
        <f>VLOOKUP(M1291,LocID!$B$2:$I$1995,8, FALSE)</f>
        <v>513</v>
      </c>
    </row>
    <row r="1292" spans="1:17" x14ac:dyDescent="0.25">
      <c r="A1292" s="230" t="s">
        <v>8823</v>
      </c>
      <c r="B1292" s="230">
        <v>2153</v>
      </c>
      <c r="C1292" s="230" t="s">
        <v>5854</v>
      </c>
      <c r="D1292" s="230">
        <v>2013.0853</v>
      </c>
      <c r="E1292" s="230" t="s">
        <v>112</v>
      </c>
      <c r="F1292" s="230" t="s">
        <v>3831</v>
      </c>
      <c r="G1292" s="230" t="s">
        <v>647</v>
      </c>
      <c r="H1292" s="230" t="s">
        <v>3750</v>
      </c>
      <c r="I1292" s="230" t="s">
        <v>261</v>
      </c>
      <c r="J1292" s="230" t="s">
        <v>123</v>
      </c>
      <c r="K1292" s="230" t="s">
        <v>23</v>
      </c>
      <c r="L1292" s="230" t="s">
        <v>3750</v>
      </c>
      <c r="M1292" s="230" t="s">
        <v>4530</v>
      </c>
      <c r="N1292" s="230" t="s">
        <v>23</v>
      </c>
      <c r="Q1292" s="230">
        <f>VLOOKUP(M1292,LocID!$B$2:$I$1995,8, FALSE)</f>
        <v>513</v>
      </c>
    </row>
    <row r="1293" spans="1:17" x14ac:dyDescent="0.25">
      <c r="A1293" s="230" t="s">
        <v>8824</v>
      </c>
      <c r="B1293" s="230">
        <v>2154</v>
      </c>
      <c r="C1293" s="230" t="s">
        <v>5854</v>
      </c>
      <c r="D1293" s="230">
        <v>2013.1093000000001</v>
      </c>
      <c r="E1293" s="230" t="s">
        <v>112</v>
      </c>
      <c r="F1293" s="230" t="s">
        <v>1045</v>
      </c>
      <c r="G1293" s="230" t="s">
        <v>1046</v>
      </c>
      <c r="H1293" s="230" t="s">
        <v>1042</v>
      </c>
      <c r="I1293" s="230" t="s">
        <v>219</v>
      </c>
      <c r="J1293" s="230" t="s">
        <v>220</v>
      </c>
      <c r="K1293" s="230" t="s">
        <v>23</v>
      </c>
      <c r="L1293" s="230" t="s">
        <v>1042</v>
      </c>
      <c r="M1293" s="230" t="s">
        <v>6026</v>
      </c>
      <c r="N1293" s="230" t="s">
        <v>23</v>
      </c>
      <c r="Q1293" s="230">
        <f>VLOOKUP(M1293,LocID!$B$2:$I$1995,8, FALSE)</f>
        <v>134</v>
      </c>
    </row>
    <row r="1294" spans="1:17" x14ac:dyDescent="0.25">
      <c r="A1294" s="230" t="s">
        <v>8825</v>
      </c>
      <c r="B1294" s="230">
        <v>2155</v>
      </c>
      <c r="C1294" s="230" t="s">
        <v>5854</v>
      </c>
      <c r="D1294" s="230">
        <v>2013.1077</v>
      </c>
      <c r="E1294" s="230" t="s">
        <v>112</v>
      </c>
      <c r="F1294" s="230" t="s">
        <v>3476</v>
      </c>
      <c r="G1294" s="230" t="s">
        <v>3401</v>
      </c>
      <c r="H1294" s="230" t="s">
        <v>3294</v>
      </c>
      <c r="I1294" s="230" t="s">
        <v>76</v>
      </c>
      <c r="J1294" s="230" t="s">
        <v>77</v>
      </c>
      <c r="K1294" s="230" t="s">
        <v>23</v>
      </c>
      <c r="L1294" s="230" t="s">
        <v>3294</v>
      </c>
      <c r="M1294" s="230" t="s">
        <v>4526</v>
      </c>
      <c r="N1294" s="230" t="s">
        <v>23</v>
      </c>
      <c r="Q1294" s="230">
        <f>VLOOKUP(M1294,LocID!$B$2:$I$1995,8, FALSE)</f>
        <v>489</v>
      </c>
    </row>
    <row r="1295" spans="1:17" x14ac:dyDescent="0.25">
      <c r="A1295" s="230" t="s">
        <v>8826</v>
      </c>
      <c r="B1295" s="230">
        <v>2156</v>
      </c>
      <c r="C1295" s="230" t="s">
        <v>5854</v>
      </c>
      <c r="D1295" s="230">
        <v>2013.0543</v>
      </c>
      <c r="E1295" s="230" t="s">
        <v>112</v>
      </c>
      <c r="F1295" s="230" t="s">
        <v>4410</v>
      </c>
      <c r="G1295" s="230" t="s">
        <v>4411</v>
      </c>
      <c r="H1295" s="230" t="s">
        <v>4410</v>
      </c>
      <c r="I1295" s="230" t="s">
        <v>76</v>
      </c>
      <c r="J1295" s="230" t="s">
        <v>77</v>
      </c>
      <c r="K1295" s="230" t="s">
        <v>23</v>
      </c>
      <c r="L1295" s="230" t="s">
        <v>4410</v>
      </c>
      <c r="M1295" s="230" t="s">
        <v>6444</v>
      </c>
      <c r="N1295" s="230" t="s">
        <v>23</v>
      </c>
      <c r="Q1295" s="230">
        <f>VLOOKUP(M1295,LocID!$B$2:$I$1995,8, FALSE)</f>
        <v>600</v>
      </c>
    </row>
    <row r="1296" spans="1:17" x14ac:dyDescent="0.25">
      <c r="A1296" s="230" t="s">
        <v>8827</v>
      </c>
      <c r="B1296" s="230">
        <v>2157</v>
      </c>
      <c r="C1296" s="230" t="s">
        <v>5854</v>
      </c>
      <c r="D1296" s="230">
        <v>2013.075</v>
      </c>
      <c r="E1296" s="230" t="s">
        <v>112</v>
      </c>
      <c r="F1296" s="230" t="s">
        <v>4432</v>
      </c>
      <c r="G1296" s="230" t="s">
        <v>4428</v>
      </c>
      <c r="H1296" s="230" t="s">
        <v>4429</v>
      </c>
      <c r="I1296" s="230" t="s">
        <v>49</v>
      </c>
      <c r="J1296" s="230" t="s">
        <v>51</v>
      </c>
      <c r="K1296" s="230" t="s">
        <v>26</v>
      </c>
      <c r="L1296" s="230" t="s">
        <v>4429</v>
      </c>
      <c r="M1296" s="230" t="s">
        <v>6448</v>
      </c>
      <c r="N1296" s="230" t="s">
        <v>26</v>
      </c>
      <c r="Q1296" s="230">
        <f>VLOOKUP(M1296,LocID!$B$2:$I$1995,8, FALSE)</f>
        <v>604</v>
      </c>
    </row>
    <row r="1297" spans="1:17" x14ac:dyDescent="0.25">
      <c r="A1297" s="230" t="s">
        <v>8828</v>
      </c>
      <c r="B1297" s="230">
        <v>2158</v>
      </c>
      <c r="C1297" s="230" t="s">
        <v>5854</v>
      </c>
      <c r="D1297" s="230">
        <v>2013.1165000000001</v>
      </c>
      <c r="E1297" s="230" t="s">
        <v>115</v>
      </c>
      <c r="F1297" s="230" t="s">
        <v>736</v>
      </c>
      <c r="G1297" s="230" t="s">
        <v>737</v>
      </c>
      <c r="H1297" s="230" t="s">
        <v>738</v>
      </c>
      <c r="I1297" s="230" t="s">
        <v>739</v>
      </c>
      <c r="J1297" s="230" t="s">
        <v>740</v>
      </c>
      <c r="K1297" s="230" t="s">
        <v>52</v>
      </c>
      <c r="L1297" s="230" t="s">
        <v>738</v>
      </c>
      <c r="M1297" s="377" t="s">
        <v>11294</v>
      </c>
      <c r="N1297" s="230" t="s">
        <v>52</v>
      </c>
      <c r="Q1297" s="230">
        <f>VLOOKUP(M1297,LocID!$B$2:$I$1995,8, FALSE)</f>
        <v>758</v>
      </c>
    </row>
    <row r="1298" spans="1:17" x14ac:dyDescent="0.25">
      <c r="A1298" s="230" t="s">
        <v>8829</v>
      </c>
      <c r="B1298" s="230">
        <v>2159</v>
      </c>
      <c r="C1298" s="230" t="s">
        <v>5854</v>
      </c>
      <c r="D1298" s="230">
        <v>2014.0248999999999</v>
      </c>
      <c r="E1298" s="230" t="s">
        <v>115</v>
      </c>
      <c r="F1298" s="230" t="s">
        <v>1004</v>
      </c>
      <c r="G1298" s="230" t="s">
        <v>1005</v>
      </c>
      <c r="H1298" s="230" t="s">
        <v>1006</v>
      </c>
      <c r="I1298" s="230" t="s">
        <v>165</v>
      </c>
      <c r="J1298" s="230" t="s">
        <v>161</v>
      </c>
      <c r="K1298" s="230" t="s">
        <v>26</v>
      </c>
      <c r="L1298" s="230" t="s">
        <v>1006</v>
      </c>
      <c r="M1298" s="230" t="s">
        <v>6017</v>
      </c>
      <c r="N1298" s="230" t="s">
        <v>26</v>
      </c>
      <c r="Q1298" s="230">
        <f>VLOOKUP(M1298,LocID!$B$2:$I$1995,8, FALSE)</f>
        <v>125</v>
      </c>
    </row>
    <row r="1299" spans="1:17" x14ac:dyDescent="0.25">
      <c r="A1299" s="230" t="s">
        <v>6927</v>
      </c>
      <c r="B1299" s="230">
        <v>216</v>
      </c>
      <c r="C1299" s="230" t="s">
        <v>5854</v>
      </c>
      <c r="D1299" s="230">
        <v>2015.0998</v>
      </c>
      <c r="E1299" s="230" t="s">
        <v>138</v>
      </c>
      <c r="F1299" s="230" t="s">
        <v>2334</v>
      </c>
      <c r="G1299" s="230" t="s">
        <v>2332</v>
      </c>
      <c r="H1299" s="230" t="s">
        <v>2273</v>
      </c>
      <c r="I1299" s="230" t="s">
        <v>107</v>
      </c>
      <c r="J1299" s="230" t="s">
        <v>51</v>
      </c>
      <c r="K1299" s="230" t="s">
        <v>52</v>
      </c>
      <c r="L1299" s="230" t="s">
        <v>2273</v>
      </c>
      <c r="M1299" s="230" t="s">
        <v>4516</v>
      </c>
      <c r="N1299" s="230" t="s">
        <v>52</v>
      </c>
      <c r="Q1299" s="230">
        <f>VLOOKUP(M1299,LocID!$B$2:$I$1995,8, FALSE)</f>
        <v>370</v>
      </c>
    </row>
    <row r="1300" spans="1:17" x14ac:dyDescent="0.25">
      <c r="A1300" s="230" t="s">
        <v>8830</v>
      </c>
      <c r="B1300" s="230">
        <v>2160</v>
      </c>
      <c r="C1300" s="230" t="s">
        <v>5854</v>
      </c>
      <c r="D1300" s="230">
        <v>2014.0083</v>
      </c>
      <c r="E1300" s="230" t="s">
        <v>115</v>
      </c>
      <c r="F1300" s="230" t="s">
        <v>2580</v>
      </c>
      <c r="G1300" s="230" t="s">
        <v>2467</v>
      </c>
      <c r="H1300" s="230" t="s">
        <v>2414</v>
      </c>
      <c r="I1300" s="230" t="s">
        <v>76</v>
      </c>
      <c r="J1300" s="230" t="s">
        <v>77</v>
      </c>
      <c r="K1300" s="230" t="s">
        <v>26</v>
      </c>
      <c r="L1300" s="230" t="s">
        <v>2414</v>
      </c>
      <c r="M1300" s="230" t="s">
        <v>4518</v>
      </c>
      <c r="N1300" s="230" t="s">
        <v>26</v>
      </c>
      <c r="Q1300" s="230">
        <f>VLOOKUP(M1300,LocID!$B$2:$I$1995,8, FALSE)</f>
        <v>387</v>
      </c>
    </row>
    <row r="1301" spans="1:17" x14ac:dyDescent="0.25">
      <c r="A1301" s="230" t="s">
        <v>8831</v>
      </c>
      <c r="B1301" s="230">
        <v>2162</v>
      </c>
      <c r="C1301" s="230" t="s">
        <v>5854</v>
      </c>
      <c r="D1301" s="230">
        <v>2013.1021000000001</v>
      </c>
      <c r="E1301" s="230" t="s">
        <v>115</v>
      </c>
      <c r="F1301" s="230" t="s">
        <v>251</v>
      </c>
      <c r="G1301" s="230" t="s">
        <v>252</v>
      </c>
      <c r="H1301" s="230" t="s">
        <v>249</v>
      </c>
      <c r="I1301" s="230" t="s">
        <v>250</v>
      </c>
      <c r="J1301" s="230" t="s">
        <v>161</v>
      </c>
      <c r="K1301" s="230" t="s">
        <v>23</v>
      </c>
      <c r="L1301" s="230" t="s">
        <v>249</v>
      </c>
      <c r="M1301" s="230" t="s">
        <v>5925</v>
      </c>
      <c r="N1301" s="230" t="s">
        <v>23</v>
      </c>
      <c r="Q1301" s="230">
        <f>VLOOKUP(M1301,LocID!$B$2:$I$1995,8, FALSE)</f>
        <v>28</v>
      </c>
    </row>
    <row r="1302" spans="1:17" x14ac:dyDescent="0.25">
      <c r="A1302" s="230" t="s">
        <v>8832</v>
      </c>
      <c r="B1302" s="230">
        <v>2163</v>
      </c>
      <c r="C1302" s="230" t="s">
        <v>5854</v>
      </c>
      <c r="D1302" s="230">
        <v>2013.1147000000001</v>
      </c>
      <c r="E1302" s="230" t="s">
        <v>115</v>
      </c>
      <c r="F1302" s="230" t="s">
        <v>2581</v>
      </c>
      <c r="G1302" s="230" t="s">
        <v>2581</v>
      </c>
      <c r="H1302" s="230" t="s">
        <v>2414</v>
      </c>
      <c r="I1302" s="230" t="s">
        <v>76</v>
      </c>
      <c r="J1302" s="230" t="s">
        <v>77</v>
      </c>
      <c r="K1302" s="230" t="s">
        <v>52</v>
      </c>
      <c r="L1302" s="230" t="s">
        <v>2414</v>
      </c>
      <c r="M1302" s="230" t="s">
        <v>4518</v>
      </c>
      <c r="N1302" s="230" t="s">
        <v>52</v>
      </c>
      <c r="Q1302" s="230">
        <f>VLOOKUP(M1302,LocID!$B$2:$I$1995,8, FALSE)</f>
        <v>387</v>
      </c>
    </row>
    <row r="1303" spans="1:17" x14ac:dyDescent="0.25">
      <c r="A1303" s="230" t="s">
        <v>8833</v>
      </c>
      <c r="B1303" s="230">
        <v>2164</v>
      </c>
      <c r="C1303" s="230" t="s">
        <v>5854</v>
      </c>
      <c r="D1303" s="230">
        <v>2013.0867000000001</v>
      </c>
      <c r="E1303" s="230" t="s">
        <v>115</v>
      </c>
      <c r="F1303" s="230" t="s">
        <v>2582</v>
      </c>
      <c r="G1303" s="230" t="s">
        <v>2423</v>
      </c>
      <c r="H1303" s="230" t="s">
        <v>2414</v>
      </c>
      <c r="I1303" s="230" t="s">
        <v>76</v>
      </c>
      <c r="J1303" s="230" t="s">
        <v>77</v>
      </c>
      <c r="K1303" s="230" t="s">
        <v>26</v>
      </c>
      <c r="L1303" s="230" t="s">
        <v>2414</v>
      </c>
      <c r="M1303" s="230" t="s">
        <v>4518</v>
      </c>
      <c r="N1303" s="230" t="s">
        <v>26</v>
      </c>
      <c r="Q1303" s="230">
        <f>VLOOKUP(M1303,LocID!$B$2:$I$1995,8, FALSE)</f>
        <v>387</v>
      </c>
    </row>
    <row r="1304" spans="1:17" x14ac:dyDescent="0.25">
      <c r="A1304" s="230" t="s">
        <v>8834</v>
      </c>
      <c r="B1304" s="230">
        <v>2165</v>
      </c>
      <c r="C1304" s="230" t="s">
        <v>5854</v>
      </c>
      <c r="D1304" s="230">
        <v>2014.0170000000001</v>
      </c>
      <c r="E1304" s="230" t="s">
        <v>115</v>
      </c>
      <c r="F1304" s="230" t="s">
        <v>472</v>
      </c>
      <c r="G1304" s="230" t="s">
        <v>473</v>
      </c>
      <c r="H1304" s="230" t="s">
        <v>446</v>
      </c>
      <c r="I1304" s="230" t="s">
        <v>76</v>
      </c>
      <c r="J1304" s="230" t="s">
        <v>77</v>
      </c>
      <c r="K1304" s="230" t="s">
        <v>26</v>
      </c>
      <c r="L1304" s="230" t="s">
        <v>446</v>
      </c>
      <c r="M1304" s="230" t="s">
        <v>5947</v>
      </c>
      <c r="N1304" s="230" t="s">
        <v>26</v>
      </c>
      <c r="Q1304" s="230">
        <f>VLOOKUP(M1304,LocID!$B$2:$I$1995,8, FALSE)</f>
        <v>52</v>
      </c>
    </row>
    <row r="1305" spans="1:17" x14ac:dyDescent="0.25">
      <c r="A1305" s="230" t="s">
        <v>8835</v>
      </c>
      <c r="B1305" s="230">
        <v>2166</v>
      </c>
      <c r="C1305" s="230" t="s">
        <v>5854</v>
      </c>
      <c r="D1305" s="230">
        <v>2013.1179999999999</v>
      </c>
      <c r="E1305" s="230" t="s">
        <v>115</v>
      </c>
      <c r="F1305" s="230" t="s">
        <v>495</v>
      </c>
      <c r="G1305" s="230" t="s">
        <v>496</v>
      </c>
      <c r="H1305" s="230" t="s">
        <v>491</v>
      </c>
      <c r="I1305" s="230" t="s">
        <v>76</v>
      </c>
      <c r="J1305" s="230" t="s">
        <v>77</v>
      </c>
      <c r="K1305" s="230" t="s">
        <v>26</v>
      </c>
      <c r="L1305" s="230" t="s">
        <v>491</v>
      </c>
      <c r="M1305" s="230" t="s">
        <v>5952</v>
      </c>
      <c r="N1305" s="230" t="s">
        <v>26</v>
      </c>
      <c r="Q1305" s="230">
        <f>VLOOKUP(M1305,LocID!$B$2:$I$1995,8, FALSE)</f>
        <v>57</v>
      </c>
    </row>
    <row r="1306" spans="1:17" x14ac:dyDescent="0.25">
      <c r="A1306" s="230" t="s">
        <v>8836</v>
      </c>
      <c r="B1306" s="230">
        <v>2167</v>
      </c>
      <c r="C1306" s="230" t="s">
        <v>5854</v>
      </c>
      <c r="D1306" s="230">
        <v>2014.0002999999999</v>
      </c>
      <c r="E1306" s="230" t="s">
        <v>115</v>
      </c>
      <c r="F1306" s="230" t="s">
        <v>677</v>
      </c>
      <c r="G1306" s="230" t="s">
        <v>678</v>
      </c>
      <c r="H1306" s="230" t="s">
        <v>679</v>
      </c>
      <c r="I1306" s="230" t="s">
        <v>49</v>
      </c>
      <c r="J1306" s="230" t="s">
        <v>51</v>
      </c>
      <c r="K1306" s="230" t="s">
        <v>23</v>
      </c>
      <c r="L1306" s="230" t="s">
        <v>679</v>
      </c>
      <c r="M1306" s="230" t="s">
        <v>5967</v>
      </c>
      <c r="N1306" s="230" t="s">
        <v>23</v>
      </c>
      <c r="Q1306" s="230">
        <f>VLOOKUP(M1306,LocID!$B$2:$I$1995,8, FALSE)</f>
        <v>73</v>
      </c>
    </row>
    <row r="1307" spans="1:17" x14ac:dyDescent="0.25">
      <c r="A1307" s="230" t="s">
        <v>8837</v>
      </c>
      <c r="B1307" s="230">
        <v>2168</v>
      </c>
      <c r="C1307" s="230" t="s">
        <v>5854</v>
      </c>
      <c r="D1307" s="230">
        <v>2013.1005</v>
      </c>
      <c r="E1307" s="230" t="s">
        <v>115</v>
      </c>
      <c r="F1307" s="230" t="s">
        <v>1265</v>
      </c>
      <c r="G1307" s="230" t="s">
        <v>1266</v>
      </c>
      <c r="H1307" s="230" t="s">
        <v>1267</v>
      </c>
      <c r="I1307" s="230" t="s">
        <v>1268</v>
      </c>
      <c r="J1307" s="230" t="s">
        <v>220</v>
      </c>
      <c r="K1307" s="230" t="s">
        <v>1096</v>
      </c>
      <c r="L1307" s="230" t="s">
        <v>1267</v>
      </c>
      <c r="M1307" s="230" t="s">
        <v>4505</v>
      </c>
      <c r="N1307" s="230" t="s">
        <v>23</v>
      </c>
      <c r="O1307" s="230">
        <v>1</v>
      </c>
      <c r="Q1307" s="230">
        <f>VLOOKUP(M1307,LocID!$B$2:$I$1995,8, FALSE)</f>
        <v>181</v>
      </c>
    </row>
    <row r="1308" spans="1:17" x14ac:dyDescent="0.25">
      <c r="A1308" s="230" t="s">
        <v>8837</v>
      </c>
      <c r="B1308" s="230">
        <v>2168</v>
      </c>
      <c r="C1308" s="230" t="s">
        <v>5854</v>
      </c>
      <c r="D1308" s="230">
        <v>2013.1005</v>
      </c>
      <c r="E1308" s="230" t="s">
        <v>115</v>
      </c>
      <c r="F1308" s="230" t="s">
        <v>1265</v>
      </c>
      <c r="G1308" s="230" t="s">
        <v>1266</v>
      </c>
      <c r="H1308" s="230" t="s">
        <v>1267</v>
      </c>
      <c r="I1308" s="230" t="s">
        <v>1268</v>
      </c>
      <c r="J1308" s="230" t="s">
        <v>220</v>
      </c>
      <c r="K1308" s="230" t="s">
        <v>1096</v>
      </c>
      <c r="L1308" s="230" t="s">
        <v>1267</v>
      </c>
      <c r="M1308" s="230" t="s">
        <v>4505</v>
      </c>
      <c r="N1308" s="230" t="s">
        <v>26</v>
      </c>
      <c r="O1308" s="230">
        <v>2</v>
      </c>
      <c r="Q1308" s="230">
        <f>VLOOKUP(M1308,LocID!$B$2:$I$1995,8, FALSE)</f>
        <v>181</v>
      </c>
    </row>
    <row r="1309" spans="1:17" x14ac:dyDescent="0.25">
      <c r="A1309" s="230" t="s">
        <v>8838</v>
      </c>
      <c r="B1309" s="230">
        <v>2169</v>
      </c>
      <c r="C1309" s="230" t="s">
        <v>5854</v>
      </c>
      <c r="D1309" s="230">
        <v>2013.1184000000001</v>
      </c>
      <c r="E1309" s="230" t="s">
        <v>115</v>
      </c>
      <c r="F1309" s="230" t="s">
        <v>341</v>
      </c>
      <c r="G1309" s="230" t="s">
        <v>342</v>
      </c>
      <c r="H1309" s="230" t="s">
        <v>332</v>
      </c>
      <c r="I1309" s="230" t="s">
        <v>219</v>
      </c>
      <c r="J1309" s="230" t="s">
        <v>220</v>
      </c>
      <c r="K1309" s="230" t="s">
        <v>98</v>
      </c>
      <c r="L1309" s="230" t="s">
        <v>332</v>
      </c>
      <c r="M1309" s="230" t="s">
        <v>4497</v>
      </c>
      <c r="N1309" s="230" t="s">
        <v>98</v>
      </c>
      <c r="Q1309" s="230">
        <f>VLOOKUP(M1309,LocID!$B$2:$I$1995,8, FALSE)</f>
        <v>37</v>
      </c>
    </row>
    <row r="1310" spans="1:17" x14ac:dyDescent="0.25">
      <c r="A1310" s="230" t="s">
        <v>6928</v>
      </c>
      <c r="B1310" s="230">
        <v>217</v>
      </c>
      <c r="C1310" s="230" t="s">
        <v>5854</v>
      </c>
      <c r="D1310" s="230">
        <v>2015.0986</v>
      </c>
      <c r="E1310" s="230" t="s">
        <v>138</v>
      </c>
      <c r="F1310" s="230" t="s">
        <v>2335</v>
      </c>
      <c r="G1310" s="230" t="s">
        <v>2332</v>
      </c>
      <c r="H1310" s="230" t="s">
        <v>2273</v>
      </c>
      <c r="I1310" s="230" t="s">
        <v>107</v>
      </c>
      <c r="J1310" s="230" t="s">
        <v>51</v>
      </c>
      <c r="K1310" s="230" t="s">
        <v>52</v>
      </c>
      <c r="L1310" s="230" t="s">
        <v>2273</v>
      </c>
      <c r="M1310" s="230" t="s">
        <v>4516</v>
      </c>
      <c r="N1310" s="230" t="s">
        <v>52</v>
      </c>
      <c r="Q1310" s="230">
        <f>VLOOKUP(M1310,LocID!$B$2:$I$1995,8, FALSE)</f>
        <v>370</v>
      </c>
    </row>
    <row r="1311" spans="1:17" x14ac:dyDescent="0.25">
      <c r="A1311" s="230" t="s">
        <v>8839</v>
      </c>
      <c r="B1311" s="230">
        <v>2170</v>
      </c>
      <c r="C1311" s="230" t="s">
        <v>5854</v>
      </c>
      <c r="D1311" s="230">
        <v>2014.0103999999999</v>
      </c>
      <c r="E1311" s="230" t="s">
        <v>115</v>
      </c>
      <c r="F1311" s="230" t="s">
        <v>2583</v>
      </c>
      <c r="G1311" s="230" t="s">
        <v>2423</v>
      </c>
      <c r="H1311" s="230" t="s">
        <v>2414</v>
      </c>
      <c r="I1311" s="230" t="s">
        <v>76</v>
      </c>
      <c r="J1311" s="230" t="s">
        <v>77</v>
      </c>
      <c r="K1311" s="230" t="s">
        <v>52</v>
      </c>
      <c r="L1311" s="230" t="s">
        <v>2414</v>
      </c>
      <c r="M1311" s="230" t="s">
        <v>4518</v>
      </c>
      <c r="N1311" s="230" t="s">
        <v>52</v>
      </c>
      <c r="Q1311" s="230">
        <f>VLOOKUP(M1311,LocID!$B$2:$I$1995,8, FALSE)</f>
        <v>387</v>
      </c>
    </row>
    <row r="1312" spans="1:17" x14ac:dyDescent="0.25">
      <c r="A1312" s="230" t="s">
        <v>8840</v>
      </c>
      <c r="B1312" s="230">
        <v>2172</v>
      </c>
      <c r="C1312" s="230" t="s">
        <v>5854</v>
      </c>
      <c r="D1312" s="230">
        <v>2013.0827999999999</v>
      </c>
      <c r="E1312" s="230" t="s">
        <v>115</v>
      </c>
      <c r="F1312" s="230" t="s">
        <v>4457</v>
      </c>
      <c r="G1312" s="230" t="s">
        <v>4458</v>
      </c>
      <c r="H1312" s="230" t="s">
        <v>4459</v>
      </c>
      <c r="I1312" s="230" t="s">
        <v>76</v>
      </c>
      <c r="J1312" s="230" t="s">
        <v>77</v>
      </c>
      <c r="K1312" s="230" t="s">
        <v>26</v>
      </c>
      <c r="L1312" s="230" t="s">
        <v>4459</v>
      </c>
      <c r="M1312" s="230" t="s">
        <v>6454</v>
      </c>
      <c r="N1312" s="230" t="s">
        <v>26</v>
      </c>
      <c r="Q1312" s="230">
        <f>VLOOKUP(M1312,LocID!$B$2:$I$1995,8, FALSE)</f>
        <v>612</v>
      </c>
    </row>
    <row r="1313" spans="1:17" x14ac:dyDescent="0.25">
      <c r="A1313" s="230" t="s">
        <v>8841</v>
      </c>
      <c r="B1313" s="230">
        <v>2173</v>
      </c>
      <c r="C1313" s="230" t="s">
        <v>5854</v>
      </c>
      <c r="D1313" s="230">
        <v>2014.0155999999999</v>
      </c>
      <c r="E1313" s="230" t="s">
        <v>115</v>
      </c>
      <c r="F1313" s="230" t="s">
        <v>3832</v>
      </c>
      <c r="G1313" s="230" t="s">
        <v>3759</v>
      </c>
      <c r="H1313" s="230" t="s">
        <v>3750</v>
      </c>
      <c r="I1313" s="230" t="s">
        <v>261</v>
      </c>
      <c r="J1313" s="230" t="s">
        <v>123</v>
      </c>
      <c r="K1313" s="230" t="s">
        <v>52</v>
      </c>
      <c r="L1313" s="230" t="s">
        <v>3750</v>
      </c>
      <c r="M1313" s="230" t="s">
        <v>4530</v>
      </c>
      <c r="N1313" s="230" t="s">
        <v>52</v>
      </c>
      <c r="Q1313" s="230">
        <f>VLOOKUP(M1313,LocID!$B$2:$I$1995,8, FALSE)</f>
        <v>513</v>
      </c>
    </row>
    <row r="1314" spans="1:17" x14ac:dyDescent="0.25">
      <c r="A1314" s="230" t="s">
        <v>8842</v>
      </c>
      <c r="B1314" s="230">
        <v>2174</v>
      </c>
      <c r="C1314" s="230" t="s">
        <v>5854</v>
      </c>
      <c r="D1314" s="230">
        <v>2014.0056</v>
      </c>
      <c r="E1314" s="230" t="s">
        <v>115</v>
      </c>
      <c r="F1314" s="230" t="s">
        <v>2988</v>
      </c>
      <c r="G1314" s="230" t="s">
        <v>2989</v>
      </c>
      <c r="H1314" s="230" t="s">
        <v>2986</v>
      </c>
      <c r="I1314" s="230" t="s">
        <v>76</v>
      </c>
      <c r="J1314" s="230" t="s">
        <v>77</v>
      </c>
      <c r="K1314" s="230" t="s">
        <v>26</v>
      </c>
      <c r="L1314" s="230" t="s">
        <v>2986</v>
      </c>
      <c r="M1314" s="230" t="s">
        <v>6311</v>
      </c>
      <c r="N1314" s="230" t="s">
        <v>26</v>
      </c>
      <c r="Q1314" s="230">
        <f>VLOOKUP(M1314,LocID!$B$2:$I$1995,8, FALSE)</f>
        <v>446</v>
      </c>
    </row>
    <row r="1315" spans="1:17" x14ac:dyDescent="0.25">
      <c r="A1315" s="230" t="s">
        <v>8843</v>
      </c>
      <c r="B1315" s="230">
        <v>2175</v>
      </c>
      <c r="C1315" s="230" t="s">
        <v>5854</v>
      </c>
      <c r="D1315" s="230">
        <v>2014.0073</v>
      </c>
      <c r="E1315" s="230" t="s">
        <v>115</v>
      </c>
      <c r="F1315" s="230" t="s">
        <v>1056</v>
      </c>
      <c r="G1315" s="230" t="s">
        <v>1055</v>
      </c>
      <c r="H1315" s="230" t="s">
        <v>1053</v>
      </c>
      <c r="I1315" s="230" t="s">
        <v>76</v>
      </c>
      <c r="J1315" s="230" t="s">
        <v>77</v>
      </c>
      <c r="K1315" s="230" t="s">
        <v>26</v>
      </c>
      <c r="L1315" s="230" t="s">
        <v>1053</v>
      </c>
      <c r="M1315" s="230" t="s">
        <v>6027</v>
      </c>
      <c r="N1315" s="230" t="s">
        <v>26</v>
      </c>
      <c r="Q1315" s="230">
        <f>VLOOKUP(M1315,LocID!$B$2:$I$1995,8, FALSE)</f>
        <v>135</v>
      </c>
    </row>
    <row r="1316" spans="1:17" x14ac:dyDescent="0.25">
      <c r="A1316" s="230" t="s">
        <v>8844</v>
      </c>
      <c r="B1316" s="230">
        <v>2176</v>
      </c>
      <c r="C1316" s="230" t="s">
        <v>5854</v>
      </c>
      <c r="D1316" s="230">
        <v>2014.0300999999999</v>
      </c>
      <c r="E1316" s="230" t="s">
        <v>115</v>
      </c>
      <c r="F1316" s="230" t="s">
        <v>2204</v>
      </c>
      <c r="G1316" s="230" t="s">
        <v>2205</v>
      </c>
      <c r="H1316" s="230" t="s">
        <v>2206</v>
      </c>
      <c r="I1316" s="230" t="s">
        <v>808</v>
      </c>
      <c r="J1316" s="230" t="s">
        <v>61</v>
      </c>
      <c r="K1316" s="230" t="s">
        <v>188</v>
      </c>
      <c r="L1316" s="230" t="s">
        <v>2206</v>
      </c>
      <c r="M1316" s="230" t="s">
        <v>6235</v>
      </c>
      <c r="N1316" s="230" t="s">
        <v>188</v>
      </c>
      <c r="Q1316" s="230">
        <f>VLOOKUP(M1316,LocID!$B$2:$I$1995,8, FALSE)</f>
        <v>360</v>
      </c>
    </row>
    <row r="1317" spans="1:17" x14ac:dyDescent="0.25">
      <c r="A1317" s="230" t="s">
        <v>8845</v>
      </c>
      <c r="B1317" s="230">
        <v>2177</v>
      </c>
      <c r="C1317" s="230" t="s">
        <v>5854</v>
      </c>
      <c r="D1317" s="230">
        <v>2014.0136</v>
      </c>
      <c r="E1317" s="230" t="s">
        <v>115</v>
      </c>
      <c r="F1317" s="230" t="s">
        <v>3477</v>
      </c>
      <c r="G1317" s="230" t="s">
        <v>3466</v>
      </c>
      <c r="H1317" s="230" t="s">
        <v>3294</v>
      </c>
      <c r="I1317" s="230" t="s">
        <v>76</v>
      </c>
      <c r="J1317" s="230" t="s">
        <v>77</v>
      </c>
      <c r="K1317" s="230" t="s">
        <v>26</v>
      </c>
      <c r="L1317" s="230" t="s">
        <v>3294</v>
      </c>
      <c r="M1317" s="230" t="s">
        <v>4526</v>
      </c>
      <c r="N1317" s="230" t="s">
        <v>26</v>
      </c>
      <c r="Q1317" s="230">
        <f>VLOOKUP(M1317,LocID!$B$2:$I$1995,8, FALSE)</f>
        <v>489</v>
      </c>
    </row>
    <row r="1318" spans="1:17" x14ac:dyDescent="0.25">
      <c r="A1318" s="230" t="s">
        <v>8846</v>
      </c>
      <c r="B1318" s="230">
        <v>2178</v>
      </c>
      <c r="C1318" s="230" t="s">
        <v>5854</v>
      </c>
      <c r="D1318" s="230">
        <v>2014.0044</v>
      </c>
      <c r="E1318" s="230" t="s">
        <v>115</v>
      </c>
      <c r="F1318" s="230" t="s">
        <v>2744</v>
      </c>
      <c r="G1318" s="230" t="s">
        <v>2745</v>
      </c>
      <c r="H1318" s="230" t="s">
        <v>2746</v>
      </c>
      <c r="I1318" s="230" t="s">
        <v>165</v>
      </c>
      <c r="J1318" s="230" t="s">
        <v>161</v>
      </c>
      <c r="K1318" s="230" t="s">
        <v>52</v>
      </c>
      <c r="L1318" s="230" t="s">
        <v>2746</v>
      </c>
      <c r="M1318" s="230" t="s">
        <v>6278</v>
      </c>
      <c r="N1318" s="230" t="s">
        <v>52</v>
      </c>
      <c r="Q1318" s="230">
        <f>VLOOKUP(M1318,LocID!$B$2:$I$1995,8, FALSE)</f>
        <v>410</v>
      </c>
    </row>
    <row r="1319" spans="1:17" x14ac:dyDescent="0.25">
      <c r="A1319" s="230" t="s">
        <v>8847</v>
      </c>
      <c r="B1319" s="230">
        <v>2180</v>
      </c>
      <c r="C1319" s="230" t="s">
        <v>5854</v>
      </c>
      <c r="D1319" s="230">
        <v>2013.1092000000001</v>
      </c>
      <c r="E1319" s="230" t="s">
        <v>115</v>
      </c>
      <c r="F1319" s="230" t="s">
        <v>3991</v>
      </c>
      <c r="G1319" s="230" t="s">
        <v>3986</v>
      </c>
      <c r="H1319" s="230" t="s">
        <v>3168</v>
      </c>
      <c r="I1319" s="230" t="s">
        <v>198</v>
      </c>
      <c r="J1319" s="230" t="s">
        <v>61</v>
      </c>
      <c r="K1319" s="230" t="s">
        <v>52</v>
      </c>
      <c r="L1319" s="230" t="s">
        <v>3168</v>
      </c>
      <c r="M1319" s="230" t="s">
        <v>6334</v>
      </c>
      <c r="N1319" s="230" t="s">
        <v>52</v>
      </c>
      <c r="Q1319" s="230">
        <f>VLOOKUP(M1319,LocID!$B$2:$I$1995,8, FALSE)</f>
        <v>537</v>
      </c>
    </row>
    <row r="1320" spans="1:17" x14ac:dyDescent="0.25">
      <c r="A1320" s="230" t="s">
        <v>8848</v>
      </c>
      <c r="B1320" s="230">
        <v>2181</v>
      </c>
      <c r="C1320" s="230" t="s">
        <v>5854</v>
      </c>
      <c r="D1320" s="230">
        <v>2013.1195</v>
      </c>
      <c r="E1320" s="230" t="s">
        <v>115</v>
      </c>
      <c r="F1320" s="230" t="s">
        <v>1269</v>
      </c>
      <c r="G1320" s="230" t="s">
        <v>1270</v>
      </c>
      <c r="H1320" s="230" t="s">
        <v>1267</v>
      </c>
      <c r="I1320" s="230" t="s">
        <v>1268</v>
      </c>
      <c r="J1320" s="230" t="s">
        <v>220</v>
      </c>
      <c r="K1320" s="230" t="s">
        <v>23</v>
      </c>
      <c r="L1320" s="230" t="s">
        <v>1267</v>
      </c>
      <c r="M1320" s="230" t="s">
        <v>4505</v>
      </c>
      <c r="N1320" s="230" t="s">
        <v>23</v>
      </c>
      <c r="Q1320" s="230">
        <f>VLOOKUP(M1320,LocID!$B$2:$I$1995,8, FALSE)</f>
        <v>181</v>
      </c>
    </row>
    <row r="1321" spans="1:17" x14ac:dyDescent="0.25">
      <c r="A1321" s="230" t="s">
        <v>8849</v>
      </c>
      <c r="B1321" s="230">
        <v>2182</v>
      </c>
      <c r="C1321" s="230" t="s">
        <v>5854</v>
      </c>
      <c r="D1321" s="230">
        <v>2012.798</v>
      </c>
      <c r="E1321" s="230" t="s">
        <v>115</v>
      </c>
      <c r="F1321" s="230" t="s">
        <v>4337</v>
      </c>
      <c r="G1321" s="230" t="s">
        <v>4338</v>
      </c>
      <c r="H1321" s="230" t="s">
        <v>2997</v>
      </c>
      <c r="I1321" s="230" t="s">
        <v>2996</v>
      </c>
      <c r="J1321" s="230" t="s">
        <v>51</v>
      </c>
      <c r="K1321" s="230" t="s">
        <v>23</v>
      </c>
      <c r="L1321" s="230" t="s">
        <v>2997</v>
      </c>
      <c r="M1321" s="230" t="s">
        <v>4536</v>
      </c>
      <c r="N1321" s="230" t="s">
        <v>23</v>
      </c>
      <c r="Q1321" s="230">
        <f>VLOOKUP(M1321,LocID!$B$2:$I$1995,8, FALSE)</f>
        <v>447</v>
      </c>
    </row>
    <row r="1322" spans="1:17" x14ac:dyDescent="0.25">
      <c r="A1322" s="230" t="s">
        <v>8850</v>
      </c>
      <c r="B1322" s="230">
        <v>2183</v>
      </c>
      <c r="C1322" s="230" t="s">
        <v>5854</v>
      </c>
      <c r="D1322" s="230">
        <v>2014.0093999999999</v>
      </c>
      <c r="E1322" s="230" t="s">
        <v>115</v>
      </c>
      <c r="F1322" s="230" t="s">
        <v>1341</v>
      </c>
      <c r="G1322" s="230" t="s">
        <v>1339</v>
      </c>
      <c r="H1322" s="230" t="s">
        <v>1340</v>
      </c>
      <c r="I1322" s="230" t="s">
        <v>165</v>
      </c>
      <c r="J1322" s="230" t="s">
        <v>161</v>
      </c>
      <c r="K1322" s="230" t="s">
        <v>26</v>
      </c>
      <c r="L1322" s="230" t="s">
        <v>1340</v>
      </c>
      <c r="M1322" s="230" t="s">
        <v>6081</v>
      </c>
      <c r="N1322" s="230" t="s">
        <v>26</v>
      </c>
      <c r="Q1322" s="230">
        <f>VLOOKUP(M1322,LocID!$B$2:$I$1995,8, FALSE)</f>
        <v>196</v>
      </c>
    </row>
    <row r="1323" spans="1:17" x14ac:dyDescent="0.25">
      <c r="A1323" s="230" t="s">
        <v>8851</v>
      </c>
      <c r="B1323" s="230">
        <v>2184</v>
      </c>
      <c r="C1323" s="230" t="s">
        <v>5854</v>
      </c>
      <c r="D1323" s="230">
        <v>2013.1062999999999</v>
      </c>
      <c r="E1323" s="230" t="s">
        <v>115</v>
      </c>
      <c r="F1323" s="230" t="s">
        <v>1405</v>
      </c>
      <c r="G1323" s="230" t="s">
        <v>1406</v>
      </c>
      <c r="H1323" s="230" t="s">
        <v>1407</v>
      </c>
      <c r="I1323" s="230" t="s">
        <v>244</v>
      </c>
      <c r="J1323" s="230" t="s">
        <v>245</v>
      </c>
      <c r="K1323" s="230" t="s">
        <v>52</v>
      </c>
      <c r="L1323" s="230" t="s">
        <v>1404</v>
      </c>
      <c r="M1323" s="230" t="s">
        <v>6095</v>
      </c>
      <c r="N1323" s="230" t="s">
        <v>52</v>
      </c>
      <c r="Q1323" s="230">
        <f>VLOOKUP(M1323,LocID!$B$2:$I$1995,8, FALSE)</f>
        <v>212</v>
      </c>
    </row>
    <row r="1324" spans="1:17" x14ac:dyDescent="0.25">
      <c r="A1324" s="230" t="s">
        <v>8852</v>
      </c>
      <c r="B1324" s="230">
        <v>2186</v>
      </c>
      <c r="C1324" s="230" t="s">
        <v>5854</v>
      </c>
      <c r="D1324" s="230">
        <v>2013.0775000000001</v>
      </c>
      <c r="E1324" s="230" t="s">
        <v>115</v>
      </c>
      <c r="F1324" s="230" t="s">
        <v>1444</v>
      </c>
      <c r="G1324" s="230" t="s">
        <v>1438</v>
      </c>
      <c r="H1324" s="230" t="s">
        <v>1439</v>
      </c>
      <c r="I1324" s="230" t="s">
        <v>874</v>
      </c>
      <c r="J1324" s="230" t="s">
        <v>51</v>
      </c>
      <c r="K1324" s="230" t="s">
        <v>52</v>
      </c>
      <c r="L1324" s="230" t="s">
        <v>1439</v>
      </c>
      <c r="M1324" s="230" t="s">
        <v>6105</v>
      </c>
      <c r="N1324" s="230" t="s">
        <v>52</v>
      </c>
      <c r="Q1324" s="230">
        <f>VLOOKUP(M1324,LocID!$B$2:$I$1995,8, FALSE)</f>
        <v>223</v>
      </c>
    </row>
    <row r="1325" spans="1:17" x14ac:dyDescent="0.25">
      <c r="A1325" s="230" t="s">
        <v>8853</v>
      </c>
      <c r="B1325" s="230">
        <v>2187</v>
      </c>
      <c r="C1325" s="230" t="s">
        <v>5854</v>
      </c>
      <c r="D1325" s="230">
        <v>2013.0708999999999</v>
      </c>
      <c r="E1325" s="230" t="s">
        <v>115</v>
      </c>
      <c r="F1325" s="230" t="s">
        <v>1520</v>
      </c>
      <c r="G1325" s="230" t="s">
        <v>1503</v>
      </c>
      <c r="H1325" s="230" t="s">
        <v>1501</v>
      </c>
      <c r="I1325" s="230" t="s">
        <v>1488</v>
      </c>
      <c r="J1325" s="230" t="s">
        <v>123</v>
      </c>
      <c r="K1325" s="230" t="s">
        <v>188</v>
      </c>
      <c r="L1325" s="230" t="s">
        <v>1501</v>
      </c>
      <c r="M1325" s="230" t="s">
        <v>4508</v>
      </c>
      <c r="N1325" s="230" t="s">
        <v>188</v>
      </c>
      <c r="Q1325" s="230">
        <f>VLOOKUP(M1325,LocID!$B$2:$I$1995,8, FALSE)</f>
        <v>235</v>
      </c>
    </row>
    <row r="1326" spans="1:17" x14ac:dyDescent="0.25">
      <c r="A1326" s="230" t="s">
        <v>8854</v>
      </c>
      <c r="B1326" s="230">
        <v>2188</v>
      </c>
      <c r="C1326" s="230" t="s">
        <v>5854</v>
      </c>
      <c r="D1326" s="230">
        <v>2014.0001999999999</v>
      </c>
      <c r="E1326" s="230" t="s">
        <v>115</v>
      </c>
      <c r="F1326" s="230" t="s">
        <v>2317</v>
      </c>
      <c r="G1326" s="230" t="s">
        <v>1090</v>
      </c>
      <c r="H1326" s="230" t="s">
        <v>2273</v>
      </c>
      <c r="I1326" s="230" t="s">
        <v>107</v>
      </c>
      <c r="J1326" s="230" t="s">
        <v>51</v>
      </c>
      <c r="K1326" s="230" t="s">
        <v>23</v>
      </c>
      <c r="L1326" s="230" t="s">
        <v>2273</v>
      </c>
      <c r="M1326" s="230" t="s">
        <v>4516</v>
      </c>
      <c r="N1326" s="230" t="s">
        <v>23</v>
      </c>
      <c r="Q1326" s="230">
        <f>VLOOKUP(M1326,LocID!$B$2:$I$1995,8, FALSE)</f>
        <v>370</v>
      </c>
    </row>
    <row r="1327" spans="1:17" x14ac:dyDescent="0.25">
      <c r="A1327" s="230" t="s">
        <v>8855</v>
      </c>
      <c r="B1327" s="230">
        <v>2189</v>
      </c>
      <c r="C1327" s="230" t="s">
        <v>5854</v>
      </c>
      <c r="D1327" s="230">
        <v>2014.0018</v>
      </c>
      <c r="E1327" s="230" t="s">
        <v>115</v>
      </c>
      <c r="F1327" s="230" t="s">
        <v>4069</v>
      </c>
      <c r="G1327" s="230" t="s">
        <v>4070</v>
      </c>
      <c r="H1327" s="230" t="s">
        <v>4071</v>
      </c>
      <c r="I1327" s="230" t="s">
        <v>219</v>
      </c>
      <c r="J1327" s="230" t="s">
        <v>220</v>
      </c>
      <c r="K1327" s="230" t="s">
        <v>98</v>
      </c>
      <c r="L1327" s="230" t="s">
        <v>4071</v>
      </c>
      <c r="M1327" s="230" t="s">
        <v>6398</v>
      </c>
      <c r="N1327" s="230" t="s">
        <v>98</v>
      </c>
      <c r="Q1327" s="230">
        <f>VLOOKUP(M1327,LocID!$B$2:$I$1995,8, FALSE)</f>
        <v>551</v>
      </c>
    </row>
    <row r="1328" spans="1:17" x14ac:dyDescent="0.25">
      <c r="A1328" s="230" t="s">
        <v>6929</v>
      </c>
      <c r="B1328" s="230">
        <v>219</v>
      </c>
      <c r="C1328" s="230" t="s">
        <v>5854</v>
      </c>
      <c r="D1328" s="230">
        <v>2015.1032</v>
      </c>
      <c r="E1328" s="230" t="s">
        <v>138</v>
      </c>
      <c r="F1328" s="230" t="s">
        <v>635</v>
      </c>
      <c r="G1328" s="230" t="s">
        <v>636</v>
      </c>
      <c r="H1328" s="230" t="s">
        <v>533</v>
      </c>
      <c r="I1328" s="230" t="s">
        <v>49</v>
      </c>
      <c r="J1328" s="230" t="s">
        <v>51</v>
      </c>
      <c r="K1328" s="230" t="s">
        <v>26</v>
      </c>
      <c r="L1328" s="230" t="s">
        <v>533</v>
      </c>
      <c r="M1328" s="230" t="s">
        <v>4499</v>
      </c>
      <c r="N1328" s="230" t="s">
        <v>26</v>
      </c>
      <c r="Q1328" s="230">
        <f>VLOOKUP(M1328,LocID!$B$2:$I$1995,8, FALSE)</f>
        <v>65</v>
      </c>
    </row>
    <row r="1329" spans="1:17" x14ac:dyDescent="0.25">
      <c r="A1329" s="230" t="s">
        <v>8856</v>
      </c>
      <c r="B1329" s="230">
        <v>2190</v>
      </c>
      <c r="C1329" s="230" t="s">
        <v>5854</v>
      </c>
      <c r="D1329" s="230">
        <v>2014.0045</v>
      </c>
      <c r="E1329" s="230" t="s">
        <v>115</v>
      </c>
      <c r="F1329" s="230" t="s">
        <v>2161</v>
      </c>
      <c r="G1329" s="230" t="s">
        <v>2162</v>
      </c>
      <c r="H1329" s="230" t="s">
        <v>2155</v>
      </c>
      <c r="I1329" s="230" t="s">
        <v>76</v>
      </c>
      <c r="J1329" s="230" t="s">
        <v>77</v>
      </c>
      <c r="K1329" s="230" t="s">
        <v>26</v>
      </c>
      <c r="L1329" s="230" t="s">
        <v>2155</v>
      </c>
      <c r="M1329" s="230" t="s">
        <v>6227</v>
      </c>
      <c r="N1329" s="230" t="s">
        <v>26</v>
      </c>
      <c r="Q1329" s="230">
        <f>VLOOKUP(M1329,LocID!$B$2:$I$1995,8, FALSE)</f>
        <v>352</v>
      </c>
    </row>
    <row r="1330" spans="1:17" x14ac:dyDescent="0.25">
      <c r="A1330" s="230" t="s">
        <v>8857</v>
      </c>
      <c r="B1330" s="230">
        <v>2191</v>
      </c>
      <c r="C1330" s="230" t="s">
        <v>5854</v>
      </c>
      <c r="D1330" s="230">
        <v>2013.0814</v>
      </c>
      <c r="E1330" s="230" t="s">
        <v>115</v>
      </c>
      <c r="F1330" s="230" t="s">
        <v>1154</v>
      </c>
      <c r="G1330" s="230" t="s">
        <v>1155</v>
      </c>
      <c r="H1330" s="230" t="s">
        <v>1156</v>
      </c>
      <c r="I1330" s="230" t="s">
        <v>198</v>
      </c>
      <c r="J1330" s="230" t="s">
        <v>61</v>
      </c>
      <c r="K1330" s="230" t="s">
        <v>52</v>
      </c>
      <c r="L1330" s="230" t="s">
        <v>1156</v>
      </c>
      <c r="M1330" s="230" t="s">
        <v>6048</v>
      </c>
      <c r="N1330" s="230" t="s">
        <v>52</v>
      </c>
      <c r="Q1330" s="230">
        <f>VLOOKUP(M1330,LocID!$B$2:$I$1995,8, FALSE)</f>
        <v>159</v>
      </c>
    </row>
    <row r="1331" spans="1:17" x14ac:dyDescent="0.25">
      <c r="A1331" s="230" t="s">
        <v>8858</v>
      </c>
      <c r="B1331" s="230">
        <v>2192</v>
      </c>
      <c r="C1331" s="230" t="s">
        <v>5854</v>
      </c>
      <c r="D1331" s="230">
        <v>2013.0452</v>
      </c>
      <c r="E1331" s="230" t="s">
        <v>115</v>
      </c>
      <c r="F1331" s="230" t="s">
        <v>2687</v>
      </c>
      <c r="G1331" s="230" t="s">
        <v>2688</v>
      </c>
      <c r="H1331" s="230" t="s">
        <v>2683</v>
      </c>
      <c r="I1331" s="230" t="s">
        <v>165</v>
      </c>
      <c r="J1331" s="230" t="s">
        <v>161</v>
      </c>
      <c r="K1331" s="230" t="s">
        <v>52</v>
      </c>
      <c r="L1331" s="230" t="s">
        <v>2683</v>
      </c>
      <c r="M1331" s="230" t="s">
        <v>6267</v>
      </c>
      <c r="N1331" s="230" t="s">
        <v>52</v>
      </c>
      <c r="Q1331" s="230">
        <f>VLOOKUP(M1331,LocID!$B$2:$I$1995,8, FALSE)</f>
        <v>398</v>
      </c>
    </row>
    <row r="1332" spans="1:17" x14ac:dyDescent="0.25">
      <c r="A1332" s="230" t="s">
        <v>8859</v>
      </c>
      <c r="B1332" s="230">
        <v>2193</v>
      </c>
      <c r="C1332" s="230" t="s">
        <v>5854</v>
      </c>
      <c r="D1332" s="230">
        <v>2014.0042000000001</v>
      </c>
      <c r="E1332" s="230" t="s">
        <v>115</v>
      </c>
      <c r="F1332" s="230" t="s">
        <v>4339</v>
      </c>
      <c r="G1332" s="230" t="s">
        <v>4300</v>
      </c>
      <c r="H1332" s="230" t="s">
        <v>2997</v>
      </c>
      <c r="I1332" s="230" t="s">
        <v>2996</v>
      </c>
      <c r="J1332" s="230" t="s">
        <v>51</v>
      </c>
      <c r="K1332" s="230" t="s">
        <v>1096</v>
      </c>
      <c r="L1332" s="230" t="s">
        <v>2997</v>
      </c>
      <c r="M1332" s="230" t="s">
        <v>4536</v>
      </c>
      <c r="N1332" s="230" t="s">
        <v>23</v>
      </c>
      <c r="O1332" s="230">
        <v>1</v>
      </c>
      <c r="Q1332" s="230">
        <f>VLOOKUP(M1332,LocID!$B$2:$I$1995,8, FALSE)</f>
        <v>447</v>
      </c>
    </row>
    <row r="1333" spans="1:17" x14ac:dyDescent="0.25">
      <c r="A1333" s="230" t="s">
        <v>8859</v>
      </c>
      <c r="B1333" s="230">
        <v>2193</v>
      </c>
      <c r="C1333" s="230" t="s">
        <v>5854</v>
      </c>
      <c r="D1333" s="230">
        <v>2014.0042000000001</v>
      </c>
      <c r="E1333" s="230" t="s">
        <v>115</v>
      </c>
      <c r="F1333" s="230" t="s">
        <v>4339</v>
      </c>
      <c r="G1333" s="230" t="s">
        <v>4300</v>
      </c>
      <c r="H1333" s="230" t="s">
        <v>2997</v>
      </c>
      <c r="I1333" s="230" t="s">
        <v>2996</v>
      </c>
      <c r="J1333" s="230" t="s">
        <v>51</v>
      </c>
      <c r="K1333" s="230" t="s">
        <v>1096</v>
      </c>
      <c r="L1333" s="230" t="s">
        <v>2997</v>
      </c>
      <c r="M1333" s="230" t="s">
        <v>4536</v>
      </c>
      <c r="N1333" s="230" t="s">
        <v>26</v>
      </c>
      <c r="O1333" s="230">
        <v>2</v>
      </c>
      <c r="Q1333" s="230">
        <f>VLOOKUP(M1333,LocID!$B$2:$I$1995,8, FALSE)</f>
        <v>447</v>
      </c>
    </row>
    <row r="1334" spans="1:17" x14ac:dyDescent="0.25">
      <c r="A1334" s="230" t="s">
        <v>8860</v>
      </c>
      <c r="B1334" s="230">
        <v>2194</v>
      </c>
      <c r="C1334" s="230" t="s">
        <v>5854</v>
      </c>
      <c r="D1334" s="230">
        <v>2014.0137999999999</v>
      </c>
      <c r="E1334" s="230" t="s">
        <v>115</v>
      </c>
      <c r="F1334" s="230" t="s">
        <v>3833</v>
      </c>
      <c r="G1334" s="230" t="s">
        <v>3759</v>
      </c>
      <c r="H1334" s="230" t="s">
        <v>3750</v>
      </c>
      <c r="I1334" s="230" t="s">
        <v>261</v>
      </c>
      <c r="J1334" s="230" t="s">
        <v>123</v>
      </c>
      <c r="K1334" s="230" t="s">
        <v>52</v>
      </c>
      <c r="L1334" s="230" t="s">
        <v>3750</v>
      </c>
      <c r="M1334" s="230" t="s">
        <v>4530</v>
      </c>
      <c r="N1334" s="230" t="s">
        <v>52</v>
      </c>
      <c r="Q1334" s="230">
        <f>VLOOKUP(M1334,LocID!$B$2:$I$1995,8, FALSE)</f>
        <v>513</v>
      </c>
    </row>
    <row r="1335" spans="1:17" x14ac:dyDescent="0.25">
      <c r="A1335" s="230" t="s">
        <v>8861</v>
      </c>
      <c r="B1335" s="230">
        <v>2195</v>
      </c>
      <c r="C1335" s="230" t="s">
        <v>5854</v>
      </c>
      <c r="D1335" s="230">
        <v>2013.1016999999999</v>
      </c>
      <c r="E1335" s="230" t="s">
        <v>115</v>
      </c>
      <c r="F1335" s="230" t="s">
        <v>598</v>
      </c>
      <c r="G1335" s="230" t="s">
        <v>566</v>
      </c>
      <c r="H1335" s="230" t="s">
        <v>533</v>
      </c>
      <c r="I1335" s="230" t="s">
        <v>49</v>
      </c>
      <c r="J1335" s="230" t="s">
        <v>51</v>
      </c>
      <c r="K1335" s="230" t="s">
        <v>52</v>
      </c>
      <c r="L1335" s="230" t="s">
        <v>533</v>
      </c>
      <c r="M1335" s="230" t="s">
        <v>4499</v>
      </c>
      <c r="N1335" s="230" t="s">
        <v>52</v>
      </c>
      <c r="Q1335" s="230">
        <f>VLOOKUP(M1335,LocID!$B$2:$I$1995,8, FALSE)</f>
        <v>65</v>
      </c>
    </row>
    <row r="1336" spans="1:17" x14ac:dyDescent="0.25">
      <c r="A1336" s="230" t="s">
        <v>8862</v>
      </c>
      <c r="B1336" s="230">
        <v>2196</v>
      </c>
      <c r="C1336" s="230" t="s">
        <v>5854</v>
      </c>
      <c r="D1336" s="230">
        <v>2013.1192000000001</v>
      </c>
      <c r="E1336" s="230" t="s">
        <v>115</v>
      </c>
      <c r="F1336" s="230" t="s">
        <v>599</v>
      </c>
      <c r="G1336" s="230" t="s">
        <v>566</v>
      </c>
      <c r="H1336" s="230" t="s">
        <v>533</v>
      </c>
      <c r="I1336" s="230" t="s">
        <v>49</v>
      </c>
      <c r="J1336" s="230" t="s">
        <v>51</v>
      </c>
      <c r="K1336" s="230" t="s">
        <v>52</v>
      </c>
      <c r="L1336" s="230" t="s">
        <v>533</v>
      </c>
      <c r="M1336" s="230" t="s">
        <v>4499</v>
      </c>
      <c r="N1336" s="230" t="s">
        <v>52</v>
      </c>
      <c r="Q1336" s="230">
        <f>VLOOKUP(M1336,LocID!$B$2:$I$1995,8, FALSE)</f>
        <v>65</v>
      </c>
    </row>
    <row r="1337" spans="1:17" x14ac:dyDescent="0.25">
      <c r="A1337" s="230" t="s">
        <v>8863</v>
      </c>
      <c r="B1337" s="230">
        <v>2197</v>
      </c>
      <c r="C1337" s="230" t="s">
        <v>5854</v>
      </c>
      <c r="D1337" s="230">
        <v>2013.1080999999999</v>
      </c>
      <c r="E1337" s="230" t="s">
        <v>115</v>
      </c>
      <c r="F1337" s="230" t="s">
        <v>2033</v>
      </c>
      <c r="G1337" s="230" t="s">
        <v>2034</v>
      </c>
      <c r="H1337" s="230" t="s">
        <v>2030</v>
      </c>
      <c r="I1337" s="230" t="s">
        <v>165</v>
      </c>
      <c r="J1337" s="230" t="s">
        <v>161</v>
      </c>
      <c r="K1337" s="230" t="s">
        <v>52</v>
      </c>
      <c r="L1337" s="230" t="s">
        <v>2030</v>
      </c>
      <c r="M1337" s="230" t="s">
        <v>6206</v>
      </c>
      <c r="N1337" s="230" t="s">
        <v>52</v>
      </c>
      <c r="Q1337" s="230">
        <f>VLOOKUP(M1337,LocID!$B$2:$I$1995,8, FALSE)</f>
        <v>329</v>
      </c>
    </row>
    <row r="1338" spans="1:17" x14ac:dyDescent="0.25">
      <c r="A1338" s="230" t="s">
        <v>8864</v>
      </c>
      <c r="B1338" s="230">
        <v>2198</v>
      </c>
      <c r="C1338" s="230" t="s">
        <v>5854</v>
      </c>
      <c r="D1338" s="230">
        <v>2013.1142</v>
      </c>
      <c r="E1338" s="230" t="s">
        <v>115</v>
      </c>
      <c r="F1338" s="230" t="s">
        <v>3158</v>
      </c>
      <c r="G1338" s="230" t="s">
        <v>3138</v>
      </c>
      <c r="H1338" s="230" t="s">
        <v>3123</v>
      </c>
      <c r="I1338" s="230" t="s">
        <v>76</v>
      </c>
      <c r="J1338" s="230" t="s">
        <v>77</v>
      </c>
      <c r="K1338" s="230" t="s">
        <v>26</v>
      </c>
      <c r="L1338" s="230" t="s">
        <v>3123</v>
      </c>
      <c r="M1338" s="230" t="s">
        <v>4524</v>
      </c>
      <c r="N1338" s="230" t="s">
        <v>26</v>
      </c>
      <c r="Q1338" s="230">
        <f>VLOOKUP(M1338,LocID!$B$2:$I$1995,8, FALSE)</f>
        <v>473</v>
      </c>
    </row>
    <row r="1339" spans="1:17" x14ac:dyDescent="0.25">
      <c r="A1339" s="230" t="s">
        <v>6735</v>
      </c>
      <c r="B1339" s="230">
        <v>22</v>
      </c>
      <c r="C1339" s="230" t="s">
        <v>5854</v>
      </c>
      <c r="D1339" s="230">
        <v>2015.1135999999999</v>
      </c>
      <c r="E1339" s="230" t="s">
        <v>253</v>
      </c>
      <c r="F1339" s="230" t="s">
        <v>1166</v>
      </c>
      <c r="G1339" s="230" t="s">
        <v>1161</v>
      </c>
      <c r="H1339" s="230" t="s">
        <v>1162</v>
      </c>
      <c r="I1339" s="230" t="s">
        <v>20</v>
      </c>
      <c r="J1339" s="230" t="s">
        <v>740</v>
      </c>
      <c r="K1339" s="230" t="s">
        <v>23</v>
      </c>
      <c r="L1339" s="230" t="s">
        <v>1162</v>
      </c>
      <c r="M1339" s="230" t="s">
        <v>6050</v>
      </c>
      <c r="N1339" s="230" t="s">
        <v>23</v>
      </c>
      <c r="Q1339" s="230">
        <f>VLOOKUP(M1339,LocID!$B$2:$I$1995,8, FALSE)</f>
        <v>161</v>
      </c>
    </row>
    <row r="1340" spans="1:17" x14ac:dyDescent="0.25">
      <c r="A1340" s="230" t="s">
        <v>6930</v>
      </c>
      <c r="B1340" s="230">
        <v>220</v>
      </c>
      <c r="C1340" s="230" t="s">
        <v>5854</v>
      </c>
      <c r="D1340" s="230">
        <v>2015.0941</v>
      </c>
      <c r="E1340" s="230" t="s">
        <v>138</v>
      </c>
      <c r="F1340" s="230" t="s">
        <v>2239</v>
      </c>
      <c r="G1340" s="230" t="s">
        <v>2240</v>
      </c>
      <c r="H1340" s="230" t="s">
        <v>2241</v>
      </c>
      <c r="I1340" s="230" t="s">
        <v>874</v>
      </c>
      <c r="J1340" s="230" t="s">
        <v>51</v>
      </c>
      <c r="K1340" s="230" t="s">
        <v>26</v>
      </c>
      <c r="L1340" s="230" t="s">
        <v>2241</v>
      </c>
      <c r="M1340" s="230" t="s">
        <v>6238</v>
      </c>
      <c r="N1340" s="230" t="s">
        <v>26</v>
      </c>
      <c r="Q1340" s="230">
        <f>VLOOKUP(M1340,LocID!$B$2:$I$1995,8, FALSE)</f>
        <v>364</v>
      </c>
    </row>
    <row r="1341" spans="1:17" x14ac:dyDescent="0.25">
      <c r="A1341" s="230" t="s">
        <v>8865</v>
      </c>
      <c r="B1341" s="230">
        <v>2201</v>
      </c>
      <c r="C1341" s="230" t="s">
        <v>5854</v>
      </c>
      <c r="D1341" s="230">
        <v>2014.0055</v>
      </c>
      <c r="E1341" s="230" t="s">
        <v>115</v>
      </c>
      <c r="F1341" s="230" t="s">
        <v>2584</v>
      </c>
      <c r="G1341" s="230" t="s">
        <v>2579</v>
      </c>
      <c r="H1341" s="230" t="s">
        <v>2414</v>
      </c>
      <c r="I1341" s="230" t="s">
        <v>76</v>
      </c>
      <c r="J1341" s="230" t="s">
        <v>77</v>
      </c>
      <c r="K1341" s="230" t="s">
        <v>26</v>
      </c>
      <c r="L1341" s="230" t="s">
        <v>2414</v>
      </c>
      <c r="M1341" s="230" t="s">
        <v>4518</v>
      </c>
      <c r="N1341" s="230" t="s">
        <v>26</v>
      </c>
      <c r="Q1341" s="230">
        <f>VLOOKUP(M1341,LocID!$B$2:$I$1995,8, FALSE)</f>
        <v>387</v>
      </c>
    </row>
    <row r="1342" spans="1:17" x14ac:dyDescent="0.25">
      <c r="A1342" s="230" t="s">
        <v>8866</v>
      </c>
      <c r="B1342" s="230">
        <v>2203</v>
      </c>
      <c r="C1342" s="230" t="s">
        <v>5854</v>
      </c>
      <c r="D1342" s="230">
        <v>2013.0744999999999</v>
      </c>
      <c r="E1342" s="230" t="s">
        <v>115</v>
      </c>
      <c r="F1342" s="230" t="s">
        <v>2318</v>
      </c>
      <c r="G1342" s="230" t="s">
        <v>2319</v>
      </c>
      <c r="H1342" s="230" t="s">
        <v>2273</v>
      </c>
      <c r="I1342" s="230" t="s">
        <v>107</v>
      </c>
      <c r="J1342" s="230" t="s">
        <v>51</v>
      </c>
      <c r="K1342" s="230" t="s">
        <v>23</v>
      </c>
      <c r="L1342" s="230" t="s">
        <v>2273</v>
      </c>
      <c r="M1342" s="230" t="s">
        <v>4516</v>
      </c>
      <c r="N1342" s="230" t="s">
        <v>23</v>
      </c>
      <c r="Q1342" s="230">
        <f>VLOOKUP(M1342,LocID!$B$2:$I$1995,8, FALSE)</f>
        <v>370</v>
      </c>
    </row>
    <row r="1343" spans="1:17" x14ac:dyDescent="0.25">
      <c r="A1343" s="230" t="s">
        <v>8867</v>
      </c>
      <c r="B1343" s="230">
        <v>2204</v>
      </c>
      <c r="C1343" s="230" t="s">
        <v>5854</v>
      </c>
      <c r="D1343" s="230">
        <v>2013.0949000000001</v>
      </c>
      <c r="E1343" s="230" t="s">
        <v>115</v>
      </c>
      <c r="F1343" s="230" t="s">
        <v>2700</v>
      </c>
      <c r="G1343" s="230" t="s">
        <v>2701</v>
      </c>
      <c r="H1343" s="230" t="s">
        <v>2702</v>
      </c>
      <c r="I1343" s="230" t="s">
        <v>76</v>
      </c>
      <c r="J1343" s="230" t="s">
        <v>77</v>
      </c>
      <c r="K1343" s="230" t="s">
        <v>23</v>
      </c>
      <c r="L1343" s="230" t="s">
        <v>2702</v>
      </c>
      <c r="M1343" s="230" t="s">
        <v>6271</v>
      </c>
      <c r="N1343" s="230" t="s">
        <v>23</v>
      </c>
      <c r="Q1343" s="230">
        <f>VLOOKUP(M1343,LocID!$B$2:$I$1995,8, FALSE)</f>
        <v>403</v>
      </c>
    </row>
    <row r="1344" spans="1:17" x14ac:dyDescent="0.25">
      <c r="A1344" s="230" t="s">
        <v>8868</v>
      </c>
      <c r="B1344" s="230">
        <v>2205</v>
      </c>
      <c r="C1344" s="230" t="s">
        <v>5854</v>
      </c>
      <c r="D1344" s="230">
        <v>2014.0153</v>
      </c>
      <c r="E1344" s="230" t="s">
        <v>115</v>
      </c>
      <c r="F1344" s="230" t="s">
        <v>116</v>
      </c>
      <c r="G1344" s="230" t="s">
        <v>117</v>
      </c>
      <c r="H1344" s="230" t="s">
        <v>101</v>
      </c>
      <c r="I1344" s="230" t="s">
        <v>107</v>
      </c>
      <c r="J1344" s="230" t="s">
        <v>51</v>
      </c>
      <c r="K1344" s="230" t="s">
        <v>26</v>
      </c>
      <c r="L1344" s="230" t="s">
        <v>101</v>
      </c>
      <c r="M1344" s="230" t="s">
        <v>5905</v>
      </c>
      <c r="N1344" s="230" t="s">
        <v>26</v>
      </c>
      <c r="Q1344" s="230">
        <f>VLOOKUP(M1344,LocID!$B$2:$I$1995,8, FALSE)</f>
        <v>8</v>
      </c>
    </row>
    <row r="1345" spans="1:17" x14ac:dyDescent="0.25">
      <c r="A1345" s="230" t="s">
        <v>8869</v>
      </c>
      <c r="B1345" s="230">
        <v>2206</v>
      </c>
      <c r="C1345" s="230" t="s">
        <v>5854</v>
      </c>
      <c r="D1345" s="230">
        <v>2014.021</v>
      </c>
      <c r="E1345" s="230" t="s">
        <v>115</v>
      </c>
      <c r="F1345" s="230" t="s">
        <v>2829</v>
      </c>
      <c r="H1345" s="230" t="s">
        <v>2823</v>
      </c>
      <c r="I1345" s="230" t="s">
        <v>320</v>
      </c>
      <c r="J1345" s="230" t="s">
        <v>51</v>
      </c>
      <c r="K1345" s="230" t="s">
        <v>26</v>
      </c>
      <c r="L1345" s="230" t="s">
        <v>2823</v>
      </c>
      <c r="M1345" s="230" t="s">
        <v>6294</v>
      </c>
      <c r="N1345" s="230" t="s">
        <v>26</v>
      </c>
      <c r="Q1345" s="230">
        <f>VLOOKUP(M1345,LocID!$B$2:$I$1995,8, FALSE)</f>
        <v>426</v>
      </c>
    </row>
    <row r="1346" spans="1:17" x14ac:dyDescent="0.25">
      <c r="A1346" s="230" t="s">
        <v>8870</v>
      </c>
      <c r="B1346" s="230">
        <v>2207</v>
      </c>
      <c r="C1346" s="230" t="s">
        <v>5854</v>
      </c>
      <c r="D1346" s="230">
        <v>2013.0944</v>
      </c>
      <c r="E1346" s="230" t="s">
        <v>115</v>
      </c>
      <c r="F1346" s="230" t="s">
        <v>3055</v>
      </c>
      <c r="G1346" s="230" t="s">
        <v>3056</v>
      </c>
      <c r="H1346" s="230" t="s">
        <v>3049</v>
      </c>
      <c r="I1346" s="230" t="s">
        <v>192</v>
      </c>
      <c r="J1346" s="230" t="s">
        <v>51</v>
      </c>
      <c r="K1346" s="230" t="s">
        <v>23</v>
      </c>
      <c r="L1346" s="230" t="s">
        <v>3049</v>
      </c>
      <c r="M1346" s="230" t="s">
        <v>6320</v>
      </c>
      <c r="N1346" s="230" t="s">
        <v>23</v>
      </c>
      <c r="Q1346" s="230">
        <f>VLOOKUP(M1346,LocID!$B$2:$I$1995,8, FALSE)</f>
        <v>457</v>
      </c>
    </row>
    <row r="1347" spans="1:17" x14ac:dyDescent="0.25">
      <c r="A1347" s="230" t="s">
        <v>8871</v>
      </c>
      <c r="B1347" s="230">
        <v>2208</v>
      </c>
      <c r="C1347" s="230" t="s">
        <v>5854</v>
      </c>
      <c r="D1347" s="230">
        <v>2013.1012000000001</v>
      </c>
      <c r="E1347" s="230" t="s">
        <v>115</v>
      </c>
      <c r="F1347" s="230" t="s">
        <v>3057</v>
      </c>
      <c r="G1347" s="230" t="s">
        <v>3052</v>
      </c>
      <c r="H1347" s="230" t="s">
        <v>3049</v>
      </c>
      <c r="I1347" s="230" t="s">
        <v>192</v>
      </c>
      <c r="J1347" s="230" t="s">
        <v>51</v>
      </c>
      <c r="K1347" s="230" t="s">
        <v>23</v>
      </c>
      <c r="L1347" s="230" t="s">
        <v>3049</v>
      </c>
      <c r="M1347" s="230" t="s">
        <v>6320</v>
      </c>
      <c r="N1347" s="230" t="s">
        <v>23</v>
      </c>
      <c r="Q1347" s="230">
        <f>VLOOKUP(M1347,LocID!$B$2:$I$1995,8, FALSE)</f>
        <v>457</v>
      </c>
    </row>
    <row r="1348" spans="1:17" x14ac:dyDescent="0.25">
      <c r="A1348" s="230" t="s">
        <v>8872</v>
      </c>
      <c r="B1348" s="230">
        <v>2209</v>
      </c>
      <c r="C1348" s="230" t="s">
        <v>5854</v>
      </c>
      <c r="D1348" s="230">
        <v>2013.1141</v>
      </c>
      <c r="E1348" s="230" t="s">
        <v>115</v>
      </c>
      <c r="F1348" s="230" t="s">
        <v>2879</v>
      </c>
      <c r="G1348" s="230" t="s">
        <v>2880</v>
      </c>
      <c r="H1348" s="230" t="s">
        <v>2823</v>
      </c>
      <c r="I1348" s="230" t="s">
        <v>122</v>
      </c>
      <c r="J1348" s="230" t="s">
        <v>123</v>
      </c>
      <c r="K1348" s="230" t="s">
        <v>23</v>
      </c>
      <c r="L1348" s="230" t="s">
        <v>2823</v>
      </c>
      <c r="M1348" s="230" t="s">
        <v>6295</v>
      </c>
      <c r="N1348" s="230" t="s">
        <v>23</v>
      </c>
      <c r="Q1348" s="230">
        <f>VLOOKUP(M1348,LocID!$B$2:$I$1995,8, FALSE)</f>
        <v>427</v>
      </c>
    </row>
    <row r="1349" spans="1:17" x14ac:dyDescent="0.25">
      <c r="A1349" s="230" t="s">
        <v>6931</v>
      </c>
      <c r="B1349" s="230">
        <v>221</v>
      </c>
      <c r="C1349" s="230" t="s">
        <v>5854</v>
      </c>
      <c r="D1349" s="230">
        <v>2015.0978</v>
      </c>
      <c r="E1349" s="230" t="s">
        <v>138</v>
      </c>
      <c r="F1349" s="230" t="s">
        <v>2261</v>
      </c>
      <c r="G1349" s="230" t="s">
        <v>2259</v>
      </c>
      <c r="H1349" s="230" t="s">
        <v>2260</v>
      </c>
      <c r="I1349" s="230" t="s">
        <v>107</v>
      </c>
      <c r="J1349" s="230" t="s">
        <v>51</v>
      </c>
      <c r="K1349" s="230" t="s">
        <v>188</v>
      </c>
      <c r="L1349" s="230" t="s">
        <v>2260</v>
      </c>
      <c r="M1349" s="230" t="s">
        <v>6240</v>
      </c>
      <c r="N1349" s="230" t="s">
        <v>188</v>
      </c>
      <c r="Q1349" s="230">
        <f>VLOOKUP(M1349,LocID!$B$2:$I$1995,8, FALSE)</f>
        <v>367</v>
      </c>
    </row>
    <row r="1350" spans="1:17" x14ac:dyDescent="0.25">
      <c r="A1350" s="230" t="s">
        <v>8873</v>
      </c>
      <c r="B1350" s="230">
        <v>2210</v>
      </c>
      <c r="C1350" s="230" t="s">
        <v>5854</v>
      </c>
      <c r="D1350" s="230">
        <v>2014.0006000000001</v>
      </c>
      <c r="E1350" s="230" t="s">
        <v>115</v>
      </c>
      <c r="F1350" s="230" t="s">
        <v>4211</v>
      </c>
      <c r="G1350" s="230" t="s">
        <v>4212</v>
      </c>
      <c r="H1350" s="230" t="s">
        <v>4210</v>
      </c>
      <c r="I1350" s="230" t="s">
        <v>76</v>
      </c>
      <c r="J1350" s="230" t="s">
        <v>77</v>
      </c>
      <c r="K1350" s="230" t="s">
        <v>52</v>
      </c>
      <c r="L1350" s="230" t="s">
        <v>4210</v>
      </c>
      <c r="M1350" s="230" t="s">
        <v>6424</v>
      </c>
      <c r="N1350" s="230" t="s">
        <v>52</v>
      </c>
      <c r="Q1350" s="230">
        <f>VLOOKUP(M1350,LocID!$B$2:$I$1995,8, FALSE)</f>
        <v>578</v>
      </c>
    </row>
    <row r="1351" spans="1:17" x14ac:dyDescent="0.25">
      <c r="A1351" s="230" t="s">
        <v>8874</v>
      </c>
      <c r="B1351" s="230">
        <v>2211</v>
      </c>
      <c r="C1351" s="230" t="s">
        <v>5854</v>
      </c>
      <c r="D1351" s="230">
        <v>2013.1051</v>
      </c>
      <c r="E1351" s="230" t="s">
        <v>115</v>
      </c>
      <c r="F1351" s="230" t="s">
        <v>3009</v>
      </c>
      <c r="G1351" s="230" t="s">
        <v>3010</v>
      </c>
      <c r="H1351" s="230" t="s">
        <v>3002</v>
      </c>
      <c r="I1351" s="230" t="s">
        <v>1475</v>
      </c>
      <c r="J1351" s="230" t="s">
        <v>245</v>
      </c>
      <c r="K1351" s="230" t="s">
        <v>26</v>
      </c>
      <c r="L1351" s="230" t="s">
        <v>3002</v>
      </c>
      <c r="M1351" s="230" t="s">
        <v>6312</v>
      </c>
      <c r="N1351" s="230" t="s">
        <v>26</v>
      </c>
      <c r="Q1351" s="230">
        <f>VLOOKUP(M1351,LocID!$B$2:$I$1995,8, FALSE)</f>
        <v>448</v>
      </c>
    </row>
    <row r="1352" spans="1:17" x14ac:dyDescent="0.25">
      <c r="A1352" s="230" t="s">
        <v>8875</v>
      </c>
      <c r="B1352" s="230">
        <v>2212</v>
      </c>
      <c r="C1352" s="230" t="s">
        <v>5854</v>
      </c>
      <c r="D1352" s="230">
        <v>2014.0025000000001</v>
      </c>
      <c r="E1352" s="230" t="s">
        <v>115</v>
      </c>
      <c r="F1352" s="230" t="s">
        <v>3964</v>
      </c>
      <c r="G1352" s="230" t="s">
        <v>1353</v>
      </c>
      <c r="H1352" s="230" t="s">
        <v>3965</v>
      </c>
      <c r="I1352" s="230" t="s">
        <v>208</v>
      </c>
      <c r="J1352" s="230" t="s">
        <v>61</v>
      </c>
      <c r="K1352" s="230" t="s">
        <v>98</v>
      </c>
      <c r="L1352" s="230" t="s">
        <v>3965</v>
      </c>
      <c r="M1352" s="230" t="s">
        <v>6382</v>
      </c>
      <c r="N1352" s="230" t="s">
        <v>98</v>
      </c>
      <c r="Q1352" s="230">
        <f>VLOOKUP(M1352,LocID!$B$2:$I$1995,8, FALSE)</f>
        <v>533</v>
      </c>
    </row>
    <row r="1353" spans="1:17" x14ac:dyDescent="0.25">
      <c r="A1353" s="230" t="s">
        <v>8876</v>
      </c>
      <c r="B1353" s="230">
        <v>2213</v>
      </c>
      <c r="C1353" s="230" t="s">
        <v>5854</v>
      </c>
      <c r="D1353" s="230">
        <v>2013.1133</v>
      </c>
      <c r="E1353" s="230" t="s">
        <v>115</v>
      </c>
      <c r="F1353" s="230" t="s">
        <v>3577</v>
      </c>
      <c r="G1353" s="230" t="s">
        <v>3570</v>
      </c>
      <c r="H1353" s="230" t="s">
        <v>3571</v>
      </c>
      <c r="I1353" s="230" t="s">
        <v>76</v>
      </c>
      <c r="J1353" s="230" t="s">
        <v>77</v>
      </c>
      <c r="K1353" s="230" t="s">
        <v>52</v>
      </c>
      <c r="L1353" s="230" t="s">
        <v>3571</v>
      </c>
      <c r="M1353" s="230" t="s">
        <v>6350</v>
      </c>
      <c r="N1353" s="230" t="s">
        <v>52</v>
      </c>
      <c r="Q1353" s="230">
        <f>VLOOKUP(M1353,LocID!$B$2:$I$1995,8, FALSE)</f>
        <v>493</v>
      </c>
    </row>
    <row r="1354" spans="1:17" x14ac:dyDescent="0.25">
      <c r="A1354" s="230" t="s">
        <v>8877</v>
      </c>
      <c r="B1354" s="230">
        <v>2214</v>
      </c>
      <c r="C1354" s="230" t="s">
        <v>5854</v>
      </c>
      <c r="D1354" s="230">
        <v>2013.0968</v>
      </c>
      <c r="E1354" s="230" t="s">
        <v>115</v>
      </c>
      <c r="F1354" s="230" t="s">
        <v>1772</v>
      </c>
      <c r="G1354" s="230" t="s">
        <v>1769</v>
      </c>
      <c r="H1354" s="230" t="s">
        <v>1770</v>
      </c>
      <c r="I1354" s="230" t="s">
        <v>107</v>
      </c>
      <c r="J1354" s="230" t="s">
        <v>51</v>
      </c>
      <c r="K1354" s="230" t="s">
        <v>52</v>
      </c>
      <c r="L1354" s="230" t="s">
        <v>1771</v>
      </c>
      <c r="M1354" s="230" t="s">
        <v>6167</v>
      </c>
      <c r="N1354" s="230" t="s">
        <v>52</v>
      </c>
      <c r="Q1354" s="230">
        <f>VLOOKUP(M1354,LocID!$B$2:$I$1995,8, FALSE)</f>
        <v>290</v>
      </c>
    </row>
    <row r="1355" spans="1:17" x14ac:dyDescent="0.25">
      <c r="A1355" s="230" t="s">
        <v>8878</v>
      </c>
      <c r="B1355" s="230">
        <v>2215</v>
      </c>
      <c r="C1355" s="230" t="s">
        <v>5854</v>
      </c>
      <c r="D1355" s="230">
        <v>2013.1098</v>
      </c>
      <c r="E1355" s="230" t="s">
        <v>115</v>
      </c>
      <c r="F1355" s="230" t="s">
        <v>3191</v>
      </c>
      <c r="G1355" s="230" t="s">
        <v>3192</v>
      </c>
      <c r="H1355" s="230" t="s">
        <v>3174</v>
      </c>
      <c r="I1355" s="230" t="s">
        <v>122</v>
      </c>
      <c r="J1355" s="230" t="s">
        <v>123</v>
      </c>
      <c r="K1355" s="230" t="s">
        <v>23</v>
      </c>
      <c r="L1355" s="230" t="s">
        <v>3174</v>
      </c>
      <c r="M1355" s="230" t="s">
        <v>4525</v>
      </c>
      <c r="N1355" s="230" t="s">
        <v>23</v>
      </c>
      <c r="Q1355" s="230">
        <f>VLOOKUP(M1355,LocID!$B$2:$I$1995,8, FALSE)</f>
        <v>477</v>
      </c>
    </row>
    <row r="1356" spans="1:17" x14ac:dyDescent="0.25">
      <c r="A1356" s="230" t="s">
        <v>8879</v>
      </c>
      <c r="B1356" s="230">
        <v>2216</v>
      </c>
      <c r="C1356" s="230" t="s">
        <v>5854</v>
      </c>
      <c r="D1356" s="230">
        <v>2014.0161000000001</v>
      </c>
      <c r="E1356" s="230" t="s">
        <v>115</v>
      </c>
      <c r="F1356" s="230" t="s">
        <v>3256</v>
      </c>
      <c r="G1356" s="230" t="s">
        <v>3244</v>
      </c>
      <c r="H1356" s="230" t="s">
        <v>3240</v>
      </c>
      <c r="I1356" s="230" t="s">
        <v>76</v>
      </c>
      <c r="J1356" s="230" t="s">
        <v>77</v>
      </c>
      <c r="K1356" s="230" t="s">
        <v>98</v>
      </c>
      <c r="L1356" s="230" t="s">
        <v>3240</v>
      </c>
      <c r="M1356" s="230" t="s">
        <v>6342</v>
      </c>
      <c r="N1356" s="230" t="s">
        <v>98</v>
      </c>
      <c r="Q1356" s="230">
        <f>VLOOKUP(M1356,LocID!$B$2:$I$1995,8, FALSE)</f>
        <v>485</v>
      </c>
    </row>
    <row r="1357" spans="1:17" x14ac:dyDescent="0.25">
      <c r="A1357" s="230" t="s">
        <v>8880</v>
      </c>
      <c r="B1357" s="230">
        <v>2217</v>
      </c>
      <c r="C1357" s="230" t="s">
        <v>5854</v>
      </c>
      <c r="D1357" s="230">
        <v>2014.001</v>
      </c>
      <c r="E1357" s="230" t="s">
        <v>115</v>
      </c>
      <c r="F1357" s="230" t="s">
        <v>3478</v>
      </c>
      <c r="G1357" s="230" t="s">
        <v>3479</v>
      </c>
      <c r="H1357" s="230" t="s">
        <v>3294</v>
      </c>
      <c r="I1357" s="230" t="s">
        <v>76</v>
      </c>
      <c r="J1357" s="230" t="s">
        <v>77</v>
      </c>
      <c r="K1357" s="230" t="s">
        <v>52</v>
      </c>
      <c r="L1357" s="230" t="s">
        <v>3294</v>
      </c>
      <c r="M1357" s="230" t="s">
        <v>4526</v>
      </c>
      <c r="N1357" s="230" t="s">
        <v>52</v>
      </c>
      <c r="Q1357" s="230">
        <f>VLOOKUP(M1357,LocID!$B$2:$I$1995,8, FALSE)</f>
        <v>489</v>
      </c>
    </row>
    <row r="1358" spans="1:17" x14ac:dyDescent="0.25">
      <c r="A1358" s="230" t="s">
        <v>8881</v>
      </c>
      <c r="B1358" s="230">
        <v>2218</v>
      </c>
      <c r="C1358" s="230" t="s">
        <v>5854</v>
      </c>
      <c r="D1358" s="230">
        <v>2014.0009</v>
      </c>
      <c r="E1358" s="230" t="s">
        <v>115</v>
      </c>
      <c r="F1358" s="230" t="s">
        <v>3480</v>
      </c>
      <c r="G1358" s="230" t="s">
        <v>3401</v>
      </c>
      <c r="H1358" s="230" t="s">
        <v>3294</v>
      </c>
      <c r="I1358" s="230" t="s">
        <v>76</v>
      </c>
      <c r="J1358" s="230" t="s">
        <v>77</v>
      </c>
      <c r="K1358" s="230" t="s">
        <v>52</v>
      </c>
      <c r="L1358" s="230" t="s">
        <v>3294</v>
      </c>
      <c r="M1358" s="230" t="s">
        <v>4526</v>
      </c>
      <c r="N1358" s="230" t="s">
        <v>52</v>
      </c>
      <c r="Q1358" s="230">
        <f>VLOOKUP(M1358,LocID!$B$2:$I$1995,8, FALSE)</f>
        <v>489</v>
      </c>
    </row>
    <row r="1359" spans="1:17" x14ac:dyDescent="0.25">
      <c r="A1359" s="230" t="s">
        <v>8882</v>
      </c>
      <c r="B1359" s="230">
        <v>2219</v>
      </c>
      <c r="C1359" s="230" t="s">
        <v>5854</v>
      </c>
      <c r="D1359" s="230">
        <v>2013.1164000000001</v>
      </c>
      <c r="E1359" s="230" t="s">
        <v>115</v>
      </c>
      <c r="F1359" s="230" t="s">
        <v>3568</v>
      </c>
      <c r="G1359" s="230" t="s">
        <v>3569</v>
      </c>
      <c r="H1359" s="230" t="s">
        <v>3567</v>
      </c>
      <c r="I1359" s="230" t="s">
        <v>76</v>
      </c>
      <c r="J1359" s="230" t="s">
        <v>77</v>
      </c>
      <c r="K1359" s="230" t="s">
        <v>98</v>
      </c>
      <c r="L1359" s="230" t="s">
        <v>3567</v>
      </c>
      <c r="M1359" s="230" t="s">
        <v>6349</v>
      </c>
      <c r="N1359" s="230" t="s">
        <v>98</v>
      </c>
      <c r="Q1359" s="230">
        <f>VLOOKUP(M1359,LocID!$B$2:$I$1995,8, FALSE)</f>
        <v>492</v>
      </c>
    </row>
    <row r="1360" spans="1:17" x14ac:dyDescent="0.25">
      <c r="A1360" s="230" t="s">
        <v>6932</v>
      </c>
      <c r="B1360" s="230">
        <v>222</v>
      </c>
      <c r="C1360" s="230" t="s">
        <v>5854</v>
      </c>
      <c r="D1360" s="230">
        <v>2015.0815</v>
      </c>
      <c r="E1360" s="230" t="s">
        <v>138</v>
      </c>
      <c r="F1360" s="230" t="s">
        <v>1860</v>
      </c>
      <c r="G1360" s="230" t="s">
        <v>1861</v>
      </c>
      <c r="H1360" s="230" t="s">
        <v>1832</v>
      </c>
      <c r="I1360" s="230" t="s">
        <v>76</v>
      </c>
      <c r="J1360" s="230" t="s">
        <v>77</v>
      </c>
      <c r="K1360" s="230" t="s">
        <v>23</v>
      </c>
      <c r="L1360" s="230" t="s">
        <v>1832</v>
      </c>
      <c r="M1360" s="230" t="s">
        <v>4512</v>
      </c>
      <c r="N1360" s="230" t="s">
        <v>23</v>
      </c>
      <c r="Q1360" s="230">
        <f>VLOOKUP(M1360,LocID!$B$2:$I$1995,8, FALSE)</f>
        <v>300</v>
      </c>
    </row>
    <row r="1361" spans="1:17" x14ac:dyDescent="0.25">
      <c r="A1361" s="230" t="s">
        <v>8883</v>
      </c>
      <c r="B1361" s="230">
        <v>2220</v>
      </c>
      <c r="C1361" s="230" t="s">
        <v>5854</v>
      </c>
      <c r="D1361" s="230">
        <v>2013.1095</v>
      </c>
      <c r="E1361" s="230" t="s">
        <v>115</v>
      </c>
      <c r="F1361" s="230" t="s">
        <v>3922</v>
      </c>
      <c r="G1361" s="230" t="s">
        <v>3923</v>
      </c>
      <c r="H1361" s="230" t="s">
        <v>3906</v>
      </c>
      <c r="I1361" s="230" t="s">
        <v>76</v>
      </c>
      <c r="J1361" s="230" t="s">
        <v>77</v>
      </c>
      <c r="K1361" s="230" t="s">
        <v>26</v>
      </c>
      <c r="L1361" s="230" t="s">
        <v>3906</v>
      </c>
      <c r="M1361" s="230" t="s">
        <v>4532</v>
      </c>
      <c r="N1361" s="230" t="s">
        <v>26</v>
      </c>
      <c r="Q1361" s="230">
        <f>VLOOKUP(M1361,LocID!$B$2:$I$1995,8, FALSE)</f>
        <v>527</v>
      </c>
    </row>
    <row r="1362" spans="1:17" x14ac:dyDescent="0.25">
      <c r="A1362" s="230" t="s">
        <v>8884</v>
      </c>
      <c r="B1362" s="230">
        <v>2224</v>
      </c>
      <c r="C1362" s="230" t="s">
        <v>5854</v>
      </c>
      <c r="D1362" s="230">
        <v>2014.0075999999999</v>
      </c>
      <c r="E1362" s="230" t="s">
        <v>115</v>
      </c>
      <c r="F1362" s="230" t="s">
        <v>3834</v>
      </c>
      <c r="G1362" s="230" t="s">
        <v>3759</v>
      </c>
      <c r="H1362" s="230" t="s">
        <v>3750</v>
      </c>
      <c r="I1362" s="230" t="s">
        <v>261</v>
      </c>
      <c r="J1362" s="230" t="s">
        <v>123</v>
      </c>
      <c r="K1362" s="230" t="s">
        <v>52</v>
      </c>
      <c r="L1362" s="230" t="s">
        <v>3750</v>
      </c>
      <c r="M1362" s="230" t="s">
        <v>4530</v>
      </c>
      <c r="N1362" s="230" t="s">
        <v>52</v>
      </c>
      <c r="Q1362" s="230">
        <f>VLOOKUP(M1362,LocID!$B$2:$I$1995,8, FALSE)</f>
        <v>513</v>
      </c>
    </row>
    <row r="1363" spans="1:17" x14ac:dyDescent="0.25">
      <c r="A1363" s="230" t="s">
        <v>8885</v>
      </c>
      <c r="B1363" s="230">
        <v>2225</v>
      </c>
      <c r="C1363" s="230" t="s">
        <v>5854</v>
      </c>
      <c r="D1363" s="230">
        <v>2014.0302999999999</v>
      </c>
      <c r="E1363" s="230" t="s">
        <v>115</v>
      </c>
      <c r="F1363" s="230" t="s">
        <v>3835</v>
      </c>
      <c r="G1363" s="230" t="s">
        <v>3759</v>
      </c>
      <c r="H1363" s="230" t="s">
        <v>3750</v>
      </c>
      <c r="I1363" s="230" t="s">
        <v>261</v>
      </c>
      <c r="J1363" s="230" t="s">
        <v>123</v>
      </c>
      <c r="K1363" s="230" t="s">
        <v>23</v>
      </c>
      <c r="L1363" s="230" t="s">
        <v>3750</v>
      </c>
      <c r="M1363" s="230" t="s">
        <v>4530</v>
      </c>
      <c r="N1363" s="230" t="s">
        <v>23</v>
      </c>
      <c r="Q1363" s="230">
        <f>VLOOKUP(M1363,LocID!$B$2:$I$1995,8, FALSE)</f>
        <v>513</v>
      </c>
    </row>
    <row r="1364" spans="1:17" x14ac:dyDescent="0.25">
      <c r="A1364" s="230" t="s">
        <v>8886</v>
      </c>
      <c r="B1364" s="230">
        <v>2226</v>
      </c>
      <c r="C1364" s="230" t="s">
        <v>5854</v>
      </c>
      <c r="D1364" s="230">
        <v>2013.0992000000001</v>
      </c>
      <c r="E1364" s="230" t="s">
        <v>115</v>
      </c>
      <c r="F1364" s="230" t="s">
        <v>3481</v>
      </c>
      <c r="G1364" s="230" t="s">
        <v>3319</v>
      </c>
      <c r="H1364" s="230" t="s">
        <v>3294</v>
      </c>
      <c r="I1364" s="230" t="s">
        <v>76</v>
      </c>
      <c r="J1364" s="230" t="s">
        <v>77</v>
      </c>
      <c r="K1364" s="230" t="s">
        <v>23</v>
      </c>
      <c r="L1364" s="230" t="s">
        <v>3294</v>
      </c>
      <c r="M1364" s="230" t="s">
        <v>4526</v>
      </c>
      <c r="N1364" s="230" t="s">
        <v>23</v>
      </c>
      <c r="Q1364" s="230">
        <f>VLOOKUP(M1364,LocID!$B$2:$I$1995,8, FALSE)</f>
        <v>489</v>
      </c>
    </row>
    <row r="1365" spans="1:17" x14ac:dyDescent="0.25">
      <c r="A1365" s="230" t="s">
        <v>8887</v>
      </c>
      <c r="B1365" s="230">
        <v>2227</v>
      </c>
      <c r="C1365" s="230" t="s">
        <v>5854</v>
      </c>
      <c r="D1365" s="230">
        <v>2014.0089</v>
      </c>
      <c r="E1365" s="230" t="s">
        <v>115</v>
      </c>
      <c r="F1365" s="230" t="s">
        <v>2881</v>
      </c>
      <c r="G1365" s="230" t="s">
        <v>2882</v>
      </c>
      <c r="H1365" s="230" t="s">
        <v>2823</v>
      </c>
      <c r="I1365" s="230" t="s">
        <v>122</v>
      </c>
      <c r="J1365" s="230" t="s">
        <v>123</v>
      </c>
      <c r="K1365" s="230" t="s">
        <v>23</v>
      </c>
      <c r="L1365" s="230" t="s">
        <v>2823</v>
      </c>
      <c r="M1365" s="230" t="s">
        <v>6295</v>
      </c>
      <c r="N1365" s="230" t="s">
        <v>23</v>
      </c>
      <c r="Q1365" s="230">
        <f>VLOOKUP(M1365,LocID!$B$2:$I$1995,8, FALSE)</f>
        <v>427</v>
      </c>
    </row>
    <row r="1366" spans="1:17" x14ac:dyDescent="0.25">
      <c r="A1366" s="230" t="s">
        <v>8888</v>
      </c>
      <c r="B1366" s="230">
        <v>2228</v>
      </c>
      <c r="C1366" s="230" t="s">
        <v>5854</v>
      </c>
      <c r="D1366" s="230">
        <v>2013.1134999999999</v>
      </c>
      <c r="E1366" s="230" t="s">
        <v>115</v>
      </c>
      <c r="F1366" s="230" t="s">
        <v>4032</v>
      </c>
      <c r="G1366" s="230" t="s">
        <v>4027</v>
      </c>
      <c r="H1366" s="230" t="s">
        <v>4028</v>
      </c>
      <c r="I1366" s="230" t="s">
        <v>76</v>
      </c>
      <c r="J1366" s="230" t="s">
        <v>77</v>
      </c>
      <c r="K1366" s="230" t="s">
        <v>98</v>
      </c>
      <c r="L1366" s="230" t="s">
        <v>4028</v>
      </c>
      <c r="M1366" s="230" t="s">
        <v>6390</v>
      </c>
      <c r="N1366" s="230" t="s">
        <v>98</v>
      </c>
      <c r="Q1366" s="230">
        <f>VLOOKUP(M1366,LocID!$B$2:$I$1995,8, FALSE)</f>
        <v>543</v>
      </c>
    </row>
    <row r="1367" spans="1:17" x14ac:dyDescent="0.25">
      <c r="A1367" s="230" t="s">
        <v>8889</v>
      </c>
      <c r="B1367" s="230">
        <v>2229</v>
      </c>
      <c r="C1367" s="230" t="s">
        <v>5854</v>
      </c>
      <c r="D1367" s="230">
        <v>2013.1153999999999</v>
      </c>
      <c r="E1367" s="230" t="s">
        <v>115</v>
      </c>
      <c r="F1367" s="230" t="s">
        <v>4033</v>
      </c>
      <c r="G1367" s="230" t="s">
        <v>4027</v>
      </c>
      <c r="H1367" s="230" t="s">
        <v>4028</v>
      </c>
      <c r="I1367" s="230" t="s">
        <v>76</v>
      </c>
      <c r="J1367" s="230" t="s">
        <v>77</v>
      </c>
      <c r="K1367" s="230" t="s">
        <v>98</v>
      </c>
      <c r="L1367" s="230" t="s">
        <v>4028</v>
      </c>
      <c r="M1367" s="230" t="s">
        <v>6390</v>
      </c>
      <c r="N1367" s="230" t="s">
        <v>98</v>
      </c>
      <c r="Q1367" s="230">
        <f>VLOOKUP(M1367,LocID!$B$2:$I$1995,8, FALSE)</f>
        <v>543</v>
      </c>
    </row>
    <row r="1368" spans="1:17" x14ac:dyDescent="0.25">
      <c r="A1368" s="230" t="s">
        <v>6933</v>
      </c>
      <c r="B1368" s="230">
        <v>223</v>
      </c>
      <c r="C1368" s="230" t="s">
        <v>5854</v>
      </c>
      <c r="D1368" s="230">
        <v>2015.0900999999999</v>
      </c>
      <c r="E1368" s="230" t="s">
        <v>138</v>
      </c>
      <c r="F1368" s="230" t="s">
        <v>3847</v>
      </c>
      <c r="G1368" s="230" t="s">
        <v>3814</v>
      </c>
      <c r="H1368" s="230" t="s">
        <v>3750</v>
      </c>
      <c r="I1368" s="230" t="s">
        <v>261</v>
      </c>
      <c r="J1368" s="230" t="s">
        <v>123</v>
      </c>
      <c r="K1368" s="230" t="s">
        <v>52</v>
      </c>
      <c r="L1368" s="230" t="s">
        <v>3750</v>
      </c>
      <c r="M1368" s="230" t="s">
        <v>4530</v>
      </c>
      <c r="N1368" s="230" t="s">
        <v>52</v>
      </c>
      <c r="Q1368" s="230">
        <f>VLOOKUP(M1368,LocID!$B$2:$I$1995,8, FALSE)</f>
        <v>513</v>
      </c>
    </row>
    <row r="1369" spans="1:17" x14ac:dyDescent="0.25">
      <c r="A1369" s="230" t="s">
        <v>8890</v>
      </c>
      <c r="B1369" s="230">
        <v>2230</v>
      </c>
      <c r="C1369" s="230" t="s">
        <v>5854</v>
      </c>
      <c r="D1369" s="230">
        <v>2013.0145</v>
      </c>
      <c r="E1369" s="230" t="s">
        <v>115</v>
      </c>
      <c r="F1369" s="230" t="s">
        <v>3958</v>
      </c>
      <c r="G1369" s="230" t="s">
        <v>550</v>
      </c>
      <c r="H1369" s="230" t="s">
        <v>3947</v>
      </c>
      <c r="I1369" s="230" t="s">
        <v>49</v>
      </c>
      <c r="J1369" s="230" t="s">
        <v>51</v>
      </c>
      <c r="K1369" s="230" t="s">
        <v>23</v>
      </c>
      <c r="L1369" s="230" t="s">
        <v>3947</v>
      </c>
      <c r="M1369" s="230" t="s">
        <v>6380</v>
      </c>
      <c r="N1369" s="230" t="s">
        <v>23</v>
      </c>
      <c r="Q1369" s="230">
        <f>VLOOKUP(M1369,LocID!$B$2:$I$1995,8, FALSE)</f>
        <v>531</v>
      </c>
    </row>
    <row r="1370" spans="1:17" x14ac:dyDescent="0.25">
      <c r="A1370" s="230" t="s">
        <v>8891</v>
      </c>
      <c r="B1370" s="230">
        <v>2231</v>
      </c>
      <c r="C1370" s="230" t="s">
        <v>5854</v>
      </c>
      <c r="D1370" s="230">
        <v>2014.0057999999999</v>
      </c>
      <c r="E1370" s="230" t="s">
        <v>115</v>
      </c>
      <c r="F1370" s="230" t="s">
        <v>2933</v>
      </c>
      <c r="G1370" s="230" t="s">
        <v>2934</v>
      </c>
      <c r="H1370" s="230" t="s">
        <v>2935</v>
      </c>
      <c r="I1370" s="230" t="s">
        <v>107</v>
      </c>
      <c r="J1370" s="230" t="s">
        <v>51</v>
      </c>
      <c r="K1370" s="230" t="s">
        <v>52</v>
      </c>
      <c r="L1370" s="230" t="s">
        <v>2935</v>
      </c>
      <c r="M1370" s="230" t="s">
        <v>6302</v>
      </c>
      <c r="N1370" s="230" t="s">
        <v>52</v>
      </c>
      <c r="Q1370" s="230">
        <f>VLOOKUP(M1370,LocID!$B$2:$I$1995,8, FALSE)</f>
        <v>435</v>
      </c>
    </row>
    <row r="1371" spans="1:17" x14ac:dyDescent="0.25">
      <c r="A1371" s="230" t="s">
        <v>8892</v>
      </c>
      <c r="B1371" s="230">
        <v>2232</v>
      </c>
      <c r="C1371" s="230" t="s">
        <v>5854</v>
      </c>
      <c r="D1371" s="230">
        <v>2014.0062</v>
      </c>
      <c r="E1371" s="230" t="s">
        <v>115</v>
      </c>
      <c r="F1371" s="230" t="s">
        <v>3193</v>
      </c>
      <c r="G1371" s="230" t="s">
        <v>1018</v>
      </c>
      <c r="H1371" s="230" t="s">
        <v>3174</v>
      </c>
      <c r="I1371" s="230" t="s">
        <v>122</v>
      </c>
      <c r="J1371" s="230" t="s">
        <v>123</v>
      </c>
      <c r="K1371" s="230" t="s">
        <v>23</v>
      </c>
      <c r="L1371" s="230" t="s">
        <v>3174</v>
      </c>
      <c r="M1371" s="230" t="s">
        <v>4525</v>
      </c>
      <c r="N1371" s="230" t="s">
        <v>23</v>
      </c>
      <c r="Q1371" s="230">
        <f>VLOOKUP(M1371,LocID!$B$2:$I$1995,8, FALSE)</f>
        <v>477</v>
      </c>
    </row>
    <row r="1372" spans="1:17" x14ac:dyDescent="0.25">
      <c r="A1372" s="230" t="s">
        <v>8893</v>
      </c>
      <c r="B1372" s="230">
        <v>2233</v>
      </c>
      <c r="C1372" s="230" t="s">
        <v>5854</v>
      </c>
      <c r="D1372" s="230">
        <v>2013.1102000000001</v>
      </c>
      <c r="E1372" s="230" t="s">
        <v>115</v>
      </c>
      <c r="F1372" s="230" t="s">
        <v>1577</v>
      </c>
      <c r="G1372" s="230" t="s">
        <v>1578</v>
      </c>
      <c r="H1372" s="230" t="s">
        <v>1576</v>
      </c>
      <c r="I1372" s="230" t="s">
        <v>107</v>
      </c>
      <c r="J1372" s="230" t="s">
        <v>51</v>
      </c>
      <c r="K1372" s="230" t="s">
        <v>52</v>
      </c>
      <c r="L1372" s="230" t="s">
        <v>1576</v>
      </c>
      <c r="M1372" s="230" t="s">
        <v>6125</v>
      </c>
      <c r="N1372" s="230" t="s">
        <v>52</v>
      </c>
      <c r="Q1372" s="230">
        <f>VLOOKUP(M1372,LocID!$B$2:$I$1995,8, FALSE)</f>
        <v>247</v>
      </c>
    </row>
    <row r="1373" spans="1:17" x14ac:dyDescent="0.25">
      <c r="A1373" s="230" t="s">
        <v>8894</v>
      </c>
      <c r="B1373" s="230">
        <v>2234</v>
      </c>
      <c r="C1373" s="230" t="s">
        <v>5854</v>
      </c>
      <c r="D1373" s="230">
        <v>2014.0081</v>
      </c>
      <c r="E1373" s="230" t="s">
        <v>115</v>
      </c>
      <c r="F1373" s="230" t="s">
        <v>480</v>
      </c>
      <c r="G1373" s="230" t="s">
        <v>481</v>
      </c>
      <c r="H1373" s="230" t="s">
        <v>479</v>
      </c>
      <c r="I1373" s="230" t="s">
        <v>192</v>
      </c>
      <c r="J1373" s="230" t="s">
        <v>51</v>
      </c>
      <c r="K1373" s="230" t="s">
        <v>23</v>
      </c>
      <c r="L1373" s="230" t="s">
        <v>479</v>
      </c>
      <c r="M1373" s="230" t="s">
        <v>5949</v>
      </c>
      <c r="N1373" s="230" t="s">
        <v>23</v>
      </c>
      <c r="Q1373" s="230">
        <f>VLOOKUP(M1373,LocID!$B$2:$I$1995,8, FALSE)</f>
        <v>54</v>
      </c>
    </row>
    <row r="1374" spans="1:17" x14ac:dyDescent="0.25">
      <c r="A1374" s="230" t="s">
        <v>8895</v>
      </c>
      <c r="B1374" s="230">
        <v>2235</v>
      </c>
      <c r="C1374" s="230" t="s">
        <v>5854</v>
      </c>
      <c r="D1374" s="230">
        <v>2014.0283999999999</v>
      </c>
      <c r="E1374" s="230" t="s">
        <v>115</v>
      </c>
      <c r="F1374" s="230" t="s">
        <v>3042</v>
      </c>
      <c r="G1374" s="230" t="s">
        <v>2024</v>
      </c>
      <c r="H1374" s="230" t="s">
        <v>3043</v>
      </c>
      <c r="I1374" s="230" t="s">
        <v>20</v>
      </c>
      <c r="J1374" s="230" t="s">
        <v>22</v>
      </c>
      <c r="K1374" s="230" t="s">
        <v>23</v>
      </c>
      <c r="L1374" s="230" t="s">
        <v>3039</v>
      </c>
      <c r="M1374" s="230" t="s">
        <v>6318</v>
      </c>
      <c r="N1374" s="230" t="s">
        <v>23</v>
      </c>
      <c r="Q1374" s="230">
        <f>VLOOKUP(M1374,LocID!$B$2:$I$1995,8, FALSE)</f>
        <v>454</v>
      </c>
    </row>
    <row r="1375" spans="1:17" x14ac:dyDescent="0.25">
      <c r="A1375" s="230" t="s">
        <v>8896</v>
      </c>
      <c r="B1375" s="230">
        <v>2236</v>
      </c>
      <c r="C1375" s="230" t="s">
        <v>5854</v>
      </c>
      <c r="D1375" s="230">
        <v>2013.0985000000001</v>
      </c>
      <c r="E1375" s="230" t="s">
        <v>115</v>
      </c>
      <c r="F1375" s="230" t="s">
        <v>718</v>
      </c>
      <c r="G1375" s="230" t="s">
        <v>719</v>
      </c>
      <c r="H1375" s="230" t="s">
        <v>715</v>
      </c>
      <c r="I1375" s="230" t="s">
        <v>107</v>
      </c>
      <c r="J1375" s="230" t="s">
        <v>51</v>
      </c>
      <c r="K1375" s="230" t="s">
        <v>52</v>
      </c>
      <c r="L1375" s="230" t="s">
        <v>715</v>
      </c>
      <c r="M1375" s="230" t="s">
        <v>5973</v>
      </c>
      <c r="N1375" s="230" t="s">
        <v>52</v>
      </c>
      <c r="Q1375" s="230">
        <f>VLOOKUP(M1375,LocID!$B$2:$I$1995,8, FALSE)</f>
        <v>80</v>
      </c>
    </row>
    <row r="1376" spans="1:17" x14ac:dyDescent="0.25">
      <c r="A1376" s="230" t="s">
        <v>8897</v>
      </c>
      <c r="B1376" s="230">
        <v>2237</v>
      </c>
      <c r="C1376" s="230" t="s">
        <v>5854</v>
      </c>
      <c r="D1376" s="230">
        <v>2014.0001</v>
      </c>
      <c r="E1376" s="230" t="s">
        <v>115</v>
      </c>
      <c r="F1376" s="230" t="s">
        <v>4425</v>
      </c>
      <c r="G1376" s="230" t="s">
        <v>4426</v>
      </c>
      <c r="H1376" s="230" t="s">
        <v>4422</v>
      </c>
      <c r="I1376" s="230" t="s">
        <v>122</v>
      </c>
      <c r="J1376" s="230" t="s">
        <v>123</v>
      </c>
      <c r="K1376" s="230" t="s">
        <v>52</v>
      </c>
      <c r="L1376" s="230" t="s">
        <v>4422</v>
      </c>
      <c r="M1376" s="230" t="s">
        <v>6447</v>
      </c>
      <c r="N1376" s="230" t="s">
        <v>52</v>
      </c>
      <c r="Q1376" s="230">
        <f>VLOOKUP(M1376,LocID!$B$2:$I$1995,8, FALSE)</f>
        <v>603</v>
      </c>
    </row>
    <row r="1377" spans="1:17" x14ac:dyDescent="0.25">
      <c r="A1377" s="230" t="s">
        <v>8898</v>
      </c>
      <c r="B1377" s="230">
        <v>2238</v>
      </c>
      <c r="C1377" s="230" t="s">
        <v>5854</v>
      </c>
      <c r="D1377" s="230">
        <v>2013.0749000000001</v>
      </c>
      <c r="E1377" s="230" t="s">
        <v>115</v>
      </c>
      <c r="F1377" s="230" t="s">
        <v>940</v>
      </c>
      <c r="G1377" s="230" t="s">
        <v>941</v>
      </c>
      <c r="H1377" s="230" t="s">
        <v>936</v>
      </c>
      <c r="I1377" s="230" t="s">
        <v>60</v>
      </c>
      <c r="J1377" s="230" t="s">
        <v>61</v>
      </c>
      <c r="K1377" s="230" t="s">
        <v>23</v>
      </c>
      <c r="L1377" s="230" t="s">
        <v>936</v>
      </c>
      <c r="M1377" s="230" t="s">
        <v>6005</v>
      </c>
      <c r="N1377" s="230" t="s">
        <v>23</v>
      </c>
      <c r="Q1377" s="230">
        <f>VLOOKUP(M1377,LocID!$B$2:$I$1995,8, FALSE)</f>
        <v>113</v>
      </c>
    </row>
    <row r="1378" spans="1:17" x14ac:dyDescent="0.25">
      <c r="A1378" s="230" t="s">
        <v>8899</v>
      </c>
      <c r="B1378" s="230">
        <v>2239</v>
      </c>
      <c r="C1378" s="230" t="s">
        <v>5854</v>
      </c>
      <c r="D1378" s="230">
        <v>2014.0030999999999</v>
      </c>
      <c r="E1378" s="230" t="s">
        <v>115</v>
      </c>
      <c r="F1378" s="230" t="s">
        <v>4444</v>
      </c>
      <c r="G1378" s="230" t="s">
        <v>4445</v>
      </c>
      <c r="H1378" s="230" t="s">
        <v>4443</v>
      </c>
      <c r="I1378" s="230" t="s">
        <v>732</v>
      </c>
      <c r="J1378" s="230" t="s">
        <v>51</v>
      </c>
      <c r="K1378" s="230" t="s">
        <v>52</v>
      </c>
      <c r="L1378" s="230" t="s">
        <v>4443</v>
      </c>
      <c r="M1378" s="230" t="s">
        <v>6451</v>
      </c>
      <c r="N1378" s="230" t="s">
        <v>52</v>
      </c>
      <c r="Q1378" s="230">
        <f>VLOOKUP(M1378,LocID!$B$2:$I$1995,8, FALSE)</f>
        <v>608</v>
      </c>
    </row>
    <row r="1379" spans="1:17" x14ac:dyDescent="0.25">
      <c r="A1379" s="230" t="s">
        <v>6934</v>
      </c>
      <c r="B1379" s="230">
        <v>224</v>
      </c>
      <c r="C1379" s="230" t="s">
        <v>5854</v>
      </c>
      <c r="D1379" s="230">
        <v>2015.1066000000001</v>
      </c>
      <c r="E1379" s="230" t="s">
        <v>138</v>
      </c>
      <c r="F1379" s="230" t="s">
        <v>637</v>
      </c>
      <c r="G1379" s="230" t="s">
        <v>614</v>
      </c>
      <c r="H1379" s="230" t="s">
        <v>533</v>
      </c>
      <c r="I1379" s="230" t="s">
        <v>49</v>
      </c>
      <c r="J1379" s="230" t="s">
        <v>51</v>
      </c>
      <c r="K1379" s="230" t="s">
        <v>188</v>
      </c>
      <c r="L1379" s="230" t="s">
        <v>533</v>
      </c>
      <c r="M1379" s="230" t="s">
        <v>4499</v>
      </c>
      <c r="N1379" s="230" t="s">
        <v>188</v>
      </c>
      <c r="Q1379" s="230">
        <f>VLOOKUP(M1379,LocID!$B$2:$I$1995,8, FALSE)</f>
        <v>65</v>
      </c>
    </row>
    <row r="1380" spans="1:17" x14ac:dyDescent="0.25">
      <c r="A1380" s="230" t="s">
        <v>8900</v>
      </c>
      <c r="B1380" s="230">
        <v>2241</v>
      </c>
      <c r="C1380" s="230" t="s">
        <v>5854</v>
      </c>
      <c r="D1380" s="230">
        <v>2014.0171</v>
      </c>
      <c r="E1380" s="230" t="s">
        <v>115</v>
      </c>
      <c r="F1380" s="230" t="s">
        <v>3482</v>
      </c>
      <c r="G1380" s="230" t="s">
        <v>3483</v>
      </c>
      <c r="H1380" s="230" t="s">
        <v>3294</v>
      </c>
      <c r="I1380" s="230" t="s">
        <v>76</v>
      </c>
      <c r="J1380" s="230" t="s">
        <v>77</v>
      </c>
      <c r="K1380" s="230" t="s">
        <v>26</v>
      </c>
      <c r="L1380" s="230" t="s">
        <v>3294</v>
      </c>
      <c r="M1380" s="230" t="s">
        <v>4526</v>
      </c>
      <c r="N1380" s="230" t="s">
        <v>26</v>
      </c>
      <c r="Q1380" s="230">
        <f>VLOOKUP(M1380,LocID!$B$2:$I$1995,8, FALSE)</f>
        <v>489</v>
      </c>
    </row>
    <row r="1381" spans="1:17" x14ac:dyDescent="0.25">
      <c r="A1381" s="230" t="s">
        <v>8901</v>
      </c>
      <c r="B1381" s="230">
        <v>2242</v>
      </c>
      <c r="C1381" s="230" t="s">
        <v>5854</v>
      </c>
      <c r="D1381" s="230">
        <v>2013.0977</v>
      </c>
      <c r="E1381" s="230" t="s">
        <v>115</v>
      </c>
      <c r="F1381" s="230" t="s">
        <v>4184</v>
      </c>
      <c r="G1381" s="230" t="s">
        <v>4175</v>
      </c>
      <c r="H1381" s="230" t="s">
        <v>4176</v>
      </c>
      <c r="I1381" s="230" t="s">
        <v>76</v>
      </c>
      <c r="J1381" s="230" t="s">
        <v>77</v>
      </c>
      <c r="K1381" s="230" t="s">
        <v>52</v>
      </c>
      <c r="L1381" s="230" t="s">
        <v>4176</v>
      </c>
      <c r="M1381" s="230" t="s">
        <v>6419</v>
      </c>
      <c r="N1381" s="230" t="s">
        <v>52</v>
      </c>
      <c r="Q1381" s="230">
        <f>VLOOKUP(M1381,LocID!$B$2:$I$1995,8, FALSE)</f>
        <v>573</v>
      </c>
    </row>
    <row r="1382" spans="1:17" x14ac:dyDescent="0.25">
      <c r="A1382" s="230" t="s">
        <v>8902</v>
      </c>
      <c r="B1382" s="230">
        <v>2243</v>
      </c>
      <c r="C1382" s="230" t="s">
        <v>5854</v>
      </c>
      <c r="D1382" s="230">
        <v>2013.0826</v>
      </c>
      <c r="E1382" s="230" t="s">
        <v>115</v>
      </c>
      <c r="F1382" s="230" t="s">
        <v>292</v>
      </c>
      <c r="G1382" s="230" t="s">
        <v>293</v>
      </c>
      <c r="H1382" s="230" t="s">
        <v>271</v>
      </c>
      <c r="I1382" s="230" t="s">
        <v>160</v>
      </c>
      <c r="J1382" s="230" t="s">
        <v>161</v>
      </c>
      <c r="K1382" s="230" t="s">
        <v>23</v>
      </c>
      <c r="L1382" s="230" t="s">
        <v>271</v>
      </c>
      <c r="M1382" s="230" t="s">
        <v>5930</v>
      </c>
      <c r="N1382" s="230" t="s">
        <v>23</v>
      </c>
      <c r="Q1382" s="230">
        <f>VLOOKUP(M1382,LocID!$B$2:$I$1995,8, FALSE)</f>
        <v>33</v>
      </c>
    </row>
    <row r="1383" spans="1:17" x14ac:dyDescent="0.25">
      <c r="A1383" s="230" t="s">
        <v>8903</v>
      </c>
      <c r="B1383" s="230">
        <v>2244</v>
      </c>
      <c r="C1383" s="230" t="s">
        <v>5854</v>
      </c>
      <c r="D1383" s="230">
        <v>2013.1042</v>
      </c>
      <c r="E1383" s="230" t="s">
        <v>115</v>
      </c>
      <c r="F1383" s="230" t="s">
        <v>3557</v>
      </c>
      <c r="G1383" s="230" t="s">
        <v>2704</v>
      </c>
      <c r="H1383" s="230" t="s">
        <v>3531</v>
      </c>
      <c r="I1383" s="230" t="s">
        <v>76</v>
      </c>
      <c r="J1383" s="230" t="s">
        <v>77</v>
      </c>
      <c r="K1383" s="230" t="s">
        <v>52</v>
      </c>
      <c r="L1383" s="230" t="s">
        <v>3531</v>
      </c>
      <c r="M1383" s="230" t="s">
        <v>6348</v>
      </c>
      <c r="N1383" s="230" t="s">
        <v>52</v>
      </c>
      <c r="Q1383" s="230">
        <f>VLOOKUP(M1383,LocID!$B$2:$I$1995,8, FALSE)</f>
        <v>491</v>
      </c>
    </row>
    <row r="1384" spans="1:17" x14ac:dyDescent="0.25">
      <c r="A1384" s="230" t="s">
        <v>8904</v>
      </c>
      <c r="B1384" s="230">
        <v>2245</v>
      </c>
      <c r="C1384" s="230" t="s">
        <v>5854</v>
      </c>
      <c r="D1384" s="230">
        <v>2013.0712000000001</v>
      </c>
      <c r="E1384" s="230" t="s">
        <v>115</v>
      </c>
      <c r="F1384" s="230" t="s">
        <v>4386</v>
      </c>
      <c r="G1384" s="230" t="s">
        <v>4387</v>
      </c>
      <c r="H1384" s="230" t="s">
        <v>4388</v>
      </c>
      <c r="I1384" s="230" t="s">
        <v>874</v>
      </c>
      <c r="J1384" s="230" t="s">
        <v>51</v>
      </c>
      <c r="K1384" s="230" t="s">
        <v>23</v>
      </c>
      <c r="L1384" s="230" t="s">
        <v>4388</v>
      </c>
      <c r="M1384" s="230" t="s">
        <v>6438</v>
      </c>
      <c r="N1384" s="230" t="s">
        <v>23</v>
      </c>
      <c r="Q1384" s="230">
        <f>VLOOKUP(M1384,LocID!$B$2:$I$1995,8, FALSE)</f>
        <v>594</v>
      </c>
    </row>
    <row r="1385" spans="1:17" x14ac:dyDescent="0.25">
      <c r="A1385" s="230" t="s">
        <v>8905</v>
      </c>
      <c r="B1385" s="230">
        <v>2246</v>
      </c>
      <c r="C1385" s="230" t="s">
        <v>5854</v>
      </c>
      <c r="D1385" s="230">
        <v>2013.0494000000001</v>
      </c>
      <c r="E1385" s="230" t="s">
        <v>115</v>
      </c>
      <c r="F1385" s="230" t="s">
        <v>3484</v>
      </c>
      <c r="G1385" s="230" t="s">
        <v>3381</v>
      </c>
      <c r="H1385" s="230" t="s">
        <v>3294</v>
      </c>
      <c r="I1385" s="230" t="s">
        <v>76</v>
      </c>
      <c r="J1385" s="230" t="s">
        <v>77</v>
      </c>
      <c r="K1385" s="230" t="s">
        <v>23</v>
      </c>
      <c r="L1385" s="230" t="s">
        <v>3294</v>
      </c>
      <c r="M1385" s="230" t="s">
        <v>4526</v>
      </c>
      <c r="N1385" s="230" t="s">
        <v>23</v>
      </c>
      <c r="Q1385" s="230">
        <f>VLOOKUP(M1385,LocID!$B$2:$I$1995,8, FALSE)</f>
        <v>489</v>
      </c>
    </row>
    <row r="1386" spans="1:17" x14ac:dyDescent="0.25">
      <c r="A1386" s="230" t="s">
        <v>8906</v>
      </c>
      <c r="B1386" s="230">
        <v>2247</v>
      </c>
      <c r="C1386" s="230" t="s">
        <v>5854</v>
      </c>
      <c r="D1386" s="230">
        <v>2014.0063</v>
      </c>
      <c r="E1386" s="230" t="s">
        <v>115</v>
      </c>
      <c r="F1386" s="230" t="s">
        <v>4489</v>
      </c>
      <c r="G1386" s="230" t="s">
        <v>4490</v>
      </c>
      <c r="H1386" s="230" t="s">
        <v>4491</v>
      </c>
      <c r="I1386" s="230" t="s">
        <v>1276</v>
      </c>
      <c r="J1386" s="230" t="s">
        <v>128</v>
      </c>
      <c r="K1386" s="230" t="s">
        <v>52</v>
      </c>
      <c r="L1386" s="230" t="s">
        <v>4492</v>
      </c>
      <c r="M1386" s="230" t="s">
        <v>6464</v>
      </c>
      <c r="N1386" s="230" t="s">
        <v>52</v>
      </c>
      <c r="Q1386" s="230">
        <f>VLOOKUP(M1386,LocID!$B$2:$I$1995,8, FALSE)</f>
        <v>623</v>
      </c>
    </row>
    <row r="1387" spans="1:17" x14ac:dyDescent="0.25">
      <c r="A1387" s="230" t="s">
        <v>8907</v>
      </c>
      <c r="B1387" s="230">
        <v>2249</v>
      </c>
      <c r="C1387" s="230" t="s">
        <v>5854</v>
      </c>
      <c r="D1387" s="230">
        <v>2014.0156999999999</v>
      </c>
      <c r="E1387" s="230" t="s">
        <v>151</v>
      </c>
      <c r="F1387" s="230" t="s">
        <v>2664</v>
      </c>
      <c r="G1387" s="230" t="s">
        <v>2661</v>
      </c>
      <c r="H1387" s="230" t="s">
        <v>2644</v>
      </c>
      <c r="I1387" s="230" t="s">
        <v>261</v>
      </c>
      <c r="J1387" s="230" t="s">
        <v>123</v>
      </c>
      <c r="K1387" s="230" t="s">
        <v>52</v>
      </c>
      <c r="L1387" s="230" t="s">
        <v>2644</v>
      </c>
      <c r="M1387" s="230" t="s">
        <v>6262</v>
      </c>
      <c r="N1387" s="230" t="s">
        <v>52</v>
      </c>
      <c r="Q1387" s="230">
        <f>VLOOKUP(M1387,LocID!$B$2:$I$1995,8, FALSE)</f>
        <v>393</v>
      </c>
    </row>
    <row r="1388" spans="1:17" x14ac:dyDescent="0.25">
      <c r="A1388" s="230" t="s">
        <v>6935</v>
      </c>
      <c r="B1388" s="230">
        <v>225</v>
      </c>
      <c r="C1388" s="230" t="s">
        <v>5854</v>
      </c>
      <c r="D1388" s="230">
        <v>2015.1020000000001</v>
      </c>
      <c r="E1388" s="230" t="s">
        <v>138</v>
      </c>
      <c r="F1388" s="230" t="s">
        <v>3262</v>
      </c>
      <c r="G1388" s="230" t="s">
        <v>3244</v>
      </c>
      <c r="H1388" s="230" t="s">
        <v>3240</v>
      </c>
      <c r="I1388" s="230" t="s">
        <v>76</v>
      </c>
      <c r="J1388" s="230" t="s">
        <v>77</v>
      </c>
      <c r="K1388" s="230" t="s">
        <v>98</v>
      </c>
      <c r="L1388" s="230" t="s">
        <v>3240</v>
      </c>
      <c r="M1388" s="230" t="s">
        <v>6342</v>
      </c>
      <c r="N1388" s="230" t="s">
        <v>98</v>
      </c>
      <c r="Q1388" s="230">
        <f>VLOOKUP(M1388,LocID!$B$2:$I$1995,8, FALSE)</f>
        <v>485</v>
      </c>
    </row>
    <row r="1389" spans="1:17" x14ac:dyDescent="0.25">
      <c r="A1389" s="230" t="s">
        <v>8908</v>
      </c>
      <c r="B1389" s="230">
        <v>2250</v>
      </c>
      <c r="C1389" s="230" t="s">
        <v>5854</v>
      </c>
      <c r="D1389" s="230">
        <v>2014.0343</v>
      </c>
      <c r="E1389" s="230" t="s">
        <v>151</v>
      </c>
      <c r="F1389" s="230" t="s">
        <v>394</v>
      </c>
      <c r="G1389" s="230" t="s">
        <v>395</v>
      </c>
      <c r="H1389" s="230" t="s">
        <v>391</v>
      </c>
      <c r="I1389" s="230" t="s">
        <v>122</v>
      </c>
      <c r="J1389" s="230" t="s">
        <v>123</v>
      </c>
      <c r="K1389" s="230" t="s">
        <v>23</v>
      </c>
      <c r="L1389" s="230" t="s">
        <v>391</v>
      </c>
      <c r="M1389" s="230" t="s">
        <v>5939</v>
      </c>
      <c r="N1389" s="230" t="s">
        <v>23</v>
      </c>
      <c r="Q1389" s="230">
        <f>VLOOKUP(M1389,LocID!$B$2:$I$1995,8, FALSE)</f>
        <v>44</v>
      </c>
    </row>
    <row r="1390" spans="1:17" x14ac:dyDescent="0.25">
      <c r="A1390" s="230" t="s">
        <v>8909</v>
      </c>
      <c r="B1390" s="230">
        <v>2251</v>
      </c>
      <c r="C1390" s="230" t="s">
        <v>5854</v>
      </c>
      <c r="D1390" s="230">
        <v>2014.0424</v>
      </c>
      <c r="E1390" s="230" t="s">
        <v>151</v>
      </c>
      <c r="F1390" s="230" t="s">
        <v>3011</v>
      </c>
      <c r="G1390" s="230" t="s">
        <v>3001</v>
      </c>
      <c r="H1390" s="230" t="s">
        <v>3002</v>
      </c>
      <c r="I1390" s="230" t="s">
        <v>1475</v>
      </c>
      <c r="J1390" s="230" t="s">
        <v>245</v>
      </c>
      <c r="K1390" s="230" t="s">
        <v>23</v>
      </c>
      <c r="L1390" s="230" t="s">
        <v>3002</v>
      </c>
      <c r="M1390" s="230" t="s">
        <v>6312</v>
      </c>
      <c r="N1390" s="230" t="s">
        <v>23</v>
      </c>
      <c r="Q1390" s="230">
        <f>VLOOKUP(M1390,LocID!$B$2:$I$1995,8, FALSE)</f>
        <v>448</v>
      </c>
    </row>
    <row r="1391" spans="1:17" x14ac:dyDescent="0.25">
      <c r="A1391" s="230" t="s">
        <v>8910</v>
      </c>
      <c r="B1391" s="230">
        <v>2252</v>
      </c>
      <c r="C1391" s="230" t="s">
        <v>5854</v>
      </c>
      <c r="D1391" s="230">
        <v>2014.0069000000001</v>
      </c>
      <c r="E1391" s="230" t="s">
        <v>151</v>
      </c>
      <c r="F1391" s="230" t="s">
        <v>2585</v>
      </c>
      <c r="G1391" s="230" t="s">
        <v>2413</v>
      </c>
      <c r="H1391" s="230" t="s">
        <v>2414</v>
      </c>
      <c r="I1391" s="230" t="s">
        <v>76</v>
      </c>
      <c r="J1391" s="230" t="s">
        <v>77</v>
      </c>
      <c r="K1391" s="230" t="s">
        <v>52</v>
      </c>
      <c r="L1391" s="230" t="s">
        <v>2414</v>
      </c>
      <c r="M1391" s="230" t="s">
        <v>4518</v>
      </c>
      <c r="N1391" s="230" t="s">
        <v>52</v>
      </c>
      <c r="Q1391" s="230">
        <f>VLOOKUP(M1391,LocID!$B$2:$I$1995,8, FALSE)</f>
        <v>387</v>
      </c>
    </row>
    <row r="1392" spans="1:17" x14ac:dyDescent="0.25">
      <c r="A1392" s="230" t="s">
        <v>8911</v>
      </c>
      <c r="B1392" s="230">
        <v>2253</v>
      </c>
      <c r="C1392" s="230" t="s">
        <v>5854</v>
      </c>
      <c r="D1392" s="230">
        <v>2014.0197000000001</v>
      </c>
      <c r="E1392" s="230" t="s">
        <v>151</v>
      </c>
      <c r="F1392" s="230" t="s">
        <v>2994</v>
      </c>
      <c r="G1392" s="230" t="s">
        <v>2995</v>
      </c>
      <c r="H1392" s="230" t="s">
        <v>2996</v>
      </c>
      <c r="I1392" s="230" t="s">
        <v>2996</v>
      </c>
      <c r="J1392" s="230" t="s">
        <v>51</v>
      </c>
      <c r="K1392" s="230" t="s">
        <v>23</v>
      </c>
      <c r="L1392" s="230" t="s">
        <v>2997</v>
      </c>
      <c r="M1392" s="230" t="s">
        <v>4536</v>
      </c>
      <c r="N1392" s="230" t="s">
        <v>23</v>
      </c>
      <c r="Q1392" s="230">
        <f>VLOOKUP(M1392,LocID!$B$2:$I$1995,8, FALSE)</f>
        <v>447</v>
      </c>
    </row>
    <row r="1393" spans="1:17" x14ac:dyDescent="0.25">
      <c r="A1393" s="230" t="s">
        <v>8912</v>
      </c>
      <c r="B1393" s="230">
        <v>2254</v>
      </c>
      <c r="C1393" s="230" t="s">
        <v>5854</v>
      </c>
      <c r="D1393" s="230">
        <v>2013.0385000000001</v>
      </c>
      <c r="E1393" s="230" t="s">
        <v>151</v>
      </c>
      <c r="F1393" s="230" t="s">
        <v>2586</v>
      </c>
      <c r="G1393" s="230" t="s">
        <v>2492</v>
      </c>
      <c r="H1393" s="230" t="s">
        <v>2414</v>
      </c>
      <c r="I1393" s="230" t="s">
        <v>76</v>
      </c>
      <c r="J1393" s="230" t="s">
        <v>77</v>
      </c>
      <c r="K1393" s="230" t="s">
        <v>23</v>
      </c>
      <c r="L1393" s="230" t="s">
        <v>2414</v>
      </c>
      <c r="M1393" s="230" t="s">
        <v>4518</v>
      </c>
      <c r="N1393" s="230" t="s">
        <v>23</v>
      </c>
      <c r="Q1393" s="230">
        <f>VLOOKUP(M1393,LocID!$B$2:$I$1995,8, FALSE)</f>
        <v>387</v>
      </c>
    </row>
    <row r="1394" spans="1:17" x14ac:dyDescent="0.25">
      <c r="A1394" s="230" t="s">
        <v>8913</v>
      </c>
      <c r="B1394" s="230">
        <v>2255</v>
      </c>
      <c r="C1394" s="230" t="s">
        <v>5854</v>
      </c>
      <c r="D1394" s="230">
        <v>2014.0547999999999</v>
      </c>
      <c r="E1394" s="230" t="s">
        <v>151</v>
      </c>
      <c r="F1394" s="230" t="s">
        <v>2587</v>
      </c>
      <c r="G1394" s="230" t="s">
        <v>2492</v>
      </c>
      <c r="H1394" s="230" t="s">
        <v>2414</v>
      </c>
      <c r="I1394" s="230" t="s">
        <v>76</v>
      </c>
      <c r="J1394" s="230" t="s">
        <v>77</v>
      </c>
      <c r="K1394" s="230" t="s">
        <v>98</v>
      </c>
      <c r="L1394" s="230" t="s">
        <v>2414</v>
      </c>
      <c r="M1394" s="230" t="s">
        <v>4518</v>
      </c>
      <c r="N1394" s="230" t="s">
        <v>98</v>
      </c>
      <c r="Q1394" s="230">
        <f>VLOOKUP(M1394,LocID!$B$2:$I$1995,8, FALSE)</f>
        <v>387</v>
      </c>
    </row>
    <row r="1395" spans="1:17" x14ac:dyDescent="0.25">
      <c r="A1395" s="230" t="s">
        <v>8914</v>
      </c>
      <c r="B1395" s="230">
        <v>2256</v>
      </c>
      <c r="C1395" s="230" t="s">
        <v>5854</v>
      </c>
      <c r="D1395" s="230">
        <v>2014.0653</v>
      </c>
      <c r="E1395" s="230" t="s">
        <v>151</v>
      </c>
      <c r="F1395" s="230" t="s">
        <v>871</v>
      </c>
      <c r="G1395" s="230" t="s">
        <v>872</v>
      </c>
      <c r="H1395" s="230" t="s">
        <v>873</v>
      </c>
      <c r="I1395" s="230" t="s">
        <v>874</v>
      </c>
      <c r="J1395" s="230" t="s">
        <v>51</v>
      </c>
      <c r="K1395" s="230" t="s">
        <v>26</v>
      </c>
      <c r="L1395" s="230" t="s">
        <v>873</v>
      </c>
      <c r="M1395" s="230" t="s">
        <v>5996</v>
      </c>
      <c r="N1395" s="230" t="s">
        <v>26</v>
      </c>
      <c r="Q1395" s="230">
        <f>VLOOKUP(M1395,LocID!$B$2:$I$1995,8, FALSE)</f>
        <v>104</v>
      </c>
    </row>
    <row r="1396" spans="1:17" x14ac:dyDescent="0.25">
      <c r="A1396" s="230" t="s">
        <v>8915</v>
      </c>
      <c r="B1396" s="230">
        <v>2257</v>
      </c>
      <c r="C1396" s="230" t="s">
        <v>5854</v>
      </c>
      <c r="D1396" s="230">
        <v>2013.0252</v>
      </c>
      <c r="E1396" s="230" t="s">
        <v>151</v>
      </c>
      <c r="F1396" s="230" t="s">
        <v>153</v>
      </c>
      <c r="G1396" s="230" t="s">
        <v>154</v>
      </c>
      <c r="H1396" s="230" t="s">
        <v>155</v>
      </c>
      <c r="I1396" s="230" t="s">
        <v>156</v>
      </c>
      <c r="J1396" s="230" t="s">
        <v>51</v>
      </c>
      <c r="K1396" s="230" t="s">
        <v>23</v>
      </c>
      <c r="L1396" s="230" t="s">
        <v>155</v>
      </c>
      <c r="M1396" s="230" t="s">
        <v>5909</v>
      </c>
      <c r="N1396" s="230" t="s">
        <v>23</v>
      </c>
      <c r="Q1396" s="230">
        <f>VLOOKUP(M1396,LocID!$B$2:$I$1995,8, FALSE)</f>
        <v>12</v>
      </c>
    </row>
    <row r="1397" spans="1:17" x14ac:dyDescent="0.25">
      <c r="A1397" s="230" t="s">
        <v>8916</v>
      </c>
      <c r="B1397" s="230">
        <v>2258</v>
      </c>
      <c r="C1397" s="230" t="s">
        <v>5854</v>
      </c>
      <c r="D1397" s="230">
        <v>2014.0463</v>
      </c>
      <c r="E1397" s="230" t="s">
        <v>151</v>
      </c>
      <c r="F1397" s="230" t="s">
        <v>294</v>
      </c>
      <c r="G1397" s="230" t="s">
        <v>295</v>
      </c>
      <c r="H1397" s="230" t="s">
        <v>271</v>
      </c>
      <c r="I1397" s="230" t="s">
        <v>160</v>
      </c>
      <c r="J1397" s="230" t="s">
        <v>161</v>
      </c>
      <c r="K1397" s="230" t="s">
        <v>188</v>
      </c>
      <c r="L1397" s="230" t="s">
        <v>271</v>
      </c>
      <c r="M1397" s="230" t="s">
        <v>5930</v>
      </c>
      <c r="N1397" s="230" t="s">
        <v>188</v>
      </c>
      <c r="Q1397" s="230">
        <f>VLOOKUP(M1397,LocID!$B$2:$I$1995,8, FALSE)</f>
        <v>33</v>
      </c>
    </row>
    <row r="1398" spans="1:17" x14ac:dyDescent="0.25">
      <c r="A1398" s="230" t="s">
        <v>8917</v>
      </c>
      <c r="B1398" s="230">
        <v>2259</v>
      </c>
      <c r="C1398" s="230" t="s">
        <v>5854</v>
      </c>
      <c r="D1398" s="230">
        <v>2014.0703000000001</v>
      </c>
      <c r="E1398" s="230" t="s">
        <v>151</v>
      </c>
      <c r="F1398" s="230" t="s">
        <v>296</v>
      </c>
      <c r="G1398" s="230" t="s">
        <v>293</v>
      </c>
      <c r="H1398" s="230" t="s">
        <v>271</v>
      </c>
      <c r="I1398" s="230" t="s">
        <v>160</v>
      </c>
      <c r="J1398" s="230" t="s">
        <v>161</v>
      </c>
      <c r="K1398" s="230" t="s">
        <v>23</v>
      </c>
      <c r="L1398" s="230" t="s">
        <v>271</v>
      </c>
      <c r="M1398" s="230" t="s">
        <v>5930</v>
      </c>
      <c r="N1398" s="230" t="s">
        <v>23</v>
      </c>
      <c r="Q1398" s="230">
        <f>VLOOKUP(M1398,LocID!$B$2:$I$1995,8, FALSE)</f>
        <v>33</v>
      </c>
    </row>
    <row r="1399" spans="1:17" x14ac:dyDescent="0.25">
      <c r="A1399" s="230" t="s">
        <v>6936</v>
      </c>
      <c r="B1399" s="230">
        <v>226</v>
      </c>
      <c r="C1399" s="230" t="s">
        <v>5854</v>
      </c>
      <c r="D1399" s="230">
        <v>2015.0974000000001</v>
      </c>
      <c r="E1399" s="230" t="s">
        <v>138</v>
      </c>
      <c r="F1399" s="230" t="s">
        <v>4350</v>
      </c>
      <c r="G1399" s="230" t="s">
        <v>4351</v>
      </c>
      <c r="H1399" s="230" t="s">
        <v>2997</v>
      </c>
      <c r="I1399" s="230" t="s">
        <v>2996</v>
      </c>
      <c r="J1399" s="230" t="s">
        <v>51</v>
      </c>
      <c r="K1399" s="230" t="s">
        <v>26</v>
      </c>
      <c r="L1399" s="230" t="s">
        <v>2997</v>
      </c>
      <c r="M1399" s="230" t="s">
        <v>4536</v>
      </c>
      <c r="N1399" s="230" t="s">
        <v>26</v>
      </c>
      <c r="Q1399" s="230">
        <f>VLOOKUP(M1399,LocID!$B$2:$I$1995,8, FALSE)</f>
        <v>447</v>
      </c>
    </row>
    <row r="1400" spans="1:17" x14ac:dyDescent="0.25">
      <c r="A1400" s="230" t="s">
        <v>8918</v>
      </c>
      <c r="B1400" s="230">
        <v>2260</v>
      </c>
      <c r="C1400" s="230" t="s">
        <v>5854</v>
      </c>
      <c r="D1400" s="230">
        <v>2014.0514000000001</v>
      </c>
      <c r="E1400" s="230" t="s">
        <v>151</v>
      </c>
      <c r="F1400" s="230" t="s">
        <v>2320</v>
      </c>
      <c r="G1400" s="230" t="s">
        <v>2321</v>
      </c>
      <c r="H1400" s="230" t="s">
        <v>2273</v>
      </c>
      <c r="I1400" s="230" t="s">
        <v>107</v>
      </c>
      <c r="J1400" s="230" t="s">
        <v>51</v>
      </c>
      <c r="K1400" s="230" t="s">
        <v>188</v>
      </c>
      <c r="L1400" s="230" t="s">
        <v>2273</v>
      </c>
      <c r="M1400" s="230" t="s">
        <v>4516</v>
      </c>
      <c r="N1400" s="230" t="s">
        <v>188</v>
      </c>
      <c r="Q1400" s="230">
        <f>VLOOKUP(M1400,LocID!$B$2:$I$1995,8, FALSE)</f>
        <v>370</v>
      </c>
    </row>
    <row r="1401" spans="1:17" x14ac:dyDescent="0.25">
      <c r="A1401" s="230" t="s">
        <v>8919</v>
      </c>
      <c r="B1401" s="230">
        <v>2261</v>
      </c>
      <c r="C1401" s="230" t="s">
        <v>5854</v>
      </c>
      <c r="D1401" s="230">
        <v>2014.0368000000001</v>
      </c>
      <c r="E1401" s="230" t="s">
        <v>151</v>
      </c>
      <c r="F1401" s="230" t="s">
        <v>349</v>
      </c>
      <c r="G1401" s="230" t="s">
        <v>350</v>
      </c>
      <c r="H1401" s="230" t="s">
        <v>351</v>
      </c>
      <c r="I1401" s="230" t="s">
        <v>160</v>
      </c>
      <c r="J1401" s="230" t="s">
        <v>161</v>
      </c>
      <c r="K1401" s="230" t="s">
        <v>188</v>
      </c>
      <c r="L1401" s="230" t="s">
        <v>351</v>
      </c>
      <c r="M1401" s="230" t="s">
        <v>5934</v>
      </c>
      <c r="N1401" s="230" t="s">
        <v>188</v>
      </c>
      <c r="Q1401" s="230">
        <f>VLOOKUP(M1401,LocID!$B$2:$I$1995,8, FALSE)</f>
        <v>38</v>
      </c>
    </row>
    <row r="1402" spans="1:17" x14ac:dyDescent="0.25">
      <c r="A1402" s="230" t="s">
        <v>8920</v>
      </c>
      <c r="B1402" s="230">
        <v>2262</v>
      </c>
      <c r="C1402" s="230" t="s">
        <v>5854</v>
      </c>
      <c r="D1402" s="230">
        <v>2014.0401999999999</v>
      </c>
      <c r="E1402" s="230" t="s">
        <v>151</v>
      </c>
      <c r="F1402" s="230" t="s">
        <v>385</v>
      </c>
      <c r="G1402" s="230" t="s">
        <v>386</v>
      </c>
      <c r="H1402" s="230" t="s">
        <v>383</v>
      </c>
      <c r="I1402" s="230" t="s">
        <v>384</v>
      </c>
      <c r="J1402" s="230" t="s">
        <v>220</v>
      </c>
      <c r="K1402" s="230" t="s">
        <v>23</v>
      </c>
      <c r="L1402" s="230" t="s">
        <v>383</v>
      </c>
      <c r="M1402" s="230" t="s">
        <v>5938</v>
      </c>
      <c r="N1402" s="230" t="s">
        <v>23</v>
      </c>
      <c r="Q1402" s="230">
        <f>VLOOKUP(M1402,LocID!$B$2:$I$1995,8, FALSE)</f>
        <v>43</v>
      </c>
    </row>
    <row r="1403" spans="1:17" x14ac:dyDescent="0.25">
      <c r="A1403" s="230" t="s">
        <v>8921</v>
      </c>
      <c r="B1403" s="230">
        <v>2263</v>
      </c>
      <c r="C1403" s="230" t="s">
        <v>5854</v>
      </c>
      <c r="D1403" s="230">
        <v>2014.0356999999999</v>
      </c>
      <c r="E1403" s="230" t="s">
        <v>151</v>
      </c>
      <c r="F1403" s="230" t="s">
        <v>4195</v>
      </c>
      <c r="G1403" s="230" t="s">
        <v>4190</v>
      </c>
      <c r="H1403" s="230" t="s">
        <v>4188</v>
      </c>
      <c r="I1403" s="230" t="s">
        <v>20</v>
      </c>
      <c r="J1403" s="230" t="s">
        <v>740</v>
      </c>
      <c r="K1403" s="230" t="s">
        <v>98</v>
      </c>
      <c r="L1403" s="230" t="s">
        <v>4188</v>
      </c>
      <c r="M1403" s="230" t="s">
        <v>6420</v>
      </c>
      <c r="N1403" s="230" t="s">
        <v>98</v>
      </c>
      <c r="Q1403" s="230">
        <f>VLOOKUP(M1403,LocID!$B$2:$I$1995,8, FALSE)</f>
        <v>574</v>
      </c>
    </row>
    <row r="1404" spans="1:17" x14ac:dyDescent="0.25">
      <c r="A1404" s="230" t="s">
        <v>8922</v>
      </c>
      <c r="B1404" s="230">
        <v>2264</v>
      </c>
      <c r="C1404" s="230" t="s">
        <v>5854</v>
      </c>
      <c r="D1404" s="230">
        <v>2014.0029</v>
      </c>
      <c r="E1404" s="230" t="s">
        <v>151</v>
      </c>
      <c r="F1404" s="230" t="s">
        <v>600</v>
      </c>
      <c r="G1404" s="230" t="s">
        <v>601</v>
      </c>
      <c r="H1404" s="230" t="s">
        <v>533</v>
      </c>
      <c r="I1404" s="230" t="s">
        <v>49</v>
      </c>
      <c r="J1404" s="230" t="s">
        <v>51</v>
      </c>
      <c r="K1404" s="230" t="s">
        <v>26</v>
      </c>
      <c r="L1404" s="230" t="s">
        <v>533</v>
      </c>
      <c r="M1404" s="230" t="s">
        <v>4499</v>
      </c>
      <c r="N1404" s="230" t="s">
        <v>26</v>
      </c>
      <c r="Q1404" s="230">
        <f>VLOOKUP(M1404,LocID!$B$2:$I$1995,8, FALSE)</f>
        <v>65</v>
      </c>
    </row>
    <row r="1405" spans="1:17" x14ac:dyDescent="0.25">
      <c r="A1405" s="230" t="s">
        <v>8923</v>
      </c>
      <c r="B1405" s="230">
        <v>2265</v>
      </c>
      <c r="C1405" s="230" t="s">
        <v>5854</v>
      </c>
      <c r="D1405" s="230">
        <v>2014.0438999999999</v>
      </c>
      <c r="E1405" s="230" t="s">
        <v>151</v>
      </c>
      <c r="F1405" s="230" t="s">
        <v>4340</v>
      </c>
      <c r="G1405" s="230" t="s">
        <v>4317</v>
      </c>
      <c r="H1405" s="230" t="s">
        <v>2997</v>
      </c>
      <c r="I1405" s="230" t="s">
        <v>2996</v>
      </c>
      <c r="J1405" s="230" t="s">
        <v>51</v>
      </c>
      <c r="K1405" s="230" t="s">
        <v>23</v>
      </c>
      <c r="L1405" s="230" t="s">
        <v>2997</v>
      </c>
      <c r="M1405" s="230" t="s">
        <v>4536</v>
      </c>
      <c r="N1405" s="230" t="s">
        <v>23</v>
      </c>
      <c r="Q1405" s="230">
        <f>VLOOKUP(M1405,LocID!$B$2:$I$1995,8, FALSE)</f>
        <v>447</v>
      </c>
    </row>
    <row r="1406" spans="1:17" x14ac:dyDescent="0.25">
      <c r="A1406" s="230" t="s">
        <v>8924</v>
      </c>
      <c r="B1406" s="230">
        <v>2266</v>
      </c>
      <c r="C1406" s="230" t="s">
        <v>5854</v>
      </c>
      <c r="D1406" s="230">
        <v>2014.0311999999999</v>
      </c>
      <c r="E1406" s="230" t="s">
        <v>151</v>
      </c>
      <c r="F1406" s="230" t="s">
        <v>2163</v>
      </c>
      <c r="G1406" s="230" t="s">
        <v>2164</v>
      </c>
      <c r="H1406" s="230" t="s">
        <v>2155</v>
      </c>
      <c r="I1406" s="230" t="s">
        <v>76</v>
      </c>
      <c r="J1406" s="230" t="s">
        <v>77</v>
      </c>
      <c r="K1406" s="230" t="s">
        <v>188</v>
      </c>
      <c r="L1406" s="230" t="s">
        <v>2155</v>
      </c>
      <c r="M1406" s="230" t="s">
        <v>6227</v>
      </c>
      <c r="N1406" s="230" t="s">
        <v>188</v>
      </c>
      <c r="Q1406" s="230">
        <f>VLOOKUP(M1406,LocID!$B$2:$I$1995,8, FALSE)</f>
        <v>352</v>
      </c>
    </row>
    <row r="1407" spans="1:17" x14ac:dyDescent="0.25">
      <c r="A1407" s="230" t="s">
        <v>8925</v>
      </c>
      <c r="B1407" s="230">
        <v>2267</v>
      </c>
      <c r="C1407" s="230" t="s">
        <v>5854</v>
      </c>
      <c r="D1407" s="230">
        <v>2014.0154</v>
      </c>
      <c r="E1407" s="230" t="s">
        <v>151</v>
      </c>
      <c r="F1407" s="230" t="s">
        <v>2957</v>
      </c>
      <c r="G1407" s="230" t="s">
        <v>2958</v>
      </c>
      <c r="H1407" s="230" t="s">
        <v>2944</v>
      </c>
      <c r="I1407" s="230" t="s">
        <v>250</v>
      </c>
      <c r="J1407" s="230" t="s">
        <v>51</v>
      </c>
      <c r="K1407" s="230" t="s">
        <v>23</v>
      </c>
      <c r="L1407" s="230" t="s">
        <v>2944</v>
      </c>
      <c r="M1407" s="230" t="s">
        <v>4520</v>
      </c>
      <c r="N1407" s="230" t="s">
        <v>23</v>
      </c>
      <c r="Q1407" s="230">
        <f>VLOOKUP(M1407,LocID!$B$2:$I$1995,8, FALSE)</f>
        <v>438</v>
      </c>
    </row>
    <row r="1408" spans="1:17" x14ac:dyDescent="0.25">
      <c r="A1408" s="230" t="s">
        <v>8926</v>
      </c>
      <c r="B1408" s="230">
        <v>2268</v>
      </c>
      <c r="C1408" s="230" t="s">
        <v>5854</v>
      </c>
      <c r="D1408" s="230">
        <v>2014.0065</v>
      </c>
      <c r="E1408" s="230" t="s">
        <v>151</v>
      </c>
      <c r="F1408" s="230" t="s">
        <v>2392</v>
      </c>
      <c r="G1408" s="230" t="s">
        <v>2393</v>
      </c>
      <c r="H1408" s="230" t="s">
        <v>2394</v>
      </c>
      <c r="I1408" s="230" t="s">
        <v>1268</v>
      </c>
      <c r="J1408" s="230" t="s">
        <v>220</v>
      </c>
      <c r="K1408" s="230" t="s">
        <v>52</v>
      </c>
      <c r="L1408" s="230" t="s">
        <v>2394</v>
      </c>
      <c r="M1408" s="230" t="s">
        <v>6252</v>
      </c>
      <c r="N1408" s="230" t="s">
        <v>52</v>
      </c>
      <c r="Q1408" s="230">
        <f>VLOOKUP(M1408,LocID!$B$2:$I$1995,8, FALSE)</f>
        <v>382</v>
      </c>
    </row>
    <row r="1409" spans="1:17" x14ac:dyDescent="0.25">
      <c r="A1409" s="230" t="s">
        <v>8927</v>
      </c>
      <c r="B1409" s="230">
        <v>2269</v>
      </c>
      <c r="C1409" s="230" t="s">
        <v>5854</v>
      </c>
      <c r="D1409" s="230">
        <v>2014.0133000000001</v>
      </c>
      <c r="E1409" s="230" t="s">
        <v>151</v>
      </c>
      <c r="F1409" s="230" t="s">
        <v>3941</v>
      </c>
      <c r="G1409" s="230" t="s">
        <v>3942</v>
      </c>
      <c r="H1409" s="230" t="s">
        <v>3937</v>
      </c>
      <c r="I1409" s="230" t="s">
        <v>261</v>
      </c>
      <c r="J1409" s="230" t="s">
        <v>123</v>
      </c>
      <c r="K1409" s="230" t="s">
        <v>52</v>
      </c>
      <c r="L1409" s="230" t="s">
        <v>3937</v>
      </c>
      <c r="M1409" s="230" t="s">
        <v>4533</v>
      </c>
      <c r="N1409" s="230" t="s">
        <v>52</v>
      </c>
      <c r="Q1409" s="230">
        <f>VLOOKUP(M1409,LocID!$B$2:$I$1995,8, FALSE)</f>
        <v>528</v>
      </c>
    </row>
    <row r="1410" spans="1:17" x14ac:dyDescent="0.25">
      <c r="A1410" s="230" t="s">
        <v>6937</v>
      </c>
      <c r="B1410" s="230">
        <v>227</v>
      </c>
      <c r="C1410" s="230" t="s">
        <v>5854</v>
      </c>
      <c r="D1410" s="230">
        <v>2015.0998999999999</v>
      </c>
      <c r="E1410" s="230" t="s">
        <v>138</v>
      </c>
      <c r="F1410" s="230" t="s">
        <v>3887</v>
      </c>
      <c r="G1410" s="230" t="s">
        <v>3888</v>
      </c>
      <c r="H1410" s="230" t="s">
        <v>3889</v>
      </c>
      <c r="I1410" s="230" t="s">
        <v>76</v>
      </c>
      <c r="J1410" s="230" t="s">
        <v>77</v>
      </c>
      <c r="K1410" s="230" t="s">
        <v>23</v>
      </c>
      <c r="L1410" s="230" t="s">
        <v>3889</v>
      </c>
      <c r="M1410" s="230" t="s">
        <v>6373</v>
      </c>
      <c r="N1410" s="230" t="s">
        <v>23</v>
      </c>
      <c r="Q1410" s="230">
        <f>VLOOKUP(M1410,LocID!$B$2:$I$1995,8, FALSE)</f>
        <v>522</v>
      </c>
    </row>
    <row r="1411" spans="1:17" x14ac:dyDescent="0.25">
      <c r="A1411" s="230" t="s">
        <v>8928</v>
      </c>
      <c r="B1411" s="230">
        <v>2270</v>
      </c>
      <c r="C1411" s="230" t="s">
        <v>5854</v>
      </c>
      <c r="D1411" s="230">
        <v>2013.0486000000001</v>
      </c>
      <c r="E1411" s="230" t="s">
        <v>151</v>
      </c>
      <c r="F1411" s="230" t="s">
        <v>942</v>
      </c>
      <c r="G1411" s="230" t="s">
        <v>938</v>
      </c>
      <c r="H1411" s="230" t="s">
        <v>936</v>
      </c>
      <c r="I1411" s="230" t="s">
        <v>60</v>
      </c>
      <c r="J1411" s="230" t="s">
        <v>61</v>
      </c>
      <c r="K1411" s="230" t="s">
        <v>23</v>
      </c>
      <c r="L1411" s="230" t="s">
        <v>936</v>
      </c>
      <c r="M1411" s="230" t="s">
        <v>6005</v>
      </c>
      <c r="N1411" s="230" t="s">
        <v>23</v>
      </c>
      <c r="Q1411" s="230">
        <f>VLOOKUP(M1411,LocID!$B$2:$I$1995,8, FALSE)</f>
        <v>113</v>
      </c>
    </row>
    <row r="1412" spans="1:17" x14ac:dyDescent="0.25">
      <c r="A1412" s="230" t="s">
        <v>8929</v>
      </c>
      <c r="B1412" s="230">
        <v>2271</v>
      </c>
      <c r="C1412" s="230" t="s">
        <v>5854</v>
      </c>
      <c r="D1412" s="230">
        <v>2014.0346999999999</v>
      </c>
      <c r="E1412" s="230" t="s">
        <v>151</v>
      </c>
      <c r="F1412" s="230" t="s">
        <v>2789</v>
      </c>
      <c r="G1412" s="230" t="s">
        <v>2788</v>
      </c>
      <c r="H1412" s="230" t="s">
        <v>2781</v>
      </c>
      <c r="I1412" s="230" t="s">
        <v>156</v>
      </c>
      <c r="J1412" s="230" t="s">
        <v>51</v>
      </c>
      <c r="K1412" s="230" t="s">
        <v>23</v>
      </c>
      <c r="L1412" s="230" t="s">
        <v>2781</v>
      </c>
      <c r="M1412" s="230" t="s">
        <v>6285</v>
      </c>
      <c r="N1412" s="230" t="s">
        <v>23</v>
      </c>
      <c r="Q1412" s="230">
        <f>VLOOKUP(M1412,LocID!$B$2:$I$1995,8, FALSE)</f>
        <v>417</v>
      </c>
    </row>
    <row r="1413" spans="1:17" x14ac:dyDescent="0.25">
      <c r="A1413" s="230" t="s">
        <v>8930</v>
      </c>
      <c r="B1413" s="230">
        <v>2272</v>
      </c>
      <c r="C1413" s="230" t="s">
        <v>5854</v>
      </c>
      <c r="D1413" s="230">
        <v>2014.0363</v>
      </c>
      <c r="E1413" s="230" t="s">
        <v>151</v>
      </c>
      <c r="F1413" s="230" t="s">
        <v>2210</v>
      </c>
      <c r="G1413" s="230" t="s">
        <v>2211</v>
      </c>
      <c r="H1413" s="230" t="s">
        <v>2212</v>
      </c>
      <c r="I1413" s="230" t="s">
        <v>2213</v>
      </c>
      <c r="J1413" s="230" t="s">
        <v>51</v>
      </c>
      <c r="K1413" s="230" t="s">
        <v>23</v>
      </c>
      <c r="L1413" s="230" t="s">
        <v>2212</v>
      </c>
      <c r="M1413" s="230" t="s">
        <v>6237</v>
      </c>
      <c r="N1413" s="230" t="s">
        <v>23</v>
      </c>
      <c r="Q1413" s="230">
        <f>VLOOKUP(M1413,LocID!$B$2:$I$1995,8, FALSE)</f>
        <v>362</v>
      </c>
    </row>
    <row r="1414" spans="1:17" x14ac:dyDescent="0.25">
      <c r="A1414" s="230" t="s">
        <v>8931</v>
      </c>
      <c r="B1414" s="230">
        <v>2273</v>
      </c>
      <c r="C1414" s="230" t="s">
        <v>5854</v>
      </c>
      <c r="D1414" s="230">
        <v>2014.0271</v>
      </c>
      <c r="E1414" s="230" t="s">
        <v>151</v>
      </c>
      <c r="F1414" s="230" t="s">
        <v>4225</v>
      </c>
      <c r="G1414" s="230" t="s">
        <v>3625</v>
      </c>
      <c r="H1414" s="230" t="s">
        <v>4222</v>
      </c>
      <c r="I1414" s="230" t="s">
        <v>76</v>
      </c>
      <c r="J1414" s="230" t="s">
        <v>77</v>
      </c>
      <c r="K1414" s="230" t="s">
        <v>23</v>
      </c>
      <c r="L1414" s="230" t="s">
        <v>4222</v>
      </c>
      <c r="M1414" s="230" t="s">
        <v>6427</v>
      </c>
      <c r="N1414" s="230" t="s">
        <v>23</v>
      </c>
      <c r="Q1414" s="230">
        <f>VLOOKUP(M1414,LocID!$B$2:$I$1995,8, FALSE)</f>
        <v>581</v>
      </c>
    </row>
    <row r="1415" spans="1:17" x14ac:dyDescent="0.25">
      <c r="A1415" s="230" t="s">
        <v>8932</v>
      </c>
      <c r="B1415" s="230">
        <v>2274</v>
      </c>
      <c r="C1415" s="230" t="s">
        <v>5854</v>
      </c>
      <c r="D1415" s="230">
        <v>2013.095</v>
      </c>
      <c r="E1415" s="230" t="s">
        <v>151</v>
      </c>
      <c r="F1415" s="230" t="s">
        <v>1014</v>
      </c>
      <c r="G1415" s="230" t="s">
        <v>1015</v>
      </c>
      <c r="H1415" s="230" t="s">
        <v>1016</v>
      </c>
      <c r="I1415" s="230" t="s">
        <v>122</v>
      </c>
      <c r="J1415" s="230" t="s">
        <v>123</v>
      </c>
      <c r="K1415" s="230" t="s">
        <v>23</v>
      </c>
      <c r="L1415" s="230" t="s">
        <v>1016</v>
      </c>
      <c r="M1415" s="230" t="s">
        <v>6020</v>
      </c>
      <c r="N1415" s="230" t="s">
        <v>23</v>
      </c>
      <c r="Q1415" s="230">
        <f>VLOOKUP(M1415,LocID!$B$2:$I$1995,8, FALSE)</f>
        <v>128</v>
      </c>
    </row>
    <row r="1416" spans="1:17" x14ac:dyDescent="0.25">
      <c r="A1416" s="230" t="s">
        <v>8933</v>
      </c>
      <c r="B1416" s="230">
        <v>2275</v>
      </c>
      <c r="C1416" s="230" t="s">
        <v>5854</v>
      </c>
      <c r="D1416" s="230">
        <v>2014.0386000000001</v>
      </c>
      <c r="E1416" s="230" t="s">
        <v>151</v>
      </c>
      <c r="F1416" s="230" t="s">
        <v>1744</v>
      </c>
      <c r="G1416" s="230" t="s">
        <v>1739</v>
      </c>
      <c r="H1416" s="230" t="s">
        <v>1740</v>
      </c>
      <c r="I1416" s="230" t="s">
        <v>219</v>
      </c>
      <c r="J1416" s="230" t="s">
        <v>220</v>
      </c>
      <c r="K1416" s="230" t="s">
        <v>52</v>
      </c>
      <c r="L1416" s="230" t="s">
        <v>1740</v>
      </c>
      <c r="M1416" s="230" t="s">
        <v>6162</v>
      </c>
      <c r="N1416" s="230" t="s">
        <v>52</v>
      </c>
      <c r="Q1416" s="230">
        <f>VLOOKUP(M1416,LocID!$B$2:$I$1995,8, FALSE)</f>
        <v>285</v>
      </c>
    </row>
    <row r="1417" spans="1:17" x14ac:dyDescent="0.25">
      <c r="A1417" s="230" t="s">
        <v>8934</v>
      </c>
      <c r="B1417" s="230">
        <v>2276</v>
      </c>
      <c r="C1417" s="230" t="s">
        <v>5854</v>
      </c>
      <c r="D1417" s="230">
        <v>2014.019</v>
      </c>
      <c r="E1417" s="230" t="s">
        <v>151</v>
      </c>
      <c r="F1417" s="230" t="s">
        <v>297</v>
      </c>
      <c r="G1417" s="230" t="s">
        <v>282</v>
      </c>
      <c r="H1417" s="230" t="s">
        <v>271</v>
      </c>
      <c r="I1417" s="230" t="s">
        <v>160</v>
      </c>
      <c r="J1417" s="230" t="s">
        <v>161</v>
      </c>
      <c r="K1417" s="230" t="s">
        <v>23</v>
      </c>
      <c r="L1417" s="230" t="s">
        <v>271</v>
      </c>
      <c r="M1417" s="230" t="s">
        <v>5930</v>
      </c>
      <c r="N1417" s="230" t="s">
        <v>23</v>
      </c>
      <c r="Q1417" s="230">
        <f>VLOOKUP(M1417,LocID!$B$2:$I$1995,8, FALSE)</f>
        <v>33</v>
      </c>
    </row>
    <row r="1418" spans="1:17" x14ac:dyDescent="0.25">
      <c r="A1418" s="230" t="s">
        <v>8935</v>
      </c>
      <c r="B1418" s="230">
        <v>2277</v>
      </c>
      <c r="C1418" s="230" t="s">
        <v>5854</v>
      </c>
      <c r="D1418" s="230">
        <v>2014.0399</v>
      </c>
      <c r="E1418" s="230" t="s">
        <v>151</v>
      </c>
      <c r="F1418" s="230" t="s">
        <v>1866</v>
      </c>
      <c r="G1418" s="230" t="s">
        <v>1852</v>
      </c>
      <c r="H1418" s="230" t="s">
        <v>1832</v>
      </c>
      <c r="I1418" s="230" t="s">
        <v>76</v>
      </c>
      <c r="J1418" s="230" t="s">
        <v>77</v>
      </c>
      <c r="K1418" s="230" t="s">
        <v>23</v>
      </c>
      <c r="L1418" s="230" t="s">
        <v>1832</v>
      </c>
      <c r="M1418" s="230" t="s">
        <v>4512</v>
      </c>
      <c r="N1418" s="230" t="s">
        <v>23</v>
      </c>
      <c r="Q1418" s="230">
        <f>VLOOKUP(M1418,LocID!$B$2:$I$1995,8, FALSE)</f>
        <v>300</v>
      </c>
    </row>
    <row r="1419" spans="1:17" x14ac:dyDescent="0.25">
      <c r="A1419" s="230" t="s">
        <v>8936</v>
      </c>
      <c r="B1419" s="230">
        <v>2279</v>
      </c>
      <c r="C1419" s="230" t="s">
        <v>5854</v>
      </c>
      <c r="D1419" s="230">
        <v>2013.0908999999999</v>
      </c>
      <c r="E1419" s="230" t="s">
        <v>151</v>
      </c>
      <c r="F1419" s="230" t="s">
        <v>1996</v>
      </c>
      <c r="G1419" s="230" t="s">
        <v>1993</v>
      </c>
      <c r="H1419" s="230" t="s">
        <v>1991</v>
      </c>
      <c r="I1419" s="230" t="s">
        <v>76</v>
      </c>
      <c r="J1419" s="230" t="s">
        <v>77</v>
      </c>
      <c r="K1419" s="230" t="s">
        <v>23</v>
      </c>
      <c r="L1419" s="230" t="s">
        <v>1991</v>
      </c>
      <c r="M1419" s="230" t="s">
        <v>6200</v>
      </c>
      <c r="N1419" s="230" t="s">
        <v>23</v>
      </c>
      <c r="Q1419" s="230">
        <f>VLOOKUP(M1419,LocID!$B$2:$I$1995,8, FALSE)</f>
        <v>324</v>
      </c>
    </row>
    <row r="1420" spans="1:17" x14ac:dyDescent="0.25">
      <c r="A1420" s="230" t="s">
        <v>6938</v>
      </c>
      <c r="B1420" s="230">
        <v>228</v>
      </c>
      <c r="C1420" s="230" t="s">
        <v>5854</v>
      </c>
      <c r="D1420" s="230">
        <v>2015.1031</v>
      </c>
      <c r="E1420" s="230" t="s">
        <v>138</v>
      </c>
      <c r="F1420" s="230" t="s">
        <v>4023</v>
      </c>
      <c r="G1420" s="230" t="s">
        <v>4024</v>
      </c>
      <c r="H1420" s="230" t="s">
        <v>4025</v>
      </c>
      <c r="I1420" s="230" t="s">
        <v>20</v>
      </c>
      <c r="J1420" s="230" t="s">
        <v>740</v>
      </c>
      <c r="K1420" s="230" t="s">
        <v>98</v>
      </c>
      <c r="L1420" s="230" t="s">
        <v>4025</v>
      </c>
      <c r="M1420" s="230" t="s">
        <v>6389</v>
      </c>
      <c r="N1420" s="230" t="s">
        <v>98</v>
      </c>
      <c r="Q1420" s="230">
        <f>VLOOKUP(M1420,LocID!$B$2:$I$1995,8, FALSE)</f>
        <v>542</v>
      </c>
    </row>
    <row r="1421" spans="1:17" x14ac:dyDescent="0.25">
      <c r="A1421" s="230" t="s">
        <v>8937</v>
      </c>
      <c r="B1421" s="230">
        <v>2280</v>
      </c>
      <c r="C1421" s="230" t="s">
        <v>5854</v>
      </c>
      <c r="D1421" s="230">
        <v>2014.0454999999999</v>
      </c>
      <c r="E1421" s="230" t="s">
        <v>151</v>
      </c>
      <c r="F1421" s="230" t="s">
        <v>1867</v>
      </c>
      <c r="G1421" s="230" t="s">
        <v>1852</v>
      </c>
      <c r="H1421" s="230" t="s">
        <v>1832</v>
      </c>
      <c r="I1421" s="230" t="s">
        <v>76</v>
      </c>
      <c r="J1421" s="230" t="s">
        <v>77</v>
      </c>
      <c r="K1421" s="230" t="s">
        <v>23</v>
      </c>
      <c r="L1421" s="230" t="s">
        <v>1832</v>
      </c>
      <c r="M1421" s="230" t="s">
        <v>4512</v>
      </c>
      <c r="N1421" s="230" t="s">
        <v>23</v>
      </c>
      <c r="Q1421" s="230">
        <f>VLOOKUP(M1421,LocID!$B$2:$I$1995,8, FALSE)</f>
        <v>300</v>
      </c>
    </row>
    <row r="1422" spans="1:17" x14ac:dyDescent="0.25">
      <c r="A1422" s="230" t="s">
        <v>8938</v>
      </c>
      <c r="B1422" s="230">
        <v>2281</v>
      </c>
      <c r="C1422" s="230" t="s">
        <v>5854</v>
      </c>
      <c r="D1422" s="230">
        <v>2014.046</v>
      </c>
      <c r="E1422" s="230" t="s">
        <v>151</v>
      </c>
      <c r="F1422" s="230" t="s">
        <v>1451</v>
      </c>
      <c r="G1422" s="230" t="s">
        <v>1452</v>
      </c>
      <c r="H1422" s="230" t="s">
        <v>1450</v>
      </c>
      <c r="I1422" s="230" t="s">
        <v>49</v>
      </c>
      <c r="J1422" s="230" t="s">
        <v>51</v>
      </c>
      <c r="K1422" s="230" t="s">
        <v>26</v>
      </c>
      <c r="L1422" s="230" t="s">
        <v>1450</v>
      </c>
      <c r="M1422" s="230" t="s">
        <v>6106</v>
      </c>
      <c r="N1422" s="230" t="s">
        <v>26</v>
      </c>
      <c r="Q1422" s="230">
        <f>VLOOKUP(M1422,LocID!$B$2:$I$1995,8, FALSE)</f>
        <v>224</v>
      </c>
    </row>
    <row r="1423" spans="1:17" x14ac:dyDescent="0.25">
      <c r="A1423" s="230" t="s">
        <v>8939</v>
      </c>
      <c r="B1423" s="230">
        <v>2282</v>
      </c>
      <c r="C1423" s="230" t="s">
        <v>5854</v>
      </c>
      <c r="D1423" s="230">
        <v>2014.02</v>
      </c>
      <c r="E1423" s="230" t="s">
        <v>151</v>
      </c>
      <c r="F1423" s="230" t="s">
        <v>2588</v>
      </c>
      <c r="G1423" s="230" t="s">
        <v>2577</v>
      </c>
      <c r="H1423" s="230" t="s">
        <v>2414</v>
      </c>
      <c r="I1423" s="230" t="s">
        <v>76</v>
      </c>
      <c r="J1423" s="230" t="s">
        <v>77</v>
      </c>
      <c r="K1423" s="230" t="s">
        <v>23</v>
      </c>
      <c r="L1423" s="230" t="s">
        <v>2414</v>
      </c>
      <c r="M1423" s="230" t="s">
        <v>4518</v>
      </c>
      <c r="N1423" s="230" t="s">
        <v>23</v>
      </c>
      <c r="Q1423" s="230">
        <f>VLOOKUP(M1423,LocID!$B$2:$I$1995,8, FALSE)</f>
        <v>387</v>
      </c>
    </row>
    <row r="1424" spans="1:17" x14ac:dyDescent="0.25">
      <c r="A1424" s="230" t="s">
        <v>8940</v>
      </c>
      <c r="B1424" s="230">
        <v>2283</v>
      </c>
      <c r="C1424" s="230" t="s">
        <v>5854</v>
      </c>
      <c r="D1424" s="230">
        <v>2014.0374999999999</v>
      </c>
      <c r="E1424" s="230" t="s">
        <v>151</v>
      </c>
      <c r="F1424" s="230" t="s">
        <v>1535</v>
      </c>
      <c r="G1424" s="230" t="s">
        <v>1536</v>
      </c>
      <c r="H1424" s="230" t="s">
        <v>1537</v>
      </c>
      <c r="I1424" s="230" t="s">
        <v>49</v>
      </c>
      <c r="J1424" s="230" t="s">
        <v>51</v>
      </c>
      <c r="K1424" s="230" t="s">
        <v>26</v>
      </c>
      <c r="L1424" s="230" t="s">
        <v>1537</v>
      </c>
      <c r="M1424" s="230" t="s">
        <v>6116</v>
      </c>
      <c r="N1424" s="230" t="s">
        <v>26</v>
      </c>
      <c r="Q1424" s="230">
        <f>VLOOKUP(M1424,LocID!$B$2:$I$1995,8, FALSE)</f>
        <v>237</v>
      </c>
    </row>
    <row r="1425" spans="1:17" x14ac:dyDescent="0.25">
      <c r="A1425" s="230" t="s">
        <v>8941</v>
      </c>
      <c r="B1425" s="230">
        <v>2284</v>
      </c>
      <c r="C1425" s="230" t="s">
        <v>5854</v>
      </c>
      <c r="D1425" s="230">
        <v>2014.0361</v>
      </c>
      <c r="E1425" s="230" t="s">
        <v>151</v>
      </c>
      <c r="F1425" s="230" t="s">
        <v>2165</v>
      </c>
      <c r="G1425" s="230" t="s">
        <v>2166</v>
      </c>
      <c r="H1425" s="230" t="s">
        <v>2155</v>
      </c>
      <c r="I1425" s="230" t="s">
        <v>76</v>
      </c>
      <c r="J1425" s="230" t="s">
        <v>77</v>
      </c>
      <c r="K1425" s="230" t="s">
        <v>26</v>
      </c>
      <c r="L1425" s="230" t="s">
        <v>2155</v>
      </c>
      <c r="M1425" s="230" t="s">
        <v>6227</v>
      </c>
      <c r="N1425" s="230" t="s">
        <v>26</v>
      </c>
      <c r="Q1425" s="230">
        <f>VLOOKUP(M1425,LocID!$B$2:$I$1995,8, FALSE)</f>
        <v>352</v>
      </c>
    </row>
    <row r="1426" spans="1:17" x14ac:dyDescent="0.25">
      <c r="A1426" s="230" t="s">
        <v>8942</v>
      </c>
      <c r="B1426" s="230">
        <v>2285</v>
      </c>
      <c r="C1426" s="230" t="s">
        <v>5854</v>
      </c>
      <c r="D1426" s="230">
        <v>2014.0544</v>
      </c>
      <c r="E1426" s="230" t="s">
        <v>151</v>
      </c>
      <c r="F1426" s="230" t="s">
        <v>1590</v>
      </c>
      <c r="G1426" s="230" t="s">
        <v>1585</v>
      </c>
      <c r="H1426" s="230" t="s">
        <v>1586</v>
      </c>
      <c r="I1426" s="230" t="s">
        <v>165</v>
      </c>
      <c r="J1426" s="230" t="s">
        <v>161</v>
      </c>
      <c r="K1426" s="230" t="s">
        <v>52</v>
      </c>
      <c r="L1426" s="230" t="s">
        <v>1586</v>
      </c>
      <c r="M1426" s="230" t="s">
        <v>6127</v>
      </c>
      <c r="N1426" s="230" t="s">
        <v>52</v>
      </c>
      <c r="Q1426" s="230">
        <f>VLOOKUP(M1426,LocID!$B$2:$I$1995,8, FALSE)</f>
        <v>249</v>
      </c>
    </row>
    <row r="1427" spans="1:17" x14ac:dyDescent="0.25">
      <c r="A1427" s="230" t="s">
        <v>8943</v>
      </c>
      <c r="B1427" s="230">
        <v>2286</v>
      </c>
      <c r="C1427" s="230" t="s">
        <v>5854</v>
      </c>
      <c r="D1427" s="230">
        <v>2014.0322000000001</v>
      </c>
      <c r="E1427" s="230" t="s">
        <v>151</v>
      </c>
      <c r="F1427" s="230" t="s">
        <v>1633</v>
      </c>
      <c r="G1427" s="230" t="s">
        <v>1634</v>
      </c>
      <c r="H1427" s="230" t="s">
        <v>1618</v>
      </c>
      <c r="I1427" s="230" t="s">
        <v>673</v>
      </c>
      <c r="J1427" s="230" t="s">
        <v>61</v>
      </c>
      <c r="K1427" s="230" t="s">
        <v>52</v>
      </c>
      <c r="L1427" s="230" t="s">
        <v>1618</v>
      </c>
      <c r="M1427" s="230" t="s">
        <v>6135</v>
      </c>
      <c r="N1427" s="230" t="s">
        <v>52</v>
      </c>
      <c r="Q1427" s="230">
        <f>VLOOKUP(M1427,LocID!$B$2:$I$1995,8, FALSE)</f>
        <v>257</v>
      </c>
    </row>
    <row r="1428" spans="1:17" x14ac:dyDescent="0.25">
      <c r="A1428" s="230" t="s">
        <v>8944</v>
      </c>
      <c r="B1428" s="230">
        <v>2287</v>
      </c>
      <c r="C1428" s="230" t="s">
        <v>5854</v>
      </c>
      <c r="D1428" s="230">
        <v>2014.0642</v>
      </c>
      <c r="E1428" s="230" t="s">
        <v>151</v>
      </c>
      <c r="F1428" s="230" t="s">
        <v>1635</v>
      </c>
      <c r="G1428" s="230" t="s">
        <v>1617</v>
      </c>
      <c r="H1428" s="230" t="s">
        <v>1618</v>
      </c>
      <c r="I1428" s="230" t="s">
        <v>673</v>
      </c>
      <c r="J1428" s="230" t="s">
        <v>61</v>
      </c>
      <c r="K1428" s="230" t="s">
        <v>52</v>
      </c>
      <c r="L1428" s="230" t="s">
        <v>1618</v>
      </c>
      <c r="M1428" s="230" t="s">
        <v>6135</v>
      </c>
      <c r="N1428" s="230" t="s">
        <v>52</v>
      </c>
      <c r="Q1428" s="230">
        <f>VLOOKUP(M1428,LocID!$B$2:$I$1995,8, FALSE)</f>
        <v>257</v>
      </c>
    </row>
    <row r="1429" spans="1:17" x14ac:dyDescent="0.25">
      <c r="A1429" s="230" t="s">
        <v>8945</v>
      </c>
      <c r="B1429" s="230">
        <v>2288</v>
      </c>
      <c r="C1429" s="230" t="s">
        <v>5854</v>
      </c>
      <c r="D1429" s="230">
        <v>2014.0128</v>
      </c>
      <c r="E1429" s="230" t="s">
        <v>151</v>
      </c>
      <c r="F1429" s="230" t="s">
        <v>3485</v>
      </c>
      <c r="G1429" s="230" t="s">
        <v>3486</v>
      </c>
      <c r="H1429" s="230" t="s">
        <v>3294</v>
      </c>
      <c r="I1429" s="230" t="s">
        <v>76</v>
      </c>
      <c r="J1429" s="230" t="s">
        <v>77</v>
      </c>
      <c r="K1429" s="230" t="s">
        <v>23</v>
      </c>
      <c r="L1429" s="230" t="s">
        <v>3294</v>
      </c>
      <c r="M1429" s="230" t="s">
        <v>4526</v>
      </c>
      <c r="N1429" s="230" t="s">
        <v>23</v>
      </c>
      <c r="Q1429" s="230">
        <f>VLOOKUP(M1429,LocID!$B$2:$I$1995,8, FALSE)</f>
        <v>489</v>
      </c>
    </row>
    <row r="1430" spans="1:17" x14ac:dyDescent="0.25">
      <c r="A1430" s="230" t="s">
        <v>8946</v>
      </c>
      <c r="B1430" s="230">
        <v>2289</v>
      </c>
      <c r="C1430" s="230" t="s">
        <v>5854</v>
      </c>
      <c r="D1430" s="230">
        <v>2014.0323000000001</v>
      </c>
      <c r="E1430" s="230" t="s">
        <v>151</v>
      </c>
      <c r="F1430" s="230" t="s">
        <v>2035</v>
      </c>
      <c r="G1430" s="230" t="s">
        <v>2034</v>
      </c>
      <c r="H1430" s="230" t="s">
        <v>2030</v>
      </c>
      <c r="I1430" s="230" t="s">
        <v>165</v>
      </c>
      <c r="J1430" s="230" t="s">
        <v>161</v>
      </c>
      <c r="K1430" s="230" t="s">
        <v>52</v>
      </c>
      <c r="L1430" s="230" t="s">
        <v>2030</v>
      </c>
      <c r="M1430" s="230" t="s">
        <v>6206</v>
      </c>
      <c r="N1430" s="230" t="s">
        <v>52</v>
      </c>
      <c r="Q1430" s="230">
        <f>VLOOKUP(M1430,LocID!$B$2:$I$1995,8, FALSE)</f>
        <v>329</v>
      </c>
    </row>
    <row r="1431" spans="1:17" x14ac:dyDescent="0.25">
      <c r="A1431" s="230" t="s">
        <v>6939</v>
      </c>
      <c r="B1431" s="230">
        <v>229</v>
      </c>
      <c r="C1431" s="230" t="s">
        <v>5854</v>
      </c>
      <c r="D1431" s="230">
        <v>2015.0913</v>
      </c>
      <c r="E1431" s="230" t="s">
        <v>138</v>
      </c>
      <c r="F1431" s="230" t="s">
        <v>3995</v>
      </c>
      <c r="G1431" s="230" t="s">
        <v>3983</v>
      </c>
      <c r="H1431" s="230" t="s">
        <v>3168</v>
      </c>
      <c r="I1431" s="230" t="s">
        <v>198</v>
      </c>
      <c r="J1431" s="230" t="s">
        <v>61</v>
      </c>
      <c r="K1431" s="230" t="s">
        <v>26</v>
      </c>
      <c r="L1431" s="230" t="s">
        <v>3168</v>
      </c>
      <c r="M1431" s="230" t="s">
        <v>6334</v>
      </c>
      <c r="N1431" s="230" t="s">
        <v>26</v>
      </c>
      <c r="Q1431" s="230">
        <f>VLOOKUP(M1431,LocID!$B$2:$I$1995,8, FALSE)</f>
        <v>537</v>
      </c>
    </row>
    <row r="1432" spans="1:17" x14ac:dyDescent="0.25">
      <c r="A1432" s="230" t="s">
        <v>8947</v>
      </c>
      <c r="B1432" s="230">
        <v>2290</v>
      </c>
      <c r="C1432" s="230" t="s">
        <v>5854</v>
      </c>
      <c r="D1432" s="230">
        <v>2014.0331000000001</v>
      </c>
      <c r="E1432" s="230" t="s">
        <v>151</v>
      </c>
      <c r="F1432" s="230" t="s">
        <v>2197</v>
      </c>
      <c r="G1432" s="230" t="s">
        <v>2198</v>
      </c>
      <c r="H1432" s="230" t="s">
        <v>2194</v>
      </c>
      <c r="I1432" s="230" t="s">
        <v>865</v>
      </c>
      <c r="J1432" s="230" t="s">
        <v>220</v>
      </c>
      <c r="K1432" s="230" t="s">
        <v>52</v>
      </c>
      <c r="L1432" s="230" t="s">
        <v>2194</v>
      </c>
      <c r="M1432" s="230" t="s">
        <v>6233</v>
      </c>
      <c r="N1432" s="230" t="s">
        <v>52</v>
      </c>
      <c r="Q1432" s="230">
        <f>VLOOKUP(M1432,LocID!$B$2:$I$1995,8, FALSE)</f>
        <v>358</v>
      </c>
    </row>
    <row r="1433" spans="1:17" x14ac:dyDescent="0.25">
      <c r="A1433" s="230" t="s">
        <v>8948</v>
      </c>
      <c r="B1433" s="230">
        <v>2291</v>
      </c>
      <c r="C1433" s="230" t="s">
        <v>5854</v>
      </c>
      <c r="D1433" s="230">
        <v>2014.0108</v>
      </c>
      <c r="E1433" s="230" t="s">
        <v>151</v>
      </c>
      <c r="F1433" s="230" t="s">
        <v>2589</v>
      </c>
      <c r="G1433" s="230" t="s">
        <v>2487</v>
      </c>
      <c r="H1433" s="230" t="s">
        <v>2414</v>
      </c>
      <c r="I1433" s="230" t="s">
        <v>76</v>
      </c>
      <c r="J1433" s="230" t="s">
        <v>77</v>
      </c>
      <c r="K1433" s="230" t="s">
        <v>23</v>
      </c>
      <c r="L1433" s="230" t="s">
        <v>2414</v>
      </c>
      <c r="M1433" s="230" t="s">
        <v>4518</v>
      </c>
      <c r="N1433" s="230" t="s">
        <v>23</v>
      </c>
      <c r="Q1433" s="230">
        <f>VLOOKUP(M1433,LocID!$B$2:$I$1995,8, FALSE)</f>
        <v>387</v>
      </c>
    </row>
    <row r="1434" spans="1:17" x14ac:dyDescent="0.25">
      <c r="A1434" s="230" t="s">
        <v>8949</v>
      </c>
      <c r="B1434" s="230">
        <v>2292</v>
      </c>
      <c r="C1434" s="230" t="s">
        <v>5854</v>
      </c>
      <c r="D1434" s="230">
        <v>2014.0482999999999</v>
      </c>
      <c r="E1434" s="230" t="s">
        <v>151</v>
      </c>
      <c r="F1434" s="230" t="s">
        <v>602</v>
      </c>
      <c r="G1434" s="230" t="s">
        <v>550</v>
      </c>
      <c r="H1434" s="230" t="s">
        <v>533</v>
      </c>
      <c r="I1434" s="230" t="s">
        <v>49</v>
      </c>
      <c r="J1434" s="230" t="s">
        <v>51</v>
      </c>
      <c r="K1434" s="230" t="s">
        <v>23</v>
      </c>
      <c r="L1434" s="230" t="s">
        <v>533</v>
      </c>
      <c r="M1434" s="230" t="s">
        <v>4499</v>
      </c>
      <c r="N1434" s="230" t="s">
        <v>23</v>
      </c>
      <c r="Q1434" s="230">
        <f>VLOOKUP(M1434,LocID!$B$2:$I$1995,8, FALSE)</f>
        <v>65</v>
      </c>
    </row>
    <row r="1435" spans="1:17" x14ac:dyDescent="0.25">
      <c r="A1435" s="230" t="s">
        <v>8950</v>
      </c>
      <c r="B1435" s="230">
        <v>2294</v>
      </c>
      <c r="C1435" s="230" t="s">
        <v>5854</v>
      </c>
      <c r="D1435" s="230">
        <v>2014.0377000000001</v>
      </c>
      <c r="E1435" s="230" t="s">
        <v>151</v>
      </c>
      <c r="F1435" s="230" t="s">
        <v>1587</v>
      </c>
      <c r="G1435" s="230" t="s">
        <v>1585</v>
      </c>
      <c r="H1435" s="230" t="s">
        <v>1586</v>
      </c>
      <c r="I1435" s="230" t="s">
        <v>165</v>
      </c>
      <c r="J1435" s="230" t="s">
        <v>161</v>
      </c>
      <c r="K1435" s="230" t="s">
        <v>52</v>
      </c>
      <c r="L1435" s="230" t="s">
        <v>1586</v>
      </c>
      <c r="M1435" s="230" t="s">
        <v>6127</v>
      </c>
      <c r="N1435" s="230" t="s">
        <v>52</v>
      </c>
      <c r="Q1435" s="230">
        <f>VLOOKUP(M1435,LocID!$B$2:$I$1995,8, FALSE)</f>
        <v>249</v>
      </c>
    </row>
    <row r="1436" spans="1:17" x14ac:dyDescent="0.25">
      <c r="A1436" s="230" t="s">
        <v>8951</v>
      </c>
      <c r="B1436" s="230">
        <v>2295</v>
      </c>
      <c r="C1436" s="230" t="s">
        <v>5854</v>
      </c>
      <c r="D1436" s="230">
        <v>2014.0404000000001</v>
      </c>
      <c r="E1436" s="230" t="s">
        <v>151</v>
      </c>
      <c r="F1436" s="230" t="s">
        <v>4128</v>
      </c>
      <c r="G1436" s="230" t="s">
        <v>4129</v>
      </c>
      <c r="H1436" s="230" t="s">
        <v>4130</v>
      </c>
      <c r="I1436" s="230" t="s">
        <v>76</v>
      </c>
      <c r="J1436" s="230" t="s">
        <v>77</v>
      </c>
      <c r="K1436" s="230" t="s">
        <v>98</v>
      </c>
      <c r="L1436" s="230" t="s">
        <v>4130</v>
      </c>
      <c r="M1436" s="230" t="s">
        <v>6411</v>
      </c>
      <c r="N1436" s="230" t="s">
        <v>98</v>
      </c>
      <c r="Q1436" s="230">
        <f>VLOOKUP(M1436,LocID!$B$2:$I$1995,8, FALSE)</f>
        <v>565</v>
      </c>
    </row>
    <row r="1437" spans="1:17" x14ac:dyDescent="0.25">
      <c r="A1437" s="230" t="s">
        <v>8952</v>
      </c>
      <c r="B1437" s="230">
        <v>2296</v>
      </c>
      <c r="C1437" s="230" t="s">
        <v>5854</v>
      </c>
      <c r="D1437" s="230">
        <v>2014.0036</v>
      </c>
      <c r="E1437" s="230" t="s">
        <v>151</v>
      </c>
      <c r="F1437" s="230" t="s">
        <v>2322</v>
      </c>
      <c r="G1437" s="230" t="s">
        <v>2321</v>
      </c>
      <c r="H1437" s="230" t="s">
        <v>2273</v>
      </c>
      <c r="I1437" s="230" t="s">
        <v>107</v>
      </c>
      <c r="J1437" s="230" t="s">
        <v>51</v>
      </c>
      <c r="K1437" s="230" t="s">
        <v>23</v>
      </c>
      <c r="L1437" s="230" t="s">
        <v>2273</v>
      </c>
      <c r="M1437" s="230" t="s">
        <v>4516</v>
      </c>
      <c r="N1437" s="230" t="s">
        <v>23</v>
      </c>
      <c r="Q1437" s="230">
        <f>VLOOKUP(M1437,LocID!$B$2:$I$1995,8, FALSE)</f>
        <v>370</v>
      </c>
    </row>
    <row r="1438" spans="1:17" x14ac:dyDescent="0.25">
      <c r="A1438" s="230" t="s">
        <v>8953</v>
      </c>
      <c r="B1438" s="230">
        <v>2297</v>
      </c>
      <c r="C1438" s="230" t="s">
        <v>5854</v>
      </c>
      <c r="D1438" s="230">
        <v>2014.0295000000001</v>
      </c>
      <c r="E1438" s="230" t="s">
        <v>151</v>
      </c>
      <c r="F1438" s="230" t="s">
        <v>1868</v>
      </c>
      <c r="G1438" s="230" t="s">
        <v>1852</v>
      </c>
      <c r="H1438" s="230" t="s">
        <v>1832</v>
      </c>
      <c r="I1438" s="230" t="s">
        <v>76</v>
      </c>
      <c r="J1438" s="230" t="s">
        <v>77</v>
      </c>
      <c r="K1438" s="230" t="s">
        <v>23</v>
      </c>
      <c r="L1438" s="230" t="s">
        <v>1832</v>
      </c>
      <c r="M1438" s="230" t="s">
        <v>4512</v>
      </c>
      <c r="N1438" s="230" t="s">
        <v>23</v>
      </c>
      <c r="Q1438" s="230">
        <f>VLOOKUP(M1438,LocID!$B$2:$I$1995,8, FALSE)</f>
        <v>300</v>
      </c>
    </row>
    <row r="1439" spans="1:17" x14ac:dyDescent="0.25">
      <c r="A1439" s="230" t="s">
        <v>8954</v>
      </c>
      <c r="B1439" s="230">
        <v>2298</v>
      </c>
      <c r="C1439" s="230" t="s">
        <v>5854</v>
      </c>
      <c r="D1439" s="230">
        <v>2014.0636999999999</v>
      </c>
      <c r="E1439" s="230" t="s">
        <v>151</v>
      </c>
      <c r="F1439" s="230" t="s">
        <v>2130</v>
      </c>
      <c r="G1439" s="230" t="s">
        <v>2120</v>
      </c>
      <c r="H1439" s="230" t="s">
        <v>2118</v>
      </c>
      <c r="I1439" s="230" t="s">
        <v>76</v>
      </c>
      <c r="J1439" s="230" t="s">
        <v>77</v>
      </c>
      <c r="K1439" s="230" t="s">
        <v>26</v>
      </c>
      <c r="L1439" s="230" t="s">
        <v>2118</v>
      </c>
      <c r="M1439" s="230" t="s">
        <v>6221</v>
      </c>
      <c r="N1439" s="230" t="s">
        <v>26</v>
      </c>
      <c r="Q1439" s="230">
        <f>VLOOKUP(M1439,LocID!$B$2:$I$1995,8, FALSE)</f>
        <v>346</v>
      </c>
    </row>
    <row r="1440" spans="1:17" x14ac:dyDescent="0.25">
      <c r="A1440" s="230" t="s">
        <v>8955</v>
      </c>
      <c r="B1440" s="230">
        <v>2299</v>
      </c>
      <c r="C1440" s="230" t="s">
        <v>5854</v>
      </c>
      <c r="D1440" s="230">
        <v>2014.0119999999999</v>
      </c>
      <c r="E1440" s="230" t="s">
        <v>151</v>
      </c>
      <c r="F1440" s="230" t="s">
        <v>999</v>
      </c>
      <c r="G1440" s="230" t="s">
        <v>1000</v>
      </c>
      <c r="H1440" s="230" t="s">
        <v>985</v>
      </c>
      <c r="I1440" s="230" t="s">
        <v>399</v>
      </c>
      <c r="J1440" s="230" t="s">
        <v>51</v>
      </c>
      <c r="K1440" s="230" t="s">
        <v>26</v>
      </c>
      <c r="L1440" s="230" t="s">
        <v>985</v>
      </c>
      <c r="M1440" s="230" t="s">
        <v>6015</v>
      </c>
      <c r="N1440" s="230" t="s">
        <v>26</v>
      </c>
      <c r="Q1440" s="230">
        <f>VLOOKUP(M1440,LocID!$B$2:$I$1995,8, FALSE)</f>
        <v>123</v>
      </c>
    </row>
    <row r="1441" spans="1:17" x14ac:dyDescent="0.25">
      <c r="A1441" s="230" t="s">
        <v>6736</v>
      </c>
      <c r="B1441" s="230">
        <v>23</v>
      </c>
      <c r="C1441" s="230" t="s">
        <v>5854</v>
      </c>
      <c r="D1441" s="230">
        <v>2015.0233000000001</v>
      </c>
      <c r="E1441" s="230" t="s">
        <v>253</v>
      </c>
      <c r="F1441" s="230" t="s">
        <v>2605</v>
      </c>
      <c r="G1441" s="230" t="s">
        <v>2423</v>
      </c>
      <c r="H1441" s="230" t="s">
        <v>2414</v>
      </c>
      <c r="I1441" s="230" t="s">
        <v>76</v>
      </c>
      <c r="J1441" s="230" t="s">
        <v>77</v>
      </c>
      <c r="K1441" s="230" t="s">
        <v>52</v>
      </c>
      <c r="L1441" s="230" t="s">
        <v>2414</v>
      </c>
      <c r="M1441" s="230" t="s">
        <v>4518</v>
      </c>
      <c r="N1441" s="230" t="s">
        <v>52</v>
      </c>
      <c r="Q1441" s="230">
        <f>VLOOKUP(M1441,LocID!$B$2:$I$1995,8, FALSE)</f>
        <v>387</v>
      </c>
    </row>
    <row r="1442" spans="1:17" x14ac:dyDescent="0.25">
      <c r="A1442" s="230" t="s">
        <v>6940</v>
      </c>
      <c r="B1442" s="230">
        <v>230</v>
      </c>
      <c r="C1442" s="230" t="s">
        <v>5854</v>
      </c>
      <c r="D1442" s="230">
        <v>2015.0985000000001</v>
      </c>
      <c r="E1442" s="230" t="s">
        <v>138</v>
      </c>
      <c r="F1442" s="230" t="s">
        <v>923</v>
      </c>
      <c r="G1442" s="230" t="s">
        <v>924</v>
      </c>
      <c r="H1442" s="230" t="s">
        <v>922</v>
      </c>
      <c r="I1442" s="230" t="s">
        <v>60</v>
      </c>
      <c r="J1442" s="230" t="s">
        <v>61</v>
      </c>
      <c r="K1442" s="230" t="s">
        <v>188</v>
      </c>
      <c r="L1442" s="230" t="s">
        <v>922</v>
      </c>
      <c r="M1442" s="230" t="s">
        <v>6001</v>
      </c>
      <c r="N1442" s="230" t="s">
        <v>188</v>
      </c>
      <c r="Q1442" s="230">
        <f>VLOOKUP(M1442,LocID!$B$2:$I$1995,8, FALSE)</f>
        <v>109</v>
      </c>
    </row>
    <row r="1443" spans="1:17" x14ac:dyDescent="0.25">
      <c r="A1443" s="230" t="s">
        <v>8956</v>
      </c>
      <c r="B1443" s="230">
        <v>2300</v>
      </c>
      <c r="C1443" s="230" t="s">
        <v>5854</v>
      </c>
      <c r="D1443" s="230">
        <v>2014.0608</v>
      </c>
      <c r="E1443" s="230" t="s">
        <v>151</v>
      </c>
      <c r="F1443" s="230" t="s">
        <v>3487</v>
      </c>
      <c r="G1443" s="230" t="s">
        <v>3488</v>
      </c>
      <c r="H1443" s="230" t="s">
        <v>3294</v>
      </c>
      <c r="I1443" s="230" t="s">
        <v>76</v>
      </c>
      <c r="J1443" s="230" t="s">
        <v>77</v>
      </c>
      <c r="K1443" s="230" t="s">
        <v>26</v>
      </c>
      <c r="L1443" s="230" t="s">
        <v>3294</v>
      </c>
      <c r="M1443" s="230" t="s">
        <v>4526</v>
      </c>
      <c r="N1443" s="230" t="s">
        <v>26</v>
      </c>
      <c r="Q1443" s="230">
        <f>VLOOKUP(M1443,LocID!$B$2:$I$1995,8, FALSE)</f>
        <v>489</v>
      </c>
    </row>
    <row r="1444" spans="1:17" x14ac:dyDescent="0.25">
      <c r="A1444" s="230" t="s">
        <v>8957</v>
      </c>
      <c r="B1444" s="230">
        <v>2301</v>
      </c>
      <c r="C1444" s="230" t="s">
        <v>5854</v>
      </c>
      <c r="D1444" s="230">
        <v>2014.0291</v>
      </c>
      <c r="E1444" s="230" t="s">
        <v>151</v>
      </c>
      <c r="F1444" s="230" t="s">
        <v>3489</v>
      </c>
      <c r="G1444" s="230" t="s">
        <v>3442</v>
      </c>
      <c r="H1444" s="230" t="s">
        <v>3294</v>
      </c>
      <c r="I1444" s="230" t="s">
        <v>76</v>
      </c>
      <c r="J1444" s="230" t="s">
        <v>77</v>
      </c>
      <c r="K1444" s="230" t="s">
        <v>23</v>
      </c>
      <c r="L1444" s="230" t="s">
        <v>3294</v>
      </c>
      <c r="M1444" s="230" t="s">
        <v>4526</v>
      </c>
      <c r="N1444" s="230" t="s">
        <v>23</v>
      </c>
      <c r="Q1444" s="230">
        <f>VLOOKUP(M1444,LocID!$B$2:$I$1995,8, FALSE)</f>
        <v>489</v>
      </c>
    </row>
    <row r="1445" spans="1:17" x14ac:dyDescent="0.25">
      <c r="A1445" s="230" t="s">
        <v>8958</v>
      </c>
      <c r="B1445" s="230">
        <v>2302</v>
      </c>
      <c r="C1445" s="230" t="s">
        <v>5854</v>
      </c>
      <c r="D1445" s="230">
        <v>2013.1178</v>
      </c>
      <c r="E1445" s="230" t="s">
        <v>151</v>
      </c>
      <c r="F1445" s="230" t="s">
        <v>3959</v>
      </c>
      <c r="G1445" s="230" t="s">
        <v>3953</v>
      </c>
      <c r="H1445" s="230" t="s">
        <v>3947</v>
      </c>
      <c r="I1445" s="230" t="s">
        <v>49</v>
      </c>
      <c r="J1445" s="230" t="s">
        <v>51</v>
      </c>
      <c r="K1445" s="230" t="s">
        <v>98</v>
      </c>
      <c r="L1445" s="230" t="s">
        <v>3947</v>
      </c>
      <c r="M1445" s="230" t="s">
        <v>6380</v>
      </c>
      <c r="N1445" s="230" t="s">
        <v>98</v>
      </c>
      <c r="P1445" s="230" t="s">
        <v>3960</v>
      </c>
      <c r="Q1445" s="230">
        <f>VLOOKUP(M1445,LocID!$B$2:$I$1995,8, FALSE)</f>
        <v>531</v>
      </c>
    </row>
    <row r="1446" spans="1:17" x14ac:dyDescent="0.25">
      <c r="A1446" s="230" t="s">
        <v>8959</v>
      </c>
      <c r="B1446" s="230">
        <v>2303</v>
      </c>
      <c r="C1446" s="230" t="s">
        <v>5854</v>
      </c>
      <c r="D1446" s="230">
        <v>2014.0234</v>
      </c>
      <c r="E1446" s="230" t="s">
        <v>151</v>
      </c>
      <c r="F1446" s="230" t="s">
        <v>3085</v>
      </c>
      <c r="G1446" s="230" t="s">
        <v>3086</v>
      </c>
      <c r="H1446" s="230" t="s">
        <v>3087</v>
      </c>
      <c r="I1446" s="230" t="s">
        <v>841</v>
      </c>
      <c r="J1446" s="230" t="s">
        <v>161</v>
      </c>
      <c r="K1446" s="230" t="s">
        <v>52</v>
      </c>
      <c r="L1446" s="230" t="s">
        <v>3087</v>
      </c>
      <c r="M1446" s="230" t="s">
        <v>6323</v>
      </c>
      <c r="N1446" s="230" t="s">
        <v>52</v>
      </c>
      <c r="O1446" s="230">
        <v>1</v>
      </c>
      <c r="Q1446" s="230">
        <f>VLOOKUP(M1446,LocID!$B$2:$I$1995,8, FALSE)</f>
        <v>462</v>
      </c>
    </row>
    <row r="1447" spans="1:17" x14ac:dyDescent="0.25">
      <c r="A1447" s="230" t="s">
        <v>8959</v>
      </c>
      <c r="B1447" s="230">
        <v>2303</v>
      </c>
      <c r="C1447" s="230" t="s">
        <v>5854</v>
      </c>
      <c r="D1447" s="230">
        <v>2014.0234</v>
      </c>
      <c r="E1447" s="230" t="s">
        <v>151</v>
      </c>
      <c r="F1447" s="230" t="s">
        <v>3085</v>
      </c>
      <c r="G1447" s="230" t="s">
        <v>3086</v>
      </c>
      <c r="H1447" s="230" t="s">
        <v>3087</v>
      </c>
      <c r="I1447" s="230" t="s">
        <v>841</v>
      </c>
      <c r="J1447" s="230" t="s">
        <v>161</v>
      </c>
      <c r="K1447" s="230" t="s">
        <v>52</v>
      </c>
      <c r="L1447" s="230" t="s">
        <v>3087</v>
      </c>
      <c r="M1447" s="230" t="s">
        <v>6323</v>
      </c>
      <c r="N1447" s="230" t="s">
        <v>98</v>
      </c>
      <c r="O1447" s="230">
        <v>2</v>
      </c>
      <c r="Q1447" s="230">
        <f>VLOOKUP(M1447,LocID!$B$2:$I$1995,8, FALSE)</f>
        <v>462</v>
      </c>
    </row>
    <row r="1448" spans="1:17" x14ac:dyDescent="0.25">
      <c r="A1448" s="230" t="s">
        <v>8960</v>
      </c>
      <c r="B1448" s="230">
        <v>2304</v>
      </c>
      <c r="C1448" s="230" t="s">
        <v>5854</v>
      </c>
      <c r="D1448" s="230">
        <v>2014.027</v>
      </c>
      <c r="E1448" s="230" t="s">
        <v>151</v>
      </c>
      <c r="F1448" s="230" t="s">
        <v>980</v>
      </c>
      <c r="G1448" s="230" t="s">
        <v>977</v>
      </c>
      <c r="H1448" s="230" t="s">
        <v>973</v>
      </c>
      <c r="I1448" s="230" t="s">
        <v>60</v>
      </c>
      <c r="J1448" s="230" t="s">
        <v>61</v>
      </c>
      <c r="K1448" s="230" t="s">
        <v>23</v>
      </c>
      <c r="L1448" s="230" t="s">
        <v>973</v>
      </c>
      <c r="M1448" s="230" t="s">
        <v>6012</v>
      </c>
      <c r="N1448" s="230" t="s">
        <v>23</v>
      </c>
      <c r="Q1448" s="230">
        <f>VLOOKUP(M1448,LocID!$B$2:$I$1995,8, FALSE)</f>
        <v>120</v>
      </c>
    </row>
    <row r="1449" spans="1:17" x14ac:dyDescent="0.25">
      <c r="A1449" s="230" t="s">
        <v>8961</v>
      </c>
      <c r="B1449" s="230">
        <v>2305</v>
      </c>
      <c r="C1449" s="230" t="s">
        <v>5854</v>
      </c>
      <c r="D1449" s="230">
        <v>2013.1043</v>
      </c>
      <c r="E1449" s="230" t="s">
        <v>151</v>
      </c>
      <c r="F1449" s="230" t="s">
        <v>3072</v>
      </c>
      <c r="G1449" s="230" t="s">
        <v>3067</v>
      </c>
      <c r="H1449" s="230" t="s">
        <v>3068</v>
      </c>
      <c r="I1449" s="230" t="s">
        <v>198</v>
      </c>
      <c r="J1449" s="230" t="s">
        <v>61</v>
      </c>
      <c r="K1449" s="230" t="s">
        <v>23</v>
      </c>
      <c r="L1449" s="230" t="s">
        <v>3068</v>
      </c>
      <c r="M1449" s="230" t="s">
        <v>4522</v>
      </c>
      <c r="N1449" s="230" t="s">
        <v>23</v>
      </c>
      <c r="Q1449" s="230">
        <f>VLOOKUP(M1449,LocID!$B$2:$I$1995,8, FALSE)</f>
        <v>460</v>
      </c>
    </row>
    <row r="1450" spans="1:17" x14ac:dyDescent="0.25">
      <c r="A1450" s="230" t="s">
        <v>8962</v>
      </c>
      <c r="B1450" s="230">
        <v>2306</v>
      </c>
      <c r="C1450" s="230" t="s">
        <v>5854</v>
      </c>
      <c r="D1450" s="230">
        <v>2013.1043999999999</v>
      </c>
      <c r="E1450" s="230" t="s">
        <v>151</v>
      </c>
      <c r="F1450" s="230" t="s">
        <v>3073</v>
      </c>
      <c r="G1450" s="230" t="s">
        <v>3074</v>
      </c>
      <c r="H1450" s="230" t="s">
        <v>3068</v>
      </c>
      <c r="I1450" s="230" t="s">
        <v>198</v>
      </c>
      <c r="J1450" s="230" t="s">
        <v>61</v>
      </c>
      <c r="K1450" s="230" t="s">
        <v>23</v>
      </c>
      <c r="L1450" s="230" t="s">
        <v>3068</v>
      </c>
      <c r="M1450" s="230" t="s">
        <v>4522</v>
      </c>
      <c r="N1450" s="230" t="s">
        <v>23</v>
      </c>
      <c r="Q1450" s="230">
        <f>VLOOKUP(M1450,LocID!$B$2:$I$1995,8, FALSE)</f>
        <v>460</v>
      </c>
    </row>
    <row r="1451" spans="1:17" x14ac:dyDescent="0.25">
      <c r="A1451" s="230" t="s">
        <v>8963</v>
      </c>
      <c r="B1451" s="230">
        <v>2308</v>
      </c>
      <c r="C1451" s="230" t="s">
        <v>5854</v>
      </c>
      <c r="D1451" s="230">
        <v>2014.0626999999999</v>
      </c>
      <c r="E1451" s="230" t="s">
        <v>151</v>
      </c>
      <c r="F1451" s="230" t="s">
        <v>3257</v>
      </c>
      <c r="G1451" s="230" t="s">
        <v>3244</v>
      </c>
      <c r="H1451" s="230" t="s">
        <v>3240</v>
      </c>
      <c r="I1451" s="230" t="s">
        <v>76</v>
      </c>
      <c r="J1451" s="230" t="s">
        <v>77</v>
      </c>
      <c r="K1451" s="230" t="s">
        <v>98</v>
      </c>
      <c r="L1451" s="230" t="s">
        <v>3240</v>
      </c>
      <c r="M1451" s="230" t="s">
        <v>6342</v>
      </c>
      <c r="N1451" s="230" t="s">
        <v>98</v>
      </c>
      <c r="Q1451" s="230">
        <f>VLOOKUP(M1451,LocID!$B$2:$I$1995,8, FALSE)</f>
        <v>485</v>
      </c>
    </row>
    <row r="1452" spans="1:17" x14ac:dyDescent="0.25">
      <c r="A1452" s="230" t="s">
        <v>8964</v>
      </c>
      <c r="B1452" s="230">
        <v>2309</v>
      </c>
      <c r="C1452" s="230" t="s">
        <v>5854</v>
      </c>
      <c r="D1452" s="230">
        <v>2014.0563999999999</v>
      </c>
      <c r="E1452" s="230" t="s">
        <v>151</v>
      </c>
      <c r="F1452" s="230" t="s">
        <v>3258</v>
      </c>
      <c r="G1452" s="230" t="s">
        <v>3242</v>
      </c>
      <c r="H1452" s="230" t="s">
        <v>3240</v>
      </c>
      <c r="I1452" s="230" t="s">
        <v>76</v>
      </c>
      <c r="J1452" s="230" t="s">
        <v>77</v>
      </c>
      <c r="K1452" s="230" t="s">
        <v>26</v>
      </c>
      <c r="L1452" s="230" t="s">
        <v>3240</v>
      </c>
      <c r="M1452" s="230" t="s">
        <v>6342</v>
      </c>
      <c r="N1452" s="230" t="s">
        <v>26</v>
      </c>
      <c r="Q1452" s="230">
        <f>VLOOKUP(M1452,LocID!$B$2:$I$1995,8, FALSE)</f>
        <v>485</v>
      </c>
    </row>
    <row r="1453" spans="1:17" x14ac:dyDescent="0.25">
      <c r="A1453" s="230" t="s">
        <v>6941</v>
      </c>
      <c r="B1453" s="230">
        <v>231</v>
      </c>
      <c r="C1453" s="230" t="s">
        <v>5854</v>
      </c>
      <c r="D1453" s="230">
        <v>2015.0992000000001</v>
      </c>
      <c r="E1453" s="230" t="s">
        <v>138</v>
      </c>
      <c r="F1453" s="230" t="s">
        <v>1201</v>
      </c>
      <c r="G1453" s="230" t="s">
        <v>1202</v>
      </c>
      <c r="H1453" s="230" t="s">
        <v>1194</v>
      </c>
      <c r="I1453" s="230" t="s">
        <v>76</v>
      </c>
      <c r="J1453" s="230" t="s">
        <v>77</v>
      </c>
      <c r="K1453" s="230" t="s">
        <v>1096</v>
      </c>
      <c r="L1453" s="230" t="s">
        <v>1194</v>
      </c>
      <c r="M1453" s="230" t="s">
        <v>4504</v>
      </c>
      <c r="N1453" s="230" t="s">
        <v>23</v>
      </c>
      <c r="O1453" s="230">
        <v>1</v>
      </c>
      <c r="Q1453" s="230">
        <f>VLOOKUP(M1453,LocID!$B$2:$I$1995,8, FALSE)</f>
        <v>167</v>
      </c>
    </row>
    <row r="1454" spans="1:17" x14ac:dyDescent="0.25">
      <c r="A1454" s="230" t="s">
        <v>6941</v>
      </c>
      <c r="B1454" s="230">
        <v>231</v>
      </c>
      <c r="C1454" s="230" t="s">
        <v>5854</v>
      </c>
      <c r="D1454" s="230">
        <v>2015.0992000000001</v>
      </c>
      <c r="E1454" s="230" t="s">
        <v>138</v>
      </c>
      <c r="F1454" s="230" t="s">
        <v>1201</v>
      </c>
      <c r="G1454" s="230" t="s">
        <v>1202</v>
      </c>
      <c r="H1454" s="230" t="s">
        <v>1194</v>
      </c>
      <c r="I1454" s="230" t="s">
        <v>76</v>
      </c>
      <c r="J1454" s="230" t="s">
        <v>77</v>
      </c>
      <c r="K1454" s="230" t="s">
        <v>1096</v>
      </c>
      <c r="L1454" s="230" t="s">
        <v>1194</v>
      </c>
      <c r="M1454" s="230" t="s">
        <v>4504</v>
      </c>
      <c r="N1454" s="230" t="s">
        <v>26</v>
      </c>
      <c r="O1454" s="230">
        <v>2</v>
      </c>
      <c r="Q1454" s="230">
        <f>VLOOKUP(M1454,LocID!$B$2:$I$1995,8, FALSE)</f>
        <v>167</v>
      </c>
    </row>
    <row r="1455" spans="1:17" x14ac:dyDescent="0.25">
      <c r="A1455" s="230" t="s">
        <v>8965</v>
      </c>
      <c r="B1455" s="230">
        <v>2310</v>
      </c>
      <c r="C1455" s="230" t="s">
        <v>5854</v>
      </c>
      <c r="D1455" s="230">
        <v>2013.1107999999999</v>
      </c>
      <c r="E1455" s="230" t="s">
        <v>151</v>
      </c>
      <c r="F1455" s="230" t="s">
        <v>3289</v>
      </c>
      <c r="G1455" s="230" t="s">
        <v>3290</v>
      </c>
      <c r="H1455" s="230" t="s">
        <v>3291</v>
      </c>
      <c r="I1455" s="230" t="s">
        <v>76</v>
      </c>
      <c r="J1455" s="230" t="s">
        <v>77</v>
      </c>
      <c r="K1455" s="230" t="s">
        <v>23</v>
      </c>
      <c r="L1455" s="230" t="s">
        <v>3291</v>
      </c>
      <c r="M1455" s="230" t="s">
        <v>6345</v>
      </c>
      <c r="N1455" s="230" t="s">
        <v>23</v>
      </c>
      <c r="Q1455" s="230">
        <f>VLOOKUP(M1455,LocID!$B$2:$I$1995,8, FALSE)</f>
        <v>488</v>
      </c>
    </row>
    <row r="1456" spans="1:17" x14ac:dyDescent="0.25">
      <c r="A1456" s="230" t="s">
        <v>8966</v>
      </c>
      <c r="B1456" s="230">
        <v>2311</v>
      </c>
      <c r="C1456" s="230" t="s">
        <v>5854</v>
      </c>
      <c r="D1456" s="230">
        <v>2013.0952</v>
      </c>
      <c r="E1456" s="230" t="s">
        <v>151</v>
      </c>
      <c r="F1456" s="230" t="s">
        <v>3490</v>
      </c>
      <c r="G1456" s="230" t="s">
        <v>3491</v>
      </c>
      <c r="H1456" s="230" t="s">
        <v>3294</v>
      </c>
      <c r="I1456" s="230" t="s">
        <v>76</v>
      </c>
      <c r="J1456" s="230" t="s">
        <v>77</v>
      </c>
      <c r="K1456" s="230" t="s">
        <v>23</v>
      </c>
      <c r="L1456" s="230" t="s">
        <v>3294</v>
      </c>
      <c r="M1456" s="230" t="s">
        <v>4526</v>
      </c>
      <c r="N1456" s="230" t="s">
        <v>23</v>
      </c>
      <c r="Q1456" s="230">
        <f>VLOOKUP(M1456,LocID!$B$2:$I$1995,8, FALSE)</f>
        <v>489</v>
      </c>
    </row>
    <row r="1457" spans="1:17" x14ac:dyDescent="0.25">
      <c r="A1457" s="230" t="s">
        <v>8967</v>
      </c>
      <c r="B1457" s="230">
        <v>2312</v>
      </c>
      <c r="C1457" s="230" t="s">
        <v>5854</v>
      </c>
      <c r="D1457" s="230">
        <v>2014.0468000000001</v>
      </c>
      <c r="E1457" s="230" t="s">
        <v>151</v>
      </c>
      <c r="F1457" s="230" t="s">
        <v>3492</v>
      </c>
      <c r="G1457" s="230" t="s">
        <v>3334</v>
      </c>
      <c r="H1457" s="230" t="s">
        <v>3294</v>
      </c>
      <c r="I1457" s="230" t="s">
        <v>76</v>
      </c>
      <c r="J1457" s="230" t="s">
        <v>77</v>
      </c>
      <c r="K1457" s="230" t="s">
        <v>23</v>
      </c>
      <c r="L1457" s="230" t="s">
        <v>3294</v>
      </c>
      <c r="M1457" s="230" t="s">
        <v>4526</v>
      </c>
      <c r="N1457" s="230" t="s">
        <v>23</v>
      </c>
      <c r="Q1457" s="230">
        <f>VLOOKUP(M1457,LocID!$B$2:$I$1995,8, FALSE)</f>
        <v>489</v>
      </c>
    </row>
    <row r="1458" spans="1:17" x14ac:dyDescent="0.25">
      <c r="A1458" s="230" t="s">
        <v>8968</v>
      </c>
      <c r="B1458" s="230">
        <v>2313</v>
      </c>
      <c r="C1458" s="230" t="s">
        <v>5854</v>
      </c>
      <c r="D1458" s="230">
        <v>2014.0607</v>
      </c>
      <c r="E1458" s="230" t="s">
        <v>151</v>
      </c>
      <c r="F1458" s="230" t="s">
        <v>4021</v>
      </c>
      <c r="G1458" s="230" t="s">
        <v>4020</v>
      </c>
      <c r="H1458" s="230" t="s">
        <v>4014</v>
      </c>
      <c r="I1458" s="230" t="s">
        <v>76</v>
      </c>
      <c r="J1458" s="230" t="s">
        <v>77</v>
      </c>
      <c r="K1458" s="230" t="s">
        <v>98</v>
      </c>
      <c r="L1458" s="230" t="s">
        <v>4014</v>
      </c>
      <c r="M1458" s="230" t="s">
        <v>6388</v>
      </c>
      <c r="N1458" s="230" t="s">
        <v>98</v>
      </c>
      <c r="Q1458" s="230">
        <f>VLOOKUP(M1458,LocID!$B$2:$I$1995,8, FALSE)</f>
        <v>541</v>
      </c>
    </row>
    <row r="1459" spans="1:17" x14ac:dyDescent="0.25">
      <c r="A1459" s="230" t="s">
        <v>8969</v>
      </c>
      <c r="B1459" s="230">
        <v>2314</v>
      </c>
      <c r="C1459" s="230" t="s">
        <v>5854</v>
      </c>
      <c r="D1459" s="230">
        <v>2014.0402999999999</v>
      </c>
      <c r="E1459" s="230" t="s">
        <v>151</v>
      </c>
      <c r="F1459" s="230" t="s">
        <v>3616</v>
      </c>
      <c r="G1459" s="230" t="s">
        <v>3617</v>
      </c>
      <c r="H1459" s="230" t="s">
        <v>3586</v>
      </c>
      <c r="I1459" s="230" t="s">
        <v>76</v>
      </c>
      <c r="J1459" s="230" t="s">
        <v>77</v>
      </c>
      <c r="K1459" s="230" t="s">
        <v>23</v>
      </c>
      <c r="L1459" s="230" t="s">
        <v>3586</v>
      </c>
      <c r="M1459" s="230" t="s">
        <v>6352</v>
      </c>
      <c r="N1459" s="230" t="s">
        <v>23</v>
      </c>
      <c r="Q1459" s="230">
        <f>VLOOKUP(M1459,LocID!$B$2:$I$1995,8, FALSE)</f>
        <v>495</v>
      </c>
    </row>
    <row r="1460" spans="1:17" x14ac:dyDescent="0.25">
      <c r="A1460" s="230" t="s">
        <v>8970</v>
      </c>
      <c r="B1460" s="230">
        <v>2316</v>
      </c>
      <c r="C1460" s="230" t="s">
        <v>5854</v>
      </c>
      <c r="D1460" s="230">
        <v>2014.0628999999999</v>
      </c>
      <c r="E1460" s="230" t="s">
        <v>151</v>
      </c>
      <c r="F1460" s="230" t="s">
        <v>3618</v>
      </c>
      <c r="G1460" s="230" t="s">
        <v>3585</v>
      </c>
      <c r="H1460" s="230" t="s">
        <v>3586</v>
      </c>
      <c r="I1460" s="230" t="s">
        <v>76</v>
      </c>
      <c r="J1460" s="230" t="s">
        <v>77</v>
      </c>
      <c r="K1460" s="230" t="s">
        <v>26</v>
      </c>
      <c r="L1460" s="230" t="s">
        <v>3586</v>
      </c>
      <c r="M1460" s="230" t="s">
        <v>6352</v>
      </c>
      <c r="N1460" s="230" t="s">
        <v>26</v>
      </c>
      <c r="Q1460" s="230">
        <f>VLOOKUP(M1460,LocID!$B$2:$I$1995,8, FALSE)</f>
        <v>495</v>
      </c>
    </row>
    <row r="1461" spans="1:17" x14ac:dyDescent="0.25">
      <c r="A1461" s="230" t="s">
        <v>8971</v>
      </c>
      <c r="B1461" s="230">
        <v>2317</v>
      </c>
      <c r="C1461" s="230" t="s">
        <v>5854</v>
      </c>
      <c r="D1461" s="230">
        <v>2013.1132</v>
      </c>
      <c r="E1461" s="230" t="s">
        <v>151</v>
      </c>
      <c r="F1461" s="230" t="s">
        <v>3283</v>
      </c>
      <c r="G1461" s="230" t="s">
        <v>3284</v>
      </c>
      <c r="H1461" s="230" t="s">
        <v>3272</v>
      </c>
      <c r="I1461" s="230" t="s">
        <v>76</v>
      </c>
      <c r="J1461" s="230" t="s">
        <v>77</v>
      </c>
      <c r="K1461" s="230" t="s">
        <v>52</v>
      </c>
      <c r="L1461" s="230" t="s">
        <v>3272</v>
      </c>
      <c r="M1461" s="230" t="s">
        <v>6344</v>
      </c>
      <c r="N1461" s="230" t="s">
        <v>52</v>
      </c>
      <c r="Q1461" s="230">
        <f>VLOOKUP(M1461,LocID!$B$2:$I$1995,8, FALSE)</f>
        <v>487</v>
      </c>
    </row>
    <row r="1462" spans="1:17" x14ac:dyDescent="0.25">
      <c r="A1462" s="230" t="s">
        <v>8972</v>
      </c>
      <c r="B1462" s="230">
        <v>2319</v>
      </c>
      <c r="C1462" s="230" t="s">
        <v>5854</v>
      </c>
      <c r="D1462" s="230">
        <v>2014.0043000000001</v>
      </c>
      <c r="E1462" s="230" t="s">
        <v>151</v>
      </c>
      <c r="F1462" s="230" t="s">
        <v>3836</v>
      </c>
      <c r="G1462" s="230" t="s">
        <v>3759</v>
      </c>
      <c r="H1462" s="230" t="s">
        <v>3750</v>
      </c>
      <c r="I1462" s="230" t="s">
        <v>261</v>
      </c>
      <c r="J1462" s="230" t="s">
        <v>123</v>
      </c>
      <c r="K1462" s="230" t="s">
        <v>52</v>
      </c>
      <c r="L1462" s="230" t="s">
        <v>3750</v>
      </c>
      <c r="M1462" s="230" t="s">
        <v>4530</v>
      </c>
      <c r="N1462" s="230" t="s">
        <v>52</v>
      </c>
      <c r="Q1462" s="230">
        <f>VLOOKUP(M1462,LocID!$B$2:$I$1995,8, FALSE)</f>
        <v>513</v>
      </c>
    </row>
    <row r="1463" spans="1:17" x14ac:dyDescent="0.25">
      <c r="A1463" s="230" t="s">
        <v>6942</v>
      </c>
      <c r="B1463" s="230">
        <v>232</v>
      </c>
      <c r="C1463" s="230" t="s">
        <v>5854</v>
      </c>
      <c r="D1463" s="230">
        <v>2015.1133</v>
      </c>
      <c r="E1463" s="230" t="s">
        <v>138</v>
      </c>
      <c r="F1463" s="230" t="s">
        <v>638</v>
      </c>
      <c r="G1463" s="230" t="s">
        <v>606</v>
      </c>
      <c r="H1463" s="230" t="s">
        <v>533</v>
      </c>
      <c r="I1463" s="230" t="s">
        <v>49</v>
      </c>
      <c r="J1463" s="230" t="s">
        <v>51</v>
      </c>
      <c r="K1463" s="230" t="s">
        <v>98</v>
      </c>
      <c r="L1463" s="230" t="s">
        <v>533</v>
      </c>
      <c r="M1463" s="230" t="s">
        <v>4499</v>
      </c>
      <c r="N1463" s="230" t="s">
        <v>98</v>
      </c>
      <c r="Q1463" s="230">
        <f>VLOOKUP(M1463,LocID!$B$2:$I$1995,8, FALSE)</f>
        <v>65</v>
      </c>
    </row>
    <row r="1464" spans="1:17" x14ac:dyDescent="0.25">
      <c r="A1464" s="230" t="s">
        <v>8973</v>
      </c>
      <c r="B1464" s="230">
        <v>2320</v>
      </c>
      <c r="C1464" s="230" t="s">
        <v>5854</v>
      </c>
      <c r="D1464" s="230">
        <v>2014.0420999999999</v>
      </c>
      <c r="E1464" s="230" t="s">
        <v>151</v>
      </c>
      <c r="F1464" s="230" t="s">
        <v>3837</v>
      </c>
      <c r="G1464" s="230" t="s">
        <v>3759</v>
      </c>
      <c r="H1464" s="230" t="s">
        <v>3750</v>
      </c>
      <c r="I1464" s="230" t="s">
        <v>261</v>
      </c>
      <c r="J1464" s="230" t="s">
        <v>123</v>
      </c>
      <c r="K1464" s="230" t="s">
        <v>26</v>
      </c>
      <c r="L1464" s="230" t="s">
        <v>3750</v>
      </c>
      <c r="M1464" s="230" t="s">
        <v>4530</v>
      </c>
      <c r="N1464" s="230" t="s">
        <v>26</v>
      </c>
      <c r="Q1464" s="230">
        <f>VLOOKUP(M1464,LocID!$B$2:$I$1995,8, FALSE)</f>
        <v>513</v>
      </c>
    </row>
    <row r="1465" spans="1:17" x14ac:dyDescent="0.25">
      <c r="A1465" s="230" t="s">
        <v>8974</v>
      </c>
      <c r="B1465" s="230">
        <v>2321</v>
      </c>
      <c r="C1465" s="230" t="s">
        <v>5854</v>
      </c>
      <c r="D1465" s="230">
        <v>2014.0465999999999</v>
      </c>
      <c r="E1465" s="230" t="s">
        <v>151</v>
      </c>
      <c r="F1465" s="230" t="s">
        <v>1469</v>
      </c>
      <c r="G1465" s="230" t="s">
        <v>1470</v>
      </c>
      <c r="H1465" s="230" t="s">
        <v>1471</v>
      </c>
      <c r="I1465" s="230" t="s">
        <v>501</v>
      </c>
      <c r="J1465" s="230" t="s">
        <v>245</v>
      </c>
      <c r="K1465" s="230" t="s">
        <v>52</v>
      </c>
      <c r="L1465" s="230" t="s">
        <v>1471</v>
      </c>
      <c r="M1465" s="230" t="s">
        <v>6108</v>
      </c>
      <c r="N1465" s="230" t="s">
        <v>52</v>
      </c>
      <c r="Q1465" s="230">
        <f>VLOOKUP(M1465,LocID!$B$2:$I$1995,8, FALSE)</f>
        <v>227</v>
      </c>
    </row>
    <row r="1466" spans="1:17" x14ac:dyDescent="0.25">
      <c r="A1466" s="230" t="s">
        <v>8975</v>
      </c>
      <c r="B1466" s="230">
        <v>2323</v>
      </c>
      <c r="C1466" s="230" t="s">
        <v>5854</v>
      </c>
      <c r="D1466" s="230">
        <v>2014.0365999999999</v>
      </c>
      <c r="E1466" s="230" t="s">
        <v>151</v>
      </c>
      <c r="F1466" s="230" t="s">
        <v>1205</v>
      </c>
      <c r="G1466" s="230" t="s">
        <v>1206</v>
      </c>
      <c r="H1466" s="230" t="s">
        <v>1207</v>
      </c>
      <c r="I1466" s="230" t="s">
        <v>874</v>
      </c>
      <c r="J1466" s="230" t="s">
        <v>51</v>
      </c>
      <c r="K1466" s="230" t="s">
        <v>26</v>
      </c>
      <c r="L1466" s="230" t="s">
        <v>1207</v>
      </c>
      <c r="M1466" s="230" t="s">
        <v>6056</v>
      </c>
      <c r="N1466" s="230" t="s">
        <v>26</v>
      </c>
      <c r="O1466" s="230">
        <v>1</v>
      </c>
      <c r="Q1466" s="230">
        <f>VLOOKUP(M1466,LocID!$B$2:$I$1995,8, FALSE)</f>
        <v>168</v>
      </c>
    </row>
    <row r="1467" spans="1:17" x14ac:dyDescent="0.25">
      <c r="A1467" s="230" t="s">
        <v>8975</v>
      </c>
      <c r="B1467" s="230">
        <v>2323</v>
      </c>
      <c r="C1467" s="230" t="s">
        <v>5854</v>
      </c>
      <c r="D1467" s="230">
        <v>2014.0365999999999</v>
      </c>
      <c r="E1467" s="230" t="s">
        <v>151</v>
      </c>
      <c r="F1467" s="230" t="s">
        <v>1205</v>
      </c>
      <c r="G1467" s="230" t="s">
        <v>1206</v>
      </c>
      <c r="H1467" s="230" t="s">
        <v>1207</v>
      </c>
      <c r="I1467" s="230" t="s">
        <v>874</v>
      </c>
      <c r="J1467" s="230" t="s">
        <v>51</v>
      </c>
      <c r="K1467" s="230" t="s">
        <v>26</v>
      </c>
      <c r="L1467" s="230" t="s">
        <v>1207</v>
      </c>
      <c r="M1467" s="230" t="s">
        <v>6056</v>
      </c>
      <c r="N1467" s="230" t="s">
        <v>98</v>
      </c>
      <c r="O1467" s="230">
        <v>2</v>
      </c>
      <c r="Q1467" s="230">
        <f>VLOOKUP(M1467,LocID!$B$2:$I$1995,8, FALSE)</f>
        <v>168</v>
      </c>
    </row>
    <row r="1468" spans="1:17" x14ac:dyDescent="0.25">
      <c r="A1468" s="230" t="s">
        <v>8976</v>
      </c>
      <c r="B1468" s="230">
        <v>2324</v>
      </c>
      <c r="C1468" s="230" t="s">
        <v>5854</v>
      </c>
      <c r="D1468" s="230">
        <v>2013.0947000000001</v>
      </c>
      <c r="E1468" s="230" t="s">
        <v>151</v>
      </c>
      <c r="F1468" s="230" t="s">
        <v>3493</v>
      </c>
      <c r="G1468" s="230" t="s">
        <v>3344</v>
      </c>
      <c r="H1468" s="230" t="s">
        <v>3294</v>
      </c>
      <c r="I1468" s="230" t="s">
        <v>76</v>
      </c>
      <c r="J1468" s="230" t="s">
        <v>77</v>
      </c>
      <c r="K1468" s="230" t="s">
        <v>23</v>
      </c>
      <c r="L1468" s="230" t="s">
        <v>3294</v>
      </c>
      <c r="M1468" s="230" t="s">
        <v>4526</v>
      </c>
      <c r="N1468" s="230" t="s">
        <v>23</v>
      </c>
      <c r="Q1468" s="230">
        <f>VLOOKUP(M1468,LocID!$B$2:$I$1995,8, FALSE)</f>
        <v>489</v>
      </c>
    </row>
    <row r="1469" spans="1:17" x14ac:dyDescent="0.25">
      <c r="A1469" s="230" t="s">
        <v>8977</v>
      </c>
      <c r="B1469" s="230">
        <v>2325</v>
      </c>
      <c r="C1469" s="230" t="s">
        <v>5854</v>
      </c>
      <c r="D1469" s="230">
        <v>2014.0275999999999</v>
      </c>
      <c r="E1469" s="230" t="s">
        <v>151</v>
      </c>
      <c r="F1469" s="230" t="s">
        <v>4075</v>
      </c>
      <c r="G1469" s="230" t="s">
        <v>4076</v>
      </c>
      <c r="H1469" s="230" t="s">
        <v>4077</v>
      </c>
      <c r="I1469" s="230" t="s">
        <v>76</v>
      </c>
      <c r="J1469" s="230" t="s">
        <v>77</v>
      </c>
      <c r="K1469" s="230" t="s">
        <v>52</v>
      </c>
      <c r="L1469" s="230" t="s">
        <v>4077</v>
      </c>
      <c r="M1469" s="230" t="s">
        <v>6400</v>
      </c>
      <c r="N1469" s="230" t="s">
        <v>52</v>
      </c>
      <c r="Q1469" s="230">
        <f>VLOOKUP(M1469,LocID!$B$2:$I$1995,8, FALSE)</f>
        <v>553</v>
      </c>
    </row>
    <row r="1470" spans="1:17" x14ac:dyDescent="0.25">
      <c r="A1470" s="230" t="s">
        <v>8978</v>
      </c>
      <c r="B1470" s="230">
        <v>2326</v>
      </c>
      <c r="C1470" s="230" t="s">
        <v>5854</v>
      </c>
      <c r="D1470" s="230">
        <v>2014.0244</v>
      </c>
      <c r="E1470" s="230" t="s">
        <v>151</v>
      </c>
      <c r="F1470" s="230" t="s">
        <v>3899</v>
      </c>
      <c r="G1470" s="230" t="s">
        <v>3897</v>
      </c>
      <c r="H1470" s="230" t="s">
        <v>3898</v>
      </c>
      <c r="I1470" s="230" t="s">
        <v>76</v>
      </c>
      <c r="J1470" s="230" t="s">
        <v>77</v>
      </c>
      <c r="K1470" s="230" t="s">
        <v>23</v>
      </c>
      <c r="L1470" s="230" t="s">
        <v>3898</v>
      </c>
      <c r="M1470" s="230" t="s">
        <v>6376</v>
      </c>
      <c r="N1470" s="230" t="s">
        <v>23</v>
      </c>
      <c r="Q1470" s="230">
        <f>VLOOKUP(M1470,LocID!$B$2:$I$1995,8, FALSE)</f>
        <v>525</v>
      </c>
    </row>
    <row r="1471" spans="1:17" x14ac:dyDescent="0.25">
      <c r="A1471" s="230" t="s">
        <v>8979</v>
      </c>
      <c r="B1471" s="230">
        <v>2327</v>
      </c>
      <c r="C1471" s="230" t="s">
        <v>5854</v>
      </c>
      <c r="D1471" s="230">
        <v>2014.0059000000001</v>
      </c>
      <c r="E1471" s="230" t="s">
        <v>151</v>
      </c>
      <c r="F1471" s="230" t="s">
        <v>1961</v>
      </c>
      <c r="G1471" s="230" t="s">
        <v>1962</v>
      </c>
      <c r="H1471" s="230" t="s">
        <v>1954</v>
      </c>
      <c r="I1471" s="230" t="s">
        <v>49</v>
      </c>
      <c r="J1471" s="230" t="s">
        <v>51</v>
      </c>
      <c r="K1471" s="230" t="s">
        <v>26</v>
      </c>
      <c r="L1471" s="230" t="s">
        <v>1954</v>
      </c>
      <c r="M1471" s="230" t="s">
        <v>6196</v>
      </c>
      <c r="N1471" s="230" t="s">
        <v>26</v>
      </c>
      <c r="Q1471" s="230">
        <f>VLOOKUP(M1471,LocID!$B$2:$I$1995,8, FALSE)</f>
        <v>320</v>
      </c>
    </row>
    <row r="1472" spans="1:17" x14ac:dyDescent="0.25">
      <c r="A1472" s="230" t="s">
        <v>8980</v>
      </c>
      <c r="B1472" s="230">
        <v>2328</v>
      </c>
      <c r="C1472" s="230" t="s">
        <v>5854</v>
      </c>
      <c r="D1472" s="230">
        <v>2014.0094999999999</v>
      </c>
      <c r="E1472" s="230" t="s">
        <v>151</v>
      </c>
      <c r="F1472" s="230" t="s">
        <v>3159</v>
      </c>
      <c r="G1472" s="230" t="s">
        <v>1072</v>
      </c>
      <c r="H1472" s="230" t="s">
        <v>3123</v>
      </c>
      <c r="I1472" s="230" t="s">
        <v>76</v>
      </c>
      <c r="J1472" s="230" t="s">
        <v>77</v>
      </c>
      <c r="K1472" s="230" t="s">
        <v>26</v>
      </c>
      <c r="L1472" s="230" t="s">
        <v>3123</v>
      </c>
      <c r="M1472" s="230" t="s">
        <v>4524</v>
      </c>
      <c r="N1472" s="230" t="s">
        <v>26</v>
      </c>
      <c r="Q1472" s="230">
        <f>VLOOKUP(M1472,LocID!$B$2:$I$1995,8, FALSE)</f>
        <v>473</v>
      </c>
    </row>
    <row r="1473" spans="1:17" x14ac:dyDescent="0.25">
      <c r="A1473" s="230" t="s">
        <v>8981</v>
      </c>
      <c r="B1473" s="230">
        <v>2329</v>
      </c>
      <c r="C1473" s="230" t="s">
        <v>5854</v>
      </c>
      <c r="D1473" s="230">
        <v>2014.0079000000001</v>
      </c>
      <c r="E1473" s="230" t="s">
        <v>151</v>
      </c>
      <c r="F1473" s="230" t="s">
        <v>3877</v>
      </c>
      <c r="G1473" s="230" t="s">
        <v>3878</v>
      </c>
      <c r="H1473" s="230" t="s">
        <v>3871</v>
      </c>
      <c r="I1473" s="230" t="s">
        <v>49</v>
      </c>
      <c r="J1473" s="230" t="s">
        <v>51</v>
      </c>
      <c r="K1473" s="230" t="s">
        <v>348</v>
      </c>
      <c r="L1473" s="230" t="s">
        <v>3871</v>
      </c>
      <c r="M1473" s="230" t="s">
        <v>4531</v>
      </c>
      <c r="N1473" s="230" t="s">
        <v>188</v>
      </c>
      <c r="O1473" s="230">
        <v>2</v>
      </c>
      <c r="Q1473" s="230">
        <f>VLOOKUP(M1473,LocID!$B$2:$I$1995,8, FALSE)</f>
        <v>520</v>
      </c>
    </row>
    <row r="1474" spans="1:17" x14ac:dyDescent="0.25">
      <c r="A1474" s="230" t="s">
        <v>8981</v>
      </c>
      <c r="B1474" s="230">
        <v>2329</v>
      </c>
      <c r="C1474" s="230" t="s">
        <v>5854</v>
      </c>
      <c r="D1474" s="230">
        <v>2014.0079000000001</v>
      </c>
      <c r="E1474" s="230" t="s">
        <v>151</v>
      </c>
      <c r="F1474" s="230" t="s">
        <v>3877</v>
      </c>
      <c r="G1474" s="230" t="s">
        <v>3878</v>
      </c>
      <c r="H1474" s="230" t="s">
        <v>3871</v>
      </c>
      <c r="I1474" s="230" t="s">
        <v>49</v>
      </c>
      <c r="J1474" s="230" t="s">
        <v>51</v>
      </c>
      <c r="K1474" s="230" t="s">
        <v>348</v>
      </c>
      <c r="L1474" s="230" t="s">
        <v>3871</v>
      </c>
      <c r="M1474" s="230" t="s">
        <v>4531</v>
      </c>
      <c r="N1474" s="230" t="s">
        <v>23</v>
      </c>
      <c r="O1474" s="230">
        <v>1</v>
      </c>
      <c r="Q1474" s="230">
        <f>VLOOKUP(M1474,LocID!$B$2:$I$1995,8, FALSE)</f>
        <v>520</v>
      </c>
    </row>
    <row r="1475" spans="1:17" x14ac:dyDescent="0.25">
      <c r="A1475" s="230" t="s">
        <v>6943</v>
      </c>
      <c r="B1475" s="230">
        <v>233</v>
      </c>
      <c r="C1475" s="230" t="s">
        <v>5854</v>
      </c>
      <c r="D1475" s="230">
        <v>2015.1017999999999</v>
      </c>
      <c r="E1475" s="230" t="s">
        <v>138</v>
      </c>
      <c r="F1475" s="230" t="s">
        <v>2618</v>
      </c>
      <c r="G1475" s="230" t="s">
        <v>2492</v>
      </c>
      <c r="H1475" s="230" t="s">
        <v>2414</v>
      </c>
      <c r="I1475" s="230" t="s">
        <v>76</v>
      </c>
      <c r="J1475" s="230" t="s">
        <v>77</v>
      </c>
      <c r="K1475" s="230" t="s">
        <v>2619</v>
      </c>
      <c r="L1475" s="230" t="s">
        <v>2414</v>
      </c>
      <c r="M1475" s="230" t="s">
        <v>4518</v>
      </c>
      <c r="N1475" s="230" t="s">
        <v>98</v>
      </c>
      <c r="O1475" s="230">
        <v>2</v>
      </c>
      <c r="Q1475" s="230">
        <f>VLOOKUP(M1475,LocID!$B$2:$I$1995,8, FALSE)</f>
        <v>387</v>
      </c>
    </row>
    <row r="1476" spans="1:17" x14ac:dyDescent="0.25">
      <c r="A1476" s="230" t="s">
        <v>6943</v>
      </c>
      <c r="B1476" s="230">
        <v>233</v>
      </c>
      <c r="C1476" s="230" t="s">
        <v>5854</v>
      </c>
      <c r="D1476" s="230">
        <v>2015.1017999999999</v>
      </c>
      <c r="E1476" s="230" t="s">
        <v>138</v>
      </c>
      <c r="F1476" s="230" t="s">
        <v>2618</v>
      </c>
      <c r="G1476" s="230" t="s">
        <v>2492</v>
      </c>
      <c r="H1476" s="230" t="s">
        <v>2414</v>
      </c>
      <c r="I1476" s="230" t="s">
        <v>76</v>
      </c>
      <c r="J1476" s="230" t="s">
        <v>77</v>
      </c>
      <c r="K1476" s="230" t="s">
        <v>2619</v>
      </c>
      <c r="L1476" s="230" t="s">
        <v>2414</v>
      </c>
      <c r="M1476" s="230" t="s">
        <v>4518</v>
      </c>
      <c r="N1476" s="230" t="s">
        <v>52</v>
      </c>
      <c r="O1476" s="230">
        <v>1</v>
      </c>
      <c r="Q1476" s="230">
        <f>VLOOKUP(M1476,LocID!$B$2:$I$1995,8, FALSE)</f>
        <v>387</v>
      </c>
    </row>
    <row r="1477" spans="1:17" x14ac:dyDescent="0.25">
      <c r="A1477" s="230" t="s">
        <v>8982</v>
      </c>
      <c r="B1477" s="230">
        <v>2330</v>
      </c>
      <c r="C1477" s="230" t="s">
        <v>5854</v>
      </c>
      <c r="D1477" s="230">
        <v>2014.0232000000001</v>
      </c>
      <c r="E1477" s="230" t="s">
        <v>151</v>
      </c>
      <c r="F1477" s="230" t="s">
        <v>943</v>
      </c>
      <c r="G1477" s="230" t="s">
        <v>944</v>
      </c>
      <c r="H1477" s="230" t="s">
        <v>936</v>
      </c>
      <c r="I1477" s="230" t="s">
        <v>60</v>
      </c>
      <c r="J1477" s="230" t="s">
        <v>61</v>
      </c>
      <c r="K1477" s="230" t="s">
        <v>23</v>
      </c>
      <c r="L1477" s="230" t="s">
        <v>936</v>
      </c>
      <c r="M1477" s="230" t="s">
        <v>6005</v>
      </c>
      <c r="N1477" s="230" t="s">
        <v>23</v>
      </c>
      <c r="Q1477" s="230">
        <f>VLOOKUP(M1477,LocID!$B$2:$I$1995,8, FALSE)</f>
        <v>113</v>
      </c>
    </row>
    <row r="1478" spans="1:17" x14ac:dyDescent="0.25">
      <c r="A1478" s="230" t="s">
        <v>8983</v>
      </c>
      <c r="B1478" s="230">
        <v>2331</v>
      </c>
      <c r="C1478" s="230" t="s">
        <v>5854</v>
      </c>
      <c r="D1478" s="230">
        <v>2014.0341000000001</v>
      </c>
      <c r="E1478" s="230" t="s">
        <v>151</v>
      </c>
      <c r="F1478" s="230" t="s">
        <v>2590</v>
      </c>
      <c r="G1478" s="230" t="s">
        <v>2492</v>
      </c>
      <c r="H1478" s="230" t="s">
        <v>2414</v>
      </c>
      <c r="I1478" s="230" t="s">
        <v>76</v>
      </c>
      <c r="J1478" s="230" t="s">
        <v>77</v>
      </c>
      <c r="K1478" s="230" t="s">
        <v>23</v>
      </c>
      <c r="L1478" s="230" t="s">
        <v>2414</v>
      </c>
      <c r="M1478" s="230" t="s">
        <v>4518</v>
      </c>
      <c r="N1478" s="230" t="s">
        <v>23</v>
      </c>
      <c r="Q1478" s="230">
        <f>VLOOKUP(M1478,LocID!$B$2:$I$1995,8, FALSE)</f>
        <v>387</v>
      </c>
    </row>
    <row r="1479" spans="1:17" x14ac:dyDescent="0.25">
      <c r="A1479" s="230" t="s">
        <v>8984</v>
      </c>
      <c r="B1479" s="230">
        <v>2332</v>
      </c>
      <c r="C1479" s="230" t="s">
        <v>5854</v>
      </c>
      <c r="D1479" s="230">
        <v>2014.0003999999999</v>
      </c>
      <c r="E1479" s="230" t="s">
        <v>151</v>
      </c>
      <c r="F1479" s="230" t="s">
        <v>152</v>
      </c>
      <c r="G1479" s="230" t="s">
        <v>142</v>
      </c>
      <c r="H1479" s="230" t="s">
        <v>143</v>
      </c>
      <c r="I1479" s="230" t="s">
        <v>144</v>
      </c>
      <c r="J1479" s="230" t="s">
        <v>51</v>
      </c>
      <c r="K1479" s="230" t="s">
        <v>23</v>
      </c>
      <c r="L1479" s="230" t="s">
        <v>143</v>
      </c>
      <c r="M1479" s="230" t="s">
        <v>5908</v>
      </c>
      <c r="N1479" s="230" t="s">
        <v>23</v>
      </c>
      <c r="Q1479" s="230">
        <f>VLOOKUP(M1479,LocID!$B$2:$I$1995,8, FALSE)</f>
        <v>11</v>
      </c>
    </row>
    <row r="1480" spans="1:17" x14ac:dyDescent="0.25">
      <c r="A1480" s="230" t="s">
        <v>8985</v>
      </c>
      <c r="B1480" s="230">
        <v>2333</v>
      </c>
      <c r="C1480" s="230" t="s">
        <v>5854</v>
      </c>
      <c r="D1480" s="230">
        <v>2013.116</v>
      </c>
      <c r="E1480" s="230" t="s">
        <v>151</v>
      </c>
      <c r="F1480" s="230" t="s">
        <v>3216</v>
      </c>
      <c r="G1480" s="230" t="s">
        <v>3210</v>
      </c>
      <c r="H1480" s="230" t="s">
        <v>3202</v>
      </c>
      <c r="I1480" s="230" t="s">
        <v>660</v>
      </c>
      <c r="J1480" s="230" t="s">
        <v>245</v>
      </c>
      <c r="K1480" s="230" t="s">
        <v>52</v>
      </c>
      <c r="L1480" s="230" t="s">
        <v>3202</v>
      </c>
      <c r="M1480" s="230" t="s">
        <v>6337</v>
      </c>
      <c r="N1480" s="230" t="s">
        <v>52</v>
      </c>
      <c r="Q1480" s="230">
        <f>VLOOKUP(M1480,LocID!$B$2:$I$1995,8, FALSE)</f>
        <v>479</v>
      </c>
    </row>
    <row r="1481" spans="1:17" x14ac:dyDescent="0.25">
      <c r="A1481" s="230" t="s">
        <v>8986</v>
      </c>
      <c r="B1481" s="230">
        <v>2334</v>
      </c>
      <c r="C1481" s="230" t="s">
        <v>5854</v>
      </c>
      <c r="D1481" s="230">
        <v>2014.0610999999999</v>
      </c>
      <c r="E1481" s="230" t="s">
        <v>151</v>
      </c>
      <c r="F1481" s="230" t="s">
        <v>4475</v>
      </c>
      <c r="G1481" s="230" t="s">
        <v>4471</v>
      </c>
      <c r="H1481" s="230" t="s">
        <v>4472</v>
      </c>
      <c r="I1481" s="230" t="s">
        <v>320</v>
      </c>
      <c r="J1481" s="230" t="s">
        <v>51</v>
      </c>
      <c r="K1481" s="230" t="s">
        <v>23</v>
      </c>
      <c r="L1481" s="230" t="s">
        <v>4472</v>
      </c>
      <c r="M1481" s="230" t="s">
        <v>6459</v>
      </c>
      <c r="N1481" s="230" t="s">
        <v>23</v>
      </c>
      <c r="Q1481" s="230">
        <f>VLOOKUP(M1481,LocID!$B$2:$I$1995,8, FALSE)</f>
        <v>617</v>
      </c>
    </row>
    <row r="1482" spans="1:17" x14ac:dyDescent="0.25">
      <c r="A1482" s="230" t="s">
        <v>8987</v>
      </c>
      <c r="B1482" s="230">
        <v>2335</v>
      </c>
      <c r="C1482" s="230" t="s">
        <v>5854</v>
      </c>
      <c r="D1482" s="230">
        <v>2014.0834</v>
      </c>
      <c r="E1482" s="230" t="s">
        <v>92</v>
      </c>
      <c r="F1482" s="230" t="s">
        <v>603</v>
      </c>
      <c r="G1482" s="230" t="s">
        <v>604</v>
      </c>
      <c r="H1482" s="230" t="s">
        <v>533</v>
      </c>
      <c r="I1482" s="230" t="s">
        <v>49</v>
      </c>
      <c r="J1482" s="230" t="s">
        <v>51</v>
      </c>
      <c r="K1482" s="230" t="s">
        <v>23</v>
      </c>
      <c r="L1482" s="230" t="s">
        <v>533</v>
      </c>
      <c r="M1482" s="230" t="s">
        <v>4499</v>
      </c>
      <c r="N1482" s="230" t="s">
        <v>23</v>
      </c>
      <c r="Q1482" s="230">
        <f>VLOOKUP(M1482,LocID!$B$2:$I$1995,8, FALSE)</f>
        <v>65</v>
      </c>
    </row>
    <row r="1483" spans="1:17" x14ac:dyDescent="0.25">
      <c r="A1483" s="230" t="s">
        <v>8988</v>
      </c>
      <c r="B1483" s="230">
        <v>2336</v>
      </c>
      <c r="C1483" s="230" t="s">
        <v>5854</v>
      </c>
      <c r="D1483" s="230">
        <v>2014.0962</v>
      </c>
      <c r="E1483" s="230" t="s">
        <v>92</v>
      </c>
      <c r="F1483" s="230" t="s">
        <v>3494</v>
      </c>
      <c r="G1483" s="230" t="s">
        <v>3420</v>
      </c>
      <c r="H1483" s="230" t="s">
        <v>3294</v>
      </c>
      <c r="I1483" s="230" t="s">
        <v>76</v>
      </c>
      <c r="J1483" s="230" t="s">
        <v>77</v>
      </c>
      <c r="K1483" s="230" t="s">
        <v>98</v>
      </c>
      <c r="L1483" s="230" t="s">
        <v>3294</v>
      </c>
      <c r="M1483" s="230" t="s">
        <v>4526</v>
      </c>
      <c r="N1483" s="230" t="s">
        <v>98</v>
      </c>
      <c r="Q1483" s="230">
        <f>VLOOKUP(M1483,LocID!$B$2:$I$1995,8, FALSE)</f>
        <v>489</v>
      </c>
    </row>
    <row r="1484" spans="1:17" x14ac:dyDescent="0.25">
      <c r="A1484" s="230" t="s">
        <v>8989</v>
      </c>
      <c r="B1484" s="230">
        <v>2337</v>
      </c>
      <c r="C1484" s="230" t="s">
        <v>5854</v>
      </c>
      <c r="D1484" s="230">
        <v>2014.1033</v>
      </c>
      <c r="E1484" s="230" t="s">
        <v>92</v>
      </c>
      <c r="F1484" s="230" t="s">
        <v>605</v>
      </c>
      <c r="G1484" s="230" t="s">
        <v>606</v>
      </c>
      <c r="H1484" s="230" t="s">
        <v>533</v>
      </c>
      <c r="I1484" s="230" t="s">
        <v>49</v>
      </c>
      <c r="J1484" s="230" t="s">
        <v>51</v>
      </c>
      <c r="K1484" s="230" t="s">
        <v>98</v>
      </c>
      <c r="L1484" s="230" t="s">
        <v>533</v>
      </c>
      <c r="M1484" s="230" t="s">
        <v>4499</v>
      </c>
      <c r="N1484" s="230" t="s">
        <v>98</v>
      </c>
      <c r="Q1484" s="230">
        <f>VLOOKUP(M1484,LocID!$B$2:$I$1995,8, FALSE)</f>
        <v>65</v>
      </c>
    </row>
    <row r="1485" spans="1:17" x14ac:dyDescent="0.25">
      <c r="A1485" s="230" t="s">
        <v>8990</v>
      </c>
      <c r="B1485" s="230">
        <v>2338</v>
      </c>
      <c r="C1485" s="230" t="s">
        <v>5854</v>
      </c>
      <c r="D1485" s="230">
        <v>2014.0451</v>
      </c>
      <c r="E1485" s="230" t="s">
        <v>92</v>
      </c>
      <c r="F1485" s="230" t="s">
        <v>118</v>
      </c>
      <c r="G1485" s="230" t="s">
        <v>119</v>
      </c>
      <c r="H1485" s="230" t="s">
        <v>101</v>
      </c>
      <c r="I1485" s="230" t="s">
        <v>107</v>
      </c>
      <c r="J1485" s="230" t="s">
        <v>51</v>
      </c>
      <c r="K1485" s="230" t="s">
        <v>23</v>
      </c>
      <c r="L1485" s="230" t="s">
        <v>101</v>
      </c>
      <c r="M1485" s="230" t="s">
        <v>5905</v>
      </c>
      <c r="N1485" s="230" t="s">
        <v>23</v>
      </c>
      <c r="Q1485" s="230">
        <f>VLOOKUP(M1485,LocID!$B$2:$I$1995,8, FALSE)</f>
        <v>8</v>
      </c>
    </row>
    <row r="1486" spans="1:17" x14ac:dyDescent="0.25">
      <c r="A1486" s="230" t="s">
        <v>8991</v>
      </c>
      <c r="B1486" s="230">
        <v>2339</v>
      </c>
      <c r="C1486" s="230" t="s">
        <v>5854</v>
      </c>
      <c r="D1486" s="230">
        <v>2014.056</v>
      </c>
      <c r="E1486" s="230" t="s">
        <v>92</v>
      </c>
      <c r="F1486" s="230" t="s">
        <v>120</v>
      </c>
      <c r="G1486" s="230" t="s">
        <v>121</v>
      </c>
      <c r="H1486" s="230" t="s">
        <v>101</v>
      </c>
      <c r="I1486" s="230" t="s">
        <v>122</v>
      </c>
      <c r="J1486" s="230" t="s">
        <v>123</v>
      </c>
      <c r="K1486" s="230" t="s">
        <v>52</v>
      </c>
      <c r="L1486" s="230" t="s">
        <v>101</v>
      </c>
      <c r="M1486" s="230" t="s">
        <v>5906</v>
      </c>
      <c r="N1486" s="230" t="s">
        <v>52</v>
      </c>
      <c r="Q1486" s="230">
        <f>VLOOKUP(M1486,LocID!$B$2:$I$1995,8, FALSE)</f>
        <v>9</v>
      </c>
    </row>
    <row r="1487" spans="1:17" x14ac:dyDescent="0.25">
      <c r="A1487" s="230" t="s">
        <v>6944</v>
      </c>
      <c r="B1487" s="230">
        <v>234</v>
      </c>
      <c r="C1487" s="230" t="s">
        <v>5854</v>
      </c>
      <c r="D1487" s="230">
        <v>2015.1152</v>
      </c>
      <c r="E1487" s="230" t="s">
        <v>138</v>
      </c>
      <c r="F1487" s="230" t="s">
        <v>139</v>
      </c>
      <c r="G1487" s="230" t="s">
        <v>140</v>
      </c>
      <c r="H1487" s="230" t="s">
        <v>126</v>
      </c>
      <c r="I1487" s="230" t="s">
        <v>127</v>
      </c>
      <c r="J1487" s="230" t="s">
        <v>128</v>
      </c>
      <c r="K1487" s="230" t="s">
        <v>23</v>
      </c>
      <c r="L1487" s="230" t="s">
        <v>126</v>
      </c>
      <c r="M1487" s="230" t="s">
        <v>5907</v>
      </c>
      <c r="N1487" s="230" t="s">
        <v>23</v>
      </c>
      <c r="Q1487" s="230">
        <f>VLOOKUP(M1487,LocID!$B$2:$I$1995,8, FALSE)</f>
        <v>10</v>
      </c>
    </row>
    <row r="1488" spans="1:17" x14ac:dyDescent="0.25">
      <c r="A1488" s="230" t="s">
        <v>8992</v>
      </c>
      <c r="B1488" s="230">
        <v>2340</v>
      </c>
      <c r="C1488" s="230" t="s">
        <v>5854</v>
      </c>
      <c r="D1488" s="230">
        <v>2014.1083000000001</v>
      </c>
      <c r="E1488" s="230" t="s">
        <v>92</v>
      </c>
      <c r="F1488" s="230" t="s">
        <v>1017</v>
      </c>
      <c r="G1488" s="230" t="s">
        <v>1018</v>
      </c>
      <c r="H1488" s="230" t="s">
        <v>1016</v>
      </c>
      <c r="I1488" s="230" t="s">
        <v>122</v>
      </c>
      <c r="J1488" s="230" t="s">
        <v>123</v>
      </c>
      <c r="K1488" s="230" t="s">
        <v>52</v>
      </c>
      <c r="L1488" s="230" t="s">
        <v>1016</v>
      </c>
      <c r="M1488" s="230" t="s">
        <v>6020</v>
      </c>
      <c r="N1488" s="230" t="s">
        <v>52</v>
      </c>
      <c r="Q1488" s="230">
        <f>VLOOKUP(M1488,LocID!$B$2:$I$1995,8, FALSE)</f>
        <v>128</v>
      </c>
    </row>
    <row r="1489" spans="1:17" x14ac:dyDescent="0.25">
      <c r="A1489" s="230" t="s">
        <v>8993</v>
      </c>
      <c r="B1489" s="230">
        <v>2341</v>
      </c>
      <c r="C1489" s="230" t="s">
        <v>5854</v>
      </c>
      <c r="D1489" s="230">
        <v>2014.0779</v>
      </c>
      <c r="E1489" s="230" t="s">
        <v>92</v>
      </c>
      <c r="F1489" s="230" t="s">
        <v>4341</v>
      </c>
      <c r="G1489" s="230" t="s">
        <v>4269</v>
      </c>
      <c r="H1489" s="230" t="s">
        <v>2997</v>
      </c>
      <c r="I1489" s="230" t="s">
        <v>2996</v>
      </c>
      <c r="J1489" s="230" t="s">
        <v>51</v>
      </c>
      <c r="K1489" s="230" t="s">
        <v>23</v>
      </c>
      <c r="L1489" s="230" t="s">
        <v>2997</v>
      </c>
      <c r="M1489" s="230" t="s">
        <v>4536</v>
      </c>
      <c r="N1489" s="230" t="s">
        <v>23</v>
      </c>
      <c r="Q1489" s="230">
        <f>VLOOKUP(M1489,LocID!$B$2:$I$1995,8, FALSE)</f>
        <v>447</v>
      </c>
    </row>
    <row r="1490" spans="1:17" x14ac:dyDescent="0.25">
      <c r="A1490" s="230" t="s">
        <v>8994</v>
      </c>
      <c r="B1490" s="230">
        <v>2342</v>
      </c>
      <c r="C1490" s="230" t="s">
        <v>5854</v>
      </c>
      <c r="D1490" s="230">
        <v>2014.0406</v>
      </c>
      <c r="E1490" s="230" t="s">
        <v>92</v>
      </c>
      <c r="F1490" s="230" t="s">
        <v>1696</v>
      </c>
      <c r="G1490" s="230" t="s">
        <v>1695</v>
      </c>
      <c r="H1490" s="230" t="s">
        <v>1692</v>
      </c>
      <c r="I1490" s="230" t="s">
        <v>76</v>
      </c>
      <c r="J1490" s="230" t="s">
        <v>77</v>
      </c>
      <c r="K1490" s="230" t="s">
        <v>52</v>
      </c>
      <c r="L1490" s="230" t="s">
        <v>1692</v>
      </c>
      <c r="M1490" s="230" t="s">
        <v>6151</v>
      </c>
      <c r="N1490" s="230" t="s">
        <v>52</v>
      </c>
      <c r="Q1490" s="230">
        <f>VLOOKUP(M1490,LocID!$B$2:$I$1995,8, FALSE)</f>
        <v>274</v>
      </c>
    </row>
    <row r="1491" spans="1:17" x14ac:dyDescent="0.25">
      <c r="A1491" s="230" t="s">
        <v>8995</v>
      </c>
      <c r="B1491" s="230">
        <v>2343</v>
      </c>
      <c r="C1491" s="230" t="s">
        <v>5854</v>
      </c>
      <c r="D1491" s="230">
        <v>2014.0518999999999</v>
      </c>
      <c r="E1491" s="230" t="s">
        <v>92</v>
      </c>
      <c r="F1491" s="230" t="s">
        <v>2591</v>
      </c>
      <c r="G1491" s="230" t="s">
        <v>2433</v>
      </c>
      <c r="H1491" s="230" t="s">
        <v>2414</v>
      </c>
      <c r="I1491" s="230" t="s">
        <v>76</v>
      </c>
      <c r="J1491" s="230" t="s">
        <v>77</v>
      </c>
      <c r="K1491" s="230" t="s">
        <v>72</v>
      </c>
      <c r="L1491" s="230" t="s">
        <v>2414</v>
      </c>
      <c r="M1491" s="230" t="s">
        <v>4518</v>
      </c>
      <c r="N1491" s="230" t="s">
        <v>3934</v>
      </c>
      <c r="O1491" s="230">
        <v>2</v>
      </c>
      <c r="Q1491" s="230">
        <f>VLOOKUP(M1491,LocID!$B$2:$I$1995,8, FALSE)</f>
        <v>387</v>
      </c>
    </row>
    <row r="1492" spans="1:17" x14ac:dyDescent="0.25">
      <c r="A1492" s="230" t="s">
        <v>8995</v>
      </c>
      <c r="B1492" s="230">
        <v>2343</v>
      </c>
      <c r="C1492" s="230" t="s">
        <v>5854</v>
      </c>
      <c r="D1492" s="230">
        <v>2014.0518999999999</v>
      </c>
      <c r="E1492" s="230" t="s">
        <v>92</v>
      </c>
      <c r="F1492" s="230" t="s">
        <v>2591</v>
      </c>
      <c r="G1492" s="230" t="s">
        <v>2433</v>
      </c>
      <c r="H1492" s="230" t="s">
        <v>2414</v>
      </c>
      <c r="I1492" s="230" t="s">
        <v>76</v>
      </c>
      <c r="J1492" s="230" t="s">
        <v>77</v>
      </c>
      <c r="K1492" s="230" t="s">
        <v>72</v>
      </c>
      <c r="L1492" s="230" t="s">
        <v>2414</v>
      </c>
      <c r="M1492" s="230" t="s">
        <v>4518</v>
      </c>
      <c r="N1492" s="230" t="s">
        <v>23</v>
      </c>
      <c r="O1492" s="230">
        <v>1</v>
      </c>
      <c r="Q1492" s="230">
        <f>VLOOKUP(M1492,LocID!$B$2:$I$1995,8, FALSE)</f>
        <v>387</v>
      </c>
    </row>
    <row r="1493" spans="1:17" x14ac:dyDescent="0.25">
      <c r="A1493" s="230" t="s">
        <v>8996</v>
      </c>
      <c r="B1493" s="230">
        <v>2344</v>
      </c>
      <c r="C1493" s="230" t="s">
        <v>5854</v>
      </c>
      <c r="D1493" s="230">
        <v>2014.0981999999999</v>
      </c>
      <c r="E1493" s="230" t="s">
        <v>92</v>
      </c>
      <c r="F1493" s="230" t="s">
        <v>429</v>
      </c>
      <c r="G1493" s="230" t="s">
        <v>430</v>
      </c>
      <c r="H1493" s="230" t="s">
        <v>431</v>
      </c>
      <c r="I1493" s="230" t="s">
        <v>432</v>
      </c>
      <c r="J1493" s="230" t="s">
        <v>61</v>
      </c>
      <c r="K1493" s="230" t="s">
        <v>52</v>
      </c>
      <c r="L1493" s="230" t="s">
        <v>431</v>
      </c>
      <c r="M1493" s="230" t="s">
        <v>5944</v>
      </c>
      <c r="N1493" s="230" t="s">
        <v>52</v>
      </c>
      <c r="Q1493" s="230">
        <f>VLOOKUP(M1493,LocID!$B$2:$I$1995,8, FALSE)</f>
        <v>49</v>
      </c>
    </row>
    <row r="1494" spans="1:17" x14ac:dyDescent="0.25">
      <c r="A1494" s="230" t="s">
        <v>8997</v>
      </c>
      <c r="B1494" s="230">
        <v>2345</v>
      </c>
      <c r="C1494" s="230" t="s">
        <v>5854</v>
      </c>
      <c r="D1494" s="230">
        <v>2014.0983000000001</v>
      </c>
      <c r="E1494" s="230" t="s">
        <v>92</v>
      </c>
      <c r="F1494" s="230" t="s">
        <v>607</v>
      </c>
      <c r="G1494" s="230" t="s">
        <v>548</v>
      </c>
      <c r="H1494" s="230" t="s">
        <v>533</v>
      </c>
      <c r="I1494" s="230" t="s">
        <v>49</v>
      </c>
      <c r="J1494" s="230" t="s">
        <v>51</v>
      </c>
      <c r="K1494" s="230" t="s">
        <v>23</v>
      </c>
      <c r="L1494" s="230" t="s">
        <v>533</v>
      </c>
      <c r="M1494" s="230" t="s">
        <v>4499</v>
      </c>
      <c r="N1494" s="230" t="s">
        <v>23</v>
      </c>
      <c r="Q1494" s="230">
        <f>VLOOKUP(M1494,LocID!$B$2:$I$1995,8, FALSE)</f>
        <v>65</v>
      </c>
    </row>
    <row r="1495" spans="1:17" x14ac:dyDescent="0.25">
      <c r="A1495" s="230" t="s">
        <v>8998</v>
      </c>
      <c r="B1495" s="230">
        <v>2346</v>
      </c>
      <c r="C1495" s="230" t="s">
        <v>5854</v>
      </c>
      <c r="D1495" s="230">
        <v>2014.0986</v>
      </c>
      <c r="E1495" s="230" t="s">
        <v>92</v>
      </c>
      <c r="F1495" s="230" t="s">
        <v>608</v>
      </c>
      <c r="G1495" s="230" t="s">
        <v>609</v>
      </c>
      <c r="H1495" s="230" t="s">
        <v>533</v>
      </c>
      <c r="I1495" s="230" t="s">
        <v>49</v>
      </c>
      <c r="J1495" s="230" t="s">
        <v>51</v>
      </c>
      <c r="K1495" s="230" t="s">
        <v>26</v>
      </c>
      <c r="L1495" s="230" t="s">
        <v>533</v>
      </c>
      <c r="M1495" s="230" t="s">
        <v>4499</v>
      </c>
      <c r="N1495" s="230" t="s">
        <v>26</v>
      </c>
      <c r="Q1495" s="230">
        <f>VLOOKUP(M1495,LocID!$B$2:$I$1995,8, FALSE)</f>
        <v>65</v>
      </c>
    </row>
    <row r="1496" spans="1:17" x14ac:dyDescent="0.25">
      <c r="A1496" s="230" t="s">
        <v>8999</v>
      </c>
      <c r="B1496" s="230">
        <v>2347</v>
      </c>
      <c r="C1496" s="230" t="s">
        <v>5854</v>
      </c>
      <c r="D1496" s="230">
        <v>2014.0246</v>
      </c>
      <c r="E1496" s="230" t="s">
        <v>92</v>
      </c>
      <c r="F1496" s="230" t="s">
        <v>610</v>
      </c>
      <c r="G1496" s="230" t="s">
        <v>611</v>
      </c>
      <c r="H1496" s="230" t="s">
        <v>533</v>
      </c>
      <c r="I1496" s="230" t="s">
        <v>49</v>
      </c>
      <c r="J1496" s="230" t="s">
        <v>51</v>
      </c>
      <c r="K1496" s="230" t="s">
        <v>23</v>
      </c>
      <c r="L1496" s="230" t="s">
        <v>533</v>
      </c>
      <c r="M1496" s="230" t="s">
        <v>4499</v>
      </c>
      <c r="N1496" s="230" t="s">
        <v>23</v>
      </c>
      <c r="Q1496" s="230">
        <f>VLOOKUP(M1496,LocID!$B$2:$I$1995,8, FALSE)</f>
        <v>65</v>
      </c>
    </row>
    <row r="1497" spans="1:17" x14ac:dyDescent="0.25">
      <c r="A1497" s="230" t="s">
        <v>9000</v>
      </c>
      <c r="B1497" s="230">
        <v>2348</v>
      </c>
      <c r="C1497" s="230" t="s">
        <v>5854</v>
      </c>
      <c r="D1497" s="230">
        <v>2014.0617999999999</v>
      </c>
      <c r="E1497" s="230" t="s">
        <v>92</v>
      </c>
      <c r="F1497" s="230" t="s">
        <v>3160</v>
      </c>
      <c r="G1497" s="230" t="s">
        <v>3152</v>
      </c>
      <c r="H1497" s="230" t="s">
        <v>3123</v>
      </c>
      <c r="I1497" s="230" t="s">
        <v>76</v>
      </c>
      <c r="J1497" s="230" t="s">
        <v>77</v>
      </c>
      <c r="K1497" s="230" t="s">
        <v>188</v>
      </c>
      <c r="L1497" s="230" t="s">
        <v>3123</v>
      </c>
      <c r="M1497" s="230" t="s">
        <v>4524</v>
      </c>
      <c r="N1497" s="230" t="s">
        <v>188</v>
      </c>
      <c r="Q1497" s="230">
        <f>VLOOKUP(M1497,LocID!$B$2:$I$1995,8, FALSE)</f>
        <v>473</v>
      </c>
    </row>
    <row r="1498" spans="1:17" x14ac:dyDescent="0.25">
      <c r="A1498" s="230" t="s">
        <v>9001</v>
      </c>
      <c r="B1498" s="230">
        <v>2349</v>
      </c>
      <c r="C1498" s="230" t="s">
        <v>5854</v>
      </c>
      <c r="D1498" s="230">
        <v>2014.1012000000001</v>
      </c>
      <c r="E1498" s="230" t="s">
        <v>92</v>
      </c>
      <c r="F1498" s="230" t="s">
        <v>686</v>
      </c>
      <c r="G1498" s="230" t="s">
        <v>687</v>
      </c>
      <c r="H1498" s="230" t="s">
        <v>688</v>
      </c>
      <c r="I1498" s="230" t="s">
        <v>122</v>
      </c>
      <c r="J1498" s="230" t="s">
        <v>123</v>
      </c>
      <c r="K1498" s="230" t="s">
        <v>23</v>
      </c>
      <c r="L1498" s="230" t="s">
        <v>688</v>
      </c>
      <c r="M1498" s="230" t="s">
        <v>5970</v>
      </c>
      <c r="N1498" s="230" t="s">
        <v>23</v>
      </c>
      <c r="Q1498" s="230">
        <f>VLOOKUP(M1498,LocID!$B$2:$I$1995,8, FALSE)</f>
        <v>76</v>
      </c>
    </row>
    <row r="1499" spans="1:17" x14ac:dyDescent="0.25">
      <c r="A1499" s="230" t="s">
        <v>6945</v>
      </c>
      <c r="B1499" s="230">
        <v>235</v>
      </c>
      <c r="C1499" s="230" t="s">
        <v>5854</v>
      </c>
      <c r="D1499" s="230">
        <v>2015.1180999999999</v>
      </c>
      <c r="E1499" s="230" t="s">
        <v>138</v>
      </c>
      <c r="F1499" s="230" t="s">
        <v>474</v>
      </c>
      <c r="G1499" s="230" t="s">
        <v>454</v>
      </c>
      <c r="H1499" s="230" t="s">
        <v>446</v>
      </c>
      <c r="I1499" s="230" t="s">
        <v>76</v>
      </c>
      <c r="J1499" s="230" t="s">
        <v>77</v>
      </c>
      <c r="K1499" s="230" t="s">
        <v>26</v>
      </c>
      <c r="L1499" s="230" t="s">
        <v>446</v>
      </c>
      <c r="M1499" s="230" t="s">
        <v>5947</v>
      </c>
      <c r="N1499" s="230" t="s">
        <v>26</v>
      </c>
      <c r="Q1499" s="230">
        <f>VLOOKUP(M1499,LocID!$B$2:$I$1995,8, FALSE)</f>
        <v>52</v>
      </c>
    </row>
    <row r="1500" spans="1:17" x14ac:dyDescent="0.25">
      <c r="A1500" s="230" t="s">
        <v>9002</v>
      </c>
      <c r="B1500" s="230">
        <v>2350</v>
      </c>
      <c r="C1500" s="230" t="s">
        <v>5854</v>
      </c>
      <c r="D1500" s="230">
        <v>2014.0214000000001</v>
      </c>
      <c r="E1500" s="230" t="s">
        <v>92</v>
      </c>
      <c r="F1500" s="230" t="s">
        <v>733</v>
      </c>
      <c r="G1500" s="230" t="s">
        <v>734</v>
      </c>
      <c r="H1500" s="230" t="s">
        <v>731</v>
      </c>
      <c r="I1500" s="230" t="s">
        <v>732</v>
      </c>
      <c r="J1500" s="230" t="s">
        <v>51</v>
      </c>
      <c r="K1500" s="230" t="s">
        <v>23</v>
      </c>
      <c r="L1500" s="230" t="s">
        <v>731</v>
      </c>
      <c r="M1500" s="230" t="s">
        <v>5976</v>
      </c>
      <c r="N1500" s="230" t="s">
        <v>23</v>
      </c>
      <c r="Q1500" s="230">
        <f>VLOOKUP(M1500,LocID!$B$2:$I$1995,8, FALSE)</f>
        <v>83</v>
      </c>
    </row>
    <row r="1501" spans="1:17" x14ac:dyDescent="0.25">
      <c r="A1501" s="230" t="s">
        <v>9003</v>
      </c>
      <c r="B1501" s="230">
        <v>2351</v>
      </c>
      <c r="C1501" s="230" t="s">
        <v>5854</v>
      </c>
      <c r="D1501" s="230">
        <v>2014.0581</v>
      </c>
      <c r="E1501" s="230" t="s">
        <v>92</v>
      </c>
      <c r="F1501" s="230" t="s">
        <v>3036</v>
      </c>
      <c r="G1501" s="230" t="s">
        <v>3037</v>
      </c>
      <c r="H1501" s="230" t="s">
        <v>3022</v>
      </c>
      <c r="I1501" s="230" t="s">
        <v>144</v>
      </c>
      <c r="J1501" s="230" t="s">
        <v>51</v>
      </c>
      <c r="K1501" s="230" t="s">
        <v>52</v>
      </c>
      <c r="L1501" s="230" t="s">
        <v>3022</v>
      </c>
      <c r="M1501" s="230" t="s">
        <v>6317</v>
      </c>
      <c r="N1501" s="230" t="s">
        <v>52</v>
      </c>
      <c r="Q1501" s="230">
        <f>VLOOKUP(M1501,LocID!$B$2:$I$1995,8, FALSE)</f>
        <v>452</v>
      </c>
    </row>
    <row r="1502" spans="1:17" x14ac:dyDescent="0.25">
      <c r="A1502" s="230" t="s">
        <v>9004</v>
      </c>
      <c r="B1502" s="230">
        <v>2352</v>
      </c>
      <c r="C1502" s="230" t="s">
        <v>5854</v>
      </c>
      <c r="D1502" s="230">
        <v>2014.0847000000001</v>
      </c>
      <c r="E1502" s="230" t="s">
        <v>92</v>
      </c>
      <c r="F1502" s="230" t="s">
        <v>4153</v>
      </c>
      <c r="G1502" s="230" t="s">
        <v>4154</v>
      </c>
      <c r="H1502" s="230" t="s">
        <v>4142</v>
      </c>
      <c r="I1502" s="230" t="s">
        <v>76</v>
      </c>
      <c r="J1502" s="230" t="s">
        <v>77</v>
      </c>
      <c r="K1502" s="230" t="s">
        <v>23</v>
      </c>
      <c r="L1502" s="230" t="s">
        <v>4142</v>
      </c>
      <c r="M1502" s="230" t="s">
        <v>6415</v>
      </c>
      <c r="N1502" s="230" t="s">
        <v>23</v>
      </c>
      <c r="Q1502" s="230">
        <f>VLOOKUP(M1502,LocID!$B$2:$I$1995,8, FALSE)</f>
        <v>569</v>
      </c>
    </row>
    <row r="1503" spans="1:17" x14ac:dyDescent="0.25">
      <c r="A1503" s="230" t="s">
        <v>9005</v>
      </c>
      <c r="B1503" s="230">
        <v>2353</v>
      </c>
      <c r="C1503" s="230" t="s">
        <v>5854</v>
      </c>
      <c r="D1503" s="230">
        <v>2014.0851</v>
      </c>
      <c r="E1503" s="230" t="s">
        <v>92</v>
      </c>
      <c r="F1503" s="230" t="s">
        <v>769</v>
      </c>
      <c r="G1503" s="230" t="s">
        <v>766</v>
      </c>
      <c r="H1503" s="230" t="s">
        <v>767</v>
      </c>
      <c r="I1503" s="230" t="s">
        <v>768</v>
      </c>
      <c r="J1503" s="230" t="s">
        <v>740</v>
      </c>
      <c r="K1503" s="230" t="s">
        <v>72</v>
      </c>
      <c r="L1503" s="230" t="s">
        <v>767</v>
      </c>
      <c r="M1503" s="230" t="s">
        <v>4501</v>
      </c>
      <c r="N1503" s="230" t="s">
        <v>3934</v>
      </c>
      <c r="O1503" s="230">
        <v>2</v>
      </c>
      <c r="Q1503" s="230">
        <f>VLOOKUP(M1503,LocID!$B$2:$I$1995,8, FALSE)</f>
        <v>86</v>
      </c>
    </row>
    <row r="1504" spans="1:17" x14ac:dyDescent="0.25">
      <c r="A1504" s="230" t="s">
        <v>9005</v>
      </c>
      <c r="B1504" s="230">
        <v>2353</v>
      </c>
      <c r="C1504" s="230" t="s">
        <v>5854</v>
      </c>
      <c r="D1504" s="230">
        <v>2014.0851</v>
      </c>
      <c r="E1504" s="230" t="s">
        <v>92</v>
      </c>
      <c r="F1504" s="230" t="s">
        <v>769</v>
      </c>
      <c r="G1504" s="230" t="s">
        <v>766</v>
      </c>
      <c r="H1504" s="230" t="s">
        <v>767</v>
      </c>
      <c r="I1504" s="230" t="s">
        <v>768</v>
      </c>
      <c r="J1504" s="230" t="s">
        <v>740</v>
      </c>
      <c r="K1504" s="230" t="s">
        <v>72</v>
      </c>
      <c r="L1504" s="230" t="s">
        <v>767</v>
      </c>
      <c r="M1504" s="230" t="s">
        <v>4501</v>
      </c>
      <c r="N1504" s="230" t="s">
        <v>23</v>
      </c>
      <c r="O1504" s="230">
        <v>1</v>
      </c>
      <c r="Q1504" s="230">
        <f>VLOOKUP(M1504,LocID!$B$2:$I$1995,8, FALSE)</f>
        <v>86</v>
      </c>
    </row>
    <row r="1505" spans="1:17" x14ac:dyDescent="0.25">
      <c r="A1505" s="230" t="s">
        <v>9006</v>
      </c>
      <c r="B1505" s="230">
        <v>2355</v>
      </c>
      <c r="C1505" s="230" t="s">
        <v>5854</v>
      </c>
      <c r="D1505" s="230">
        <v>2014.0282999999999</v>
      </c>
      <c r="E1505" s="230" t="s">
        <v>92</v>
      </c>
      <c r="F1505" s="230" t="s">
        <v>859</v>
      </c>
      <c r="G1505" s="230" t="s">
        <v>856</v>
      </c>
      <c r="H1505" s="230" t="s">
        <v>852</v>
      </c>
      <c r="I1505" s="230" t="s">
        <v>144</v>
      </c>
      <c r="J1505" s="230" t="s">
        <v>51</v>
      </c>
      <c r="K1505" s="230" t="s">
        <v>23</v>
      </c>
      <c r="L1505" s="230" t="s">
        <v>852</v>
      </c>
      <c r="M1505" s="230" t="s">
        <v>5993</v>
      </c>
      <c r="N1505" s="230" t="s">
        <v>23</v>
      </c>
      <c r="Q1505" s="230">
        <f>VLOOKUP(M1505,LocID!$B$2:$I$1995,8, FALSE)</f>
        <v>101</v>
      </c>
    </row>
    <row r="1506" spans="1:17" x14ac:dyDescent="0.25">
      <c r="A1506" s="230" t="s">
        <v>9007</v>
      </c>
      <c r="B1506" s="230">
        <v>2356</v>
      </c>
      <c r="C1506" s="230" t="s">
        <v>5854</v>
      </c>
      <c r="D1506" s="230">
        <v>2014.078</v>
      </c>
      <c r="E1506" s="230" t="s">
        <v>92</v>
      </c>
      <c r="F1506" s="230" t="s">
        <v>860</v>
      </c>
      <c r="G1506" s="230" t="s">
        <v>858</v>
      </c>
      <c r="H1506" s="230" t="s">
        <v>852</v>
      </c>
      <c r="I1506" s="230" t="s">
        <v>144</v>
      </c>
      <c r="J1506" s="230" t="s">
        <v>51</v>
      </c>
      <c r="K1506" s="230" t="s">
        <v>23</v>
      </c>
      <c r="L1506" s="230" t="s">
        <v>852</v>
      </c>
      <c r="M1506" s="230" t="s">
        <v>5993</v>
      </c>
      <c r="N1506" s="230" t="s">
        <v>23</v>
      </c>
      <c r="Q1506" s="230">
        <f>VLOOKUP(M1506,LocID!$B$2:$I$1995,8, FALSE)</f>
        <v>101</v>
      </c>
    </row>
    <row r="1507" spans="1:17" x14ac:dyDescent="0.25">
      <c r="A1507" s="230" t="s">
        <v>9008</v>
      </c>
      <c r="B1507" s="230">
        <v>2357</v>
      </c>
      <c r="C1507" s="230" t="s">
        <v>5854</v>
      </c>
      <c r="D1507" s="230">
        <v>2014.0771</v>
      </c>
      <c r="E1507" s="230" t="s">
        <v>92</v>
      </c>
      <c r="F1507" s="230" t="s">
        <v>862</v>
      </c>
      <c r="G1507" s="230" t="s">
        <v>863</v>
      </c>
      <c r="H1507" s="230" t="s">
        <v>864</v>
      </c>
      <c r="I1507" s="230" t="s">
        <v>865</v>
      </c>
      <c r="J1507" s="230" t="s">
        <v>220</v>
      </c>
      <c r="K1507" s="230" t="s">
        <v>52</v>
      </c>
      <c r="L1507" s="230" t="s">
        <v>864</v>
      </c>
      <c r="M1507" s="230" t="s">
        <v>5994</v>
      </c>
      <c r="N1507" s="230" t="s">
        <v>52</v>
      </c>
      <c r="Q1507" s="230">
        <f>VLOOKUP(M1507,LocID!$B$2:$I$1995,8, FALSE)</f>
        <v>102</v>
      </c>
    </row>
    <row r="1508" spans="1:17" x14ac:dyDescent="0.25">
      <c r="A1508" s="230" t="s">
        <v>9009</v>
      </c>
      <c r="B1508" s="230">
        <v>2358</v>
      </c>
      <c r="C1508" s="230" t="s">
        <v>5854</v>
      </c>
      <c r="D1508" s="230">
        <v>2014.0975000000001</v>
      </c>
      <c r="E1508" s="230" t="s">
        <v>92</v>
      </c>
      <c r="F1508" s="230" t="s">
        <v>93</v>
      </c>
      <c r="G1508" s="230" t="s">
        <v>94</v>
      </c>
      <c r="H1508" s="230" t="s">
        <v>75</v>
      </c>
      <c r="I1508" s="230" t="s">
        <v>76</v>
      </c>
      <c r="J1508" s="230" t="s">
        <v>77</v>
      </c>
      <c r="K1508" s="230" t="s">
        <v>26</v>
      </c>
      <c r="L1508" s="230" t="s">
        <v>75</v>
      </c>
      <c r="M1508" s="230" t="s">
        <v>5903</v>
      </c>
      <c r="N1508" s="230" t="s">
        <v>26</v>
      </c>
      <c r="Q1508" s="230">
        <f>VLOOKUP(M1508,LocID!$B$2:$I$1995,8, FALSE)</f>
        <v>5</v>
      </c>
    </row>
    <row r="1509" spans="1:17" x14ac:dyDescent="0.25">
      <c r="A1509" s="230" t="s">
        <v>9010</v>
      </c>
      <c r="B1509" s="230">
        <v>2359</v>
      </c>
      <c r="C1509" s="230" t="s">
        <v>5854</v>
      </c>
      <c r="D1509" s="230">
        <v>2014.1264000000001</v>
      </c>
      <c r="E1509" s="230" t="s">
        <v>92</v>
      </c>
      <c r="F1509" s="230" t="s">
        <v>2592</v>
      </c>
      <c r="G1509" s="230" t="s">
        <v>2492</v>
      </c>
      <c r="H1509" s="230" t="s">
        <v>2414</v>
      </c>
      <c r="I1509" s="230" t="s">
        <v>76</v>
      </c>
      <c r="J1509" s="230" t="s">
        <v>77</v>
      </c>
      <c r="K1509" s="230" t="s">
        <v>23</v>
      </c>
      <c r="L1509" s="230" t="s">
        <v>2414</v>
      </c>
      <c r="M1509" s="230" t="s">
        <v>4518</v>
      </c>
      <c r="N1509" s="230" t="s">
        <v>23</v>
      </c>
      <c r="Q1509" s="230">
        <f>VLOOKUP(M1509,LocID!$B$2:$I$1995,8, FALSE)</f>
        <v>387</v>
      </c>
    </row>
    <row r="1510" spans="1:17" x14ac:dyDescent="0.25">
      <c r="A1510" s="230" t="s">
        <v>6946</v>
      </c>
      <c r="B1510" s="230">
        <v>236</v>
      </c>
      <c r="C1510" s="230" t="s">
        <v>5854</v>
      </c>
      <c r="D1510" s="230">
        <v>2015.116</v>
      </c>
      <c r="E1510" s="230" t="s">
        <v>138</v>
      </c>
      <c r="F1510" s="230" t="s">
        <v>639</v>
      </c>
      <c r="G1510" s="230" t="s">
        <v>560</v>
      </c>
      <c r="H1510" s="230" t="s">
        <v>533</v>
      </c>
      <c r="I1510" s="230" t="s">
        <v>49</v>
      </c>
      <c r="J1510" s="230" t="s">
        <v>51</v>
      </c>
      <c r="K1510" s="230" t="s">
        <v>23</v>
      </c>
      <c r="L1510" s="230" t="s">
        <v>533</v>
      </c>
      <c r="M1510" s="230" t="s">
        <v>4499</v>
      </c>
      <c r="N1510" s="230" t="s">
        <v>23</v>
      </c>
      <c r="Q1510" s="230">
        <f>VLOOKUP(M1510,LocID!$B$2:$I$1995,8, FALSE)</f>
        <v>65</v>
      </c>
    </row>
    <row r="1511" spans="1:17" x14ac:dyDescent="0.25">
      <c r="A1511" s="230" t="s">
        <v>9011</v>
      </c>
      <c r="B1511" s="230">
        <v>2360</v>
      </c>
      <c r="C1511" s="230" t="s">
        <v>5854</v>
      </c>
      <c r="D1511" s="230">
        <v>2014.0890999999999</v>
      </c>
      <c r="E1511" s="230" t="s">
        <v>92</v>
      </c>
      <c r="F1511" s="230" t="s">
        <v>2795</v>
      </c>
      <c r="G1511" s="230" t="s">
        <v>2796</v>
      </c>
      <c r="H1511" s="230" t="s">
        <v>2797</v>
      </c>
      <c r="I1511" s="230" t="s">
        <v>76</v>
      </c>
      <c r="J1511" s="230" t="s">
        <v>77</v>
      </c>
      <c r="K1511" s="230" t="s">
        <v>26</v>
      </c>
      <c r="L1511" s="230" t="s">
        <v>2797</v>
      </c>
      <c r="M1511" s="230" t="s">
        <v>6287</v>
      </c>
      <c r="N1511" s="230" t="s">
        <v>26</v>
      </c>
      <c r="Q1511" s="230">
        <f>VLOOKUP(M1511,LocID!$B$2:$I$1995,8, FALSE)</f>
        <v>419</v>
      </c>
    </row>
    <row r="1512" spans="1:17" x14ac:dyDescent="0.25">
      <c r="A1512" s="230" t="s">
        <v>9012</v>
      </c>
      <c r="B1512" s="230">
        <v>2361</v>
      </c>
      <c r="C1512" s="230" t="s">
        <v>5854</v>
      </c>
      <c r="D1512" s="230">
        <v>2014.0836999999999</v>
      </c>
      <c r="E1512" s="230" t="s">
        <v>92</v>
      </c>
      <c r="F1512" s="230" t="s">
        <v>1485</v>
      </c>
      <c r="G1512" s="230" t="s">
        <v>1486</v>
      </c>
      <c r="H1512" s="230" t="s">
        <v>1487</v>
      </c>
      <c r="I1512" s="230" t="s">
        <v>1488</v>
      </c>
      <c r="J1512" s="230" t="s">
        <v>123</v>
      </c>
      <c r="K1512" s="230" t="s">
        <v>98</v>
      </c>
      <c r="L1512" s="230" t="s">
        <v>1487</v>
      </c>
      <c r="M1512" s="230" t="s">
        <v>6113</v>
      </c>
      <c r="N1512" s="230" t="s">
        <v>98</v>
      </c>
      <c r="Q1512" s="230">
        <f>VLOOKUP(M1512,LocID!$B$2:$I$1995,8, FALSE)</f>
        <v>232</v>
      </c>
    </row>
    <row r="1513" spans="1:17" x14ac:dyDescent="0.25">
      <c r="A1513" s="230" t="s">
        <v>9013</v>
      </c>
      <c r="B1513" s="230">
        <v>2362</v>
      </c>
      <c r="C1513" s="230" t="s">
        <v>5854</v>
      </c>
      <c r="D1513" s="230">
        <v>2014.0014000000001</v>
      </c>
      <c r="E1513" s="230" t="s">
        <v>92</v>
      </c>
      <c r="F1513" s="230" t="s">
        <v>2593</v>
      </c>
      <c r="G1513" s="230" t="s">
        <v>2492</v>
      </c>
      <c r="H1513" s="230" t="s">
        <v>2414</v>
      </c>
      <c r="I1513" s="230" t="s">
        <v>76</v>
      </c>
      <c r="J1513" s="230" t="s">
        <v>77</v>
      </c>
      <c r="K1513" s="230" t="s">
        <v>23</v>
      </c>
      <c r="L1513" s="230" t="s">
        <v>2414</v>
      </c>
      <c r="M1513" s="230" t="s">
        <v>4518</v>
      </c>
      <c r="N1513" s="230" t="s">
        <v>23</v>
      </c>
      <c r="Q1513" s="230">
        <f>VLOOKUP(M1513,LocID!$B$2:$I$1995,8, FALSE)</f>
        <v>387</v>
      </c>
    </row>
    <row r="1514" spans="1:17" x14ac:dyDescent="0.25">
      <c r="A1514" s="230" t="s">
        <v>9014</v>
      </c>
      <c r="B1514" s="230">
        <v>2363</v>
      </c>
      <c r="C1514" s="230" t="s">
        <v>5854</v>
      </c>
      <c r="D1514" s="230">
        <v>2014.0206000000001</v>
      </c>
      <c r="E1514" s="230" t="s">
        <v>92</v>
      </c>
      <c r="F1514" s="230" t="s">
        <v>166</v>
      </c>
      <c r="G1514" s="230" t="s">
        <v>167</v>
      </c>
      <c r="H1514" s="230" t="s">
        <v>168</v>
      </c>
      <c r="I1514" s="230" t="s">
        <v>49</v>
      </c>
      <c r="J1514" s="230" t="s">
        <v>51</v>
      </c>
      <c r="K1514" s="230" t="s">
        <v>26</v>
      </c>
      <c r="L1514" s="230" t="s">
        <v>168</v>
      </c>
      <c r="M1514" s="230" t="s">
        <v>5912</v>
      </c>
      <c r="N1514" s="230" t="s">
        <v>26</v>
      </c>
      <c r="Q1514" s="230">
        <f>VLOOKUP(M1514,LocID!$B$2:$I$1995,8, FALSE)</f>
        <v>15</v>
      </c>
    </row>
    <row r="1515" spans="1:17" x14ac:dyDescent="0.25">
      <c r="A1515" s="230" t="s">
        <v>9015</v>
      </c>
      <c r="B1515" s="230">
        <v>2364</v>
      </c>
      <c r="C1515" s="230" t="s">
        <v>5854</v>
      </c>
      <c r="D1515" s="230">
        <v>2014.0324000000001</v>
      </c>
      <c r="E1515" s="230" t="s">
        <v>92</v>
      </c>
      <c r="F1515" s="230" t="s">
        <v>2355</v>
      </c>
      <c r="G1515" s="230" t="s">
        <v>2352</v>
      </c>
      <c r="H1515" s="230" t="s">
        <v>2353</v>
      </c>
      <c r="I1515" s="230" t="s">
        <v>874</v>
      </c>
      <c r="J1515" s="230" t="s">
        <v>51</v>
      </c>
      <c r="K1515" s="230" t="s">
        <v>23</v>
      </c>
      <c r="L1515" s="230" t="s">
        <v>2353</v>
      </c>
      <c r="M1515" s="230" t="s">
        <v>6242</v>
      </c>
      <c r="N1515" s="230" t="s">
        <v>23</v>
      </c>
      <c r="Q1515" s="230">
        <f>VLOOKUP(M1515,LocID!$B$2:$I$1995,8, FALSE)</f>
        <v>372</v>
      </c>
    </row>
    <row r="1516" spans="1:17" x14ac:dyDescent="0.25">
      <c r="A1516" s="230" t="s">
        <v>9016</v>
      </c>
      <c r="B1516" s="230">
        <v>2365</v>
      </c>
      <c r="C1516" s="230" t="s">
        <v>5854</v>
      </c>
      <c r="D1516" s="230">
        <v>2014.0726999999999</v>
      </c>
      <c r="E1516" s="230" t="s">
        <v>92</v>
      </c>
      <c r="F1516" s="230" t="s">
        <v>1047</v>
      </c>
      <c r="G1516" s="230" t="s">
        <v>1048</v>
      </c>
      <c r="H1516" s="230" t="s">
        <v>1042</v>
      </c>
      <c r="I1516" s="230" t="s">
        <v>219</v>
      </c>
      <c r="J1516" s="230" t="s">
        <v>220</v>
      </c>
      <c r="K1516" s="230" t="s">
        <v>23</v>
      </c>
      <c r="L1516" s="230" t="s">
        <v>1042</v>
      </c>
      <c r="M1516" s="230" t="s">
        <v>6026</v>
      </c>
      <c r="N1516" s="230" t="s">
        <v>23</v>
      </c>
      <c r="Q1516" s="230">
        <f>VLOOKUP(M1516,LocID!$B$2:$I$1995,8, FALSE)</f>
        <v>134</v>
      </c>
    </row>
    <row r="1517" spans="1:17" x14ac:dyDescent="0.25">
      <c r="A1517" s="230" t="s">
        <v>9017</v>
      </c>
      <c r="B1517" s="230">
        <v>2366</v>
      </c>
      <c r="C1517" s="230" t="s">
        <v>5854</v>
      </c>
      <c r="D1517" s="230">
        <v>2014.0907</v>
      </c>
      <c r="E1517" s="230" t="s">
        <v>92</v>
      </c>
      <c r="F1517" s="230" t="s">
        <v>1745</v>
      </c>
      <c r="G1517" s="230" t="s">
        <v>1745</v>
      </c>
      <c r="H1517" s="230" t="s">
        <v>1740</v>
      </c>
      <c r="I1517" s="230" t="s">
        <v>219</v>
      </c>
      <c r="J1517" s="230" t="s">
        <v>220</v>
      </c>
      <c r="K1517" s="230" t="s">
        <v>52</v>
      </c>
      <c r="L1517" s="230" t="s">
        <v>1740</v>
      </c>
      <c r="M1517" s="230" t="s">
        <v>6162</v>
      </c>
      <c r="N1517" s="230" t="s">
        <v>52</v>
      </c>
      <c r="Q1517" s="230">
        <f>VLOOKUP(M1517,LocID!$B$2:$I$1995,8, FALSE)</f>
        <v>285</v>
      </c>
    </row>
    <row r="1518" spans="1:17" x14ac:dyDescent="0.25">
      <c r="A1518" s="230" t="s">
        <v>9018</v>
      </c>
      <c r="B1518" s="230">
        <v>2367</v>
      </c>
      <c r="C1518" s="230" t="s">
        <v>5854</v>
      </c>
      <c r="D1518" s="230">
        <v>2014.0526</v>
      </c>
      <c r="E1518" s="230" t="s">
        <v>92</v>
      </c>
      <c r="F1518" s="230" t="s">
        <v>3742</v>
      </c>
      <c r="G1518" s="230" t="s">
        <v>3743</v>
      </c>
      <c r="H1518" s="230" t="s">
        <v>3741</v>
      </c>
      <c r="I1518" s="230" t="s">
        <v>160</v>
      </c>
      <c r="J1518" s="230" t="s">
        <v>161</v>
      </c>
      <c r="K1518" s="230" t="s">
        <v>26</v>
      </c>
      <c r="L1518" s="230" t="s">
        <v>3741</v>
      </c>
      <c r="M1518" s="230" t="s">
        <v>6364</v>
      </c>
      <c r="N1518" s="230" t="s">
        <v>26</v>
      </c>
      <c r="Q1518" s="230">
        <f>VLOOKUP(M1518,LocID!$B$2:$I$1995,8, FALSE)</f>
        <v>511</v>
      </c>
    </row>
    <row r="1519" spans="1:17" x14ac:dyDescent="0.25">
      <c r="A1519" s="230" t="s">
        <v>9019</v>
      </c>
      <c r="B1519" s="230">
        <v>2368</v>
      </c>
      <c r="C1519" s="230" t="s">
        <v>5854</v>
      </c>
      <c r="D1519" s="230">
        <v>2014.0959</v>
      </c>
      <c r="E1519" s="230" t="s">
        <v>92</v>
      </c>
      <c r="F1519" s="230" t="s">
        <v>4161</v>
      </c>
      <c r="G1519" s="230" t="s">
        <v>4162</v>
      </c>
      <c r="H1519" s="230" t="s">
        <v>4160</v>
      </c>
      <c r="I1519" s="230" t="s">
        <v>739</v>
      </c>
      <c r="J1519" s="230" t="s">
        <v>740</v>
      </c>
      <c r="K1519" s="230" t="s">
        <v>23</v>
      </c>
      <c r="L1519" s="230" t="s">
        <v>4160</v>
      </c>
      <c r="M1519" s="230" t="s">
        <v>6417</v>
      </c>
      <c r="N1519" s="230" t="s">
        <v>23</v>
      </c>
      <c r="Q1519" s="230">
        <f>VLOOKUP(M1519,LocID!$B$2:$I$1995,8, FALSE)</f>
        <v>571</v>
      </c>
    </row>
    <row r="1520" spans="1:17" x14ac:dyDescent="0.25">
      <c r="A1520" s="230" t="s">
        <v>9020</v>
      </c>
      <c r="B1520" s="230">
        <v>2369</v>
      </c>
      <c r="C1520" s="230" t="s">
        <v>5854</v>
      </c>
      <c r="D1520" s="230">
        <v>2014.0824</v>
      </c>
      <c r="E1520" s="230" t="s">
        <v>92</v>
      </c>
      <c r="F1520" s="230" t="s">
        <v>3649</v>
      </c>
      <c r="G1520" s="230" t="s">
        <v>3641</v>
      </c>
      <c r="H1520" s="230" t="s">
        <v>3628</v>
      </c>
      <c r="I1520" s="230" t="s">
        <v>76</v>
      </c>
      <c r="J1520" s="230" t="s">
        <v>77</v>
      </c>
      <c r="K1520" s="230" t="s">
        <v>52</v>
      </c>
      <c r="L1520" s="230" t="s">
        <v>3628</v>
      </c>
      <c r="M1520" s="230" t="s">
        <v>4527</v>
      </c>
      <c r="N1520" s="230" t="s">
        <v>52</v>
      </c>
      <c r="Q1520" s="230">
        <f>VLOOKUP(M1520,LocID!$B$2:$I$1995,8, FALSE)</f>
        <v>497</v>
      </c>
    </row>
    <row r="1521" spans="1:17" x14ac:dyDescent="0.25">
      <c r="A1521" s="230" t="s">
        <v>6947</v>
      </c>
      <c r="B1521" s="230">
        <v>237</v>
      </c>
      <c r="C1521" s="230" t="s">
        <v>5854</v>
      </c>
      <c r="D1521" s="230">
        <v>2015.1273000000001</v>
      </c>
      <c r="E1521" s="230" t="s">
        <v>138</v>
      </c>
      <c r="F1521" s="230" t="s">
        <v>640</v>
      </c>
      <c r="G1521" s="230" t="s">
        <v>560</v>
      </c>
      <c r="H1521" s="230" t="s">
        <v>533</v>
      </c>
      <c r="I1521" s="230" t="s">
        <v>49</v>
      </c>
      <c r="J1521" s="230" t="s">
        <v>51</v>
      </c>
      <c r="K1521" s="230" t="s">
        <v>23</v>
      </c>
      <c r="L1521" s="230" t="s">
        <v>533</v>
      </c>
      <c r="M1521" s="230" t="s">
        <v>4499</v>
      </c>
      <c r="N1521" s="230" t="s">
        <v>23</v>
      </c>
      <c r="Q1521" s="230">
        <f>VLOOKUP(M1521,LocID!$B$2:$I$1995,8, FALSE)</f>
        <v>65</v>
      </c>
    </row>
    <row r="1522" spans="1:17" x14ac:dyDescent="0.25">
      <c r="A1522" s="230" t="s">
        <v>9021</v>
      </c>
      <c r="B1522" s="230">
        <v>2370</v>
      </c>
      <c r="C1522" s="230" t="s">
        <v>5854</v>
      </c>
      <c r="D1522" s="230">
        <v>2014.0853999999999</v>
      </c>
      <c r="E1522" s="230" t="s">
        <v>92</v>
      </c>
      <c r="F1522" s="230" t="s">
        <v>3924</v>
      </c>
      <c r="G1522" s="230" t="s">
        <v>3908</v>
      </c>
      <c r="H1522" s="230" t="s">
        <v>3906</v>
      </c>
      <c r="I1522" s="230" t="s">
        <v>76</v>
      </c>
      <c r="J1522" s="230" t="s">
        <v>77</v>
      </c>
      <c r="K1522" s="230" t="s">
        <v>23</v>
      </c>
      <c r="L1522" s="230" t="s">
        <v>3906</v>
      </c>
      <c r="M1522" s="230" t="s">
        <v>4532</v>
      </c>
      <c r="N1522" s="230" t="s">
        <v>23</v>
      </c>
      <c r="Q1522" s="230">
        <f>VLOOKUP(M1522,LocID!$B$2:$I$1995,8, FALSE)</f>
        <v>527</v>
      </c>
    </row>
    <row r="1523" spans="1:17" x14ac:dyDescent="0.25">
      <c r="A1523" s="230" t="s">
        <v>9022</v>
      </c>
      <c r="B1523" s="230">
        <v>2371</v>
      </c>
      <c r="C1523" s="230" t="s">
        <v>5854</v>
      </c>
      <c r="D1523" s="230">
        <v>2014.1024</v>
      </c>
      <c r="E1523" s="230" t="s">
        <v>92</v>
      </c>
      <c r="F1523" s="230" t="s">
        <v>2904</v>
      </c>
      <c r="G1523" s="230" t="s">
        <v>2905</v>
      </c>
      <c r="H1523" s="230" t="s">
        <v>2901</v>
      </c>
      <c r="I1523" s="230" t="s">
        <v>815</v>
      </c>
      <c r="J1523" s="230" t="s">
        <v>51</v>
      </c>
      <c r="K1523" s="230" t="s">
        <v>26</v>
      </c>
      <c r="L1523" s="230" t="s">
        <v>2901</v>
      </c>
      <c r="M1523" s="230" t="s">
        <v>6298</v>
      </c>
      <c r="N1523" s="230" t="s">
        <v>26</v>
      </c>
      <c r="Q1523" s="230">
        <f>VLOOKUP(M1523,LocID!$B$2:$I$1995,8, FALSE)</f>
        <v>430</v>
      </c>
    </row>
    <row r="1524" spans="1:17" x14ac:dyDescent="0.25">
      <c r="A1524" s="230" t="s">
        <v>9023</v>
      </c>
      <c r="B1524" s="230">
        <v>2372</v>
      </c>
      <c r="C1524" s="230" t="s">
        <v>5854</v>
      </c>
      <c r="D1524" s="230">
        <v>2014.0951</v>
      </c>
      <c r="E1524" s="230" t="s">
        <v>92</v>
      </c>
      <c r="F1524" s="230" t="s">
        <v>162</v>
      </c>
      <c r="G1524" s="230" t="s">
        <v>163</v>
      </c>
      <c r="H1524" s="230" t="s">
        <v>164</v>
      </c>
      <c r="I1524" s="230" t="s">
        <v>165</v>
      </c>
      <c r="J1524" s="230" t="s">
        <v>161</v>
      </c>
      <c r="K1524" s="230" t="s">
        <v>52</v>
      </c>
      <c r="L1524" s="230" t="s">
        <v>164</v>
      </c>
      <c r="M1524" s="230" t="s">
        <v>5911</v>
      </c>
      <c r="N1524" s="230" t="s">
        <v>52</v>
      </c>
      <c r="Q1524" s="230">
        <f>VLOOKUP(M1524,LocID!$B$2:$I$1995,8, FALSE)</f>
        <v>14</v>
      </c>
    </row>
    <row r="1525" spans="1:17" x14ac:dyDescent="0.25">
      <c r="A1525" s="230" t="s">
        <v>9024</v>
      </c>
      <c r="B1525" s="230">
        <v>2373</v>
      </c>
      <c r="C1525" s="230" t="s">
        <v>5854</v>
      </c>
      <c r="D1525" s="230">
        <v>2014.0849000000001</v>
      </c>
      <c r="E1525" s="230" t="s">
        <v>92</v>
      </c>
      <c r="F1525" s="230" t="s">
        <v>3925</v>
      </c>
      <c r="G1525" s="230" t="s">
        <v>3908</v>
      </c>
      <c r="H1525" s="230" t="s">
        <v>3906</v>
      </c>
      <c r="I1525" s="230" t="s">
        <v>76</v>
      </c>
      <c r="J1525" s="230" t="s">
        <v>77</v>
      </c>
      <c r="K1525" s="230" t="s">
        <v>23</v>
      </c>
      <c r="L1525" s="230" t="s">
        <v>3906</v>
      </c>
      <c r="M1525" s="230" t="s">
        <v>4532</v>
      </c>
      <c r="N1525" s="230" t="s">
        <v>23</v>
      </c>
      <c r="Q1525" s="230">
        <f>VLOOKUP(M1525,LocID!$B$2:$I$1995,8, FALSE)</f>
        <v>527</v>
      </c>
    </row>
    <row r="1526" spans="1:17" x14ac:dyDescent="0.25">
      <c r="A1526" s="230" t="s">
        <v>9025</v>
      </c>
      <c r="B1526" s="230">
        <v>2374</v>
      </c>
      <c r="C1526" s="230" t="s">
        <v>5854</v>
      </c>
      <c r="D1526" s="230">
        <v>2014.0705</v>
      </c>
      <c r="E1526" s="230" t="s">
        <v>92</v>
      </c>
      <c r="F1526" s="230" t="s">
        <v>2594</v>
      </c>
      <c r="G1526" s="230" t="s">
        <v>2577</v>
      </c>
      <c r="H1526" s="230" t="s">
        <v>2414</v>
      </c>
      <c r="I1526" s="230" t="s">
        <v>76</v>
      </c>
      <c r="J1526" s="230" t="s">
        <v>77</v>
      </c>
      <c r="K1526" s="230" t="s">
        <v>26</v>
      </c>
      <c r="L1526" s="230" t="s">
        <v>2414</v>
      </c>
      <c r="M1526" s="230" t="s">
        <v>4518</v>
      </c>
      <c r="N1526" s="230" t="s">
        <v>26</v>
      </c>
      <c r="Q1526" s="230">
        <f>VLOOKUP(M1526,LocID!$B$2:$I$1995,8, FALSE)</f>
        <v>387</v>
      </c>
    </row>
    <row r="1527" spans="1:17" x14ac:dyDescent="0.25">
      <c r="A1527" s="230" t="s">
        <v>9026</v>
      </c>
      <c r="B1527" s="230">
        <v>2375</v>
      </c>
      <c r="C1527" s="230" t="s">
        <v>5854</v>
      </c>
      <c r="D1527" s="230">
        <v>2014.0288</v>
      </c>
      <c r="E1527" s="230" t="s">
        <v>92</v>
      </c>
      <c r="F1527" s="230" t="s">
        <v>1686</v>
      </c>
      <c r="G1527" s="230" t="s">
        <v>1103</v>
      </c>
      <c r="H1527" s="230" t="s">
        <v>1685</v>
      </c>
      <c r="I1527" s="230" t="s">
        <v>244</v>
      </c>
      <c r="J1527" s="230" t="s">
        <v>245</v>
      </c>
      <c r="K1527" s="230" t="s">
        <v>23</v>
      </c>
      <c r="L1527" s="230" t="s">
        <v>1685</v>
      </c>
      <c r="M1527" s="230" t="s">
        <v>6149</v>
      </c>
      <c r="N1527" s="230" t="s">
        <v>23</v>
      </c>
      <c r="Q1527" s="230">
        <f>VLOOKUP(M1527,LocID!$B$2:$I$1995,8, FALSE)</f>
        <v>272</v>
      </c>
    </row>
    <row r="1528" spans="1:17" x14ac:dyDescent="0.25">
      <c r="A1528" s="230" t="s">
        <v>9027</v>
      </c>
      <c r="B1528" s="230">
        <v>2376</v>
      </c>
      <c r="C1528" s="230" t="s">
        <v>5854</v>
      </c>
      <c r="D1528" s="230">
        <v>2014.1052</v>
      </c>
      <c r="E1528" s="230" t="s">
        <v>92</v>
      </c>
      <c r="F1528" s="230" t="s">
        <v>136</v>
      </c>
      <c r="G1528" s="230" t="s">
        <v>137</v>
      </c>
      <c r="H1528" s="230" t="s">
        <v>126</v>
      </c>
      <c r="I1528" s="230" t="s">
        <v>127</v>
      </c>
      <c r="J1528" s="230" t="s">
        <v>128</v>
      </c>
      <c r="K1528" s="230" t="s">
        <v>23</v>
      </c>
      <c r="L1528" s="230" t="s">
        <v>126</v>
      </c>
      <c r="M1528" s="230" t="s">
        <v>5907</v>
      </c>
      <c r="N1528" s="230" t="s">
        <v>23</v>
      </c>
      <c r="Q1528" s="230">
        <f>VLOOKUP(M1528,LocID!$B$2:$I$1995,8, FALSE)</f>
        <v>10</v>
      </c>
    </row>
    <row r="1529" spans="1:17" x14ac:dyDescent="0.25">
      <c r="A1529" s="230" t="s">
        <v>9028</v>
      </c>
      <c r="B1529" s="230">
        <v>2377</v>
      </c>
      <c r="C1529" s="230" t="s">
        <v>5854</v>
      </c>
      <c r="D1529" s="230">
        <v>2014.0796</v>
      </c>
      <c r="E1529" s="230" t="s">
        <v>92</v>
      </c>
      <c r="F1529" s="230" t="s">
        <v>359</v>
      </c>
      <c r="G1529" s="230" t="s">
        <v>353</v>
      </c>
      <c r="H1529" s="230" t="s">
        <v>354</v>
      </c>
      <c r="I1529" s="230" t="s">
        <v>76</v>
      </c>
      <c r="J1529" s="230" t="s">
        <v>77</v>
      </c>
      <c r="K1529" s="230" t="s">
        <v>52</v>
      </c>
      <c r="L1529" s="230" t="s">
        <v>354</v>
      </c>
      <c r="M1529" s="230" t="s">
        <v>5935</v>
      </c>
      <c r="N1529" s="230" t="s">
        <v>52</v>
      </c>
      <c r="Q1529" s="230">
        <f>VLOOKUP(M1529,LocID!$B$2:$I$1995,8, FALSE)</f>
        <v>39</v>
      </c>
    </row>
    <row r="1530" spans="1:17" x14ac:dyDescent="0.25">
      <c r="A1530" s="230" t="s">
        <v>9029</v>
      </c>
      <c r="B1530" s="230">
        <v>2378</v>
      </c>
      <c r="C1530" s="230" t="s">
        <v>5854</v>
      </c>
      <c r="D1530" s="230">
        <v>2014.0995</v>
      </c>
      <c r="E1530" s="230" t="s">
        <v>92</v>
      </c>
      <c r="F1530" s="230" t="s">
        <v>1178</v>
      </c>
      <c r="G1530" s="230" t="s">
        <v>1175</v>
      </c>
      <c r="H1530" s="230" t="s">
        <v>1176</v>
      </c>
      <c r="I1530" s="230" t="s">
        <v>76</v>
      </c>
      <c r="J1530" s="230" t="s">
        <v>77</v>
      </c>
      <c r="K1530" s="230" t="s">
        <v>98</v>
      </c>
      <c r="L1530" s="230" t="s">
        <v>1176</v>
      </c>
      <c r="M1530" s="230" t="s">
        <v>6053</v>
      </c>
      <c r="N1530" s="230" t="s">
        <v>98</v>
      </c>
      <c r="Q1530" s="230">
        <f>VLOOKUP(M1530,LocID!$B$2:$I$1995,8, FALSE)</f>
        <v>164</v>
      </c>
    </row>
    <row r="1531" spans="1:17" x14ac:dyDescent="0.25">
      <c r="A1531" s="230" t="s">
        <v>9030</v>
      </c>
      <c r="B1531" s="230">
        <v>2379</v>
      </c>
      <c r="C1531" s="230" t="s">
        <v>5854</v>
      </c>
      <c r="D1531" s="230">
        <v>2014.0504000000001</v>
      </c>
      <c r="E1531" s="230" t="s">
        <v>92</v>
      </c>
      <c r="F1531" s="230" t="s">
        <v>986</v>
      </c>
      <c r="G1531" s="230" t="s">
        <v>984</v>
      </c>
      <c r="H1531" s="230" t="s">
        <v>985</v>
      </c>
      <c r="I1531" s="230" t="s">
        <v>76</v>
      </c>
      <c r="J1531" s="230" t="s">
        <v>77</v>
      </c>
      <c r="K1531" s="230" t="s">
        <v>52</v>
      </c>
      <c r="L1531" s="230" t="s">
        <v>985</v>
      </c>
      <c r="M1531" s="230" t="s">
        <v>6013</v>
      </c>
      <c r="N1531" s="230" t="s">
        <v>52</v>
      </c>
      <c r="Q1531" s="230">
        <f>VLOOKUP(M1531,LocID!$B$2:$I$1995,8, FALSE)</f>
        <v>121</v>
      </c>
    </row>
    <row r="1532" spans="1:17" x14ac:dyDescent="0.25">
      <c r="A1532" s="230" t="s">
        <v>6948</v>
      </c>
      <c r="B1532" s="230">
        <v>238</v>
      </c>
      <c r="C1532" s="230" t="s">
        <v>5854</v>
      </c>
      <c r="D1532" s="230">
        <v>2015.117</v>
      </c>
      <c r="E1532" s="230" t="s">
        <v>138</v>
      </c>
      <c r="F1532" s="230" t="s">
        <v>1132</v>
      </c>
      <c r="G1532" s="230" t="s">
        <v>1133</v>
      </c>
      <c r="H1532" s="230" t="s">
        <v>1131</v>
      </c>
      <c r="I1532" s="230" t="s">
        <v>183</v>
      </c>
      <c r="J1532" s="230" t="s">
        <v>61</v>
      </c>
      <c r="K1532" s="230" t="s">
        <v>23</v>
      </c>
      <c r="L1532" s="230" t="s">
        <v>1131</v>
      </c>
      <c r="M1532" s="230" t="s">
        <v>6042</v>
      </c>
      <c r="N1532" s="230" t="s">
        <v>23</v>
      </c>
      <c r="Q1532" s="230">
        <f>VLOOKUP(M1532,LocID!$B$2:$I$1995,8, FALSE)</f>
        <v>151</v>
      </c>
    </row>
    <row r="1533" spans="1:17" x14ac:dyDescent="0.25">
      <c r="A1533" s="230" t="s">
        <v>9031</v>
      </c>
      <c r="B1533" s="230">
        <v>2380</v>
      </c>
      <c r="C1533" s="230" t="s">
        <v>5854</v>
      </c>
      <c r="D1533" s="230">
        <v>2014.0489</v>
      </c>
      <c r="E1533" s="230" t="s">
        <v>92</v>
      </c>
      <c r="F1533" s="230" t="s">
        <v>4342</v>
      </c>
      <c r="G1533" s="230" t="s">
        <v>4343</v>
      </c>
      <c r="H1533" s="230" t="s">
        <v>2997</v>
      </c>
      <c r="I1533" s="230" t="s">
        <v>2996</v>
      </c>
      <c r="J1533" s="230" t="s">
        <v>51</v>
      </c>
      <c r="K1533" s="230" t="s">
        <v>23</v>
      </c>
      <c r="L1533" s="230" t="s">
        <v>2997</v>
      </c>
      <c r="M1533" s="230" t="s">
        <v>4536</v>
      </c>
      <c r="N1533" s="230" t="s">
        <v>23</v>
      </c>
      <c r="Q1533" s="230">
        <f>VLOOKUP(M1533,LocID!$B$2:$I$1995,8, FALSE)</f>
        <v>447</v>
      </c>
    </row>
    <row r="1534" spans="1:17" x14ac:dyDescent="0.25">
      <c r="A1534" s="230" t="s">
        <v>9032</v>
      </c>
      <c r="B1534" s="230">
        <v>2381</v>
      </c>
      <c r="C1534" s="230" t="s">
        <v>5854</v>
      </c>
      <c r="D1534" s="230">
        <v>2014.0498</v>
      </c>
      <c r="E1534" s="230" t="s">
        <v>92</v>
      </c>
      <c r="F1534" s="230" t="s">
        <v>1714</v>
      </c>
      <c r="G1534" s="230" t="s">
        <v>1715</v>
      </c>
      <c r="H1534" s="230" t="s">
        <v>1716</v>
      </c>
      <c r="I1534" s="230" t="s">
        <v>127</v>
      </c>
      <c r="J1534" s="230" t="s">
        <v>128</v>
      </c>
      <c r="K1534" s="230" t="s">
        <v>52</v>
      </c>
      <c r="L1534" s="230" t="s">
        <v>1716</v>
      </c>
      <c r="M1534" s="230" t="s">
        <v>6157</v>
      </c>
      <c r="N1534" s="230" t="s">
        <v>52</v>
      </c>
      <c r="Q1534" s="230">
        <f>VLOOKUP(M1534,LocID!$B$2:$I$1995,8, FALSE)</f>
        <v>280</v>
      </c>
    </row>
    <row r="1535" spans="1:17" x14ac:dyDescent="0.25">
      <c r="A1535" s="230" t="s">
        <v>9033</v>
      </c>
      <c r="B1535" s="230">
        <v>2382</v>
      </c>
      <c r="C1535" s="230" t="s">
        <v>5854</v>
      </c>
      <c r="D1535" s="230">
        <v>2014.049</v>
      </c>
      <c r="E1535" s="230" t="s">
        <v>92</v>
      </c>
      <c r="F1535" s="230" t="s">
        <v>1302</v>
      </c>
      <c r="G1535" s="230" t="s">
        <v>1303</v>
      </c>
      <c r="H1535" s="230" t="s">
        <v>1304</v>
      </c>
      <c r="I1535" s="230" t="s">
        <v>76</v>
      </c>
      <c r="J1535" s="230" t="s">
        <v>77</v>
      </c>
      <c r="K1535" s="230" t="s">
        <v>23</v>
      </c>
      <c r="L1535" s="230" t="s">
        <v>1304</v>
      </c>
      <c r="M1535" s="230" t="s">
        <v>6076</v>
      </c>
      <c r="N1535" s="230" t="s">
        <v>23</v>
      </c>
      <c r="Q1535" s="230">
        <f>VLOOKUP(M1535,LocID!$B$2:$I$1995,8, FALSE)</f>
        <v>190</v>
      </c>
    </row>
    <row r="1536" spans="1:17" x14ac:dyDescent="0.25">
      <c r="A1536" s="230" t="s">
        <v>9034</v>
      </c>
      <c r="B1536" s="230">
        <v>2383</v>
      </c>
      <c r="C1536" s="230" t="s">
        <v>5854</v>
      </c>
      <c r="D1536" s="230">
        <v>2014.0966000000001</v>
      </c>
      <c r="E1536" s="230" t="s">
        <v>92</v>
      </c>
      <c r="F1536" s="230" t="s">
        <v>1783</v>
      </c>
      <c r="G1536" s="230" t="s">
        <v>1779</v>
      </c>
      <c r="H1536" s="230" t="s">
        <v>1775</v>
      </c>
      <c r="I1536" s="230" t="s">
        <v>76</v>
      </c>
      <c r="J1536" s="230" t="s">
        <v>77</v>
      </c>
      <c r="K1536" s="230" t="s">
        <v>52</v>
      </c>
      <c r="L1536" s="230" t="s">
        <v>1775</v>
      </c>
      <c r="M1536" s="230" t="s">
        <v>6168</v>
      </c>
      <c r="N1536" s="230" t="s">
        <v>52</v>
      </c>
      <c r="Q1536" s="230">
        <f>VLOOKUP(M1536,LocID!$B$2:$I$1995,8, FALSE)</f>
        <v>291</v>
      </c>
    </row>
    <row r="1537" spans="1:17" x14ac:dyDescent="0.25">
      <c r="A1537" s="230" t="s">
        <v>9035</v>
      </c>
      <c r="B1537" s="230">
        <v>2384</v>
      </c>
      <c r="C1537" s="230" t="s">
        <v>5854</v>
      </c>
      <c r="D1537" s="230">
        <v>2014.0857000000001</v>
      </c>
      <c r="E1537" s="230" t="s">
        <v>92</v>
      </c>
      <c r="F1537" s="230" t="s">
        <v>1816</v>
      </c>
      <c r="G1537" s="230" t="s">
        <v>1817</v>
      </c>
      <c r="H1537" s="230" t="s">
        <v>1818</v>
      </c>
      <c r="I1537" s="230" t="s">
        <v>76</v>
      </c>
      <c r="J1537" s="230" t="s">
        <v>77</v>
      </c>
      <c r="K1537" s="230" t="s">
        <v>23</v>
      </c>
      <c r="L1537" s="230" t="s">
        <v>1818</v>
      </c>
      <c r="M1537" s="230" t="s">
        <v>6175</v>
      </c>
      <c r="N1537" s="230" t="s">
        <v>23</v>
      </c>
      <c r="Q1537" s="230">
        <f>VLOOKUP(M1537,LocID!$B$2:$I$1995,8, FALSE)</f>
        <v>299</v>
      </c>
    </row>
    <row r="1538" spans="1:17" x14ac:dyDescent="0.25">
      <c r="A1538" s="230" t="s">
        <v>9036</v>
      </c>
      <c r="B1538" s="230">
        <v>2385</v>
      </c>
      <c r="C1538" s="230" t="s">
        <v>5854</v>
      </c>
      <c r="D1538" s="230">
        <v>2014.0798</v>
      </c>
      <c r="E1538" s="230" t="s">
        <v>92</v>
      </c>
      <c r="F1538" s="230" t="s">
        <v>1869</v>
      </c>
      <c r="G1538" s="230" t="s">
        <v>1870</v>
      </c>
      <c r="H1538" s="230" t="s">
        <v>1832</v>
      </c>
      <c r="I1538" s="230" t="s">
        <v>76</v>
      </c>
      <c r="J1538" s="230" t="s">
        <v>77</v>
      </c>
      <c r="K1538" s="230" t="s">
        <v>23</v>
      </c>
      <c r="L1538" s="230" t="s">
        <v>1832</v>
      </c>
      <c r="M1538" s="230" t="s">
        <v>4512</v>
      </c>
      <c r="N1538" s="230" t="s">
        <v>23</v>
      </c>
      <c r="Q1538" s="230">
        <f>VLOOKUP(M1538,LocID!$B$2:$I$1995,8, FALSE)</f>
        <v>300</v>
      </c>
    </row>
    <row r="1539" spans="1:17" x14ac:dyDescent="0.25">
      <c r="A1539" s="230" t="s">
        <v>9037</v>
      </c>
      <c r="B1539" s="230">
        <v>2386</v>
      </c>
      <c r="C1539" s="230" t="s">
        <v>5854</v>
      </c>
      <c r="D1539" s="230">
        <v>2014.1013</v>
      </c>
      <c r="E1539" s="230" t="s">
        <v>92</v>
      </c>
      <c r="F1539" s="230" t="s">
        <v>1983</v>
      </c>
      <c r="G1539" s="230" t="s">
        <v>1984</v>
      </c>
      <c r="H1539" s="230" t="s">
        <v>1972</v>
      </c>
      <c r="I1539" s="230" t="s">
        <v>865</v>
      </c>
      <c r="J1539" s="230" t="s">
        <v>220</v>
      </c>
      <c r="K1539" s="230" t="s">
        <v>52</v>
      </c>
      <c r="L1539" s="230" t="s">
        <v>1972</v>
      </c>
      <c r="M1539" s="230" t="s">
        <v>6199</v>
      </c>
      <c r="N1539" s="230" t="s">
        <v>52</v>
      </c>
      <c r="Q1539" s="230">
        <f>VLOOKUP(M1539,LocID!$B$2:$I$1995,8, FALSE)</f>
        <v>323</v>
      </c>
    </row>
    <row r="1540" spans="1:17" x14ac:dyDescent="0.25">
      <c r="A1540" s="230" t="s">
        <v>9038</v>
      </c>
      <c r="B1540" s="230">
        <v>2387</v>
      </c>
      <c r="C1540" s="230" t="s">
        <v>5854</v>
      </c>
      <c r="D1540" s="230">
        <v>2014.0543</v>
      </c>
      <c r="E1540" s="230" t="s">
        <v>92</v>
      </c>
      <c r="F1540" s="230" t="s">
        <v>2075</v>
      </c>
      <c r="G1540" s="230" t="s">
        <v>2076</v>
      </c>
      <c r="H1540" s="230" t="s">
        <v>2069</v>
      </c>
      <c r="I1540" s="230" t="s">
        <v>198</v>
      </c>
      <c r="J1540" s="230" t="s">
        <v>61</v>
      </c>
      <c r="K1540" s="230" t="s">
        <v>23</v>
      </c>
      <c r="L1540" s="230" t="s">
        <v>2069</v>
      </c>
      <c r="M1540" s="230" t="s">
        <v>4513</v>
      </c>
      <c r="N1540" s="230" t="s">
        <v>23</v>
      </c>
      <c r="Q1540" s="230">
        <f>VLOOKUP(M1540,LocID!$B$2:$I$1995,8, FALSE)</f>
        <v>337</v>
      </c>
    </row>
    <row r="1541" spans="1:17" x14ac:dyDescent="0.25">
      <c r="A1541" s="230" t="s">
        <v>9039</v>
      </c>
      <c r="B1541" s="230">
        <v>2388</v>
      </c>
      <c r="C1541" s="230" t="s">
        <v>5854</v>
      </c>
      <c r="D1541" s="230">
        <v>2014.1048000000001</v>
      </c>
      <c r="E1541" s="230" t="s">
        <v>92</v>
      </c>
      <c r="F1541" s="230" t="s">
        <v>1722</v>
      </c>
      <c r="G1541" s="230" t="s">
        <v>1723</v>
      </c>
      <c r="H1541" s="230" t="s">
        <v>1719</v>
      </c>
      <c r="I1541" s="230" t="s">
        <v>1475</v>
      </c>
      <c r="J1541" s="230" t="s">
        <v>245</v>
      </c>
      <c r="K1541" s="230" t="s">
        <v>52</v>
      </c>
      <c r="L1541" s="230" t="s">
        <v>1719</v>
      </c>
      <c r="M1541" s="230" t="s">
        <v>6158</v>
      </c>
      <c r="N1541" s="230" t="s">
        <v>52</v>
      </c>
      <c r="Q1541" s="230">
        <f>VLOOKUP(M1541,LocID!$B$2:$I$1995,8, FALSE)</f>
        <v>281</v>
      </c>
    </row>
    <row r="1542" spans="1:17" x14ac:dyDescent="0.25">
      <c r="A1542" s="230" t="s">
        <v>9040</v>
      </c>
      <c r="B1542" s="230">
        <v>2389</v>
      </c>
      <c r="C1542" s="230" t="s">
        <v>5854</v>
      </c>
      <c r="D1542" s="230">
        <v>2014.0868</v>
      </c>
      <c r="E1542" s="230" t="s">
        <v>92</v>
      </c>
      <c r="F1542" s="230" t="s">
        <v>3495</v>
      </c>
      <c r="G1542" s="230" t="s">
        <v>3496</v>
      </c>
      <c r="H1542" s="230" t="s">
        <v>3294</v>
      </c>
      <c r="I1542" s="230" t="s">
        <v>76</v>
      </c>
      <c r="J1542" s="230" t="s">
        <v>77</v>
      </c>
      <c r="K1542" s="230" t="s">
        <v>26</v>
      </c>
      <c r="L1542" s="230" t="s">
        <v>3294</v>
      </c>
      <c r="M1542" s="230" t="s">
        <v>4526</v>
      </c>
      <c r="N1542" s="230" t="s">
        <v>26</v>
      </c>
      <c r="Q1542" s="230">
        <f>VLOOKUP(M1542,LocID!$B$2:$I$1995,8, FALSE)</f>
        <v>489</v>
      </c>
    </row>
    <row r="1543" spans="1:17" x14ac:dyDescent="0.25">
      <c r="A1543" s="230" t="s">
        <v>6949</v>
      </c>
      <c r="B1543" s="230">
        <v>239</v>
      </c>
      <c r="C1543" s="230" t="s">
        <v>5854</v>
      </c>
      <c r="D1543" s="230">
        <v>2015.1030000000001</v>
      </c>
      <c r="E1543" s="230" t="s">
        <v>138</v>
      </c>
      <c r="F1543" s="230" t="s">
        <v>343</v>
      </c>
      <c r="G1543" s="230" t="s">
        <v>342</v>
      </c>
      <c r="H1543" s="230" t="s">
        <v>332</v>
      </c>
      <c r="I1543" s="230" t="s">
        <v>219</v>
      </c>
      <c r="J1543" s="230" t="s">
        <v>220</v>
      </c>
      <c r="K1543" s="230" t="s">
        <v>52</v>
      </c>
      <c r="L1543" s="230" t="s">
        <v>332</v>
      </c>
      <c r="M1543" s="230" t="s">
        <v>4497</v>
      </c>
      <c r="N1543" s="230" t="s">
        <v>52</v>
      </c>
      <c r="Q1543" s="230">
        <f>VLOOKUP(M1543,LocID!$B$2:$I$1995,8, FALSE)</f>
        <v>37</v>
      </c>
    </row>
    <row r="1544" spans="1:17" x14ac:dyDescent="0.25">
      <c r="A1544" s="230" t="s">
        <v>9041</v>
      </c>
      <c r="B1544" s="230">
        <v>2390</v>
      </c>
      <c r="C1544" s="230" t="s">
        <v>5854</v>
      </c>
      <c r="D1544" s="230">
        <v>2014.0581999999999</v>
      </c>
      <c r="E1544" s="230" t="s">
        <v>92</v>
      </c>
      <c r="F1544" s="230" t="s">
        <v>2052</v>
      </c>
      <c r="G1544" s="230" t="s">
        <v>2053</v>
      </c>
      <c r="H1544" s="230" t="s">
        <v>2054</v>
      </c>
      <c r="I1544" s="230" t="s">
        <v>76</v>
      </c>
      <c r="J1544" s="230" t="s">
        <v>77</v>
      </c>
      <c r="K1544" s="230" t="s">
        <v>26</v>
      </c>
      <c r="L1544" s="230" t="s">
        <v>2054</v>
      </c>
      <c r="M1544" s="230" t="s">
        <v>6210</v>
      </c>
      <c r="N1544" s="230" t="s">
        <v>26</v>
      </c>
      <c r="Q1544" s="230">
        <f>VLOOKUP(M1544,LocID!$B$2:$I$1995,8, FALSE)</f>
        <v>334</v>
      </c>
    </row>
    <row r="1545" spans="1:17" x14ac:dyDescent="0.25">
      <c r="A1545" s="230" t="s">
        <v>9042</v>
      </c>
      <c r="B1545" s="230">
        <v>2391</v>
      </c>
      <c r="C1545" s="230" t="s">
        <v>5854</v>
      </c>
      <c r="D1545" s="230">
        <v>2014.1016</v>
      </c>
      <c r="E1545" s="230" t="s">
        <v>92</v>
      </c>
      <c r="F1545" s="230" t="s">
        <v>2099</v>
      </c>
      <c r="G1545" s="230" t="s">
        <v>2098</v>
      </c>
      <c r="H1545" s="230" t="s">
        <v>2090</v>
      </c>
      <c r="I1545" s="230" t="s">
        <v>501</v>
      </c>
      <c r="J1545" s="230" t="s">
        <v>245</v>
      </c>
      <c r="K1545" s="230" t="s">
        <v>98</v>
      </c>
      <c r="L1545" s="230" t="s">
        <v>2090</v>
      </c>
      <c r="M1545" s="230" t="s">
        <v>6215</v>
      </c>
      <c r="N1545" s="230" t="s">
        <v>98</v>
      </c>
      <c r="Q1545" s="230">
        <f>VLOOKUP(M1545,LocID!$B$2:$I$1995,8, FALSE)</f>
        <v>340</v>
      </c>
    </row>
    <row r="1546" spans="1:17" x14ac:dyDescent="0.25">
      <c r="A1546" s="230" t="s">
        <v>9043</v>
      </c>
      <c r="B1546" s="230">
        <v>2392</v>
      </c>
      <c r="C1546" s="230" t="s">
        <v>5854</v>
      </c>
      <c r="D1546" s="230">
        <v>2014.0500999999999</v>
      </c>
      <c r="E1546" s="230" t="s">
        <v>92</v>
      </c>
      <c r="F1546" s="230" t="s">
        <v>3096</v>
      </c>
      <c r="G1546" s="230" t="s">
        <v>3097</v>
      </c>
      <c r="H1546" s="230" t="s">
        <v>3093</v>
      </c>
      <c r="I1546" s="230" t="s">
        <v>192</v>
      </c>
      <c r="J1546" s="230" t="s">
        <v>51</v>
      </c>
      <c r="K1546" s="230" t="s">
        <v>23</v>
      </c>
      <c r="L1546" s="230" t="s">
        <v>3093</v>
      </c>
      <c r="M1546" s="230" t="s">
        <v>6325</v>
      </c>
      <c r="N1546" s="230" t="s">
        <v>23</v>
      </c>
      <c r="Q1546" s="230">
        <f>VLOOKUP(M1546,LocID!$B$2:$I$1995,8, FALSE)</f>
        <v>464</v>
      </c>
    </row>
    <row r="1547" spans="1:17" x14ac:dyDescent="0.25">
      <c r="A1547" s="230" t="s">
        <v>9044</v>
      </c>
      <c r="B1547" s="230">
        <v>2393</v>
      </c>
      <c r="C1547" s="230" t="s">
        <v>5854</v>
      </c>
      <c r="D1547" s="230">
        <v>2014.0789</v>
      </c>
      <c r="E1547" s="230" t="s">
        <v>92</v>
      </c>
      <c r="F1547" s="230" t="s">
        <v>2055</v>
      </c>
      <c r="G1547" s="230" t="s">
        <v>2056</v>
      </c>
      <c r="H1547" s="230" t="s">
        <v>2054</v>
      </c>
      <c r="I1547" s="230" t="s">
        <v>76</v>
      </c>
      <c r="J1547" s="230" t="s">
        <v>77</v>
      </c>
      <c r="K1547" s="230" t="s">
        <v>26</v>
      </c>
      <c r="L1547" s="230" t="s">
        <v>2054</v>
      </c>
      <c r="M1547" s="230" t="s">
        <v>6210</v>
      </c>
      <c r="N1547" s="230" t="s">
        <v>26</v>
      </c>
      <c r="Q1547" s="230">
        <f>VLOOKUP(M1547,LocID!$B$2:$I$1995,8, FALSE)</f>
        <v>334</v>
      </c>
    </row>
    <row r="1548" spans="1:17" x14ac:dyDescent="0.25">
      <c r="A1548" s="230" t="s">
        <v>9045</v>
      </c>
      <c r="B1548" s="230">
        <v>2394</v>
      </c>
      <c r="C1548" s="230" t="s">
        <v>5854</v>
      </c>
      <c r="D1548" s="230">
        <v>2014.0827999999999</v>
      </c>
      <c r="E1548" s="230" t="s">
        <v>92</v>
      </c>
      <c r="F1548" s="230" t="s">
        <v>2595</v>
      </c>
      <c r="G1548" s="230" t="s">
        <v>2433</v>
      </c>
      <c r="H1548" s="230" t="s">
        <v>2414</v>
      </c>
      <c r="I1548" s="230" t="s">
        <v>76</v>
      </c>
      <c r="J1548" s="230" t="s">
        <v>77</v>
      </c>
      <c r="K1548" s="230" t="s">
        <v>23</v>
      </c>
      <c r="L1548" s="230" t="s">
        <v>2414</v>
      </c>
      <c r="M1548" s="230" t="s">
        <v>4518</v>
      </c>
      <c r="N1548" s="230" t="s">
        <v>23</v>
      </c>
      <c r="Q1548" s="230">
        <f>VLOOKUP(M1548,LocID!$B$2:$I$1995,8, FALSE)</f>
        <v>387</v>
      </c>
    </row>
    <row r="1549" spans="1:17" x14ac:dyDescent="0.25">
      <c r="A1549" s="230" t="s">
        <v>9046</v>
      </c>
      <c r="B1549" s="230">
        <v>2395</v>
      </c>
      <c r="C1549" s="230" t="s">
        <v>5854</v>
      </c>
      <c r="D1549" s="230">
        <v>2014.1015</v>
      </c>
      <c r="E1549" s="230" t="s">
        <v>92</v>
      </c>
      <c r="F1549" s="230" t="s">
        <v>2596</v>
      </c>
      <c r="G1549" s="230" t="s">
        <v>2597</v>
      </c>
      <c r="H1549" s="230" t="s">
        <v>2414</v>
      </c>
      <c r="I1549" s="230" t="s">
        <v>76</v>
      </c>
      <c r="J1549" s="230" t="s">
        <v>77</v>
      </c>
      <c r="K1549" s="230" t="s">
        <v>23</v>
      </c>
      <c r="L1549" s="230" t="s">
        <v>2414</v>
      </c>
      <c r="M1549" s="230" t="s">
        <v>4518</v>
      </c>
      <c r="N1549" s="230" t="s">
        <v>23</v>
      </c>
      <c r="Q1549" s="230">
        <f>VLOOKUP(M1549,LocID!$B$2:$I$1995,8, FALSE)</f>
        <v>387</v>
      </c>
    </row>
    <row r="1550" spans="1:17" x14ac:dyDescent="0.25">
      <c r="A1550" s="230" t="s">
        <v>9047</v>
      </c>
      <c r="B1550" s="230">
        <v>2396</v>
      </c>
      <c r="C1550" s="230" t="s">
        <v>5854</v>
      </c>
      <c r="D1550" s="230">
        <v>2014.0733</v>
      </c>
      <c r="E1550" s="230" t="s">
        <v>92</v>
      </c>
      <c r="F1550" s="230" t="s">
        <v>2175</v>
      </c>
      <c r="G1550" s="230" t="s">
        <v>2176</v>
      </c>
      <c r="H1550" s="230" t="s">
        <v>22</v>
      </c>
      <c r="I1550" s="230" t="s">
        <v>20</v>
      </c>
      <c r="J1550" s="230" t="s">
        <v>22</v>
      </c>
      <c r="K1550" s="230" t="s">
        <v>188</v>
      </c>
      <c r="L1550" s="230" t="s">
        <v>2177</v>
      </c>
      <c r="M1550" s="230" t="s">
        <v>6229</v>
      </c>
      <c r="N1550" s="230" t="s">
        <v>188</v>
      </c>
      <c r="Q1550" s="230">
        <f>VLOOKUP(M1550,LocID!$B$2:$I$1995,8, FALSE)</f>
        <v>354</v>
      </c>
    </row>
    <row r="1551" spans="1:17" x14ac:dyDescent="0.25">
      <c r="A1551" s="230" t="s">
        <v>9048</v>
      </c>
      <c r="B1551" s="230">
        <v>2397</v>
      </c>
      <c r="C1551" s="230" t="s">
        <v>5854</v>
      </c>
      <c r="D1551" s="230">
        <v>2014.0204000000001</v>
      </c>
      <c r="E1551" s="230" t="s">
        <v>92</v>
      </c>
      <c r="F1551" s="230" t="s">
        <v>2998</v>
      </c>
      <c r="G1551" s="230" t="s">
        <v>2999</v>
      </c>
      <c r="H1551" s="230" t="s">
        <v>2996</v>
      </c>
      <c r="I1551" s="230" t="s">
        <v>2996</v>
      </c>
      <c r="J1551" s="230" t="s">
        <v>51</v>
      </c>
      <c r="K1551" s="230" t="s">
        <v>26</v>
      </c>
      <c r="L1551" s="230" t="s">
        <v>2997</v>
      </c>
      <c r="M1551" s="230" t="s">
        <v>4536</v>
      </c>
      <c r="N1551" s="230" t="s">
        <v>26</v>
      </c>
      <c r="Q1551" s="230">
        <f>VLOOKUP(M1551,LocID!$B$2:$I$1995,8, FALSE)</f>
        <v>447</v>
      </c>
    </row>
    <row r="1552" spans="1:17" x14ac:dyDescent="0.25">
      <c r="A1552" s="230" t="s">
        <v>9049</v>
      </c>
      <c r="B1552" s="230">
        <v>2398</v>
      </c>
      <c r="C1552" s="230" t="s">
        <v>5854</v>
      </c>
      <c r="D1552" s="230">
        <v>2014.0469000000001</v>
      </c>
      <c r="E1552" s="230" t="s">
        <v>92</v>
      </c>
      <c r="F1552" s="230" t="s">
        <v>4344</v>
      </c>
      <c r="G1552" s="230" t="s">
        <v>4247</v>
      </c>
      <c r="H1552" s="230" t="s">
        <v>2997</v>
      </c>
      <c r="I1552" s="230" t="s">
        <v>2996</v>
      </c>
      <c r="J1552" s="230" t="s">
        <v>51</v>
      </c>
      <c r="K1552" s="230" t="s">
        <v>188</v>
      </c>
      <c r="L1552" s="230" t="s">
        <v>2997</v>
      </c>
      <c r="M1552" s="230" t="s">
        <v>4536</v>
      </c>
      <c r="N1552" s="230" t="s">
        <v>188</v>
      </c>
      <c r="Q1552" s="230">
        <f>VLOOKUP(M1552,LocID!$B$2:$I$1995,8, FALSE)</f>
        <v>447</v>
      </c>
    </row>
    <row r="1553" spans="1:17" x14ac:dyDescent="0.25">
      <c r="A1553" s="230" t="s">
        <v>9050</v>
      </c>
      <c r="B1553" s="230">
        <v>2399</v>
      </c>
      <c r="C1553" s="230" t="s">
        <v>5854</v>
      </c>
      <c r="D1553" s="230">
        <v>2014.08</v>
      </c>
      <c r="E1553" s="230" t="s">
        <v>92</v>
      </c>
      <c r="F1553" s="230" t="s">
        <v>2214</v>
      </c>
      <c r="G1553" s="230" t="s">
        <v>2211</v>
      </c>
      <c r="H1553" s="230" t="s">
        <v>2212</v>
      </c>
      <c r="I1553" s="230" t="s">
        <v>2213</v>
      </c>
      <c r="J1553" s="230" t="s">
        <v>51</v>
      </c>
      <c r="K1553" s="230" t="s">
        <v>23</v>
      </c>
      <c r="L1553" s="230" t="s">
        <v>2212</v>
      </c>
      <c r="M1553" s="230" t="s">
        <v>6237</v>
      </c>
      <c r="N1553" s="230" t="s">
        <v>23</v>
      </c>
      <c r="Q1553" s="230">
        <f>VLOOKUP(M1553,LocID!$B$2:$I$1995,8, FALSE)</f>
        <v>362</v>
      </c>
    </row>
    <row r="1554" spans="1:17" x14ac:dyDescent="0.25">
      <c r="A1554" s="230" t="s">
        <v>6737</v>
      </c>
      <c r="B1554" s="230">
        <v>24</v>
      </c>
      <c r="C1554" s="230" t="s">
        <v>5854</v>
      </c>
      <c r="D1554" s="230">
        <v>2015.0110999999999</v>
      </c>
      <c r="E1554" s="230" t="s">
        <v>253</v>
      </c>
      <c r="F1554" s="230" t="s">
        <v>2606</v>
      </c>
      <c r="G1554" s="230" t="s">
        <v>2423</v>
      </c>
      <c r="H1554" s="230" t="s">
        <v>2414</v>
      </c>
      <c r="I1554" s="230" t="s">
        <v>76</v>
      </c>
      <c r="J1554" s="230" t="s">
        <v>77</v>
      </c>
      <c r="K1554" s="230" t="s">
        <v>52</v>
      </c>
      <c r="L1554" s="230" t="s">
        <v>2414</v>
      </c>
      <c r="M1554" s="230" t="s">
        <v>4518</v>
      </c>
      <c r="N1554" s="230" t="s">
        <v>52</v>
      </c>
      <c r="Q1554" s="230">
        <f>VLOOKUP(M1554,LocID!$B$2:$I$1995,8, FALSE)</f>
        <v>387</v>
      </c>
    </row>
    <row r="1555" spans="1:17" x14ac:dyDescent="0.25">
      <c r="A1555" s="230" t="s">
        <v>6950</v>
      </c>
      <c r="B1555" s="230">
        <v>240</v>
      </c>
      <c r="C1555" s="230" t="s">
        <v>5854</v>
      </c>
      <c r="D1555" s="230">
        <v>2015.104</v>
      </c>
      <c r="E1555" s="230" t="s">
        <v>138</v>
      </c>
      <c r="F1555" s="230" t="s">
        <v>187</v>
      </c>
      <c r="G1555" s="230" t="s">
        <v>185</v>
      </c>
      <c r="H1555" s="230" t="s">
        <v>182</v>
      </c>
      <c r="I1555" s="230" t="s">
        <v>183</v>
      </c>
      <c r="J1555" s="230" t="s">
        <v>61</v>
      </c>
      <c r="K1555" s="230" t="s">
        <v>188</v>
      </c>
      <c r="L1555" s="230" t="s">
        <v>182</v>
      </c>
      <c r="M1555" s="230" t="s">
        <v>5916</v>
      </c>
      <c r="N1555" s="230" t="s">
        <v>188</v>
      </c>
      <c r="Q1555" s="230">
        <f>VLOOKUP(M1555,LocID!$B$2:$I$1995,8, FALSE)</f>
        <v>19</v>
      </c>
    </row>
    <row r="1556" spans="1:17" x14ac:dyDescent="0.25">
      <c r="A1556" s="230" t="s">
        <v>9051</v>
      </c>
      <c r="B1556" s="230">
        <v>2400</v>
      </c>
      <c r="C1556" s="230" t="s">
        <v>5854</v>
      </c>
      <c r="D1556" s="230">
        <v>2014.0923</v>
      </c>
      <c r="E1556" s="230" t="s">
        <v>92</v>
      </c>
      <c r="F1556" s="230" t="s">
        <v>589</v>
      </c>
      <c r="G1556" s="230" t="s">
        <v>612</v>
      </c>
      <c r="H1556" s="230" t="s">
        <v>533</v>
      </c>
      <c r="I1556" s="230" t="s">
        <v>49</v>
      </c>
      <c r="J1556" s="230" t="s">
        <v>51</v>
      </c>
      <c r="K1556" s="230" t="s">
        <v>26</v>
      </c>
      <c r="L1556" s="230" t="s">
        <v>533</v>
      </c>
      <c r="M1556" s="230" t="s">
        <v>4499</v>
      </c>
      <c r="N1556" s="230" t="s">
        <v>26</v>
      </c>
      <c r="Q1556" s="230">
        <f>VLOOKUP(M1556,LocID!$B$2:$I$1995,8, FALSE)</f>
        <v>65</v>
      </c>
    </row>
    <row r="1557" spans="1:17" x14ac:dyDescent="0.25">
      <c r="A1557" s="230" t="s">
        <v>9052</v>
      </c>
      <c r="B1557" s="230">
        <v>2401</v>
      </c>
      <c r="C1557" s="230" t="s">
        <v>5854</v>
      </c>
      <c r="D1557" s="230">
        <v>2014.0413000000001</v>
      </c>
      <c r="E1557" s="230" t="s">
        <v>92</v>
      </c>
      <c r="F1557" s="230" t="s">
        <v>4345</v>
      </c>
      <c r="G1557" s="230" t="s">
        <v>4247</v>
      </c>
      <c r="H1557" s="230" t="s">
        <v>2997</v>
      </c>
      <c r="I1557" s="230" t="s">
        <v>2996</v>
      </c>
      <c r="J1557" s="230" t="s">
        <v>51</v>
      </c>
      <c r="K1557" s="230" t="s">
        <v>98</v>
      </c>
      <c r="L1557" s="230" t="s">
        <v>2997</v>
      </c>
      <c r="M1557" s="230" t="s">
        <v>4536</v>
      </c>
      <c r="N1557" s="230" t="s">
        <v>98</v>
      </c>
      <c r="Q1557" s="230">
        <f>VLOOKUP(M1557,LocID!$B$2:$I$1995,8, FALSE)</f>
        <v>447</v>
      </c>
    </row>
    <row r="1558" spans="1:17" x14ac:dyDescent="0.25">
      <c r="A1558" s="230" t="s">
        <v>9053</v>
      </c>
      <c r="B1558" s="230">
        <v>2403</v>
      </c>
      <c r="C1558" s="230" t="s">
        <v>5854</v>
      </c>
      <c r="D1558" s="230">
        <v>2014.0971</v>
      </c>
      <c r="E1558" s="230" t="s">
        <v>92</v>
      </c>
      <c r="F1558" s="230" t="s">
        <v>2077</v>
      </c>
      <c r="G1558" s="230" t="s">
        <v>2068</v>
      </c>
      <c r="H1558" s="230" t="s">
        <v>2069</v>
      </c>
      <c r="I1558" s="230" t="s">
        <v>198</v>
      </c>
      <c r="J1558" s="230" t="s">
        <v>61</v>
      </c>
      <c r="K1558" s="230" t="s">
        <v>23</v>
      </c>
      <c r="L1558" s="230" t="s">
        <v>2069</v>
      </c>
      <c r="M1558" s="230" t="s">
        <v>4513</v>
      </c>
      <c r="N1558" s="230" t="s">
        <v>23</v>
      </c>
      <c r="Q1558" s="230">
        <f>VLOOKUP(M1558,LocID!$B$2:$I$1995,8, FALSE)</f>
        <v>337</v>
      </c>
    </row>
    <row r="1559" spans="1:17" x14ac:dyDescent="0.25">
      <c r="A1559" s="230" t="s">
        <v>9054</v>
      </c>
      <c r="B1559" s="230">
        <v>2404</v>
      </c>
      <c r="C1559" s="230" t="s">
        <v>5854</v>
      </c>
      <c r="D1559" s="230">
        <v>2014.0645999999999</v>
      </c>
      <c r="E1559" s="230" t="s">
        <v>92</v>
      </c>
      <c r="F1559" s="230" t="s">
        <v>2598</v>
      </c>
      <c r="G1559" s="230" t="s">
        <v>2487</v>
      </c>
      <c r="H1559" s="230" t="s">
        <v>2414</v>
      </c>
      <c r="I1559" s="230" t="s">
        <v>76</v>
      </c>
      <c r="J1559" s="230" t="s">
        <v>77</v>
      </c>
      <c r="K1559" s="230" t="s">
        <v>23</v>
      </c>
      <c r="L1559" s="230" t="s">
        <v>2414</v>
      </c>
      <c r="M1559" s="230" t="s">
        <v>4518</v>
      </c>
      <c r="N1559" s="230" t="s">
        <v>23</v>
      </c>
      <c r="Q1559" s="230">
        <f>VLOOKUP(M1559,LocID!$B$2:$I$1995,8, FALSE)</f>
        <v>387</v>
      </c>
    </row>
    <row r="1560" spans="1:17" x14ac:dyDescent="0.25">
      <c r="A1560" s="230" t="s">
        <v>9055</v>
      </c>
      <c r="B1560" s="230">
        <v>2405</v>
      </c>
      <c r="C1560" s="230" t="s">
        <v>5854</v>
      </c>
      <c r="D1560" s="230">
        <v>2014.104</v>
      </c>
      <c r="E1560" s="230" t="s">
        <v>92</v>
      </c>
      <c r="F1560" s="230" t="s">
        <v>2630</v>
      </c>
      <c r="G1560" s="230" t="s">
        <v>2631</v>
      </c>
      <c r="H1560" s="230" t="s">
        <v>2632</v>
      </c>
      <c r="I1560" s="230" t="s">
        <v>76</v>
      </c>
      <c r="J1560" s="230" t="s">
        <v>77</v>
      </c>
      <c r="K1560" s="230" t="s">
        <v>23</v>
      </c>
      <c r="L1560" s="230" t="s">
        <v>2632</v>
      </c>
      <c r="M1560" s="230" t="s">
        <v>6258</v>
      </c>
      <c r="N1560" s="230" t="s">
        <v>23</v>
      </c>
      <c r="Q1560" s="230">
        <f>VLOOKUP(M1560,LocID!$B$2:$I$1995,8, FALSE)</f>
        <v>389</v>
      </c>
    </row>
    <row r="1561" spans="1:17" x14ac:dyDescent="0.25">
      <c r="A1561" s="230" t="s">
        <v>9056</v>
      </c>
      <c r="B1561" s="230">
        <v>2406</v>
      </c>
      <c r="C1561" s="230" t="s">
        <v>5854</v>
      </c>
      <c r="D1561" s="230">
        <v>2014.0598</v>
      </c>
      <c r="E1561" s="230" t="s">
        <v>92</v>
      </c>
      <c r="F1561" s="230" t="s">
        <v>2665</v>
      </c>
      <c r="G1561" s="230" t="s">
        <v>2649</v>
      </c>
      <c r="H1561" s="230" t="s">
        <v>2644</v>
      </c>
      <c r="I1561" s="230" t="s">
        <v>261</v>
      </c>
      <c r="J1561" s="230" t="s">
        <v>123</v>
      </c>
      <c r="K1561" s="230" t="s">
        <v>23</v>
      </c>
      <c r="L1561" s="230" t="s">
        <v>2644</v>
      </c>
      <c r="M1561" s="230" t="s">
        <v>6262</v>
      </c>
      <c r="N1561" s="230" t="s">
        <v>23</v>
      </c>
      <c r="Q1561" s="230">
        <f>VLOOKUP(M1561,LocID!$B$2:$I$1995,8, FALSE)</f>
        <v>393</v>
      </c>
    </row>
    <row r="1562" spans="1:17" x14ac:dyDescent="0.25">
      <c r="A1562" s="230" t="s">
        <v>9057</v>
      </c>
      <c r="B1562" s="230">
        <v>2407</v>
      </c>
      <c r="C1562" s="230" t="s">
        <v>5854</v>
      </c>
      <c r="D1562" s="230">
        <v>2014.0517</v>
      </c>
      <c r="E1562" s="230" t="s">
        <v>92</v>
      </c>
      <c r="F1562" s="230" t="s">
        <v>3838</v>
      </c>
      <c r="G1562" s="230" t="s">
        <v>3759</v>
      </c>
      <c r="H1562" s="230" t="s">
        <v>3750</v>
      </c>
      <c r="I1562" s="230" t="s">
        <v>261</v>
      </c>
      <c r="J1562" s="230" t="s">
        <v>51</v>
      </c>
      <c r="K1562" s="230" t="s">
        <v>23</v>
      </c>
      <c r="L1562" s="230" t="s">
        <v>3750</v>
      </c>
      <c r="M1562" s="230" t="s">
        <v>4530</v>
      </c>
      <c r="N1562" s="230" t="s">
        <v>23</v>
      </c>
      <c r="Q1562" s="230">
        <f>VLOOKUP(M1562,LocID!$B$2:$I$1995,8, FALSE)</f>
        <v>513</v>
      </c>
    </row>
    <row r="1563" spans="1:17" x14ac:dyDescent="0.25">
      <c r="A1563" s="230" t="s">
        <v>9058</v>
      </c>
      <c r="B1563" s="230">
        <v>2408</v>
      </c>
      <c r="C1563" s="230" t="s">
        <v>5854</v>
      </c>
      <c r="D1563" s="230">
        <v>2014.0578</v>
      </c>
      <c r="E1563" s="230" t="s">
        <v>92</v>
      </c>
      <c r="F1563" s="230" t="s">
        <v>2714</v>
      </c>
      <c r="G1563" s="230" t="s">
        <v>2709</v>
      </c>
      <c r="H1563" s="230" t="s">
        <v>2705</v>
      </c>
      <c r="I1563" s="230" t="s">
        <v>76</v>
      </c>
      <c r="J1563" s="230" t="s">
        <v>77</v>
      </c>
      <c r="K1563" s="230" t="s">
        <v>23</v>
      </c>
      <c r="L1563" s="230" t="s">
        <v>2705</v>
      </c>
      <c r="M1563" s="230" t="s">
        <v>6272</v>
      </c>
      <c r="N1563" s="230" t="s">
        <v>23</v>
      </c>
      <c r="Q1563" s="230">
        <f>VLOOKUP(M1563,LocID!$B$2:$I$1995,8, FALSE)</f>
        <v>404</v>
      </c>
    </row>
    <row r="1564" spans="1:17" x14ac:dyDescent="0.25">
      <c r="A1564" s="230" t="s">
        <v>9059</v>
      </c>
      <c r="B1564" s="230">
        <v>2409</v>
      </c>
      <c r="C1564" s="230" t="s">
        <v>5854</v>
      </c>
      <c r="D1564" s="230">
        <v>2014.0835</v>
      </c>
      <c r="E1564" s="230" t="s">
        <v>92</v>
      </c>
      <c r="F1564" s="230" t="s">
        <v>613</v>
      </c>
      <c r="G1564" s="230" t="s">
        <v>614</v>
      </c>
      <c r="H1564" s="230" t="s">
        <v>533</v>
      </c>
      <c r="I1564" s="230" t="s">
        <v>49</v>
      </c>
      <c r="J1564" s="230" t="s">
        <v>51</v>
      </c>
      <c r="K1564" s="230" t="s">
        <v>26</v>
      </c>
      <c r="L1564" s="230" t="s">
        <v>533</v>
      </c>
      <c r="M1564" s="230" t="s">
        <v>4499</v>
      </c>
      <c r="N1564" s="230" t="s">
        <v>26</v>
      </c>
      <c r="Q1564" s="230">
        <f>VLOOKUP(M1564,LocID!$B$2:$I$1995,8, FALSE)</f>
        <v>65</v>
      </c>
    </row>
    <row r="1565" spans="1:17" x14ac:dyDescent="0.25">
      <c r="A1565" s="230" t="s">
        <v>6951</v>
      </c>
      <c r="B1565" s="230">
        <v>241</v>
      </c>
      <c r="C1565" s="230" t="s">
        <v>5854</v>
      </c>
      <c r="D1565" s="230">
        <v>2015.1114</v>
      </c>
      <c r="E1565" s="230" t="s">
        <v>138</v>
      </c>
      <c r="F1565" s="230" t="s">
        <v>1203</v>
      </c>
      <c r="G1565" s="230" t="s">
        <v>1204</v>
      </c>
      <c r="H1565" s="230" t="s">
        <v>1194</v>
      </c>
      <c r="I1565" s="230" t="s">
        <v>76</v>
      </c>
      <c r="J1565" s="230" t="s">
        <v>77</v>
      </c>
      <c r="K1565" s="230" t="s">
        <v>26</v>
      </c>
      <c r="L1565" s="230" t="s">
        <v>1194</v>
      </c>
      <c r="M1565" s="230" t="s">
        <v>4504</v>
      </c>
      <c r="N1565" s="230" t="s">
        <v>26</v>
      </c>
      <c r="Q1565" s="230">
        <f>VLOOKUP(M1565,LocID!$B$2:$I$1995,8, FALSE)</f>
        <v>167</v>
      </c>
    </row>
    <row r="1566" spans="1:17" x14ac:dyDescent="0.25">
      <c r="A1566" s="230" t="s">
        <v>9060</v>
      </c>
      <c r="B1566" s="230">
        <v>2410</v>
      </c>
      <c r="C1566" s="230" t="s">
        <v>5854</v>
      </c>
      <c r="D1566" s="230">
        <v>2014.03</v>
      </c>
      <c r="E1566" s="230" t="s">
        <v>92</v>
      </c>
      <c r="F1566" s="230" t="s">
        <v>3088</v>
      </c>
      <c r="G1566" s="230" t="s">
        <v>3089</v>
      </c>
      <c r="H1566" s="230" t="s">
        <v>3090</v>
      </c>
      <c r="I1566" s="230" t="s">
        <v>208</v>
      </c>
      <c r="J1566" s="230" t="s">
        <v>61</v>
      </c>
      <c r="K1566" s="230" t="s">
        <v>23</v>
      </c>
      <c r="L1566" s="230" t="s">
        <v>3090</v>
      </c>
      <c r="M1566" s="230" t="s">
        <v>6324</v>
      </c>
      <c r="N1566" s="230" t="s">
        <v>23</v>
      </c>
      <c r="Q1566" s="230">
        <f>VLOOKUP(M1566,LocID!$B$2:$I$1995,8, FALSE)</f>
        <v>463</v>
      </c>
    </row>
    <row r="1567" spans="1:17" x14ac:dyDescent="0.25">
      <c r="A1567" s="230" t="s">
        <v>9061</v>
      </c>
      <c r="B1567" s="230">
        <v>2411</v>
      </c>
      <c r="C1567" s="230" t="s">
        <v>5854</v>
      </c>
      <c r="D1567" s="230">
        <v>2014.0835999999999</v>
      </c>
      <c r="E1567" s="230" t="s">
        <v>92</v>
      </c>
      <c r="F1567" s="230" t="s">
        <v>809</v>
      </c>
      <c r="G1567" s="230" t="s">
        <v>810</v>
      </c>
      <c r="H1567" s="230" t="s">
        <v>811</v>
      </c>
      <c r="I1567" s="230" t="s">
        <v>76</v>
      </c>
      <c r="J1567" s="230" t="s">
        <v>77</v>
      </c>
      <c r="K1567" s="230" t="s">
        <v>23</v>
      </c>
      <c r="L1567" s="230" t="s">
        <v>811</v>
      </c>
      <c r="M1567" s="230" t="s">
        <v>5985</v>
      </c>
      <c r="N1567" s="230" t="s">
        <v>23</v>
      </c>
      <c r="Q1567" s="230">
        <f>VLOOKUP(M1567,LocID!$B$2:$I$1995,8, FALSE)</f>
        <v>92</v>
      </c>
    </row>
    <row r="1568" spans="1:17" x14ac:dyDescent="0.25">
      <c r="A1568" s="230" t="s">
        <v>9062</v>
      </c>
      <c r="B1568" s="230">
        <v>2412</v>
      </c>
      <c r="C1568" s="230" t="s">
        <v>5854</v>
      </c>
      <c r="D1568" s="230">
        <v>2014.0112999999999</v>
      </c>
      <c r="E1568" s="230" t="s">
        <v>92</v>
      </c>
      <c r="F1568" s="230" t="s">
        <v>3169</v>
      </c>
      <c r="G1568" s="230" t="s">
        <v>3166</v>
      </c>
      <c r="H1568" s="230" t="s">
        <v>3167</v>
      </c>
      <c r="I1568" s="230" t="s">
        <v>198</v>
      </c>
      <c r="J1568" s="230" t="s">
        <v>61</v>
      </c>
      <c r="K1568" s="230" t="s">
        <v>26</v>
      </c>
      <c r="L1568" s="230" t="s">
        <v>3168</v>
      </c>
      <c r="M1568" s="230" t="s">
        <v>6334</v>
      </c>
      <c r="N1568" s="230" t="s">
        <v>26</v>
      </c>
      <c r="Q1568" s="230">
        <f>VLOOKUP(M1568,LocID!$B$2:$I$1995,8, FALSE)</f>
        <v>537</v>
      </c>
    </row>
    <row r="1569" spans="1:17" x14ac:dyDescent="0.25">
      <c r="A1569" s="230" t="s">
        <v>9063</v>
      </c>
      <c r="B1569" s="230">
        <v>2413</v>
      </c>
      <c r="C1569" s="230" t="s">
        <v>5854</v>
      </c>
      <c r="D1569" s="230">
        <v>2014.0741</v>
      </c>
      <c r="E1569" s="230" t="s">
        <v>92</v>
      </c>
      <c r="F1569" s="230" t="s">
        <v>3217</v>
      </c>
      <c r="G1569" s="230" t="s">
        <v>3202</v>
      </c>
      <c r="H1569" s="230" t="s">
        <v>3202</v>
      </c>
      <c r="I1569" s="230" t="s">
        <v>660</v>
      </c>
      <c r="J1569" s="230" t="s">
        <v>245</v>
      </c>
      <c r="K1569" s="230" t="s">
        <v>52</v>
      </c>
      <c r="L1569" s="230" t="s">
        <v>3202</v>
      </c>
      <c r="M1569" s="230" t="s">
        <v>6337</v>
      </c>
      <c r="N1569" s="230" t="s">
        <v>52</v>
      </c>
      <c r="Q1569" s="230">
        <f>VLOOKUP(M1569,LocID!$B$2:$I$1995,8, FALSE)</f>
        <v>479</v>
      </c>
    </row>
    <row r="1570" spans="1:17" x14ac:dyDescent="0.25">
      <c r="A1570" s="230" t="s">
        <v>9064</v>
      </c>
      <c r="B1570" s="230">
        <v>2414</v>
      </c>
      <c r="C1570" s="230" t="s">
        <v>5854</v>
      </c>
      <c r="D1570" s="230">
        <v>2014.0619999999999</v>
      </c>
      <c r="E1570" s="230" t="s">
        <v>92</v>
      </c>
      <c r="F1570" s="230" t="s">
        <v>2990</v>
      </c>
      <c r="G1570" s="230" t="s">
        <v>2985</v>
      </c>
      <c r="H1570" s="230" t="s">
        <v>2986</v>
      </c>
      <c r="I1570" s="230" t="s">
        <v>76</v>
      </c>
      <c r="J1570" s="230" t="s">
        <v>77</v>
      </c>
      <c r="K1570" s="230" t="s">
        <v>52</v>
      </c>
      <c r="L1570" s="230" t="s">
        <v>2986</v>
      </c>
      <c r="M1570" s="230" t="s">
        <v>6311</v>
      </c>
      <c r="N1570" s="230" t="s">
        <v>52</v>
      </c>
      <c r="Q1570" s="230">
        <f>VLOOKUP(M1570,LocID!$B$2:$I$1995,8, FALSE)</f>
        <v>446</v>
      </c>
    </row>
    <row r="1571" spans="1:17" x14ac:dyDescent="0.25">
      <c r="A1571" s="230" t="s">
        <v>9065</v>
      </c>
      <c r="B1571" s="230">
        <v>2415</v>
      </c>
      <c r="C1571" s="230" t="s">
        <v>5854</v>
      </c>
      <c r="D1571" s="230">
        <v>2014.0833</v>
      </c>
      <c r="E1571" s="230" t="s">
        <v>92</v>
      </c>
      <c r="F1571" s="230" t="s">
        <v>3718</v>
      </c>
      <c r="G1571" s="230" t="s">
        <v>3695</v>
      </c>
      <c r="H1571" s="230" t="s">
        <v>3696</v>
      </c>
      <c r="I1571" s="230" t="s">
        <v>76</v>
      </c>
      <c r="J1571" s="230" t="s">
        <v>77</v>
      </c>
      <c r="K1571" s="230" t="s">
        <v>72</v>
      </c>
      <c r="L1571" s="230" t="s">
        <v>3696</v>
      </c>
      <c r="M1571" s="230" t="s">
        <v>4529</v>
      </c>
      <c r="N1571" s="230" t="s">
        <v>3934</v>
      </c>
      <c r="O1571" s="230">
        <v>2</v>
      </c>
      <c r="Q1571" s="230">
        <f>VLOOKUP(M1571,LocID!$B$2:$I$1995,8, FALSE)</f>
        <v>506</v>
      </c>
    </row>
    <row r="1572" spans="1:17" x14ac:dyDescent="0.25">
      <c r="A1572" s="230" t="s">
        <v>9065</v>
      </c>
      <c r="B1572" s="230">
        <v>2415</v>
      </c>
      <c r="C1572" s="230" t="s">
        <v>5854</v>
      </c>
      <c r="D1572" s="230">
        <v>2014.0833</v>
      </c>
      <c r="E1572" s="230" t="s">
        <v>92</v>
      </c>
      <c r="F1572" s="230" t="s">
        <v>3718</v>
      </c>
      <c r="G1572" s="230" t="s">
        <v>3695</v>
      </c>
      <c r="H1572" s="230" t="s">
        <v>3696</v>
      </c>
      <c r="I1572" s="230" t="s">
        <v>76</v>
      </c>
      <c r="J1572" s="230" t="s">
        <v>77</v>
      </c>
      <c r="K1572" s="230" t="s">
        <v>72</v>
      </c>
      <c r="L1572" s="230" t="s">
        <v>3696</v>
      </c>
      <c r="M1572" s="230" t="s">
        <v>4529</v>
      </c>
      <c r="N1572" s="230" t="s">
        <v>23</v>
      </c>
      <c r="O1572" s="230">
        <v>1</v>
      </c>
      <c r="Q1572" s="230">
        <f>VLOOKUP(M1572,LocID!$B$2:$I$1995,8, FALSE)</f>
        <v>506</v>
      </c>
    </row>
    <row r="1573" spans="1:17" x14ac:dyDescent="0.25">
      <c r="A1573" s="230" t="s">
        <v>9066</v>
      </c>
      <c r="B1573" s="230">
        <v>2416</v>
      </c>
      <c r="C1573" s="230" t="s">
        <v>5854</v>
      </c>
      <c r="D1573" s="230">
        <v>2014.0708999999999</v>
      </c>
      <c r="E1573" s="230" t="s">
        <v>92</v>
      </c>
      <c r="F1573" s="230" t="s">
        <v>3727</v>
      </c>
      <c r="G1573" s="230" t="s">
        <v>3728</v>
      </c>
      <c r="H1573" s="230" t="s">
        <v>3722</v>
      </c>
      <c r="I1573" s="230" t="s">
        <v>76</v>
      </c>
      <c r="J1573" s="230" t="s">
        <v>77</v>
      </c>
      <c r="K1573" s="230" t="s">
        <v>52</v>
      </c>
      <c r="L1573" s="230" t="s">
        <v>3722</v>
      </c>
      <c r="M1573" s="230" t="s">
        <v>6361</v>
      </c>
      <c r="N1573" s="230" t="s">
        <v>52</v>
      </c>
      <c r="Q1573" s="230">
        <f>VLOOKUP(M1573,LocID!$B$2:$I$1995,8, FALSE)</f>
        <v>507</v>
      </c>
    </row>
    <row r="1574" spans="1:17" x14ac:dyDescent="0.25">
      <c r="A1574" s="230" t="s">
        <v>9067</v>
      </c>
      <c r="B1574" s="230">
        <v>2418</v>
      </c>
      <c r="C1574" s="230" t="s">
        <v>5854</v>
      </c>
      <c r="D1574" s="230">
        <v>2014.0723</v>
      </c>
      <c r="E1574" s="230" t="s">
        <v>92</v>
      </c>
      <c r="F1574" s="230" t="s">
        <v>2409</v>
      </c>
      <c r="G1574" s="230" t="s">
        <v>2410</v>
      </c>
      <c r="H1574" s="230" t="s">
        <v>2411</v>
      </c>
      <c r="I1574" s="230" t="s">
        <v>874</v>
      </c>
      <c r="J1574" s="230" t="s">
        <v>51</v>
      </c>
      <c r="K1574" s="230" t="s">
        <v>52</v>
      </c>
      <c r="L1574" s="230" t="s">
        <v>2411</v>
      </c>
      <c r="M1574" s="230" t="s">
        <v>6256</v>
      </c>
      <c r="N1574" s="230" t="s">
        <v>52</v>
      </c>
      <c r="Q1574" s="230">
        <f>VLOOKUP(M1574,LocID!$B$2:$I$1995,8, FALSE)</f>
        <v>386</v>
      </c>
    </row>
    <row r="1575" spans="1:17" x14ac:dyDescent="0.25">
      <c r="A1575" s="230" t="s">
        <v>9068</v>
      </c>
      <c r="B1575" s="230">
        <v>2419</v>
      </c>
      <c r="C1575" s="230" t="s">
        <v>5854</v>
      </c>
      <c r="D1575" s="230">
        <v>2014.0655999999999</v>
      </c>
      <c r="E1575" s="230" t="s">
        <v>92</v>
      </c>
      <c r="F1575" s="230" t="s">
        <v>3839</v>
      </c>
      <c r="G1575" s="230" t="s">
        <v>3759</v>
      </c>
      <c r="H1575" s="230" t="s">
        <v>3750</v>
      </c>
      <c r="I1575" s="230" t="s">
        <v>261</v>
      </c>
      <c r="J1575" s="230" t="s">
        <v>123</v>
      </c>
      <c r="K1575" s="230" t="s">
        <v>23</v>
      </c>
      <c r="L1575" s="230" t="s">
        <v>3750</v>
      </c>
      <c r="M1575" s="230" t="s">
        <v>4530</v>
      </c>
      <c r="N1575" s="230" t="s">
        <v>23</v>
      </c>
      <c r="Q1575" s="230">
        <f>VLOOKUP(M1575,LocID!$B$2:$I$1995,8, FALSE)</f>
        <v>513</v>
      </c>
    </row>
    <row r="1576" spans="1:17" x14ac:dyDescent="0.25">
      <c r="A1576" s="230" t="s">
        <v>6952</v>
      </c>
      <c r="B1576" s="230">
        <v>242</v>
      </c>
      <c r="C1576" s="230" t="s">
        <v>5854</v>
      </c>
      <c r="D1576" s="230">
        <v>2015.1171999999999</v>
      </c>
      <c r="E1576" s="230" t="s">
        <v>138</v>
      </c>
      <c r="F1576" s="230" t="s">
        <v>416</v>
      </c>
      <c r="G1576" s="230" t="s">
        <v>412</v>
      </c>
      <c r="H1576" s="230" t="s">
        <v>402</v>
      </c>
      <c r="I1576" s="230" t="s">
        <v>261</v>
      </c>
      <c r="J1576" s="230" t="s">
        <v>123</v>
      </c>
      <c r="K1576" s="230" t="s">
        <v>23</v>
      </c>
      <c r="L1576" s="230" t="s">
        <v>402</v>
      </c>
      <c r="M1576" s="230" t="s">
        <v>5941</v>
      </c>
      <c r="N1576" s="230" t="s">
        <v>23</v>
      </c>
      <c r="Q1576" s="230">
        <f>VLOOKUP(M1576,LocID!$B$2:$I$1995,8, FALSE)</f>
        <v>46</v>
      </c>
    </row>
    <row r="1577" spans="1:17" x14ac:dyDescent="0.25">
      <c r="A1577" s="230" t="s">
        <v>9069</v>
      </c>
      <c r="B1577" s="230">
        <v>2420</v>
      </c>
      <c r="C1577" s="230" t="s">
        <v>5854</v>
      </c>
      <c r="D1577" s="230">
        <v>2014.0553</v>
      </c>
      <c r="E1577" s="230" t="s">
        <v>92</v>
      </c>
      <c r="F1577" s="230" t="s">
        <v>3840</v>
      </c>
      <c r="G1577" s="230" t="s">
        <v>3759</v>
      </c>
      <c r="H1577" s="230" t="s">
        <v>3750</v>
      </c>
      <c r="I1577" s="230" t="s">
        <v>261</v>
      </c>
      <c r="J1577" s="230" t="s">
        <v>123</v>
      </c>
      <c r="K1577" s="230" t="s">
        <v>23</v>
      </c>
      <c r="L1577" s="230" t="s">
        <v>3750</v>
      </c>
      <c r="M1577" s="230" t="s">
        <v>4530</v>
      </c>
      <c r="N1577" s="230" t="s">
        <v>23</v>
      </c>
      <c r="Q1577" s="230">
        <f>VLOOKUP(M1577,LocID!$B$2:$I$1995,8, FALSE)</f>
        <v>513</v>
      </c>
    </row>
    <row r="1578" spans="1:17" x14ac:dyDescent="0.25">
      <c r="A1578" s="230" t="s">
        <v>9070</v>
      </c>
      <c r="B1578" s="230">
        <v>2421</v>
      </c>
      <c r="C1578" s="230" t="s">
        <v>5854</v>
      </c>
      <c r="D1578" s="230">
        <v>2014.0769</v>
      </c>
      <c r="E1578" s="230" t="s">
        <v>92</v>
      </c>
      <c r="F1578" s="230" t="s">
        <v>3992</v>
      </c>
      <c r="G1578" s="230" t="s">
        <v>3986</v>
      </c>
      <c r="H1578" s="230" t="s">
        <v>3168</v>
      </c>
      <c r="I1578" s="230" t="s">
        <v>198</v>
      </c>
      <c r="J1578" s="230" t="s">
        <v>61</v>
      </c>
      <c r="K1578" s="230" t="s">
        <v>52</v>
      </c>
      <c r="L1578" s="230" t="s">
        <v>3168</v>
      </c>
      <c r="M1578" s="230" t="s">
        <v>6334</v>
      </c>
      <c r="N1578" s="230" t="s">
        <v>52</v>
      </c>
      <c r="Q1578" s="230">
        <f>VLOOKUP(M1578,LocID!$B$2:$I$1995,8, FALSE)</f>
        <v>537</v>
      </c>
    </row>
    <row r="1579" spans="1:17" x14ac:dyDescent="0.25">
      <c r="A1579" s="230" t="s">
        <v>9071</v>
      </c>
      <c r="B1579" s="230">
        <v>2422</v>
      </c>
      <c r="C1579" s="230" t="s">
        <v>5854</v>
      </c>
      <c r="D1579" s="230">
        <v>2014.0822000000001</v>
      </c>
      <c r="E1579" s="230" t="s">
        <v>92</v>
      </c>
      <c r="F1579" s="230" t="s">
        <v>2883</v>
      </c>
      <c r="G1579" s="230" t="s">
        <v>2841</v>
      </c>
      <c r="H1579" s="230" t="s">
        <v>2823</v>
      </c>
      <c r="I1579" s="230" t="s">
        <v>122</v>
      </c>
      <c r="J1579" s="230" t="s">
        <v>123</v>
      </c>
      <c r="K1579" s="230" t="s">
        <v>52</v>
      </c>
      <c r="L1579" s="230" t="s">
        <v>2823</v>
      </c>
      <c r="M1579" s="230" t="s">
        <v>6295</v>
      </c>
      <c r="N1579" s="230" t="s">
        <v>52</v>
      </c>
      <c r="Q1579" s="230">
        <f>VLOOKUP(M1579,LocID!$B$2:$I$1995,8, FALSE)</f>
        <v>427</v>
      </c>
    </row>
    <row r="1580" spans="1:17" x14ac:dyDescent="0.25">
      <c r="A1580" s="230" t="s">
        <v>9072</v>
      </c>
      <c r="B1580" s="230">
        <v>2423</v>
      </c>
      <c r="C1580" s="230" t="s">
        <v>5854</v>
      </c>
      <c r="D1580" s="230">
        <v>2014.0778</v>
      </c>
      <c r="E1580" s="230" t="s">
        <v>92</v>
      </c>
      <c r="F1580" s="230" t="s">
        <v>1986</v>
      </c>
      <c r="G1580" s="230" t="s">
        <v>1971</v>
      </c>
      <c r="H1580" s="230" t="s">
        <v>1972</v>
      </c>
      <c r="I1580" s="230" t="s">
        <v>865</v>
      </c>
      <c r="J1580" s="230" t="s">
        <v>220</v>
      </c>
      <c r="K1580" s="230" t="s">
        <v>52</v>
      </c>
      <c r="L1580" s="230" t="s">
        <v>1972</v>
      </c>
      <c r="M1580" s="230" t="s">
        <v>6199</v>
      </c>
      <c r="N1580" s="230" t="s">
        <v>52</v>
      </c>
      <c r="Q1580" s="230">
        <f>VLOOKUP(M1580,LocID!$B$2:$I$1995,8, FALSE)</f>
        <v>323</v>
      </c>
    </row>
    <row r="1581" spans="1:17" x14ac:dyDescent="0.25">
      <c r="A1581" s="230" t="s">
        <v>9073</v>
      </c>
      <c r="B1581" s="230">
        <v>2424</v>
      </c>
      <c r="C1581" s="230" t="s">
        <v>5854</v>
      </c>
      <c r="D1581" s="230">
        <v>2014.0795000000001</v>
      </c>
      <c r="E1581" s="230" t="s">
        <v>92</v>
      </c>
      <c r="F1581" s="230" t="s">
        <v>2599</v>
      </c>
      <c r="G1581" s="230" t="s">
        <v>2487</v>
      </c>
      <c r="H1581" s="230" t="s">
        <v>2414</v>
      </c>
      <c r="I1581" s="230" t="s">
        <v>76</v>
      </c>
      <c r="J1581" s="230" t="s">
        <v>77</v>
      </c>
      <c r="K1581" s="230" t="s">
        <v>23</v>
      </c>
      <c r="L1581" s="230" t="s">
        <v>2414</v>
      </c>
      <c r="M1581" s="230" t="s">
        <v>4518</v>
      </c>
      <c r="N1581" s="230" t="s">
        <v>23</v>
      </c>
      <c r="Q1581" s="230">
        <f>VLOOKUP(M1581,LocID!$B$2:$I$1995,8, FALSE)</f>
        <v>387</v>
      </c>
    </row>
    <row r="1582" spans="1:17" x14ac:dyDescent="0.25">
      <c r="A1582" s="230" t="s">
        <v>9074</v>
      </c>
      <c r="B1582" s="230">
        <v>2425</v>
      </c>
      <c r="C1582" s="230" t="s">
        <v>5854</v>
      </c>
      <c r="D1582" s="230">
        <v>2014.0808999999999</v>
      </c>
      <c r="E1582" s="230" t="s">
        <v>92</v>
      </c>
      <c r="F1582" s="230" t="s">
        <v>1492</v>
      </c>
      <c r="G1582" s="230" t="s">
        <v>1490</v>
      </c>
      <c r="H1582" s="230" t="s">
        <v>1491</v>
      </c>
      <c r="I1582" s="230" t="s">
        <v>815</v>
      </c>
      <c r="J1582" s="230" t="s">
        <v>51</v>
      </c>
      <c r="K1582" s="230" t="s">
        <v>26</v>
      </c>
      <c r="L1582" s="230" t="s">
        <v>1491</v>
      </c>
      <c r="M1582" s="230" t="s">
        <v>6114</v>
      </c>
      <c r="N1582" s="230" t="s">
        <v>26</v>
      </c>
      <c r="Q1582" s="230">
        <f>VLOOKUP(M1582,LocID!$B$2:$I$1995,8, FALSE)</f>
        <v>233</v>
      </c>
    </row>
    <row r="1583" spans="1:17" x14ac:dyDescent="0.25">
      <c r="A1583" s="230" t="s">
        <v>9075</v>
      </c>
      <c r="B1583" s="230">
        <v>2426</v>
      </c>
      <c r="C1583" s="230" t="s">
        <v>5854</v>
      </c>
      <c r="D1583" s="230">
        <v>2014.0527999999999</v>
      </c>
      <c r="E1583" s="230" t="s">
        <v>92</v>
      </c>
      <c r="F1583" s="230" t="s">
        <v>1337</v>
      </c>
      <c r="G1583" s="230" t="s">
        <v>1299</v>
      </c>
      <c r="H1583" s="230" t="s">
        <v>1336</v>
      </c>
      <c r="I1583" s="230" t="s">
        <v>1301</v>
      </c>
      <c r="J1583" s="230" t="s">
        <v>220</v>
      </c>
      <c r="K1583" s="230" t="s">
        <v>52</v>
      </c>
      <c r="L1583" s="230" t="s">
        <v>1300</v>
      </c>
      <c r="M1583" s="230" t="s">
        <v>6075</v>
      </c>
      <c r="N1583" s="230" t="s">
        <v>52</v>
      </c>
      <c r="Q1583" s="230">
        <f>VLOOKUP(M1583,LocID!$B$2:$I$1995,8, FALSE)</f>
        <v>189</v>
      </c>
    </row>
    <row r="1584" spans="1:17" x14ac:dyDescent="0.25">
      <c r="A1584" s="230" t="s">
        <v>9076</v>
      </c>
      <c r="B1584" s="230">
        <v>2427</v>
      </c>
      <c r="C1584" s="230" t="s">
        <v>5854</v>
      </c>
      <c r="D1584" s="230">
        <v>2014.0752</v>
      </c>
      <c r="E1584" s="230" t="s">
        <v>92</v>
      </c>
      <c r="F1584" s="230" t="s">
        <v>692</v>
      </c>
      <c r="G1584" s="230" t="s">
        <v>690</v>
      </c>
      <c r="H1584" s="230" t="s">
        <v>691</v>
      </c>
      <c r="I1584" s="230" t="s">
        <v>49</v>
      </c>
      <c r="J1584" s="230" t="s">
        <v>51</v>
      </c>
      <c r="K1584" s="230" t="s">
        <v>26</v>
      </c>
      <c r="L1584" s="230" t="s">
        <v>691</v>
      </c>
      <c r="M1584" s="230" t="s">
        <v>5971</v>
      </c>
      <c r="N1584" s="230" t="s">
        <v>26</v>
      </c>
      <c r="Q1584" s="230">
        <f>VLOOKUP(M1584,LocID!$B$2:$I$1995,8, FALSE)</f>
        <v>77</v>
      </c>
    </row>
    <row r="1585" spans="1:17" x14ac:dyDescent="0.25">
      <c r="A1585" s="230" t="s">
        <v>9077</v>
      </c>
      <c r="B1585" s="230">
        <v>2428</v>
      </c>
      <c r="C1585" s="230" t="s">
        <v>5854</v>
      </c>
      <c r="D1585" s="230">
        <v>2014.0889999999999</v>
      </c>
      <c r="E1585" s="230" t="s">
        <v>92</v>
      </c>
      <c r="F1585" s="230" t="s">
        <v>4163</v>
      </c>
      <c r="G1585" s="230" t="s">
        <v>4164</v>
      </c>
      <c r="H1585" s="230" t="s">
        <v>4160</v>
      </c>
      <c r="I1585" s="230" t="s">
        <v>739</v>
      </c>
      <c r="J1585" s="230" t="s">
        <v>740</v>
      </c>
      <c r="K1585" s="230" t="s">
        <v>52</v>
      </c>
      <c r="L1585" s="230" t="s">
        <v>4160</v>
      </c>
      <c r="M1585" s="230" t="s">
        <v>6417</v>
      </c>
      <c r="N1585" s="230" t="s">
        <v>52</v>
      </c>
      <c r="Q1585" s="230">
        <f>VLOOKUP(M1585,LocID!$B$2:$I$1995,8, FALSE)</f>
        <v>571</v>
      </c>
    </row>
    <row r="1586" spans="1:17" x14ac:dyDescent="0.25">
      <c r="A1586" s="230" t="s">
        <v>9078</v>
      </c>
      <c r="B1586" s="230">
        <v>2429</v>
      </c>
      <c r="C1586" s="230" t="s">
        <v>5854</v>
      </c>
      <c r="D1586" s="230">
        <v>2014.0831000000001</v>
      </c>
      <c r="E1586" s="230" t="s">
        <v>92</v>
      </c>
      <c r="F1586" s="230" t="s">
        <v>3228</v>
      </c>
      <c r="G1586" s="230" t="s">
        <v>3223</v>
      </c>
      <c r="H1586" s="230" t="s">
        <v>3224</v>
      </c>
      <c r="I1586" s="230" t="s">
        <v>219</v>
      </c>
      <c r="J1586" s="230" t="s">
        <v>220</v>
      </c>
      <c r="K1586" s="230" t="s">
        <v>52</v>
      </c>
      <c r="L1586" s="230" t="s">
        <v>3224</v>
      </c>
      <c r="M1586" s="230" t="s">
        <v>6338</v>
      </c>
      <c r="N1586" s="230" t="s">
        <v>52</v>
      </c>
      <c r="Q1586" s="230">
        <f>VLOOKUP(M1586,LocID!$B$2:$I$1995,8, FALSE)</f>
        <v>481</v>
      </c>
    </row>
    <row r="1587" spans="1:17" x14ac:dyDescent="0.25">
      <c r="A1587" s="230" t="s">
        <v>6953</v>
      </c>
      <c r="B1587" s="230">
        <v>243</v>
      </c>
      <c r="C1587" s="230" t="s">
        <v>5854</v>
      </c>
      <c r="D1587" s="230">
        <v>2015.1116</v>
      </c>
      <c r="E1587" s="230" t="s">
        <v>138</v>
      </c>
      <c r="F1587" s="230" t="s">
        <v>1732</v>
      </c>
      <c r="G1587" s="230" t="s">
        <v>1730</v>
      </c>
      <c r="H1587" s="230" t="s">
        <v>1731</v>
      </c>
      <c r="I1587" s="230" t="s">
        <v>1619</v>
      </c>
      <c r="J1587" s="230" t="s">
        <v>61</v>
      </c>
      <c r="K1587" s="230" t="s">
        <v>23</v>
      </c>
      <c r="L1587" s="230" t="s">
        <v>1731</v>
      </c>
      <c r="M1587" s="230" t="s">
        <v>6160</v>
      </c>
      <c r="N1587" s="230" t="s">
        <v>23</v>
      </c>
      <c r="Q1587" s="230">
        <f>VLOOKUP(M1587,LocID!$B$2:$I$1995,8, FALSE)</f>
        <v>283</v>
      </c>
    </row>
    <row r="1588" spans="1:17" x14ac:dyDescent="0.25">
      <c r="A1588" s="230" t="s">
        <v>9079</v>
      </c>
      <c r="B1588" s="230">
        <v>2430</v>
      </c>
      <c r="C1588" s="230" t="s">
        <v>5854</v>
      </c>
      <c r="D1588" s="230">
        <v>2014.0758000000001</v>
      </c>
      <c r="E1588" s="230" t="s">
        <v>92</v>
      </c>
      <c r="F1588" s="230" t="s">
        <v>2266</v>
      </c>
      <c r="G1588" s="230" t="s">
        <v>737</v>
      </c>
      <c r="H1588" s="230" t="s">
        <v>2264</v>
      </c>
      <c r="I1588" s="230" t="s">
        <v>739</v>
      </c>
      <c r="J1588" s="230" t="s">
        <v>740</v>
      </c>
      <c r="K1588" s="230" t="s">
        <v>52</v>
      </c>
      <c r="L1588" s="230" t="s">
        <v>2264</v>
      </c>
      <c r="M1588" s="230" t="s">
        <v>6241</v>
      </c>
      <c r="N1588" s="230" t="s">
        <v>52</v>
      </c>
      <c r="Q1588" s="230">
        <f>VLOOKUP(M1588,LocID!$B$2:$I$1995,8, FALSE)</f>
        <v>369</v>
      </c>
    </row>
    <row r="1589" spans="1:17" x14ac:dyDescent="0.25">
      <c r="A1589" s="230" t="s">
        <v>9080</v>
      </c>
      <c r="B1589" s="230">
        <v>2431</v>
      </c>
      <c r="C1589" s="230" t="s">
        <v>5854</v>
      </c>
      <c r="D1589" s="230">
        <v>2014.0848000000001</v>
      </c>
      <c r="E1589" s="230" t="s">
        <v>92</v>
      </c>
      <c r="F1589" s="230" t="s">
        <v>2363</v>
      </c>
      <c r="G1589" s="230" t="s">
        <v>2358</v>
      </c>
      <c r="H1589" s="230" t="s">
        <v>2359</v>
      </c>
      <c r="I1589" s="230" t="s">
        <v>76</v>
      </c>
      <c r="J1589" s="230" t="s">
        <v>77</v>
      </c>
      <c r="K1589" s="230" t="s">
        <v>52</v>
      </c>
      <c r="L1589" s="230" t="s">
        <v>2359</v>
      </c>
      <c r="M1589" s="230" t="s">
        <v>6243</v>
      </c>
      <c r="N1589" s="230" t="s">
        <v>52</v>
      </c>
      <c r="Q1589" s="230">
        <f>VLOOKUP(M1589,LocID!$B$2:$I$1995,8, FALSE)</f>
        <v>373</v>
      </c>
    </row>
    <row r="1590" spans="1:17" x14ac:dyDescent="0.25">
      <c r="A1590" s="230" t="s">
        <v>9081</v>
      </c>
      <c r="B1590" s="230">
        <v>2432</v>
      </c>
      <c r="C1590" s="230" t="s">
        <v>5854</v>
      </c>
      <c r="D1590" s="230">
        <v>2014.0887</v>
      </c>
      <c r="E1590" s="230" t="s">
        <v>92</v>
      </c>
      <c r="F1590" s="230" t="s">
        <v>4380</v>
      </c>
      <c r="G1590" s="230" t="s">
        <v>4381</v>
      </c>
      <c r="H1590" s="230" t="s">
        <v>4379</v>
      </c>
      <c r="I1590" s="230" t="s">
        <v>76</v>
      </c>
      <c r="J1590" s="230" t="s">
        <v>77</v>
      </c>
      <c r="K1590" s="230" t="s">
        <v>23</v>
      </c>
      <c r="L1590" s="230" t="s">
        <v>4379</v>
      </c>
      <c r="M1590" s="230" t="s">
        <v>6436</v>
      </c>
      <c r="N1590" s="230" t="s">
        <v>23</v>
      </c>
      <c r="Q1590" s="230">
        <f>VLOOKUP(M1590,LocID!$B$2:$I$1995,8, FALSE)</f>
        <v>592</v>
      </c>
    </row>
    <row r="1591" spans="1:17" x14ac:dyDescent="0.25">
      <c r="A1591" s="230" t="s">
        <v>9082</v>
      </c>
      <c r="B1591" s="230">
        <v>2433</v>
      </c>
      <c r="C1591" s="230" t="s">
        <v>5854</v>
      </c>
      <c r="D1591" s="230">
        <v>2014.0884000000001</v>
      </c>
      <c r="E1591" s="230" t="s">
        <v>92</v>
      </c>
      <c r="F1591" s="230" t="s">
        <v>3017</v>
      </c>
      <c r="G1591" s="230" t="s">
        <v>3018</v>
      </c>
      <c r="H1591" s="230" t="s">
        <v>3019</v>
      </c>
      <c r="I1591" s="230" t="s">
        <v>76</v>
      </c>
      <c r="J1591" s="230" t="s">
        <v>77</v>
      </c>
      <c r="K1591" s="230" t="s">
        <v>98</v>
      </c>
      <c r="L1591" s="230" t="s">
        <v>3019</v>
      </c>
      <c r="M1591" s="230" t="s">
        <v>6314</v>
      </c>
      <c r="N1591" s="230" t="s">
        <v>98</v>
      </c>
      <c r="Q1591" s="230">
        <f>VLOOKUP(M1591,LocID!$B$2:$I$1995,8, FALSE)</f>
        <v>453</v>
      </c>
    </row>
    <row r="1592" spans="1:17" x14ac:dyDescent="0.25">
      <c r="A1592" s="230" t="s">
        <v>9083</v>
      </c>
      <c r="B1592" s="230">
        <v>2434</v>
      </c>
      <c r="C1592" s="230" t="s">
        <v>5854</v>
      </c>
      <c r="D1592" s="230">
        <v>2014.1166000000001</v>
      </c>
      <c r="E1592" s="230" t="s">
        <v>173</v>
      </c>
      <c r="F1592" s="230" t="s">
        <v>4022</v>
      </c>
      <c r="G1592" s="230" t="s">
        <v>4013</v>
      </c>
      <c r="H1592" s="230" t="s">
        <v>4014</v>
      </c>
      <c r="I1592" s="230" t="s">
        <v>76</v>
      </c>
      <c r="J1592" s="230" t="s">
        <v>77</v>
      </c>
      <c r="K1592" s="230" t="s">
        <v>52</v>
      </c>
      <c r="L1592" s="230" t="s">
        <v>4014</v>
      </c>
      <c r="M1592" s="230" t="s">
        <v>6388</v>
      </c>
      <c r="N1592" s="230" t="s">
        <v>52</v>
      </c>
      <c r="Q1592" s="230">
        <f>VLOOKUP(M1592,LocID!$B$2:$I$1995,8, FALSE)</f>
        <v>541</v>
      </c>
    </row>
    <row r="1593" spans="1:17" x14ac:dyDescent="0.25">
      <c r="A1593" s="230" t="s">
        <v>9084</v>
      </c>
      <c r="B1593" s="230">
        <v>2438</v>
      </c>
      <c r="C1593" s="230" t="s">
        <v>5854</v>
      </c>
      <c r="D1593" s="230">
        <v>2013.0161000000001</v>
      </c>
      <c r="E1593" s="230" t="s">
        <v>173</v>
      </c>
      <c r="F1593" s="230" t="s">
        <v>174</v>
      </c>
      <c r="G1593" s="230" t="s">
        <v>175</v>
      </c>
      <c r="H1593" s="230" t="s">
        <v>176</v>
      </c>
      <c r="I1593" s="230" t="s">
        <v>49</v>
      </c>
      <c r="J1593" s="230" t="s">
        <v>51</v>
      </c>
      <c r="K1593" s="230" t="s">
        <v>26</v>
      </c>
      <c r="L1593" s="230" t="s">
        <v>176</v>
      </c>
      <c r="M1593" s="230" t="s">
        <v>5914</v>
      </c>
      <c r="N1593" s="230" t="s">
        <v>26</v>
      </c>
      <c r="Q1593" s="230">
        <f>VLOOKUP(M1593,LocID!$B$2:$I$1995,8, FALSE)</f>
        <v>17</v>
      </c>
    </row>
    <row r="1594" spans="1:17" x14ac:dyDescent="0.25">
      <c r="A1594" s="230" t="s">
        <v>9085</v>
      </c>
      <c r="B1594" s="230">
        <v>2439</v>
      </c>
      <c r="C1594" s="230" t="s">
        <v>5854</v>
      </c>
      <c r="D1594" s="230">
        <v>2014.1176</v>
      </c>
      <c r="E1594" s="230" t="s">
        <v>173</v>
      </c>
      <c r="F1594" s="230" t="s">
        <v>3497</v>
      </c>
      <c r="G1594" s="230" t="s">
        <v>3338</v>
      </c>
      <c r="H1594" s="230" t="s">
        <v>3294</v>
      </c>
      <c r="I1594" s="230" t="s">
        <v>76</v>
      </c>
      <c r="J1594" s="230" t="s">
        <v>77</v>
      </c>
      <c r="K1594" s="230" t="s">
        <v>23</v>
      </c>
      <c r="L1594" s="230" t="s">
        <v>3294</v>
      </c>
      <c r="M1594" s="230" t="s">
        <v>4526</v>
      </c>
      <c r="N1594" s="230" t="s">
        <v>23</v>
      </c>
      <c r="Q1594" s="230">
        <f>VLOOKUP(M1594,LocID!$B$2:$I$1995,8, FALSE)</f>
        <v>489</v>
      </c>
    </row>
    <row r="1595" spans="1:17" x14ac:dyDescent="0.25">
      <c r="A1595" s="230" t="s">
        <v>6954</v>
      </c>
      <c r="B1595" s="230">
        <v>244</v>
      </c>
      <c r="C1595" s="230" t="s">
        <v>5854</v>
      </c>
      <c r="D1595" s="230">
        <v>2015.1142</v>
      </c>
      <c r="E1595" s="230" t="s">
        <v>138</v>
      </c>
      <c r="F1595" s="230" t="s">
        <v>2170</v>
      </c>
      <c r="G1595" s="230" t="s">
        <v>2171</v>
      </c>
      <c r="H1595" s="230" t="s">
        <v>2155</v>
      </c>
      <c r="I1595" s="230" t="s">
        <v>76</v>
      </c>
      <c r="J1595" s="230" t="s">
        <v>77</v>
      </c>
      <c r="K1595" s="230" t="s">
        <v>23</v>
      </c>
      <c r="L1595" s="230" t="s">
        <v>2155</v>
      </c>
      <c r="M1595" s="230" t="s">
        <v>6227</v>
      </c>
      <c r="N1595" s="230" t="s">
        <v>23</v>
      </c>
      <c r="Q1595" s="230">
        <f>VLOOKUP(M1595,LocID!$B$2:$I$1995,8, FALSE)</f>
        <v>352</v>
      </c>
    </row>
    <row r="1596" spans="1:17" x14ac:dyDescent="0.25">
      <c r="A1596" s="230" t="s">
        <v>9086</v>
      </c>
      <c r="B1596" s="230">
        <v>2440</v>
      </c>
      <c r="C1596" s="230" t="s">
        <v>5854</v>
      </c>
      <c r="D1596" s="230">
        <v>2014.0905</v>
      </c>
      <c r="E1596" s="230" t="s">
        <v>173</v>
      </c>
      <c r="F1596" s="230" t="s">
        <v>298</v>
      </c>
      <c r="G1596" s="230" t="s">
        <v>299</v>
      </c>
      <c r="H1596" s="230" t="s">
        <v>271</v>
      </c>
      <c r="I1596" s="230" t="s">
        <v>160</v>
      </c>
      <c r="J1596" s="230" t="s">
        <v>161</v>
      </c>
      <c r="K1596" s="230" t="s">
        <v>23</v>
      </c>
      <c r="L1596" s="230" t="s">
        <v>271</v>
      </c>
      <c r="M1596" s="230" t="s">
        <v>5930</v>
      </c>
      <c r="N1596" s="230" t="s">
        <v>23</v>
      </c>
      <c r="Q1596" s="230">
        <f>VLOOKUP(M1596,LocID!$B$2:$I$1995,8, FALSE)</f>
        <v>33</v>
      </c>
    </row>
    <row r="1597" spans="1:17" x14ac:dyDescent="0.25">
      <c r="A1597" s="230" t="s">
        <v>9087</v>
      </c>
      <c r="B1597" s="230">
        <v>2441</v>
      </c>
      <c r="C1597" s="230" t="s">
        <v>5854</v>
      </c>
      <c r="D1597" s="230">
        <v>2014.0032000000001</v>
      </c>
      <c r="E1597" s="230" t="s">
        <v>173</v>
      </c>
      <c r="F1597" s="230" t="s">
        <v>2425</v>
      </c>
      <c r="G1597" s="230" t="s">
        <v>2423</v>
      </c>
      <c r="H1597" s="230" t="s">
        <v>2414</v>
      </c>
      <c r="I1597" s="230" t="s">
        <v>76</v>
      </c>
      <c r="J1597" s="230" t="s">
        <v>77</v>
      </c>
      <c r="K1597" s="230" t="s">
        <v>23</v>
      </c>
      <c r="L1597" s="230" t="s">
        <v>2414</v>
      </c>
      <c r="M1597" s="230" t="s">
        <v>4518</v>
      </c>
      <c r="N1597" s="230" t="s">
        <v>23</v>
      </c>
      <c r="Q1597" s="230">
        <f>VLOOKUP(M1597,LocID!$B$2:$I$1995,8, FALSE)</f>
        <v>387</v>
      </c>
    </row>
    <row r="1598" spans="1:17" x14ac:dyDescent="0.25">
      <c r="A1598" s="230" t="s">
        <v>9088</v>
      </c>
      <c r="B1598" s="230">
        <v>2442</v>
      </c>
      <c r="C1598" s="230" t="s">
        <v>5854</v>
      </c>
      <c r="D1598" s="230">
        <v>2014.0867000000001</v>
      </c>
      <c r="E1598" s="230" t="s">
        <v>173</v>
      </c>
      <c r="F1598" s="230" t="s">
        <v>2600</v>
      </c>
      <c r="G1598" s="230" t="s">
        <v>2423</v>
      </c>
      <c r="H1598" s="230" t="s">
        <v>2414</v>
      </c>
      <c r="I1598" s="230" t="s">
        <v>76</v>
      </c>
      <c r="J1598" s="230" t="s">
        <v>77</v>
      </c>
      <c r="K1598" s="230" t="s">
        <v>23</v>
      </c>
      <c r="L1598" s="230" t="s">
        <v>2414</v>
      </c>
      <c r="M1598" s="230" t="s">
        <v>4518</v>
      </c>
      <c r="N1598" s="230" t="s">
        <v>23</v>
      </c>
      <c r="Q1598" s="230">
        <f>VLOOKUP(M1598,LocID!$B$2:$I$1995,8, FALSE)</f>
        <v>387</v>
      </c>
    </row>
    <row r="1599" spans="1:17" x14ac:dyDescent="0.25">
      <c r="A1599" s="230" t="s">
        <v>9089</v>
      </c>
      <c r="B1599" s="230">
        <v>2443</v>
      </c>
      <c r="C1599" s="230" t="s">
        <v>5854</v>
      </c>
      <c r="D1599" s="230">
        <v>2014.1161</v>
      </c>
      <c r="E1599" s="230" t="s">
        <v>173</v>
      </c>
      <c r="F1599" s="230" t="s">
        <v>2601</v>
      </c>
      <c r="G1599" s="230" t="s">
        <v>2423</v>
      </c>
      <c r="H1599" s="230" t="s">
        <v>2414</v>
      </c>
      <c r="I1599" s="230" t="s">
        <v>76</v>
      </c>
      <c r="J1599" s="230" t="s">
        <v>77</v>
      </c>
      <c r="K1599" s="230" t="s">
        <v>52</v>
      </c>
      <c r="L1599" s="230" t="s">
        <v>2414</v>
      </c>
      <c r="M1599" s="230" t="s">
        <v>4518</v>
      </c>
      <c r="N1599" s="230" t="s">
        <v>52</v>
      </c>
      <c r="Q1599" s="230">
        <f>VLOOKUP(M1599,LocID!$B$2:$I$1995,8, FALSE)</f>
        <v>387</v>
      </c>
    </row>
    <row r="1600" spans="1:17" x14ac:dyDescent="0.25">
      <c r="A1600" s="230" t="s">
        <v>9090</v>
      </c>
      <c r="B1600" s="230">
        <v>2446</v>
      </c>
      <c r="C1600" s="230" t="s">
        <v>5854</v>
      </c>
      <c r="D1600" s="230">
        <v>2014.1184000000001</v>
      </c>
      <c r="E1600" s="230" t="s">
        <v>173</v>
      </c>
      <c r="F1600" s="230" t="s">
        <v>812</v>
      </c>
      <c r="G1600" s="230" t="s">
        <v>813</v>
      </c>
      <c r="H1600" s="230" t="s">
        <v>814</v>
      </c>
      <c r="I1600" s="230" t="s">
        <v>815</v>
      </c>
      <c r="J1600" s="230" t="s">
        <v>51</v>
      </c>
      <c r="K1600" s="230" t="s">
        <v>23</v>
      </c>
      <c r="L1600" s="230" t="s">
        <v>814</v>
      </c>
      <c r="M1600" s="230" t="s">
        <v>5986</v>
      </c>
      <c r="N1600" s="230" t="s">
        <v>23</v>
      </c>
      <c r="Q1600" s="230">
        <f>VLOOKUP(M1600,LocID!$B$2:$I$1995,8, FALSE)</f>
        <v>93</v>
      </c>
    </row>
    <row r="1601" spans="1:17" x14ac:dyDescent="0.25">
      <c r="A1601" s="230" t="s">
        <v>9091</v>
      </c>
      <c r="B1601" s="230">
        <v>2447</v>
      </c>
      <c r="C1601" s="230" t="s">
        <v>5854</v>
      </c>
      <c r="D1601" s="230">
        <v>2014.1369</v>
      </c>
      <c r="E1601" s="230" t="s">
        <v>173</v>
      </c>
      <c r="F1601" s="230" t="s">
        <v>655</v>
      </c>
      <c r="G1601" s="230" t="s">
        <v>650</v>
      </c>
      <c r="H1601" s="230" t="s">
        <v>651</v>
      </c>
      <c r="I1601" s="230" t="s">
        <v>244</v>
      </c>
      <c r="J1601" s="230" t="s">
        <v>245</v>
      </c>
      <c r="K1601" s="230" t="s">
        <v>23</v>
      </c>
      <c r="L1601" s="230" t="s">
        <v>651</v>
      </c>
      <c r="M1601" s="230" t="s">
        <v>5961</v>
      </c>
      <c r="N1601" s="230" t="s">
        <v>23</v>
      </c>
      <c r="Q1601" s="230">
        <f>VLOOKUP(M1601,LocID!$B$2:$I$1995,8, FALSE)</f>
        <v>67</v>
      </c>
    </row>
    <row r="1602" spans="1:17" x14ac:dyDescent="0.25">
      <c r="A1602" s="230" t="s">
        <v>6955</v>
      </c>
      <c r="B1602" s="230">
        <v>245</v>
      </c>
      <c r="C1602" s="230" t="s">
        <v>5854</v>
      </c>
      <c r="D1602" s="230">
        <v>2015.1123</v>
      </c>
      <c r="E1602" s="230" t="s">
        <v>138</v>
      </c>
      <c r="F1602" s="230" t="s">
        <v>4352</v>
      </c>
      <c r="G1602" s="230" t="s">
        <v>4238</v>
      </c>
      <c r="H1602" s="230" t="s">
        <v>2997</v>
      </c>
      <c r="I1602" s="230" t="s">
        <v>2996</v>
      </c>
      <c r="J1602" s="230" t="s">
        <v>51</v>
      </c>
      <c r="K1602" s="230" t="s">
        <v>23</v>
      </c>
      <c r="L1602" s="230" t="s">
        <v>2997</v>
      </c>
      <c r="M1602" s="230" t="s">
        <v>4536</v>
      </c>
      <c r="N1602" s="230" t="s">
        <v>23</v>
      </c>
      <c r="Q1602" s="230">
        <f>VLOOKUP(M1602,LocID!$B$2:$I$1995,8, FALSE)</f>
        <v>447</v>
      </c>
    </row>
    <row r="1603" spans="1:17" x14ac:dyDescent="0.25">
      <c r="A1603" s="230" t="s">
        <v>9092</v>
      </c>
      <c r="B1603" s="230">
        <v>2453</v>
      </c>
      <c r="C1603" s="230" t="s">
        <v>5854</v>
      </c>
      <c r="D1603" s="230">
        <v>2014.1134</v>
      </c>
      <c r="E1603" s="230" t="s">
        <v>173</v>
      </c>
      <c r="F1603" s="230" t="s">
        <v>3879</v>
      </c>
      <c r="G1603" s="230" t="s">
        <v>3870</v>
      </c>
      <c r="H1603" s="230" t="s">
        <v>3871</v>
      </c>
      <c r="I1603" s="230" t="s">
        <v>49</v>
      </c>
      <c r="J1603" s="230" t="s">
        <v>51</v>
      </c>
      <c r="K1603" s="230" t="s">
        <v>26</v>
      </c>
      <c r="L1603" s="230" t="s">
        <v>3871</v>
      </c>
      <c r="M1603" s="230" t="s">
        <v>4531</v>
      </c>
      <c r="N1603" s="230" t="s">
        <v>26</v>
      </c>
      <c r="Q1603" s="230">
        <f>VLOOKUP(M1603,LocID!$B$2:$I$1995,8, FALSE)</f>
        <v>520</v>
      </c>
    </row>
    <row r="1604" spans="1:17" x14ac:dyDescent="0.25">
      <c r="A1604" s="230" t="s">
        <v>9093</v>
      </c>
      <c r="B1604" s="230">
        <v>2454</v>
      </c>
      <c r="C1604" s="230" t="s">
        <v>5854</v>
      </c>
      <c r="D1604" s="230">
        <v>2014.1348</v>
      </c>
      <c r="E1604" s="230" t="s">
        <v>173</v>
      </c>
      <c r="F1604" s="230" t="s">
        <v>724</v>
      </c>
      <c r="G1604" s="230" t="s">
        <v>725</v>
      </c>
      <c r="H1604" s="230" t="s">
        <v>726</v>
      </c>
      <c r="I1604" s="230" t="s">
        <v>76</v>
      </c>
      <c r="J1604" s="230" t="s">
        <v>77</v>
      </c>
      <c r="K1604" s="230" t="s">
        <v>26</v>
      </c>
      <c r="L1604" s="230" t="s">
        <v>726</v>
      </c>
      <c r="M1604" s="230" t="s">
        <v>5975</v>
      </c>
      <c r="N1604" s="230" t="s">
        <v>26</v>
      </c>
      <c r="Q1604" s="230">
        <f>VLOOKUP(M1604,LocID!$B$2:$I$1995,8, FALSE)</f>
        <v>82</v>
      </c>
    </row>
    <row r="1605" spans="1:17" x14ac:dyDescent="0.25">
      <c r="A1605" s="230" t="s">
        <v>9094</v>
      </c>
      <c r="B1605" s="230">
        <v>2455</v>
      </c>
      <c r="C1605" s="230" t="s">
        <v>5854</v>
      </c>
      <c r="D1605" s="230">
        <v>2014.1396</v>
      </c>
      <c r="E1605" s="230" t="s">
        <v>173</v>
      </c>
      <c r="F1605" s="230" t="s">
        <v>1305</v>
      </c>
      <c r="G1605" s="230" t="s">
        <v>1306</v>
      </c>
      <c r="H1605" s="230" t="s">
        <v>1304</v>
      </c>
      <c r="I1605" s="230" t="s">
        <v>76</v>
      </c>
      <c r="J1605" s="230" t="s">
        <v>77</v>
      </c>
      <c r="K1605" s="230" t="s">
        <v>23</v>
      </c>
      <c r="L1605" s="230" t="s">
        <v>1304</v>
      </c>
      <c r="M1605" s="230" t="s">
        <v>6076</v>
      </c>
      <c r="N1605" s="230" t="s">
        <v>23</v>
      </c>
      <c r="Q1605" s="230">
        <f>VLOOKUP(M1605,LocID!$B$2:$I$1995,8, FALSE)</f>
        <v>190</v>
      </c>
    </row>
    <row r="1606" spans="1:17" x14ac:dyDescent="0.25">
      <c r="A1606" s="230" t="s">
        <v>9095</v>
      </c>
      <c r="B1606" s="230">
        <v>2456</v>
      </c>
      <c r="C1606" s="230" t="s">
        <v>5854</v>
      </c>
      <c r="D1606" s="230">
        <v>2014.1077</v>
      </c>
      <c r="E1606" s="230" t="s">
        <v>173</v>
      </c>
      <c r="F1606" s="230" t="s">
        <v>727</v>
      </c>
      <c r="G1606" s="230" t="s">
        <v>728</v>
      </c>
      <c r="H1606" s="230" t="s">
        <v>726</v>
      </c>
      <c r="I1606" s="230" t="s">
        <v>76</v>
      </c>
      <c r="J1606" s="230" t="s">
        <v>77</v>
      </c>
      <c r="K1606" s="230" t="s">
        <v>23</v>
      </c>
      <c r="L1606" s="230" t="s">
        <v>726</v>
      </c>
      <c r="M1606" s="230" t="s">
        <v>5975</v>
      </c>
      <c r="N1606" s="230" t="s">
        <v>23</v>
      </c>
      <c r="Q1606" s="230">
        <f>VLOOKUP(M1606,LocID!$B$2:$I$1995,8, FALSE)</f>
        <v>82</v>
      </c>
    </row>
    <row r="1607" spans="1:17" x14ac:dyDescent="0.25">
      <c r="A1607" s="230" t="s">
        <v>9096</v>
      </c>
      <c r="B1607" s="230">
        <v>2458</v>
      </c>
      <c r="C1607" s="230" t="s">
        <v>5854</v>
      </c>
      <c r="D1607" s="230">
        <v>2014.1409000000001</v>
      </c>
      <c r="E1607" s="230" t="s">
        <v>173</v>
      </c>
      <c r="F1607" s="230" t="s">
        <v>1173</v>
      </c>
      <c r="G1607" s="230" t="s">
        <v>1171</v>
      </c>
      <c r="H1607" s="230" t="s">
        <v>1172</v>
      </c>
      <c r="I1607" s="230" t="s">
        <v>76</v>
      </c>
      <c r="J1607" s="230" t="s">
        <v>77</v>
      </c>
      <c r="K1607" s="230" t="s">
        <v>23</v>
      </c>
      <c r="L1607" s="230" t="s">
        <v>1172</v>
      </c>
      <c r="M1607" s="230" t="s">
        <v>6052</v>
      </c>
      <c r="N1607" s="230" t="s">
        <v>23</v>
      </c>
      <c r="Q1607" s="230">
        <f>VLOOKUP(M1607,LocID!$B$2:$I$1995,8, FALSE)</f>
        <v>163</v>
      </c>
    </row>
    <row r="1608" spans="1:17" x14ac:dyDescent="0.25">
      <c r="A1608" s="230" t="s">
        <v>9097</v>
      </c>
      <c r="B1608" s="230">
        <v>2459</v>
      </c>
      <c r="C1608" s="230" t="s">
        <v>5854</v>
      </c>
      <c r="D1608" s="230">
        <v>2014.1406999999999</v>
      </c>
      <c r="E1608" s="230" t="s">
        <v>173</v>
      </c>
      <c r="F1608" s="230" t="s">
        <v>4226</v>
      </c>
      <c r="G1608" s="230" t="s">
        <v>3625</v>
      </c>
      <c r="H1608" s="230" t="s">
        <v>4222</v>
      </c>
      <c r="I1608" s="230" t="s">
        <v>76</v>
      </c>
      <c r="J1608" s="230" t="s">
        <v>77</v>
      </c>
      <c r="K1608" s="230" t="s">
        <v>23</v>
      </c>
      <c r="L1608" s="230" t="s">
        <v>4222</v>
      </c>
      <c r="M1608" s="230" t="s">
        <v>6427</v>
      </c>
      <c r="N1608" s="230" t="s">
        <v>23</v>
      </c>
      <c r="Q1608" s="230">
        <f>VLOOKUP(M1608,LocID!$B$2:$I$1995,8, FALSE)</f>
        <v>581</v>
      </c>
    </row>
    <row r="1609" spans="1:17" x14ac:dyDescent="0.25">
      <c r="A1609" s="230" t="s">
        <v>6956</v>
      </c>
      <c r="B1609" s="230">
        <v>246</v>
      </c>
      <c r="C1609" s="230" t="s">
        <v>5854</v>
      </c>
      <c r="D1609" s="230">
        <v>2015.1089999999999</v>
      </c>
      <c r="E1609" s="230" t="s">
        <v>138</v>
      </c>
      <c r="F1609" s="230" t="s">
        <v>2187</v>
      </c>
      <c r="G1609" s="230" t="s">
        <v>2188</v>
      </c>
      <c r="H1609" s="230" t="s">
        <v>2184</v>
      </c>
      <c r="I1609" s="230" t="s">
        <v>76</v>
      </c>
      <c r="J1609" s="230" t="s">
        <v>77</v>
      </c>
      <c r="K1609" s="230" t="s">
        <v>26</v>
      </c>
      <c r="L1609" s="230" t="s">
        <v>2184</v>
      </c>
      <c r="M1609" s="230" t="s">
        <v>6231</v>
      </c>
      <c r="N1609" s="230" t="s">
        <v>26</v>
      </c>
      <c r="Q1609" s="230">
        <f>VLOOKUP(M1609,LocID!$B$2:$I$1995,8, FALSE)</f>
        <v>356</v>
      </c>
    </row>
    <row r="1610" spans="1:17" x14ac:dyDescent="0.25">
      <c r="A1610" s="230" t="s">
        <v>9098</v>
      </c>
      <c r="B1610" s="230">
        <v>2460</v>
      </c>
      <c r="C1610" s="230" t="s">
        <v>5854</v>
      </c>
      <c r="D1610" s="230">
        <v>2014.1407999999999</v>
      </c>
      <c r="E1610" s="230" t="s">
        <v>173</v>
      </c>
      <c r="F1610" s="230" t="s">
        <v>3624</v>
      </c>
      <c r="G1610" s="230" t="s">
        <v>3625</v>
      </c>
      <c r="H1610" s="230" t="s">
        <v>3623</v>
      </c>
      <c r="I1610" s="230" t="s">
        <v>76</v>
      </c>
      <c r="J1610" s="230" t="s">
        <v>77</v>
      </c>
      <c r="K1610" s="230" t="s">
        <v>23</v>
      </c>
      <c r="L1610" s="230" t="s">
        <v>3623</v>
      </c>
      <c r="M1610" s="230" t="s">
        <v>6353</v>
      </c>
      <c r="N1610" s="230" t="s">
        <v>23</v>
      </c>
      <c r="Q1610" s="230">
        <f>VLOOKUP(M1610,LocID!$B$2:$I$1995,8, FALSE)</f>
        <v>496</v>
      </c>
    </row>
    <row r="1611" spans="1:17" x14ac:dyDescent="0.25">
      <c r="A1611" s="230" t="s">
        <v>9099</v>
      </c>
      <c r="B1611" s="230">
        <v>2461</v>
      </c>
      <c r="C1611" s="230" t="s">
        <v>5854</v>
      </c>
      <c r="D1611" s="230">
        <v>2014.0897</v>
      </c>
      <c r="E1611" s="230" t="s">
        <v>173</v>
      </c>
      <c r="F1611" s="230" t="s">
        <v>861</v>
      </c>
      <c r="G1611" s="230" t="s">
        <v>856</v>
      </c>
      <c r="H1611" s="230" t="s">
        <v>852</v>
      </c>
      <c r="I1611" s="230" t="s">
        <v>144</v>
      </c>
      <c r="J1611" s="230" t="s">
        <v>51</v>
      </c>
      <c r="K1611" s="230" t="s">
        <v>26</v>
      </c>
      <c r="L1611" s="230" t="s">
        <v>852</v>
      </c>
      <c r="M1611" s="230" t="s">
        <v>5993</v>
      </c>
      <c r="N1611" s="230" t="s">
        <v>26</v>
      </c>
      <c r="Q1611" s="230">
        <f>VLOOKUP(M1611,LocID!$B$2:$I$1995,8, FALSE)</f>
        <v>101</v>
      </c>
    </row>
    <row r="1612" spans="1:17" x14ac:dyDescent="0.25">
      <c r="A1612" s="230" t="s">
        <v>9100</v>
      </c>
      <c r="B1612" s="230">
        <v>2464</v>
      </c>
      <c r="C1612" s="230" t="s">
        <v>5854</v>
      </c>
      <c r="D1612" s="230">
        <v>2014.1054999999999</v>
      </c>
      <c r="E1612" s="230" t="s">
        <v>173</v>
      </c>
      <c r="F1612" s="230" t="s">
        <v>3110</v>
      </c>
      <c r="G1612" s="230" t="s">
        <v>3111</v>
      </c>
      <c r="H1612" s="230" t="s">
        <v>3112</v>
      </c>
      <c r="I1612" s="230" t="s">
        <v>160</v>
      </c>
      <c r="J1612" s="230" t="s">
        <v>161</v>
      </c>
      <c r="K1612" s="230" t="s">
        <v>23</v>
      </c>
      <c r="L1612" s="230" t="s">
        <v>3112</v>
      </c>
      <c r="M1612" s="230" t="s">
        <v>6330</v>
      </c>
      <c r="N1612" s="230" t="s">
        <v>23</v>
      </c>
      <c r="Q1612" s="230">
        <f>VLOOKUP(M1612,LocID!$B$2:$I$1995,8, FALSE)</f>
        <v>469</v>
      </c>
    </row>
    <row r="1613" spans="1:17" x14ac:dyDescent="0.25">
      <c r="A1613" s="230" t="s">
        <v>9101</v>
      </c>
      <c r="B1613" s="230">
        <v>2465</v>
      </c>
      <c r="C1613" s="230" t="s">
        <v>5854</v>
      </c>
      <c r="D1613" s="230">
        <v>2014.0506</v>
      </c>
      <c r="E1613" s="230" t="s">
        <v>173</v>
      </c>
      <c r="F1613" s="230" t="s">
        <v>2808</v>
      </c>
      <c r="G1613" s="230" t="s">
        <v>2804</v>
      </c>
      <c r="H1613" s="230" t="s">
        <v>2805</v>
      </c>
      <c r="I1613" s="230" t="s">
        <v>76</v>
      </c>
      <c r="J1613" s="230" t="s">
        <v>77</v>
      </c>
      <c r="K1613" s="230" t="s">
        <v>23</v>
      </c>
      <c r="L1613" s="230" t="s">
        <v>2805</v>
      </c>
      <c r="M1613" s="230" t="s">
        <v>6289</v>
      </c>
      <c r="N1613" s="230" t="s">
        <v>23</v>
      </c>
      <c r="Q1613" s="230">
        <f>VLOOKUP(M1613,LocID!$B$2:$I$1995,8, FALSE)</f>
        <v>421</v>
      </c>
    </row>
    <row r="1614" spans="1:17" x14ac:dyDescent="0.25">
      <c r="A1614" s="230" t="s">
        <v>9102</v>
      </c>
      <c r="B1614" s="230">
        <v>2466</v>
      </c>
      <c r="C1614" s="230" t="s">
        <v>5854</v>
      </c>
      <c r="D1614" s="230">
        <v>2014.1267</v>
      </c>
      <c r="E1614" s="230" t="s">
        <v>173</v>
      </c>
      <c r="F1614" s="230" t="s">
        <v>945</v>
      </c>
      <c r="G1614" s="230" t="s">
        <v>946</v>
      </c>
      <c r="H1614" s="230" t="s">
        <v>936</v>
      </c>
      <c r="I1614" s="230" t="s">
        <v>60</v>
      </c>
      <c r="J1614" s="230" t="s">
        <v>61</v>
      </c>
      <c r="K1614" s="230" t="s">
        <v>52</v>
      </c>
      <c r="L1614" s="230" t="s">
        <v>936</v>
      </c>
      <c r="M1614" s="230" t="s">
        <v>6005</v>
      </c>
      <c r="N1614" s="230" t="s">
        <v>52</v>
      </c>
      <c r="Q1614" s="230">
        <f>VLOOKUP(M1614,LocID!$B$2:$I$1995,8, FALSE)</f>
        <v>113</v>
      </c>
    </row>
    <row r="1615" spans="1:17" x14ac:dyDescent="0.25">
      <c r="A1615" s="230" t="s">
        <v>9103</v>
      </c>
      <c r="B1615" s="230">
        <v>2469</v>
      </c>
      <c r="C1615" s="230" t="s">
        <v>5854</v>
      </c>
      <c r="D1615" s="230">
        <v>2014.0965000000001</v>
      </c>
      <c r="E1615" s="230" t="s">
        <v>173</v>
      </c>
      <c r="F1615" s="230" t="s">
        <v>981</v>
      </c>
      <c r="G1615" s="230" t="s">
        <v>982</v>
      </c>
      <c r="H1615" s="230" t="s">
        <v>973</v>
      </c>
      <c r="I1615" s="230" t="s">
        <v>60</v>
      </c>
      <c r="J1615" s="230" t="s">
        <v>61</v>
      </c>
      <c r="K1615" s="230" t="s">
        <v>52</v>
      </c>
      <c r="L1615" s="230" t="s">
        <v>973</v>
      </c>
      <c r="M1615" s="230" t="s">
        <v>6012</v>
      </c>
      <c r="N1615" s="230" t="s">
        <v>52</v>
      </c>
      <c r="Q1615" s="230">
        <f>VLOOKUP(M1615,LocID!$B$2:$I$1995,8, FALSE)</f>
        <v>120</v>
      </c>
    </row>
    <row r="1616" spans="1:17" x14ac:dyDescent="0.25">
      <c r="A1616" s="230" t="s">
        <v>6957</v>
      </c>
      <c r="B1616" s="230">
        <v>247</v>
      </c>
      <c r="C1616" s="230" t="s">
        <v>5854</v>
      </c>
      <c r="D1616" s="230">
        <v>2015.1063999999999</v>
      </c>
      <c r="E1616" s="230" t="s">
        <v>138</v>
      </c>
      <c r="F1616" s="230" t="s">
        <v>2237</v>
      </c>
      <c r="G1616" s="230" t="s">
        <v>2223</v>
      </c>
      <c r="H1616" s="230" t="s">
        <v>2217</v>
      </c>
      <c r="I1616" s="230" t="s">
        <v>874</v>
      </c>
      <c r="J1616" s="230" t="s">
        <v>51</v>
      </c>
      <c r="K1616" s="230" t="s">
        <v>26</v>
      </c>
      <c r="L1616" s="230" t="s">
        <v>2217</v>
      </c>
      <c r="M1616" s="230" t="s">
        <v>4514</v>
      </c>
      <c r="N1616" s="230" t="s">
        <v>26</v>
      </c>
      <c r="Q1616" s="230">
        <f>VLOOKUP(M1616,LocID!$B$2:$I$1995,8, FALSE)</f>
        <v>363</v>
      </c>
    </row>
    <row r="1617" spans="1:17" x14ac:dyDescent="0.25">
      <c r="A1617" s="230" t="s">
        <v>9104</v>
      </c>
      <c r="B1617" s="230">
        <v>2470</v>
      </c>
      <c r="C1617" s="230" t="s">
        <v>5854</v>
      </c>
      <c r="D1617" s="230">
        <v>2014.1360999999999</v>
      </c>
      <c r="E1617" s="230" t="s">
        <v>173</v>
      </c>
      <c r="F1617" s="230" t="s">
        <v>1049</v>
      </c>
      <c r="G1617" s="230" t="s">
        <v>1048</v>
      </c>
      <c r="H1617" s="230" t="s">
        <v>1042</v>
      </c>
      <c r="I1617" s="230" t="s">
        <v>219</v>
      </c>
      <c r="J1617" s="230" t="s">
        <v>220</v>
      </c>
      <c r="K1617" s="230" t="s">
        <v>23</v>
      </c>
      <c r="L1617" s="230" t="s">
        <v>1042</v>
      </c>
      <c r="M1617" s="230" t="s">
        <v>6026</v>
      </c>
      <c r="N1617" s="230" t="s">
        <v>23</v>
      </c>
      <c r="Q1617" s="230">
        <f>VLOOKUP(M1617,LocID!$B$2:$I$1995,8, FALSE)</f>
        <v>134</v>
      </c>
    </row>
    <row r="1618" spans="1:17" x14ac:dyDescent="0.25">
      <c r="A1618" s="230" t="s">
        <v>9105</v>
      </c>
      <c r="B1618" s="230">
        <v>2471</v>
      </c>
      <c r="C1618" s="230" t="s">
        <v>5854</v>
      </c>
      <c r="D1618" s="230">
        <v>2014.1319000000001</v>
      </c>
      <c r="E1618" s="230" t="s">
        <v>173</v>
      </c>
      <c r="F1618" s="230" t="s">
        <v>705</v>
      </c>
      <c r="G1618" s="230" t="s">
        <v>706</v>
      </c>
      <c r="H1618" s="230" t="s">
        <v>695</v>
      </c>
      <c r="I1618" s="230" t="s">
        <v>107</v>
      </c>
      <c r="J1618" s="230" t="s">
        <v>51</v>
      </c>
      <c r="K1618" s="230" t="s">
        <v>188</v>
      </c>
      <c r="L1618" s="230" t="s">
        <v>695</v>
      </c>
      <c r="M1618" s="230" t="s">
        <v>5972</v>
      </c>
      <c r="N1618" s="230" t="s">
        <v>188</v>
      </c>
      <c r="Q1618" s="230">
        <f>VLOOKUP(M1618,LocID!$B$2:$I$1995,8, FALSE)</f>
        <v>78</v>
      </c>
    </row>
    <row r="1619" spans="1:17" x14ac:dyDescent="0.25">
      <c r="A1619" s="230" t="s">
        <v>9106</v>
      </c>
      <c r="B1619" s="230">
        <v>2472</v>
      </c>
      <c r="C1619" s="230" t="s">
        <v>5854</v>
      </c>
      <c r="D1619" s="230">
        <v>2014.0918999999999</v>
      </c>
      <c r="E1619" s="230" t="s">
        <v>173</v>
      </c>
      <c r="F1619" s="230" t="s">
        <v>321</v>
      </c>
      <c r="G1619" s="230" t="s">
        <v>322</v>
      </c>
      <c r="H1619" s="230" t="s">
        <v>319</v>
      </c>
      <c r="I1619" s="230" t="s">
        <v>320</v>
      </c>
      <c r="J1619" s="230" t="s">
        <v>51</v>
      </c>
      <c r="K1619" s="230" t="s">
        <v>188</v>
      </c>
      <c r="L1619" s="230" t="s">
        <v>319</v>
      </c>
      <c r="M1619" s="230" t="s">
        <v>5931</v>
      </c>
      <c r="N1619" s="230" t="s">
        <v>188</v>
      </c>
      <c r="Q1619" s="230">
        <f>VLOOKUP(M1619,LocID!$B$2:$I$1995,8, FALSE)</f>
        <v>34</v>
      </c>
    </row>
    <row r="1620" spans="1:17" x14ac:dyDescent="0.25">
      <c r="A1620" s="230" t="s">
        <v>9107</v>
      </c>
      <c r="B1620" s="230">
        <v>2473</v>
      </c>
      <c r="C1620" s="230" t="s">
        <v>5854</v>
      </c>
      <c r="D1620" s="230">
        <v>2014.0830000000001</v>
      </c>
      <c r="E1620" s="230" t="s">
        <v>173</v>
      </c>
      <c r="F1620" s="230" t="s">
        <v>2602</v>
      </c>
      <c r="G1620" s="230" t="s">
        <v>2435</v>
      </c>
      <c r="H1620" s="230" t="s">
        <v>2414</v>
      </c>
      <c r="I1620" s="230" t="s">
        <v>76</v>
      </c>
      <c r="J1620" s="230" t="s">
        <v>77</v>
      </c>
      <c r="K1620" s="230" t="s">
        <v>26</v>
      </c>
      <c r="L1620" s="230" t="s">
        <v>2414</v>
      </c>
      <c r="M1620" s="230" t="s">
        <v>4518</v>
      </c>
      <c r="N1620" s="230" t="s">
        <v>26</v>
      </c>
      <c r="Q1620" s="230">
        <f>VLOOKUP(M1620,LocID!$B$2:$I$1995,8, FALSE)</f>
        <v>387</v>
      </c>
    </row>
    <row r="1621" spans="1:17" x14ac:dyDescent="0.25">
      <c r="A1621" s="230" t="s">
        <v>9108</v>
      </c>
      <c r="B1621" s="230">
        <v>2474</v>
      </c>
      <c r="C1621" s="230" t="s">
        <v>5854</v>
      </c>
      <c r="D1621" s="230">
        <v>2014.1197</v>
      </c>
      <c r="E1621" s="230" t="s">
        <v>173</v>
      </c>
      <c r="F1621" s="230" t="s">
        <v>3498</v>
      </c>
      <c r="G1621" s="230" t="s">
        <v>2081</v>
      </c>
      <c r="H1621" s="230" t="s">
        <v>3294</v>
      </c>
      <c r="I1621" s="230" t="s">
        <v>76</v>
      </c>
      <c r="J1621" s="230" t="s">
        <v>77</v>
      </c>
      <c r="K1621" s="230" t="s">
        <v>26</v>
      </c>
      <c r="L1621" s="230" t="s">
        <v>3294</v>
      </c>
      <c r="M1621" s="230" t="s">
        <v>4526</v>
      </c>
      <c r="N1621" s="230" t="s">
        <v>26</v>
      </c>
      <c r="Q1621" s="230">
        <f>VLOOKUP(M1621,LocID!$B$2:$I$1995,8, FALSE)</f>
        <v>489</v>
      </c>
    </row>
    <row r="1622" spans="1:17" x14ac:dyDescent="0.25">
      <c r="A1622" s="230" t="s">
        <v>9109</v>
      </c>
      <c r="B1622" s="230">
        <v>2475</v>
      </c>
      <c r="C1622" s="230" t="s">
        <v>5854</v>
      </c>
      <c r="D1622" s="230">
        <v>2014.1031</v>
      </c>
      <c r="E1622" s="230" t="s">
        <v>173</v>
      </c>
      <c r="F1622" s="230" t="s">
        <v>4415</v>
      </c>
      <c r="G1622" s="230" t="s">
        <v>4416</v>
      </c>
      <c r="H1622" s="230" t="s">
        <v>4414</v>
      </c>
      <c r="I1622" s="230" t="s">
        <v>1619</v>
      </c>
      <c r="J1622" s="230" t="s">
        <v>61</v>
      </c>
      <c r="K1622" s="230" t="s">
        <v>52</v>
      </c>
      <c r="L1622" s="230" t="s">
        <v>4414</v>
      </c>
      <c r="M1622" s="230" t="s">
        <v>6445</v>
      </c>
      <c r="N1622" s="230" t="s">
        <v>52</v>
      </c>
      <c r="Q1622" s="230">
        <f>VLOOKUP(M1622,LocID!$B$2:$I$1995,8, FALSE)</f>
        <v>601</v>
      </c>
    </row>
    <row r="1623" spans="1:17" x14ac:dyDescent="0.25">
      <c r="A1623" s="230" t="s">
        <v>9110</v>
      </c>
      <c r="B1623" s="230">
        <v>2476</v>
      </c>
      <c r="C1623" s="230" t="s">
        <v>5854</v>
      </c>
      <c r="D1623" s="230">
        <v>2014.1122</v>
      </c>
      <c r="E1623" s="230" t="s">
        <v>173</v>
      </c>
      <c r="F1623" s="230" t="s">
        <v>1330</v>
      </c>
      <c r="G1623" s="230" t="s">
        <v>1322</v>
      </c>
      <c r="H1623" s="230" t="s">
        <v>1323</v>
      </c>
      <c r="I1623" s="230" t="s">
        <v>76</v>
      </c>
      <c r="J1623" s="230" t="s">
        <v>77</v>
      </c>
      <c r="K1623" s="230" t="s">
        <v>188</v>
      </c>
      <c r="L1623" s="230" t="s">
        <v>1323</v>
      </c>
      <c r="M1623" s="230" t="s">
        <v>6079</v>
      </c>
      <c r="N1623" s="230" t="s">
        <v>188</v>
      </c>
      <c r="Q1623" s="230">
        <f>VLOOKUP(M1623,LocID!$B$2:$I$1995,8, FALSE)</f>
        <v>193</v>
      </c>
    </row>
    <row r="1624" spans="1:17" x14ac:dyDescent="0.25">
      <c r="A1624" s="230" t="s">
        <v>9111</v>
      </c>
      <c r="B1624" s="230">
        <v>2477</v>
      </c>
      <c r="C1624" s="230" t="s">
        <v>5854</v>
      </c>
      <c r="D1624" s="230">
        <v>2014.1088</v>
      </c>
      <c r="E1624" s="230" t="s">
        <v>173</v>
      </c>
      <c r="F1624" s="230" t="s">
        <v>1331</v>
      </c>
      <c r="G1624" s="230" t="s">
        <v>1322</v>
      </c>
      <c r="H1624" s="230" t="s">
        <v>1323</v>
      </c>
      <c r="I1624" s="230" t="s">
        <v>76</v>
      </c>
      <c r="J1624" s="230" t="s">
        <v>77</v>
      </c>
      <c r="K1624" s="230" t="s">
        <v>23</v>
      </c>
      <c r="L1624" s="230" t="s">
        <v>1323</v>
      </c>
      <c r="M1624" s="230" t="s">
        <v>6079</v>
      </c>
      <c r="N1624" s="230" t="s">
        <v>23</v>
      </c>
      <c r="Q1624" s="230">
        <f>VLOOKUP(M1624,LocID!$B$2:$I$1995,8, FALSE)</f>
        <v>193</v>
      </c>
    </row>
    <row r="1625" spans="1:17" x14ac:dyDescent="0.25">
      <c r="A1625" s="230" t="s">
        <v>6958</v>
      </c>
      <c r="B1625" s="230">
        <v>248</v>
      </c>
      <c r="C1625" s="230" t="s">
        <v>5854</v>
      </c>
      <c r="D1625" s="230">
        <v>2015.1079999999999</v>
      </c>
      <c r="E1625" s="230" t="s">
        <v>138</v>
      </c>
      <c r="F1625" s="230" t="s">
        <v>2620</v>
      </c>
      <c r="G1625" s="230" t="s">
        <v>2435</v>
      </c>
      <c r="H1625" s="230" t="s">
        <v>2414</v>
      </c>
      <c r="I1625" s="230" t="s">
        <v>76</v>
      </c>
      <c r="J1625" s="230" t="s">
        <v>77</v>
      </c>
      <c r="K1625" s="230" t="s">
        <v>23</v>
      </c>
      <c r="L1625" s="230" t="s">
        <v>2414</v>
      </c>
      <c r="M1625" s="230" t="s">
        <v>4518</v>
      </c>
      <c r="N1625" s="230" t="s">
        <v>23</v>
      </c>
      <c r="Q1625" s="230">
        <f>VLOOKUP(M1625,LocID!$B$2:$I$1995,8, FALSE)</f>
        <v>387</v>
      </c>
    </row>
    <row r="1626" spans="1:17" x14ac:dyDescent="0.25">
      <c r="A1626" s="230" t="s">
        <v>9112</v>
      </c>
      <c r="B1626" s="230">
        <v>2480</v>
      </c>
      <c r="C1626" s="230" t="s">
        <v>5854</v>
      </c>
      <c r="D1626" s="230">
        <v>2014.0934999999999</v>
      </c>
      <c r="E1626" s="230" t="s">
        <v>173</v>
      </c>
      <c r="F1626" s="230" t="s">
        <v>3949</v>
      </c>
      <c r="G1626" s="230" t="s">
        <v>3946</v>
      </c>
      <c r="H1626" s="230" t="s">
        <v>3947</v>
      </c>
      <c r="I1626" s="230" t="s">
        <v>208</v>
      </c>
      <c r="J1626" s="230" t="s">
        <v>61</v>
      </c>
      <c r="K1626" s="230" t="s">
        <v>26</v>
      </c>
      <c r="L1626" s="230" t="s">
        <v>3947</v>
      </c>
      <c r="M1626" s="230" t="s">
        <v>6379</v>
      </c>
      <c r="N1626" s="230" t="s">
        <v>26</v>
      </c>
      <c r="Q1626" s="230">
        <f>VLOOKUP(M1626,LocID!$B$2:$I$1995,8, FALSE)</f>
        <v>530</v>
      </c>
    </row>
    <row r="1627" spans="1:17" x14ac:dyDescent="0.25">
      <c r="A1627" s="230" t="s">
        <v>9113</v>
      </c>
      <c r="B1627" s="230">
        <v>2481</v>
      </c>
      <c r="C1627" s="230" t="s">
        <v>5854</v>
      </c>
      <c r="D1627" s="230">
        <v>2014.0816</v>
      </c>
      <c r="E1627" s="230" t="s">
        <v>173</v>
      </c>
      <c r="F1627" s="230" t="s">
        <v>3285</v>
      </c>
      <c r="G1627" s="230" t="s">
        <v>3286</v>
      </c>
      <c r="H1627" s="230" t="s">
        <v>3272</v>
      </c>
      <c r="I1627" s="230" t="s">
        <v>76</v>
      </c>
      <c r="J1627" s="230" t="s">
        <v>77</v>
      </c>
      <c r="K1627" s="230" t="s">
        <v>26</v>
      </c>
      <c r="L1627" s="230" t="s">
        <v>3272</v>
      </c>
      <c r="M1627" s="230" t="s">
        <v>6344</v>
      </c>
      <c r="N1627" s="230" t="s">
        <v>26</v>
      </c>
      <c r="Q1627" s="230">
        <f>VLOOKUP(M1627,LocID!$B$2:$I$1995,8, FALSE)</f>
        <v>487</v>
      </c>
    </row>
    <row r="1628" spans="1:17" x14ac:dyDescent="0.25">
      <c r="A1628" s="230" t="s">
        <v>9114</v>
      </c>
      <c r="B1628" s="230">
        <v>2482</v>
      </c>
      <c r="C1628" s="230" t="s">
        <v>5854</v>
      </c>
      <c r="D1628" s="230">
        <v>2014.0880999999999</v>
      </c>
      <c r="E1628" s="230" t="s">
        <v>173</v>
      </c>
      <c r="F1628" s="230" t="s">
        <v>1766</v>
      </c>
      <c r="G1628" s="230" t="s">
        <v>1767</v>
      </c>
      <c r="H1628" s="230" t="s">
        <v>1764</v>
      </c>
      <c r="I1628" s="230" t="s">
        <v>1765</v>
      </c>
      <c r="J1628" s="230" t="s">
        <v>61</v>
      </c>
      <c r="K1628" s="230" t="s">
        <v>52</v>
      </c>
      <c r="L1628" s="230" t="s">
        <v>1764</v>
      </c>
      <c r="M1628" s="230" t="s">
        <v>6166</v>
      </c>
      <c r="N1628" s="230" t="s">
        <v>52</v>
      </c>
      <c r="Q1628" s="230">
        <f>VLOOKUP(M1628,LocID!$B$2:$I$1995,8, FALSE)</f>
        <v>289</v>
      </c>
    </row>
    <row r="1629" spans="1:17" x14ac:dyDescent="0.25">
      <c r="A1629" s="230" t="s">
        <v>9115</v>
      </c>
      <c r="B1629" s="230">
        <v>2489</v>
      </c>
      <c r="C1629" s="230" t="s">
        <v>5854</v>
      </c>
      <c r="D1629" s="230">
        <v>2014.1244999999999</v>
      </c>
      <c r="E1629" s="230" t="s">
        <v>173</v>
      </c>
      <c r="F1629" s="230" t="s">
        <v>300</v>
      </c>
      <c r="G1629" s="230" t="s">
        <v>288</v>
      </c>
      <c r="H1629" s="230" t="s">
        <v>271</v>
      </c>
      <c r="I1629" s="230" t="s">
        <v>160</v>
      </c>
      <c r="J1629" s="230" t="s">
        <v>161</v>
      </c>
      <c r="K1629" s="230" t="s">
        <v>98</v>
      </c>
      <c r="L1629" s="230" t="s">
        <v>271</v>
      </c>
      <c r="M1629" s="230" t="s">
        <v>5930</v>
      </c>
      <c r="N1629" s="230" t="s">
        <v>98</v>
      </c>
      <c r="Q1629" s="230">
        <f>VLOOKUP(M1629,LocID!$B$2:$I$1995,8, FALSE)</f>
        <v>33</v>
      </c>
    </row>
    <row r="1630" spans="1:17" x14ac:dyDescent="0.25">
      <c r="A1630" s="230" t="s">
        <v>6959</v>
      </c>
      <c r="B1630" s="230">
        <v>249</v>
      </c>
      <c r="C1630" s="230" t="s">
        <v>5854</v>
      </c>
      <c r="D1630" s="230">
        <v>2015.1134999999999</v>
      </c>
      <c r="E1630" s="230" t="s">
        <v>138</v>
      </c>
      <c r="F1630" s="230" t="s">
        <v>1874</v>
      </c>
      <c r="G1630" s="230" t="s">
        <v>1875</v>
      </c>
      <c r="H1630" s="230" t="s">
        <v>1832</v>
      </c>
      <c r="I1630" s="230" t="s">
        <v>76</v>
      </c>
      <c r="J1630" s="230" t="s">
        <v>77</v>
      </c>
      <c r="K1630" s="230" t="s">
        <v>1096</v>
      </c>
      <c r="L1630" s="230" t="s">
        <v>1832</v>
      </c>
      <c r="M1630" s="230" t="s">
        <v>4512</v>
      </c>
      <c r="N1630" s="230" t="s">
        <v>23</v>
      </c>
      <c r="O1630" s="230">
        <v>1</v>
      </c>
      <c r="Q1630" s="230">
        <f>VLOOKUP(M1630,LocID!$B$2:$I$1995,8, FALSE)</f>
        <v>300</v>
      </c>
    </row>
    <row r="1631" spans="1:17" x14ac:dyDescent="0.25">
      <c r="A1631" s="230" t="s">
        <v>6959</v>
      </c>
      <c r="B1631" s="230">
        <v>249</v>
      </c>
      <c r="C1631" s="230" t="s">
        <v>5854</v>
      </c>
      <c r="D1631" s="230">
        <v>2015.1134999999999</v>
      </c>
      <c r="E1631" s="230" t="s">
        <v>138</v>
      </c>
      <c r="F1631" s="230" t="s">
        <v>1874</v>
      </c>
      <c r="G1631" s="230" t="s">
        <v>1875</v>
      </c>
      <c r="H1631" s="230" t="s">
        <v>1832</v>
      </c>
      <c r="I1631" s="230" t="s">
        <v>76</v>
      </c>
      <c r="J1631" s="230" t="s">
        <v>77</v>
      </c>
      <c r="K1631" s="230" t="s">
        <v>1096</v>
      </c>
      <c r="L1631" s="230" t="s">
        <v>1832</v>
      </c>
      <c r="M1631" s="230" t="s">
        <v>4512</v>
      </c>
      <c r="N1631" s="230" t="s">
        <v>26</v>
      </c>
      <c r="O1631" s="230">
        <v>2</v>
      </c>
      <c r="Q1631" s="230">
        <f>VLOOKUP(M1631,LocID!$B$2:$I$1995,8, FALSE)</f>
        <v>300</v>
      </c>
    </row>
    <row r="1632" spans="1:17" x14ac:dyDescent="0.25">
      <c r="A1632" s="230" t="s">
        <v>9116</v>
      </c>
      <c r="B1632" s="230">
        <v>2490</v>
      </c>
      <c r="C1632" s="230" t="s">
        <v>5854</v>
      </c>
      <c r="D1632" s="230">
        <v>2014.0574999999999</v>
      </c>
      <c r="E1632" s="230" t="s">
        <v>173</v>
      </c>
      <c r="F1632" s="230" t="s">
        <v>2025</v>
      </c>
      <c r="G1632" s="230" t="s">
        <v>2026</v>
      </c>
      <c r="H1632" s="230" t="s">
        <v>2027</v>
      </c>
      <c r="I1632" s="230" t="s">
        <v>165</v>
      </c>
      <c r="J1632" s="230" t="s">
        <v>161</v>
      </c>
      <c r="K1632" s="230" t="s">
        <v>23</v>
      </c>
      <c r="L1632" s="230" t="s">
        <v>2027</v>
      </c>
      <c r="M1632" s="230" t="s">
        <v>6205</v>
      </c>
      <c r="N1632" s="230" t="s">
        <v>23</v>
      </c>
      <c r="Q1632" s="230">
        <f>VLOOKUP(M1632,LocID!$B$2:$I$1995,8, FALSE)</f>
        <v>330</v>
      </c>
    </row>
    <row r="1633" spans="1:17" x14ac:dyDescent="0.25">
      <c r="A1633" s="230" t="s">
        <v>9117</v>
      </c>
      <c r="B1633" s="230">
        <v>2491</v>
      </c>
      <c r="C1633" s="230" t="s">
        <v>5854</v>
      </c>
      <c r="D1633" s="230">
        <v>2014.1086</v>
      </c>
      <c r="E1633" s="230" t="s">
        <v>173</v>
      </c>
      <c r="F1633" s="230" t="s">
        <v>615</v>
      </c>
      <c r="G1633" s="230" t="s">
        <v>558</v>
      </c>
      <c r="H1633" s="230" t="s">
        <v>533</v>
      </c>
      <c r="I1633" s="230" t="s">
        <v>49</v>
      </c>
      <c r="J1633" s="230" t="s">
        <v>51</v>
      </c>
      <c r="K1633" s="230" t="s">
        <v>52</v>
      </c>
      <c r="L1633" s="230" t="s">
        <v>533</v>
      </c>
      <c r="M1633" s="230" t="s">
        <v>4499</v>
      </c>
      <c r="N1633" s="230" t="s">
        <v>52</v>
      </c>
      <c r="Q1633" s="230">
        <f>VLOOKUP(M1633,LocID!$B$2:$I$1995,8, FALSE)</f>
        <v>65</v>
      </c>
    </row>
    <row r="1634" spans="1:17" x14ac:dyDescent="0.25">
      <c r="A1634" s="230" t="s">
        <v>9118</v>
      </c>
      <c r="B1634" s="230">
        <v>2493</v>
      </c>
      <c r="C1634" s="230" t="s">
        <v>5854</v>
      </c>
      <c r="D1634" s="230">
        <v>2014.0845999999999</v>
      </c>
      <c r="E1634" s="230" t="s">
        <v>173</v>
      </c>
      <c r="F1634" s="230" t="s">
        <v>2100</v>
      </c>
      <c r="G1634" s="230" t="s">
        <v>2089</v>
      </c>
      <c r="H1634" s="230" t="s">
        <v>2090</v>
      </c>
      <c r="I1634" s="230" t="s">
        <v>501</v>
      </c>
      <c r="J1634" s="230" t="s">
        <v>245</v>
      </c>
      <c r="K1634" s="230" t="s">
        <v>52</v>
      </c>
      <c r="L1634" s="230" t="s">
        <v>2090</v>
      </c>
      <c r="M1634" s="230" t="s">
        <v>6215</v>
      </c>
      <c r="N1634" s="230" t="s">
        <v>52</v>
      </c>
      <c r="Q1634" s="230">
        <f>VLOOKUP(M1634,LocID!$B$2:$I$1995,8, FALSE)</f>
        <v>340</v>
      </c>
    </row>
    <row r="1635" spans="1:17" x14ac:dyDescent="0.25">
      <c r="A1635" s="230" t="s">
        <v>6738</v>
      </c>
      <c r="B1635" s="230">
        <v>25</v>
      </c>
      <c r="C1635" s="230" t="s">
        <v>5854</v>
      </c>
      <c r="D1635" s="230">
        <v>2015.0006000000001</v>
      </c>
      <c r="E1635" s="230" t="s">
        <v>253</v>
      </c>
      <c r="F1635" s="230" t="s">
        <v>2679</v>
      </c>
      <c r="G1635" s="230" t="s">
        <v>2680</v>
      </c>
      <c r="H1635" s="230" t="s">
        <v>2678</v>
      </c>
      <c r="I1635" s="230" t="s">
        <v>122</v>
      </c>
      <c r="J1635" s="230" t="s">
        <v>123</v>
      </c>
      <c r="K1635" s="230" t="s">
        <v>52</v>
      </c>
      <c r="L1635" s="230" t="s">
        <v>2678</v>
      </c>
      <c r="M1635" s="230" t="s">
        <v>6266</v>
      </c>
      <c r="N1635" s="230" t="s">
        <v>52</v>
      </c>
      <c r="Q1635" s="230">
        <f>VLOOKUP(M1635,LocID!$B$2:$I$1995,8, FALSE)</f>
        <v>397</v>
      </c>
    </row>
    <row r="1636" spans="1:17" x14ac:dyDescent="0.25">
      <c r="A1636" s="230" t="s">
        <v>6960</v>
      </c>
      <c r="B1636" s="230">
        <v>250</v>
      </c>
      <c r="C1636" s="230" t="s">
        <v>5854</v>
      </c>
      <c r="D1636" s="230">
        <v>2015.1108999999999</v>
      </c>
      <c r="E1636" s="230" t="s">
        <v>138</v>
      </c>
      <c r="F1636" s="230" t="s">
        <v>1144</v>
      </c>
      <c r="G1636" s="230" t="s">
        <v>1145</v>
      </c>
      <c r="H1636" s="230" t="s">
        <v>1146</v>
      </c>
      <c r="I1636" s="230" t="s">
        <v>250</v>
      </c>
      <c r="J1636" s="230" t="s">
        <v>161</v>
      </c>
      <c r="K1636" s="230" t="s">
        <v>23</v>
      </c>
      <c r="L1636" s="230" t="s">
        <v>1146</v>
      </c>
      <c r="M1636" s="230" t="s">
        <v>6045</v>
      </c>
      <c r="N1636" s="230" t="s">
        <v>23</v>
      </c>
      <c r="Q1636" s="230">
        <f>VLOOKUP(M1636,LocID!$B$2:$I$1995,8, FALSE)</f>
        <v>156</v>
      </c>
    </row>
    <row r="1637" spans="1:17" x14ac:dyDescent="0.25">
      <c r="A1637" s="230" t="s">
        <v>9119</v>
      </c>
      <c r="B1637" s="230">
        <v>2503</v>
      </c>
      <c r="C1637" s="230" t="s">
        <v>5854</v>
      </c>
      <c r="D1637" s="230">
        <v>2014.1135999999999</v>
      </c>
      <c r="E1637" s="230" t="s">
        <v>173</v>
      </c>
      <c r="F1637" s="230" t="s">
        <v>4405</v>
      </c>
      <c r="G1637" s="230" t="s">
        <v>4403</v>
      </c>
      <c r="H1637" s="230" t="s">
        <v>4404</v>
      </c>
      <c r="I1637" s="230" t="s">
        <v>165</v>
      </c>
      <c r="J1637" s="230" t="s">
        <v>161</v>
      </c>
      <c r="K1637" s="230" t="s">
        <v>52</v>
      </c>
      <c r="L1637" s="230" t="s">
        <v>4404</v>
      </c>
      <c r="M1637" s="230" t="s">
        <v>6442</v>
      </c>
      <c r="N1637" s="230" t="s">
        <v>52</v>
      </c>
      <c r="Q1637" s="230">
        <f>VLOOKUP(M1637,LocID!$B$2:$I$1995,8, FALSE)</f>
        <v>598</v>
      </c>
    </row>
    <row r="1638" spans="1:17" x14ac:dyDescent="0.25">
      <c r="A1638" s="230" t="s">
        <v>9120</v>
      </c>
      <c r="B1638" s="230">
        <v>2505</v>
      </c>
      <c r="C1638" s="230" t="s">
        <v>5854</v>
      </c>
      <c r="D1638" s="230">
        <v>2014.1188999999999</v>
      </c>
      <c r="E1638" s="230" t="s">
        <v>173</v>
      </c>
      <c r="F1638" s="230" t="s">
        <v>1257</v>
      </c>
      <c r="G1638" s="230" t="s">
        <v>1258</v>
      </c>
      <c r="H1638" s="230" t="s">
        <v>1254</v>
      </c>
      <c r="I1638" s="230" t="s">
        <v>76</v>
      </c>
      <c r="J1638" s="230" t="s">
        <v>77</v>
      </c>
      <c r="K1638" s="230" t="s">
        <v>26</v>
      </c>
      <c r="L1638" s="230" t="s">
        <v>1254</v>
      </c>
      <c r="M1638" s="230" t="s">
        <v>6065</v>
      </c>
      <c r="N1638" s="230" t="s">
        <v>26</v>
      </c>
      <c r="Q1638" s="230">
        <f>VLOOKUP(M1638,LocID!$B$2:$I$1995,8, FALSE)</f>
        <v>177</v>
      </c>
    </row>
    <row r="1639" spans="1:17" x14ac:dyDescent="0.25">
      <c r="A1639" s="230" t="s">
        <v>9121</v>
      </c>
      <c r="B1639" s="230">
        <v>2506</v>
      </c>
      <c r="C1639" s="230" t="s">
        <v>5854</v>
      </c>
      <c r="D1639" s="230">
        <v>2014.0929000000001</v>
      </c>
      <c r="E1639" s="230" t="s">
        <v>173</v>
      </c>
      <c r="F1639" s="230" t="s">
        <v>2267</v>
      </c>
      <c r="G1639" s="230" t="s">
        <v>737</v>
      </c>
      <c r="H1639" s="230" t="s">
        <v>2264</v>
      </c>
      <c r="I1639" s="230" t="s">
        <v>739</v>
      </c>
      <c r="J1639" s="230" t="s">
        <v>740</v>
      </c>
      <c r="K1639" s="230" t="s">
        <v>52</v>
      </c>
      <c r="L1639" s="230" t="s">
        <v>2264</v>
      </c>
      <c r="M1639" s="230" t="s">
        <v>6241</v>
      </c>
      <c r="N1639" s="230" t="s">
        <v>52</v>
      </c>
      <c r="Q1639" s="230">
        <f>VLOOKUP(M1639,LocID!$B$2:$I$1995,8, FALSE)</f>
        <v>369</v>
      </c>
    </row>
    <row r="1640" spans="1:17" x14ac:dyDescent="0.25">
      <c r="A1640" s="230" t="s">
        <v>9122</v>
      </c>
      <c r="B1640" s="230">
        <v>2507</v>
      </c>
      <c r="C1640" s="230" t="s">
        <v>5854</v>
      </c>
      <c r="D1640" s="230">
        <v>2014.1011000000001</v>
      </c>
      <c r="E1640" s="230" t="s">
        <v>173</v>
      </c>
      <c r="F1640" s="230" t="s">
        <v>1561</v>
      </c>
      <c r="G1640" s="230" t="s">
        <v>1562</v>
      </c>
      <c r="H1640" s="230" t="s">
        <v>1558</v>
      </c>
      <c r="I1640" s="230" t="s">
        <v>808</v>
      </c>
      <c r="J1640" s="230" t="s">
        <v>61</v>
      </c>
      <c r="K1640" s="230" t="s">
        <v>52</v>
      </c>
      <c r="L1640" s="230" t="s">
        <v>1558</v>
      </c>
      <c r="M1640" s="230" t="s">
        <v>4510</v>
      </c>
      <c r="N1640" s="230" t="s">
        <v>52</v>
      </c>
      <c r="Q1640" s="230">
        <f>VLOOKUP(M1640,LocID!$B$2:$I$1995,8, FALSE)</f>
        <v>243</v>
      </c>
    </row>
    <row r="1641" spans="1:17" x14ac:dyDescent="0.25">
      <c r="A1641" s="230" t="s">
        <v>9123</v>
      </c>
      <c r="B1641" s="230">
        <v>2508</v>
      </c>
      <c r="C1641" s="230" t="s">
        <v>5854</v>
      </c>
      <c r="D1641" s="230">
        <v>2014.1117999999999</v>
      </c>
      <c r="E1641" s="230" t="s">
        <v>173</v>
      </c>
      <c r="F1641" s="230" t="s">
        <v>2884</v>
      </c>
      <c r="G1641" s="230" t="s">
        <v>2860</v>
      </c>
      <c r="H1641" s="230" t="s">
        <v>2823</v>
      </c>
      <c r="I1641" s="230" t="s">
        <v>122</v>
      </c>
      <c r="J1641" s="230" t="s">
        <v>123</v>
      </c>
      <c r="K1641" s="230" t="s">
        <v>52</v>
      </c>
      <c r="L1641" s="230" t="s">
        <v>2823</v>
      </c>
      <c r="M1641" s="230" t="s">
        <v>6295</v>
      </c>
      <c r="N1641" s="230" t="s">
        <v>52</v>
      </c>
      <c r="Q1641" s="230">
        <f>VLOOKUP(M1641,LocID!$B$2:$I$1995,8, FALSE)</f>
        <v>427</v>
      </c>
    </row>
    <row r="1642" spans="1:17" x14ac:dyDescent="0.25">
      <c r="A1642" s="230" t="s">
        <v>6961</v>
      </c>
      <c r="B1642" s="230">
        <v>251</v>
      </c>
      <c r="C1642" s="230" t="s">
        <v>5854</v>
      </c>
      <c r="D1642" s="230">
        <v>2015.1058</v>
      </c>
      <c r="E1642" s="230" t="s">
        <v>138</v>
      </c>
      <c r="F1642" s="230" t="s">
        <v>4044</v>
      </c>
      <c r="G1642" s="230" t="s">
        <v>4043</v>
      </c>
      <c r="H1642" s="230" t="s">
        <v>4038</v>
      </c>
      <c r="I1642" s="230" t="s">
        <v>76</v>
      </c>
      <c r="J1642" s="230" t="s">
        <v>77</v>
      </c>
      <c r="K1642" s="230" t="s">
        <v>26</v>
      </c>
      <c r="L1642" s="230" t="s">
        <v>4038</v>
      </c>
      <c r="M1642" s="230" t="s">
        <v>6391</v>
      </c>
      <c r="N1642" s="230" t="s">
        <v>26</v>
      </c>
      <c r="Q1642" s="230">
        <f>VLOOKUP(M1642,LocID!$B$2:$I$1995,8, FALSE)</f>
        <v>544</v>
      </c>
    </row>
    <row r="1643" spans="1:17" x14ac:dyDescent="0.25">
      <c r="A1643" s="230" t="s">
        <v>9124</v>
      </c>
      <c r="B1643" s="230">
        <v>2513</v>
      </c>
      <c r="C1643" s="230" t="s">
        <v>5854</v>
      </c>
      <c r="D1643" s="230">
        <v>2014.1235999999999</v>
      </c>
      <c r="E1643" s="230" t="s">
        <v>173</v>
      </c>
      <c r="F1643" s="230" t="s">
        <v>2963</v>
      </c>
      <c r="G1643" s="230" t="s">
        <v>2960</v>
      </c>
      <c r="H1643" s="230" t="s">
        <v>2961</v>
      </c>
      <c r="I1643" s="230" t="s">
        <v>76</v>
      </c>
      <c r="J1643" s="230" t="s">
        <v>77</v>
      </c>
      <c r="K1643" s="230" t="s">
        <v>52</v>
      </c>
      <c r="L1643" s="230" t="s">
        <v>2961</v>
      </c>
      <c r="M1643" s="230" t="s">
        <v>6305</v>
      </c>
      <c r="N1643" s="230" t="s">
        <v>52</v>
      </c>
      <c r="Q1643" s="230">
        <f>VLOOKUP(M1643,LocID!$B$2:$I$1995,8, FALSE)</f>
        <v>439</v>
      </c>
    </row>
    <row r="1644" spans="1:17" x14ac:dyDescent="0.25">
      <c r="A1644" s="230" t="s">
        <v>9125</v>
      </c>
      <c r="B1644" s="230">
        <v>2514</v>
      </c>
      <c r="C1644" s="230" t="s">
        <v>5854</v>
      </c>
      <c r="D1644" s="230">
        <v>2014.1004</v>
      </c>
      <c r="E1644" s="230" t="s">
        <v>173</v>
      </c>
      <c r="F1644" s="230" t="s">
        <v>2603</v>
      </c>
      <c r="G1644" s="230" t="s">
        <v>2433</v>
      </c>
      <c r="H1644" s="230" t="s">
        <v>2414</v>
      </c>
      <c r="I1644" s="230" t="s">
        <v>76</v>
      </c>
      <c r="J1644" s="230" t="s">
        <v>77</v>
      </c>
      <c r="K1644" s="230" t="s">
        <v>52</v>
      </c>
      <c r="L1644" s="230" t="s">
        <v>2414</v>
      </c>
      <c r="M1644" s="230" t="s">
        <v>4518</v>
      </c>
      <c r="N1644" s="230" t="s">
        <v>52</v>
      </c>
      <c r="Q1644" s="230">
        <f>VLOOKUP(M1644,LocID!$B$2:$I$1995,8, FALSE)</f>
        <v>387</v>
      </c>
    </row>
    <row r="1645" spans="1:17" x14ac:dyDescent="0.25">
      <c r="A1645" s="230" t="s">
        <v>9126</v>
      </c>
      <c r="B1645" s="230">
        <v>2516</v>
      </c>
      <c r="C1645" s="230" t="s">
        <v>5854</v>
      </c>
      <c r="D1645" s="230">
        <v>2014.1212</v>
      </c>
      <c r="E1645" s="230" t="s">
        <v>173</v>
      </c>
      <c r="F1645" s="230" t="s">
        <v>2064</v>
      </c>
      <c r="G1645" s="230" t="s">
        <v>2065</v>
      </c>
      <c r="H1645" s="230" t="s">
        <v>2066</v>
      </c>
      <c r="I1645" s="230" t="s">
        <v>122</v>
      </c>
      <c r="J1645" s="230" t="s">
        <v>123</v>
      </c>
      <c r="K1645" s="230" t="s">
        <v>52</v>
      </c>
      <c r="L1645" s="230" t="s">
        <v>2066</v>
      </c>
      <c r="M1645" s="230" t="s">
        <v>6212</v>
      </c>
      <c r="N1645" s="230" t="s">
        <v>52</v>
      </c>
      <c r="Q1645" s="230">
        <f>VLOOKUP(M1645,LocID!$B$2:$I$1995,8, FALSE)</f>
        <v>336</v>
      </c>
    </row>
    <row r="1646" spans="1:17" x14ac:dyDescent="0.25">
      <c r="A1646" s="230" t="s">
        <v>9127</v>
      </c>
      <c r="B1646" s="230">
        <v>2519</v>
      </c>
      <c r="C1646" s="230" t="s">
        <v>5854</v>
      </c>
      <c r="D1646" s="230">
        <v>2012.6489999999999</v>
      </c>
      <c r="E1646" s="230" t="s">
        <v>173</v>
      </c>
      <c r="F1646" s="230" t="s">
        <v>1712</v>
      </c>
      <c r="G1646" s="230" t="s">
        <v>1713</v>
      </c>
      <c r="H1646" s="230" t="s">
        <v>1710</v>
      </c>
      <c r="I1646" s="230" t="s">
        <v>76</v>
      </c>
      <c r="J1646" s="230" t="s">
        <v>77</v>
      </c>
      <c r="K1646" s="230" t="s">
        <v>23</v>
      </c>
      <c r="L1646" s="230" t="s">
        <v>1710</v>
      </c>
      <c r="M1646" s="230" t="s">
        <v>6156</v>
      </c>
      <c r="N1646" s="230" t="s">
        <v>23</v>
      </c>
      <c r="Q1646" s="230">
        <f>VLOOKUP(M1646,LocID!$B$2:$I$1995,8, FALSE)</f>
        <v>279</v>
      </c>
    </row>
    <row r="1647" spans="1:17" x14ac:dyDescent="0.25">
      <c r="A1647" s="230" t="s">
        <v>6962</v>
      </c>
      <c r="B1647" s="230">
        <v>252</v>
      </c>
      <c r="C1647" s="230" t="s">
        <v>5854</v>
      </c>
      <c r="D1647" s="230">
        <v>2015.1004</v>
      </c>
      <c r="E1647" s="230" t="s">
        <v>138</v>
      </c>
      <c r="F1647" s="230" t="s">
        <v>3680</v>
      </c>
      <c r="G1647" s="230" t="s">
        <v>3681</v>
      </c>
      <c r="H1647" s="230" t="s">
        <v>3674</v>
      </c>
      <c r="I1647" s="230" t="s">
        <v>76</v>
      </c>
      <c r="J1647" s="230" t="s">
        <v>77</v>
      </c>
      <c r="K1647" s="230" t="s">
        <v>72</v>
      </c>
      <c r="L1647" s="230" t="s">
        <v>3674</v>
      </c>
      <c r="M1647" s="230" t="s">
        <v>4528</v>
      </c>
      <c r="N1647" s="230" t="s">
        <v>3934</v>
      </c>
      <c r="O1647" s="230">
        <v>2</v>
      </c>
      <c r="Q1647" s="230">
        <f>VLOOKUP(M1647,LocID!$B$2:$I$1995,8, FALSE)</f>
        <v>502</v>
      </c>
    </row>
    <row r="1648" spans="1:17" x14ac:dyDescent="0.25">
      <c r="A1648" s="230" t="s">
        <v>6962</v>
      </c>
      <c r="B1648" s="230">
        <v>252</v>
      </c>
      <c r="C1648" s="230" t="s">
        <v>5854</v>
      </c>
      <c r="D1648" s="230">
        <v>2015.1004</v>
      </c>
      <c r="E1648" s="230" t="s">
        <v>138</v>
      </c>
      <c r="F1648" s="230" t="s">
        <v>3680</v>
      </c>
      <c r="G1648" s="230" t="s">
        <v>3681</v>
      </c>
      <c r="H1648" s="230" t="s">
        <v>3674</v>
      </c>
      <c r="I1648" s="230" t="s">
        <v>76</v>
      </c>
      <c r="J1648" s="230" t="s">
        <v>77</v>
      </c>
      <c r="K1648" s="230" t="s">
        <v>72</v>
      </c>
      <c r="L1648" s="230" t="s">
        <v>3674</v>
      </c>
      <c r="M1648" s="230" t="s">
        <v>4528</v>
      </c>
      <c r="N1648" s="230" t="s">
        <v>23</v>
      </c>
      <c r="O1648" s="230">
        <v>1</v>
      </c>
      <c r="Q1648" s="230">
        <f>VLOOKUP(M1648,LocID!$B$2:$I$1995,8, FALSE)</f>
        <v>502</v>
      </c>
    </row>
    <row r="1649" spans="1:17" x14ac:dyDescent="0.25">
      <c r="A1649" s="230" t="s">
        <v>9128</v>
      </c>
      <c r="B1649" s="230">
        <v>2520</v>
      </c>
      <c r="C1649" s="230" t="s">
        <v>5854</v>
      </c>
      <c r="D1649" s="230">
        <v>2014.0992000000001</v>
      </c>
      <c r="E1649" s="230" t="s">
        <v>173</v>
      </c>
      <c r="F1649" s="230" t="s">
        <v>3113</v>
      </c>
      <c r="G1649" s="230" t="s">
        <v>3114</v>
      </c>
      <c r="H1649" s="230" t="s">
        <v>3115</v>
      </c>
      <c r="I1649" s="230" t="s">
        <v>219</v>
      </c>
      <c r="J1649" s="230" t="s">
        <v>220</v>
      </c>
      <c r="K1649" s="230" t="s">
        <v>52</v>
      </c>
      <c r="L1649" s="230" t="s">
        <v>3115</v>
      </c>
      <c r="M1649" s="230" t="s">
        <v>6331</v>
      </c>
      <c r="N1649" s="230" t="s">
        <v>52</v>
      </c>
      <c r="Q1649" s="230">
        <f>VLOOKUP(M1649,LocID!$B$2:$I$1995,8, FALSE)</f>
        <v>470</v>
      </c>
    </row>
    <row r="1650" spans="1:17" x14ac:dyDescent="0.25">
      <c r="A1650" s="230" t="s">
        <v>9129</v>
      </c>
      <c r="B1650" s="230">
        <v>2523</v>
      </c>
      <c r="C1650" s="230" t="s">
        <v>5854</v>
      </c>
      <c r="D1650" s="230">
        <v>2014.0898999999999</v>
      </c>
      <c r="E1650" s="230" t="s">
        <v>173</v>
      </c>
      <c r="F1650" s="230" t="s">
        <v>3218</v>
      </c>
      <c r="G1650" s="230" t="s">
        <v>3219</v>
      </c>
      <c r="H1650" s="230" t="s">
        <v>3202</v>
      </c>
      <c r="I1650" s="230" t="s">
        <v>660</v>
      </c>
      <c r="J1650" s="230" t="s">
        <v>245</v>
      </c>
      <c r="K1650" s="230" t="s">
        <v>26</v>
      </c>
      <c r="L1650" s="230" t="s">
        <v>3202</v>
      </c>
      <c r="M1650" s="230" t="s">
        <v>6337</v>
      </c>
      <c r="N1650" s="230" t="s">
        <v>26</v>
      </c>
      <c r="Q1650" s="230">
        <f>VLOOKUP(M1650,LocID!$B$2:$I$1995,8, FALSE)</f>
        <v>479</v>
      </c>
    </row>
    <row r="1651" spans="1:17" x14ac:dyDescent="0.25">
      <c r="A1651" s="230" t="s">
        <v>9130</v>
      </c>
      <c r="B1651" s="230">
        <v>2524</v>
      </c>
      <c r="C1651" s="230" t="s">
        <v>5854</v>
      </c>
      <c r="D1651" s="230">
        <v>2014.0968</v>
      </c>
      <c r="E1651" s="230" t="s">
        <v>173</v>
      </c>
      <c r="F1651" s="230" t="s">
        <v>3287</v>
      </c>
      <c r="G1651" s="230" t="s">
        <v>3288</v>
      </c>
      <c r="H1651" s="230" t="s">
        <v>3272</v>
      </c>
      <c r="I1651" s="230" t="s">
        <v>76</v>
      </c>
      <c r="J1651" s="230" t="s">
        <v>77</v>
      </c>
      <c r="K1651" s="230" t="s">
        <v>52</v>
      </c>
      <c r="L1651" s="230" t="s">
        <v>3272</v>
      </c>
      <c r="M1651" s="230" t="s">
        <v>6344</v>
      </c>
      <c r="N1651" s="230" t="s">
        <v>52</v>
      </c>
      <c r="Q1651" s="230">
        <f>VLOOKUP(M1651,LocID!$B$2:$I$1995,8, FALSE)</f>
        <v>487</v>
      </c>
    </row>
    <row r="1652" spans="1:17" x14ac:dyDescent="0.25">
      <c r="A1652" s="230" t="s">
        <v>9131</v>
      </c>
      <c r="B1652" s="230">
        <v>2525</v>
      </c>
      <c r="C1652" s="230" t="s">
        <v>5854</v>
      </c>
      <c r="D1652" s="230">
        <v>2014.0554</v>
      </c>
      <c r="E1652" s="230" t="s">
        <v>173</v>
      </c>
      <c r="F1652" s="230" t="s">
        <v>3499</v>
      </c>
      <c r="G1652" s="230" t="s">
        <v>3420</v>
      </c>
      <c r="H1652" s="230" t="s">
        <v>3294</v>
      </c>
      <c r="I1652" s="230" t="s">
        <v>76</v>
      </c>
      <c r="J1652" s="230" t="s">
        <v>77</v>
      </c>
      <c r="K1652" s="230" t="s">
        <v>52</v>
      </c>
      <c r="L1652" s="230" t="s">
        <v>3294</v>
      </c>
      <c r="M1652" s="230" t="s">
        <v>4526</v>
      </c>
      <c r="N1652" s="230" t="s">
        <v>52</v>
      </c>
      <c r="Q1652" s="230">
        <f>VLOOKUP(M1652,LocID!$B$2:$I$1995,8, FALSE)</f>
        <v>489</v>
      </c>
    </row>
    <row r="1653" spans="1:17" x14ac:dyDescent="0.25">
      <c r="A1653" s="230" t="s">
        <v>9132</v>
      </c>
      <c r="B1653" s="230">
        <v>2527</v>
      </c>
      <c r="C1653" s="230" t="s">
        <v>5854</v>
      </c>
      <c r="D1653" s="230">
        <v>2014.1320000000001</v>
      </c>
      <c r="E1653" s="230" t="s">
        <v>173</v>
      </c>
      <c r="F1653" s="230" t="s">
        <v>3900</v>
      </c>
      <c r="G1653" s="230" t="s">
        <v>3897</v>
      </c>
      <c r="H1653" s="230" t="s">
        <v>3898</v>
      </c>
      <c r="I1653" s="230" t="s">
        <v>76</v>
      </c>
      <c r="J1653" s="230" t="s">
        <v>77</v>
      </c>
      <c r="K1653" s="230" t="s">
        <v>23</v>
      </c>
      <c r="L1653" s="230" t="s">
        <v>3898</v>
      </c>
      <c r="M1653" s="230" t="s">
        <v>6376</v>
      </c>
      <c r="N1653" s="230" t="s">
        <v>23</v>
      </c>
      <c r="Q1653" s="230">
        <f>VLOOKUP(M1653,LocID!$B$2:$I$1995,8, FALSE)</f>
        <v>525</v>
      </c>
    </row>
    <row r="1654" spans="1:17" x14ac:dyDescent="0.25">
      <c r="A1654" s="230" t="s">
        <v>9133</v>
      </c>
      <c r="B1654" s="230">
        <v>2529</v>
      </c>
      <c r="C1654" s="230" t="s">
        <v>5854</v>
      </c>
      <c r="D1654" s="230">
        <v>2014.1255000000001</v>
      </c>
      <c r="E1654" s="230" t="s">
        <v>173</v>
      </c>
      <c r="F1654" s="230" t="s">
        <v>3619</v>
      </c>
      <c r="G1654" s="230" t="s">
        <v>3617</v>
      </c>
      <c r="H1654" s="230" t="s">
        <v>3586</v>
      </c>
      <c r="I1654" s="230" t="s">
        <v>76</v>
      </c>
      <c r="J1654" s="230" t="s">
        <v>77</v>
      </c>
      <c r="K1654" s="230" t="s">
        <v>188</v>
      </c>
      <c r="L1654" s="230" t="s">
        <v>3586</v>
      </c>
      <c r="M1654" s="230" t="s">
        <v>6352</v>
      </c>
      <c r="N1654" s="230" t="s">
        <v>188</v>
      </c>
      <c r="Q1654" s="230">
        <f>VLOOKUP(M1654,LocID!$B$2:$I$1995,8, FALSE)</f>
        <v>495</v>
      </c>
    </row>
    <row r="1655" spans="1:17" x14ac:dyDescent="0.25">
      <c r="A1655" s="230" t="s">
        <v>6963</v>
      </c>
      <c r="B1655" s="230">
        <v>253</v>
      </c>
      <c r="C1655" s="230" t="s">
        <v>5854</v>
      </c>
      <c r="D1655" s="230">
        <v>2015.1081999999999</v>
      </c>
      <c r="E1655" s="230" t="s">
        <v>138</v>
      </c>
      <c r="F1655" s="230" t="s">
        <v>1645</v>
      </c>
      <c r="G1655" s="230" t="s">
        <v>1646</v>
      </c>
      <c r="H1655" s="230" t="s">
        <v>1647</v>
      </c>
      <c r="I1655" s="230" t="s">
        <v>122</v>
      </c>
      <c r="J1655" s="230" t="s">
        <v>123</v>
      </c>
      <c r="K1655" s="230" t="s">
        <v>72</v>
      </c>
      <c r="L1655" s="230" t="s">
        <v>1647</v>
      </c>
      <c r="M1655" s="230" t="s">
        <v>4511</v>
      </c>
      <c r="N1655" s="230" t="s">
        <v>3934</v>
      </c>
      <c r="O1655" s="230">
        <v>2</v>
      </c>
      <c r="Q1655" s="230">
        <f>VLOOKUP(M1655,LocID!$B$2:$I$1995,8, FALSE)</f>
        <v>260</v>
      </c>
    </row>
    <row r="1656" spans="1:17" x14ac:dyDescent="0.25">
      <c r="A1656" s="230" t="s">
        <v>6963</v>
      </c>
      <c r="B1656" s="230">
        <v>253</v>
      </c>
      <c r="C1656" s="230" t="s">
        <v>5854</v>
      </c>
      <c r="D1656" s="230">
        <v>2015.1081999999999</v>
      </c>
      <c r="E1656" s="230" t="s">
        <v>138</v>
      </c>
      <c r="F1656" s="230" t="s">
        <v>1645</v>
      </c>
      <c r="G1656" s="230" t="s">
        <v>1646</v>
      </c>
      <c r="H1656" s="230" t="s">
        <v>1647</v>
      </c>
      <c r="I1656" s="230" t="s">
        <v>122</v>
      </c>
      <c r="J1656" s="230" t="s">
        <v>123</v>
      </c>
      <c r="K1656" s="230" t="s">
        <v>72</v>
      </c>
      <c r="L1656" s="230" t="s">
        <v>1647</v>
      </c>
      <c r="M1656" s="230" t="s">
        <v>4511</v>
      </c>
      <c r="N1656" s="230" t="s">
        <v>23</v>
      </c>
      <c r="O1656" s="230">
        <v>1</v>
      </c>
      <c r="Q1656" s="230">
        <f>VLOOKUP(M1656,LocID!$B$2:$I$1995,8, FALSE)</f>
        <v>260</v>
      </c>
    </row>
    <row r="1657" spans="1:17" x14ac:dyDescent="0.25">
      <c r="A1657" s="230" t="s">
        <v>9134</v>
      </c>
      <c r="B1657" s="230">
        <v>2530</v>
      </c>
      <c r="C1657" s="230" t="s">
        <v>5854</v>
      </c>
      <c r="D1657" s="230">
        <v>2014.0985000000001</v>
      </c>
      <c r="E1657" s="230" t="s">
        <v>173</v>
      </c>
      <c r="F1657" s="230" t="s">
        <v>3841</v>
      </c>
      <c r="G1657" s="230" t="s">
        <v>3759</v>
      </c>
      <c r="H1657" s="230" t="s">
        <v>3750</v>
      </c>
      <c r="I1657" s="230" t="s">
        <v>261</v>
      </c>
      <c r="J1657" s="230" t="s">
        <v>123</v>
      </c>
      <c r="K1657" s="230" t="s">
        <v>23</v>
      </c>
      <c r="L1657" s="230" t="s">
        <v>3750</v>
      </c>
      <c r="M1657" s="230" t="s">
        <v>4530</v>
      </c>
      <c r="N1657" s="230" t="s">
        <v>23</v>
      </c>
      <c r="Q1657" s="230">
        <f>VLOOKUP(M1657,LocID!$B$2:$I$1995,8, FALSE)</f>
        <v>513</v>
      </c>
    </row>
    <row r="1658" spans="1:17" x14ac:dyDescent="0.25">
      <c r="A1658" s="230" t="s">
        <v>9135</v>
      </c>
      <c r="B1658" s="230">
        <v>2531</v>
      </c>
      <c r="C1658" s="230" t="s">
        <v>5854</v>
      </c>
      <c r="D1658" s="230">
        <v>2012.0540000000001</v>
      </c>
      <c r="E1658" s="230" t="s">
        <v>173</v>
      </c>
      <c r="F1658" s="230" t="s">
        <v>3842</v>
      </c>
      <c r="G1658" s="230" t="s">
        <v>3759</v>
      </c>
      <c r="H1658" s="230" t="s">
        <v>3750</v>
      </c>
      <c r="I1658" s="230" t="s">
        <v>261</v>
      </c>
      <c r="J1658" s="230" t="s">
        <v>123</v>
      </c>
      <c r="K1658" s="230" t="s">
        <v>23</v>
      </c>
      <c r="L1658" s="230" t="s">
        <v>3750</v>
      </c>
      <c r="M1658" s="230" t="s">
        <v>4530</v>
      </c>
      <c r="N1658" s="230" t="s">
        <v>23</v>
      </c>
      <c r="Q1658" s="230">
        <f>VLOOKUP(M1658,LocID!$B$2:$I$1995,8, FALSE)</f>
        <v>513</v>
      </c>
    </row>
    <row r="1659" spans="1:17" x14ac:dyDescent="0.25">
      <c r="A1659" s="230" t="s">
        <v>9136</v>
      </c>
      <c r="B1659" s="230">
        <v>2532</v>
      </c>
      <c r="C1659" s="230" t="s">
        <v>5854</v>
      </c>
      <c r="D1659" s="230">
        <v>2014.1344999999999</v>
      </c>
      <c r="E1659" s="230" t="s">
        <v>173</v>
      </c>
      <c r="F1659" s="230" t="s">
        <v>3843</v>
      </c>
      <c r="G1659" s="230" t="s">
        <v>3759</v>
      </c>
      <c r="H1659" s="230" t="s">
        <v>3750</v>
      </c>
      <c r="I1659" s="230" t="s">
        <v>261</v>
      </c>
      <c r="J1659" s="230" t="s">
        <v>123</v>
      </c>
      <c r="K1659" s="230" t="s">
        <v>26</v>
      </c>
      <c r="L1659" s="230" t="s">
        <v>3750</v>
      </c>
      <c r="M1659" s="230" t="s">
        <v>4530</v>
      </c>
      <c r="N1659" s="230" t="s">
        <v>26</v>
      </c>
      <c r="Q1659" s="230">
        <f>VLOOKUP(M1659,LocID!$B$2:$I$1995,8, FALSE)</f>
        <v>513</v>
      </c>
    </row>
    <row r="1660" spans="1:17" x14ac:dyDescent="0.25">
      <c r="A1660" s="230" t="s">
        <v>9137</v>
      </c>
      <c r="B1660" s="230">
        <v>2533</v>
      </c>
      <c r="C1660" s="230" t="s">
        <v>5854</v>
      </c>
      <c r="D1660" s="230">
        <v>2014.1223</v>
      </c>
      <c r="E1660" s="230" t="s">
        <v>173</v>
      </c>
      <c r="F1660" s="230" t="s">
        <v>420</v>
      </c>
      <c r="G1660" s="230" t="s">
        <v>418</v>
      </c>
      <c r="H1660" s="230" t="s">
        <v>419</v>
      </c>
      <c r="I1660" s="230" t="s">
        <v>261</v>
      </c>
      <c r="J1660" s="230" t="s">
        <v>123</v>
      </c>
      <c r="K1660" s="230" t="s">
        <v>52</v>
      </c>
      <c r="L1660" s="230" t="s">
        <v>419</v>
      </c>
      <c r="M1660" s="230" t="s">
        <v>5942</v>
      </c>
      <c r="N1660" s="230" t="s">
        <v>52</v>
      </c>
      <c r="Q1660" s="230">
        <f>VLOOKUP(M1660,LocID!$B$2:$I$1995,8, FALSE)</f>
        <v>47</v>
      </c>
    </row>
    <row r="1661" spans="1:17" x14ac:dyDescent="0.25">
      <c r="A1661" s="230" t="s">
        <v>9138</v>
      </c>
      <c r="B1661" s="230">
        <v>2534</v>
      </c>
      <c r="C1661" s="230" t="s">
        <v>5854</v>
      </c>
      <c r="D1661" s="230">
        <v>2014.0915</v>
      </c>
      <c r="E1661" s="230" t="s">
        <v>173</v>
      </c>
      <c r="F1661" s="230" t="s">
        <v>784</v>
      </c>
      <c r="G1661" s="230" t="s">
        <v>785</v>
      </c>
      <c r="H1661" s="230" t="s">
        <v>775</v>
      </c>
      <c r="I1661" s="230" t="s">
        <v>49</v>
      </c>
      <c r="J1661" s="230" t="s">
        <v>51</v>
      </c>
      <c r="K1661" s="230" t="s">
        <v>26</v>
      </c>
      <c r="L1661" s="230" t="s">
        <v>775</v>
      </c>
      <c r="M1661" s="230" t="s">
        <v>5979</v>
      </c>
      <c r="N1661" s="230" t="s">
        <v>26</v>
      </c>
      <c r="Q1661" s="230">
        <f>VLOOKUP(M1661,LocID!$B$2:$I$1995,8, FALSE)</f>
        <v>87</v>
      </c>
    </row>
    <row r="1662" spans="1:17" x14ac:dyDescent="0.25">
      <c r="A1662" s="230" t="s">
        <v>9139</v>
      </c>
      <c r="B1662" s="230">
        <v>2535</v>
      </c>
      <c r="C1662" s="230" t="s">
        <v>5854</v>
      </c>
      <c r="D1662" s="230">
        <v>2014.0942</v>
      </c>
      <c r="E1662" s="230" t="s">
        <v>173</v>
      </c>
      <c r="F1662" s="230" t="s">
        <v>301</v>
      </c>
      <c r="G1662" s="230" t="s">
        <v>288</v>
      </c>
      <c r="H1662" s="230" t="s">
        <v>271</v>
      </c>
      <c r="I1662" s="230" t="s">
        <v>160</v>
      </c>
      <c r="J1662" s="230" t="s">
        <v>161</v>
      </c>
      <c r="K1662" s="230" t="s">
        <v>52</v>
      </c>
      <c r="L1662" s="230" t="s">
        <v>271</v>
      </c>
      <c r="M1662" s="230" t="s">
        <v>5930</v>
      </c>
      <c r="N1662" s="230" t="s">
        <v>52</v>
      </c>
      <c r="Q1662" s="230">
        <f>VLOOKUP(M1662,LocID!$B$2:$I$1995,8, FALSE)</f>
        <v>33</v>
      </c>
    </row>
    <row r="1663" spans="1:17" x14ac:dyDescent="0.25">
      <c r="A1663" s="230" t="s">
        <v>9140</v>
      </c>
      <c r="B1663" s="230">
        <v>2537</v>
      </c>
      <c r="C1663" s="230" t="s">
        <v>5854</v>
      </c>
      <c r="D1663" s="230">
        <v>2014.0913</v>
      </c>
      <c r="E1663" s="230" t="s">
        <v>173</v>
      </c>
      <c r="F1663" s="230" t="s">
        <v>3926</v>
      </c>
      <c r="G1663" s="230" t="s">
        <v>3927</v>
      </c>
      <c r="H1663" s="230" t="s">
        <v>3906</v>
      </c>
      <c r="I1663" s="230" t="s">
        <v>76</v>
      </c>
      <c r="J1663" s="230" t="s">
        <v>77</v>
      </c>
      <c r="K1663" s="230" t="s">
        <v>23</v>
      </c>
      <c r="L1663" s="230" t="s">
        <v>3906</v>
      </c>
      <c r="M1663" s="230" t="s">
        <v>4532</v>
      </c>
      <c r="N1663" s="230" t="s">
        <v>23</v>
      </c>
      <c r="Q1663" s="230">
        <f>VLOOKUP(M1663,LocID!$B$2:$I$1995,8, FALSE)</f>
        <v>527</v>
      </c>
    </row>
    <row r="1664" spans="1:17" x14ac:dyDescent="0.25">
      <c r="A1664" s="230" t="s">
        <v>9141</v>
      </c>
      <c r="B1664" s="230">
        <v>2538</v>
      </c>
      <c r="C1664" s="230" t="s">
        <v>5854</v>
      </c>
      <c r="D1664" s="230">
        <v>2014.0871999999999</v>
      </c>
      <c r="E1664" s="230" t="s">
        <v>173</v>
      </c>
      <c r="F1664" s="230" t="s">
        <v>900</v>
      </c>
      <c r="G1664" s="230" t="s">
        <v>884</v>
      </c>
      <c r="H1664" s="230" t="s">
        <v>877</v>
      </c>
      <c r="I1664" s="230" t="s">
        <v>208</v>
      </c>
      <c r="J1664" s="230" t="s">
        <v>61</v>
      </c>
      <c r="K1664" s="230" t="s">
        <v>98</v>
      </c>
      <c r="L1664" s="230" t="s">
        <v>877</v>
      </c>
      <c r="M1664" s="230" t="s">
        <v>5997</v>
      </c>
      <c r="N1664" s="230" t="s">
        <v>98</v>
      </c>
      <c r="Q1664" s="230">
        <f>VLOOKUP(M1664,LocID!$B$2:$I$1995,8, FALSE)</f>
        <v>105</v>
      </c>
    </row>
    <row r="1665" spans="1:17" x14ac:dyDescent="0.25">
      <c r="A1665" s="230" t="s">
        <v>9142</v>
      </c>
      <c r="B1665" s="230">
        <v>2539</v>
      </c>
      <c r="C1665" s="230" t="s">
        <v>5854</v>
      </c>
      <c r="D1665" s="230">
        <v>2014.1051</v>
      </c>
      <c r="E1665" s="230" t="s">
        <v>173</v>
      </c>
      <c r="F1665" s="230" t="s">
        <v>1493</v>
      </c>
      <c r="G1665" s="230" t="s">
        <v>1490</v>
      </c>
      <c r="H1665" s="230" t="s">
        <v>1491</v>
      </c>
      <c r="I1665" s="230" t="s">
        <v>815</v>
      </c>
      <c r="J1665" s="230" t="s">
        <v>51</v>
      </c>
      <c r="K1665" s="230" t="s">
        <v>26</v>
      </c>
      <c r="L1665" s="230" t="s">
        <v>1491</v>
      </c>
      <c r="M1665" s="230" t="s">
        <v>6114</v>
      </c>
      <c r="N1665" s="230" t="s">
        <v>26</v>
      </c>
      <c r="Q1665" s="230">
        <f>VLOOKUP(M1665,LocID!$B$2:$I$1995,8, FALSE)</f>
        <v>233</v>
      </c>
    </row>
    <row r="1666" spans="1:17" x14ac:dyDescent="0.25">
      <c r="A1666" s="230" t="s">
        <v>6964</v>
      </c>
      <c r="B1666" s="230">
        <v>254</v>
      </c>
      <c r="C1666" s="230" t="s">
        <v>5854</v>
      </c>
      <c r="D1666" s="230">
        <v>2015.1121000000001</v>
      </c>
      <c r="E1666" s="230" t="s">
        <v>138</v>
      </c>
      <c r="F1666" s="230" t="s">
        <v>4171</v>
      </c>
      <c r="G1666" s="230" t="s">
        <v>3021</v>
      </c>
      <c r="H1666" s="230" t="s">
        <v>4160</v>
      </c>
      <c r="I1666" s="230" t="s">
        <v>739</v>
      </c>
      <c r="J1666" s="230" t="s">
        <v>740</v>
      </c>
      <c r="K1666" s="230" t="s">
        <v>23</v>
      </c>
      <c r="L1666" s="230" t="s">
        <v>4160</v>
      </c>
      <c r="M1666" s="230" t="s">
        <v>6417</v>
      </c>
      <c r="N1666" s="230" t="s">
        <v>23</v>
      </c>
      <c r="Q1666" s="230">
        <f>VLOOKUP(M1666,LocID!$B$2:$I$1995,8, FALSE)</f>
        <v>571</v>
      </c>
    </row>
    <row r="1667" spans="1:17" x14ac:dyDescent="0.25">
      <c r="A1667" s="230" t="s">
        <v>9143</v>
      </c>
      <c r="B1667" s="230">
        <v>2541</v>
      </c>
      <c r="C1667" s="230" t="s">
        <v>5854</v>
      </c>
      <c r="D1667" s="230">
        <v>2014.0962999999999</v>
      </c>
      <c r="E1667" s="230" t="s">
        <v>173</v>
      </c>
      <c r="F1667" s="230" t="s">
        <v>1871</v>
      </c>
      <c r="G1667" s="230" t="s">
        <v>1852</v>
      </c>
      <c r="H1667" s="230" t="s">
        <v>1832</v>
      </c>
      <c r="I1667" s="230" t="s">
        <v>76</v>
      </c>
      <c r="J1667" s="230" t="s">
        <v>77</v>
      </c>
      <c r="K1667" s="230" t="s">
        <v>23</v>
      </c>
      <c r="L1667" s="230" t="s">
        <v>1832</v>
      </c>
      <c r="M1667" s="230" t="s">
        <v>4512</v>
      </c>
      <c r="N1667" s="230" t="s">
        <v>23</v>
      </c>
      <c r="Q1667" s="230">
        <f>VLOOKUP(M1667,LocID!$B$2:$I$1995,8, FALSE)</f>
        <v>300</v>
      </c>
    </row>
    <row r="1668" spans="1:17" x14ac:dyDescent="0.25">
      <c r="A1668" s="230" t="s">
        <v>9144</v>
      </c>
      <c r="B1668" s="230">
        <v>2542</v>
      </c>
      <c r="C1668" s="230" t="s">
        <v>5854</v>
      </c>
      <c r="D1668" s="230">
        <v>2014.0927999999999</v>
      </c>
      <c r="E1668" s="230" t="s">
        <v>173</v>
      </c>
      <c r="F1668" s="230" t="s">
        <v>4346</v>
      </c>
      <c r="G1668" s="230" t="s">
        <v>4252</v>
      </c>
      <c r="H1668" s="230" t="s">
        <v>2997</v>
      </c>
      <c r="I1668" s="230" t="s">
        <v>2996</v>
      </c>
      <c r="J1668" s="230" t="s">
        <v>51</v>
      </c>
      <c r="K1668" s="230" t="s">
        <v>26</v>
      </c>
      <c r="L1668" s="230" t="s">
        <v>2997</v>
      </c>
      <c r="M1668" s="230" t="s">
        <v>4536</v>
      </c>
      <c r="N1668" s="230" t="s">
        <v>26</v>
      </c>
      <c r="Q1668" s="230">
        <f>VLOOKUP(M1668,LocID!$B$2:$I$1995,8, FALSE)</f>
        <v>447</v>
      </c>
    </row>
    <row r="1669" spans="1:17" x14ac:dyDescent="0.25">
      <c r="A1669" s="230" t="s">
        <v>9145</v>
      </c>
      <c r="B1669" s="230">
        <v>2543</v>
      </c>
      <c r="C1669" s="230" t="s">
        <v>5854</v>
      </c>
      <c r="D1669" s="230">
        <v>2014.1198999999999</v>
      </c>
      <c r="E1669" s="230" t="s">
        <v>173</v>
      </c>
      <c r="F1669" s="230" t="s">
        <v>3500</v>
      </c>
      <c r="G1669" s="230" t="s">
        <v>3501</v>
      </c>
      <c r="H1669" s="230" t="s">
        <v>3294</v>
      </c>
      <c r="I1669" s="230" t="s">
        <v>76</v>
      </c>
      <c r="J1669" s="230" t="s">
        <v>77</v>
      </c>
      <c r="K1669" s="230" t="s">
        <v>23</v>
      </c>
      <c r="L1669" s="230" t="s">
        <v>3294</v>
      </c>
      <c r="M1669" s="230" t="s">
        <v>4526</v>
      </c>
      <c r="N1669" s="230" t="s">
        <v>23</v>
      </c>
      <c r="Q1669" s="230">
        <f>VLOOKUP(M1669,LocID!$B$2:$I$1995,8, FALSE)</f>
        <v>489</v>
      </c>
    </row>
    <row r="1670" spans="1:17" x14ac:dyDescent="0.25">
      <c r="A1670" s="230" t="s">
        <v>9146</v>
      </c>
      <c r="B1670" s="230">
        <v>2545</v>
      </c>
      <c r="C1670" s="230" t="s">
        <v>5854</v>
      </c>
      <c r="D1670" s="230">
        <v>2013.0735</v>
      </c>
      <c r="E1670" s="230" t="s">
        <v>173</v>
      </c>
      <c r="F1670" s="230" t="s">
        <v>4087</v>
      </c>
      <c r="G1670" s="230" t="s">
        <v>4088</v>
      </c>
      <c r="H1670" s="230" t="s">
        <v>4089</v>
      </c>
      <c r="I1670" s="230" t="s">
        <v>20</v>
      </c>
      <c r="J1670" s="230" t="s">
        <v>22</v>
      </c>
      <c r="K1670" s="230" t="s">
        <v>188</v>
      </c>
      <c r="L1670" s="230" t="s">
        <v>4089</v>
      </c>
      <c r="M1670" s="230" t="s">
        <v>6403</v>
      </c>
      <c r="N1670" s="230" t="s">
        <v>188</v>
      </c>
      <c r="Q1670" s="230">
        <f>VLOOKUP(M1670,LocID!$B$2:$I$1995,8, FALSE)</f>
        <v>556</v>
      </c>
    </row>
    <row r="1671" spans="1:17" x14ac:dyDescent="0.25">
      <c r="A1671" s="230" t="s">
        <v>9147</v>
      </c>
      <c r="B1671" s="230">
        <v>2546</v>
      </c>
      <c r="C1671" s="230" t="s">
        <v>5854</v>
      </c>
      <c r="D1671" s="230">
        <v>2014.1008999999999</v>
      </c>
      <c r="E1671" s="230" t="s">
        <v>173</v>
      </c>
      <c r="F1671" s="230" t="s">
        <v>225</v>
      </c>
      <c r="G1671" s="230" t="s">
        <v>222</v>
      </c>
      <c r="H1671" s="230" t="s">
        <v>214</v>
      </c>
      <c r="I1671" s="230" t="s">
        <v>219</v>
      </c>
      <c r="J1671" s="230" t="s">
        <v>220</v>
      </c>
      <c r="K1671" s="230" t="s">
        <v>52</v>
      </c>
      <c r="L1671" s="230" t="s">
        <v>214</v>
      </c>
      <c r="M1671" s="230" t="s">
        <v>5922</v>
      </c>
      <c r="N1671" s="230" t="s">
        <v>52</v>
      </c>
      <c r="Q1671" s="230">
        <f>VLOOKUP(M1671,LocID!$B$2:$I$1995,8, FALSE)</f>
        <v>24</v>
      </c>
    </row>
    <row r="1672" spans="1:17" x14ac:dyDescent="0.25">
      <c r="A1672" s="230" t="s">
        <v>9148</v>
      </c>
      <c r="B1672" s="230">
        <v>2547</v>
      </c>
      <c r="C1672" s="230" t="s">
        <v>5854</v>
      </c>
      <c r="D1672" s="230">
        <v>2014.1045999999999</v>
      </c>
      <c r="E1672" s="230" t="s">
        <v>173</v>
      </c>
      <c r="F1672" s="230" t="s">
        <v>3993</v>
      </c>
      <c r="G1672" s="230" t="s">
        <v>3986</v>
      </c>
      <c r="H1672" s="230" t="s">
        <v>3168</v>
      </c>
      <c r="I1672" s="230" t="s">
        <v>198</v>
      </c>
      <c r="J1672" s="230" t="s">
        <v>61</v>
      </c>
      <c r="K1672" s="230" t="s">
        <v>98</v>
      </c>
      <c r="L1672" s="230" t="s">
        <v>3168</v>
      </c>
      <c r="M1672" s="230" t="s">
        <v>6334</v>
      </c>
      <c r="N1672" s="230" t="s">
        <v>98</v>
      </c>
      <c r="Q1672" s="230">
        <f>VLOOKUP(M1672,LocID!$B$2:$I$1995,8, FALSE)</f>
        <v>537</v>
      </c>
    </row>
    <row r="1673" spans="1:17" x14ac:dyDescent="0.25">
      <c r="A1673" s="230" t="s">
        <v>9149</v>
      </c>
      <c r="B1673" s="230">
        <v>2548</v>
      </c>
      <c r="C1673" s="230" t="s">
        <v>5854</v>
      </c>
      <c r="D1673" s="230">
        <v>2014.1224999999999</v>
      </c>
      <c r="E1673" s="230" t="s">
        <v>173</v>
      </c>
      <c r="F1673" s="230" t="s">
        <v>2268</v>
      </c>
      <c r="G1673" s="230" t="s">
        <v>737</v>
      </c>
      <c r="H1673" s="230" t="s">
        <v>2264</v>
      </c>
      <c r="I1673" s="230" t="s">
        <v>739</v>
      </c>
      <c r="J1673" s="230" t="s">
        <v>740</v>
      </c>
      <c r="K1673" s="230" t="s">
        <v>52</v>
      </c>
      <c r="L1673" s="230" t="s">
        <v>2264</v>
      </c>
      <c r="M1673" s="230" t="s">
        <v>6241</v>
      </c>
      <c r="N1673" s="230" t="s">
        <v>52</v>
      </c>
      <c r="Q1673" s="230">
        <f>VLOOKUP(M1673,LocID!$B$2:$I$1995,8, FALSE)</f>
        <v>369</v>
      </c>
    </row>
    <row r="1674" spans="1:17" x14ac:dyDescent="0.25">
      <c r="A1674" s="230" t="s">
        <v>9150</v>
      </c>
      <c r="B1674" s="230">
        <v>2549</v>
      </c>
      <c r="C1674" s="230" t="s">
        <v>5854</v>
      </c>
      <c r="D1674" s="230">
        <v>2014.1134999999999</v>
      </c>
      <c r="E1674" s="230" t="s">
        <v>173</v>
      </c>
      <c r="F1674" s="230" t="s">
        <v>3502</v>
      </c>
      <c r="G1674" s="230" t="s">
        <v>3486</v>
      </c>
      <c r="H1674" s="230" t="s">
        <v>3294</v>
      </c>
      <c r="I1674" s="230" t="s">
        <v>76</v>
      </c>
      <c r="J1674" s="230" t="s">
        <v>77</v>
      </c>
      <c r="K1674" s="230" t="s">
        <v>23</v>
      </c>
      <c r="L1674" s="230" t="s">
        <v>3294</v>
      </c>
      <c r="M1674" s="230" t="s">
        <v>4526</v>
      </c>
      <c r="N1674" s="230" t="s">
        <v>23</v>
      </c>
      <c r="Q1674" s="230">
        <f>VLOOKUP(M1674,LocID!$B$2:$I$1995,8, FALSE)</f>
        <v>489</v>
      </c>
    </row>
    <row r="1675" spans="1:17" x14ac:dyDescent="0.25">
      <c r="A1675" s="230" t="s">
        <v>6965</v>
      </c>
      <c r="B1675" s="230">
        <v>255</v>
      </c>
      <c r="C1675" s="230" t="s">
        <v>5854</v>
      </c>
      <c r="D1675" s="230">
        <v>2015.1051</v>
      </c>
      <c r="E1675" s="230" t="s">
        <v>138</v>
      </c>
      <c r="F1675" s="230" t="s">
        <v>4467</v>
      </c>
      <c r="G1675" s="230" t="s">
        <v>4468</v>
      </c>
      <c r="H1675" s="230" t="s">
        <v>4469</v>
      </c>
      <c r="I1675" s="230" t="s">
        <v>107</v>
      </c>
      <c r="J1675" s="230" t="s">
        <v>51</v>
      </c>
      <c r="K1675" s="230" t="s">
        <v>23</v>
      </c>
      <c r="L1675" s="230" t="s">
        <v>4469</v>
      </c>
      <c r="M1675" s="230" t="s">
        <v>6458</v>
      </c>
      <c r="N1675" s="230" t="s">
        <v>23</v>
      </c>
      <c r="Q1675" s="230">
        <f>VLOOKUP(M1675,LocID!$B$2:$I$1995,8, FALSE)</f>
        <v>616</v>
      </c>
    </row>
    <row r="1676" spans="1:17" x14ac:dyDescent="0.25">
      <c r="A1676" s="230" t="s">
        <v>9151</v>
      </c>
      <c r="B1676" s="230">
        <v>2550</v>
      </c>
      <c r="C1676" s="230" t="s">
        <v>5854</v>
      </c>
      <c r="D1676" s="230">
        <v>2014.1128000000001</v>
      </c>
      <c r="E1676" s="230" t="s">
        <v>173</v>
      </c>
      <c r="F1676" s="230" t="s">
        <v>302</v>
      </c>
      <c r="G1676" s="230" t="s">
        <v>303</v>
      </c>
      <c r="H1676" s="230" t="s">
        <v>271</v>
      </c>
      <c r="I1676" s="230" t="s">
        <v>160</v>
      </c>
      <c r="J1676" s="230" t="s">
        <v>161</v>
      </c>
      <c r="K1676" s="230" t="s">
        <v>23</v>
      </c>
      <c r="L1676" s="230" t="s">
        <v>271</v>
      </c>
      <c r="M1676" s="230" t="s">
        <v>5930</v>
      </c>
      <c r="N1676" s="230" t="s">
        <v>23</v>
      </c>
      <c r="Q1676" s="230">
        <f>VLOOKUP(M1676,LocID!$B$2:$I$1995,8, FALSE)</f>
        <v>33</v>
      </c>
    </row>
    <row r="1677" spans="1:17" x14ac:dyDescent="0.25">
      <c r="A1677" s="230" t="s">
        <v>9152</v>
      </c>
      <c r="B1677" s="230">
        <v>2551</v>
      </c>
      <c r="C1677" s="230" t="s">
        <v>5854</v>
      </c>
      <c r="D1677" s="230">
        <v>2014.0912000000001</v>
      </c>
      <c r="E1677" s="230" t="s">
        <v>173</v>
      </c>
      <c r="F1677" s="230" t="s">
        <v>4213</v>
      </c>
      <c r="G1677" s="230" t="s">
        <v>4212</v>
      </c>
      <c r="H1677" s="230" t="s">
        <v>4210</v>
      </c>
      <c r="I1677" s="230" t="s">
        <v>76</v>
      </c>
      <c r="J1677" s="230" t="s">
        <v>77</v>
      </c>
      <c r="K1677" s="230" t="s">
        <v>98</v>
      </c>
      <c r="L1677" s="230" t="s">
        <v>4210</v>
      </c>
      <c r="M1677" s="230" t="s">
        <v>6424</v>
      </c>
      <c r="N1677" s="230" t="s">
        <v>98</v>
      </c>
      <c r="Q1677" s="230">
        <f>VLOOKUP(M1677,LocID!$B$2:$I$1995,8, FALSE)</f>
        <v>578</v>
      </c>
    </row>
    <row r="1678" spans="1:17" x14ac:dyDescent="0.25">
      <c r="A1678" s="230" t="s">
        <v>9153</v>
      </c>
      <c r="B1678" s="230">
        <v>2552</v>
      </c>
      <c r="C1678" s="230" t="s">
        <v>5854</v>
      </c>
      <c r="D1678" s="230">
        <v>2014.1206</v>
      </c>
      <c r="E1678" s="230" t="s">
        <v>173</v>
      </c>
      <c r="F1678" s="230" t="s">
        <v>2269</v>
      </c>
      <c r="G1678" s="230" t="s">
        <v>737</v>
      </c>
      <c r="H1678" s="230" t="s">
        <v>2264</v>
      </c>
      <c r="I1678" s="230" t="s">
        <v>739</v>
      </c>
      <c r="J1678" s="230" t="s">
        <v>740</v>
      </c>
      <c r="K1678" s="230" t="s">
        <v>52</v>
      </c>
      <c r="L1678" s="230" t="s">
        <v>2264</v>
      </c>
      <c r="M1678" s="230" t="s">
        <v>6241</v>
      </c>
      <c r="N1678" s="230" t="s">
        <v>52</v>
      </c>
      <c r="Q1678" s="230">
        <f>VLOOKUP(M1678,LocID!$B$2:$I$1995,8, FALSE)</f>
        <v>369</v>
      </c>
    </row>
    <row r="1679" spans="1:17" x14ac:dyDescent="0.25">
      <c r="A1679" s="230" t="s">
        <v>9154</v>
      </c>
      <c r="B1679" s="230">
        <v>2554</v>
      </c>
      <c r="C1679" s="230" t="s">
        <v>5854</v>
      </c>
      <c r="D1679" s="230">
        <v>2014.0961</v>
      </c>
      <c r="E1679" s="230" t="s">
        <v>173</v>
      </c>
      <c r="F1679" s="230" t="s">
        <v>735</v>
      </c>
      <c r="G1679" s="230" t="s">
        <v>734</v>
      </c>
      <c r="H1679" s="230" t="s">
        <v>731</v>
      </c>
      <c r="I1679" s="230" t="s">
        <v>732</v>
      </c>
      <c r="J1679" s="230" t="s">
        <v>51</v>
      </c>
      <c r="K1679" s="230" t="s">
        <v>26</v>
      </c>
      <c r="L1679" s="230" t="s">
        <v>731</v>
      </c>
      <c r="M1679" s="230" t="s">
        <v>5976</v>
      </c>
      <c r="N1679" s="230" t="s">
        <v>26</v>
      </c>
      <c r="Q1679" s="230">
        <f>VLOOKUP(M1679,LocID!$B$2:$I$1995,8, FALSE)</f>
        <v>83</v>
      </c>
    </row>
    <row r="1680" spans="1:17" x14ac:dyDescent="0.25">
      <c r="A1680" s="230" t="s">
        <v>9155</v>
      </c>
      <c r="B1680" s="230">
        <v>2555</v>
      </c>
      <c r="C1680" s="230" t="s">
        <v>5854</v>
      </c>
      <c r="D1680" s="230">
        <v>2014.1155000000001</v>
      </c>
      <c r="E1680" s="230" t="s">
        <v>173</v>
      </c>
      <c r="F1680" s="230" t="s">
        <v>4185</v>
      </c>
      <c r="G1680" s="230" t="s">
        <v>4175</v>
      </c>
      <c r="H1680" s="230" t="s">
        <v>4176</v>
      </c>
      <c r="I1680" s="230" t="s">
        <v>76</v>
      </c>
      <c r="J1680" s="230" t="s">
        <v>77</v>
      </c>
      <c r="K1680" s="230" t="s">
        <v>52</v>
      </c>
      <c r="L1680" s="230" t="s">
        <v>4176</v>
      </c>
      <c r="M1680" s="230" t="s">
        <v>6419</v>
      </c>
      <c r="N1680" s="230" t="s">
        <v>52</v>
      </c>
      <c r="Q1680" s="230">
        <f>VLOOKUP(M1680,LocID!$B$2:$I$1995,8, FALSE)</f>
        <v>573</v>
      </c>
    </row>
    <row r="1681" spans="1:17" x14ac:dyDescent="0.25">
      <c r="A1681" s="230" t="s">
        <v>9156</v>
      </c>
      <c r="B1681" s="230">
        <v>2557</v>
      </c>
      <c r="C1681" s="230" t="s">
        <v>5854</v>
      </c>
      <c r="D1681" s="230">
        <v>2014.1121000000001</v>
      </c>
      <c r="E1681" s="230" t="s">
        <v>173</v>
      </c>
      <c r="F1681" s="230" t="s">
        <v>4131</v>
      </c>
      <c r="G1681" s="230" t="s">
        <v>4129</v>
      </c>
      <c r="H1681" s="230" t="s">
        <v>4130</v>
      </c>
      <c r="I1681" s="230" t="s">
        <v>76</v>
      </c>
      <c r="J1681" s="230" t="s">
        <v>77</v>
      </c>
      <c r="K1681" s="230" t="s">
        <v>98</v>
      </c>
      <c r="L1681" s="230" t="s">
        <v>4130</v>
      </c>
      <c r="M1681" s="230" t="s">
        <v>6411</v>
      </c>
      <c r="N1681" s="230" t="s">
        <v>98</v>
      </c>
      <c r="Q1681" s="230">
        <f>VLOOKUP(M1681,LocID!$B$2:$I$1995,8, FALSE)</f>
        <v>565</v>
      </c>
    </row>
    <row r="1682" spans="1:17" x14ac:dyDescent="0.25">
      <c r="A1682" s="230" t="s">
        <v>6966</v>
      </c>
      <c r="B1682" s="230">
        <v>256</v>
      </c>
      <c r="C1682" s="230" t="s">
        <v>5854</v>
      </c>
      <c r="D1682" s="230">
        <v>2015.1170999999999</v>
      </c>
      <c r="E1682" s="230" t="s">
        <v>138</v>
      </c>
      <c r="F1682" s="230" t="s">
        <v>2265</v>
      </c>
      <c r="G1682" s="230" t="s">
        <v>737</v>
      </c>
      <c r="H1682" s="230" t="s">
        <v>2263</v>
      </c>
      <c r="I1682" s="230" t="s">
        <v>739</v>
      </c>
      <c r="J1682" s="230" t="s">
        <v>740</v>
      </c>
      <c r="K1682" s="230" t="s">
        <v>52</v>
      </c>
      <c r="L1682" s="230" t="s">
        <v>2264</v>
      </c>
      <c r="M1682" s="230" t="s">
        <v>6241</v>
      </c>
      <c r="N1682" s="230" t="s">
        <v>52</v>
      </c>
      <c r="Q1682" s="230">
        <f>VLOOKUP(M1682,LocID!$B$2:$I$1995,8, FALSE)</f>
        <v>369</v>
      </c>
    </row>
    <row r="1683" spans="1:17" x14ac:dyDescent="0.25">
      <c r="A1683" s="230" t="s">
        <v>9157</v>
      </c>
      <c r="B1683" s="230">
        <v>2560</v>
      </c>
      <c r="C1683" s="230" t="s">
        <v>5854</v>
      </c>
      <c r="D1683" s="230">
        <v>2014.1114</v>
      </c>
      <c r="E1683" s="230" t="s">
        <v>173</v>
      </c>
      <c r="F1683" s="230" t="s">
        <v>4394</v>
      </c>
      <c r="G1683" s="230" t="s">
        <v>4393</v>
      </c>
      <c r="H1683" s="230" t="s">
        <v>4391</v>
      </c>
      <c r="I1683" s="230" t="s">
        <v>76</v>
      </c>
      <c r="J1683" s="230" t="s">
        <v>77</v>
      </c>
      <c r="K1683" s="230" t="s">
        <v>23</v>
      </c>
      <c r="L1683" s="230" t="s">
        <v>4391</v>
      </c>
      <c r="M1683" s="230" t="s">
        <v>6439</v>
      </c>
      <c r="N1683" s="230" t="s">
        <v>23</v>
      </c>
      <c r="Q1683" s="230">
        <f>VLOOKUP(M1683,LocID!$B$2:$I$1995,8, FALSE)</f>
        <v>595</v>
      </c>
    </row>
    <row r="1684" spans="1:17" x14ac:dyDescent="0.25">
      <c r="A1684" s="230" t="s">
        <v>9158</v>
      </c>
      <c r="B1684" s="230">
        <v>2561</v>
      </c>
      <c r="C1684" s="230" t="s">
        <v>5854</v>
      </c>
      <c r="D1684" s="230">
        <v>2014.0688</v>
      </c>
      <c r="E1684" s="230" t="s">
        <v>173</v>
      </c>
      <c r="F1684" s="230" t="s">
        <v>4347</v>
      </c>
      <c r="G1684" s="230" t="s">
        <v>4259</v>
      </c>
      <c r="H1684" s="230" t="s">
        <v>2997</v>
      </c>
      <c r="I1684" s="230" t="s">
        <v>2996</v>
      </c>
      <c r="J1684" s="230" t="s">
        <v>51</v>
      </c>
      <c r="K1684" s="230" t="s">
        <v>23</v>
      </c>
      <c r="L1684" s="230" t="s">
        <v>2997</v>
      </c>
      <c r="M1684" s="230" t="s">
        <v>4536</v>
      </c>
      <c r="N1684" s="230" t="s">
        <v>23</v>
      </c>
      <c r="Q1684" s="230">
        <f>VLOOKUP(M1684,LocID!$B$2:$I$1995,8, FALSE)</f>
        <v>447</v>
      </c>
    </row>
    <row r="1685" spans="1:17" x14ac:dyDescent="0.25">
      <c r="A1685" s="230" t="s">
        <v>9159</v>
      </c>
      <c r="B1685" s="230">
        <v>2564</v>
      </c>
      <c r="C1685" s="230" t="s">
        <v>5854</v>
      </c>
      <c r="D1685" s="230">
        <v>2014.1158</v>
      </c>
      <c r="E1685" s="230" t="s">
        <v>173</v>
      </c>
      <c r="F1685" s="230" t="s">
        <v>511</v>
      </c>
      <c r="G1685" s="230" t="s">
        <v>512</v>
      </c>
      <c r="H1685" s="230" t="s">
        <v>509</v>
      </c>
      <c r="I1685" s="230" t="s">
        <v>183</v>
      </c>
      <c r="J1685" s="230" t="s">
        <v>61</v>
      </c>
      <c r="K1685" s="230" t="s">
        <v>188</v>
      </c>
      <c r="L1685" s="230" t="s">
        <v>509</v>
      </c>
      <c r="M1685" s="230" t="s">
        <v>5956</v>
      </c>
      <c r="N1685" s="230" t="s">
        <v>188</v>
      </c>
      <c r="Q1685" s="230">
        <f>VLOOKUP(M1685,LocID!$B$2:$I$1995,8, FALSE)</f>
        <v>61</v>
      </c>
    </row>
    <row r="1686" spans="1:17" x14ac:dyDescent="0.25">
      <c r="A1686" s="230" t="s">
        <v>9160</v>
      </c>
      <c r="B1686" s="230">
        <v>2566</v>
      </c>
      <c r="C1686" s="230" t="s">
        <v>5854</v>
      </c>
      <c r="D1686" s="230">
        <v>2014.1070999999999</v>
      </c>
      <c r="E1686" s="230" t="s">
        <v>253</v>
      </c>
      <c r="F1686" s="230" t="s">
        <v>1445</v>
      </c>
      <c r="G1686" s="230" t="s">
        <v>1438</v>
      </c>
      <c r="H1686" s="230" t="s">
        <v>1439</v>
      </c>
      <c r="I1686" s="230" t="s">
        <v>874</v>
      </c>
      <c r="J1686" s="230" t="s">
        <v>51</v>
      </c>
      <c r="K1686" s="230" t="s">
        <v>23</v>
      </c>
      <c r="L1686" s="230" t="s">
        <v>1439</v>
      </c>
      <c r="M1686" s="230" t="s">
        <v>6105</v>
      </c>
      <c r="N1686" s="230" t="s">
        <v>23</v>
      </c>
      <c r="Q1686" s="230">
        <f>VLOOKUP(M1686,LocID!$B$2:$I$1995,8, FALSE)</f>
        <v>223</v>
      </c>
    </row>
    <row r="1687" spans="1:17" x14ac:dyDescent="0.25">
      <c r="A1687" s="230" t="s">
        <v>9161</v>
      </c>
      <c r="B1687" s="230">
        <v>2567</v>
      </c>
      <c r="C1687" s="230" t="s">
        <v>5854</v>
      </c>
      <c r="D1687" s="230">
        <v>2014.0447999999999</v>
      </c>
      <c r="E1687" s="230" t="s">
        <v>253</v>
      </c>
      <c r="F1687" s="230" t="s">
        <v>2062</v>
      </c>
      <c r="G1687" s="230" t="s">
        <v>2063</v>
      </c>
      <c r="H1687" s="230" t="s">
        <v>2059</v>
      </c>
      <c r="I1687" s="230" t="s">
        <v>432</v>
      </c>
      <c r="J1687" s="230" t="s">
        <v>61</v>
      </c>
      <c r="K1687" s="230" t="s">
        <v>23</v>
      </c>
      <c r="L1687" s="230" t="s">
        <v>2059</v>
      </c>
      <c r="M1687" s="230" t="s">
        <v>6211</v>
      </c>
      <c r="N1687" s="230" t="s">
        <v>23</v>
      </c>
      <c r="Q1687" s="230">
        <f>VLOOKUP(M1687,LocID!$B$2:$I$1995,8, FALSE)</f>
        <v>335</v>
      </c>
    </row>
    <row r="1688" spans="1:17" x14ac:dyDescent="0.25">
      <c r="A1688" s="230" t="s">
        <v>9162</v>
      </c>
      <c r="B1688" s="230">
        <v>2569</v>
      </c>
      <c r="C1688" s="230" t="s">
        <v>5854</v>
      </c>
      <c r="D1688" s="230">
        <v>2014.1328000000001</v>
      </c>
      <c r="E1688" s="230" t="s">
        <v>253</v>
      </c>
      <c r="F1688" s="230" t="s">
        <v>1071</v>
      </c>
      <c r="G1688" s="230" t="s">
        <v>1072</v>
      </c>
      <c r="H1688" s="230" t="s">
        <v>1073</v>
      </c>
      <c r="I1688" s="230" t="s">
        <v>76</v>
      </c>
      <c r="J1688" s="230" t="s">
        <v>77</v>
      </c>
      <c r="K1688" s="230" t="s">
        <v>23</v>
      </c>
      <c r="L1688" s="230" t="s">
        <v>1073</v>
      </c>
      <c r="M1688" s="230" t="s">
        <v>6032</v>
      </c>
      <c r="N1688" s="230" t="s">
        <v>23</v>
      </c>
      <c r="Q1688" s="230">
        <f>VLOOKUP(M1688,LocID!$B$2:$I$1995,8, FALSE)</f>
        <v>140</v>
      </c>
    </row>
    <row r="1689" spans="1:17" x14ac:dyDescent="0.25">
      <c r="A1689" s="230" t="s">
        <v>6967</v>
      </c>
      <c r="B1689" s="230">
        <v>257</v>
      </c>
      <c r="C1689" s="230" t="s">
        <v>5854</v>
      </c>
      <c r="D1689" s="230">
        <v>2015.1153999999999</v>
      </c>
      <c r="E1689" s="230" t="s">
        <v>138</v>
      </c>
      <c r="F1689" s="230" t="s">
        <v>1121</v>
      </c>
      <c r="G1689" s="230" t="s">
        <v>1122</v>
      </c>
      <c r="H1689" s="230" t="s">
        <v>1099</v>
      </c>
      <c r="I1689" s="230" t="s">
        <v>244</v>
      </c>
      <c r="J1689" s="230" t="s">
        <v>245</v>
      </c>
      <c r="K1689" s="230" t="s">
        <v>23</v>
      </c>
      <c r="L1689" s="230" t="s">
        <v>1099</v>
      </c>
      <c r="M1689" s="230" t="s">
        <v>6039</v>
      </c>
      <c r="N1689" s="230" t="s">
        <v>23</v>
      </c>
      <c r="Q1689" s="230">
        <f>VLOOKUP(M1689,LocID!$B$2:$I$1995,8, FALSE)</f>
        <v>148</v>
      </c>
    </row>
    <row r="1690" spans="1:17" x14ac:dyDescent="0.25">
      <c r="A1690" s="230" t="s">
        <v>9163</v>
      </c>
      <c r="B1690" s="230">
        <v>2571</v>
      </c>
      <c r="C1690" s="230" t="s">
        <v>5854</v>
      </c>
      <c r="D1690" s="230">
        <v>2015.0191</v>
      </c>
      <c r="E1690" s="230" t="s">
        <v>306</v>
      </c>
      <c r="F1690" s="230" t="s">
        <v>307</v>
      </c>
      <c r="G1690" s="230" t="s">
        <v>308</v>
      </c>
      <c r="H1690" s="230" t="s">
        <v>271</v>
      </c>
      <c r="I1690" s="230" t="s">
        <v>160</v>
      </c>
      <c r="J1690" s="230" t="s">
        <v>161</v>
      </c>
      <c r="K1690" s="230" t="s">
        <v>23</v>
      </c>
      <c r="L1690" s="230" t="s">
        <v>271</v>
      </c>
      <c r="M1690" s="230" t="s">
        <v>5930</v>
      </c>
      <c r="N1690" s="230" t="s">
        <v>23</v>
      </c>
      <c r="Q1690" s="230">
        <f>VLOOKUP(M1690,LocID!$B$2:$I$1995,8, FALSE)</f>
        <v>33</v>
      </c>
    </row>
    <row r="1691" spans="1:17" x14ac:dyDescent="0.25">
      <c r="A1691" s="230" t="s">
        <v>9164</v>
      </c>
      <c r="B1691" s="230">
        <v>2572</v>
      </c>
      <c r="C1691" s="230" t="s">
        <v>5854</v>
      </c>
      <c r="D1691" s="230">
        <v>2015.0116</v>
      </c>
      <c r="E1691" s="230" t="s">
        <v>306</v>
      </c>
      <c r="F1691" s="230" t="s">
        <v>371</v>
      </c>
      <c r="G1691" s="230" t="s">
        <v>372</v>
      </c>
      <c r="H1691" s="230" t="s">
        <v>364</v>
      </c>
      <c r="I1691" s="230" t="s">
        <v>192</v>
      </c>
      <c r="J1691" s="230" t="s">
        <v>51</v>
      </c>
      <c r="K1691" s="230" t="s">
        <v>98</v>
      </c>
      <c r="L1691" s="230" t="s">
        <v>364</v>
      </c>
      <c r="M1691" s="230" t="s">
        <v>5936</v>
      </c>
      <c r="N1691" s="230" t="s">
        <v>98</v>
      </c>
      <c r="Q1691" s="230">
        <f>VLOOKUP(M1691,LocID!$B$2:$I$1995,8, FALSE)</f>
        <v>40</v>
      </c>
    </row>
    <row r="1692" spans="1:17" x14ac:dyDescent="0.25">
      <c r="A1692" s="230" t="s">
        <v>6968</v>
      </c>
      <c r="B1692" s="230">
        <v>258</v>
      </c>
      <c r="C1692" s="230" t="s">
        <v>5854</v>
      </c>
      <c r="D1692" s="230">
        <v>2015.1122</v>
      </c>
      <c r="E1692" s="230" t="s">
        <v>138</v>
      </c>
      <c r="F1692" s="230" t="s">
        <v>3516</v>
      </c>
      <c r="G1692" s="230" t="s">
        <v>3517</v>
      </c>
      <c r="H1692" s="230" t="s">
        <v>3294</v>
      </c>
      <c r="I1692" s="230" t="s">
        <v>76</v>
      </c>
      <c r="J1692" s="230" t="s">
        <v>77</v>
      </c>
      <c r="K1692" s="230" t="s">
        <v>188</v>
      </c>
      <c r="L1692" s="230" t="s">
        <v>3294</v>
      </c>
      <c r="M1692" s="230" t="s">
        <v>4526</v>
      </c>
      <c r="N1692" s="230" t="s">
        <v>188</v>
      </c>
      <c r="Q1692" s="230">
        <f>VLOOKUP(M1692,LocID!$B$2:$I$1995,8, FALSE)</f>
        <v>489</v>
      </c>
    </row>
    <row r="1693" spans="1:17" x14ac:dyDescent="0.25">
      <c r="A1693" s="230" t="s">
        <v>9165</v>
      </c>
      <c r="B1693" s="230">
        <v>2581</v>
      </c>
      <c r="C1693" s="230" t="s">
        <v>5854</v>
      </c>
      <c r="D1693" s="230">
        <v>2014.105</v>
      </c>
      <c r="E1693" s="230" t="s">
        <v>306</v>
      </c>
      <c r="F1693" s="230" t="s">
        <v>788</v>
      </c>
      <c r="G1693" s="230" t="s">
        <v>789</v>
      </c>
      <c r="H1693" s="230" t="s">
        <v>775</v>
      </c>
      <c r="I1693" s="230" t="s">
        <v>49</v>
      </c>
      <c r="J1693" s="230" t="s">
        <v>51</v>
      </c>
      <c r="K1693" s="230" t="s">
        <v>52</v>
      </c>
      <c r="L1693" s="230" t="s">
        <v>775</v>
      </c>
      <c r="M1693" s="230" t="s">
        <v>5979</v>
      </c>
      <c r="N1693" s="230" t="s">
        <v>52</v>
      </c>
      <c r="Q1693" s="230">
        <f>VLOOKUP(M1693,LocID!$B$2:$I$1995,8, FALSE)</f>
        <v>87</v>
      </c>
    </row>
    <row r="1694" spans="1:17" x14ac:dyDescent="0.25">
      <c r="A1694" s="230" t="s">
        <v>9166</v>
      </c>
      <c r="B1694" s="230">
        <v>2583</v>
      </c>
      <c r="C1694" s="230" t="s">
        <v>5854</v>
      </c>
      <c r="D1694" s="230">
        <v>2014.1277</v>
      </c>
      <c r="E1694" s="230" t="s">
        <v>306</v>
      </c>
      <c r="F1694" s="230" t="s">
        <v>622</v>
      </c>
      <c r="H1694" s="230" t="s">
        <v>533</v>
      </c>
      <c r="I1694" s="230" t="s">
        <v>49</v>
      </c>
      <c r="J1694" s="230" t="s">
        <v>51</v>
      </c>
      <c r="K1694" s="230" t="s">
        <v>23</v>
      </c>
      <c r="L1694" s="230" t="s">
        <v>533</v>
      </c>
      <c r="M1694" s="230" t="s">
        <v>4499</v>
      </c>
      <c r="N1694" s="230" t="s">
        <v>23</v>
      </c>
      <c r="Q1694" s="230">
        <f>VLOOKUP(M1694,LocID!$B$2:$I$1995,8, FALSE)</f>
        <v>65</v>
      </c>
    </row>
    <row r="1695" spans="1:17" x14ac:dyDescent="0.25">
      <c r="A1695" s="230" t="s">
        <v>9167</v>
      </c>
      <c r="B1695" s="230">
        <v>2584</v>
      </c>
      <c r="C1695" s="230" t="s">
        <v>5854</v>
      </c>
      <c r="D1695" s="230">
        <v>2015.0205000000001</v>
      </c>
      <c r="E1695" s="230" t="s">
        <v>306</v>
      </c>
      <c r="F1695" s="230" t="s">
        <v>2734</v>
      </c>
      <c r="G1695" s="230" t="s">
        <v>2725</v>
      </c>
      <c r="H1695" s="230" t="s">
        <v>2726</v>
      </c>
      <c r="I1695" s="230" t="s">
        <v>76</v>
      </c>
      <c r="J1695" s="230" t="s">
        <v>77</v>
      </c>
      <c r="K1695" s="230" t="s">
        <v>23</v>
      </c>
      <c r="L1695" s="230" t="s">
        <v>2726</v>
      </c>
      <c r="M1695" s="230" t="s">
        <v>6274</v>
      </c>
      <c r="N1695" s="230" t="s">
        <v>23</v>
      </c>
      <c r="Q1695" s="230">
        <f>VLOOKUP(M1695,LocID!$B$2:$I$1995,8, FALSE)</f>
        <v>406</v>
      </c>
    </row>
    <row r="1696" spans="1:17" x14ac:dyDescent="0.25">
      <c r="A1696" s="230" t="s">
        <v>9168</v>
      </c>
      <c r="B1696" s="230">
        <v>2585</v>
      </c>
      <c r="C1696" s="230" t="s">
        <v>5854</v>
      </c>
      <c r="D1696" s="230">
        <v>2015.0204000000001</v>
      </c>
      <c r="E1696" s="230" t="s">
        <v>306</v>
      </c>
      <c r="F1696" s="230" t="s">
        <v>623</v>
      </c>
      <c r="G1696" s="230" t="s">
        <v>614</v>
      </c>
      <c r="H1696" s="230" t="s">
        <v>533</v>
      </c>
      <c r="I1696" s="230" t="s">
        <v>49</v>
      </c>
      <c r="J1696" s="230" t="s">
        <v>51</v>
      </c>
      <c r="K1696" s="230" t="s">
        <v>26</v>
      </c>
      <c r="L1696" s="230" t="s">
        <v>533</v>
      </c>
      <c r="M1696" s="230" t="s">
        <v>4499</v>
      </c>
      <c r="N1696" s="230" t="s">
        <v>26</v>
      </c>
      <c r="Q1696" s="230">
        <f>VLOOKUP(M1696,LocID!$B$2:$I$1995,8, FALSE)</f>
        <v>65</v>
      </c>
    </row>
    <row r="1697" spans="1:17" x14ac:dyDescent="0.25">
      <c r="A1697" s="230" t="s">
        <v>9169</v>
      </c>
      <c r="B1697" s="230">
        <v>2588</v>
      </c>
      <c r="C1697" s="230" t="s">
        <v>5854</v>
      </c>
      <c r="D1697" s="230">
        <v>2015.0208</v>
      </c>
      <c r="E1697" s="230" t="s">
        <v>306</v>
      </c>
      <c r="F1697" s="230" t="s">
        <v>2271</v>
      </c>
      <c r="G1697" s="230" t="s">
        <v>737</v>
      </c>
      <c r="H1697" s="230" t="s">
        <v>2264</v>
      </c>
      <c r="I1697" s="230" t="s">
        <v>739</v>
      </c>
      <c r="J1697" s="230" t="s">
        <v>740</v>
      </c>
      <c r="K1697" s="230" t="s">
        <v>52</v>
      </c>
      <c r="L1697" s="230" t="s">
        <v>2264</v>
      </c>
      <c r="M1697" s="230" t="s">
        <v>6241</v>
      </c>
      <c r="N1697" s="230" t="s">
        <v>52</v>
      </c>
      <c r="Q1697" s="230">
        <f>VLOOKUP(M1697,LocID!$B$2:$I$1995,8, FALSE)</f>
        <v>369</v>
      </c>
    </row>
    <row r="1698" spans="1:17" x14ac:dyDescent="0.25">
      <c r="A1698" s="230" t="s">
        <v>9170</v>
      </c>
      <c r="B1698" s="230">
        <v>2589</v>
      </c>
      <c r="C1698" s="230" t="s">
        <v>5854</v>
      </c>
      <c r="D1698" s="230">
        <v>2014.1165000000001</v>
      </c>
      <c r="E1698" s="230" t="s">
        <v>306</v>
      </c>
      <c r="F1698" s="230" t="s">
        <v>3880</v>
      </c>
      <c r="G1698" s="230" t="s">
        <v>3870</v>
      </c>
      <c r="H1698" s="230" t="s">
        <v>3871</v>
      </c>
      <c r="I1698" s="230" t="s">
        <v>49</v>
      </c>
      <c r="J1698" s="230" t="s">
        <v>51</v>
      </c>
      <c r="K1698" s="230" t="s">
        <v>23</v>
      </c>
      <c r="L1698" s="230" t="s">
        <v>3871</v>
      </c>
      <c r="M1698" s="230" t="s">
        <v>4531</v>
      </c>
      <c r="N1698" s="230" t="s">
        <v>23</v>
      </c>
      <c r="Q1698" s="230">
        <f>VLOOKUP(M1698,LocID!$B$2:$I$1995,8, FALSE)</f>
        <v>520</v>
      </c>
    </row>
    <row r="1699" spans="1:17" x14ac:dyDescent="0.25">
      <c r="A1699" s="230" t="s">
        <v>6969</v>
      </c>
      <c r="B1699" s="230">
        <v>259</v>
      </c>
      <c r="C1699" s="230" t="s">
        <v>5854</v>
      </c>
      <c r="D1699" s="230">
        <v>2015.1193000000001</v>
      </c>
      <c r="E1699" s="230" t="s">
        <v>138</v>
      </c>
      <c r="F1699" s="230" t="s">
        <v>169</v>
      </c>
      <c r="G1699" s="230" t="s">
        <v>167</v>
      </c>
      <c r="H1699" s="230" t="s">
        <v>168</v>
      </c>
      <c r="I1699" s="230" t="s">
        <v>49</v>
      </c>
      <c r="J1699" s="230" t="s">
        <v>51</v>
      </c>
      <c r="K1699" s="230" t="s">
        <v>23</v>
      </c>
      <c r="L1699" s="230" t="s">
        <v>168</v>
      </c>
      <c r="M1699" s="230" t="s">
        <v>5912</v>
      </c>
      <c r="N1699" s="230" t="s">
        <v>23</v>
      </c>
      <c r="Q1699" s="230">
        <f>VLOOKUP(M1699,LocID!$B$2:$I$1995,8, FALSE)</f>
        <v>15</v>
      </c>
    </row>
    <row r="1700" spans="1:17" x14ac:dyDescent="0.25">
      <c r="A1700" s="230" t="s">
        <v>9171</v>
      </c>
      <c r="B1700" s="230">
        <v>2591</v>
      </c>
      <c r="C1700" s="230" t="s">
        <v>5854</v>
      </c>
      <c r="D1700" s="230">
        <v>2014.1318000000001</v>
      </c>
      <c r="E1700" s="230" t="s">
        <v>306</v>
      </c>
      <c r="F1700" s="230" t="s">
        <v>1093</v>
      </c>
      <c r="G1700" s="230" t="s">
        <v>1094</v>
      </c>
      <c r="H1700" s="230" t="s">
        <v>1095</v>
      </c>
      <c r="I1700" s="230" t="s">
        <v>219</v>
      </c>
      <c r="J1700" s="230" t="s">
        <v>220</v>
      </c>
      <c r="K1700" s="230" t="s">
        <v>1096</v>
      </c>
      <c r="L1700" s="230" t="s">
        <v>1095</v>
      </c>
      <c r="M1700" s="230" t="s">
        <v>4503</v>
      </c>
      <c r="N1700" s="230" t="s">
        <v>23</v>
      </c>
      <c r="O1700" s="230">
        <v>1</v>
      </c>
      <c r="Q1700" s="230">
        <f>VLOOKUP(M1700,LocID!$B$2:$I$1995,8, FALSE)</f>
        <v>147</v>
      </c>
    </row>
    <row r="1701" spans="1:17" x14ac:dyDescent="0.25">
      <c r="A1701" s="230" t="s">
        <v>9171</v>
      </c>
      <c r="B1701" s="230">
        <v>2591</v>
      </c>
      <c r="C1701" s="230" t="s">
        <v>5854</v>
      </c>
      <c r="D1701" s="230">
        <v>2014.1318000000001</v>
      </c>
      <c r="E1701" s="230" t="s">
        <v>306</v>
      </c>
      <c r="F1701" s="230" t="s">
        <v>1093</v>
      </c>
      <c r="G1701" s="230" t="s">
        <v>1094</v>
      </c>
      <c r="H1701" s="230" t="s">
        <v>1095</v>
      </c>
      <c r="I1701" s="230" t="s">
        <v>219</v>
      </c>
      <c r="J1701" s="230" t="s">
        <v>220</v>
      </c>
      <c r="K1701" s="230" t="s">
        <v>1096</v>
      </c>
      <c r="L1701" s="230" t="s">
        <v>1095</v>
      </c>
      <c r="M1701" s="230" t="s">
        <v>4503</v>
      </c>
      <c r="N1701" s="230" t="s">
        <v>26</v>
      </c>
      <c r="O1701" s="230">
        <v>2</v>
      </c>
      <c r="Q1701" s="230">
        <f>VLOOKUP(M1701,LocID!$B$2:$I$1995,8, FALSE)</f>
        <v>147</v>
      </c>
    </row>
    <row r="1702" spans="1:17" x14ac:dyDescent="0.25">
      <c r="A1702" s="230" t="s">
        <v>9172</v>
      </c>
      <c r="B1702" s="230">
        <v>2592</v>
      </c>
      <c r="C1702" s="230" t="s">
        <v>5854</v>
      </c>
      <c r="D1702" s="230">
        <v>2015.0197000000001</v>
      </c>
      <c r="E1702" s="230" t="s">
        <v>306</v>
      </c>
      <c r="F1702" s="230" t="s">
        <v>4382</v>
      </c>
      <c r="G1702" s="230" t="s">
        <v>4381</v>
      </c>
      <c r="H1702" s="230" t="s">
        <v>4379</v>
      </c>
      <c r="I1702" s="230" t="s">
        <v>76</v>
      </c>
      <c r="J1702" s="230" t="s">
        <v>77</v>
      </c>
      <c r="K1702" s="230" t="s">
        <v>23</v>
      </c>
      <c r="L1702" s="230" t="s">
        <v>4379</v>
      </c>
      <c r="M1702" s="230" t="s">
        <v>6436</v>
      </c>
      <c r="N1702" s="230" t="s">
        <v>23</v>
      </c>
      <c r="Q1702" s="230">
        <f>VLOOKUP(M1702,LocID!$B$2:$I$1995,8, FALSE)</f>
        <v>592</v>
      </c>
    </row>
    <row r="1703" spans="1:17" x14ac:dyDescent="0.25">
      <c r="A1703" s="230" t="s">
        <v>9173</v>
      </c>
      <c r="B1703" s="230">
        <v>2596</v>
      </c>
      <c r="C1703" s="230" t="s">
        <v>5854</v>
      </c>
      <c r="D1703" s="230">
        <v>2015.0433</v>
      </c>
      <c r="E1703" s="230" t="s">
        <v>309</v>
      </c>
      <c r="F1703" s="230" t="s">
        <v>2009</v>
      </c>
      <c r="G1703" s="230" t="s">
        <v>2004</v>
      </c>
      <c r="H1703" s="230" t="s">
        <v>2001</v>
      </c>
      <c r="I1703" s="230" t="s">
        <v>76</v>
      </c>
      <c r="J1703" s="230" t="s">
        <v>77</v>
      </c>
      <c r="K1703" s="230" t="s">
        <v>26</v>
      </c>
      <c r="L1703" s="230" t="s">
        <v>2001</v>
      </c>
      <c r="M1703" s="230" t="s">
        <v>6201</v>
      </c>
      <c r="N1703" s="230" t="s">
        <v>26</v>
      </c>
      <c r="Q1703" s="230">
        <f>VLOOKUP(M1703,LocID!$B$2:$I$1995,8, FALSE)</f>
        <v>325</v>
      </c>
    </row>
    <row r="1704" spans="1:17" x14ac:dyDescent="0.25">
      <c r="A1704" s="230" t="s">
        <v>9174</v>
      </c>
      <c r="B1704" s="230">
        <v>2598</v>
      </c>
      <c r="C1704" s="230" t="s">
        <v>5854</v>
      </c>
      <c r="D1704" s="230">
        <v>2015.1134</v>
      </c>
      <c r="E1704" s="230" t="s">
        <v>309</v>
      </c>
      <c r="F1704" s="230" t="s">
        <v>1747</v>
      </c>
      <c r="G1704" s="230" t="s">
        <v>1739</v>
      </c>
      <c r="H1704" s="230" t="s">
        <v>1740</v>
      </c>
      <c r="I1704" s="230" t="s">
        <v>219</v>
      </c>
      <c r="J1704" s="230" t="s">
        <v>220</v>
      </c>
      <c r="K1704" s="230" t="s">
        <v>52</v>
      </c>
      <c r="L1704" s="230" t="s">
        <v>1740</v>
      </c>
      <c r="M1704" s="230" t="s">
        <v>6162</v>
      </c>
      <c r="N1704" s="230" t="s">
        <v>52</v>
      </c>
      <c r="Q1704" s="230">
        <f>VLOOKUP(M1704,LocID!$B$2:$I$1995,8, FALSE)</f>
        <v>285</v>
      </c>
    </row>
    <row r="1705" spans="1:17" x14ac:dyDescent="0.25">
      <c r="A1705" s="230" t="s">
        <v>6739</v>
      </c>
      <c r="B1705" s="230">
        <v>26</v>
      </c>
      <c r="C1705" s="230" t="s">
        <v>5854</v>
      </c>
      <c r="D1705" s="230">
        <v>2015.0050000000001</v>
      </c>
      <c r="E1705" s="230" t="s">
        <v>253</v>
      </c>
      <c r="F1705" s="230" t="s">
        <v>1809</v>
      </c>
      <c r="G1705" s="230" t="s">
        <v>1808</v>
      </c>
      <c r="H1705" s="230" t="s">
        <v>1804</v>
      </c>
      <c r="I1705" s="230" t="s">
        <v>76</v>
      </c>
      <c r="J1705" s="230" t="s">
        <v>77</v>
      </c>
      <c r="K1705" s="230" t="s">
        <v>26</v>
      </c>
      <c r="L1705" s="230" t="s">
        <v>1804</v>
      </c>
      <c r="M1705" s="230" t="s">
        <v>6173</v>
      </c>
      <c r="N1705" s="230" t="s">
        <v>26</v>
      </c>
      <c r="Q1705" s="230">
        <f>VLOOKUP(M1705,LocID!$B$2:$I$1995,8, FALSE)</f>
        <v>296</v>
      </c>
    </row>
    <row r="1706" spans="1:17" x14ac:dyDescent="0.25">
      <c r="A1706" s="230" t="s">
        <v>6970</v>
      </c>
      <c r="B1706" s="230">
        <v>260</v>
      </c>
      <c r="C1706" s="230" t="s">
        <v>5854</v>
      </c>
      <c r="D1706" s="230">
        <v>2015.1177</v>
      </c>
      <c r="E1706" s="230" t="s">
        <v>138</v>
      </c>
      <c r="F1706" s="230" t="s">
        <v>344</v>
      </c>
      <c r="G1706" s="230" t="s">
        <v>345</v>
      </c>
      <c r="H1706" s="230" t="s">
        <v>332</v>
      </c>
      <c r="I1706" s="230" t="s">
        <v>219</v>
      </c>
      <c r="J1706" s="230" t="s">
        <v>220</v>
      </c>
      <c r="K1706" s="230" t="s">
        <v>23</v>
      </c>
      <c r="L1706" s="230" t="s">
        <v>332</v>
      </c>
      <c r="M1706" s="230" t="s">
        <v>4497</v>
      </c>
      <c r="N1706" s="230" t="s">
        <v>23</v>
      </c>
      <c r="Q1706" s="230">
        <f>VLOOKUP(M1706,LocID!$B$2:$I$1995,8, FALSE)</f>
        <v>37</v>
      </c>
    </row>
    <row r="1707" spans="1:17" x14ac:dyDescent="0.25">
      <c r="A1707" s="230" t="s">
        <v>9175</v>
      </c>
      <c r="B1707" s="230">
        <v>2600</v>
      </c>
      <c r="C1707" s="230" t="s">
        <v>5854</v>
      </c>
      <c r="D1707" s="230">
        <v>2016.0092999999999</v>
      </c>
      <c r="E1707" s="230" t="s">
        <v>309</v>
      </c>
      <c r="F1707" s="230" t="s">
        <v>310</v>
      </c>
      <c r="G1707" s="230" t="s">
        <v>280</v>
      </c>
      <c r="H1707" s="230" t="s">
        <v>271</v>
      </c>
      <c r="I1707" s="230" t="s">
        <v>160</v>
      </c>
      <c r="J1707" s="230" t="s">
        <v>220</v>
      </c>
      <c r="K1707" s="230" t="s">
        <v>52</v>
      </c>
      <c r="L1707" s="230" t="s">
        <v>271</v>
      </c>
      <c r="M1707" s="230" t="s">
        <v>5930</v>
      </c>
      <c r="N1707" s="230" t="s">
        <v>52</v>
      </c>
      <c r="Q1707" s="230">
        <f>VLOOKUP(M1707,LocID!$B$2:$I$1995,8, FALSE)</f>
        <v>33</v>
      </c>
    </row>
    <row r="1708" spans="1:17" x14ac:dyDescent="0.25">
      <c r="A1708" s="230" t="s">
        <v>9176</v>
      </c>
      <c r="B1708" s="230">
        <v>2601</v>
      </c>
      <c r="C1708" s="230" t="s">
        <v>5854</v>
      </c>
      <c r="D1708" s="230">
        <v>2014.1285</v>
      </c>
      <c r="E1708" s="230" t="s">
        <v>309</v>
      </c>
      <c r="F1708" s="230" t="s">
        <v>2327</v>
      </c>
      <c r="G1708" s="230" t="s">
        <v>2328</v>
      </c>
      <c r="H1708" s="230" t="s">
        <v>2273</v>
      </c>
      <c r="I1708" s="230" t="s">
        <v>107</v>
      </c>
      <c r="J1708" s="230" t="s">
        <v>51</v>
      </c>
      <c r="K1708" s="230" t="s">
        <v>188</v>
      </c>
      <c r="L1708" s="230" t="s">
        <v>2273</v>
      </c>
      <c r="M1708" s="230" t="s">
        <v>4516</v>
      </c>
      <c r="N1708" s="230" t="s">
        <v>188</v>
      </c>
      <c r="Q1708" s="230">
        <f>VLOOKUP(M1708,LocID!$B$2:$I$1995,8, FALSE)</f>
        <v>370</v>
      </c>
    </row>
    <row r="1709" spans="1:17" x14ac:dyDescent="0.25">
      <c r="A1709" s="230" t="s">
        <v>9177</v>
      </c>
      <c r="B1709" s="230">
        <v>2608</v>
      </c>
      <c r="C1709" s="230" t="s">
        <v>5854</v>
      </c>
      <c r="D1709" s="230">
        <v>2014.1459</v>
      </c>
      <c r="E1709" s="230" t="s">
        <v>309</v>
      </c>
      <c r="F1709" s="230" t="s">
        <v>4348</v>
      </c>
      <c r="G1709" s="230" t="s">
        <v>4317</v>
      </c>
      <c r="H1709" s="230" t="s">
        <v>2997</v>
      </c>
      <c r="I1709" s="230" t="s">
        <v>2996</v>
      </c>
      <c r="J1709" s="230" t="s">
        <v>51</v>
      </c>
      <c r="K1709" s="230" t="s">
        <v>23</v>
      </c>
      <c r="L1709" s="230" t="s">
        <v>2997</v>
      </c>
      <c r="M1709" s="230" t="s">
        <v>4536</v>
      </c>
      <c r="N1709" s="230" t="s">
        <v>23</v>
      </c>
      <c r="Q1709" s="230">
        <f>VLOOKUP(M1709,LocID!$B$2:$I$1995,8, FALSE)</f>
        <v>447</v>
      </c>
    </row>
    <row r="1710" spans="1:17" x14ac:dyDescent="0.25">
      <c r="A1710" s="230" t="s">
        <v>6971</v>
      </c>
      <c r="B1710" s="230">
        <v>261</v>
      </c>
      <c r="C1710" s="230" t="s">
        <v>5854</v>
      </c>
      <c r="D1710" s="230">
        <v>2015.1279</v>
      </c>
      <c r="E1710" s="230" t="s">
        <v>138</v>
      </c>
      <c r="F1710" s="230" t="s">
        <v>3518</v>
      </c>
      <c r="H1710" s="230" t="s">
        <v>3294</v>
      </c>
      <c r="I1710" s="230" t="s">
        <v>76</v>
      </c>
      <c r="J1710" s="230" t="s">
        <v>77</v>
      </c>
      <c r="K1710" s="230" t="s">
        <v>98</v>
      </c>
      <c r="L1710" s="230" t="s">
        <v>3294</v>
      </c>
      <c r="M1710" s="230" t="s">
        <v>4526</v>
      </c>
      <c r="N1710" s="230" t="s">
        <v>98</v>
      </c>
      <c r="Q1710" s="230">
        <f>VLOOKUP(M1710,LocID!$B$2:$I$1995,8, FALSE)</f>
        <v>489</v>
      </c>
    </row>
    <row r="1711" spans="1:17" x14ac:dyDescent="0.25">
      <c r="A1711" s="230" t="s">
        <v>6972</v>
      </c>
      <c r="B1711" s="230">
        <v>262</v>
      </c>
      <c r="C1711" s="230" t="s">
        <v>5854</v>
      </c>
      <c r="D1711" s="230">
        <v>2015.1215999999999</v>
      </c>
      <c r="E1711" s="230" t="s">
        <v>138</v>
      </c>
      <c r="F1711" s="230" t="s">
        <v>475</v>
      </c>
      <c r="G1711" s="230" t="s">
        <v>476</v>
      </c>
      <c r="H1711" s="230" t="s">
        <v>446</v>
      </c>
      <c r="I1711" s="230" t="s">
        <v>76</v>
      </c>
      <c r="J1711" s="230" t="s">
        <v>77</v>
      </c>
      <c r="K1711" s="230" t="s">
        <v>23</v>
      </c>
      <c r="L1711" s="230" t="s">
        <v>446</v>
      </c>
      <c r="M1711" s="230" t="s">
        <v>5947</v>
      </c>
      <c r="N1711" s="230" t="s">
        <v>23</v>
      </c>
      <c r="Q1711" s="230">
        <f>VLOOKUP(M1711,LocID!$B$2:$I$1995,8, FALSE)</f>
        <v>52</v>
      </c>
    </row>
    <row r="1712" spans="1:17" x14ac:dyDescent="0.25">
      <c r="A1712" s="230" t="s">
        <v>9178</v>
      </c>
      <c r="B1712" s="230">
        <v>2623</v>
      </c>
      <c r="C1712" s="230" t="s">
        <v>5854</v>
      </c>
      <c r="D1712" s="230">
        <v>2014.106</v>
      </c>
      <c r="E1712" s="230" t="s">
        <v>138</v>
      </c>
      <c r="F1712" s="230" t="s">
        <v>4356</v>
      </c>
      <c r="G1712" s="230" t="s">
        <v>4275</v>
      </c>
      <c r="H1712" s="230" t="s">
        <v>2997</v>
      </c>
      <c r="I1712" s="230" t="s">
        <v>2996</v>
      </c>
      <c r="J1712" s="230" t="s">
        <v>51</v>
      </c>
      <c r="K1712" s="230" t="s">
        <v>23</v>
      </c>
      <c r="L1712" s="230" t="s">
        <v>2997</v>
      </c>
      <c r="M1712" s="230" t="s">
        <v>4536</v>
      </c>
      <c r="N1712" s="230" t="s">
        <v>23</v>
      </c>
      <c r="Q1712" s="230">
        <f>VLOOKUP(M1712,LocID!$B$2:$I$1995,8, FALSE)</f>
        <v>447</v>
      </c>
    </row>
    <row r="1713" spans="1:17" x14ac:dyDescent="0.25">
      <c r="A1713" s="230" t="s">
        <v>6973</v>
      </c>
      <c r="B1713" s="230">
        <v>263</v>
      </c>
      <c r="C1713" s="230" t="s">
        <v>5854</v>
      </c>
      <c r="D1713" s="230">
        <v>2015.1214</v>
      </c>
      <c r="E1713" s="230" t="s">
        <v>138</v>
      </c>
      <c r="F1713" s="230" t="s">
        <v>3932</v>
      </c>
      <c r="G1713" s="230" t="s">
        <v>3908</v>
      </c>
      <c r="H1713" s="230" t="s">
        <v>3906</v>
      </c>
      <c r="I1713" s="230" t="s">
        <v>76</v>
      </c>
      <c r="J1713" s="230" t="s">
        <v>77</v>
      </c>
      <c r="K1713" s="230" t="s">
        <v>3933</v>
      </c>
      <c r="L1713" s="230" t="s">
        <v>3906</v>
      </c>
      <c r="M1713" s="230" t="s">
        <v>4532</v>
      </c>
      <c r="N1713" s="230" t="s">
        <v>3934</v>
      </c>
      <c r="O1713" s="230">
        <v>1</v>
      </c>
      <c r="Q1713" s="230">
        <f>VLOOKUP(M1713,LocID!$B$2:$I$1995,8, FALSE)</f>
        <v>527</v>
      </c>
    </row>
    <row r="1714" spans="1:17" x14ac:dyDescent="0.25">
      <c r="A1714" s="230" t="s">
        <v>6973</v>
      </c>
      <c r="B1714" s="230">
        <v>263</v>
      </c>
      <c r="C1714" s="230" t="s">
        <v>5854</v>
      </c>
      <c r="D1714" s="230">
        <v>2015.1214</v>
      </c>
      <c r="E1714" s="230" t="s">
        <v>138</v>
      </c>
      <c r="F1714" s="230" t="s">
        <v>3932</v>
      </c>
      <c r="G1714" s="230" t="s">
        <v>3908</v>
      </c>
      <c r="H1714" s="230" t="s">
        <v>3906</v>
      </c>
      <c r="I1714" s="230" t="s">
        <v>76</v>
      </c>
      <c r="J1714" s="230" t="s">
        <v>77</v>
      </c>
      <c r="K1714" s="230" t="s">
        <v>3933</v>
      </c>
      <c r="L1714" s="230" t="s">
        <v>3906</v>
      </c>
      <c r="M1714" s="230" t="s">
        <v>4532</v>
      </c>
      <c r="N1714" s="230" t="s">
        <v>188</v>
      </c>
      <c r="O1714" s="230">
        <v>2</v>
      </c>
      <c r="Q1714" s="230">
        <f>VLOOKUP(M1714,LocID!$B$2:$I$1995,8, FALSE)</f>
        <v>527</v>
      </c>
    </row>
    <row r="1715" spans="1:17" x14ac:dyDescent="0.25">
      <c r="A1715" s="230" t="s">
        <v>6974</v>
      </c>
      <c r="B1715" s="230">
        <v>264</v>
      </c>
      <c r="C1715" s="230" t="s">
        <v>5854</v>
      </c>
      <c r="D1715" s="230">
        <v>2015.1229000000001</v>
      </c>
      <c r="E1715" s="230" t="s">
        <v>138</v>
      </c>
      <c r="F1715" s="230" t="s">
        <v>950</v>
      </c>
      <c r="G1715" s="230" t="s">
        <v>951</v>
      </c>
      <c r="H1715" s="230" t="s">
        <v>936</v>
      </c>
      <c r="I1715" s="230" t="s">
        <v>60</v>
      </c>
      <c r="J1715" s="230" t="s">
        <v>61</v>
      </c>
      <c r="K1715" s="230" t="s">
        <v>52</v>
      </c>
      <c r="L1715" s="230" t="s">
        <v>936</v>
      </c>
      <c r="M1715" s="230" t="s">
        <v>6005</v>
      </c>
      <c r="N1715" s="230" t="s">
        <v>52</v>
      </c>
      <c r="Q1715" s="230">
        <f>VLOOKUP(M1715,LocID!$B$2:$I$1995,8, FALSE)</f>
        <v>113</v>
      </c>
    </row>
    <row r="1716" spans="1:17" x14ac:dyDescent="0.25">
      <c r="A1716" s="230" t="s">
        <v>6975</v>
      </c>
      <c r="B1716" s="230">
        <v>265</v>
      </c>
      <c r="C1716" s="230" t="s">
        <v>5854</v>
      </c>
      <c r="D1716" s="230">
        <v>2015.1217999999999</v>
      </c>
      <c r="E1716" s="230" t="s">
        <v>138</v>
      </c>
      <c r="F1716" s="230" t="s">
        <v>1231</v>
      </c>
      <c r="G1716" s="230" t="s">
        <v>1232</v>
      </c>
      <c r="H1716" s="230" t="s">
        <v>1233</v>
      </c>
      <c r="I1716" s="230" t="s">
        <v>49</v>
      </c>
      <c r="J1716" s="230" t="s">
        <v>51</v>
      </c>
      <c r="K1716" s="230" t="s">
        <v>188</v>
      </c>
      <c r="L1716" s="230" t="s">
        <v>1233</v>
      </c>
      <c r="M1716" s="230" t="s">
        <v>6061</v>
      </c>
      <c r="N1716" s="230" t="s">
        <v>188</v>
      </c>
      <c r="Q1716" s="230">
        <f>VLOOKUP(M1716,LocID!$B$2:$I$1995,8, FALSE)</f>
        <v>173</v>
      </c>
    </row>
    <row r="1717" spans="1:17" x14ac:dyDescent="0.25">
      <c r="A1717" s="230" t="s">
        <v>9179</v>
      </c>
      <c r="B1717" s="230">
        <v>2652</v>
      </c>
      <c r="C1717" s="230" t="s">
        <v>5854</v>
      </c>
      <c r="D1717" s="230">
        <v>2015.0255</v>
      </c>
      <c r="E1717" s="230" t="s">
        <v>138</v>
      </c>
      <c r="F1717" s="230" t="s">
        <v>4105</v>
      </c>
      <c r="G1717" s="230" t="s">
        <v>3967</v>
      </c>
      <c r="H1717" s="230">
        <v>2015.0255</v>
      </c>
      <c r="I1717" s="230" t="s">
        <v>1276</v>
      </c>
      <c r="J1717" s="230" t="s">
        <v>245</v>
      </c>
      <c r="K1717" s="230" t="s">
        <v>52</v>
      </c>
      <c r="L1717" s="230" t="s">
        <v>4106</v>
      </c>
      <c r="M1717" s="230" t="s">
        <v>6405</v>
      </c>
      <c r="N1717" s="230" t="s">
        <v>52</v>
      </c>
      <c r="Q1717" s="230">
        <f>VLOOKUP(M1717,LocID!$B$2:$I$1995,8, FALSE)</f>
        <v>559</v>
      </c>
    </row>
    <row r="1718" spans="1:17" x14ac:dyDescent="0.25">
      <c r="A1718" s="230" t="s">
        <v>6976</v>
      </c>
      <c r="B1718" s="230">
        <v>266</v>
      </c>
      <c r="C1718" s="230" t="s">
        <v>5854</v>
      </c>
      <c r="D1718" s="230">
        <v>2015.1195</v>
      </c>
      <c r="E1718" s="230" t="s">
        <v>138</v>
      </c>
      <c r="F1718" s="230" t="s">
        <v>4353</v>
      </c>
      <c r="G1718" s="230" t="s">
        <v>1347</v>
      </c>
      <c r="H1718" s="230" t="s">
        <v>2997</v>
      </c>
      <c r="I1718" s="230" t="s">
        <v>2996</v>
      </c>
      <c r="J1718" s="230" t="s">
        <v>51</v>
      </c>
      <c r="K1718" s="230" t="s">
        <v>26</v>
      </c>
      <c r="L1718" s="230" t="s">
        <v>2997</v>
      </c>
      <c r="M1718" s="230" t="s">
        <v>4536</v>
      </c>
      <c r="N1718" s="230" t="s">
        <v>26</v>
      </c>
      <c r="Q1718" s="230">
        <f>VLOOKUP(M1718,LocID!$B$2:$I$1995,8, FALSE)</f>
        <v>447</v>
      </c>
    </row>
    <row r="1719" spans="1:17" x14ac:dyDescent="0.25">
      <c r="A1719" s="230" t="s">
        <v>6977</v>
      </c>
      <c r="B1719" s="230">
        <v>267</v>
      </c>
      <c r="C1719" s="230" t="s">
        <v>5854</v>
      </c>
      <c r="D1719" s="230">
        <v>2015.1283000000001</v>
      </c>
      <c r="E1719" s="230" t="s">
        <v>138</v>
      </c>
      <c r="F1719" s="230" t="s">
        <v>346</v>
      </c>
      <c r="G1719" s="230" t="s">
        <v>347</v>
      </c>
      <c r="H1719" s="230" t="s">
        <v>332</v>
      </c>
      <c r="I1719" s="230" t="s">
        <v>219</v>
      </c>
      <c r="J1719" s="230" t="s">
        <v>220</v>
      </c>
      <c r="K1719" s="230" t="s">
        <v>348</v>
      </c>
      <c r="L1719" s="230" t="s">
        <v>332</v>
      </c>
      <c r="M1719" s="230" t="s">
        <v>4497</v>
      </c>
      <c r="N1719" s="230" t="s">
        <v>188</v>
      </c>
      <c r="O1719" s="230">
        <v>2</v>
      </c>
      <c r="Q1719" s="230">
        <f>VLOOKUP(M1719,LocID!$B$2:$I$1995,8, FALSE)</f>
        <v>37</v>
      </c>
    </row>
    <row r="1720" spans="1:17" x14ac:dyDescent="0.25">
      <c r="A1720" s="230" t="s">
        <v>6977</v>
      </c>
      <c r="B1720" s="230">
        <v>267</v>
      </c>
      <c r="C1720" s="230" t="s">
        <v>5854</v>
      </c>
      <c r="D1720" s="230">
        <v>2015.1283000000001</v>
      </c>
      <c r="E1720" s="230" t="s">
        <v>138</v>
      </c>
      <c r="F1720" s="230" t="s">
        <v>346</v>
      </c>
      <c r="G1720" s="230" t="s">
        <v>347</v>
      </c>
      <c r="H1720" s="230" t="s">
        <v>332</v>
      </c>
      <c r="I1720" s="230" t="s">
        <v>219</v>
      </c>
      <c r="J1720" s="230" t="s">
        <v>220</v>
      </c>
      <c r="K1720" s="230" t="s">
        <v>348</v>
      </c>
      <c r="L1720" s="230" t="s">
        <v>332</v>
      </c>
      <c r="M1720" s="230" t="s">
        <v>4497</v>
      </c>
      <c r="N1720" s="230" t="s">
        <v>23</v>
      </c>
      <c r="O1720" s="230">
        <v>1</v>
      </c>
      <c r="Q1720" s="230">
        <f>VLOOKUP(M1720,LocID!$B$2:$I$1995,8, FALSE)</f>
        <v>37</v>
      </c>
    </row>
    <row r="1721" spans="1:17" x14ac:dyDescent="0.25">
      <c r="A1721" s="230" t="s">
        <v>6978</v>
      </c>
      <c r="B1721" s="230">
        <v>268</v>
      </c>
      <c r="C1721" s="230" t="s">
        <v>5854</v>
      </c>
      <c r="D1721" s="230">
        <v>2015.1259</v>
      </c>
      <c r="E1721" s="230" t="s">
        <v>138</v>
      </c>
      <c r="F1721" s="230" t="s">
        <v>2336</v>
      </c>
      <c r="G1721" s="230" t="s">
        <v>1605</v>
      </c>
      <c r="H1721" s="230" t="s">
        <v>2273</v>
      </c>
      <c r="I1721" s="230" t="s">
        <v>107</v>
      </c>
      <c r="J1721" s="230" t="s">
        <v>51</v>
      </c>
      <c r="K1721" s="230" t="s">
        <v>26</v>
      </c>
      <c r="L1721" s="230" t="s">
        <v>2273</v>
      </c>
      <c r="M1721" s="230" t="s">
        <v>4516</v>
      </c>
      <c r="N1721" s="230" t="s">
        <v>26</v>
      </c>
      <c r="Q1721" s="230">
        <f>VLOOKUP(M1721,LocID!$B$2:$I$1995,8, FALSE)</f>
        <v>370</v>
      </c>
    </row>
    <row r="1722" spans="1:17" x14ac:dyDescent="0.25">
      <c r="A1722" s="230" t="s">
        <v>6979</v>
      </c>
      <c r="B1722" s="230">
        <v>269</v>
      </c>
      <c r="C1722" s="230" t="s">
        <v>5854</v>
      </c>
      <c r="D1722" s="230">
        <v>2015.1208999999999</v>
      </c>
      <c r="E1722" s="230" t="s">
        <v>138</v>
      </c>
      <c r="F1722" s="230" t="s">
        <v>3655</v>
      </c>
      <c r="G1722" s="230" t="s">
        <v>3654</v>
      </c>
      <c r="H1722" s="230" t="s">
        <v>3628</v>
      </c>
      <c r="I1722" s="230" t="s">
        <v>76</v>
      </c>
      <c r="J1722" s="230" t="s">
        <v>77</v>
      </c>
      <c r="K1722" s="230" t="s">
        <v>23</v>
      </c>
      <c r="L1722" s="230" t="s">
        <v>3628</v>
      </c>
      <c r="M1722" s="230" t="s">
        <v>4527</v>
      </c>
      <c r="N1722" s="230" t="s">
        <v>23</v>
      </c>
      <c r="Q1722" s="230">
        <f>VLOOKUP(M1722,LocID!$B$2:$I$1995,8, FALSE)</f>
        <v>497</v>
      </c>
    </row>
    <row r="1723" spans="1:17" x14ac:dyDescent="0.25">
      <c r="A1723" s="230" t="s">
        <v>6740</v>
      </c>
      <c r="B1723" s="230">
        <v>27</v>
      </c>
      <c r="C1723" s="230" t="s">
        <v>5854</v>
      </c>
      <c r="D1723" s="230">
        <v>2015.0042000000001</v>
      </c>
      <c r="E1723" s="230" t="s">
        <v>253</v>
      </c>
      <c r="F1723" s="230" t="s">
        <v>3929</v>
      </c>
      <c r="G1723" s="230" t="s">
        <v>3908</v>
      </c>
      <c r="H1723" s="230" t="s">
        <v>3906</v>
      </c>
      <c r="I1723" s="230" t="s">
        <v>76</v>
      </c>
      <c r="J1723" s="230" t="s">
        <v>77</v>
      </c>
      <c r="K1723" s="230" t="s">
        <v>52</v>
      </c>
      <c r="L1723" s="230" t="s">
        <v>3906</v>
      </c>
      <c r="M1723" s="230" t="s">
        <v>4532</v>
      </c>
      <c r="N1723" s="230" t="s">
        <v>52</v>
      </c>
      <c r="Q1723" s="230">
        <f>VLOOKUP(M1723,LocID!$B$2:$I$1995,8, FALSE)</f>
        <v>527</v>
      </c>
    </row>
    <row r="1724" spans="1:17" x14ac:dyDescent="0.25">
      <c r="A1724" s="230" t="s">
        <v>6980</v>
      </c>
      <c r="B1724" s="230">
        <v>270</v>
      </c>
      <c r="C1724" s="230" t="s">
        <v>5854</v>
      </c>
      <c r="D1724" s="230">
        <v>2015.126</v>
      </c>
      <c r="E1724" s="230" t="s">
        <v>138</v>
      </c>
      <c r="F1724" s="230" t="s">
        <v>2337</v>
      </c>
      <c r="G1724" s="230" t="s">
        <v>697</v>
      </c>
      <c r="H1724" s="230" t="s">
        <v>2273</v>
      </c>
      <c r="I1724" s="230" t="s">
        <v>107</v>
      </c>
      <c r="J1724" s="230" t="s">
        <v>51</v>
      </c>
      <c r="K1724" s="230" t="s">
        <v>52</v>
      </c>
      <c r="L1724" s="230" t="s">
        <v>2273</v>
      </c>
      <c r="M1724" s="230" t="s">
        <v>4516</v>
      </c>
      <c r="N1724" s="230" t="s">
        <v>52</v>
      </c>
      <c r="Q1724" s="230">
        <f>VLOOKUP(M1724,LocID!$B$2:$I$1995,8, FALSE)</f>
        <v>370</v>
      </c>
    </row>
    <row r="1725" spans="1:17" x14ac:dyDescent="0.25">
      <c r="A1725" s="230" t="s">
        <v>6981</v>
      </c>
      <c r="B1725" s="230">
        <v>271</v>
      </c>
      <c r="C1725" s="230" t="s">
        <v>5854</v>
      </c>
      <c r="D1725" s="230">
        <v>2015.1261</v>
      </c>
      <c r="E1725" s="230" t="s">
        <v>138</v>
      </c>
      <c r="F1725" s="230" t="s">
        <v>2338</v>
      </c>
      <c r="G1725" s="230" t="s">
        <v>697</v>
      </c>
      <c r="H1725" s="230" t="s">
        <v>2273</v>
      </c>
      <c r="I1725" s="230" t="s">
        <v>107</v>
      </c>
      <c r="J1725" s="230" t="s">
        <v>51</v>
      </c>
      <c r="K1725" s="230" t="s">
        <v>23</v>
      </c>
      <c r="L1725" s="230" t="s">
        <v>2273</v>
      </c>
      <c r="M1725" s="230" t="s">
        <v>4516</v>
      </c>
      <c r="N1725" s="230" t="s">
        <v>23</v>
      </c>
      <c r="Q1725" s="230">
        <f>VLOOKUP(M1725,LocID!$B$2:$I$1995,8, FALSE)</f>
        <v>370</v>
      </c>
    </row>
    <row r="1726" spans="1:17" x14ac:dyDescent="0.25">
      <c r="A1726" s="230" t="s">
        <v>6982</v>
      </c>
      <c r="B1726" s="230">
        <v>272</v>
      </c>
      <c r="C1726" s="230" t="s">
        <v>5854</v>
      </c>
      <c r="D1726" s="230">
        <v>2015.1305</v>
      </c>
      <c r="E1726" s="230" t="s">
        <v>138</v>
      </c>
      <c r="F1726" s="230" t="s">
        <v>2930</v>
      </c>
      <c r="G1726" s="230" t="s">
        <v>2931</v>
      </c>
      <c r="H1726" s="230" t="s">
        <v>2932</v>
      </c>
      <c r="I1726" s="230" t="s">
        <v>20</v>
      </c>
      <c r="J1726" s="230" t="s">
        <v>22</v>
      </c>
      <c r="K1726" s="230" t="s">
        <v>23</v>
      </c>
      <c r="L1726" s="230" t="s">
        <v>2932</v>
      </c>
      <c r="M1726" s="230" t="s">
        <v>6301</v>
      </c>
      <c r="N1726" s="230" t="s">
        <v>23</v>
      </c>
      <c r="Q1726" s="230">
        <f>VLOOKUP(M1726,LocID!$B$2:$I$1995,8, FALSE)</f>
        <v>434</v>
      </c>
    </row>
    <row r="1727" spans="1:17" x14ac:dyDescent="0.25">
      <c r="A1727" s="230" t="s">
        <v>6983</v>
      </c>
      <c r="B1727" s="230">
        <v>273</v>
      </c>
      <c r="C1727" s="230" t="s">
        <v>5854</v>
      </c>
      <c r="D1727" s="230">
        <v>2015.1284000000001</v>
      </c>
      <c r="E1727" s="230" t="s">
        <v>138</v>
      </c>
      <c r="F1727" s="230" t="s">
        <v>3519</v>
      </c>
      <c r="G1727" s="230" t="s">
        <v>3401</v>
      </c>
      <c r="H1727" s="230" t="s">
        <v>3294</v>
      </c>
      <c r="I1727" s="230" t="s">
        <v>76</v>
      </c>
      <c r="J1727" s="230" t="s">
        <v>77</v>
      </c>
      <c r="K1727" s="230" t="s">
        <v>23</v>
      </c>
      <c r="L1727" s="230" t="s">
        <v>3294</v>
      </c>
      <c r="M1727" s="230" t="s">
        <v>4526</v>
      </c>
      <c r="N1727" s="230" t="s">
        <v>23</v>
      </c>
      <c r="Q1727" s="230">
        <f>VLOOKUP(M1727,LocID!$B$2:$I$1995,8, FALSE)</f>
        <v>489</v>
      </c>
    </row>
    <row r="1728" spans="1:17" x14ac:dyDescent="0.25">
      <c r="A1728" s="230" t="s">
        <v>6984</v>
      </c>
      <c r="B1728" s="230">
        <v>274</v>
      </c>
      <c r="C1728" s="230" t="s">
        <v>5854</v>
      </c>
      <c r="D1728" s="230">
        <v>2015.1146000000001</v>
      </c>
      <c r="E1728" s="230" t="s">
        <v>138</v>
      </c>
      <c r="F1728" s="230" t="s">
        <v>3884</v>
      </c>
      <c r="G1728" s="230" t="s">
        <v>3882</v>
      </c>
      <c r="H1728" s="230" t="s">
        <v>3871</v>
      </c>
      <c r="I1728" s="230" t="s">
        <v>49</v>
      </c>
      <c r="J1728" s="230" t="s">
        <v>51</v>
      </c>
      <c r="K1728" s="230" t="s">
        <v>26</v>
      </c>
      <c r="L1728" s="230" t="s">
        <v>3871</v>
      </c>
      <c r="M1728" s="230" t="s">
        <v>4531</v>
      </c>
      <c r="N1728" s="230" t="s">
        <v>26</v>
      </c>
      <c r="Q1728" s="230">
        <f>VLOOKUP(M1728,LocID!$B$2:$I$1995,8, FALSE)</f>
        <v>520</v>
      </c>
    </row>
    <row r="1729" spans="1:17" x14ac:dyDescent="0.25">
      <c r="A1729" s="230" t="s">
        <v>6985</v>
      </c>
      <c r="B1729" s="230">
        <v>275</v>
      </c>
      <c r="C1729" s="230" t="s">
        <v>5854</v>
      </c>
      <c r="D1729" s="230">
        <v>2015.124</v>
      </c>
      <c r="E1729" s="230" t="s">
        <v>138</v>
      </c>
      <c r="F1729" s="230" t="s">
        <v>4035</v>
      </c>
      <c r="G1729" s="230" t="s">
        <v>4036</v>
      </c>
      <c r="H1729" s="230" t="s">
        <v>4037</v>
      </c>
      <c r="I1729" s="230" t="s">
        <v>76</v>
      </c>
      <c r="J1729" s="230" t="s">
        <v>77</v>
      </c>
      <c r="K1729" s="230" t="s">
        <v>26</v>
      </c>
      <c r="L1729" s="230" t="s">
        <v>4038</v>
      </c>
      <c r="M1729" s="230" t="s">
        <v>6391</v>
      </c>
      <c r="N1729" s="230" t="s">
        <v>26</v>
      </c>
      <c r="Q1729" s="230">
        <f>VLOOKUP(M1729,LocID!$B$2:$I$1995,8, FALSE)</f>
        <v>544</v>
      </c>
    </row>
    <row r="1730" spans="1:17" x14ac:dyDescent="0.25">
      <c r="A1730" s="230" t="s">
        <v>6986</v>
      </c>
      <c r="B1730" s="230">
        <v>276</v>
      </c>
      <c r="C1730" s="230" t="s">
        <v>5854</v>
      </c>
      <c r="D1730" s="230">
        <v>2015.1212</v>
      </c>
      <c r="E1730" s="230" t="s">
        <v>138</v>
      </c>
      <c r="F1730" s="230" t="s">
        <v>3966</v>
      </c>
      <c r="G1730" s="230" t="s">
        <v>3967</v>
      </c>
      <c r="H1730" s="230" t="s">
        <v>3968</v>
      </c>
      <c r="I1730" s="230" t="s">
        <v>660</v>
      </c>
      <c r="J1730" s="230" t="s">
        <v>245</v>
      </c>
      <c r="K1730" s="230" t="s">
        <v>52</v>
      </c>
      <c r="L1730" s="230" t="s">
        <v>3968</v>
      </c>
      <c r="M1730" s="230" t="s">
        <v>6383</v>
      </c>
      <c r="N1730" s="230" t="s">
        <v>52</v>
      </c>
      <c r="Q1730" s="230">
        <f>VLOOKUP(M1730,LocID!$B$2:$I$1995,8, FALSE)</f>
        <v>534</v>
      </c>
    </row>
    <row r="1731" spans="1:17" x14ac:dyDescent="0.25">
      <c r="A1731" s="230" t="s">
        <v>6987</v>
      </c>
      <c r="B1731" s="230">
        <v>277</v>
      </c>
      <c r="C1731" s="230" t="s">
        <v>5854</v>
      </c>
      <c r="D1731" s="230">
        <v>2015.1233</v>
      </c>
      <c r="E1731" s="230" t="s">
        <v>138</v>
      </c>
      <c r="F1731" s="230" t="s">
        <v>661</v>
      </c>
      <c r="G1731" s="230" t="s">
        <v>662</v>
      </c>
      <c r="H1731" s="230" t="s">
        <v>663</v>
      </c>
      <c r="I1731" s="230" t="s">
        <v>244</v>
      </c>
      <c r="J1731" s="230" t="s">
        <v>245</v>
      </c>
      <c r="K1731" s="230" t="s">
        <v>26</v>
      </c>
      <c r="L1731" s="230" t="s">
        <v>663</v>
      </c>
      <c r="M1731" s="230" t="s">
        <v>5963</v>
      </c>
      <c r="N1731" s="230" t="s">
        <v>26</v>
      </c>
      <c r="Q1731" s="230">
        <f>VLOOKUP(M1731,LocID!$B$2:$I$1995,8, FALSE)</f>
        <v>69</v>
      </c>
    </row>
    <row r="1732" spans="1:17" x14ac:dyDescent="0.25">
      <c r="A1732" s="230" t="s">
        <v>6988</v>
      </c>
      <c r="B1732" s="230">
        <v>278</v>
      </c>
      <c r="C1732" s="230" t="s">
        <v>5854</v>
      </c>
      <c r="D1732" s="230">
        <v>2015.1298999999999</v>
      </c>
      <c r="E1732" s="230" t="s">
        <v>138</v>
      </c>
      <c r="F1732" s="230" t="s">
        <v>4126</v>
      </c>
      <c r="G1732" s="230" t="s">
        <v>4127</v>
      </c>
      <c r="H1732" s="230" t="s">
        <v>4121</v>
      </c>
      <c r="I1732" s="230" t="s">
        <v>76</v>
      </c>
      <c r="J1732" s="230" t="s">
        <v>77</v>
      </c>
      <c r="K1732" s="230" t="s">
        <v>26</v>
      </c>
      <c r="L1732" s="230" t="s">
        <v>4121</v>
      </c>
      <c r="M1732" s="230" t="s">
        <v>6410</v>
      </c>
      <c r="N1732" s="230" t="s">
        <v>26</v>
      </c>
      <c r="Q1732" s="230">
        <f>VLOOKUP(M1732,LocID!$B$2:$I$1995,8, FALSE)</f>
        <v>564</v>
      </c>
    </row>
    <row r="1733" spans="1:17" x14ac:dyDescent="0.25">
      <c r="A1733" s="230" t="s">
        <v>6989</v>
      </c>
      <c r="B1733" s="230">
        <v>279</v>
      </c>
      <c r="C1733" s="230" t="s">
        <v>5854</v>
      </c>
      <c r="D1733" s="230">
        <v>2015.1211000000001</v>
      </c>
      <c r="E1733" s="230" t="s">
        <v>138</v>
      </c>
      <c r="F1733" s="230" t="s">
        <v>3564</v>
      </c>
      <c r="G1733" s="230" t="s">
        <v>3533</v>
      </c>
      <c r="H1733" s="230" t="s">
        <v>3531</v>
      </c>
      <c r="I1733" s="230" t="s">
        <v>76</v>
      </c>
      <c r="J1733" s="230" t="s">
        <v>77</v>
      </c>
      <c r="K1733" s="230" t="s">
        <v>23</v>
      </c>
      <c r="L1733" s="230" t="s">
        <v>3531</v>
      </c>
      <c r="M1733" s="230" t="s">
        <v>6348</v>
      </c>
      <c r="N1733" s="230" t="s">
        <v>23</v>
      </c>
      <c r="Q1733" s="230">
        <f>VLOOKUP(M1733,LocID!$B$2:$I$1995,8, FALSE)</f>
        <v>491</v>
      </c>
    </row>
    <row r="1734" spans="1:17" x14ac:dyDescent="0.25">
      <c r="A1734" s="230" t="s">
        <v>6741</v>
      </c>
      <c r="B1734" s="230">
        <v>28</v>
      </c>
      <c r="C1734" s="230" t="s">
        <v>5854</v>
      </c>
      <c r="D1734" s="230">
        <v>2015.0046</v>
      </c>
      <c r="E1734" s="230" t="s">
        <v>253</v>
      </c>
      <c r="F1734" s="230" t="s">
        <v>1531</v>
      </c>
      <c r="G1734" s="230" t="s">
        <v>1532</v>
      </c>
      <c r="H1734" s="230" t="s">
        <v>1526</v>
      </c>
      <c r="I1734" s="230" t="s">
        <v>219</v>
      </c>
      <c r="J1734" s="230" t="s">
        <v>220</v>
      </c>
      <c r="K1734" s="230" t="s">
        <v>26</v>
      </c>
      <c r="L1734" s="230" t="s">
        <v>1526</v>
      </c>
      <c r="M1734" s="230" t="s">
        <v>4509</v>
      </c>
      <c r="N1734" s="230" t="s">
        <v>26</v>
      </c>
      <c r="Q1734" s="230">
        <f>VLOOKUP(M1734,LocID!$B$2:$I$1995,8, FALSE)</f>
        <v>236</v>
      </c>
    </row>
    <row r="1735" spans="1:17" x14ac:dyDescent="0.25">
      <c r="A1735" s="230" t="s">
        <v>6990</v>
      </c>
      <c r="B1735" s="230">
        <v>280</v>
      </c>
      <c r="C1735" s="230" t="s">
        <v>5854</v>
      </c>
      <c r="D1735" s="230">
        <v>2015.1319000000001</v>
      </c>
      <c r="E1735" s="230" t="s">
        <v>138</v>
      </c>
      <c r="F1735" s="230" t="s">
        <v>2377</v>
      </c>
      <c r="G1735" s="230" t="s">
        <v>2378</v>
      </c>
      <c r="H1735" s="230" t="s">
        <v>2379</v>
      </c>
      <c r="I1735" s="230" t="s">
        <v>192</v>
      </c>
      <c r="J1735" s="230" t="s">
        <v>51</v>
      </c>
      <c r="K1735" s="230" t="s">
        <v>23</v>
      </c>
      <c r="L1735" s="230" t="s">
        <v>2379</v>
      </c>
      <c r="M1735" s="230" t="s">
        <v>6247</v>
      </c>
      <c r="N1735" s="230" t="s">
        <v>23</v>
      </c>
      <c r="Q1735" s="230">
        <f>VLOOKUP(M1735,LocID!$B$2:$I$1995,8, FALSE)</f>
        <v>377</v>
      </c>
    </row>
    <row r="1736" spans="1:17" x14ac:dyDescent="0.25">
      <c r="A1736" s="230" t="s">
        <v>6991</v>
      </c>
      <c r="B1736" s="230">
        <v>281</v>
      </c>
      <c r="C1736" s="230" t="s">
        <v>5854</v>
      </c>
      <c r="D1736" s="230">
        <v>2015.1307999999999</v>
      </c>
      <c r="E1736" s="230" t="s">
        <v>138</v>
      </c>
      <c r="F1736" s="230" t="s">
        <v>3520</v>
      </c>
      <c r="G1736" s="230" t="s">
        <v>3401</v>
      </c>
      <c r="H1736" s="230" t="s">
        <v>3294</v>
      </c>
      <c r="I1736" s="230" t="s">
        <v>76</v>
      </c>
      <c r="J1736" s="230" t="s">
        <v>77</v>
      </c>
      <c r="K1736" s="230" t="s">
        <v>188</v>
      </c>
      <c r="L1736" s="230" t="s">
        <v>3294</v>
      </c>
      <c r="M1736" s="230" t="s">
        <v>4526</v>
      </c>
      <c r="N1736" s="230" t="s">
        <v>188</v>
      </c>
      <c r="Q1736" s="230">
        <f>VLOOKUP(M1736,LocID!$B$2:$I$1995,8, FALSE)</f>
        <v>489</v>
      </c>
    </row>
    <row r="1737" spans="1:17" x14ac:dyDescent="0.25">
      <c r="A1737" s="230" t="s">
        <v>6992</v>
      </c>
      <c r="B1737" s="230">
        <v>282</v>
      </c>
      <c r="C1737" s="230" t="s">
        <v>5854</v>
      </c>
      <c r="D1737" s="230">
        <v>2015.1431</v>
      </c>
      <c r="E1737" s="230" t="s">
        <v>138</v>
      </c>
      <c r="F1737" s="230" t="s">
        <v>2621</v>
      </c>
      <c r="G1737" s="230" t="s">
        <v>2467</v>
      </c>
      <c r="H1737" s="230" t="s">
        <v>2414</v>
      </c>
      <c r="I1737" s="230" t="s">
        <v>76</v>
      </c>
      <c r="J1737" s="230" t="s">
        <v>77</v>
      </c>
      <c r="K1737" s="230" t="s">
        <v>26</v>
      </c>
      <c r="L1737" s="230" t="s">
        <v>2414</v>
      </c>
      <c r="M1737" s="230" t="s">
        <v>4518</v>
      </c>
      <c r="N1737" s="230" t="s">
        <v>26</v>
      </c>
      <c r="Q1737" s="230">
        <f>VLOOKUP(M1737,LocID!$B$2:$I$1995,8, FALSE)</f>
        <v>387</v>
      </c>
    </row>
    <row r="1738" spans="1:17" x14ac:dyDescent="0.25">
      <c r="A1738" s="230" t="s">
        <v>6993</v>
      </c>
      <c r="B1738" s="230">
        <v>283</v>
      </c>
      <c r="C1738" s="230" t="s">
        <v>5854</v>
      </c>
      <c r="D1738" s="230">
        <v>2015.1356000000001</v>
      </c>
      <c r="E1738" s="230" t="s">
        <v>138</v>
      </c>
      <c r="F1738" s="230" t="s">
        <v>4446</v>
      </c>
      <c r="G1738" s="230" t="s">
        <v>4447</v>
      </c>
      <c r="H1738" s="230" t="s">
        <v>4443</v>
      </c>
      <c r="I1738" s="230" t="s">
        <v>732</v>
      </c>
      <c r="J1738" s="230" t="s">
        <v>51</v>
      </c>
      <c r="K1738" s="230" t="s">
        <v>26</v>
      </c>
      <c r="L1738" s="230" t="s">
        <v>4443</v>
      </c>
      <c r="M1738" s="230" t="s">
        <v>6451</v>
      </c>
      <c r="N1738" s="230" t="s">
        <v>26</v>
      </c>
      <c r="Q1738" s="230">
        <f>VLOOKUP(M1738,LocID!$B$2:$I$1995,8, FALSE)</f>
        <v>608</v>
      </c>
    </row>
    <row r="1739" spans="1:17" x14ac:dyDescent="0.25">
      <c r="A1739" s="230" t="s">
        <v>6994</v>
      </c>
      <c r="B1739" s="230">
        <v>284</v>
      </c>
      <c r="C1739" s="230" t="s">
        <v>5854</v>
      </c>
      <c r="D1739" s="230">
        <v>2015.1246000000001</v>
      </c>
      <c r="E1739" s="230" t="s">
        <v>138</v>
      </c>
      <c r="F1739" s="230" t="s">
        <v>1689</v>
      </c>
      <c r="G1739" s="230" t="s">
        <v>1688</v>
      </c>
      <c r="H1739" s="230" t="s">
        <v>1685</v>
      </c>
      <c r="I1739" s="230" t="s">
        <v>261</v>
      </c>
      <c r="J1739" s="230" t="s">
        <v>123</v>
      </c>
      <c r="K1739" s="230" t="s">
        <v>52</v>
      </c>
      <c r="L1739" s="230" t="s">
        <v>1685</v>
      </c>
      <c r="M1739" s="230" t="s">
        <v>6150</v>
      </c>
      <c r="N1739" s="230" t="s">
        <v>52</v>
      </c>
      <c r="Q1739" s="230">
        <f>VLOOKUP(M1739,LocID!$B$2:$I$1995,8, FALSE)</f>
        <v>273</v>
      </c>
    </row>
    <row r="1740" spans="1:17" x14ac:dyDescent="0.25">
      <c r="A1740" s="230" t="s">
        <v>6995</v>
      </c>
      <c r="B1740" s="230">
        <v>285</v>
      </c>
      <c r="C1740" s="230" t="s">
        <v>5854</v>
      </c>
      <c r="D1740" s="230">
        <v>2015.1279999999999</v>
      </c>
      <c r="E1740" s="230" t="s">
        <v>138</v>
      </c>
      <c r="F1740" s="230" t="s">
        <v>1552</v>
      </c>
      <c r="G1740" s="230" t="s">
        <v>1553</v>
      </c>
      <c r="H1740" s="230" t="s">
        <v>1551</v>
      </c>
      <c r="I1740" s="230" t="s">
        <v>49</v>
      </c>
      <c r="J1740" s="230" t="s">
        <v>51</v>
      </c>
      <c r="K1740" s="230" t="s">
        <v>26</v>
      </c>
      <c r="L1740" s="230" t="s">
        <v>1551</v>
      </c>
      <c r="M1740" s="230" t="s">
        <v>6120</v>
      </c>
      <c r="N1740" s="230" t="s">
        <v>26</v>
      </c>
      <c r="Q1740" s="230">
        <f>VLOOKUP(M1740,LocID!$B$2:$I$1995,8, FALSE)</f>
        <v>241</v>
      </c>
    </row>
    <row r="1741" spans="1:17" x14ac:dyDescent="0.25">
      <c r="A1741" s="230" t="s">
        <v>6996</v>
      </c>
      <c r="B1741" s="230">
        <v>286</v>
      </c>
      <c r="C1741" s="230" t="s">
        <v>5854</v>
      </c>
      <c r="D1741" s="230">
        <v>2015.1348</v>
      </c>
      <c r="E1741" s="230" t="s">
        <v>138</v>
      </c>
      <c r="F1741" s="230" t="s">
        <v>1447</v>
      </c>
      <c r="G1741" s="230" t="s">
        <v>1438</v>
      </c>
      <c r="H1741" s="230" t="s">
        <v>1439</v>
      </c>
      <c r="I1741" s="230" t="s">
        <v>874</v>
      </c>
      <c r="J1741" s="230" t="s">
        <v>51</v>
      </c>
      <c r="K1741" s="230" t="s">
        <v>52</v>
      </c>
      <c r="L1741" s="230" t="s">
        <v>1439</v>
      </c>
      <c r="M1741" s="230" t="s">
        <v>6105</v>
      </c>
      <c r="N1741" s="230" t="s">
        <v>52</v>
      </c>
      <c r="Q1741" s="230">
        <f>VLOOKUP(M1741,LocID!$B$2:$I$1995,8, FALSE)</f>
        <v>223</v>
      </c>
    </row>
    <row r="1742" spans="1:17" x14ac:dyDescent="0.25">
      <c r="A1742" s="230" t="s">
        <v>6997</v>
      </c>
      <c r="B1742" s="230">
        <v>287</v>
      </c>
      <c r="C1742" s="230" t="s">
        <v>5854</v>
      </c>
      <c r="D1742" s="230">
        <v>2015.1409000000001</v>
      </c>
      <c r="E1742" s="230" t="s">
        <v>138</v>
      </c>
      <c r="F1742" s="230" t="s">
        <v>1533</v>
      </c>
      <c r="G1742" s="230" t="s">
        <v>1534</v>
      </c>
      <c r="H1742" s="230" t="s">
        <v>1526</v>
      </c>
      <c r="I1742" s="230" t="s">
        <v>219</v>
      </c>
      <c r="J1742" s="230" t="s">
        <v>220</v>
      </c>
      <c r="K1742" s="230" t="s">
        <v>26</v>
      </c>
      <c r="L1742" s="230" t="s">
        <v>1526</v>
      </c>
      <c r="M1742" s="230" t="s">
        <v>4509</v>
      </c>
      <c r="N1742" s="230" t="s">
        <v>26</v>
      </c>
      <c r="Q1742" s="230">
        <f>VLOOKUP(M1742,LocID!$B$2:$I$1995,8, FALSE)</f>
        <v>236</v>
      </c>
    </row>
    <row r="1743" spans="1:17" x14ac:dyDescent="0.25">
      <c r="A1743" s="230" t="s">
        <v>6998</v>
      </c>
      <c r="B1743" s="230">
        <v>288</v>
      </c>
      <c r="C1743" s="230" t="s">
        <v>5854</v>
      </c>
      <c r="D1743" s="230">
        <v>2015.1241</v>
      </c>
      <c r="E1743" s="230" t="s">
        <v>138</v>
      </c>
      <c r="F1743" s="230" t="s">
        <v>529</v>
      </c>
      <c r="G1743" s="230" t="s">
        <v>530</v>
      </c>
      <c r="H1743" s="230" t="s">
        <v>525</v>
      </c>
      <c r="I1743" s="230" t="s">
        <v>526</v>
      </c>
      <c r="J1743" s="230" t="s">
        <v>123</v>
      </c>
      <c r="K1743" s="230" t="s">
        <v>98</v>
      </c>
      <c r="L1743" s="230" t="s">
        <v>525</v>
      </c>
      <c r="M1743" s="230" t="s">
        <v>5959</v>
      </c>
      <c r="N1743" s="230" t="s">
        <v>98</v>
      </c>
      <c r="Q1743" s="230">
        <f>VLOOKUP(M1743,LocID!$B$2:$I$1995,8, FALSE)</f>
        <v>64</v>
      </c>
    </row>
    <row r="1744" spans="1:17" x14ac:dyDescent="0.25">
      <c r="A1744" s="230" t="s">
        <v>6999</v>
      </c>
      <c r="B1744" s="230">
        <v>289</v>
      </c>
      <c r="C1744" s="230" t="s">
        <v>5854</v>
      </c>
      <c r="D1744" s="230">
        <v>2015.1346000000001</v>
      </c>
      <c r="E1744" s="230" t="s">
        <v>138</v>
      </c>
      <c r="F1744" s="230" t="s">
        <v>2238</v>
      </c>
      <c r="G1744" s="230" t="s">
        <v>2236</v>
      </c>
      <c r="H1744" s="230" t="s">
        <v>2217</v>
      </c>
      <c r="I1744" s="230" t="s">
        <v>874</v>
      </c>
      <c r="J1744" s="230" t="s">
        <v>51</v>
      </c>
      <c r="K1744" s="230" t="s">
        <v>26</v>
      </c>
      <c r="L1744" s="230" t="s">
        <v>2217</v>
      </c>
      <c r="M1744" s="230" t="s">
        <v>4514</v>
      </c>
      <c r="N1744" s="230" t="s">
        <v>26</v>
      </c>
      <c r="Q1744" s="230">
        <f>VLOOKUP(M1744,LocID!$B$2:$I$1995,8, FALSE)</f>
        <v>363</v>
      </c>
    </row>
    <row r="1745" spans="1:17" x14ac:dyDescent="0.25">
      <c r="A1745" s="230" t="s">
        <v>6742</v>
      </c>
      <c r="B1745" s="230">
        <v>29</v>
      </c>
      <c r="C1745" s="230" t="s">
        <v>5854</v>
      </c>
      <c r="D1745" s="230">
        <v>2015.0030999999999</v>
      </c>
      <c r="E1745" s="230" t="s">
        <v>253</v>
      </c>
      <c r="F1745" s="230" t="s">
        <v>2235</v>
      </c>
      <c r="G1745" s="230" t="s">
        <v>2236</v>
      </c>
      <c r="H1745" s="230" t="s">
        <v>2217</v>
      </c>
      <c r="I1745" s="230" t="s">
        <v>874</v>
      </c>
      <c r="J1745" s="230" t="s">
        <v>51</v>
      </c>
      <c r="K1745" s="230" t="s">
        <v>52</v>
      </c>
      <c r="L1745" s="230" t="s">
        <v>2217</v>
      </c>
      <c r="M1745" s="230" t="s">
        <v>4514</v>
      </c>
      <c r="N1745" s="230" t="s">
        <v>52</v>
      </c>
      <c r="Q1745" s="230">
        <f>VLOOKUP(M1745,LocID!$B$2:$I$1995,8, FALSE)</f>
        <v>363</v>
      </c>
    </row>
    <row r="1746" spans="1:17" x14ac:dyDescent="0.25">
      <c r="A1746" s="230" t="s">
        <v>7000</v>
      </c>
      <c r="B1746" s="230">
        <v>290</v>
      </c>
      <c r="C1746" s="230" t="s">
        <v>5854</v>
      </c>
      <c r="D1746" s="230">
        <v>2015.1349</v>
      </c>
      <c r="E1746" s="230" t="s">
        <v>138</v>
      </c>
      <c r="F1746" s="230" t="s">
        <v>4354</v>
      </c>
      <c r="G1746" s="230" t="s">
        <v>4317</v>
      </c>
      <c r="H1746" s="230" t="s">
        <v>2997</v>
      </c>
      <c r="I1746" s="230" t="s">
        <v>2996</v>
      </c>
      <c r="J1746" s="230" t="s">
        <v>51</v>
      </c>
      <c r="K1746" s="230" t="s">
        <v>23</v>
      </c>
      <c r="L1746" s="230" t="s">
        <v>2997</v>
      </c>
      <c r="M1746" s="230" t="s">
        <v>4536</v>
      </c>
      <c r="N1746" s="230" t="s">
        <v>23</v>
      </c>
      <c r="Q1746" s="230">
        <f>VLOOKUP(M1746,LocID!$B$2:$I$1995,8, FALSE)</f>
        <v>447</v>
      </c>
    </row>
    <row r="1747" spans="1:17" x14ac:dyDescent="0.25">
      <c r="A1747" s="230" t="s">
        <v>7001</v>
      </c>
      <c r="B1747" s="230">
        <v>291</v>
      </c>
      <c r="C1747" s="230" t="s">
        <v>5854</v>
      </c>
      <c r="D1747" s="230">
        <v>2015.1335999999999</v>
      </c>
      <c r="E1747" s="230" t="s">
        <v>138</v>
      </c>
      <c r="F1747" s="230" t="s">
        <v>3521</v>
      </c>
      <c r="G1747" s="230" t="s">
        <v>3522</v>
      </c>
      <c r="H1747" s="230" t="s">
        <v>3294</v>
      </c>
      <c r="I1747" s="230" t="s">
        <v>76</v>
      </c>
      <c r="J1747" s="230" t="s">
        <v>77</v>
      </c>
      <c r="K1747" s="230" t="s">
        <v>26</v>
      </c>
      <c r="L1747" s="230" t="s">
        <v>3294</v>
      </c>
      <c r="M1747" s="230" t="s">
        <v>4526</v>
      </c>
      <c r="N1747" s="230" t="s">
        <v>26</v>
      </c>
      <c r="Q1747" s="230">
        <f>VLOOKUP(M1747,LocID!$B$2:$I$1995,8, FALSE)</f>
        <v>489</v>
      </c>
    </row>
    <row r="1748" spans="1:17" x14ac:dyDescent="0.25">
      <c r="A1748" s="230" t="s">
        <v>7002</v>
      </c>
      <c r="B1748" s="230">
        <v>292</v>
      </c>
      <c r="C1748" s="230" t="s">
        <v>5854</v>
      </c>
      <c r="D1748" s="230">
        <v>2015.135</v>
      </c>
      <c r="E1748" s="230" t="s">
        <v>138</v>
      </c>
      <c r="F1748" s="230" t="s">
        <v>2080</v>
      </c>
      <c r="G1748" s="230" t="s">
        <v>2081</v>
      </c>
      <c r="H1748" s="230" t="s">
        <v>2069</v>
      </c>
      <c r="I1748" s="230" t="s">
        <v>198</v>
      </c>
      <c r="J1748" s="230" t="s">
        <v>61</v>
      </c>
      <c r="K1748" s="230" t="s">
        <v>26</v>
      </c>
      <c r="L1748" s="230" t="s">
        <v>2069</v>
      </c>
      <c r="M1748" s="230" t="s">
        <v>4513</v>
      </c>
      <c r="N1748" s="230" t="s">
        <v>26</v>
      </c>
      <c r="Q1748" s="230">
        <f>VLOOKUP(M1748,LocID!$B$2:$I$1995,8, FALSE)</f>
        <v>337</v>
      </c>
    </row>
    <row r="1749" spans="1:17" x14ac:dyDescent="0.25">
      <c r="A1749" s="230" t="s">
        <v>7003</v>
      </c>
      <c r="B1749" s="230">
        <v>293</v>
      </c>
      <c r="C1749" s="230" t="s">
        <v>5854</v>
      </c>
      <c r="D1749" s="230">
        <v>2015.1469999999999</v>
      </c>
      <c r="E1749" s="230" t="s">
        <v>138</v>
      </c>
      <c r="F1749" s="230" t="s">
        <v>2622</v>
      </c>
      <c r="G1749" s="230" t="s">
        <v>2623</v>
      </c>
      <c r="H1749" s="230" t="s">
        <v>2414</v>
      </c>
      <c r="I1749" s="230" t="s">
        <v>76</v>
      </c>
      <c r="J1749" s="230" t="s">
        <v>77</v>
      </c>
      <c r="K1749" s="230" t="s">
        <v>188</v>
      </c>
      <c r="L1749" s="230" t="s">
        <v>2414</v>
      </c>
      <c r="M1749" s="230" t="s">
        <v>4518</v>
      </c>
      <c r="N1749" s="230" t="s">
        <v>188</v>
      </c>
      <c r="Q1749" s="230">
        <f>VLOOKUP(M1749,LocID!$B$2:$I$1995,8, FALSE)</f>
        <v>387</v>
      </c>
    </row>
    <row r="1750" spans="1:17" x14ac:dyDescent="0.25">
      <c r="A1750" s="230" t="s">
        <v>7004</v>
      </c>
      <c r="B1750" s="230">
        <v>294</v>
      </c>
      <c r="C1750" s="230" t="s">
        <v>5854</v>
      </c>
      <c r="D1750" s="230">
        <v>2015.1438000000001</v>
      </c>
      <c r="E1750" s="230" t="s">
        <v>138</v>
      </c>
      <c r="F1750" s="230" t="s">
        <v>2718</v>
      </c>
      <c r="G1750" s="230" t="s">
        <v>2719</v>
      </c>
      <c r="H1750" s="230" t="s">
        <v>2705</v>
      </c>
      <c r="I1750" s="230" t="s">
        <v>76</v>
      </c>
      <c r="J1750" s="230" t="s">
        <v>77</v>
      </c>
      <c r="K1750" s="230" t="s">
        <v>52</v>
      </c>
      <c r="L1750" s="230" t="s">
        <v>2705</v>
      </c>
      <c r="M1750" s="230" t="s">
        <v>6272</v>
      </c>
      <c r="N1750" s="230" t="s">
        <v>52</v>
      </c>
      <c r="Q1750" s="230">
        <f>VLOOKUP(M1750,LocID!$B$2:$I$1995,8, FALSE)</f>
        <v>404</v>
      </c>
    </row>
    <row r="1751" spans="1:17" x14ac:dyDescent="0.25">
      <c r="A1751" s="230" t="s">
        <v>7005</v>
      </c>
      <c r="B1751" s="230">
        <v>295</v>
      </c>
      <c r="C1751" s="230" t="s">
        <v>5854</v>
      </c>
      <c r="D1751" s="230">
        <v>2015.1395</v>
      </c>
      <c r="E1751" s="230" t="s">
        <v>138</v>
      </c>
      <c r="F1751" s="230" t="s">
        <v>4355</v>
      </c>
      <c r="G1751" s="230" t="s">
        <v>1347</v>
      </c>
      <c r="H1751" s="230" t="s">
        <v>2997</v>
      </c>
      <c r="I1751" s="230" t="s">
        <v>2996</v>
      </c>
      <c r="J1751" s="230" t="s">
        <v>51</v>
      </c>
      <c r="K1751" s="230" t="s">
        <v>23</v>
      </c>
      <c r="L1751" s="230" t="s">
        <v>2997</v>
      </c>
      <c r="M1751" s="230" t="s">
        <v>4536</v>
      </c>
      <c r="N1751" s="230" t="s">
        <v>23</v>
      </c>
      <c r="Q1751" s="230">
        <f>VLOOKUP(M1751,LocID!$B$2:$I$1995,8, FALSE)</f>
        <v>447</v>
      </c>
    </row>
    <row r="1752" spans="1:17" x14ac:dyDescent="0.25">
      <c r="A1752" s="230" t="s">
        <v>7006</v>
      </c>
      <c r="B1752" s="230">
        <v>296</v>
      </c>
      <c r="C1752" s="230" t="s">
        <v>5854</v>
      </c>
      <c r="D1752" s="230">
        <v>2015.1496999999999</v>
      </c>
      <c r="E1752" s="230" t="s">
        <v>138</v>
      </c>
      <c r="F1752" s="230" t="s">
        <v>3014</v>
      </c>
      <c r="G1752" s="230" t="s">
        <v>3015</v>
      </c>
      <c r="H1752" s="230" t="s">
        <v>3016</v>
      </c>
      <c r="I1752" s="230" t="s">
        <v>261</v>
      </c>
      <c r="J1752" s="230" t="s">
        <v>123</v>
      </c>
      <c r="K1752" s="230" t="s">
        <v>52</v>
      </c>
      <c r="L1752" s="230" t="s">
        <v>3016</v>
      </c>
      <c r="M1752" s="230" t="s">
        <v>6313</v>
      </c>
      <c r="N1752" s="230" t="s">
        <v>52</v>
      </c>
      <c r="Q1752" s="230">
        <f>VLOOKUP(M1752,LocID!$B$2:$I$1995,8, FALSE)</f>
        <v>449</v>
      </c>
    </row>
    <row r="1753" spans="1:17" x14ac:dyDescent="0.25">
      <c r="A1753" s="230" t="s">
        <v>7007</v>
      </c>
      <c r="B1753" s="230">
        <v>297</v>
      </c>
      <c r="C1753" s="230" t="s">
        <v>5854</v>
      </c>
      <c r="D1753" s="230">
        <v>2015.1497999999999</v>
      </c>
      <c r="E1753" s="230" t="s">
        <v>138</v>
      </c>
      <c r="F1753" s="230" t="s">
        <v>956</v>
      </c>
      <c r="G1753" s="230" t="s">
        <v>957</v>
      </c>
      <c r="H1753" s="230" t="s">
        <v>958</v>
      </c>
      <c r="I1753" s="230" t="s">
        <v>20</v>
      </c>
      <c r="J1753" s="230" t="s">
        <v>740</v>
      </c>
      <c r="K1753" s="230" t="s">
        <v>52</v>
      </c>
      <c r="L1753" s="230" t="s">
        <v>958</v>
      </c>
      <c r="M1753" s="230" t="s">
        <v>6007</v>
      </c>
      <c r="N1753" s="230" t="s">
        <v>52</v>
      </c>
      <c r="Q1753" s="230">
        <f>VLOOKUP(M1753,LocID!$B$2:$I$1995,8, FALSE)</f>
        <v>115</v>
      </c>
    </row>
    <row r="1754" spans="1:17" x14ac:dyDescent="0.25">
      <c r="A1754" s="230" t="s">
        <v>7008</v>
      </c>
      <c r="B1754" s="230">
        <v>298</v>
      </c>
      <c r="C1754" s="230" t="s">
        <v>5854</v>
      </c>
      <c r="D1754" s="230">
        <v>2015.1318000000001</v>
      </c>
      <c r="E1754" s="230" t="s">
        <v>138</v>
      </c>
      <c r="F1754" s="230" t="s">
        <v>3848</v>
      </c>
      <c r="G1754" s="230" t="s">
        <v>3759</v>
      </c>
      <c r="H1754" s="230" t="s">
        <v>3750</v>
      </c>
      <c r="I1754" s="230" t="s">
        <v>261</v>
      </c>
      <c r="J1754" s="230" t="s">
        <v>123</v>
      </c>
      <c r="K1754" s="230" t="s">
        <v>52</v>
      </c>
      <c r="L1754" s="230" t="s">
        <v>3750</v>
      </c>
      <c r="M1754" s="230" t="s">
        <v>4530</v>
      </c>
      <c r="N1754" s="230" t="s">
        <v>52</v>
      </c>
      <c r="Q1754" s="230">
        <f>VLOOKUP(M1754,LocID!$B$2:$I$1995,8, FALSE)</f>
        <v>513</v>
      </c>
    </row>
    <row r="1755" spans="1:17" x14ac:dyDescent="0.25">
      <c r="A1755" s="230" t="s">
        <v>6716</v>
      </c>
      <c r="B1755" s="230">
        <v>3</v>
      </c>
      <c r="C1755" s="230" t="s">
        <v>5854</v>
      </c>
      <c r="D1755" s="230">
        <v>2015.0432000000001</v>
      </c>
      <c r="E1755" s="230" t="s">
        <v>253</v>
      </c>
      <c r="F1755" s="230" t="s">
        <v>2604</v>
      </c>
      <c r="G1755" s="230" t="s">
        <v>2524</v>
      </c>
      <c r="H1755" s="230" t="s">
        <v>2414</v>
      </c>
      <c r="I1755" s="230" t="s">
        <v>76</v>
      </c>
      <c r="J1755" s="230" t="s">
        <v>77</v>
      </c>
      <c r="K1755" s="230" t="s">
        <v>23</v>
      </c>
      <c r="L1755" s="230" t="s">
        <v>2414</v>
      </c>
      <c r="M1755" s="230" t="s">
        <v>4518</v>
      </c>
      <c r="N1755" s="230" t="s">
        <v>23</v>
      </c>
      <c r="Q1755" s="230">
        <f>VLOOKUP(M1755,LocID!$B$2:$I$1995,8, FALSE)</f>
        <v>387</v>
      </c>
    </row>
    <row r="1756" spans="1:17" x14ac:dyDescent="0.25">
      <c r="A1756" s="230" t="s">
        <v>6743</v>
      </c>
      <c r="B1756" s="230">
        <v>30</v>
      </c>
      <c r="C1756" s="230" t="s">
        <v>5854</v>
      </c>
      <c r="D1756" s="230">
        <v>2015.0084999999999</v>
      </c>
      <c r="E1756" s="230" t="s">
        <v>253</v>
      </c>
      <c r="F1756" s="230" t="s">
        <v>621</v>
      </c>
      <c r="G1756" s="230" t="s">
        <v>558</v>
      </c>
      <c r="H1756" s="230" t="s">
        <v>533</v>
      </c>
      <c r="I1756" s="230" t="s">
        <v>49</v>
      </c>
      <c r="J1756" s="230" t="s">
        <v>51</v>
      </c>
      <c r="K1756" s="230" t="s">
        <v>52</v>
      </c>
      <c r="L1756" s="230" t="s">
        <v>533</v>
      </c>
      <c r="M1756" s="230" t="s">
        <v>4499</v>
      </c>
      <c r="N1756" s="230" t="s">
        <v>52</v>
      </c>
      <c r="Q1756" s="230">
        <f>VLOOKUP(M1756,LocID!$B$2:$I$1995,8, FALSE)</f>
        <v>65</v>
      </c>
    </row>
    <row r="1757" spans="1:17" x14ac:dyDescent="0.25">
      <c r="A1757" s="230" t="s">
        <v>7009</v>
      </c>
      <c r="B1757" s="230">
        <v>300</v>
      </c>
      <c r="C1757" s="230" t="s">
        <v>5854</v>
      </c>
      <c r="D1757" s="230">
        <v>2015.15</v>
      </c>
      <c r="E1757" s="230" t="s">
        <v>138</v>
      </c>
      <c r="F1757" s="230" t="s">
        <v>2624</v>
      </c>
      <c r="G1757" s="230" t="s">
        <v>2625</v>
      </c>
      <c r="H1757" s="230" t="s">
        <v>2414</v>
      </c>
      <c r="I1757" s="230" t="s">
        <v>76</v>
      </c>
      <c r="J1757" s="230" t="s">
        <v>77</v>
      </c>
      <c r="K1757" s="230" t="s">
        <v>188</v>
      </c>
      <c r="L1757" s="230" t="s">
        <v>2414</v>
      </c>
      <c r="M1757" s="230" t="s">
        <v>4518</v>
      </c>
      <c r="N1757" s="230" t="s">
        <v>188</v>
      </c>
      <c r="Q1757" s="230">
        <f>VLOOKUP(M1757,LocID!$B$2:$I$1995,8, FALSE)</f>
        <v>387</v>
      </c>
    </row>
    <row r="1758" spans="1:17" x14ac:dyDescent="0.25">
      <c r="A1758" s="230" t="s">
        <v>7010</v>
      </c>
      <c r="B1758" s="230">
        <v>301</v>
      </c>
      <c r="C1758" s="230" t="s">
        <v>5854</v>
      </c>
      <c r="D1758" s="230">
        <v>2015.1328000000001</v>
      </c>
      <c r="E1758" s="230" t="s">
        <v>138</v>
      </c>
      <c r="F1758" s="230" t="s">
        <v>3523</v>
      </c>
      <c r="G1758" s="230" t="s">
        <v>3483</v>
      </c>
      <c r="H1758" s="230" t="s">
        <v>3294</v>
      </c>
      <c r="I1758" s="230" t="s">
        <v>76</v>
      </c>
      <c r="J1758" s="230" t="s">
        <v>77</v>
      </c>
      <c r="K1758" s="230" t="s">
        <v>188</v>
      </c>
      <c r="L1758" s="230" t="s">
        <v>3294</v>
      </c>
      <c r="M1758" s="230" t="s">
        <v>4526</v>
      </c>
      <c r="N1758" s="230" t="s">
        <v>188</v>
      </c>
      <c r="Q1758" s="230">
        <f>VLOOKUP(M1758,LocID!$B$2:$I$1995,8, FALSE)</f>
        <v>489</v>
      </c>
    </row>
    <row r="1759" spans="1:17" x14ac:dyDescent="0.25">
      <c r="A1759" s="230" t="s">
        <v>7011</v>
      </c>
      <c r="B1759" s="230">
        <v>302</v>
      </c>
      <c r="C1759" s="230" t="s">
        <v>5854</v>
      </c>
      <c r="D1759" s="230">
        <v>2015.1210000000001</v>
      </c>
      <c r="E1759" s="230" t="s">
        <v>138</v>
      </c>
      <c r="F1759" s="230" t="s">
        <v>641</v>
      </c>
      <c r="G1759" s="230" t="s">
        <v>642</v>
      </c>
      <c r="H1759" s="230" t="s">
        <v>533</v>
      </c>
      <c r="I1759" s="230" t="s">
        <v>49</v>
      </c>
      <c r="J1759" s="230" t="s">
        <v>51</v>
      </c>
      <c r="K1759" s="230" t="s">
        <v>23</v>
      </c>
      <c r="L1759" s="230" t="s">
        <v>533</v>
      </c>
      <c r="M1759" s="230" t="s">
        <v>4499</v>
      </c>
      <c r="N1759" s="230" t="s">
        <v>23</v>
      </c>
      <c r="Q1759" s="230">
        <f>VLOOKUP(M1759,LocID!$B$2:$I$1995,8, FALSE)</f>
        <v>65</v>
      </c>
    </row>
    <row r="1760" spans="1:17" x14ac:dyDescent="0.25">
      <c r="A1760" s="230" t="s">
        <v>7012</v>
      </c>
      <c r="B1760" s="230">
        <v>303</v>
      </c>
      <c r="C1760" s="230" t="s">
        <v>5854</v>
      </c>
      <c r="D1760" s="230">
        <v>2012.432</v>
      </c>
      <c r="E1760" s="230">
        <v>2003</v>
      </c>
      <c r="F1760" s="230" t="s">
        <v>1089</v>
      </c>
      <c r="G1760" s="230" t="s">
        <v>1090</v>
      </c>
      <c r="H1760" s="230" t="s">
        <v>1091</v>
      </c>
      <c r="I1760" s="230" t="s">
        <v>20</v>
      </c>
      <c r="J1760" s="230" t="s">
        <v>22</v>
      </c>
      <c r="K1760" s="230" t="s">
        <v>52</v>
      </c>
      <c r="L1760" s="230" t="s">
        <v>1091</v>
      </c>
      <c r="M1760" s="230" t="s">
        <v>6038</v>
      </c>
      <c r="N1760" s="230" t="s">
        <v>52</v>
      </c>
      <c r="Q1760" s="230">
        <f>VLOOKUP(M1760,LocID!$B$2:$I$1995,8, FALSE)</f>
        <v>146</v>
      </c>
    </row>
    <row r="1761" spans="1:17" x14ac:dyDescent="0.25">
      <c r="A1761" s="230" t="s">
        <v>7013</v>
      </c>
      <c r="B1761" s="230">
        <v>304</v>
      </c>
      <c r="C1761" s="230" t="s">
        <v>5854</v>
      </c>
      <c r="D1761" s="230">
        <v>2012.431</v>
      </c>
      <c r="E1761" s="230">
        <v>2005</v>
      </c>
      <c r="F1761" s="230" t="s">
        <v>2021</v>
      </c>
      <c r="G1761" s="230" t="s">
        <v>1090</v>
      </c>
      <c r="H1761" s="230" t="s">
        <v>2022</v>
      </c>
      <c r="I1761" s="230" t="s">
        <v>20</v>
      </c>
      <c r="J1761" s="230" t="s">
        <v>22</v>
      </c>
      <c r="K1761" s="230" t="s">
        <v>52</v>
      </c>
      <c r="L1761" s="230" t="s">
        <v>2022</v>
      </c>
      <c r="M1761" s="230" t="s">
        <v>6204</v>
      </c>
      <c r="N1761" s="230" t="s">
        <v>52</v>
      </c>
      <c r="Q1761" s="230">
        <f>VLOOKUP(M1761,LocID!$B$2:$I$1995,8, FALSE)</f>
        <v>328</v>
      </c>
    </row>
    <row r="1762" spans="1:17" x14ac:dyDescent="0.25">
      <c r="A1762" s="230" t="s">
        <v>7014</v>
      </c>
      <c r="B1762" s="230">
        <v>305</v>
      </c>
      <c r="C1762" s="230" t="s">
        <v>5854</v>
      </c>
      <c r="D1762" s="230">
        <v>2007.0830000000001</v>
      </c>
      <c r="E1762" s="230">
        <v>2007</v>
      </c>
      <c r="F1762" s="230" t="s">
        <v>1669</v>
      </c>
      <c r="G1762" s="230" t="s">
        <v>1670</v>
      </c>
      <c r="H1762" s="230" t="s">
        <v>1670</v>
      </c>
      <c r="I1762" s="230" t="s">
        <v>76</v>
      </c>
      <c r="J1762" s="230" t="s">
        <v>77</v>
      </c>
      <c r="K1762" s="230" t="s">
        <v>26</v>
      </c>
      <c r="L1762" s="230" t="s">
        <v>1670</v>
      </c>
      <c r="M1762" s="230" t="s">
        <v>6144</v>
      </c>
      <c r="N1762" s="230" t="s">
        <v>26</v>
      </c>
      <c r="Q1762" s="230">
        <f>VLOOKUP(M1762,LocID!$B$2:$I$1995,8, FALSE)</f>
        <v>267</v>
      </c>
    </row>
    <row r="1763" spans="1:17" x14ac:dyDescent="0.25">
      <c r="A1763" s="230" t="s">
        <v>7015</v>
      </c>
      <c r="B1763" s="230">
        <v>306</v>
      </c>
      <c r="C1763" s="230" t="s">
        <v>5854</v>
      </c>
      <c r="D1763" s="230">
        <v>2007.0550000000001</v>
      </c>
      <c r="E1763" s="230">
        <v>2007</v>
      </c>
      <c r="F1763" s="230" t="s">
        <v>3626</v>
      </c>
      <c r="G1763" s="230" t="s">
        <v>3627</v>
      </c>
      <c r="H1763" s="230" t="s">
        <v>3628</v>
      </c>
      <c r="I1763" s="230" t="s">
        <v>76</v>
      </c>
      <c r="J1763" s="230" t="s">
        <v>77</v>
      </c>
      <c r="K1763" s="230" t="s">
        <v>52</v>
      </c>
      <c r="L1763" s="230" t="s">
        <v>3628</v>
      </c>
      <c r="M1763" s="230" t="s">
        <v>4527</v>
      </c>
      <c r="N1763" s="230" t="s">
        <v>52</v>
      </c>
      <c r="Q1763" s="230">
        <f>VLOOKUP(M1763,LocID!$B$2:$I$1995,8, FALSE)</f>
        <v>497</v>
      </c>
    </row>
    <row r="1764" spans="1:17" x14ac:dyDescent="0.25">
      <c r="A1764" s="230" t="s">
        <v>7016</v>
      </c>
      <c r="B1764" s="230">
        <v>307</v>
      </c>
      <c r="C1764" s="230" t="s">
        <v>5854</v>
      </c>
      <c r="D1764" s="230">
        <v>2007.3130000000001</v>
      </c>
      <c r="E1764" s="230">
        <v>2007</v>
      </c>
      <c r="F1764" s="230" t="s">
        <v>2182</v>
      </c>
      <c r="G1764" s="230" t="s">
        <v>2183</v>
      </c>
      <c r="H1764" s="230" t="s">
        <v>2184</v>
      </c>
      <c r="I1764" s="230" t="s">
        <v>76</v>
      </c>
      <c r="J1764" s="230" t="s">
        <v>77</v>
      </c>
      <c r="K1764" s="230" t="s">
        <v>52</v>
      </c>
      <c r="L1764" s="230" t="s">
        <v>2184</v>
      </c>
      <c r="M1764" s="230" t="s">
        <v>6231</v>
      </c>
      <c r="N1764" s="230" t="s">
        <v>52</v>
      </c>
      <c r="Q1764" s="230">
        <f>VLOOKUP(M1764,LocID!$B$2:$I$1995,8, FALSE)</f>
        <v>356</v>
      </c>
    </row>
    <row r="1765" spans="1:17" x14ac:dyDescent="0.25">
      <c r="A1765" s="230" t="s">
        <v>7017</v>
      </c>
      <c r="B1765" s="230">
        <v>308</v>
      </c>
      <c r="C1765" s="230" t="s">
        <v>5854</v>
      </c>
      <c r="D1765" s="230">
        <v>2007.431</v>
      </c>
      <c r="E1765" s="230">
        <v>2007</v>
      </c>
      <c r="F1765" s="230" t="s">
        <v>4165</v>
      </c>
      <c r="G1765" s="230" t="s">
        <v>4166</v>
      </c>
      <c r="H1765" s="230" t="s">
        <v>4160</v>
      </c>
      <c r="I1765" s="230" t="s">
        <v>739</v>
      </c>
      <c r="J1765" s="230" t="s">
        <v>740</v>
      </c>
      <c r="K1765" s="230" t="s">
        <v>26</v>
      </c>
      <c r="L1765" s="230" t="s">
        <v>4160</v>
      </c>
      <c r="M1765" s="230" t="s">
        <v>6417</v>
      </c>
      <c r="N1765" s="230" t="s">
        <v>26</v>
      </c>
      <c r="Q1765" s="230">
        <f>VLOOKUP(M1765,LocID!$B$2:$I$1995,8, FALSE)</f>
        <v>571</v>
      </c>
    </row>
    <row r="1766" spans="1:17" x14ac:dyDescent="0.25">
      <c r="A1766" s="230" t="s">
        <v>7018</v>
      </c>
      <c r="B1766" s="230">
        <v>309</v>
      </c>
      <c r="C1766" s="230" t="s">
        <v>5854</v>
      </c>
      <c r="D1766" s="230">
        <v>2007.002</v>
      </c>
      <c r="E1766" s="230">
        <v>2007</v>
      </c>
      <c r="F1766" s="230" t="s">
        <v>4227</v>
      </c>
      <c r="G1766" s="230" t="s">
        <v>4228</v>
      </c>
      <c r="H1766" s="230" t="s">
        <v>4229</v>
      </c>
      <c r="I1766" s="230" t="s">
        <v>122</v>
      </c>
      <c r="J1766" s="230" t="s">
        <v>123</v>
      </c>
      <c r="K1766" s="230" t="s">
        <v>52</v>
      </c>
      <c r="L1766" s="230" t="s">
        <v>4229</v>
      </c>
      <c r="M1766" s="230" t="s">
        <v>6428</v>
      </c>
      <c r="N1766" s="230" t="s">
        <v>52</v>
      </c>
      <c r="Q1766" s="230">
        <f>VLOOKUP(M1766,LocID!$B$2:$I$1995,8, FALSE)</f>
        <v>582</v>
      </c>
    </row>
    <row r="1767" spans="1:17" x14ac:dyDescent="0.25">
      <c r="A1767" s="230" t="s">
        <v>6744</v>
      </c>
      <c r="B1767" s="230">
        <v>31</v>
      </c>
      <c r="C1767" s="230" t="s">
        <v>5854</v>
      </c>
      <c r="D1767" s="230">
        <v>2015.0001999999999</v>
      </c>
      <c r="E1767" s="230" t="s">
        <v>253</v>
      </c>
      <c r="F1767" s="230" t="s">
        <v>2324</v>
      </c>
      <c r="G1767" s="230" t="s">
        <v>697</v>
      </c>
      <c r="H1767" s="230" t="s">
        <v>2273</v>
      </c>
      <c r="I1767" s="230" t="s">
        <v>107</v>
      </c>
      <c r="J1767" s="230" t="s">
        <v>51</v>
      </c>
      <c r="K1767" s="230" t="s">
        <v>23</v>
      </c>
      <c r="L1767" s="230" t="s">
        <v>2273</v>
      </c>
      <c r="M1767" s="230" t="s">
        <v>4516</v>
      </c>
      <c r="N1767" s="230" t="s">
        <v>23</v>
      </c>
      <c r="Q1767" s="230">
        <f>VLOOKUP(M1767,LocID!$B$2:$I$1995,8, FALSE)</f>
        <v>370</v>
      </c>
    </row>
    <row r="1768" spans="1:17" x14ac:dyDescent="0.25">
      <c r="A1768" s="230" t="s">
        <v>7019</v>
      </c>
      <c r="B1768" s="230">
        <v>310</v>
      </c>
      <c r="C1768" s="230" t="s">
        <v>5854</v>
      </c>
      <c r="D1768" s="230">
        <v>2007.355</v>
      </c>
      <c r="E1768" s="230">
        <v>2007</v>
      </c>
      <c r="F1768" s="230" t="s">
        <v>3292</v>
      </c>
      <c r="G1768" s="230" t="s">
        <v>3293</v>
      </c>
      <c r="H1768" s="230" t="s">
        <v>3294</v>
      </c>
      <c r="I1768" s="230" t="s">
        <v>76</v>
      </c>
      <c r="J1768" s="230" t="s">
        <v>77</v>
      </c>
      <c r="K1768" s="230" t="s">
        <v>52</v>
      </c>
      <c r="L1768" s="230" t="s">
        <v>3294</v>
      </c>
      <c r="M1768" s="230" t="s">
        <v>4526</v>
      </c>
      <c r="N1768" s="230" t="s">
        <v>52</v>
      </c>
      <c r="Q1768" s="230">
        <f>VLOOKUP(M1768,LocID!$B$2:$I$1995,8, FALSE)</f>
        <v>489</v>
      </c>
    </row>
    <row r="1769" spans="1:17" x14ac:dyDescent="0.25">
      <c r="A1769" s="230" t="s">
        <v>7020</v>
      </c>
      <c r="B1769" s="230">
        <v>311</v>
      </c>
      <c r="C1769" s="230" t="s">
        <v>5854</v>
      </c>
      <c r="D1769" s="230">
        <v>2007.3679999999999</v>
      </c>
      <c r="E1769" s="230">
        <v>2007</v>
      </c>
      <c r="F1769" s="230" t="s">
        <v>3295</v>
      </c>
      <c r="G1769" s="230" t="s">
        <v>3296</v>
      </c>
      <c r="H1769" s="230" t="s">
        <v>3294</v>
      </c>
      <c r="I1769" s="230" t="s">
        <v>76</v>
      </c>
      <c r="J1769" s="230" t="s">
        <v>77</v>
      </c>
      <c r="K1769" s="230" t="s">
        <v>26</v>
      </c>
      <c r="L1769" s="230" t="s">
        <v>3294</v>
      </c>
      <c r="M1769" s="230" t="s">
        <v>4526</v>
      </c>
      <c r="N1769" s="230" t="s">
        <v>26</v>
      </c>
      <c r="Q1769" s="230">
        <f>VLOOKUP(M1769,LocID!$B$2:$I$1995,8, FALSE)</f>
        <v>489</v>
      </c>
    </row>
    <row r="1770" spans="1:17" x14ac:dyDescent="0.25">
      <c r="A1770" s="230" t="s">
        <v>7021</v>
      </c>
      <c r="B1770" s="230">
        <v>312</v>
      </c>
      <c r="C1770" s="230" t="s">
        <v>5854</v>
      </c>
      <c r="D1770" s="230">
        <v>2006.075</v>
      </c>
      <c r="E1770" s="230">
        <v>2007</v>
      </c>
      <c r="F1770" s="230" t="s">
        <v>4053</v>
      </c>
      <c r="G1770" s="230" t="s">
        <v>4054</v>
      </c>
      <c r="H1770" s="230" t="s">
        <v>4055</v>
      </c>
      <c r="I1770" s="230" t="s">
        <v>192</v>
      </c>
      <c r="J1770" s="230" t="s">
        <v>51</v>
      </c>
      <c r="K1770" s="230" t="s">
        <v>52</v>
      </c>
      <c r="L1770" s="230" t="s">
        <v>4055</v>
      </c>
      <c r="M1770" s="230" t="s">
        <v>6393</v>
      </c>
      <c r="N1770" s="230" t="s">
        <v>52</v>
      </c>
      <c r="Q1770" s="230">
        <f>VLOOKUP(M1770,LocID!$B$2:$I$1995,8, FALSE)</f>
        <v>546</v>
      </c>
    </row>
    <row r="1771" spans="1:17" x14ac:dyDescent="0.25">
      <c r="A1771" s="230" t="s">
        <v>7022</v>
      </c>
      <c r="B1771" s="230">
        <v>313</v>
      </c>
      <c r="C1771" s="230" t="s">
        <v>5854</v>
      </c>
      <c r="D1771" s="230">
        <v>2007.425</v>
      </c>
      <c r="E1771" s="230">
        <v>2007</v>
      </c>
      <c r="F1771" s="230" t="s">
        <v>17</v>
      </c>
      <c r="G1771" s="230" t="s">
        <v>18</v>
      </c>
      <c r="H1771" s="230" t="s">
        <v>19</v>
      </c>
      <c r="I1771" s="230" t="s">
        <v>20</v>
      </c>
      <c r="J1771" s="230" t="s">
        <v>22</v>
      </c>
      <c r="K1771" s="230" t="s">
        <v>23</v>
      </c>
      <c r="L1771" s="230" t="s">
        <v>19</v>
      </c>
      <c r="M1771" s="230" t="s">
        <v>5900</v>
      </c>
      <c r="N1771" s="230" t="s">
        <v>23</v>
      </c>
      <c r="Q1771" s="230">
        <f>VLOOKUP(M1771,LocID!$B$2:$I$1995,8, FALSE)</f>
        <v>1</v>
      </c>
    </row>
    <row r="1772" spans="1:17" x14ac:dyDescent="0.25">
      <c r="A1772" s="230" t="s">
        <v>7023</v>
      </c>
      <c r="B1772" s="230">
        <v>314</v>
      </c>
      <c r="C1772" s="230" t="s">
        <v>5854</v>
      </c>
      <c r="D1772" s="230">
        <v>2007.317</v>
      </c>
      <c r="E1772" s="230">
        <v>2007</v>
      </c>
      <c r="F1772" s="230" t="s">
        <v>24</v>
      </c>
      <c r="G1772" s="230" t="s">
        <v>18</v>
      </c>
      <c r="H1772" s="230" t="s">
        <v>19</v>
      </c>
      <c r="I1772" s="230" t="s">
        <v>20</v>
      </c>
      <c r="J1772" s="230" t="s">
        <v>22</v>
      </c>
      <c r="K1772" s="230" t="s">
        <v>23</v>
      </c>
      <c r="L1772" s="230" t="s">
        <v>19</v>
      </c>
      <c r="M1772" s="230" t="s">
        <v>5900</v>
      </c>
      <c r="N1772" s="230" t="s">
        <v>23</v>
      </c>
      <c r="Q1772" s="230">
        <f>VLOOKUP(M1772,LocID!$B$2:$I$1995,8, FALSE)</f>
        <v>1</v>
      </c>
    </row>
    <row r="1773" spans="1:17" x14ac:dyDescent="0.25">
      <c r="A1773" s="230" t="s">
        <v>7024</v>
      </c>
      <c r="B1773" s="230">
        <v>315</v>
      </c>
      <c r="C1773" s="230" t="s">
        <v>5854</v>
      </c>
      <c r="D1773" s="230">
        <v>2007.0070000000001</v>
      </c>
      <c r="E1773" s="230">
        <v>2007</v>
      </c>
      <c r="F1773" s="230" t="s">
        <v>25</v>
      </c>
      <c r="H1773" s="230" t="s">
        <v>19</v>
      </c>
      <c r="I1773" s="230" t="s">
        <v>20</v>
      </c>
      <c r="J1773" s="230" t="s">
        <v>22</v>
      </c>
      <c r="K1773" s="230" t="s">
        <v>26</v>
      </c>
      <c r="L1773" s="230" t="s">
        <v>19</v>
      </c>
      <c r="M1773" s="230" t="s">
        <v>5900</v>
      </c>
      <c r="N1773" s="230" t="s">
        <v>26</v>
      </c>
      <c r="Q1773" s="230">
        <f>VLOOKUP(M1773,LocID!$B$2:$I$1995,8, FALSE)</f>
        <v>1</v>
      </c>
    </row>
    <row r="1774" spans="1:17" x14ac:dyDescent="0.25">
      <c r="A1774" s="230" t="s">
        <v>7025</v>
      </c>
      <c r="B1774" s="230">
        <v>316</v>
      </c>
      <c r="C1774" s="230" t="s">
        <v>5854</v>
      </c>
      <c r="D1774" s="230">
        <v>2007.2080000000001</v>
      </c>
      <c r="E1774" s="230">
        <v>2007</v>
      </c>
      <c r="F1774" s="230" t="s">
        <v>27</v>
      </c>
      <c r="G1774" s="230" t="s">
        <v>28</v>
      </c>
      <c r="H1774" s="230" t="s">
        <v>19</v>
      </c>
      <c r="I1774" s="230" t="s">
        <v>20</v>
      </c>
      <c r="J1774" s="230" t="s">
        <v>22</v>
      </c>
      <c r="K1774" s="230" t="s">
        <v>23</v>
      </c>
      <c r="L1774" s="230" t="s">
        <v>19</v>
      </c>
      <c r="M1774" s="230" t="s">
        <v>5900</v>
      </c>
      <c r="N1774" s="230" t="s">
        <v>23</v>
      </c>
      <c r="Q1774" s="230">
        <f>VLOOKUP(M1774,LocID!$B$2:$I$1995,8, FALSE)</f>
        <v>1</v>
      </c>
    </row>
    <row r="1775" spans="1:17" x14ac:dyDescent="0.25">
      <c r="A1775" s="230" t="s">
        <v>7026</v>
      </c>
      <c r="B1775" s="230">
        <v>317</v>
      </c>
      <c r="C1775" s="230" t="s">
        <v>5854</v>
      </c>
      <c r="D1775" s="230">
        <v>2006.4359999999999</v>
      </c>
      <c r="E1775" s="230">
        <v>2007</v>
      </c>
      <c r="F1775" s="230" t="s">
        <v>2412</v>
      </c>
      <c r="G1775" s="230" t="s">
        <v>2413</v>
      </c>
      <c r="H1775" s="230" t="s">
        <v>2414</v>
      </c>
      <c r="I1775" s="230" t="s">
        <v>76</v>
      </c>
      <c r="J1775" s="230" t="s">
        <v>77</v>
      </c>
      <c r="K1775" s="230" t="s">
        <v>23</v>
      </c>
      <c r="L1775" s="230" t="s">
        <v>2414</v>
      </c>
      <c r="M1775" s="230" t="s">
        <v>4518</v>
      </c>
      <c r="N1775" s="230" t="s">
        <v>23</v>
      </c>
      <c r="Q1775" s="230">
        <f>VLOOKUP(M1775,LocID!$B$2:$I$1995,8, FALSE)</f>
        <v>387</v>
      </c>
    </row>
    <row r="1776" spans="1:17" x14ac:dyDescent="0.25">
      <c r="A1776" s="230" t="s">
        <v>7027</v>
      </c>
      <c r="B1776" s="230">
        <v>318</v>
      </c>
      <c r="C1776" s="230" t="s">
        <v>5854</v>
      </c>
      <c r="D1776" s="230">
        <v>2007.021</v>
      </c>
      <c r="E1776" s="230">
        <v>2007</v>
      </c>
      <c r="F1776" s="230" t="s">
        <v>1097</v>
      </c>
      <c r="G1776" s="230" t="s">
        <v>1098</v>
      </c>
      <c r="H1776" s="230" t="s">
        <v>1099</v>
      </c>
      <c r="I1776" s="230" t="s">
        <v>244</v>
      </c>
      <c r="J1776" s="230" t="s">
        <v>245</v>
      </c>
      <c r="K1776" s="230" t="s">
        <v>26</v>
      </c>
      <c r="L1776" s="230" t="s">
        <v>1099</v>
      </c>
      <c r="M1776" s="230" t="s">
        <v>6039</v>
      </c>
      <c r="N1776" s="230" t="s">
        <v>26</v>
      </c>
      <c r="Q1776" s="230">
        <f>VLOOKUP(M1776,LocID!$B$2:$I$1995,8, FALSE)</f>
        <v>148</v>
      </c>
    </row>
    <row r="1777" spans="1:17" x14ac:dyDescent="0.25">
      <c r="A1777" s="230" t="s">
        <v>7028</v>
      </c>
      <c r="B1777" s="230">
        <v>319</v>
      </c>
      <c r="C1777" s="230" t="s">
        <v>5854</v>
      </c>
      <c r="D1777" s="230">
        <v>2007.0609999999999</v>
      </c>
      <c r="E1777" s="230">
        <v>2007</v>
      </c>
      <c r="F1777" s="230" t="s">
        <v>2415</v>
      </c>
      <c r="G1777" s="230" t="s">
        <v>2416</v>
      </c>
      <c r="H1777" s="230" t="s">
        <v>2414</v>
      </c>
      <c r="I1777" s="230" t="s">
        <v>76</v>
      </c>
      <c r="J1777" s="230" t="s">
        <v>77</v>
      </c>
      <c r="K1777" s="230" t="s">
        <v>98</v>
      </c>
      <c r="L1777" s="230" t="s">
        <v>2414</v>
      </c>
      <c r="M1777" s="230" t="s">
        <v>4518</v>
      </c>
      <c r="N1777" s="230" t="s">
        <v>98</v>
      </c>
      <c r="Q1777" s="230">
        <f>VLOOKUP(M1777,LocID!$B$2:$I$1995,8, FALSE)</f>
        <v>387</v>
      </c>
    </row>
    <row r="1778" spans="1:17" x14ac:dyDescent="0.25">
      <c r="A1778" s="230" t="s">
        <v>6745</v>
      </c>
      <c r="B1778" s="230">
        <v>32</v>
      </c>
      <c r="C1778" s="230" t="s">
        <v>5854</v>
      </c>
      <c r="D1778" s="230">
        <v>2015.0065999999999</v>
      </c>
      <c r="E1778" s="230" t="s">
        <v>253</v>
      </c>
      <c r="F1778" s="230" t="s">
        <v>2886</v>
      </c>
      <c r="G1778" s="230" t="s">
        <v>2846</v>
      </c>
      <c r="H1778" s="230" t="s">
        <v>2823</v>
      </c>
      <c r="I1778" s="230" t="s">
        <v>122</v>
      </c>
      <c r="J1778" s="230" t="s">
        <v>123</v>
      </c>
      <c r="K1778" s="230" t="s">
        <v>98</v>
      </c>
      <c r="L1778" s="230" t="s">
        <v>2823</v>
      </c>
      <c r="M1778" s="230" t="s">
        <v>6295</v>
      </c>
      <c r="N1778" s="230" t="s">
        <v>98</v>
      </c>
      <c r="Q1778" s="230">
        <f>VLOOKUP(M1778,LocID!$B$2:$I$1995,8, FALSE)</f>
        <v>427</v>
      </c>
    </row>
    <row r="1779" spans="1:17" x14ac:dyDescent="0.25">
      <c r="A1779" s="230" t="s">
        <v>7029</v>
      </c>
      <c r="B1779" s="230">
        <v>320</v>
      </c>
      <c r="C1779" s="230" t="s">
        <v>5854</v>
      </c>
      <c r="D1779" s="230">
        <v>2007.1990000000001</v>
      </c>
      <c r="E1779" s="230">
        <v>2007</v>
      </c>
      <c r="F1779" s="230" t="s">
        <v>2417</v>
      </c>
      <c r="G1779" s="230" t="s">
        <v>2416</v>
      </c>
      <c r="H1779" s="230" t="s">
        <v>2414</v>
      </c>
      <c r="I1779" s="230" t="s">
        <v>76</v>
      </c>
      <c r="J1779" s="230" t="s">
        <v>77</v>
      </c>
      <c r="K1779" s="230" t="s">
        <v>98</v>
      </c>
      <c r="L1779" s="230" t="s">
        <v>2414</v>
      </c>
      <c r="M1779" s="230" t="s">
        <v>4518</v>
      </c>
      <c r="N1779" s="230" t="s">
        <v>98</v>
      </c>
      <c r="Q1779" s="230">
        <f>VLOOKUP(M1779,LocID!$B$2:$I$1995,8, FALSE)</f>
        <v>387</v>
      </c>
    </row>
    <row r="1780" spans="1:17" x14ac:dyDescent="0.25">
      <c r="A1780" s="230" t="s">
        <v>7030</v>
      </c>
      <c r="B1780" s="230">
        <v>321</v>
      </c>
      <c r="C1780" s="230" t="s">
        <v>5854</v>
      </c>
      <c r="D1780" s="230">
        <v>2007.2149999999999</v>
      </c>
      <c r="E1780" s="230">
        <v>2007</v>
      </c>
      <c r="F1780" s="230" t="s">
        <v>2418</v>
      </c>
      <c r="G1780" s="230" t="s">
        <v>2419</v>
      </c>
      <c r="H1780" s="230" t="s">
        <v>2414</v>
      </c>
      <c r="I1780" s="230" t="s">
        <v>76</v>
      </c>
      <c r="J1780" s="230" t="s">
        <v>77</v>
      </c>
      <c r="K1780" s="230" t="s">
        <v>52</v>
      </c>
      <c r="L1780" s="230" t="s">
        <v>2414</v>
      </c>
      <c r="M1780" s="230" t="s">
        <v>4518</v>
      </c>
      <c r="N1780" s="230" t="s">
        <v>52</v>
      </c>
      <c r="Q1780" s="230">
        <f>VLOOKUP(M1780,LocID!$B$2:$I$1995,8, FALSE)</f>
        <v>387</v>
      </c>
    </row>
    <row r="1781" spans="1:17" x14ac:dyDescent="0.25">
      <c r="A1781" s="230" t="s">
        <v>7031</v>
      </c>
      <c r="B1781" s="230">
        <v>322</v>
      </c>
      <c r="C1781" s="230" t="s">
        <v>5854</v>
      </c>
      <c r="D1781" s="230">
        <v>2007.0260000000001</v>
      </c>
      <c r="E1781" s="230">
        <v>2007</v>
      </c>
      <c r="F1781" s="230" t="s">
        <v>2420</v>
      </c>
      <c r="G1781" s="230" t="s">
        <v>2421</v>
      </c>
      <c r="H1781" s="230" t="s">
        <v>2414</v>
      </c>
      <c r="I1781" s="230" t="s">
        <v>76</v>
      </c>
      <c r="J1781" s="230" t="s">
        <v>77</v>
      </c>
      <c r="K1781" s="230" t="s">
        <v>52</v>
      </c>
      <c r="L1781" s="230" t="s">
        <v>2414</v>
      </c>
      <c r="M1781" s="230" t="s">
        <v>4518</v>
      </c>
      <c r="N1781" s="230" t="s">
        <v>52</v>
      </c>
      <c r="Q1781" s="230">
        <f>VLOOKUP(M1781,LocID!$B$2:$I$1995,8, FALSE)</f>
        <v>387</v>
      </c>
    </row>
    <row r="1782" spans="1:17" x14ac:dyDescent="0.25">
      <c r="A1782" s="230" t="s">
        <v>7032</v>
      </c>
      <c r="B1782" s="230">
        <v>323</v>
      </c>
      <c r="C1782" s="230" t="s">
        <v>5854</v>
      </c>
      <c r="D1782" s="230">
        <v>2007.3920000000001</v>
      </c>
      <c r="E1782" s="230">
        <v>2007</v>
      </c>
      <c r="F1782" s="230" t="s">
        <v>73</v>
      </c>
      <c r="G1782" s="230" t="s">
        <v>74</v>
      </c>
      <c r="H1782" s="230" t="s">
        <v>75</v>
      </c>
      <c r="I1782" s="230" t="s">
        <v>76</v>
      </c>
      <c r="J1782" s="230" t="s">
        <v>77</v>
      </c>
      <c r="K1782" s="230" t="s">
        <v>26</v>
      </c>
      <c r="L1782" s="230" t="s">
        <v>75</v>
      </c>
      <c r="M1782" s="230" t="s">
        <v>5903</v>
      </c>
      <c r="N1782" s="230" t="s">
        <v>26</v>
      </c>
      <c r="Q1782" s="230">
        <f>VLOOKUP(M1782,LocID!$B$2:$I$1995,8, FALSE)</f>
        <v>5</v>
      </c>
    </row>
    <row r="1783" spans="1:17" x14ac:dyDescent="0.25">
      <c r="A1783" s="230" t="s">
        <v>7033</v>
      </c>
      <c r="B1783" s="230">
        <v>324</v>
      </c>
      <c r="C1783" s="230" t="s">
        <v>5854</v>
      </c>
      <c r="D1783" s="230">
        <v>2007.3820000000001</v>
      </c>
      <c r="E1783" s="230">
        <v>2007</v>
      </c>
      <c r="F1783" s="230" t="s">
        <v>3753</v>
      </c>
      <c r="G1783" s="230" t="s">
        <v>3754</v>
      </c>
      <c r="H1783" s="230" t="s">
        <v>3750</v>
      </c>
      <c r="I1783" s="230" t="s">
        <v>261</v>
      </c>
      <c r="J1783" s="230" t="s">
        <v>123</v>
      </c>
      <c r="K1783" s="230" t="s">
        <v>23</v>
      </c>
      <c r="L1783" s="230" t="s">
        <v>3750</v>
      </c>
      <c r="M1783" s="230" t="s">
        <v>4530</v>
      </c>
      <c r="N1783" s="230" t="s">
        <v>23</v>
      </c>
      <c r="Q1783" s="230">
        <f>VLOOKUP(M1783,LocID!$B$2:$I$1995,8, FALSE)</f>
        <v>513</v>
      </c>
    </row>
    <row r="1784" spans="1:17" x14ac:dyDescent="0.25">
      <c r="A1784" s="230" t="s">
        <v>7034</v>
      </c>
      <c r="B1784" s="230">
        <v>325</v>
      </c>
      <c r="C1784" s="230" t="s">
        <v>5854</v>
      </c>
      <c r="D1784" s="230">
        <v>2007.2380000000001</v>
      </c>
      <c r="E1784" s="230">
        <v>2007</v>
      </c>
      <c r="F1784" s="230" t="s">
        <v>3578</v>
      </c>
      <c r="G1784" s="230" t="s">
        <v>3535</v>
      </c>
      <c r="H1784" s="230" t="s">
        <v>3579</v>
      </c>
      <c r="I1784" s="230" t="s">
        <v>76</v>
      </c>
      <c r="J1784" s="230" t="s">
        <v>77</v>
      </c>
      <c r="K1784" s="230" t="s">
        <v>26</v>
      </c>
      <c r="L1784" s="230" t="s">
        <v>3579</v>
      </c>
      <c r="M1784" s="230" t="s">
        <v>6351</v>
      </c>
      <c r="N1784" s="230" t="s">
        <v>26</v>
      </c>
      <c r="Q1784" s="230">
        <f>VLOOKUP(M1784,LocID!$B$2:$I$1995,8, FALSE)</f>
        <v>494</v>
      </c>
    </row>
    <row r="1785" spans="1:17" x14ac:dyDescent="0.25">
      <c r="A1785" s="230" t="s">
        <v>7035</v>
      </c>
      <c r="B1785" s="230">
        <v>326</v>
      </c>
      <c r="C1785" s="230" t="s">
        <v>5854</v>
      </c>
      <c r="D1785" s="230">
        <v>2007.1130000000001</v>
      </c>
      <c r="E1785" s="230">
        <v>2007</v>
      </c>
      <c r="F1785" s="230" t="s">
        <v>177</v>
      </c>
      <c r="G1785" s="230" t="s">
        <v>178</v>
      </c>
      <c r="H1785" s="230" t="s">
        <v>179</v>
      </c>
      <c r="I1785" s="230" t="s">
        <v>76</v>
      </c>
      <c r="J1785" s="230" t="s">
        <v>77</v>
      </c>
      <c r="K1785" s="230" t="s">
        <v>26</v>
      </c>
      <c r="L1785" s="230" t="s">
        <v>179</v>
      </c>
      <c r="M1785" s="230" t="s">
        <v>5915</v>
      </c>
      <c r="N1785" s="230" t="s">
        <v>26</v>
      </c>
      <c r="Q1785" s="230">
        <f>VLOOKUP(M1785,LocID!$B$2:$I$1995,8, FALSE)</f>
        <v>18</v>
      </c>
    </row>
    <row r="1786" spans="1:17" x14ac:dyDescent="0.25">
      <c r="A1786" s="230" t="s">
        <v>7036</v>
      </c>
      <c r="B1786" s="230">
        <v>327</v>
      </c>
      <c r="C1786" s="230" t="s">
        <v>5854</v>
      </c>
      <c r="D1786" s="230">
        <v>2007.039</v>
      </c>
      <c r="E1786" s="230">
        <v>2007</v>
      </c>
      <c r="F1786" s="230" t="s">
        <v>180</v>
      </c>
      <c r="G1786" s="230" t="s">
        <v>181</v>
      </c>
      <c r="H1786" s="230" t="s">
        <v>182</v>
      </c>
      <c r="I1786" s="230" t="s">
        <v>183</v>
      </c>
      <c r="J1786" s="230" t="s">
        <v>61</v>
      </c>
      <c r="K1786" s="230" t="s">
        <v>26</v>
      </c>
      <c r="L1786" s="230" t="s">
        <v>182</v>
      </c>
      <c r="M1786" s="230" t="s">
        <v>5916</v>
      </c>
      <c r="N1786" s="230" t="s">
        <v>26</v>
      </c>
      <c r="Q1786" s="230">
        <f>VLOOKUP(M1786,LocID!$B$2:$I$1995,8, FALSE)</f>
        <v>19</v>
      </c>
    </row>
    <row r="1787" spans="1:17" x14ac:dyDescent="0.25">
      <c r="A1787" s="230" t="s">
        <v>7037</v>
      </c>
      <c r="B1787" s="230">
        <v>328</v>
      </c>
      <c r="C1787" s="230" t="s">
        <v>5854</v>
      </c>
      <c r="D1787" s="230">
        <v>2007.1410000000001</v>
      </c>
      <c r="E1787" s="230">
        <v>2007</v>
      </c>
      <c r="F1787" s="230" t="s">
        <v>227</v>
      </c>
      <c r="G1787" s="230" t="s">
        <v>228</v>
      </c>
      <c r="H1787" s="230" t="s">
        <v>214</v>
      </c>
      <c r="I1787" s="230" t="s">
        <v>144</v>
      </c>
      <c r="J1787" s="230" t="s">
        <v>51</v>
      </c>
      <c r="K1787" s="230" t="s">
        <v>23</v>
      </c>
      <c r="L1787" s="230" t="s">
        <v>214</v>
      </c>
      <c r="M1787" s="230" t="s">
        <v>5923</v>
      </c>
      <c r="N1787" s="230" t="s">
        <v>23</v>
      </c>
      <c r="Q1787" s="230">
        <f>VLOOKUP(M1787,LocID!$B$2:$I$1995,8, FALSE)</f>
        <v>25</v>
      </c>
    </row>
    <row r="1788" spans="1:17" x14ac:dyDescent="0.25">
      <c r="A1788" s="230" t="s">
        <v>7038</v>
      </c>
      <c r="B1788" s="230">
        <v>329</v>
      </c>
      <c r="C1788" s="230" t="s">
        <v>5854</v>
      </c>
      <c r="D1788" s="230">
        <v>2007.2270000000001</v>
      </c>
      <c r="E1788" s="230">
        <v>2007</v>
      </c>
      <c r="F1788" s="230" t="s">
        <v>3297</v>
      </c>
      <c r="G1788" s="230" t="s">
        <v>3298</v>
      </c>
      <c r="H1788" s="230" t="s">
        <v>3294</v>
      </c>
      <c r="I1788" s="230" t="s">
        <v>76</v>
      </c>
      <c r="J1788" s="230" t="s">
        <v>77</v>
      </c>
      <c r="K1788" s="230" t="s">
        <v>23</v>
      </c>
      <c r="L1788" s="230" t="s">
        <v>3294</v>
      </c>
      <c r="M1788" s="230" t="s">
        <v>4526</v>
      </c>
      <c r="N1788" s="230" t="s">
        <v>23</v>
      </c>
      <c r="Q1788" s="230">
        <f>VLOOKUP(M1788,LocID!$B$2:$I$1995,8, FALSE)</f>
        <v>489</v>
      </c>
    </row>
    <row r="1789" spans="1:17" x14ac:dyDescent="0.25">
      <c r="A1789" s="230" t="s">
        <v>6746</v>
      </c>
      <c r="B1789" s="230">
        <v>33</v>
      </c>
      <c r="C1789" s="230" t="s">
        <v>5854</v>
      </c>
      <c r="D1789" s="230">
        <v>2015.0099</v>
      </c>
      <c r="E1789" s="230" t="s">
        <v>253</v>
      </c>
      <c r="F1789" s="230" t="s">
        <v>2922</v>
      </c>
      <c r="G1789" s="230" t="s">
        <v>2923</v>
      </c>
      <c r="H1789" s="230" t="s">
        <v>2908</v>
      </c>
      <c r="I1789" s="230" t="s">
        <v>380</v>
      </c>
      <c r="J1789" s="230" t="s">
        <v>51</v>
      </c>
      <c r="K1789" s="230" t="s">
        <v>52</v>
      </c>
      <c r="L1789" s="230" t="s">
        <v>2908</v>
      </c>
      <c r="M1789" s="230" t="s">
        <v>6299</v>
      </c>
      <c r="N1789" s="230" t="s">
        <v>52</v>
      </c>
      <c r="Q1789" s="230">
        <f>VLOOKUP(M1789,LocID!$B$2:$I$1995,8, FALSE)</f>
        <v>431</v>
      </c>
    </row>
    <row r="1790" spans="1:17" x14ac:dyDescent="0.25">
      <c r="A1790" s="230" t="s">
        <v>7039</v>
      </c>
      <c r="B1790" s="230">
        <v>330</v>
      </c>
      <c r="C1790" s="230" t="s">
        <v>5854</v>
      </c>
      <c r="D1790" s="230">
        <v>2007.2360000000001</v>
      </c>
      <c r="E1790" s="230">
        <v>2007</v>
      </c>
      <c r="F1790" s="230" t="s">
        <v>2422</v>
      </c>
      <c r="G1790" s="230" t="s">
        <v>2423</v>
      </c>
      <c r="H1790" s="230" t="s">
        <v>2414</v>
      </c>
      <c r="I1790" s="230" t="s">
        <v>76</v>
      </c>
      <c r="J1790" s="230" t="s">
        <v>77</v>
      </c>
      <c r="K1790" s="230" t="s">
        <v>23</v>
      </c>
      <c r="L1790" s="230" t="s">
        <v>2414</v>
      </c>
      <c r="M1790" s="230" t="s">
        <v>4518</v>
      </c>
      <c r="N1790" s="230" t="s">
        <v>23</v>
      </c>
      <c r="Q1790" s="230">
        <f>VLOOKUP(M1790,LocID!$B$2:$I$1995,8, FALSE)</f>
        <v>387</v>
      </c>
    </row>
    <row r="1791" spans="1:17" x14ac:dyDescent="0.25">
      <c r="A1791" s="230" t="s">
        <v>7040</v>
      </c>
      <c r="B1791" s="230">
        <v>331</v>
      </c>
      <c r="C1791" s="230" t="s">
        <v>5854</v>
      </c>
      <c r="D1791" s="230">
        <v>2006.365</v>
      </c>
      <c r="E1791" s="230">
        <v>2007</v>
      </c>
      <c r="F1791" s="230" t="s">
        <v>2424</v>
      </c>
      <c r="G1791" s="230" t="s">
        <v>2423</v>
      </c>
      <c r="H1791" s="230" t="s">
        <v>2414</v>
      </c>
      <c r="I1791" s="230" t="s">
        <v>76</v>
      </c>
      <c r="J1791" s="230" t="s">
        <v>77</v>
      </c>
      <c r="K1791" s="230" t="s">
        <v>52</v>
      </c>
      <c r="L1791" s="230" t="s">
        <v>2414</v>
      </c>
      <c r="M1791" s="230" t="s">
        <v>4518</v>
      </c>
      <c r="N1791" s="230" t="s">
        <v>52</v>
      </c>
      <c r="Q1791" s="230">
        <f>VLOOKUP(M1791,LocID!$B$2:$I$1995,8, FALSE)</f>
        <v>387</v>
      </c>
    </row>
    <row r="1792" spans="1:17" x14ac:dyDescent="0.25">
      <c r="A1792" s="230" t="s">
        <v>7041</v>
      </c>
      <c r="B1792" s="230">
        <v>332</v>
      </c>
      <c r="C1792" s="230" t="s">
        <v>5854</v>
      </c>
      <c r="D1792" s="230">
        <v>2007.03</v>
      </c>
      <c r="E1792" s="230">
        <v>2007</v>
      </c>
      <c r="F1792" s="230" t="s">
        <v>2425</v>
      </c>
      <c r="H1792" s="230" t="s">
        <v>2414</v>
      </c>
      <c r="I1792" s="230" t="s">
        <v>76</v>
      </c>
      <c r="J1792" s="230" t="s">
        <v>77</v>
      </c>
      <c r="K1792" s="230" t="s">
        <v>23</v>
      </c>
      <c r="L1792" s="230" t="s">
        <v>2414</v>
      </c>
      <c r="M1792" s="230" t="s">
        <v>4518</v>
      </c>
      <c r="N1792" s="230" t="s">
        <v>23</v>
      </c>
      <c r="Q1792" s="230">
        <f>VLOOKUP(M1792,LocID!$B$2:$I$1995,8, FALSE)</f>
        <v>387</v>
      </c>
    </row>
    <row r="1793" spans="1:17" x14ac:dyDescent="0.25">
      <c r="A1793" s="230" t="s">
        <v>7042</v>
      </c>
      <c r="B1793" s="230">
        <v>333</v>
      </c>
      <c r="C1793" s="230" t="s">
        <v>5854</v>
      </c>
      <c r="D1793" s="230">
        <v>2006.491</v>
      </c>
      <c r="E1793" s="230">
        <v>2007</v>
      </c>
      <c r="F1793" s="230" t="s">
        <v>2426</v>
      </c>
      <c r="G1793" s="230" t="s">
        <v>2423</v>
      </c>
      <c r="H1793" s="230" t="s">
        <v>2414</v>
      </c>
      <c r="I1793" s="230" t="s">
        <v>76</v>
      </c>
      <c r="J1793" s="230" t="s">
        <v>77</v>
      </c>
      <c r="K1793" s="230" t="s">
        <v>26</v>
      </c>
      <c r="L1793" s="230" t="s">
        <v>2414</v>
      </c>
      <c r="M1793" s="230" t="s">
        <v>4518</v>
      </c>
      <c r="N1793" s="230" t="s">
        <v>26</v>
      </c>
      <c r="Q1793" s="230">
        <f>VLOOKUP(M1793,LocID!$B$2:$I$1995,8, FALSE)</f>
        <v>387</v>
      </c>
    </row>
    <row r="1794" spans="1:17" x14ac:dyDescent="0.25">
      <c r="A1794" s="230" t="s">
        <v>7043</v>
      </c>
      <c r="B1794" s="230">
        <v>334</v>
      </c>
      <c r="C1794" s="230" t="s">
        <v>5854</v>
      </c>
      <c r="D1794" s="230">
        <v>2007.194</v>
      </c>
      <c r="E1794" s="230">
        <v>2007</v>
      </c>
      <c r="F1794" s="230" t="s">
        <v>2427</v>
      </c>
      <c r="G1794" s="230" t="s">
        <v>2423</v>
      </c>
      <c r="H1794" s="230" t="s">
        <v>2414</v>
      </c>
      <c r="I1794" s="230" t="s">
        <v>76</v>
      </c>
      <c r="J1794" s="230" t="s">
        <v>77</v>
      </c>
      <c r="K1794" s="230" t="s">
        <v>52</v>
      </c>
      <c r="L1794" s="230" t="s">
        <v>2414</v>
      </c>
      <c r="M1794" s="230" t="s">
        <v>4518</v>
      </c>
      <c r="N1794" s="230" t="s">
        <v>52</v>
      </c>
      <c r="Q1794" s="230">
        <f>VLOOKUP(M1794,LocID!$B$2:$I$1995,8, FALSE)</f>
        <v>387</v>
      </c>
    </row>
    <row r="1795" spans="1:17" x14ac:dyDescent="0.25">
      <c r="A1795" s="230" t="s">
        <v>7044</v>
      </c>
      <c r="B1795" s="230">
        <v>335</v>
      </c>
      <c r="C1795" s="230" t="s">
        <v>5854</v>
      </c>
      <c r="D1795" s="230">
        <v>2007.0419999999999</v>
      </c>
      <c r="E1795" s="230">
        <v>2007</v>
      </c>
      <c r="F1795" s="230" t="s">
        <v>2428</v>
      </c>
      <c r="G1795" s="230" t="s">
        <v>2423</v>
      </c>
      <c r="H1795" s="230" t="s">
        <v>2414</v>
      </c>
      <c r="I1795" s="230" t="s">
        <v>76</v>
      </c>
      <c r="J1795" s="230" t="s">
        <v>77</v>
      </c>
      <c r="K1795" s="230" t="s">
        <v>52</v>
      </c>
      <c r="L1795" s="230" t="s">
        <v>2414</v>
      </c>
      <c r="M1795" s="230" t="s">
        <v>4518</v>
      </c>
      <c r="N1795" s="230" t="s">
        <v>52</v>
      </c>
      <c r="Q1795" s="230">
        <f>VLOOKUP(M1795,LocID!$B$2:$I$1995,8, FALSE)</f>
        <v>387</v>
      </c>
    </row>
    <row r="1796" spans="1:17" x14ac:dyDescent="0.25">
      <c r="A1796" s="230" t="s">
        <v>7045</v>
      </c>
      <c r="B1796" s="230">
        <v>336</v>
      </c>
      <c r="C1796" s="230" t="s">
        <v>5854</v>
      </c>
      <c r="D1796" s="230">
        <v>2007.412</v>
      </c>
      <c r="E1796" s="230">
        <v>2007</v>
      </c>
      <c r="F1796" s="230" t="s">
        <v>3584</v>
      </c>
      <c r="G1796" s="230" t="s">
        <v>3585</v>
      </c>
      <c r="H1796" s="230" t="s">
        <v>3586</v>
      </c>
      <c r="I1796" s="230" t="s">
        <v>76</v>
      </c>
      <c r="J1796" s="230" t="s">
        <v>77</v>
      </c>
      <c r="K1796" s="230" t="s">
        <v>26</v>
      </c>
      <c r="L1796" s="230" t="s">
        <v>3586</v>
      </c>
      <c r="M1796" s="230" t="s">
        <v>6352</v>
      </c>
      <c r="N1796" s="230" t="s">
        <v>26</v>
      </c>
      <c r="Q1796" s="230">
        <f>VLOOKUP(M1796,LocID!$B$2:$I$1995,8, FALSE)</f>
        <v>495</v>
      </c>
    </row>
    <row r="1797" spans="1:17" x14ac:dyDescent="0.25">
      <c r="A1797" s="230" t="s">
        <v>7046</v>
      </c>
      <c r="B1797" s="230">
        <v>337</v>
      </c>
      <c r="C1797" s="230" t="s">
        <v>5854</v>
      </c>
      <c r="D1797" s="230">
        <v>2007.069</v>
      </c>
      <c r="E1797" s="230">
        <v>2007</v>
      </c>
      <c r="F1797" s="230" t="s">
        <v>1411</v>
      </c>
      <c r="G1797" s="230" t="s">
        <v>1412</v>
      </c>
      <c r="H1797" s="230" t="s">
        <v>1413</v>
      </c>
      <c r="I1797" s="230" t="s">
        <v>244</v>
      </c>
      <c r="J1797" s="230" t="s">
        <v>245</v>
      </c>
      <c r="K1797" s="230" t="s">
        <v>26</v>
      </c>
      <c r="L1797" s="230" t="s">
        <v>1413</v>
      </c>
      <c r="M1797" s="230" t="s">
        <v>6097</v>
      </c>
      <c r="N1797" s="230" t="s">
        <v>26</v>
      </c>
      <c r="Q1797" s="230">
        <f>VLOOKUP(M1797,LocID!$B$2:$I$1995,8, FALSE)</f>
        <v>215</v>
      </c>
    </row>
    <row r="1798" spans="1:17" x14ac:dyDescent="0.25">
      <c r="A1798" s="230" t="s">
        <v>7047</v>
      </c>
      <c r="B1798" s="230">
        <v>338</v>
      </c>
      <c r="C1798" s="230" t="s">
        <v>5854</v>
      </c>
      <c r="D1798" s="230">
        <v>2007.1769999999999</v>
      </c>
      <c r="E1798" s="230">
        <v>2007</v>
      </c>
      <c r="F1798" s="230" t="s">
        <v>400</v>
      </c>
      <c r="G1798" s="230" t="s">
        <v>401</v>
      </c>
      <c r="H1798" s="230" t="s">
        <v>402</v>
      </c>
      <c r="I1798" s="230" t="s">
        <v>261</v>
      </c>
      <c r="J1798" s="230" t="s">
        <v>123</v>
      </c>
      <c r="K1798" s="230" t="s">
        <v>23</v>
      </c>
      <c r="L1798" s="230" t="s">
        <v>402</v>
      </c>
      <c r="M1798" s="230" t="s">
        <v>5941</v>
      </c>
      <c r="N1798" s="230" t="s">
        <v>23</v>
      </c>
      <c r="Q1798" s="230">
        <f>VLOOKUP(M1798,LocID!$B$2:$I$1995,8, FALSE)</f>
        <v>46</v>
      </c>
    </row>
    <row r="1799" spans="1:17" x14ac:dyDescent="0.25">
      <c r="A1799" s="230" t="s">
        <v>7048</v>
      </c>
      <c r="B1799" s="230">
        <v>339</v>
      </c>
      <c r="C1799" s="230" t="s">
        <v>5854</v>
      </c>
      <c r="D1799" s="230">
        <v>2006.4929999999999</v>
      </c>
      <c r="E1799" s="230">
        <v>2007</v>
      </c>
      <c r="F1799" s="230" t="s">
        <v>403</v>
      </c>
      <c r="G1799" s="230" t="s">
        <v>404</v>
      </c>
      <c r="H1799" s="230" t="s">
        <v>402</v>
      </c>
      <c r="I1799" s="230" t="s">
        <v>261</v>
      </c>
      <c r="J1799" s="230" t="s">
        <v>123</v>
      </c>
      <c r="K1799" s="230" t="s">
        <v>23</v>
      </c>
      <c r="L1799" s="230" t="s">
        <v>402</v>
      </c>
      <c r="M1799" s="230" t="s">
        <v>5941</v>
      </c>
      <c r="N1799" s="230" t="s">
        <v>23</v>
      </c>
      <c r="Q1799" s="230">
        <f>VLOOKUP(M1799,LocID!$B$2:$I$1995,8, FALSE)</f>
        <v>46</v>
      </c>
    </row>
    <row r="1800" spans="1:17" x14ac:dyDescent="0.25">
      <c r="A1800" s="230" t="s">
        <v>6747</v>
      </c>
      <c r="B1800" s="230">
        <v>34</v>
      </c>
      <c r="C1800" s="230" t="s">
        <v>5854</v>
      </c>
      <c r="D1800" s="230">
        <v>2015.0001</v>
      </c>
      <c r="E1800" s="230" t="s">
        <v>253</v>
      </c>
      <c r="F1800" s="230" t="s">
        <v>2325</v>
      </c>
      <c r="G1800" s="230" t="s">
        <v>697</v>
      </c>
      <c r="H1800" s="230" t="s">
        <v>2273</v>
      </c>
      <c r="I1800" s="230" t="s">
        <v>107</v>
      </c>
      <c r="J1800" s="230" t="s">
        <v>51</v>
      </c>
      <c r="K1800" s="230" t="s">
        <v>23</v>
      </c>
      <c r="L1800" s="230" t="s">
        <v>2273</v>
      </c>
      <c r="M1800" s="230" t="s">
        <v>4516</v>
      </c>
      <c r="N1800" s="230" t="s">
        <v>23</v>
      </c>
      <c r="Q1800" s="230">
        <f>VLOOKUP(M1800,LocID!$B$2:$I$1995,8, FALSE)</f>
        <v>370</v>
      </c>
    </row>
    <row r="1801" spans="1:17" x14ac:dyDescent="0.25">
      <c r="A1801" s="230" t="s">
        <v>7049</v>
      </c>
      <c r="B1801" s="230">
        <v>340</v>
      </c>
      <c r="C1801" s="230" t="s">
        <v>5854</v>
      </c>
      <c r="D1801" s="230">
        <v>2007.0909999999999</v>
      </c>
      <c r="E1801" s="230">
        <v>2007</v>
      </c>
      <c r="F1801" s="230" t="s">
        <v>518</v>
      </c>
      <c r="G1801" s="230" t="s">
        <v>519</v>
      </c>
      <c r="H1801" s="230" t="s">
        <v>520</v>
      </c>
      <c r="I1801" s="230" t="s">
        <v>208</v>
      </c>
      <c r="J1801" s="230" t="s">
        <v>61</v>
      </c>
      <c r="K1801" s="230" t="s">
        <v>26</v>
      </c>
      <c r="L1801" s="230" t="s">
        <v>520</v>
      </c>
      <c r="M1801" s="230" t="s">
        <v>5958</v>
      </c>
      <c r="N1801" s="230" t="s">
        <v>26</v>
      </c>
      <c r="Q1801" s="230">
        <f>VLOOKUP(M1801,LocID!$B$2:$I$1995,8, FALSE)</f>
        <v>63</v>
      </c>
    </row>
    <row r="1802" spans="1:17" x14ac:dyDescent="0.25">
      <c r="A1802" s="230" t="s">
        <v>7050</v>
      </c>
      <c r="B1802" s="230">
        <v>341</v>
      </c>
      <c r="C1802" s="230" t="s">
        <v>5854</v>
      </c>
      <c r="D1802" s="230">
        <v>2007.1479999999999</v>
      </c>
      <c r="E1802" s="230">
        <v>2007</v>
      </c>
      <c r="F1802" s="230" t="s">
        <v>1369</v>
      </c>
      <c r="G1802" s="230" t="s">
        <v>1370</v>
      </c>
      <c r="H1802" s="230" t="s">
        <v>1368</v>
      </c>
      <c r="I1802" s="230" t="s">
        <v>76</v>
      </c>
      <c r="J1802" s="230" t="s">
        <v>77</v>
      </c>
      <c r="K1802" s="230" t="s">
        <v>52</v>
      </c>
      <c r="L1802" s="230" t="s">
        <v>1368</v>
      </c>
      <c r="M1802" s="230" t="s">
        <v>4506</v>
      </c>
      <c r="N1802" s="230" t="s">
        <v>52</v>
      </c>
      <c r="Q1802" s="230">
        <f>VLOOKUP(M1802,LocID!$B$2:$I$1995,8, FALSE)</f>
        <v>204</v>
      </c>
    </row>
    <row r="1803" spans="1:17" x14ac:dyDescent="0.25">
      <c r="A1803" s="230" t="s">
        <v>7051</v>
      </c>
      <c r="B1803" s="230">
        <v>342</v>
      </c>
      <c r="C1803" s="230" t="s">
        <v>5854</v>
      </c>
      <c r="D1803" s="230">
        <v>2007.1010000000001</v>
      </c>
      <c r="E1803" s="230">
        <v>2007</v>
      </c>
      <c r="F1803" s="230" t="s">
        <v>1100</v>
      </c>
      <c r="G1803" s="230" t="s">
        <v>1101</v>
      </c>
      <c r="H1803" s="230" t="s">
        <v>1099</v>
      </c>
      <c r="I1803" s="230" t="s">
        <v>244</v>
      </c>
      <c r="J1803" s="230" t="s">
        <v>245</v>
      </c>
      <c r="K1803" s="230" t="s">
        <v>52</v>
      </c>
      <c r="L1803" s="230" t="s">
        <v>1099</v>
      </c>
      <c r="M1803" s="230" t="s">
        <v>6039</v>
      </c>
      <c r="N1803" s="230" t="s">
        <v>52</v>
      </c>
      <c r="Q1803" s="230">
        <f>VLOOKUP(M1803,LocID!$B$2:$I$1995,8, FALSE)</f>
        <v>148</v>
      </c>
    </row>
    <row r="1804" spans="1:17" x14ac:dyDescent="0.25">
      <c r="A1804" s="230" t="s">
        <v>7052</v>
      </c>
      <c r="B1804" s="230">
        <v>343</v>
      </c>
      <c r="C1804" s="230" t="s">
        <v>5854</v>
      </c>
      <c r="D1804" s="230">
        <v>2007.396</v>
      </c>
      <c r="E1804" s="230">
        <v>2007</v>
      </c>
      <c r="F1804" s="230" t="s">
        <v>195</v>
      </c>
      <c r="G1804" s="230" t="s">
        <v>196</v>
      </c>
      <c r="H1804" s="230" t="s">
        <v>197</v>
      </c>
      <c r="I1804" s="230" t="s">
        <v>198</v>
      </c>
      <c r="J1804" s="230" t="s">
        <v>61</v>
      </c>
      <c r="K1804" s="230" t="s">
        <v>52</v>
      </c>
      <c r="L1804" s="230" t="s">
        <v>197</v>
      </c>
      <c r="M1804" s="230" t="s">
        <v>5918</v>
      </c>
      <c r="N1804" s="230" t="s">
        <v>52</v>
      </c>
      <c r="Q1804" s="230">
        <f>VLOOKUP(M1804,LocID!$B$2:$I$1995,8, FALSE)</f>
        <v>21</v>
      </c>
    </row>
    <row r="1805" spans="1:17" x14ac:dyDescent="0.25">
      <c r="A1805" s="230" t="s">
        <v>7053</v>
      </c>
      <c r="B1805" s="230">
        <v>344</v>
      </c>
      <c r="C1805" s="230" t="s">
        <v>5854</v>
      </c>
      <c r="D1805" s="230">
        <v>2007.1110000000001</v>
      </c>
      <c r="E1805" s="230">
        <v>2007</v>
      </c>
      <c r="F1805" s="230" t="s">
        <v>850</v>
      </c>
      <c r="G1805" s="230" t="s">
        <v>851</v>
      </c>
      <c r="H1805" s="230" t="s">
        <v>852</v>
      </c>
      <c r="I1805" s="230" t="s">
        <v>144</v>
      </c>
      <c r="J1805" s="230" t="s">
        <v>51</v>
      </c>
      <c r="K1805" s="230" t="s">
        <v>52</v>
      </c>
      <c r="L1805" s="230" t="s">
        <v>852</v>
      </c>
      <c r="M1805" s="230" t="s">
        <v>5993</v>
      </c>
      <c r="N1805" s="230" t="s">
        <v>52</v>
      </c>
      <c r="Q1805" s="230">
        <f>VLOOKUP(M1805,LocID!$B$2:$I$1995,8, FALSE)</f>
        <v>101</v>
      </c>
    </row>
    <row r="1806" spans="1:17" x14ac:dyDescent="0.25">
      <c r="A1806" s="230" t="s">
        <v>7054</v>
      </c>
      <c r="B1806" s="230">
        <v>345</v>
      </c>
      <c r="C1806" s="230" t="s">
        <v>5854</v>
      </c>
      <c r="D1806" s="230">
        <v>2007.23</v>
      </c>
      <c r="E1806" s="230">
        <v>2007</v>
      </c>
      <c r="F1806" s="230" t="s">
        <v>875</v>
      </c>
      <c r="G1806" s="230" t="s">
        <v>876</v>
      </c>
      <c r="H1806" s="230" t="s">
        <v>877</v>
      </c>
      <c r="I1806" s="230" t="s">
        <v>208</v>
      </c>
      <c r="J1806" s="230" t="s">
        <v>61</v>
      </c>
      <c r="K1806" s="230" t="s">
        <v>26</v>
      </c>
      <c r="L1806" s="230" t="s">
        <v>877</v>
      </c>
      <c r="M1806" s="230" t="s">
        <v>5997</v>
      </c>
      <c r="N1806" s="230" t="s">
        <v>26</v>
      </c>
      <c r="Q1806" s="230">
        <f>VLOOKUP(M1806,LocID!$B$2:$I$1995,8, FALSE)</f>
        <v>105</v>
      </c>
    </row>
    <row r="1807" spans="1:17" x14ac:dyDescent="0.25">
      <c r="A1807" s="230" t="s">
        <v>7055</v>
      </c>
      <c r="B1807" s="230">
        <v>346</v>
      </c>
      <c r="C1807" s="230" t="s">
        <v>5854</v>
      </c>
      <c r="D1807" s="230">
        <v>2007.41</v>
      </c>
      <c r="E1807" s="230">
        <v>2007</v>
      </c>
      <c r="F1807" s="230" t="s">
        <v>4237</v>
      </c>
      <c r="G1807" s="230" t="s">
        <v>4238</v>
      </c>
      <c r="H1807" s="230" t="s">
        <v>2997</v>
      </c>
      <c r="I1807" s="230" t="s">
        <v>2996</v>
      </c>
      <c r="J1807" s="230" t="s">
        <v>51</v>
      </c>
      <c r="K1807" s="230" t="s">
        <v>26</v>
      </c>
      <c r="L1807" s="230" t="s">
        <v>2997</v>
      </c>
      <c r="M1807" s="230" t="s">
        <v>4536</v>
      </c>
      <c r="N1807" s="230" t="s">
        <v>26</v>
      </c>
      <c r="Q1807" s="230">
        <f>VLOOKUP(M1807,LocID!$B$2:$I$1995,8, FALSE)</f>
        <v>447</v>
      </c>
    </row>
    <row r="1808" spans="1:17" x14ac:dyDescent="0.25">
      <c r="A1808" s="230" t="s">
        <v>7056</v>
      </c>
      <c r="B1808" s="230">
        <v>347</v>
      </c>
      <c r="C1808" s="230" t="s">
        <v>5854</v>
      </c>
      <c r="D1808" s="230">
        <v>2007.162</v>
      </c>
      <c r="E1808" s="230">
        <v>2007</v>
      </c>
      <c r="F1808" s="230" t="s">
        <v>1192</v>
      </c>
      <c r="G1808" s="230" t="s">
        <v>1193</v>
      </c>
      <c r="H1808" s="230" t="s">
        <v>1194</v>
      </c>
      <c r="I1808" s="230" t="s">
        <v>76</v>
      </c>
      <c r="J1808" s="230" t="s">
        <v>77</v>
      </c>
      <c r="K1808" s="230" t="s">
        <v>52</v>
      </c>
      <c r="L1808" s="230" t="s">
        <v>1194</v>
      </c>
      <c r="M1808" s="230" t="s">
        <v>4504</v>
      </c>
      <c r="N1808" s="230" t="s">
        <v>52</v>
      </c>
      <c r="Q1808" s="230">
        <f>VLOOKUP(M1808,LocID!$B$2:$I$1995,8, FALSE)</f>
        <v>167</v>
      </c>
    </row>
    <row r="1809" spans="1:17" x14ac:dyDescent="0.25">
      <c r="A1809" s="230" t="s">
        <v>7057</v>
      </c>
      <c r="B1809" s="230">
        <v>348</v>
      </c>
      <c r="C1809" s="230" t="s">
        <v>5854</v>
      </c>
      <c r="D1809" s="230">
        <v>2007.2260000000001</v>
      </c>
      <c r="E1809" s="230">
        <v>2007</v>
      </c>
      <c r="F1809" s="230" t="s">
        <v>1788</v>
      </c>
      <c r="G1809" s="230" t="s">
        <v>1789</v>
      </c>
      <c r="H1809" s="230" t="s">
        <v>1790</v>
      </c>
      <c r="I1809" s="230" t="s">
        <v>76</v>
      </c>
      <c r="J1809" s="230" t="s">
        <v>77</v>
      </c>
      <c r="K1809" s="230" t="s">
        <v>52</v>
      </c>
      <c r="L1809" s="230" t="s">
        <v>1790</v>
      </c>
      <c r="M1809" s="230" t="s">
        <v>6170</v>
      </c>
      <c r="N1809" s="230" t="s">
        <v>52</v>
      </c>
      <c r="Q1809" s="230">
        <f>VLOOKUP(M1809,LocID!$B$2:$I$1995,8, FALSE)</f>
        <v>293</v>
      </c>
    </row>
    <row r="1810" spans="1:17" x14ac:dyDescent="0.25">
      <c r="A1810" s="230" t="s">
        <v>7058</v>
      </c>
      <c r="B1810" s="230">
        <v>349</v>
      </c>
      <c r="C1810" s="230" t="s">
        <v>5854</v>
      </c>
      <c r="D1810" s="230">
        <v>2007.079</v>
      </c>
      <c r="E1810" s="230">
        <v>2007</v>
      </c>
      <c r="F1810" s="230" t="s">
        <v>2942</v>
      </c>
      <c r="G1810" s="230" t="s">
        <v>2943</v>
      </c>
      <c r="H1810" s="230" t="s">
        <v>2944</v>
      </c>
      <c r="I1810" s="230" t="s">
        <v>250</v>
      </c>
      <c r="J1810" s="230" t="s">
        <v>161</v>
      </c>
      <c r="K1810" s="230" t="s">
        <v>26</v>
      </c>
      <c r="L1810" s="230" t="s">
        <v>2944</v>
      </c>
      <c r="M1810" s="230" t="s">
        <v>4520</v>
      </c>
      <c r="N1810" s="230" t="s">
        <v>26</v>
      </c>
      <c r="Q1810" s="230">
        <f>VLOOKUP(M1810,LocID!$B$2:$I$1995,8, FALSE)</f>
        <v>438</v>
      </c>
    </row>
    <row r="1811" spans="1:17" x14ac:dyDescent="0.25">
      <c r="A1811" s="230" t="s">
        <v>6748</v>
      </c>
      <c r="B1811" s="230">
        <v>35</v>
      </c>
      <c r="C1811" s="230" t="s">
        <v>5854</v>
      </c>
      <c r="D1811" s="230">
        <v>2015.0048999999999</v>
      </c>
      <c r="E1811" s="230" t="s">
        <v>253</v>
      </c>
      <c r="F1811" s="230" t="s">
        <v>3503</v>
      </c>
      <c r="G1811" s="230" t="s">
        <v>3504</v>
      </c>
      <c r="H1811" s="230" t="s">
        <v>3294</v>
      </c>
      <c r="I1811" s="230" t="s">
        <v>76</v>
      </c>
      <c r="J1811" s="230" t="s">
        <v>77</v>
      </c>
      <c r="K1811" s="230" t="s">
        <v>26</v>
      </c>
      <c r="L1811" s="230" t="s">
        <v>3294</v>
      </c>
      <c r="M1811" s="230" t="s">
        <v>4526</v>
      </c>
      <c r="N1811" s="230" t="s">
        <v>26</v>
      </c>
      <c r="Q1811" s="230">
        <f>VLOOKUP(M1811,LocID!$B$2:$I$1995,8, FALSE)</f>
        <v>489</v>
      </c>
    </row>
    <row r="1812" spans="1:17" x14ac:dyDescent="0.25">
      <c r="A1812" s="230" t="s">
        <v>7059</v>
      </c>
      <c r="B1812" s="230">
        <v>350</v>
      </c>
      <c r="C1812" s="230" t="s">
        <v>5854</v>
      </c>
      <c r="D1812" s="230">
        <v>2007.1959999999999</v>
      </c>
      <c r="E1812" s="230">
        <v>2007</v>
      </c>
      <c r="F1812" s="230" t="s">
        <v>4239</v>
      </c>
      <c r="G1812" s="230" t="s">
        <v>4240</v>
      </c>
      <c r="H1812" s="230" t="s">
        <v>2997</v>
      </c>
      <c r="I1812" s="230" t="s">
        <v>2996</v>
      </c>
      <c r="J1812" s="230" t="s">
        <v>51</v>
      </c>
      <c r="K1812" s="230" t="s">
        <v>26</v>
      </c>
      <c r="L1812" s="230" t="s">
        <v>2997</v>
      </c>
      <c r="M1812" s="230" t="s">
        <v>4536</v>
      </c>
      <c r="N1812" s="230" t="s">
        <v>26</v>
      </c>
      <c r="Q1812" s="230">
        <f>VLOOKUP(M1812,LocID!$B$2:$I$1995,8, FALSE)</f>
        <v>447</v>
      </c>
    </row>
    <row r="1813" spans="1:17" x14ac:dyDescent="0.25">
      <c r="A1813" s="230" t="s">
        <v>7060</v>
      </c>
      <c r="B1813" s="230">
        <v>351</v>
      </c>
      <c r="C1813" s="230" t="s">
        <v>5854</v>
      </c>
      <c r="D1813" s="230">
        <v>2007.0650000000001</v>
      </c>
      <c r="E1813" s="230">
        <v>2007</v>
      </c>
      <c r="F1813" s="230" t="s">
        <v>4241</v>
      </c>
      <c r="G1813" s="230" t="s">
        <v>2646</v>
      </c>
      <c r="H1813" s="230" t="s">
        <v>2997</v>
      </c>
      <c r="I1813" s="230" t="s">
        <v>2996</v>
      </c>
      <c r="J1813" s="230" t="s">
        <v>51</v>
      </c>
      <c r="K1813" s="230" t="s">
        <v>52</v>
      </c>
      <c r="L1813" s="230" t="s">
        <v>2997</v>
      </c>
      <c r="M1813" s="230" t="s">
        <v>4536</v>
      </c>
      <c r="N1813" s="230" t="s">
        <v>52</v>
      </c>
      <c r="Q1813" s="230">
        <f>VLOOKUP(M1813,LocID!$B$2:$I$1995,8, FALSE)</f>
        <v>447</v>
      </c>
    </row>
    <row r="1814" spans="1:17" x14ac:dyDescent="0.25">
      <c r="A1814" s="230" t="s">
        <v>7061</v>
      </c>
      <c r="B1814" s="230">
        <v>352</v>
      </c>
      <c r="C1814" s="230" t="s">
        <v>5854</v>
      </c>
      <c r="D1814" s="230">
        <v>2006.4829999999999</v>
      </c>
      <c r="E1814" s="230">
        <v>2007</v>
      </c>
      <c r="F1814" s="230" t="s">
        <v>352</v>
      </c>
      <c r="G1814" s="230" t="s">
        <v>353</v>
      </c>
      <c r="H1814" s="230" t="s">
        <v>354</v>
      </c>
      <c r="I1814" s="230" t="s">
        <v>76</v>
      </c>
      <c r="J1814" s="230" t="s">
        <v>77</v>
      </c>
      <c r="K1814" s="230" t="s">
        <v>98</v>
      </c>
      <c r="L1814" s="230" t="s">
        <v>354</v>
      </c>
      <c r="M1814" s="230" t="s">
        <v>5935</v>
      </c>
      <c r="N1814" s="230" t="s">
        <v>98</v>
      </c>
      <c r="Q1814" s="230">
        <f>VLOOKUP(M1814,LocID!$B$2:$I$1995,8, FALSE)</f>
        <v>39</v>
      </c>
    </row>
    <row r="1815" spans="1:17" x14ac:dyDescent="0.25">
      <c r="A1815" s="230" t="s">
        <v>7062</v>
      </c>
      <c r="B1815" s="230">
        <v>353</v>
      </c>
      <c r="C1815" s="230" t="s">
        <v>5854</v>
      </c>
      <c r="D1815" s="230">
        <v>2007.3230000000001</v>
      </c>
      <c r="E1815" s="230">
        <v>2007</v>
      </c>
      <c r="F1815" s="230" t="s">
        <v>1011</v>
      </c>
      <c r="G1815" s="230" t="s">
        <v>1012</v>
      </c>
      <c r="H1815" s="230" t="s">
        <v>1013</v>
      </c>
      <c r="I1815" s="230" t="s">
        <v>107</v>
      </c>
      <c r="J1815" s="230" t="s">
        <v>51</v>
      </c>
      <c r="K1815" s="230" t="s">
        <v>52</v>
      </c>
      <c r="L1815" s="230" t="s">
        <v>1013</v>
      </c>
      <c r="M1815" s="230" t="s">
        <v>6019</v>
      </c>
      <c r="N1815" s="230" t="s">
        <v>52</v>
      </c>
      <c r="Q1815" s="230">
        <f>VLOOKUP(M1815,LocID!$B$2:$I$1995,8, FALSE)</f>
        <v>127</v>
      </c>
    </row>
    <row r="1816" spans="1:17" x14ac:dyDescent="0.25">
      <c r="A1816" s="230" t="s">
        <v>7063</v>
      </c>
      <c r="B1816" s="230">
        <v>354</v>
      </c>
      <c r="C1816" s="230" t="s">
        <v>5854</v>
      </c>
      <c r="D1816" s="230">
        <v>2007.2739999999999</v>
      </c>
      <c r="E1816" s="230">
        <v>2007</v>
      </c>
      <c r="F1816" s="230" t="s">
        <v>1027</v>
      </c>
      <c r="G1816" s="230" t="s">
        <v>1028</v>
      </c>
      <c r="H1816" s="230" t="s">
        <v>1029</v>
      </c>
      <c r="I1816" s="230" t="s">
        <v>76</v>
      </c>
      <c r="J1816" s="230" t="s">
        <v>77</v>
      </c>
      <c r="K1816" s="230" t="s">
        <v>52</v>
      </c>
      <c r="L1816" s="230" t="s">
        <v>1029</v>
      </c>
      <c r="M1816" s="230" t="s">
        <v>6024</v>
      </c>
      <c r="N1816" s="230" t="s">
        <v>52</v>
      </c>
      <c r="Q1816" s="230">
        <f>VLOOKUP(M1816,LocID!$B$2:$I$1995,8, FALSE)</f>
        <v>132</v>
      </c>
    </row>
    <row r="1817" spans="1:17" x14ac:dyDescent="0.25">
      <c r="A1817" s="230" t="s">
        <v>7064</v>
      </c>
      <c r="B1817" s="230">
        <v>355</v>
      </c>
      <c r="C1817" s="230" t="s">
        <v>5854</v>
      </c>
      <c r="D1817" s="230">
        <v>2007.4010000000001</v>
      </c>
      <c r="E1817" s="230">
        <v>2007</v>
      </c>
      <c r="F1817" s="230" t="s">
        <v>1036</v>
      </c>
      <c r="G1817" s="230" t="s">
        <v>1037</v>
      </c>
      <c r="H1817" s="230" t="s">
        <v>1038</v>
      </c>
      <c r="I1817" s="230" t="s">
        <v>76</v>
      </c>
      <c r="J1817" s="230" t="s">
        <v>77</v>
      </c>
      <c r="K1817" s="230" t="s">
        <v>52</v>
      </c>
      <c r="L1817" s="230" t="s">
        <v>1038</v>
      </c>
      <c r="M1817" s="230" t="s">
        <v>6025</v>
      </c>
      <c r="N1817" s="230" t="s">
        <v>52</v>
      </c>
      <c r="Q1817" s="230">
        <f>VLOOKUP(M1817,LocID!$B$2:$I$1995,8, FALSE)</f>
        <v>133</v>
      </c>
    </row>
    <row r="1818" spans="1:17" x14ac:dyDescent="0.25">
      <c r="A1818" s="230" t="s">
        <v>7065</v>
      </c>
      <c r="B1818" s="230">
        <v>356</v>
      </c>
      <c r="C1818" s="230" t="s">
        <v>5854</v>
      </c>
      <c r="D1818" s="230">
        <v>2006.3409999999999</v>
      </c>
      <c r="E1818" s="230">
        <v>2007</v>
      </c>
      <c r="F1818" s="230" t="s">
        <v>4242</v>
      </c>
      <c r="G1818" s="230" t="s">
        <v>4243</v>
      </c>
      <c r="H1818" s="230" t="s">
        <v>2997</v>
      </c>
      <c r="I1818" s="230" t="s">
        <v>2996</v>
      </c>
      <c r="J1818" s="230" t="s">
        <v>51</v>
      </c>
      <c r="K1818" s="230" t="s">
        <v>26</v>
      </c>
      <c r="L1818" s="230" t="s">
        <v>2997</v>
      </c>
      <c r="M1818" s="230" t="s">
        <v>4536</v>
      </c>
      <c r="N1818" s="230" t="s">
        <v>26</v>
      </c>
      <c r="Q1818" s="230">
        <f>VLOOKUP(M1818,LocID!$B$2:$I$1995,8, FALSE)</f>
        <v>447</v>
      </c>
    </row>
    <row r="1819" spans="1:17" x14ac:dyDescent="0.25">
      <c r="A1819" s="230" t="s">
        <v>7066</v>
      </c>
      <c r="B1819" s="230">
        <v>357</v>
      </c>
      <c r="C1819" s="230" t="s">
        <v>5854</v>
      </c>
      <c r="D1819" s="230">
        <v>2007.325</v>
      </c>
      <c r="E1819" s="230">
        <v>2007</v>
      </c>
      <c r="F1819" s="230" t="s">
        <v>229</v>
      </c>
      <c r="G1819" s="230" t="s">
        <v>228</v>
      </c>
      <c r="H1819" s="230" t="s">
        <v>214</v>
      </c>
      <c r="I1819" s="230" t="s">
        <v>144</v>
      </c>
      <c r="J1819" s="230" t="s">
        <v>51</v>
      </c>
      <c r="K1819" s="230" t="s">
        <v>23</v>
      </c>
      <c r="L1819" s="230" t="s">
        <v>214</v>
      </c>
      <c r="M1819" s="230" t="s">
        <v>5923</v>
      </c>
      <c r="N1819" s="230" t="s">
        <v>23</v>
      </c>
      <c r="Q1819" s="230">
        <f>VLOOKUP(M1819,LocID!$B$2:$I$1995,8, FALSE)</f>
        <v>25</v>
      </c>
    </row>
    <row r="1820" spans="1:17" x14ac:dyDescent="0.25">
      <c r="A1820" s="230" t="s">
        <v>7067</v>
      </c>
      <c r="B1820" s="230">
        <v>358</v>
      </c>
      <c r="C1820" s="230" t="s">
        <v>5854</v>
      </c>
      <c r="D1820" s="230">
        <v>2007.232</v>
      </c>
      <c r="E1820" s="230">
        <v>2007</v>
      </c>
      <c r="F1820" s="230" t="s">
        <v>2642</v>
      </c>
      <c r="G1820" s="230" t="s">
        <v>2643</v>
      </c>
      <c r="H1820" s="230" t="s">
        <v>2644</v>
      </c>
      <c r="I1820" s="230" t="s">
        <v>261</v>
      </c>
      <c r="J1820" s="230" t="s">
        <v>123</v>
      </c>
      <c r="K1820" s="230" t="s">
        <v>98</v>
      </c>
      <c r="L1820" s="230" t="s">
        <v>2644</v>
      </c>
      <c r="M1820" s="230" t="s">
        <v>6262</v>
      </c>
      <c r="N1820" s="230" t="s">
        <v>98</v>
      </c>
      <c r="Q1820" s="230">
        <f>VLOOKUP(M1820,LocID!$B$2:$I$1995,8, FALSE)</f>
        <v>393</v>
      </c>
    </row>
    <row r="1821" spans="1:17" x14ac:dyDescent="0.25">
      <c r="A1821" s="230" t="s">
        <v>7068</v>
      </c>
      <c r="B1821" s="230">
        <v>359</v>
      </c>
      <c r="C1821" s="230" t="s">
        <v>5854</v>
      </c>
      <c r="D1821" s="230">
        <v>2007.075</v>
      </c>
      <c r="E1821" s="230">
        <v>2007</v>
      </c>
      <c r="F1821" s="230" t="s">
        <v>1214</v>
      </c>
      <c r="G1821" s="230" t="s">
        <v>1215</v>
      </c>
      <c r="H1821" s="230" t="s">
        <v>1216</v>
      </c>
      <c r="I1821" s="230" t="s">
        <v>122</v>
      </c>
      <c r="J1821" s="230" t="s">
        <v>123</v>
      </c>
      <c r="K1821" s="230" t="s">
        <v>52</v>
      </c>
      <c r="L1821" s="230" t="s">
        <v>1216</v>
      </c>
      <c r="M1821" s="230" t="s">
        <v>6059</v>
      </c>
      <c r="N1821" s="230" t="s">
        <v>52</v>
      </c>
      <c r="Q1821" s="230">
        <f>VLOOKUP(M1821,LocID!$B$2:$I$1995,8, FALSE)</f>
        <v>171</v>
      </c>
    </row>
    <row r="1822" spans="1:17" x14ac:dyDescent="0.25">
      <c r="A1822" s="230" t="s">
        <v>6749</v>
      </c>
      <c r="B1822" s="230">
        <v>36</v>
      </c>
      <c r="C1822" s="230" t="s">
        <v>5854</v>
      </c>
      <c r="D1822" s="230">
        <v>2015.0034000000001</v>
      </c>
      <c r="E1822" s="230" t="s">
        <v>253</v>
      </c>
      <c r="F1822" s="230" t="s">
        <v>2270</v>
      </c>
      <c r="G1822" s="230" t="s">
        <v>737</v>
      </c>
      <c r="H1822" s="230" t="s">
        <v>2264</v>
      </c>
      <c r="I1822" s="230" t="s">
        <v>739</v>
      </c>
      <c r="J1822" s="230" t="s">
        <v>740</v>
      </c>
      <c r="K1822" s="230" t="s">
        <v>52</v>
      </c>
      <c r="L1822" s="230" t="s">
        <v>2264</v>
      </c>
      <c r="M1822" s="230" t="s">
        <v>6241</v>
      </c>
      <c r="N1822" s="230" t="s">
        <v>52</v>
      </c>
      <c r="Q1822" s="230">
        <f>VLOOKUP(M1822,LocID!$B$2:$I$1995,8, FALSE)</f>
        <v>369</v>
      </c>
    </row>
    <row r="1823" spans="1:17" x14ac:dyDescent="0.25">
      <c r="A1823" s="230" t="s">
        <v>7069</v>
      </c>
      <c r="B1823" s="230">
        <v>360</v>
      </c>
      <c r="C1823" s="230" t="s">
        <v>5854</v>
      </c>
      <c r="D1823" s="230">
        <v>2007.173</v>
      </c>
      <c r="E1823" s="230">
        <v>2007</v>
      </c>
      <c r="F1823" s="230" t="s">
        <v>1245</v>
      </c>
      <c r="G1823" s="230" t="s">
        <v>1246</v>
      </c>
      <c r="H1823" s="230" t="s">
        <v>1244</v>
      </c>
      <c r="I1823" s="230" t="s">
        <v>144</v>
      </c>
      <c r="J1823" s="230" t="s">
        <v>51</v>
      </c>
      <c r="K1823" s="230" t="s">
        <v>23</v>
      </c>
      <c r="L1823" s="230" t="s">
        <v>1244</v>
      </c>
      <c r="M1823" s="230" t="s">
        <v>6064</v>
      </c>
      <c r="N1823" s="230" t="s">
        <v>23</v>
      </c>
      <c r="Q1823" s="230">
        <f>VLOOKUP(M1823,LocID!$B$2:$I$1995,8, FALSE)</f>
        <v>176</v>
      </c>
    </row>
    <row r="1824" spans="1:17" x14ac:dyDescent="0.25">
      <c r="A1824" s="230" t="s">
        <v>7070</v>
      </c>
      <c r="B1824" s="230">
        <v>361</v>
      </c>
      <c r="C1824" s="230" t="s">
        <v>5854</v>
      </c>
      <c r="D1824" s="230">
        <v>2007.3989999999999</v>
      </c>
      <c r="E1824" s="230">
        <v>2007</v>
      </c>
      <c r="F1824" s="230" t="s">
        <v>1252</v>
      </c>
      <c r="G1824" s="230" t="s">
        <v>1253</v>
      </c>
      <c r="H1824" s="230" t="s">
        <v>1254</v>
      </c>
      <c r="I1824" s="230" t="s">
        <v>76</v>
      </c>
      <c r="J1824" s="230" t="s">
        <v>77</v>
      </c>
      <c r="K1824" s="230" t="s">
        <v>52</v>
      </c>
      <c r="L1824" s="230" t="s">
        <v>1254</v>
      </c>
      <c r="M1824" s="230" t="s">
        <v>6065</v>
      </c>
      <c r="N1824" s="230" t="s">
        <v>52</v>
      </c>
      <c r="Q1824" s="230">
        <f>VLOOKUP(M1824,LocID!$B$2:$I$1995,8, FALSE)</f>
        <v>177</v>
      </c>
    </row>
    <row r="1825" spans="1:17" x14ac:dyDescent="0.25">
      <c r="A1825" s="230" t="s">
        <v>7071</v>
      </c>
      <c r="B1825" s="230">
        <v>362</v>
      </c>
      <c r="C1825" s="230" t="s">
        <v>5854</v>
      </c>
      <c r="D1825" s="230">
        <v>2007.3510000000001</v>
      </c>
      <c r="E1825" s="230">
        <v>2007</v>
      </c>
      <c r="F1825" s="230" t="s">
        <v>4135</v>
      </c>
      <c r="G1825" s="230" t="s">
        <v>4136</v>
      </c>
      <c r="H1825" s="230" t="s">
        <v>4137</v>
      </c>
      <c r="I1825" s="230" t="s">
        <v>261</v>
      </c>
      <c r="J1825" s="230" t="s">
        <v>123</v>
      </c>
      <c r="K1825" s="230" t="s">
        <v>52</v>
      </c>
      <c r="L1825" s="230" t="s">
        <v>4137</v>
      </c>
      <c r="M1825" s="230" t="s">
        <v>6413</v>
      </c>
      <c r="N1825" s="230" t="s">
        <v>52</v>
      </c>
      <c r="Q1825" s="230">
        <f>VLOOKUP(M1825,LocID!$B$2:$I$1995,8, FALSE)</f>
        <v>567</v>
      </c>
    </row>
    <row r="1826" spans="1:17" x14ac:dyDescent="0.25">
      <c r="A1826" s="230" t="s">
        <v>7072</v>
      </c>
      <c r="B1826" s="230">
        <v>363</v>
      </c>
      <c r="C1826" s="230" t="s">
        <v>5854</v>
      </c>
      <c r="D1826" s="230">
        <v>2007.2719999999999</v>
      </c>
      <c r="E1826" s="230">
        <v>2007</v>
      </c>
      <c r="F1826" s="230" t="s">
        <v>3299</v>
      </c>
      <c r="G1826" s="230" t="s">
        <v>3300</v>
      </c>
      <c r="H1826" s="230" t="s">
        <v>3294</v>
      </c>
      <c r="I1826" s="230" t="s">
        <v>76</v>
      </c>
      <c r="J1826" s="230" t="s">
        <v>77</v>
      </c>
      <c r="K1826" s="230" t="s">
        <v>23</v>
      </c>
      <c r="L1826" s="230" t="s">
        <v>3294</v>
      </c>
      <c r="M1826" s="230" t="s">
        <v>4526</v>
      </c>
      <c r="N1826" s="230" t="s">
        <v>23</v>
      </c>
      <c r="Q1826" s="230">
        <f>VLOOKUP(M1826,LocID!$B$2:$I$1995,8, FALSE)</f>
        <v>489</v>
      </c>
    </row>
    <row r="1827" spans="1:17" x14ac:dyDescent="0.25">
      <c r="A1827" s="230" t="s">
        <v>7073</v>
      </c>
      <c r="B1827" s="230">
        <v>364</v>
      </c>
      <c r="C1827" s="230" t="s">
        <v>5854</v>
      </c>
      <c r="D1827" s="230">
        <v>2007.4259999999999</v>
      </c>
      <c r="E1827" s="230">
        <v>2007</v>
      </c>
      <c r="F1827" s="230" t="s">
        <v>962</v>
      </c>
      <c r="G1827" s="230" t="s">
        <v>963</v>
      </c>
      <c r="H1827" s="230" t="s">
        <v>964</v>
      </c>
      <c r="I1827" s="230" t="s">
        <v>244</v>
      </c>
      <c r="J1827" s="230" t="s">
        <v>245</v>
      </c>
      <c r="K1827" s="230" t="s">
        <v>52</v>
      </c>
      <c r="L1827" s="230" t="s">
        <v>964</v>
      </c>
      <c r="M1827" s="230" t="s">
        <v>6009</v>
      </c>
      <c r="N1827" s="230" t="s">
        <v>52</v>
      </c>
      <c r="Q1827" s="230">
        <f>VLOOKUP(M1827,LocID!$B$2:$I$1995,8, FALSE)</f>
        <v>117</v>
      </c>
    </row>
    <row r="1828" spans="1:17" x14ac:dyDescent="0.25">
      <c r="A1828" s="230" t="s">
        <v>7074</v>
      </c>
      <c r="B1828" s="230">
        <v>365</v>
      </c>
      <c r="C1828" s="230" t="s">
        <v>5854</v>
      </c>
      <c r="D1828" s="230">
        <v>2006.461</v>
      </c>
      <c r="E1828" s="230">
        <v>2007</v>
      </c>
      <c r="F1828" s="230" t="s">
        <v>3301</v>
      </c>
      <c r="G1828" s="230" t="s">
        <v>3302</v>
      </c>
      <c r="H1828" s="230" t="s">
        <v>3303</v>
      </c>
      <c r="I1828" s="230" t="s">
        <v>76</v>
      </c>
      <c r="J1828" s="230" t="s">
        <v>77</v>
      </c>
      <c r="K1828" s="230" t="s">
        <v>52</v>
      </c>
      <c r="L1828" s="230" t="s">
        <v>3303</v>
      </c>
      <c r="M1828" s="230" t="s">
        <v>6346</v>
      </c>
      <c r="N1828" s="230" t="s">
        <v>52</v>
      </c>
      <c r="Q1828" s="230">
        <f>VLOOKUP(M1828,LocID!$B$2:$I$1995,8, FALSE)</f>
        <v>489</v>
      </c>
    </row>
    <row r="1829" spans="1:17" x14ac:dyDescent="0.25">
      <c r="A1829" s="230" t="s">
        <v>7075</v>
      </c>
      <c r="B1829" s="230">
        <v>366</v>
      </c>
      <c r="C1829" s="230" t="s">
        <v>5854</v>
      </c>
      <c r="D1829" s="230">
        <v>2007.277</v>
      </c>
      <c r="E1829" s="230">
        <v>2007</v>
      </c>
      <c r="F1829" s="230" t="s">
        <v>3304</v>
      </c>
      <c r="G1829" s="230" t="s">
        <v>3305</v>
      </c>
      <c r="H1829" s="230" t="s">
        <v>3294</v>
      </c>
      <c r="I1829" s="230" t="s">
        <v>76</v>
      </c>
      <c r="J1829" s="230" t="s">
        <v>77</v>
      </c>
      <c r="K1829" s="230" t="s">
        <v>52</v>
      </c>
      <c r="L1829" s="230" t="s">
        <v>3294</v>
      </c>
      <c r="M1829" s="230" t="s">
        <v>4526</v>
      </c>
      <c r="N1829" s="230" t="s">
        <v>52</v>
      </c>
      <c r="Q1829" s="230">
        <f>VLOOKUP(M1829,LocID!$B$2:$I$1995,8, FALSE)</f>
        <v>489</v>
      </c>
    </row>
    <row r="1830" spans="1:17" x14ac:dyDescent="0.25">
      <c r="A1830" s="230" t="s">
        <v>7076</v>
      </c>
      <c r="B1830" s="230">
        <v>367</v>
      </c>
      <c r="C1830" s="230" t="s">
        <v>5854</v>
      </c>
      <c r="D1830" s="230">
        <v>2006.4659999999999</v>
      </c>
      <c r="E1830" s="230">
        <v>2007</v>
      </c>
      <c r="F1830" s="230" t="s">
        <v>1359</v>
      </c>
      <c r="G1830" s="230" t="s">
        <v>1360</v>
      </c>
      <c r="H1830" s="230" t="s">
        <v>1361</v>
      </c>
      <c r="I1830" s="230" t="s">
        <v>76</v>
      </c>
      <c r="J1830" s="230" t="s">
        <v>77</v>
      </c>
      <c r="K1830" s="230" t="s">
        <v>26</v>
      </c>
      <c r="L1830" s="230" t="s">
        <v>1361</v>
      </c>
      <c r="M1830" s="230" t="s">
        <v>6086</v>
      </c>
      <c r="N1830" s="230" t="s">
        <v>26</v>
      </c>
      <c r="Q1830" s="230">
        <f>VLOOKUP(M1830,LocID!$B$2:$I$1995,8, FALSE)</f>
        <v>201</v>
      </c>
    </row>
    <row r="1831" spans="1:17" x14ac:dyDescent="0.25">
      <c r="A1831" s="230" t="s">
        <v>7077</v>
      </c>
      <c r="B1831" s="230">
        <v>368</v>
      </c>
      <c r="C1831" s="230" t="s">
        <v>5854</v>
      </c>
      <c r="D1831" s="230">
        <v>2006.453</v>
      </c>
      <c r="E1831" s="230">
        <v>2007</v>
      </c>
      <c r="F1831" s="230" t="s">
        <v>2153</v>
      </c>
      <c r="G1831" s="230" t="s">
        <v>2154</v>
      </c>
      <c r="H1831" s="230" t="s">
        <v>2155</v>
      </c>
      <c r="I1831" s="230" t="s">
        <v>76</v>
      </c>
      <c r="J1831" s="230" t="s">
        <v>77</v>
      </c>
      <c r="K1831" s="230" t="s">
        <v>26</v>
      </c>
      <c r="L1831" s="230" t="s">
        <v>2155</v>
      </c>
      <c r="M1831" s="230" t="s">
        <v>6227</v>
      </c>
      <c r="N1831" s="230" t="s">
        <v>26</v>
      </c>
      <c r="Q1831" s="230">
        <f>VLOOKUP(M1831,LocID!$B$2:$I$1995,8, FALSE)</f>
        <v>352</v>
      </c>
    </row>
    <row r="1832" spans="1:17" x14ac:dyDescent="0.25">
      <c r="A1832" s="230" t="s">
        <v>7078</v>
      </c>
      <c r="B1832" s="230">
        <v>369</v>
      </c>
      <c r="C1832" s="230" t="s">
        <v>5854</v>
      </c>
      <c r="D1832" s="230">
        <v>2007.0820000000001</v>
      </c>
      <c r="E1832" s="230">
        <v>2007</v>
      </c>
      <c r="F1832" s="230" t="s">
        <v>2429</v>
      </c>
      <c r="G1832" s="230" t="s">
        <v>445</v>
      </c>
      <c r="H1832" s="230" t="s">
        <v>2414</v>
      </c>
      <c r="I1832" s="230" t="s">
        <v>76</v>
      </c>
      <c r="J1832" s="230" t="s">
        <v>77</v>
      </c>
      <c r="K1832" s="230" t="s">
        <v>23</v>
      </c>
      <c r="L1832" s="230" t="s">
        <v>2414</v>
      </c>
      <c r="M1832" s="230" t="s">
        <v>4518</v>
      </c>
      <c r="N1832" s="230" t="s">
        <v>23</v>
      </c>
      <c r="Q1832" s="230">
        <f>VLOOKUP(M1832,LocID!$B$2:$I$1995,8, FALSE)</f>
        <v>387</v>
      </c>
    </row>
    <row r="1833" spans="1:17" x14ac:dyDescent="0.25">
      <c r="A1833" s="230" t="s">
        <v>6750</v>
      </c>
      <c r="B1833" s="230">
        <v>37</v>
      </c>
      <c r="C1833" s="230" t="s">
        <v>5854</v>
      </c>
      <c r="D1833" s="230">
        <v>2015.0029999999999</v>
      </c>
      <c r="E1833" s="230" t="s">
        <v>253</v>
      </c>
      <c r="F1833" s="230" t="s">
        <v>3194</v>
      </c>
      <c r="G1833" s="230" t="s">
        <v>1018</v>
      </c>
      <c r="H1833" s="230" t="s">
        <v>3174</v>
      </c>
      <c r="I1833" s="230" t="s">
        <v>122</v>
      </c>
      <c r="J1833" s="230" t="s">
        <v>123</v>
      </c>
      <c r="K1833" s="230" t="s">
        <v>72</v>
      </c>
      <c r="L1833" s="230" t="s">
        <v>3174</v>
      </c>
      <c r="M1833" s="230" t="s">
        <v>4525</v>
      </c>
      <c r="N1833" s="230" t="s">
        <v>3934</v>
      </c>
      <c r="O1833" s="230">
        <v>2</v>
      </c>
      <c r="Q1833" s="230">
        <f>VLOOKUP(M1833,LocID!$B$2:$I$1995,8, FALSE)</f>
        <v>477</v>
      </c>
    </row>
    <row r="1834" spans="1:17" x14ac:dyDescent="0.25">
      <c r="A1834" s="230" t="s">
        <v>6750</v>
      </c>
      <c r="B1834" s="230">
        <v>37</v>
      </c>
      <c r="C1834" s="230" t="s">
        <v>5854</v>
      </c>
      <c r="D1834" s="230">
        <v>2015.0029999999999</v>
      </c>
      <c r="E1834" s="230" t="s">
        <v>253</v>
      </c>
      <c r="F1834" s="230" t="s">
        <v>3194</v>
      </c>
      <c r="G1834" s="230" t="s">
        <v>1018</v>
      </c>
      <c r="H1834" s="230" t="s">
        <v>3174</v>
      </c>
      <c r="I1834" s="230" t="s">
        <v>122</v>
      </c>
      <c r="J1834" s="230" t="s">
        <v>123</v>
      </c>
      <c r="K1834" s="230" t="s">
        <v>72</v>
      </c>
      <c r="L1834" s="230" t="s">
        <v>3174</v>
      </c>
      <c r="M1834" s="230" t="s">
        <v>4525</v>
      </c>
      <c r="N1834" s="230" t="s">
        <v>23</v>
      </c>
      <c r="O1834" s="230">
        <v>1</v>
      </c>
      <c r="Q1834" s="230">
        <f>VLOOKUP(M1834,LocID!$B$2:$I$1995,8, FALSE)</f>
        <v>477</v>
      </c>
    </row>
    <row r="1835" spans="1:17" x14ac:dyDescent="0.25">
      <c r="A1835" s="230" t="s">
        <v>7079</v>
      </c>
      <c r="B1835" s="230">
        <v>370</v>
      </c>
      <c r="C1835" s="230" t="s">
        <v>5854</v>
      </c>
      <c r="D1835" s="230">
        <v>2007.357</v>
      </c>
      <c r="E1835" s="230">
        <v>2007</v>
      </c>
      <c r="F1835" s="230" t="s">
        <v>1307</v>
      </c>
      <c r="G1835" s="230" t="s">
        <v>1308</v>
      </c>
      <c r="H1835" s="230" t="s">
        <v>1309</v>
      </c>
      <c r="I1835" s="230" t="s">
        <v>144</v>
      </c>
      <c r="J1835" s="230" t="s">
        <v>51</v>
      </c>
      <c r="K1835" s="230" t="s">
        <v>52</v>
      </c>
      <c r="L1835" s="230" t="s">
        <v>1309</v>
      </c>
      <c r="M1835" s="230" t="s">
        <v>6077</v>
      </c>
      <c r="N1835" s="230" t="s">
        <v>52</v>
      </c>
      <c r="Q1835" s="230">
        <f>VLOOKUP(M1835,LocID!$B$2:$I$1995,8, FALSE)</f>
        <v>191</v>
      </c>
    </row>
    <row r="1836" spans="1:17" x14ac:dyDescent="0.25">
      <c r="A1836" s="230" t="s">
        <v>7080</v>
      </c>
      <c r="B1836" s="230">
        <v>371</v>
      </c>
      <c r="C1836" s="230" t="s">
        <v>5854</v>
      </c>
      <c r="D1836" s="230">
        <v>2007.0809999999999</v>
      </c>
      <c r="E1836" s="230">
        <v>2007</v>
      </c>
      <c r="F1836" s="230" t="s">
        <v>3587</v>
      </c>
      <c r="G1836" s="230" t="s">
        <v>3585</v>
      </c>
      <c r="H1836" s="230" t="s">
        <v>3586</v>
      </c>
      <c r="I1836" s="230" t="s">
        <v>76</v>
      </c>
      <c r="J1836" s="230" t="s">
        <v>77</v>
      </c>
      <c r="K1836" s="230" t="s">
        <v>26</v>
      </c>
      <c r="L1836" s="230" t="s">
        <v>3586</v>
      </c>
      <c r="M1836" s="230" t="s">
        <v>6352</v>
      </c>
      <c r="N1836" s="230" t="s">
        <v>26</v>
      </c>
      <c r="Q1836" s="230">
        <f>VLOOKUP(M1836,LocID!$B$2:$I$1995,8, FALSE)</f>
        <v>495</v>
      </c>
    </row>
    <row r="1837" spans="1:17" x14ac:dyDescent="0.25">
      <c r="A1837" s="230" t="s">
        <v>7081</v>
      </c>
      <c r="B1837" s="230">
        <v>372</v>
      </c>
      <c r="C1837" s="230" t="s">
        <v>5854</v>
      </c>
      <c r="D1837" s="230">
        <v>2006.2190000000001</v>
      </c>
      <c r="E1837" s="230">
        <v>2007</v>
      </c>
      <c r="F1837" s="230" t="s">
        <v>1222</v>
      </c>
      <c r="G1837" s="230" t="s">
        <v>1223</v>
      </c>
      <c r="H1837" s="230" t="s">
        <v>1224</v>
      </c>
      <c r="I1837" s="230" t="s">
        <v>76</v>
      </c>
      <c r="J1837" s="230" t="s">
        <v>77</v>
      </c>
      <c r="K1837" s="230" t="s">
        <v>23</v>
      </c>
      <c r="L1837" s="230" t="s">
        <v>1224</v>
      </c>
      <c r="M1837" s="230" t="s">
        <v>6060</v>
      </c>
      <c r="N1837" s="230" t="s">
        <v>23</v>
      </c>
      <c r="Q1837" s="230">
        <f>VLOOKUP(M1837,LocID!$B$2:$I$1995,8, FALSE)</f>
        <v>172</v>
      </c>
    </row>
    <row r="1838" spans="1:17" x14ac:dyDescent="0.25">
      <c r="A1838" s="230" t="s">
        <v>7082</v>
      </c>
      <c r="B1838" s="230">
        <v>373</v>
      </c>
      <c r="C1838" s="230" t="s">
        <v>5854</v>
      </c>
      <c r="D1838" s="230">
        <v>2006.4280000000001</v>
      </c>
      <c r="E1838" s="230">
        <v>2007</v>
      </c>
      <c r="F1838" s="230" t="s">
        <v>1830</v>
      </c>
      <c r="G1838" s="230" t="s">
        <v>1831</v>
      </c>
      <c r="H1838" s="230" t="s">
        <v>1832</v>
      </c>
      <c r="I1838" s="230" t="s">
        <v>76</v>
      </c>
      <c r="J1838" s="230" t="s">
        <v>77</v>
      </c>
      <c r="K1838" s="230" t="s">
        <v>52</v>
      </c>
      <c r="L1838" s="230" t="s">
        <v>1832</v>
      </c>
      <c r="M1838" s="230" t="s">
        <v>4512</v>
      </c>
      <c r="N1838" s="230" t="s">
        <v>52</v>
      </c>
      <c r="Q1838" s="230">
        <f>VLOOKUP(M1838,LocID!$B$2:$I$1995,8, FALSE)</f>
        <v>300</v>
      </c>
    </row>
    <row r="1839" spans="1:17" x14ac:dyDescent="0.25">
      <c r="A1839" s="230" t="s">
        <v>7083</v>
      </c>
      <c r="B1839" s="230">
        <v>374</v>
      </c>
      <c r="C1839" s="230" t="s">
        <v>5854</v>
      </c>
      <c r="D1839" s="230">
        <v>2007.14</v>
      </c>
      <c r="E1839" s="230">
        <v>2007</v>
      </c>
      <c r="F1839" s="230" t="s">
        <v>4208</v>
      </c>
      <c r="G1839" s="230" t="s">
        <v>4209</v>
      </c>
      <c r="H1839" s="230" t="s">
        <v>4210</v>
      </c>
      <c r="I1839" s="230" t="s">
        <v>76</v>
      </c>
      <c r="J1839" s="230" t="s">
        <v>77</v>
      </c>
      <c r="K1839" s="230" t="s">
        <v>98</v>
      </c>
      <c r="L1839" s="230" t="s">
        <v>4210</v>
      </c>
      <c r="M1839" s="230" t="s">
        <v>6424</v>
      </c>
      <c r="N1839" s="230" t="s">
        <v>98</v>
      </c>
      <c r="Q1839" s="230">
        <f>VLOOKUP(M1839,LocID!$B$2:$I$1995,8, FALSE)</f>
        <v>578</v>
      </c>
    </row>
    <row r="1840" spans="1:17" x14ac:dyDescent="0.25">
      <c r="A1840" s="230" t="s">
        <v>7084</v>
      </c>
      <c r="B1840" s="230">
        <v>375</v>
      </c>
      <c r="C1840" s="230" t="s">
        <v>5854</v>
      </c>
      <c r="D1840" s="230">
        <v>2007.4369999999999</v>
      </c>
      <c r="E1840" s="230">
        <v>2007</v>
      </c>
      <c r="F1840" s="230" t="s">
        <v>1225</v>
      </c>
      <c r="G1840" s="230" t="s">
        <v>1226</v>
      </c>
      <c r="H1840" s="230" t="s">
        <v>1224</v>
      </c>
      <c r="I1840" s="230" t="s">
        <v>76</v>
      </c>
      <c r="J1840" s="230" t="s">
        <v>77</v>
      </c>
      <c r="K1840" s="230" t="s">
        <v>23</v>
      </c>
      <c r="L1840" s="230" t="s">
        <v>1224</v>
      </c>
      <c r="M1840" s="230" t="s">
        <v>6060</v>
      </c>
      <c r="N1840" s="230" t="s">
        <v>23</v>
      </c>
      <c r="Q1840" s="230">
        <f>VLOOKUP(M1840,LocID!$B$2:$I$1995,8, FALSE)</f>
        <v>172</v>
      </c>
    </row>
    <row r="1841" spans="1:17" x14ac:dyDescent="0.25">
      <c r="A1841" s="230" t="s">
        <v>7085</v>
      </c>
      <c r="B1841" s="230">
        <v>376</v>
      </c>
      <c r="C1841" s="230" t="s">
        <v>5854</v>
      </c>
      <c r="D1841" s="230">
        <v>2007.1369999999999</v>
      </c>
      <c r="E1841" s="230">
        <v>2007</v>
      </c>
      <c r="F1841" s="230" t="s">
        <v>2430</v>
      </c>
      <c r="G1841" s="230" t="s">
        <v>2431</v>
      </c>
      <c r="H1841" s="230" t="s">
        <v>2414</v>
      </c>
      <c r="I1841" s="230" t="s">
        <v>76</v>
      </c>
      <c r="J1841" s="230" t="s">
        <v>77</v>
      </c>
      <c r="K1841" s="230" t="s">
        <v>23</v>
      </c>
      <c r="L1841" s="230" t="s">
        <v>2414</v>
      </c>
      <c r="M1841" s="230" t="s">
        <v>4518</v>
      </c>
      <c r="N1841" s="230" t="s">
        <v>23</v>
      </c>
      <c r="Q1841" s="230">
        <f>VLOOKUP(M1841,LocID!$B$2:$I$1995,8, FALSE)</f>
        <v>387</v>
      </c>
    </row>
    <row r="1842" spans="1:17" x14ac:dyDescent="0.25">
      <c r="A1842" s="230" t="s">
        <v>7086</v>
      </c>
      <c r="B1842" s="230">
        <v>377</v>
      </c>
      <c r="C1842" s="230" t="s">
        <v>5854</v>
      </c>
      <c r="D1842" s="230">
        <v>2007.35</v>
      </c>
      <c r="E1842" s="230">
        <v>2007</v>
      </c>
      <c r="F1842" s="230" t="s">
        <v>1499</v>
      </c>
      <c r="G1842" s="230" t="s">
        <v>1500</v>
      </c>
      <c r="H1842" s="230" t="s">
        <v>1501</v>
      </c>
      <c r="I1842" s="230" t="s">
        <v>1488</v>
      </c>
      <c r="J1842" s="230" t="s">
        <v>123</v>
      </c>
      <c r="K1842" s="230" t="s">
        <v>23</v>
      </c>
      <c r="L1842" s="230" t="s">
        <v>1501</v>
      </c>
      <c r="M1842" s="230" t="s">
        <v>4508</v>
      </c>
      <c r="N1842" s="230" t="s">
        <v>23</v>
      </c>
      <c r="Q1842" s="230">
        <f>VLOOKUP(M1842,LocID!$B$2:$I$1995,8, FALSE)</f>
        <v>235</v>
      </c>
    </row>
    <row r="1843" spans="1:17" x14ac:dyDescent="0.25">
      <c r="A1843" s="230" t="s">
        <v>7087</v>
      </c>
      <c r="B1843" s="230">
        <v>378</v>
      </c>
      <c r="C1843" s="230" t="s">
        <v>5854</v>
      </c>
      <c r="D1843" s="230">
        <v>2006.3140000000001</v>
      </c>
      <c r="E1843" s="230">
        <v>2007</v>
      </c>
      <c r="F1843" s="230" t="s">
        <v>1102</v>
      </c>
      <c r="G1843" s="230" t="s">
        <v>1103</v>
      </c>
      <c r="H1843" s="230" t="s">
        <v>1099</v>
      </c>
      <c r="I1843" s="230" t="s">
        <v>244</v>
      </c>
      <c r="J1843" s="230" t="s">
        <v>245</v>
      </c>
      <c r="K1843" s="230" t="s">
        <v>23</v>
      </c>
      <c r="L1843" s="230" t="s">
        <v>1099</v>
      </c>
      <c r="M1843" s="230" t="s">
        <v>6039</v>
      </c>
      <c r="N1843" s="230" t="s">
        <v>23</v>
      </c>
      <c r="Q1843" s="230">
        <f>VLOOKUP(M1843,LocID!$B$2:$I$1995,8, FALSE)</f>
        <v>148</v>
      </c>
    </row>
    <row r="1844" spans="1:17" x14ac:dyDescent="0.25">
      <c r="A1844" s="230" t="s">
        <v>7088</v>
      </c>
      <c r="B1844" s="230">
        <v>379</v>
      </c>
      <c r="C1844" s="230" t="s">
        <v>5854</v>
      </c>
      <c r="D1844" s="230">
        <v>2007.329</v>
      </c>
      <c r="E1844" s="230">
        <v>2007</v>
      </c>
      <c r="F1844" s="230" t="s">
        <v>2272</v>
      </c>
      <c r="G1844" s="230" t="s">
        <v>1090</v>
      </c>
      <c r="H1844" s="230" t="s">
        <v>2273</v>
      </c>
      <c r="I1844" s="230" t="s">
        <v>107</v>
      </c>
      <c r="J1844" s="230" t="s">
        <v>51</v>
      </c>
      <c r="K1844" s="230" t="s">
        <v>23</v>
      </c>
      <c r="L1844" s="230" t="s">
        <v>2273</v>
      </c>
      <c r="M1844" s="230" t="s">
        <v>4516</v>
      </c>
      <c r="N1844" s="230" t="s">
        <v>23</v>
      </c>
      <c r="Q1844" s="230">
        <f>VLOOKUP(M1844,LocID!$B$2:$I$1995,8, FALSE)</f>
        <v>370</v>
      </c>
    </row>
    <row r="1845" spans="1:17" x14ac:dyDescent="0.25">
      <c r="A1845" s="230" t="s">
        <v>6751</v>
      </c>
      <c r="B1845" s="230">
        <v>38</v>
      </c>
      <c r="C1845" s="230" t="s">
        <v>5854</v>
      </c>
      <c r="D1845" s="230">
        <v>2015.0071</v>
      </c>
      <c r="E1845" s="230" t="s">
        <v>306</v>
      </c>
      <c r="F1845" s="230" t="s">
        <v>377</v>
      </c>
      <c r="G1845" s="230" t="s">
        <v>378</v>
      </c>
      <c r="H1845" s="230" t="s">
        <v>379</v>
      </c>
      <c r="I1845" s="230" t="s">
        <v>380</v>
      </c>
      <c r="J1845" s="230" t="s">
        <v>51</v>
      </c>
      <c r="K1845" s="230" t="s">
        <v>26</v>
      </c>
      <c r="L1845" s="230" t="s">
        <v>379</v>
      </c>
      <c r="M1845" s="230" t="s">
        <v>5937</v>
      </c>
      <c r="N1845" s="230" t="s">
        <v>26</v>
      </c>
      <c r="Q1845" s="230">
        <f>VLOOKUP(M1845,LocID!$B$2:$I$1995,8, FALSE)</f>
        <v>42</v>
      </c>
    </row>
    <row r="1846" spans="1:17" x14ac:dyDescent="0.25">
      <c r="A1846" s="230" t="s">
        <v>7089</v>
      </c>
      <c r="B1846" s="230">
        <v>380</v>
      </c>
      <c r="C1846" s="230" t="s">
        <v>5854</v>
      </c>
      <c r="D1846" s="230">
        <v>2007.39</v>
      </c>
      <c r="E1846" s="230">
        <v>2007</v>
      </c>
      <c r="F1846" s="230" t="s">
        <v>1574</v>
      </c>
      <c r="G1846" s="230" t="s">
        <v>1575</v>
      </c>
      <c r="H1846" s="230" t="s">
        <v>1576</v>
      </c>
      <c r="I1846" s="230" t="s">
        <v>107</v>
      </c>
      <c r="J1846" s="230" t="s">
        <v>51</v>
      </c>
      <c r="K1846" s="230" t="s">
        <v>26</v>
      </c>
      <c r="L1846" s="230" t="s">
        <v>1576</v>
      </c>
      <c r="M1846" s="230" t="s">
        <v>6125</v>
      </c>
      <c r="N1846" s="230" t="s">
        <v>26</v>
      </c>
      <c r="Q1846" s="230">
        <f>VLOOKUP(M1846,LocID!$B$2:$I$1995,8, FALSE)</f>
        <v>247</v>
      </c>
    </row>
    <row r="1847" spans="1:17" x14ac:dyDescent="0.25">
      <c r="A1847" s="230" t="s">
        <v>7090</v>
      </c>
      <c r="B1847" s="230">
        <v>381</v>
      </c>
      <c r="C1847" s="230" t="s">
        <v>5854</v>
      </c>
      <c r="D1847" s="230">
        <v>2007.09</v>
      </c>
      <c r="E1847" s="230">
        <v>2007</v>
      </c>
      <c r="F1847" s="230" t="s">
        <v>362</v>
      </c>
      <c r="G1847" s="230" t="s">
        <v>363</v>
      </c>
      <c r="H1847" s="230" t="s">
        <v>364</v>
      </c>
      <c r="I1847" s="230" t="s">
        <v>192</v>
      </c>
      <c r="J1847" s="230" t="s">
        <v>51</v>
      </c>
      <c r="K1847" s="230" t="s">
        <v>26</v>
      </c>
      <c r="L1847" s="230" t="s">
        <v>364</v>
      </c>
      <c r="M1847" s="230" t="s">
        <v>5936</v>
      </c>
      <c r="N1847" s="230" t="s">
        <v>26</v>
      </c>
      <c r="Q1847" s="230">
        <f>VLOOKUP(M1847,LocID!$B$2:$I$1995,8, FALSE)</f>
        <v>40</v>
      </c>
    </row>
    <row r="1848" spans="1:17" x14ac:dyDescent="0.25">
      <c r="A1848" s="230" t="s">
        <v>7091</v>
      </c>
      <c r="B1848" s="230">
        <v>382</v>
      </c>
      <c r="C1848" s="230" t="s">
        <v>5854</v>
      </c>
      <c r="D1848" s="230">
        <v>2007.154</v>
      </c>
      <c r="E1848" s="230">
        <v>2007</v>
      </c>
      <c r="F1848" s="230" t="s">
        <v>1648</v>
      </c>
      <c r="G1848" s="230" t="s">
        <v>1649</v>
      </c>
      <c r="H1848" s="230" t="s">
        <v>1647</v>
      </c>
      <c r="I1848" s="230" t="s">
        <v>261</v>
      </c>
      <c r="J1848" s="230" t="s">
        <v>123</v>
      </c>
      <c r="K1848" s="230" t="s">
        <v>52</v>
      </c>
      <c r="L1848" s="230" t="s">
        <v>1647</v>
      </c>
      <c r="M1848" s="230" t="s">
        <v>6138</v>
      </c>
      <c r="N1848" s="230" t="s">
        <v>52</v>
      </c>
      <c r="Q1848" s="230">
        <f>VLOOKUP(M1848,LocID!$B$2:$I$1995,8, FALSE)</f>
        <v>261</v>
      </c>
    </row>
    <row r="1849" spans="1:17" x14ac:dyDescent="0.25">
      <c r="A1849" s="230" t="s">
        <v>7092</v>
      </c>
      <c r="B1849" s="230">
        <v>383</v>
      </c>
      <c r="C1849" s="230" t="s">
        <v>5854</v>
      </c>
      <c r="D1849" s="230">
        <v>2006.492</v>
      </c>
      <c r="E1849" s="230">
        <v>2007</v>
      </c>
      <c r="F1849" s="230" t="s">
        <v>3755</v>
      </c>
      <c r="G1849" s="230" t="s">
        <v>3752</v>
      </c>
      <c r="H1849" s="230" t="s">
        <v>3750</v>
      </c>
      <c r="I1849" s="230" t="s">
        <v>261</v>
      </c>
      <c r="J1849" s="230" t="s">
        <v>123</v>
      </c>
      <c r="K1849" s="230" t="s">
        <v>52</v>
      </c>
      <c r="L1849" s="230" t="s">
        <v>3750</v>
      </c>
      <c r="M1849" s="230" t="s">
        <v>4530</v>
      </c>
      <c r="N1849" s="230" t="s">
        <v>52</v>
      </c>
      <c r="Q1849" s="230">
        <f>VLOOKUP(M1849,LocID!$B$2:$I$1995,8, FALSE)</f>
        <v>513</v>
      </c>
    </row>
    <row r="1850" spans="1:17" x14ac:dyDescent="0.25">
      <c r="A1850" s="230" t="s">
        <v>7093</v>
      </c>
      <c r="B1850" s="230">
        <v>384</v>
      </c>
      <c r="C1850" s="230" t="s">
        <v>5854</v>
      </c>
      <c r="D1850" s="230">
        <v>2007.3389999999999</v>
      </c>
      <c r="E1850" s="230">
        <v>2007</v>
      </c>
      <c r="F1850" s="230" t="s">
        <v>1681</v>
      </c>
      <c r="G1850" s="230" t="s">
        <v>1682</v>
      </c>
      <c r="H1850" s="230" t="s">
        <v>1683</v>
      </c>
      <c r="I1850" s="230" t="s">
        <v>76</v>
      </c>
      <c r="J1850" s="230" t="s">
        <v>77</v>
      </c>
      <c r="K1850" s="230" t="s">
        <v>26</v>
      </c>
      <c r="L1850" s="230" t="s">
        <v>1683</v>
      </c>
      <c r="M1850" s="230" t="s">
        <v>6148</v>
      </c>
      <c r="N1850" s="230" t="s">
        <v>26</v>
      </c>
      <c r="Q1850" s="230">
        <f>VLOOKUP(M1850,LocID!$B$2:$I$1995,8, FALSE)</f>
        <v>271</v>
      </c>
    </row>
    <row r="1851" spans="1:17" x14ac:dyDescent="0.25">
      <c r="A1851" s="230" t="s">
        <v>7094</v>
      </c>
      <c r="B1851" s="230">
        <v>385</v>
      </c>
      <c r="C1851" s="230" t="s">
        <v>5854</v>
      </c>
      <c r="D1851" s="230">
        <v>2006.4069999999999</v>
      </c>
      <c r="E1851" s="230">
        <v>2007</v>
      </c>
      <c r="F1851" s="230" t="s">
        <v>664</v>
      </c>
      <c r="G1851" s="230" t="s">
        <v>665</v>
      </c>
      <c r="H1851" s="230" t="s">
        <v>666</v>
      </c>
      <c r="I1851" s="230" t="s">
        <v>261</v>
      </c>
      <c r="J1851" s="230" t="s">
        <v>123</v>
      </c>
      <c r="K1851" s="230" t="s">
        <v>52</v>
      </c>
      <c r="L1851" s="230" t="s">
        <v>666</v>
      </c>
      <c r="M1851" s="230" t="s">
        <v>5964</v>
      </c>
      <c r="N1851" s="230" t="s">
        <v>52</v>
      </c>
      <c r="Q1851" s="230">
        <f>VLOOKUP(M1851,LocID!$B$2:$I$1995,8, FALSE)</f>
        <v>70</v>
      </c>
    </row>
    <row r="1852" spans="1:17" x14ac:dyDescent="0.25">
      <c r="A1852" s="230" t="s">
        <v>7095</v>
      </c>
      <c r="B1852" s="230">
        <v>386</v>
      </c>
      <c r="C1852" s="230" t="s">
        <v>5854</v>
      </c>
      <c r="D1852" s="230">
        <v>2007.123</v>
      </c>
      <c r="E1852" s="230">
        <v>2007</v>
      </c>
      <c r="F1852" s="230" t="s">
        <v>1675</v>
      </c>
      <c r="G1852" s="230" t="s">
        <v>1676</v>
      </c>
      <c r="H1852" s="230" t="s">
        <v>1677</v>
      </c>
      <c r="I1852" s="230" t="s">
        <v>808</v>
      </c>
      <c r="J1852" s="230" t="s">
        <v>61</v>
      </c>
      <c r="K1852" s="230" t="s">
        <v>52</v>
      </c>
      <c r="L1852" s="230" t="s">
        <v>1677</v>
      </c>
      <c r="M1852" s="230" t="s">
        <v>6146</v>
      </c>
      <c r="N1852" s="230" t="s">
        <v>52</v>
      </c>
      <c r="Q1852" s="230">
        <f>VLOOKUP(M1852,LocID!$B$2:$I$1995,8, FALSE)</f>
        <v>269</v>
      </c>
    </row>
    <row r="1853" spans="1:17" x14ac:dyDescent="0.25">
      <c r="A1853" s="230" t="s">
        <v>7096</v>
      </c>
      <c r="B1853" s="230">
        <v>387</v>
      </c>
      <c r="C1853" s="230" t="s">
        <v>5854</v>
      </c>
      <c r="D1853" s="230">
        <v>2007.087</v>
      </c>
      <c r="E1853" s="230">
        <v>2007</v>
      </c>
      <c r="F1853" s="230" t="s">
        <v>1217</v>
      </c>
      <c r="G1853" s="230" t="s">
        <v>1215</v>
      </c>
      <c r="H1853" s="230" t="s">
        <v>1216</v>
      </c>
      <c r="I1853" s="230" t="s">
        <v>122</v>
      </c>
      <c r="J1853" s="230" t="s">
        <v>123</v>
      </c>
      <c r="K1853" s="230" t="s">
        <v>23</v>
      </c>
      <c r="L1853" s="230" t="s">
        <v>1216</v>
      </c>
      <c r="M1853" s="230" t="s">
        <v>6059</v>
      </c>
      <c r="N1853" s="230" t="s">
        <v>23</v>
      </c>
      <c r="Q1853" s="230">
        <f>VLOOKUP(M1853,LocID!$B$2:$I$1995,8, FALSE)</f>
        <v>171</v>
      </c>
    </row>
    <row r="1854" spans="1:17" x14ac:dyDescent="0.25">
      <c r="A1854" s="230" t="s">
        <v>7097</v>
      </c>
      <c r="B1854" s="230">
        <v>388</v>
      </c>
      <c r="C1854" s="230" t="s">
        <v>5854</v>
      </c>
      <c r="D1854" s="230">
        <v>2007.1289999999999</v>
      </c>
      <c r="E1854" s="230">
        <v>2007</v>
      </c>
      <c r="F1854" s="230" t="s">
        <v>1708</v>
      </c>
      <c r="G1854" s="230" t="s">
        <v>1709</v>
      </c>
      <c r="H1854" s="230" t="s">
        <v>1710</v>
      </c>
      <c r="I1854" s="230" t="s">
        <v>76</v>
      </c>
      <c r="J1854" s="230" t="s">
        <v>77</v>
      </c>
      <c r="K1854" s="230" t="s">
        <v>23</v>
      </c>
      <c r="L1854" s="230" t="s">
        <v>1710</v>
      </c>
      <c r="M1854" s="230" t="s">
        <v>6156</v>
      </c>
      <c r="N1854" s="230" t="s">
        <v>23</v>
      </c>
      <c r="Q1854" s="230">
        <f>VLOOKUP(M1854,LocID!$B$2:$I$1995,8, FALSE)</f>
        <v>279</v>
      </c>
    </row>
    <row r="1855" spans="1:17" x14ac:dyDescent="0.25">
      <c r="A1855" s="230" t="s">
        <v>7098</v>
      </c>
      <c r="B1855" s="230">
        <v>389</v>
      </c>
      <c r="C1855" s="230" t="s">
        <v>5854</v>
      </c>
      <c r="D1855" s="230">
        <v>2007.152</v>
      </c>
      <c r="E1855" s="230">
        <v>2007</v>
      </c>
      <c r="F1855" s="230" t="s">
        <v>2274</v>
      </c>
      <c r="G1855" s="230" t="s">
        <v>697</v>
      </c>
      <c r="H1855" s="230" t="s">
        <v>2273</v>
      </c>
      <c r="I1855" s="230" t="s">
        <v>107</v>
      </c>
      <c r="J1855" s="230" t="s">
        <v>51</v>
      </c>
      <c r="K1855" s="230" t="s">
        <v>23</v>
      </c>
      <c r="L1855" s="230" t="s">
        <v>2273</v>
      </c>
      <c r="M1855" s="230" t="s">
        <v>4516</v>
      </c>
      <c r="N1855" s="230" t="s">
        <v>23</v>
      </c>
      <c r="Q1855" s="230">
        <f>VLOOKUP(M1855,LocID!$B$2:$I$1995,8, FALSE)</f>
        <v>370</v>
      </c>
    </row>
    <row r="1856" spans="1:17" x14ac:dyDescent="0.25">
      <c r="A1856" s="230" t="s">
        <v>6752</v>
      </c>
      <c r="B1856" s="230">
        <v>39</v>
      </c>
      <c r="C1856" s="230" t="s">
        <v>5854</v>
      </c>
      <c r="D1856" s="230">
        <v>2015.0162</v>
      </c>
      <c r="E1856" s="230" t="s">
        <v>306</v>
      </c>
      <c r="F1856" s="230" t="s">
        <v>918</v>
      </c>
      <c r="G1856" s="230" t="s">
        <v>919</v>
      </c>
      <c r="H1856" s="230" t="s">
        <v>917</v>
      </c>
      <c r="I1856" s="230" t="s">
        <v>76</v>
      </c>
      <c r="J1856" s="230" t="s">
        <v>77</v>
      </c>
      <c r="K1856" s="230" t="s">
        <v>26</v>
      </c>
      <c r="L1856" s="230" t="s">
        <v>917</v>
      </c>
      <c r="M1856" s="230" t="s">
        <v>6000</v>
      </c>
      <c r="N1856" s="230" t="s">
        <v>26</v>
      </c>
      <c r="Q1856" s="230">
        <f>VLOOKUP(M1856,LocID!$B$2:$I$1995,8, FALSE)</f>
        <v>108</v>
      </c>
    </row>
    <row r="1857" spans="1:17" x14ac:dyDescent="0.25">
      <c r="A1857" s="230" t="s">
        <v>7099</v>
      </c>
      <c r="B1857" s="230">
        <v>390</v>
      </c>
      <c r="C1857" s="230" t="s">
        <v>5854</v>
      </c>
      <c r="D1857" s="230">
        <v>2007.3240000000001</v>
      </c>
      <c r="E1857" s="230">
        <v>2007</v>
      </c>
      <c r="F1857" s="230" t="s">
        <v>3306</v>
      </c>
      <c r="G1857" s="230" t="s">
        <v>3307</v>
      </c>
      <c r="H1857" s="230" t="s">
        <v>3294</v>
      </c>
      <c r="I1857" s="230" t="s">
        <v>76</v>
      </c>
      <c r="J1857" s="230" t="s">
        <v>77</v>
      </c>
      <c r="K1857" s="230" t="s">
        <v>26</v>
      </c>
      <c r="L1857" s="230" t="s">
        <v>3294</v>
      </c>
      <c r="M1857" s="230" t="s">
        <v>4526</v>
      </c>
      <c r="N1857" s="230" t="s">
        <v>26</v>
      </c>
      <c r="Q1857" s="230">
        <f>VLOOKUP(M1857,LocID!$B$2:$I$1995,8, FALSE)</f>
        <v>489</v>
      </c>
    </row>
    <row r="1858" spans="1:17" x14ac:dyDescent="0.25">
      <c r="A1858" s="230" t="s">
        <v>7100</v>
      </c>
      <c r="B1858" s="230">
        <v>391</v>
      </c>
      <c r="C1858" s="230" t="s">
        <v>5854</v>
      </c>
      <c r="D1858" s="230">
        <v>2007.1579999999999</v>
      </c>
      <c r="E1858" s="230">
        <v>2007</v>
      </c>
      <c r="F1858" s="230" t="s">
        <v>913</v>
      </c>
      <c r="G1858" s="230" t="s">
        <v>213</v>
      </c>
      <c r="H1858" s="230" t="s">
        <v>914</v>
      </c>
      <c r="I1858" s="230" t="s">
        <v>49</v>
      </c>
      <c r="J1858" s="230" t="s">
        <v>51</v>
      </c>
      <c r="K1858" s="230" t="s">
        <v>26</v>
      </c>
      <c r="L1858" s="230" t="s">
        <v>914</v>
      </c>
      <c r="M1858" s="230" t="s">
        <v>5999</v>
      </c>
      <c r="N1858" s="230" t="s">
        <v>26</v>
      </c>
      <c r="Q1858" s="230">
        <f>VLOOKUP(M1858,LocID!$B$2:$I$1995,8, FALSE)</f>
        <v>107</v>
      </c>
    </row>
    <row r="1859" spans="1:17" x14ac:dyDescent="0.25">
      <c r="A1859" s="230" t="s">
        <v>7101</v>
      </c>
      <c r="B1859" s="230">
        <v>392</v>
      </c>
      <c r="C1859" s="230" t="s">
        <v>5854</v>
      </c>
      <c r="D1859" s="230">
        <v>2007.2439999999999</v>
      </c>
      <c r="E1859" s="230">
        <v>2007</v>
      </c>
      <c r="F1859" s="230" t="s">
        <v>1393</v>
      </c>
      <c r="G1859" s="230" t="s">
        <v>1394</v>
      </c>
      <c r="H1859" s="230" t="s">
        <v>1395</v>
      </c>
      <c r="I1859" s="230" t="s">
        <v>208</v>
      </c>
      <c r="J1859" s="230" t="s">
        <v>61</v>
      </c>
      <c r="K1859" s="230" t="s">
        <v>72</v>
      </c>
      <c r="L1859" s="230" t="s">
        <v>1395</v>
      </c>
      <c r="M1859" s="230" t="s">
        <v>4507</v>
      </c>
      <c r="N1859" s="230" t="s">
        <v>3934</v>
      </c>
      <c r="O1859" s="230">
        <v>2</v>
      </c>
      <c r="Q1859" s="230">
        <f>VLOOKUP(M1859,LocID!$B$2:$I$1995,8, FALSE)</f>
        <v>209</v>
      </c>
    </row>
    <row r="1860" spans="1:17" x14ac:dyDescent="0.25">
      <c r="A1860" s="230" t="s">
        <v>7101</v>
      </c>
      <c r="B1860" s="230">
        <v>392</v>
      </c>
      <c r="C1860" s="230" t="s">
        <v>5854</v>
      </c>
      <c r="D1860" s="230">
        <v>2007.2439999999999</v>
      </c>
      <c r="E1860" s="230">
        <v>2007</v>
      </c>
      <c r="F1860" s="230" t="s">
        <v>1393</v>
      </c>
      <c r="G1860" s="230" t="s">
        <v>1394</v>
      </c>
      <c r="H1860" s="230" t="s">
        <v>1395</v>
      </c>
      <c r="I1860" s="230" t="s">
        <v>208</v>
      </c>
      <c r="J1860" s="230" t="s">
        <v>61</v>
      </c>
      <c r="K1860" s="230" t="s">
        <v>72</v>
      </c>
      <c r="L1860" s="230" t="s">
        <v>1395</v>
      </c>
      <c r="M1860" s="230" t="s">
        <v>4507</v>
      </c>
      <c r="N1860" s="230" t="s">
        <v>23</v>
      </c>
      <c r="O1860" s="230">
        <v>1</v>
      </c>
      <c r="Q1860" s="230">
        <f>VLOOKUP(M1860,LocID!$B$2:$I$1995,8, FALSE)</f>
        <v>209</v>
      </c>
    </row>
    <row r="1861" spans="1:17" x14ac:dyDescent="0.25">
      <c r="A1861" s="230" t="s">
        <v>7102</v>
      </c>
      <c r="B1861" s="230">
        <v>393</v>
      </c>
      <c r="C1861" s="230" t="s">
        <v>5854</v>
      </c>
      <c r="D1861" s="230">
        <v>2007.4110000000001</v>
      </c>
      <c r="E1861" s="230">
        <v>2007</v>
      </c>
      <c r="F1861" s="230" t="s">
        <v>327</v>
      </c>
      <c r="G1861" s="230" t="s">
        <v>328</v>
      </c>
      <c r="H1861" s="230" t="s">
        <v>329</v>
      </c>
      <c r="I1861" s="230" t="s">
        <v>320</v>
      </c>
      <c r="J1861" s="230" t="s">
        <v>51</v>
      </c>
      <c r="K1861" s="230" t="s">
        <v>98</v>
      </c>
      <c r="L1861" s="230" t="s">
        <v>329</v>
      </c>
      <c r="M1861" s="230" t="s">
        <v>5933</v>
      </c>
      <c r="N1861" s="230" t="s">
        <v>98</v>
      </c>
      <c r="Q1861" s="230">
        <f>VLOOKUP(M1861,LocID!$B$2:$I$1995,8, FALSE)</f>
        <v>36</v>
      </c>
    </row>
    <row r="1862" spans="1:17" x14ac:dyDescent="0.25">
      <c r="A1862" s="230" t="s">
        <v>7103</v>
      </c>
      <c r="B1862" s="230">
        <v>394</v>
      </c>
      <c r="C1862" s="230" t="s">
        <v>5854</v>
      </c>
      <c r="D1862" s="230">
        <v>2007.0360000000001</v>
      </c>
      <c r="E1862" s="230">
        <v>2007</v>
      </c>
      <c r="F1862" s="230" t="s">
        <v>1910</v>
      </c>
      <c r="G1862" s="230" t="s">
        <v>1911</v>
      </c>
      <c r="H1862" s="230" t="s">
        <v>1912</v>
      </c>
      <c r="I1862" s="230" t="s">
        <v>76</v>
      </c>
      <c r="J1862" s="230" t="s">
        <v>77</v>
      </c>
      <c r="K1862" s="230" t="s">
        <v>26</v>
      </c>
      <c r="L1862" s="230" t="s">
        <v>1912</v>
      </c>
      <c r="M1862" s="230" t="s">
        <v>6184</v>
      </c>
      <c r="N1862" s="230" t="s">
        <v>26</v>
      </c>
      <c r="Q1862" s="230">
        <f>VLOOKUP(M1862,LocID!$B$2:$I$1995,8, FALSE)</f>
        <v>308</v>
      </c>
    </row>
    <row r="1863" spans="1:17" x14ac:dyDescent="0.25">
      <c r="A1863" s="230" t="s">
        <v>7104</v>
      </c>
      <c r="B1863" s="230">
        <v>395</v>
      </c>
      <c r="C1863" s="230" t="s">
        <v>5854</v>
      </c>
      <c r="D1863" s="230">
        <v>2007.4190000000001</v>
      </c>
      <c r="E1863" s="230">
        <v>2007</v>
      </c>
      <c r="F1863" s="230" t="s">
        <v>1913</v>
      </c>
      <c r="G1863" s="230" t="s">
        <v>1914</v>
      </c>
      <c r="H1863" s="230" t="s">
        <v>1912</v>
      </c>
      <c r="I1863" s="230" t="s">
        <v>76</v>
      </c>
      <c r="J1863" s="230" t="s">
        <v>77</v>
      </c>
      <c r="K1863" s="230" t="s">
        <v>26</v>
      </c>
      <c r="L1863" s="230" t="s">
        <v>1912</v>
      </c>
      <c r="M1863" s="230" t="s">
        <v>6184</v>
      </c>
      <c r="N1863" s="230" t="s">
        <v>26</v>
      </c>
      <c r="Q1863" s="230">
        <f>VLOOKUP(M1863,LocID!$B$2:$I$1995,8, FALSE)</f>
        <v>308</v>
      </c>
    </row>
    <row r="1864" spans="1:17" x14ac:dyDescent="0.25">
      <c r="A1864" s="230" t="s">
        <v>7105</v>
      </c>
      <c r="B1864" s="230">
        <v>396</v>
      </c>
      <c r="C1864" s="230" t="s">
        <v>5854</v>
      </c>
      <c r="D1864" s="230">
        <v>2007.2639999999999</v>
      </c>
      <c r="E1864" s="230">
        <v>2007</v>
      </c>
      <c r="F1864" s="230" t="s">
        <v>1932</v>
      </c>
      <c r="G1864" s="230" t="s">
        <v>1933</v>
      </c>
      <c r="H1864" s="230" t="s">
        <v>1934</v>
      </c>
      <c r="I1864" s="230" t="s">
        <v>198</v>
      </c>
      <c r="J1864" s="230" t="s">
        <v>61</v>
      </c>
      <c r="K1864" s="230" t="s">
        <v>23</v>
      </c>
      <c r="L1864" s="230" t="s">
        <v>1934</v>
      </c>
      <c r="M1864" s="230" t="s">
        <v>6189</v>
      </c>
      <c r="N1864" s="230" t="s">
        <v>23</v>
      </c>
      <c r="Q1864" s="230">
        <f>VLOOKUP(M1864,LocID!$B$2:$I$1995,8, FALSE)</f>
        <v>313</v>
      </c>
    </row>
    <row r="1865" spans="1:17" x14ac:dyDescent="0.25">
      <c r="A1865" s="230" t="s">
        <v>7106</v>
      </c>
      <c r="B1865" s="230">
        <v>397</v>
      </c>
      <c r="C1865" s="230" t="s">
        <v>5854</v>
      </c>
      <c r="D1865" s="230">
        <v>2007.393</v>
      </c>
      <c r="E1865" s="230">
        <v>2007</v>
      </c>
      <c r="F1865" s="230" t="s">
        <v>3629</v>
      </c>
      <c r="G1865" s="230" t="s">
        <v>3630</v>
      </c>
      <c r="H1865" s="230" t="s">
        <v>3628</v>
      </c>
      <c r="I1865" s="230" t="s">
        <v>76</v>
      </c>
      <c r="J1865" s="230" t="s">
        <v>77</v>
      </c>
      <c r="K1865" s="230" t="s">
        <v>26</v>
      </c>
      <c r="L1865" s="230" t="s">
        <v>3628</v>
      </c>
      <c r="M1865" s="230" t="s">
        <v>4527</v>
      </c>
      <c r="N1865" s="230" t="s">
        <v>26</v>
      </c>
      <c r="Q1865" s="230">
        <f>VLOOKUP(M1865,LocID!$B$2:$I$1995,8, FALSE)</f>
        <v>497</v>
      </c>
    </row>
    <row r="1866" spans="1:17" x14ac:dyDescent="0.25">
      <c r="A1866" s="230" t="s">
        <v>7107</v>
      </c>
      <c r="B1866" s="230">
        <v>398</v>
      </c>
      <c r="C1866" s="230" t="s">
        <v>5854</v>
      </c>
      <c r="D1866" s="230">
        <v>2007.13</v>
      </c>
      <c r="E1866" s="230">
        <v>2007</v>
      </c>
      <c r="F1866" s="230" t="s">
        <v>3631</v>
      </c>
      <c r="G1866" s="230" t="s">
        <v>3632</v>
      </c>
      <c r="H1866" s="230" t="s">
        <v>3628</v>
      </c>
      <c r="I1866" s="230" t="s">
        <v>76</v>
      </c>
      <c r="J1866" s="230" t="s">
        <v>77</v>
      </c>
      <c r="K1866" s="230" t="s">
        <v>23</v>
      </c>
      <c r="L1866" s="230" t="s">
        <v>3628</v>
      </c>
      <c r="M1866" s="230" t="s">
        <v>4527</v>
      </c>
      <c r="N1866" s="230" t="s">
        <v>23</v>
      </c>
      <c r="Q1866" s="230">
        <f>VLOOKUP(M1866,LocID!$B$2:$I$1995,8, FALSE)</f>
        <v>497</v>
      </c>
    </row>
    <row r="1867" spans="1:17" x14ac:dyDescent="0.25">
      <c r="A1867" s="230" t="s">
        <v>7108</v>
      </c>
      <c r="B1867" s="230">
        <v>399</v>
      </c>
      <c r="C1867" s="230" t="s">
        <v>5854</v>
      </c>
      <c r="D1867" s="230">
        <v>2006.2460000000001</v>
      </c>
      <c r="E1867" s="230">
        <v>2007</v>
      </c>
      <c r="F1867" s="230" t="s">
        <v>531</v>
      </c>
      <c r="G1867" s="230" t="s">
        <v>532</v>
      </c>
      <c r="H1867" s="230" t="s">
        <v>533</v>
      </c>
      <c r="I1867" s="230" t="s">
        <v>49</v>
      </c>
      <c r="J1867" s="230" t="s">
        <v>51</v>
      </c>
      <c r="K1867" s="230" t="s">
        <v>52</v>
      </c>
      <c r="L1867" s="230" t="s">
        <v>533</v>
      </c>
      <c r="M1867" s="230" t="s">
        <v>4499</v>
      </c>
      <c r="N1867" s="230" t="s">
        <v>52</v>
      </c>
      <c r="Q1867" s="230">
        <f>VLOOKUP(M1867,LocID!$B$2:$I$1995,8, FALSE)</f>
        <v>65</v>
      </c>
    </row>
    <row r="1868" spans="1:17" x14ac:dyDescent="0.25">
      <c r="A1868" s="230" t="s">
        <v>6717</v>
      </c>
      <c r="B1868" s="230">
        <v>4</v>
      </c>
      <c r="C1868" s="230" t="s">
        <v>5854</v>
      </c>
      <c r="D1868" s="230">
        <v>2015.0211999999999</v>
      </c>
      <c r="E1868" s="230" t="s">
        <v>253</v>
      </c>
      <c r="F1868" s="230" t="s">
        <v>497</v>
      </c>
      <c r="G1868" s="230" t="s">
        <v>494</v>
      </c>
      <c r="H1868" s="230" t="s">
        <v>491</v>
      </c>
      <c r="I1868" s="230" t="s">
        <v>76</v>
      </c>
      <c r="J1868" s="230" t="s">
        <v>77</v>
      </c>
      <c r="K1868" s="230" t="s">
        <v>98</v>
      </c>
      <c r="L1868" s="230" t="s">
        <v>491</v>
      </c>
      <c r="M1868" s="230" t="s">
        <v>5952</v>
      </c>
      <c r="N1868" s="230" t="s">
        <v>98</v>
      </c>
      <c r="Q1868" s="230">
        <f>VLOOKUP(M1868,LocID!$B$2:$I$1995,8, FALSE)</f>
        <v>57</v>
      </c>
    </row>
    <row r="1869" spans="1:17" x14ac:dyDescent="0.25">
      <c r="A1869" s="230" t="s">
        <v>6753</v>
      </c>
      <c r="B1869" s="230">
        <v>40</v>
      </c>
      <c r="C1869" s="230" t="s">
        <v>5854</v>
      </c>
      <c r="D1869" s="230">
        <v>2015.0108</v>
      </c>
      <c r="E1869" s="230" t="s">
        <v>306</v>
      </c>
      <c r="F1869" s="230" t="s">
        <v>3559</v>
      </c>
      <c r="G1869" s="230" t="s">
        <v>3536</v>
      </c>
      <c r="H1869" s="230" t="s">
        <v>3531</v>
      </c>
      <c r="I1869" s="230" t="s">
        <v>76</v>
      </c>
      <c r="J1869" s="230" t="s">
        <v>77</v>
      </c>
      <c r="K1869" s="230" t="s">
        <v>26</v>
      </c>
      <c r="L1869" s="230" t="s">
        <v>3531</v>
      </c>
      <c r="M1869" s="230" t="s">
        <v>6348</v>
      </c>
      <c r="N1869" s="230" t="s">
        <v>26</v>
      </c>
      <c r="Q1869" s="230">
        <f>VLOOKUP(M1869,LocID!$B$2:$I$1995,8, FALSE)</f>
        <v>491</v>
      </c>
    </row>
    <row r="1870" spans="1:17" x14ac:dyDescent="0.25">
      <c r="A1870" s="230" t="s">
        <v>7109</v>
      </c>
      <c r="B1870" s="230">
        <v>400</v>
      </c>
      <c r="C1870" s="230" t="s">
        <v>5854</v>
      </c>
      <c r="D1870" s="230">
        <v>2006.4059999999999</v>
      </c>
      <c r="E1870" s="230">
        <v>2007</v>
      </c>
      <c r="F1870" s="230" t="s">
        <v>1074</v>
      </c>
      <c r="G1870" s="230" t="s">
        <v>1075</v>
      </c>
      <c r="H1870" s="230" t="s">
        <v>1076</v>
      </c>
      <c r="I1870" s="230" t="s">
        <v>60</v>
      </c>
      <c r="J1870" s="230" t="s">
        <v>61</v>
      </c>
      <c r="K1870" s="230" t="s">
        <v>98</v>
      </c>
      <c r="L1870" s="230" t="s">
        <v>1076</v>
      </c>
      <c r="M1870" s="230" t="s">
        <v>6033</v>
      </c>
      <c r="N1870" s="230" t="s">
        <v>98</v>
      </c>
      <c r="Q1870" s="230">
        <f>VLOOKUP(M1870,LocID!$B$2:$I$1995,8, FALSE)</f>
        <v>141</v>
      </c>
    </row>
    <row r="1871" spans="1:17" x14ac:dyDescent="0.25">
      <c r="A1871" s="230" t="s">
        <v>7110</v>
      </c>
      <c r="B1871" s="230">
        <v>401</v>
      </c>
      <c r="C1871" s="230" t="s">
        <v>5854</v>
      </c>
      <c r="D1871" s="230">
        <v>2007.0989999999999</v>
      </c>
      <c r="E1871" s="230">
        <v>2007</v>
      </c>
      <c r="F1871" s="230" t="s">
        <v>2724</v>
      </c>
      <c r="G1871" s="230" t="s">
        <v>2725</v>
      </c>
      <c r="H1871" s="230" t="s">
        <v>2726</v>
      </c>
      <c r="I1871" s="230" t="s">
        <v>76</v>
      </c>
      <c r="J1871" s="230" t="s">
        <v>77</v>
      </c>
      <c r="K1871" s="230" t="s">
        <v>52</v>
      </c>
      <c r="L1871" s="230" t="s">
        <v>2726</v>
      </c>
      <c r="M1871" s="230" t="s">
        <v>6274</v>
      </c>
      <c r="N1871" s="230" t="s">
        <v>52</v>
      </c>
      <c r="Q1871" s="230">
        <f>VLOOKUP(M1871,LocID!$B$2:$I$1995,8, FALSE)</f>
        <v>406</v>
      </c>
    </row>
    <row r="1872" spans="1:17" x14ac:dyDescent="0.25">
      <c r="A1872" s="230" t="s">
        <v>7111</v>
      </c>
      <c r="B1872" s="230">
        <v>402</v>
      </c>
      <c r="C1872" s="230" t="s">
        <v>5854</v>
      </c>
      <c r="D1872" s="230">
        <v>2007.1859999999999</v>
      </c>
      <c r="E1872" s="230">
        <v>2007</v>
      </c>
      <c r="F1872" s="230" t="s">
        <v>2116</v>
      </c>
      <c r="G1872" s="230" t="s">
        <v>2117</v>
      </c>
      <c r="H1872" s="230" t="s">
        <v>2118</v>
      </c>
      <c r="I1872" s="230" t="s">
        <v>76</v>
      </c>
      <c r="J1872" s="230" t="s">
        <v>77</v>
      </c>
      <c r="K1872" s="230" t="s">
        <v>98</v>
      </c>
      <c r="L1872" s="230" t="s">
        <v>2118</v>
      </c>
      <c r="M1872" s="230" t="s">
        <v>6221</v>
      </c>
      <c r="N1872" s="230" t="s">
        <v>98</v>
      </c>
      <c r="Q1872" s="230">
        <f>VLOOKUP(M1872,LocID!$B$2:$I$1995,8, FALSE)</f>
        <v>346</v>
      </c>
    </row>
    <row r="1873" spans="1:17" x14ac:dyDescent="0.25">
      <c r="A1873" s="230" t="s">
        <v>7112</v>
      </c>
      <c r="B1873" s="230">
        <v>403</v>
      </c>
      <c r="C1873" s="230" t="s">
        <v>5854</v>
      </c>
      <c r="D1873" s="230">
        <v>2007.403</v>
      </c>
      <c r="E1873" s="230">
        <v>2007</v>
      </c>
      <c r="F1873" s="230" t="s">
        <v>3588</v>
      </c>
      <c r="G1873" s="230" t="s">
        <v>3589</v>
      </c>
      <c r="H1873" s="230" t="s">
        <v>3586</v>
      </c>
      <c r="I1873" s="230" t="s">
        <v>76</v>
      </c>
      <c r="J1873" s="230" t="s">
        <v>77</v>
      </c>
      <c r="K1873" s="230" t="s">
        <v>26</v>
      </c>
      <c r="L1873" s="230" t="s">
        <v>3586</v>
      </c>
      <c r="M1873" s="230" t="s">
        <v>6352</v>
      </c>
      <c r="N1873" s="230" t="s">
        <v>26</v>
      </c>
      <c r="Q1873" s="230">
        <f>VLOOKUP(M1873,LocID!$B$2:$I$1995,8, FALSE)</f>
        <v>495</v>
      </c>
    </row>
    <row r="1874" spans="1:17" x14ac:dyDescent="0.25">
      <c r="A1874" s="230" t="s">
        <v>7113</v>
      </c>
      <c r="B1874" s="230">
        <v>404</v>
      </c>
      <c r="C1874" s="230" t="s">
        <v>5854</v>
      </c>
      <c r="D1874" s="230">
        <v>2006.316</v>
      </c>
      <c r="E1874" s="230">
        <v>2007</v>
      </c>
      <c r="F1874" s="230" t="s">
        <v>2432</v>
      </c>
      <c r="G1874" s="230" t="s">
        <v>2433</v>
      </c>
      <c r="H1874" s="230" t="s">
        <v>2414</v>
      </c>
      <c r="I1874" s="230" t="s">
        <v>76</v>
      </c>
      <c r="J1874" s="230" t="s">
        <v>77</v>
      </c>
      <c r="K1874" s="230" t="s">
        <v>98</v>
      </c>
      <c r="L1874" s="230" t="s">
        <v>2414</v>
      </c>
      <c r="M1874" s="230" t="s">
        <v>4518</v>
      </c>
      <c r="N1874" s="230" t="s">
        <v>98</v>
      </c>
      <c r="Q1874" s="230">
        <f>VLOOKUP(M1874,LocID!$B$2:$I$1995,8, FALSE)</f>
        <v>387</v>
      </c>
    </row>
    <row r="1875" spans="1:17" x14ac:dyDescent="0.25">
      <c r="A1875" s="230" t="s">
        <v>7114</v>
      </c>
      <c r="B1875" s="230">
        <v>405</v>
      </c>
      <c r="C1875" s="230" t="s">
        <v>5854</v>
      </c>
      <c r="D1875" s="230">
        <v>2006.48</v>
      </c>
      <c r="E1875" s="230">
        <v>2007</v>
      </c>
      <c r="F1875" s="230" t="s">
        <v>78</v>
      </c>
      <c r="G1875" s="230" t="s">
        <v>79</v>
      </c>
      <c r="H1875" s="230" t="s">
        <v>75</v>
      </c>
      <c r="I1875" s="230" t="s">
        <v>76</v>
      </c>
      <c r="J1875" s="230" t="s">
        <v>77</v>
      </c>
      <c r="K1875" s="230" t="s">
        <v>52</v>
      </c>
      <c r="L1875" s="230" t="s">
        <v>75</v>
      </c>
      <c r="M1875" s="230" t="s">
        <v>5903</v>
      </c>
      <c r="N1875" s="230" t="s">
        <v>52</v>
      </c>
      <c r="Q1875" s="230">
        <f>VLOOKUP(M1875,LocID!$B$2:$I$1995,8, FALSE)</f>
        <v>5</v>
      </c>
    </row>
    <row r="1876" spans="1:17" x14ac:dyDescent="0.25">
      <c r="A1876" s="230" t="s">
        <v>7115</v>
      </c>
      <c r="B1876" s="230">
        <v>406</v>
      </c>
      <c r="C1876" s="230" t="s">
        <v>5854</v>
      </c>
      <c r="D1876" s="230">
        <v>2007.143</v>
      </c>
      <c r="E1876" s="230">
        <v>2007</v>
      </c>
      <c r="F1876" s="230" t="s">
        <v>3308</v>
      </c>
      <c r="G1876" s="230" t="s">
        <v>3309</v>
      </c>
      <c r="H1876" s="230" t="s">
        <v>3294</v>
      </c>
      <c r="I1876" s="230" t="s">
        <v>76</v>
      </c>
      <c r="J1876" s="230" t="s">
        <v>77</v>
      </c>
      <c r="K1876" s="230" t="s">
        <v>52</v>
      </c>
      <c r="L1876" s="230" t="s">
        <v>3294</v>
      </c>
      <c r="M1876" s="230" t="s">
        <v>4526</v>
      </c>
      <c r="N1876" s="230" t="s">
        <v>52</v>
      </c>
      <c r="Q1876" s="230">
        <f>VLOOKUP(M1876,LocID!$B$2:$I$1995,8, FALSE)</f>
        <v>489</v>
      </c>
    </row>
    <row r="1877" spans="1:17" x14ac:dyDescent="0.25">
      <c r="A1877" s="230" t="s">
        <v>7116</v>
      </c>
      <c r="B1877" s="230">
        <v>407</v>
      </c>
      <c r="C1877" s="230" t="s">
        <v>5854</v>
      </c>
      <c r="D1877" s="230">
        <v>2007.0940000000001</v>
      </c>
      <c r="E1877" s="230">
        <v>2007</v>
      </c>
      <c r="F1877" s="230" t="s">
        <v>3270</v>
      </c>
      <c r="G1877" s="230" t="s">
        <v>3271</v>
      </c>
      <c r="H1877" s="230" t="s">
        <v>3272</v>
      </c>
      <c r="I1877" s="230" t="s">
        <v>76</v>
      </c>
      <c r="J1877" s="230" t="s">
        <v>77</v>
      </c>
      <c r="K1877" s="230" t="s">
        <v>26</v>
      </c>
      <c r="L1877" s="230" t="s">
        <v>3272</v>
      </c>
      <c r="M1877" s="230" t="s">
        <v>6344</v>
      </c>
      <c r="N1877" s="230" t="s">
        <v>26</v>
      </c>
      <c r="Q1877" s="230">
        <f>VLOOKUP(M1877,LocID!$B$2:$I$1995,8, FALSE)</f>
        <v>487</v>
      </c>
    </row>
    <row r="1878" spans="1:17" x14ac:dyDescent="0.25">
      <c r="A1878" s="230" t="s">
        <v>7117</v>
      </c>
      <c r="B1878" s="230">
        <v>408</v>
      </c>
      <c r="C1878" s="230" t="s">
        <v>5854</v>
      </c>
      <c r="D1878" s="230">
        <v>2006.4770000000001</v>
      </c>
      <c r="E1878" s="230">
        <v>2007</v>
      </c>
      <c r="F1878" s="230" t="s">
        <v>4095</v>
      </c>
      <c r="G1878" s="230" t="s">
        <v>4096</v>
      </c>
      <c r="H1878" s="230" t="s">
        <v>4097</v>
      </c>
      <c r="I1878" s="230" t="s">
        <v>815</v>
      </c>
      <c r="J1878" s="230" t="s">
        <v>51</v>
      </c>
      <c r="K1878" s="230" t="s">
        <v>72</v>
      </c>
      <c r="L1878" s="230" t="s">
        <v>4097</v>
      </c>
      <c r="M1878" s="230" t="s">
        <v>4535</v>
      </c>
      <c r="N1878" s="230" t="s">
        <v>3934</v>
      </c>
      <c r="O1878" s="230">
        <v>2</v>
      </c>
      <c r="Q1878" s="230">
        <f>VLOOKUP(M1878,LocID!$B$2:$I$1995,8, FALSE)</f>
        <v>557</v>
      </c>
    </row>
    <row r="1879" spans="1:17" x14ac:dyDescent="0.25">
      <c r="A1879" s="230" t="s">
        <v>7117</v>
      </c>
      <c r="B1879" s="230">
        <v>408</v>
      </c>
      <c r="C1879" s="230" t="s">
        <v>5854</v>
      </c>
      <c r="D1879" s="230">
        <v>2006.4770000000001</v>
      </c>
      <c r="E1879" s="230">
        <v>2007</v>
      </c>
      <c r="F1879" s="230" t="s">
        <v>4095</v>
      </c>
      <c r="G1879" s="230" t="s">
        <v>4096</v>
      </c>
      <c r="H1879" s="230" t="s">
        <v>4097</v>
      </c>
      <c r="I1879" s="230" t="s">
        <v>815</v>
      </c>
      <c r="J1879" s="230" t="s">
        <v>51</v>
      </c>
      <c r="K1879" s="230" t="s">
        <v>72</v>
      </c>
      <c r="L1879" s="230" t="s">
        <v>4097</v>
      </c>
      <c r="M1879" s="230" t="s">
        <v>4535</v>
      </c>
      <c r="N1879" s="230" t="s">
        <v>23</v>
      </c>
      <c r="O1879" s="230">
        <v>1</v>
      </c>
      <c r="Q1879" s="230">
        <f>VLOOKUP(M1879,LocID!$B$2:$I$1995,8, FALSE)</f>
        <v>557</v>
      </c>
    </row>
    <row r="1880" spans="1:17" x14ac:dyDescent="0.25">
      <c r="A1880" s="230" t="s">
        <v>7118</v>
      </c>
      <c r="B1880" s="230">
        <v>409</v>
      </c>
      <c r="C1880" s="230" t="s">
        <v>5854</v>
      </c>
      <c r="D1880" s="230">
        <v>2007.395</v>
      </c>
      <c r="E1880" s="230">
        <v>2007</v>
      </c>
      <c r="F1880" s="230" t="s">
        <v>2395</v>
      </c>
      <c r="G1880" s="230" t="s">
        <v>2396</v>
      </c>
      <c r="H1880" s="230" t="s">
        <v>2397</v>
      </c>
      <c r="I1880" s="230" t="s">
        <v>76</v>
      </c>
      <c r="J1880" s="230" t="s">
        <v>77</v>
      </c>
      <c r="K1880" s="230" t="s">
        <v>52</v>
      </c>
      <c r="L1880" s="230" t="s">
        <v>2397</v>
      </c>
      <c r="M1880" s="230" t="s">
        <v>6253</v>
      </c>
      <c r="N1880" s="230" t="s">
        <v>52</v>
      </c>
      <c r="Q1880" s="230">
        <f>VLOOKUP(M1880,LocID!$B$2:$I$1995,8, FALSE)</f>
        <v>383</v>
      </c>
    </row>
    <row r="1881" spans="1:17" x14ac:dyDescent="0.25">
      <c r="A1881" s="230" t="s">
        <v>6754</v>
      </c>
      <c r="B1881" s="230">
        <v>41</v>
      </c>
      <c r="C1881" s="230" t="s">
        <v>5854</v>
      </c>
      <c r="D1881" s="230">
        <v>2015.0273999999999</v>
      </c>
      <c r="E1881" s="230" t="s">
        <v>306</v>
      </c>
      <c r="F1881" s="230" t="s">
        <v>2326</v>
      </c>
      <c r="G1881" s="230" t="s">
        <v>697</v>
      </c>
      <c r="H1881" s="230" t="s">
        <v>2273</v>
      </c>
      <c r="I1881" s="230" t="s">
        <v>107</v>
      </c>
      <c r="J1881" s="230" t="s">
        <v>51</v>
      </c>
      <c r="K1881" s="230" t="s">
        <v>23</v>
      </c>
      <c r="L1881" s="230" t="s">
        <v>2273</v>
      </c>
      <c r="M1881" s="230" t="s">
        <v>4516</v>
      </c>
      <c r="N1881" s="230" t="s">
        <v>23</v>
      </c>
      <c r="Q1881" s="230">
        <f>VLOOKUP(M1881,LocID!$B$2:$I$1995,8, FALSE)</f>
        <v>370</v>
      </c>
    </row>
    <row r="1882" spans="1:17" x14ac:dyDescent="0.25">
      <c r="A1882" s="230" t="s">
        <v>7119</v>
      </c>
      <c r="B1882" s="230">
        <v>410</v>
      </c>
      <c r="C1882" s="230" t="s">
        <v>5854</v>
      </c>
      <c r="D1882" s="230">
        <v>2006.3779999999999</v>
      </c>
      <c r="E1882" s="230">
        <v>2007</v>
      </c>
      <c r="F1882" s="230" t="s">
        <v>3529</v>
      </c>
      <c r="G1882" s="230" t="s">
        <v>3530</v>
      </c>
      <c r="H1882" s="230" t="s">
        <v>3531</v>
      </c>
      <c r="I1882" s="230" t="s">
        <v>76</v>
      </c>
      <c r="J1882" s="230" t="s">
        <v>77</v>
      </c>
      <c r="K1882" s="230" t="s">
        <v>23</v>
      </c>
      <c r="L1882" s="230" t="s">
        <v>3531</v>
      </c>
      <c r="M1882" s="230" t="s">
        <v>6348</v>
      </c>
      <c r="N1882" s="230" t="s">
        <v>23</v>
      </c>
      <c r="Q1882" s="230">
        <f>VLOOKUP(M1882,LocID!$B$2:$I$1995,8, FALSE)</f>
        <v>491</v>
      </c>
    </row>
    <row r="1883" spans="1:17" x14ac:dyDescent="0.25">
      <c r="A1883" s="230" t="s">
        <v>7120</v>
      </c>
      <c r="B1883" s="230">
        <v>411</v>
      </c>
      <c r="C1883" s="230" t="s">
        <v>5854</v>
      </c>
      <c r="D1883" s="230">
        <v>2007.29</v>
      </c>
      <c r="E1883" s="230">
        <v>2007</v>
      </c>
      <c r="F1883" s="230" t="s">
        <v>3865</v>
      </c>
      <c r="G1883" s="230" t="s">
        <v>1103</v>
      </c>
      <c r="H1883" s="230" t="s">
        <v>3866</v>
      </c>
      <c r="I1883" s="230" t="s">
        <v>76</v>
      </c>
      <c r="J1883" s="230" t="s">
        <v>77</v>
      </c>
      <c r="K1883" s="230" t="s">
        <v>52</v>
      </c>
      <c r="L1883" s="230" t="s">
        <v>3866</v>
      </c>
      <c r="M1883" s="230" t="s">
        <v>6371</v>
      </c>
      <c r="N1883" s="230" t="s">
        <v>52</v>
      </c>
      <c r="Q1883" s="230">
        <f>VLOOKUP(M1883,LocID!$B$2:$I$1995,8, FALSE)</f>
        <v>519</v>
      </c>
    </row>
    <row r="1884" spans="1:17" x14ac:dyDescent="0.25">
      <c r="A1884" s="230" t="s">
        <v>7121</v>
      </c>
      <c r="B1884" s="230">
        <v>412</v>
      </c>
      <c r="C1884" s="230" t="s">
        <v>5854</v>
      </c>
      <c r="D1884" s="230">
        <v>2007.078</v>
      </c>
      <c r="E1884" s="230">
        <v>2007</v>
      </c>
      <c r="F1884" s="230" t="s">
        <v>2275</v>
      </c>
      <c r="G1884" s="230" t="s">
        <v>2276</v>
      </c>
      <c r="H1884" s="230" t="s">
        <v>2273</v>
      </c>
      <c r="I1884" s="230" t="s">
        <v>107</v>
      </c>
      <c r="J1884" s="230" t="s">
        <v>51</v>
      </c>
      <c r="K1884" s="230" t="s">
        <v>23</v>
      </c>
      <c r="L1884" s="230" t="s">
        <v>2273</v>
      </c>
      <c r="M1884" s="230" t="s">
        <v>4516</v>
      </c>
      <c r="N1884" s="230" t="s">
        <v>23</v>
      </c>
      <c r="Q1884" s="230">
        <f>VLOOKUP(M1884,LocID!$B$2:$I$1995,8, FALSE)</f>
        <v>370</v>
      </c>
    </row>
    <row r="1885" spans="1:17" x14ac:dyDescent="0.25">
      <c r="A1885" s="230" t="s">
        <v>7122</v>
      </c>
      <c r="B1885" s="230">
        <v>413</v>
      </c>
      <c r="C1885" s="230" t="s">
        <v>5854</v>
      </c>
      <c r="D1885" s="230">
        <v>2007.2539999999999</v>
      </c>
      <c r="E1885" s="230">
        <v>2007</v>
      </c>
      <c r="F1885" s="230" t="s">
        <v>2434</v>
      </c>
      <c r="G1885" s="230" t="s">
        <v>2435</v>
      </c>
      <c r="H1885" s="230" t="s">
        <v>2414</v>
      </c>
      <c r="I1885" s="230" t="s">
        <v>76</v>
      </c>
      <c r="J1885" s="230" t="s">
        <v>77</v>
      </c>
      <c r="K1885" s="230" t="s">
        <v>26</v>
      </c>
      <c r="L1885" s="230" t="s">
        <v>2414</v>
      </c>
      <c r="M1885" s="230" t="s">
        <v>4518</v>
      </c>
      <c r="N1885" s="230" t="s">
        <v>26</v>
      </c>
      <c r="Q1885" s="230">
        <f>VLOOKUP(M1885,LocID!$B$2:$I$1995,8, FALSE)</f>
        <v>387</v>
      </c>
    </row>
    <row r="1886" spans="1:17" x14ac:dyDescent="0.25">
      <c r="A1886" s="230" t="s">
        <v>7123</v>
      </c>
      <c r="B1886" s="230">
        <v>414</v>
      </c>
      <c r="C1886" s="230" t="s">
        <v>5854</v>
      </c>
      <c r="D1886" s="230">
        <v>2007.201</v>
      </c>
      <c r="E1886" s="230">
        <v>2007</v>
      </c>
      <c r="F1886" s="230" t="s">
        <v>3175</v>
      </c>
      <c r="G1886" s="230" t="s">
        <v>1018</v>
      </c>
      <c r="H1886" s="230" t="s">
        <v>3174</v>
      </c>
      <c r="I1886" s="230" t="s">
        <v>122</v>
      </c>
      <c r="J1886" s="230" t="s">
        <v>123</v>
      </c>
      <c r="K1886" s="230" t="s">
        <v>52</v>
      </c>
      <c r="L1886" s="230" t="s">
        <v>3174</v>
      </c>
      <c r="M1886" s="230" t="s">
        <v>4525</v>
      </c>
      <c r="N1886" s="230" t="s">
        <v>52</v>
      </c>
      <c r="Q1886" s="230">
        <f>VLOOKUP(M1886,LocID!$B$2:$I$1995,8, FALSE)</f>
        <v>477</v>
      </c>
    </row>
    <row r="1887" spans="1:17" x14ac:dyDescent="0.25">
      <c r="A1887" s="230" t="s">
        <v>7124</v>
      </c>
      <c r="B1887" s="230">
        <v>415</v>
      </c>
      <c r="C1887" s="230" t="s">
        <v>5854</v>
      </c>
      <c r="D1887" s="230">
        <v>2007.346</v>
      </c>
      <c r="E1887" s="230">
        <v>2007</v>
      </c>
      <c r="F1887" s="230" t="s">
        <v>667</v>
      </c>
      <c r="G1887" s="230" t="s">
        <v>665</v>
      </c>
      <c r="H1887" s="230" t="s">
        <v>666</v>
      </c>
      <c r="I1887" s="230" t="s">
        <v>261</v>
      </c>
      <c r="J1887" s="230" t="s">
        <v>123</v>
      </c>
      <c r="K1887" s="230" t="s">
        <v>52</v>
      </c>
      <c r="L1887" s="230" t="s">
        <v>666</v>
      </c>
      <c r="M1887" s="230" t="s">
        <v>5964</v>
      </c>
      <c r="N1887" s="230" t="s">
        <v>52</v>
      </c>
      <c r="Q1887" s="230">
        <f>VLOOKUP(M1887,LocID!$B$2:$I$1995,8, FALSE)</f>
        <v>70</v>
      </c>
    </row>
    <row r="1888" spans="1:17" x14ac:dyDescent="0.25">
      <c r="A1888" s="230" t="s">
        <v>7125</v>
      </c>
      <c r="B1888" s="230">
        <v>416</v>
      </c>
      <c r="C1888" s="230" t="s">
        <v>5854</v>
      </c>
      <c r="D1888" s="230">
        <v>2007.1559999999999</v>
      </c>
      <c r="E1888" s="230">
        <v>2007</v>
      </c>
      <c r="F1888" s="230" t="s">
        <v>4407</v>
      </c>
      <c r="G1888" s="230" t="s">
        <v>4408</v>
      </c>
      <c r="H1888" s="230" t="s">
        <v>4409</v>
      </c>
      <c r="I1888" s="230" t="s">
        <v>76</v>
      </c>
      <c r="J1888" s="230" t="s">
        <v>77</v>
      </c>
      <c r="K1888" s="230" t="s">
        <v>26</v>
      </c>
      <c r="L1888" s="230" t="s">
        <v>4409</v>
      </c>
      <c r="M1888" s="230" t="s">
        <v>6443</v>
      </c>
      <c r="N1888" s="230" t="s">
        <v>26</v>
      </c>
      <c r="Q1888" s="230">
        <f>VLOOKUP(M1888,LocID!$B$2:$I$1995,8, FALSE)</f>
        <v>599</v>
      </c>
    </row>
    <row r="1889" spans="1:17" x14ac:dyDescent="0.25">
      <c r="A1889" s="230" t="s">
        <v>7126</v>
      </c>
      <c r="B1889" s="230">
        <v>417</v>
      </c>
      <c r="C1889" s="230" t="s">
        <v>5854</v>
      </c>
      <c r="D1889" s="230">
        <v>2007.0150000000001</v>
      </c>
      <c r="E1889" s="230">
        <v>2007</v>
      </c>
      <c r="F1889" s="230" t="s">
        <v>3904</v>
      </c>
      <c r="G1889" s="230" t="s">
        <v>3905</v>
      </c>
      <c r="H1889" s="230" t="s">
        <v>3906</v>
      </c>
      <c r="I1889" s="230" t="s">
        <v>76</v>
      </c>
      <c r="J1889" s="230" t="s">
        <v>77</v>
      </c>
      <c r="K1889" s="230" t="s">
        <v>26</v>
      </c>
      <c r="L1889" s="230" t="s">
        <v>3906</v>
      </c>
      <c r="M1889" s="230" t="s">
        <v>4532</v>
      </c>
      <c r="N1889" s="230" t="s">
        <v>26</v>
      </c>
      <c r="Q1889" s="230">
        <f>VLOOKUP(M1889,LocID!$B$2:$I$1995,8, FALSE)</f>
        <v>527</v>
      </c>
    </row>
    <row r="1890" spans="1:17" x14ac:dyDescent="0.25">
      <c r="A1890" s="230" t="s">
        <v>7127</v>
      </c>
      <c r="B1890" s="230">
        <v>418</v>
      </c>
      <c r="C1890" s="230" t="s">
        <v>5854</v>
      </c>
      <c r="D1890" s="230">
        <v>2007.3589999999999</v>
      </c>
      <c r="E1890" s="230">
        <v>2007</v>
      </c>
      <c r="F1890" s="230" t="s">
        <v>1819</v>
      </c>
      <c r="G1890" s="230" t="s">
        <v>1820</v>
      </c>
      <c r="H1890" s="230" t="s">
        <v>1821</v>
      </c>
      <c r="I1890" s="230" t="s">
        <v>76</v>
      </c>
      <c r="J1890" s="230" t="s">
        <v>77</v>
      </c>
      <c r="K1890" s="230" t="s">
        <v>26</v>
      </c>
      <c r="L1890" s="230" t="s">
        <v>1821</v>
      </c>
      <c r="M1890" s="230" t="s">
        <v>6176</v>
      </c>
      <c r="N1890" s="230" t="s">
        <v>26</v>
      </c>
      <c r="Q1890" s="230">
        <f>VLOOKUP(M1890,LocID!$B$2:$I$1995,8, FALSE)</f>
        <v>298</v>
      </c>
    </row>
    <row r="1891" spans="1:17" x14ac:dyDescent="0.25">
      <c r="A1891" s="230" t="s">
        <v>7128</v>
      </c>
      <c r="B1891" s="230">
        <v>419</v>
      </c>
      <c r="C1891" s="230" t="s">
        <v>5854</v>
      </c>
      <c r="D1891" s="230">
        <v>2007.3620000000001</v>
      </c>
      <c r="E1891" s="230">
        <v>2007</v>
      </c>
      <c r="F1891" s="230" t="s">
        <v>2703</v>
      </c>
      <c r="G1891" s="230" t="s">
        <v>2704</v>
      </c>
      <c r="H1891" s="230" t="s">
        <v>2705</v>
      </c>
      <c r="I1891" s="230" t="s">
        <v>76</v>
      </c>
      <c r="J1891" s="230" t="s">
        <v>77</v>
      </c>
      <c r="K1891" s="230" t="s">
        <v>52</v>
      </c>
      <c r="L1891" s="230" t="s">
        <v>2705</v>
      </c>
      <c r="M1891" s="230" t="s">
        <v>6272</v>
      </c>
      <c r="N1891" s="230" t="s">
        <v>52</v>
      </c>
      <c r="Q1891" s="230">
        <f>VLOOKUP(M1891,LocID!$B$2:$I$1995,8, FALSE)</f>
        <v>404</v>
      </c>
    </row>
    <row r="1892" spans="1:17" x14ac:dyDescent="0.25">
      <c r="A1892" s="230" t="s">
        <v>6755</v>
      </c>
      <c r="B1892" s="230">
        <v>42</v>
      </c>
      <c r="C1892" s="230" t="s">
        <v>5854</v>
      </c>
      <c r="D1892" s="230">
        <v>2015.0229999999999</v>
      </c>
      <c r="E1892" s="230" t="s">
        <v>306</v>
      </c>
      <c r="F1892" s="230" t="s">
        <v>2079</v>
      </c>
      <c r="G1892" s="230" t="s">
        <v>2073</v>
      </c>
      <c r="H1892" s="230" t="s">
        <v>2069</v>
      </c>
      <c r="I1892" s="230" t="s">
        <v>198</v>
      </c>
      <c r="J1892" s="230" t="s">
        <v>61</v>
      </c>
      <c r="K1892" s="230" t="s">
        <v>23</v>
      </c>
      <c r="L1892" s="230" t="s">
        <v>2069</v>
      </c>
      <c r="M1892" s="230" t="s">
        <v>4513</v>
      </c>
      <c r="N1892" s="230" t="s">
        <v>23</v>
      </c>
      <c r="Q1892" s="230">
        <f>VLOOKUP(M1892,LocID!$B$2:$I$1995,8, FALSE)</f>
        <v>337</v>
      </c>
    </row>
    <row r="1893" spans="1:17" x14ac:dyDescent="0.25">
      <c r="A1893" s="230" t="s">
        <v>7129</v>
      </c>
      <c r="B1893" s="230">
        <v>420</v>
      </c>
      <c r="C1893" s="230" t="s">
        <v>5854</v>
      </c>
      <c r="D1893" s="230">
        <v>2007.008</v>
      </c>
      <c r="E1893" s="230">
        <v>2007</v>
      </c>
      <c r="F1893" s="230" t="s">
        <v>3310</v>
      </c>
      <c r="G1893" s="230" t="s">
        <v>3311</v>
      </c>
      <c r="H1893" s="230" t="s">
        <v>3294</v>
      </c>
      <c r="I1893" s="230" t="s">
        <v>76</v>
      </c>
      <c r="J1893" s="230" t="s">
        <v>77</v>
      </c>
      <c r="K1893" s="230" t="s">
        <v>98</v>
      </c>
      <c r="L1893" s="230" t="s">
        <v>3294</v>
      </c>
      <c r="M1893" s="230" t="s">
        <v>4526</v>
      </c>
      <c r="N1893" s="230" t="s">
        <v>98</v>
      </c>
      <c r="Q1893" s="230">
        <f>VLOOKUP(M1893,LocID!$B$2:$I$1995,8, FALSE)</f>
        <v>489</v>
      </c>
    </row>
    <row r="1894" spans="1:17" x14ac:dyDescent="0.25">
      <c r="A1894" s="230" t="s">
        <v>7130</v>
      </c>
      <c r="B1894" s="230">
        <v>421</v>
      </c>
      <c r="C1894" s="230" t="s">
        <v>5854</v>
      </c>
      <c r="D1894" s="230">
        <v>2006.44</v>
      </c>
      <c r="E1894" s="230">
        <v>2007</v>
      </c>
      <c r="F1894" s="230" t="s">
        <v>2736</v>
      </c>
      <c r="G1894" s="230" t="s">
        <v>2737</v>
      </c>
      <c r="H1894" s="230" t="s">
        <v>2738</v>
      </c>
      <c r="I1894" s="230" t="s">
        <v>380</v>
      </c>
      <c r="J1894" s="230" t="s">
        <v>51</v>
      </c>
      <c r="K1894" s="230" t="s">
        <v>23</v>
      </c>
      <c r="L1894" s="230" t="s">
        <v>2738</v>
      </c>
      <c r="M1894" s="230" t="s">
        <v>6275</v>
      </c>
      <c r="N1894" s="230" t="s">
        <v>23</v>
      </c>
      <c r="Q1894" s="230">
        <f>VLOOKUP(M1894,LocID!$B$2:$I$1995,8, FALSE)</f>
        <v>407</v>
      </c>
    </row>
    <row r="1895" spans="1:17" x14ac:dyDescent="0.25">
      <c r="A1895" s="230" t="s">
        <v>7131</v>
      </c>
      <c r="B1895" s="230">
        <v>422</v>
      </c>
      <c r="C1895" s="230" t="s">
        <v>5854</v>
      </c>
      <c r="D1895" s="230">
        <v>2007.347</v>
      </c>
      <c r="E1895" s="230">
        <v>2007</v>
      </c>
      <c r="F1895" s="230" t="s">
        <v>2798</v>
      </c>
      <c r="G1895" s="230" t="s">
        <v>2799</v>
      </c>
      <c r="H1895" s="230" t="s">
        <v>2800</v>
      </c>
      <c r="I1895" s="230" t="s">
        <v>76</v>
      </c>
      <c r="J1895" s="230" t="s">
        <v>77</v>
      </c>
      <c r="K1895" s="230" t="s">
        <v>23</v>
      </c>
      <c r="L1895" s="230" t="s">
        <v>2800</v>
      </c>
      <c r="M1895" s="230" t="s">
        <v>6288</v>
      </c>
      <c r="N1895" s="230" t="s">
        <v>23</v>
      </c>
      <c r="Q1895" s="230">
        <f>VLOOKUP(M1895,LocID!$B$2:$I$1995,8, FALSE)</f>
        <v>420</v>
      </c>
    </row>
    <row r="1896" spans="1:17" x14ac:dyDescent="0.25">
      <c r="A1896" s="230" t="s">
        <v>7132</v>
      </c>
      <c r="B1896" s="230">
        <v>423</v>
      </c>
      <c r="C1896" s="230" t="s">
        <v>5854</v>
      </c>
      <c r="D1896" s="230">
        <v>2007.2429999999999</v>
      </c>
      <c r="E1896" s="230">
        <v>2007</v>
      </c>
      <c r="F1896" s="230" t="s">
        <v>3312</v>
      </c>
      <c r="G1896" s="230" t="s">
        <v>1103</v>
      </c>
      <c r="H1896" s="230" t="s">
        <v>3294</v>
      </c>
      <c r="I1896" s="230" t="s">
        <v>76</v>
      </c>
      <c r="J1896" s="230" t="s">
        <v>77</v>
      </c>
      <c r="K1896" s="230" t="s">
        <v>98</v>
      </c>
      <c r="L1896" s="230" t="s">
        <v>3294</v>
      </c>
      <c r="M1896" s="230" t="s">
        <v>4526</v>
      </c>
      <c r="N1896" s="230" t="s">
        <v>98</v>
      </c>
      <c r="Q1896" s="230">
        <f>VLOOKUP(M1896,LocID!$B$2:$I$1995,8, FALSE)</f>
        <v>489</v>
      </c>
    </row>
    <row r="1897" spans="1:17" x14ac:dyDescent="0.25">
      <c r="A1897" s="230" t="s">
        <v>7133</v>
      </c>
      <c r="B1897" s="230">
        <v>424</v>
      </c>
      <c r="C1897" s="230" t="s">
        <v>5854</v>
      </c>
      <c r="D1897" s="230">
        <v>2007.3050000000001</v>
      </c>
      <c r="E1897" s="230">
        <v>2007</v>
      </c>
      <c r="F1897" s="230" t="s">
        <v>2830</v>
      </c>
      <c r="G1897" s="230" t="s">
        <v>2831</v>
      </c>
      <c r="H1897" s="230" t="s">
        <v>2823</v>
      </c>
      <c r="I1897" s="230" t="s">
        <v>122</v>
      </c>
      <c r="J1897" s="230" t="s">
        <v>123</v>
      </c>
      <c r="K1897" s="230" t="s">
        <v>52</v>
      </c>
      <c r="L1897" s="230" t="s">
        <v>2823</v>
      </c>
      <c r="M1897" s="230" t="s">
        <v>6295</v>
      </c>
      <c r="N1897" s="230" t="s">
        <v>52</v>
      </c>
      <c r="Q1897" s="230">
        <f>VLOOKUP(M1897,LocID!$B$2:$I$1995,8, FALSE)</f>
        <v>427</v>
      </c>
    </row>
    <row r="1898" spans="1:17" x14ac:dyDescent="0.25">
      <c r="A1898" s="230" t="s">
        <v>7134</v>
      </c>
      <c r="B1898" s="230">
        <v>425</v>
      </c>
      <c r="C1898" s="230" t="s">
        <v>5854</v>
      </c>
      <c r="D1898" s="230">
        <v>2007.0329999999999</v>
      </c>
      <c r="E1898" s="230">
        <v>2007</v>
      </c>
      <c r="F1898" s="230" t="s">
        <v>2832</v>
      </c>
      <c r="G1898" s="230" t="s">
        <v>2833</v>
      </c>
      <c r="H1898" s="230" t="s">
        <v>2823</v>
      </c>
      <c r="I1898" s="230" t="s">
        <v>122</v>
      </c>
      <c r="J1898" s="230" t="s">
        <v>123</v>
      </c>
      <c r="K1898" s="230" t="s">
        <v>23</v>
      </c>
      <c r="L1898" s="230" t="s">
        <v>2823</v>
      </c>
      <c r="M1898" s="230" t="s">
        <v>6295</v>
      </c>
      <c r="N1898" s="230" t="s">
        <v>23</v>
      </c>
      <c r="Q1898" s="230">
        <f>VLOOKUP(M1898,LocID!$B$2:$I$1995,8, FALSE)</f>
        <v>427</v>
      </c>
    </row>
    <row r="1899" spans="1:17" x14ac:dyDescent="0.25">
      <c r="A1899" s="230" t="s">
        <v>7135</v>
      </c>
      <c r="B1899" s="230">
        <v>426</v>
      </c>
      <c r="C1899" s="230" t="s">
        <v>5854</v>
      </c>
      <c r="D1899" s="230">
        <v>2007.306</v>
      </c>
      <c r="E1899" s="230">
        <v>2007</v>
      </c>
      <c r="F1899" s="230" t="s">
        <v>2821</v>
      </c>
      <c r="G1899" s="230" t="s">
        <v>2822</v>
      </c>
      <c r="H1899" s="230" t="s">
        <v>2823</v>
      </c>
      <c r="I1899" s="230" t="s">
        <v>320</v>
      </c>
      <c r="J1899" s="230" t="s">
        <v>51</v>
      </c>
      <c r="K1899" s="230" t="s">
        <v>26</v>
      </c>
      <c r="L1899" s="230" t="s">
        <v>2823</v>
      </c>
      <c r="M1899" s="230" t="s">
        <v>6294</v>
      </c>
      <c r="N1899" s="230" t="s">
        <v>26</v>
      </c>
      <c r="Q1899" s="230">
        <f>VLOOKUP(M1899,LocID!$B$2:$I$1995,8, FALSE)</f>
        <v>426</v>
      </c>
    </row>
    <row r="1900" spans="1:17" x14ac:dyDescent="0.25">
      <c r="A1900" s="230" t="s">
        <v>7136</v>
      </c>
      <c r="B1900" s="230">
        <v>427</v>
      </c>
      <c r="C1900" s="230" t="s">
        <v>5854</v>
      </c>
      <c r="D1900" s="230">
        <v>2007.1389999999999</v>
      </c>
      <c r="E1900" s="230">
        <v>2007</v>
      </c>
      <c r="F1900" s="230" t="s">
        <v>2834</v>
      </c>
      <c r="G1900" s="230" t="s">
        <v>2835</v>
      </c>
      <c r="H1900" s="230" t="s">
        <v>2823</v>
      </c>
      <c r="I1900" s="230" t="s">
        <v>122</v>
      </c>
      <c r="J1900" s="230" t="s">
        <v>123</v>
      </c>
      <c r="K1900" s="230" t="s">
        <v>52</v>
      </c>
      <c r="L1900" s="230" t="s">
        <v>2823</v>
      </c>
      <c r="M1900" s="230" t="s">
        <v>6295</v>
      </c>
      <c r="N1900" s="230" t="s">
        <v>52</v>
      </c>
      <c r="Q1900" s="230">
        <f>VLOOKUP(M1900,LocID!$B$2:$I$1995,8, FALSE)</f>
        <v>427</v>
      </c>
    </row>
    <row r="1901" spans="1:17" x14ac:dyDescent="0.25">
      <c r="A1901" s="230" t="s">
        <v>7137</v>
      </c>
      <c r="B1901" s="230">
        <v>428</v>
      </c>
      <c r="C1901" s="230" t="s">
        <v>5854</v>
      </c>
      <c r="D1901" s="230">
        <v>2007.0619999999999</v>
      </c>
      <c r="E1901" s="230">
        <v>2007</v>
      </c>
      <c r="F1901" s="230" t="s">
        <v>1711</v>
      </c>
      <c r="G1901" s="230" t="s">
        <v>1709</v>
      </c>
      <c r="H1901" s="230" t="s">
        <v>1710</v>
      </c>
      <c r="I1901" s="230" t="s">
        <v>76</v>
      </c>
      <c r="J1901" s="230" t="s">
        <v>77</v>
      </c>
      <c r="K1901" s="230" t="s">
        <v>23</v>
      </c>
      <c r="L1901" s="230" t="s">
        <v>1710</v>
      </c>
      <c r="M1901" s="230" t="s">
        <v>6156</v>
      </c>
      <c r="N1901" s="230" t="s">
        <v>23</v>
      </c>
      <c r="Q1901" s="230">
        <f>VLOOKUP(M1901,LocID!$B$2:$I$1995,8, FALSE)</f>
        <v>279</v>
      </c>
    </row>
    <row r="1902" spans="1:17" x14ac:dyDescent="0.25">
      <c r="A1902" s="230" t="s">
        <v>7138</v>
      </c>
      <c r="B1902" s="230">
        <v>429</v>
      </c>
      <c r="C1902" s="230" t="s">
        <v>5854</v>
      </c>
      <c r="D1902" s="230">
        <v>2007.2049999999999</v>
      </c>
      <c r="E1902" s="230">
        <v>2007</v>
      </c>
      <c r="F1902" s="230" t="s">
        <v>2893</v>
      </c>
      <c r="G1902" s="230" t="s">
        <v>2894</v>
      </c>
      <c r="H1902" s="230" t="s">
        <v>2895</v>
      </c>
      <c r="I1902" s="230" t="s">
        <v>1276</v>
      </c>
      <c r="J1902" s="230" t="s">
        <v>128</v>
      </c>
      <c r="K1902" s="230" t="s">
        <v>52</v>
      </c>
      <c r="L1902" s="230" t="s">
        <v>2895</v>
      </c>
      <c r="M1902" s="230" t="s">
        <v>6297</v>
      </c>
      <c r="N1902" s="230" t="s">
        <v>52</v>
      </c>
      <c r="Q1902" s="230">
        <f>VLOOKUP(M1902,LocID!$B$2:$I$1995,8, FALSE)</f>
        <v>429</v>
      </c>
    </row>
    <row r="1903" spans="1:17" x14ac:dyDescent="0.25">
      <c r="A1903" s="230" t="s">
        <v>6756</v>
      </c>
      <c r="B1903" s="230">
        <v>43</v>
      </c>
      <c r="C1903" s="230" t="s">
        <v>5854</v>
      </c>
      <c r="D1903" s="230">
        <v>2015.0154</v>
      </c>
      <c r="E1903" s="230" t="s">
        <v>306</v>
      </c>
      <c r="F1903" s="230" t="s">
        <v>3161</v>
      </c>
      <c r="G1903" s="230" t="s">
        <v>2396</v>
      </c>
      <c r="H1903" s="230" t="s">
        <v>3123</v>
      </c>
      <c r="I1903" s="230" t="s">
        <v>76</v>
      </c>
      <c r="J1903" s="230" t="s">
        <v>77</v>
      </c>
      <c r="K1903" s="230" t="s">
        <v>52</v>
      </c>
      <c r="L1903" s="230" t="s">
        <v>3123</v>
      </c>
      <c r="M1903" s="230" t="s">
        <v>4524</v>
      </c>
      <c r="N1903" s="230" t="s">
        <v>52</v>
      </c>
      <c r="Q1903" s="230">
        <f>VLOOKUP(M1903,LocID!$B$2:$I$1995,8, FALSE)</f>
        <v>473</v>
      </c>
    </row>
    <row r="1904" spans="1:17" x14ac:dyDescent="0.25">
      <c r="A1904" s="230" t="s">
        <v>7139</v>
      </c>
      <c r="B1904" s="230">
        <v>430</v>
      </c>
      <c r="C1904" s="230" t="s">
        <v>5854</v>
      </c>
      <c r="D1904" s="230">
        <v>2007.258</v>
      </c>
      <c r="E1904" s="230">
        <v>2007</v>
      </c>
      <c r="F1904" s="230" t="s">
        <v>1167</v>
      </c>
      <c r="G1904" s="230" t="s">
        <v>1168</v>
      </c>
      <c r="H1904" s="230" t="s">
        <v>1169</v>
      </c>
      <c r="I1904" s="230" t="s">
        <v>76</v>
      </c>
      <c r="J1904" s="230" t="s">
        <v>77</v>
      </c>
      <c r="K1904" s="230" t="s">
        <v>52</v>
      </c>
      <c r="L1904" s="230" t="s">
        <v>1169</v>
      </c>
      <c r="M1904" s="230" t="s">
        <v>6051</v>
      </c>
      <c r="N1904" s="230" t="s">
        <v>52</v>
      </c>
      <c r="Q1904" s="230">
        <f>VLOOKUP(M1904,LocID!$B$2:$I$1995,8, FALSE)</f>
        <v>162</v>
      </c>
    </row>
    <row r="1905" spans="1:17" x14ac:dyDescent="0.25">
      <c r="A1905" s="230" t="s">
        <v>7140</v>
      </c>
      <c r="B1905" s="230">
        <v>431</v>
      </c>
      <c r="C1905" s="230" t="s">
        <v>5854</v>
      </c>
      <c r="D1905" s="230">
        <v>2007.1379999999999</v>
      </c>
      <c r="E1905" s="230">
        <v>2007</v>
      </c>
      <c r="F1905" s="230" t="s">
        <v>2645</v>
      </c>
      <c r="G1905" s="230" t="s">
        <v>2646</v>
      </c>
      <c r="H1905" s="230" t="s">
        <v>2644</v>
      </c>
      <c r="I1905" s="230" t="s">
        <v>261</v>
      </c>
      <c r="J1905" s="230" t="s">
        <v>123</v>
      </c>
      <c r="K1905" s="230" t="s">
        <v>98</v>
      </c>
      <c r="L1905" s="230" t="s">
        <v>2644</v>
      </c>
      <c r="M1905" s="230" t="s">
        <v>6262</v>
      </c>
      <c r="N1905" s="230" t="s">
        <v>98</v>
      </c>
      <c r="Q1905" s="230">
        <f>VLOOKUP(M1905,LocID!$B$2:$I$1995,8, FALSE)</f>
        <v>393</v>
      </c>
    </row>
    <row r="1906" spans="1:17" x14ac:dyDescent="0.25">
      <c r="A1906" s="230" t="s">
        <v>7141</v>
      </c>
      <c r="B1906" s="230">
        <v>432</v>
      </c>
      <c r="C1906" s="230" t="s">
        <v>5854</v>
      </c>
      <c r="D1906" s="230">
        <v>2006.444</v>
      </c>
      <c r="E1906" s="230">
        <v>2007</v>
      </c>
      <c r="F1906" s="230" t="s">
        <v>3756</v>
      </c>
      <c r="G1906" s="230" t="s">
        <v>3757</v>
      </c>
      <c r="H1906" s="230" t="s">
        <v>3750</v>
      </c>
      <c r="I1906" s="230" t="s">
        <v>261</v>
      </c>
      <c r="J1906" s="230" t="s">
        <v>123</v>
      </c>
      <c r="K1906" s="230" t="s">
        <v>23</v>
      </c>
      <c r="L1906" s="230" t="s">
        <v>3750</v>
      </c>
      <c r="M1906" s="230" t="s">
        <v>4530</v>
      </c>
      <c r="N1906" s="230" t="s">
        <v>23</v>
      </c>
      <c r="Q1906" s="230">
        <f>VLOOKUP(M1906,LocID!$B$2:$I$1995,8, FALSE)</f>
        <v>513</v>
      </c>
    </row>
    <row r="1907" spans="1:17" x14ac:dyDescent="0.25">
      <c r="A1907" s="230" t="s">
        <v>7142</v>
      </c>
      <c r="B1907" s="230">
        <v>433</v>
      </c>
      <c r="C1907" s="230" t="s">
        <v>5854</v>
      </c>
      <c r="D1907" s="230">
        <v>2007.2339999999999</v>
      </c>
      <c r="E1907" s="230">
        <v>2007</v>
      </c>
      <c r="F1907" s="230" t="s">
        <v>2928</v>
      </c>
      <c r="G1907" s="230" t="s">
        <v>404</v>
      </c>
      <c r="H1907" s="230" t="s">
        <v>2929</v>
      </c>
      <c r="I1907" s="230" t="s">
        <v>261</v>
      </c>
      <c r="J1907" s="230" t="s">
        <v>123</v>
      </c>
      <c r="K1907" s="230" t="s">
        <v>23</v>
      </c>
      <c r="L1907" s="230" t="s">
        <v>2929</v>
      </c>
      <c r="M1907" s="230" t="s">
        <v>6300</v>
      </c>
      <c r="N1907" s="230" t="s">
        <v>23</v>
      </c>
      <c r="Q1907" s="230">
        <f>VLOOKUP(M1907,LocID!$B$2:$I$1995,8, FALSE)</f>
        <v>433</v>
      </c>
    </row>
    <row r="1908" spans="1:17" x14ac:dyDescent="0.25">
      <c r="A1908" s="230" t="s">
        <v>7143</v>
      </c>
      <c r="B1908" s="230">
        <v>434</v>
      </c>
      <c r="C1908" s="230" t="s">
        <v>5854</v>
      </c>
      <c r="D1908" s="230">
        <v>2007.2919999999999</v>
      </c>
      <c r="E1908" s="230">
        <v>2007</v>
      </c>
      <c r="F1908" s="230" t="s">
        <v>1137</v>
      </c>
      <c r="G1908" s="230" t="s">
        <v>1138</v>
      </c>
      <c r="H1908" s="230" t="s">
        <v>1139</v>
      </c>
      <c r="I1908" s="230" t="s">
        <v>20</v>
      </c>
      <c r="J1908" s="230" t="s">
        <v>22</v>
      </c>
      <c r="K1908" s="230" t="s">
        <v>23</v>
      </c>
      <c r="L1908" s="230" t="s">
        <v>1139</v>
      </c>
      <c r="M1908" s="230" t="s">
        <v>9805</v>
      </c>
      <c r="N1908" s="230" t="s">
        <v>23</v>
      </c>
      <c r="Q1908" s="230">
        <f>VLOOKUP(M1908,LocID!$B$2:$I$1995,8, FALSE)</f>
        <v>153</v>
      </c>
    </row>
    <row r="1909" spans="1:17" x14ac:dyDescent="0.25">
      <c r="A1909" s="230" t="s">
        <v>7144</v>
      </c>
      <c r="B1909" s="230">
        <v>435</v>
      </c>
      <c r="C1909" s="230" t="s">
        <v>5854</v>
      </c>
      <c r="D1909" s="230">
        <v>2007.452</v>
      </c>
      <c r="E1909" s="230">
        <v>2007</v>
      </c>
      <c r="F1909" s="230" t="s">
        <v>700</v>
      </c>
      <c r="G1909" s="230" t="s">
        <v>2277</v>
      </c>
      <c r="H1909" s="230" t="s">
        <v>2273</v>
      </c>
      <c r="I1909" s="230" t="s">
        <v>107</v>
      </c>
      <c r="J1909" s="230" t="s">
        <v>51</v>
      </c>
      <c r="K1909" s="230" t="s">
        <v>23</v>
      </c>
      <c r="L1909" s="230" t="s">
        <v>2273</v>
      </c>
      <c r="M1909" s="230" t="s">
        <v>4516</v>
      </c>
      <c r="N1909" s="230" t="s">
        <v>23</v>
      </c>
      <c r="Q1909" s="230">
        <f>VLOOKUP(M1909,LocID!$B$2:$I$1995,8, FALSE)</f>
        <v>370</v>
      </c>
    </row>
    <row r="1910" spans="1:17" x14ac:dyDescent="0.25">
      <c r="A1910" s="230" t="s">
        <v>7145</v>
      </c>
      <c r="B1910" s="230">
        <v>436</v>
      </c>
      <c r="C1910" s="230" t="s">
        <v>5854</v>
      </c>
      <c r="D1910" s="230">
        <v>2006.45</v>
      </c>
      <c r="E1910" s="230">
        <v>2007</v>
      </c>
      <c r="F1910" s="230" t="s">
        <v>3982</v>
      </c>
      <c r="G1910" s="230" t="s">
        <v>3983</v>
      </c>
      <c r="H1910" s="230" t="s">
        <v>3168</v>
      </c>
      <c r="I1910" s="230" t="s">
        <v>198</v>
      </c>
      <c r="J1910" s="230" t="s">
        <v>61</v>
      </c>
      <c r="K1910" s="230" t="s">
        <v>26</v>
      </c>
      <c r="L1910" s="230" t="s">
        <v>3168</v>
      </c>
      <c r="M1910" s="230" t="s">
        <v>6334</v>
      </c>
      <c r="N1910" s="230" t="s">
        <v>26</v>
      </c>
      <c r="Q1910" s="230">
        <f>VLOOKUP(M1910,LocID!$B$2:$I$1995,8, FALSE)</f>
        <v>537</v>
      </c>
    </row>
    <row r="1911" spans="1:17" x14ac:dyDescent="0.25">
      <c r="A1911" s="230" t="s">
        <v>7146</v>
      </c>
      <c r="B1911" s="230">
        <v>437</v>
      </c>
      <c r="C1911" s="230" t="s">
        <v>5854</v>
      </c>
      <c r="D1911" s="230">
        <v>2007.4559999999999</v>
      </c>
      <c r="E1911" s="230">
        <v>2007</v>
      </c>
      <c r="F1911" s="230" t="s">
        <v>2896</v>
      </c>
      <c r="G1911" s="230" t="s">
        <v>2894</v>
      </c>
      <c r="H1911" s="230" t="s">
        <v>2895</v>
      </c>
      <c r="I1911" s="230" t="s">
        <v>1276</v>
      </c>
      <c r="J1911" s="230" t="s">
        <v>128</v>
      </c>
      <c r="K1911" s="230" t="s">
        <v>52</v>
      </c>
      <c r="L1911" s="230" t="s">
        <v>2895</v>
      </c>
      <c r="M1911" s="230" t="s">
        <v>6297</v>
      </c>
      <c r="N1911" s="230" t="s">
        <v>52</v>
      </c>
      <c r="Q1911" s="230">
        <f>VLOOKUP(M1911,LocID!$B$2:$I$1995,8, FALSE)</f>
        <v>429</v>
      </c>
    </row>
    <row r="1912" spans="1:17" x14ac:dyDescent="0.25">
      <c r="A1912" s="230" t="s">
        <v>7147</v>
      </c>
      <c r="B1912" s="230">
        <v>438</v>
      </c>
      <c r="C1912" s="230" t="s">
        <v>5854</v>
      </c>
      <c r="D1912" s="230">
        <v>2007.1659999999999</v>
      </c>
      <c r="E1912" s="230">
        <v>2007</v>
      </c>
      <c r="F1912" s="230" t="s">
        <v>3077</v>
      </c>
      <c r="G1912" s="230" t="s">
        <v>3078</v>
      </c>
      <c r="H1912" s="230" t="s">
        <v>3068</v>
      </c>
      <c r="I1912" s="230" t="s">
        <v>107</v>
      </c>
      <c r="J1912" s="230" t="s">
        <v>51</v>
      </c>
      <c r="K1912" s="230" t="s">
        <v>52</v>
      </c>
      <c r="L1912" s="230" t="s">
        <v>3068</v>
      </c>
      <c r="M1912" s="230" t="s">
        <v>4523</v>
      </c>
      <c r="N1912" s="230" t="s">
        <v>52</v>
      </c>
      <c r="Q1912" s="230">
        <f>VLOOKUP(M1912,LocID!$B$2:$I$1995,8, FALSE)</f>
        <v>461</v>
      </c>
    </row>
    <row r="1913" spans="1:17" x14ac:dyDescent="0.25">
      <c r="A1913" s="230" t="s">
        <v>7148</v>
      </c>
      <c r="B1913" s="230">
        <v>439</v>
      </c>
      <c r="C1913" s="230" t="s">
        <v>5854</v>
      </c>
      <c r="D1913" s="230">
        <v>2005.356</v>
      </c>
      <c r="E1913" s="230">
        <v>2007</v>
      </c>
      <c r="F1913" s="230" t="s">
        <v>2776</v>
      </c>
      <c r="G1913" s="230" t="s">
        <v>2777</v>
      </c>
      <c r="H1913" s="230" t="s">
        <v>2778</v>
      </c>
      <c r="I1913" s="230" t="s">
        <v>815</v>
      </c>
      <c r="J1913" s="230" t="s">
        <v>51</v>
      </c>
      <c r="K1913" s="230" t="s">
        <v>23</v>
      </c>
      <c r="L1913" s="230" t="s">
        <v>2778</v>
      </c>
      <c r="M1913" s="230" t="s">
        <v>6284</v>
      </c>
      <c r="N1913" s="230" t="s">
        <v>23</v>
      </c>
      <c r="Q1913" s="230">
        <f>VLOOKUP(M1913,LocID!$B$2:$I$1995,8, FALSE)</f>
        <v>416</v>
      </c>
    </row>
    <row r="1914" spans="1:17" x14ac:dyDescent="0.25">
      <c r="A1914" s="230" t="s">
        <v>6757</v>
      </c>
      <c r="B1914" s="230">
        <v>44</v>
      </c>
      <c r="C1914" s="230" t="s">
        <v>5854</v>
      </c>
      <c r="D1914" s="230">
        <v>2015.0111999999999</v>
      </c>
      <c r="E1914" s="230" t="s">
        <v>306</v>
      </c>
      <c r="F1914" s="230" t="s">
        <v>3012</v>
      </c>
      <c r="G1914" s="230" t="s">
        <v>3013</v>
      </c>
      <c r="H1914" s="230" t="s">
        <v>3002</v>
      </c>
      <c r="I1914" s="230" t="s">
        <v>1475</v>
      </c>
      <c r="J1914" s="230" t="s">
        <v>245</v>
      </c>
      <c r="K1914" s="230" t="s">
        <v>98</v>
      </c>
      <c r="L1914" s="230" t="s">
        <v>3002</v>
      </c>
      <c r="M1914" s="230" t="s">
        <v>6312</v>
      </c>
      <c r="N1914" s="230" t="s">
        <v>98</v>
      </c>
      <c r="Q1914" s="230">
        <f>VLOOKUP(M1914,LocID!$B$2:$I$1995,8, FALSE)</f>
        <v>448</v>
      </c>
    </row>
    <row r="1915" spans="1:17" x14ac:dyDescent="0.25">
      <c r="A1915" s="230" t="s">
        <v>7149</v>
      </c>
      <c r="B1915" s="230">
        <v>440</v>
      </c>
      <c r="C1915" s="230" t="s">
        <v>5854</v>
      </c>
      <c r="D1915" s="230">
        <v>2007.0319999999999</v>
      </c>
      <c r="E1915" s="230">
        <v>2007</v>
      </c>
      <c r="F1915" s="230" t="s">
        <v>3121</v>
      </c>
      <c r="G1915" s="230" t="s">
        <v>3122</v>
      </c>
      <c r="H1915" s="230" t="s">
        <v>3123</v>
      </c>
      <c r="I1915" s="230" t="s">
        <v>76</v>
      </c>
      <c r="J1915" s="230" t="s">
        <v>77</v>
      </c>
      <c r="K1915" s="230" t="s">
        <v>98</v>
      </c>
      <c r="L1915" s="230" t="s">
        <v>3123</v>
      </c>
      <c r="M1915" s="230" t="s">
        <v>4524</v>
      </c>
      <c r="N1915" s="230" t="s">
        <v>98</v>
      </c>
      <c r="Q1915" s="230">
        <f>VLOOKUP(M1915,LocID!$B$2:$I$1995,8, FALSE)</f>
        <v>473</v>
      </c>
    </row>
    <row r="1916" spans="1:17" x14ac:dyDescent="0.25">
      <c r="A1916" s="230" t="s">
        <v>7150</v>
      </c>
      <c r="B1916" s="230">
        <v>441</v>
      </c>
      <c r="C1916" s="230" t="s">
        <v>5854</v>
      </c>
      <c r="D1916" s="230">
        <v>2007.16</v>
      </c>
      <c r="E1916" s="230">
        <v>2007</v>
      </c>
      <c r="F1916" s="230" t="s">
        <v>2647</v>
      </c>
      <c r="G1916" s="230" t="s">
        <v>2646</v>
      </c>
      <c r="H1916" s="230" t="s">
        <v>2644</v>
      </c>
      <c r="I1916" s="230" t="s">
        <v>261</v>
      </c>
      <c r="J1916" s="230" t="s">
        <v>123</v>
      </c>
      <c r="K1916" s="230" t="s">
        <v>98</v>
      </c>
      <c r="L1916" s="230" t="s">
        <v>2644</v>
      </c>
      <c r="M1916" s="230" t="s">
        <v>6262</v>
      </c>
      <c r="N1916" s="230" t="s">
        <v>98</v>
      </c>
      <c r="Q1916" s="230">
        <f>VLOOKUP(M1916,LocID!$B$2:$I$1995,8, FALSE)</f>
        <v>393</v>
      </c>
    </row>
    <row r="1917" spans="1:17" x14ac:dyDescent="0.25">
      <c r="A1917" s="230" t="s">
        <v>7151</v>
      </c>
      <c r="B1917" s="230">
        <v>442</v>
      </c>
      <c r="C1917" s="230" t="s">
        <v>5854</v>
      </c>
      <c r="D1917" s="230">
        <v>2007.1210000000001</v>
      </c>
      <c r="E1917" s="230">
        <v>2007</v>
      </c>
      <c r="F1917" s="230" t="s">
        <v>3176</v>
      </c>
      <c r="G1917" s="230" t="s">
        <v>3177</v>
      </c>
      <c r="H1917" s="230" t="s">
        <v>3174</v>
      </c>
      <c r="I1917" s="230" t="s">
        <v>122</v>
      </c>
      <c r="J1917" s="230" t="s">
        <v>123</v>
      </c>
      <c r="K1917" s="230" t="s">
        <v>98</v>
      </c>
      <c r="L1917" s="230" t="s">
        <v>3174</v>
      </c>
      <c r="M1917" s="230" t="s">
        <v>4525</v>
      </c>
      <c r="N1917" s="230" t="s">
        <v>98</v>
      </c>
      <c r="Q1917" s="230">
        <f>VLOOKUP(M1917,LocID!$B$2:$I$1995,8, FALSE)</f>
        <v>477</v>
      </c>
    </row>
    <row r="1918" spans="1:17" x14ac:dyDescent="0.25">
      <c r="A1918" s="230" t="s">
        <v>7152</v>
      </c>
      <c r="B1918" s="230">
        <v>443</v>
      </c>
      <c r="C1918" s="230" t="s">
        <v>5854</v>
      </c>
      <c r="D1918" s="230">
        <v>2007.0519999999999</v>
      </c>
      <c r="E1918" s="230">
        <v>2007</v>
      </c>
      <c r="F1918" s="230" t="s">
        <v>3238</v>
      </c>
      <c r="G1918" s="230" t="s">
        <v>3239</v>
      </c>
      <c r="H1918" s="230" t="s">
        <v>3240</v>
      </c>
      <c r="I1918" s="230" t="s">
        <v>76</v>
      </c>
      <c r="J1918" s="230" t="s">
        <v>77</v>
      </c>
      <c r="K1918" s="230" t="s">
        <v>26</v>
      </c>
      <c r="L1918" s="230" t="s">
        <v>3240</v>
      </c>
      <c r="M1918" s="230" t="s">
        <v>6342</v>
      </c>
      <c r="N1918" s="230" t="s">
        <v>26</v>
      </c>
      <c r="Q1918" s="230">
        <f>VLOOKUP(M1918,LocID!$B$2:$I$1995,8, FALSE)</f>
        <v>485</v>
      </c>
    </row>
    <row r="1919" spans="1:17" x14ac:dyDescent="0.25">
      <c r="A1919" s="230" t="s">
        <v>7153</v>
      </c>
      <c r="B1919" s="230">
        <v>444</v>
      </c>
      <c r="C1919" s="230" t="s">
        <v>5854</v>
      </c>
      <c r="D1919" s="230">
        <v>2007.319</v>
      </c>
      <c r="E1919" s="230">
        <v>2007</v>
      </c>
      <c r="F1919" s="230" t="s">
        <v>3313</v>
      </c>
      <c r="G1919" s="230" t="s">
        <v>3314</v>
      </c>
      <c r="H1919" s="230" t="s">
        <v>3294</v>
      </c>
      <c r="I1919" s="230" t="s">
        <v>76</v>
      </c>
      <c r="J1919" s="230" t="s">
        <v>77</v>
      </c>
      <c r="K1919" s="230" t="s">
        <v>23</v>
      </c>
      <c r="L1919" s="230" t="s">
        <v>3294</v>
      </c>
      <c r="M1919" s="230" t="s">
        <v>4526</v>
      </c>
      <c r="N1919" s="230" t="s">
        <v>23</v>
      </c>
      <c r="Q1919" s="230">
        <f>VLOOKUP(M1919,LocID!$B$2:$I$1995,8, FALSE)</f>
        <v>489</v>
      </c>
    </row>
    <row r="1920" spans="1:17" x14ac:dyDescent="0.25">
      <c r="A1920" s="230" t="s">
        <v>7154</v>
      </c>
      <c r="B1920" s="230">
        <v>445</v>
      </c>
      <c r="C1920" s="230" t="s">
        <v>5854</v>
      </c>
      <c r="D1920" s="230">
        <v>2007.153</v>
      </c>
      <c r="E1920" s="230">
        <v>2007</v>
      </c>
      <c r="F1920" s="230" t="s">
        <v>3315</v>
      </c>
      <c r="G1920" s="230" t="s">
        <v>3314</v>
      </c>
      <c r="H1920" s="230" t="s">
        <v>3294</v>
      </c>
      <c r="I1920" s="230" t="s">
        <v>76</v>
      </c>
      <c r="J1920" s="230" t="s">
        <v>77</v>
      </c>
      <c r="K1920" s="230" t="s">
        <v>26</v>
      </c>
      <c r="L1920" s="230" t="s">
        <v>3294</v>
      </c>
      <c r="M1920" s="230" t="s">
        <v>4526</v>
      </c>
      <c r="N1920" s="230" t="s">
        <v>26</v>
      </c>
      <c r="Q1920" s="230">
        <f>VLOOKUP(M1920,LocID!$B$2:$I$1995,8, FALSE)</f>
        <v>489</v>
      </c>
    </row>
    <row r="1921" spans="1:17" x14ac:dyDescent="0.25">
      <c r="A1921" s="230" t="s">
        <v>7155</v>
      </c>
      <c r="B1921" s="230">
        <v>446</v>
      </c>
      <c r="C1921" s="230" t="s">
        <v>5854</v>
      </c>
      <c r="D1921" s="230">
        <v>2006.3689999999999</v>
      </c>
      <c r="E1921" s="230">
        <v>2007</v>
      </c>
      <c r="F1921" s="230" t="s">
        <v>3580</v>
      </c>
      <c r="G1921" s="230" t="s">
        <v>3581</v>
      </c>
      <c r="H1921" s="230" t="s">
        <v>3579</v>
      </c>
      <c r="I1921" s="230" t="s">
        <v>76</v>
      </c>
      <c r="J1921" s="230" t="s">
        <v>77</v>
      </c>
      <c r="K1921" s="230" t="s">
        <v>23</v>
      </c>
      <c r="L1921" s="230" t="s">
        <v>3579</v>
      </c>
      <c r="M1921" s="230" t="s">
        <v>6351</v>
      </c>
      <c r="N1921" s="230" t="s">
        <v>23</v>
      </c>
      <c r="Q1921" s="230">
        <f>VLOOKUP(M1921,LocID!$B$2:$I$1995,8, FALSE)</f>
        <v>494</v>
      </c>
    </row>
    <row r="1922" spans="1:17" x14ac:dyDescent="0.25">
      <c r="A1922" s="230" t="s">
        <v>7156</v>
      </c>
      <c r="B1922" s="230">
        <v>447</v>
      </c>
      <c r="C1922" s="230" t="s">
        <v>5854</v>
      </c>
      <c r="D1922" s="230">
        <v>2007.1469999999999</v>
      </c>
      <c r="E1922" s="230">
        <v>2007</v>
      </c>
      <c r="F1922" s="230" t="s">
        <v>3590</v>
      </c>
      <c r="G1922" s="230" t="s">
        <v>3591</v>
      </c>
      <c r="H1922" s="230" t="s">
        <v>3586</v>
      </c>
      <c r="I1922" s="230" t="s">
        <v>76</v>
      </c>
      <c r="J1922" s="230" t="s">
        <v>77</v>
      </c>
      <c r="K1922" s="230" t="s">
        <v>98</v>
      </c>
      <c r="L1922" s="230" t="s">
        <v>3586</v>
      </c>
      <c r="M1922" s="230" t="s">
        <v>6352</v>
      </c>
      <c r="N1922" s="230" t="s">
        <v>98</v>
      </c>
      <c r="Q1922" s="230">
        <f>VLOOKUP(M1922,LocID!$B$2:$I$1995,8, FALSE)</f>
        <v>495</v>
      </c>
    </row>
    <row r="1923" spans="1:17" x14ac:dyDescent="0.25">
      <c r="A1923" s="230" t="s">
        <v>7157</v>
      </c>
      <c r="B1923" s="230">
        <v>448</v>
      </c>
      <c r="C1923" s="230" t="s">
        <v>5854</v>
      </c>
      <c r="D1923" s="230">
        <v>2007.3109999999999</v>
      </c>
      <c r="E1923" s="230">
        <v>2007</v>
      </c>
      <c r="F1923" s="230" t="s">
        <v>3662</v>
      </c>
      <c r="G1923" s="230" t="s">
        <v>3663</v>
      </c>
      <c r="H1923" s="230" t="s">
        <v>3664</v>
      </c>
      <c r="I1923" s="230" t="s">
        <v>76</v>
      </c>
      <c r="J1923" s="230" t="s">
        <v>77</v>
      </c>
      <c r="K1923" s="230" t="s">
        <v>23</v>
      </c>
      <c r="L1923" s="230" t="s">
        <v>3664</v>
      </c>
      <c r="M1923" s="230" t="s">
        <v>6356</v>
      </c>
      <c r="N1923" s="230" t="s">
        <v>23</v>
      </c>
      <c r="Q1923" s="230">
        <f>VLOOKUP(M1923,LocID!$B$2:$I$1995,8, FALSE)</f>
        <v>500</v>
      </c>
    </row>
    <row r="1924" spans="1:17" x14ac:dyDescent="0.25">
      <c r="A1924" s="230" t="s">
        <v>7158</v>
      </c>
      <c r="B1924" s="230">
        <v>449</v>
      </c>
      <c r="C1924" s="230" t="s">
        <v>5854</v>
      </c>
      <c r="D1924" s="230">
        <v>2007.2760000000001</v>
      </c>
      <c r="E1924" s="230">
        <v>2007</v>
      </c>
      <c r="F1924" s="230" t="s">
        <v>3694</v>
      </c>
      <c r="G1924" s="230" t="s">
        <v>3695</v>
      </c>
      <c r="H1924" s="230" t="s">
        <v>3696</v>
      </c>
      <c r="I1924" s="230" t="s">
        <v>76</v>
      </c>
      <c r="J1924" s="230" t="s">
        <v>77</v>
      </c>
      <c r="K1924" s="230" t="s">
        <v>23</v>
      </c>
      <c r="L1924" s="230" t="s">
        <v>3696</v>
      </c>
      <c r="M1924" s="230" t="s">
        <v>4529</v>
      </c>
      <c r="N1924" s="230" t="s">
        <v>23</v>
      </c>
      <c r="Q1924" s="230">
        <f>VLOOKUP(M1924,LocID!$B$2:$I$1995,8, FALSE)</f>
        <v>506</v>
      </c>
    </row>
    <row r="1925" spans="1:17" x14ac:dyDescent="0.25">
      <c r="A1925" s="230" t="s">
        <v>6758</v>
      </c>
      <c r="B1925" s="230">
        <v>45</v>
      </c>
      <c r="C1925" s="230" t="s">
        <v>5854</v>
      </c>
      <c r="D1925" s="230">
        <v>2015.0125</v>
      </c>
      <c r="E1925" s="230" t="s">
        <v>306</v>
      </c>
      <c r="F1925" s="230" t="s">
        <v>3505</v>
      </c>
      <c r="G1925" s="230" t="s">
        <v>3506</v>
      </c>
      <c r="H1925" s="230" t="s">
        <v>3294</v>
      </c>
      <c r="I1925" s="230" t="s">
        <v>76</v>
      </c>
      <c r="J1925" s="230" t="s">
        <v>77</v>
      </c>
      <c r="K1925" s="230" t="s">
        <v>26</v>
      </c>
      <c r="L1925" s="230" t="s">
        <v>3294</v>
      </c>
      <c r="M1925" s="230" t="s">
        <v>4526</v>
      </c>
      <c r="N1925" s="230" t="s">
        <v>26</v>
      </c>
      <c r="Q1925" s="230">
        <f>VLOOKUP(M1925,LocID!$B$2:$I$1995,8, FALSE)</f>
        <v>489</v>
      </c>
    </row>
    <row r="1926" spans="1:17" x14ac:dyDescent="0.25">
      <c r="A1926" s="230" t="s">
        <v>7159</v>
      </c>
      <c r="B1926" s="230">
        <v>450</v>
      </c>
      <c r="C1926" s="230" t="s">
        <v>5854</v>
      </c>
      <c r="D1926" s="230">
        <v>2007.261</v>
      </c>
      <c r="E1926" s="230">
        <v>2007</v>
      </c>
      <c r="F1926" s="230" t="s">
        <v>3697</v>
      </c>
      <c r="G1926" s="230" t="s">
        <v>3695</v>
      </c>
      <c r="H1926" s="230" t="s">
        <v>3696</v>
      </c>
      <c r="I1926" s="230" t="s">
        <v>76</v>
      </c>
      <c r="J1926" s="230" t="s">
        <v>77</v>
      </c>
      <c r="K1926" s="230" t="s">
        <v>23</v>
      </c>
      <c r="L1926" s="230" t="s">
        <v>3696</v>
      </c>
      <c r="M1926" s="230" t="s">
        <v>4529</v>
      </c>
      <c r="N1926" s="230" t="s">
        <v>23</v>
      </c>
      <c r="Q1926" s="230">
        <f>VLOOKUP(M1926,LocID!$B$2:$I$1995,8, FALSE)</f>
        <v>506</v>
      </c>
    </row>
    <row r="1927" spans="1:17" x14ac:dyDescent="0.25">
      <c r="A1927" s="230" t="s">
        <v>7160</v>
      </c>
      <c r="B1927" s="230">
        <v>451</v>
      </c>
      <c r="C1927" s="230" t="s">
        <v>5854</v>
      </c>
      <c r="D1927" s="230">
        <v>2007.316</v>
      </c>
      <c r="E1927" s="230">
        <v>2007</v>
      </c>
      <c r="F1927" s="230" t="s">
        <v>3698</v>
      </c>
      <c r="G1927" s="230" t="s">
        <v>3695</v>
      </c>
      <c r="H1927" s="230" t="s">
        <v>3696</v>
      </c>
      <c r="I1927" s="230" t="s">
        <v>76</v>
      </c>
      <c r="J1927" s="230" t="s">
        <v>77</v>
      </c>
      <c r="K1927" s="230" t="s">
        <v>98</v>
      </c>
      <c r="L1927" s="230" t="s">
        <v>3696</v>
      </c>
      <c r="M1927" s="230" t="s">
        <v>4529</v>
      </c>
      <c r="N1927" s="230" t="s">
        <v>98</v>
      </c>
      <c r="Q1927" s="230">
        <f>VLOOKUP(M1927,LocID!$B$2:$I$1995,8, FALSE)</f>
        <v>506</v>
      </c>
    </row>
    <row r="1928" spans="1:17" x14ac:dyDescent="0.25">
      <c r="A1928" s="230" t="s">
        <v>7161</v>
      </c>
      <c r="B1928" s="230">
        <v>452</v>
      </c>
      <c r="C1928" s="230" t="s">
        <v>5854</v>
      </c>
      <c r="D1928" s="230">
        <v>2007.115</v>
      </c>
      <c r="E1928" s="230">
        <v>2007</v>
      </c>
      <c r="F1928" s="230" t="s">
        <v>3758</v>
      </c>
      <c r="G1928" s="230" t="s">
        <v>3759</v>
      </c>
      <c r="H1928" s="230" t="s">
        <v>3750</v>
      </c>
      <c r="I1928" s="230" t="s">
        <v>261</v>
      </c>
      <c r="J1928" s="230" t="s">
        <v>123</v>
      </c>
      <c r="K1928" s="230" t="s">
        <v>52</v>
      </c>
      <c r="L1928" s="230" t="s">
        <v>3750</v>
      </c>
      <c r="M1928" s="230" t="s">
        <v>4530</v>
      </c>
      <c r="N1928" s="230" t="s">
        <v>52</v>
      </c>
      <c r="Q1928" s="230">
        <f>VLOOKUP(M1928,LocID!$B$2:$I$1995,8, FALSE)</f>
        <v>513</v>
      </c>
    </row>
    <row r="1929" spans="1:17" x14ac:dyDescent="0.25">
      <c r="A1929" s="230" t="s">
        <v>7162</v>
      </c>
      <c r="B1929" s="230">
        <v>453</v>
      </c>
      <c r="C1929" s="230" t="s">
        <v>5854</v>
      </c>
      <c r="D1929" s="230">
        <v>2007.336</v>
      </c>
      <c r="E1929" s="230">
        <v>2007</v>
      </c>
      <c r="F1929" s="230" t="s">
        <v>3760</v>
      </c>
      <c r="G1929" s="230" t="s">
        <v>3759</v>
      </c>
      <c r="H1929" s="230" t="s">
        <v>3750</v>
      </c>
      <c r="I1929" s="230" t="s">
        <v>261</v>
      </c>
      <c r="J1929" s="230" t="s">
        <v>123</v>
      </c>
      <c r="K1929" s="230" t="s">
        <v>23</v>
      </c>
      <c r="L1929" s="230" t="s">
        <v>3750</v>
      </c>
      <c r="M1929" s="230" t="s">
        <v>4530</v>
      </c>
      <c r="N1929" s="230" t="s">
        <v>23</v>
      </c>
      <c r="Q1929" s="230">
        <f>VLOOKUP(M1929,LocID!$B$2:$I$1995,8, FALSE)</f>
        <v>513</v>
      </c>
    </row>
    <row r="1930" spans="1:17" x14ac:dyDescent="0.25">
      <c r="A1930" s="230" t="s">
        <v>7163</v>
      </c>
      <c r="B1930" s="230">
        <v>454</v>
      </c>
      <c r="C1930" s="230" t="s">
        <v>5854</v>
      </c>
      <c r="D1930" s="230">
        <v>2007.4639999999999</v>
      </c>
      <c r="E1930" s="230">
        <v>2007</v>
      </c>
      <c r="F1930" s="230" t="s">
        <v>3316</v>
      </c>
      <c r="G1930" s="230" t="s">
        <v>3317</v>
      </c>
      <c r="H1930" s="230" t="s">
        <v>3294</v>
      </c>
      <c r="I1930" s="230" t="s">
        <v>76</v>
      </c>
      <c r="J1930" s="230" t="s">
        <v>77</v>
      </c>
      <c r="K1930" s="230" t="s">
        <v>26</v>
      </c>
      <c r="L1930" s="230" t="s">
        <v>3294</v>
      </c>
      <c r="M1930" s="230" t="s">
        <v>4526</v>
      </c>
      <c r="N1930" s="230" t="s">
        <v>26</v>
      </c>
      <c r="Q1930" s="230">
        <f>VLOOKUP(M1930,LocID!$B$2:$I$1995,8, FALSE)</f>
        <v>489</v>
      </c>
    </row>
    <row r="1931" spans="1:17" x14ac:dyDescent="0.25">
      <c r="A1931" s="230" t="s">
        <v>7164</v>
      </c>
      <c r="B1931" s="230">
        <v>455</v>
      </c>
      <c r="C1931" s="230" t="s">
        <v>5854</v>
      </c>
      <c r="D1931" s="230">
        <v>2007.191</v>
      </c>
      <c r="E1931" s="230">
        <v>2007</v>
      </c>
      <c r="F1931" s="230" t="s">
        <v>3318</v>
      </c>
      <c r="G1931" s="230" t="s">
        <v>3319</v>
      </c>
      <c r="H1931" s="230" t="s">
        <v>3294</v>
      </c>
      <c r="I1931" s="230" t="s">
        <v>76</v>
      </c>
      <c r="J1931" s="230" t="s">
        <v>77</v>
      </c>
      <c r="K1931" s="230" t="s">
        <v>23</v>
      </c>
      <c r="L1931" s="230" t="s">
        <v>3294</v>
      </c>
      <c r="M1931" s="230" t="s">
        <v>4526</v>
      </c>
      <c r="N1931" s="230" t="s">
        <v>23</v>
      </c>
      <c r="Q1931" s="230">
        <f>VLOOKUP(M1931,LocID!$B$2:$I$1995,8, FALSE)</f>
        <v>489</v>
      </c>
    </row>
    <row r="1932" spans="1:17" x14ac:dyDescent="0.25">
      <c r="A1932" s="230" t="s">
        <v>7165</v>
      </c>
      <c r="B1932" s="230">
        <v>456</v>
      </c>
      <c r="C1932" s="230" t="s">
        <v>5854</v>
      </c>
      <c r="D1932" s="230">
        <v>2007.2729999999999</v>
      </c>
      <c r="E1932" s="230">
        <v>2007</v>
      </c>
      <c r="F1932" s="230" t="s">
        <v>3320</v>
      </c>
      <c r="G1932" s="230" t="s">
        <v>3319</v>
      </c>
      <c r="H1932" s="230" t="s">
        <v>3294</v>
      </c>
      <c r="I1932" s="230" t="s">
        <v>76</v>
      </c>
      <c r="J1932" s="230" t="s">
        <v>77</v>
      </c>
      <c r="K1932" s="230" t="s">
        <v>23</v>
      </c>
      <c r="L1932" s="230" t="s">
        <v>3294</v>
      </c>
      <c r="M1932" s="230" t="s">
        <v>4526</v>
      </c>
      <c r="N1932" s="230" t="s">
        <v>23</v>
      </c>
      <c r="Q1932" s="230">
        <f>VLOOKUP(M1932,LocID!$B$2:$I$1995,8, FALSE)</f>
        <v>489</v>
      </c>
    </row>
    <row r="1933" spans="1:17" x14ac:dyDescent="0.25">
      <c r="A1933" s="230" t="s">
        <v>7166</v>
      </c>
      <c r="B1933" s="230">
        <v>457</v>
      </c>
      <c r="C1933" s="230" t="s">
        <v>5854</v>
      </c>
      <c r="D1933" s="230">
        <v>2007.19</v>
      </c>
      <c r="E1933" s="230">
        <v>2007</v>
      </c>
      <c r="F1933" s="230" t="s">
        <v>3720</v>
      </c>
      <c r="G1933" s="230" t="s">
        <v>3721</v>
      </c>
      <c r="H1933" s="230" t="s">
        <v>3722</v>
      </c>
      <c r="I1933" s="230" t="s">
        <v>76</v>
      </c>
      <c r="J1933" s="230" t="s">
        <v>77</v>
      </c>
      <c r="K1933" s="230" t="s">
        <v>23</v>
      </c>
      <c r="L1933" s="230" t="s">
        <v>3722</v>
      </c>
      <c r="M1933" s="230" t="s">
        <v>6361</v>
      </c>
      <c r="N1933" s="230" t="s">
        <v>23</v>
      </c>
      <c r="Q1933" s="230">
        <f>VLOOKUP(M1933,LocID!$B$2:$I$1995,8, FALSE)</f>
        <v>507</v>
      </c>
    </row>
    <row r="1934" spans="1:17" x14ac:dyDescent="0.25">
      <c r="A1934" s="230" t="s">
        <v>7167</v>
      </c>
      <c r="B1934" s="230">
        <v>458</v>
      </c>
      <c r="C1934" s="230" t="s">
        <v>5854</v>
      </c>
      <c r="D1934" s="230">
        <v>2007.1089999999999</v>
      </c>
      <c r="E1934" s="230">
        <v>2007</v>
      </c>
      <c r="F1934" s="230" t="s">
        <v>4012</v>
      </c>
      <c r="G1934" s="230" t="s">
        <v>4013</v>
      </c>
      <c r="H1934" s="230" t="s">
        <v>4014</v>
      </c>
      <c r="I1934" s="230" t="s">
        <v>76</v>
      </c>
      <c r="J1934" s="230" t="s">
        <v>77</v>
      </c>
      <c r="K1934" s="230" t="s">
        <v>23</v>
      </c>
      <c r="L1934" s="230" t="s">
        <v>4014</v>
      </c>
      <c r="M1934" s="230" t="s">
        <v>6388</v>
      </c>
      <c r="N1934" s="230" t="s">
        <v>23</v>
      </c>
      <c r="Q1934" s="230">
        <f>VLOOKUP(M1934,LocID!$B$2:$I$1995,8, FALSE)</f>
        <v>541</v>
      </c>
    </row>
    <row r="1935" spans="1:17" x14ac:dyDescent="0.25">
      <c r="A1935" s="230" t="s">
        <v>7168</v>
      </c>
      <c r="B1935" s="230">
        <v>459</v>
      </c>
      <c r="C1935" s="230" t="s">
        <v>5854</v>
      </c>
      <c r="D1935" s="230">
        <v>2007.43</v>
      </c>
      <c r="E1935" s="230">
        <v>2007</v>
      </c>
      <c r="F1935" s="230" t="s">
        <v>1399</v>
      </c>
      <c r="G1935" s="230" t="s">
        <v>1400</v>
      </c>
      <c r="H1935" s="230" t="s">
        <v>1401</v>
      </c>
      <c r="I1935" s="230" t="s">
        <v>76</v>
      </c>
      <c r="J1935" s="230" t="s">
        <v>77</v>
      </c>
      <c r="K1935" s="230" t="s">
        <v>26</v>
      </c>
      <c r="L1935" s="230" t="s">
        <v>1401</v>
      </c>
      <c r="M1935" s="230" t="s">
        <v>6094</v>
      </c>
      <c r="N1935" s="230" t="s">
        <v>26</v>
      </c>
      <c r="Q1935" s="230">
        <f>VLOOKUP(M1935,LocID!$B$2:$I$1995,8, FALSE)</f>
        <v>211</v>
      </c>
    </row>
    <row r="1936" spans="1:17" x14ac:dyDescent="0.25">
      <c r="A1936" s="230" t="s">
        <v>6759</v>
      </c>
      <c r="B1936" s="230">
        <v>46</v>
      </c>
      <c r="C1936" s="230" t="s">
        <v>5854</v>
      </c>
      <c r="D1936" s="230">
        <v>2015.0242000000001</v>
      </c>
      <c r="E1936" s="230" t="s">
        <v>306</v>
      </c>
      <c r="F1936" s="230" t="s">
        <v>3844</v>
      </c>
      <c r="G1936" s="230" t="s">
        <v>3759</v>
      </c>
      <c r="H1936" s="230" t="s">
        <v>3750</v>
      </c>
      <c r="I1936" s="230" t="s">
        <v>261</v>
      </c>
      <c r="J1936" s="230" t="s">
        <v>123</v>
      </c>
      <c r="K1936" s="230" t="s">
        <v>52</v>
      </c>
      <c r="L1936" s="230" t="s">
        <v>3750</v>
      </c>
      <c r="M1936" s="230" t="s">
        <v>4530</v>
      </c>
      <c r="N1936" s="230" t="s">
        <v>52</v>
      </c>
      <c r="Q1936" s="230">
        <f>VLOOKUP(M1936,LocID!$B$2:$I$1995,8, FALSE)</f>
        <v>513</v>
      </c>
    </row>
    <row r="1937" spans="1:17" x14ac:dyDescent="0.25">
      <c r="A1937" s="230" t="s">
        <v>7169</v>
      </c>
      <c r="B1937" s="230">
        <v>460</v>
      </c>
      <c r="C1937" s="230" t="s">
        <v>5854</v>
      </c>
      <c r="D1937" s="230">
        <v>2007.0039999999999</v>
      </c>
      <c r="E1937" s="230">
        <v>2007</v>
      </c>
      <c r="F1937" s="230" t="s">
        <v>3633</v>
      </c>
      <c r="G1937" s="230" t="s">
        <v>3632</v>
      </c>
      <c r="H1937" s="230" t="s">
        <v>3628</v>
      </c>
      <c r="I1937" s="230" t="s">
        <v>76</v>
      </c>
      <c r="J1937" s="230" t="s">
        <v>77</v>
      </c>
      <c r="K1937" s="230" t="s">
        <v>52</v>
      </c>
      <c r="L1937" s="230" t="s">
        <v>3628</v>
      </c>
      <c r="M1937" s="230" t="s">
        <v>4527</v>
      </c>
      <c r="N1937" s="230" t="s">
        <v>52</v>
      </c>
      <c r="Q1937" s="230">
        <f>VLOOKUP(M1937,LocID!$B$2:$I$1995,8, FALSE)</f>
        <v>497</v>
      </c>
    </row>
    <row r="1938" spans="1:17" x14ac:dyDescent="0.25">
      <c r="A1938" s="230" t="s">
        <v>7170</v>
      </c>
      <c r="B1938" s="230">
        <v>461</v>
      </c>
      <c r="C1938" s="230" t="s">
        <v>5854</v>
      </c>
      <c r="D1938" s="230">
        <v>2007.192</v>
      </c>
      <c r="E1938" s="230">
        <v>2007</v>
      </c>
      <c r="F1938" s="230" t="s">
        <v>230</v>
      </c>
      <c r="G1938" s="230" t="s">
        <v>228</v>
      </c>
      <c r="H1938" s="230" t="s">
        <v>214</v>
      </c>
      <c r="I1938" s="230" t="s">
        <v>144</v>
      </c>
      <c r="J1938" s="230" t="s">
        <v>51</v>
      </c>
      <c r="K1938" s="230" t="s">
        <v>98</v>
      </c>
      <c r="L1938" s="230" t="s">
        <v>214</v>
      </c>
      <c r="M1938" s="230" t="s">
        <v>5923</v>
      </c>
      <c r="N1938" s="230" t="s">
        <v>98</v>
      </c>
      <c r="Q1938" s="230">
        <f>VLOOKUP(M1938,LocID!$B$2:$I$1995,8, FALSE)</f>
        <v>25</v>
      </c>
    </row>
    <row r="1939" spans="1:17" x14ac:dyDescent="0.25">
      <c r="A1939" s="230" t="s">
        <v>7171</v>
      </c>
      <c r="B1939" s="230">
        <v>462</v>
      </c>
      <c r="C1939" s="230" t="s">
        <v>5854</v>
      </c>
      <c r="D1939" s="230">
        <v>2007.271</v>
      </c>
      <c r="E1939" s="230">
        <v>2007</v>
      </c>
      <c r="F1939" s="230" t="s">
        <v>4244</v>
      </c>
      <c r="G1939" s="230" t="s">
        <v>3095</v>
      </c>
      <c r="H1939" s="230" t="s">
        <v>2997</v>
      </c>
      <c r="I1939" s="230" t="s">
        <v>2996</v>
      </c>
      <c r="J1939" s="230" t="s">
        <v>51</v>
      </c>
      <c r="K1939" s="230" t="s">
        <v>98</v>
      </c>
      <c r="L1939" s="230" t="s">
        <v>2997</v>
      </c>
      <c r="M1939" s="230" t="s">
        <v>4536</v>
      </c>
      <c r="N1939" s="230" t="s">
        <v>98</v>
      </c>
      <c r="Q1939" s="230">
        <f>VLOOKUP(M1939,LocID!$B$2:$I$1995,8, FALSE)</f>
        <v>447</v>
      </c>
    </row>
    <row r="1940" spans="1:17" x14ac:dyDescent="0.25">
      <c r="A1940" s="230" t="s">
        <v>7172</v>
      </c>
      <c r="B1940" s="230">
        <v>463</v>
      </c>
      <c r="C1940" s="230" t="s">
        <v>5854</v>
      </c>
      <c r="D1940" s="230">
        <v>2007.252</v>
      </c>
      <c r="E1940" s="230">
        <v>2007</v>
      </c>
      <c r="F1940" s="230" t="s">
        <v>4245</v>
      </c>
      <c r="G1940" s="230" t="s">
        <v>3095</v>
      </c>
      <c r="H1940" s="230" t="s">
        <v>2997</v>
      </c>
      <c r="I1940" s="230" t="s">
        <v>2996</v>
      </c>
      <c r="J1940" s="230" t="s">
        <v>51</v>
      </c>
      <c r="K1940" s="230" t="s">
        <v>98</v>
      </c>
      <c r="L1940" s="230" t="s">
        <v>2997</v>
      </c>
      <c r="M1940" s="230" t="s">
        <v>4536</v>
      </c>
      <c r="N1940" s="230" t="s">
        <v>98</v>
      </c>
      <c r="Q1940" s="230">
        <f>VLOOKUP(M1940,LocID!$B$2:$I$1995,8, FALSE)</f>
        <v>447</v>
      </c>
    </row>
    <row r="1941" spans="1:17" x14ac:dyDescent="0.25">
      <c r="A1941" s="230" t="s">
        <v>7173</v>
      </c>
      <c r="B1941" s="230">
        <v>464</v>
      </c>
      <c r="C1941" s="230" t="s">
        <v>5854</v>
      </c>
      <c r="D1941" s="230">
        <v>2007.26</v>
      </c>
      <c r="E1941" s="230">
        <v>2007</v>
      </c>
      <c r="F1941" s="230" t="s">
        <v>4246</v>
      </c>
      <c r="G1941" s="230" t="s">
        <v>4247</v>
      </c>
      <c r="H1941" s="230" t="s">
        <v>2997</v>
      </c>
      <c r="I1941" s="230" t="s">
        <v>2996</v>
      </c>
      <c r="J1941" s="230" t="s">
        <v>51</v>
      </c>
      <c r="K1941" s="230" t="s">
        <v>52</v>
      </c>
      <c r="L1941" s="230" t="s">
        <v>2997</v>
      </c>
      <c r="M1941" s="230" t="s">
        <v>4536</v>
      </c>
      <c r="N1941" s="230" t="s">
        <v>52</v>
      </c>
      <c r="Q1941" s="230">
        <f>VLOOKUP(M1941,LocID!$B$2:$I$1995,8, FALSE)</f>
        <v>447</v>
      </c>
    </row>
    <row r="1942" spans="1:17" x14ac:dyDescent="0.25">
      <c r="A1942" s="230" t="s">
        <v>7174</v>
      </c>
      <c r="B1942" s="230">
        <v>465</v>
      </c>
      <c r="C1942" s="230" t="s">
        <v>5854</v>
      </c>
      <c r="D1942" s="230">
        <v>2007.203</v>
      </c>
      <c r="E1942" s="230">
        <v>2007</v>
      </c>
      <c r="F1942" s="230" t="s">
        <v>534</v>
      </c>
      <c r="G1942" s="230" t="s">
        <v>213</v>
      </c>
      <c r="H1942" s="230" t="s">
        <v>533</v>
      </c>
      <c r="I1942" s="230" t="s">
        <v>49</v>
      </c>
      <c r="J1942" s="230" t="s">
        <v>51</v>
      </c>
      <c r="K1942" s="230" t="s">
        <v>26</v>
      </c>
      <c r="L1942" s="230" t="s">
        <v>533</v>
      </c>
      <c r="M1942" s="230" t="s">
        <v>4499</v>
      </c>
      <c r="N1942" s="230" t="s">
        <v>26</v>
      </c>
      <c r="Q1942" s="230">
        <f>VLOOKUP(M1942,LocID!$B$2:$I$1995,8, FALSE)</f>
        <v>65</v>
      </c>
    </row>
    <row r="1943" spans="1:17" x14ac:dyDescent="0.25">
      <c r="A1943" s="230" t="s">
        <v>7175</v>
      </c>
      <c r="B1943" s="230">
        <v>466</v>
      </c>
      <c r="C1943" s="230" t="s">
        <v>5854</v>
      </c>
      <c r="D1943" s="230">
        <v>2007.106</v>
      </c>
      <c r="E1943" s="230">
        <v>2007</v>
      </c>
      <c r="F1943" s="230" t="s">
        <v>4248</v>
      </c>
      <c r="G1943" s="230" t="s">
        <v>4238</v>
      </c>
      <c r="H1943" s="230" t="s">
        <v>2997</v>
      </c>
      <c r="I1943" s="230" t="s">
        <v>2996</v>
      </c>
      <c r="J1943" s="230" t="s">
        <v>51</v>
      </c>
      <c r="K1943" s="230" t="s">
        <v>26</v>
      </c>
      <c r="L1943" s="230" t="s">
        <v>2997</v>
      </c>
      <c r="M1943" s="230" t="s">
        <v>4536</v>
      </c>
      <c r="N1943" s="230" t="s">
        <v>26</v>
      </c>
      <c r="Q1943" s="230">
        <f>VLOOKUP(M1943,LocID!$B$2:$I$1995,8, FALSE)</f>
        <v>447</v>
      </c>
    </row>
    <row r="1944" spans="1:17" x14ac:dyDescent="0.25">
      <c r="A1944" s="230" t="s">
        <v>7176</v>
      </c>
      <c r="B1944" s="230">
        <v>467</v>
      </c>
      <c r="C1944" s="230" t="s">
        <v>5854</v>
      </c>
      <c r="D1944" s="230">
        <v>2007.0219999999999</v>
      </c>
      <c r="E1944" s="230">
        <v>2007</v>
      </c>
      <c r="F1944" s="230" t="s">
        <v>4064</v>
      </c>
      <c r="G1944" s="230" t="s">
        <v>4065</v>
      </c>
      <c r="H1944" s="230" t="s">
        <v>4066</v>
      </c>
      <c r="I1944" s="230" t="s">
        <v>76</v>
      </c>
      <c r="J1944" s="230" t="s">
        <v>77</v>
      </c>
      <c r="K1944" s="230" t="s">
        <v>23</v>
      </c>
      <c r="L1944" s="230" t="s">
        <v>4066</v>
      </c>
      <c r="M1944" s="230" t="s">
        <v>6396</v>
      </c>
      <c r="N1944" s="230" t="s">
        <v>23</v>
      </c>
      <c r="Q1944" s="230">
        <f>VLOOKUP(M1944,LocID!$B$2:$I$1995,8, FALSE)</f>
        <v>549</v>
      </c>
    </row>
    <row r="1945" spans="1:17" x14ac:dyDescent="0.25">
      <c r="A1945" s="230" t="s">
        <v>7177</v>
      </c>
      <c r="B1945" s="230">
        <v>468</v>
      </c>
      <c r="C1945" s="230" t="s">
        <v>5854</v>
      </c>
      <c r="D1945" s="230">
        <v>2007.009</v>
      </c>
      <c r="E1945" s="230">
        <v>2007</v>
      </c>
      <c r="F1945" s="230" t="s">
        <v>4249</v>
      </c>
      <c r="G1945" s="230" t="s">
        <v>4250</v>
      </c>
      <c r="H1945" s="230" t="s">
        <v>2997</v>
      </c>
      <c r="I1945" s="230" t="s">
        <v>2996</v>
      </c>
      <c r="J1945" s="230" t="s">
        <v>51</v>
      </c>
      <c r="K1945" s="230" t="s">
        <v>98</v>
      </c>
      <c r="L1945" s="230" t="s">
        <v>2997</v>
      </c>
      <c r="M1945" s="230" t="s">
        <v>4536</v>
      </c>
      <c r="N1945" s="230" t="s">
        <v>98</v>
      </c>
      <c r="Q1945" s="230">
        <f>VLOOKUP(M1945,LocID!$B$2:$I$1995,8, FALSE)</f>
        <v>447</v>
      </c>
    </row>
    <row r="1946" spans="1:17" x14ac:dyDescent="0.25">
      <c r="A1946" s="230" t="s">
        <v>7178</v>
      </c>
      <c r="B1946" s="230">
        <v>469</v>
      </c>
      <c r="C1946" s="230" t="s">
        <v>5854</v>
      </c>
      <c r="D1946" s="230">
        <v>2007.222</v>
      </c>
      <c r="E1946" s="230">
        <v>2007</v>
      </c>
      <c r="F1946" s="230" t="s">
        <v>3321</v>
      </c>
      <c r="G1946" s="230" t="s">
        <v>3322</v>
      </c>
      <c r="H1946" s="230" t="s">
        <v>3294</v>
      </c>
      <c r="I1946" s="230" t="s">
        <v>76</v>
      </c>
      <c r="J1946" s="230" t="s">
        <v>77</v>
      </c>
      <c r="K1946" s="230" t="s">
        <v>26</v>
      </c>
      <c r="L1946" s="230" t="s">
        <v>3294</v>
      </c>
      <c r="M1946" s="230" t="s">
        <v>4526</v>
      </c>
      <c r="N1946" s="230" t="s">
        <v>26</v>
      </c>
      <c r="Q1946" s="230">
        <f>VLOOKUP(M1946,LocID!$B$2:$I$1995,8, FALSE)</f>
        <v>489</v>
      </c>
    </row>
    <row r="1947" spans="1:17" x14ac:dyDescent="0.25">
      <c r="A1947" s="230" t="s">
        <v>6760</v>
      </c>
      <c r="B1947" s="230">
        <v>47</v>
      </c>
      <c r="C1947" s="230" t="s">
        <v>5854</v>
      </c>
      <c r="D1947" s="230">
        <v>2015.0269000000001</v>
      </c>
      <c r="E1947" s="230" t="s">
        <v>306</v>
      </c>
      <c r="F1947" s="230" t="s">
        <v>2607</v>
      </c>
      <c r="G1947" s="230" t="s">
        <v>2433</v>
      </c>
      <c r="H1947" s="230" t="s">
        <v>2414</v>
      </c>
      <c r="I1947" s="230" t="s">
        <v>76</v>
      </c>
      <c r="J1947" s="230" t="s">
        <v>77</v>
      </c>
      <c r="K1947" s="230" t="s">
        <v>52</v>
      </c>
      <c r="L1947" s="230" t="s">
        <v>2414</v>
      </c>
      <c r="M1947" s="230" t="s">
        <v>4518</v>
      </c>
      <c r="N1947" s="230" t="s">
        <v>52</v>
      </c>
      <c r="Q1947" s="230">
        <f>VLOOKUP(M1947,LocID!$B$2:$I$1995,8, FALSE)</f>
        <v>387</v>
      </c>
    </row>
    <row r="1948" spans="1:17" x14ac:dyDescent="0.25">
      <c r="A1948" s="230" t="s">
        <v>7179</v>
      </c>
      <c r="B1948" s="230">
        <v>470</v>
      </c>
      <c r="C1948" s="230" t="s">
        <v>5854</v>
      </c>
      <c r="D1948" s="230">
        <v>2007.3420000000001</v>
      </c>
      <c r="E1948" s="230">
        <v>2007</v>
      </c>
      <c r="F1948" s="230" t="s">
        <v>1549</v>
      </c>
      <c r="G1948" s="230" t="s">
        <v>1550</v>
      </c>
      <c r="H1948" s="230" t="s">
        <v>1551</v>
      </c>
      <c r="I1948" s="230" t="s">
        <v>49</v>
      </c>
      <c r="J1948" s="230" t="s">
        <v>51</v>
      </c>
      <c r="K1948" s="230" t="s">
        <v>52</v>
      </c>
      <c r="L1948" s="230" t="s">
        <v>1551</v>
      </c>
      <c r="M1948" s="230" t="s">
        <v>6120</v>
      </c>
      <c r="N1948" s="230" t="s">
        <v>52</v>
      </c>
      <c r="Q1948" s="230">
        <f>VLOOKUP(M1948,LocID!$B$2:$I$1995,8, FALSE)</f>
        <v>241</v>
      </c>
    </row>
    <row r="1949" spans="1:17" x14ac:dyDescent="0.25">
      <c r="A1949" s="230" t="s">
        <v>7180</v>
      </c>
      <c r="B1949" s="230">
        <v>471</v>
      </c>
      <c r="C1949" s="230" t="s">
        <v>5854</v>
      </c>
      <c r="D1949" s="230">
        <v>2007.28</v>
      </c>
      <c r="E1949" s="230">
        <v>2007</v>
      </c>
      <c r="F1949" s="230" t="s">
        <v>1915</v>
      </c>
      <c r="G1949" s="230" t="s">
        <v>1914</v>
      </c>
      <c r="H1949" s="230" t="s">
        <v>1912</v>
      </c>
      <c r="I1949" s="230" t="s">
        <v>76</v>
      </c>
      <c r="J1949" s="230" t="s">
        <v>77</v>
      </c>
      <c r="K1949" s="230" t="s">
        <v>26</v>
      </c>
      <c r="L1949" s="230" t="s">
        <v>1912</v>
      </c>
      <c r="M1949" s="230" t="s">
        <v>6184</v>
      </c>
      <c r="N1949" s="230" t="s">
        <v>26</v>
      </c>
      <c r="Q1949" s="230">
        <f>VLOOKUP(M1949,LocID!$B$2:$I$1995,8, FALSE)</f>
        <v>308</v>
      </c>
    </row>
    <row r="1950" spans="1:17" x14ac:dyDescent="0.25">
      <c r="A1950" s="230" t="s">
        <v>7181</v>
      </c>
      <c r="B1950" s="230">
        <v>472</v>
      </c>
      <c r="C1950" s="230" t="s">
        <v>5854</v>
      </c>
      <c r="D1950" s="230">
        <v>2007.2329999999999</v>
      </c>
      <c r="E1950" s="230">
        <v>2007</v>
      </c>
      <c r="F1950" s="230" t="s">
        <v>2215</v>
      </c>
      <c r="G1950" s="230" t="s">
        <v>2216</v>
      </c>
      <c r="H1950" s="230" t="s">
        <v>2217</v>
      </c>
      <c r="I1950" s="230" t="s">
        <v>874</v>
      </c>
      <c r="J1950" s="230" t="s">
        <v>51</v>
      </c>
      <c r="K1950" s="230" t="s">
        <v>72</v>
      </c>
      <c r="L1950" s="230" t="s">
        <v>2217</v>
      </c>
      <c r="M1950" s="230" t="s">
        <v>4514</v>
      </c>
      <c r="N1950" s="230" t="s">
        <v>3934</v>
      </c>
      <c r="O1950" s="230">
        <v>2</v>
      </c>
      <c r="Q1950" s="230">
        <f>VLOOKUP(M1950,LocID!$B$2:$I$1995,8, FALSE)</f>
        <v>363</v>
      </c>
    </row>
    <row r="1951" spans="1:17" x14ac:dyDescent="0.25">
      <c r="A1951" s="230" t="s">
        <v>7181</v>
      </c>
      <c r="B1951" s="230">
        <v>472</v>
      </c>
      <c r="C1951" s="230" t="s">
        <v>5854</v>
      </c>
      <c r="D1951" s="230">
        <v>2007.2329999999999</v>
      </c>
      <c r="E1951" s="230">
        <v>2007</v>
      </c>
      <c r="F1951" s="230" t="s">
        <v>2215</v>
      </c>
      <c r="G1951" s="230" t="s">
        <v>2216</v>
      </c>
      <c r="H1951" s="230" t="s">
        <v>2217</v>
      </c>
      <c r="I1951" s="230" t="s">
        <v>874</v>
      </c>
      <c r="J1951" s="230" t="s">
        <v>51</v>
      </c>
      <c r="K1951" s="230" t="s">
        <v>72</v>
      </c>
      <c r="L1951" s="230" t="s">
        <v>2217</v>
      </c>
      <c r="M1951" s="230" t="s">
        <v>4514</v>
      </c>
      <c r="N1951" s="230" t="s">
        <v>23</v>
      </c>
      <c r="O1951" s="230">
        <v>1</v>
      </c>
      <c r="Q1951" s="230">
        <f>VLOOKUP(M1951,LocID!$B$2:$I$1995,8, FALSE)</f>
        <v>363</v>
      </c>
    </row>
    <row r="1952" spans="1:17" x14ac:dyDescent="0.25">
      <c r="A1952" s="230" t="s">
        <v>7182</v>
      </c>
      <c r="B1952" s="230">
        <v>473</v>
      </c>
      <c r="C1952" s="230" t="s">
        <v>5854</v>
      </c>
      <c r="D1952" s="230">
        <v>2007.268</v>
      </c>
      <c r="E1952" s="230">
        <v>2007</v>
      </c>
      <c r="F1952" s="230" t="s">
        <v>2779</v>
      </c>
      <c r="G1952" s="230" t="s">
        <v>2780</v>
      </c>
      <c r="H1952" s="230" t="s">
        <v>2781</v>
      </c>
      <c r="I1952" s="230" t="s">
        <v>156</v>
      </c>
      <c r="J1952" s="230" t="s">
        <v>51</v>
      </c>
      <c r="K1952" s="230" t="s">
        <v>52</v>
      </c>
      <c r="L1952" s="230" t="s">
        <v>2781</v>
      </c>
      <c r="M1952" s="230" t="s">
        <v>6285</v>
      </c>
      <c r="N1952" s="230" t="s">
        <v>52</v>
      </c>
      <c r="Q1952" s="230">
        <f>VLOOKUP(M1952,LocID!$B$2:$I$1995,8, FALSE)</f>
        <v>417</v>
      </c>
    </row>
    <row r="1953" spans="1:17" x14ac:dyDescent="0.25">
      <c r="A1953" s="230" t="s">
        <v>7183</v>
      </c>
      <c r="B1953" s="230">
        <v>474</v>
      </c>
      <c r="C1953" s="230" t="s">
        <v>5854</v>
      </c>
      <c r="D1953" s="230">
        <v>2007.373</v>
      </c>
      <c r="E1953" s="230">
        <v>2007</v>
      </c>
      <c r="F1953" s="230" t="s">
        <v>741</v>
      </c>
      <c r="G1953" s="230" t="s">
        <v>737</v>
      </c>
      <c r="H1953" s="230" t="s">
        <v>738</v>
      </c>
      <c r="I1953" s="230" t="s">
        <v>739</v>
      </c>
      <c r="J1953" s="230" t="s">
        <v>740</v>
      </c>
      <c r="K1953" s="230" t="s">
        <v>98</v>
      </c>
      <c r="L1953" s="230" t="s">
        <v>738</v>
      </c>
      <c r="M1953" s="377" t="s">
        <v>11294</v>
      </c>
      <c r="N1953" s="230" t="s">
        <v>98</v>
      </c>
      <c r="Q1953" s="230">
        <f>VLOOKUP(M1953,LocID!$B$2:$I$1995,8, FALSE)</f>
        <v>758</v>
      </c>
    </row>
    <row r="1954" spans="1:17" x14ac:dyDescent="0.25">
      <c r="A1954" s="230" t="s">
        <v>7184</v>
      </c>
      <c r="B1954" s="230">
        <v>475</v>
      </c>
      <c r="C1954" s="230" t="s">
        <v>5854</v>
      </c>
      <c r="D1954" s="230">
        <v>2007.354</v>
      </c>
      <c r="E1954" s="230">
        <v>2007</v>
      </c>
      <c r="F1954" s="230" t="s">
        <v>742</v>
      </c>
      <c r="G1954" s="230" t="s">
        <v>737</v>
      </c>
      <c r="H1954" s="230" t="s">
        <v>738</v>
      </c>
      <c r="I1954" s="230" t="s">
        <v>739</v>
      </c>
      <c r="J1954" s="230" t="s">
        <v>740</v>
      </c>
      <c r="K1954" s="230" t="s">
        <v>98</v>
      </c>
      <c r="L1954" s="230" t="s">
        <v>738</v>
      </c>
      <c r="M1954" s="377" t="s">
        <v>11294</v>
      </c>
      <c r="N1954" s="230" t="s">
        <v>98</v>
      </c>
      <c r="Q1954" s="230">
        <f>VLOOKUP(M1954,LocID!$B$2:$I$1995,8, FALSE)</f>
        <v>758</v>
      </c>
    </row>
    <row r="1955" spans="1:17" x14ac:dyDescent="0.25">
      <c r="A1955" s="230" t="s">
        <v>7185</v>
      </c>
      <c r="B1955" s="230">
        <v>476</v>
      </c>
      <c r="C1955" s="230" t="s">
        <v>5854</v>
      </c>
      <c r="D1955" s="230">
        <v>2007.0229999999999</v>
      </c>
      <c r="E1955" s="230">
        <v>2007</v>
      </c>
      <c r="F1955" s="230" t="s">
        <v>743</v>
      </c>
      <c r="G1955" s="230" t="s">
        <v>737</v>
      </c>
      <c r="H1955" s="230" t="s">
        <v>738</v>
      </c>
      <c r="I1955" s="230" t="s">
        <v>739</v>
      </c>
      <c r="J1955" s="230" t="s">
        <v>740</v>
      </c>
      <c r="K1955" s="230" t="s">
        <v>52</v>
      </c>
      <c r="L1955" s="230" t="s">
        <v>738</v>
      </c>
      <c r="M1955" s="377" t="s">
        <v>11294</v>
      </c>
      <c r="N1955" s="230" t="s">
        <v>52</v>
      </c>
      <c r="Q1955" s="230">
        <f>VLOOKUP(M1955,LocID!$B$2:$I$1995,8, FALSE)</f>
        <v>758</v>
      </c>
    </row>
    <row r="1956" spans="1:17" x14ac:dyDescent="0.25">
      <c r="A1956" s="230" t="s">
        <v>7186</v>
      </c>
      <c r="B1956" s="230">
        <v>477</v>
      </c>
      <c r="C1956" s="230" t="s">
        <v>5854</v>
      </c>
      <c r="D1956" s="230">
        <v>2007.327</v>
      </c>
      <c r="E1956" s="230">
        <v>2007</v>
      </c>
      <c r="F1956" s="230" t="s">
        <v>444</v>
      </c>
      <c r="G1956" s="230" t="s">
        <v>445</v>
      </c>
      <c r="H1956" s="230" t="s">
        <v>446</v>
      </c>
      <c r="I1956" s="230" t="s">
        <v>76</v>
      </c>
      <c r="J1956" s="230" t="s">
        <v>77</v>
      </c>
      <c r="K1956" s="230" t="s">
        <v>26</v>
      </c>
      <c r="L1956" s="230" t="s">
        <v>446</v>
      </c>
      <c r="M1956" s="230" t="s">
        <v>5947</v>
      </c>
      <c r="N1956" s="230" t="s">
        <v>26</v>
      </c>
      <c r="Q1956" s="230">
        <f>VLOOKUP(M1956,LocID!$B$2:$I$1995,8, FALSE)</f>
        <v>52</v>
      </c>
    </row>
    <row r="1957" spans="1:17" x14ac:dyDescent="0.25">
      <c r="A1957" s="230" t="s">
        <v>7187</v>
      </c>
      <c r="B1957" s="230">
        <v>478</v>
      </c>
      <c r="C1957" s="230" t="s">
        <v>5854</v>
      </c>
      <c r="D1957" s="230">
        <v>2007.2660000000001</v>
      </c>
      <c r="E1957" s="230">
        <v>2007</v>
      </c>
      <c r="F1957" s="230" t="s">
        <v>3323</v>
      </c>
      <c r="G1957" s="230" t="s">
        <v>3324</v>
      </c>
      <c r="H1957" s="230" t="s">
        <v>3294</v>
      </c>
      <c r="I1957" s="230" t="s">
        <v>76</v>
      </c>
      <c r="J1957" s="230" t="s">
        <v>77</v>
      </c>
      <c r="K1957" s="230" t="s">
        <v>26</v>
      </c>
      <c r="L1957" s="230" t="s">
        <v>3294</v>
      </c>
      <c r="M1957" s="230" t="s">
        <v>4526</v>
      </c>
      <c r="N1957" s="230" t="s">
        <v>26</v>
      </c>
      <c r="Q1957" s="230">
        <f>VLOOKUP(M1957,LocID!$B$2:$I$1995,8, FALSE)</f>
        <v>489</v>
      </c>
    </row>
    <row r="1958" spans="1:17" x14ac:dyDescent="0.25">
      <c r="A1958" s="230" t="s">
        <v>7188</v>
      </c>
      <c r="B1958" s="230">
        <v>479</v>
      </c>
      <c r="C1958" s="230" t="s">
        <v>5854</v>
      </c>
      <c r="D1958" s="230">
        <v>2007.1679999999999</v>
      </c>
      <c r="E1958" s="230">
        <v>2007</v>
      </c>
      <c r="F1958" s="230" t="s">
        <v>1833</v>
      </c>
      <c r="G1958" s="230" t="s">
        <v>1834</v>
      </c>
      <c r="H1958" s="230" t="s">
        <v>1832</v>
      </c>
      <c r="I1958" s="230" t="s">
        <v>76</v>
      </c>
      <c r="J1958" s="230" t="s">
        <v>77</v>
      </c>
      <c r="K1958" s="230" t="s">
        <v>52</v>
      </c>
      <c r="L1958" s="230" t="s">
        <v>1832</v>
      </c>
      <c r="M1958" s="230" t="s">
        <v>4512</v>
      </c>
      <c r="N1958" s="230" t="s">
        <v>52</v>
      </c>
      <c r="Q1958" s="230">
        <f>VLOOKUP(M1958,LocID!$B$2:$I$1995,8, FALSE)</f>
        <v>300</v>
      </c>
    </row>
    <row r="1959" spans="1:17" x14ac:dyDescent="0.25">
      <c r="A1959" s="230" t="s">
        <v>6761</v>
      </c>
      <c r="B1959" s="230">
        <v>48</v>
      </c>
      <c r="C1959" s="230" t="s">
        <v>5854</v>
      </c>
      <c r="D1959" s="230">
        <v>2015.0023000000001</v>
      </c>
      <c r="E1959" s="230" t="s">
        <v>306</v>
      </c>
      <c r="F1959" s="230" t="s">
        <v>1746</v>
      </c>
      <c r="G1959" s="230" t="s">
        <v>1739</v>
      </c>
      <c r="H1959" s="230" t="s">
        <v>1740</v>
      </c>
      <c r="I1959" s="230" t="s">
        <v>219</v>
      </c>
      <c r="J1959" s="230" t="s">
        <v>220</v>
      </c>
      <c r="K1959" s="230" t="s">
        <v>52</v>
      </c>
      <c r="L1959" s="230" t="s">
        <v>1740</v>
      </c>
      <c r="M1959" s="230" t="s">
        <v>6162</v>
      </c>
      <c r="N1959" s="230" t="s">
        <v>52</v>
      </c>
      <c r="Q1959" s="230">
        <f>VLOOKUP(M1959,LocID!$B$2:$I$1995,8, FALSE)</f>
        <v>285</v>
      </c>
    </row>
    <row r="1960" spans="1:17" x14ac:dyDescent="0.25">
      <c r="A1960" s="230" t="s">
        <v>7189</v>
      </c>
      <c r="B1960" s="230">
        <v>480</v>
      </c>
      <c r="C1960" s="230" t="s">
        <v>5854</v>
      </c>
      <c r="D1960" s="230">
        <v>2007.0730000000001</v>
      </c>
      <c r="E1960" s="230">
        <v>2007</v>
      </c>
      <c r="F1960" s="230" t="s">
        <v>4119</v>
      </c>
      <c r="G1960" s="230" t="s">
        <v>4120</v>
      </c>
      <c r="H1960" s="230" t="s">
        <v>4121</v>
      </c>
      <c r="I1960" s="230" t="s">
        <v>76</v>
      </c>
      <c r="J1960" s="230" t="s">
        <v>77</v>
      </c>
      <c r="K1960" s="230" t="s">
        <v>52</v>
      </c>
      <c r="L1960" s="230" t="s">
        <v>4121</v>
      </c>
      <c r="M1960" s="230" t="s">
        <v>6410</v>
      </c>
      <c r="N1960" s="230" t="s">
        <v>52</v>
      </c>
      <c r="Q1960" s="230">
        <f>VLOOKUP(M1960,LocID!$B$2:$I$1995,8, FALSE)</f>
        <v>564</v>
      </c>
    </row>
    <row r="1961" spans="1:17" x14ac:dyDescent="0.25">
      <c r="A1961" s="230" t="s">
        <v>7190</v>
      </c>
      <c r="B1961" s="230">
        <v>481</v>
      </c>
      <c r="C1961" s="230" t="s">
        <v>5854</v>
      </c>
      <c r="D1961" s="230">
        <v>2007.1420000000001</v>
      </c>
      <c r="E1961" s="230">
        <v>2007</v>
      </c>
      <c r="F1961" s="230" t="s">
        <v>1705</v>
      </c>
      <c r="G1961" s="230" t="s">
        <v>1706</v>
      </c>
      <c r="H1961" s="230" t="s">
        <v>1707</v>
      </c>
      <c r="I1961" s="230" t="s">
        <v>822</v>
      </c>
      <c r="J1961" s="230" t="s">
        <v>245</v>
      </c>
      <c r="K1961" s="230" t="s">
        <v>26</v>
      </c>
      <c r="L1961" s="230" t="s">
        <v>1707</v>
      </c>
      <c r="M1961" s="230" t="s">
        <v>6155</v>
      </c>
      <c r="N1961" s="230" t="s">
        <v>26</v>
      </c>
      <c r="Q1961" s="230">
        <f>VLOOKUP(M1961,LocID!$B$2:$I$1995,8, FALSE)</f>
        <v>278</v>
      </c>
    </row>
    <row r="1962" spans="1:17" x14ac:dyDescent="0.25">
      <c r="A1962" s="230" t="s">
        <v>7191</v>
      </c>
      <c r="B1962" s="230">
        <v>482</v>
      </c>
      <c r="C1962" s="230" t="s">
        <v>5854</v>
      </c>
      <c r="D1962" s="230">
        <v>2007.239</v>
      </c>
      <c r="E1962" s="230">
        <v>2007</v>
      </c>
      <c r="F1962" s="230" t="s">
        <v>2706</v>
      </c>
      <c r="G1962" s="230" t="s">
        <v>2707</v>
      </c>
      <c r="H1962" s="230" t="s">
        <v>2705</v>
      </c>
      <c r="I1962" s="230" t="s">
        <v>76</v>
      </c>
      <c r="J1962" s="230" t="s">
        <v>77</v>
      </c>
      <c r="K1962" s="230" t="s">
        <v>26</v>
      </c>
      <c r="L1962" s="230" t="s">
        <v>2705</v>
      </c>
      <c r="M1962" s="230" t="s">
        <v>6272</v>
      </c>
      <c r="N1962" s="230" t="s">
        <v>26</v>
      </c>
      <c r="Q1962" s="230">
        <f>VLOOKUP(M1962,LocID!$B$2:$I$1995,8, FALSE)</f>
        <v>404</v>
      </c>
    </row>
    <row r="1963" spans="1:17" x14ac:dyDescent="0.25">
      <c r="A1963" s="230" t="s">
        <v>7192</v>
      </c>
      <c r="B1963" s="230">
        <v>483</v>
      </c>
      <c r="C1963" s="230" t="s">
        <v>5854</v>
      </c>
      <c r="D1963" s="230">
        <v>2006.3910000000001</v>
      </c>
      <c r="E1963" s="230">
        <v>2007</v>
      </c>
      <c r="F1963" s="230" t="s">
        <v>4140</v>
      </c>
      <c r="G1963" s="230" t="s">
        <v>4141</v>
      </c>
      <c r="H1963" s="230" t="s">
        <v>4142</v>
      </c>
      <c r="I1963" s="230" t="s">
        <v>76</v>
      </c>
      <c r="J1963" s="230" t="s">
        <v>77</v>
      </c>
      <c r="K1963" s="230" t="s">
        <v>52</v>
      </c>
      <c r="L1963" s="230" t="s">
        <v>4142</v>
      </c>
      <c r="M1963" s="230" t="s">
        <v>6415</v>
      </c>
      <c r="N1963" s="230" t="s">
        <v>52</v>
      </c>
      <c r="Q1963" s="230">
        <f>VLOOKUP(M1963,LocID!$B$2:$I$1995,8, FALSE)</f>
        <v>569</v>
      </c>
    </row>
    <row r="1964" spans="1:17" x14ac:dyDescent="0.25">
      <c r="A1964" s="230" t="s">
        <v>7193</v>
      </c>
      <c r="B1964" s="230">
        <v>484</v>
      </c>
      <c r="C1964" s="230" t="s">
        <v>5854</v>
      </c>
      <c r="D1964" s="230">
        <v>2007.1189999999999</v>
      </c>
      <c r="E1964" s="230">
        <v>2007</v>
      </c>
      <c r="F1964" s="230" t="s">
        <v>4251</v>
      </c>
      <c r="G1964" s="230" t="s">
        <v>4252</v>
      </c>
      <c r="H1964" s="230" t="s">
        <v>2997</v>
      </c>
      <c r="I1964" s="230" t="s">
        <v>2996</v>
      </c>
      <c r="J1964" s="230" t="s">
        <v>51</v>
      </c>
      <c r="K1964" s="230" t="s">
        <v>98</v>
      </c>
      <c r="L1964" s="230" t="s">
        <v>2997</v>
      </c>
      <c r="M1964" s="230" t="s">
        <v>4536</v>
      </c>
      <c r="N1964" s="230" t="s">
        <v>98</v>
      </c>
      <c r="Q1964" s="230">
        <f>VLOOKUP(M1964,LocID!$B$2:$I$1995,8, FALSE)</f>
        <v>447</v>
      </c>
    </row>
    <row r="1965" spans="1:17" x14ac:dyDescent="0.25">
      <c r="A1965" s="230" t="s">
        <v>7194</v>
      </c>
      <c r="B1965" s="230">
        <v>485</v>
      </c>
      <c r="C1965" s="230" t="s">
        <v>5854</v>
      </c>
      <c r="D1965" s="230">
        <v>2006.415</v>
      </c>
      <c r="E1965" s="230">
        <v>2007</v>
      </c>
      <c r="F1965" s="230" t="s">
        <v>3235</v>
      </c>
      <c r="G1965" s="230" t="s">
        <v>3236</v>
      </c>
      <c r="H1965" s="230" t="s">
        <v>3237</v>
      </c>
      <c r="I1965" s="230" t="s">
        <v>76</v>
      </c>
      <c r="J1965" s="230" t="s">
        <v>77</v>
      </c>
      <c r="K1965" s="230" t="s">
        <v>23</v>
      </c>
      <c r="L1965" s="230" t="s">
        <v>3237</v>
      </c>
      <c r="M1965" s="230" t="s">
        <v>6341</v>
      </c>
      <c r="N1965" s="230" t="s">
        <v>23</v>
      </c>
      <c r="Q1965" s="230">
        <f>VLOOKUP(M1965,LocID!$B$2:$I$1995,8, FALSE)</f>
        <v>484</v>
      </c>
    </row>
    <row r="1966" spans="1:17" x14ac:dyDescent="0.25">
      <c r="A1966" s="230" t="s">
        <v>7195</v>
      </c>
      <c r="B1966" s="230">
        <v>486</v>
      </c>
      <c r="C1966" s="230" t="s">
        <v>5854</v>
      </c>
      <c r="D1966" s="230">
        <v>2007.1690000000001</v>
      </c>
      <c r="E1966" s="230">
        <v>2007</v>
      </c>
      <c r="F1966" s="230" t="s">
        <v>4174</v>
      </c>
      <c r="G1966" s="230" t="s">
        <v>4175</v>
      </c>
      <c r="H1966" s="230" t="s">
        <v>4176</v>
      </c>
      <c r="I1966" s="230" t="s">
        <v>76</v>
      </c>
      <c r="J1966" s="230" t="s">
        <v>77</v>
      </c>
      <c r="K1966" s="230" t="s">
        <v>52</v>
      </c>
      <c r="L1966" s="230" t="s">
        <v>4176</v>
      </c>
      <c r="M1966" s="230" t="s">
        <v>6419</v>
      </c>
      <c r="N1966" s="230" t="s">
        <v>52</v>
      </c>
      <c r="Q1966" s="230">
        <f>VLOOKUP(M1966,LocID!$B$2:$I$1995,8, FALSE)</f>
        <v>573</v>
      </c>
    </row>
    <row r="1967" spans="1:17" x14ac:dyDescent="0.25">
      <c r="A1967" s="230" t="s">
        <v>7196</v>
      </c>
      <c r="B1967" s="230">
        <v>487</v>
      </c>
      <c r="C1967" s="230" t="s">
        <v>5854</v>
      </c>
      <c r="D1967" s="230">
        <v>2007.3150000000001</v>
      </c>
      <c r="E1967" s="230">
        <v>2007</v>
      </c>
      <c r="F1967" s="230" t="s">
        <v>3116</v>
      </c>
      <c r="G1967" s="230" t="s">
        <v>3117</v>
      </c>
      <c r="H1967" s="230" t="s">
        <v>3118</v>
      </c>
      <c r="I1967" s="230" t="s">
        <v>732</v>
      </c>
      <c r="J1967" s="230" t="s">
        <v>51</v>
      </c>
      <c r="K1967" s="230" t="s">
        <v>52</v>
      </c>
      <c r="L1967" s="230" t="s">
        <v>3118</v>
      </c>
      <c r="M1967" s="230" t="s">
        <v>6332</v>
      </c>
      <c r="N1967" s="230" t="s">
        <v>52</v>
      </c>
      <c r="Q1967" s="230">
        <f>VLOOKUP(M1967,LocID!$B$2:$I$1995,8, FALSE)</f>
        <v>471</v>
      </c>
    </row>
    <row r="1968" spans="1:17" x14ac:dyDescent="0.25">
      <c r="A1968" s="230" t="s">
        <v>7197</v>
      </c>
      <c r="B1968" s="230">
        <v>488</v>
      </c>
      <c r="C1968" s="230" t="s">
        <v>5854</v>
      </c>
      <c r="D1968" s="230">
        <v>2007.423</v>
      </c>
      <c r="E1968" s="230">
        <v>2007</v>
      </c>
      <c r="F1968" s="230" t="s">
        <v>3761</v>
      </c>
      <c r="G1968" s="230" t="s">
        <v>3762</v>
      </c>
      <c r="H1968" s="230" t="s">
        <v>3750</v>
      </c>
      <c r="I1968" s="230" t="s">
        <v>261</v>
      </c>
      <c r="J1968" s="230" t="s">
        <v>123</v>
      </c>
      <c r="K1968" s="230" t="s">
        <v>23</v>
      </c>
      <c r="L1968" s="230" t="s">
        <v>3750</v>
      </c>
      <c r="M1968" s="230" t="s">
        <v>4530</v>
      </c>
      <c r="N1968" s="230" t="s">
        <v>23</v>
      </c>
      <c r="Q1968" s="230">
        <f>VLOOKUP(M1968,LocID!$B$2:$I$1995,8, FALSE)</f>
        <v>513</v>
      </c>
    </row>
    <row r="1969" spans="1:17" x14ac:dyDescent="0.25">
      <c r="A1969" s="230" t="s">
        <v>7198</v>
      </c>
      <c r="B1969" s="230">
        <v>489</v>
      </c>
      <c r="C1969" s="230" t="s">
        <v>5854</v>
      </c>
      <c r="D1969" s="230">
        <v>2007.46</v>
      </c>
      <c r="E1969" s="230">
        <v>2007</v>
      </c>
      <c r="F1969" s="230" t="s">
        <v>643</v>
      </c>
      <c r="G1969" s="230" t="s">
        <v>644</v>
      </c>
      <c r="H1969" s="230" t="s">
        <v>645</v>
      </c>
      <c r="I1969" s="230" t="s">
        <v>49</v>
      </c>
      <c r="J1969" s="230" t="s">
        <v>51</v>
      </c>
      <c r="K1969" s="230" t="s">
        <v>26</v>
      </c>
      <c r="L1969" s="230" t="s">
        <v>533</v>
      </c>
      <c r="M1969" s="230" t="s">
        <v>4499</v>
      </c>
      <c r="N1969" s="230" t="s">
        <v>26</v>
      </c>
      <c r="Q1969" s="230">
        <f>VLOOKUP(M1969,LocID!$B$2:$I$1995,8, FALSE)</f>
        <v>65</v>
      </c>
    </row>
    <row r="1970" spans="1:17" x14ac:dyDescent="0.25">
      <c r="A1970" s="230" t="s">
        <v>6762</v>
      </c>
      <c r="B1970" s="230">
        <v>49</v>
      </c>
      <c r="C1970" s="230" t="s">
        <v>5854</v>
      </c>
      <c r="D1970" s="230">
        <v>2015.0133000000001</v>
      </c>
      <c r="E1970" s="230" t="s">
        <v>309</v>
      </c>
      <c r="F1970" s="230" t="s">
        <v>2608</v>
      </c>
      <c r="G1970" s="230" t="s">
        <v>2609</v>
      </c>
      <c r="H1970" s="230" t="s">
        <v>2414</v>
      </c>
      <c r="I1970" s="230" t="s">
        <v>76</v>
      </c>
      <c r="J1970" s="230" t="s">
        <v>77</v>
      </c>
      <c r="K1970" s="230" t="s">
        <v>23</v>
      </c>
      <c r="L1970" s="230" t="s">
        <v>2414</v>
      </c>
      <c r="M1970" s="230" t="s">
        <v>4518</v>
      </c>
      <c r="N1970" s="230" t="s">
        <v>23</v>
      </c>
      <c r="Q1970" s="230">
        <f>VLOOKUP(M1970,LocID!$B$2:$I$1995,8, FALSE)</f>
        <v>387</v>
      </c>
    </row>
    <row r="1971" spans="1:17" x14ac:dyDescent="0.25">
      <c r="A1971" s="230" t="s">
        <v>7199</v>
      </c>
      <c r="B1971" s="230">
        <v>490</v>
      </c>
      <c r="C1971" s="230" t="s">
        <v>5854</v>
      </c>
      <c r="D1971" s="230">
        <v>2007.0409999999999</v>
      </c>
      <c r="E1971" s="230">
        <v>2007</v>
      </c>
      <c r="F1971" s="230" t="s">
        <v>4374</v>
      </c>
      <c r="G1971" s="230" t="s">
        <v>4375</v>
      </c>
      <c r="H1971" s="230" t="s">
        <v>4376</v>
      </c>
      <c r="I1971" s="230" t="s">
        <v>815</v>
      </c>
      <c r="J1971" s="230" t="s">
        <v>51</v>
      </c>
      <c r="K1971" s="230" t="s">
        <v>23</v>
      </c>
      <c r="L1971" s="230" t="s">
        <v>4376</v>
      </c>
      <c r="M1971" s="230" t="s">
        <v>6435</v>
      </c>
      <c r="N1971" s="230" t="s">
        <v>23</v>
      </c>
      <c r="Q1971" s="230">
        <f>VLOOKUP(M1971,LocID!$B$2:$I$1995,8, FALSE)</f>
        <v>591</v>
      </c>
    </row>
    <row r="1972" spans="1:17" x14ac:dyDescent="0.25">
      <c r="A1972" s="230" t="s">
        <v>7200</v>
      </c>
      <c r="B1972" s="230">
        <v>491</v>
      </c>
      <c r="C1972" s="230" t="s">
        <v>5854</v>
      </c>
      <c r="D1972" s="230">
        <v>2007.183</v>
      </c>
      <c r="E1972" s="230">
        <v>2007</v>
      </c>
      <c r="F1972" s="230" t="s">
        <v>4389</v>
      </c>
      <c r="G1972" s="230" t="s">
        <v>4390</v>
      </c>
      <c r="H1972" s="230" t="s">
        <v>4391</v>
      </c>
      <c r="I1972" s="230" t="s">
        <v>76</v>
      </c>
      <c r="J1972" s="230" t="s">
        <v>77</v>
      </c>
      <c r="K1972" s="230" t="s">
        <v>26</v>
      </c>
      <c r="L1972" s="230" t="s">
        <v>4391</v>
      </c>
      <c r="M1972" s="230" t="s">
        <v>6439</v>
      </c>
      <c r="N1972" s="230" t="s">
        <v>26</v>
      </c>
      <c r="Q1972" s="230">
        <f>VLOOKUP(M1972,LocID!$B$2:$I$1995,8, FALSE)</f>
        <v>595</v>
      </c>
    </row>
    <row r="1973" spans="1:17" x14ac:dyDescent="0.25">
      <c r="A1973" s="230" t="s">
        <v>7201</v>
      </c>
      <c r="B1973" s="230">
        <v>492</v>
      </c>
      <c r="C1973" s="230" t="s">
        <v>5854</v>
      </c>
      <c r="D1973" s="230">
        <v>2006.4760000000001</v>
      </c>
      <c r="E1973" s="230">
        <v>2007</v>
      </c>
      <c r="F1973" s="230" t="s">
        <v>3098</v>
      </c>
      <c r="G1973" s="230" t="s">
        <v>3099</v>
      </c>
      <c r="H1973" s="230" t="s">
        <v>3100</v>
      </c>
      <c r="I1973" s="230" t="s">
        <v>76</v>
      </c>
      <c r="J1973" s="230" t="s">
        <v>77</v>
      </c>
      <c r="K1973" s="230" t="s">
        <v>26</v>
      </c>
      <c r="L1973" s="230" t="s">
        <v>3100</v>
      </c>
      <c r="M1973" s="230" t="s">
        <v>6326</v>
      </c>
      <c r="N1973" s="230" t="s">
        <v>26</v>
      </c>
      <c r="Q1973" s="230">
        <f>VLOOKUP(M1973,LocID!$B$2:$I$1995,8, FALSE)</f>
        <v>465</v>
      </c>
    </row>
    <row r="1974" spans="1:17" x14ac:dyDescent="0.25">
      <c r="A1974" s="230" t="s">
        <v>7202</v>
      </c>
      <c r="B1974" s="230">
        <v>493</v>
      </c>
      <c r="C1974" s="230" t="s">
        <v>5854</v>
      </c>
      <c r="D1974" s="230">
        <v>2007.461</v>
      </c>
      <c r="E1974" s="230">
        <v>2007</v>
      </c>
      <c r="F1974" s="230" t="s">
        <v>1671</v>
      </c>
      <c r="G1974" s="230" t="s">
        <v>1672</v>
      </c>
      <c r="H1974" s="230" t="s">
        <v>1673</v>
      </c>
      <c r="I1974" s="230" t="s">
        <v>76</v>
      </c>
      <c r="J1974" s="230" t="s">
        <v>77</v>
      </c>
      <c r="K1974" s="230" t="s">
        <v>26</v>
      </c>
      <c r="L1974" s="230" t="s">
        <v>1673</v>
      </c>
      <c r="M1974" s="230" t="s">
        <v>6145</v>
      </c>
      <c r="N1974" s="230" t="s">
        <v>26</v>
      </c>
      <c r="Q1974" s="230">
        <f>VLOOKUP(M1974,LocID!$B$2:$I$1995,8, FALSE)</f>
        <v>268</v>
      </c>
    </row>
    <row r="1975" spans="1:17" x14ac:dyDescent="0.25">
      <c r="A1975" s="230" t="s">
        <v>7203</v>
      </c>
      <c r="B1975" s="230">
        <v>494</v>
      </c>
      <c r="C1975" s="230" t="s">
        <v>5854</v>
      </c>
      <c r="D1975" s="230">
        <v>2007.432</v>
      </c>
      <c r="E1975" s="230">
        <v>2007</v>
      </c>
      <c r="F1975" s="230" t="s">
        <v>1674</v>
      </c>
      <c r="G1975" s="230" t="s">
        <v>1672</v>
      </c>
      <c r="H1975" s="230" t="s">
        <v>1673</v>
      </c>
      <c r="I1975" s="230" t="s">
        <v>76</v>
      </c>
      <c r="J1975" s="230" t="s">
        <v>77</v>
      </c>
      <c r="K1975" s="230" t="s">
        <v>26</v>
      </c>
      <c r="L1975" s="230" t="s">
        <v>1673</v>
      </c>
      <c r="M1975" s="230" t="s">
        <v>6145</v>
      </c>
      <c r="N1975" s="230" t="s">
        <v>26</v>
      </c>
      <c r="Q1975" s="230">
        <f>VLOOKUP(M1975,LocID!$B$2:$I$1995,8, FALSE)</f>
        <v>268</v>
      </c>
    </row>
    <row r="1976" spans="1:17" x14ac:dyDescent="0.25">
      <c r="A1976" s="230" t="s">
        <v>7204</v>
      </c>
      <c r="B1976" s="230">
        <v>495</v>
      </c>
      <c r="C1976" s="230" t="s">
        <v>5854</v>
      </c>
      <c r="D1976" s="230">
        <v>2007.049</v>
      </c>
      <c r="E1976" s="230">
        <v>2007</v>
      </c>
      <c r="F1976" s="230" t="s">
        <v>1900</v>
      </c>
      <c r="G1976" s="230" t="s">
        <v>1901</v>
      </c>
      <c r="H1976" s="230" t="s">
        <v>1902</v>
      </c>
      <c r="I1976" s="230" t="s">
        <v>432</v>
      </c>
      <c r="J1976" s="230" t="s">
        <v>61</v>
      </c>
      <c r="K1976" s="230" t="s">
        <v>98</v>
      </c>
      <c r="L1976" s="230" t="s">
        <v>1902</v>
      </c>
      <c r="M1976" s="230" t="s">
        <v>6182</v>
      </c>
      <c r="N1976" s="230" t="s">
        <v>98</v>
      </c>
      <c r="Q1976" s="230">
        <f>VLOOKUP(M1976,LocID!$B$2:$I$1995,8, FALSE)</f>
        <v>306</v>
      </c>
    </row>
    <row r="1977" spans="1:17" x14ac:dyDescent="0.25">
      <c r="A1977" s="230" t="s">
        <v>7205</v>
      </c>
      <c r="B1977" s="230">
        <v>496</v>
      </c>
      <c r="C1977" s="230" t="s">
        <v>5854</v>
      </c>
      <c r="D1977" s="230">
        <v>2007.453</v>
      </c>
      <c r="E1977" s="230">
        <v>2007</v>
      </c>
      <c r="F1977" s="230" t="s">
        <v>2218</v>
      </c>
      <c r="G1977" s="230" t="s">
        <v>2219</v>
      </c>
      <c r="H1977" s="230" t="s">
        <v>2217</v>
      </c>
      <c r="I1977" s="230" t="s">
        <v>874</v>
      </c>
      <c r="J1977" s="230" t="s">
        <v>51</v>
      </c>
      <c r="K1977" s="230" t="s">
        <v>23</v>
      </c>
      <c r="L1977" s="230" t="s">
        <v>2217</v>
      </c>
      <c r="M1977" s="230" t="s">
        <v>4514</v>
      </c>
      <c r="N1977" s="230" t="s">
        <v>23</v>
      </c>
      <c r="Q1977" s="230">
        <f>VLOOKUP(M1977,LocID!$B$2:$I$1995,8, FALSE)</f>
        <v>363</v>
      </c>
    </row>
    <row r="1978" spans="1:17" x14ac:dyDescent="0.25">
      <c r="A1978" s="230" t="s">
        <v>7206</v>
      </c>
      <c r="B1978" s="230">
        <v>497</v>
      </c>
      <c r="C1978" s="230" t="s">
        <v>5854</v>
      </c>
      <c r="D1978" s="230">
        <v>2007.0139999999999</v>
      </c>
      <c r="E1978" s="230">
        <v>2007</v>
      </c>
      <c r="F1978" s="230" t="s">
        <v>4479</v>
      </c>
      <c r="G1978" s="230" t="s">
        <v>4480</v>
      </c>
      <c r="H1978" s="230" t="s">
        <v>4481</v>
      </c>
      <c r="I1978" s="230" t="s">
        <v>60</v>
      </c>
      <c r="J1978" s="230" t="s">
        <v>61</v>
      </c>
      <c r="K1978" s="230" t="s">
        <v>98</v>
      </c>
      <c r="L1978" s="230" t="s">
        <v>4481</v>
      </c>
      <c r="M1978" s="230" t="s">
        <v>6461</v>
      </c>
      <c r="N1978" s="230" t="s">
        <v>98</v>
      </c>
      <c r="Q1978" s="230">
        <f>VLOOKUP(M1978,LocID!$B$2:$I$1995,8, FALSE)</f>
        <v>620</v>
      </c>
    </row>
    <row r="1979" spans="1:17" x14ac:dyDescent="0.25">
      <c r="A1979" s="230" t="s">
        <v>7207</v>
      </c>
      <c r="B1979" s="230">
        <v>498</v>
      </c>
      <c r="C1979" s="230" t="s">
        <v>5854</v>
      </c>
      <c r="D1979" s="230">
        <v>2012.434</v>
      </c>
      <c r="E1979" s="230" t="s">
        <v>1061</v>
      </c>
      <c r="F1979" s="230" t="s">
        <v>1062</v>
      </c>
      <c r="G1979" s="230" t="s">
        <v>708</v>
      </c>
      <c r="H1979" s="230" t="s">
        <v>1063</v>
      </c>
      <c r="I1979" s="230" t="s">
        <v>20</v>
      </c>
      <c r="J1979" s="230" t="s">
        <v>22</v>
      </c>
      <c r="K1979" s="230" t="s">
        <v>52</v>
      </c>
      <c r="L1979" s="230" t="s">
        <v>1063</v>
      </c>
      <c r="M1979" s="230" t="s">
        <v>6029</v>
      </c>
      <c r="N1979" s="230" t="s">
        <v>52</v>
      </c>
      <c r="Q1979" s="230">
        <f>VLOOKUP(M1979,LocID!$B$2:$I$1995,8, FALSE)</f>
        <v>137</v>
      </c>
    </row>
    <row r="1980" spans="1:17" x14ac:dyDescent="0.25">
      <c r="A1980" s="230" t="s">
        <v>7208</v>
      </c>
      <c r="B1980" s="230">
        <v>499</v>
      </c>
      <c r="C1980" s="230" t="s">
        <v>5854</v>
      </c>
      <c r="D1980" s="230">
        <v>2012.4359999999999</v>
      </c>
      <c r="E1980" s="230" t="s">
        <v>828</v>
      </c>
      <c r="F1980" s="230" t="s">
        <v>829</v>
      </c>
      <c r="G1980" s="230" t="s">
        <v>830</v>
      </c>
      <c r="H1980" s="230" t="s">
        <v>831</v>
      </c>
      <c r="I1980" s="230" t="s">
        <v>20</v>
      </c>
      <c r="J1980" s="230" t="s">
        <v>22</v>
      </c>
      <c r="K1980" s="230" t="s">
        <v>23</v>
      </c>
      <c r="L1980" s="230" t="s">
        <v>831</v>
      </c>
      <c r="M1980" s="230" t="s">
        <v>5989</v>
      </c>
      <c r="N1980" s="230" t="s">
        <v>23</v>
      </c>
      <c r="Q1980" s="230">
        <f>VLOOKUP(M1980,LocID!$B$2:$I$1995,8, FALSE)</f>
        <v>97</v>
      </c>
    </row>
    <row r="1981" spans="1:17" x14ac:dyDescent="0.25">
      <c r="A1981" s="230" t="s">
        <v>6718</v>
      </c>
      <c r="B1981" s="230">
        <v>5</v>
      </c>
      <c r="C1981" s="230" t="s">
        <v>5854</v>
      </c>
      <c r="D1981" s="230">
        <v>2015.0066999999999</v>
      </c>
      <c r="E1981" s="230" t="s">
        <v>253</v>
      </c>
      <c r="F1981" s="230" t="s">
        <v>1872</v>
      </c>
      <c r="G1981" s="230" t="s">
        <v>1846</v>
      </c>
      <c r="H1981" s="230" t="s">
        <v>1832</v>
      </c>
      <c r="I1981" s="230" t="s">
        <v>76</v>
      </c>
      <c r="J1981" s="230" t="s">
        <v>77</v>
      </c>
      <c r="K1981" s="230" t="s">
        <v>23</v>
      </c>
      <c r="L1981" s="230" t="s">
        <v>1832</v>
      </c>
      <c r="M1981" s="230" t="s">
        <v>4512</v>
      </c>
      <c r="N1981" s="230" t="s">
        <v>23</v>
      </c>
      <c r="Q1981" s="230">
        <f>VLOOKUP(M1981,LocID!$B$2:$I$1995,8, FALSE)</f>
        <v>300</v>
      </c>
    </row>
    <row r="1982" spans="1:17" x14ac:dyDescent="0.25">
      <c r="A1982" s="230" t="s">
        <v>6763</v>
      </c>
      <c r="B1982" s="230">
        <v>50</v>
      </c>
      <c r="C1982" s="230" t="s">
        <v>5854</v>
      </c>
      <c r="D1982" s="230">
        <v>2015.0109</v>
      </c>
      <c r="E1982" s="230" t="s">
        <v>309</v>
      </c>
      <c r="F1982" s="230" t="s">
        <v>2610</v>
      </c>
      <c r="G1982" s="230" t="s">
        <v>2609</v>
      </c>
      <c r="H1982" s="230" t="s">
        <v>2414</v>
      </c>
      <c r="I1982" s="230" t="s">
        <v>76</v>
      </c>
      <c r="J1982" s="230" t="s">
        <v>77</v>
      </c>
      <c r="K1982" s="230" t="s">
        <v>98</v>
      </c>
      <c r="L1982" s="230" t="s">
        <v>2414</v>
      </c>
      <c r="M1982" s="230" t="s">
        <v>4518</v>
      </c>
      <c r="N1982" s="230" t="s">
        <v>98</v>
      </c>
      <c r="Q1982" s="230">
        <f>VLOOKUP(M1982,LocID!$B$2:$I$1995,8, FALSE)</f>
        <v>387</v>
      </c>
    </row>
    <row r="1983" spans="1:17" x14ac:dyDescent="0.25">
      <c r="A1983" s="230" t="s">
        <v>7209</v>
      </c>
      <c r="B1983" s="230">
        <v>500</v>
      </c>
      <c r="C1983" s="230" t="s">
        <v>5854</v>
      </c>
      <c r="D1983" s="230">
        <v>2007.4549999999999</v>
      </c>
      <c r="E1983" s="230" t="s">
        <v>535</v>
      </c>
      <c r="F1983" s="230" t="s">
        <v>3178</v>
      </c>
      <c r="G1983" s="230" t="s">
        <v>3179</v>
      </c>
      <c r="H1983" s="230" t="s">
        <v>3174</v>
      </c>
      <c r="I1983" s="230" t="s">
        <v>122</v>
      </c>
      <c r="J1983" s="230" t="s">
        <v>123</v>
      </c>
      <c r="K1983" s="230" t="s">
        <v>98</v>
      </c>
      <c r="L1983" s="230" t="s">
        <v>3174</v>
      </c>
      <c r="M1983" s="230" t="s">
        <v>4525</v>
      </c>
      <c r="N1983" s="230" t="s">
        <v>98</v>
      </c>
      <c r="Q1983" s="230">
        <f>VLOOKUP(M1983,LocID!$B$2:$I$1995,8, FALSE)</f>
        <v>477</v>
      </c>
    </row>
    <row r="1984" spans="1:17" x14ac:dyDescent="0.25">
      <c r="A1984" s="230" t="s">
        <v>7210</v>
      </c>
      <c r="B1984" s="230">
        <v>501</v>
      </c>
      <c r="C1984" s="230" t="s">
        <v>5854</v>
      </c>
      <c r="D1984" s="230">
        <v>2008.0119999999999</v>
      </c>
      <c r="E1984" s="230" t="s">
        <v>535</v>
      </c>
      <c r="F1984" s="230" t="s">
        <v>2436</v>
      </c>
      <c r="G1984" s="230" t="s">
        <v>2423</v>
      </c>
      <c r="H1984" s="230" t="s">
        <v>2414</v>
      </c>
      <c r="I1984" s="230" t="s">
        <v>76</v>
      </c>
      <c r="J1984" s="230" t="s">
        <v>77</v>
      </c>
      <c r="K1984" s="230" t="s">
        <v>23</v>
      </c>
      <c r="L1984" s="230" t="s">
        <v>2414</v>
      </c>
      <c r="M1984" s="230" t="s">
        <v>4518</v>
      </c>
      <c r="N1984" s="230" t="s">
        <v>23</v>
      </c>
      <c r="Q1984" s="230">
        <f>VLOOKUP(M1984,LocID!$B$2:$I$1995,8, FALSE)</f>
        <v>387</v>
      </c>
    </row>
    <row r="1985" spans="1:17" x14ac:dyDescent="0.25">
      <c r="A1985" s="230" t="s">
        <v>7211</v>
      </c>
      <c r="B1985" s="230">
        <v>502</v>
      </c>
      <c r="C1985" s="230" t="s">
        <v>5854</v>
      </c>
      <c r="D1985" s="230">
        <v>2008.0219999999999</v>
      </c>
      <c r="E1985" s="230" t="s">
        <v>535</v>
      </c>
      <c r="F1985" s="230" t="s">
        <v>2437</v>
      </c>
      <c r="G1985" s="230" t="s">
        <v>2423</v>
      </c>
      <c r="H1985" s="230" t="s">
        <v>2414</v>
      </c>
      <c r="I1985" s="230" t="s">
        <v>76</v>
      </c>
      <c r="J1985" s="230" t="s">
        <v>77</v>
      </c>
      <c r="K1985" s="230" t="s">
        <v>26</v>
      </c>
      <c r="L1985" s="230" t="s">
        <v>2414</v>
      </c>
      <c r="M1985" s="230" t="s">
        <v>4518</v>
      </c>
      <c r="N1985" s="230" t="s">
        <v>26</v>
      </c>
      <c r="Q1985" s="230">
        <f>VLOOKUP(M1985,LocID!$B$2:$I$1995,8, FALSE)</f>
        <v>387</v>
      </c>
    </row>
    <row r="1986" spans="1:17" x14ac:dyDescent="0.25">
      <c r="A1986" s="230" t="s">
        <v>7212</v>
      </c>
      <c r="B1986" s="230">
        <v>503</v>
      </c>
      <c r="C1986" s="230" t="s">
        <v>5854</v>
      </c>
      <c r="D1986" s="230">
        <v>2008.039</v>
      </c>
      <c r="E1986" s="230" t="s">
        <v>535</v>
      </c>
      <c r="F1986" s="230" t="s">
        <v>2438</v>
      </c>
      <c r="G1986" s="230" t="s">
        <v>2423</v>
      </c>
      <c r="H1986" s="230" t="s">
        <v>2414</v>
      </c>
      <c r="I1986" s="230" t="s">
        <v>76</v>
      </c>
      <c r="J1986" s="230" t="s">
        <v>77</v>
      </c>
      <c r="K1986" s="230" t="s">
        <v>26</v>
      </c>
      <c r="L1986" s="230" t="s">
        <v>2414</v>
      </c>
      <c r="M1986" s="230" t="s">
        <v>4518</v>
      </c>
      <c r="N1986" s="230" t="s">
        <v>26</v>
      </c>
      <c r="Q1986" s="230">
        <f>VLOOKUP(M1986,LocID!$B$2:$I$1995,8, FALSE)</f>
        <v>387</v>
      </c>
    </row>
    <row r="1987" spans="1:17" x14ac:dyDescent="0.25">
      <c r="A1987" s="230" t="s">
        <v>7213</v>
      </c>
      <c r="B1987" s="230">
        <v>504</v>
      </c>
      <c r="C1987" s="230" t="s">
        <v>5854</v>
      </c>
      <c r="D1987" s="230">
        <v>2007.462</v>
      </c>
      <c r="E1987" s="230" t="s">
        <v>535</v>
      </c>
      <c r="F1987" s="230" t="s">
        <v>799</v>
      </c>
      <c r="G1987" s="230" t="s">
        <v>800</v>
      </c>
      <c r="H1987" s="230" t="s">
        <v>801</v>
      </c>
      <c r="I1987" s="230" t="s">
        <v>20</v>
      </c>
      <c r="J1987" s="230" t="s">
        <v>740</v>
      </c>
      <c r="K1987" s="230" t="s">
        <v>26</v>
      </c>
      <c r="L1987" s="230" t="s">
        <v>801</v>
      </c>
      <c r="M1987" s="230" t="s">
        <v>5982</v>
      </c>
      <c r="N1987" s="230" t="s">
        <v>26</v>
      </c>
      <c r="Q1987" s="230">
        <f>VLOOKUP(M1987,LocID!$B$2:$I$1995,8, FALSE)</f>
        <v>89</v>
      </c>
    </row>
    <row r="1988" spans="1:17" x14ac:dyDescent="0.25">
      <c r="A1988" s="230" t="s">
        <v>7214</v>
      </c>
      <c r="B1988" s="230">
        <v>505</v>
      </c>
      <c r="C1988" s="230" t="s">
        <v>5854</v>
      </c>
      <c r="D1988" s="230">
        <v>2008.0260000000001</v>
      </c>
      <c r="E1988" s="230" t="s">
        <v>535</v>
      </c>
      <c r="F1988" s="230" t="s">
        <v>3325</v>
      </c>
      <c r="G1988" s="230" t="s">
        <v>3326</v>
      </c>
      <c r="H1988" s="230" t="s">
        <v>3294</v>
      </c>
      <c r="I1988" s="230" t="s">
        <v>76</v>
      </c>
      <c r="J1988" s="230" t="s">
        <v>77</v>
      </c>
      <c r="K1988" s="230" t="s">
        <v>26</v>
      </c>
      <c r="L1988" s="230" t="s">
        <v>3294</v>
      </c>
      <c r="M1988" s="230" t="s">
        <v>4526</v>
      </c>
      <c r="N1988" s="230" t="s">
        <v>26</v>
      </c>
      <c r="Q1988" s="230">
        <f>VLOOKUP(M1988,LocID!$B$2:$I$1995,8, FALSE)</f>
        <v>489</v>
      </c>
    </row>
    <row r="1989" spans="1:17" x14ac:dyDescent="0.25">
      <c r="A1989" s="230" t="s">
        <v>7215</v>
      </c>
      <c r="B1989" s="230">
        <v>506</v>
      </c>
      <c r="C1989" s="230" t="s">
        <v>5854</v>
      </c>
      <c r="D1989" s="230">
        <v>2007.415</v>
      </c>
      <c r="E1989" s="230" t="s">
        <v>535</v>
      </c>
      <c r="F1989" s="230" t="s">
        <v>1234</v>
      </c>
      <c r="G1989" s="230" t="s">
        <v>1235</v>
      </c>
      <c r="H1989" s="230" t="s">
        <v>1233</v>
      </c>
      <c r="I1989" s="230" t="s">
        <v>261</v>
      </c>
      <c r="J1989" s="230" t="s">
        <v>123</v>
      </c>
      <c r="K1989" s="230" t="s">
        <v>52</v>
      </c>
      <c r="L1989" s="230" t="s">
        <v>1233</v>
      </c>
      <c r="M1989" s="230" t="s">
        <v>6062</v>
      </c>
      <c r="N1989" s="230" t="s">
        <v>52</v>
      </c>
      <c r="Q1989" s="230">
        <f>VLOOKUP(M1989,LocID!$B$2:$I$1995,8, FALSE)</f>
        <v>174</v>
      </c>
    </row>
    <row r="1990" spans="1:17" x14ac:dyDescent="0.25">
      <c r="A1990" s="230" t="s">
        <v>7216</v>
      </c>
      <c r="B1990" s="230">
        <v>507</v>
      </c>
      <c r="C1990" s="230" t="s">
        <v>5854</v>
      </c>
      <c r="D1990" s="230">
        <v>2007.386</v>
      </c>
      <c r="E1990" s="230" t="s">
        <v>535</v>
      </c>
      <c r="F1990" s="230" t="s">
        <v>1236</v>
      </c>
      <c r="G1990" s="230" t="s">
        <v>1235</v>
      </c>
      <c r="H1990" s="230" t="s">
        <v>1233</v>
      </c>
      <c r="I1990" s="230" t="s">
        <v>261</v>
      </c>
      <c r="J1990" s="230" t="s">
        <v>123</v>
      </c>
      <c r="K1990" s="230" t="s">
        <v>52</v>
      </c>
      <c r="L1990" s="230" t="s">
        <v>1233</v>
      </c>
      <c r="M1990" s="230" t="s">
        <v>6062</v>
      </c>
      <c r="N1990" s="230" t="s">
        <v>52</v>
      </c>
      <c r="Q1990" s="230">
        <f>VLOOKUP(M1990,LocID!$B$2:$I$1995,8, FALSE)</f>
        <v>174</v>
      </c>
    </row>
    <row r="1991" spans="1:17" x14ac:dyDescent="0.25">
      <c r="A1991" s="230" t="s">
        <v>7217</v>
      </c>
      <c r="B1991" s="230">
        <v>508</v>
      </c>
      <c r="C1991" s="230" t="s">
        <v>5854</v>
      </c>
      <c r="D1991" s="230">
        <v>2008.018</v>
      </c>
      <c r="E1991" s="230" t="s">
        <v>535</v>
      </c>
      <c r="F1991" s="230" t="s">
        <v>536</v>
      </c>
      <c r="G1991" s="230" t="s">
        <v>537</v>
      </c>
      <c r="H1991" s="230" t="s">
        <v>533</v>
      </c>
      <c r="I1991" s="230" t="s">
        <v>49</v>
      </c>
      <c r="J1991" s="230" t="s">
        <v>51</v>
      </c>
      <c r="K1991" s="230" t="s">
        <v>23</v>
      </c>
      <c r="L1991" s="230" t="s">
        <v>533</v>
      </c>
      <c r="M1991" s="230" t="s">
        <v>4499</v>
      </c>
      <c r="N1991" s="230" t="s">
        <v>23</v>
      </c>
      <c r="Q1991" s="230">
        <f>VLOOKUP(M1991,LocID!$B$2:$I$1995,8, FALSE)</f>
        <v>65</v>
      </c>
    </row>
    <row r="1992" spans="1:17" x14ac:dyDescent="0.25">
      <c r="A1992" s="230" t="s">
        <v>7218</v>
      </c>
      <c r="B1992" s="230">
        <v>509</v>
      </c>
      <c r="C1992" s="230" t="s">
        <v>5854</v>
      </c>
      <c r="D1992" s="230">
        <v>2007.3810000000001</v>
      </c>
      <c r="E1992" s="230" t="s">
        <v>535</v>
      </c>
      <c r="F1992" s="230" t="s">
        <v>2351</v>
      </c>
      <c r="G1992" s="230" t="s">
        <v>2352</v>
      </c>
      <c r="H1992" s="230" t="s">
        <v>2353</v>
      </c>
      <c r="I1992" s="230" t="s">
        <v>874</v>
      </c>
      <c r="J1992" s="230" t="s">
        <v>51</v>
      </c>
      <c r="K1992" s="230" t="s">
        <v>98</v>
      </c>
      <c r="L1992" s="230" t="s">
        <v>2353</v>
      </c>
      <c r="M1992" s="230" t="s">
        <v>6242</v>
      </c>
      <c r="N1992" s="230" t="s">
        <v>98</v>
      </c>
      <c r="Q1992" s="230">
        <f>VLOOKUP(M1992,LocID!$B$2:$I$1995,8, FALSE)</f>
        <v>372</v>
      </c>
    </row>
    <row r="1993" spans="1:17" x14ac:dyDescent="0.25">
      <c r="A1993" s="230" t="s">
        <v>6764</v>
      </c>
      <c r="B1993" s="230">
        <v>51</v>
      </c>
      <c r="C1993" s="230" t="s">
        <v>5854</v>
      </c>
      <c r="D1993" s="230">
        <v>2015.0283999999999</v>
      </c>
      <c r="E1993" s="230" t="s">
        <v>309</v>
      </c>
      <c r="F1993" s="230" t="s">
        <v>3195</v>
      </c>
      <c r="G1993" s="230" t="s">
        <v>3179</v>
      </c>
      <c r="H1993" s="230" t="s">
        <v>3174</v>
      </c>
      <c r="I1993" s="230" t="s">
        <v>122</v>
      </c>
      <c r="J1993" s="230" t="s">
        <v>123</v>
      </c>
      <c r="K1993" s="230" t="s">
        <v>98</v>
      </c>
      <c r="L1993" s="230" t="s">
        <v>3174</v>
      </c>
      <c r="M1993" s="230" t="s">
        <v>4525</v>
      </c>
      <c r="N1993" s="230" t="s">
        <v>98</v>
      </c>
      <c r="Q1993" s="230">
        <f>VLOOKUP(M1993,LocID!$B$2:$I$1995,8, FALSE)</f>
        <v>477</v>
      </c>
    </row>
    <row r="1994" spans="1:17" x14ac:dyDescent="0.25">
      <c r="A1994" s="230" t="s">
        <v>7219</v>
      </c>
      <c r="B1994" s="230">
        <v>510</v>
      </c>
      <c r="C1994" s="230" t="s">
        <v>5854</v>
      </c>
      <c r="D1994" s="230">
        <v>2007.249</v>
      </c>
      <c r="E1994" s="230" t="s">
        <v>535</v>
      </c>
      <c r="F1994" s="230" t="s">
        <v>1271</v>
      </c>
      <c r="G1994" s="230" t="s">
        <v>1272</v>
      </c>
      <c r="H1994" s="230" t="s">
        <v>1267</v>
      </c>
      <c r="I1994" s="230" t="s">
        <v>250</v>
      </c>
      <c r="J1994" s="230" t="s">
        <v>161</v>
      </c>
      <c r="K1994" s="230" t="s">
        <v>52</v>
      </c>
      <c r="L1994" s="230" t="s">
        <v>1267</v>
      </c>
      <c r="M1994" s="230" t="s">
        <v>6068</v>
      </c>
      <c r="N1994" s="230" t="s">
        <v>52</v>
      </c>
      <c r="Q1994" s="230">
        <f>VLOOKUP(M1994,LocID!$B$2:$I$1995,8, FALSE)</f>
        <v>182</v>
      </c>
    </row>
    <row r="1995" spans="1:17" x14ac:dyDescent="0.25">
      <c r="A1995" s="230" t="s">
        <v>7220</v>
      </c>
      <c r="B1995" s="230">
        <v>511</v>
      </c>
      <c r="C1995" s="230" t="s">
        <v>5854</v>
      </c>
      <c r="D1995" s="230">
        <v>2007.413</v>
      </c>
      <c r="E1995" s="230" t="s">
        <v>535</v>
      </c>
      <c r="F1995" s="230" t="s">
        <v>3532</v>
      </c>
      <c r="G1995" s="230" t="s">
        <v>3533</v>
      </c>
      <c r="H1995" s="230" t="s">
        <v>3531</v>
      </c>
      <c r="I1995" s="230" t="s">
        <v>76</v>
      </c>
      <c r="J1995" s="230" t="s">
        <v>77</v>
      </c>
      <c r="K1995" s="230" t="s">
        <v>26</v>
      </c>
      <c r="L1995" s="230" t="s">
        <v>3531</v>
      </c>
      <c r="M1995" s="230" t="s">
        <v>6348</v>
      </c>
      <c r="N1995" s="230" t="s">
        <v>26</v>
      </c>
      <c r="Q1995" s="230">
        <f>VLOOKUP(M1995,LocID!$B$2:$I$1995,8, FALSE)</f>
        <v>491</v>
      </c>
    </row>
    <row r="1996" spans="1:17" x14ac:dyDescent="0.25">
      <c r="A1996" s="230" t="s">
        <v>7221</v>
      </c>
      <c r="B1996" s="230">
        <v>512</v>
      </c>
      <c r="C1996" s="230" t="s">
        <v>5854</v>
      </c>
      <c r="D1996" s="230">
        <v>2007.383</v>
      </c>
      <c r="E1996" s="230" t="s">
        <v>535</v>
      </c>
      <c r="F1996" s="230" t="s">
        <v>2278</v>
      </c>
      <c r="G1996" s="230" t="s">
        <v>694</v>
      </c>
      <c r="H1996" s="230" t="s">
        <v>2273</v>
      </c>
      <c r="I1996" s="230" t="s">
        <v>107</v>
      </c>
      <c r="J1996" s="230" t="s">
        <v>51</v>
      </c>
      <c r="K1996" s="230" t="s">
        <v>23</v>
      </c>
      <c r="L1996" s="230" t="s">
        <v>2273</v>
      </c>
      <c r="M1996" s="230" t="s">
        <v>4516</v>
      </c>
      <c r="N1996" s="230" t="s">
        <v>23</v>
      </c>
      <c r="Q1996" s="230">
        <f>VLOOKUP(M1996,LocID!$B$2:$I$1995,8, FALSE)</f>
        <v>370</v>
      </c>
    </row>
    <row r="1997" spans="1:17" x14ac:dyDescent="0.25">
      <c r="A1997" s="230" t="s">
        <v>7222</v>
      </c>
      <c r="B1997" s="230">
        <v>513</v>
      </c>
      <c r="C1997" s="230" t="s">
        <v>5854</v>
      </c>
      <c r="D1997" s="230">
        <v>2008.001</v>
      </c>
      <c r="E1997" s="230" t="s">
        <v>535</v>
      </c>
      <c r="F1997" s="230" t="s">
        <v>3124</v>
      </c>
      <c r="G1997" s="230" t="s">
        <v>3122</v>
      </c>
      <c r="H1997" s="230" t="s">
        <v>3123</v>
      </c>
      <c r="I1997" s="230" t="s">
        <v>76</v>
      </c>
      <c r="J1997" s="230" t="s">
        <v>77</v>
      </c>
      <c r="K1997" s="230" t="s">
        <v>52</v>
      </c>
      <c r="L1997" s="230" t="s">
        <v>3123</v>
      </c>
      <c r="M1997" s="230" t="s">
        <v>4524</v>
      </c>
      <c r="N1997" s="230" t="s">
        <v>52</v>
      </c>
      <c r="Q1997" s="230">
        <f>VLOOKUP(M1997,LocID!$B$2:$I$1995,8, FALSE)</f>
        <v>473</v>
      </c>
    </row>
    <row r="1998" spans="1:17" x14ac:dyDescent="0.25">
      <c r="A1998" s="230" t="s">
        <v>7223</v>
      </c>
      <c r="B1998" s="230">
        <v>514</v>
      </c>
      <c r="C1998" s="230" t="s">
        <v>5854</v>
      </c>
      <c r="D1998" s="230">
        <v>2008.027</v>
      </c>
      <c r="E1998" s="230" t="s">
        <v>535</v>
      </c>
      <c r="F1998" s="230" t="s">
        <v>3763</v>
      </c>
      <c r="G1998" s="230" t="s">
        <v>3752</v>
      </c>
      <c r="H1998" s="230" t="s">
        <v>3750</v>
      </c>
      <c r="I1998" s="230" t="s">
        <v>261</v>
      </c>
      <c r="J1998" s="230" t="s">
        <v>123</v>
      </c>
      <c r="K1998" s="230" t="s">
        <v>23</v>
      </c>
      <c r="L1998" s="230" t="s">
        <v>3750</v>
      </c>
      <c r="M1998" s="230" t="s">
        <v>4530</v>
      </c>
      <c r="N1998" s="230" t="s">
        <v>23</v>
      </c>
      <c r="Q1998" s="230">
        <f>VLOOKUP(M1998,LocID!$B$2:$I$1995,8, FALSE)</f>
        <v>513</v>
      </c>
    </row>
    <row r="1999" spans="1:17" x14ac:dyDescent="0.25">
      <c r="A1999" s="230" t="s">
        <v>7224</v>
      </c>
      <c r="B1999" s="230">
        <v>515</v>
      </c>
      <c r="C1999" s="230" t="s">
        <v>5854</v>
      </c>
      <c r="D1999" s="230">
        <v>2007.42</v>
      </c>
      <c r="E1999" s="230" t="s">
        <v>535</v>
      </c>
      <c r="F1999" s="230" t="s">
        <v>1601</v>
      </c>
      <c r="G1999" s="230" t="s">
        <v>1602</v>
      </c>
      <c r="H1999" s="230" t="s">
        <v>1603</v>
      </c>
      <c r="I1999" s="230" t="s">
        <v>815</v>
      </c>
      <c r="J1999" s="230" t="s">
        <v>51</v>
      </c>
      <c r="K1999" s="230" t="s">
        <v>98</v>
      </c>
      <c r="L1999" s="230" t="s">
        <v>1603</v>
      </c>
      <c r="M1999" s="230" t="s">
        <v>6130</v>
      </c>
      <c r="N1999" s="230" t="s">
        <v>98</v>
      </c>
      <c r="Q1999" s="230">
        <f>VLOOKUP(M1999,LocID!$B$2:$I$1995,8, FALSE)</f>
        <v>252</v>
      </c>
    </row>
    <row r="2000" spans="1:17" x14ac:dyDescent="0.25">
      <c r="A2000" s="230" t="s">
        <v>7225</v>
      </c>
      <c r="B2000" s="230">
        <v>516</v>
      </c>
      <c r="C2000" s="230" t="s">
        <v>5854</v>
      </c>
      <c r="D2000" s="230">
        <v>2008.029</v>
      </c>
      <c r="E2000" s="230" t="s">
        <v>535</v>
      </c>
      <c r="F2000" s="230" t="s">
        <v>2836</v>
      </c>
      <c r="G2000" s="230" t="s">
        <v>2837</v>
      </c>
      <c r="H2000" s="230" t="s">
        <v>2823</v>
      </c>
      <c r="I2000" s="230" t="s">
        <v>122</v>
      </c>
      <c r="J2000" s="230" t="s">
        <v>123</v>
      </c>
      <c r="K2000" s="230" t="s">
        <v>23</v>
      </c>
      <c r="L2000" s="230" t="s">
        <v>2823</v>
      </c>
      <c r="M2000" s="230" t="s">
        <v>6295</v>
      </c>
      <c r="N2000" s="230" t="s">
        <v>23</v>
      </c>
      <c r="Q2000" s="230">
        <f>VLOOKUP(M2000,LocID!$B$2:$I$1995,8, FALSE)</f>
        <v>427</v>
      </c>
    </row>
    <row r="2001" spans="1:17" x14ac:dyDescent="0.25">
      <c r="A2001" s="230" t="s">
        <v>7226</v>
      </c>
      <c r="B2001" s="230">
        <v>517</v>
      </c>
      <c r="C2001" s="230" t="s">
        <v>5854</v>
      </c>
      <c r="D2001" s="230">
        <v>2007.3879999999999</v>
      </c>
      <c r="E2001" s="230" t="s">
        <v>535</v>
      </c>
      <c r="F2001" s="230" t="s">
        <v>853</v>
      </c>
      <c r="G2001" s="230" t="s">
        <v>854</v>
      </c>
      <c r="H2001" s="230" t="s">
        <v>852</v>
      </c>
      <c r="I2001" s="230" t="s">
        <v>144</v>
      </c>
      <c r="J2001" s="230" t="s">
        <v>51</v>
      </c>
      <c r="K2001" s="230" t="s">
        <v>52</v>
      </c>
      <c r="L2001" s="230" t="s">
        <v>852</v>
      </c>
      <c r="M2001" s="230" t="s">
        <v>5993</v>
      </c>
      <c r="N2001" s="230" t="s">
        <v>52</v>
      </c>
      <c r="Q2001" s="230">
        <f>VLOOKUP(M2001,LocID!$B$2:$I$1995,8, FALSE)</f>
        <v>101</v>
      </c>
    </row>
    <row r="2002" spans="1:17" x14ac:dyDescent="0.25">
      <c r="A2002" s="230" t="s">
        <v>7227</v>
      </c>
      <c r="B2002" s="230">
        <v>518</v>
      </c>
      <c r="C2002" s="230" t="s">
        <v>5854</v>
      </c>
      <c r="D2002" s="230">
        <v>2008.0429999999999</v>
      </c>
      <c r="E2002" s="230" t="s">
        <v>535</v>
      </c>
      <c r="F2002" s="230" t="s">
        <v>1929</v>
      </c>
      <c r="G2002" s="230" t="s">
        <v>1930</v>
      </c>
      <c r="H2002" s="230" t="s">
        <v>1931</v>
      </c>
      <c r="I2002" s="230" t="s">
        <v>76</v>
      </c>
      <c r="J2002" s="230" t="s">
        <v>77</v>
      </c>
      <c r="K2002" s="230" t="s">
        <v>52</v>
      </c>
      <c r="L2002" s="230" t="s">
        <v>1931</v>
      </c>
      <c r="M2002" s="230" t="s">
        <v>6188</v>
      </c>
      <c r="N2002" s="230" t="s">
        <v>52</v>
      </c>
      <c r="Q2002" s="230">
        <f>VLOOKUP(M2002,LocID!$B$2:$I$1995,8, FALSE)</f>
        <v>312</v>
      </c>
    </row>
    <row r="2003" spans="1:17" x14ac:dyDescent="0.25">
      <c r="A2003" s="230" t="s">
        <v>7228</v>
      </c>
      <c r="B2003" s="230">
        <v>519</v>
      </c>
      <c r="C2003" s="230" t="s">
        <v>5854</v>
      </c>
      <c r="D2003" s="230">
        <v>2008.2180000000001</v>
      </c>
      <c r="E2003" s="230" t="s">
        <v>535</v>
      </c>
      <c r="F2003" s="230" t="s">
        <v>4253</v>
      </c>
      <c r="G2003" s="230" t="s">
        <v>4247</v>
      </c>
      <c r="H2003" s="230" t="s">
        <v>2997</v>
      </c>
      <c r="I2003" s="230" t="s">
        <v>2996</v>
      </c>
      <c r="J2003" s="230" t="s">
        <v>51</v>
      </c>
      <c r="K2003" s="230" t="s">
        <v>52</v>
      </c>
      <c r="L2003" s="230" t="s">
        <v>2997</v>
      </c>
      <c r="M2003" s="230" t="s">
        <v>4536</v>
      </c>
      <c r="N2003" s="230" t="s">
        <v>52</v>
      </c>
      <c r="Q2003" s="230">
        <f>VLOOKUP(M2003,LocID!$B$2:$I$1995,8, FALSE)</f>
        <v>447</v>
      </c>
    </row>
    <row r="2004" spans="1:17" x14ac:dyDescent="0.25">
      <c r="A2004" s="230" t="s">
        <v>6765</v>
      </c>
      <c r="B2004" s="230">
        <v>52</v>
      </c>
      <c r="C2004" s="230" t="s">
        <v>5854</v>
      </c>
      <c r="D2004" s="230">
        <v>2015.0355999999999</v>
      </c>
      <c r="E2004" s="230" t="s">
        <v>309</v>
      </c>
      <c r="F2004" s="230" t="s">
        <v>1033</v>
      </c>
      <c r="G2004" s="230" t="s">
        <v>1028</v>
      </c>
      <c r="H2004" s="230" t="s">
        <v>1029</v>
      </c>
      <c r="I2004" s="230" t="s">
        <v>76</v>
      </c>
      <c r="J2004" s="230" t="s">
        <v>77</v>
      </c>
      <c r="K2004" s="230" t="s">
        <v>52</v>
      </c>
      <c r="L2004" s="230" t="s">
        <v>1029</v>
      </c>
      <c r="M2004" s="230" t="s">
        <v>6024</v>
      </c>
      <c r="N2004" s="230" t="s">
        <v>52</v>
      </c>
      <c r="Q2004" s="230">
        <f>VLOOKUP(M2004,LocID!$B$2:$I$1995,8, FALSE)</f>
        <v>132</v>
      </c>
    </row>
    <row r="2005" spans="1:17" x14ac:dyDescent="0.25">
      <c r="A2005" s="230" t="s">
        <v>7229</v>
      </c>
      <c r="B2005" s="230">
        <v>520</v>
      </c>
      <c r="C2005" s="230" t="s">
        <v>5854</v>
      </c>
      <c r="D2005" s="230">
        <v>2007.32</v>
      </c>
      <c r="E2005" s="230" t="s">
        <v>535</v>
      </c>
      <c r="F2005" s="230" t="s">
        <v>2279</v>
      </c>
      <c r="G2005" s="230" t="s">
        <v>2276</v>
      </c>
      <c r="H2005" s="230" t="s">
        <v>2273</v>
      </c>
      <c r="I2005" s="230" t="s">
        <v>107</v>
      </c>
      <c r="J2005" s="230" t="s">
        <v>51</v>
      </c>
      <c r="K2005" s="230" t="s">
        <v>98</v>
      </c>
      <c r="L2005" s="230" t="s">
        <v>2273</v>
      </c>
      <c r="M2005" s="230" t="s">
        <v>4516</v>
      </c>
      <c r="N2005" s="230" t="s">
        <v>98</v>
      </c>
      <c r="Q2005" s="230">
        <f>VLOOKUP(M2005,LocID!$B$2:$I$1995,8, FALSE)</f>
        <v>370</v>
      </c>
    </row>
    <row r="2006" spans="1:17" x14ac:dyDescent="0.25">
      <c r="A2006" s="230" t="s">
        <v>7230</v>
      </c>
      <c r="B2006" s="230">
        <v>521</v>
      </c>
      <c r="C2006" s="230" t="s">
        <v>5854</v>
      </c>
      <c r="D2006" s="230">
        <v>2007.4290000000001</v>
      </c>
      <c r="E2006" s="230" t="s">
        <v>535</v>
      </c>
      <c r="F2006" s="230" t="s">
        <v>3180</v>
      </c>
      <c r="G2006" s="230" t="s">
        <v>1018</v>
      </c>
      <c r="H2006" s="230" t="s">
        <v>3174</v>
      </c>
      <c r="I2006" s="230" t="s">
        <v>122</v>
      </c>
      <c r="J2006" s="230" t="s">
        <v>123</v>
      </c>
      <c r="K2006" s="230" t="s">
        <v>23</v>
      </c>
      <c r="L2006" s="230" t="s">
        <v>3174</v>
      </c>
      <c r="M2006" s="230" t="s">
        <v>4525</v>
      </c>
      <c r="N2006" s="230" t="s">
        <v>23</v>
      </c>
      <c r="Q2006" s="230">
        <f>VLOOKUP(M2006,LocID!$B$2:$I$1995,8, FALSE)</f>
        <v>477</v>
      </c>
    </row>
    <row r="2007" spans="1:17" x14ac:dyDescent="0.25">
      <c r="A2007" s="230" t="s">
        <v>7231</v>
      </c>
      <c r="B2007" s="230">
        <v>522</v>
      </c>
      <c r="C2007" s="230" t="s">
        <v>5854</v>
      </c>
      <c r="D2007" s="230">
        <v>2012.43</v>
      </c>
      <c r="E2007" s="230" t="s">
        <v>535</v>
      </c>
      <c r="F2007" s="230" t="s">
        <v>1435</v>
      </c>
      <c r="G2007" s="230" t="s">
        <v>1090</v>
      </c>
      <c r="H2007" s="230" t="s">
        <v>1436</v>
      </c>
      <c r="I2007" s="230" t="s">
        <v>20</v>
      </c>
      <c r="J2007" s="230" t="s">
        <v>22</v>
      </c>
      <c r="K2007" s="230" t="s">
        <v>23</v>
      </c>
      <c r="L2007" s="230" t="s">
        <v>1436</v>
      </c>
      <c r="M2007" s="230" t="s">
        <v>6104</v>
      </c>
      <c r="N2007" s="230" t="s">
        <v>23</v>
      </c>
      <c r="Q2007" s="230">
        <f>VLOOKUP(M2007,LocID!$B$2:$I$1995,8, FALSE)</f>
        <v>222</v>
      </c>
    </row>
    <row r="2008" spans="1:17" x14ac:dyDescent="0.25">
      <c r="A2008" s="230" t="s">
        <v>7232</v>
      </c>
      <c r="B2008" s="230">
        <v>523</v>
      </c>
      <c r="C2008" s="230" t="s">
        <v>5854</v>
      </c>
      <c r="D2008" s="230">
        <v>2008.009</v>
      </c>
      <c r="E2008" s="230" t="s">
        <v>535</v>
      </c>
      <c r="F2008" s="230" t="s">
        <v>4015</v>
      </c>
      <c r="G2008" s="230" t="s">
        <v>4013</v>
      </c>
      <c r="H2008" s="230" t="s">
        <v>4014</v>
      </c>
      <c r="I2008" s="230" t="s">
        <v>76</v>
      </c>
      <c r="J2008" s="230" t="s">
        <v>77</v>
      </c>
      <c r="K2008" s="230" t="s">
        <v>52</v>
      </c>
      <c r="L2008" s="230" t="s">
        <v>4014</v>
      </c>
      <c r="M2008" s="230" t="s">
        <v>6388</v>
      </c>
      <c r="N2008" s="230" t="s">
        <v>52</v>
      </c>
      <c r="Q2008" s="230">
        <f>VLOOKUP(M2008,LocID!$B$2:$I$1995,8, FALSE)</f>
        <v>541</v>
      </c>
    </row>
    <row r="2009" spans="1:17" x14ac:dyDescent="0.25">
      <c r="A2009" s="230" t="s">
        <v>7233</v>
      </c>
      <c r="B2009" s="230">
        <v>524</v>
      </c>
      <c r="C2009" s="230" t="s">
        <v>5854</v>
      </c>
      <c r="D2009" s="230">
        <v>2007.4659999999999</v>
      </c>
      <c r="E2009" s="230" t="s">
        <v>535</v>
      </c>
      <c r="F2009" s="230" t="s">
        <v>3263</v>
      </c>
      <c r="G2009" s="230" t="s">
        <v>3264</v>
      </c>
      <c r="H2009" s="230" t="s">
        <v>3265</v>
      </c>
      <c r="I2009" s="230" t="s">
        <v>76</v>
      </c>
      <c r="J2009" s="230" t="s">
        <v>77</v>
      </c>
      <c r="K2009" s="230" t="s">
        <v>26</v>
      </c>
      <c r="L2009" s="230" t="s">
        <v>3265</v>
      </c>
      <c r="M2009" s="230" t="s">
        <v>6343</v>
      </c>
      <c r="N2009" s="230" t="s">
        <v>26</v>
      </c>
      <c r="Q2009" s="230">
        <f>VLOOKUP(M2009,LocID!$B$2:$I$1995,8, FALSE)</f>
        <v>486</v>
      </c>
    </row>
    <row r="2010" spans="1:17" x14ac:dyDescent="0.25">
      <c r="A2010" s="230" t="s">
        <v>7234</v>
      </c>
      <c r="B2010" s="230">
        <v>525</v>
      </c>
      <c r="C2010" s="230" t="s">
        <v>5854</v>
      </c>
      <c r="D2010" s="230">
        <v>2008.002</v>
      </c>
      <c r="E2010" s="230" t="s">
        <v>535</v>
      </c>
      <c r="F2010" s="230" t="s">
        <v>1999</v>
      </c>
      <c r="G2010" s="230" t="s">
        <v>2000</v>
      </c>
      <c r="H2010" s="230" t="s">
        <v>2001</v>
      </c>
      <c r="I2010" s="230" t="s">
        <v>76</v>
      </c>
      <c r="J2010" s="230" t="s">
        <v>77</v>
      </c>
      <c r="K2010" s="230" t="s">
        <v>52</v>
      </c>
      <c r="L2010" s="230" t="s">
        <v>2001</v>
      </c>
      <c r="M2010" s="230" t="s">
        <v>6201</v>
      </c>
      <c r="N2010" s="230" t="s">
        <v>52</v>
      </c>
      <c r="Q2010" s="230">
        <f>VLOOKUP(M2010,LocID!$B$2:$I$1995,8, FALSE)</f>
        <v>325</v>
      </c>
    </row>
    <row r="2011" spans="1:17" x14ac:dyDescent="0.25">
      <c r="A2011" s="230" t="s">
        <v>7235</v>
      </c>
      <c r="B2011" s="230">
        <v>526</v>
      </c>
      <c r="C2011" s="230" t="s">
        <v>5854</v>
      </c>
      <c r="D2011" s="230">
        <v>2007.471</v>
      </c>
      <c r="E2011" s="230" t="s">
        <v>535</v>
      </c>
      <c r="F2011" s="230" t="s">
        <v>2727</v>
      </c>
      <c r="G2011" s="230" t="s">
        <v>2725</v>
      </c>
      <c r="H2011" s="230" t="s">
        <v>2726</v>
      </c>
      <c r="I2011" s="230" t="s">
        <v>76</v>
      </c>
      <c r="J2011" s="230" t="s">
        <v>77</v>
      </c>
      <c r="K2011" s="230" t="s">
        <v>26</v>
      </c>
      <c r="L2011" s="230" t="s">
        <v>2726</v>
      </c>
      <c r="M2011" s="230" t="s">
        <v>6274</v>
      </c>
      <c r="N2011" s="230" t="s">
        <v>26</v>
      </c>
      <c r="Q2011" s="230">
        <f>VLOOKUP(M2011,LocID!$B$2:$I$1995,8, FALSE)</f>
        <v>406</v>
      </c>
    </row>
    <row r="2012" spans="1:17" x14ac:dyDescent="0.25">
      <c r="A2012" s="230" t="s">
        <v>7236</v>
      </c>
      <c r="B2012" s="230">
        <v>527</v>
      </c>
      <c r="C2012" s="230" t="s">
        <v>5854</v>
      </c>
      <c r="D2012" s="230">
        <v>2008.0170000000001</v>
      </c>
      <c r="E2012" s="230" t="s">
        <v>535</v>
      </c>
      <c r="F2012" s="230" t="s">
        <v>538</v>
      </c>
      <c r="G2012" s="230" t="s">
        <v>537</v>
      </c>
      <c r="H2012" s="230" t="s">
        <v>533</v>
      </c>
      <c r="I2012" s="230" t="s">
        <v>49</v>
      </c>
      <c r="J2012" s="230" t="s">
        <v>51</v>
      </c>
      <c r="K2012" s="230" t="s">
        <v>23</v>
      </c>
      <c r="L2012" s="230" t="s">
        <v>533</v>
      </c>
      <c r="M2012" s="230" t="s">
        <v>4499</v>
      </c>
      <c r="N2012" s="230" t="s">
        <v>23</v>
      </c>
      <c r="Q2012" s="230">
        <f>VLOOKUP(M2012,LocID!$B$2:$I$1995,8, FALSE)</f>
        <v>65</v>
      </c>
    </row>
    <row r="2013" spans="1:17" x14ac:dyDescent="0.25">
      <c r="A2013" s="230" t="s">
        <v>7237</v>
      </c>
      <c r="B2013" s="230">
        <v>528</v>
      </c>
      <c r="C2013" s="230" t="s">
        <v>5854</v>
      </c>
      <c r="D2013" s="230">
        <v>2007.4570000000001</v>
      </c>
      <c r="E2013" s="230" t="s">
        <v>535</v>
      </c>
      <c r="F2013" s="230" t="s">
        <v>2899</v>
      </c>
      <c r="G2013" s="230" t="s">
        <v>2900</v>
      </c>
      <c r="H2013" s="230" t="s">
        <v>2901</v>
      </c>
      <c r="I2013" s="230" t="s">
        <v>815</v>
      </c>
      <c r="J2013" s="230" t="s">
        <v>51</v>
      </c>
      <c r="K2013" s="230" t="s">
        <v>26</v>
      </c>
      <c r="L2013" s="230" t="s">
        <v>2901</v>
      </c>
      <c r="M2013" s="230" t="s">
        <v>6298</v>
      </c>
      <c r="N2013" s="230" t="s">
        <v>26</v>
      </c>
      <c r="Q2013" s="230">
        <f>VLOOKUP(M2013,LocID!$B$2:$I$1995,8, FALSE)</f>
        <v>430</v>
      </c>
    </row>
    <row r="2014" spans="1:17" x14ac:dyDescent="0.25">
      <c r="A2014" s="230" t="s">
        <v>7238</v>
      </c>
      <c r="B2014" s="230">
        <v>529</v>
      </c>
      <c r="C2014" s="230" t="s">
        <v>5854</v>
      </c>
      <c r="D2014" s="230">
        <v>2007.4670000000001</v>
      </c>
      <c r="E2014" s="230" t="s">
        <v>535</v>
      </c>
      <c r="F2014" s="230" t="s">
        <v>3764</v>
      </c>
      <c r="G2014" s="230" t="s">
        <v>3765</v>
      </c>
      <c r="H2014" s="230" t="s">
        <v>3750</v>
      </c>
      <c r="I2014" s="230" t="s">
        <v>261</v>
      </c>
      <c r="J2014" s="230" t="s">
        <v>123</v>
      </c>
      <c r="K2014" s="230" t="s">
        <v>52</v>
      </c>
      <c r="L2014" s="230" t="s">
        <v>3750</v>
      </c>
      <c r="M2014" s="230" t="s">
        <v>4530</v>
      </c>
      <c r="N2014" s="230" t="s">
        <v>52</v>
      </c>
      <c r="Q2014" s="230">
        <f>VLOOKUP(M2014,LocID!$B$2:$I$1995,8, FALSE)</f>
        <v>513</v>
      </c>
    </row>
    <row r="2015" spans="1:17" x14ac:dyDescent="0.25">
      <c r="A2015" s="230" t="s">
        <v>6766</v>
      </c>
      <c r="B2015" s="230">
        <v>53</v>
      </c>
      <c r="C2015" s="230" t="s">
        <v>5854</v>
      </c>
      <c r="D2015" s="230">
        <v>2015.0326</v>
      </c>
      <c r="E2015" s="230" t="s">
        <v>309</v>
      </c>
      <c r="F2015" s="230" t="s">
        <v>2611</v>
      </c>
      <c r="G2015" s="230" t="s">
        <v>2433</v>
      </c>
      <c r="H2015" s="230" t="s">
        <v>2414</v>
      </c>
      <c r="I2015" s="230" t="s">
        <v>76</v>
      </c>
      <c r="J2015" s="230" t="s">
        <v>77</v>
      </c>
      <c r="K2015" s="230" t="s">
        <v>26</v>
      </c>
      <c r="L2015" s="230" t="s">
        <v>2414</v>
      </c>
      <c r="M2015" s="230" t="s">
        <v>4518</v>
      </c>
      <c r="N2015" s="230" t="s">
        <v>26</v>
      </c>
      <c r="Q2015" s="230">
        <f>VLOOKUP(M2015,LocID!$B$2:$I$1995,8, FALSE)</f>
        <v>387</v>
      </c>
    </row>
    <row r="2016" spans="1:17" x14ac:dyDescent="0.25">
      <c r="A2016" s="230" t="s">
        <v>7239</v>
      </c>
      <c r="B2016" s="230">
        <v>530</v>
      </c>
      <c r="C2016" s="230" t="s">
        <v>5854</v>
      </c>
      <c r="D2016" s="230">
        <v>2008.0129999999999</v>
      </c>
      <c r="E2016" s="230" t="s">
        <v>535</v>
      </c>
      <c r="F2016" s="230" t="s">
        <v>3327</v>
      </c>
      <c r="G2016" s="230" t="s">
        <v>3319</v>
      </c>
      <c r="H2016" s="230" t="s">
        <v>3294</v>
      </c>
      <c r="I2016" s="230" t="s">
        <v>76</v>
      </c>
      <c r="J2016" s="230" t="s">
        <v>77</v>
      </c>
      <c r="K2016" s="230" t="s">
        <v>26</v>
      </c>
      <c r="L2016" s="230" t="s">
        <v>3294</v>
      </c>
      <c r="M2016" s="230" t="s">
        <v>4526</v>
      </c>
      <c r="N2016" s="230" t="s">
        <v>26</v>
      </c>
      <c r="Q2016" s="230">
        <f>VLOOKUP(M2016,LocID!$B$2:$I$1995,8, FALSE)</f>
        <v>489</v>
      </c>
    </row>
    <row r="2017" spans="1:17" x14ac:dyDescent="0.25">
      <c r="A2017" s="230" t="s">
        <v>7240</v>
      </c>
      <c r="B2017" s="230">
        <v>531</v>
      </c>
      <c r="C2017" s="230" t="s">
        <v>5854</v>
      </c>
      <c r="D2017" s="230">
        <v>2007.4649999999999</v>
      </c>
      <c r="E2017" s="230" t="s">
        <v>535</v>
      </c>
      <c r="F2017" s="230" t="s">
        <v>3328</v>
      </c>
      <c r="G2017" s="230" t="s">
        <v>3298</v>
      </c>
      <c r="H2017" s="230" t="s">
        <v>3294</v>
      </c>
      <c r="I2017" s="230" t="s">
        <v>76</v>
      </c>
      <c r="J2017" s="230" t="s">
        <v>77</v>
      </c>
      <c r="K2017" s="230" t="s">
        <v>52</v>
      </c>
      <c r="L2017" s="230" t="s">
        <v>3294</v>
      </c>
      <c r="M2017" s="230" t="s">
        <v>4526</v>
      </c>
      <c r="N2017" s="230" t="s">
        <v>52</v>
      </c>
      <c r="Q2017" s="230">
        <f>VLOOKUP(M2017,LocID!$B$2:$I$1995,8, FALSE)</f>
        <v>489</v>
      </c>
    </row>
    <row r="2018" spans="1:17" x14ac:dyDescent="0.25">
      <c r="A2018" s="230" t="s">
        <v>7241</v>
      </c>
      <c r="B2018" s="230">
        <v>532</v>
      </c>
      <c r="C2018" s="230" t="s">
        <v>5854</v>
      </c>
      <c r="D2018" s="230">
        <v>2008.1669999999999</v>
      </c>
      <c r="E2018" s="230" t="s">
        <v>535</v>
      </c>
      <c r="F2018" s="230" t="s">
        <v>4177</v>
      </c>
      <c r="G2018" s="230" t="s">
        <v>4178</v>
      </c>
      <c r="H2018" s="230" t="s">
        <v>4176</v>
      </c>
      <c r="I2018" s="230" t="s">
        <v>76</v>
      </c>
      <c r="J2018" s="230" t="s">
        <v>77</v>
      </c>
      <c r="K2018" s="230" t="s">
        <v>26</v>
      </c>
      <c r="L2018" s="230" t="s">
        <v>4176</v>
      </c>
      <c r="M2018" s="230" t="s">
        <v>6419</v>
      </c>
      <c r="N2018" s="230" t="s">
        <v>26</v>
      </c>
      <c r="Q2018" s="230">
        <f>VLOOKUP(M2018,LocID!$B$2:$I$1995,8, FALSE)</f>
        <v>573</v>
      </c>
    </row>
    <row r="2019" spans="1:17" x14ac:dyDescent="0.25">
      <c r="A2019" s="230" t="s">
        <v>7242</v>
      </c>
      <c r="B2019" s="230">
        <v>533</v>
      </c>
      <c r="C2019" s="230" t="s">
        <v>5854</v>
      </c>
      <c r="D2019" s="230">
        <v>2007.4449999999999</v>
      </c>
      <c r="E2019" s="230" t="s">
        <v>535</v>
      </c>
      <c r="F2019" s="230" t="s">
        <v>4254</v>
      </c>
      <c r="G2019" s="230" t="s">
        <v>4255</v>
      </c>
      <c r="H2019" s="230" t="s">
        <v>2997</v>
      </c>
      <c r="I2019" s="230" t="s">
        <v>2996</v>
      </c>
      <c r="J2019" s="230" t="s">
        <v>51</v>
      </c>
      <c r="K2019" s="230" t="s">
        <v>98</v>
      </c>
      <c r="L2019" s="230" t="s">
        <v>2997</v>
      </c>
      <c r="M2019" s="230" t="s">
        <v>4536</v>
      </c>
      <c r="N2019" s="230" t="s">
        <v>98</v>
      </c>
      <c r="Q2019" s="230">
        <f>VLOOKUP(M2019,LocID!$B$2:$I$1995,8, FALSE)</f>
        <v>447</v>
      </c>
    </row>
    <row r="2020" spans="1:17" x14ac:dyDescent="0.25">
      <c r="A2020" s="230" t="s">
        <v>7243</v>
      </c>
      <c r="B2020" s="230">
        <v>535</v>
      </c>
      <c r="C2020" s="230" t="s">
        <v>5854</v>
      </c>
      <c r="D2020" s="230">
        <v>2008.1949999999999</v>
      </c>
      <c r="E2020" s="230" t="s">
        <v>104</v>
      </c>
      <c r="F2020" s="230" t="s">
        <v>1989</v>
      </c>
      <c r="G2020" s="230" t="s">
        <v>1990</v>
      </c>
      <c r="H2020" s="230" t="s">
        <v>1991</v>
      </c>
      <c r="I2020" s="230" t="s">
        <v>76</v>
      </c>
      <c r="J2020" s="230" t="s">
        <v>77</v>
      </c>
      <c r="K2020" s="230" t="s">
        <v>26</v>
      </c>
      <c r="L2020" s="230" t="s">
        <v>1991</v>
      </c>
      <c r="M2020" s="230" t="s">
        <v>6200</v>
      </c>
      <c r="N2020" s="230" t="s">
        <v>26</v>
      </c>
      <c r="Q2020" s="230">
        <f>VLOOKUP(M2020,LocID!$B$2:$I$1995,8, FALSE)</f>
        <v>324</v>
      </c>
    </row>
    <row r="2021" spans="1:17" x14ac:dyDescent="0.25">
      <c r="A2021" s="230" t="s">
        <v>7244</v>
      </c>
      <c r="B2021" s="230">
        <v>536</v>
      </c>
      <c r="C2021" s="230" t="s">
        <v>5854</v>
      </c>
      <c r="D2021" s="230">
        <v>2008.076</v>
      </c>
      <c r="E2021" s="230" t="s">
        <v>104</v>
      </c>
      <c r="F2021" s="230" t="s">
        <v>2439</v>
      </c>
      <c r="G2021" s="230" t="s">
        <v>2416</v>
      </c>
      <c r="H2021" s="230" t="s">
        <v>2414</v>
      </c>
      <c r="I2021" s="230" t="s">
        <v>76</v>
      </c>
      <c r="J2021" s="230" t="s">
        <v>77</v>
      </c>
      <c r="K2021" s="230" t="s">
        <v>492</v>
      </c>
      <c r="L2021" s="230" t="s">
        <v>2414</v>
      </c>
      <c r="M2021" s="230" t="s">
        <v>4518</v>
      </c>
      <c r="N2021" s="230" t="s">
        <v>492</v>
      </c>
      <c r="Q2021" s="230">
        <f>VLOOKUP(M2021,LocID!$B$2:$I$1995,8, FALSE)</f>
        <v>387</v>
      </c>
    </row>
    <row r="2022" spans="1:17" x14ac:dyDescent="0.25">
      <c r="A2022" s="230" t="s">
        <v>7245</v>
      </c>
      <c r="B2022" s="230">
        <v>537</v>
      </c>
      <c r="C2022" s="230" t="s">
        <v>5854</v>
      </c>
      <c r="D2022" s="230">
        <v>2008.0550000000001</v>
      </c>
      <c r="E2022" s="230" t="s">
        <v>104</v>
      </c>
      <c r="F2022" s="230" t="s">
        <v>447</v>
      </c>
      <c r="G2022" s="230" t="s">
        <v>448</v>
      </c>
      <c r="H2022" s="230" t="s">
        <v>446</v>
      </c>
      <c r="I2022" s="230" t="s">
        <v>76</v>
      </c>
      <c r="J2022" s="230" t="s">
        <v>77</v>
      </c>
      <c r="K2022" s="230" t="s">
        <v>98</v>
      </c>
      <c r="L2022" s="230" t="s">
        <v>446</v>
      </c>
      <c r="M2022" s="230" t="s">
        <v>5947</v>
      </c>
      <c r="N2022" s="230" t="s">
        <v>98</v>
      </c>
      <c r="Q2022" s="230">
        <f>VLOOKUP(M2022,LocID!$B$2:$I$1995,8, FALSE)</f>
        <v>52</v>
      </c>
    </row>
    <row r="2023" spans="1:17" x14ac:dyDescent="0.25">
      <c r="A2023" s="230" t="s">
        <v>7246</v>
      </c>
      <c r="B2023" s="230">
        <v>538</v>
      </c>
      <c r="C2023" s="230" t="s">
        <v>5854</v>
      </c>
      <c r="D2023" s="230">
        <v>2008.153</v>
      </c>
      <c r="E2023" s="230" t="s">
        <v>104</v>
      </c>
      <c r="F2023" s="230" t="s">
        <v>4371</v>
      </c>
      <c r="G2023" s="230" t="s">
        <v>4372</v>
      </c>
      <c r="H2023" s="230" t="s">
        <v>4373</v>
      </c>
      <c r="I2023" s="230" t="s">
        <v>107</v>
      </c>
      <c r="J2023" s="230" t="s">
        <v>51</v>
      </c>
      <c r="K2023" s="230" t="s">
        <v>52</v>
      </c>
      <c r="L2023" s="230" t="s">
        <v>4373</v>
      </c>
      <c r="M2023" s="230" t="s">
        <v>6434</v>
      </c>
      <c r="N2023" s="230" t="s">
        <v>52</v>
      </c>
      <c r="Q2023" s="230">
        <f>VLOOKUP(M2023,LocID!$B$2:$I$1995,8, FALSE)</f>
        <v>590</v>
      </c>
    </row>
    <row r="2024" spans="1:17" x14ac:dyDescent="0.25">
      <c r="A2024" s="230" t="s">
        <v>7247</v>
      </c>
      <c r="B2024" s="230">
        <v>539</v>
      </c>
      <c r="C2024" s="230" t="s">
        <v>5854</v>
      </c>
      <c r="D2024" s="230">
        <v>2008.0039999999999</v>
      </c>
      <c r="E2024" s="230" t="s">
        <v>104</v>
      </c>
      <c r="F2024" s="230" t="s">
        <v>255</v>
      </c>
      <c r="G2024" s="230" t="s">
        <v>256</v>
      </c>
      <c r="H2024" s="230" t="s">
        <v>257</v>
      </c>
      <c r="I2024" s="230" t="s">
        <v>122</v>
      </c>
      <c r="J2024" s="230" t="s">
        <v>123</v>
      </c>
      <c r="K2024" s="230" t="s">
        <v>52</v>
      </c>
      <c r="L2024" s="230" t="s">
        <v>257</v>
      </c>
      <c r="M2024" s="230" t="s">
        <v>5926</v>
      </c>
      <c r="N2024" s="230" t="s">
        <v>52</v>
      </c>
      <c r="Q2024" s="230">
        <f>VLOOKUP(M2024,LocID!$B$2:$I$1995,8, FALSE)</f>
        <v>29</v>
      </c>
    </row>
    <row r="2025" spans="1:17" x14ac:dyDescent="0.25">
      <c r="A2025" s="230" t="s">
        <v>6767</v>
      </c>
      <c r="B2025" s="230">
        <v>54</v>
      </c>
      <c r="C2025" s="230" t="s">
        <v>5854</v>
      </c>
      <c r="D2025" s="230">
        <v>2015.0219</v>
      </c>
      <c r="E2025" s="230" t="s">
        <v>309</v>
      </c>
      <c r="F2025" s="230" t="s">
        <v>4042</v>
      </c>
      <c r="G2025" s="230" t="s">
        <v>4043</v>
      </c>
      <c r="H2025" s="230" t="s">
        <v>4038</v>
      </c>
      <c r="I2025" s="230" t="s">
        <v>76</v>
      </c>
      <c r="J2025" s="230" t="s">
        <v>77</v>
      </c>
      <c r="K2025" s="230" t="s">
        <v>188</v>
      </c>
      <c r="L2025" s="230" t="s">
        <v>4038</v>
      </c>
      <c r="M2025" s="230" t="s">
        <v>6391</v>
      </c>
      <c r="N2025" s="230" t="s">
        <v>188</v>
      </c>
      <c r="Q2025" s="230">
        <f>VLOOKUP(M2025,LocID!$B$2:$I$1995,8, FALSE)</f>
        <v>544</v>
      </c>
    </row>
    <row r="2026" spans="1:17" x14ac:dyDescent="0.25">
      <c r="A2026" s="230" t="s">
        <v>7248</v>
      </c>
      <c r="B2026" s="230">
        <v>540</v>
      </c>
      <c r="C2026" s="230" t="s">
        <v>5854</v>
      </c>
      <c r="D2026" s="230">
        <v>2012.4290000000001</v>
      </c>
      <c r="E2026" s="230" t="s">
        <v>104</v>
      </c>
      <c r="F2026" s="230" t="s">
        <v>1414</v>
      </c>
      <c r="G2026" s="230" t="s">
        <v>1090</v>
      </c>
      <c r="H2026" s="230" t="s">
        <v>1415</v>
      </c>
      <c r="I2026" s="230" t="s">
        <v>20</v>
      </c>
      <c r="J2026" s="230" t="s">
        <v>22</v>
      </c>
      <c r="K2026" s="230" t="s">
        <v>23</v>
      </c>
      <c r="L2026" s="230" t="s">
        <v>1415</v>
      </c>
      <c r="M2026" s="230" t="s">
        <v>6098</v>
      </c>
      <c r="N2026" s="230" t="s">
        <v>23</v>
      </c>
      <c r="Q2026" s="230">
        <f>VLOOKUP(M2026,LocID!$B$2:$I$1995,8, FALSE)</f>
        <v>216</v>
      </c>
    </row>
    <row r="2027" spans="1:17" x14ac:dyDescent="0.25">
      <c r="A2027" s="230" t="s">
        <v>7249</v>
      </c>
      <c r="B2027" s="230">
        <v>541</v>
      </c>
      <c r="C2027" s="230" t="s">
        <v>5854</v>
      </c>
      <c r="D2027" s="230">
        <v>2008.252</v>
      </c>
      <c r="E2027" s="230" t="s">
        <v>104</v>
      </c>
      <c r="F2027" s="230" t="s">
        <v>2440</v>
      </c>
      <c r="G2027" s="230" t="s">
        <v>2423</v>
      </c>
      <c r="H2027" s="230" t="s">
        <v>2414</v>
      </c>
      <c r="I2027" s="230" t="s">
        <v>76</v>
      </c>
      <c r="J2027" s="230" t="s">
        <v>77</v>
      </c>
      <c r="K2027" s="230" t="s">
        <v>52</v>
      </c>
      <c r="L2027" s="230" t="s">
        <v>2414</v>
      </c>
      <c r="M2027" s="230" t="s">
        <v>4518</v>
      </c>
      <c r="N2027" s="230" t="s">
        <v>52</v>
      </c>
      <c r="Q2027" s="230">
        <f>VLOOKUP(M2027,LocID!$B$2:$I$1995,8, FALSE)</f>
        <v>387</v>
      </c>
    </row>
    <row r="2028" spans="1:17" x14ac:dyDescent="0.25">
      <c r="A2028" s="230" t="s">
        <v>7250</v>
      </c>
      <c r="B2028" s="230">
        <v>542</v>
      </c>
      <c r="C2028" s="230" t="s">
        <v>5854</v>
      </c>
      <c r="D2028" s="230">
        <v>2008.1769999999999</v>
      </c>
      <c r="E2028" s="230" t="s">
        <v>104</v>
      </c>
      <c r="F2028" s="230" t="s">
        <v>2441</v>
      </c>
      <c r="G2028" s="230" t="s">
        <v>2423</v>
      </c>
      <c r="H2028" s="230" t="s">
        <v>2414</v>
      </c>
      <c r="I2028" s="230" t="s">
        <v>76</v>
      </c>
      <c r="J2028" s="230" t="s">
        <v>77</v>
      </c>
      <c r="K2028" s="230" t="s">
        <v>23</v>
      </c>
      <c r="L2028" s="230" t="s">
        <v>2414</v>
      </c>
      <c r="M2028" s="230" t="s">
        <v>4518</v>
      </c>
      <c r="N2028" s="230" t="s">
        <v>23</v>
      </c>
      <c r="Q2028" s="230">
        <f>VLOOKUP(M2028,LocID!$B$2:$I$1995,8, FALSE)</f>
        <v>387</v>
      </c>
    </row>
    <row r="2029" spans="1:17" x14ac:dyDescent="0.25">
      <c r="A2029" s="230" t="s">
        <v>7251</v>
      </c>
      <c r="B2029" s="230">
        <v>543</v>
      </c>
      <c r="C2029" s="230" t="s">
        <v>5854</v>
      </c>
      <c r="D2029" s="230">
        <v>2008.2170000000001</v>
      </c>
      <c r="E2029" s="230" t="s">
        <v>104</v>
      </c>
      <c r="F2029" s="230" t="s">
        <v>2442</v>
      </c>
      <c r="G2029" s="230" t="s">
        <v>2423</v>
      </c>
      <c r="H2029" s="230" t="s">
        <v>2414</v>
      </c>
      <c r="I2029" s="230" t="s">
        <v>76</v>
      </c>
      <c r="J2029" s="230" t="s">
        <v>77</v>
      </c>
      <c r="K2029" s="230" t="s">
        <v>23</v>
      </c>
      <c r="L2029" s="230" t="s">
        <v>2414</v>
      </c>
      <c r="M2029" s="230" t="s">
        <v>4518</v>
      </c>
      <c r="N2029" s="230" t="s">
        <v>23</v>
      </c>
      <c r="Q2029" s="230">
        <f>VLOOKUP(M2029,LocID!$B$2:$I$1995,8, FALSE)</f>
        <v>387</v>
      </c>
    </row>
    <row r="2030" spans="1:17" x14ac:dyDescent="0.25">
      <c r="A2030" s="230" t="s">
        <v>7252</v>
      </c>
      <c r="B2030" s="230">
        <v>544</v>
      </c>
      <c r="C2030" s="230" t="s">
        <v>5854</v>
      </c>
      <c r="D2030" s="230">
        <v>2007.4590000000001</v>
      </c>
      <c r="E2030" s="230" t="s">
        <v>104</v>
      </c>
      <c r="F2030" s="230" t="s">
        <v>2443</v>
      </c>
      <c r="G2030" s="230" t="s">
        <v>2423</v>
      </c>
      <c r="H2030" s="230" t="s">
        <v>2414</v>
      </c>
      <c r="I2030" s="230" t="s">
        <v>76</v>
      </c>
      <c r="J2030" s="230" t="s">
        <v>77</v>
      </c>
      <c r="K2030" s="230" t="s">
        <v>26</v>
      </c>
      <c r="L2030" s="230" t="s">
        <v>2414</v>
      </c>
      <c r="M2030" s="230" t="s">
        <v>4518</v>
      </c>
      <c r="N2030" s="230" t="s">
        <v>26</v>
      </c>
      <c r="Q2030" s="230">
        <f>VLOOKUP(M2030,LocID!$B$2:$I$1995,8, FALSE)</f>
        <v>387</v>
      </c>
    </row>
    <row r="2031" spans="1:17" x14ac:dyDescent="0.25">
      <c r="A2031" s="230" t="s">
        <v>7253</v>
      </c>
      <c r="B2031" s="230">
        <v>545</v>
      </c>
      <c r="C2031" s="230" t="s">
        <v>5854</v>
      </c>
      <c r="D2031" s="230">
        <v>2008.1189999999999</v>
      </c>
      <c r="E2031" s="230" t="s">
        <v>104</v>
      </c>
      <c r="F2031" s="230" t="s">
        <v>3125</v>
      </c>
      <c r="G2031" s="230" t="s">
        <v>3126</v>
      </c>
      <c r="H2031" s="230" t="s">
        <v>3123</v>
      </c>
      <c r="I2031" s="230" t="s">
        <v>76</v>
      </c>
      <c r="J2031" s="230" t="s">
        <v>77</v>
      </c>
      <c r="K2031" s="230" t="s">
        <v>23</v>
      </c>
      <c r="L2031" s="230" t="s">
        <v>3123</v>
      </c>
      <c r="M2031" s="230" t="s">
        <v>4524</v>
      </c>
      <c r="N2031" s="230" t="s">
        <v>23</v>
      </c>
      <c r="Q2031" s="230">
        <f>VLOOKUP(M2031,LocID!$B$2:$I$1995,8, FALSE)</f>
        <v>473</v>
      </c>
    </row>
    <row r="2032" spans="1:17" x14ac:dyDescent="0.25">
      <c r="A2032" s="230" t="s">
        <v>7254</v>
      </c>
      <c r="B2032" s="230">
        <v>546</v>
      </c>
      <c r="C2032" s="230" t="s">
        <v>5854</v>
      </c>
      <c r="D2032" s="230">
        <v>2008.1569999999999</v>
      </c>
      <c r="E2032" s="230" t="s">
        <v>104</v>
      </c>
      <c r="F2032" s="230" t="s">
        <v>2801</v>
      </c>
      <c r="G2032" s="230" t="s">
        <v>2802</v>
      </c>
      <c r="H2032" s="230" t="s">
        <v>2800</v>
      </c>
      <c r="I2032" s="230" t="s">
        <v>76</v>
      </c>
      <c r="J2032" s="230" t="s">
        <v>77</v>
      </c>
      <c r="K2032" s="230" t="s">
        <v>23</v>
      </c>
      <c r="L2032" s="230" t="s">
        <v>2800</v>
      </c>
      <c r="M2032" s="230" t="s">
        <v>6288</v>
      </c>
      <c r="N2032" s="230" t="s">
        <v>23</v>
      </c>
      <c r="Q2032" s="230">
        <f>VLOOKUP(M2032,LocID!$B$2:$I$1995,8, FALSE)</f>
        <v>420</v>
      </c>
    </row>
    <row r="2033" spans="1:17" x14ac:dyDescent="0.25">
      <c r="A2033" s="230" t="s">
        <v>7255</v>
      </c>
      <c r="B2033" s="230">
        <v>547</v>
      </c>
      <c r="C2033" s="230" t="s">
        <v>5854</v>
      </c>
      <c r="D2033" s="230">
        <v>2007.1590000000001</v>
      </c>
      <c r="E2033" s="230" t="s">
        <v>104</v>
      </c>
      <c r="F2033" s="230" t="s">
        <v>878</v>
      </c>
      <c r="G2033" s="230" t="s">
        <v>879</v>
      </c>
      <c r="H2033" s="230" t="s">
        <v>877</v>
      </c>
      <c r="I2033" s="230" t="s">
        <v>208</v>
      </c>
      <c r="J2033" s="230" t="s">
        <v>61</v>
      </c>
      <c r="K2033" s="230" t="s">
        <v>23</v>
      </c>
      <c r="L2033" s="230" t="s">
        <v>877</v>
      </c>
      <c r="M2033" s="230" t="s">
        <v>5997</v>
      </c>
      <c r="N2033" s="230" t="s">
        <v>23</v>
      </c>
      <c r="Q2033" s="230">
        <f>VLOOKUP(M2033,LocID!$B$2:$I$1995,8, FALSE)</f>
        <v>105</v>
      </c>
    </row>
    <row r="2034" spans="1:17" x14ac:dyDescent="0.25">
      <c r="A2034" s="230" t="s">
        <v>7256</v>
      </c>
      <c r="B2034" s="230">
        <v>548</v>
      </c>
      <c r="C2034" s="230" t="s">
        <v>5854</v>
      </c>
      <c r="D2034" s="230">
        <v>2008.18</v>
      </c>
      <c r="E2034" s="230" t="s">
        <v>104</v>
      </c>
      <c r="F2034" s="230" t="s">
        <v>2897</v>
      </c>
      <c r="G2034" s="230" t="s">
        <v>2898</v>
      </c>
      <c r="H2034" s="230" t="s">
        <v>2895</v>
      </c>
      <c r="I2034" s="230" t="s">
        <v>1276</v>
      </c>
      <c r="J2034" s="230" t="s">
        <v>128</v>
      </c>
      <c r="K2034" s="230" t="s">
        <v>52</v>
      </c>
      <c r="L2034" s="230" t="s">
        <v>2895</v>
      </c>
      <c r="M2034" s="230" t="s">
        <v>6297</v>
      </c>
      <c r="N2034" s="230" t="s">
        <v>52</v>
      </c>
      <c r="Q2034" s="230">
        <f>VLOOKUP(M2034,LocID!$B$2:$I$1995,8, FALSE)</f>
        <v>429</v>
      </c>
    </row>
    <row r="2035" spans="1:17" x14ac:dyDescent="0.25">
      <c r="A2035" s="230" t="s">
        <v>7257</v>
      </c>
      <c r="B2035" s="230">
        <v>549</v>
      </c>
      <c r="C2035" s="230" t="s">
        <v>5854</v>
      </c>
      <c r="D2035" s="230">
        <v>2008.1859999999999</v>
      </c>
      <c r="E2035" s="230" t="s">
        <v>104</v>
      </c>
      <c r="F2035" s="230" t="s">
        <v>105</v>
      </c>
      <c r="G2035" s="230" t="s">
        <v>106</v>
      </c>
      <c r="H2035" s="230" t="s">
        <v>101</v>
      </c>
      <c r="I2035" s="230" t="s">
        <v>107</v>
      </c>
      <c r="J2035" s="230" t="s">
        <v>51</v>
      </c>
      <c r="K2035" s="230" t="s">
        <v>23</v>
      </c>
      <c r="L2035" s="230" t="s">
        <v>101</v>
      </c>
      <c r="M2035" s="230" t="s">
        <v>5905</v>
      </c>
      <c r="N2035" s="230" t="s">
        <v>23</v>
      </c>
      <c r="Q2035" s="230">
        <f>VLOOKUP(M2035,LocID!$B$2:$I$1995,8, FALSE)</f>
        <v>8</v>
      </c>
    </row>
    <row r="2036" spans="1:17" x14ac:dyDescent="0.25">
      <c r="A2036" s="230" t="s">
        <v>6768</v>
      </c>
      <c r="B2036" s="230">
        <v>55</v>
      </c>
      <c r="C2036" s="230" t="s">
        <v>5854</v>
      </c>
      <c r="D2036" s="230">
        <v>2015.0949000000001</v>
      </c>
      <c r="E2036" s="230" t="s">
        <v>309</v>
      </c>
      <c r="F2036" s="230" t="s">
        <v>411</v>
      </c>
      <c r="G2036" s="230" t="s">
        <v>412</v>
      </c>
      <c r="H2036" s="230" t="s">
        <v>402</v>
      </c>
      <c r="I2036" s="230" t="s">
        <v>261</v>
      </c>
      <c r="J2036" s="230" t="s">
        <v>123</v>
      </c>
      <c r="K2036" s="230" t="s">
        <v>23</v>
      </c>
      <c r="L2036" s="230" t="s">
        <v>402</v>
      </c>
      <c r="M2036" s="230" t="s">
        <v>5941</v>
      </c>
      <c r="N2036" s="230" t="s">
        <v>23</v>
      </c>
      <c r="Q2036" s="230">
        <f>VLOOKUP(M2036,LocID!$B$2:$I$1995,8, FALSE)</f>
        <v>46</v>
      </c>
    </row>
    <row r="2037" spans="1:17" x14ac:dyDescent="0.25">
      <c r="A2037" s="230" t="s">
        <v>7258</v>
      </c>
      <c r="B2037" s="230">
        <v>550</v>
      </c>
      <c r="C2037" s="230" t="s">
        <v>5854</v>
      </c>
      <c r="D2037" s="230">
        <v>2008.2080000000001</v>
      </c>
      <c r="E2037" s="230" t="s">
        <v>104</v>
      </c>
      <c r="F2037" s="230" t="s">
        <v>212</v>
      </c>
      <c r="G2037" s="230" t="s">
        <v>213</v>
      </c>
      <c r="H2037" s="230" t="s">
        <v>214</v>
      </c>
      <c r="I2037" s="230" t="s">
        <v>49</v>
      </c>
      <c r="J2037" s="230" t="s">
        <v>51</v>
      </c>
      <c r="K2037" s="230" t="s">
        <v>26</v>
      </c>
      <c r="L2037" s="230" t="s">
        <v>214</v>
      </c>
      <c r="M2037" s="230" t="s">
        <v>5921</v>
      </c>
      <c r="N2037" s="230" t="s">
        <v>26</v>
      </c>
      <c r="Q2037" s="230">
        <f>VLOOKUP(M2037,LocID!$B$2:$I$1995,8, FALSE)</f>
        <v>23</v>
      </c>
    </row>
    <row r="2038" spans="1:17" x14ac:dyDescent="0.25">
      <c r="A2038" s="230" t="s">
        <v>7259</v>
      </c>
      <c r="B2038" s="230">
        <v>551</v>
      </c>
      <c r="C2038" s="230" t="s">
        <v>5854</v>
      </c>
      <c r="D2038" s="230">
        <v>2008.037</v>
      </c>
      <c r="E2038" s="230" t="s">
        <v>104</v>
      </c>
      <c r="F2038" s="230" t="s">
        <v>2242</v>
      </c>
      <c r="G2038" s="230" t="s">
        <v>2243</v>
      </c>
      <c r="H2038" s="230" t="s">
        <v>2244</v>
      </c>
      <c r="I2038" s="230" t="s">
        <v>384</v>
      </c>
      <c r="J2038" s="230" t="s">
        <v>220</v>
      </c>
      <c r="K2038" s="230" t="s">
        <v>26</v>
      </c>
      <c r="L2038" s="230" t="s">
        <v>2244</v>
      </c>
      <c r="M2038" s="230" t="s">
        <v>4515</v>
      </c>
      <c r="N2038" s="230" t="s">
        <v>26</v>
      </c>
      <c r="Q2038" s="230">
        <f>VLOOKUP(M2038,LocID!$B$2:$I$1995,8, FALSE)</f>
        <v>365</v>
      </c>
    </row>
    <row r="2039" spans="1:17" x14ac:dyDescent="0.25">
      <c r="A2039" s="230" t="s">
        <v>7260</v>
      </c>
      <c r="B2039" s="230">
        <v>552</v>
      </c>
      <c r="C2039" s="230" t="s">
        <v>5854</v>
      </c>
      <c r="D2039" s="230">
        <v>2008.056</v>
      </c>
      <c r="E2039" s="230" t="s">
        <v>104</v>
      </c>
      <c r="F2039" s="230" t="s">
        <v>3329</v>
      </c>
      <c r="G2039" s="230" t="s">
        <v>3330</v>
      </c>
      <c r="H2039" s="230" t="s">
        <v>3294</v>
      </c>
      <c r="I2039" s="230" t="s">
        <v>76</v>
      </c>
      <c r="J2039" s="230" t="s">
        <v>77</v>
      </c>
      <c r="K2039" s="230" t="s">
        <v>52</v>
      </c>
      <c r="L2039" s="230" t="s">
        <v>3294</v>
      </c>
      <c r="M2039" s="230" t="s">
        <v>4526</v>
      </c>
      <c r="N2039" s="230" t="s">
        <v>52</v>
      </c>
      <c r="Q2039" s="230">
        <f>VLOOKUP(M2039,LocID!$B$2:$I$1995,8, FALSE)</f>
        <v>489</v>
      </c>
    </row>
    <row r="2040" spans="1:17" x14ac:dyDescent="0.25">
      <c r="A2040" s="230" t="s">
        <v>7261</v>
      </c>
      <c r="B2040" s="230">
        <v>553</v>
      </c>
      <c r="C2040" s="230" t="s">
        <v>5854</v>
      </c>
      <c r="D2040" s="230">
        <v>2008.03</v>
      </c>
      <c r="E2040" s="230" t="s">
        <v>104</v>
      </c>
      <c r="F2040" s="230" t="s">
        <v>1290</v>
      </c>
      <c r="G2040" s="230" t="s">
        <v>1291</v>
      </c>
      <c r="H2040" s="230" t="s">
        <v>1292</v>
      </c>
      <c r="I2040" s="230" t="s">
        <v>76</v>
      </c>
      <c r="J2040" s="230" t="s">
        <v>77</v>
      </c>
      <c r="K2040" s="230" t="s">
        <v>26</v>
      </c>
      <c r="L2040" s="230" t="s">
        <v>1292</v>
      </c>
      <c r="M2040" s="230" t="s">
        <v>6073</v>
      </c>
      <c r="N2040" s="230" t="s">
        <v>26</v>
      </c>
      <c r="Q2040" s="230">
        <f>VLOOKUP(M2040,LocID!$B$2:$I$1995,8, FALSE)</f>
        <v>187</v>
      </c>
    </row>
    <row r="2041" spans="1:17" x14ac:dyDescent="0.25">
      <c r="A2041" s="230" t="s">
        <v>7262</v>
      </c>
      <c r="B2041" s="230">
        <v>554</v>
      </c>
      <c r="C2041" s="230" t="s">
        <v>5854</v>
      </c>
      <c r="D2041" s="230">
        <v>2008.1590000000001</v>
      </c>
      <c r="E2041" s="230" t="s">
        <v>104</v>
      </c>
      <c r="F2041" s="230" t="s">
        <v>1381</v>
      </c>
      <c r="G2041" s="230" t="s">
        <v>1382</v>
      </c>
      <c r="H2041" s="230" t="s">
        <v>1383</v>
      </c>
      <c r="I2041" s="230" t="s">
        <v>1276</v>
      </c>
      <c r="J2041" s="230" t="s">
        <v>128</v>
      </c>
      <c r="K2041" s="230" t="s">
        <v>52</v>
      </c>
      <c r="L2041" s="230" t="s">
        <v>1383</v>
      </c>
      <c r="M2041" s="230" t="s">
        <v>6090</v>
      </c>
      <c r="N2041" s="230" t="s">
        <v>52</v>
      </c>
      <c r="Q2041" s="230">
        <f>VLOOKUP(M2041,LocID!$B$2:$I$1995,8, FALSE)</f>
        <v>206</v>
      </c>
    </row>
    <row r="2042" spans="1:17" x14ac:dyDescent="0.25">
      <c r="A2042" s="230" t="s">
        <v>7263</v>
      </c>
      <c r="B2042" s="230">
        <v>555</v>
      </c>
      <c r="C2042" s="230" t="s">
        <v>5854</v>
      </c>
      <c r="D2042" s="230">
        <v>2008.05</v>
      </c>
      <c r="E2042" s="230" t="s">
        <v>104</v>
      </c>
      <c r="F2042" s="230" t="s">
        <v>1430</v>
      </c>
      <c r="G2042" s="230" t="s">
        <v>1431</v>
      </c>
      <c r="H2042" s="230" t="s">
        <v>1432</v>
      </c>
      <c r="I2042" s="230" t="s">
        <v>20</v>
      </c>
      <c r="J2042" s="230" t="s">
        <v>740</v>
      </c>
      <c r="K2042" s="230" t="s">
        <v>98</v>
      </c>
      <c r="L2042" s="230" t="s">
        <v>1432</v>
      </c>
      <c r="M2042" s="230" t="s">
        <v>6103</v>
      </c>
      <c r="N2042" s="230" t="s">
        <v>98</v>
      </c>
      <c r="Q2042" s="230">
        <f>VLOOKUP(M2042,LocID!$B$2:$I$1995,8, FALSE)</f>
        <v>221</v>
      </c>
    </row>
    <row r="2043" spans="1:17" x14ac:dyDescent="0.25">
      <c r="A2043" s="230" t="s">
        <v>7264</v>
      </c>
      <c r="B2043" s="230">
        <v>556</v>
      </c>
      <c r="C2043" s="230" t="s">
        <v>5854</v>
      </c>
      <c r="D2043" s="230">
        <v>2008.1079999999999</v>
      </c>
      <c r="E2043" s="230" t="s">
        <v>104</v>
      </c>
      <c r="F2043" s="230" t="s">
        <v>1835</v>
      </c>
      <c r="G2043" s="230" t="s">
        <v>1836</v>
      </c>
      <c r="H2043" s="230" t="s">
        <v>1832</v>
      </c>
      <c r="I2043" s="230" t="s">
        <v>76</v>
      </c>
      <c r="J2043" s="230" t="s">
        <v>77</v>
      </c>
      <c r="K2043" s="230" t="s">
        <v>26</v>
      </c>
      <c r="L2043" s="230" t="s">
        <v>1832</v>
      </c>
      <c r="M2043" s="230" t="s">
        <v>4512</v>
      </c>
      <c r="N2043" s="230" t="s">
        <v>26</v>
      </c>
      <c r="Q2043" s="230">
        <f>VLOOKUP(M2043,LocID!$B$2:$I$1995,8, FALSE)</f>
        <v>300</v>
      </c>
    </row>
    <row r="2044" spans="1:17" x14ac:dyDescent="0.25">
      <c r="A2044" s="230" t="s">
        <v>7265</v>
      </c>
      <c r="B2044" s="230">
        <v>557</v>
      </c>
      <c r="C2044" s="230" t="s">
        <v>5854</v>
      </c>
      <c r="D2044" s="230">
        <v>2008.46</v>
      </c>
      <c r="E2044" s="230" t="s">
        <v>104</v>
      </c>
      <c r="F2044" s="230" t="s">
        <v>1907</v>
      </c>
      <c r="G2044" s="230" t="s">
        <v>1908</v>
      </c>
      <c r="H2044" s="230" t="s">
        <v>1909</v>
      </c>
      <c r="I2044" s="230" t="s">
        <v>156</v>
      </c>
      <c r="J2044" s="230" t="s">
        <v>51</v>
      </c>
      <c r="K2044" s="230" t="s">
        <v>23</v>
      </c>
      <c r="L2044" s="230" t="s">
        <v>1909</v>
      </c>
      <c r="M2044" s="230" t="s">
        <v>6183</v>
      </c>
      <c r="N2044" s="230" t="s">
        <v>23</v>
      </c>
      <c r="Q2044" s="230">
        <f>VLOOKUP(M2044,LocID!$B$2:$I$1995,8, FALSE)</f>
        <v>307</v>
      </c>
    </row>
    <row r="2045" spans="1:17" x14ac:dyDescent="0.25">
      <c r="A2045" s="230" t="s">
        <v>7266</v>
      </c>
      <c r="B2045" s="230">
        <v>558</v>
      </c>
      <c r="C2045" s="230" t="s">
        <v>5854</v>
      </c>
      <c r="D2045" s="230">
        <v>2007.4580000000001</v>
      </c>
      <c r="E2045" s="230" t="s">
        <v>104</v>
      </c>
      <c r="F2045" s="230" t="s">
        <v>3945</v>
      </c>
      <c r="G2045" s="230" t="s">
        <v>3946</v>
      </c>
      <c r="H2045" s="230" t="s">
        <v>3947</v>
      </c>
      <c r="I2045" s="230" t="s">
        <v>208</v>
      </c>
      <c r="J2045" s="230" t="s">
        <v>61</v>
      </c>
      <c r="K2045" s="230" t="s">
        <v>98</v>
      </c>
      <c r="L2045" s="230" t="s">
        <v>3947</v>
      </c>
      <c r="M2045" s="230" t="s">
        <v>6379</v>
      </c>
      <c r="N2045" s="230" t="s">
        <v>98</v>
      </c>
      <c r="Q2045" s="230">
        <f>VLOOKUP(M2045,LocID!$B$2:$I$1995,8, FALSE)</f>
        <v>530</v>
      </c>
    </row>
    <row r="2046" spans="1:17" x14ac:dyDescent="0.25">
      <c r="A2046" s="230" t="s">
        <v>7267</v>
      </c>
      <c r="B2046" s="230">
        <v>559</v>
      </c>
      <c r="C2046" s="230" t="s">
        <v>5854</v>
      </c>
      <c r="D2046" s="230">
        <v>2008.048</v>
      </c>
      <c r="E2046" s="230" t="s">
        <v>104</v>
      </c>
      <c r="F2046" s="230" t="s">
        <v>141</v>
      </c>
      <c r="G2046" s="230" t="s">
        <v>142</v>
      </c>
      <c r="H2046" s="230" t="s">
        <v>143</v>
      </c>
      <c r="I2046" s="230" t="s">
        <v>144</v>
      </c>
      <c r="J2046" s="230" t="s">
        <v>51</v>
      </c>
      <c r="K2046" s="230" t="s">
        <v>23</v>
      </c>
      <c r="L2046" s="230" t="s">
        <v>143</v>
      </c>
      <c r="M2046" s="230" t="s">
        <v>5908</v>
      </c>
      <c r="N2046" s="230" t="s">
        <v>23</v>
      </c>
      <c r="Q2046" s="230">
        <f>VLOOKUP(M2046,LocID!$B$2:$I$1995,8, FALSE)</f>
        <v>11</v>
      </c>
    </row>
    <row r="2047" spans="1:17" x14ac:dyDescent="0.25">
      <c r="A2047" s="230" t="s">
        <v>6769</v>
      </c>
      <c r="B2047" s="230">
        <v>56</v>
      </c>
      <c r="C2047" s="230" t="s">
        <v>5854</v>
      </c>
      <c r="D2047" s="230">
        <v>2015.095</v>
      </c>
      <c r="E2047" s="230" t="s">
        <v>309</v>
      </c>
      <c r="F2047" s="230" t="s">
        <v>413</v>
      </c>
      <c r="G2047" s="230" t="s">
        <v>412</v>
      </c>
      <c r="H2047" s="230" t="s">
        <v>402</v>
      </c>
      <c r="I2047" s="230" t="s">
        <v>261</v>
      </c>
      <c r="J2047" s="230" t="s">
        <v>123</v>
      </c>
      <c r="K2047" s="230" t="s">
        <v>23</v>
      </c>
      <c r="L2047" s="230" t="s">
        <v>402</v>
      </c>
      <c r="M2047" s="230" t="s">
        <v>5941</v>
      </c>
      <c r="N2047" s="230" t="s">
        <v>23</v>
      </c>
      <c r="Q2047" s="230">
        <f>VLOOKUP(M2047,LocID!$B$2:$I$1995,8, FALSE)</f>
        <v>46</v>
      </c>
    </row>
    <row r="2048" spans="1:17" x14ac:dyDescent="0.25">
      <c r="A2048" s="230" t="s">
        <v>7268</v>
      </c>
      <c r="B2048" s="230">
        <v>560</v>
      </c>
      <c r="C2048" s="230" t="s">
        <v>5854</v>
      </c>
      <c r="D2048" s="230">
        <v>2008.067</v>
      </c>
      <c r="E2048" s="230" t="s">
        <v>104</v>
      </c>
      <c r="F2048" s="230" t="s">
        <v>1837</v>
      </c>
      <c r="G2048" s="230" t="s">
        <v>1838</v>
      </c>
      <c r="H2048" s="230" t="s">
        <v>1832</v>
      </c>
      <c r="I2048" s="230" t="s">
        <v>76</v>
      </c>
      <c r="J2048" s="230" t="s">
        <v>77</v>
      </c>
      <c r="K2048" s="230" t="s">
        <v>98</v>
      </c>
      <c r="L2048" s="230" t="s">
        <v>1832</v>
      </c>
      <c r="M2048" s="230" t="s">
        <v>4512</v>
      </c>
      <c r="N2048" s="230" t="s">
        <v>98</v>
      </c>
      <c r="Q2048" s="230">
        <f>VLOOKUP(M2048,LocID!$B$2:$I$1995,8, FALSE)</f>
        <v>300</v>
      </c>
    </row>
    <row r="2049" spans="1:17" x14ac:dyDescent="0.25">
      <c r="A2049" s="230" t="s">
        <v>7269</v>
      </c>
      <c r="B2049" s="230">
        <v>561</v>
      </c>
      <c r="C2049" s="230" t="s">
        <v>5854</v>
      </c>
      <c r="D2049" s="230">
        <v>2007.4490000000001</v>
      </c>
      <c r="E2049" s="230" t="s">
        <v>104</v>
      </c>
      <c r="F2049" s="230" t="s">
        <v>2838</v>
      </c>
      <c r="G2049" s="230" t="s">
        <v>2839</v>
      </c>
      <c r="H2049" s="230" t="s">
        <v>2823</v>
      </c>
      <c r="I2049" s="230" t="s">
        <v>122</v>
      </c>
      <c r="J2049" s="230" t="s">
        <v>123</v>
      </c>
      <c r="K2049" s="230" t="s">
        <v>52</v>
      </c>
      <c r="L2049" s="230" t="s">
        <v>2823</v>
      </c>
      <c r="M2049" s="230" t="s">
        <v>6295</v>
      </c>
      <c r="N2049" s="230" t="s">
        <v>52</v>
      </c>
      <c r="Q2049" s="230">
        <f>VLOOKUP(M2049,LocID!$B$2:$I$1995,8, FALSE)</f>
        <v>427</v>
      </c>
    </row>
    <row r="2050" spans="1:17" x14ac:dyDescent="0.25">
      <c r="A2050" s="230" t="s">
        <v>7270</v>
      </c>
      <c r="B2050" s="230">
        <v>562</v>
      </c>
      <c r="C2050" s="230" t="s">
        <v>5854</v>
      </c>
      <c r="D2050" s="230">
        <v>2008.173</v>
      </c>
      <c r="E2050" s="230" t="s">
        <v>104</v>
      </c>
      <c r="F2050" s="230" t="s">
        <v>3331</v>
      </c>
      <c r="G2050" s="230" t="s">
        <v>3332</v>
      </c>
      <c r="H2050" s="230" t="s">
        <v>3294</v>
      </c>
      <c r="I2050" s="230" t="s">
        <v>76</v>
      </c>
      <c r="J2050" s="230" t="s">
        <v>77</v>
      </c>
      <c r="K2050" s="230" t="s">
        <v>23</v>
      </c>
      <c r="L2050" s="230" t="s">
        <v>3294</v>
      </c>
      <c r="M2050" s="230" t="s">
        <v>4526</v>
      </c>
      <c r="N2050" s="230" t="s">
        <v>23</v>
      </c>
      <c r="Q2050" s="230">
        <f>VLOOKUP(M2050,LocID!$B$2:$I$1995,8, FALSE)</f>
        <v>489</v>
      </c>
    </row>
    <row r="2051" spans="1:17" x14ac:dyDescent="0.25">
      <c r="A2051" s="230" t="s">
        <v>7271</v>
      </c>
      <c r="B2051" s="230">
        <v>563</v>
      </c>
      <c r="C2051" s="230" t="s">
        <v>5854</v>
      </c>
      <c r="D2051" s="230">
        <v>2008.11</v>
      </c>
      <c r="E2051" s="230" t="s">
        <v>104</v>
      </c>
      <c r="F2051" s="230" t="s">
        <v>539</v>
      </c>
      <c r="G2051" s="230" t="s">
        <v>540</v>
      </c>
      <c r="H2051" s="230" t="s">
        <v>533</v>
      </c>
      <c r="I2051" s="230" t="s">
        <v>49</v>
      </c>
      <c r="J2051" s="230" t="s">
        <v>51</v>
      </c>
      <c r="K2051" s="230" t="s">
        <v>26</v>
      </c>
      <c r="L2051" s="230" t="s">
        <v>533</v>
      </c>
      <c r="M2051" s="230" t="s">
        <v>4499</v>
      </c>
      <c r="N2051" s="230" t="s">
        <v>26</v>
      </c>
      <c r="Q2051" s="230">
        <f>VLOOKUP(M2051,LocID!$B$2:$I$1995,8, FALSE)</f>
        <v>65</v>
      </c>
    </row>
    <row r="2052" spans="1:17" x14ac:dyDescent="0.25">
      <c r="A2052" s="230" t="s">
        <v>7272</v>
      </c>
      <c r="B2052" s="230">
        <v>564</v>
      </c>
      <c r="C2052" s="230" t="s">
        <v>5854</v>
      </c>
      <c r="D2052" s="230">
        <v>2008.12</v>
      </c>
      <c r="E2052" s="230" t="s">
        <v>104</v>
      </c>
      <c r="F2052" s="230" t="s">
        <v>1992</v>
      </c>
      <c r="G2052" s="230" t="s">
        <v>1993</v>
      </c>
      <c r="H2052" s="230" t="s">
        <v>1991</v>
      </c>
      <c r="I2052" s="230" t="s">
        <v>76</v>
      </c>
      <c r="J2052" s="230" t="s">
        <v>77</v>
      </c>
      <c r="K2052" s="230" t="s">
        <v>23</v>
      </c>
      <c r="L2052" s="230" t="s">
        <v>1991</v>
      </c>
      <c r="M2052" s="230" t="s">
        <v>6200</v>
      </c>
      <c r="N2052" s="230" t="s">
        <v>23</v>
      </c>
      <c r="Q2052" s="230">
        <f>VLOOKUP(M2052,LocID!$B$2:$I$1995,8, FALSE)</f>
        <v>324</v>
      </c>
    </row>
    <row r="2053" spans="1:17" x14ac:dyDescent="0.25">
      <c r="A2053" s="230" t="s">
        <v>7273</v>
      </c>
      <c r="B2053" s="230">
        <v>565</v>
      </c>
      <c r="C2053" s="230" t="s">
        <v>5854</v>
      </c>
      <c r="D2053" s="230">
        <v>2008.192</v>
      </c>
      <c r="E2053" s="230" t="s">
        <v>104</v>
      </c>
      <c r="F2053" s="230" t="s">
        <v>3333</v>
      </c>
      <c r="G2053" s="230" t="s">
        <v>3334</v>
      </c>
      <c r="H2053" s="230" t="s">
        <v>3294</v>
      </c>
      <c r="I2053" s="230" t="s">
        <v>76</v>
      </c>
      <c r="J2053" s="230" t="s">
        <v>77</v>
      </c>
      <c r="K2053" s="230" t="s">
        <v>23</v>
      </c>
      <c r="L2053" s="230" t="s">
        <v>3294</v>
      </c>
      <c r="M2053" s="230" t="s">
        <v>4526</v>
      </c>
      <c r="N2053" s="230" t="s">
        <v>23</v>
      </c>
      <c r="Q2053" s="230">
        <f>VLOOKUP(M2053,LocID!$B$2:$I$1995,8, FALSE)</f>
        <v>489</v>
      </c>
    </row>
    <row r="2054" spans="1:17" x14ac:dyDescent="0.25">
      <c r="A2054" s="230" t="s">
        <v>7274</v>
      </c>
      <c r="B2054" s="230">
        <v>566</v>
      </c>
      <c r="C2054" s="230" t="s">
        <v>5854</v>
      </c>
      <c r="D2054" s="230">
        <v>2008.0989999999999</v>
      </c>
      <c r="E2054" s="230" t="s">
        <v>104</v>
      </c>
      <c r="F2054" s="230" t="s">
        <v>3634</v>
      </c>
      <c r="G2054" s="230" t="s">
        <v>3635</v>
      </c>
      <c r="H2054" s="230" t="s">
        <v>3628</v>
      </c>
      <c r="I2054" s="230" t="s">
        <v>76</v>
      </c>
      <c r="J2054" s="230" t="s">
        <v>77</v>
      </c>
      <c r="K2054" s="230" t="s">
        <v>52</v>
      </c>
      <c r="L2054" s="230" t="s">
        <v>3628</v>
      </c>
      <c r="M2054" s="230" t="s">
        <v>4527</v>
      </c>
      <c r="N2054" s="230" t="s">
        <v>52</v>
      </c>
      <c r="Q2054" s="230">
        <f>VLOOKUP(M2054,LocID!$B$2:$I$1995,8, FALSE)</f>
        <v>497</v>
      </c>
    </row>
    <row r="2055" spans="1:17" x14ac:dyDescent="0.25">
      <c r="A2055" s="230" t="s">
        <v>7275</v>
      </c>
      <c r="B2055" s="230">
        <v>567</v>
      </c>
      <c r="C2055" s="230" t="s">
        <v>5854</v>
      </c>
      <c r="D2055" s="230">
        <v>2005.4390000000001</v>
      </c>
      <c r="E2055" s="230" t="s">
        <v>104</v>
      </c>
      <c r="F2055" s="230" t="s">
        <v>108</v>
      </c>
      <c r="G2055" s="230" t="s">
        <v>109</v>
      </c>
      <c r="H2055" s="230" t="s">
        <v>101</v>
      </c>
      <c r="I2055" s="230" t="s">
        <v>107</v>
      </c>
      <c r="J2055" s="230" t="s">
        <v>51</v>
      </c>
      <c r="K2055" s="230" t="s">
        <v>23</v>
      </c>
      <c r="L2055" s="230" t="s">
        <v>101</v>
      </c>
      <c r="M2055" s="230" t="s">
        <v>5905</v>
      </c>
      <c r="N2055" s="230" t="s">
        <v>23</v>
      </c>
      <c r="Q2055" s="230">
        <f>VLOOKUP(M2055,LocID!$B$2:$I$1995,8, FALSE)</f>
        <v>8</v>
      </c>
    </row>
    <row r="2056" spans="1:17" x14ac:dyDescent="0.25">
      <c r="A2056" s="230" t="s">
        <v>7276</v>
      </c>
      <c r="B2056" s="230">
        <v>568</v>
      </c>
      <c r="C2056" s="230" t="s">
        <v>5854</v>
      </c>
      <c r="D2056" s="230">
        <v>2008.008</v>
      </c>
      <c r="E2056" s="230" t="s">
        <v>104</v>
      </c>
      <c r="F2056" s="230" t="s">
        <v>2627</v>
      </c>
      <c r="G2056" s="230" t="s">
        <v>2628</v>
      </c>
      <c r="H2056" s="230" t="s">
        <v>2629</v>
      </c>
      <c r="I2056" s="230" t="s">
        <v>76</v>
      </c>
      <c r="J2056" s="230" t="s">
        <v>77</v>
      </c>
      <c r="K2056" s="230" t="s">
        <v>23</v>
      </c>
      <c r="L2056" s="230" t="s">
        <v>2629</v>
      </c>
      <c r="M2056" s="230" t="s">
        <v>6257</v>
      </c>
      <c r="N2056" s="230" t="s">
        <v>23</v>
      </c>
      <c r="Q2056" s="230">
        <f>VLOOKUP(M2056,LocID!$B$2:$I$1995,8, FALSE)</f>
        <v>388</v>
      </c>
    </row>
    <row r="2057" spans="1:17" x14ac:dyDescent="0.25">
      <c r="A2057" s="230" t="s">
        <v>7277</v>
      </c>
      <c r="B2057" s="230">
        <v>569</v>
      </c>
      <c r="C2057" s="230" t="s">
        <v>5854</v>
      </c>
      <c r="D2057" s="230">
        <v>2008.133</v>
      </c>
      <c r="E2057" s="230" t="s">
        <v>104</v>
      </c>
      <c r="F2057" s="230" t="s">
        <v>330</v>
      </c>
      <c r="G2057" s="230" t="s">
        <v>331</v>
      </c>
      <c r="H2057" s="230" t="s">
        <v>332</v>
      </c>
      <c r="I2057" s="230" t="s">
        <v>219</v>
      </c>
      <c r="J2057" s="230" t="s">
        <v>220</v>
      </c>
      <c r="K2057" s="230" t="s">
        <v>72</v>
      </c>
      <c r="L2057" s="230" t="s">
        <v>332</v>
      </c>
      <c r="M2057" s="230" t="s">
        <v>4497</v>
      </c>
      <c r="N2057" s="230" t="s">
        <v>3934</v>
      </c>
      <c r="O2057" s="230">
        <v>2</v>
      </c>
      <c r="Q2057" s="230">
        <f>VLOOKUP(M2057,LocID!$B$2:$I$1995,8, FALSE)</f>
        <v>37</v>
      </c>
    </row>
    <row r="2058" spans="1:17" x14ac:dyDescent="0.25">
      <c r="A2058" s="230" t="s">
        <v>7277</v>
      </c>
      <c r="B2058" s="230">
        <v>569</v>
      </c>
      <c r="C2058" s="230" t="s">
        <v>5854</v>
      </c>
      <c r="D2058" s="230">
        <v>2008.133</v>
      </c>
      <c r="E2058" s="230" t="s">
        <v>104</v>
      </c>
      <c r="F2058" s="230" t="s">
        <v>330</v>
      </c>
      <c r="G2058" s="230" t="s">
        <v>331</v>
      </c>
      <c r="H2058" s="230" t="s">
        <v>332</v>
      </c>
      <c r="I2058" s="230" t="s">
        <v>219</v>
      </c>
      <c r="J2058" s="230" t="s">
        <v>220</v>
      </c>
      <c r="K2058" s="230" t="s">
        <v>72</v>
      </c>
      <c r="L2058" s="230" t="s">
        <v>332</v>
      </c>
      <c r="M2058" s="230" t="s">
        <v>4497</v>
      </c>
      <c r="N2058" s="230" t="s">
        <v>23</v>
      </c>
      <c r="O2058" s="230">
        <v>1</v>
      </c>
      <c r="Q2058" s="230">
        <f>VLOOKUP(M2058,LocID!$B$2:$I$1995,8, FALSE)</f>
        <v>37</v>
      </c>
    </row>
    <row r="2059" spans="1:17" x14ac:dyDescent="0.25">
      <c r="A2059" s="230" t="s">
        <v>6770</v>
      </c>
      <c r="B2059" s="230">
        <v>57</v>
      </c>
      <c r="C2059" s="230" t="s">
        <v>5854</v>
      </c>
      <c r="D2059" s="230">
        <v>2015.029</v>
      </c>
      <c r="E2059" s="230" t="s">
        <v>309</v>
      </c>
      <c r="F2059" s="230" t="s">
        <v>802</v>
      </c>
      <c r="G2059" s="230" t="s">
        <v>803</v>
      </c>
      <c r="H2059" s="230" t="s">
        <v>804</v>
      </c>
      <c r="I2059" s="230" t="s">
        <v>76</v>
      </c>
      <c r="J2059" s="230" t="s">
        <v>77</v>
      </c>
      <c r="K2059" s="230" t="s">
        <v>23</v>
      </c>
      <c r="L2059" s="230" t="s">
        <v>804</v>
      </c>
      <c r="M2059" s="230" t="s">
        <v>5983</v>
      </c>
      <c r="N2059" s="230" t="s">
        <v>23</v>
      </c>
      <c r="Q2059" s="230">
        <f>VLOOKUP(M2059,LocID!$B$2:$I$1995,8, FALSE)</f>
        <v>90</v>
      </c>
    </row>
    <row r="2060" spans="1:17" x14ac:dyDescent="0.25">
      <c r="A2060" s="230" t="s">
        <v>7278</v>
      </c>
      <c r="B2060" s="230">
        <v>570</v>
      </c>
      <c r="C2060" s="230" t="s">
        <v>5854</v>
      </c>
      <c r="D2060" s="230">
        <v>2008.0530000000001</v>
      </c>
      <c r="E2060" s="230" t="s">
        <v>104</v>
      </c>
      <c r="F2060" s="230" t="s">
        <v>3766</v>
      </c>
      <c r="G2060" s="230" t="s">
        <v>3757</v>
      </c>
      <c r="H2060" s="230" t="s">
        <v>3750</v>
      </c>
      <c r="I2060" s="230" t="s">
        <v>261</v>
      </c>
      <c r="J2060" s="230" t="s">
        <v>123</v>
      </c>
      <c r="K2060" s="230" t="s">
        <v>23</v>
      </c>
      <c r="L2060" s="230" t="s">
        <v>3750</v>
      </c>
      <c r="M2060" s="230" t="s">
        <v>4530</v>
      </c>
      <c r="N2060" s="230" t="s">
        <v>23</v>
      </c>
      <c r="Q2060" s="230">
        <f>VLOOKUP(M2060,LocID!$B$2:$I$1995,8, FALSE)</f>
        <v>513</v>
      </c>
    </row>
    <row r="2061" spans="1:17" x14ac:dyDescent="0.25">
      <c r="A2061" s="230" t="s">
        <v>7279</v>
      </c>
      <c r="B2061" s="230">
        <v>571</v>
      </c>
      <c r="C2061" s="230" t="s">
        <v>5854</v>
      </c>
      <c r="D2061" s="230">
        <v>2008.174</v>
      </c>
      <c r="E2061" s="230" t="s">
        <v>104</v>
      </c>
      <c r="F2061" s="230" t="s">
        <v>2959</v>
      </c>
      <c r="G2061" s="230" t="s">
        <v>2960</v>
      </c>
      <c r="H2061" s="230" t="s">
        <v>2961</v>
      </c>
      <c r="I2061" s="230" t="s">
        <v>76</v>
      </c>
      <c r="J2061" s="230" t="s">
        <v>77</v>
      </c>
      <c r="K2061" s="230" t="s">
        <v>52</v>
      </c>
      <c r="L2061" s="230" t="s">
        <v>2961</v>
      </c>
      <c r="M2061" s="230" t="s">
        <v>6305</v>
      </c>
      <c r="N2061" s="230" t="s">
        <v>52</v>
      </c>
      <c r="Q2061" s="230">
        <f>VLOOKUP(M2061,LocID!$B$2:$I$1995,8, FALSE)</f>
        <v>439</v>
      </c>
    </row>
    <row r="2062" spans="1:17" x14ac:dyDescent="0.25">
      <c r="A2062" s="230" t="s">
        <v>7280</v>
      </c>
      <c r="B2062" s="230">
        <v>572</v>
      </c>
      <c r="C2062" s="230" t="s">
        <v>5854</v>
      </c>
      <c r="D2062" s="230">
        <v>2008.0820000000001</v>
      </c>
      <c r="E2062" s="230" t="s">
        <v>104</v>
      </c>
      <c r="F2062" s="230" t="s">
        <v>3767</v>
      </c>
      <c r="G2062" s="230" t="s">
        <v>3768</v>
      </c>
      <c r="H2062" s="230" t="s">
        <v>3750</v>
      </c>
      <c r="I2062" s="230" t="s">
        <v>261</v>
      </c>
      <c r="J2062" s="230" t="s">
        <v>123</v>
      </c>
      <c r="K2062" s="230" t="s">
        <v>23</v>
      </c>
      <c r="L2062" s="230" t="s">
        <v>3750</v>
      </c>
      <c r="M2062" s="230" t="s">
        <v>4530</v>
      </c>
      <c r="N2062" s="230" t="s">
        <v>23</v>
      </c>
      <c r="Q2062" s="230">
        <f>VLOOKUP(M2062,LocID!$B$2:$I$1995,8, FALSE)</f>
        <v>513</v>
      </c>
    </row>
    <row r="2063" spans="1:17" x14ac:dyDescent="0.25">
      <c r="A2063" s="230" t="s">
        <v>7281</v>
      </c>
      <c r="B2063" s="230">
        <v>573</v>
      </c>
      <c r="C2063" s="230" t="s">
        <v>5854</v>
      </c>
      <c r="D2063" s="230">
        <v>2008.04</v>
      </c>
      <c r="E2063" s="230" t="s">
        <v>104</v>
      </c>
      <c r="F2063" s="230" t="s">
        <v>2906</v>
      </c>
      <c r="G2063" s="230" t="s">
        <v>2907</v>
      </c>
      <c r="H2063" s="230" t="s">
        <v>2908</v>
      </c>
      <c r="I2063" s="230" t="s">
        <v>380</v>
      </c>
      <c r="J2063" s="230" t="s">
        <v>51</v>
      </c>
      <c r="K2063" s="230" t="s">
        <v>52</v>
      </c>
      <c r="L2063" s="230" t="s">
        <v>2908</v>
      </c>
      <c r="M2063" s="230" t="s">
        <v>6299</v>
      </c>
      <c r="N2063" s="230" t="s">
        <v>52</v>
      </c>
      <c r="Q2063" s="230">
        <f>VLOOKUP(M2063,LocID!$B$2:$I$1995,8, FALSE)</f>
        <v>431</v>
      </c>
    </row>
    <row r="2064" spans="1:17" x14ac:dyDescent="0.25">
      <c r="A2064" s="230" t="s">
        <v>7282</v>
      </c>
      <c r="B2064" s="230">
        <v>574</v>
      </c>
      <c r="C2064" s="230" t="s">
        <v>5854</v>
      </c>
      <c r="D2064" s="230">
        <v>2008.4059999999999</v>
      </c>
      <c r="E2064" s="230" t="s">
        <v>104</v>
      </c>
      <c r="F2064" s="230" t="s">
        <v>3127</v>
      </c>
      <c r="G2064" s="230" t="s">
        <v>3128</v>
      </c>
      <c r="H2064" s="230" t="s">
        <v>3123</v>
      </c>
      <c r="I2064" s="230" t="s">
        <v>76</v>
      </c>
      <c r="J2064" s="230" t="s">
        <v>77</v>
      </c>
      <c r="K2064" s="230" t="s">
        <v>26</v>
      </c>
      <c r="L2064" s="230" t="s">
        <v>3123</v>
      </c>
      <c r="M2064" s="230" t="s">
        <v>4524</v>
      </c>
      <c r="N2064" s="230" t="s">
        <v>26</v>
      </c>
      <c r="Q2064" s="230">
        <f>VLOOKUP(M2064,LocID!$B$2:$I$1995,8, FALSE)</f>
        <v>473</v>
      </c>
    </row>
    <row r="2065" spans="1:17" x14ac:dyDescent="0.25">
      <c r="A2065" s="230" t="s">
        <v>7283</v>
      </c>
      <c r="B2065" s="230">
        <v>575</v>
      </c>
      <c r="C2065" s="230" t="s">
        <v>5854</v>
      </c>
      <c r="D2065" s="230">
        <v>2008.211</v>
      </c>
      <c r="E2065" s="230" t="s">
        <v>104</v>
      </c>
      <c r="F2065" s="230" t="s">
        <v>3241</v>
      </c>
      <c r="G2065" s="230" t="s">
        <v>3242</v>
      </c>
      <c r="H2065" s="230" t="s">
        <v>3240</v>
      </c>
      <c r="I2065" s="230" t="s">
        <v>76</v>
      </c>
      <c r="J2065" s="230" t="s">
        <v>77</v>
      </c>
      <c r="K2065" s="230" t="s">
        <v>26</v>
      </c>
      <c r="L2065" s="230" t="s">
        <v>3240</v>
      </c>
      <c r="M2065" s="230" t="s">
        <v>6342</v>
      </c>
      <c r="N2065" s="230" t="s">
        <v>26</v>
      </c>
      <c r="Q2065" s="230">
        <f>VLOOKUP(M2065,LocID!$B$2:$I$1995,8, FALSE)</f>
        <v>485</v>
      </c>
    </row>
    <row r="2066" spans="1:17" x14ac:dyDescent="0.25">
      <c r="A2066" s="230" t="s">
        <v>7284</v>
      </c>
      <c r="B2066" s="230">
        <v>576</v>
      </c>
      <c r="C2066" s="230" t="s">
        <v>5854</v>
      </c>
      <c r="D2066" s="230">
        <v>2008.1780000000001</v>
      </c>
      <c r="E2066" s="230" t="s">
        <v>104</v>
      </c>
      <c r="F2066" s="230" t="s">
        <v>3335</v>
      </c>
      <c r="G2066" s="230" t="s">
        <v>3336</v>
      </c>
      <c r="H2066" s="230" t="s">
        <v>3294</v>
      </c>
      <c r="I2066" s="230" t="s">
        <v>76</v>
      </c>
      <c r="J2066" s="230" t="s">
        <v>77</v>
      </c>
      <c r="K2066" s="230" t="s">
        <v>23</v>
      </c>
      <c r="L2066" s="230" t="s">
        <v>3294</v>
      </c>
      <c r="M2066" s="230" t="s">
        <v>4526</v>
      </c>
      <c r="N2066" s="230" t="s">
        <v>23</v>
      </c>
      <c r="Q2066" s="230">
        <f>VLOOKUP(M2066,LocID!$B$2:$I$1995,8, FALSE)</f>
        <v>489</v>
      </c>
    </row>
    <row r="2067" spans="1:17" x14ac:dyDescent="0.25">
      <c r="A2067" s="230" t="s">
        <v>7285</v>
      </c>
      <c r="B2067" s="230">
        <v>577</v>
      </c>
      <c r="C2067" s="230" t="s">
        <v>5854</v>
      </c>
      <c r="D2067" s="230">
        <v>2008.1849999999999</v>
      </c>
      <c r="E2067" s="230" t="s">
        <v>104</v>
      </c>
      <c r="F2067" s="230" t="s">
        <v>3337</v>
      </c>
      <c r="G2067" s="230" t="s">
        <v>3338</v>
      </c>
      <c r="H2067" s="230" t="s">
        <v>3294</v>
      </c>
      <c r="I2067" s="230" t="s">
        <v>76</v>
      </c>
      <c r="J2067" s="230" t="s">
        <v>77</v>
      </c>
      <c r="K2067" s="230" t="s">
        <v>72</v>
      </c>
      <c r="L2067" s="230" t="s">
        <v>3294</v>
      </c>
      <c r="M2067" s="230" t="s">
        <v>4526</v>
      </c>
      <c r="N2067" s="230" t="s">
        <v>3934</v>
      </c>
      <c r="O2067" s="230">
        <v>2</v>
      </c>
      <c r="Q2067" s="230">
        <f>VLOOKUP(M2067,LocID!$B$2:$I$1995,8, FALSE)</f>
        <v>489</v>
      </c>
    </row>
    <row r="2068" spans="1:17" x14ac:dyDescent="0.25">
      <c r="A2068" s="230" t="s">
        <v>7285</v>
      </c>
      <c r="B2068" s="230">
        <v>577</v>
      </c>
      <c r="C2068" s="230" t="s">
        <v>5854</v>
      </c>
      <c r="D2068" s="230">
        <v>2008.1849999999999</v>
      </c>
      <c r="E2068" s="230" t="s">
        <v>104</v>
      </c>
      <c r="F2068" s="230" t="s">
        <v>3337</v>
      </c>
      <c r="G2068" s="230" t="s">
        <v>3338</v>
      </c>
      <c r="H2068" s="230" t="s">
        <v>3294</v>
      </c>
      <c r="I2068" s="230" t="s">
        <v>76</v>
      </c>
      <c r="J2068" s="230" t="s">
        <v>77</v>
      </c>
      <c r="K2068" s="230" t="s">
        <v>72</v>
      </c>
      <c r="L2068" s="230" t="s">
        <v>3294</v>
      </c>
      <c r="M2068" s="230" t="s">
        <v>4526</v>
      </c>
      <c r="N2068" s="230" t="s">
        <v>23</v>
      </c>
      <c r="O2068" s="230">
        <v>1</v>
      </c>
      <c r="Q2068" s="230">
        <f>VLOOKUP(M2068,LocID!$B$2:$I$1995,8, FALSE)</f>
        <v>489</v>
      </c>
    </row>
    <row r="2069" spans="1:17" x14ac:dyDescent="0.25">
      <c r="A2069" s="230" t="s">
        <v>7286</v>
      </c>
      <c r="B2069" s="230">
        <v>578</v>
      </c>
      <c r="C2069" s="230" t="s">
        <v>5854</v>
      </c>
      <c r="D2069" s="230">
        <v>2008.0519999999999</v>
      </c>
      <c r="E2069" s="230" t="s">
        <v>104</v>
      </c>
      <c r="F2069" s="230" t="s">
        <v>3582</v>
      </c>
      <c r="G2069" s="230" t="s">
        <v>3535</v>
      </c>
      <c r="H2069" s="230" t="s">
        <v>3579</v>
      </c>
      <c r="I2069" s="230" t="s">
        <v>76</v>
      </c>
      <c r="J2069" s="230" t="s">
        <v>77</v>
      </c>
      <c r="K2069" s="230" t="s">
        <v>26</v>
      </c>
      <c r="L2069" s="230" t="s">
        <v>3579</v>
      </c>
      <c r="M2069" s="230" t="s">
        <v>6351</v>
      </c>
      <c r="N2069" s="230" t="s">
        <v>26</v>
      </c>
      <c r="Q2069" s="230">
        <f>VLOOKUP(M2069,LocID!$B$2:$I$1995,8, FALSE)</f>
        <v>494</v>
      </c>
    </row>
    <row r="2070" spans="1:17" x14ac:dyDescent="0.25">
      <c r="A2070" s="230" t="s">
        <v>7287</v>
      </c>
      <c r="B2070" s="230">
        <v>579</v>
      </c>
      <c r="C2070" s="230" t="s">
        <v>5854</v>
      </c>
      <c r="D2070" s="230">
        <v>2008.1869999999999</v>
      </c>
      <c r="E2070" s="230" t="s">
        <v>104</v>
      </c>
      <c r="F2070" s="230" t="s">
        <v>2220</v>
      </c>
      <c r="G2070" s="230" t="s">
        <v>2221</v>
      </c>
      <c r="H2070" s="230" t="s">
        <v>2217</v>
      </c>
      <c r="I2070" s="230" t="s">
        <v>874</v>
      </c>
      <c r="J2070" s="230" t="s">
        <v>51</v>
      </c>
      <c r="K2070" s="230" t="s">
        <v>23</v>
      </c>
      <c r="L2070" s="230" t="s">
        <v>2217</v>
      </c>
      <c r="M2070" s="230" t="s">
        <v>4514</v>
      </c>
      <c r="N2070" s="230" t="s">
        <v>23</v>
      </c>
      <c r="Q2070" s="230">
        <f>VLOOKUP(M2070,LocID!$B$2:$I$1995,8, FALSE)</f>
        <v>363</v>
      </c>
    </row>
    <row r="2071" spans="1:17" x14ac:dyDescent="0.25">
      <c r="A2071" s="230" t="s">
        <v>6771</v>
      </c>
      <c r="B2071" s="230">
        <v>58</v>
      </c>
      <c r="C2071" s="230" t="s">
        <v>5854</v>
      </c>
      <c r="D2071" s="230">
        <v>2015.0246</v>
      </c>
      <c r="E2071" s="230" t="s">
        <v>309</v>
      </c>
      <c r="F2071" s="230" t="s">
        <v>1724</v>
      </c>
      <c r="G2071" s="230" t="s">
        <v>1718</v>
      </c>
      <c r="H2071" s="230" t="s">
        <v>1719</v>
      </c>
      <c r="I2071" s="230" t="s">
        <v>1475</v>
      </c>
      <c r="J2071" s="230" t="s">
        <v>245</v>
      </c>
      <c r="K2071" s="230" t="s">
        <v>52</v>
      </c>
      <c r="L2071" s="230" t="s">
        <v>1719</v>
      </c>
      <c r="M2071" s="230" t="s">
        <v>6158</v>
      </c>
      <c r="N2071" s="230" t="s">
        <v>52</v>
      </c>
      <c r="Q2071" s="230">
        <f>VLOOKUP(M2071,LocID!$B$2:$I$1995,8, FALSE)</f>
        <v>281</v>
      </c>
    </row>
    <row r="2072" spans="1:17" x14ac:dyDescent="0.25">
      <c r="A2072" s="230" t="s">
        <v>7288</v>
      </c>
      <c r="B2072" s="230">
        <v>580</v>
      </c>
      <c r="C2072" s="230" t="s">
        <v>5854</v>
      </c>
      <c r="D2072" s="230">
        <v>2008.194</v>
      </c>
      <c r="E2072" s="230" t="s">
        <v>104</v>
      </c>
      <c r="F2072" s="230" t="s">
        <v>3769</v>
      </c>
      <c r="G2072" s="230" t="s">
        <v>3770</v>
      </c>
      <c r="H2072" s="230" t="s">
        <v>3750</v>
      </c>
      <c r="I2072" s="230" t="s">
        <v>261</v>
      </c>
      <c r="J2072" s="230" t="s">
        <v>123</v>
      </c>
      <c r="K2072" s="230" t="s">
        <v>52</v>
      </c>
      <c r="L2072" s="230" t="s">
        <v>3750</v>
      </c>
      <c r="M2072" s="230" t="s">
        <v>4530</v>
      </c>
      <c r="N2072" s="230" t="s">
        <v>52</v>
      </c>
      <c r="Q2072" s="230">
        <f>VLOOKUP(M2072,LocID!$B$2:$I$1995,8, FALSE)</f>
        <v>513</v>
      </c>
    </row>
    <row r="2073" spans="1:17" x14ac:dyDescent="0.25">
      <c r="A2073" s="230" t="s">
        <v>7289</v>
      </c>
      <c r="B2073" s="230">
        <v>581</v>
      </c>
      <c r="C2073" s="230" t="s">
        <v>5854</v>
      </c>
      <c r="D2073" s="230">
        <v>2008.232</v>
      </c>
      <c r="E2073" s="230" t="s">
        <v>104</v>
      </c>
      <c r="F2073" s="230" t="s">
        <v>3339</v>
      </c>
      <c r="G2073" s="230" t="s">
        <v>3334</v>
      </c>
      <c r="H2073" s="230" t="s">
        <v>3294</v>
      </c>
      <c r="I2073" s="230" t="s">
        <v>76</v>
      </c>
      <c r="J2073" s="230" t="s">
        <v>77</v>
      </c>
      <c r="K2073" s="230" t="s">
        <v>23</v>
      </c>
      <c r="L2073" s="230" t="s">
        <v>3294</v>
      </c>
      <c r="M2073" s="230" t="s">
        <v>4526</v>
      </c>
      <c r="N2073" s="230" t="s">
        <v>23</v>
      </c>
      <c r="Q2073" s="230">
        <f>VLOOKUP(M2073,LocID!$B$2:$I$1995,8, FALSE)</f>
        <v>489</v>
      </c>
    </row>
    <row r="2074" spans="1:17" x14ac:dyDescent="0.25">
      <c r="A2074" s="230" t="s">
        <v>7290</v>
      </c>
      <c r="B2074" s="230">
        <v>582</v>
      </c>
      <c r="C2074" s="230" t="s">
        <v>5854</v>
      </c>
      <c r="D2074" s="230">
        <v>2007.441</v>
      </c>
      <c r="E2074" s="230" t="s">
        <v>104</v>
      </c>
      <c r="F2074" s="230" t="s">
        <v>4365</v>
      </c>
      <c r="G2074" s="230" t="s">
        <v>4366</v>
      </c>
      <c r="H2074" s="230" t="s">
        <v>4367</v>
      </c>
      <c r="I2074" s="230" t="s">
        <v>76</v>
      </c>
      <c r="J2074" s="230" t="s">
        <v>77</v>
      </c>
      <c r="K2074" s="230" t="s">
        <v>52</v>
      </c>
      <c r="L2074" s="230" t="s">
        <v>4367</v>
      </c>
      <c r="M2074" s="230" t="s">
        <v>6433</v>
      </c>
      <c r="N2074" s="230" t="s">
        <v>52</v>
      </c>
      <c r="Q2074" s="230">
        <f>VLOOKUP(M2074,LocID!$B$2:$I$1995,8, FALSE)</f>
        <v>588</v>
      </c>
    </row>
    <row r="2075" spans="1:17" x14ac:dyDescent="0.25">
      <c r="A2075" s="230" t="s">
        <v>7291</v>
      </c>
      <c r="B2075" s="230">
        <v>583</v>
      </c>
      <c r="C2075" s="230" t="s">
        <v>5854</v>
      </c>
      <c r="D2075" s="230">
        <v>2008.2159999999999</v>
      </c>
      <c r="E2075" s="230" t="s">
        <v>104</v>
      </c>
      <c r="F2075" s="230" t="s">
        <v>1456</v>
      </c>
      <c r="G2075" s="230" t="s">
        <v>1457</v>
      </c>
      <c r="H2075" s="230" t="s">
        <v>1458</v>
      </c>
      <c r="I2075" s="230" t="s">
        <v>76</v>
      </c>
      <c r="J2075" s="230" t="s">
        <v>77</v>
      </c>
      <c r="K2075" s="230" t="s">
        <v>26</v>
      </c>
      <c r="L2075" s="230" t="s">
        <v>1458</v>
      </c>
      <c r="M2075" s="230" t="s">
        <v>6107</v>
      </c>
      <c r="N2075" s="230" t="s">
        <v>26</v>
      </c>
      <c r="Q2075" s="230">
        <f>VLOOKUP(M2075,LocID!$B$2:$I$1995,8, FALSE)</f>
        <v>226</v>
      </c>
    </row>
    <row r="2076" spans="1:17" x14ac:dyDescent="0.25">
      <c r="A2076" s="230" t="s">
        <v>7292</v>
      </c>
      <c r="B2076" s="230">
        <v>584</v>
      </c>
      <c r="C2076" s="230" t="s">
        <v>5854</v>
      </c>
      <c r="D2076" s="230">
        <v>2008.08</v>
      </c>
      <c r="E2076" s="230" t="s">
        <v>104</v>
      </c>
      <c r="F2076" s="230" t="s">
        <v>668</v>
      </c>
      <c r="G2076" s="230" t="s">
        <v>665</v>
      </c>
      <c r="H2076" s="230" t="s">
        <v>666</v>
      </c>
      <c r="I2076" s="230" t="s">
        <v>261</v>
      </c>
      <c r="J2076" s="230" t="s">
        <v>123</v>
      </c>
      <c r="K2076" s="230" t="s">
        <v>52</v>
      </c>
      <c r="L2076" s="230" t="s">
        <v>666</v>
      </c>
      <c r="M2076" s="230" t="s">
        <v>5964</v>
      </c>
      <c r="N2076" s="230" t="s">
        <v>52</v>
      </c>
      <c r="Q2076" s="230">
        <f>VLOOKUP(M2076,LocID!$B$2:$I$1995,8, FALSE)</f>
        <v>70</v>
      </c>
    </row>
    <row r="2077" spans="1:17" x14ac:dyDescent="0.25">
      <c r="A2077" s="230" t="s">
        <v>7293</v>
      </c>
      <c r="B2077" s="230">
        <v>585</v>
      </c>
      <c r="C2077" s="230" t="s">
        <v>5854</v>
      </c>
      <c r="D2077" s="230">
        <v>2008.183</v>
      </c>
      <c r="E2077" s="230" t="s">
        <v>104</v>
      </c>
      <c r="F2077" s="230" t="s">
        <v>421</v>
      </c>
      <c r="G2077" s="230" t="s">
        <v>422</v>
      </c>
      <c r="H2077" s="230" t="s">
        <v>423</v>
      </c>
      <c r="I2077" s="230" t="s">
        <v>49</v>
      </c>
      <c r="J2077" s="230" t="s">
        <v>51</v>
      </c>
      <c r="K2077" s="230" t="s">
        <v>26</v>
      </c>
      <c r="L2077" s="230" t="s">
        <v>423</v>
      </c>
      <c r="M2077" s="230" t="s">
        <v>5943</v>
      </c>
      <c r="N2077" s="230" t="s">
        <v>26</v>
      </c>
      <c r="Q2077" s="230">
        <f>VLOOKUP(M2077,LocID!$B$2:$I$1995,8, FALSE)</f>
        <v>48</v>
      </c>
    </row>
    <row r="2078" spans="1:17" x14ac:dyDescent="0.25">
      <c r="A2078" s="230" t="s">
        <v>7294</v>
      </c>
      <c r="B2078" s="230">
        <v>586</v>
      </c>
      <c r="C2078" s="230" t="s">
        <v>5854</v>
      </c>
      <c r="D2078" s="230">
        <v>2008.2280000000001</v>
      </c>
      <c r="E2078" s="230" t="s">
        <v>104</v>
      </c>
      <c r="F2078" s="230" t="s">
        <v>1277</v>
      </c>
      <c r="G2078" s="230" t="s">
        <v>1278</v>
      </c>
      <c r="H2078" s="230" t="s">
        <v>1279</v>
      </c>
      <c r="I2078" s="230" t="s">
        <v>1276</v>
      </c>
      <c r="J2078" s="230" t="s">
        <v>128</v>
      </c>
      <c r="K2078" s="230" t="s">
        <v>52</v>
      </c>
      <c r="L2078" s="230" t="s">
        <v>1279</v>
      </c>
      <c r="M2078" s="230" t="s">
        <v>6070</v>
      </c>
      <c r="N2078" s="230" t="s">
        <v>52</v>
      </c>
      <c r="Q2078" s="230">
        <f>VLOOKUP(M2078,LocID!$B$2:$I$1995,8, FALSE)</f>
        <v>184</v>
      </c>
    </row>
    <row r="2079" spans="1:17" x14ac:dyDescent="0.25">
      <c r="A2079" s="230" t="s">
        <v>7295</v>
      </c>
      <c r="B2079" s="230">
        <v>587</v>
      </c>
      <c r="C2079" s="230" t="s">
        <v>5854</v>
      </c>
      <c r="D2079" s="230">
        <v>2008.181</v>
      </c>
      <c r="E2079" s="230" t="s">
        <v>104</v>
      </c>
      <c r="F2079" s="230" t="s">
        <v>3340</v>
      </c>
      <c r="G2079" s="230" t="s">
        <v>3341</v>
      </c>
      <c r="H2079" s="230" t="s">
        <v>3294</v>
      </c>
      <c r="I2079" s="230" t="s">
        <v>76</v>
      </c>
      <c r="J2079" s="230" t="s">
        <v>77</v>
      </c>
      <c r="K2079" s="230" t="s">
        <v>26</v>
      </c>
      <c r="L2079" s="230" t="s">
        <v>3294</v>
      </c>
      <c r="M2079" s="230" t="s">
        <v>4526</v>
      </c>
      <c r="N2079" s="230" t="s">
        <v>26</v>
      </c>
      <c r="Q2079" s="230">
        <f>VLOOKUP(M2079,LocID!$B$2:$I$1995,8, FALSE)</f>
        <v>489</v>
      </c>
    </row>
    <row r="2080" spans="1:17" x14ac:dyDescent="0.25">
      <c r="A2080" s="230" t="s">
        <v>7296</v>
      </c>
      <c r="B2080" s="230">
        <v>588</v>
      </c>
      <c r="C2080" s="230" t="s">
        <v>5854</v>
      </c>
      <c r="D2080" s="230">
        <v>2008.0889999999999</v>
      </c>
      <c r="E2080" s="230" t="s">
        <v>104</v>
      </c>
      <c r="F2080" s="230" t="s">
        <v>2444</v>
      </c>
      <c r="G2080" s="230" t="s">
        <v>445</v>
      </c>
      <c r="H2080" s="230" t="s">
        <v>2414</v>
      </c>
      <c r="I2080" s="230" t="s">
        <v>76</v>
      </c>
      <c r="J2080" s="230" t="s">
        <v>77</v>
      </c>
      <c r="K2080" s="230" t="s">
        <v>26</v>
      </c>
      <c r="L2080" s="230" t="s">
        <v>2414</v>
      </c>
      <c r="M2080" s="230" t="s">
        <v>4518</v>
      </c>
      <c r="N2080" s="230" t="s">
        <v>26</v>
      </c>
      <c r="Q2080" s="230">
        <f>VLOOKUP(M2080,LocID!$B$2:$I$1995,8, FALSE)</f>
        <v>387</v>
      </c>
    </row>
    <row r="2081" spans="1:17" x14ac:dyDescent="0.25">
      <c r="A2081" s="230" t="s">
        <v>7297</v>
      </c>
      <c r="B2081" s="230">
        <v>589</v>
      </c>
      <c r="C2081" s="230" t="s">
        <v>5854</v>
      </c>
      <c r="D2081" s="230">
        <v>2008.259</v>
      </c>
      <c r="E2081" s="230" t="s">
        <v>104</v>
      </c>
      <c r="F2081" s="230" t="s">
        <v>2756</v>
      </c>
      <c r="G2081" s="230" t="s">
        <v>2757</v>
      </c>
      <c r="H2081" s="230" t="s">
        <v>2758</v>
      </c>
      <c r="I2081" s="230" t="s">
        <v>156</v>
      </c>
      <c r="J2081" s="230" t="s">
        <v>51</v>
      </c>
      <c r="K2081" s="230" t="s">
        <v>26</v>
      </c>
      <c r="L2081" s="230" t="s">
        <v>2758</v>
      </c>
      <c r="M2081" s="230" t="s">
        <v>6281</v>
      </c>
      <c r="N2081" s="230" t="s">
        <v>26</v>
      </c>
      <c r="Q2081" s="230">
        <f>VLOOKUP(M2081,LocID!$B$2:$I$1995,8, FALSE)</f>
        <v>413</v>
      </c>
    </row>
    <row r="2082" spans="1:17" x14ac:dyDescent="0.25">
      <c r="A2082" s="230" t="s">
        <v>6772</v>
      </c>
      <c r="B2082" s="230">
        <v>59</v>
      </c>
      <c r="C2082" s="230" t="s">
        <v>5854</v>
      </c>
      <c r="D2082" s="230">
        <v>2015.0349000000001</v>
      </c>
      <c r="E2082" s="230" t="s">
        <v>309</v>
      </c>
      <c r="F2082" s="230" t="s">
        <v>624</v>
      </c>
      <c r="G2082" s="230" t="s">
        <v>625</v>
      </c>
      <c r="H2082" s="230" t="s">
        <v>533</v>
      </c>
      <c r="I2082" s="230" t="s">
        <v>49</v>
      </c>
      <c r="J2082" s="230" t="s">
        <v>51</v>
      </c>
      <c r="K2082" s="230" t="s">
        <v>23</v>
      </c>
      <c r="L2082" s="230" t="s">
        <v>533</v>
      </c>
      <c r="M2082" s="230" t="s">
        <v>4499</v>
      </c>
      <c r="N2082" s="230" t="s">
        <v>23</v>
      </c>
      <c r="Q2082" s="230">
        <f>VLOOKUP(M2082,LocID!$B$2:$I$1995,8, FALSE)</f>
        <v>65</v>
      </c>
    </row>
    <row r="2083" spans="1:17" x14ac:dyDescent="0.25">
      <c r="A2083" s="230" t="s">
        <v>7298</v>
      </c>
      <c r="B2083" s="230">
        <v>590</v>
      </c>
      <c r="C2083" s="230" t="s">
        <v>5854</v>
      </c>
      <c r="D2083" s="230">
        <v>2008.059</v>
      </c>
      <c r="E2083" s="230" t="s">
        <v>104</v>
      </c>
      <c r="F2083" s="230" t="s">
        <v>2840</v>
      </c>
      <c r="G2083" s="230" t="s">
        <v>2841</v>
      </c>
      <c r="H2083" s="230" t="s">
        <v>2823</v>
      </c>
      <c r="I2083" s="230" t="s">
        <v>122</v>
      </c>
      <c r="J2083" s="230" t="s">
        <v>123</v>
      </c>
      <c r="K2083" s="230" t="s">
        <v>52</v>
      </c>
      <c r="L2083" s="230" t="s">
        <v>2823</v>
      </c>
      <c r="M2083" s="230" t="s">
        <v>6295</v>
      </c>
      <c r="N2083" s="230" t="s">
        <v>52</v>
      </c>
      <c r="Q2083" s="230">
        <f>VLOOKUP(M2083,LocID!$B$2:$I$1995,8, FALSE)</f>
        <v>427</v>
      </c>
    </row>
    <row r="2084" spans="1:17" x14ac:dyDescent="0.25">
      <c r="A2084" s="230" t="s">
        <v>7299</v>
      </c>
      <c r="B2084" s="230">
        <v>591</v>
      </c>
      <c r="C2084" s="230" t="s">
        <v>5854</v>
      </c>
      <c r="D2084" s="230">
        <v>2008.068</v>
      </c>
      <c r="E2084" s="230" t="s">
        <v>104</v>
      </c>
      <c r="F2084" s="230" t="s">
        <v>2280</v>
      </c>
      <c r="G2084" s="230" t="s">
        <v>2281</v>
      </c>
      <c r="H2084" s="230" t="s">
        <v>2273</v>
      </c>
      <c r="I2084" s="230" t="s">
        <v>107</v>
      </c>
      <c r="J2084" s="230" t="s">
        <v>51</v>
      </c>
      <c r="K2084" s="230" t="s">
        <v>23</v>
      </c>
      <c r="L2084" s="230" t="s">
        <v>2273</v>
      </c>
      <c r="M2084" s="230" t="s">
        <v>4516</v>
      </c>
      <c r="N2084" s="230" t="s">
        <v>23</v>
      </c>
      <c r="Q2084" s="230">
        <f>VLOOKUP(M2084,LocID!$B$2:$I$1995,8, FALSE)</f>
        <v>370</v>
      </c>
    </row>
    <row r="2085" spans="1:17" x14ac:dyDescent="0.25">
      <c r="A2085" s="230" t="s">
        <v>7300</v>
      </c>
      <c r="B2085" s="230">
        <v>593</v>
      </c>
      <c r="C2085" s="230" t="s">
        <v>5854</v>
      </c>
      <c r="D2085" s="230">
        <v>2008.117</v>
      </c>
      <c r="E2085" s="230" t="s">
        <v>104</v>
      </c>
      <c r="F2085" s="230" t="s">
        <v>1773</v>
      </c>
      <c r="G2085" s="230" t="s">
        <v>1774</v>
      </c>
      <c r="H2085" s="230" t="s">
        <v>1775</v>
      </c>
      <c r="I2085" s="230" t="s">
        <v>76</v>
      </c>
      <c r="J2085" s="230" t="s">
        <v>77</v>
      </c>
      <c r="K2085" s="230" t="s">
        <v>52</v>
      </c>
      <c r="L2085" s="230" t="s">
        <v>1775</v>
      </c>
      <c r="M2085" s="230" t="s">
        <v>6168</v>
      </c>
      <c r="N2085" s="230" t="s">
        <v>52</v>
      </c>
      <c r="Q2085" s="230">
        <f>VLOOKUP(M2085,LocID!$B$2:$I$1995,8, FALSE)</f>
        <v>291</v>
      </c>
    </row>
    <row r="2086" spans="1:17" x14ac:dyDescent="0.25">
      <c r="A2086" s="230" t="s">
        <v>7301</v>
      </c>
      <c r="B2086" s="230">
        <v>594</v>
      </c>
      <c r="C2086" s="230" t="s">
        <v>5854</v>
      </c>
      <c r="D2086" s="230">
        <v>2008.1579999999999</v>
      </c>
      <c r="E2086" s="230" t="s">
        <v>104</v>
      </c>
      <c r="F2086" s="230" t="s">
        <v>3943</v>
      </c>
      <c r="G2086" s="230" t="s">
        <v>1103</v>
      </c>
      <c r="H2086" s="230" t="s">
        <v>3944</v>
      </c>
      <c r="I2086" s="230" t="s">
        <v>660</v>
      </c>
      <c r="J2086" s="230" t="s">
        <v>245</v>
      </c>
      <c r="K2086" s="230" t="s">
        <v>52</v>
      </c>
      <c r="L2086" s="230" t="s">
        <v>3944</v>
      </c>
      <c r="M2086" s="230" t="s">
        <v>6378</v>
      </c>
      <c r="N2086" s="230" t="s">
        <v>52</v>
      </c>
      <c r="Q2086" s="230">
        <f>VLOOKUP(M2086,LocID!$B$2:$I$1995,8, FALSE)</f>
        <v>529</v>
      </c>
    </row>
    <row r="2087" spans="1:17" x14ac:dyDescent="0.25">
      <c r="A2087" s="230" t="s">
        <v>7302</v>
      </c>
      <c r="B2087" s="230">
        <v>595</v>
      </c>
      <c r="C2087" s="230" t="s">
        <v>5854</v>
      </c>
      <c r="D2087" s="230">
        <v>2008.3019999999999</v>
      </c>
      <c r="E2087" s="230" t="s">
        <v>29</v>
      </c>
      <c r="F2087" s="230" t="s">
        <v>30</v>
      </c>
      <c r="G2087" s="230" t="s">
        <v>31</v>
      </c>
      <c r="H2087" s="230" t="s">
        <v>19</v>
      </c>
      <c r="I2087" s="230" t="s">
        <v>20</v>
      </c>
      <c r="J2087" s="230" t="s">
        <v>22</v>
      </c>
      <c r="K2087" s="230" t="s">
        <v>23</v>
      </c>
      <c r="L2087" s="230" t="s">
        <v>19</v>
      </c>
      <c r="M2087" s="230" t="s">
        <v>5900</v>
      </c>
      <c r="N2087" s="230" t="s">
        <v>23</v>
      </c>
      <c r="Q2087" s="230">
        <f>VLOOKUP(M2087,LocID!$B$2:$I$1995,8, FALSE)</f>
        <v>1</v>
      </c>
    </row>
    <row r="2088" spans="1:17" x14ac:dyDescent="0.25">
      <c r="A2088" s="230" t="s">
        <v>7303</v>
      </c>
      <c r="B2088" s="230">
        <v>596</v>
      </c>
      <c r="C2088" s="230" t="s">
        <v>5854</v>
      </c>
      <c r="D2088" s="230">
        <v>2008.3030000000001</v>
      </c>
      <c r="E2088" s="230" t="s">
        <v>29</v>
      </c>
      <c r="F2088" s="230" t="s">
        <v>32</v>
      </c>
      <c r="G2088" s="230" t="s">
        <v>31</v>
      </c>
      <c r="H2088" s="230" t="s">
        <v>19</v>
      </c>
      <c r="I2088" s="230" t="s">
        <v>20</v>
      </c>
      <c r="J2088" s="230" t="s">
        <v>22</v>
      </c>
      <c r="K2088" s="230" t="s">
        <v>23</v>
      </c>
      <c r="L2088" s="230" t="s">
        <v>19</v>
      </c>
      <c r="M2088" s="230" t="s">
        <v>5900</v>
      </c>
      <c r="N2088" s="230" t="s">
        <v>23</v>
      </c>
      <c r="Q2088" s="230">
        <f>VLOOKUP(M2088,LocID!$B$2:$I$1995,8, FALSE)</f>
        <v>1</v>
      </c>
    </row>
    <row r="2089" spans="1:17" x14ac:dyDescent="0.25">
      <c r="A2089" s="230" t="s">
        <v>7304</v>
      </c>
      <c r="B2089" s="230">
        <v>597</v>
      </c>
      <c r="C2089" s="230" t="s">
        <v>5854</v>
      </c>
      <c r="D2089" s="230">
        <v>2008.0630000000001</v>
      </c>
      <c r="E2089" s="230" t="s">
        <v>29</v>
      </c>
      <c r="F2089" s="230" t="s">
        <v>2445</v>
      </c>
      <c r="G2089" s="230" t="s">
        <v>2419</v>
      </c>
      <c r="H2089" s="230" t="s">
        <v>2414</v>
      </c>
      <c r="I2089" s="230" t="s">
        <v>76</v>
      </c>
      <c r="J2089" s="230" t="s">
        <v>77</v>
      </c>
      <c r="K2089" s="230" t="s">
        <v>52</v>
      </c>
      <c r="L2089" s="230" t="s">
        <v>2414</v>
      </c>
      <c r="M2089" s="230" t="s">
        <v>4518</v>
      </c>
      <c r="N2089" s="230" t="s">
        <v>52</v>
      </c>
      <c r="Q2089" s="230">
        <f>VLOOKUP(M2089,LocID!$B$2:$I$1995,8, FALSE)</f>
        <v>387</v>
      </c>
    </row>
    <row r="2090" spans="1:17" x14ac:dyDescent="0.25">
      <c r="A2090" s="230" t="s">
        <v>7305</v>
      </c>
      <c r="B2090" s="230">
        <v>598</v>
      </c>
      <c r="C2090" s="230" t="s">
        <v>5854</v>
      </c>
      <c r="D2090" s="230">
        <v>2008.105</v>
      </c>
      <c r="E2090" s="230" t="s">
        <v>29</v>
      </c>
      <c r="F2090" s="230" t="s">
        <v>1524</v>
      </c>
      <c r="G2090" s="230" t="s">
        <v>1525</v>
      </c>
      <c r="H2090" s="230" t="s">
        <v>1526</v>
      </c>
      <c r="I2090" s="230" t="s">
        <v>219</v>
      </c>
      <c r="J2090" s="230" t="s">
        <v>220</v>
      </c>
      <c r="K2090" s="230" t="s">
        <v>72</v>
      </c>
      <c r="L2090" s="230" t="s">
        <v>1526</v>
      </c>
      <c r="M2090" s="230" t="s">
        <v>4509</v>
      </c>
      <c r="N2090" s="230" t="s">
        <v>3934</v>
      </c>
      <c r="O2090" s="230">
        <v>2</v>
      </c>
      <c r="Q2090" s="230">
        <f>VLOOKUP(M2090,LocID!$B$2:$I$1995,8, FALSE)</f>
        <v>236</v>
      </c>
    </row>
    <row r="2091" spans="1:17" x14ac:dyDescent="0.25">
      <c r="A2091" s="230" t="s">
        <v>7305</v>
      </c>
      <c r="B2091" s="230">
        <v>598</v>
      </c>
      <c r="C2091" s="230" t="s">
        <v>5854</v>
      </c>
      <c r="D2091" s="230">
        <v>2008.105</v>
      </c>
      <c r="E2091" s="230" t="s">
        <v>29</v>
      </c>
      <c r="F2091" s="230" t="s">
        <v>1524</v>
      </c>
      <c r="G2091" s="230" t="s">
        <v>1525</v>
      </c>
      <c r="H2091" s="230" t="s">
        <v>1526</v>
      </c>
      <c r="I2091" s="230" t="s">
        <v>219</v>
      </c>
      <c r="J2091" s="230" t="s">
        <v>220</v>
      </c>
      <c r="K2091" s="230" t="s">
        <v>72</v>
      </c>
      <c r="L2091" s="230" t="s">
        <v>1526</v>
      </c>
      <c r="M2091" s="230" t="s">
        <v>4509</v>
      </c>
      <c r="N2091" s="230" t="s">
        <v>23</v>
      </c>
      <c r="O2091" s="230">
        <v>1</v>
      </c>
      <c r="Q2091" s="230">
        <f>VLOOKUP(M2091,LocID!$B$2:$I$1995,8, FALSE)</f>
        <v>236</v>
      </c>
    </row>
    <row r="2092" spans="1:17" x14ac:dyDescent="0.25">
      <c r="A2092" s="230" t="s">
        <v>7306</v>
      </c>
      <c r="B2092" s="230">
        <v>599</v>
      </c>
      <c r="C2092" s="230" t="s">
        <v>5854</v>
      </c>
      <c r="D2092" s="230">
        <v>2008.2660000000001</v>
      </c>
      <c r="E2092" s="230" t="s">
        <v>29</v>
      </c>
      <c r="F2092" s="230" t="s">
        <v>3129</v>
      </c>
      <c r="G2092" s="230" t="s">
        <v>3126</v>
      </c>
      <c r="H2092" s="230" t="s">
        <v>3123</v>
      </c>
      <c r="I2092" s="230" t="s">
        <v>76</v>
      </c>
      <c r="J2092" s="230" t="s">
        <v>77</v>
      </c>
      <c r="K2092" s="230" t="s">
        <v>52</v>
      </c>
      <c r="L2092" s="230" t="s">
        <v>3123</v>
      </c>
      <c r="M2092" s="230" t="s">
        <v>4524</v>
      </c>
      <c r="N2092" s="230" t="s">
        <v>52</v>
      </c>
      <c r="Q2092" s="230">
        <f>VLOOKUP(M2092,LocID!$B$2:$I$1995,8, FALSE)</f>
        <v>473</v>
      </c>
    </row>
    <row r="2093" spans="1:17" x14ac:dyDescent="0.25">
      <c r="A2093" s="230" t="s">
        <v>6719</v>
      </c>
      <c r="B2093" s="230">
        <v>6</v>
      </c>
      <c r="C2093" s="230" t="s">
        <v>5854</v>
      </c>
      <c r="D2093" s="230">
        <v>2015.01</v>
      </c>
      <c r="E2093" s="230" t="s">
        <v>253</v>
      </c>
      <c r="F2093" s="230" t="s">
        <v>616</v>
      </c>
      <c r="G2093" s="230" t="s">
        <v>550</v>
      </c>
      <c r="H2093" s="230" t="s">
        <v>533</v>
      </c>
      <c r="I2093" s="230" t="s">
        <v>49</v>
      </c>
      <c r="J2093" s="230" t="s">
        <v>51</v>
      </c>
      <c r="K2093" s="230" t="s">
        <v>23</v>
      </c>
      <c r="L2093" s="230" t="s">
        <v>533</v>
      </c>
      <c r="M2093" s="230" t="s">
        <v>4499</v>
      </c>
      <c r="N2093" s="230" t="s">
        <v>23</v>
      </c>
      <c r="Q2093" s="230">
        <f>VLOOKUP(M2093,LocID!$B$2:$I$1995,8, FALSE)</f>
        <v>65</v>
      </c>
    </row>
    <row r="2094" spans="1:17" x14ac:dyDescent="0.25">
      <c r="A2094" s="230" t="s">
        <v>6773</v>
      </c>
      <c r="B2094" s="230">
        <v>60</v>
      </c>
      <c r="C2094" s="230" t="s">
        <v>5854</v>
      </c>
      <c r="D2094" s="230">
        <v>2015.0073</v>
      </c>
      <c r="E2094" s="230" t="s">
        <v>309</v>
      </c>
      <c r="F2094" s="230" t="s">
        <v>626</v>
      </c>
      <c r="G2094" s="230" t="s">
        <v>558</v>
      </c>
      <c r="H2094" s="230" t="s">
        <v>533</v>
      </c>
      <c r="I2094" s="230" t="s">
        <v>49</v>
      </c>
      <c r="J2094" s="230" t="s">
        <v>51</v>
      </c>
      <c r="K2094" s="230" t="s">
        <v>52</v>
      </c>
      <c r="L2094" s="230" t="s">
        <v>533</v>
      </c>
      <c r="M2094" s="230" t="s">
        <v>4499</v>
      </c>
      <c r="N2094" s="230" t="s">
        <v>52</v>
      </c>
      <c r="Q2094" s="230">
        <f>VLOOKUP(M2094,LocID!$B$2:$I$1995,8, FALSE)</f>
        <v>65</v>
      </c>
    </row>
    <row r="2095" spans="1:17" x14ac:dyDescent="0.25">
      <c r="A2095" s="230" t="s">
        <v>7307</v>
      </c>
      <c r="B2095" s="230">
        <v>600</v>
      </c>
      <c r="C2095" s="230" t="s">
        <v>5854</v>
      </c>
      <c r="D2095" s="230">
        <v>2008.107</v>
      </c>
      <c r="E2095" s="230" t="s">
        <v>29</v>
      </c>
      <c r="F2095" s="230" t="s">
        <v>4256</v>
      </c>
      <c r="G2095" s="230" t="s">
        <v>4238</v>
      </c>
      <c r="H2095" s="230" t="s">
        <v>2997</v>
      </c>
      <c r="I2095" s="230" t="s">
        <v>2996</v>
      </c>
      <c r="J2095" s="230" t="s">
        <v>51</v>
      </c>
      <c r="K2095" s="230" t="s">
        <v>26</v>
      </c>
      <c r="L2095" s="230" t="s">
        <v>2997</v>
      </c>
      <c r="M2095" s="230" t="s">
        <v>4536</v>
      </c>
      <c r="N2095" s="230" t="s">
        <v>26</v>
      </c>
      <c r="Q2095" s="230">
        <f>VLOOKUP(M2095,LocID!$B$2:$I$1995,8, FALSE)</f>
        <v>447</v>
      </c>
    </row>
    <row r="2096" spans="1:17" x14ac:dyDescent="0.25">
      <c r="A2096" s="230" t="s">
        <v>7308</v>
      </c>
      <c r="B2096" s="230">
        <v>601</v>
      </c>
      <c r="C2096" s="230" t="s">
        <v>5854</v>
      </c>
      <c r="D2096" s="230">
        <v>2008.3579999999999</v>
      </c>
      <c r="E2096" s="230" t="s">
        <v>29</v>
      </c>
      <c r="F2096" s="230" t="s">
        <v>449</v>
      </c>
      <c r="G2096" s="230" t="s">
        <v>450</v>
      </c>
      <c r="H2096" s="230" t="s">
        <v>446</v>
      </c>
      <c r="I2096" s="230" t="s">
        <v>76</v>
      </c>
      <c r="J2096" s="230" t="s">
        <v>77</v>
      </c>
      <c r="K2096" s="230" t="s">
        <v>52</v>
      </c>
      <c r="L2096" s="230" t="s">
        <v>446</v>
      </c>
      <c r="M2096" s="230" t="s">
        <v>5947</v>
      </c>
      <c r="N2096" s="230" t="s">
        <v>52</v>
      </c>
      <c r="Q2096" s="230">
        <f>VLOOKUP(M2096,LocID!$B$2:$I$1995,8, FALSE)</f>
        <v>52</v>
      </c>
    </row>
    <row r="2097" spans="1:17" x14ac:dyDescent="0.25">
      <c r="A2097" s="230" t="s">
        <v>7309</v>
      </c>
      <c r="B2097" s="230">
        <v>602</v>
      </c>
      <c r="C2097" s="230" t="s">
        <v>5854</v>
      </c>
      <c r="D2097" s="230">
        <v>2008.2670000000001</v>
      </c>
      <c r="E2097" s="230" t="s">
        <v>29</v>
      </c>
      <c r="F2097" s="230" t="s">
        <v>451</v>
      </c>
      <c r="G2097" s="230" t="s">
        <v>450</v>
      </c>
      <c r="H2097" s="230" t="s">
        <v>446</v>
      </c>
      <c r="I2097" s="230" t="s">
        <v>76</v>
      </c>
      <c r="J2097" s="230" t="s">
        <v>77</v>
      </c>
      <c r="K2097" s="230" t="s">
        <v>26</v>
      </c>
      <c r="L2097" s="230" t="s">
        <v>446</v>
      </c>
      <c r="M2097" s="230" t="s">
        <v>5947</v>
      </c>
      <c r="N2097" s="230" t="s">
        <v>26</v>
      </c>
      <c r="Q2097" s="230">
        <f>VLOOKUP(M2097,LocID!$B$2:$I$1995,8, FALSE)</f>
        <v>52</v>
      </c>
    </row>
    <row r="2098" spans="1:17" x14ac:dyDescent="0.25">
      <c r="A2098" s="230" t="s">
        <v>7310</v>
      </c>
      <c r="B2098" s="230">
        <v>603</v>
      </c>
      <c r="C2098" s="230" t="s">
        <v>5854</v>
      </c>
      <c r="D2098" s="230">
        <v>2008.242</v>
      </c>
      <c r="E2098" s="230" t="s">
        <v>29</v>
      </c>
      <c r="F2098" s="230" t="s">
        <v>720</v>
      </c>
      <c r="G2098" s="230" t="s">
        <v>721</v>
      </c>
      <c r="H2098" s="230" t="s">
        <v>722</v>
      </c>
      <c r="I2098" s="230" t="s">
        <v>76</v>
      </c>
      <c r="J2098" s="230" t="s">
        <v>77</v>
      </c>
      <c r="K2098" s="230" t="s">
        <v>26</v>
      </c>
      <c r="L2098" s="230" t="s">
        <v>722</v>
      </c>
      <c r="M2098" s="230" t="s">
        <v>5974</v>
      </c>
      <c r="N2098" s="230" t="s">
        <v>26</v>
      </c>
      <c r="Q2098" s="230">
        <f>VLOOKUP(M2098,LocID!$B$2:$I$1995,8, FALSE)</f>
        <v>81</v>
      </c>
    </row>
    <row r="2099" spans="1:17" x14ac:dyDescent="0.25">
      <c r="A2099" s="230" t="s">
        <v>7311</v>
      </c>
      <c r="B2099" s="230">
        <v>604</v>
      </c>
      <c r="C2099" s="230" t="s">
        <v>5854</v>
      </c>
      <c r="D2099" s="230">
        <v>2008.14</v>
      </c>
      <c r="E2099" s="230" t="s">
        <v>29</v>
      </c>
      <c r="F2099" s="230" t="s">
        <v>1134</v>
      </c>
      <c r="G2099" s="230" t="s">
        <v>1135</v>
      </c>
      <c r="H2099" s="230" t="s">
        <v>1136</v>
      </c>
      <c r="I2099" s="230" t="s">
        <v>76</v>
      </c>
      <c r="J2099" s="230" t="s">
        <v>77</v>
      </c>
      <c r="K2099" s="230" t="s">
        <v>52</v>
      </c>
      <c r="L2099" s="230" t="s">
        <v>1136</v>
      </c>
      <c r="M2099" s="230" t="s">
        <v>6043</v>
      </c>
      <c r="N2099" s="230" t="s">
        <v>52</v>
      </c>
      <c r="Q2099" s="230">
        <f>VLOOKUP(M2099,LocID!$B$2:$I$1995,8, FALSE)</f>
        <v>152</v>
      </c>
    </row>
    <row r="2100" spans="1:17" x14ac:dyDescent="0.25">
      <c r="A2100" s="230" t="s">
        <v>7312</v>
      </c>
      <c r="B2100" s="230">
        <v>605</v>
      </c>
      <c r="C2100" s="230" t="s">
        <v>5854</v>
      </c>
      <c r="D2100" s="230">
        <v>2008.1030000000001</v>
      </c>
      <c r="E2100" s="230" t="s">
        <v>29</v>
      </c>
      <c r="F2100" s="230" t="s">
        <v>2282</v>
      </c>
      <c r="G2100" s="230" t="s">
        <v>2283</v>
      </c>
      <c r="H2100" s="230" t="s">
        <v>2273</v>
      </c>
      <c r="I2100" s="230" t="s">
        <v>107</v>
      </c>
      <c r="J2100" s="230" t="s">
        <v>51</v>
      </c>
      <c r="K2100" s="230" t="s">
        <v>23</v>
      </c>
      <c r="L2100" s="230" t="s">
        <v>2273</v>
      </c>
      <c r="M2100" s="230" t="s">
        <v>4516</v>
      </c>
      <c r="N2100" s="230" t="s">
        <v>23</v>
      </c>
      <c r="Q2100" s="230">
        <f>VLOOKUP(M2100,LocID!$B$2:$I$1995,8, FALSE)</f>
        <v>370</v>
      </c>
    </row>
    <row r="2101" spans="1:17" x14ac:dyDescent="0.25">
      <c r="A2101" s="230" t="s">
        <v>7313</v>
      </c>
      <c r="B2101" s="230">
        <v>606</v>
      </c>
      <c r="C2101" s="230" t="s">
        <v>5854</v>
      </c>
      <c r="D2101" s="230">
        <v>2008.269</v>
      </c>
      <c r="E2101" s="230" t="s">
        <v>29</v>
      </c>
      <c r="F2101" s="230" t="s">
        <v>1839</v>
      </c>
      <c r="G2101" s="230" t="s">
        <v>1840</v>
      </c>
      <c r="H2101" s="230" t="s">
        <v>1832</v>
      </c>
      <c r="I2101" s="230" t="s">
        <v>76</v>
      </c>
      <c r="J2101" s="230" t="s">
        <v>77</v>
      </c>
      <c r="K2101" s="230" t="s">
        <v>23</v>
      </c>
      <c r="L2101" s="230" t="s">
        <v>1832</v>
      </c>
      <c r="M2101" s="230" t="s">
        <v>4512</v>
      </c>
      <c r="N2101" s="230" t="s">
        <v>23</v>
      </c>
      <c r="Q2101" s="230">
        <f>VLOOKUP(M2101,LocID!$B$2:$I$1995,8, FALSE)</f>
        <v>300</v>
      </c>
    </row>
    <row r="2102" spans="1:17" x14ac:dyDescent="0.25">
      <c r="A2102" s="230" t="s">
        <v>7314</v>
      </c>
      <c r="B2102" s="230">
        <v>607</v>
      </c>
      <c r="C2102" s="230" t="s">
        <v>5854</v>
      </c>
      <c r="D2102" s="230">
        <v>2008.144</v>
      </c>
      <c r="E2102" s="230" t="s">
        <v>29</v>
      </c>
      <c r="F2102" s="230" t="s">
        <v>33</v>
      </c>
      <c r="G2102" s="230" t="s">
        <v>34</v>
      </c>
      <c r="H2102" s="230" t="s">
        <v>19</v>
      </c>
      <c r="I2102" s="230" t="s">
        <v>20</v>
      </c>
      <c r="J2102" s="230" t="s">
        <v>22</v>
      </c>
      <c r="K2102" s="230" t="s">
        <v>23</v>
      </c>
      <c r="L2102" s="230" t="s">
        <v>19</v>
      </c>
      <c r="M2102" s="230" t="s">
        <v>5900</v>
      </c>
      <c r="N2102" s="230" t="s">
        <v>23</v>
      </c>
      <c r="Q2102" s="230">
        <f>VLOOKUP(M2102,LocID!$B$2:$I$1995,8, FALSE)</f>
        <v>1</v>
      </c>
    </row>
    <row r="2103" spans="1:17" x14ac:dyDescent="0.25">
      <c r="A2103" s="230" t="s">
        <v>7315</v>
      </c>
      <c r="B2103" s="230">
        <v>609</v>
      </c>
      <c r="C2103" s="230" t="s">
        <v>5854</v>
      </c>
      <c r="D2103" s="230">
        <v>2008.2819999999999</v>
      </c>
      <c r="E2103" s="230" t="s">
        <v>29</v>
      </c>
      <c r="F2103" s="230" t="s">
        <v>693</v>
      </c>
      <c r="G2103" s="230" t="s">
        <v>694</v>
      </c>
      <c r="H2103" s="230" t="s">
        <v>695</v>
      </c>
      <c r="I2103" s="230" t="s">
        <v>107</v>
      </c>
      <c r="J2103" s="230" t="s">
        <v>51</v>
      </c>
      <c r="K2103" s="230" t="s">
        <v>23</v>
      </c>
      <c r="L2103" s="230" t="s">
        <v>695</v>
      </c>
      <c r="M2103" s="230" t="s">
        <v>5972</v>
      </c>
      <c r="N2103" s="230" t="s">
        <v>23</v>
      </c>
      <c r="Q2103" s="230">
        <f>VLOOKUP(M2103,LocID!$B$2:$I$1995,8, FALSE)</f>
        <v>78</v>
      </c>
    </row>
    <row r="2104" spans="1:17" x14ac:dyDescent="0.25">
      <c r="A2104" s="230" t="s">
        <v>6774</v>
      </c>
      <c r="B2104" s="230">
        <v>61</v>
      </c>
      <c r="C2104" s="230" t="s">
        <v>5854</v>
      </c>
      <c r="D2104" s="230">
        <v>2015.0305000000001</v>
      </c>
      <c r="E2104" s="230" t="s">
        <v>309</v>
      </c>
      <c r="F2104" s="230" t="s">
        <v>627</v>
      </c>
      <c r="G2104" s="230" t="s">
        <v>566</v>
      </c>
      <c r="H2104" s="230" t="s">
        <v>533</v>
      </c>
      <c r="I2104" s="230" t="s">
        <v>49</v>
      </c>
      <c r="J2104" s="230" t="s">
        <v>51</v>
      </c>
      <c r="K2104" s="230" t="s">
        <v>52</v>
      </c>
      <c r="L2104" s="230" t="s">
        <v>533</v>
      </c>
      <c r="M2104" s="230" t="s">
        <v>4499</v>
      </c>
      <c r="N2104" s="230" t="s">
        <v>52</v>
      </c>
      <c r="Q2104" s="230">
        <f>VLOOKUP(M2104,LocID!$B$2:$I$1995,8, FALSE)</f>
        <v>65</v>
      </c>
    </row>
    <row r="2105" spans="1:17" x14ac:dyDescent="0.25">
      <c r="A2105" s="230" t="s">
        <v>7316</v>
      </c>
      <c r="B2105" s="230">
        <v>610</v>
      </c>
      <c r="C2105" s="230" t="s">
        <v>5854</v>
      </c>
      <c r="D2105" s="230">
        <v>2008.317</v>
      </c>
      <c r="E2105" s="230" t="s">
        <v>29</v>
      </c>
      <c r="F2105" s="230" t="s">
        <v>2446</v>
      </c>
      <c r="G2105" s="230" t="s">
        <v>2447</v>
      </c>
      <c r="H2105" s="230" t="s">
        <v>2414</v>
      </c>
      <c r="I2105" s="230" t="s">
        <v>76</v>
      </c>
      <c r="J2105" s="230" t="s">
        <v>77</v>
      </c>
      <c r="K2105" s="230" t="s">
        <v>98</v>
      </c>
      <c r="L2105" s="230" t="s">
        <v>2414</v>
      </c>
      <c r="M2105" s="230" t="s">
        <v>4518</v>
      </c>
      <c r="N2105" s="230" t="s">
        <v>98</v>
      </c>
      <c r="Q2105" s="230">
        <f>VLOOKUP(M2105,LocID!$B$2:$I$1995,8, FALSE)</f>
        <v>387</v>
      </c>
    </row>
    <row r="2106" spans="1:17" x14ac:dyDescent="0.25">
      <c r="A2106" s="230" t="s">
        <v>7317</v>
      </c>
      <c r="B2106" s="230">
        <v>611</v>
      </c>
      <c r="C2106" s="230" t="s">
        <v>5854</v>
      </c>
      <c r="D2106" s="230">
        <v>2008.296</v>
      </c>
      <c r="E2106" s="230" t="s">
        <v>29</v>
      </c>
      <c r="F2106" s="230" t="s">
        <v>365</v>
      </c>
      <c r="G2106" s="230" t="s">
        <v>366</v>
      </c>
      <c r="H2106" s="230" t="s">
        <v>364</v>
      </c>
      <c r="I2106" s="230" t="s">
        <v>192</v>
      </c>
      <c r="J2106" s="230" t="s">
        <v>51</v>
      </c>
      <c r="K2106" s="230" t="s">
        <v>26</v>
      </c>
      <c r="L2106" s="230" t="s">
        <v>364</v>
      </c>
      <c r="M2106" s="230" t="s">
        <v>5936</v>
      </c>
      <c r="N2106" s="230" t="s">
        <v>26</v>
      </c>
      <c r="Q2106" s="230">
        <f>VLOOKUP(M2106,LocID!$B$2:$I$1995,8, FALSE)</f>
        <v>40</v>
      </c>
    </row>
    <row r="2107" spans="1:17" x14ac:dyDescent="0.25">
      <c r="A2107" s="230" t="s">
        <v>7318</v>
      </c>
      <c r="B2107" s="230">
        <v>612</v>
      </c>
      <c r="C2107" s="230" t="s">
        <v>5854</v>
      </c>
      <c r="D2107" s="230">
        <v>2008.3409999999999</v>
      </c>
      <c r="E2107" s="230" t="s">
        <v>29</v>
      </c>
      <c r="F2107" s="230" t="s">
        <v>713</v>
      </c>
      <c r="G2107" s="230" t="s">
        <v>714</v>
      </c>
      <c r="H2107" s="230" t="s">
        <v>715</v>
      </c>
      <c r="I2107" s="230" t="s">
        <v>107</v>
      </c>
      <c r="J2107" s="230" t="s">
        <v>51</v>
      </c>
      <c r="K2107" s="230" t="s">
        <v>23</v>
      </c>
      <c r="L2107" s="230" t="s">
        <v>715</v>
      </c>
      <c r="M2107" s="230" t="s">
        <v>5973</v>
      </c>
      <c r="N2107" s="230" t="s">
        <v>23</v>
      </c>
      <c r="Q2107" s="230">
        <f>VLOOKUP(M2107,LocID!$B$2:$I$1995,8, FALSE)</f>
        <v>80</v>
      </c>
    </row>
    <row r="2108" spans="1:17" x14ac:dyDescent="0.25">
      <c r="A2108" s="230" t="s">
        <v>7319</v>
      </c>
      <c r="B2108" s="230">
        <v>613</v>
      </c>
      <c r="C2108" s="230" t="s">
        <v>5854</v>
      </c>
      <c r="D2108" s="230">
        <v>2008.329</v>
      </c>
      <c r="E2108" s="230" t="s">
        <v>29</v>
      </c>
      <c r="F2108" s="230" t="s">
        <v>1310</v>
      </c>
      <c r="G2108" s="230" t="s">
        <v>1308</v>
      </c>
      <c r="H2108" s="230" t="s">
        <v>1309</v>
      </c>
      <c r="I2108" s="230" t="s">
        <v>144</v>
      </c>
      <c r="J2108" s="230" t="s">
        <v>51</v>
      </c>
      <c r="K2108" s="230" t="s">
        <v>52</v>
      </c>
      <c r="L2108" s="230" t="s">
        <v>1309</v>
      </c>
      <c r="M2108" s="230" t="s">
        <v>6077</v>
      </c>
      <c r="N2108" s="230" t="s">
        <v>52</v>
      </c>
      <c r="Q2108" s="230">
        <f>VLOOKUP(M2108,LocID!$B$2:$I$1995,8, FALSE)</f>
        <v>191</v>
      </c>
    </row>
    <row r="2109" spans="1:17" x14ac:dyDescent="0.25">
      <c r="A2109" s="230" t="s">
        <v>7320</v>
      </c>
      <c r="B2109" s="230">
        <v>614</v>
      </c>
      <c r="C2109" s="230" t="s">
        <v>5854</v>
      </c>
      <c r="D2109" s="230">
        <v>2008.278</v>
      </c>
      <c r="E2109" s="230" t="s">
        <v>29</v>
      </c>
      <c r="F2109" s="230" t="s">
        <v>3342</v>
      </c>
      <c r="G2109" s="230" t="s">
        <v>3322</v>
      </c>
      <c r="H2109" s="230" t="s">
        <v>3294</v>
      </c>
      <c r="I2109" s="230" t="s">
        <v>76</v>
      </c>
      <c r="J2109" s="230" t="s">
        <v>77</v>
      </c>
      <c r="K2109" s="230" t="s">
        <v>26</v>
      </c>
      <c r="L2109" s="230" t="s">
        <v>3294</v>
      </c>
      <c r="M2109" s="230" t="s">
        <v>4526</v>
      </c>
      <c r="N2109" s="230" t="s">
        <v>26</v>
      </c>
      <c r="Q2109" s="230">
        <f>VLOOKUP(M2109,LocID!$B$2:$I$1995,8, FALSE)</f>
        <v>489</v>
      </c>
    </row>
    <row r="2110" spans="1:17" x14ac:dyDescent="0.25">
      <c r="A2110" s="230" t="s">
        <v>7321</v>
      </c>
      <c r="B2110" s="230">
        <v>615</v>
      </c>
      <c r="C2110" s="230" t="s">
        <v>5854</v>
      </c>
      <c r="D2110" s="230">
        <v>2008.123</v>
      </c>
      <c r="E2110" s="230" t="s">
        <v>29</v>
      </c>
      <c r="F2110" s="230" t="s">
        <v>3031</v>
      </c>
      <c r="G2110" s="230" t="s">
        <v>3032</v>
      </c>
      <c r="H2110" s="230" t="s">
        <v>3022</v>
      </c>
      <c r="I2110" s="230" t="s">
        <v>144</v>
      </c>
      <c r="J2110" s="230" t="s">
        <v>51</v>
      </c>
      <c r="K2110" s="230" t="s">
        <v>23</v>
      </c>
      <c r="L2110" s="230" t="s">
        <v>3022</v>
      </c>
      <c r="M2110" s="230" t="s">
        <v>6317</v>
      </c>
      <c r="N2110" s="230" t="s">
        <v>23</v>
      </c>
      <c r="Q2110" s="230">
        <f>VLOOKUP(M2110,LocID!$B$2:$I$1995,8, FALSE)</f>
        <v>452</v>
      </c>
    </row>
    <row r="2111" spans="1:17" x14ac:dyDescent="0.25">
      <c r="A2111" s="230" t="s">
        <v>7322</v>
      </c>
      <c r="B2111" s="230">
        <v>616</v>
      </c>
      <c r="C2111" s="230" t="s">
        <v>5854</v>
      </c>
      <c r="D2111" s="230">
        <v>2008.2460000000001</v>
      </c>
      <c r="E2111" s="230" t="s">
        <v>29</v>
      </c>
      <c r="F2111" s="230" t="s">
        <v>3343</v>
      </c>
      <c r="G2111" s="230" t="s">
        <v>3344</v>
      </c>
      <c r="H2111" s="230" t="s">
        <v>3294</v>
      </c>
      <c r="I2111" s="230" t="s">
        <v>76</v>
      </c>
      <c r="J2111" s="230" t="s">
        <v>77</v>
      </c>
      <c r="K2111" s="230" t="s">
        <v>23</v>
      </c>
      <c r="L2111" s="230" t="s">
        <v>3294</v>
      </c>
      <c r="M2111" s="230" t="s">
        <v>4526</v>
      </c>
      <c r="N2111" s="230" t="s">
        <v>23</v>
      </c>
      <c r="Q2111" s="230">
        <f>VLOOKUP(M2111,LocID!$B$2:$I$1995,8, FALSE)</f>
        <v>489</v>
      </c>
    </row>
    <row r="2112" spans="1:17" x14ac:dyDescent="0.25">
      <c r="A2112" s="230" t="s">
        <v>7323</v>
      </c>
      <c r="B2112" s="230">
        <v>617</v>
      </c>
      <c r="C2112" s="230" t="s">
        <v>5854</v>
      </c>
      <c r="D2112" s="230">
        <v>2008.2</v>
      </c>
      <c r="E2112" s="230" t="s">
        <v>29</v>
      </c>
      <c r="F2112" s="230" t="s">
        <v>3345</v>
      </c>
      <c r="G2112" s="230" t="s">
        <v>3344</v>
      </c>
      <c r="H2112" s="230" t="s">
        <v>3294</v>
      </c>
      <c r="I2112" s="230" t="s">
        <v>76</v>
      </c>
      <c r="J2112" s="230" t="s">
        <v>77</v>
      </c>
      <c r="K2112" s="230" t="s">
        <v>23</v>
      </c>
      <c r="L2112" s="230" t="s">
        <v>3294</v>
      </c>
      <c r="M2112" s="230" t="s">
        <v>4526</v>
      </c>
      <c r="N2112" s="230" t="s">
        <v>23</v>
      </c>
      <c r="Q2112" s="230">
        <f>VLOOKUP(M2112,LocID!$B$2:$I$1995,8, FALSE)</f>
        <v>489</v>
      </c>
    </row>
    <row r="2113" spans="1:17" x14ac:dyDescent="0.25">
      <c r="A2113" s="230" t="s">
        <v>7324</v>
      </c>
      <c r="B2113" s="230">
        <v>618</v>
      </c>
      <c r="C2113" s="230" t="s">
        <v>5854</v>
      </c>
      <c r="D2113" s="230">
        <v>2008.0309999999999</v>
      </c>
      <c r="E2113" s="230" t="s">
        <v>29</v>
      </c>
      <c r="F2113" s="230" t="s">
        <v>1311</v>
      </c>
      <c r="G2113" s="230" t="s">
        <v>1312</v>
      </c>
      <c r="H2113" s="230" t="s">
        <v>1309</v>
      </c>
      <c r="I2113" s="230" t="s">
        <v>144</v>
      </c>
      <c r="J2113" s="230" t="s">
        <v>51</v>
      </c>
      <c r="K2113" s="230" t="s">
        <v>52</v>
      </c>
      <c r="L2113" s="230" t="s">
        <v>1309</v>
      </c>
      <c r="M2113" s="230" t="s">
        <v>6077</v>
      </c>
      <c r="N2113" s="230" t="s">
        <v>52</v>
      </c>
      <c r="Q2113" s="230">
        <f>VLOOKUP(M2113,LocID!$B$2:$I$1995,8, FALSE)</f>
        <v>191</v>
      </c>
    </row>
    <row r="2114" spans="1:17" x14ac:dyDescent="0.25">
      <c r="A2114" s="230" t="s">
        <v>7325</v>
      </c>
      <c r="B2114" s="230">
        <v>619</v>
      </c>
      <c r="C2114" s="230" t="s">
        <v>5854</v>
      </c>
      <c r="D2114" s="230">
        <v>2008.213</v>
      </c>
      <c r="E2114" s="230" t="s">
        <v>29</v>
      </c>
      <c r="F2114" s="230" t="s">
        <v>4090</v>
      </c>
      <c r="G2114" s="230" t="s">
        <v>4091</v>
      </c>
      <c r="H2114" s="230" t="s">
        <v>4089</v>
      </c>
      <c r="I2114" s="230" t="s">
        <v>20</v>
      </c>
      <c r="J2114" s="230" t="s">
        <v>740</v>
      </c>
      <c r="K2114" s="230" t="s">
        <v>52</v>
      </c>
      <c r="L2114" s="230" t="s">
        <v>4089</v>
      </c>
      <c r="M2114" s="230" t="s">
        <v>6403</v>
      </c>
      <c r="N2114" s="230" t="s">
        <v>52</v>
      </c>
      <c r="Q2114" s="230">
        <f>VLOOKUP(M2114,LocID!$B$2:$I$1995,8, FALSE)</f>
        <v>556</v>
      </c>
    </row>
    <row r="2115" spans="1:17" x14ac:dyDescent="0.25">
      <c r="A2115" s="230" t="s">
        <v>6775</v>
      </c>
      <c r="B2115" s="230">
        <v>62</v>
      </c>
      <c r="C2115" s="230" t="s">
        <v>5854</v>
      </c>
      <c r="D2115" s="230">
        <v>2015.0951</v>
      </c>
      <c r="E2115" s="230" t="s">
        <v>309</v>
      </c>
      <c r="F2115" s="230" t="s">
        <v>628</v>
      </c>
      <c r="G2115" s="230" t="s">
        <v>532</v>
      </c>
      <c r="H2115" s="230" t="s">
        <v>533</v>
      </c>
      <c r="I2115" s="230" t="s">
        <v>49</v>
      </c>
      <c r="J2115" s="230" t="s">
        <v>51</v>
      </c>
      <c r="K2115" s="230" t="s">
        <v>98</v>
      </c>
      <c r="L2115" s="230" t="s">
        <v>533</v>
      </c>
      <c r="M2115" s="230" t="s">
        <v>4499</v>
      </c>
      <c r="N2115" s="230" t="s">
        <v>98</v>
      </c>
      <c r="Q2115" s="230">
        <f>VLOOKUP(M2115,LocID!$B$2:$I$1995,8, FALSE)</f>
        <v>65</v>
      </c>
    </row>
    <row r="2116" spans="1:17" x14ac:dyDescent="0.25">
      <c r="A2116" s="230" t="s">
        <v>7326</v>
      </c>
      <c r="B2116" s="230">
        <v>620</v>
      </c>
      <c r="C2116" s="230" t="s">
        <v>5854</v>
      </c>
      <c r="D2116" s="230">
        <v>2008.2629999999999</v>
      </c>
      <c r="E2116" s="230" t="s">
        <v>29</v>
      </c>
      <c r="F2116" s="230" t="s">
        <v>3592</v>
      </c>
      <c r="G2116" s="230" t="s">
        <v>3585</v>
      </c>
      <c r="H2116" s="230" t="s">
        <v>3586</v>
      </c>
      <c r="I2116" s="230" t="s">
        <v>76</v>
      </c>
      <c r="J2116" s="230" t="s">
        <v>77</v>
      </c>
      <c r="K2116" s="230" t="s">
        <v>26</v>
      </c>
      <c r="L2116" s="230" t="s">
        <v>3586</v>
      </c>
      <c r="M2116" s="230" t="s">
        <v>6352</v>
      </c>
      <c r="N2116" s="230" t="s">
        <v>26</v>
      </c>
      <c r="Q2116" s="230">
        <f>VLOOKUP(M2116,LocID!$B$2:$I$1995,8, FALSE)</f>
        <v>495</v>
      </c>
    </row>
    <row r="2117" spans="1:17" x14ac:dyDescent="0.25">
      <c r="A2117" s="230" t="s">
        <v>7327</v>
      </c>
      <c r="B2117" s="230">
        <v>621</v>
      </c>
      <c r="C2117" s="230" t="s">
        <v>5854</v>
      </c>
      <c r="D2117" s="230">
        <v>2008.066</v>
      </c>
      <c r="E2117" s="230" t="s">
        <v>29</v>
      </c>
      <c r="F2117" s="230" t="s">
        <v>4122</v>
      </c>
      <c r="G2117" s="230" t="s">
        <v>4120</v>
      </c>
      <c r="H2117" s="230" t="s">
        <v>4121</v>
      </c>
      <c r="I2117" s="230" t="s">
        <v>76</v>
      </c>
      <c r="J2117" s="230" t="s">
        <v>77</v>
      </c>
      <c r="K2117" s="230" t="s">
        <v>26</v>
      </c>
      <c r="L2117" s="230" t="s">
        <v>4121</v>
      </c>
      <c r="M2117" s="230" t="s">
        <v>6410</v>
      </c>
      <c r="N2117" s="230" t="s">
        <v>26</v>
      </c>
      <c r="Q2117" s="230">
        <f>VLOOKUP(M2117,LocID!$B$2:$I$1995,8, FALSE)</f>
        <v>564</v>
      </c>
    </row>
    <row r="2118" spans="1:17" x14ac:dyDescent="0.25">
      <c r="A2118" s="230" t="s">
        <v>7328</v>
      </c>
      <c r="B2118" s="230">
        <v>622</v>
      </c>
      <c r="C2118" s="230" t="s">
        <v>5854</v>
      </c>
      <c r="D2118" s="230">
        <v>2008.1120000000001</v>
      </c>
      <c r="E2118" s="230" t="s">
        <v>29</v>
      </c>
      <c r="F2118" s="230" t="s">
        <v>3346</v>
      </c>
      <c r="G2118" s="230" t="s">
        <v>3347</v>
      </c>
      <c r="H2118" s="230" t="s">
        <v>3294</v>
      </c>
      <c r="I2118" s="230" t="s">
        <v>76</v>
      </c>
      <c r="J2118" s="230" t="s">
        <v>77</v>
      </c>
      <c r="K2118" s="230" t="s">
        <v>98</v>
      </c>
      <c r="L2118" s="230" t="s">
        <v>3294</v>
      </c>
      <c r="M2118" s="230" t="s">
        <v>4526</v>
      </c>
      <c r="N2118" s="230" t="s">
        <v>98</v>
      </c>
      <c r="Q2118" s="230">
        <f>VLOOKUP(M2118,LocID!$B$2:$I$1995,8, FALSE)</f>
        <v>489</v>
      </c>
    </row>
    <row r="2119" spans="1:17" x14ac:dyDescent="0.25">
      <c r="A2119" s="230" t="s">
        <v>7329</v>
      </c>
      <c r="B2119" s="230">
        <v>623</v>
      </c>
      <c r="C2119" s="230" t="s">
        <v>5854</v>
      </c>
      <c r="D2119" s="230">
        <v>2008.3040000000001</v>
      </c>
      <c r="E2119" s="230" t="s">
        <v>29</v>
      </c>
      <c r="F2119" s="230" t="s">
        <v>1841</v>
      </c>
      <c r="G2119" s="230" t="s">
        <v>1842</v>
      </c>
      <c r="H2119" s="230" t="s">
        <v>1832</v>
      </c>
      <c r="I2119" s="230" t="s">
        <v>76</v>
      </c>
      <c r="J2119" s="230" t="s">
        <v>77</v>
      </c>
      <c r="K2119" s="230" t="s">
        <v>52</v>
      </c>
      <c r="L2119" s="230" t="s">
        <v>1832</v>
      </c>
      <c r="M2119" s="230" t="s">
        <v>4512</v>
      </c>
      <c r="N2119" s="230" t="s">
        <v>52</v>
      </c>
      <c r="Q2119" s="230">
        <f>VLOOKUP(M2119,LocID!$B$2:$I$1995,8, FALSE)</f>
        <v>300</v>
      </c>
    </row>
    <row r="2120" spans="1:17" x14ac:dyDescent="0.25">
      <c r="A2120" s="230" t="s">
        <v>7330</v>
      </c>
      <c r="B2120" s="230">
        <v>624</v>
      </c>
      <c r="C2120" s="230" t="s">
        <v>5854</v>
      </c>
      <c r="D2120" s="230">
        <v>2008.0450000000001</v>
      </c>
      <c r="E2120" s="230" t="s">
        <v>29</v>
      </c>
      <c r="F2120" s="230" t="s">
        <v>541</v>
      </c>
      <c r="G2120" s="230" t="s">
        <v>532</v>
      </c>
      <c r="H2120" s="230" t="s">
        <v>533</v>
      </c>
      <c r="I2120" s="230" t="s">
        <v>49</v>
      </c>
      <c r="J2120" s="230" t="s">
        <v>542</v>
      </c>
      <c r="K2120" s="230" t="s">
        <v>52</v>
      </c>
      <c r="L2120" s="230" t="s">
        <v>533</v>
      </c>
      <c r="M2120" s="230" t="s">
        <v>4499</v>
      </c>
      <c r="N2120" s="230" t="s">
        <v>52</v>
      </c>
      <c r="Q2120" s="230">
        <f>VLOOKUP(M2120,LocID!$B$2:$I$1995,8, FALSE)</f>
        <v>65</v>
      </c>
    </row>
    <row r="2121" spans="1:17" x14ac:dyDescent="0.25">
      <c r="A2121" s="230" t="s">
        <v>7331</v>
      </c>
      <c r="B2121" s="230">
        <v>625</v>
      </c>
      <c r="C2121" s="230" t="s">
        <v>5854</v>
      </c>
      <c r="D2121" s="230">
        <v>2008.309</v>
      </c>
      <c r="E2121" s="230" t="s">
        <v>29</v>
      </c>
      <c r="F2121" s="230" t="s">
        <v>2973</v>
      </c>
      <c r="G2121" s="230" t="s">
        <v>2974</v>
      </c>
      <c r="H2121" s="230" t="s">
        <v>2972</v>
      </c>
      <c r="I2121" s="230" t="s">
        <v>261</v>
      </c>
      <c r="J2121" s="230" t="s">
        <v>123</v>
      </c>
      <c r="K2121" s="230" t="s">
        <v>23</v>
      </c>
      <c r="L2121" s="230" t="s">
        <v>2972</v>
      </c>
      <c r="M2121" s="230" t="s">
        <v>6309</v>
      </c>
      <c r="N2121" s="230" t="s">
        <v>23</v>
      </c>
      <c r="Q2121" s="230">
        <f>VLOOKUP(M2121,LocID!$B$2:$I$1995,8, FALSE)</f>
        <v>443</v>
      </c>
    </row>
    <row r="2122" spans="1:17" x14ac:dyDescent="0.25">
      <c r="A2122" s="230" t="s">
        <v>7332</v>
      </c>
      <c r="B2122" s="230">
        <v>627</v>
      </c>
      <c r="C2122" s="230" t="s">
        <v>5854</v>
      </c>
      <c r="D2122" s="230">
        <v>2008.143</v>
      </c>
      <c r="E2122" s="230" t="s">
        <v>29</v>
      </c>
      <c r="F2122" s="230" t="s">
        <v>3723</v>
      </c>
      <c r="G2122" s="230" t="s">
        <v>3724</v>
      </c>
      <c r="H2122" s="230" t="s">
        <v>3722</v>
      </c>
      <c r="I2122" s="230" t="s">
        <v>76</v>
      </c>
      <c r="J2122" s="230" t="s">
        <v>77</v>
      </c>
      <c r="K2122" s="230" t="s">
        <v>98</v>
      </c>
      <c r="L2122" s="230" t="s">
        <v>3722</v>
      </c>
      <c r="M2122" s="230" t="s">
        <v>6361</v>
      </c>
      <c r="N2122" s="230" t="s">
        <v>98</v>
      </c>
      <c r="Q2122" s="230">
        <f>VLOOKUP(M2122,LocID!$B$2:$I$1995,8, FALSE)</f>
        <v>507</v>
      </c>
    </row>
    <row r="2123" spans="1:17" x14ac:dyDescent="0.25">
      <c r="A2123" s="230" t="s">
        <v>7333</v>
      </c>
      <c r="B2123" s="230">
        <v>628</v>
      </c>
      <c r="C2123" s="230" t="s">
        <v>5854</v>
      </c>
      <c r="D2123" s="230">
        <v>2008.2190000000001</v>
      </c>
      <c r="E2123" s="230" t="s">
        <v>29</v>
      </c>
      <c r="F2123" s="230" t="s">
        <v>2448</v>
      </c>
      <c r="G2123" s="230" t="s">
        <v>2435</v>
      </c>
      <c r="H2123" s="230" t="s">
        <v>2414</v>
      </c>
      <c r="I2123" s="230" t="s">
        <v>76</v>
      </c>
      <c r="J2123" s="230" t="s">
        <v>77</v>
      </c>
      <c r="K2123" s="230" t="s">
        <v>26</v>
      </c>
      <c r="L2123" s="230" t="s">
        <v>2414</v>
      </c>
      <c r="M2123" s="230" t="s">
        <v>4518</v>
      </c>
      <c r="N2123" s="230" t="s">
        <v>26</v>
      </c>
      <c r="Q2123" s="230">
        <f>VLOOKUP(M2123,LocID!$B$2:$I$1995,8, FALSE)</f>
        <v>387</v>
      </c>
    </row>
    <row r="2124" spans="1:17" x14ac:dyDescent="0.25">
      <c r="A2124" s="230" t="s">
        <v>7334</v>
      </c>
      <c r="B2124" s="230">
        <v>629</v>
      </c>
      <c r="C2124" s="230" t="s">
        <v>5854</v>
      </c>
      <c r="D2124" s="230">
        <v>2008.049</v>
      </c>
      <c r="E2124" s="230" t="s">
        <v>29</v>
      </c>
      <c r="F2124" s="230" t="s">
        <v>2648</v>
      </c>
      <c r="G2124" s="230" t="s">
        <v>2649</v>
      </c>
      <c r="H2124" s="230" t="s">
        <v>2644</v>
      </c>
      <c r="I2124" s="230" t="s">
        <v>261</v>
      </c>
      <c r="J2124" s="230" t="s">
        <v>123</v>
      </c>
      <c r="K2124" s="230" t="s">
        <v>23</v>
      </c>
      <c r="L2124" s="230" t="s">
        <v>2644</v>
      </c>
      <c r="M2124" s="230" t="s">
        <v>6262</v>
      </c>
      <c r="N2124" s="230" t="s">
        <v>23</v>
      </c>
      <c r="Q2124" s="230">
        <f>VLOOKUP(M2124,LocID!$B$2:$I$1995,8, FALSE)</f>
        <v>393</v>
      </c>
    </row>
    <row r="2125" spans="1:17" x14ac:dyDescent="0.25">
      <c r="A2125" s="230" t="s">
        <v>6776</v>
      </c>
      <c r="B2125" s="230">
        <v>63</v>
      </c>
      <c r="C2125" s="230" t="s">
        <v>5854</v>
      </c>
      <c r="D2125" s="230">
        <v>2015.0309</v>
      </c>
      <c r="E2125" s="230" t="s">
        <v>309</v>
      </c>
      <c r="F2125" s="230" t="s">
        <v>2167</v>
      </c>
      <c r="G2125" s="230" t="s">
        <v>2164</v>
      </c>
      <c r="H2125" s="230" t="s">
        <v>2155</v>
      </c>
      <c r="I2125" s="230" t="s">
        <v>76</v>
      </c>
      <c r="J2125" s="230" t="s">
        <v>77</v>
      </c>
      <c r="K2125" s="230" t="s">
        <v>23</v>
      </c>
      <c r="L2125" s="230" t="s">
        <v>2155</v>
      </c>
      <c r="M2125" s="230" t="s">
        <v>6227</v>
      </c>
      <c r="N2125" s="230" t="s">
        <v>23</v>
      </c>
      <c r="Q2125" s="230">
        <f>VLOOKUP(M2125,LocID!$B$2:$I$1995,8, FALSE)</f>
        <v>352</v>
      </c>
    </row>
    <row r="2126" spans="1:17" x14ac:dyDescent="0.25">
      <c r="A2126" s="230" t="s">
        <v>7335</v>
      </c>
      <c r="B2126" s="230">
        <v>630</v>
      </c>
      <c r="C2126" s="230" t="s">
        <v>5854</v>
      </c>
      <c r="D2126" s="230">
        <v>2008.1010000000001</v>
      </c>
      <c r="E2126" s="230" t="s">
        <v>29</v>
      </c>
      <c r="F2126" s="230" t="s">
        <v>3091</v>
      </c>
      <c r="G2126" s="230" t="s">
        <v>3092</v>
      </c>
      <c r="H2126" s="230" t="s">
        <v>3093</v>
      </c>
      <c r="I2126" s="230" t="s">
        <v>192</v>
      </c>
      <c r="J2126" s="230" t="s">
        <v>51</v>
      </c>
      <c r="K2126" s="230" t="s">
        <v>98</v>
      </c>
      <c r="L2126" s="230" t="s">
        <v>3093</v>
      </c>
      <c r="M2126" s="230" t="s">
        <v>6325</v>
      </c>
      <c r="N2126" s="230" t="s">
        <v>98</v>
      </c>
      <c r="Q2126" s="230">
        <f>VLOOKUP(M2126,LocID!$B$2:$I$1995,8, FALSE)</f>
        <v>464</v>
      </c>
    </row>
    <row r="2127" spans="1:17" x14ac:dyDescent="0.25">
      <c r="A2127" s="230" t="s">
        <v>7336</v>
      </c>
      <c r="B2127" s="230">
        <v>631</v>
      </c>
      <c r="C2127" s="230" t="s">
        <v>5854</v>
      </c>
      <c r="D2127" s="230">
        <v>2008.2929999999999</v>
      </c>
      <c r="E2127" s="230" t="s">
        <v>29</v>
      </c>
      <c r="F2127" s="230" t="s">
        <v>2708</v>
      </c>
      <c r="G2127" s="230" t="s">
        <v>2709</v>
      </c>
      <c r="H2127" s="230" t="s">
        <v>2705</v>
      </c>
      <c r="I2127" s="230" t="s">
        <v>76</v>
      </c>
      <c r="J2127" s="230" t="s">
        <v>77</v>
      </c>
      <c r="K2127" s="230" t="s">
        <v>52</v>
      </c>
      <c r="L2127" s="230" t="s">
        <v>2705</v>
      </c>
      <c r="M2127" s="230" t="s">
        <v>6272</v>
      </c>
      <c r="N2127" s="230" t="s">
        <v>52</v>
      </c>
      <c r="Q2127" s="230">
        <f>VLOOKUP(M2127,LocID!$B$2:$I$1995,8, FALSE)</f>
        <v>404</v>
      </c>
    </row>
    <row r="2128" spans="1:17" x14ac:dyDescent="0.25">
      <c r="A2128" s="230" t="s">
        <v>7337</v>
      </c>
      <c r="B2128" s="230">
        <v>632</v>
      </c>
      <c r="C2128" s="230" t="s">
        <v>5854</v>
      </c>
      <c r="D2128" s="230">
        <v>2008.125</v>
      </c>
      <c r="E2128" s="230" t="s">
        <v>29</v>
      </c>
      <c r="F2128" s="230" t="s">
        <v>145</v>
      </c>
      <c r="G2128" s="230" t="s">
        <v>142</v>
      </c>
      <c r="H2128" s="230" t="s">
        <v>143</v>
      </c>
      <c r="I2128" s="230" t="s">
        <v>144</v>
      </c>
      <c r="J2128" s="230" t="s">
        <v>51</v>
      </c>
      <c r="K2128" s="230" t="s">
        <v>23</v>
      </c>
      <c r="L2128" s="230" t="s">
        <v>143</v>
      </c>
      <c r="M2128" s="230" t="s">
        <v>5908</v>
      </c>
      <c r="N2128" s="230" t="s">
        <v>23</v>
      </c>
      <c r="Q2128" s="230">
        <f>VLOOKUP(M2128,LocID!$B$2:$I$1995,8, FALSE)</f>
        <v>11</v>
      </c>
    </row>
    <row r="2129" spans="1:17" x14ac:dyDescent="0.25">
      <c r="A2129" s="230" t="s">
        <v>7338</v>
      </c>
      <c r="B2129" s="230">
        <v>633</v>
      </c>
      <c r="C2129" s="230" t="s">
        <v>5854</v>
      </c>
      <c r="D2129" s="230">
        <v>2008.163</v>
      </c>
      <c r="E2129" s="230" t="s">
        <v>29</v>
      </c>
      <c r="F2129" s="230" t="s">
        <v>2964</v>
      </c>
      <c r="G2129" s="230" t="s">
        <v>2965</v>
      </c>
      <c r="H2129" s="230" t="s">
        <v>2966</v>
      </c>
      <c r="I2129" s="230" t="s">
        <v>49</v>
      </c>
      <c r="J2129" s="230" t="s">
        <v>51</v>
      </c>
      <c r="K2129" s="230" t="s">
        <v>26</v>
      </c>
      <c r="L2129" s="230" t="s">
        <v>2966</v>
      </c>
      <c r="M2129" s="230" t="s">
        <v>6306</v>
      </c>
      <c r="N2129" s="230" t="s">
        <v>26</v>
      </c>
      <c r="Q2129" s="230">
        <f>VLOOKUP(M2129,LocID!$B$2:$I$1995,8, FALSE)</f>
        <v>440</v>
      </c>
    </row>
    <row r="2130" spans="1:17" x14ac:dyDescent="0.25">
      <c r="A2130" s="230" t="s">
        <v>7339</v>
      </c>
      <c r="B2130" s="230">
        <v>634</v>
      </c>
      <c r="C2130" s="230" t="s">
        <v>5854</v>
      </c>
      <c r="D2130" s="230">
        <v>2008.2049999999999</v>
      </c>
      <c r="E2130" s="230" t="s">
        <v>29</v>
      </c>
      <c r="F2130" s="230" t="s">
        <v>880</v>
      </c>
      <c r="G2130" s="230" t="s">
        <v>881</v>
      </c>
      <c r="H2130" s="230" t="s">
        <v>877</v>
      </c>
      <c r="I2130" s="230" t="s">
        <v>208</v>
      </c>
      <c r="J2130" s="230" t="s">
        <v>61</v>
      </c>
      <c r="K2130" s="230" t="s">
        <v>98</v>
      </c>
      <c r="L2130" s="230" t="s">
        <v>877</v>
      </c>
      <c r="M2130" s="230" t="s">
        <v>5997</v>
      </c>
      <c r="N2130" s="230" t="s">
        <v>98</v>
      </c>
      <c r="Q2130" s="230">
        <f>VLOOKUP(M2130,LocID!$B$2:$I$1995,8, FALSE)</f>
        <v>105</v>
      </c>
    </row>
    <row r="2131" spans="1:17" x14ac:dyDescent="0.25">
      <c r="A2131" s="230" t="s">
        <v>7340</v>
      </c>
      <c r="B2131" s="230">
        <v>635</v>
      </c>
      <c r="C2131" s="230" t="s">
        <v>5854</v>
      </c>
      <c r="D2131" s="230">
        <v>2008.2370000000001</v>
      </c>
      <c r="E2131" s="230" t="s">
        <v>29</v>
      </c>
      <c r="F2131" s="230" t="s">
        <v>3130</v>
      </c>
      <c r="G2131" s="230" t="s">
        <v>3122</v>
      </c>
      <c r="H2131" s="230" t="s">
        <v>3123</v>
      </c>
      <c r="I2131" s="230" t="s">
        <v>76</v>
      </c>
      <c r="J2131" s="230" t="s">
        <v>77</v>
      </c>
      <c r="K2131" s="230" t="s">
        <v>52</v>
      </c>
      <c r="L2131" s="230" t="s">
        <v>3123</v>
      </c>
      <c r="M2131" s="230" t="s">
        <v>4524</v>
      </c>
      <c r="N2131" s="230" t="s">
        <v>52</v>
      </c>
      <c r="Q2131" s="230">
        <f>VLOOKUP(M2131,LocID!$B$2:$I$1995,8, FALSE)</f>
        <v>473</v>
      </c>
    </row>
    <row r="2132" spans="1:17" x14ac:dyDescent="0.25">
      <c r="A2132" s="230" t="s">
        <v>7341</v>
      </c>
      <c r="B2132" s="230">
        <v>636</v>
      </c>
      <c r="C2132" s="230" t="s">
        <v>5854</v>
      </c>
      <c r="D2132" s="230">
        <v>2008.0509999999999</v>
      </c>
      <c r="E2132" s="230" t="s">
        <v>29</v>
      </c>
      <c r="F2132" s="230" t="s">
        <v>3534</v>
      </c>
      <c r="G2132" s="230" t="s">
        <v>3535</v>
      </c>
      <c r="H2132" s="230" t="s">
        <v>3531</v>
      </c>
      <c r="I2132" s="230" t="s">
        <v>76</v>
      </c>
      <c r="J2132" s="230" t="s">
        <v>77</v>
      </c>
      <c r="K2132" s="230" t="s">
        <v>52</v>
      </c>
      <c r="L2132" s="230" t="s">
        <v>3531</v>
      </c>
      <c r="M2132" s="230" t="s">
        <v>6348</v>
      </c>
      <c r="N2132" s="230" t="s">
        <v>52</v>
      </c>
      <c r="Q2132" s="230">
        <f>VLOOKUP(M2132,LocID!$B$2:$I$1995,8, FALSE)</f>
        <v>491</v>
      </c>
    </row>
    <row r="2133" spans="1:17" x14ac:dyDescent="0.25">
      <c r="A2133" s="230" t="s">
        <v>7342</v>
      </c>
      <c r="B2133" s="230">
        <v>637</v>
      </c>
      <c r="C2133" s="230" t="s">
        <v>5854</v>
      </c>
      <c r="D2133" s="230">
        <v>2008.2529999999999</v>
      </c>
      <c r="E2133" s="230" t="s">
        <v>29</v>
      </c>
      <c r="F2133" s="230" t="s">
        <v>3593</v>
      </c>
      <c r="G2133" s="230" t="s">
        <v>3585</v>
      </c>
      <c r="H2133" s="230" t="s">
        <v>3586</v>
      </c>
      <c r="I2133" s="230" t="s">
        <v>76</v>
      </c>
      <c r="J2133" s="230" t="s">
        <v>77</v>
      </c>
      <c r="K2133" s="230" t="s">
        <v>26</v>
      </c>
      <c r="L2133" s="230" t="s">
        <v>3586</v>
      </c>
      <c r="M2133" s="230" t="s">
        <v>6352</v>
      </c>
      <c r="N2133" s="230" t="s">
        <v>26</v>
      </c>
      <c r="Q2133" s="230">
        <f>VLOOKUP(M2133,LocID!$B$2:$I$1995,8, FALSE)</f>
        <v>495</v>
      </c>
    </row>
    <row r="2134" spans="1:17" x14ac:dyDescent="0.25">
      <c r="A2134" s="230" t="s">
        <v>7343</v>
      </c>
      <c r="B2134" s="230">
        <v>638</v>
      </c>
      <c r="C2134" s="230" t="s">
        <v>5854</v>
      </c>
      <c r="D2134" s="230">
        <v>2008.2470000000001</v>
      </c>
      <c r="E2134" s="230" t="s">
        <v>29</v>
      </c>
      <c r="F2134" s="230" t="s">
        <v>3594</v>
      </c>
      <c r="G2134" s="230" t="s">
        <v>3595</v>
      </c>
      <c r="H2134" s="230" t="s">
        <v>3586</v>
      </c>
      <c r="I2134" s="230" t="s">
        <v>76</v>
      </c>
      <c r="J2134" s="230" t="s">
        <v>77</v>
      </c>
      <c r="K2134" s="230" t="s">
        <v>98</v>
      </c>
      <c r="L2134" s="230" t="s">
        <v>3586</v>
      </c>
      <c r="M2134" s="230" t="s">
        <v>6352</v>
      </c>
      <c r="N2134" s="230" t="s">
        <v>98</v>
      </c>
      <c r="Q2134" s="230">
        <f>VLOOKUP(M2134,LocID!$B$2:$I$1995,8, FALSE)</f>
        <v>495</v>
      </c>
    </row>
    <row r="2135" spans="1:17" x14ac:dyDescent="0.25">
      <c r="A2135" s="230" t="s">
        <v>7344</v>
      </c>
      <c r="B2135" s="230">
        <v>639</v>
      </c>
      <c r="C2135" s="230" t="s">
        <v>5854</v>
      </c>
      <c r="D2135" s="230">
        <v>2008.2560000000001</v>
      </c>
      <c r="E2135" s="230" t="s">
        <v>29</v>
      </c>
      <c r="F2135" s="230" t="s">
        <v>3243</v>
      </c>
      <c r="G2135" s="230" t="s">
        <v>3244</v>
      </c>
      <c r="H2135" s="230" t="s">
        <v>3240</v>
      </c>
      <c r="I2135" s="230" t="s">
        <v>76</v>
      </c>
      <c r="J2135" s="230" t="s">
        <v>77</v>
      </c>
      <c r="K2135" s="230" t="s">
        <v>98</v>
      </c>
      <c r="L2135" s="230" t="s">
        <v>3240</v>
      </c>
      <c r="M2135" s="230" t="s">
        <v>6342</v>
      </c>
      <c r="N2135" s="230" t="s">
        <v>98</v>
      </c>
      <c r="Q2135" s="230">
        <f>VLOOKUP(M2135,LocID!$B$2:$I$1995,8, FALSE)</f>
        <v>485</v>
      </c>
    </row>
    <row r="2136" spans="1:17" x14ac:dyDescent="0.25">
      <c r="A2136" s="230" t="s">
        <v>6777</v>
      </c>
      <c r="B2136" s="230">
        <v>64</v>
      </c>
      <c r="C2136" s="230" t="s">
        <v>5854</v>
      </c>
      <c r="D2136" s="230">
        <v>2015.0262</v>
      </c>
      <c r="E2136" s="230" t="s">
        <v>309</v>
      </c>
      <c r="F2136" s="230" t="s">
        <v>2369</v>
      </c>
      <c r="G2136" s="230" t="s">
        <v>2368</v>
      </c>
      <c r="H2136" s="230" t="s">
        <v>2366</v>
      </c>
      <c r="I2136" s="230" t="s">
        <v>49</v>
      </c>
      <c r="J2136" s="230" t="s">
        <v>51</v>
      </c>
      <c r="K2136" s="230" t="s">
        <v>26</v>
      </c>
      <c r="L2136" s="230" t="s">
        <v>2366</v>
      </c>
      <c r="M2136" s="230" t="s">
        <v>6244</v>
      </c>
      <c r="N2136" s="230" t="s">
        <v>26</v>
      </c>
      <c r="Q2136" s="230">
        <f>VLOOKUP(M2136,LocID!$B$2:$I$1995,8, FALSE)</f>
        <v>374</v>
      </c>
    </row>
    <row r="2137" spans="1:17" x14ac:dyDescent="0.25">
      <c r="A2137" s="230" t="s">
        <v>7345</v>
      </c>
      <c r="B2137" s="230">
        <v>640</v>
      </c>
      <c r="C2137" s="230" t="s">
        <v>5854</v>
      </c>
      <c r="D2137" s="230">
        <v>2007.4280000000001</v>
      </c>
      <c r="E2137" s="230" t="s">
        <v>29</v>
      </c>
      <c r="F2137" s="230" t="s">
        <v>3596</v>
      </c>
      <c r="G2137" s="230" t="s">
        <v>3585</v>
      </c>
      <c r="H2137" s="230" t="s">
        <v>3586</v>
      </c>
      <c r="I2137" s="230" t="s">
        <v>76</v>
      </c>
      <c r="J2137" s="230" t="s">
        <v>77</v>
      </c>
      <c r="K2137" s="230" t="s">
        <v>52</v>
      </c>
      <c r="L2137" s="230" t="s">
        <v>3586</v>
      </c>
      <c r="M2137" s="230" t="s">
        <v>6352</v>
      </c>
      <c r="N2137" s="230" t="s">
        <v>52</v>
      </c>
      <c r="Q2137" s="230">
        <f>VLOOKUP(M2137,LocID!$B$2:$I$1995,8, FALSE)</f>
        <v>495</v>
      </c>
    </row>
    <row r="2138" spans="1:17" x14ac:dyDescent="0.25">
      <c r="A2138" s="230" t="s">
        <v>7346</v>
      </c>
      <c r="B2138" s="230">
        <v>641</v>
      </c>
      <c r="C2138" s="230" t="s">
        <v>5854</v>
      </c>
      <c r="D2138" s="230">
        <v>2008.1990000000001</v>
      </c>
      <c r="E2138" s="230" t="s">
        <v>29</v>
      </c>
      <c r="F2138" s="230" t="s">
        <v>3699</v>
      </c>
      <c r="G2138" s="230" t="s">
        <v>3695</v>
      </c>
      <c r="H2138" s="230" t="s">
        <v>3696</v>
      </c>
      <c r="I2138" s="230" t="s">
        <v>76</v>
      </c>
      <c r="J2138" s="230" t="s">
        <v>77</v>
      </c>
      <c r="K2138" s="230" t="s">
        <v>23</v>
      </c>
      <c r="L2138" s="230" t="s">
        <v>3696</v>
      </c>
      <c r="M2138" s="230" t="s">
        <v>4529</v>
      </c>
      <c r="N2138" s="230" t="s">
        <v>23</v>
      </c>
      <c r="Q2138" s="230">
        <f>VLOOKUP(M2138,LocID!$B$2:$I$1995,8, FALSE)</f>
        <v>506</v>
      </c>
    </row>
    <row r="2139" spans="1:17" x14ac:dyDescent="0.25">
      <c r="A2139" s="230" t="s">
        <v>7347</v>
      </c>
      <c r="B2139" s="230">
        <v>642</v>
      </c>
      <c r="C2139" s="230" t="s">
        <v>5854</v>
      </c>
      <c r="D2139" s="230">
        <v>2008.2750000000001</v>
      </c>
      <c r="E2139" s="230" t="s">
        <v>29</v>
      </c>
      <c r="F2139" s="230" t="s">
        <v>3348</v>
      </c>
      <c r="G2139" s="230" t="s">
        <v>3317</v>
      </c>
      <c r="H2139" s="230" t="s">
        <v>3294</v>
      </c>
      <c r="I2139" s="230" t="s">
        <v>76</v>
      </c>
      <c r="J2139" s="230" t="s">
        <v>77</v>
      </c>
      <c r="K2139" s="230" t="s">
        <v>26</v>
      </c>
      <c r="L2139" s="230" t="s">
        <v>3294</v>
      </c>
      <c r="M2139" s="230" t="s">
        <v>4526</v>
      </c>
      <c r="N2139" s="230" t="s">
        <v>26</v>
      </c>
      <c r="Q2139" s="230">
        <f>VLOOKUP(M2139,LocID!$B$2:$I$1995,8, FALSE)</f>
        <v>489</v>
      </c>
    </row>
    <row r="2140" spans="1:17" x14ac:dyDescent="0.25">
      <c r="A2140" s="230" t="s">
        <v>7348</v>
      </c>
      <c r="B2140" s="230">
        <v>643</v>
      </c>
      <c r="C2140" s="230" t="s">
        <v>5854</v>
      </c>
      <c r="D2140" s="230">
        <v>2008.336</v>
      </c>
      <c r="E2140" s="230" t="s">
        <v>29</v>
      </c>
      <c r="F2140" s="230" t="s">
        <v>3349</v>
      </c>
      <c r="G2140" s="230" t="s">
        <v>3350</v>
      </c>
      <c r="H2140" s="230" t="s">
        <v>3294</v>
      </c>
      <c r="I2140" s="230" t="s">
        <v>76</v>
      </c>
      <c r="J2140" s="230" t="s">
        <v>77</v>
      </c>
      <c r="K2140" s="230" t="s">
        <v>26</v>
      </c>
      <c r="L2140" s="230" t="s">
        <v>3294</v>
      </c>
      <c r="M2140" s="230" t="s">
        <v>4526</v>
      </c>
      <c r="N2140" s="230" t="s">
        <v>26</v>
      </c>
      <c r="Q2140" s="230">
        <f>VLOOKUP(M2140,LocID!$B$2:$I$1995,8, FALSE)</f>
        <v>489</v>
      </c>
    </row>
    <row r="2141" spans="1:17" x14ac:dyDescent="0.25">
      <c r="A2141" s="230" t="s">
        <v>7349</v>
      </c>
      <c r="B2141" s="230">
        <v>644</v>
      </c>
      <c r="C2141" s="230" t="s">
        <v>5854</v>
      </c>
      <c r="D2141" s="230">
        <v>2008.2380000000001</v>
      </c>
      <c r="E2141" s="230" t="s">
        <v>29</v>
      </c>
      <c r="F2141" s="230" t="s">
        <v>3961</v>
      </c>
      <c r="G2141" s="230" t="s">
        <v>3962</v>
      </c>
      <c r="H2141" s="230" t="s">
        <v>3963</v>
      </c>
      <c r="I2141" s="230" t="s">
        <v>320</v>
      </c>
      <c r="J2141" s="230" t="s">
        <v>51</v>
      </c>
      <c r="K2141" s="230" t="s">
        <v>23</v>
      </c>
      <c r="L2141" s="230" t="s">
        <v>3963</v>
      </c>
      <c r="M2141" s="230" t="s">
        <v>6381</v>
      </c>
      <c r="N2141" s="230" t="s">
        <v>23</v>
      </c>
      <c r="Q2141" s="230">
        <f>VLOOKUP(M2141,LocID!$B$2:$I$1995,8, FALSE)</f>
        <v>532</v>
      </c>
    </row>
    <row r="2142" spans="1:17" x14ac:dyDescent="0.25">
      <c r="A2142" s="230" t="s">
        <v>7350</v>
      </c>
      <c r="B2142" s="230">
        <v>645</v>
      </c>
      <c r="C2142" s="230" t="s">
        <v>5854</v>
      </c>
      <c r="D2142" s="230">
        <v>2008.26</v>
      </c>
      <c r="E2142" s="230" t="s">
        <v>29</v>
      </c>
      <c r="F2142" s="230" t="s">
        <v>3351</v>
      </c>
      <c r="G2142" s="230" t="s">
        <v>3352</v>
      </c>
      <c r="H2142" s="230" t="s">
        <v>3294</v>
      </c>
      <c r="I2142" s="230" t="s">
        <v>76</v>
      </c>
      <c r="J2142" s="230" t="s">
        <v>77</v>
      </c>
      <c r="K2142" s="230" t="s">
        <v>23</v>
      </c>
      <c r="L2142" s="230" t="s">
        <v>3294</v>
      </c>
      <c r="M2142" s="230" t="s">
        <v>4526</v>
      </c>
      <c r="N2142" s="230" t="s">
        <v>23</v>
      </c>
      <c r="Q2142" s="230">
        <f>VLOOKUP(M2142,LocID!$B$2:$I$1995,8, FALSE)</f>
        <v>489</v>
      </c>
    </row>
    <row r="2143" spans="1:17" x14ac:dyDescent="0.25">
      <c r="A2143" s="230" t="s">
        <v>7351</v>
      </c>
      <c r="B2143" s="230">
        <v>646</v>
      </c>
      <c r="C2143" s="230" t="s">
        <v>5854</v>
      </c>
      <c r="D2143" s="230">
        <v>2008.202</v>
      </c>
      <c r="E2143" s="230" t="s">
        <v>29</v>
      </c>
      <c r="F2143" s="230" t="s">
        <v>543</v>
      </c>
      <c r="G2143" s="230" t="s">
        <v>532</v>
      </c>
      <c r="H2143" s="230" t="s">
        <v>533</v>
      </c>
      <c r="I2143" s="230" t="s">
        <v>49</v>
      </c>
      <c r="J2143" s="230" t="s">
        <v>51</v>
      </c>
      <c r="K2143" s="230" t="s">
        <v>98</v>
      </c>
      <c r="L2143" s="230" t="s">
        <v>533</v>
      </c>
      <c r="M2143" s="230" t="s">
        <v>4499</v>
      </c>
      <c r="N2143" s="230" t="s">
        <v>98</v>
      </c>
      <c r="Q2143" s="230">
        <f>VLOOKUP(M2143,LocID!$B$2:$I$1995,8, FALSE)</f>
        <v>65</v>
      </c>
    </row>
    <row r="2144" spans="1:17" x14ac:dyDescent="0.25">
      <c r="A2144" s="230" t="s">
        <v>7352</v>
      </c>
      <c r="B2144" s="230">
        <v>647</v>
      </c>
      <c r="C2144" s="230" t="s">
        <v>5854</v>
      </c>
      <c r="D2144" s="230">
        <v>2008.2260000000001</v>
      </c>
      <c r="E2144" s="230" t="s">
        <v>29</v>
      </c>
      <c r="F2144" s="230" t="s">
        <v>46</v>
      </c>
      <c r="G2144" s="230" t="s">
        <v>47</v>
      </c>
      <c r="H2144" s="230" t="s">
        <v>48</v>
      </c>
      <c r="I2144" s="230" t="s">
        <v>49</v>
      </c>
      <c r="J2144" s="230" t="s">
        <v>51</v>
      </c>
      <c r="K2144" s="230" t="s">
        <v>52</v>
      </c>
      <c r="L2144" s="230" t="s">
        <v>48</v>
      </c>
      <c r="M2144" s="230" t="s">
        <v>5901</v>
      </c>
      <c r="N2144" s="230" t="s">
        <v>52</v>
      </c>
      <c r="Q2144" s="230">
        <f>VLOOKUP(M2144,LocID!$B$2:$I$1995,8, FALSE)</f>
        <v>2</v>
      </c>
    </row>
    <row r="2145" spans="1:17" x14ac:dyDescent="0.25">
      <c r="A2145" s="230" t="s">
        <v>7353</v>
      </c>
      <c r="B2145" s="230">
        <v>648</v>
      </c>
      <c r="C2145" s="230" t="s">
        <v>5854</v>
      </c>
      <c r="D2145" s="230">
        <v>2008.24</v>
      </c>
      <c r="E2145" s="230" t="s">
        <v>29</v>
      </c>
      <c r="F2145" s="230" t="s">
        <v>3636</v>
      </c>
      <c r="G2145" s="230" t="s">
        <v>3637</v>
      </c>
      <c r="H2145" s="230" t="s">
        <v>3628</v>
      </c>
      <c r="I2145" s="230" t="s">
        <v>76</v>
      </c>
      <c r="J2145" s="230" t="s">
        <v>77</v>
      </c>
      <c r="K2145" s="230" t="s">
        <v>98</v>
      </c>
      <c r="L2145" s="230" t="s">
        <v>3628</v>
      </c>
      <c r="M2145" s="230" t="s">
        <v>4527</v>
      </c>
      <c r="N2145" s="230" t="s">
        <v>98</v>
      </c>
      <c r="Q2145" s="230">
        <f>VLOOKUP(M2145,LocID!$B$2:$I$1995,8, FALSE)</f>
        <v>497</v>
      </c>
    </row>
    <row r="2146" spans="1:17" x14ac:dyDescent="0.25">
      <c r="A2146" s="230" t="s">
        <v>7354</v>
      </c>
      <c r="B2146" s="230">
        <v>649</v>
      </c>
      <c r="C2146" s="230" t="s">
        <v>5854</v>
      </c>
      <c r="D2146" s="230">
        <v>2008.2639999999999</v>
      </c>
      <c r="E2146" s="230" t="s">
        <v>29</v>
      </c>
      <c r="F2146" s="230" t="s">
        <v>4399</v>
      </c>
      <c r="G2146" s="230" t="s">
        <v>4400</v>
      </c>
      <c r="H2146" s="230" t="s">
        <v>4401</v>
      </c>
      <c r="I2146" s="230" t="s">
        <v>183</v>
      </c>
      <c r="J2146" s="230" t="s">
        <v>61</v>
      </c>
      <c r="K2146" s="230" t="s">
        <v>52</v>
      </c>
      <c r="L2146" s="230" t="s">
        <v>4401</v>
      </c>
      <c r="M2146" s="230" t="s">
        <v>6441</v>
      </c>
      <c r="N2146" s="230" t="s">
        <v>52</v>
      </c>
      <c r="Q2146" s="230">
        <f>VLOOKUP(M2146,LocID!$B$2:$I$1995,8, FALSE)</f>
        <v>597</v>
      </c>
    </row>
    <row r="2147" spans="1:17" x14ac:dyDescent="0.25">
      <c r="A2147" s="230" t="s">
        <v>6778</v>
      </c>
      <c r="B2147" s="230">
        <v>65</v>
      </c>
      <c r="C2147" s="230" t="s">
        <v>5854</v>
      </c>
      <c r="D2147" s="230">
        <v>2015.0120999999999</v>
      </c>
      <c r="E2147" s="230" t="s">
        <v>309</v>
      </c>
      <c r="F2147" s="230" t="s">
        <v>2720</v>
      </c>
      <c r="G2147" s="230" t="s">
        <v>2721</v>
      </c>
      <c r="H2147" s="230" t="s">
        <v>2722</v>
      </c>
      <c r="I2147" s="230" t="s">
        <v>660</v>
      </c>
      <c r="J2147" s="230" t="s">
        <v>245</v>
      </c>
      <c r="K2147" s="230" t="s">
        <v>26</v>
      </c>
      <c r="L2147" s="230" t="s">
        <v>2722</v>
      </c>
      <c r="M2147" s="230" t="s">
        <v>6273</v>
      </c>
      <c r="N2147" s="230" t="s">
        <v>26</v>
      </c>
      <c r="Q2147" s="230">
        <f>VLOOKUP(M2147,LocID!$B$2:$I$1995,8, FALSE)</f>
        <v>405</v>
      </c>
    </row>
    <row r="2148" spans="1:17" x14ac:dyDescent="0.25">
      <c r="A2148" s="230" t="s">
        <v>7355</v>
      </c>
      <c r="B2148" s="230">
        <v>650</v>
      </c>
      <c r="C2148" s="230" t="s">
        <v>5854</v>
      </c>
      <c r="D2148" s="230">
        <v>2008.2070000000001</v>
      </c>
      <c r="E2148" s="230" t="s">
        <v>29</v>
      </c>
      <c r="F2148" s="230" t="s">
        <v>723</v>
      </c>
      <c r="G2148" s="230" t="s">
        <v>721</v>
      </c>
      <c r="H2148" s="230" t="s">
        <v>722</v>
      </c>
      <c r="I2148" s="230" t="s">
        <v>76</v>
      </c>
      <c r="J2148" s="230" t="s">
        <v>77</v>
      </c>
      <c r="K2148" s="230" t="s">
        <v>52</v>
      </c>
      <c r="L2148" s="230" t="s">
        <v>722</v>
      </c>
      <c r="M2148" s="230" t="s">
        <v>5974</v>
      </c>
      <c r="N2148" s="230" t="s">
        <v>52</v>
      </c>
      <c r="Q2148" s="230">
        <f>VLOOKUP(M2148,LocID!$B$2:$I$1995,8, FALSE)</f>
        <v>81</v>
      </c>
    </row>
    <row r="2149" spans="1:17" x14ac:dyDescent="0.25">
      <c r="A2149" s="230" t="s">
        <v>7356</v>
      </c>
      <c r="B2149" s="230">
        <v>651</v>
      </c>
      <c r="C2149" s="230" t="s">
        <v>5854</v>
      </c>
      <c r="D2149" s="230">
        <v>2008.2809999999999</v>
      </c>
      <c r="E2149" s="230" t="s">
        <v>29</v>
      </c>
      <c r="F2149" s="230" t="s">
        <v>3771</v>
      </c>
      <c r="G2149" s="230" t="s">
        <v>2659</v>
      </c>
      <c r="H2149" s="230" t="s">
        <v>3750</v>
      </c>
      <c r="I2149" s="230" t="s">
        <v>261</v>
      </c>
      <c r="J2149" s="230" t="s">
        <v>123</v>
      </c>
      <c r="K2149" s="230" t="s">
        <v>23</v>
      </c>
      <c r="L2149" s="230" t="s">
        <v>3750</v>
      </c>
      <c r="M2149" s="230" t="s">
        <v>4530</v>
      </c>
      <c r="N2149" s="230" t="s">
        <v>23</v>
      </c>
      <c r="Q2149" s="230">
        <f>VLOOKUP(M2149,LocID!$B$2:$I$1995,8, FALSE)</f>
        <v>513</v>
      </c>
    </row>
    <row r="2150" spans="1:17" x14ac:dyDescent="0.25">
      <c r="A2150" s="230" t="s">
        <v>7357</v>
      </c>
      <c r="B2150" s="230">
        <v>652</v>
      </c>
      <c r="C2150" s="230" t="s">
        <v>5854</v>
      </c>
      <c r="D2150" s="230">
        <v>2008.412</v>
      </c>
      <c r="E2150" s="230" t="s">
        <v>35</v>
      </c>
      <c r="F2150" s="230" t="s">
        <v>2449</v>
      </c>
      <c r="G2150" s="230" t="s">
        <v>2423</v>
      </c>
      <c r="H2150" s="230" t="s">
        <v>2414</v>
      </c>
      <c r="I2150" s="230" t="s">
        <v>76</v>
      </c>
      <c r="J2150" s="230" t="s">
        <v>77</v>
      </c>
      <c r="K2150" s="230" t="s">
        <v>23</v>
      </c>
      <c r="L2150" s="230" t="s">
        <v>2414</v>
      </c>
      <c r="M2150" s="230" t="s">
        <v>4518</v>
      </c>
      <c r="N2150" s="230" t="s">
        <v>23</v>
      </c>
      <c r="Q2150" s="230">
        <f>VLOOKUP(M2150,LocID!$B$2:$I$1995,8, FALSE)</f>
        <v>387</v>
      </c>
    </row>
    <row r="2151" spans="1:17" x14ac:dyDescent="0.25">
      <c r="A2151" s="230" t="s">
        <v>7358</v>
      </c>
      <c r="B2151" s="230">
        <v>653</v>
      </c>
      <c r="C2151" s="230" t="s">
        <v>5854</v>
      </c>
      <c r="D2151" s="230">
        <v>2008.2650000000001</v>
      </c>
      <c r="E2151" s="230" t="s">
        <v>35</v>
      </c>
      <c r="F2151" s="230" t="s">
        <v>2450</v>
      </c>
      <c r="G2151" s="230" t="s">
        <v>2423</v>
      </c>
      <c r="H2151" s="230" t="s">
        <v>2414</v>
      </c>
      <c r="I2151" s="230" t="s">
        <v>76</v>
      </c>
      <c r="J2151" s="230" t="s">
        <v>77</v>
      </c>
      <c r="K2151" s="230" t="s">
        <v>26</v>
      </c>
      <c r="L2151" s="230" t="s">
        <v>2414</v>
      </c>
      <c r="M2151" s="230" t="s">
        <v>4518</v>
      </c>
      <c r="N2151" s="230" t="s">
        <v>26</v>
      </c>
      <c r="Q2151" s="230">
        <f>VLOOKUP(M2151,LocID!$B$2:$I$1995,8, FALSE)</f>
        <v>387</v>
      </c>
    </row>
    <row r="2152" spans="1:17" x14ac:dyDescent="0.25">
      <c r="A2152" s="230" t="s">
        <v>7359</v>
      </c>
      <c r="B2152" s="230">
        <v>654</v>
      </c>
      <c r="C2152" s="230" t="s">
        <v>5854</v>
      </c>
      <c r="D2152" s="230">
        <v>2008.3610000000001</v>
      </c>
      <c r="E2152" s="230" t="s">
        <v>35</v>
      </c>
      <c r="F2152" s="230" t="s">
        <v>2451</v>
      </c>
      <c r="G2152" s="230" t="s">
        <v>2423</v>
      </c>
      <c r="H2152" s="230" t="s">
        <v>2414</v>
      </c>
      <c r="I2152" s="230" t="s">
        <v>76</v>
      </c>
      <c r="J2152" s="230" t="s">
        <v>77</v>
      </c>
      <c r="K2152" s="230" t="s">
        <v>26</v>
      </c>
      <c r="L2152" s="230" t="s">
        <v>2414</v>
      </c>
      <c r="M2152" s="230" t="s">
        <v>4518</v>
      </c>
      <c r="N2152" s="230" t="s">
        <v>26</v>
      </c>
      <c r="Q2152" s="230">
        <f>VLOOKUP(M2152,LocID!$B$2:$I$1995,8, FALSE)</f>
        <v>387</v>
      </c>
    </row>
    <row r="2153" spans="1:17" x14ac:dyDescent="0.25">
      <c r="A2153" s="230" t="s">
        <v>7360</v>
      </c>
      <c r="B2153" s="230">
        <v>655</v>
      </c>
      <c r="C2153" s="230" t="s">
        <v>5854</v>
      </c>
      <c r="D2153" s="230">
        <v>2008.354</v>
      </c>
      <c r="E2153" s="230" t="s">
        <v>35</v>
      </c>
      <c r="F2153" s="230" t="s">
        <v>2442</v>
      </c>
      <c r="G2153" s="230" t="s">
        <v>2423</v>
      </c>
      <c r="H2153" s="230" t="s">
        <v>2414</v>
      </c>
      <c r="I2153" s="230" t="s">
        <v>76</v>
      </c>
      <c r="J2153" s="230" t="s">
        <v>77</v>
      </c>
      <c r="K2153" s="230" t="s">
        <v>23</v>
      </c>
      <c r="L2153" s="230" t="s">
        <v>2414</v>
      </c>
      <c r="M2153" s="230" t="s">
        <v>4518</v>
      </c>
      <c r="N2153" s="230" t="s">
        <v>23</v>
      </c>
      <c r="Q2153" s="230">
        <f>VLOOKUP(M2153,LocID!$B$2:$I$1995,8, FALSE)</f>
        <v>387</v>
      </c>
    </row>
    <row r="2154" spans="1:17" x14ac:dyDescent="0.25">
      <c r="A2154" s="230" t="s">
        <v>7361</v>
      </c>
      <c r="B2154" s="230">
        <v>656</v>
      </c>
      <c r="C2154" s="230" t="s">
        <v>5854</v>
      </c>
      <c r="D2154" s="230">
        <v>2008.3989999999999</v>
      </c>
      <c r="E2154" s="230" t="s">
        <v>35</v>
      </c>
      <c r="F2154" s="230" t="s">
        <v>544</v>
      </c>
      <c r="G2154" s="230" t="s">
        <v>545</v>
      </c>
      <c r="H2154" s="230" t="s">
        <v>533</v>
      </c>
      <c r="I2154" s="230" t="s">
        <v>49</v>
      </c>
      <c r="J2154" s="230" t="s">
        <v>51</v>
      </c>
      <c r="K2154" s="230" t="s">
        <v>23</v>
      </c>
      <c r="L2154" s="230" t="s">
        <v>533</v>
      </c>
      <c r="M2154" s="230" t="s">
        <v>4499</v>
      </c>
      <c r="N2154" s="230" t="s">
        <v>23</v>
      </c>
      <c r="Q2154" s="230">
        <f>VLOOKUP(M2154,LocID!$B$2:$I$1995,8, FALSE)</f>
        <v>65</v>
      </c>
    </row>
    <row r="2155" spans="1:17" x14ac:dyDescent="0.25">
      <c r="A2155" s="230" t="s">
        <v>7362</v>
      </c>
      <c r="B2155" s="230">
        <v>657</v>
      </c>
      <c r="C2155" s="230" t="s">
        <v>5854</v>
      </c>
      <c r="D2155" s="230">
        <v>2008.442</v>
      </c>
      <c r="E2155" s="230" t="s">
        <v>35</v>
      </c>
      <c r="F2155" s="230" t="s">
        <v>2842</v>
      </c>
      <c r="G2155" s="230" t="s">
        <v>2843</v>
      </c>
      <c r="H2155" s="230" t="s">
        <v>2823</v>
      </c>
      <c r="I2155" s="230" t="s">
        <v>122</v>
      </c>
      <c r="J2155" s="230" t="s">
        <v>123</v>
      </c>
      <c r="K2155" s="230" t="s">
        <v>23</v>
      </c>
      <c r="L2155" s="230" t="s">
        <v>2823</v>
      </c>
      <c r="M2155" s="230" t="s">
        <v>6295</v>
      </c>
      <c r="N2155" s="230" t="s">
        <v>23</v>
      </c>
      <c r="Q2155" s="230">
        <f>VLOOKUP(M2155,LocID!$B$2:$I$1995,8, FALSE)</f>
        <v>427</v>
      </c>
    </row>
    <row r="2156" spans="1:17" x14ac:dyDescent="0.25">
      <c r="A2156" s="230" t="s">
        <v>7363</v>
      </c>
      <c r="B2156" s="230">
        <v>658</v>
      </c>
      <c r="C2156" s="230" t="s">
        <v>5854</v>
      </c>
      <c r="D2156" s="230">
        <v>2008.2919999999999</v>
      </c>
      <c r="E2156" s="230" t="s">
        <v>35</v>
      </c>
      <c r="F2156" s="230" t="s">
        <v>2970</v>
      </c>
      <c r="G2156" s="230" t="s">
        <v>2971</v>
      </c>
      <c r="H2156" s="230" t="s">
        <v>2972</v>
      </c>
      <c r="I2156" s="230" t="s">
        <v>122</v>
      </c>
      <c r="J2156" s="230" t="s">
        <v>123</v>
      </c>
      <c r="K2156" s="230" t="s">
        <v>52</v>
      </c>
      <c r="L2156" s="230" t="s">
        <v>2972</v>
      </c>
      <c r="M2156" s="230" t="s">
        <v>6308</v>
      </c>
      <c r="N2156" s="230" t="s">
        <v>52</v>
      </c>
      <c r="Q2156" s="230">
        <f>VLOOKUP(M2156,LocID!$B$2:$I$1995,8, FALSE)</f>
        <v>442</v>
      </c>
    </row>
    <row r="2157" spans="1:17" x14ac:dyDescent="0.25">
      <c r="A2157" s="230" t="s">
        <v>7364</v>
      </c>
      <c r="B2157" s="230">
        <v>659</v>
      </c>
      <c r="C2157" s="230" t="s">
        <v>5854</v>
      </c>
      <c r="D2157" s="230">
        <v>2008.491</v>
      </c>
      <c r="E2157" s="230" t="s">
        <v>35</v>
      </c>
      <c r="F2157" s="230" t="s">
        <v>4257</v>
      </c>
      <c r="G2157" s="230" t="s">
        <v>4240</v>
      </c>
      <c r="H2157" s="230" t="s">
        <v>2997</v>
      </c>
      <c r="I2157" s="230" t="s">
        <v>2996</v>
      </c>
      <c r="J2157" s="230" t="s">
        <v>51</v>
      </c>
      <c r="K2157" s="230" t="s">
        <v>26</v>
      </c>
      <c r="L2157" s="230" t="s">
        <v>2997</v>
      </c>
      <c r="M2157" s="230" t="s">
        <v>4536</v>
      </c>
      <c r="N2157" s="230" t="s">
        <v>26</v>
      </c>
      <c r="Q2157" s="230">
        <f>VLOOKUP(M2157,LocID!$B$2:$I$1995,8, FALSE)</f>
        <v>447</v>
      </c>
    </row>
    <row r="2158" spans="1:17" x14ac:dyDescent="0.25">
      <c r="A2158" s="230" t="s">
        <v>6779</v>
      </c>
      <c r="B2158" s="230">
        <v>66</v>
      </c>
      <c r="C2158" s="230" t="s">
        <v>5854</v>
      </c>
      <c r="D2158" s="230">
        <v>2015.0124000000001</v>
      </c>
      <c r="E2158" s="230" t="s">
        <v>309</v>
      </c>
      <c r="F2158" s="230" t="s">
        <v>2742</v>
      </c>
      <c r="G2158" s="230" t="s">
        <v>2740</v>
      </c>
      <c r="H2158" s="230" t="s">
        <v>2743</v>
      </c>
      <c r="I2158" s="230" t="s">
        <v>122</v>
      </c>
      <c r="J2158" s="230" t="s">
        <v>123</v>
      </c>
      <c r="K2158" s="230" t="s">
        <v>52</v>
      </c>
      <c r="L2158" s="230" t="s">
        <v>2743</v>
      </c>
      <c r="M2158" s="230" t="s">
        <v>6277</v>
      </c>
      <c r="N2158" s="230" t="s">
        <v>52</v>
      </c>
      <c r="Q2158" s="230">
        <f>VLOOKUP(M2158,LocID!$B$2:$I$1995,8, FALSE)</f>
        <v>409</v>
      </c>
    </row>
    <row r="2159" spans="1:17" x14ac:dyDescent="0.25">
      <c r="A2159" s="230" t="s">
        <v>7365</v>
      </c>
      <c r="B2159" s="230">
        <v>660</v>
      </c>
      <c r="C2159" s="230" t="s">
        <v>5854</v>
      </c>
      <c r="D2159" s="230">
        <v>2008.377</v>
      </c>
      <c r="E2159" s="230" t="s">
        <v>35</v>
      </c>
      <c r="F2159" s="230" t="s">
        <v>3181</v>
      </c>
      <c r="G2159" s="230" t="s">
        <v>3179</v>
      </c>
      <c r="H2159" s="230" t="s">
        <v>3174</v>
      </c>
      <c r="I2159" s="230" t="s">
        <v>122</v>
      </c>
      <c r="J2159" s="230" t="s">
        <v>123</v>
      </c>
      <c r="K2159" s="230" t="s">
        <v>98</v>
      </c>
      <c r="L2159" s="230" t="s">
        <v>3174</v>
      </c>
      <c r="M2159" s="230" t="s">
        <v>4525</v>
      </c>
      <c r="N2159" s="230" t="s">
        <v>98</v>
      </c>
      <c r="Q2159" s="230">
        <f>VLOOKUP(M2159,LocID!$B$2:$I$1995,8, FALSE)</f>
        <v>477</v>
      </c>
    </row>
    <row r="2160" spans="1:17" x14ac:dyDescent="0.25">
      <c r="A2160" s="230" t="s">
        <v>7366</v>
      </c>
      <c r="B2160" s="230">
        <v>661</v>
      </c>
      <c r="C2160" s="230" t="s">
        <v>5854</v>
      </c>
      <c r="D2160" s="230">
        <v>2008.383</v>
      </c>
      <c r="E2160" s="230" t="s">
        <v>35</v>
      </c>
      <c r="F2160" s="230" t="s">
        <v>521</v>
      </c>
      <c r="G2160" s="230" t="s">
        <v>522</v>
      </c>
      <c r="H2160" s="230" t="s">
        <v>520</v>
      </c>
      <c r="I2160" s="230" t="s">
        <v>208</v>
      </c>
      <c r="J2160" s="230" t="s">
        <v>61</v>
      </c>
      <c r="K2160" s="230" t="s">
        <v>26</v>
      </c>
      <c r="L2160" s="230" t="s">
        <v>520</v>
      </c>
      <c r="M2160" s="230" t="s">
        <v>5958</v>
      </c>
      <c r="N2160" s="230" t="s">
        <v>26</v>
      </c>
      <c r="Q2160" s="230">
        <f>VLOOKUP(M2160,LocID!$B$2:$I$1995,8, FALSE)</f>
        <v>63</v>
      </c>
    </row>
    <row r="2161" spans="1:17" x14ac:dyDescent="0.25">
      <c r="A2161" s="230" t="s">
        <v>7367</v>
      </c>
      <c r="B2161" s="230">
        <v>662</v>
      </c>
      <c r="C2161" s="230" t="s">
        <v>5854</v>
      </c>
      <c r="D2161" s="230">
        <v>2008.248</v>
      </c>
      <c r="E2161" s="230" t="s">
        <v>35</v>
      </c>
      <c r="F2161" s="230" t="s">
        <v>498</v>
      </c>
      <c r="G2161" s="230" t="s">
        <v>499</v>
      </c>
      <c r="H2161" s="230" t="s">
        <v>500</v>
      </c>
      <c r="I2161" s="230" t="s">
        <v>501</v>
      </c>
      <c r="J2161" s="230" t="s">
        <v>245</v>
      </c>
      <c r="K2161" s="230" t="s">
        <v>23</v>
      </c>
      <c r="L2161" s="230" t="s">
        <v>500</v>
      </c>
      <c r="M2161" s="230" t="s">
        <v>5953</v>
      </c>
      <c r="N2161" s="230" t="s">
        <v>23</v>
      </c>
      <c r="Q2161" s="230">
        <f>VLOOKUP(M2161,LocID!$B$2:$I$1995,8, FALSE)</f>
        <v>58</v>
      </c>
    </row>
    <row r="2162" spans="1:17" x14ac:dyDescent="0.25">
      <c r="A2162" s="230" t="s">
        <v>7368</v>
      </c>
      <c r="B2162" s="230">
        <v>663</v>
      </c>
      <c r="C2162" s="230" t="s">
        <v>5854</v>
      </c>
      <c r="D2162" s="230">
        <v>2008.357</v>
      </c>
      <c r="E2162" s="230" t="s">
        <v>35</v>
      </c>
      <c r="F2162" s="230" t="s">
        <v>1077</v>
      </c>
      <c r="G2162" s="230" t="s">
        <v>1078</v>
      </c>
      <c r="H2162" s="230" t="s">
        <v>1079</v>
      </c>
      <c r="I2162" s="230" t="s">
        <v>160</v>
      </c>
      <c r="J2162" s="230" t="s">
        <v>161</v>
      </c>
      <c r="K2162" s="230" t="s">
        <v>52</v>
      </c>
      <c r="L2162" s="230" t="s">
        <v>1079</v>
      </c>
      <c r="M2162" s="230" t="s">
        <v>6034</v>
      </c>
      <c r="N2162" s="230" t="s">
        <v>52</v>
      </c>
      <c r="Q2162" s="230">
        <f>VLOOKUP(M2162,LocID!$B$2:$I$1995,8, FALSE)</f>
        <v>142</v>
      </c>
    </row>
    <row r="2163" spans="1:17" x14ac:dyDescent="0.25">
      <c r="A2163" s="230" t="s">
        <v>7369</v>
      </c>
      <c r="B2163" s="230">
        <v>664</v>
      </c>
      <c r="C2163" s="230" t="s">
        <v>5854</v>
      </c>
      <c r="D2163" s="230">
        <v>2008.3240000000001</v>
      </c>
      <c r="E2163" s="230" t="s">
        <v>35</v>
      </c>
      <c r="F2163" s="230" t="s">
        <v>3353</v>
      </c>
      <c r="G2163" s="230" t="s">
        <v>3300</v>
      </c>
      <c r="H2163" s="230" t="s">
        <v>3294</v>
      </c>
      <c r="I2163" s="230" t="s">
        <v>76</v>
      </c>
      <c r="J2163" s="230" t="s">
        <v>77</v>
      </c>
      <c r="K2163" s="230" t="s">
        <v>26</v>
      </c>
      <c r="L2163" s="230" t="s">
        <v>3294</v>
      </c>
      <c r="M2163" s="230" t="s">
        <v>4526</v>
      </c>
      <c r="N2163" s="230" t="s">
        <v>26</v>
      </c>
      <c r="Q2163" s="230">
        <f>VLOOKUP(M2163,LocID!$B$2:$I$1995,8, FALSE)</f>
        <v>489</v>
      </c>
    </row>
    <row r="2164" spans="1:17" x14ac:dyDescent="0.25">
      <c r="A2164" s="230" t="s">
        <v>7370</v>
      </c>
      <c r="B2164" s="230">
        <v>665</v>
      </c>
      <c r="C2164" s="230" t="s">
        <v>5854</v>
      </c>
      <c r="D2164" s="230">
        <v>2008.395</v>
      </c>
      <c r="E2164" s="230" t="s">
        <v>35</v>
      </c>
      <c r="F2164" s="230" t="s">
        <v>3354</v>
      </c>
      <c r="G2164" s="230" t="s">
        <v>3305</v>
      </c>
      <c r="H2164" s="230" t="s">
        <v>3294</v>
      </c>
      <c r="I2164" s="230" t="s">
        <v>76</v>
      </c>
      <c r="J2164" s="230" t="s">
        <v>77</v>
      </c>
      <c r="K2164" s="230" t="s">
        <v>23</v>
      </c>
      <c r="L2164" s="230" t="s">
        <v>3294</v>
      </c>
      <c r="M2164" s="230" t="s">
        <v>4526</v>
      </c>
      <c r="N2164" s="230" t="s">
        <v>23</v>
      </c>
      <c r="Q2164" s="230">
        <f>VLOOKUP(M2164,LocID!$B$2:$I$1995,8, FALSE)</f>
        <v>489</v>
      </c>
    </row>
    <row r="2165" spans="1:17" x14ac:dyDescent="0.25">
      <c r="A2165" s="230" t="s">
        <v>7371</v>
      </c>
      <c r="B2165" s="230">
        <v>666</v>
      </c>
      <c r="C2165" s="230" t="s">
        <v>5854</v>
      </c>
      <c r="D2165" s="230">
        <v>2008.2739999999999</v>
      </c>
      <c r="E2165" s="230" t="s">
        <v>35</v>
      </c>
      <c r="F2165" s="230" t="s">
        <v>2936</v>
      </c>
      <c r="G2165" s="230" t="s">
        <v>2937</v>
      </c>
      <c r="H2165" s="230" t="s">
        <v>2938</v>
      </c>
      <c r="I2165" s="230" t="s">
        <v>107</v>
      </c>
      <c r="J2165" s="230" t="s">
        <v>51</v>
      </c>
      <c r="K2165" s="230" t="s">
        <v>52</v>
      </c>
      <c r="L2165" s="230" t="s">
        <v>2938</v>
      </c>
      <c r="M2165" s="230" t="s">
        <v>6303</v>
      </c>
      <c r="N2165" s="230" t="s">
        <v>52</v>
      </c>
      <c r="Q2165" s="230">
        <f>VLOOKUP(M2165,LocID!$B$2:$I$1995,8, FALSE)</f>
        <v>436</v>
      </c>
    </row>
    <row r="2166" spans="1:17" x14ac:dyDescent="0.25">
      <c r="A2166" s="230" t="s">
        <v>7372</v>
      </c>
      <c r="B2166" s="230">
        <v>667</v>
      </c>
      <c r="C2166" s="230" t="s">
        <v>5854</v>
      </c>
      <c r="D2166" s="230">
        <v>2008.3869999999999</v>
      </c>
      <c r="E2166" s="230" t="s">
        <v>35</v>
      </c>
      <c r="F2166" s="230" t="s">
        <v>317</v>
      </c>
      <c r="G2166" s="230" t="s">
        <v>318</v>
      </c>
      <c r="H2166" s="230" t="s">
        <v>319</v>
      </c>
      <c r="I2166" s="230" t="s">
        <v>320</v>
      </c>
      <c r="J2166" s="230" t="s">
        <v>51</v>
      </c>
      <c r="K2166" s="230" t="s">
        <v>23</v>
      </c>
      <c r="L2166" s="230" t="s">
        <v>319</v>
      </c>
      <c r="M2166" s="230" t="s">
        <v>5931</v>
      </c>
      <c r="N2166" s="230" t="s">
        <v>23</v>
      </c>
      <c r="Q2166" s="230">
        <f>VLOOKUP(M2166,LocID!$B$2:$I$1995,8, FALSE)</f>
        <v>34</v>
      </c>
    </row>
    <row r="2167" spans="1:17" x14ac:dyDescent="0.25">
      <c r="A2167" s="230" t="s">
        <v>7373</v>
      </c>
      <c r="B2167" s="230">
        <v>668</v>
      </c>
      <c r="C2167" s="230" t="s">
        <v>5854</v>
      </c>
      <c r="D2167" s="230">
        <v>2008.1289999999999</v>
      </c>
      <c r="E2167" s="230" t="s">
        <v>35</v>
      </c>
      <c r="F2167" s="230" t="s">
        <v>3355</v>
      </c>
      <c r="G2167" s="230" t="s">
        <v>3356</v>
      </c>
      <c r="H2167" s="230" t="s">
        <v>3294</v>
      </c>
      <c r="I2167" s="230" t="s">
        <v>76</v>
      </c>
      <c r="J2167" s="230" t="s">
        <v>77</v>
      </c>
      <c r="K2167" s="230" t="s">
        <v>26</v>
      </c>
      <c r="L2167" s="230" t="s">
        <v>3294</v>
      </c>
      <c r="M2167" s="230" t="s">
        <v>4526</v>
      </c>
      <c r="N2167" s="230" t="s">
        <v>26</v>
      </c>
      <c r="Q2167" s="230">
        <f>VLOOKUP(M2167,LocID!$B$2:$I$1995,8, FALSE)</f>
        <v>489</v>
      </c>
    </row>
    <row r="2168" spans="1:17" x14ac:dyDescent="0.25">
      <c r="A2168" s="230" t="s">
        <v>7374</v>
      </c>
      <c r="B2168" s="230">
        <v>669</v>
      </c>
      <c r="C2168" s="230" t="s">
        <v>5854</v>
      </c>
      <c r="D2168" s="230">
        <v>2008.2619999999999</v>
      </c>
      <c r="E2168" s="230" t="s">
        <v>35</v>
      </c>
      <c r="F2168" s="230" t="s">
        <v>36</v>
      </c>
      <c r="G2168" s="230" t="s">
        <v>31</v>
      </c>
      <c r="H2168" s="230" t="s">
        <v>19</v>
      </c>
      <c r="I2168" s="230" t="s">
        <v>20</v>
      </c>
      <c r="J2168" s="230" t="s">
        <v>22</v>
      </c>
      <c r="K2168" s="230" t="s">
        <v>23</v>
      </c>
      <c r="L2168" s="230" t="s">
        <v>19</v>
      </c>
      <c r="M2168" s="230" t="s">
        <v>5900</v>
      </c>
      <c r="N2168" s="230" t="s">
        <v>23</v>
      </c>
      <c r="Q2168" s="230">
        <f>VLOOKUP(M2168,LocID!$B$2:$I$1995,8, FALSE)</f>
        <v>1</v>
      </c>
    </row>
    <row r="2169" spans="1:17" x14ac:dyDescent="0.25">
      <c r="A2169" s="230" t="s">
        <v>6780</v>
      </c>
      <c r="B2169" s="230">
        <v>67</v>
      </c>
      <c r="C2169" s="230" t="s">
        <v>5854</v>
      </c>
      <c r="D2169" s="230">
        <v>2015.03</v>
      </c>
      <c r="E2169" s="230" t="s">
        <v>309</v>
      </c>
      <c r="F2169" s="230" t="s">
        <v>3507</v>
      </c>
      <c r="G2169" s="230" t="s">
        <v>3442</v>
      </c>
      <c r="H2169" s="230" t="s">
        <v>3294</v>
      </c>
      <c r="I2169" s="230" t="s">
        <v>76</v>
      </c>
      <c r="J2169" s="230" t="s">
        <v>77</v>
      </c>
      <c r="K2169" s="230" t="s">
        <v>23</v>
      </c>
      <c r="L2169" s="230" t="s">
        <v>3294</v>
      </c>
      <c r="M2169" s="230" t="s">
        <v>4526</v>
      </c>
      <c r="N2169" s="230" t="s">
        <v>23</v>
      </c>
      <c r="Q2169" s="230">
        <f>VLOOKUP(M2169,LocID!$B$2:$I$1995,8, FALSE)</f>
        <v>489</v>
      </c>
    </row>
    <row r="2170" spans="1:17" x14ac:dyDescent="0.25">
      <c r="A2170" s="230" t="s">
        <v>7375</v>
      </c>
      <c r="B2170" s="230">
        <v>670</v>
      </c>
      <c r="C2170" s="230" t="s">
        <v>5854</v>
      </c>
      <c r="D2170" s="230">
        <v>2008.3489999999999</v>
      </c>
      <c r="E2170" s="230" t="s">
        <v>35</v>
      </c>
      <c r="F2170" s="230" t="s">
        <v>2156</v>
      </c>
      <c r="G2170" s="230" t="s">
        <v>2157</v>
      </c>
      <c r="H2170" s="230" t="s">
        <v>2155</v>
      </c>
      <c r="I2170" s="230" t="s">
        <v>76</v>
      </c>
      <c r="J2170" s="230" t="s">
        <v>77</v>
      </c>
      <c r="K2170" s="230" t="s">
        <v>23</v>
      </c>
      <c r="L2170" s="230" t="s">
        <v>2155</v>
      </c>
      <c r="M2170" s="230" t="s">
        <v>6227</v>
      </c>
      <c r="N2170" s="230" t="s">
        <v>23</v>
      </c>
      <c r="Q2170" s="230">
        <f>VLOOKUP(M2170,LocID!$B$2:$I$1995,8, FALSE)</f>
        <v>352</v>
      </c>
    </row>
    <row r="2171" spans="1:17" x14ac:dyDescent="0.25">
      <c r="A2171" s="230" t="s">
        <v>7376</v>
      </c>
      <c r="B2171" s="230">
        <v>671</v>
      </c>
      <c r="C2171" s="230" t="s">
        <v>5854</v>
      </c>
      <c r="D2171" s="230">
        <v>2008.3969999999999</v>
      </c>
      <c r="E2171" s="230" t="s">
        <v>35</v>
      </c>
      <c r="F2171" s="230" t="s">
        <v>333</v>
      </c>
      <c r="G2171" s="230" t="s">
        <v>334</v>
      </c>
      <c r="H2171" s="230" t="s">
        <v>332</v>
      </c>
      <c r="I2171" s="230" t="s">
        <v>219</v>
      </c>
      <c r="J2171" s="230" t="s">
        <v>220</v>
      </c>
      <c r="K2171" s="230" t="s">
        <v>26</v>
      </c>
      <c r="L2171" s="230" t="s">
        <v>332</v>
      </c>
      <c r="M2171" s="230" t="s">
        <v>4497</v>
      </c>
      <c r="N2171" s="230" t="s">
        <v>26</v>
      </c>
      <c r="Q2171" s="230">
        <f>VLOOKUP(M2171,LocID!$B$2:$I$1995,8, FALSE)</f>
        <v>37</v>
      </c>
    </row>
    <row r="2172" spans="1:17" x14ac:dyDescent="0.25">
      <c r="A2172" s="230" t="s">
        <v>7377</v>
      </c>
      <c r="B2172" s="230">
        <v>672</v>
      </c>
      <c r="C2172" s="230" t="s">
        <v>5854</v>
      </c>
      <c r="D2172" s="230">
        <v>2008.43</v>
      </c>
      <c r="E2172" s="230" t="s">
        <v>35</v>
      </c>
      <c r="F2172" s="230" t="s">
        <v>992</v>
      </c>
      <c r="G2172" s="230" t="s">
        <v>993</v>
      </c>
      <c r="H2172" s="230" t="s">
        <v>985</v>
      </c>
      <c r="I2172" s="230" t="s">
        <v>399</v>
      </c>
      <c r="J2172" s="230" t="s">
        <v>51</v>
      </c>
      <c r="K2172" s="230" t="s">
        <v>98</v>
      </c>
      <c r="L2172" s="230" t="s">
        <v>985</v>
      </c>
      <c r="M2172" s="230" t="s">
        <v>6015</v>
      </c>
      <c r="N2172" s="230" t="s">
        <v>98</v>
      </c>
      <c r="Q2172" s="230">
        <f>VLOOKUP(M2172,LocID!$B$2:$I$1995,8, FALSE)</f>
        <v>123</v>
      </c>
    </row>
    <row r="2173" spans="1:17" x14ac:dyDescent="0.25">
      <c r="A2173" s="230" t="s">
        <v>7378</v>
      </c>
      <c r="B2173" s="230">
        <v>673</v>
      </c>
      <c r="C2173" s="230" t="s">
        <v>5854</v>
      </c>
      <c r="D2173" s="230">
        <v>2008.453</v>
      </c>
      <c r="E2173" s="230" t="s">
        <v>35</v>
      </c>
      <c r="F2173" s="230" t="s">
        <v>2967</v>
      </c>
      <c r="G2173" s="230" t="s">
        <v>2968</v>
      </c>
      <c r="H2173" s="230" t="s">
        <v>2969</v>
      </c>
      <c r="I2173" s="230" t="s">
        <v>76</v>
      </c>
      <c r="J2173" s="230" t="s">
        <v>77</v>
      </c>
      <c r="K2173" s="230" t="s">
        <v>23</v>
      </c>
      <c r="L2173" s="230" t="s">
        <v>2969</v>
      </c>
      <c r="M2173" s="230" t="s">
        <v>6307</v>
      </c>
      <c r="N2173" s="230" t="s">
        <v>23</v>
      </c>
      <c r="Q2173" s="230">
        <f>VLOOKUP(M2173,LocID!$B$2:$I$1995,8, FALSE)</f>
        <v>441</v>
      </c>
    </row>
    <row r="2174" spans="1:17" x14ac:dyDescent="0.25">
      <c r="A2174" s="230" t="s">
        <v>7379</v>
      </c>
      <c r="B2174" s="230">
        <v>674</v>
      </c>
      <c r="C2174" s="230" t="s">
        <v>5854</v>
      </c>
      <c r="D2174" s="230">
        <v>2008.376</v>
      </c>
      <c r="E2174" s="230" t="s">
        <v>35</v>
      </c>
      <c r="F2174" s="230" t="s">
        <v>4258</v>
      </c>
      <c r="G2174" s="230" t="s">
        <v>4259</v>
      </c>
      <c r="H2174" s="230" t="s">
        <v>2997</v>
      </c>
      <c r="I2174" s="230" t="s">
        <v>2996</v>
      </c>
      <c r="J2174" s="230" t="s">
        <v>51</v>
      </c>
      <c r="K2174" s="230" t="s">
        <v>23</v>
      </c>
      <c r="L2174" s="230" t="s">
        <v>2997</v>
      </c>
      <c r="M2174" s="230" t="s">
        <v>4536</v>
      </c>
      <c r="N2174" s="230" t="s">
        <v>23</v>
      </c>
      <c r="Q2174" s="230">
        <f>VLOOKUP(M2174,LocID!$B$2:$I$1995,8, FALSE)</f>
        <v>447</v>
      </c>
    </row>
    <row r="2175" spans="1:17" x14ac:dyDescent="0.25">
      <c r="A2175" s="230" t="s">
        <v>7380</v>
      </c>
      <c r="B2175" s="230">
        <v>675</v>
      </c>
      <c r="C2175" s="230" t="s">
        <v>5854</v>
      </c>
      <c r="D2175" s="230">
        <v>2008.239</v>
      </c>
      <c r="E2175" s="230" t="s">
        <v>35</v>
      </c>
      <c r="F2175" s="230" t="s">
        <v>2844</v>
      </c>
      <c r="G2175" s="230" t="s">
        <v>1018</v>
      </c>
      <c r="H2175" s="230" t="s">
        <v>2823</v>
      </c>
      <c r="I2175" s="230" t="s">
        <v>122</v>
      </c>
      <c r="J2175" s="230" t="s">
        <v>123</v>
      </c>
      <c r="K2175" s="230" t="s">
        <v>52</v>
      </c>
      <c r="L2175" s="230" t="s">
        <v>2823</v>
      </c>
      <c r="M2175" s="230" t="s">
        <v>6295</v>
      </c>
      <c r="N2175" s="230" t="s">
        <v>52</v>
      </c>
      <c r="Q2175" s="230">
        <f>VLOOKUP(M2175,LocID!$B$2:$I$1995,8, FALSE)</f>
        <v>427</v>
      </c>
    </row>
    <row r="2176" spans="1:17" x14ac:dyDescent="0.25">
      <c r="A2176" s="230" t="s">
        <v>7381</v>
      </c>
      <c r="B2176" s="230">
        <v>676</v>
      </c>
      <c r="C2176" s="230" t="s">
        <v>5854</v>
      </c>
      <c r="D2176" s="230">
        <v>2008.3589999999999</v>
      </c>
      <c r="E2176" s="230" t="s">
        <v>35</v>
      </c>
      <c r="F2176" s="230" t="s">
        <v>2674</v>
      </c>
      <c r="G2176" s="230" t="s">
        <v>2675</v>
      </c>
      <c r="H2176" s="230" t="s">
        <v>2673</v>
      </c>
      <c r="I2176" s="230" t="s">
        <v>49</v>
      </c>
      <c r="J2176" s="230" t="s">
        <v>51</v>
      </c>
      <c r="K2176" s="230" t="s">
        <v>26</v>
      </c>
      <c r="L2176" s="230" t="s">
        <v>2673</v>
      </c>
      <c r="M2176" s="230" t="s">
        <v>6265</v>
      </c>
      <c r="N2176" s="230" t="s">
        <v>26</v>
      </c>
      <c r="Q2176" s="230">
        <f>VLOOKUP(M2176,LocID!$B$2:$I$1995,8, FALSE)</f>
        <v>396</v>
      </c>
    </row>
    <row r="2177" spans="1:17" x14ac:dyDescent="0.25">
      <c r="A2177" s="230" t="s">
        <v>7382</v>
      </c>
      <c r="B2177" s="230">
        <v>677</v>
      </c>
      <c r="C2177" s="230" t="s">
        <v>5854</v>
      </c>
      <c r="D2177" s="230">
        <v>2008.4090000000001</v>
      </c>
      <c r="E2177" s="230" t="s">
        <v>35</v>
      </c>
      <c r="F2177" s="230" t="s">
        <v>1822</v>
      </c>
      <c r="G2177" s="230" t="s">
        <v>1820</v>
      </c>
      <c r="H2177" s="230" t="s">
        <v>1821</v>
      </c>
      <c r="I2177" s="230" t="s">
        <v>76</v>
      </c>
      <c r="J2177" s="230" t="s">
        <v>77</v>
      </c>
      <c r="K2177" s="230" t="s">
        <v>26</v>
      </c>
      <c r="L2177" s="230" t="s">
        <v>1821</v>
      </c>
      <c r="M2177" s="230" t="s">
        <v>6176</v>
      </c>
      <c r="N2177" s="230" t="s">
        <v>26</v>
      </c>
      <c r="Q2177" s="230">
        <f>VLOOKUP(M2177,LocID!$B$2:$I$1995,8, FALSE)</f>
        <v>298</v>
      </c>
    </row>
    <row r="2178" spans="1:17" x14ac:dyDescent="0.25">
      <c r="A2178" s="230" t="s">
        <v>7383</v>
      </c>
      <c r="B2178" s="230">
        <v>678</v>
      </c>
      <c r="C2178" s="230" t="s">
        <v>5854</v>
      </c>
      <c r="D2178" s="230">
        <v>2008.3389999999999</v>
      </c>
      <c r="E2178" s="230" t="s">
        <v>35</v>
      </c>
      <c r="F2178" s="230" t="s">
        <v>2845</v>
      </c>
      <c r="G2178" s="230" t="s">
        <v>2846</v>
      </c>
      <c r="H2178" s="230" t="s">
        <v>2823</v>
      </c>
      <c r="I2178" s="230" t="s">
        <v>122</v>
      </c>
      <c r="J2178" s="230" t="s">
        <v>123</v>
      </c>
      <c r="K2178" s="230" t="s">
        <v>98</v>
      </c>
      <c r="L2178" s="230" t="s">
        <v>2823</v>
      </c>
      <c r="M2178" s="230" t="s">
        <v>6295</v>
      </c>
      <c r="N2178" s="230" t="s">
        <v>98</v>
      </c>
      <c r="Q2178" s="230">
        <f>VLOOKUP(M2178,LocID!$B$2:$I$1995,8, FALSE)</f>
        <v>427</v>
      </c>
    </row>
    <row r="2179" spans="1:17" x14ac:dyDescent="0.25">
      <c r="A2179" s="230" t="s">
        <v>7384</v>
      </c>
      <c r="B2179" s="230">
        <v>679</v>
      </c>
      <c r="C2179" s="230" t="s">
        <v>5854</v>
      </c>
      <c r="D2179" s="230">
        <v>2008.396</v>
      </c>
      <c r="E2179" s="230" t="s">
        <v>35</v>
      </c>
      <c r="F2179" s="230" t="s">
        <v>1195</v>
      </c>
      <c r="G2179" s="230" t="s">
        <v>1193</v>
      </c>
      <c r="H2179" s="230" t="s">
        <v>1194</v>
      </c>
      <c r="I2179" s="230" t="s">
        <v>76</v>
      </c>
      <c r="J2179" s="230" t="s">
        <v>77</v>
      </c>
      <c r="K2179" s="230" t="s">
        <v>23</v>
      </c>
      <c r="L2179" s="230" t="s">
        <v>1194</v>
      </c>
      <c r="M2179" s="230" t="s">
        <v>4504</v>
      </c>
      <c r="N2179" s="230" t="s">
        <v>23</v>
      </c>
      <c r="Q2179" s="230">
        <f>VLOOKUP(M2179,LocID!$B$2:$I$1995,8, FALSE)</f>
        <v>167</v>
      </c>
    </row>
    <row r="2180" spans="1:17" x14ac:dyDescent="0.25">
      <c r="A2180" s="230" t="s">
        <v>6781</v>
      </c>
      <c r="B2180" s="230">
        <v>68</v>
      </c>
      <c r="C2180" s="230" t="s">
        <v>5854</v>
      </c>
      <c r="D2180" s="230">
        <v>2015.0225</v>
      </c>
      <c r="E2180" s="230" t="s">
        <v>309</v>
      </c>
      <c r="F2180" s="230" t="s">
        <v>2036</v>
      </c>
      <c r="G2180" s="230" t="s">
        <v>2037</v>
      </c>
      <c r="H2180" s="230" t="s">
        <v>2030</v>
      </c>
      <c r="I2180" s="230" t="s">
        <v>165</v>
      </c>
      <c r="J2180" s="230" t="s">
        <v>161</v>
      </c>
      <c r="K2180" s="230" t="s">
        <v>52</v>
      </c>
      <c r="L2180" s="230" t="s">
        <v>2030</v>
      </c>
      <c r="M2180" s="230" t="s">
        <v>6206</v>
      </c>
      <c r="N2180" s="230" t="s">
        <v>52</v>
      </c>
      <c r="Q2180" s="230">
        <f>VLOOKUP(M2180,LocID!$B$2:$I$1995,8, FALSE)</f>
        <v>329</v>
      </c>
    </row>
    <row r="2181" spans="1:17" x14ac:dyDescent="0.25">
      <c r="A2181" s="230" t="s">
        <v>7385</v>
      </c>
      <c r="B2181" s="230">
        <v>680</v>
      </c>
      <c r="C2181" s="230" t="s">
        <v>5854</v>
      </c>
      <c r="D2181" s="230">
        <v>2008.2850000000001</v>
      </c>
      <c r="E2181" s="230" t="s">
        <v>35</v>
      </c>
      <c r="F2181" s="230" t="s">
        <v>3058</v>
      </c>
      <c r="G2181" s="230" t="s">
        <v>3059</v>
      </c>
      <c r="H2181" s="230" t="s">
        <v>3060</v>
      </c>
      <c r="I2181" s="230" t="s">
        <v>76</v>
      </c>
      <c r="J2181" s="230" t="s">
        <v>77</v>
      </c>
      <c r="K2181" s="230" t="s">
        <v>98</v>
      </c>
      <c r="L2181" s="230" t="s">
        <v>3060</v>
      </c>
      <c r="M2181" s="230" t="s">
        <v>6321</v>
      </c>
      <c r="N2181" s="230" t="s">
        <v>98</v>
      </c>
      <c r="Q2181" s="230">
        <f>VLOOKUP(M2181,LocID!$B$2:$I$1995,8, FALSE)</f>
        <v>458</v>
      </c>
    </row>
    <row r="2182" spans="1:17" x14ac:dyDescent="0.25">
      <c r="A2182" s="230" t="s">
        <v>7386</v>
      </c>
      <c r="B2182" s="230">
        <v>681</v>
      </c>
      <c r="C2182" s="230" t="s">
        <v>5854</v>
      </c>
      <c r="D2182" s="230">
        <v>2008.364</v>
      </c>
      <c r="E2182" s="230" t="s">
        <v>35</v>
      </c>
      <c r="F2182" s="230" t="s">
        <v>3700</v>
      </c>
      <c r="G2182" s="230" t="s">
        <v>3695</v>
      </c>
      <c r="H2182" s="230" t="s">
        <v>3696</v>
      </c>
      <c r="I2182" s="230" t="s">
        <v>76</v>
      </c>
      <c r="J2182" s="230" t="s">
        <v>77</v>
      </c>
      <c r="K2182" s="230" t="s">
        <v>26</v>
      </c>
      <c r="L2182" s="230" t="s">
        <v>3696</v>
      </c>
      <c r="M2182" s="230" t="s">
        <v>4529</v>
      </c>
      <c r="N2182" s="230" t="s">
        <v>26</v>
      </c>
      <c r="Q2182" s="230">
        <f>VLOOKUP(M2182,LocID!$B$2:$I$1995,8, FALSE)</f>
        <v>506</v>
      </c>
    </row>
    <row r="2183" spans="1:17" x14ac:dyDescent="0.25">
      <c r="A2183" s="230" t="s">
        <v>7387</v>
      </c>
      <c r="B2183" s="230">
        <v>682</v>
      </c>
      <c r="C2183" s="230" t="s">
        <v>5854</v>
      </c>
      <c r="D2183" s="230">
        <v>2008.4190000000001</v>
      </c>
      <c r="E2183" s="230" t="s">
        <v>35</v>
      </c>
      <c r="F2183" s="230" t="s">
        <v>3701</v>
      </c>
      <c r="G2183" s="230" t="s">
        <v>3702</v>
      </c>
      <c r="H2183" s="230" t="s">
        <v>3696</v>
      </c>
      <c r="I2183" s="230" t="s">
        <v>76</v>
      </c>
      <c r="J2183" s="230" t="s">
        <v>77</v>
      </c>
      <c r="K2183" s="230" t="s">
        <v>26</v>
      </c>
      <c r="L2183" s="230" t="s">
        <v>3696</v>
      </c>
      <c r="M2183" s="230" t="s">
        <v>4529</v>
      </c>
      <c r="N2183" s="230" t="s">
        <v>26</v>
      </c>
      <c r="Q2183" s="230">
        <f>VLOOKUP(M2183,LocID!$B$2:$I$1995,8, FALSE)</f>
        <v>506</v>
      </c>
    </row>
    <row r="2184" spans="1:17" x14ac:dyDescent="0.25">
      <c r="A2184" s="230" t="s">
        <v>7388</v>
      </c>
      <c r="B2184" s="230">
        <v>683</v>
      </c>
      <c r="C2184" s="230" t="s">
        <v>5854</v>
      </c>
      <c r="D2184" s="230">
        <v>2008.32</v>
      </c>
      <c r="E2184" s="230" t="s">
        <v>35</v>
      </c>
      <c r="F2184" s="230" t="s">
        <v>3772</v>
      </c>
      <c r="G2184" s="230" t="s">
        <v>3773</v>
      </c>
      <c r="H2184" s="230" t="s">
        <v>3750</v>
      </c>
      <c r="I2184" s="230" t="s">
        <v>261</v>
      </c>
      <c r="J2184" s="230" t="s">
        <v>123</v>
      </c>
      <c r="K2184" s="230" t="s">
        <v>72</v>
      </c>
      <c r="L2184" s="230" t="s">
        <v>3750</v>
      </c>
      <c r="M2184" s="230" t="s">
        <v>4530</v>
      </c>
      <c r="N2184" s="230" t="s">
        <v>3934</v>
      </c>
      <c r="O2184" s="230">
        <v>2</v>
      </c>
      <c r="Q2184" s="230">
        <f>VLOOKUP(M2184,LocID!$B$2:$I$1995,8, FALSE)</f>
        <v>513</v>
      </c>
    </row>
    <row r="2185" spans="1:17" x14ac:dyDescent="0.25">
      <c r="A2185" s="230" t="s">
        <v>7388</v>
      </c>
      <c r="B2185" s="230">
        <v>683</v>
      </c>
      <c r="C2185" s="230" t="s">
        <v>5854</v>
      </c>
      <c r="D2185" s="230">
        <v>2008.32</v>
      </c>
      <c r="E2185" s="230" t="s">
        <v>35</v>
      </c>
      <c r="F2185" s="230" t="s">
        <v>3772</v>
      </c>
      <c r="G2185" s="230" t="s">
        <v>3773</v>
      </c>
      <c r="H2185" s="230" t="s">
        <v>3750</v>
      </c>
      <c r="I2185" s="230" t="s">
        <v>261</v>
      </c>
      <c r="J2185" s="230" t="s">
        <v>123</v>
      </c>
      <c r="K2185" s="230" t="s">
        <v>72</v>
      </c>
      <c r="L2185" s="230" t="s">
        <v>3750</v>
      </c>
      <c r="M2185" s="230" t="s">
        <v>4530</v>
      </c>
      <c r="N2185" s="230" t="s">
        <v>23</v>
      </c>
      <c r="O2185" s="230">
        <v>1</v>
      </c>
      <c r="Q2185" s="230">
        <f>VLOOKUP(M2185,LocID!$B$2:$I$1995,8, FALSE)</f>
        <v>513</v>
      </c>
    </row>
    <row r="2186" spans="1:17" x14ac:dyDescent="0.25">
      <c r="A2186" s="230" t="s">
        <v>7389</v>
      </c>
      <c r="B2186" s="230">
        <v>684</v>
      </c>
      <c r="C2186" s="230" t="s">
        <v>5854</v>
      </c>
      <c r="D2186" s="230">
        <v>2008.4559999999999</v>
      </c>
      <c r="E2186" s="230" t="s">
        <v>35</v>
      </c>
      <c r="F2186" s="230" t="s">
        <v>2402</v>
      </c>
      <c r="G2186" s="230" t="s">
        <v>2403</v>
      </c>
      <c r="H2186" s="230" t="s">
        <v>2404</v>
      </c>
      <c r="I2186" s="230" t="s">
        <v>49</v>
      </c>
      <c r="J2186" s="230" t="s">
        <v>51</v>
      </c>
      <c r="K2186" s="230" t="s">
        <v>23</v>
      </c>
      <c r="L2186" s="230" t="s">
        <v>2404</v>
      </c>
      <c r="M2186" s="230" t="s">
        <v>6255</v>
      </c>
      <c r="N2186" s="230" t="s">
        <v>23</v>
      </c>
      <c r="Q2186" s="230">
        <f>VLOOKUP(M2186,LocID!$B$2:$I$1995,8, FALSE)</f>
        <v>385</v>
      </c>
    </row>
    <row r="2187" spans="1:17" x14ac:dyDescent="0.25">
      <c r="A2187" s="230" t="s">
        <v>7390</v>
      </c>
      <c r="B2187" s="230">
        <v>685</v>
      </c>
      <c r="C2187" s="230" t="s">
        <v>5854</v>
      </c>
      <c r="D2187" s="230">
        <v>2008.422</v>
      </c>
      <c r="E2187" s="230" t="s">
        <v>35</v>
      </c>
      <c r="F2187" s="230" t="s">
        <v>3357</v>
      </c>
      <c r="G2187" s="230" t="s">
        <v>3322</v>
      </c>
      <c r="H2187" s="230" t="s">
        <v>3294</v>
      </c>
      <c r="I2187" s="230" t="s">
        <v>76</v>
      </c>
      <c r="J2187" s="230" t="s">
        <v>77</v>
      </c>
      <c r="K2187" s="230" t="s">
        <v>26</v>
      </c>
      <c r="L2187" s="230" t="s">
        <v>3294</v>
      </c>
      <c r="M2187" s="230" t="s">
        <v>4526</v>
      </c>
      <c r="N2187" s="230" t="s">
        <v>26</v>
      </c>
      <c r="Q2187" s="230">
        <f>VLOOKUP(M2187,LocID!$B$2:$I$1995,8, FALSE)</f>
        <v>489</v>
      </c>
    </row>
    <row r="2188" spans="1:17" x14ac:dyDescent="0.25">
      <c r="A2188" s="230" t="s">
        <v>7391</v>
      </c>
      <c r="B2188" s="230">
        <v>686</v>
      </c>
      <c r="C2188" s="230" t="s">
        <v>5854</v>
      </c>
      <c r="D2188" s="230">
        <v>2008.4659999999999</v>
      </c>
      <c r="E2188" s="230" t="s">
        <v>35</v>
      </c>
      <c r="F2188" s="230" t="s">
        <v>424</v>
      </c>
      <c r="G2188" s="230" t="s">
        <v>422</v>
      </c>
      <c r="H2188" s="230" t="s">
        <v>423</v>
      </c>
      <c r="I2188" s="230" t="s">
        <v>49</v>
      </c>
      <c r="J2188" s="230" t="s">
        <v>51</v>
      </c>
      <c r="K2188" s="230" t="s">
        <v>23</v>
      </c>
      <c r="L2188" s="230" t="s">
        <v>423</v>
      </c>
      <c r="M2188" s="230" t="s">
        <v>5943</v>
      </c>
      <c r="N2188" s="230" t="s">
        <v>23</v>
      </c>
      <c r="Q2188" s="230">
        <f>VLOOKUP(M2188,LocID!$B$2:$I$1995,8, FALSE)</f>
        <v>48</v>
      </c>
    </row>
    <row r="2189" spans="1:17" x14ac:dyDescent="0.25">
      <c r="A2189" s="230" t="s">
        <v>7392</v>
      </c>
      <c r="B2189" s="230">
        <v>687</v>
      </c>
      <c r="C2189" s="230" t="s">
        <v>5854</v>
      </c>
      <c r="D2189" s="230">
        <v>2008.2550000000001</v>
      </c>
      <c r="E2189" s="230" t="s">
        <v>35</v>
      </c>
      <c r="F2189" s="230" t="s">
        <v>1030</v>
      </c>
      <c r="G2189" s="230" t="s">
        <v>1031</v>
      </c>
      <c r="H2189" s="230" t="s">
        <v>1029</v>
      </c>
      <c r="I2189" s="230" t="s">
        <v>76</v>
      </c>
      <c r="J2189" s="230" t="s">
        <v>77</v>
      </c>
      <c r="K2189" s="230" t="s">
        <v>52</v>
      </c>
      <c r="L2189" s="230" t="s">
        <v>1029</v>
      </c>
      <c r="M2189" s="230" t="s">
        <v>6024</v>
      </c>
      <c r="N2189" s="230" t="s">
        <v>52</v>
      </c>
      <c r="Q2189" s="230">
        <f>VLOOKUP(M2189,LocID!$B$2:$I$1995,8, FALSE)</f>
        <v>132</v>
      </c>
    </row>
    <row r="2190" spans="1:17" x14ac:dyDescent="0.25">
      <c r="A2190" s="230" t="s">
        <v>7393</v>
      </c>
      <c r="B2190" s="230">
        <v>688</v>
      </c>
      <c r="C2190" s="230" t="s">
        <v>5854</v>
      </c>
      <c r="D2190" s="230">
        <v>2008.4459999999999</v>
      </c>
      <c r="E2190" s="230" t="s">
        <v>35</v>
      </c>
      <c r="F2190" s="230" t="s">
        <v>258</v>
      </c>
      <c r="G2190" s="230" t="s">
        <v>259</v>
      </c>
      <c r="H2190" s="230" t="s">
        <v>260</v>
      </c>
      <c r="I2190" s="230" t="s">
        <v>261</v>
      </c>
      <c r="J2190" s="230" t="s">
        <v>262</v>
      </c>
      <c r="K2190" s="230" t="s">
        <v>52</v>
      </c>
      <c r="L2190" s="230" t="s">
        <v>260</v>
      </c>
      <c r="M2190" s="230" t="s">
        <v>5927</v>
      </c>
      <c r="N2190" s="230" t="s">
        <v>52</v>
      </c>
      <c r="Q2190" s="230">
        <f>VLOOKUP(M2190,LocID!$B$2:$I$1995,8, FALSE)</f>
        <v>30</v>
      </c>
    </row>
    <row r="2191" spans="1:17" x14ac:dyDescent="0.25">
      <c r="A2191" s="230" t="s">
        <v>7394</v>
      </c>
      <c r="B2191" s="230">
        <v>689</v>
      </c>
      <c r="C2191" s="230" t="s">
        <v>5854</v>
      </c>
      <c r="D2191" s="230">
        <v>2008.35</v>
      </c>
      <c r="E2191" s="230" t="s">
        <v>35</v>
      </c>
      <c r="F2191" s="230" t="s">
        <v>3774</v>
      </c>
      <c r="G2191" s="230" t="s">
        <v>3775</v>
      </c>
      <c r="H2191" s="230" t="s">
        <v>3750</v>
      </c>
      <c r="I2191" s="230" t="s">
        <v>261</v>
      </c>
      <c r="J2191" s="230" t="s">
        <v>123</v>
      </c>
      <c r="K2191" s="230" t="s">
        <v>52</v>
      </c>
      <c r="L2191" s="230" t="s">
        <v>3750</v>
      </c>
      <c r="M2191" s="230" t="s">
        <v>4530</v>
      </c>
      <c r="N2191" s="230" t="s">
        <v>52</v>
      </c>
      <c r="Q2191" s="230">
        <f>VLOOKUP(M2191,LocID!$B$2:$I$1995,8, FALSE)</f>
        <v>513</v>
      </c>
    </row>
    <row r="2192" spans="1:17" x14ac:dyDescent="0.25">
      <c r="A2192" s="230" t="s">
        <v>6782</v>
      </c>
      <c r="B2192" s="230">
        <v>69</v>
      </c>
      <c r="C2192" s="230" t="s">
        <v>5854</v>
      </c>
      <c r="D2192" s="230">
        <v>2015.0311999999999</v>
      </c>
      <c r="E2192" s="230" t="s">
        <v>309</v>
      </c>
      <c r="F2192" s="230" t="s">
        <v>3620</v>
      </c>
      <c r="G2192" s="230" t="s">
        <v>3617</v>
      </c>
      <c r="H2192" s="230" t="s">
        <v>3586</v>
      </c>
      <c r="I2192" s="230" t="s">
        <v>76</v>
      </c>
      <c r="J2192" s="230" t="s">
        <v>77</v>
      </c>
      <c r="K2192" s="230" t="s">
        <v>26</v>
      </c>
      <c r="L2192" s="230" t="s">
        <v>3586</v>
      </c>
      <c r="M2192" s="230" t="s">
        <v>6352</v>
      </c>
      <c r="N2192" s="230" t="s">
        <v>26</v>
      </c>
      <c r="Q2192" s="230">
        <f>VLOOKUP(M2192,LocID!$B$2:$I$1995,8, FALSE)</f>
        <v>495</v>
      </c>
    </row>
    <row r="2193" spans="1:17" x14ac:dyDescent="0.25">
      <c r="A2193" s="230" t="s">
        <v>7395</v>
      </c>
      <c r="B2193" s="230">
        <v>690</v>
      </c>
      <c r="C2193" s="230" t="s">
        <v>5854</v>
      </c>
      <c r="D2193" s="230">
        <v>2008.498</v>
      </c>
      <c r="E2193" s="230" t="s">
        <v>35</v>
      </c>
      <c r="F2193" s="230" t="s">
        <v>744</v>
      </c>
      <c r="G2193" s="230" t="s">
        <v>737</v>
      </c>
      <c r="H2193" s="230" t="s">
        <v>738</v>
      </c>
      <c r="I2193" s="230" t="s">
        <v>739</v>
      </c>
      <c r="J2193" s="230" t="s">
        <v>740</v>
      </c>
      <c r="K2193" s="230" t="s">
        <v>98</v>
      </c>
      <c r="L2193" s="230" t="s">
        <v>738</v>
      </c>
      <c r="M2193" s="377" t="s">
        <v>11294</v>
      </c>
      <c r="N2193" s="230" t="s">
        <v>98</v>
      </c>
      <c r="Q2193" s="230">
        <f>VLOOKUP(M2193,LocID!$B$2:$I$1995,8, FALSE)</f>
        <v>758</v>
      </c>
    </row>
    <row r="2194" spans="1:17" x14ac:dyDescent="0.25">
      <c r="A2194" s="230" t="s">
        <v>7396</v>
      </c>
      <c r="B2194" s="230">
        <v>691</v>
      </c>
      <c r="C2194" s="230" t="s">
        <v>5854</v>
      </c>
      <c r="D2194" s="230">
        <v>2008.3420000000001</v>
      </c>
      <c r="E2194" s="230" t="s">
        <v>35</v>
      </c>
      <c r="F2194" s="230" t="s">
        <v>2824</v>
      </c>
      <c r="G2194" s="230" t="s">
        <v>2825</v>
      </c>
      <c r="H2194" s="230" t="s">
        <v>2823</v>
      </c>
      <c r="I2194" s="230" t="s">
        <v>320</v>
      </c>
      <c r="J2194" s="230" t="s">
        <v>51</v>
      </c>
      <c r="K2194" s="230" t="s">
        <v>26</v>
      </c>
      <c r="L2194" s="230" t="s">
        <v>2823</v>
      </c>
      <c r="M2194" s="230" t="s">
        <v>6294</v>
      </c>
      <c r="N2194" s="230" t="s">
        <v>26</v>
      </c>
      <c r="Q2194" s="230">
        <f>VLOOKUP(M2194,LocID!$B$2:$I$1995,8, FALSE)</f>
        <v>426</v>
      </c>
    </row>
    <row r="2195" spans="1:17" x14ac:dyDescent="0.25">
      <c r="A2195" s="230" t="s">
        <v>7397</v>
      </c>
      <c r="B2195" s="230">
        <v>692</v>
      </c>
      <c r="C2195" s="230" t="s">
        <v>5854</v>
      </c>
      <c r="D2195" s="230">
        <v>2008.3</v>
      </c>
      <c r="E2195" s="230" t="s">
        <v>35</v>
      </c>
      <c r="F2195" s="230" t="s">
        <v>2847</v>
      </c>
      <c r="G2195" s="230" t="s">
        <v>2841</v>
      </c>
      <c r="H2195" s="230" t="s">
        <v>2823</v>
      </c>
      <c r="I2195" s="230" t="s">
        <v>122</v>
      </c>
      <c r="J2195" s="230" t="s">
        <v>123</v>
      </c>
      <c r="K2195" s="230" t="s">
        <v>98</v>
      </c>
      <c r="L2195" s="230" t="s">
        <v>2823</v>
      </c>
      <c r="M2195" s="230" t="s">
        <v>6295</v>
      </c>
      <c r="N2195" s="230" t="s">
        <v>98</v>
      </c>
      <c r="Q2195" s="230">
        <f>VLOOKUP(M2195,LocID!$B$2:$I$1995,8, FALSE)</f>
        <v>427</v>
      </c>
    </row>
    <row r="2196" spans="1:17" x14ac:dyDescent="0.25">
      <c r="A2196" s="230" t="s">
        <v>7398</v>
      </c>
      <c r="B2196" s="230">
        <v>693</v>
      </c>
      <c r="C2196" s="230" t="s">
        <v>5854</v>
      </c>
      <c r="D2196" s="230">
        <v>2008.3340000000001</v>
      </c>
      <c r="E2196" s="230" t="s">
        <v>35</v>
      </c>
      <c r="F2196" s="230" t="s">
        <v>3200</v>
      </c>
      <c r="G2196" s="230" t="s">
        <v>3201</v>
      </c>
      <c r="H2196" s="230" t="s">
        <v>3202</v>
      </c>
      <c r="I2196" s="230" t="s">
        <v>660</v>
      </c>
      <c r="J2196" s="230" t="s">
        <v>245</v>
      </c>
      <c r="K2196" s="230" t="s">
        <v>23</v>
      </c>
      <c r="L2196" s="230" t="s">
        <v>3202</v>
      </c>
      <c r="M2196" s="230" t="s">
        <v>6337</v>
      </c>
      <c r="N2196" s="230" t="s">
        <v>23</v>
      </c>
      <c r="Q2196" s="230">
        <f>VLOOKUP(M2196,LocID!$B$2:$I$1995,8, FALSE)</f>
        <v>479</v>
      </c>
    </row>
    <row r="2197" spans="1:17" x14ac:dyDescent="0.25">
      <c r="A2197" s="230" t="s">
        <v>7399</v>
      </c>
      <c r="B2197" s="230">
        <v>694</v>
      </c>
      <c r="C2197" s="230" t="s">
        <v>5854</v>
      </c>
      <c r="D2197" s="230">
        <v>2008.335</v>
      </c>
      <c r="E2197" s="230" t="s">
        <v>35</v>
      </c>
      <c r="F2197" s="230" t="s">
        <v>3203</v>
      </c>
      <c r="G2197" s="230" t="s">
        <v>3204</v>
      </c>
      <c r="H2197" s="230" t="s">
        <v>3202</v>
      </c>
      <c r="I2197" s="230" t="s">
        <v>660</v>
      </c>
      <c r="J2197" s="230" t="s">
        <v>245</v>
      </c>
      <c r="K2197" s="230" t="s">
        <v>23</v>
      </c>
      <c r="L2197" s="230" t="s">
        <v>3202</v>
      </c>
      <c r="M2197" s="230" t="s">
        <v>6337</v>
      </c>
      <c r="N2197" s="230" t="s">
        <v>23</v>
      </c>
      <c r="Q2197" s="230">
        <f>VLOOKUP(M2197,LocID!$B$2:$I$1995,8, FALSE)</f>
        <v>479</v>
      </c>
    </row>
    <row r="2198" spans="1:17" x14ac:dyDescent="0.25">
      <c r="A2198" s="230" t="s">
        <v>7400</v>
      </c>
      <c r="B2198" s="230">
        <v>695</v>
      </c>
      <c r="C2198" s="230" t="s">
        <v>5854</v>
      </c>
      <c r="D2198" s="230">
        <v>2008.451</v>
      </c>
      <c r="E2198" s="230" t="s">
        <v>35</v>
      </c>
      <c r="F2198" s="230" t="s">
        <v>4203</v>
      </c>
      <c r="G2198" s="230" t="s">
        <v>4204</v>
      </c>
      <c r="H2198" s="230" t="s">
        <v>4205</v>
      </c>
      <c r="I2198" s="230" t="s">
        <v>815</v>
      </c>
      <c r="J2198" s="230" t="s">
        <v>51</v>
      </c>
      <c r="K2198" s="230" t="s">
        <v>23</v>
      </c>
      <c r="L2198" s="230" t="s">
        <v>4205</v>
      </c>
      <c r="M2198" s="230" t="s">
        <v>6423</v>
      </c>
      <c r="N2198" s="230" t="s">
        <v>23</v>
      </c>
      <c r="Q2198" s="230">
        <f>VLOOKUP(M2198,LocID!$B$2:$I$1995,8, FALSE)</f>
        <v>577</v>
      </c>
    </row>
    <row r="2199" spans="1:17" x14ac:dyDescent="0.25">
      <c r="A2199" s="230" t="s">
        <v>7401</v>
      </c>
      <c r="B2199" s="230">
        <v>696</v>
      </c>
      <c r="C2199" s="230" t="s">
        <v>5854</v>
      </c>
      <c r="D2199" s="230">
        <v>2007.1569999999999</v>
      </c>
      <c r="E2199" s="230" t="s">
        <v>35</v>
      </c>
      <c r="F2199" s="230" t="s">
        <v>4260</v>
      </c>
      <c r="H2199" s="230" t="s">
        <v>2997</v>
      </c>
      <c r="I2199" s="230" t="s">
        <v>2996</v>
      </c>
      <c r="J2199" s="230" t="s">
        <v>51</v>
      </c>
      <c r="K2199" s="230" t="s">
        <v>23</v>
      </c>
      <c r="L2199" s="230" t="s">
        <v>2997</v>
      </c>
      <c r="M2199" s="230" t="s">
        <v>4536</v>
      </c>
      <c r="N2199" s="230" t="s">
        <v>23</v>
      </c>
      <c r="Q2199" s="230">
        <f>VLOOKUP(M2199,LocID!$B$2:$I$1995,8, FALSE)</f>
        <v>447</v>
      </c>
    </row>
    <row r="2200" spans="1:17" x14ac:dyDescent="0.25">
      <c r="A2200" s="230" t="s">
        <v>7402</v>
      </c>
      <c r="B2200" s="230">
        <v>697</v>
      </c>
      <c r="C2200" s="230" t="s">
        <v>5854</v>
      </c>
      <c r="D2200" s="230">
        <v>2008.4639999999999</v>
      </c>
      <c r="E2200" s="230" t="s">
        <v>37</v>
      </c>
      <c r="F2200" s="230" t="s">
        <v>38</v>
      </c>
      <c r="G2200" s="230" t="s">
        <v>31</v>
      </c>
      <c r="H2200" s="230" t="s">
        <v>19</v>
      </c>
      <c r="I2200" s="230" t="s">
        <v>20</v>
      </c>
      <c r="J2200" s="230" t="s">
        <v>22</v>
      </c>
      <c r="K2200" s="230" t="s">
        <v>23</v>
      </c>
      <c r="L2200" s="230" t="s">
        <v>19</v>
      </c>
      <c r="M2200" s="230" t="s">
        <v>5900</v>
      </c>
      <c r="N2200" s="230" t="s">
        <v>23</v>
      </c>
      <c r="Q2200" s="230">
        <f>VLOOKUP(M2200,LocID!$B$2:$I$1995,8, FALSE)</f>
        <v>1</v>
      </c>
    </row>
    <row r="2201" spans="1:17" x14ac:dyDescent="0.25">
      <c r="A2201" s="230" t="s">
        <v>7403</v>
      </c>
      <c r="B2201" s="230">
        <v>698</v>
      </c>
      <c r="C2201" s="230" t="s">
        <v>5854</v>
      </c>
      <c r="D2201" s="230">
        <v>2008.413</v>
      </c>
      <c r="E2201" s="230" t="s">
        <v>37</v>
      </c>
      <c r="F2201" s="230" t="s">
        <v>80</v>
      </c>
      <c r="G2201" s="230" t="s">
        <v>74</v>
      </c>
      <c r="H2201" s="230" t="s">
        <v>75</v>
      </c>
      <c r="I2201" s="230" t="s">
        <v>76</v>
      </c>
      <c r="J2201" s="230" t="s">
        <v>77</v>
      </c>
      <c r="K2201" s="230" t="s">
        <v>26</v>
      </c>
      <c r="L2201" s="230" t="s">
        <v>75</v>
      </c>
      <c r="M2201" s="230" t="s">
        <v>5903</v>
      </c>
      <c r="N2201" s="230" t="s">
        <v>26</v>
      </c>
      <c r="Q2201" s="230">
        <f>VLOOKUP(M2201,LocID!$B$2:$I$1995,8, FALSE)</f>
        <v>5</v>
      </c>
    </row>
    <row r="2202" spans="1:17" x14ac:dyDescent="0.25">
      <c r="A2202" s="230" t="s">
        <v>7404</v>
      </c>
      <c r="B2202" s="230">
        <v>699</v>
      </c>
      <c r="C2202" s="230" t="s">
        <v>5854</v>
      </c>
      <c r="D2202" s="230">
        <v>2008.4570000000001</v>
      </c>
      <c r="E2202" s="230" t="s">
        <v>37</v>
      </c>
      <c r="F2202" s="230" t="s">
        <v>355</v>
      </c>
      <c r="G2202" s="230" t="s">
        <v>353</v>
      </c>
      <c r="H2202" s="230" t="s">
        <v>354</v>
      </c>
      <c r="I2202" s="230" t="s">
        <v>76</v>
      </c>
      <c r="J2202" s="230" t="s">
        <v>77</v>
      </c>
      <c r="K2202" s="230" t="s">
        <v>52</v>
      </c>
      <c r="L2202" s="230" t="s">
        <v>354</v>
      </c>
      <c r="M2202" s="230" t="s">
        <v>5935</v>
      </c>
      <c r="N2202" s="230" t="s">
        <v>52</v>
      </c>
      <c r="Q2202" s="230">
        <f>VLOOKUP(M2202,LocID!$B$2:$I$1995,8, FALSE)</f>
        <v>39</v>
      </c>
    </row>
    <row r="2203" spans="1:17" x14ac:dyDescent="0.25">
      <c r="A2203" s="230" t="s">
        <v>6720</v>
      </c>
      <c r="B2203" s="230">
        <v>7</v>
      </c>
      <c r="C2203" s="230" t="s">
        <v>5854</v>
      </c>
      <c r="D2203" s="230">
        <v>2015.0012999999999</v>
      </c>
      <c r="E2203" s="230" t="s">
        <v>253</v>
      </c>
      <c r="F2203" s="230" t="s">
        <v>947</v>
      </c>
      <c r="G2203" s="230" t="s">
        <v>944</v>
      </c>
      <c r="H2203" s="230" t="s">
        <v>936</v>
      </c>
      <c r="I2203" s="230" t="s">
        <v>60</v>
      </c>
      <c r="J2203" s="230" t="s">
        <v>61</v>
      </c>
      <c r="K2203" s="230" t="s">
        <v>52</v>
      </c>
      <c r="L2203" s="230" t="s">
        <v>936</v>
      </c>
      <c r="M2203" s="230" t="s">
        <v>6005</v>
      </c>
      <c r="N2203" s="230" t="s">
        <v>52</v>
      </c>
      <c r="Q2203" s="230">
        <f>VLOOKUP(M2203,LocID!$B$2:$I$1995,8, FALSE)</f>
        <v>113</v>
      </c>
    </row>
    <row r="2204" spans="1:17" x14ac:dyDescent="0.25">
      <c r="A2204" s="230" t="s">
        <v>6783</v>
      </c>
      <c r="B2204" s="230">
        <v>70</v>
      </c>
      <c r="C2204" s="230" t="s">
        <v>5854</v>
      </c>
      <c r="D2204" s="230">
        <v>2015.0344</v>
      </c>
      <c r="E2204" s="230" t="s">
        <v>309</v>
      </c>
      <c r="F2204" s="230" t="s">
        <v>3719</v>
      </c>
      <c r="G2204" s="230" t="s">
        <v>3695</v>
      </c>
      <c r="H2204" s="230" t="s">
        <v>3696</v>
      </c>
      <c r="I2204" s="230" t="s">
        <v>76</v>
      </c>
      <c r="J2204" s="230" t="s">
        <v>77</v>
      </c>
      <c r="K2204" s="230" t="s">
        <v>72</v>
      </c>
      <c r="L2204" s="230" t="s">
        <v>3696</v>
      </c>
      <c r="M2204" s="230" t="s">
        <v>4529</v>
      </c>
      <c r="N2204" s="230" t="s">
        <v>3934</v>
      </c>
      <c r="O2204" s="230">
        <v>2</v>
      </c>
      <c r="Q2204" s="230">
        <f>VLOOKUP(M2204,LocID!$B$2:$I$1995,8, FALSE)</f>
        <v>506</v>
      </c>
    </row>
    <row r="2205" spans="1:17" x14ac:dyDescent="0.25">
      <c r="A2205" s="230" t="s">
        <v>6783</v>
      </c>
      <c r="B2205" s="230">
        <v>70</v>
      </c>
      <c r="C2205" s="230" t="s">
        <v>5854</v>
      </c>
      <c r="D2205" s="230">
        <v>2015.0344</v>
      </c>
      <c r="E2205" s="230" t="s">
        <v>309</v>
      </c>
      <c r="F2205" s="230" t="s">
        <v>3719</v>
      </c>
      <c r="G2205" s="230" t="s">
        <v>3695</v>
      </c>
      <c r="H2205" s="230" t="s">
        <v>3696</v>
      </c>
      <c r="I2205" s="230" t="s">
        <v>76</v>
      </c>
      <c r="J2205" s="230" t="s">
        <v>77</v>
      </c>
      <c r="K2205" s="230" t="s">
        <v>72</v>
      </c>
      <c r="L2205" s="230" t="s">
        <v>3696</v>
      </c>
      <c r="M2205" s="230" t="s">
        <v>4529</v>
      </c>
      <c r="N2205" s="230" t="s">
        <v>23</v>
      </c>
      <c r="O2205" s="230">
        <v>1</v>
      </c>
      <c r="Q2205" s="230">
        <f>VLOOKUP(M2205,LocID!$B$2:$I$1995,8, FALSE)</f>
        <v>506</v>
      </c>
    </row>
    <row r="2206" spans="1:17" x14ac:dyDescent="0.25">
      <c r="A2206" s="230" t="s">
        <v>7405</v>
      </c>
      <c r="B2206" s="230">
        <v>700</v>
      </c>
      <c r="C2206" s="230" t="s">
        <v>5854</v>
      </c>
      <c r="D2206" s="230">
        <v>2008.501</v>
      </c>
      <c r="E2206" s="230" t="s">
        <v>37</v>
      </c>
      <c r="F2206" s="230" t="s">
        <v>882</v>
      </c>
      <c r="G2206" s="230" t="s">
        <v>881</v>
      </c>
      <c r="H2206" s="230" t="s">
        <v>877</v>
      </c>
      <c r="I2206" s="230" t="s">
        <v>208</v>
      </c>
      <c r="J2206" s="230" t="s">
        <v>61</v>
      </c>
      <c r="K2206" s="230" t="s">
        <v>98</v>
      </c>
      <c r="L2206" s="230" t="s">
        <v>877</v>
      </c>
      <c r="M2206" s="230" t="s">
        <v>5997</v>
      </c>
      <c r="N2206" s="230" t="s">
        <v>98</v>
      </c>
      <c r="Q2206" s="230">
        <f>VLOOKUP(M2206,LocID!$B$2:$I$1995,8, FALSE)</f>
        <v>105</v>
      </c>
    </row>
    <row r="2207" spans="1:17" x14ac:dyDescent="0.25">
      <c r="A2207" s="230" t="s">
        <v>7406</v>
      </c>
      <c r="B2207" s="230">
        <v>701</v>
      </c>
      <c r="C2207" s="230" t="s">
        <v>5854</v>
      </c>
      <c r="D2207" s="230">
        <v>2009.0219999999999</v>
      </c>
      <c r="E2207" s="230" t="s">
        <v>37</v>
      </c>
      <c r="F2207" s="230" t="s">
        <v>2452</v>
      </c>
      <c r="G2207" s="230" t="s">
        <v>2423</v>
      </c>
      <c r="H2207" s="230" t="s">
        <v>2414</v>
      </c>
      <c r="I2207" s="230" t="s">
        <v>76</v>
      </c>
      <c r="J2207" s="230" t="s">
        <v>77</v>
      </c>
      <c r="K2207" s="230" t="s">
        <v>26</v>
      </c>
      <c r="L2207" s="230" t="s">
        <v>2414</v>
      </c>
      <c r="M2207" s="230" t="s">
        <v>4518</v>
      </c>
      <c r="N2207" s="230" t="s">
        <v>26</v>
      </c>
      <c r="Q2207" s="230">
        <f>VLOOKUP(M2207,LocID!$B$2:$I$1995,8, FALSE)</f>
        <v>387</v>
      </c>
    </row>
    <row r="2208" spans="1:17" x14ac:dyDescent="0.25">
      <c r="A2208" s="230" t="s">
        <v>7407</v>
      </c>
      <c r="B2208" s="230">
        <v>702</v>
      </c>
      <c r="C2208" s="230" t="s">
        <v>5854</v>
      </c>
      <c r="D2208" s="230">
        <v>2009.0909999999999</v>
      </c>
      <c r="E2208" s="230" t="s">
        <v>37</v>
      </c>
      <c r="F2208" s="230" t="s">
        <v>2453</v>
      </c>
      <c r="G2208" s="230" t="s">
        <v>2423</v>
      </c>
      <c r="H2208" s="230" t="s">
        <v>2414</v>
      </c>
      <c r="I2208" s="230" t="s">
        <v>76</v>
      </c>
      <c r="J2208" s="230" t="s">
        <v>77</v>
      </c>
      <c r="K2208" s="230" t="s">
        <v>26</v>
      </c>
      <c r="L2208" s="230" t="s">
        <v>2414</v>
      </c>
      <c r="M2208" s="230" t="s">
        <v>4518</v>
      </c>
      <c r="N2208" s="230" t="s">
        <v>26</v>
      </c>
      <c r="Q2208" s="230">
        <f>VLOOKUP(M2208,LocID!$B$2:$I$1995,8, FALSE)</f>
        <v>387</v>
      </c>
    </row>
    <row r="2209" spans="1:17" x14ac:dyDescent="0.25">
      <c r="A2209" s="230" t="s">
        <v>7408</v>
      </c>
      <c r="B2209" s="230">
        <v>703</v>
      </c>
      <c r="C2209" s="230" t="s">
        <v>5854</v>
      </c>
      <c r="D2209" s="230">
        <v>2008.4380000000001</v>
      </c>
      <c r="E2209" s="230" t="s">
        <v>37</v>
      </c>
      <c r="F2209" s="230" t="s">
        <v>382</v>
      </c>
      <c r="G2209" s="230" t="s">
        <v>383</v>
      </c>
      <c r="H2209" s="230" t="s">
        <v>383</v>
      </c>
      <c r="I2209" s="230" t="s">
        <v>384</v>
      </c>
      <c r="J2209" s="230" t="s">
        <v>220</v>
      </c>
      <c r="K2209" s="230" t="s">
        <v>23</v>
      </c>
      <c r="L2209" s="230" t="s">
        <v>383</v>
      </c>
      <c r="M2209" s="230" t="s">
        <v>5938</v>
      </c>
      <c r="N2209" s="230" t="s">
        <v>23</v>
      </c>
      <c r="Q2209" s="230">
        <f>VLOOKUP(M2209,LocID!$B$2:$I$1995,8, FALSE)</f>
        <v>43</v>
      </c>
    </row>
    <row r="2210" spans="1:17" x14ac:dyDescent="0.25">
      <c r="A2210" s="230" t="s">
        <v>7409</v>
      </c>
      <c r="B2210" s="230">
        <v>704</v>
      </c>
      <c r="C2210" s="230" t="s">
        <v>5854</v>
      </c>
      <c r="D2210" s="230">
        <v>2008.423</v>
      </c>
      <c r="E2210" s="230" t="s">
        <v>37</v>
      </c>
      <c r="F2210" s="230" t="s">
        <v>2975</v>
      </c>
      <c r="G2210" s="230" t="s">
        <v>2976</v>
      </c>
      <c r="H2210" s="230" t="s">
        <v>2972</v>
      </c>
      <c r="I2210" s="230" t="s">
        <v>261</v>
      </c>
      <c r="J2210" s="230" t="s">
        <v>123</v>
      </c>
      <c r="K2210" s="230" t="s">
        <v>52</v>
      </c>
      <c r="L2210" s="230" t="s">
        <v>2972</v>
      </c>
      <c r="M2210" s="230" t="s">
        <v>6309</v>
      </c>
      <c r="N2210" s="230" t="s">
        <v>52</v>
      </c>
      <c r="Q2210" s="230">
        <f>VLOOKUP(M2210,LocID!$B$2:$I$1995,8, FALSE)</f>
        <v>443</v>
      </c>
    </row>
    <row r="2211" spans="1:17" x14ac:dyDescent="0.25">
      <c r="A2211" s="230" t="s">
        <v>7410</v>
      </c>
      <c r="B2211" s="230">
        <v>706</v>
      </c>
      <c r="C2211" s="230" t="s">
        <v>5854</v>
      </c>
      <c r="D2211" s="230">
        <v>2008.3710000000001</v>
      </c>
      <c r="E2211" s="230" t="s">
        <v>37</v>
      </c>
      <c r="F2211" s="230" t="s">
        <v>2354</v>
      </c>
      <c r="G2211" s="230" t="s">
        <v>2352</v>
      </c>
      <c r="H2211" s="230" t="s">
        <v>2353</v>
      </c>
      <c r="I2211" s="230" t="s">
        <v>874</v>
      </c>
      <c r="J2211" s="230" t="s">
        <v>51</v>
      </c>
      <c r="K2211" s="230" t="s">
        <v>98</v>
      </c>
      <c r="L2211" s="230" t="s">
        <v>2353</v>
      </c>
      <c r="M2211" s="230" t="s">
        <v>6242</v>
      </c>
      <c r="N2211" s="230" t="s">
        <v>98</v>
      </c>
      <c r="Q2211" s="230">
        <f>VLOOKUP(M2211,LocID!$B$2:$I$1995,8, FALSE)</f>
        <v>372</v>
      </c>
    </row>
    <row r="2212" spans="1:17" x14ac:dyDescent="0.25">
      <c r="A2212" s="230" t="s">
        <v>7411</v>
      </c>
      <c r="B2212" s="230">
        <v>707</v>
      </c>
      <c r="C2212" s="230" t="s">
        <v>5854</v>
      </c>
      <c r="D2212" s="230">
        <v>2009.0029999999999</v>
      </c>
      <c r="E2212" s="230" t="s">
        <v>37</v>
      </c>
      <c r="F2212" s="230" t="s">
        <v>2762</v>
      </c>
      <c r="G2212" s="230" t="s">
        <v>2763</v>
      </c>
      <c r="H2212" s="230" t="s">
        <v>2764</v>
      </c>
      <c r="I2212" s="230" t="s">
        <v>1276</v>
      </c>
      <c r="J2212" s="230" t="s">
        <v>128</v>
      </c>
      <c r="K2212" s="230" t="s">
        <v>52</v>
      </c>
      <c r="L2212" s="230" t="s">
        <v>2764</v>
      </c>
      <c r="M2212" s="230" t="s">
        <v>6282</v>
      </c>
      <c r="N2212" s="230" t="s">
        <v>52</v>
      </c>
      <c r="Q2212" s="230">
        <f>VLOOKUP(M2212,LocID!$B$2:$I$1995,8, FALSE)</f>
        <v>414</v>
      </c>
    </row>
    <row r="2213" spans="1:17" x14ac:dyDescent="0.25">
      <c r="A2213" s="230" t="s">
        <v>7412</v>
      </c>
      <c r="B2213" s="230">
        <v>708</v>
      </c>
      <c r="C2213" s="230" t="s">
        <v>5854</v>
      </c>
      <c r="D2213" s="230">
        <v>2009.037</v>
      </c>
      <c r="E2213" s="230" t="s">
        <v>37</v>
      </c>
      <c r="F2213" s="230" t="s">
        <v>1024</v>
      </c>
      <c r="G2213" s="230" t="s">
        <v>1025</v>
      </c>
      <c r="H2213" s="230" t="s">
        <v>1026</v>
      </c>
      <c r="I2213" s="230" t="s">
        <v>122</v>
      </c>
      <c r="J2213" s="230" t="s">
        <v>123</v>
      </c>
      <c r="K2213" s="230" t="s">
        <v>23</v>
      </c>
      <c r="L2213" s="230" t="s">
        <v>1026</v>
      </c>
      <c r="M2213" s="230" t="s">
        <v>6023</v>
      </c>
      <c r="N2213" s="230" t="s">
        <v>23</v>
      </c>
      <c r="Q2213" s="230">
        <f>VLOOKUP(M2213,LocID!$B$2:$I$1995,8, FALSE)</f>
        <v>131</v>
      </c>
    </row>
    <row r="2214" spans="1:17" x14ac:dyDescent="0.25">
      <c r="A2214" s="230" t="s">
        <v>7413</v>
      </c>
      <c r="B2214" s="230">
        <v>709</v>
      </c>
      <c r="C2214" s="230" t="s">
        <v>5854</v>
      </c>
      <c r="D2214" s="230">
        <v>2008.4870000000001</v>
      </c>
      <c r="E2214" s="230" t="s">
        <v>37</v>
      </c>
      <c r="F2214" s="230" t="s">
        <v>1067</v>
      </c>
      <c r="G2214" s="230" t="s">
        <v>1068</v>
      </c>
      <c r="H2214" s="230" t="s">
        <v>1069</v>
      </c>
      <c r="I2214" s="230" t="s">
        <v>488</v>
      </c>
      <c r="J2214" s="230" t="s">
        <v>61</v>
      </c>
      <c r="K2214" s="230" t="s">
        <v>23</v>
      </c>
      <c r="L2214" s="230" t="s">
        <v>1069</v>
      </c>
      <c r="M2214" s="230" t="s">
        <v>6031</v>
      </c>
      <c r="N2214" s="230" t="s">
        <v>23</v>
      </c>
      <c r="Q2214" s="230">
        <f>VLOOKUP(M2214,LocID!$B$2:$I$1995,8, FALSE)</f>
        <v>139</v>
      </c>
    </row>
    <row r="2215" spans="1:17" x14ac:dyDescent="0.25">
      <c r="A2215" s="230" t="s">
        <v>6784</v>
      </c>
      <c r="B2215" s="230">
        <v>71</v>
      </c>
      <c r="C2215" s="230" t="s">
        <v>5854</v>
      </c>
      <c r="D2215" s="230">
        <v>2015.0281</v>
      </c>
      <c r="E2215" s="230" t="s">
        <v>309</v>
      </c>
      <c r="F2215" s="230" t="s">
        <v>2111</v>
      </c>
      <c r="G2215" s="230" t="s">
        <v>2112</v>
      </c>
      <c r="H2215" s="230" t="s">
        <v>2113</v>
      </c>
      <c r="I2215" s="230" t="s">
        <v>76</v>
      </c>
      <c r="J2215" s="230" t="s">
        <v>77</v>
      </c>
      <c r="K2215" s="230" t="s">
        <v>23</v>
      </c>
      <c r="L2215" s="230" t="s">
        <v>2113</v>
      </c>
      <c r="M2215" s="230" t="s">
        <v>6219</v>
      </c>
      <c r="N2215" s="230" t="s">
        <v>23</v>
      </c>
      <c r="Q2215" s="230">
        <f>VLOOKUP(M2215,LocID!$B$2:$I$1995,8, FALSE)</f>
        <v>344</v>
      </c>
    </row>
    <row r="2216" spans="1:17" x14ac:dyDescent="0.25">
      <c r="A2216" s="230" t="s">
        <v>7414</v>
      </c>
      <c r="B2216" s="230">
        <v>710</v>
      </c>
      <c r="C2216" s="230" t="s">
        <v>5854</v>
      </c>
      <c r="D2216" s="230">
        <v>2009.0609999999999</v>
      </c>
      <c r="E2216" s="230" t="s">
        <v>37</v>
      </c>
      <c r="F2216" s="230" t="s">
        <v>3131</v>
      </c>
      <c r="G2216" s="230" t="s">
        <v>3132</v>
      </c>
      <c r="H2216" s="230" t="s">
        <v>3123</v>
      </c>
      <c r="I2216" s="230" t="s">
        <v>76</v>
      </c>
      <c r="J2216" s="230" t="s">
        <v>77</v>
      </c>
      <c r="K2216" s="230" t="s">
        <v>23</v>
      </c>
      <c r="L2216" s="230" t="s">
        <v>3123</v>
      </c>
      <c r="M2216" s="230" t="s">
        <v>4524</v>
      </c>
      <c r="N2216" s="230" t="s">
        <v>23</v>
      </c>
      <c r="Q2216" s="230">
        <f>VLOOKUP(M2216,LocID!$B$2:$I$1995,8, FALSE)</f>
        <v>473</v>
      </c>
    </row>
    <row r="2217" spans="1:17" x14ac:dyDescent="0.25">
      <c r="A2217" s="230" t="s">
        <v>7415</v>
      </c>
      <c r="B2217" s="230">
        <v>711</v>
      </c>
      <c r="C2217" s="230" t="s">
        <v>5854</v>
      </c>
      <c r="D2217" s="230">
        <v>2009.08</v>
      </c>
      <c r="E2217" s="230" t="s">
        <v>37</v>
      </c>
      <c r="F2217" s="230" t="s">
        <v>3358</v>
      </c>
      <c r="G2217" s="230" t="s">
        <v>3359</v>
      </c>
      <c r="H2217" s="230" t="s">
        <v>3294</v>
      </c>
      <c r="I2217" s="230" t="s">
        <v>76</v>
      </c>
      <c r="J2217" s="230" t="s">
        <v>77</v>
      </c>
      <c r="K2217" s="230" t="s">
        <v>23</v>
      </c>
      <c r="L2217" s="230" t="s">
        <v>3294</v>
      </c>
      <c r="M2217" s="230" t="s">
        <v>4526</v>
      </c>
      <c r="N2217" s="230" t="s">
        <v>23</v>
      </c>
      <c r="Q2217" s="230">
        <f>VLOOKUP(M2217,LocID!$B$2:$I$1995,8, FALSE)</f>
        <v>489</v>
      </c>
    </row>
    <row r="2218" spans="1:17" x14ac:dyDescent="0.25">
      <c r="A2218" s="230" t="s">
        <v>7416</v>
      </c>
      <c r="B2218" s="230">
        <v>712</v>
      </c>
      <c r="C2218" s="230" t="s">
        <v>5854</v>
      </c>
      <c r="D2218" s="230">
        <v>2009.173</v>
      </c>
      <c r="E2218" s="230" t="s">
        <v>37</v>
      </c>
      <c r="F2218" s="230" t="s">
        <v>3133</v>
      </c>
      <c r="G2218" s="230" t="s">
        <v>3122</v>
      </c>
      <c r="H2218" s="230" t="s">
        <v>3123</v>
      </c>
      <c r="I2218" s="230" t="s">
        <v>76</v>
      </c>
      <c r="J2218" s="230" t="s">
        <v>77</v>
      </c>
      <c r="K2218" s="230" t="s">
        <v>52</v>
      </c>
      <c r="L2218" s="230" t="s">
        <v>3123</v>
      </c>
      <c r="M2218" s="230" t="s">
        <v>4524</v>
      </c>
      <c r="N2218" s="230" t="s">
        <v>52</v>
      </c>
      <c r="Q2218" s="230">
        <f>VLOOKUP(M2218,LocID!$B$2:$I$1995,8, FALSE)</f>
        <v>473</v>
      </c>
    </row>
    <row r="2219" spans="1:17" x14ac:dyDescent="0.25">
      <c r="A2219" s="230" t="s">
        <v>7417</v>
      </c>
      <c r="B2219" s="230">
        <v>713</v>
      </c>
      <c r="C2219" s="230" t="s">
        <v>5854</v>
      </c>
      <c r="D2219" s="230">
        <v>2008.4880000000001</v>
      </c>
      <c r="E2219" s="230" t="s">
        <v>37</v>
      </c>
      <c r="F2219" s="230" t="s">
        <v>1211</v>
      </c>
      <c r="G2219" s="230" t="s">
        <v>1212</v>
      </c>
      <c r="H2219" s="230" t="s">
        <v>1213</v>
      </c>
      <c r="I2219" s="230" t="s">
        <v>874</v>
      </c>
      <c r="J2219" s="230" t="s">
        <v>51</v>
      </c>
      <c r="K2219" s="230" t="s">
        <v>23</v>
      </c>
      <c r="L2219" s="230" t="s">
        <v>1213</v>
      </c>
      <c r="M2219" s="230" t="s">
        <v>6058</v>
      </c>
      <c r="N2219" s="230" t="s">
        <v>23</v>
      </c>
      <c r="Q2219" s="230">
        <f>VLOOKUP(M2219,LocID!$B$2:$I$1995,8, FALSE)</f>
        <v>170</v>
      </c>
    </row>
    <row r="2220" spans="1:17" x14ac:dyDescent="0.25">
      <c r="A2220" s="230" t="s">
        <v>7418</v>
      </c>
      <c r="B2220" s="230">
        <v>714</v>
      </c>
      <c r="C2220" s="230" t="s">
        <v>5854</v>
      </c>
      <c r="D2220" s="230">
        <v>2009.1610000000001</v>
      </c>
      <c r="E2220" s="230" t="s">
        <v>37</v>
      </c>
      <c r="F2220" s="230" t="s">
        <v>1259</v>
      </c>
      <c r="G2220" s="230" t="s">
        <v>1260</v>
      </c>
      <c r="H2220" s="230" t="s">
        <v>1261</v>
      </c>
      <c r="I2220" s="230" t="s">
        <v>320</v>
      </c>
      <c r="J2220" s="230" t="s">
        <v>55</v>
      </c>
      <c r="K2220" s="230" t="s">
        <v>23</v>
      </c>
      <c r="L2220" s="230" t="s">
        <v>1261</v>
      </c>
      <c r="M2220" s="230" t="s">
        <v>6066</v>
      </c>
      <c r="N2220" s="230" t="s">
        <v>23</v>
      </c>
      <c r="Q2220" s="230">
        <f>VLOOKUP(M2220,LocID!$B$2:$I$1995,8, FALSE)</f>
        <v>178</v>
      </c>
    </row>
    <row r="2221" spans="1:17" x14ac:dyDescent="0.25">
      <c r="A2221" s="230" t="s">
        <v>7419</v>
      </c>
      <c r="B2221" s="230">
        <v>715</v>
      </c>
      <c r="C2221" s="230" t="s">
        <v>5854</v>
      </c>
      <c r="D2221" s="230">
        <v>2009.1479999999999</v>
      </c>
      <c r="E2221" s="230" t="s">
        <v>37</v>
      </c>
      <c r="F2221" s="230" t="s">
        <v>3907</v>
      </c>
      <c r="G2221" s="230" t="s">
        <v>3908</v>
      </c>
      <c r="H2221" s="230" t="s">
        <v>3906</v>
      </c>
      <c r="I2221" s="230" t="s">
        <v>76</v>
      </c>
      <c r="J2221" s="230" t="s">
        <v>77</v>
      </c>
      <c r="K2221" s="230" t="s">
        <v>52</v>
      </c>
      <c r="L2221" s="230" t="s">
        <v>3906</v>
      </c>
      <c r="M2221" s="230" t="s">
        <v>4532</v>
      </c>
      <c r="N2221" s="230" t="s">
        <v>52</v>
      </c>
      <c r="Q2221" s="230">
        <f>VLOOKUP(M2221,LocID!$B$2:$I$1995,8, FALSE)</f>
        <v>527</v>
      </c>
    </row>
    <row r="2222" spans="1:17" x14ac:dyDescent="0.25">
      <c r="A2222" s="230" t="s">
        <v>7420</v>
      </c>
      <c r="B2222" s="230">
        <v>716</v>
      </c>
      <c r="C2222" s="230" t="s">
        <v>5854</v>
      </c>
      <c r="D2222" s="230">
        <v>2009.1469999999999</v>
      </c>
      <c r="E2222" s="230" t="s">
        <v>37</v>
      </c>
      <c r="F2222" s="230" t="s">
        <v>3909</v>
      </c>
      <c r="G2222" s="230" t="s">
        <v>3908</v>
      </c>
      <c r="H2222" s="230" t="s">
        <v>3906</v>
      </c>
      <c r="I2222" s="230" t="s">
        <v>76</v>
      </c>
      <c r="J2222" s="230" t="s">
        <v>77</v>
      </c>
      <c r="K2222" s="230" t="s">
        <v>52</v>
      </c>
      <c r="L2222" s="230" t="s">
        <v>3906</v>
      </c>
      <c r="M2222" s="230" t="s">
        <v>4532</v>
      </c>
      <c r="N2222" s="230" t="s">
        <v>52</v>
      </c>
      <c r="Q2222" s="230">
        <f>VLOOKUP(M2222,LocID!$B$2:$I$1995,8, FALSE)</f>
        <v>527</v>
      </c>
    </row>
    <row r="2223" spans="1:17" x14ac:dyDescent="0.25">
      <c r="A2223" s="230" t="s">
        <v>7421</v>
      </c>
      <c r="B2223" s="230">
        <v>717</v>
      </c>
      <c r="C2223" s="230" t="s">
        <v>5854</v>
      </c>
      <c r="D2223" s="230">
        <v>2009.1489999999999</v>
      </c>
      <c r="E2223" s="230" t="s">
        <v>37</v>
      </c>
      <c r="F2223" s="230" t="s">
        <v>2284</v>
      </c>
      <c r="G2223" s="230" t="s">
        <v>697</v>
      </c>
      <c r="H2223" s="230" t="s">
        <v>2273</v>
      </c>
      <c r="I2223" s="230" t="s">
        <v>107</v>
      </c>
      <c r="J2223" s="230" t="s">
        <v>55</v>
      </c>
      <c r="K2223" s="230" t="s">
        <v>26</v>
      </c>
      <c r="L2223" s="230" t="s">
        <v>2273</v>
      </c>
      <c r="M2223" s="230" t="s">
        <v>4516</v>
      </c>
      <c r="N2223" s="230" t="s">
        <v>26</v>
      </c>
      <c r="Q2223" s="230">
        <f>VLOOKUP(M2223,LocID!$B$2:$I$1995,8, FALSE)</f>
        <v>370</v>
      </c>
    </row>
    <row r="2224" spans="1:17" x14ac:dyDescent="0.25">
      <c r="A2224" s="230" t="s">
        <v>7422</v>
      </c>
      <c r="B2224" s="230">
        <v>718</v>
      </c>
      <c r="C2224" s="230" t="s">
        <v>5854</v>
      </c>
      <c r="D2224" s="230">
        <v>2009.0129999999999</v>
      </c>
      <c r="E2224" s="230" t="s">
        <v>37</v>
      </c>
      <c r="F2224" s="230" t="s">
        <v>1417</v>
      </c>
      <c r="G2224" s="230" t="s">
        <v>1418</v>
      </c>
      <c r="H2224" s="230" t="s">
        <v>1415</v>
      </c>
      <c r="I2224" s="230" t="s">
        <v>20</v>
      </c>
      <c r="J2224" s="230" t="s">
        <v>22</v>
      </c>
      <c r="K2224" s="230" t="s">
        <v>23</v>
      </c>
      <c r="L2224" s="230" t="s">
        <v>1415</v>
      </c>
      <c r="M2224" s="230" t="s">
        <v>6098</v>
      </c>
      <c r="N2224" s="230" t="s">
        <v>23</v>
      </c>
      <c r="Q2224" s="230">
        <f>VLOOKUP(M2224,LocID!$B$2:$I$1995,8, FALSE)</f>
        <v>216</v>
      </c>
    </row>
    <row r="2225" spans="1:17" x14ac:dyDescent="0.25">
      <c r="A2225" s="230" t="s">
        <v>7423</v>
      </c>
      <c r="B2225" s="230">
        <v>719</v>
      </c>
      <c r="C2225" s="230" t="s">
        <v>5854</v>
      </c>
      <c r="D2225" s="230">
        <v>2008.441</v>
      </c>
      <c r="E2225" s="230" t="s">
        <v>37</v>
      </c>
      <c r="F2225" s="230" t="s">
        <v>1502</v>
      </c>
      <c r="G2225" s="230" t="s">
        <v>1503</v>
      </c>
      <c r="H2225" s="230" t="s">
        <v>1501</v>
      </c>
      <c r="I2225" s="230" t="s">
        <v>1488</v>
      </c>
      <c r="J2225" s="230" t="s">
        <v>123</v>
      </c>
      <c r="K2225" s="230" t="s">
        <v>52</v>
      </c>
      <c r="L2225" s="230" t="s">
        <v>1501</v>
      </c>
      <c r="M2225" s="230" t="s">
        <v>4508</v>
      </c>
      <c r="N2225" s="230" t="s">
        <v>52</v>
      </c>
      <c r="Q2225" s="230">
        <f>VLOOKUP(M2225,LocID!$B$2:$I$1995,8, FALSE)</f>
        <v>235</v>
      </c>
    </row>
    <row r="2226" spans="1:17" x14ac:dyDescent="0.25">
      <c r="A2226" s="230" t="s">
        <v>6785</v>
      </c>
      <c r="B2226" s="230">
        <v>72</v>
      </c>
      <c r="C2226" s="230" t="s">
        <v>5854</v>
      </c>
      <c r="D2226" s="230">
        <v>2015.0291</v>
      </c>
      <c r="E2226" s="230" t="s">
        <v>309</v>
      </c>
      <c r="F2226" s="230" t="s">
        <v>3881</v>
      </c>
      <c r="G2226" s="230" t="s">
        <v>3882</v>
      </c>
      <c r="H2226" s="230" t="s">
        <v>3871</v>
      </c>
      <c r="I2226" s="230" t="s">
        <v>49</v>
      </c>
      <c r="J2226" s="230" t="s">
        <v>51</v>
      </c>
      <c r="K2226" s="230" t="s">
        <v>26</v>
      </c>
      <c r="L2226" s="230" t="s">
        <v>3871</v>
      </c>
      <c r="M2226" s="230" t="s">
        <v>4531</v>
      </c>
      <c r="N2226" s="230" t="s">
        <v>26</v>
      </c>
      <c r="Q2226" s="230">
        <f>VLOOKUP(M2226,LocID!$B$2:$I$1995,8, FALSE)</f>
        <v>520</v>
      </c>
    </row>
    <row r="2227" spans="1:17" x14ac:dyDescent="0.25">
      <c r="A2227" s="230" t="s">
        <v>7424</v>
      </c>
      <c r="B2227" s="230">
        <v>720</v>
      </c>
      <c r="C2227" s="230" t="s">
        <v>5854</v>
      </c>
      <c r="D2227" s="230">
        <v>2009.075</v>
      </c>
      <c r="E2227" s="230" t="s">
        <v>37</v>
      </c>
      <c r="F2227" s="230" t="s">
        <v>2285</v>
      </c>
      <c r="G2227" s="230" t="s">
        <v>1090</v>
      </c>
      <c r="H2227" s="230" t="s">
        <v>2273</v>
      </c>
      <c r="I2227" s="230" t="s">
        <v>107</v>
      </c>
      <c r="J2227" s="230" t="s">
        <v>55</v>
      </c>
      <c r="K2227" s="230" t="s">
        <v>23</v>
      </c>
      <c r="L2227" s="230" t="s">
        <v>2273</v>
      </c>
      <c r="M2227" s="230" t="s">
        <v>4516</v>
      </c>
      <c r="N2227" s="230" t="s">
        <v>23</v>
      </c>
      <c r="Q2227" s="230">
        <f>VLOOKUP(M2227,LocID!$B$2:$I$1995,8, FALSE)</f>
        <v>370</v>
      </c>
    </row>
    <row r="2228" spans="1:17" x14ac:dyDescent="0.25">
      <c r="A2228" s="230" t="s">
        <v>7425</v>
      </c>
      <c r="B2228" s="230">
        <v>721</v>
      </c>
      <c r="C2228" s="230" t="s">
        <v>5854</v>
      </c>
      <c r="D2228" s="230">
        <v>2009.1510000000001</v>
      </c>
      <c r="E2228" s="230" t="s">
        <v>37</v>
      </c>
      <c r="F2228" s="230" t="s">
        <v>2023</v>
      </c>
      <c r="G2228" s="230" t="s">
        <v>2024</v>
      </c>
      <c r="H2228" s="230" t="s">
        <v>2022</v>
      </c>
      <c r="I2228" s="230" t="s">
        <v>20</v>
      </c>
      <c r="J2228" s="230" t="s">
        <v>22</v>
      </c>
      <c r="K2228" s="230" t="s">
        <v>26</v>
      </c>
      <c r="L2228" s="230" t="s">
        <v>2022</v>
      </c>
      <c r="M2228" s="230" t="s">
        <v>6204</v>
      </c>
      <c r="N2228" s="230" t="s">
        <v>26</v>
      </c>
      <c r="Q2228" s="230">
        <f>VLOOKUP(M2228,LocID!$B$2:$I$1995,8, FALSE)</f>
        <v>328</v>
      </c>
    </row>
    <row r="2229" spans="1:17" x14ac:dyDescent="0.25">
      <c r="A2229" s="230" t="s">
        <v>7426</v>
      </c>
      <c r="B2229" s="230">
        <v>722</v>
      </c>
      <c r="C2229" s="230" t="s">
        <v>5854</v>
      </c>
      <c r="D2229" s="230">
        <v>2009.1780000000001</v>
      </c>
      <c r="E2229" s="230" t="s">
        <v>37</v>
      </c>
      <c r="F2229" s="230" t="s">
        <v>3597</v>
      </c>
      <c r="G2229" s="230" t="s">
        <v>3585</v>
      </c>
      <c r="H2229" s="230" t="s">
        <v>3586</v>
      </c>
      <c r="I2229" s="230" t="s">
        <v>76</v>
      </c>
      <c r="J2229" s="230" t="s">
        <v>77</v>
      </c>
      <c r="K2229" s="230" t="s">
        <v>23</v>
      </c>
      <c r="L2229" s="230" t="s">
        <v>3586</v>
      </c>
      <c r="M2229" s="230" t="s">
        <v>6352</v>
      </c>
      <c r="N2229" s="230" t="s">
        <v>23</v>
      </c>
      <c r="Q2229" s="230">
        <f>VLOOKUP(M2229,LocID!$B$2:$I$1995,8, FALSE)</f>
        <v>495</v>
      </c>
    </row>
    <row r="2230" spans="1:17" x14ac:dyDescent="0.25">
      <c r="A2230" s="230" t="s">
        <v>7427</v>
      </c>
      <c r="B2230" s="230">
        <v>723</v>
      </c>
      <c r="C2230" s="230" t="s">
        <v>5854</v>
      </c>
      <c r="D2230" s="230">
        <v>2009.0940000000001</v>
      </c>
      <c r="E2230" s="230" t="s">
        <v>37</v>
      </c>
      <c r="F2230" s="230" t="s">
        <v>1843</v>
      </c>
      <c r="G2230" s="230" t="s">
        <v>1844</v>
      </c>
      <c r="H2230" s="230" t="s">
        <v>1832</v>
      </c>
      <c r="I2230" s="230" t="s">
        <v>76</v>
      </c>
      <c r="J2230" s="230" t="s">
        <v>77</v>
      </c>
      <c r="K2230" s="230" t="s">
        <v>23</v>
      </c>
      <c r="L2230" s="230" t="s">
        <v>1832</v>
      </c>
      <c r="M2230" s="230" t="s">
        <v>4512</v>
      </c>
      <c r="N2230" s="230" t="s">
        <v>23</v>
      </c>
      <c r="Q2230" s="230">
        <f>VLOOKUP(M2230,LocID!$B$2:$I$1995,8, FALSE)</f>
        <v>300</v>
      </c>
    </row>
    <row r="2231" spans="1:17" x14ac:dyDescent="0.25">
      <c r="A2231" s="230" t="s">
        <v>7428</v>
      </c>
      <c r="B2231" s="230">
        <v>724</v>
      </c>
      <c r="C2231" s="230" t="s">
        <v>5854</v>
      </c>
      <c r="D2231" s="230">
        <v>2008.452</v>
      </c>
      <c r="E2231" s="230" t="s">
        <v>37</v>
      </c>
      <c r="F2231" s="230" t="s">
        <v>1884</v>
      </c>
      <c r="G2231" s="230" t="s">
        <v>1885</v>
      </c>
      <c r="H2231" s="230" t="s">
        <v>1886</v>
      </c>
      <c r="I2231" s="230" t="s">
        <v>49</v>
      </c>
      <c r="J2231" s="230" t="s">
        <v>51</v>
      </c>
      <c r="K2231" s="230" t="s">
        <v>98</v>
      </c>
      <c r="L2231" s="230" t="s">
        <v>1886</v>
      </c>
      <c r="M2231" s="230" t="s">
        <v>6179</v>
      </c>
      <c r="N2231" s="230" t="s">
        <v>98</v>
      </c>
      <c r="Q2231" s="230">
        <f>VLOOKUP(M2231,LocID!$B$2:$I$1995,8, FALSE)</f>
        <v>303</v>
      </c>
    </row>
    <row r="2232" spans="1:17" x14ac:dyDescent="0.25">
      <c r="A2232" s="230" t="s">
        <v>7429</v>
      </c>
      <c r="B2232" s="230">
        <v>725</v>
      </c>
      <c r="C2232" s="230" t="s">
        <v>5854</v>
      </c>
      <c r="D2232" s="230">
        <v>2008.4649999999999</v>
      </c>
      <c r="E2232" s="230" t="s">
        <v>37</v>
      </c>
      <c r="F2232" s="230" t="s">
        <v>4230</v>
      </c>
      <c r="G2232" s="230" t="s">
        <v>4231</v>
      </c>
      <c r="H2232" s="230" t="s">
        <v>4232</v>
      </c>
      <c r="I2232" s="230" t="s">
        <v>156</v>
      </c>
      <c r="J2232" s="230" t="s">
        <v>51</v>
      </c>
      <c r="K2232" s="230" t="s">
        <v>23</v>
      </c>
      <c r="L2232" s="230" t="s">
        <v>4233</v>
      </c>
      <c r="M2232" s="230" t="s">
        <v>6429</v>
      </c>
      <c r="N2232" s="230" t="s">
        <v>23</v>
      </c>
      <c r="Q2232" s="230">
        <f>VLOOKUP(M2232,LocID!$B$2:$I$1995,8, FALSE)</f>
        <v>583</v>
      </c>
    </row>
    <row r="2233" spans="1:17" x14ac:dyDescent="0.25">
      <c r="A2233" s="230" t="s">
        <v>7430</v>
      </c>
      <c r="B2233" s="230">
        <v>726</v>
      </c>
      <c r="C2233" s="230" t="s">
        <v>5854</v>
      </c>
      <c r="D2233" s="230">
        <v>2009.0139999999999</v>
      </c>
      <c r="E2233" s="230" t="s">
        <v>37</v>
      </c>
      <c r="F2233" s="230" t="s">
        <v>1218</v>
      </c>
      <c r="G2233" s="230" t="s">
        <v>1215</v>
      </c>
      <c r="H2233" s="230" t="s">
        <v>1216</v>
      </c>
      <c r="I2233" s="230" t="s">
        <v>122</v>
      </c>
      <c r="J2233" s="230" t="s">
        <v>123</v>
      </c>
      <c r="K2233" s="230" t="s">
        <v>98</v>
      </c>
      <c r="L2233" s="230" t="s">
        <v>1216</v>
      </c>
      <c r="M2233" s="230" t="s">
        <v>6059</v>
      </c>
      <c r="N2233" s="230" t="s">
        <v>98</v>
      </c>
      <c r="Q2233" s="230">
        <f>VLOOKUP(M2233,LocID!$B$2:$I$1995,8, FALSE)</f>
        <v>171</v>
      </c>
    </row>
    <row r="2234" spans="1:17" x14ac:dyDescent="0.25">
      <c r="A2234" s="230" t="s">
        <v>7431</v>
      </c>
      <c r="B2234" s="230">
        <v>727</v>
      </c>
      <c r="C2234" s="230" t="s">
        <v>5854</v>
      </c>
      <c r="D2234" s="230">
        <v>2008.45</v>
      </c>
      <c r="E2234" s="230" t="s">
        <v>37</v>
      </c>
      <c r="F2234" s="230" t="s">
        <v>3749</v>
      </c>
      <c r="G2234" s="230" t="s">
        <v>2725</v>
      </c>
      <c r="H2234" s="230" t="s">
        <v>3750</v>
      </c>
      <c r="I2234" s="230" t="s">
        <v>261</v>
      </c>
      <c r="J2234" s="230" t="s">
        <v>77</v>
      </c>
      <c r="K2234" s="230" t="s">
        <v>23</v>
      </c>
      <c r="L2234" s="230" t="s">
        <v>3750</v>
      </c>
      <c r="M2234" s="230" t="s">
        <v>4530</v>
      </c>
      <c r="N2234" s="230" t="s">
        <v>23</v>
      </c>
      <c r="Q2234" s="230">
        <f>VLOOKUP(M2234,LocID!$B$2:$I$1995,8, FALSE)</f>
        <v>513</v>
      </c>
    </row>
    <row r="2235" spans="1:17" x14ac:dyDescent="0.25">
      <c r="A2235" s="230" t="s">
        <v>7432</v>
      </c>
      <c r="B2235" s="230">
        <v>728</v>
      </c>
      <c r="C2235" s="230" t="s">
        <v>5854</v>
      </c>
      <c r="D2235" s="230">
        <v>2008.4490000000001</v>
      </c>
      <c r="E2235" s="230" t="s">
        <v>37</v>
      </c>
      <c r="F2235" s="230" t="s">
        <v>3360</v>
      </c>
      <c r="G2235" s="230" t="s">
        <v>3317</v>
      </c>
      <c r="H2235" s="230" t="s">
        <v>3294</v>
      </c>
      <c r="I2235" s="230" t="s">
        <v>76</v>
      </c>
      <c r="J2235" s="230" t="s">
        <v>77</v>
      </c>
      <c r="K2235" s="230" t="s">
        <v>23</v>
      </c>
      <c r="L2235" s="230" t="s">
        <v>3294</v>
      </c>
      <c r="M2235" s="230" t="s">
        <v>4526</v>
      </c>
      <c r="N2235" s="230" t="s">
        <v>23</v>
      </c>
      <c r="Q2235" s="230">
        <f>VLOOKUP(M2235,LocID!$B$2:$I$1995,8, FALSE)</f>
        <v>489</v>
      </c>
    </row>
    <row r="2236" spans="1:17" x14ac:dyDescent="0.25">
      <c r="A2236" s="230" t="s">
        <v>7433</v>
      </c>
      <c r="B2236" s="230">
        <v>729</v>
      </c>
      <c r="C2236" s="230" t="s">
        <v>5854</v>
      </c>
      <c r="D2236" s="230">
        <v>2009.021</v>
      </c>
      <c r="E2236" s="230" t="s">
        <v>37</v>
      </c>
      <c r="F2236" s="230" t="s">
        <v>2200</v>
      </c>
      <c r="G2236" s="230" t="s">
        <v>213</v>
      </c>
      <c r="H2236" s="230" t="s">
        <v>2201</v>
      </c>
      <c r="I2236" s="230" t="s">
        <v>49</v>
      </c>
      <c r="J2236" s="230" t="s">
        <v>55</v>
      </c>
      <c r="K2236" s="230" t="s">
        <v>26</v>
      </c>
      <c r="L2236" s="230" t="s">
        <v>2201</v>
      </c>
      <c r="M2236" s="230" t="s">
        <v>6234</v>
      </c>
      <c r="N2236" s="230" t="s">
        <v>26</v>
      </c>
      <c r="Q2236" s="230">
        <f>VLOOKUP(M2236,LocID!$B$2:$I$1995,8, FALSE)</f>
        <v>359</v>
      </c>
    </row>
    <row r="2237" spans="1:17" x14ac:dyDescent="0.25">
      <c r="A2237" s="230" t="s">
        <v>6786</v>
      </c>
      <c r="B2237" s="230">
        <v>73</v>
      </c>
      <c r="C2237" s="230" t="s">
        <v>5854</v>
      </c>
      <c r="D2237" s="230">
        <v>2015.0398</v>
      </c>
      <c r="E2237" s="230" t="s">
        <v>138</v>
      </c>
      <c r="F2237" s="230" t="s">
        <v>1810</v>
      </c>
      <c r="G2237" s="230" t="s">
        <v>1811</v>
      </c>
      <c r="H2237" s="230" t="s">
        <v>1804</v>
      </c>
      <c r="I2237" s="230" t="s">
        <v>76</v>
      </c>
      <c r="J2237" s="230" t="s">
        <v>77</v>
      </c>
      <c r="K2237" s="230" t="s">
        <v>26</v>
      </c>
      <c r="L2237" s="230" t="s">
        <v>1804</v>
      </c>
      <c r="M2237" s="230" t="s">
        <v>6173</v>
      </c>
      <c r="N2237" s="230" t="s">
        <v>26</v>
      </c>
      <c r="Q2237" s="230">
        <f>VLOOKUP(M2237,LocID!$B$2:$I$1995,8, FALSE)</f>
        <v>296</v>
      </c>
    </row>
    <row r="2238" spans="1:17" x14ac:dyDescent="0.25">
      <c r="A2238" s="230" t="s">
        <v>7434</v>
      </c>
      <c r="B2238" s="230">
        <v>730</v>
      </c>
      <c r="C2238" s="230" t="s">
        <v>5854</v>
      </c>
      <c r="D2238" s="230">
        <v>2008.5129999999999</v>
      </c>
      <c r="E2238" s="230" t="s">
        <v>37</v>
      </c>
      <c r="F2238" s="230" t="s">
        <v>1637</v>
      </c>
      <c r="G2238" s="230" t="s">
        <v>1638</v>
      </c>
      <c r="H2238" s="230" t="s">
        <v>1639</v>
      </c>
      <c r="I2238" s="230" t="s">
        <v>399</v>
      </c>
      <c r="J2238" s="230" t="s">
        <v>51</v>
      </c>
      <c r="K2238" s="230" t="s">
        <v>52</v>
      </c>
      <c r="L2238" s="230" t="s">
        <v>1639</v>
      </c>
      <c r="M2238" s="230" t="s">
        <v>6136</v>
      </c>
      <c r="N2238" s="230" t="s">
        <v>52</v>
      </c>
      <c r="Q2238" s="230">
        <f>VLOOKUP(M2238,LocID!$B$2:$I$1995,8, FALSE)</f>
        <v>258</v>
      </c>
    </row>
    <row r="2239" spans="1:17" x14ac:dyDescent="0.25">
      <c r="A2239" s="230" t="s">
        <v>7435</v>
      </c>
      <c r="B2239" s="230">
        <v>731</v>
      </c>
      <c r="C2239" s="230" t="s">
        <v>5854</v>
      </c>
      <c r="D2239" s="230">
        <v>2009.1369999999999</v>
      </c>
      <c r="E2239" s="230" t="s">
        <v>37</v>
      </c>
      <c r="F2239" s="230" t="s">
        <v>3134</v>
      </c>
      <c r="G2239" s="230" t="s">
        <v>2396</v>
      </c>
      <c r="H2239" s="230" t="s">
        <v>3123</v>
      </c>
      <c r="I2239" s="230" t="s">
        <v>76</v>
      </c>
      <c r="J2239" s="230" t="s">
        <v>77</v>
      </c>
      <c r="K2239" s="230" t="s">
        <v>52</v>
      </c>
      <c r="L2239" s="230" t="s">
        <v>3123</v>
      </c>
      <c r="M2239" s="230" t="s">
        <v>4524</v>
      </c>
      <c r="N2239" s="230" t="s">
        <v>52</v>
      </c>
      <c r="Q2239" s="230">
        <f>VLOOKUP(M2239,LocID!$B$2:$I$1995,8, FALSE)</f>
        <v>473</v>
      </c>
    </row>
    <row r="2240" spans="1:17" x14ac:dyDescent="0.25">
      <c r="A2240" s="230" t="s">
        <v>7436</v>
      </c>
      <c r="B2240" s="230">
        <v>732</v>
      </c>
      <c r="C2240" s="230" t="s">
        <v>5854</v>
      </c>
      <c r="D2240" s="230">
        <v>2008.5239999999999</v>
      </c>
      <c r="E2240" s="230" t="s">
        <v>37</v>
      </c>
      <c r="F2240" s="230" t="s">
        <v>696</v>
      </c>
      <c r="G2240" s="230" t="s">
        <v>697</v>
      </c>
      <c r="H2240" s="230" t="s">
        <v>695</v>
      </c>
      <c r="I2240" s="230" t="s">
        <v>107</v>
      </c>
      <c r="J2240" s="230" t="s">
        <v>51</v>
      </c>
      <c r="K2240" s="230" t="s">
        <v>23</v>
      </c>
      <c r="L2240" s="230" t="s">
        <v>695</v>
      </c>
      <c r="M2240" s="230" t="s">
        <v>5972</v>
      </c>
      <c r="N2240" s="230" t="s">
        <v>23</v>
      </c>
      <c r="Q2240" s="230">
        <f>VLOOKUP(M2240,LocID!$B$2:$I$1995,8, FALSE)</f>
        <v>78</v>
      </c>
    </row>
    <row r="2241" spans="1:17" x14ac:dyDescent="0.25">
      <c r="A2241" s="230" t="s">
        <v>7437</v>
      </c>
      <c r="B2241" s="230">
        <v>733</v>
      </c>
      <c r="C2241" s="230" t="s">
        <v>5854</v>
      </c>
      <c r="D2241" s="230">
        <v>2008.3119999999999</v>
      </c>
      <c r="E2241" s="230" t="s">
        <v>37</v>
      </c>
      <c r="F2241" s="230" t="s">
        <v>3910</v>
      </c>
      <c r="G2241" s="230" t="s">
        <v>3908</v>
      </c>
      <c r="H2241" s="230" t="s">
        <v>3906</v>
      </c>
      <c r="I2241" s="230" t="s">
        <v>76</v>
      </c>
      <c r="J2241" s="230" t="s">
        <v>77</v>
      </c>
      <c r="K2241" s="230" t="s">
        <v>52</v>
      </c>
      <c r="L2241" s="230" t="s">
        <v>3906</v>
      </c>
      <c r="M2241" s="230" t="s">
        <v>4532</v>
      </c>
      <c r="N2241" s="230" t="s">
        <v>52</v>
      </c>
      <c r="Q2241" s="230">
        <f>VLOOKUP(M2241,LocID!$B$2:$I$1995,8, FALSE)</f>
        <v>527</v>
      </c>
    </row>
    <row r="2242" spans="1:17" x14ac:dyDescent="0.25">
      <c r="A2242" s="230" t="s">
        <v>7438</v>
      </c>
      <c r="B2242" s="230">
        <v>735</v>
      </c>
      <c r="C2242" s="230" t="s">
        <v>5854</v>
      </c>
      <c r="D2242" s="230">
        <v>2009.0989999999999</v>
      </c>
      <c r="E2242" s="230" t="s">
        <v>37</v>
      </c>
      <c r="F2242" s="230" t="s">
        <v>2826</v>
      </c>
      <c r="G2242" s="230" t="s">
        <v>2825</v>
      </c>
      <c r="H2242" s="230" t="s">
        <v>2823</v>
      </c>
      <c r="I2242" s="230" t="s">
        <v>320</v>
      </c>
      <c r="J2242" s="230" t="s">
        <v>55</v>
      </c>
      <c r="K2242" s="230" t="s">
        <v>23</v>
      </c>
      <c r="L2242" s="230" t="s">
        <v>2823</v>
      </c>
      <c r="M2242" s="230" t="s">
        <v>6294</v>
      </c>
      <c r="N2242" s="230" t="s">
        <v>23</v>
      </c>
      <c r="Q2242" s="230">
        <f>VLOOKUP(M2242,LocID!$B$2:$I$1995,8, FALSE)</f>
        <v>426</v>
      </c>
    </row>
    <row r="2243" spans="1:17" x14ac:dyDescent="0.25">
      <c r="A2243" s="230" t="s">
        <v>7439</v>
      </c>
      <c r="B2243" s="230">
        <v>736</v>
      </c>
      <c r="C2243" s="230" t="s">
        <v>5854</v>
      </c>
      <c r="D2243" s="230">
        <v>2008.473</v>
      </c>
      <c r="E2243" s="230" t="s">
        <v>37</v>
      </c>
      <c r="F2243" s="230" t="s">
        <v>2848</v>
      </c>
      <c r="G2243" s="230" t="s">
        <v>2846</v>
      </c>
      <c r="H2243" s="230" t="s">
        <v>2823</v>
      </c>
      <c r="I2243" s="230" t="s">
        <v>122</v>
      </c>
      <c r="J2243" s="230" t="s">
        <v>123</v>
      </c>
      <c r="K2243" s="230" t="s">
        <v>98</v>
      </c>
      <c r="L2243" s="230" t="s">
        <v>2823</v>
      </c>
      <c r="M2243" s="230" t="s">
        <v>6295</v>
      </c>
      <c r="N2243" s="230" t="s">
        <v>98</v>
      </c>
      <c r="Q2243" s="230">
        <f>VLOOKUP(M2243,LocID!$B$2:$I$1995,8, FALSE)</f>
        <v>427</v>
      </c>
    </row>
    <row r="2244" spans="1:17" x14ac:dyDescent="0.25">
      <c r="A2244" s="230" t="s">
        <v>7440</v>
      </c>
      <c r="B2244" s="230">
        <v>737</v>
      </c>
      <c r="C2244" s="230" t="s">
        <v>5854</v>
      </c>
      <c r="D2244" s="230">
        <v>2009.1590000000001</v>
      </c>
      <c r="E2244" s="230" t="s">
        <v>37</v>
      </c>
      <c r="F2244" s="230" t="s">
        <v>53</v>
      </c>
      <c r="G2244" s="230" t="s">
        <v>54</v>
      </c>
      <c r="H2244" s="230" t="s">
        <v>48</v>
      </c>
      <c r="I2244" s="230" t="s">
        <v>49</v>
      </c>
      <c r="J2244" s="230" t="s">
        <v>55</v>
      </c>
      <c r="K2244" s="230" t="s">
        <v>26</v>
      </c>
      <c r="L2244" s="230" t="s">
        <v>48</v>
      </c>
      <c r="M2244" s="230" t="s">
        <v>5901</v>
      </c>
      <c r="N2244" s="230" t="s">
        <v>26</v>
      </c>
      <c r="Q2244" s="230">
        <f>VLOOKUP(M2244,LocID!$B$2:$I$1995,8, FALSE)</f>
        <v>2</v>
      </c>
    </row>
    <row r="2245" spans="1:17" x14ac:dyDescent="0.25">
      <c r="A2245" s="230" t="s">
        <v>7441</v>
      </c>
      <c r="B2245" s="230">
        <v>738</v>
      </c>
      <c r="C2245" s="230" t="s">
        <v>5854</v>
      </c>
      <c r="D2245" s="230">
        <v>2008.3109999999999</v>
      </c>
      <c r="E2245" s="230" t="s">
        <v>37</v>
      </c>
      <c r="F2245" s="230" t="s">
        <v>3245</v>
      </c>
      <c r="G2245" s="230" t="s">
        <v>3246</v>
      </c>
      <c r="H2245" s="230" t="s">
        <v>3240</v>
      </c>
      <c r="I2245" s="230" t="s">
        <v>76</v>
      </c>
      <c r="J2245" s="230" t="s">
        <v>77</v>
      </c>
      <c r="K2245" s="230" t="s">
        <v>52</v>
      </c>
      <c r="L2245" s="230" t="s">
        <v>3240</v>
      </c>
      <c r="M2245" s="230" t="s">
        <v>6342</v>
      </c>
      <c r="N2245" s="230" t="s">
        <v>52</v>
      </c>
      <c r="Q2245" s="230">
        <f>VLOOKUP(M2245,LocID!$B$2:$I$1995,8, FALSE)</f>
        <v>485</v>
      </c>
    </row>
    <row r="2246" spans="1:17" x14ac:dyDescent="0.25">
      <c r="A2246" s="230" t="s">
        <v>7442</v>
      </c>
      <c r="B2246" s="230">
        <v>739</v>
      </c>
      <c r="C2246" s="230" t="s">
        <v>5854</v>
      </c>
      <c r="D2246" s="230">
        <v>2008.4449999999999</v>
      </c>
      <c r="E2246" s="230" t="s">
        <v>37</v>
      </c>
      <c r="F2246" s="230" t="s">
        <v>3565</v>
      </c>
      <c r="G2246" s="230" t="s">
        <v>3566</v>
      </c>
      <c r="H2246" s="230" t="s">
        <v>3567</v>
      </c>
      <c r="I2246" s="230" t="s">
        <v>76</v>
      </c>
      <c r="J2246" s="230" t="s">
        <v>77</v>
      </c>
      <c r="K2246" s="230" t="s">
        <v>26</v>
      </c>
      <c r="L2246" s="230" t="s">
        <v>3567</v>
      </c>
      <c r="M2246" s="230" t="s">
        <v>6349</v>
      </c>
      <c r="N2246" s="230" t="s">
        <v>26</v>
      </c>
      <c r="Q2246" s="230">
        <f>VLOOKUP(M2246,LocID!$B$2:$I$1995,8, FALSE)</f>
        <v>492</v>
      </c>
    </row>
    <row r="2247" spans="1:17" x14ac:dyDescent="0.25">
      <c r="A2247" s="230" t="s">
        <v>6787</v>
      </c>
      <c r="B2247" s="230">
        <v>74</v>
      </c>
      <c r="C2247" s="230" t="s">
        <v>5854</v>
      </c>
      <c r="D2247" s="230">
        <v>2015.0410999999999</v>
      </c>
      <c r="E2247" s="230" t="s">
        <v>138</v>
      </c>
      <c r="F2247" s="230" t="s">
        <v>1522</v>
      </c>
      <c r="G2247" s="230" t="s">
        <v>1503</v>
      </c>
      <c r="H2247" s="230" t="s">
        <v>1501</v>
      </c>
      <c r="I2247" s="230" t="s">
        <v>1488</v>
      </c>
      <c r="J2247" s="230" t="s">
        <v>123</v>
      </c>
      <c r="K2247" s="230" t="s">
        <v>72</v>
      </c>
      <c r="L2247" s="230" t="s">
        <v>1501</v>
      </c>
      <c r="M2247" s="230" t="s">
        <v>4508</v>
      </c>
      <c r="N2247" s="230" t="s">
        <v>3934</v>
      </c>
      <c r="O2247" s="230">
        <v>2</v>
      </c>
      <c r="Q2247" s="230">
        <f>VLOOKUP(M2247,LocID!$B$2:$I$1995,8, FALSE)</f>
        <v>235</v>
      </c>
    </row>
    <row r="2248" spans="1:17" x14ac:dyDescent="0.25">
      <c r="A2248" s="230" t="s">
        <v>6787</v>
      </c>
      <c r="B2248" s="230">
        <v>74</v>
      </c>
      <c r="C2248" s="230" t="s">
        <v>5854</v>
      </c>
      <c r="D2248" s="230">
        <v>2015.0410999999999</v>
      </c>
      <c r="E2248" s="230" t="s">
        <v>138</v>
      </c>
      <c r="F2248" s="230" t="s">
        <v>1522</v>
      </c>
      <c r="G2248" s="230" t="s">
        <v>1503</v>
      </c>
      <c r="H2248" s="230" t="s">
        <v>1501</v>
      </c>
      <c r="I2248" s="230" t="s">
        <v>1488</v>
      </c>
      <c r="J2248" s="230" t="s">
        <v>123</v>
      </c>
      <c r="K2248" s="230" t="s">
        <v>72</v>
      </c>
      <c r="L2248" s="230" t="s">
        <v>1501</v>
      </c>
      <c r="M2248" s="230" t="s">
        <v>4508</v>
      </c>
      <c r="N2248" s="230" t="s">
        <v>23</v>
      </c>
      <c r="O2248" s="230">
        <v>1</v>
      </c>
      <c r="Q2248" s="230">
        <f>VLOOKUP(M2248,LocID!$B$2:$I$1995,8, FALSE)</f>
        <v>235</v>
      </c>
    </row>
    <row r="2249" spans="1:17" x14ac:dyDescent="0.25">
      <c r="A2249" s="230" t="s">
        <v>7443</v>
      </c>
      <c r="B2249" s="230">
        <v>740</v>
      </c>
      <c r="C2249" s="230" t="s">
        <v>5854</v>
      </c>
      <c r="D2249" s="230">
        <v>2009.0730000000001</v>
      </c>
      <c r="E2249" s="230" t="s">
        <v>37</v>
      </c>
      <c r="F2249" s="230" t="s">
        <v>3703</v>
      </c>
      <c r="G2249" s="230" t="s">
        <v>3695</v>
      </c>
      <c r="H2249" s="230" t="s">
        <v>3696</v>
      </c>
      <c r="I2249" s="230" t="s">
        <v>76</v>
      </c>
      <c r="J2249" s="230" t="s">
        <v>77</v>
      </c>
      <c r="K2249" s="230" t="s">
        <v>98</v>
      </c>
      <c r="L2249" s="230" t="s">
        <v>3696</v>
      </c>
      <c r="M2249" s="230" t="s">
        <v>4529</v>
      </c>
      <c r="N2249" s="230" t="s">
        <v>98</v>
      </c>
      <c r="Q2249" s="230">
        <f>VLOOKUP(M2249,LocID!$B$2:$I$1995,8, FALSE)</f>
        <v>506</v>
      </c>
    </row>
    <row r="2250" spans="1:17" x14ac:dyDescent="0.25">
      <c r="A2250" s="230" t="s">
        <v>7444</v>
      </c>
      <c r="B2250" s="230">
        <v>741</v>
      </c>
      <c r="C2250" s="230" t="s">
        <v>5854</v>
      </c>
      <c r="D2250" s="230">
        <v>2009.0229999999999</v>
      </c>
      <c r="E2250" s="230" t="s">
        <v>37</v>
      </c>
      <c r="F2250" s="230" t="s">
        <v>3361</v>
      </c>
      <c r="G2250" s="230" t="s">
        <v>3338</v>
      </c>
      <c r="H2250" s="230" t="s">
        <v>3294</v>
      </c>
      <c r="I2250" s="230" t="s">
        <v>76</v>
      </c>
      <c r="J2250" s="230" t="s">
        <v>77</v>
      </c>
      <c r="K2250" s="230" t="s">
        <v>23</v>
      </c>
      <c r="L2250" s="230" t="s">
        <v>3294</v>
      </c>
      <c r="M2250" s="230" t="s">
        <v>4526</v>
      </c>
      <c r="N2250" s="230" t="s">
        <v>23</v>
      </c>
      <c r="Q2250" s="230">
        <f>VLOOKUP(M2250,LocID!$B$2:$I$1995,8, FALSE)</f>
        <v>489</v>
      </c>
    </row>
    <row r="2251" spans="1:17" x14ac:dyDescent="0.25">
      <c r="A2251" s="230" t="s">
        <v>7445</v>
      </c>
      <c r="B2251" s="230">
        <v>743</v>
      </c>
      <c r="C2251" s="230" t="s">
        <v>5854</v>
      </c>
      <c r="D2251" s="230">
        <v>2009.0550000000001</v>
      </c>
      <c r="E2251" s="230" t="s">
        <v>37</v>
      </c>
      <c r="F2251" s="230" t="s">
        <v>3972</v>
      </c>
      <c r="G2251" s="230" t="s">
        <v>3973</v>
      </c>
      <c r="H2251" s="230" t="s">
        <v>3974</v>
      </c>
      <c r="I2251" s="230" t="s">
        <v>673</v>
      </c>
      <c r="J2251" s="230" t="s">
        <v>61</v>
      </c>
      <c r="K2251" s="230" t="s">
        <v>23</v>
      </c>
      <c r="L2251" s="230" t="s">
        <v>3974</v>
      </c>
      <c r="M2251" s="230" t="s">
        <v>6385</v>
      </c>
      <c r="N2251" s="230" t="s">
        <v>23</v>
      </c>
      <c r="Q2251" s="230">
        <f>VLOOKUP(M2251,LocID!$B$2:$I$1995,8, FALSE)</f>
        <v>536</v>
      </c>
    </row>
    <row r="2252" spans="1:17" x14ac:dyDescent="0.25">
      <c r="A2252" s="230" t="s">
        <v>7446</v>
      </c>
      <c r="B2252" s="230">
        <v>744</v>
      </c>
      <c r="C2252" s="230" t="s">
        <v>5854</v>
      </c>
      <c r="D2252" s="230">
        <v>2009.008</v>
      </c>
      <c r="E2252" s="230" t="s">
        <v>37</v>
      </c>
      <c r="F2252" s="230" t="s">
        <v>4045</v>
      </c>
      <c r="G2252" s="230" t="s">
        <v>4046</v>
      </c>
      <c r="H2252" s="230" t="s">
        <v>4047</v>
      </c>
      <c r="I2252" s="230" t="s">
        <v>261</v>
      </c>
      <c r="J2252" s="230" t="s">
        <v>123</v>
      </c>
      <c r="K2252" s="230" t="s">
        <v>23</v>
      </c>
      <c r="L2252" s="230" t="s">
        <v>4047</v>
      </c>
      <c r="M2252" s="230" t="s">
        <v>6392</v>
      </c>
      <c r="N2252" s="230" t="s">
        <v>23</v>
      </c>
      <c r="Q2252" s="230">
        <f>VLOOKUP(M2252,LocID!$B$2:$I$1995,8, FALSE)</f>
        <v>545</v>
      </c>
    </row>
    <row r="2253" spans="1:17" x14ac:dyDescent="0.25">
      <c r="A2253" s="230" t="s">
        <v>7447</v>
      </c>
      <c r="B2253" s="230">
        <v>745</v>
      </c>
      <c r="C2253" s="230" t="s">
        <v>5854</v>
      </c>
      <c r="D2253" s="230">
        <v>2008.4770000000001</v>
      </c>
      <c r="E2253" s="230" t="s">
        <v>37</v>
      </c>
      <c r="F2253" s="230" t="s">
        <v>3107</v>
      </c>
      <c r="G2253" s="230" t="s">
        <v>3108</v>
      </c>
      <c r="H2253" s="230" t="s">
        <v>3109</v>
      </c>
      <c r="I2253" s="230" t="s">
        <v>76</v>
      </c>
      <c r="J2253" s="230" t="s">
        <v>77</v>
      </c>
      <c r="K2253" s="230" t="s">
        <v>23</v>
      </c>
      <c r="L2253" s="230" t="s">
        <v>3109</v>
      </c>
      <c r="M2253" s="230" t="s">
        <v>6329</v>
      </c>
      <c r="N2253" s="230" t="s">
        <v>23</v>
      </c>
      <c r="Q2253" s="230">
        <f>VLOOKUP(M2253,LocID!$B$2:$I$1995,8, FALSE)</f>
        <v>468</v>
      </c>
    </row>
    <row r="2254" spans="1:17" x14ac:dyDescent="0.25">
      <c r="A2254" s="230" t="s">
        <v>7448</v>
      </c>
      <c r="B2254" s="230">
        <v>746</v>
      </c>
      <c r="C2254" s="230" t="s">
        <v>5854</v>
      </c>
      <c r="D2254" s="230">
        <v>2009.5360000000001</v>
      </c>
      <c r="E2254" s="230" t="s">
        <v>37</v>
      </c>
      <c r="F2254" s="230" t="s">
        <v>2849</v>
      </c>
      <c r="G2254" s="230" t="s">
        <v>2839</v>
      </c>
      <c r="H2254" s="230" t="s">
        <v>2823</v>
      </c>
      <c r="I2254" s="230" t="s">
        <v>122</v>
      </c>
      <c r="J2254" s="230" t="s">
        <v>123</v>
      </c>
      <c r="K2254" s="230" t="s">
        <v>23</v>
      </c>
      <c r="L2254" s="230" t="s">
        <v>2823</v>
      </c>
      <c r="M2254" s="230" t="s">
        <v>6295</v>
      </c>
      <c r="N2254" s="230" t="s">
        <v>23</v>
      </c>
      <c r="Q2254" s="230">
        <f>VLOOKUP(M2254,LocID!$B$2:$I$1995,8, FALSE)</f>
        <v>427</v>
      </c>
    </row>
    <row r="2255" spans="1:17" x14ac:dyDescent="0.25">
      <c r="A2255" s="230" t="s">
        <v>7449</v>
      </c>
      <c r="B2255" s="230">
        <v>747</v>
      </c>
      <c r="C2255" s="230" t="s">
        <v>5854</v>
      </c>
      <c r="D2255" s="230">
        <v>2009.116</v>
      </c>
      <c r="E2255" s="230" t="s">
        <v>37</v>
      </c>
      <c r="F2255" s="230" t="s">
        <v>745</v>
      </c>
      <c r="G2255" s="230" t="s">
        <v>737</v>
      </c>
      <c r="H2255" s="230" t="s">
        <v>738</v>
      </c>
      <c r="I2255" s="230" t="s">
        <v>739</v>
      </c>
      <c r="J2255" s="230" t="s">
        <v>740</v>
      </c>
      <c r="K2255" s="230" t="s">
        <v>98</v>
      </c>
      <c r="L2255" s="230" t="s">
        <v>738</v>
      </c>
      <c r="M2255" s="377" t="s">
        <v>11294</v>
      </c>
      <c r="N2255" s="230" t="s">
        <v>98</v>
      </c>
      <c r="Q2255" s="230">
        <f>VLOOKUP(M2255,LocID!$B$2:$I$1995,8, FALSE)</f>
        <v>758</v>
      </c>
    </row>
    <row r="2256" spans="1:17" x14ac:dyDescent="0.25">
      <c r="A2256" s="230" t="s">
        <v>7450</v>
      </c>
      <c r="B2256" s="230">
        <v>748</v>
      </c>
      <c r="C2256" s="230" t="s">
        <v>5854</v>
      </c>
      <c r="D2256" s="230">
        <v>2008.4010000000001</v>
      </c>
      <c r="E2256" s="230" t="s">
        <v>37</v>
      </c>
      <c r="F2256" s="230" t="s">
        <v>1653</v>
      </c>
      <c r="G2256" s="230" t="s">
        <v>3570</v>
      </c>
      <c r="H2256" s="230" t="s">
        <v>3571</v>
      </c>
      <c r="I2256" s="230" t="s">
        <v>76</v>
      </c>
      <c r="J2256" s="230" t="s">
        <v>77</v>
      </c>
      <c r="K2256" s="230" t="s">
        <v>52</v>
      </c>
      <c r="L2256" s="230" t="s">
        <v>3571</v>
      </c>
      <c r="M2256" s="230" t="s">
        <v>6350</v>
      </c>
      <c r="N2256" s="230" t="s">
        <v>52</v>
      </c>
      <c r="Q2256" s="230">
        <f>VLOOKUP(M2256,LocID!$B$2:$I$1995,8, FALSE)</f>
        <v>493</v>
      </c>
    </row>
    <row r="2257" spans="1:17" x14ac:dyDescent="0.25">
      <c r="A2257" s="230" t="s">
        <v>7451</v>
      </c>
      <c r="B2257" s="230">
        <v>749</v>
      </c>
      <c r="C2257" s="230" t="s">
        <v>5854</v>
      </c>
      <c r="D2257" s="230">
        <v>2009.127</v>
      </c>
      <c r="E2257" s="230" t="s">
        <v>37</v>
      </c>
      <c r="F2257" s="230" t="s">
        <v>2222</v>
      </c>
      <c r="G2257" s="230" t="s">
        <v>2223</v>
      </c>
      <c r="H2257" s="230" t="s">
        <v>2217</v>
      </c>
      <c r="I2257" s="230" t="s">
        <v>874</v>
      </c>
      <c r="J2257" s="230" t="s">
        <v>55</v>
      </c>
      <c r="K2257" s="230" t="s">
        <v>23</v>
      </c>
      <c r="L2257" s="230" t="s">
        <v>2217</v>
      </c>
      <c r="M2257" s="230" t="s">
        <v>4514</v>
      </c>
      <c r="N2257" s="230" t="s">
        <v>23</v>
      </c>
      <c r="Q2257" s="230">
        <f>VLOOKUP(M2257,LocID!$B$2:$I$1995,8, FALSE)</f>
        <v>363</v>
      </c>
    </row>
    <row r="2258" spans="1:17" x14ac:dyDescent="0.25">
      <c r="A2258" s="230" t="s">
        <v>6788</v>
      </c>
      <c r="B2258" s="230">
        <v>75</v>
      </c>
      <c r="C2258" s="230" t="s">
        <v>5854</v>
      </c>
      <c r="D2258" s="230">
        <v>2015.0471</v>
      </c>
      <c r="E2258" s="230" t="s">
        <v>138</v>
      </c>
      <c r="F2258" s="230" t="s">
        <v>629</v>
      </c>
      <c r="G2258" s="230" t="s">
        <v>601</v>
      </c>
      <c r="H2258" s="230" t="s">
        <v>533</v>
      </c>
      <c r="I2258" s="230" t="s">
        <v>49</v>
      </c>
      <c r="J2258" s="230" t="s">
        <v>51</v>
      </c>
      <c r="K2258" s="230" t="s">
        <v>26</v>
      </c>
      <c r="L2258" s="230" t="s">
        <v>533</v>
      </c>
      <c r="M2258" s="230" t="s">
        <v>4499</v>
      </c>
      <c r="N2258" s="230" t="s">
        <v>26</v>
      </c>
      <c r="Q2258" s="230">
        <f>VLOOKUP(M2258,LocID!$B$2:$I$1995,8, FALSE)</f>
        <v>65</v>
      </c>
    </row>
    <row r="2259" spans="1:17" x14ac:dyDescent="0.25">
      <c r="A2259" s="230" t="s">
        <v>7452</v>
      </c>
      <c r="B2259" s="230">
        <v>750</v>
      </c>
      <c r="C2259" s="230" t="s">
        <v>5854</v>
      </c>
      <c r="D2259" s="230">
        <v>2008.5119999999999</v>
      </c>
      <c r="E2259" s="230" t="s">
        <v>37</v>
      </c>
      <c r="F2259" s="230" t="s">
        <v>2286</v>
      </c>
      <c r="G2259" s="230" t="s">
        <v>2283</v>
      </c>
      <c r="H2259" s="230" t="s">
        <v>2273</v>
      </c>
      <c r="I2259" s="230" t="s">
        <v>107</v>
      </c>
      <c r="J2259" s="230" t="s">
        <v>51</v>
      </c>
      <c r="K2259" s="230" t="s">
        <v>23</v>
      </c>
      <c r="L2259" s="230" t="s">
        <v>2273</v>
      </c>
      <c r="M2259" s="230" t="s">
        <v>4516</v>
      </c>
      <c r="N2259" s="230" t="s">
        <v>23</v>
      </c>
      <c r="Q2259" s="230">
        <f>VLOOKUP(M2259,LocID!$B$2:$I$1995,8, FALSE)</f>
        <v>370</v>
      </c>
    </row>
    <row r="2260" spans="1:17" x14ac:dyDescent="0.25">
      <c r="A2260" s="230" t="s">
        <v>7453</v>
      </c>
      <c r="B2260" s="230">
        <v>751</v>
      </c>
      <c r="C2260" s="230" t="s">
        <v>5854</v>
      </c>
      <c r="D2260" s="230">
        <v>2008.425</v>
      </c>
      <c r="E2260" s="230" t="s">
        <v>37</v>
      </c>
      <c r="F2260" s="230" t="s">
        <v>4179</v>
      </c>
      <c r="G2260" s="230" t="s">
        <v>4180</v>
      </c>
      <c r="H2260" s="230" t="s">
        <v>4176</v>
      </c>
      <c r="I2260" s="230" t="s">
        <v>76</v>
      </c>
      <c r="J2260" s="230" t="s">
        <v>77</v>
      </c>
      <c r="K2260" s="230" t="s">
        <v>26</v>
      </c>
      <c r="L2260" s="230" t="s">
        <v>4176</v>
      </c>
      <c r="M2260" s="230" t="s">
        <v>6419</v>
      </c>
      <c r="N2260" s="230" t="s">
        <v>26</v>
      </c>
      <c r="Q2260" s="230">
        <f>VLOOKUP(M2260,LocID!$B$2:$I$1995,8, FALSE)</f>
        <v>573</v>
      </c>
    </row>
    <row r="2261" spans="1:17" x14ac:dyDescent="0.25">
      <c r="A2261" s="230" t="s">
        <v>7454</v>
      </c>
      <c r="B2261" s="230">
        <v>752</v>
      </c>
      <c r="C2261" s="230" t="s">
        <v>5854</v>
      </c>
      <c r="D2261" s="230">
        <v>2008.4259999999999</v>
      </c>
      <c r="E2261" s="230" t="s">
        <v>37</v>
      </c>
      <c r="F2261" s="230" t="s">
        <v>4368</v>
      </c>
      <c r="G2261" s="230" t="s">
        <v>4369</v>
      </c>
      <c r="H2261" s="230" t="s">
        <v>4370</v>
      </c>
      <c r="I2261" s="230" t="s">
        <v>49</v>
      </c>
      <c r="J2261" s="230" t="s">
        <v>51</v>
      </c>
      <c r="K2261" s="230" t="s">
        <v>72</v>
      </c>
      <c r="L2261" s="230" t="s">
        <v>4370</v>
      </c>
      <c r="M2261" s="230" t="s">
        <v>4537</v>
      </c>
      <c r="N2261" s="230" t="s">
        <v>3934</v>
      </c>
      <c r="O2261" s="230">
        <v>2</v>
      </c>
      <c r="Q2261" s="230">
        <f>VLOOKUP(M2261,LocID!$B$2:$I$1995,8, FALSE)</f>
        <v>589</v>
      </c>
    </row>
    <row r="2262" spans="1:17" x14ac:dyDescent="0.25">
      <c r="A2262" s="230" t="s">
        <v>7454</v>
      </c>
      <c r="B2262" s="230">
        <v>752</v>
      </c>
      <c r="C2262" s="230" t="s">
        <v>5854</v>
      </c>
      <c r="D2262" s="230">
        <v>2008.4259999999999</v>
      </c>
      <c r="E2262" s="230" t="s">
        <v>37</v>
      </c>
      <c r="F2262" s="230" t="s">
        <v>4368</v>
      </c>
      <c r="G2262" s="230" t="s">
        <v>4369</v>
      </c>
      <c r="H2262" s="230" t="s">
        <v>4370</v>
      </c>
      <c r="I2262" s="230" t="s">
        <v>49</v>
      </c>
      <c r="J2262" s="230" t="s">
        <v>51</v>
      </c>
      <c r="K2262" s="230" t="s">
        <v>72</v>
      </c>
      <c r="L2262" s="230" t="s">
        <v>4370</v>
      </c>
      <c r="M2262" s="230" t="s">
        <v>4537</v>
      </c>
      <c r="N2262" s="230" t="s">
        <v>23</v>
      </c>
      <c r="O2262" s="230">
        <v>1</v>
      </c>
      <c r="Q2262" s="230">
        <f>VLOOKUP(M2262,LocID!$B$2:$I$1995,8, FALSE)</f>
        <v>589</v>
      </c>
    </row>
    <row r="2263" spans="1:17" x14ac:dyDescent="0.25">
      <c r="A2263" s="230" t="s">
        <v>7455</v>
      </c>
      <c r="B2263" s="230">
        <v>753</v>
      </c>
      <c r="C2263" s="230" t="s">
        <v>5854</v>
      </c>
      <c r="D2263" s="230">
        <v>2008.4939999999999</v>
      </c>
      <c r="E2263" s="230" t="s">
        <v>37</v>
      </c>
      <c r="F2263" s="230" t="s">
        <v>1179</v>
      </c>
      <c r="G2263" s="230" t="s">
        <v>1180</v>
      </c>
      <c r="H2263" s="230" t="s">
        <v>1181</v>
      </c>
      <c r="I2263" s="230" t="s">
        <v>76</v>
      </c>
      <c r="J2263" s="230" t="s">
        <v>77</v>
      </c>
      <c r="K2263" s="230" t="s">
        <v>26</v>
      </c>
      <c r="L2263" s="230" t="s">
        <v>1181</v>
      </c>
      <c r="M2263" s="230" t="s">
        <v>6054</v>
      </c>
      <c r="N2263" s="230" t="s">
        <v>26</v>
      </c>
      <c r="Q2263" s="230">
        <f>VLOOKUP(M2263,LocID!$B$2:$I$1995,8, FALSE)</f>
        <v>165</v>
      </c>
    </row>
    <row r="2264" spans="1:17" x14ac:dyDescent="0.25">
      <c r="A2264" s="230" t="s">
        <v>7456</v>
      </c>
      <c r="B2264" s="230">
        <v>754</v>
      </c>
      <c r="C2264" s="230" t="s">
        <v>5854</v>
      </c>
      <c r="D2264" s="230">
        <v>2009.2650000000001</v>
      </c>
      <c r="E2264" s="230" t="s">
        <v>39</v>
      </c>
      <c r="F2264" s="230" t="s">
        <v>40</v>
      </c>
      <c r="G2264" s="230" t="s">
        <v>31</v>
      </c>
      <c r="H2264" s="230" t="s">
        <v>19</v>
      </c>
      <c r="I2264" s="230" t="s">
        <v>20</v>
      </c>
      <c r="J2264" s="230" t="s">
        <v>22</v>
      </c>
      <c r="K2264" s="230" t="s">
        <v>23</v>
      </c>
      <c r="L2264" s="230" t="s">
        <v>19</v>
      </c>
      <c r="M2264" s="230" t="s">
        <v>5900</v>
      </c>
      <c r="N2264" s="230" t="s">
        <v>23</v>
      </c>
      <c r="Q2264" s="230">
        <f>VLOOKUP(M2264,LocID!$B$2:$I$1995,8, FALSE)</f>
        <v>1</v>
      </c>
    </row>
    <row r="2265" spans="1:17" x14ac:dyDescent="0.25">
      <c r="A2265" s="230" t="s">
        <v>7457</v>
      </c>
      <c r="B2265" s="230">
        <v>755</v>
      </c>
      <c r="C2265" s="230" t="s">
        <v>5854</v>
      </c>
      <c r="D2265" s="230">
        <v>2009.046</v>
      </c>
      <c r="E2265" s="230" t="s">
        <v>39</v>
      </c>
      <c r="F2265" s="230" t="s">
        <v>2454</v>
      </c>
      <c r="G2265" s="230" t="s">
        <v>2416</v>
      </c>
      <c r="H2265" s="230" t="s">
        <v>2414</v>
      </c>
      <c r="I2265" s="230" t="s">
        <v>76</v>
      </c>
      <c r="J2265" s="230" t="s">
        <v>77</v>
      </c>
      <c r="K2265" s="230" t="s">
        <v>98</v>
      </c>
      <c r="L2265" s="230" t="s">
        <v>2414</v>
      </c>
      <c r="M2265" s="230" t="s">
        <v>4518</v>
      </c>
      <c r="N2265" s="230" t="s">
        <v>98</v>
      </c>
      <c r="Q2265" s="230">
        <f>VLOOKUP(M2265,LocID!$B$2:$I$1995,8, FALSE)</f>
        <v>387</v>
      </c>
    </row>
    <row r="2266" spans="1:17" x14ac:dyDescent="0.25">
      <c r="A2266" s="230" t="s">
        <v>7458</v>
      </c>
      <c r="B2266" s="230">
        <v>756</v>
      </c>
      <c r="C2266" s="230" t="s">
        <v>5854</v>
      </c>
      <c r="D2266" s="230">
        <v>2009.248</v>
      </c>
      <c r="E2266" s="230" t="s">
        <v>39</v>
      </c>
      <c r="F2266" s="230" t="s">
        <v>81</v>
      </c>
      <c r="G2266" s="230" t="s">
        <v>74</v>
      </c>
      <c r="H2266" s="230" t="s">
        <v>75</v>
      </c>
      <c r="I2266" s="230" t="s">
        <v>76</v>
      </c>
      <c r="J2266" s="230" t="s">
        <v>77</v>
      </c>
      <c r="K2266" s="230" t="s">
        <v>23</v>
      </c>
      <c r="L2266" s="230" t="s">
        <v>75</v>
      </c>
      <c r="M2266" s="230" t="s">
        <v>5903</v>
      </c>
      <c r="N2266" s="230" t="s">
        <v>23</v>
      </c>
      <c r="Q2266" s="230">
        <f>VLOOKUP(M2266,LocID!$B$2:$I$1995,8, FALSE)</f>
        <v>5</v>
      </c>
    </row>
    <row r="2267" spans="1:17" x14ac:dyDescent="0.25">
      <c r="A2267" s="230" t="s">
        <v>7459</v>
      </c>
      <c r="B2267" s="230">
        <v>757</v>
      </c>
      <c r="C2267" s="230" t="s">
        <v>5854</v>
      </c>
      <c r="D2267" s="230">
        <v>2009.307</v>
      </c>
      <c r="E2267" s="230" t="s">
        <v>39</v>
      </c>
      <c r="F2267" s="230" t="s">
        <v>4261</v>
      </c>
      <c r="G2267" s="230" t="s">
        <v>4262</v>
      </c>
      <c r="H2267" s="230" t="s">
        <v>2997</v>
      </c>
      <c r="I2267" s="230" t="s">
        <v>2996</v>
      </c>
      <c r="J2267" s="230" t="s">
        <v>55</v>
      </c>
      <c r="K2267" s="230" t="s">
        <v>52</v>
      </c>
      <c r="L2267" s="230" t="s">
        <v>2997</v>
      </c>
      <c r="M2267" s="230" t="s">
        <v>4536</v>
      </c>
      <c r="N2267" s="230" t="s">
        <v>52</v>
      </c>
      <c r="Q2267" s="230">
        <f>VLOOKUP(M2267,LocID!$B$2:$I$1995,8, FALSE)</f>
        <v>447</v>
      </c>
    </row>
    <row r="2268" spans="1:17" x14ac:dyDescent="0.25">
      <c r="A2268" s="230" t="s">
        <v>7460</v>
      </c>
      <c r="B2268" s="230">
        <v>758</v>
      </c>
      <c r="C2268" s="230" t="s">
        <v>5854</v>
      </c>
      <c r="D2268" s="230">
        <v>2009.153</v>
      </c>
      <c r="E2268" s="230" t="s">
        <v>39</v>
      </c>
      <c r="F2268" s="230" t="s">
        <v>200</v>
      </c>
      <c r="G2268" s="230" t="s">
        <v>201</v>
      </c>
      <c r="H2268" s="230" t="s">
        <v>202</v>
      </c>
      <c r="I2268" s="230" t="s">
        <v>49</v>
      </c>
      <c r="J2268" s="230" t="s">
        <v>55</v>
      </c>
      <c r="K2268" s="230" t="s">
        <v>52</v>
      </c>
      <c r="L2268" s="230" t="s">
        <v>203</v>
      </c>
      <c r="M2268" s="230" t="s">
        <v>5919</v>
      </c>
      <c r="N2268" s="230" t="s">
        <v>52</v>
      </c>
      <c r="Q2268" s="230">
        <f>VLOOKUP(M2268,LocID!$B$2:$I$1995,8, FALSE)</f>
        <v>22</v>
      </c>
    </row>
    <row r="2269" spans="1:17" x14ac:dyDescent="0.25">
      <c r="A2269" s="230" t="s">
        <v>7461</v>
      </c>
      <c r="B2269" s="230">
        <v>759</v>
      </c>
      <c r="C2269" s="230" t="s">
        <v>5854</v>
      </c>
      <c r="D2269" s="230">
        <v>2008.479</v>
      </c>
      <c r="E2269" s="230" t="s">
        <v>39</v>
      </c>
      <c r="F2269" s="230" t="s">
        <v>2455</v>
      </c>
      <c r="G2269" s="230" t="s">
        <v>2423</v>
      </c>
      <c r="H2269" s="230" t="s">
        <v>2414</v>
      </c>
      <c r="I2269" s="230" t="s">
        <v>76</v>
      </c>
      <c r="J2269" s="230" t="s">
        <v>77</v>
      </c>
      <c r="K2269" s="230" t="s">
        <v>23</v>
      </c>
      <c r="L2269" s="230" t="s">
        <v>2414</v>
      </c>
      <c r="M2269" s="230" t="s">
        <v>4518</v>
      </c>
      <c r="N2269" s="230" t="s">
        <v>23</v>
      </c>
      <c r="Q2269" s="230">
        <f>VLOOKUP(M2269,LocID!$B$2:$I$1995,8, FALSE)</f>
        <v>387</v>
      </c>
    </row>
    <row r="2270" spans="1:17" x14ac:dyDescent="0.25">
      <c r="A2270" s="230" t="s">
        <v>6789</v>
      </c>
      <c r="B2270" s="230">
        <v>76</v>
      </c>
      <c r="C2270" s="230" t="s">
        <v>5854</v>
      </c>
      <c r="D2270" s="230">
        <v>2015.0451</v>
      </c>
      <c r="E2270" s="230" t="s">
        <v>138</v>
      </c>
      <c r="F2270" s="230" t="s">
        <v>2887</v>
      </c>
      <c r="G2270" s="230" t="s">
        <v>2862</v>
      </c>
      <c r="H2270" s="230" t="s">
        <v>2823</v>
      </c>
      <c r="I2270" s="230" t="s">
        <v>122</v>
      </c>
      <c r="J2270" s="230" t="s">
        <v>123</v>
      </c>
      <c r="K2270" s="230" t="s">
        <v>23</v>
      </c>
      <c r="L2270" s="230" t="s">
        <v>2823</v>
      </c>
      <c r="M2270" s="230" t="s">
        <v>6295</v>
      </c>
      <c r="N2270" s="230" t="s">
        <v>23</v>
      </c>
      <c r="Q2270" s="230">
        <f>VLOOKUP(M2270,LocID!$B$2:$I$1995,8, FALSE)</f>
        <v>427</v>
      </c>
    </row>
    <row r="2271" spans="1:17" x14ac:dyDescent="0.25">
      <c r="A2271" s="230" t="s">
        <v>7462</v>
      </c>
      <c r="B2271" s="230">
        <v>760</v>
      </c>
      <c r="C2271" s="230" t="s">
        <v>5854</v>
      </c>
      <c r="D2271" s="230">
        <v>2009.192</v>
      </c>
      <c r="E2271" s="230" t="s">
        <v>39</v>
      </c>
      <c r="F2271" s="230" t="s">
        <v>2456</v>
      </c>
      <c r="G2271" s="230" t="s">
        <v>2423</v>
      </c>
      <c r="H2271" s="230" t="s">
        <v>2414</v>
      </c>
      <c r="I2271" s="230" t="s">
        <v>76</v>
      </c>
      <c r="J2271" s="230" t="s">
        <v>77</v>
      </c>
      <c r="K2271" s="230" t="s">
        <v>23</v>
      </c>
      <c r="L2271" s="230" t="s">
        <v>2414</v>
      </c>
      <c r="M2271" s="230" t="s">
        <v>4518</v>
      </c>
      <c r="N2271" s="230" t="s">
        <v>23</v>
      </c>
      <c r="Q2271" s="230">
        <f>VLOOKUP(M2271,LocID!$B$2:$I$1995,8, FALSE)</f>
        <v>387</v>
      </c>
    </row>
    <row r="2272" spans="1:17" x14ac:dyDescent="0.25">
      <c r="A2272" s="230" t="s">
        <v>7463</v>
      </c>
      <c r="B2272" s="230">
        <v>761</v>
      </c>
      <c r="C2272" s="230" t="s">
        <v>5854</v>
      </c>
      <c r="D2272" s="230">
        <v>2008.5</v>
      </c>
      <c r="E2272" s="230" t="s">
        <v>39</v>
      </c>
      <c r="F2272" s="230" t="s">
        <v>2010</v>
      </c>
      <c r="G2272" s="230" t="s">
        <v>2011</v>
      </c>
      <c r="H2272" s="230" t="s">
        <v>2012</v>
      </c>
      <c r="I2272" s="230" t="s">
        <v>526</v>
      </c>
      <c r="J2272" s="230" t="s">
        <v>123</v>
      </c>
      <c r="K2272" s="230" t="s">
        <v>52</v>
      </c>
      <c r="L2272" s="230" t="s">
        <v>2012</v>
      </c>
      <c r="M2272" s="230" t="s">
        <v>6202</v>
      </c>
      <c r="N2272" s="230" t="s">
        <v>52</v>
      </c>
      <c r="Q2272" s="230">
        <f>VLOOKUP(M2272,LocID!$B$2:$I$1995,8, FALSE)</f>
        <v>326</v>
      </c>
    </row>
    <row r="2273" spans="1:17" x14ac:dyDescent="0.25">
      <c r="A2273" s="230" t="s">
        <v>7464</v>
      </c>
      <c r="B2273" s="230">
        <v>762</v>
      </c>
      <c r="C2273" s="230" t="s">
        <v>5854</v>
      </c>
      <c r="D2273" s="230">
        <v>2009.2370000000001</v>
      </c>
      <c r="E2273" s="230" t="s">
        <v>39</v>
      </c>
      <c r="F2273" s="230" t="s">
        <v>2287</v>
      </c>
      <c r="G2273" s="230" t="s">
        <v>697</v>
      </c>
      <c r="H2273" s="230" t="s">
        <v>2273</v>
      </c>
      <c r="I2273" s="230" t="s">
        <v>107</v>
      </c>
      <c r="J2273" s="230" t="s">
        <v>55</v>
      </c>
      <c r="K2273" s="230" t="s">
        <v>23</v>
      </c>
      <c r="L2273" s="230" t="s">
        <v>2273</v>
      </c>
      <c r="M2273" s="230" t="s">
        <v>4516</v>
      </c>
      <c r="N2273" s="230" t="s">
        <v>23</v>
      </c>
      <c r="Q2273" s="230">
        <f>VLOOKUP(M2273,LocID!$B$2:$I$1995,8, FALSE)</f>
        <v>370</v>
      </c>
    </row>
    <row r="2274" spans="1:17" x14ac:dyDescent="0.25">
      <c r="A2274" s="230" t="s">
        <v>7465</v>
      </c>
      <c r="B2274" s="230">
        <v>763</v>
      </c>
      <c r="C2274" s="230" t="s">
        <v>5854</v>
      </c>
      <c r="D2274" s="230">
        <v>2009.1659999999999</v>
      </c>
      <c r="E2274" s="230" t="s">
        <v>39</v>
      </c>
      <c r="F2274" s="230" t="s">
        <v>2751</v>
      </c>
      <c r="G2274" s="230" t="s">
        <v>2752</v>
      </c>
      <c r="H2274" s="230" t="s">
        <v>2753</v>
      </c>
      <c r="I2274" s="230" t="s">
        <v>76</v>
      </c>
      <c r="J2274" s="230" t="s">
        <v>77</v>
      </c>
      <c r="K2274" s="230" t="s">
        <v>26</v>
      </c>
      <c r="L2274" s="230" t="s">
        <v>2753</v>
      </c>
      <c r="M2274" s="230" t="s">
        <v>6280</v>
      </c>
      <c r="N2274" s="230" t="s">
        <v>26</v>
      </c>
      <c r="Q2274" s="230">
        <f>VLOOKUP(M2274,LocID!$B$2:$I$1995,8, FALSE)</f>
        <v>412</v>
      </c>
    </row>
    <row r="2275" spans="1:17" x14ac:dyDescent="0.25">
      <c r="A2275" s="230" t="s">
        <v>7466</v>
      </c>
      <c r="B2275" s="230">
        <v>764</v>
      </c>
      <c r="C2275" s="230" t="s">
        <v>5854</v>
      </c>
      <c r="D2275" s="230">
        <v>2009.193</v>
      </c>
      <c r="E2275" s="230" t="s">
        <v>39</v>
      </c>
      <c r="F2275" s="230" t="s">
        <v>3119</v>
      </c>
      <c r="G2275" s="230" t="s">
        <v>3117</v>
      </c>
      <c r="H2275" s="230" t="s">
        <v>3118</v>
      </c>
      <c r="I2275" s="230" t="s">
        <v>732</v>
      </c>
      <c r="J2275" s="230" t="s">
        <v>55</v>
      </c>
      <c r="K2275" s="230" t="s">
        <v>52</v>
      </c>
      <c r="L2275" s="230" t="s">
        <v>3118</v>
      </c>
      <c r="M2275" s="230" t="s">
        <v>6332</v>
      </c>
      <c r="N2275" s="230" t="s">
        <v>52</v>
      </c>
      <c r="Q2275" s="230">
        <f>VLOOKUP(M2275,LocID!$B$2:$I$1995,8, FALSE)</f>
        <v>471</v>
      </c>
    </row>
    <row r="2276" spans="1:17" x14ac:dyDescent="0.25">
      <c r="A2276" s="230" t="s">
        <v>7467</v>
      </c>
      <c r="B2276" s="230">
        <v>765</v>
      </c>
      <c r="C2276" s="230" t="s">
        <v>5854</v>
      </c>
      <c r="D2276" s="230">
        <v>2009.1179999999999</v>
      </c>
      <c r="E2276" s="230" t="s">
        <v>39</v>
      </c>
      <c r="F2276" s="230" t="s">
        <v>3776</v>
      </c>
      <c r="G2276" s="230" t="s">
        <v>3777</v>
      </c>
      <c r="H2276" s="230" t="s">
        <v>3750</v>
      </c>
      <c r="I2276" s="230" t="s">
        <v>261</v>
      </c>
      <c r="J2276" s="230" t="s">
        <v>123</v>
      </c>
      <c r="K2276" s="230" t="s">
        <v>52</v>
      </c>
      <c r="L2276" s="230" t="s">
        <v>3750</v>
      </c>
      <c r="M2276" s="230" t="s">
        <v>4530</v>
      </c>
      <c r="N2276" s="230" t="s">
        <v>52</v>
      </c>
      <c r="Q2276" s="230">
        <f>VLOOKUP(M2276,LocID!$B$2:$I$1995,8, FALSE)</f>
        <v>513</v>
      </c>
    </row>
    <row r="2277" spans="1:17" x14ac:dyDescent="0.25">
      <c r="A2277" s="230" t="s">
        <v>7468</v>
      </c>
      <c r="B2277" s="230">
        <v>766</v>
      </c>
      <c r="C2277" s="230" t="s">
        <v>5854</v>
      </c>
      <c r="D2277" s="230">
        <v>2008.4829999999999</v>
      </c>
      <c r="E2277" s="230" t="s">
        <v>39</v>
      </c>
      <c r="F2277" s="230" t="s">
        <v>953</v>
      </c>
      <c r="G2277" s="230" t="s">
        <v>954</v>
      </c>
      <c r="H2277" s="230" t="s">
        <v>955</v>
      </c>
      <c r="I2277" s="230" t="s">
        <v>76</v>
      </c>
      <c r="J2277" s="230" t="s">
        <v>77</v>
      </c>
      <c r="K2277" s="230" t="s">
        <v>23</v>
      </c>
      <c r="L2277" s="230" t="s">
        <v>955</v>
      </c>
      <c r="M2277" s="230" t="s">
        <v>6006</v>
      </c>
      <c r="N2277" s="230" t="s">
        <v>23</v>
      </c>
      <c r="Q2277" s="230">
        <f>VLOOKUP(M2277,LocID!$B$2:$I$1995,8, FALSE)</f>
        <v>114</v>
      </c>
    </row>
    <row r="2278" spans="1:17" x14ac:dyDescent="0.25">
      <c r="A2278" s="230" t="s">
        <v>7469</v>
      </c>
      <c r="B2278" s="230">
        <v>767</v>
      </c>
      <c r="C2278" s="230" t="s">
        <v>5854</v>
      </c>
      <c r="D2278" s="230">
        <v>2009.297</v>
      </c>
      <c r="E2278" s="230" t="s">
        <v>39</v>
      </c>
      <c r="F2278" s="230" t="s">
        <v>546</v>
      </c>
      <c r="G2278" s="230" t="s">
        <v>213</v>
      </c>
      <c r="H2278" s="230" t="s">
        <v>533</v>
      </c>
      <c r="I2278" s="230" t="s">
        <v>49</v>
      </c>
      <c r="J2278" s="230" t="s">
        <v>55</v>
      </c>
      <c r="K2278" s="230" t="s">
        <v>26</v>
      </c>
      <c r="L2278" s="230" t="s">
        <v>533</v>
      </c>
      <c r="M2278" s="230" t="s">
        <v>4499</v>
      </c>
      <c r="N2278" s="230" t="s">
        <v>26</v>
      </c>
      <c r="Q2278" s="230">
        <f>VLOOKUP(M2278,LocID!$B$2:$I$1995,8, FALSE)</f>
        <v>65</v>
      </c>
    </row>
    <row r="2279" spans="1:17" x14ac:dyDescent="0.25">
      <c r="A2279" s="230" t="s">
        <v>7470</v>
      </c>
      <c r="B2279" s="230">
        <v>768</v>
      </c>
      <c r="C2279" s="230" t="s">
        <v>5854</v>
      </c>
      <c r="D2279" s="230">
        <v>2009.2449999999999</v>
      </c>
      <c r="E2279" s="230" t="s">
        <v>39</v>
      </c>
      <c r="F2279" s="230" t="s">
        <v>4214</v>
      </c>
      <c r="G2279" s="230" t="s">
        <v>4215</v>
      </c>
      <c r="H2279" s="230" t="s">
        <v>4216</v>
      </c>
      <c r="I2279" s="230" t="s">
        <v>76</v>
      </c>
      <c r="J2279" s="230" t="s">
        <v>77</v>
      </c>
      <c r="K2279" s="230" t="s">
        <v>52</v>
      </c>
      <c r="L2279" s="230" t="s">
        <v>4216</v>
      </c>
      <c r="M2279" s="230" t="s">
        <v>6425</v>
      </c>
      <c r="N2279" s="230" t="s">
        <v>52</v>
      </c>
      <c r="Q2279" s="230">
        <f>VLOOKUP(M2279,LocID!$B$2:$I$1995,8, FALSE)</f>
        <v>579</v>
      </c>
    </row>
    <row r="2280" spans="1:17" x14ac:dyDescent="0.25">
      <c r="A2280" s="230" t="s">
        <v>7471</v>
      </c>
      <c r="B2280" s="230">
        <v>769</v>
      </c>
      <c r="C2280" s="230" t="s">
        <v>5854</v>
      </c>
      <c r="D2280" s="230">
        <v>2009.2950000000001</v>
      </c>
      <c r="E2280" s="230" t="s">
        <v>39</v>
      </c>
      <c r="F2280" s="230" t="s">
        <v>1568</v>
      </c>
      <c r="G2280" s="230" t="s">
        <v>1569</v>
      </c>
      <c r="H2280" s="230" t="s">
        <v>1570</v>
      </c>
      <c r="I2280" s="230" t="s">
        <v>76</v>
      </c>
      <c r="J2280" s="230" t="s">
        <v>77</v>
      </c>
      <c r="K2280" s="230" t="s">
        <v>52</v>
      </c>
      <c r="L2280" s="230" t="s">
        <v>1570</v>
      </c>
      <c r="M2280" s="230" t="s">
        <v>6123</v>
      </c>
      <c r="N2280" s="230" t="s">
        <v>52</v>
      </c>
      <c r="Q2280" s="230">
        <f>VLOOKUP(M2280,LocID!$B$2:$I$1995,8, FALSE)</f>
        <v>245</v>
      </c>
    </row>
    <row r="2281" spans="1:17" x14ac:dyDescent="0.25">
      <c r="A2281" s="230" t="s">
        <v>6790</v>
      </c>
      <c r="B2281" s="230">
        <v>77</v>
      </c>
      <c r="C2281" s="230" t="s">
        <v>5854</v>
      </c>
      <c r="D2281" s="230">
        <v>2015.0385000000001</v>
      </c>
      <c r="E2281" s="230" t="s">
        <v>138</v>
      </c>
      <c r="F2281" s="230" t="s">
        <v>2924</v>
      </c>
      <c r="G2281" s="230" t="s">
        <v>2912</v>
      </c>
      <c r="H2281" s="230" t="s">
        <v>2908</v>
      </c>
      <c r="I2281" s="230" t="s">
        <v>380</v>
      </c>
      <c r="J2281" s="230" t="s">
        <v>51</v>
      </c>
      <c r="K2281" s="230" t="s">
        <v>52</v>
      </c>
      <c r="L2281" s="230" t="s">
        <v>2908</v>
      </c>
      <c r="M2281" s="230" t="s">
        <v>6299</v>
      </c>
      <c r="N2281" s="230" t="s">
        <v>52</v>
      </c>
      <c r="Q2281" s="230">
        <f>VLOOKUP(M2281,LocID!$B$2:$I$1995,8, FALSE)</f>
        <v>431</v>
      </c>
    </row>
    <row r="2282" spans="1:17" x14ac:dyDescent="0.25">
      <c r="A2282" s="230" t="s">
        <v>7472</v>
      </c>
      <c r="B2282" s="230">
        <v>770</v>
      </c>
      <c r="C2282" s="230" t="s">
        <v>5854</v>
      </c>
      <c r="D2282" s="230">
        <v>2009.2909999999999</v>
      </c>
      <c r="E2282" s="230" t="s">
        <v>39</v>
      </c>
      <c r="F2282" s="230" t="s">
        <v>4186</v>
      </c>
      <c r="G2282" s="230" t="s">
        <v>4187</v>
      </c>
      <c r="H2282" s="230" t="s">
        <v>4188</v>
      </c>
      <c r="I2282" s="230" t="s">
        <v>20</v>
      </c>
      <c r="J2282" s="230" t="s">
        <v>740</v>
      </c>
      <c r="K2282" s="230" t="s">
        <v>98</v>
      </c>
      <c r="L2282" s="230" t="s">
        <v>4188</v>
      </c>
      <c r="M2282" s="230" t="s">
        <v>6420</v>
      </c>
      <c r="N2282" s="230" t="s">
        <v>98</v>
      </c>
      <c r="Q2282" s="230">
        <f>VLOOKUP(M2282,LocID!$B$2:$I$1995,8, FALSE)</f>
        <v>574</v>
      </c>
    </row>
    <row r="2283" spans="1:17" x14ac:dyDescent="0.25">
      <c r="A2283" s="230" t="s">
        <v>7473</v>
      </c>
      <c r="B2283" s="230">
        <v>771</v>
      </c>
      <c r="C2283" s="230" t="s">
        <v>5854</v>
      </c>
      <c r="D2283" s="230">
        <v>2009.1959999999999</v>
      </c>
      <c r="E2283" s="230" t="s">
        <v>39</v>
      </c>
      <c r="F2283" s="230" t="s">
        <v>1313</v>
      </c>
      <c r="G2283" s="230" t="s">
        <v>1312</v>
      </c>
      <c r="H2283" s="230" t="s">
        <v>1309</v>
      </c>
      <c r="I2283" s="230" t="s">
        <v>144</v>
      </c>
      <c r="J2283" s="230" t="s">
        <v>55</v>
      </c>
      <c r="K2283" s="230" t="s">
        <v>52</v>
      </c>
      <c r="L2283" s="230" t="s">
        <v>1309</v>
      </c>
      <c r="M2283" s="230" t="s">
        <v>6077</v>
      </c>
      <c r="N2283" s="230" t="s">
        <v>52</v>
      </c>
      <c r="Q2283" s="230">
        <f>VLOOKUP(M2283,LocID!$B$2:$I$1995,8, FALSE)</f>
        <v>191</v>
      </c>
    </row>
    <row r="2284" spans="1:17" x14ac:dyDescent="0.25">
      <c r="A2284" s="230" t="s">
        <v>7474</v>
      </c>
      <c r="B2284" s="230">
        <v>772</v>
      </c>
      <c r="C2284" s="230" t="s">
        <v>5854</v>
      </c>
      <c r="D2284" s="230">
        <v>2009.3140000000001</v>
      </c>
      <c r="E2284" s="230" t="s">
        <v>39</v>
      </c>
      <c r="F2284" s="230" t="s">
        <v>698</v>
      </c>
      <c r="G2284" s="230" t="s">
        <v>697</v>
      </c>
      <c r="H2284" s="230" t="s">
        <v>695</v>
      </c>
      <c r="I2284" s="230" t="s">
        <v>107</v>
      </c>
      <c r="J2284" s="230" t="s">
        <v>51</v>
      </c>
      <c r="K2284" s="230" t="s">
        <v>23</v>
      </c>
      <c r="L2284" s="230" t="s">
        <v>695</v>
      </c>
      <c r="M2284" s="230" t="s">
        <v>5972</v>
      </c>
      <c r="N2284" s="230" t="s">
        <v>23</v>
      </c>
      <c r="Q2284" s="230">
        <f>VLOOKUP(M2284,LocID!$B$2:$I$1995,8, FALSE)</f>
        <v>78</v>
      </c>
    </row>
    <row r="2285" spans="1:17" x14ac:dyDescent="0.25">
      <c r="A2285" s="230" t="s">
        <v>7475</v>
      </c>
      <c r="B2285" s="230">
        <v>773</v>
      </c>
      <c r="C2285" s="230" t="s">
        <v>5854</v>
      </c>
      <c r="D2285" s="230">
        <v>2008.521</v>
      </c>
      <c r="E2285" s="230" t="s">
        <v>39</v>
      </c>
      <c r="F2285" s="230" t="s">
        <v>4263</v>
      </c>
      <c r="G2285" s="230" t="s">
        <v>3095</v>
      </c>
      <c r="H2285" s="230" t="s">
        <v>2997</v>
      </c>
      <c r="I2285" s="230" t="s">
        <v>2996</v>
      </c>
      <c r="J2285" s="230" t="s">
        <v>51</v>
      </c>
      <c r="K2285" s="230" t="s">
        <v>98</v>
      </c>
      <c r="L2285" s="230" t="s">
        <v>2997</v>
      </c>
      <c r="M2285" s="230" t="s">
        <v>4536</v>
      </c>
      <c r="N2285" s="230" t="s">
        <v>98</v>
      </c>
      <c r="Q2285" s="230">
        <f>VLOOKUP(M2285,LocID!$B$2:$I$1995,8, FALSE)</f>
        <v>447</v>
      </c>
    </row>
    <row r="2286" spans="1:17" x14ac:dyDescent="0.25">
      <c r="A2286" s="230" t="s">
        <v>7476</v>
      </c>
      <c r="B2286" s="230">
        <v>774</v>
      </c>
      <c r="C2286" s="230" t="s">
        <v>5854</v>
      </c>
      <c r="D2286" s="230">
        <v>2009.1869999999999</v>
      </c>
      <c r="E2286" s="230" t="s">
        <v>39</v>
      </c>
      <c r="F2286" s="230" t="s">
        <v>269</v>
      </c>
      <c r="G2286" s="230" t="s">
        <v>270</v>
      </c>
      <c r="H2286" s="230" t="s">
        <v>271</v>
      </c>
      <c r="I2286" s="230" t="s">
        <v>160</v>
      </c>
      <c r="J2286" s="230" t="s">
        <v>161</v>
      </c>
      <c r="K2286" s="230" t="s">
        <v>23</v>
      </c>
      <c r="L2286" s="230" t="s">
        <v>271</v>
      </c>
      <c r="M2286" s="230" t="s">
        <v>5930</v>
      </c>
      <c r="N2286" s="230" t="s">
        <v>23</v>
      </c>
      <c r="Q2286" s="230">
        <f>VLOOKUP(M2286,LocID!$B$2:$I$1995,8, FALSE)</f>
        <v>33</v>
      </c>
    </row>
    <row r="2287" spans="1:17" x14ac:dyDescent="0.25">
      <c r="A2287" s="230" t="s">
        <v>7477</v>
      </c>
      <c r="B2287" s="230">
        <v>775</v>
      </c>
      <c r="C2287" s="230" t="s">
        <v>5854</v>
      </c>
      <c r="D2287" s="230">
        <v>2009.1849999999999</v>
      </c>
      <c r="E2287" s="230" t="s">
        <v>39</v>
      </c>
      <c r="F2287" s="230" t="s">
        <v>1656</v>
      </c>
      <c r="G2287" s="230" t="s">
        <v>1657</v>
      </c>
      <c r="H2287" s="230" t="s">
        <v>1658</v>
      </c>
      <c r="I2287" s="230" t="s">
        <v>107</v>
      </c>
      <c r="J2287" s="230" t="s">
        <v>55</v>
      </c>
      <c r="K2287" s="230" t="s">
        <v>23</v>
      </c>
      <c r="L2287" s="230" t="s">
        <v>1658</v>
      </c>
      <c r="M2287" s="230" t="s">
        <v>6141</v>
      </c>
      <c r="N2287" s="230" t="s">
        <v>23</v>
      </c>
      <c r="Q2287" s="230">
        <f>VLOOKUP(M2287,LocID!$B$2:$I$1995,8, FALSE)</f>
        <v>264</v>
      </c>
    </row>
    <row r="2288" spans="1:17" x14ac:dyDescent="0.25">
      <c r="A2288" s="230" t="s">
        <v>7478</v>
      </c>
      <c r="B2288" s="230">
        <v>776</v>
      </c>
      <c r="C2288" s="230" t="s">
        <v>5854</v>
      </c>
      <c r="D2288" s="230">
        <v>2009.2750000000001</v>
      </c>
      <c r="E2288" s="230" t="s">
        <v>39</v>
      </c>
      <c r="F2288" s="230" t="s">
        <v>2457</v>
      </c>
      <c r="G2288" s="230" t="s">
        <v>2423</v>
      </c>
      <c r="H2288" s="230" t="s">
        <v>2414</v>
      </c>
      <c r="I2288" s="230" t="s">
        <v>76</v>
      </c>
      <c r="J2288" s="230" t="s">
        <v>77</v>
      </c>
      <c r="K2288" s="230" t="s">
        <v>23</v>
      </c>
      <c r="L2288" s="230" t="s">
        <v>2414</v>
      </c>
      <c r="M2288" s="230" t="s">
        <v>4518</v>
      </c>
      <c r="N2288" s="230" t="s">
        <v>23</v>
      </c>
      <c r="Q2288" s="230">
        <f>VLOOKUP(M2288,LocID!$B$2:$I$1995,8, FALSE)</f>
        <v>387</v>
      </c>
    </row>
    <row r="2289" spans="1:17" x14ac:dyDescent="0.25">
      <c r="A2289" s="230" t="s">
        <v>7479</v>
      </c>
      <c r="B2289" s="230">
        <v>777</v>
      </c>
      <c r="C2289" s="230" t="s">
        <v>5854</v>
      </c>
      <c r="D2289" s="230">
        <v>2009.298</v>
      </c>
      <c r="E2289" s="230" t="s">
        <v>39</v>
      </c>
      <c r="F2289" s="230" t="s">
        <v>1504</v>
      </c>
      <c r="G2289" s="230" t="s">
        <v>1505</v>
      </c>
      <c r="H2289" s="230" t="s">
        <v>1501</v>
      </c>
      <c r="I2289" s="230" t="s">
        <v>1488</v>
      </c>
      <c r="J2289" s="230" t="s">
        <v>123</v>
      </c>
      <c r="K2289" s="230" t="s">
        <v>98</v>
      </c>
      <c r="L2289" s="230" t="s">
        <v>1501</v>
      </c>
      <c r="M2289" s="230" t="s">
        <v>4508</v>
      </c>
      <c r="N2289" s="230" t="s">
        <v>98</v>
      </c>
      <c r="Q2289" s="230">
        <f>VLOOKUP(M2289,LocID!$B$2:$I$1995,8, FALSE)</f>
        <v>235</v>
      </c>
    </row>
    <row r="2290" spans="1:17" x14ac:dyDescent="0.25">
      <c r="A2290" s="230" t="s">
        <v>7480</v>
      </c>
      <c r="B2290" s="230">
        <v>778</v>
      </c>
      <c r="C2290" s="230" t="s">
        <v>5854</v>
      </c>
      <c r="D2290" s="230">
        <v>2009.1289999999999</v>
      </c>
      <c r="E2290" s="230" t="s">
        <v>39</v>
      </c>
      <c r="F2290" s="230" t="s">
        <v>1527</v>
      </c>
      <c r="G2290" s="230" t="s">
        <v>1525</v>
      </c>
      <c r="H2290" s="230" t="s">
        <v>1526</v>
      </c>
      <c r="I2290" s="230" t="s">
        <v>219</v>
      </c>
      <c r="J2290" s="230" t="s">
        <v>220</v>
      </c>
      <c r="K2290" s="230" t="s">
        <v>23</v>
      </c>
      <c r="L2290" s="230" t="s">
        <v>1526</v>
      </c>
      <c r="M2290" s="230" t="s">
        <v>4509</v>
      </c>
      <c r="N2290" s="230" t="s">
        <v>23</v>
      </c>
      <c r="Q2290" s="230">
        <f>VLOOKUP(M2290,LocID!$B$2:$I$1995,8, FALSE)</f>
        <v>236</v>
      </c>
    </row>
    <row r="2291" spans="1:17" x14ac:dyDescent="0.25">
      <c r="A2291" s="230" t="s">
        <v>7481</v>
      </c>
      <c r="B2291" s="230">
        <v>779</v>
      </c>
      <c r="C2291" s="230" t="s">
        <v>5854</v>
      </c>
      <c r="D2291" s="230">
        <v>2009.203</v>
      </c>
      <c r="E2291" s="230" t="s">
        <v>39</v>
      </c>
      <c r="F2291" s="230" t="s">
        <v>3778</v>
      </c>
      <c r="G2291" s="230" t="s">
        <v>3779</v>
      </c>
      <c r="H2291" s="230" t="s">
        <v>3750</v>
      </c>
      <c r="I2291" s="230" t="s">
        <v>261</v>
      </c>
      <c r="J2291" s="230" t="s">
        <v>123</v>
      </c>
      <c r="K2291" s="230" t="s">
        <v>26</v>
      </c>
      <c r="L2291" s="230" t="s">
        <v>3750</v>
      </c>
      <c r="M2291" s="230" t="s">
        <v>4530</v>
      </c>
      <c r="N2291" s="230" t="s">
        <v>26</v>
      </c>
      <c r="Q2291" s="230">
        <f>VLOOKUP(M2291,LocID!$B$2:$I$1995,8, FALSE)</f>
        <v>513</v>
      </c>
    </row>
    <row r="2292" spans="1:17" x14ac:dyDescent="0.25">
      <c r="A2292" s="230" t="s">
        <v>6791</v>
      </c>
      <c r="B2292" s="230">
        <v>78</v>
      </c>
      <c r="C2292" s="230" t="s">
        <v>5854</v>
      </c>
      <c r="D2292" s="230">
        <v>2015.0654</v>
      </c>
      <c r="E2292" s="230" t="s">
        <v>138</v>
      </c>
      <c r="F2292" s="230" t="s">
        <v>1796</v>
      </c>
      <c r="G2292" s="230" t="s">
        <v>1792</v>
      </c>
      <c r="H2292" s="230" t="s">
        <v>1793</v>
      </c>
      <c r="I2292" s="230" t="s">
        <v>660</v>
      </c>
      <c r="J2292" s="230" t="s">
        <v>245</v>
      </c>
      <c r="K2292" s="230" t="s">
        <v>52</v>
      </c>
      <c r="L2292" s="230" t="s">
        <v>1793</v>
      </c>
      <c r="M2292" s="230" t="s">
        <v>6171</v>
      </c>
      <c r="N2292" s="230" t="s">
        <v>52</v>
      </c>
      <c r="Q2292" s="230">
        <f>VLOOKUP(M2292,LocID!$B$2:$I$1995,8, FALSE)</f>
        <v>294</v>
      </c>
    </row>
    <row r="2293" spans="1:17" x14ac:dyDescent="0.25">
      <c r="A2293" s="230" t="s">
        <v>7482</v>
      </c>
      <c r="B2293" s="230">
        <v>780</v>
      </c>
      <c r="C2293" s="230" t="s">
        <v>5854</v>
      </c>
      <c r="D2293" s="230">
        <v>2009.251</v>
      </c>
      <c r="E2293" s="230" t="s">
        <v>39</v>
      </c>
      <c r="F2293" s="230" t="s">
        <v>2104</v>
      </c>
      <c r="G2293" s="230" t="s">
        <v>2105</v>
      </c>
      <c r="H2293" s="230" t="s">
        <v>2106</v>
      </c>
      <c r="I2293" s="230" t="s">
        <v>76</v>
      </c>
      <c r="J2293" s="230" t="s">
        <v>77</v>
      </c>
      <c r="K2293" s="230" t="s">
        <v>26</v>
      </c>
      <c r="L2293" s="230" t="s">
        <v>2106</v>
      </c>
      <c r="M2293" s="230" t="s">
        <v>6217</v>
      </c>
      <c r="N2293" s="230" t="s">
        <v>26</v>
      </c>
      <c r="Q2293" s="230">
        <f>VLOOKUP(M2293,LocID!$B$2:$I$1995,8, FALSE)</f>
        <v>342</v>
      </c>
    </row>
    <row r="2294" spans="1:17" x14ac:dyDescent="0.25">
      <c r="A2294" s="230" t="s">
        <v>7483</v>
      </c>
      <c r="B2294" s="230">
        <v>781</v>
      </c>
      <c r="C2294" s="230" t="s">
        <v>5854</v>
      </c>
      <c r="D2294" s="230">
        <v>2009.2239999999999</v>
      </c>
      <c r="E2294" s="230" t="s">
        <v>39</v>
      </c>
      <c r="F2294" s="230" t="s">
        <v>3638</v>
      </c>
      <c r="G2294" s="230" t="s">
        <v>3639</v>
      </c>
      <c r="H2294" s="230" t="s">
        <v>3628</v>
      </c>
      <c r="I2294" s="230" t="s">
        <v>76</v>
      </c>
      <c r="J2294" s="230" t="s">
        <v>77</v>
      </c>
      <c r="K2294" s="230" t="s">
        <v>98</v>
      </c>
      <c r="L2294" s="230" t="s">
        <v>3628</v>
      </c>
      <c r="M2294" s="230" t="s">
        <v>4527</v>
      </c>
      <c r="N2294" s="230" t="s">
        <v>98</v>
      </c>
      <c r="Q2294" s="230">
        <f>VLOOKUP(M2294,LocID!$B$2:$I$1995,8, FALSE)</f>
        <v>497</v>
      </c>
    </row>
    <row r="2295" spans="1:17" x14ac:dyDescent="0.25">
      <c r="A2295" s="230" t="s">
        <v>7484</v>
      </c>
      <c r="B2295" s="230">
        <v>783</v>
      </c>
      <c r="C2295" s="230" t="s">
        <v>5854</v>
      </c>
      <c r="D2295" s="230">
        <v>2009.202</v>
      </c>
      <c r="E2295" s="230" t="s">
        <v>39</v>
      </c>
      <c r="F2295" s="230" t="s">
        <v>2728</v>
      </c>
      <c r="G2295" s="230" t="s">
        <v>2725</v>
      </c>
      <c r="H2295" s="230" t="s">
        <v>2726</v>
      </c>
      <c r="I2295" s="230" t="s">
        <v>76</v>
      </c>
      <c r="J2295" s="230" t="s">
        <v>77</v>
      </c>
      <c r="K2295" s="230" t="s">
        <v>23</v>
      </c>
      <c r="L2295" s="230" t="s">
        <v>2726</v>
      </c>
      <c r="M2295" s="230" t="s">
        <v>6274</v>
      </c>
      <c r="N2295" s="230" t="s">
        <v>23</v>
      </c>
      <c r="Q2295" s="230">
        <f>VLOOKUP(M2295,LocID!$B$2:$I$1995,8, FALSE)</f>
        <v>406</v>
      </c>
    </row>
    <row r="2296" spans="1:17" x14ac:dyDescent="0.25">
      <c r="A2296" s="230" t="s">
        <v>7485</v>
      </c>
      <c r="B2296" s="230">
        <v>784</v>
      </c>
      <c r="C2296" s="230" t="s">
        <v>5854</v>
      </c>
      <c r="D2296" s="230">
        <v>2009.1210000000001</v>
      </c>
      <c r="E2296" s="230" t="s">
        <v>39</v>
      </c>
      <c r="F2296" s="230" t="s">
        <v>2158</v>
      </c>
      <c r="G2296" s="230" t="s">
        <v>2157</v>
      </c>
      <c r="H2296" s="230" t="s">
        <v>2155</v>
      </c>
      <c r="I2296" s="230" t="s">
        <v>76</v>
      </c>
      <c r="J2296" s="230" t="s">
        <v>77</v>
      </c>
      <c r="K2296" s="230" t="s">
        <v>23</v>
      </c>
      <c r="L2296" s="230" t="s">
        <v>2155</v>
      </c>
      <c r="M2296" s="230" t="s">
        <v>6227</v>
      </c>
      <c r="N2296" s="230" t="s">
        <v>23</v>
      </c>
      <c r="Q2296" s="230">
        <f>VLOOKUP(M2296,LocID!$B$2:$I$1995,8, FALSE)</f>
        <v>352</v>
      </c>
    </row>
    <row r="2297" spans="1:17" x14ac:dyDescent="0.25">
      <c r="A2297" s="230" t="s">
        <v>7486</v>
      </c>
      <c r="B2297" s="230">
        <v>785</v>
      </c>
      <c r="C2297" s="230" t="s">
        <v>5854</v>
      </c>
      <c r="D2297" s="230">
        <v>2009.0809999999999</v>
      </c>
      <c r="E2297" s="230" t="s">
        <v>39</v>
      </c>
      <c r="F2297" s="230" t="s">
        <v>2288</v>
      </c>
      <c r="G2297" s="230" t="s">
        <v>697</v>
      </c>
      <c r="H2297" s="230" t="s">
        <v>2273</v>
      </c>
      <c r="I2297" s="230" t="s">
        <v>107</v>
      </c>
      <c r="J2297" s="230" t="s">
        <v>55</v>
      </c>
      <c r="K2297" s="230" t="s">
        <v>23</v>
      </c>
      <c r="L2297" s="230" t="s">
        <v>2273</v>
      </c>
      <c r="M2297" s="230" t="s">
        <v>4516</v>
      </c>
      <c r="N2297" s="230" t="s">
        <v>23</v>
      </c>
      <c r="Q2297" s="230">
        <f>VLOOKUP(M2297,LocID!$B$2:$I$1995,8, FALSE)</f>
        <v>370</v>
      </c>
    </row>
    <row r="2298" spans="1:17" x14ac:dyDescent="0.25">
      <c r="A2298" s="230" t="s">
        <v>7487</v>
      </c>
      <c r="B2298" s="230">
        <v>786</v>
      </c>
      <c r="C2298" s="230" t="s">
        <v>5854</v>
      </c>
      <c r="D2298" s="230">
        <v>2009.114</v>
      </c>
      <c r="E2298" s="230" t="s">
        <v>39</v>
      </c>
      <c r="F2298" s="230" t="s">
        <v>2458</v>
      </c>
      <c r="G2298" s="230" t="s">
        <v>2435</v>
      </c>
      <c r="H2298" s="230" t="s">
        <v>2414</v>
      </c>
      <c r="I2298" s="230" t="s">
        <v>76</v>
      </c>
      <c r="J2298" s="230" t="s">
        <v>77</v>
      </c>
      <c r="K2298" s="230" t="s">
        <v>52</v>
      </c>
      <c r="L2298" s="230" t="s">
        <v>2414</v>
      </c>
      <c r="M2298" s="230" t="s">
        <v>4518</v>
      </c>
      <c r="N2298" s="230" t="s">
        <v>52</v>
      </c>
      <c r="Q2298" s="230">
        <f>VLOOKUP(M2298,LocID!$B$2:$I$1995,8, FALSE)</f>
        <v>387</v>
      </c>
    </row>
    <row r="2299" spans="1:17" x14ac:dyDescent="0.25">
      <c r="A2299" s="230" t="s">
        <v>7488</v>
      </c>
      <c r="B2299" s="230">
        <v>787</v>
      </c>
      <c r="C2299" s="230" t="s">
        <v>5854</v>
      </c>
      <c r="D2299" s="230">
        <v>2008.5039999999999</v>
      </c>
      <c r="E2299" s="230" t="s">
        <v>39</v>
      </c>
      <c r="F2299" s="230" t="s">
        <v>2850</v>
      </c>
      <c r="G2299" s="230" t="s">
        <v>2851</v>
      </c>
      <c r="H2299" s="230" t="s">
        <v>2823</v>
      </c>
      <c r="I2299" s="230" t="s">
        <v>122</v>
      </c>
      <c r="J2299" s="230" t="s">
        <v>123</v>
      </c>
      <c r="K2299" s="230" t="s">
        <v>52</v>
      </c>
      <c r="L2299" s="230" t="s">
        <v>2823</v>
      </c>
      <c r="M2299" s="230" t="s">
        <v>6295</v>
      </c>
      <c r="N2299" s="230" t="s">
        <v>52</v>
      </c>
      <c r="Q2299" s="230">
        <f>VLOOKUP(M2299,LocID!$B$2:$I$1995,8, FALSE)</f>
        <v>427</v>
      </c>
    </row>
    <row r="2300" spans="1:17" x14ac:dyDescent="0.25">
      <c r="A2300" s="230" t="s">
        <v>7489</v>
      </c>
      <c r="B2300" s="230">
        <v>788</v>
      </c>
      <c r="C2300" s="230" t="s">
        <v>5854</v>
      </c>
      <c r="D2300" s="230">
        <v>2009.0509999999999</v>
      </c>
      <c r="E2300" s="230" t="s">
        <v>39</v>
      </c>
      <c r="F2300" s="230" t="s">
        <v>3161</v>
      </c>
      <c r="G2300" s="230" t="s">
        <v>3536</v>
      </c>
      <c r="H2300" s="230" t="s">
        <v>3531</v>
      </c>
      <c r="I2300" s="230" t="s">
        <v>76</v>
      </c>
      <c r="J2300" s="230" t="s">
        <v>77</v>
      </c>
      <c r="K2300" s="230" t="s">
        <v>23</v>
      </c>
      <c r="L2300" s="230" t="s">
        <v>3531</v>
      </c>
      <c r="M2300" s="230" t="s">
        <v>6348</v>
      </c>
      <c r="N2300" s="230" t="s">
        <v>23</v>
      </c>
      <c r="Q2300" s="230">
        <f>VLOOKUP(M2300,LocID!$B$2:$I$1995,8, FALSE)</f>
        <v>491</v>
      </c>
    </row>
    <row r="2301" spans="1:17" x14ac:dyDescent="0.25">
      <c r="A2301" s="230" t="s">
        <v>7490</v>
      </c>
      <c r="B2301" s="230">
        <v>789</v>
      </c>
      <c r="C2301" s="230" t="s">
        <v>5854</v>
      </c>
      <c r="D2301" s="230">
        <v>2009.183</v>
      </c>
      <c r="E2301" s="230" t="s">
        <v>39</v>
      </c>
      <c r="F2301" s="230" t="s">
        <v>3598</v>
      </c>
      <c r="G2301" s="230" t="s">
        <v>3599</v>
      </c>
      <c r="H2301" s="230" t="s">
        <v>3586</v>
      </c>
      <c r="I2301" s="230" t="s">
        <v>76</v>
      </c>
      <c r="J2301" s="230" t="s">
        <v>77</v>
      </c>
      <c r="K2301" s="230" t="s">
        <v>98</v>
      </c>
      <c r="L2301" s="230" t="s">
        <v>3586</v>
      </c>
      <c r="M2301" s="230" t="s">
        <v>6352</v>
      </c>
      <c r="N2301" s="230" t="s">
        <v>98</v>
      </c>
      <c r="Q2301" s="230">
        <f>VLOOKUP(M2301,LocID!$B$2:$I$1995,8, FALSE)</f>
        <v>495</v>
      </c>
    </row>
    <row r="2302" spans="1:17" x14ac:dyDescent="0.25">
      <c r="A2302" s="230" t="s">
        <v>6792</v>
      </c>
      <c r="B2302" s="230">
        <v>79</v>
      </c>
      <c r="C2302" s="230" t="s">
        <v>5854</v>
      </c>
      <c r="D2302" s="230">
        <v>2015.0337999999999</v>
      </c>
      <c r="E2302" s="230" t="s">
        <v>138</v>
      </c>
      <c r="F2302" s="230" t="s">
        <v>901</v>
      </c>
      <c r="G2302" s="230" t="s">
        <v>884</v>
      </c>
      <c r="H2302" s="230" t="s">
        <v>877</v>
      </c>
      <c r="I2302" s="230" t="s">
        <v>208</v>
      </c>
      <c r="J2302" s="230" t="s">
        <v>61</v>
      </c>
      <c r="K2302" s="230" t="s">
        <v>98</v>
      </c>
      <c r="L2302" s="230" t="s">
        <v>877</v>
      </c>
      <c r="M2302" s="230" t="s">
        <v>5997</v>
      </c>
      <c r="N2302" s="230" t="s">
        <v>98</v>
      </c>
      <c r="Q2302" s="230">
        <f>VLOOKUP(M2302,LocID!$B$2:$I$1995,8, FALSE)</f>
        <v>105</v>
      </c>
    </row>
    <row r="2303" spans="1:17" x14ac:dyDescent="0.25">
      <c r="A2303" s="230" t="s">
        <v>7491</v>
      </c>
      <c r="B2303" s="230">
        <v>790</v>
      </c>
      <c r="C2303" s="230" t="s">
        <v>5854</v>
      </c>
      <c r="D2303" s="230">
        <v>2009.1379999999999</v>
      </c>
      <c r="E2303" s="230" t="s">
        <v>39</v>
      </c>
      <c r="F2303" s="230" t="s">
        <v>2729</v>
      </c>
      <c r="G2303" s="230" t="s">
        <v>2730</v>
      </c>
      <c r="H2303" s="230" t="s">
        <v>2726</v>
      </c>
      <c r="I2303" s="230" t="s">
        <v>76</v>
      </c>
      <c r="J2303" s="230" t="s">
        <v>77</v>
      </c>
      <c r="K2303" s="230" t="s">
        <v>23</v>
      </c>
      <c r="L2303" s="230" t="s">
        <v>2726</v>
      </c>
      <c r="M2303" s="230" t="s">
        <v>6274</v>
      </c>
      <c r="N2303" s="230" t="s">
        <v>23</v>
      </c>
      <c r="Q2303" s="230">
        <f>VLOOKUP(M2303,LocID!$B$2:$I$1995,8, FALSE)</f>
        <v>406</v>
      </c>
    </row>
    <row r="2304" spans="1:17" x14ac:dyDescent="0.25">
      <c r="A2304" s="230" t="s">
        <v>7492</v>
      </c>
      <c r="B2304" s="230">
        <v>791</v>
      </c>
      <c r="C2304" s="230" t="s">
        <v>5854</v>
      </c>
      <c r="D2304" s="230">
        <v>2009.1859999999999</v>
      </c>
      <c r="E2304" s="230" t="s">
        <v>39</v>
      </c>
      <c r="F2304" s="230" t="s">
        <v>3047</v>
      </c>
      <c r="G2304" s="230" t="s">
        <v>3048</v>
      </c>
      <c r="H2304" s="230" t="s">
        <v>3049</v>
      </c>
      <c r="I2304" s="230" t="s">
        <v>192</v>
      </c>
      <c r="J2304" s="230" t="s">
        <v>55</v>
      </c>
      <c r="K2304" s="230" t="s">
        <v>26</v>
      </c>
      <c r="L2304" s="230" t="s">
        <v>3049</v>
      </c>
      <c r="M2304" s="230" t="s">
        <v>6320</v>
      </c>
      <c r="N2304" s="230" t="s">
        <v>26</v>
      </c>
      <c r="Q2304" s="230">
        <f>VLOOKUP(M2304,LocID!$B$2:$I$1995,8, FALSE)</f>
        <v>457</v>
      </c>
    </row>
    <row r="2305" spans="1:17" x14ac:dyDescent="0.25">
      <c r="A2305" s="230" t="s">
        <v>7493</v>
      </c>
      <c r="B2305" s="230">
        <v>792</v>
      </c>
      <c r="C2305" s="230" t="s">
        <v>5854</v>
      </c>
      <c r="D2305" s="230">
        <v>2009.289</v>
      </c>
      <c r="E2305" s="230" t="s">
        <v>39</v>
      </c>
      <c r="F2305" s="230" t="s">
        <v>4048</v>
      </c>
      <c r="G2305" s="230" t="s">
        <v>4049</v>
      </c>
      <c r="H2305" s="230" t="s">
        <v>4047</v>
      </c>
      <c r="I2305" s="230" t="s">
        <v>261</v>
      </c>
      <c r="J2305" s="230" t="s">
        <v>123</v>
      </c>
      <c r="K2305" s="230" t="s">
        <v>23</v>
      </c>
      <c r="L2305" s="230" t="s">
        <v>4047</v>
      </c>
      <c r="M2305" s="230" t="s">
        <v>6392</v>
      </c>
      <c r="N2305" s="230" t="s">
        <v>23</v>
      </c>
      <c r="Q2305" s="230">
        <f>VLOOKUP(M2305,LocID!$B$2:$I$1995,8, FALSE)</f>
        <v>545</v>
      </c>
    </row>
    <row r="2306" spans="1:17" x14ac:dyDescent="0.25">
      <c r="A2306" s="230" t="s">
        <v>7494</v>
      </c>
      <c r="B2306" s="230">
        <v>793</v>
      </c>
      <c r="C2306" s="230" t="s">
        <v>5854</v>
      </c>
      <c r="D2306" s="230">
        <v>2009.223</v>
      </c>
      <c r="E2306" s="230" t="s">
        <v>39</v>
      </c>
      <c r="F2306" s="230" t="s">
        <v>1356</v>
      </c>
      <c r="G2306" s="230" t="s">
        <v>1357</v>
      </c>
      <c r="H2306" s="230" t="s">
        <v>1358</v>
      </c>
      <c r="I2306" s="230" t="s">
        <v>76</v>
      </c>
      <c r="J2306" s="230" t="s">
        <v>77</v>
      </c>
      <c r="K2306" s="230" t="s">
        <v>52</v>
      </c>
      <c r="L2306" s="230" t="s">
        <v>1358</v>
      </c>
      <c r="M2306" s="230" t="s">
        <v>6085</v>
      </c>
      <c r="N2306" s="230" t="s">
        <v>52</v>
      </c>
      <c r="Q2306" s="230">
        <f>VLOOKUP(M2306,LocID!$B$2:$I$1995,8, FALSE)</f>
        <v>200</v>
      </c>
    </row>
    <row r="2307" spans="1:17" x14ac:dyDescent="0.25">
      <c r="A2307" s="230" t="s">
        <v>7495</v>
      </c>
      <c r="B2307" s="230">
        <v>794</v>
      </c>
      <c r="C2307" s="230" t="s">
        <v>5854</v>
      </c>
      <c r="D2307" s="230">
        <v>2009.174</v>
      </c>
      <c r="E2307" s="230" t="s">
        <v>39</v>
      </c>
      <c r="F2307" s="230" t="s">
        <v>3600</v>
      </c>
      <c r="G2307" s="230" t="s">
        <v>847</v>
      </c>
      <c r="H2307" s="230" t="s">
        <v>3586</v>
      </c>
      <c r="I2307" s="230" t="s">
        <v>76</v>
      </c>
      <c r="J2307" s="230" t="s">
        <v>77</v>
      </c>
      <c r="K2307" s="230" t="s">
        <v>26</v>
      </c>
      <c r="L2307" s="230" t="s">
        <v>3586</v>
      </c>
      <c r="M2307" s="230" t="s">
        <v>6352</v>
      </c>
      <c r="N2307" s="230" t="s">
        <v>26</v>
      </c>
      <c r="Q2307" s="230">
        <f>VLOOKUP(M2307,LocID!$B$2:$I$1995,8, FALSE)</f>
        <v>495</v>
      </c>
    </row>
    <row r="2308" spans="1:17" x14ac:dyDescent="0.25">
      <c r="A2308" s="230" t="s">
        <v>7496</v>
      </c>
      <c r="B2308" s="230">
        <v>795</v>
      </c>
      <c r="C2308" s="230" t="s">
        <v>5854</v>
      </c>
      <c r="D2308" s="230">
        <v>2009.191</v>
      </c>
      <c r="E2308" s="230" t="s">
        <v>39</v>
      </c>
      <c r="F2308" s="230" t="s">
        <v>3704</v>
      </c>
      <c r="G2308" s="230" t="s">
        <v>3695</v>
      </c>
      <c r="H2308" s="230" t="s">
        <v>3696</v>
      </c>
      <c r="I2308" s="230" t="s">
        <v>76</v>
      </c>
      <c r="J2308" s="230" t="s">
        <v>77</v>
      </c>
      <c r="K2308" s="230" t="s">
        <v>23</v>
      </c>
      <c r="L2308" s="230" t="s">
        <v>3696</v>
      </c>
      <c r="M2308" s="230" t="s">
        <v>4529</v>
      </c>
      <c r="N2308" s="230" t="s">
        <v>23</v>
      </c>
      <c r="Q2308" s="230">
        <f>VLOOKUP(M2308,LocID!$B$2:$I$1995,8, FALSE)</f>
        <v>506</v>
      </c>
    </row>
    <row r="2309" spans="1:17" x14ac:dyDescent="0.25">
      <c r="A2309" s="230" t="s">
        <v>7497</v>
      </c>
      <c r="B2309" s="230">
        <v>796</v>
      </c>
      <c r="C2309" s="230" t="s">
        <v>5854</v>
      </c>
      <c r="D2309" s="230">
        <v>2009.1120000000001</v>
      </c>
      <c r="E2309" s="230" t="s">
        <v>39</v>
      </c>
      <c r="F2309" s="230" t="s">
        <v>3705</v>
      </c>
      <c r="G2309" s="230" t="s">
        <v>3695</v>
      </c>
      <c r="H2309" s="230" t="s">
        <v>3696</v>
      </c>
      <c r="I2309" s="230" t="s">
        <v>76</v>
      </c>
      <c r="J2309" s="230" t="s">
        <v>77</v>
      </c>
      <c r="K2309" s="230" t="s">
        <v>26</v>
      </c>
      <c r="L2309" s="230" t="s">
        <v>3696</v>
      </c>
      <c r="M2309" s="230" t="s">
        <v>4529</v>
      </c>
      <c r="N2309" s="230" t="s">
        <v>26</v>
      </c>
      <c r="Q2309" s="230">
        <f>VLOOKUP(M2309,LocID!$B$2:$I$1995,8, FALSE)</f>
        <v>506</v>
      </c>
    </row>
    <row r="2310" spans="1:17" x14ac:dyDescent="0.25">
      <c r="A2310" s="230" t="s">
        <v>7498</v>
      </c>
      <c r="B2310" s="230">
        <v>797</v>
      </c>
      <c r="C2310" s="230" t="s">
        <v>5854</v>
      </c>
      <c r="D2310" s="230">
        <v>2009.11</v>
      </c>
      <c r="E2310" s="230" t="s">
        <v>39</v>
      </c>
      <c r="F2310" s="230" t="s">
        <v>3665</v>
      </c>
      <c r="G2310" s="230" t="s">
        <v>3666</v>
      </c>
      <c r="H2310" s="230" t="s">
        <v>3664</v>
      </c>
      <c r="I2310" s="230" t="s">
        <v>76</v>
      </c>
      <c r="J2310" s="230" t="s">
        <v>77</v>
      </c>
      <c r="K2310" s="230" t="s">
        <v>52</v>
      </c>
      <c r="L2310" s="230" t="s">
        <v>3664</v>
      </c>
      <c r="M2310" s="230" t="s">
        <v>6356</v>
      </c>
      <c r="N2310" s="230" t="s">
        <v>52</v>
      </c>
      <c r="Q2310" s="230">
        <f>VLOOKUP(M2310,LocID!$B$2:$I$1995,8, FALSE)</f>
        <v>500</v>
      </c>
    </row>
    <row r="2311" spans="1:17" x14ac:dyDescent="0.25">
      <c r="A2311" s="230" t="s">
        <v>7499</v>
      </c>
      <c r="B2311" s="230">
        <v>798</v>
      </c>
      <c r="C2311" s="230" t="s">
        <v>5854</v>
      </c>
      <c r="D2311" s="230">
        <v>2009.299</v>
      </c>
      <c r="E2311" s="230" t="s">
        <v>39</v>
      </c>
      <c r="F2311" s="230" t="s">
        <v>3780</v>
      </c>
      <c r="G2311" s="230" t="s">
        <v>3781</v>
      </c>
      <c r="H2311" s="230" t="s">
        <v>3750</v>
      </c>
      <c r="I2311" s="230" t="s">
        <v>261</v>
      </c>
      <c r="J2311" s="230" t="s">
        <v>123</v>
      </c>
      <c r="K2311" s="230" t="s">
        <v>23</v>
      </c>
      <c r="L2311" s="230" t="s">
        <v>3750</v>
      </c>
      <c r="M2311" s="230" t="s">
        <v>4530</v>
      </c>
      <c r="N2311" s="230" t="s">
        <v>23</v>
      </c>
      <c r="Q2311" s="230">
        <f>VLOOKUP(M2311,LocID!$B$2:$I$1995,8, FALSE)</f>
        <v>513</v>
      </c>
    </row>
    <row r="2312" spans="1:17" x14ac:dyDescent="0.25">
      <c r="A2312" s="230" t="s">
        <v>7500</v>
      </c>
      <c r="B2312" s="230">
        <v>799</v>
      </c>
      <c r="C2312" s="230" t="s">
        <v>5854</v>
      </c>
      <c r="D2312" s="230">
        <v>2008.4590000000001</v>
      </c>
      <c r="E2312" s="230" t="s">
        <v>39</v>
      </c>
      <c r="F2312" s="230" t="s">
        <v>3975</v>
      </c>
      <c r="G2312" s="230" t="s">
        <v>3973</v>
      </c>
      <c r="H2312" s="230" t="s">
        <v>3974</v>
      </c>
      <c r="I2312" s="230" t="s">
        <v>673</v>
      </c>
      <c r="J2312" s="230" t="s">
        <v>61</v>
      </c>
      <c r="K2312" s="230" t="s">
        <v>23</v>
      </c>
      <c r="L2312" s="230" t="s">
        <v>3974</v>
      </c>
      <c r="M2312" s="230" t="s">
        <v>6385</v>
      </c>
      <c r="N2312" s="230" t="s">
        <v>23</v>
      </c>
      <c r="Q2312" s="230">
        <f>VLOOKUP(M2312,LocID!$B$2:$I$1995,8, FALSE)</f>
        <v>536</v>
      </c>
    </row>
    <row r="2313" spans="1:17" x14ac:dyDescent="0.25">
      <c r="A2313" s="230" t="s">
        <v>6721</v>
      </c>
      <c r="B2313" s="230">
        <v>8</v>
      </c>
      <c r="C2313" s="230" t="s">
        <v>5854</v>
      </c>
      <c r="D2313" s="230">
        <v>2015.136</v>
      </c>
      <c r="E2313" s="230" t="s">
        <v>253</v>
      </c>
      <c r="F2313" s="230" t="s">
        <v>1058</v>
      </c>
      <c r="G2313" s="230" t="s">
        <v>1059</v>
      </c>
      <c r="H2313" s="230" t="s">
        <v>1060</v>
      </c>
      <c r="I2313" s="230" t="s">
        <v>49</v>
      </c>
      <c r="J2313" s="230" t="s">
        <v>51</v>
      </c>
      <c r="K2313" s="230" t="s">
        <v>26</v>
      </c>
      <c r="L2313" s="230" t="s">
        <v>1060</v>
      </c>
      <c r="M2313" s="230" t="s">
        <v>6028</v>
      </c>
      <c r="N2313" s="230" t="s">
        <v>26</v>
      </c>
      <c r="Q2313" s="230">
        <f>VLOOKUP(M2313,LocID!$B$2:$I$1995,8, FALSE)</f>
        <v>136</v>
      </c>
    </row>
    <row r="2314" spans="1:17" x14ac:dyDescent="0.25">
      <c r="A2314" s="230" t="s">
        <v>6793</v>
      </c>
      <c r="B2314" s="230">
        <v>80</v>
      </c>
      <c r="C2314" s="230" t="s">
        <v>5854</v>
      </c>
      <c r="D2314" s="230">
        <v>2015.0463</v>
      </c>
      <c r="E2314" s="230" t="s">
        <v>138</v>
      </c>
      <c r="F2314" s="230" t="s">
        <v>2888</v>
      </c>
      <c r="G2314" s="230" t="s">
        <v>2880</v>
      </c>
      <c r="H2314" s="230" t="s">
        <v>2823</v>
      </c>
      <c r="I2314" s="230" t="s">
        <v>122</v>
      </c>
      <c r="J2314" s="230" t="s">
        <v>123</v>
      </c>
      <c r="K2314" s="230" t="s">
        <v>26</v>
      </c>
      <c r="L2314" s="230" t="s">
        <v>2823</v>
      </c>
      <c r="M2314" s="230" t="s">
        <v>6295</v>
      </c>
      <c r="N2314" s="230" t="s">
        <v>26</v>
      </c>
      <c r="Q2314" s="230">
        <f>VLOOKUP(M2314,LocID!$B$2:$I$1995,8, FALSE)</f>
        <v>427</v>
      </c>
    </row>
    <row r="2315" spans="1:17" x14ac:dyDescent="0.25">
      <c r="A2315" s="230" t="s">
        <v>7501</v>
      </c>
      <c r="B2315" s="230">
        <v>800</v>
      </c>
      <c r="C2315" s="230" t="s">
        <v>5854</v>
      </c>
      <c r="D2315" s="230">
        <v>2008.462</v>
      </c>
      <c r="E2315" s="230" t="s">
        <v>39</v>
      </c>
      <c r="F2315" s="230" t="s">
        <v>4264</v>
      </c>
      <c r="G2315" s="230" t="s">
        <v>4265</v>
      </c>
      <c r="H2315" s="230" t="s">
        <v>2997</v>
      </c>
      <c r="I2315" s="230" t="s">
        <v>2996</v>
      </c>
      <c r="J2315" s="230" t="s">
        <v>51</v>
      </c>
      <c r="K2315" s="230" t="s">
        <v>23</v>
      </c>
      <c r="L2315" s="230" t="s">
        <v>2997</v>
      </c>
      <c r="M2315" s="230" t="s">
        <v>4536</v>
      </c>
      <c r="N2315" s="230" t="s">
        <v>23</v>
      </c>
      <c r="Q2315" s="230">
        <f>VLOOKUP(M2315,LocID!$B$2:$I$1995,8, FALSE)</f>
        <v>447</v>
      </c>
    </row>
    <row r="2316" spans="1:17" x14ac:dyDescent="0.25">
      <c r="A2316" s="230" t="s">
        <v>7502</v>
      </c>
      <c r="B2316" s="230">
        <v>801</v>
      </c>
      <c r="C2316" s="230" t="s">
        <v>5854</v>
      </c>
      <c r="D2316" s="230">
        <v>2008.4179999999999</v>
      </c>
      <c r="E2316" s="230" t="s">
        <v>39</v>
      </c>
      <c r="F2316" s="230" t="s">
        <v>3862</v>
      </c>
      <c r="G2316" s="230" t="s">
        <v>3863</v>
      </c>
      <c r="H2316" s="230" t="s">
        <v>3864</v>
      </c>
      <c r="I2316" s="230" t="s">
        <v>874</v>
      </c>
      <c r="J2316" s="230" t="s">
        <v>51</v>
      </c>
      <c r="K2316" s="230" t="s">
        <v>23</v>
      </c>
      <c r="L2316" s="230" t="s">
        <v>3864</v>
      </c>
      <c r="M2316" s="230" t="s">
        <v>6370</v>
      </c>
      <c r="N2316" s="230" t="s">
        <v>23</v>
      </c>
      <c r="Q2316" s="230">
        <f>VLOOKUP(M2316,LocID!$B$2:$I$1995,8, FALSE)</f>
        <v>518</v>
      </c>
    </row>
    <row r="2317" spans="1:17" x14ac:dyDescent="0.25">
      <c r="A2317" s="230" t="s">
        <v>7503</v>
      </c>
      <c r="B2317" s="230">
        <v>802</v>
      </c>
      <c r="C2317" s="230" t="s">
        <v>5854</v>
      </c>
      <c r="D2317" s="230">
        <v>2009.077</v>
      </c>
      <c r="E2317" s="230" t="s">
        <v>39</v>
      </c>
      <c r="F2317" s="230" t="s">
        <v>819</v>
      </c>
      <c r="G2317" s="230" t="s">
        <v>820</v>
      </c>
      <c r="H2317" s="230" t="s">
        <v>821</v>
      </c>
      <c r="I2317" s="230" t="s">
        <v>822</v>
      </c>
      <c r="J2317" s="230" t="s">
        <v>245</v>
      </c>
      <c r="K2317" s="230" t="s">
        <v>52</v>
      </c>
      <c r="L2317" s="230" t="s">
        <v>821</v>
      </c>
      <c r="M2317" s="230" t="s">
        <v>5988</v>
      </c>
      <c r="N2317" s="230" t="s">
        <v>52</v>
      </c>
      <c r="Q2317" s="230">
        <f>VLOOKUP(M2317,LocID!$B$2:$I$1995,8, FALSE)</f>
        <v>95</v>
      </c>
    </row>
    <row r="2318" spans="1:17" x14ac:dyDescent="0.25">
      <c r="A2318" s="230" t="s">
        <v>7504</v>
      </c>
      <c r="B2318" s="230">
        <v>803</v>
      </c>
      <c r="C2318" s="230" t="s">
        <v>5854</v>
      </c>
      <c r="D2318" s="230">
        <v>2008.5060000000001</v>
      </c>
      <c r="E2318" s="230" t="s">
        <v>39</v>
      </c>
      <c r="F2318" s="230" t="s">
        <v>746</v>
      </c>
      <c r="G2318" s="230" t="s">
        <v>737</v>
      </c>
      <c r="H2318" s="230" t="s">
        <v>738</v>
      </c>
      <c r="I2318" s="230" t="s">
        <v>739</v>
      </c>
      <c r="J2318" s="230" t="s">
        <v>740</v>
      </c>
      <c r="K2318" s="230" t="s">
        <v>98</v>
      </c>
      <c r="L2318" s="230" t="s">
        <v>738</v>
      </c>
      <c r="M2318" s="377" t="s">
        <v>11294</v>
      </c>
      <c r="N2318" s="230" t="s">
        <v>98</v>
      </c>
      <c r="Q2318" s="230">
        <f>VLOOKUP(M2318,LocID!$B$2:$I$1995,8, FALSE)</f>
        <v>758</v>
      </c>
    </row>
    <row r="2319" spans="1:17" x14ac:dyDescent="0.25">
      <c r="A2319" s="230" t="s">
        <v>7505</v>
      </c>
      <c r="B2319" s="230">
        <v>804</v>
      </c>
      <c r="C2319" s="230" t="s">
        <v>5854</v>
      </c>
      <c r="D2319" s="230">
        <v>2009.2560000000001</v>
      </c>
      <c r="E2319" s="230" t="s">
        <v>39</v>
      </c>
      <c r="F2319" s="230" t="s">
        <v>2852</v>
      </c>
      <c r="G2319" s="230" t="s">
        <v>2846</v>
      </c>
      <c r="H2319" s="230" t="s">
        <v>2823</v>
      </c>
      <c r="I2319" s="230" t="s">
        <v>122</v>
      </c>
      <c r="J2319" s="230" t="s">
        <v>123</v>
      </c>
      <c r="K2319" s="230" t="s">
        <v>23</v>
      </c>
      <c r="L2319" s="230" t="s">
        <v>2823</v>
      </c>
      <c r="M2319" s="230" t="s">
        <v>6295</v>
      </c>
      <c r="N2319" s="230" t="s">
        <v>23</v>
      </c>
      <c r="Q2319" s="230">
        <f>VLOOKUP(M2319,LocID!$B$2:$I$1995,8, FALSE)</f>
        <v>427</v>
      </c>
    </row>
    <row r="2320" spans="1:17" x14ac:dyDescent="0.25">
      <c r="A2320" s="230" t="s">
        <v>7506</v>
      </c>
      <c r="B2320" s="230">
        <v>805</v>
      </c>
      <c r="C2320" s="230" t="s">
        <v>5854</v>
      </c>
      <c r="D2320" s="230">
        <v>2009.1569999999999</v>
      </c>
      <c r="E2320" s="230" t="s">
        <v>39</v>
      </c>
      <c r="F2320" s="230" t="s">
        <v>4266</v>
      </c>
      <c r="G2320" s="230" t="s">
        <v>4267</v>
      </c>
      <c r="H2320" s="230" t="s">
        <v>2997</v>
      </c>
      <c r="I2320" s="230" t="s">
        <v>2996</v>
      </c>
      <c r="J2320" s="230" t="s">
        <v>55</v>
      </c>
      <c r="K2320" s="230" t="s">
        <v>23</v>
      </c>
      <c r="L2320" s="230" t="s">
        <v>2997</v>
      </c>
      <c r="M2320" s="230" t="s">
        <v>4536</v>
      </c>
      <c r="N2320" s="230" t="s">
        <v>23</v>
      </c>
      <c r="Q2320" s="230">
        <f>VLOOKUP(M2320,LocID!$B$2:$I$1995,8, FALSE)</f>
        <v>447</v>
      </c>
    </row>
    <row r="2321" spans="1:17" x14ac:dyDescent="0.25">
      <c r="A2321" s="230" t="s">
        <v>7507</v>
      </c>
      <c r="B2321" s="230">
        <v>806</v>
      </c>
      <c r="C2321" s="230" t="s">
        <v>5854</v>
      </c>
      <c r="D2321" s="230">
        <v>2008.508</v>
      </c>
      <c r="E2321" s="230" t="s">
        <v>39</v>
      </c>
      <c r="F2321" s="230" t="s">
        <v>3362</v>
      </c>
      <c r="G2321" s="230" t="s">
        <v>3317</v>
      </c>
      <c r="H2321" s="230" t="s">
        <v>3294</v>
      </c>
      <c r="I2321" s="230" t="s">
        <v>76</v>
      </c>
      <c r="J2321" s="230" t="s">
        <v>77</v>
      </c>
      <c r="K2321" s="230" t="s">
        <v>23</v>
      </c>
      <c r="L2321" s="230" t="s">
        <v>3294</v>
      </c>
      <c r="M2321" s="230" t="s">
        <v>4526</v>
      </c>
      <c r="N2321" s="230" t="s">
        <v>23</v>
      </c>
      <c r="Q2321" s="230">
        <f>VLOOKUP(M2321,LocID!$B$2:$I$1995,8, FALSE)</f>
        <v>489</v>
      </c>
    </row>
    <row r="2322" spans="1:17" x14ac:dyDescent="0.25">
      <c r="A2322" s="230" t="s">
        <v>7508</v>
      </c>
      <c r="B2322" s="230">
        <v>807</v>
      </c>
      <c r="C2322" s="230" t="s">
        <v>5854</v>
      </c>
      <c r="D2322" s="230">
        <v>2009.17</v>
      </c>
      <c r="E2322" s="230" t="s">
        <v>39</v>
      </c>
      <c r="F2322" s="230" t="s">
        <v>3050</v>
      </c>
      <c r="G2322" s="230" t="s">
        <v>3048</v>
      </c>
      <c r="H2322" s="230" t="s">
        <v>3049</v>
      </c>
      <c r="I2322" s="230" t="s">
        <v>192</v>
      </c>
      <c r="J2322" s="230" t="s">
        <v>55</v>
      </c>
      <c r="K2322" s="230" t="s">
        <v>23</v>
      </c>
      <c r="L2322" s="230" t="s">
        <v>3049</v>
      </c>
      <c r="M2322" s="230" t="s">
        <v>6320</v>
      </c>
      <c r="N2322" s="230" t="s">
        <v>23</v>
      </c>
      <c r="Q2322" s="230">
        <f>VLOOKUP(M2322,LocID!$B$2:$I$1995,8, FALSE)</f>
        <v>457</v>
      </c>
    </row>
    <row r="2323" spans="1:17" x14ac:dyDescent="0.25">
      <c r="A2323" s="230" t="s">
        <v>7509</v>
      </c>
      <c r="B2323" s="230">
        <v>808</v>
      </c>
      <c r="C2323" s="230" t="s">
        <v>5854</v>
      </c>
      <c r="D2323" s="230">
        <v>2009.1310000000001</v>
      </c>
      <c r="E2323" s="230" t="s">
        <v>39</v>
      </c>
      <c r="F2323" s="230" t="s">
        <v>3061</v>
      </c>
      <c r="G2323" s="230" t="s">
        <v>3062</v>
      </c>
      <c r="H2323" s="230" t="s">
        <v>3060</v>
      </c>
      <c r="I2323" s="230" t="s">
        <v>76</v>
      </c>
      <c r="J2323" s="230" t="s">
        <v>77</v>
      </c>
      <c r="K2323" s="230" t="s">
        <v>26</v>
      </c>
      <c r="L2323" s="230" t="s">
        <v>3060</v>
      </c>
      <c r="M2323" s="230" t="s">
        <v>6321</v>
      </c>
      <c r="N2323" s="230" t="s">
        <v>26</v>
      </c>
      <c r="Q2323" s="230">
        <f>VLOOKUP(M2323,LocID!$B$2:$I$1995,8, FALSE)</f>
        <v>458</v>
      </c>
    </row>
    <row r="2324" spans="1:17" x14ac:dyDescent="0.25">
      <c r="A2324" s="230" t="s">
        <v>7510</v>
      </c>
      <c r="B2324" s="230">
        <v>809</v>
      </c>
      <c r="C2324" s="230" t="s">
        <v>5854</v>
      </c>
      <c r="D2324" s="230">
        <v>2008.3779999999999</v>
      </c>
      <c r="E2324" s="230" t="s">
        <v>39</v>
      </c>
      <c r="F2324" s="230" t="s">
        <v>4143</v>
      </c>
      <c r="G2324" s="230" t="s">
        <v>4141</v>
      </c>
      <c r="H2324" s="230" t="s">
        <v>4142</v>
      </c>
      <c r="I2324" s="230" t="s">
        <v>76</v>
      </c>
      <c r="J2324" s="230" t="s">
        <v>77</v>
      </c>
      <c r="K2324" s="230" t="s">
        <v>52</v>
      </c>
      <c r="L2324" s="230" t="s">
        <v>4142</v>
      </c>
      <c r="M2324" s="230" t="s">
        <v>6415</v>
      </c>
      <c r="N2324" s="230" t="s">
        <v>52</v>
      </c>
      <c r="Q2324" s="230">
        <f>VLOOKUP(M2324,LocID!$B$2:$I$1995,8, FALSE)</f>
        <v>569</v>
      </c>
    </row>
    <row r="2325" spans="1:17" x14ac:dyDescent="0.25">
      <c r="A2325" s="230" t="s">
        <v>6794</v>
      </c>
      <c r="B2325" s="230">
        <v>81</v>
      </c>
      <c r="C2325" s="230" t="s">
        <v>5854</v>
      </c>
      <c r="D2325" s="230">
        <v>2015.0474999999999</v>
      </c>
      <c r="E2325" s="230" t="s">
        <v>138</v>
      </c>
      <c r="F2325" s="230" t="s">
        <v>3508</v>
      </c>
      <c r="G2325" s="230" t="s">
        <v>3509</v>
      </c>
      <c r="H2325" s="230" t="s">
        <v>3294</v>
      </c>
      <c r="I2325" s="230" t="s">
        <v>76</v>
      </c>
      <c r="J2325" s="230" t="s">
        <v>77</v>
      </c>
      <c r="K2325" s="230" t="s">
        <v>26</v>
      </c>
      <c r="L2325" s="230" t="s">
        <v>3294</v>
      </c>
      <c r="M2325" s="230" t="s">
        <v>4526</v>
      </c>
      <c r="N2325" s="230" t="s">
        <v>26</v>
      </c>
      <c r="Q2325" s="230">
        <f>VLOOKUP(M2325,LocID!$B$2:$I$1995,8, FALSE)</f>
        <v>489</v>
      </c>
    </row>
    <row r="2326" spans="1:17" x14ac:dyDescent="0.25">
      <c r="A2326" s="230" t="s">
        <v>7511</v>
      </c>
      <c r="B2326" s="230">
        <v>810</v>
      </c>
      <c r="C2326" s="230" t="s">
        <v>5854</v>
      </c>
      <c r="D2326" s="230">
        <v>2008.4839999999999</v>
      </c>
      <c r="E2326" s="230" t="s">
        <v>39</v>
      </c>
      <c r="F2326" s="230" t="s">
        <v>747</v>
      </c>
      <c r="G2326" s="230" t="s">
        <v>737</v>
      </c>
      <c r="H2326" s="230" t="s">
        <v>738</v>
      </c>
      <c r="I2326" s="230" t="s">
        <v>739</v>
      </c>
      <c r="J2326" s="230" t="s">
        <v>740</v>
      </c>
      <c r="K2326" s="230" t="s">
        <v>23</v>
      </c>
      <c r="L2326" s="230" t="s">
        <v>738</v>
      </c>
      <c r="M2326" s="377" t="s">
        <v>11294</v>
      </c>
      <c r="N2326" s="230" t="s">
        <v>23</v>
      </c>
      <c r="Q2326" s="230">
        <f>VLOOKUP(M2326,LocID!$B$2:$I$1995,8, FALSE)</f>
        <v>758</v>
      </c>
    </row>
    <row r="2327" spans="1:17" x14ac:dyDescent="0.25">
      <c r="A2327" s="230" t="s">
        <v>7512</v>
      </c>
      <c r="B2327" s="230">
        <v>811</v>
      </c>
      <c r="C2327" s="230" t="s">
        <v>5854</v>
      </c>
      <c r="D2327" s="230">
        <v>2008.4860000000001</v>
      </c>
      <c r="E2327" s="230" t="s">
        <v>39</v>
      </c>
      <c r="F2327" s="230" t="s">
        <v>748</v>
      </c>
      <c r="G2327" s="230" t="s">
        <v>737</v>
      </c>
      <c r="H2327" s="230" t="s">
        <v>738</v>
      </c>
      <c r="I2327" s="230" t="s">
        <v>739</v>
      </c>
      <c r="J2327" s="230" t="s">
        <v>740</v>
      </c>
      <c r="K2327" s="230" t="s">
        <v>23</v>
      </c>
      <c r="L2327" s="230" t="s">
        <v>738</v>
      </c>
      <c r="M2327" s="377" t="s">
        <v>11294</v>
      </c>
      <c r="N2327" s="230" t="s">
        <v>23</v>
      </c>
      <c r="Q2327" s="230">
        <f>VLOOKUP(M2327,LocID!$B$2:$I$1995,8, FALSE)</f>
        <v>758</v>
      </c>
    </row>
    <row r="2328" spans="1:17" x14ac:dyDescent="0.25">
      <c r="A2328" s="230" t="s">
        <v>7513</v>
      </c>
      <c r="B2328" s="230">
        <v>812</v>
      </c>
      <c r="C2328" s="230" t="s">
        <v>5854</v>
      </c>
      <c r="D2328" s="230">
        <v>2009.2819999999999</v>
      </c>
      <c r="E2328" s="230" t="s">
        <v>39</v>
      </c>
      <c r="F2328" s="230" t="s">
        <v>4220</v>
      </c>
      <c r="G2328" s="230" t="s">
        <v>4221</v>
      </c>
      <c r="H2328" s="230" t="s">
        <v>4222</v>
      </c>
      <c r="I2328" s="230" t="s">
        <v>76</v>
      </c>
      <c r="J2328" s="230" t="s">
        <v>77</v>
      </c>
      <c r="K2328" s="230" t="s">
        <v>26</v>
      </c>
      <c r="L2328" s="230" t="s">
        <v>4222</v>
      </c>
      <c r="M2328" s="230" t="s">
        <v>6427</v>
      </c>
      <c r="N2328" s="230" t="s">
        <v>26</v>
      </c>
      <c r="Q2328" s="230">
        <f>VLOOKUP(M2328,LocID!$B$2:$I$1995,8, FALSE)</f>
        <v>581</v>
      </c>
    </row>
    <row r="2329" spans="1:17" x14ac:dyDescent="0.25">
      <c r="A2329" s="230" t="s">
        <v>7514</v>
      </c>
      <c r="B2329" s="230">
        <v>813</v>
      </c>
      <c r="C2329" s="230" t="s">
        <v>5854</v>
      </c>
      <c r="D2329" s="230">
        <v>2009.287</v>
      </c>
      <c r="E2329" s="230" t="s">
        <v>39</v>
      </c>
      <c r="F2329" s="230" t="s">
        <v>2650</v>
      </c>
      <c r="G2329" s="230" t="s">
        <v>2651</v>
      </c>
      <c r="H2329" s="230" t="s">
        <v>2644</v>
      </c>
      <c r="I2329" s="230" t="s">
        <v>261</v>
      </c>
      <c r="J2329" s="230" t="s">
        <v>123</v>
      </c>
      <c r="K2329" s="230" t="s">
        <v>23</v>
      </c>
      <c r="L2329" s="230" t="s">
        <v>2644</v>
      </c>
      <c r="M2329" s="230" t="s">
        <v>6262</v>
      </c>
      <c r="N2329" s="230" t="s">
        <v>23</v>
      </c>
      <c r="Q2329" s="230">
        <f>VLOOKUP(M2329,LocID!$B$2:$I$1995,8, FALSE)</f>
        <v>393</v>
      </c>
    </row>
    <row r="2330" spans="1:17" x14ac:dyDescent="0.25">
      <c r="A2330" s="230" t="s">
        <v>7515</v>
      </c>
      <c r="B2330" s="230">
        <v>814</v>
      </c>
      <c r="C2330" s="230" t="s">
        <v>5854</v>
      </c>
      <c r="D2330" s="230">
        <v>2009.175</v>
      </c>
      <c r="E2330" s="230" t="s">
        <v>39</v>
      </c>
      <c r="F2330" s="230" t="s">
        <v>1845</v>
      </c>
      <c r="G2330" s="230" t="s">
        <v>1846</v>
      </c>
      <c r="H2330" s="230" t="s">
        <v>1832</v>
      </c>
      <c r="I2330" s="230" t="s">
        <v>76</v>
      </c>
      <c r="J2330" s="230" t="s">
        <v>77</v>
      </c>
      <c r="K2330" s="230" t="s">
        <v>23</v>
      </c>
      <c r="L2330" s="230" t="s">
        <v>1832</v>
      </c>
      <c r="M2330" s="230" t="s">
        <v>4512</v>
      </c>
      <c r="N2330" s="230" t="s">
        <v>23</v>
      </c>
      <c r="Q2330" s="230">
        <f>VLOOKUP(M2330,LocID!$B$2:$I$1995,8, FALSE)</f>
        <v>300</v>
      </c>
    </row>
    <row r="2331" spans="1:17" x14ac:dyDescent="0.25">
      <c r="A2331" s="230" t="s">
        <v>7516</v>
      </c>
      <c r="B2331" s="230">
        <v>815</v>
      </c>
      <c r="C2331" s="230" t="s">
        <v>5854</v>
      </c>
      <c r="D2331" s="230">
        <v>2009.2280000000001</v>
      </c>
      <c r="E2331" s="230" t="s">
        <v>39</v>
      </c>
      <c r="F2331" s="230" t="s">
        <v>1609</v>
      </c>
      <c r="G2331" s="230" t="s">
        <v>1610</v>
      </c>
      <c r="H2331" s="230" t="s">
        <v>1611</v>
      </c>
      <c r="I2331" s="230" t="s">
        <v>208</v>
      </c>
      <c r="J2331" s="230" t="s">
        <v>61</v>
      </c>
      <c r="K2331" s="230" t="s">
        <v>98</v>
      </c>
      <c r="L2331" s="230" t="s">
        <v>1611</v>
      </c>
      <c r="M2331" s="230" t="s">
        <v>6132</v>
      </c>
      <c r="N2331" s="230" t="s">
        <v>98</v>
      </c>
      <c r="Q2331" s="230">
        <f>VLOOKUP(M2331,LocID!$B$2:$I$1995,8, FALSE)</f>
        <v>254</v>
      </c>
    </row>
    <row r="2332" spans="1:17" x14ac:dyDescent="0.25">
      <c r="A2332" s="230" t="s">
        <v>7517</v>
      </c>
      <c r="B2332" s="230">
        <v>816</v>
      </c>
      <c r="C2332" s="230" t="s">
        <v>5854</v>
      </c>
      <c r="D2332" s="230">
        <v>2012.4280000000001</v>
      </c>
      <c r="E2332" s="230" t="s">
        <v>39</v>
      </c>
      <c r="F2332" s="230" t="s">
        <v>1422</v>
      </c>
      <c r="G2332" s="230" t="s">
        <v>1090</v>
      </c>
      <c r="H2332" s="230" t="s">
        <v>1423</v>
      </c>
      <c r="I2332" s="230" t="s">
        <v>20</v>
      </c>
      <c r="J2332" s="230" t="s">
        <v>22</v>
      </c>
      <c r="K2332" s="230" t="s">
        <v>52</v>
      </c>
      <c r="L2332" s="230" t="s">
        <v>1423</v>
      </c>
      <c r="M2332" s="230" t="s">
        <v>6100</v>
      </c>
      <c r="N2332" s="230" t="s">
        <v>52</v>
      </c>
      <c r="Q2332" s="230">
        <f>VLOOKUP(M2332,LocID!$B$2:$I$1995,8, FALSE)</f>
        <v>218</v>
      </c>
    </row>
    <row r="2333" spans="1:17" x14ac:dyDescent="0.25">
      <c r="A2333" s="230" t="s">
        <v>7518</v>
      </c>
      <c r="B2333" s="230">
        <v>817</v>
      </c>
      <c r="C2333" s="230" t="s">
        <v>5854</v>
      </c>
      <c r="D2333" s="230">
        <v>2009.492</v>
      </c>
      <c r="E2333" s="230" t="s">
        <v>41</v>
      </c>
      <c r="F2333" s="230" t="s">
        <v>4268</v>
      </c>
      <c r="G2333" s="230" t="s">
        <v>4269</v>
      </c>
      <c r="H2333" s="230" t="s">
        <v>2997</v>
      </c>
      <c r="I2333" s="230" t="s">
        <v>2996</v>
      </c>
      <c r="J2333" s="230" t="s">
        <v>51</v>
      </c>
      <c r="K2333" s="230" t="s">
        <v>23</v>
      </c>
      <c r="L2333" s="230" t="s">
        <v>2997</v>
      </c>
      <c r="M2333" s="230" t="s">
        <v>4536</v>
      </c>
      <c r="N2333" s="230" t="s">
        <v>23</v>
      </c>
      <c r="Q2333" s="230">
        <f>VLOOKUP(M2333,LocID!$B$2:$I$1995,8, FALSE)</f>
        <v>447</v>
      </c>
    </row>
    <row r="2334" spans="1:17" x14ac:dyDescent="0.25">
      <c r="A2334" s="230" t="s">
        <v>7519</v>
      </c>
      <c r="B2334" s="230">
        <v>818</v>
      </c>
      <c r="C2334" s="230" t="s">
        <v>5854</v>
      </c>
      <c r="D2334" s="230">
        <v>2009.42</v>
      </c>
      <c r="E2334" s="230" t="s">
        <v>41</v>
      </c>
      <c r="F2334" s="230" t="s">
        <v>2459</v>
      </c>
      <c r="G2334" s="230" t="s">
        <v>2423</v>
      </c>
      <c r="H2334" s="230" t="s">
        <v>2414</v>
      </c>
      <c r="I2334" s="230" t="s">
        <v>76</v>
      </c>
      <c r="J2334" s="230" t="s">
        <v>77</v>
      </c>
      <c r="K2334" s="230" t="s">
        <v>52</v>
      </c>
      <c r="L2334" s="230" t="s">
        <v>2414</v>
      </c>
      <c r="M2334" s="230" t="s">
        <v>4518</v>
      </c>
      <c r="N2334" s="230" t="s">
        <v>52</v>
      </c>
      <c r="Q2334" s="230">
        <f>VLOOKUP(M2334,LocID!$B$2:$I$1995,8, FALSE)</f>
        <v>387</v>
      </c>
    </row>
    <row r="2335" spans="1:17" x14ac:dyDescent="0.25">
      <c r="A2335" s="230" t="s">
        <v>7520</v>
      </c>
      <c r="B2335" s="230">
        <v>819</v>
      </c>
      <c r="C2335" s="230" t="s">
        <v>5854</v>
      </c>
      <c r="D2335" s="230">
        <v>2009.46</v>
      </c>
      <c r="E2335" s="230" t="s">
        <v>41</v>
      </c>
      <c r="F2335" s="230" t="s">
        <v>4189</v>
      </c>
      <c r="G2335" s="230" t="s">
        <v>4190</v>
      </c>
      <c r="H2335" s="230" t="s">
        <v>4188</v>
      </c>
      <c r="I2335" s="230" t="s">
        <v>20</v>
      </c>
      <c r="J2335" s="230" t="s">
        <v>740</v>
      </c>
      <c r="K2335" s="230" t="s">
        <v>98</v>
      </c>
      <c r="L2335" s="230" t="s">
        <v>4188</v>
      </c>
      <c r="M2335" s="230" t="s">
        <v>6420</v>
      </c>
      <c r="N2335" s="230" t="s">
        <v>98</v>
      </c>
      <c r="Q2335" s="230">
        <f>VLOOKUP(M2335,LocID!$B$2:$I$1995,8, FALSE)</f>
        <v>574</v>
      </c>
    </row>
    <row r="2336" spans="1:17" x14ac:dyDescent="0.25">
      <c r="A2336" s="230" t="s">
        <v>6795</v>
      </c>
      <c r="B2336" s="230">
        <v>82</v>
      </c>
      <c r="C2336" s="230" t="s">
        <v>5854</v>
      </c>
      <c r="D2336" s="230">
        <v>2015.0540000000001</v>
      </c>
      <c r="E2336" s="230" t="s">
        <v>138</v>
      </c>
      <c r="F2336" s="230" t="s">
        <v>952</v>
      </c>
      <c r="G2336" s="230" t="s">
        <v>949</v>
      </c>
      <c r="H2336" s="230" t="s">
        <v>949</v>
      </c>
      <c r="I2336" s="230" t="s">
        <v>60</v>
      </c>
      <c r="J2336" s="230" t="s">
        <v>61</v>
      </c>
      <c r="K2336" s="230" t="s">
        <v>23</v>
      </c>
      <c r="L2336" s="230" t="s">
        <v>936</v>
      </c>
      <c r="M2336" s="230" t="s">
        <v>6005</v>
      </c>
      <c r="N2336" s="230" t="s">
        <v>23</v>
      </c>
      <c r="Q2336" s="230">
        <f>VLOOKUP(M2336,LocID!$B$2:$I$1995,8, FALSE)</f>
        <v>113</v>
      </c>
    </row>
    <row r="2337" spans="1:17" x14ac:dyDescent="0.25">
      <c r="A2337" s="230" t="s">
        <v>7521</v>
      </c>
      <c r="B2337" s="230">
        <v>820</v>
      </c>
      <c r="C2337" s="230" t="s">
        <v>5854</v>
      </c>
      <c r="D2337" s="230">
        <v>2009.3409999999999</v>
      </c>
      <c r="E2337" s="230" t="s">
        <v>41</v>
      </c>
      <c r="F2337" s="230" t="s">
        <v>425</v>
      </c>
      <c r="G2337" s="230" t="s">
        <v>422</v>
      </c>
      <c r="H2337" s="230" t="s">
        <v>423</v>
      </c>
      <c r="I2337" s="230" t="s">
        <v>49</v>
      </c>
      <c r="J2337" s="230" t="s">
        <v>51</v>
      </c>
      <c r="K2337" s="230" t="s">
        <v>23</v>
      </c>
      <c r="L2337" s="230" t="s">
        <v>423</v>
      </c>
      <c r="M2337" s="230" t="s">
        <v>5943</v>
      </c>
      <c r="N2337" s="230" t="s">
        <v>23</v>
      </c>
      <c r="Q2337" s="230">
        <f>VLOOKUP(M2337,LocID!$B$2:$I$1995,8, FALSE)</f>
        <v>48</v>
      </c>
    </row>
    <row r="2338" spans="1:17" x14ac:dyDescent="0.25">
      <c r="A2338" s="230" t="s">
        <v>7522</v>
      </c>
      <c r="B2338" s="230">
        <v>821</v>
      </c>
      <c r="C2338" s="230" t="s">
        <v>5854</v>
      </c>
      <c r="D2338" s="230">
        <v>2009.0419999999999</v>
      </c>
      <c r="E2338" s="230" t="s">
        <v>41</v>
      </c>
      <c r="F2338" s="230" t="s">
        <v>441</v>
      </c>
      <c r="G2338" s="230" t="s">
        <v>442</v>
      </c>
      <c r="H2338" s="230" t="s">
        <v>443</v>
      </c>
      <c r="I2338" s="230" t="s">
        <v>76</v>
      </c>
      <c r="J2338" s="230" t="s">
        <v>77</v>
      </c>
      <c r="K2338" s="230" t="s">
        <v>52</v>
      </c>
      <c r="L2338" s="230" t="s">
        <v>443</v>
      </c>
      <c r="M2338" s="230" t="s">
        <v>5946</v>
      </c>
      <c r="N2338" s="230" t="s">
        <v>52</v>
      </c>
      <c r="Q2338" s="230">
        <f>VLOOKUP(M2338,LocID!$B$2:$I$1995,8, FALSE)</f>
        <v>51</v>
      </c>
    </row>
    <row r="2339" spans="1:17" x14ac:dyDescent="0.25">
      <c r="A2339" s="230" t="s">
        <v>7523</v>
      </c>
      <c r="B2339" s="230">
        <v>822</v>
      </c>
      <c r="C2339" s="230" t="s">
        <v>5854</v>
      </c>
      <c r="D2339" s="230">
        <v>2009.384</v>
      </c>
      <c r="E2339" s="230" t="s">
        <v>41</v>
      </c>
      <c r="F2339" s="230" t="s">
        <v>452</v>
      </c>
      <c r="G2339" s="230" t="s">
        <v>450</v>
      </c>
      <c r="H2339" s="230" t="s">
        <v>446</v>
      </c>
      <c r="I2339" s="230" t="s">
        <v>76</v>
      </c>
      <c r="J2339" s="230" t="s">
        <v>77</v>
      </c>
      <c r="K2339" s="230" t="s">
        <v>52</v>
      </c>
      <c r="L2339" s="230" t="s">
        <v>446</v>
      </c>
      <c r="M2339" s="230" t="s">
        <v>5947</v>
      </c>
      <c r="N2339" s="230" t="s">
        <v>52</v>
      </c>
      <c r="Q2339" s="230">
        <f>VLOOKUP(M2339,LocID!$B$2:$I$1995,8, FALSE)</f>
        <v>52</v>
      </c>
    </row>
    <row r="2340" spans="1:17" x14ac:dyDescent="0.25">
      <c r="A2340" s="230" t="s">
        <v>7524</v>
      </c>
      <c r="B2340" s="230">
        <v>823</v>
      </c>
      <c r="C2340" s="230" t="s">
        <v>5854</v>
      </c>
      <c r="D2340" s="230">
        <v>2009.261</v>
      </c>
      <c r="E2340" s="230" t="s">
        <v>41</v>
      </c>
      <c r="F2340" s="230" t="s">
        <v>453</v>
      </c>
      <c r="G2340" s="230" t="s">
        <v>454</v>
      </c>
      <c r="H2340" s="230" t="s">
        <v>446</v>
      </c>
      <c r="I2340" s="230" t="s">
        <v>76</v>
      </c>
      <c r="J2340" s="230" t="s">
        <v>77</v>
      </c>
      <c r="K2340" s="230" t="s">
        <v>26</v>
      </c>
      <c r="L2340" s="230" t="s">
        <v>446</v>
      </c>
      <c r="M2340" s="230" t="s">
        <v>5947</v>
      </c>
      <c r="N2340" s="230" t="s">
        <v>26</v>
      </c>
      <c r="Q2340" s="230">
        <f>VLOOKUP(M2340,LocID!$B$2:$I$1995,8, FALSE)</f>
        <v>52</v>
      </c>
    </row>
    <row r="2341" spans="1:17" x14ac:dyDescent="0.25">
      <c r="A2341" s="230" t="s">
        <v>7525</v>
      </c>
      <c r="B2341" s="230">
        <v>824</v>
      </c>
      <c r="C2341" s="230" t="s">
        <v>5854</v>
      </c>
      <c r="D2341" s="230">
        <v>2009.424</v>
      </c>
      <c r="E2341" s="230" t="s">
        <v>41</v>
      </c>
      <c r="F2341" s="230" t="s">
        <v>502</v>
      </c>
      <c r="G2341" s="230" t="s">
        <v>503</v>
      </c>
      <c r="H2341" s="230" t="s">
        <v>500</v>
      </c>
      <c r="I2341" s="230" t="s">
        <v>501</v>
      </c>
      <c r="J2341" s="230" t="s">
        <v>245</v>
      </c>
      <c r="K2341" s="230" t="s">
        <v>26</v>
      </c>
      <c r="L2341" s="230" t="s">
        <v>500</v>
      </c>
      <c r="M2341" s="230" t="s">
        <v>5953</v>
      </c>
      <c r="N2341" s="230" t="s">
        <v>26</v>
      </c>
      <c r="Q2341" s="230">
        <f>VLOOKUP(M2341,LocID!$B$2:$I$1995,8, FALSE)</f>
        <v>58</v>
      </c>
    </row>
    <row r="2342" spans="1:17" x14ac:dyDescent="0.25">
      <c r="A2342" s="230" t="s">
        <v>7526</v>
      </c>
      <c r="B2342" s="230">
        <v>825</v>
      </c>
      <c r="C2342" s="230" t="s">
        <v>5854</v>
      </c>
      <c r="D2342" s="230">
        <v>2009.461</v>
      </c>
      <c r="E2342" s="230" t="s">
        <v>41</v>
      </c>
      <c r="F2342" s="230" t="s">
        <v>699</v>
      </c>
      <c r="G2342" s="230" t="s">
        <v>697</v>
      </c>
      <c r="H2342" s="230" t="s">
        <v>695</v>
      </c>
      <c r="I2342" s="230" t="s">
        <v>107</v>
      </c>
      <c r="J2342" s="230" t="s">
        <v>51</v>
      </c>
      <c r="K2342" s="230" t="s">
        <v>23</v>
      </c>
      <c r="L2342" s="230" t="s">
        <v>695</v>
      </c>
      <c r="M2342" s="230" t="s">
        <v>5972</v>
      </c>
      <c r="N2342" s="230" t="s">
        <v>23</v>
      </c>
      <c r="Q2342" s="230">
        <f>VLOOKUP(M2342,LocID!$B$2:$I$1995,8, FALSE)</f>
        <v>78</v>
      </c>
    </row>
    <row r="2343" spans="1:17" x14ac:dyDescent="0.25">
      <c r="A2343" s="230" t="s">
        <v>7527</v>
      </c>
      <c r="B2343" s="230">
        <v>826</v>
      </c>
      <c r="C2343" s="230" t="s">
        <v>5854</v>
      </c>
      <c r="D2343" s="230">
        <v>2009.3340000000001</v>
      </c>
      <c r="E2343" s="230" t="s">
        <v>41</v>
      </c>
      <c r="F2343" s="230" t="s">
        <v>1847</v>
      </c>
      <c r="G2343" s="230" t="s">
        <v>1840</v>
      </c>
      <c r="H2343" s="230" t="s">
        <v>1832</v>
      </c>
      <c r="I2343" s="230" t="s">
        <v>76</v>
      </c>
      <c r="J2343" s="230" t="s">
        <v>77</v>
      </c>
      <c r="K2343" s="230" t="s">
        <v>23</v>
      </c>
      <c r="L2343" s="230" t="s">
        <v>1832</v>
      </c>
      <c r="M2343" s="230" t="s">
        <v>4512</v>
      </c>
      <c r="N2343" s="230" t="s">
        <v>23</v>
      </c>
      <c r="Q2343" s="230">
        <f>VLOOKUP(M2343,LocID!$B$2:$I$1995,8, FALSE)</f>
        <v>300</v>
      </c>
    </row>
    <row r="2344" spans="1:17" x14ac:dyDescent="0.25">
      <c r="A2344" s="230" t="s">
        <v>7528</v>
      </c>
      <c r="B2344" s="230">
        <v>827</v>
      </c>
      <c r="C2344" s="230" t="s">
        <v>5854</v>
      </c>
      <c r="D2344" s="230">
        <v>2009.4469999999999</v>
      </c>
      <c r="E2344" s="230" t="s">
        <v>41</v>
      </c>
      <c r="F2344" s="230" t="s">
        <v>1459</v>
      </c>
      <c r="G2344" s="230" t="s">
        <v>1460</v>
      </c>
      <c r="H2344" s="230" t="s">
        <v>1458</v>
      </c>
      <c r="I2344" s="230" t="s">
        <v>76</v>
      </c>
      <c r="J2344" s="230" t="s">
        <v>77</v>
      </c>
      <c r="K2344" s="230" t="s">
        <v>26</v>
      </c>
      <c r="L2344" s="230" t="s">
        <v>1458</v>
      </c>
      <c r="M2344" s="230" t="s">
        <v>6107</v>
      </c>
      <c r="N2344" s="230" t="s">
        <v>26</v>
      </c>
      <c r="Q2344" s="230">
        <f>VLOOKUP(M2344,LocID!$B$2:$I$1995,8, FALSE)</f>
        <v>226</v>
      </c>
    </row>
    <row r="2345" spans="1:17" x14ac:dyDescent="0.25">
      <c r="A2345" s="230" t="s">
        <v>7529</v>
      </c>
      <c r="B2345" s="230">
        <v>828</v>
      </c>
      <c r="C2345" s="230" t="s">
        <v>5854</v>
      </c>
      <c r="D2345" s="230">
        <v>2009.3009999999999</v>
      </c>
      <c r="E2345" s="230" t="s">
        <v>41</v>
      </c>
      <c r="F2345" s="230" t="s">
        <v>2676</v>
      </c>
      <c r="G2345" s="230" t="s">
        <v>2677</v>
      </c>
      <c r="H2345" s="230" t="s">
        <v>2678</v>
      </c>
      <c r="I2345" s="230" t="s">
        <v>122</v>
      </c>
      <c r="J2345" s="230" t="s">
        <v>123</v>
      </c>
      <c r="K2345" s="230" t="s">
        <v>52</v>
      </c>
      <c r="L2345" s="230" t="s">
        <v>2678</v>
      </c>
      <c r="M2345" s="230" t="s">
        <v>6266</v>
      </c>
      <c r="N2345" s="230" t="s">
        <v>52</v>
      </c>
      <c r="Q2345" s="230">
        <f>VLOOKUP(M2345,LocID!$B$2:$I$1995,8, FALSE)</f>
        <v>397</v>
      </c>
    </row>
    <row r="2346" spans="1:17" x14ac:dyDescent="0.25">
      <c r="A2346" s="230" t="s">
        <v>7530</v>
      </c>
      <c r="B2346" s="230">
        <v>829</v>
      </c>
      <c r="C2346" s="230" t="s">
        <v>5854</v>
      </c>
      <c r="D2346" s="230">
        <v>2009.308</v>
      </c>
      <c r="E2346" s="230" t="s">
        <v>41</v>
      </c>
      <c r="F2346" s="230" t="s">
        <v>2460</v>
      </c>
      <c r="G2346" s="230" t="s">
        <v>2461</v>
      </c>
      <c r="H2346" s="230" t="s">
        <v>2414</v>
      </c>
      <c r="I2346" s="230" t="s">
        <v>76</v>
      </c>
      <c r="J2346" s="230" t="s">
        <v>77</v>
      </c>
      <c r="K2346" s="230" t="s">
        <v>23</v>
      </c>
      <c r="L2346" s="230" t="s">
        <v>2414</v>
      </c>
      <c r="M2346" s="230" t="s">
        <v>4518</v>
      </c>
      <c r="N2346" s="230" t="s">
        <v>23</v>
      </c>
      <c r="Q2346" s="230">
        <f>VLOOKUP(M2346,LocID!$B$2:$I$1995,8, FALSE)</f>
        <v>387</v>
      </c>
    </row>
    <row r="2347" spans="1:17" x14ac:dyDescent="0.25">
      <c r="A2347" s="230" t="s">
        <v>6796</v>
      </c>
      <c r="B2347" s="230">
        <v>83</v>
      </c>
      <c r="C2347" s="230" t="s">
        <v>5854</v>
      </c>
      <c r="D2347" s="230">
        <v>2015.0310999999999</v>
      </c>
      <c r="E2347" s="230" t="s">
        <v>138</v>
      </c>
      <c r="F2347" s="230" t="s">
        <v>1010</v>
      </c>
      <c r="G2347" s="230" t="s">
        <v>1008</v>
      </c>
      <c r="H2347" s="230" t="s">
        <v>1009</v>
      </c>
      <c r="I2347" s="230" t="s">
        <v>219</v>
      </c>
      <c r="J2347" s="230" t="s">
        <v>220</v>
      </c>
      <c r="K2347" s="230" t="s">
        <v>52</v>
      </c>
      <c r="L2347" s="230" t="s">
        <v>1009</v>
      </c>
      <c r="M2347" s="230" t="s">
        <v>6018</v>
      </c>
      <c r="N2347" s="230" t="s">
        <v>52</v>
      </c>
      <c r="Q2347" s="230">
        <f>VLOOKUP(M2347,LocID!$B$2:$I$1995,8, FALSE)</f>
        <v>126</v>
      </c>
    </row>
    <row r="2348" spans="1:17" x14ac:dyDescent="0.25">
      <c r="A2348" s="230" t="s">
        <v>7531</v>
      </c>
      <c r="B2348" s="230">
        <v>830</v>
      </c>
      <c r="C2348" s="230" t="s">
        <v>5854</v>
      </c>
      <c r="D2348" s="230">
        <v>2009.3879999999999</v>
      </c>
      <c r="E2348" s="230" t="s">
        <v>41</v>
      </c>
      <c r="F2348" s="230" t="s">
        <v>3182</v>
      </c>
      <c r="G2348" s="230" t="s">
        <v>3179</v>
      </c>
      <c r="H2348" s="230" t="s">
        <v>3174</v>
      </c>
      <c r="I2348" s="230" t="s">
        <v>122</v>
      </c>
      <c r="J2348" s="230" t="s">
        <v>123</v>
      </c>
      <c r="K2348" s="230" t="s">
        <v>98</v>
      </c>
      <c r="L2348" s="230" t="s">
        <v>3174</v>
      </c>
      <c r="M2348" s="230" t="s">
        <v>4525</v>
      </c>
      <c r="N2348" s="230" t="s">
        <v>98</v>
      </c>
      <c r="Q2348" s="230">
        <f>VLOOKUP(M2348,LocID!$B$2:$I$1995,8, FALSE)</f>
        <v>477</v>
      </c>
    </row>
    <row r="2349" spans="1:17" x14ac:dyDescent="0.25">
      <c r="A2349" s="230" t="s">
        <v>7532</v>
      </c>
      <c r="B2349" s="230">
        <v>831</v>
      </c>
      <c r="C2349" s="230" t="s">
        <v>5854</v>
      </c>
      <c r="D2349" s="230">
        <v>2008.482</v>
      </c>
      <c r="E2349" s="230" t="s">
        <v>41</v>
      </c>
      <c r="F2349" s="230" t="s">
        <v>1104</v>
      </c>
      <c r="G2349" s="230" t="s">
        <v>1105</v>
      </c>
      <c r="H2349" s="230" t="s">
        <v>1099</v>
      </c>
      <c r="I2349" s="230" t="s">
        <v>244</v>
      </c>
      <c r="J2349" s="230" t="s">
        <v>245</v>
      </c>
      <c r="K2349" s="230" t="s">
        <v>23</v>
      </c>
      <c r="L2349" s="230" t="s">
        <v>1099</v>
      </c>
      <c r="M2349" s="230" t="s">
        <v>6039</v>
      </c>
      <c r="N2349" s="230" t="s">
        <v>23</v>
      </c>
      <c r="Q2349" s="230">
        <f>VLOOKUP(M2349,LocID!$B$2:$I$1995,8, FALSE)</f>
        <v>148</v>
      </c>
    </row>
    <row r="2350" spans="1:17" x14ac:dyDescent="0.25">
      <c r="A2350" s="230" t="s">
        <v>7533</v>
      </c>
      <c r="B2350" s="230">
        <v>832</v>
      </c>
      <c r="C2350" s="230" t="s">
        <v>5854</v>
      </c>
      <c r="D2350" s="230">
        <v>2009.2090000000001</v>
      </c>
      <c r="E2350" s="230" t="s">
        <v>41</v>
      </c>
      <c r="F2350" s="230" t="s">
        <v>3984</v>
      </c>
      <c r="G2350" s="230" t="s">
        <v>3983</v>
      </c>
      <c r="H2350" s="230" t="s">
        <v>3168</v>
      </c>
      <c r="I2350" s="230" t="s">
        <v>198</v>
      </c>
      <c r="J2350" s="230" t="s">
        <v>61</v>
      </c>
      <c r="K2350" s="230" t="s">
        <v>52</v>
      </c>
      <c r="L2350" s="230" t="s">
        <v>3168</v>
      </c>
      <c r="M2350" s="230" t="s">
        <v>6334</v>
      </c>
      <c r="N2350" s="230" t="s">
        <v>52</v>
      </c>
      <c r="Q2350" s="230">
        <f>VLOOKUP(M2350,LocID!$B$2:$I$1995,8, FALSE)</f>
        <v>537</v>
      </c>
    </row>
    <row r="2351" spans="1:17" x14ac:dyDescent="0.25">
      <c r="A2351" s="230" t="s">
        <v>7534</v>
      </c>
      <c r="B2351" s="230">
        <v>833</v>
      </c>
      <c r="C2351" s="230" t="s">
        <v>5854</v>
      </c>
      <c r="D2351" s="230">
        <v>2009.329</v>
      </c>
      <c r="E2351" s="230" t="s">
        <v>41</v>
      </c>
      <c r="F2351" s="230" t="s">
        <v>3885</v>
      </c>
      <c r="G2351" s="230" t="s">
        <v>3886</v>
      </c>
      <c r="H2351" s="230" t="s">
        <v>3871</v>
      </c>
      <c r="I2351" s="230" t="s">
        <v>815</v>
      </c>
      <c r="J2351" s="230" t="s">
        <v>51</v>
      </c>
      <c r="K2351" s="230" t="s">
        <v>23</v>
      </c>
      <c r="L2351" s="230" t="s">
        <v>3871</v>
      </c>
      <c r="M2351" s="230" t="s">
        <v>6372</v>
      </c>
      <c r="N2351" s="230" t="s">
        <v>23</v>
      </c>
      <c r="Q2351" s="230">
        <f>VLOOKUP(M2351,LocID!$B$2:$I$1995,8, FALSE)</f>
        <v>521</v>
      </c>
    </row>
    <row r="2352" spans="1:17" x14ac:dyDescent="0.25">
      <c r="A2352" s="230" t="s">
        <v>7535</v>
      </c>
      <c r="B2352" s="230">
        <v>834</v>
      </c>
      <c r="C2352" s="230" t="s">
        <v>5854</v>
      </c>
      <c r="D2352" s="230">
        <v>2009.4760000000001</v>
      </c>
      <c r="E2352" s="230" t="s">
        <v>41</v>
      </c>
      <c r="F2352" s="230" t="s">
        <v>3222</v>
      </c>
      <c r="G2352" s="230" t="s">
        <v>3223</v>
      </c>
      <c r="H2352" s="230" t="s">
        <v>3224</v>
      </c>
      <c r="I2352" s="230" t="s">
        <v>219</v>
      </c>
      <c r="J2352" s="230" t="s">
        <v>220</v>
      </c>
      <c r="K2352" s="230" t="s">
        <v>52</v>
      </c>
      <c r="L2352" s="230" t="s">
        <v>3224</v>
      </c>
      <c r="M2352" s="230" t="s">
        <v>6338</v>
      </c>
      <c r="N2352" s="230" t="s">
        <v>52</v>
      </c>
      <c r="Q2352" s="230">
        <f>VLOOKUP(M2352,LocID!$B$2:$I$1995,8, FALSE)</f>
        <v>481</v>
      </c>
    </row>
    <row r="2353" spans="1:17" x14ac:dyDescent="0.25">
      <c r="A2353" s="230" t="s">
        <v>7536</v>
      </c>
      <c r="B2353" s="230">
        <v>835</v>
      </c>
      <c r="C2353" s="230" t="s">
        <v>5854</v>
      </c>
      <c r="D2353" s="230">
        <v>2009.338</v>
      </c>
      <c r="E2353" s="230" t="s">
        <v>41</v>
      </c>
      <c r="F2353" s="230" t="s">
        <v>1317</v>
      </c>
      <c r="G2353" s="230" t="s">
        <v>1318</v>
      </c>
      <c r="H2353" s="230" t="s">
        <v>1319</v>
      </c>
      <c r="I2353" s="230" t="s">
        <v>76</v>
      </c>
      <c r="J2353" s="230" t="s">
        <v>77</v>
      </c>
      <c r="K2353" s="230" t="s">
        <v>26</v>
      </c>
      <c r="L2353" s="230" t="s">
        <v>1319</v>
      </c>
      <c r="M2353" s="230" t="s">
        <v>6078</v>
      </c>
      <c r="N2353" s="230" t="s">
        <v>26</v>
      </c>
      <c r="Q2353" s="230">
        <f>VLOOKUP(M2353,LocID!$B$2:$I$1995,8, FALSE)</f>
        <v>192</v>
      </c>
    </row>
    <row r="2354" spans="1:17" x14ac:dyDescent="0.25">
      <c r="A2354" s="230" t="s">
        <v>7537</v>
      </c>
      <c r="B2354" s="230">
        <v>836</v>
      </c>
      <c r="C2354" s="230" t="s">
        <v>5854</v>
      </c>
      <c r="D2354" s="230">
        <v>2009.4749999999999</v>
      </c>
      <c r="E2354" s="230" t="s">
        <v>41</v>
      </c>
      <c r="F2354" s="230" t="s">
        <v>3911</v>
      </c>
      <c r="G2354" s="230" t="s">
        <v>3908</v>
      </c>
      <c r="H2354" s="230" t="s">
        <v>3906</v>
      </c>
      <c r="I2354" s="230" t="s">
        <v>76</v>
      </c>
      <c r="J2354" s="230" t="s">
        <v>77</v>
      </c>
      <c r="K2354" s="230" t="s">
        <v>26</v>
      </c>
      <c r="L2354" s="230" t="s">
        <v>3906</v>
      </c>
      <c r="M2354" s="230" t="s">
        <v>4532</v>
      </c>
      <c r="N2354" s="230" t="s">
        <v>26</v>
      </c>
      <c r="Q2354" s="230">
        <f>VLOOKUP(M2354,LocID!$B$2:$I$1995,8, FALSE)</f>
        <v>527</v>
      </c>
    </row>
    <row r="2355" spans="1:17" x14ac:dyDescent="0.25">
      <c r="A2355" s="230" t="s">
        <v>7538</v>
      </c>
      <c r="B2355" s="230">
        <v>837</v>
      </c>
      <c r="C2355" s="230" t="s">
        <v>5854</v>
      </c>
      <c r="D2355" s="230">
        <v>2009.4570000000001</v>
      </c>
      <c r="E2355" s="230" t="s">
        <v>41</v>
      </c>
      <c r="F2355" s="230" t="s">
        <v>1384</v>
      </c>
      <c r="G2355" s="230" t="s">
        <v>1382</v>
      </c>
      <c r="H2355" s="230" t="s">
        <v>1383</v>
      </c>
      <c r="I2355" s="230" t="s">
        <v>1276</v>
      </c>
      <c r="J2355" s="230" t="s">
        <v>128</v>
      </c>
      <c r="K2355" s="230" t="s">
        <v>52</v>
      </c>
      <c r="L2355" s="230" t="s">
        <v>1383</v>
      </c>
      <c r="M2355" s="230" t="s">
        <v>6090</v>
      </c>
      <c r="N2355" s="230" t="s">
        <v>52</v>
      </c>
      <c r="Q2355" s="230">
        <f>VLOOKUP(M2355,LocID!$B$2:$I$1995,8, FALSE)</f>
        <v>206</v>
      </c>
    </row>
    <row r="2356" spans="1:17" x14ac:dyDescent="0.25">
      <c r="A2356" s="230" t="s">
        <v>7539</v>
      </c>
      <c r="B2356" s="230">
        <v>838</v>
      </c>
      <c r="C2356" s="230" t="s">
        <v>5854</v>
      </c>
      <c r="D2356" s="230">
        <v>2009.3420000000001</v>
      </c>
      <c r="E2356" s="230" t="s">
        <v>41</v>
      </c>
      <c r="F2356" s="230" t="s">
        <v>3601</v>
      </c>
      <c r="G2356" s="230" t="s">
        <v>3585</v>
      </c>
      <c r="H2356" s="230" t="s">
        <v>3586</v>
      </c>
      <c r="I2356" s="230" t="s">
        <v>76</v>
      </c>
      <c r="J2356" s="230" t="s">
        <v>77</v>
      </c>
      <c r="K2356" s="230" t="s">
        <v>26</v>
      </c>
      <c r="L2356" s="230" t="s">
        <v>3586</v>
      </c>
      <c r="M2356" s="230" t="s">
        <v>6352</v>
      </c>
      <c r="N2356" s="230" t="s">
        <v>26</v>
      </c>
      <c r="Q2356" s="230">
        <f>VLOOKUP(M2356,LocID!$B$2:$I$1995,8, FALSE)</f>
        <v>495</v>
      </c>
    </row>
    <row r="2357" spans="1:17" x14ac:dyDescent="0.25">
      <c r="A2357" s="230" t="s">
        <v>7540</v>
      </c>
      <c r="B2357" s="230">
        <v>839</v>
      </c>
      <c r="C2357" s="230" t="s">
        <v>5854</v>
      </c>
      <c r="D2357" s="230">
        <v>2009.2760000000001</v>
      </c>
      <c r="E2357" s="230" t="s">
        <v>41</v>
      </c>
      <c r="F2357" s="230" t="s">
        <v>2652</v>
      </c>
      <c r="G2357" s="230" t="s">
        <v>2653</v>
      </c>
      <c r="H2357" s="230" t="s">
        <v>2644</v>
      </c>
      <c r="I2357" s="230" t="s">
        <v>261</v>
      </c>
      <c r="J2357" s="230" t="s">
        <v>123</v>
      </c>
      <c r="K2357" s="230" t="s">
        <v>23</v>
      </c>
      <c r="L2357" s="230" t="s">
        <v>2644</v>
      </c>
      <c r="M2357" s="230" t="s">
        <v>6262</v>
      </c>
      <c r="N2357" s="230" t="s">
        <v>23</v>
      </c>
      <c r="Q2357" s="230">
        <f>VLOOKUP(M2357,LocID!$B$2:$I$1995,8, FALSE)</f>
        <v>393</v>
      </c>
    </row>
    <row r="2358" spans="1:17" x14ac:dyDescent="0.25">
      <c r="A2358" s="230" t="s">
        <v>6797</v>
      </c>
      <c r="B2358" s="230">
        <v>84</v>
      </c>
      <c r="C2358" s="230" t="s">
        <v>5854</v>
      </c>
      <c r="D2358" s="230">
        <v>2015.0320999999999</v>
      </c>
      <c r="E2358" s="230" t="s">
        <v>138</v>
      </c>
      <c r="F2358" s="230" t="s">
        <v>3659</v>
      </c>
      <c r="G2358" s="230" t="s">
        <v>3660</v>
      </c>
      <c r="H2358" s="230" t="s">
        <v>3661</v>
      </c>
      <c r="I2358" s="230" t="s">
        <v>160</v>
      </c>
      <c r="J2358" s="230" t="s">
        <v>161</v>
      </c>
      <c r="K2358" s="230" t="s">
        <v>23</v>
      </c>
      <c r="L2358" s="230" t="s">
        <v>3661</v>
      </c>
      <c r="M2358" s="230" t="s">
        <v>6355</v>
      </c>
      <c r="N2358" s="230" t="s">
        <v>23</v>
      </c>
      <c r="Q2358" s="230">
        <f>VLOOKUP(M2358,LocID!$B$2:$I$1995,8, FALSE)</f>
        <v>499</v>
      </c>
    </row>
    <row r="2359" spans="1:17" x14ac:dyDescent="0.25">
      <c r="A2359" s="230" t="s">
        <v>7541</v>
      </c>
      <c r="B2359" s="230">
        <v>840</v>
      </c>
      <c r="C2359" s="230" t="s">
        <v>5854</v>
      </c>
      <c r="D2359" s="230">
        <v>2009.2380000000001</v>
      </c>
      <c r="E2359" s="230" t="s">
        <v>41</v>
      </c>
      <c r="F2359" s="230" t="s">
        <v>4270</v>
      </c>
      <c r="G2359" s="230" t="s">
        <v>4265</v>
      </c>
      <c r="H2359" s="230" t="s">
        <v>2997</v>
      </c>
      <c r="I2359" s="230" t="s">
        <v>2996</v>
      </c>
      <c r="J2359" s="230" t="s">
        <v>55</v>
      </c>
      <c r="K2359" s="230" t="s">
        <v>26</v>
      </c>
      <c r="L2359" s="230" t="s">
        <v>2997</v>
      </c>
      <c r="M2359" s="230" t="s">
        <v>4536</v>
      </c>
      <c r="N2359" s="230" t="s">
        <v>26</v>
      </c>
      <c r="Q2359" s="230">
        <f>VLOOKUP(M2359,LocID!$B$2:$I$1995,8, FALSE)</f>
        <v>447</v>
      </c>
    </row>
    <row r="2360" spans="1:17" x14ac:dyDescent="0.25">
      <c r="A2360" s="230" t="s">
        <v>7542</v>
      </c>
      <c r="B2360" s="230">
        <v>841</v>
      </c>
      <c r="C2360" s="230" t="s">
        <v>5854</v>
      </c>
      <c r="D2360" s="230">
        <v>2009.3910000000001</v>
      </c>
      <c r="E2360" s="230" t="s">
        <v>41</v>
      </c>
      <c r="F2360" s="230" t="s">
        <v>1565</v>
      </c>
      <c r="G2360" s="230" t="s">
        <v>1566</v>
      </c>
      <c r="H2360" s="230" t="s">
        <v>1567</v>
      </c>
      <c r="I2360" s="230" t="s">
        <v>488</v>
      </c>
      <c r="J2360" s="230" t="s">
        <v>61</v>
      </c>
      <c r="K2360" s="230" t="s">
        <v>23</v>
      </c>
      <c r="L2360" s="230" t="s">
        <v>1567</v>
      </c>
      <c r="M2360" s="230" t="s">
        <v>6122</v>
      </c>
      <c r="N2360" s="230" t="s">
        <v>23</v>
      </c>
      <c r="Q2360" s="230">
        <f>VLOOKUP(M2360,LocID!$B$2:$I$1995,8, FALSE)</f>
        <v>244</v>
      </c>
    </row>
    <row r="2361" spans="1:17" x14ac:dyDescent="0.25">
      <c r="A2361" s="230" t="s">
        <v>7543</v>
      </c>
      <c r="B2361" s="230">
        <v>842</v>
      </c>
      <c r="C2361" s="230" t="s">
        <v>5854</v>
      </c>
      <c r="D2361" s="230">
        <v>2009.2329999999999</v>
      </c>
      <c r="E2361" s="230" t="s">
        <v>41</v>
      </c>
      <c r="F2361" s="230" t="s">
        <v>1352</v>
      </c>
      <c r="G2361" s="230" t="s">
        <v>1353</v>
      </c>
      <c r="H2361" s="230" t="s">
        <v>1354</v>
      </c>
      <c r="I2361" s="230" t="s">
        <v>208</v>
      </c>
      <c r="J2361" s="230" t="s">
        <v>61</v>
      </c>
      <c r="K2361" s="230" t="s">
        <v>52</v>
      </c>
      <c r="L2361" s="230" t="s">
        <v>1354</v>
      </c>
      <c r="M2361" s="230" t="s">
        <v>6084</v>
      </c>
      <c r="N2361" s="230" t="s">
        <v>52</v>
      </c>
      <c r="Q2361" s="230">
        <f>VLOOKUP(M2361,LocID!$B$2:$I$1995,8, FALSE)</f>
        <v>199</v>
      </c>
    </row>
    <row r="2362" spans="1:17" x14ac:dyDescent="0.25">
      <c r="A2362" s="230" t="s">
        <v>7544</v>
      </c>
      <c r="B2362" s="230">
        <v>843</v>
      </c>
      <c r="C2362" s="230" t="s">
        <v>5854</v>
      </c>
      <c r="D2362" s="230">
        <v>2009.4110000000001</v>
      </c>
      <c r="E2362" s="230" t="s">
        <v>41</v>
      </c>
      <c r="F2362" s="230" t="s">
        <v>1776</v>
      </c>
      <c r="G2362" s="230" t="s">
        <v>1777</v>
      </c>
      <c r="H2362" s="230" t="s">
        <v>1775</v>
      </c>
      <c r="I2362" s="230" t="s">
        <v>76</v>
      </c>
      <c r="J2362" s="230" t="s">
        <v>77</v>
      </c>
      <c r="K2362" s="230" t="s">
        <v>98</v>
      </c>
      <c r="L2362" s="230" t="s">
        <v>1775</v>
      </c>
      <c r="M2362" s="230" t="s">
        <v>6168</v>
      </c>
      <c r="N2362" s="230" t="s">
        <v>98</v>
      </c>
      <c r="Q2362" s="230">
        <f>VLOOKUP(M2362,LocID!$B$2:$I$1995,8, FALSE)</f>
        <v>291</v>
      </c>
    </row>
    <row r="2363" spans="1:17" x14ac:dyDescent="0.25">
      <c r="A2363" s="230" t="s">
        <v>7545</v>
      </c>
      <c r="B2363" s="230">
        <v>844</v>
      </c>
      <c r="C2363" s="230" t="s">
        <v>5854</v>
      </c>
      <c r="D2363" s="230">
        <v>2009.319</v>
      </c>
      <c r="E2363" s="230" t="s">
        <v>41</v>
      </c>
      <c r="F2363" s="230" t="s">
        <v>1778</v>
      </c>
      <c r="G2363" s="230" t="s">
        <v>1779</v>
      </c>
      <c r="H2363" s="230" t="s">
        <v>1775</v>
      </c>
      <c r="I2363" s="230" t="s">
        <v>76</v>
      </c>
      <c r="J2363" s="230" t="s">
        <v>77</v>
      </c>
      <c r="K2363" s="230" t="s">
        <v>23</v>
      </c>
      <c r="L2363" s="230" t="s">
        <v>1775</v>
      </c>
      <c r="M2363" s="230" t="s">
        <v>6168</v>
      </c>
      <c r="N2363" s="230" t="s">
        <v>23</v>
      </c>
      <c r="Q2363" s="230">
        <f>VLOOKUP(M2363,LocID!$B$2:$I$1995,8, FALSE)</f>
        <v>291</v>
      </c>
    </row>
    <row r="2364" spans="1:17" x14ac:dyDescent="0.25">
      <c r="A2364" s="230" t="s">
        <v>7546</v>
      </c>
      <c r="B2364" s="230">
        <v>845</v>
      </c>
      <c r="C2364" s="230" t="s">
        <v>5854</v>
      </c>
      <c r="D2364" s="230">
        <v>2008.5150000000001</v>
      </c>
      <c r="E2364" s="230" t="s">
        <v>41</v>
      </c>
      <c r="F2364" s="230" t="s">
        <v>1848</v>
      </c>
      <c r="G2364" s="230" t="s">
        <v>1846</v>
      </c>
      <c r="H2364" s="230" t="s">
        <v>1832</v>
      </c>
      <c r="I2364" s="230" t="s">
        <v>76</v>
      </c>
      <c r="J2364" s="230" t="s">
        <v>77</v>
      </c>
      <c r="K2364" s="230" t="s">
        <v>98</v>
      </c>
      <c r="L2364" s="230" t="s">
        <v>1832</v>
      </c>
      <c r="M2364" s="230" t="s">
        <v>4512</v>
      </c>
      <c r="N2364" s="230" t="s">
        <v>98</v>
      </c>
      <c r="Q2364" s="230">
        <f>VLOOKUP(M2364,LocID!$B$2:$I$1995,8, FALSE)</f>
        <v>300</v>
      </c>
    </row>
    <row r="2365" spans="1:17" x14ac:dyDescent="0.25">
      <c r="A2365" s="230" t="s">
        <v>7547</v>
      </c>
      <c r="B2365" s="230">
        <v>847</v>
      </c>
      <c r="C2365" s="230" t="s">
        <v>5854</v>
      </c>
      <c r="D2365" s="230">
        <v>2009.36</v>
      </c>
      <c r="E2365" s="230" t="s">
        <v>41</v>
      </c>
      <c r="F2365" s="230" t="s">
        <v>1916</v>
      </c>
      <c r="G2365" s="230" t="s">
        <v>1914</v>
      </c>
      <c r="H2365" s="230" t="s">
        <v>1912</v>
      </c>
      <c r="I2365" s="230" t="s">
        <v>76</v>
      </c>
      <c r="J2365" s="230" t="s">
        <v>77</v>
      </c>
      <c r="K2365" s="230" t="s">
        <v>26</v>
      </c>
      <c r="L2365" s="230" t="s">
        <v>1912</v>
      </c>
      <c r="M2365" s="230" t="s">
        <v>6184</v>
      </c>
      <c r="N2365" s="230" t="s">
        <v>26</v>
      </c>
      <c r="Q2365" s="230">
        <f>VLOOKUP(M2365,LocID!$B$2:$I$1995,8, FALSE)</f>
        <v>308</v>
      </c>
    </row>
    <row r="2366" spans="1:17" x14ac:dyDescent="0.25">
      <c r="A2366" s="230" t="s">
        <v>7548</v>
      </c>
      <c r="B2366" s="230">
        <v>848</v>
      </c>
      <c r="C2366" s="230" t="s">
        <v>5854</v>
      </c>
      <c r="D2366" s="230">
        <v>2009.375</v>
      </c>
      <c r="E2366" s="230" t="s">
        <v>41</v>
      </c>
      <c r="F2366" s="230" t="s">
        <v>2977</v>
      </c>
      <c r="G2366" s="230" t="s">
        <v>2974</v>
      </c>
      <c r="H2366" s="230" t="s">
        <v>2972</v>
      </c>
      <c r="I2366" s="230" t="s">
        <v>261</v>
      </c>
      <c r="J2366" s="230" t="s">
        <v>123</v>
      </c>
      <c r="K2366" s="230" t="s">
        <v>52</v>
      </c>
      <c r="L2366" s="230" t="s">
        <v>2972</v>
      </c>
      <c r="M2366" s="230" t="s">
        <v>6309</v>
      </c>
      <c r="N2366" s="230" t="s">
        <v>52</v>
      </c>
      <c r="Q2366" s="230">
        <f>VLOOKUP(M2366,LocID!$B$2:$I$1995,8, FALSE)</f>
        <v>443</v>
      </c>
    </row>
    <row r="2367" spans="1:17" x14ac:dyDescent="0.25">
      <c r="A2367" s="230" t="s">
        <v>7549</v>
      </c>
      <c r="B2367" s="230">
        <v>849</v>
      </c>
      <c r="C2367" s="230" t="s">
        <v>5854</v>
      </c>
      <c r="D2367" s="230">
        <v>2009.145</v>
      </c>
      <c r="E2367" s="230" t="s">
        <v>41</v>
      </c>
      <c r="F2367" s="230" t="s">
        <v>1342</v>
      </c>
      <c r="G2367" s="230" t="s">
        <v>1343</v>
      </c>
      <c r="H2367" s="230" t="s">
        <v>1344</v>
      </c>
      <c r="I2367" s="230" t="s">
        <v>192</v>
      </c>
      <c r="J2367" s="230" t="s">
        <v>55</v>
      </c>
      <c r="K2367" s="230" t="s">
        <v>26</v>
      </c>
      <c r="L2367" s="230" t="s">
        <v>1344</v>
      </c>
      <c r="M2367" s="230" t="s">
        <v>6082</v>
      </c>
      <c r="N2367" s="230" t="s">
        <v>26</v>
      </c>
      <c r="Q2367" s="230">
        <f>VLOOKUP(M2367,LocID!$B$2:$I$1995,8, FALSE)</f>
        <v>197</v>
      </c>
    </row>
    <row r="2368" spans="1:17" x14ac:dyDescent="0.25">
      <c r="A2368" s="230" t="s">
        <v>6798</v>
      </c>
      <c r="B2368" s="230">
        <v>85</v>
      </c>
      <c r="C2368" s="230" t="s">
        <v>5854</v>
      </c>
      <c r="D2368" s="230">
        <v>2015.0420999999999</v>
      </c>
      <c r="E2368" s="230" t="s">
        <v>138</v>
      </c>
      <c r="F2368" s="230" t="s">
        <v>3196</v>
      </c>
      <c r="G2368" s="230" t="s">
        <v>1018</v>
      </c>
      <c r="H2368" s="230" t="s">
        <v>3174</v>
      </c>
      <c r="I2368" s="230" t="s">
        <v>122</v>
      </c>
      <c r="J2368" s="230" t="s">
        <v>123</v>
      </c>
      <c r="K2368" s="230" t="s">
        <v>98</v>
      </c>
      <c r="L2368" s="230" t="s">
        <v>3174</v>
      </c>
      <c r="M2368" s="230" t="s">
        <v>4525</v>
      </c>
      <c r="N2368" s="230" t="s">
        <v>98</v>
      </c>
      <c r="Q2368" s="230">
        <f>VLOOKUP(M2368,LocID!$B$2:$I$1995,8, FALSE)</f>
        <v>477</v>
      </c>
    </row>
    <row r="2369" spans="1:17" x14ac:dyDescent="0.25">
      <c r="A2369" s="230" t="s">
        <v>7550</v>
      </c>
      <c r="B2369" s="230">
        <v>850</v>
      </c>
      <c r="C2369" s="230" t="s">
        <v>5854</v>
      </c>
      <c r="D2369" s="230">
        <v>2009.29</v>
      </c>
      <c r="E2369" s="230" t="s">
        <v>41</v>
      </c>
      <c r="F2369" s="230" t="s">
        <v>2462</v>
      </c>
      <c r="G2369" s="230" t="s">
        <v>2433</v>
      </c>
      <c r="H2369" s="230" t="s">
        <v>2414</v>
      </c>
      <c r="I2369" s="230" t="s">
        <v>76</v>
      </c>
      <c r="J2369" s="230" t="s">
        <v>77</v>
      </c>
      <c r="K2369" s="230" t="s">
        <v>26</v>
      </c>
      <c r="L2369" s="230" t="s">
        <v>2414</v>
      </c>
      <c r="M2369" s="230" t="s">
        <v>4518</v>
      </c>
      <c r="N2369" s="230" t="s">
        <v>26</v>
      </c>
      <c r="Q2369" s="230">
        <f>VLOOKUP(M2369,LocID!$B$2:$I$1995,8, FALSE)</f>
        <v>387</v>
      </c>
    </row>
    <row r="2370" spans="1:17" x14ac:dyDescent="0.25">
      <c r="A2370" s="230" t="s">
        <v>7551</v>
      </c>
      <c r="B2370" s="230">
        <v>851</v>
      </c>
      <c r="C2370" s="230" t="s">
        <v>5854</v>
      </c>
      <c r="D2370" s="230">
        <v>2009.3810000000001</v>
      </c>
      <c r="E2370" s="230" t="s">
        <v>41</v>
      </c>
      <c r="F2370" s="230" t="s">
        <v>2463</v>
      </c>
      <c r="G2370" s="230" t="s">
        <v>2433</v>
      </c>
      <c r="H2370" s="230" t="s">
        <v>2414</v>
      </c>
      <c r="I2370" s="230" t="s">
        <v>76</v>
      </c>
      <c r="J2370" s="230" t="s">
        <v>77</v>
      </c>
      <c r="K2370" s="230" t="s">
        <v>52</v>
      </c>
      <c r="L2370" s="230" t="s">
        <v>2414</v>
      </c>
      <c r="M2370" s="230" t="s">
        <v>4518</v>
      </c>
      <c r="N2370" s="230" t="s">
        <v>52</v>
      </c>
      <c r="Q2370" s="230">
        <f>VLOOKUP(M2370,LocID!$B$2:$I$1995,8, FALSE)</f>
        <v>387</v>
      </c>
    </row>
    <row r="2371" spans="1:17" x14ac:dyDescent="0.25">
      <c r="A2371" s="230" t="s">
        <v>7552</v>
      </c>
      <c r="B2371" s="230">
        <v>852</v>
      </c>
      <c r="C2371" s="230" t="s">
        <v>5854</v>
      </c>
      <c r="D2371" s="230">
        <v>2009.4090000000001</v>
      </c>
      <c r="E2371" s="230" t="s">
        <v>41</v>
      </c>
      <c r="F2371" s="230" t="s">
        <v>2464</v>
      </c>
      <c r="G2371" s="230" t="s">
        <v>2433</v>
      </c>
      <c r="H2371" s="230" t="s">
        <v>2414</v>
      </c>
      <c r="I2371" s="230" t="s">
        <v>76</v>
      </c>
      <c r="J2371" s="230" t="s">
        <v>77</v>
      </c>
      <c r="K2371" s="230" t="s">
        <v>23</v>
      </c>
      <c r="L2371" s="230" t="s">
        <v>2414</v>
      </c>
      <c r="M2371" s="230" t="s">
        <v>4518</v>
      </c>
      <c r="N2371" s="230" t="s">
        <v>23</v>
      </c>
      <c r="Q2371" s="230">
        <f>VLOOKUP(M2371,LocID!$B$2:$I$1995,8, FALSE)</f>
        <v>387</v>
      </c>
    </row>
    <row r="2372" spans="1:17" x14ac:dyDescent="0.25">
      <c r="A2372" s="230" t="s">
        <v>7553</v>
      </c>
      <c r="B2372" s="230">
        <v>853</v>
      </c>
      <c r="C2372" s="230" t="s">
        <v>5854</v>
      </c>
      <c r="D2372" s="230">
        <v>2009.1759999999999</v>
      </c>
      <c r="E2372" s="230" t="s">
        <v>41</v>
      </c>
      <c r="F2372" s="230" t="s">
        <v>2339</v>
      </c>
      <c r="G2372" s="230" t="s">
        <v>2340</v>
      </c>
      <c r="H2372" s="230" t="s">
        <v>2341</v>
      </c>
      <c r="I2372" s="230" t="s">
        <v>815</v>
      </c>
      <c r="J2372" s="230" t="s">
        <v>55</v>
      </c>
      <c r="K2372" s="230" t="s">
        <v>52</v>
      </c>
      <c r="L2372" s="230" t="s">
        <v>2341</v>
      </c>
      <c r="M2372" s="230" t="s">
        <v>4517</v>
      </c>
      <c r="N2372" s="230" t="s">
        <v>52</v>
      </c>
      <c r="Q2372" s="230">
        <f>VLOOKUP(M2372,LocID!$B$2:$I$1995,8, FALSE)</f>
        <v>371</v>
      </c>
    </row>
    <row r="2373" spans="1:17" x14ac:dyDescent="0.25">
      <c r="A2373" s="230" t="s">
        <v>7554</v>
      </c>
      <c r="B2373" s="230">
        <v>854</v>
      </c>
      <c r="C2373" s="230" t="s">
        <v>5854</v>
      </c>
      <c r="D2373" s="230">
        <v>2009.252</v>
      </c>
      <c r="E2373" s="230" t="s">
        <v>41</v>
      </c>
      <c r="F2373" s="230" t="s">
        <v>1106</v>
      </c>
      <c r="G2373" s="230" t="s">
        <v>1103</v>
      </c>
      <c r="H2373" s="230" t="s">
        <v>1099</v>
      </c>
      <c r="I2373" s="230" t="s">
        <v>244</v>
      </c>
      <c r="J2373" s="230" t="s">
        <v>245</v>
      </c>
      <c r="K2373" s="230" t="s">
        <v>23</v>
      </c>
      <c r="L2373" s="230" t="s">
        <v>1099</v>
      </c>
      <c r="M2373" s="230" t="s">
        <v>6039</v>
      </c>
      <c r="N2373" s="230" t="s">
        <v>23</v>
      </c>
      <c r="Q2373" s="230">
        <f>VLOOKUP(M2373,LocID!$B$2:$I$1995,8, FALSE)</f>
        <v>148</v>
      </c>
    </row>
    <row r="2374" spans="1:17" x14ac:dyDescent="0.25">
      <c r="A2374" s="230" t="s">
        <v>7555</v>
      </c>
      <c r="B2374" s="230">
        <v>855</v>
      </c>
      <c r="C2374" s="230" t="s">
        <v>5854</v>
      </c>
      <c r="D2374" s="230">
        <v>2009.403</v>
      </c>
      <c r="E2374" s="230" t="s">
        <v>41</v>
      </c>
      <c r="F2374" s="230" t="s">
        <v>1620</v>
      </c>
      <c r="G2374" s="230" t="s">
        <v>1621</v>
      </c>
      <c r="H2374" s="230" t="s">
        <v>1618</v>
      </c>
      <c r="I2374" s="230" t="s">
        <v>673</v>
      </c>
      <c r="J2374" s="230" t="s">
        <v>61</v>
      </c>
      <c r="K2374" s="230" t="s">
        <v>26</v>
      </c>
      <c r="L2374" s="230" t="s">
        <v>1618</v>
      </c>
      <c r="M2374" s="230" t="s">
        <v>6135</v>
      </c>
      <c r="N2374" s="230" t="s">
        <v>26</v>
      </c>
      <c r="Q2374" s="230">
        <f>VLOOKUP(M2374,LocID!$B$2:$I$1995,8, FALSE)</f>
        <v>257</v>
      </c>
    </row>
    <row r="2375" spans="1:17" x14ac:dyDescent="0.25">
      <c r="A2375" s="230" t="s">
        <v>7556</v>
      </c>
      <c r="B2375" s="230">
        <v>856</v>
      </c>
      <c r="C2375" s="230" t="s">
        <v>5854</v>
      </c>
      <c r="D2375" s="230">
        <v>2009.325</v>
      </c>
      <c r="E2375" s="230" t="s">
        <v>41</v>
      </c>
      <c r="F2375" s="230" t="s">
        <v>2747</v>
      </c>
      <c r="G2375" s="230" t="s">
        <v>2748</v>
      </c>
      <c r="H2375" s="230" t="s">
        <v>2749</v>
      </c>
      <c r="I2375" s="230" t="s">
        <v>1276</v>
      </c>
      <c r="J2375" s="230" t="s">
        <v>128</v>
      </c>
      <c r="K2375" s="230" t="s">
        <v>52</v>
      </c>
      <c r="L2375" s="230" t="s">
        <v>2749</v>
      </c>
      <c r="M2375" s="230" t="s">
        <v>6279</v>
      </c>
      <c r="N2375" s="230" t="s">
        <v>52</v>
      </c>
      <c r="Q2375" s="230">
        <f>VLOOKUP(M2375,LocID!$B$2:$I$1995,8, FALSE)</f>
        <v>411</v>
      </c>
    </row>
    <row r="2376" spans="1:17" x14ac:dyDescent="0.25">
      <c r="A2376" s="230" t="s">
        <v>7557</v>
      </c>
      <c r="B2376" s="230">
        <v>857</v>
      </c>
      <c r="C2376" s="230" t="s">
        <v>5854</v>
      </c>
      <c r="D2376" s="230">
        <v>2009.172</v>
      </c>
      <c r="E2376" s="230" t="s">
        <v>41</v>
      </c>
      <c r="F2376" s="230" t="s">
        <v>42</v>
      </c>
      <c r="G2376" s="230" t="s">
        <v>31</v>
      </c>
      <c r="H2376" s="230" t="s">
        <v>19</v>
      </c>
      <c r="I2376" s="230" t="s">
        <v>20</v>
      </c>
      <c r="J2376" s="230" t="s">
        <v>22</v>
      </c>
      <c r="K2376" s="230" t="s">
        <v>23</v>
      </c>
      <c r="L2376" s="230" t="s">
        <v>19</v>
      </c>
      <c r="M2376" s="230" t="s">
        <v>5900</v>
      </c>
      <c r="N2376" s="230" t="s">
        <v>23</v>
      </c>
      <c r="Q2376" s="230">
        <f>VLOOKUP(M2376,LocID!$B$2:$I$1995,8, FALSE)</f>
        <v>1</v>
      </c>
    </row>
    <row r="2377" spans="1:17" x14ac:dyDescent="0.25">
      <c r="A2377" s="230" t="s">
        <v>7558</v>
      </c>
      <c r="B2377" s="230">
        <v>858</v>
      </c>
      <c r="C2377" s="230" t="s">
        <v>5854</v>
      </c>
      <c r="D2377" s="230">
        <v>2009.422</v>
      </c>
      <c r="E2377" s="230" t="s">
        <v>41</v>
      </c>
      <c r="F2377" s="230" t="s">
        <v>482</v>
      </c>
      <c r="G2377" s="230" t="s">
        <v>483</v>
      </c>
      <c r="H2377" s="230" t="s">
        <v>484</v>
      </c>
      <c r="I2377" s="230" t="s">
        <v>399</v>
      </c>
      <c r="J2377" s="230" t="s">
        <v>51</v>
      </c>
      <c r="K2377" s="230" t="s">
        <v>52</v>
      </c>
      <c r="L2377" s="230" t="s">
        <v>484</v>
      </c>
      <c r="M2377" s="230" t="s">
        <v>5950</v>
      </c>
      <c r="N2377" s="230" t="s">
        <v>52</v>
      </c>
      <c r="Q2377" s="230">
        <f>VLOOKUP(M2377,LocID!$B$2:$I$1995,8, FALSE)</f>
        <v>55</v>
      </c>
    </row>
    <row r="2378" spans="1:17" x14ac:dyDescent="0.25">
      <c r="A2378" s="230" t="s">
        <v>7559</v>
      </c>
      <c r="B2378" s="230">
        <v>859</v>
      </c>
      <c r="C2378" s="230" t="s">
        <v>5854</v>
      </c>
      <c r="D2378" s="230">
        <v>2009.3510000000001</v>
      </c>
      <c r="E2378" s="230" t="s">
        <v>41</v>
      </c>
      <c r="F2378" s="230" t="s">
        <v>3731</v>
      </c>
      <c r="G2378" s="230" t="s">
        <v>3683</v>
      </c>
      <c r="H2378" s="230" t="s">
        <v>3732</v>
      </c>
      <c r="I2378" s="230" t="s">
        <v>127</v>
      </c>
      <c r="J2378" s="230" t="s">
        <v>128</v>
      </c>
      <c r="K2378" s="230" t="s">
        <v>52</v>
      </c>
      <c r="L2378" s="230" t="s">
        <v>3684</v>
      </c>
      <c r="M2378" s="230" t="s">
        <v>6358</v>
      </c>
      <c r="N2378" s="230" t="s">
        <v>52</v>
      </c>
      <c r="Q2378" s="230">
        <f>VLOOKUP(M2378,LocID!$B$2:$I$1995,8, FALSE)</f>
        <v>503</v>
      </c>
    </row>
    <row r="2379" spans="1:17" x14ac:dyDescent="0.25">
      <c r="A2379" s="230" t="s">
        <v>6799</v>
      </c>
      <c r="B2379" s="230">
        <v>86</v>
      </c>
      <c r="C2379" s="230" t="s">
        <v>5854</v>
      </c>
      <c r="D2379" s="230">
        <v>2015.0447999999999</v>
      </c>
      <c r="E2379" s="230" t="s">
        <v>138</v>
      </c>
      <c r="F2379" s="230" t="s">
        <v>1332</v>
      </c>
      <c r="G2379" s="230" t="s">
        <v>1333</v>
      </c>
      <c r="H2379" s="230" t="s">
        <v>1334</v>
      </c>
      <c r="I2379" s="230" t="s">
        <v>165</v>
      </c>
      <c r="J2379" s="230" t="s">
        <v>161</v>
      </c>
      <c r="K2379" s="230" t="s">
        <v>52</v>
      </c>
      <c r="L2379" s="230" t="s">
        <v>1334</v>
      </c>
      <c r="M2379" s="230" t="s">
        <v>6080</v>
      </c>
      <c r="N2379" s="230" t="s">
        <v>52</v>
      </c>
      <c r="Q2379" s="230">
        <f>VLOOKUP(M2379,LocID!$B$2:$I$1995,8, FALSE)</f>
        <v>194</v>
      </c>
    </row>
    <row r="2380" spans="1:17" x14ac:dyDescent="0.25">
      <c r="A2380" s="230" t="s">
        <v>7560</v>
      </c>
      <c r="B2380" s="230">
        <v>860</v>
      </c>
      <c r="C2380" s="230" t="s">
        <v>5854</v>
      </c>
      <c r="D2380" s="230">
        <v>2009.2809999999999</v>
      </c>
      <c r="E2380" s="230" t="s">
        <v>41</v>
      </c>
      <c r="F2380" s="230" t="s">
        <v>3172</v>
      </c>
      <c r="G2380" s="230" t="s">
        <v>3173</v>
      </c>
      <c r="H2380" s="230" t="s">
        <v>3174</v>
      </c>
      <c r="I2380" s="230" t="s">
        <v>49</v>
      </c>
      <c r="J2380" s="230" t="s">
        <v>55</v>
      </c>
      <c r="K2380" s="230" t="s">
        <v>26</v>
      </c>
      <c r="L2380" s="230" t="s">
        <v>3174</v>
      </c>
      <c r="M2380" s="230" t="s">
        <v>6335</v>
      </c>
      <c r="N2380" s="230" t="s">
        <v>26</v>
      </c>
      <c r="Q2380" s="230">
        <f>VLOOKUP(M2380,LocID!$B$2:$I$1995,8, FALSE)</f>
        <v>476</v>
      </c>
    </row>
    <row r="2381" spans="1:17" x14ac:dyDescent="0.25">
      <c r="A2381" s="230" t="s">
        <v>7561</v>
      </c>
      <c r="B2381" s="230">
        <v>861</v>
      </c>
      <c r="C2381" s="230" t="s">
        <v>5854</v>
      </c>
      <c r="D2381" s="230">
        <v>2009.396</v>
      </c>
      <c r="E2381" s="230" t="s">
        <v>41</v>
      </c>
      <c r="F2381" s="230" t="s">
        <v>3197</v>
      </c>
      <c r="G2381" s="230" t="s">
        <v>3198</v>
      </c>
      <c r="H2381" s="230" t="s">
        <v>3199</v>
      </c>
      <c r="I2381" s="230" t="s">
        <v>76</v>
      </c>
      <c r="J2381" s="230" t="s">
        <v>77</v>
      </c>
      <c r="K2381" s="230" t="s">
        <v>26</v>
      </c>
      <c r="L2381" s="230" t="s">
        <v>3199</v>
      </c>
      <c r="M2381" s="230" t="s">
        <v>6336</v>
      </c>
      <c r="N2381" s="230" t="s">
        <v>26</v>
      </c>
      <c r="Q2381" s="230">
        <f>VLOOKUP(M2381,LocID!$B$2:$I$1995,8, FALSE)</f>
        <v>478</v>
      </c>
    </row>
    <row r="2382" spans="1:17" x14ac:dyDescent="0.25">
      <c r="A2382" s="230" t="s">
        <v>7562</v>
      </c>
      <c r="B2382" s="230">
        <v>862</v>
      </c>
      <c r="C2382" s="230" t="s">
        <v>5854</v>
      </c>
      <c r="D2382" s="230">
        <v>2009.433</v>
      </c>
      <c r="E2382" s="230" t="s">
        <v>41</v>
      </c>
      <c r="F2382" s="230" t="s">
        <v>3266</v>
      </c>
      <c r="G2382" s="230" t="s">
        <v>3264</v>
      </c>
      <c r="H2382" s="230" t="s">
        <v>3265</v>
      </c>
      <c r="I2382" s="230" t="s">
        <v>76</v>
      </c>
      <c r="J2382" s="230" t="s">
        <v>77</v>
      </c>
      <c r="K2382" s="230" t="s">
        <v>26</v>
      </c>
      <c r="L2382" s="230" t="s">
        <v>3265</v>
      </c>
      <c r="M2382" s="230" t="s">
        <v>6343</v>
      </c>
      <c r="N2382" s="230" t="s">
        <v>26</v>
      </c>
      <c r="Q2382" s="230">
        <f>VLOOKUP(M2382,LocID!$B$2:$I$1995,8, FALSE)</f>
        <v>486</v>
      </c>
    </row>
    <row r="2383" spans="1:17" x14ac:dyDescent="0.25">
      <c r="A2383" s="230" t="s">
        <v>7563</v>
      </c>
      <c r="B2383" s="230">
        <v>863</v>
      </c>
      <c r="C2383" s="230" t="s">
        <v>5854</v>
      </c>
      <c r="D2383" s="230">
        <v>2008.3130000000001</v>
      </c>
      <c r="E2383" s="230" t="s">
        <v>41</v>
      </c>
      <c r="F2383" s="230" t="s">
        <v>3363</v>
      </c>
      <c r="G2383" s="230" t="s">
        <v>3364</v>
      </c>
      <c r="H2383" s="230" t="s">
        <v>3294</v>
      </c>
      <c r="I2383" s="230" t="s">
        <v>76</v>
      </c>
      <c r="J2383" s="230" t="s">
        <v>77</v>
      </c>
      <c r="K2383" s="230" t="s">
        <v>98</v>
      </c>
      <c r="L2383" s="230" t="s">
        <v>3294</v>
      </c>
      <c r="M2383" s="230" t="s">
        <v>4526</v>
      </c>
      <c r="N2383" s="230" t="s">
        <v>98</v>
      </c>
      <c r="Q2383" s="230">
        <f>VLOOKUP(M2383,LocID!$B$2:$I$1995,8, FALSE)</f>
        <v>489</v>
      </c>
    </row>
    <row r="2384" spans="1:17" x14ac:dyDescent="0.25">
      <c r="A2384" s="230" t="s">
        <v>7564</v>
      </c>
      <c r="B2384" s="230">
        <v>864</v>
      </c>
      <c r="C2384" s="230" t="s">
        <v>5854</v>
      </c>
      <c r="D2384" s="230">
        <v>2009.3330000000001</v>
      </c>
      <c r="E2384" s="230" t="s">
        <v>41</v>
      </c>
      <c r="F2384" s="230" t="s">
        <v>2405</v>
      </c>
      <c r="G2384" s="230" t="s">
        <v>2403</v>
      </c>
      <c r="H2384" s="230" t="s">
        <v>2404</v>
      </c>
      <c r="I2384" s="230" t="s">
        <v>49</v>
      </c>
      <c r="J2384" s="230" t="s">
        <v>51</v>
      </c>
      <c r="K2384" s="230" t="s">
        <v>23</v>
      </c>
      <c r="L2384" s="230" t="s">
        <v>2404</v>
      </c>
      <c r="M2384" s="230" t="s">
        <v>6255</v>
      </c>
      <c r="N2384" s="230" t="s">
        <v>23</v>
      </c>
      <c r="Q2384" s="230">
        <f>VLOOKUP(M2384,LocID!$B$2:$I$1995,8, FALSE)</f>
        <v>385</v>
      </c>
    </row>
    <row r="2385" spans="1:17" x14ac:dyDescent="0.25">
      <c r="A2385" s="230" t="s">
        <v>7565</v>
      </c>
      <c r="B2385" s="230">
        <v>865</v>
      </c>
      <c r="C2385" s="230" t="s">
        <v>5854</v>
      </c>
      <c r="D2385" s="230">
        <v>2009.32</v>
      </c>
      <c r="E2385" s="230" t="s">
        <v>41</v>
      </c>
      <c r="F2385" s="230" t="s">
        <v>749</v>
      </c>
      <c r="G2385" s="230" t="s">
        <v>737</v>
      </c>
      <c r="H2385" s="230" t="s">
        <v>738</v>
      </c>
      <c r="I2385" s="230" t="s">
        <v>739</v>
      </c>
      <c r="J2385" s="230" t="s">
        <v>740</v>
      </c>
      <c r="K2385" s="230" t="s">
        <v>98</v>
      </c>
      <c r="L2385" s="230" t="s">
        <v>738</v>
      </c>
      <c r="M2385" s="377" t="s">
        <v>11294</v>
      </c>
      <c r="N2385" s="230" t="s">
        <v>98</v>
      </c>
      <c r="Q2385" s="230">
        <f>VLOOKUP(M2385,LocID!$B$2:$I$1995,8, FALSE)</f>
        <v>758</v>
      </c>
    </row>
    <row r="2386" spans="1:17" x14ac:dyDescent="0.25">
      <c r="A2386" s="230" t="s">
        <v>7566</v>
      </c>
      <c r="B2386" s="230">
        <v>866</v>
      </c>
      <c r="C2386" s="230" t="s">
        <v>5854</v>
      </c>
      <c r="D2386" s="230">
        <v>2009.2180000000001</v>
      </c>
      <c r="E2386" s="230" t="s">
        <v>41</v>
      </c>
      <c r="F2386" s="230" t="s">
        <v>4206</v>
      </c>
      <c r="G2386" s="230" t="s">
        <v>4207</v>
      </c>
      <c r="H2386" s="230" t="s">
        <v>4205</v>
      </c>
      <c r="I2386" s="230" t="s">
        <v>815</v>
      </c>
      <c r="J2386" s="230" t="s">
        <v>55</v>
      </c>
      <c r="K2386" s="230" t="s">
        <v>26</v>
      </c>
      <c r="L2386" s="230" t="s">
        <v>4205</v>
      </c>
      <c r="M2386" s="230" t="s">
        <v>6423</v>
      </c>
      <c r="N2386" s="230" t="s">
        <v>26</v>
      </c>
      <c r="Q2386" s="230">
        <f>VLOOKUP(M2386,LocID!$B$2:$I$1995,8, FALSE)</f>
        <v>577</v>
      </c>
    </row>
    <row r="2387" spans="1:17" x14ac:dyDescent="0.25">
      <c r="A2387" s="230" t="s">
        <v>7567</v>
      </c>
      <c r="B2387" s="230">
        <v>867</v>
      </c>
      <c r="C2387" s="230" t="s">
        <v>5854</v>
      </c>
      <c r="D2387" s="230">
        <v>2009.181</v>
      </c>
      <c r="E2387" s="230" t="s">
        <v>41</v>
      </c>
      <c r="F2387" s="230" t="s">
        <v>2013</v>
      </c>
      <c r="G2387" s="230" t="s">
        <v>2011</v>
      </c>
      <c r="H2387" s="230" t="s">
        <v>2012</v>
      </c>
      <c r="I2387" s="230" t="s">
        <v>526</v>
      </c>
      <c r="J2387" s="230" t="s">
        <v>123</v>
      </c>
      <c r="K2387" s="230" t="s">
        <v>52</v>
      </c>
      <c r="L2387" s="230" t="s">
        <v>2012</v>
      </c>
      <c r="M2387" s="230" t="s">
        <v>6202</v>
      </c>
      <c r="N2387" s="230" t="s">
        <v>52</v>
      </c>
      <c r="Q2387" s="230">
        <f>VLOOKUP(M2387,LocID!$B$2:$I$1995,8, FALSE)</f>
        <v>326</v>
      </c>
    </row>
    <row r="2388" spans="1:17" x14ac:dyDescent="0.25">
      <c r="A2388" s="230" t="s">
        <v>7568</v>
      </c>
      <c r="B2388" s="230">
        <v>868</v>
      </c>
      <c r="C2388" s="230" t="s">
        <v>5854</v>
      </c>
      <c r="D2388" s="230">
        <v>2009.12</v>
      </c>
      <c r="E2388" s="230" t="s">
        <v>41</v>
      </c>
      <c r="F2388" s="230" t="s">
        <v>3537</v>
      </c>
      <c r="G2388" s="230" t="s">
        <v>3536</v>
      </c>
      <c r="H2388" s="230" t="s">
        <v>3531</v>
      </c>
      <c r="I2388" s="230" t="s">
        <v>76</v>
      </c>
      <c r="J2388" s="230" t="s">
        <v>77</v>
      </c>
      <c r="K2388" s="230" t="s">
        <v>52</v>
      </c>
      <c r="L2388" s="230" t="s">
        <v>3531</v>
      </c>
      <c r="M2388" s="230" t="s">
        <v>6348</v>
      </c>
      <c r="N2388" s="230" t="s">
        <v>52</v>
      </c>
      <c r="Q2388" s="230">
        <f>VLOOKUP(M2388,LocID!$B$2:$I$1995,8, FALSE)</f>
        <v>491</v>
      </c>
    </row>
    <row r="2389" spans="1:17" x14ac:dyDescent="0.25">
      <c r="A2389" s="230" t="s">
        <v>7569</v>
      </c>
      <c r="B2389" s="230">
        <v>869</v>
      </c>
      <c r="C2389" s="230" t="s">
        <v>5854</v>
      </c>
      <c r="D2389" s="230">
        <v>2009.326</v>
      </c>
      <c r="E2389" s="230" t="s">
        <v>41</v>
      </c>
      <c r="F2389" s="230" t="s">
        <v>2654</v>
      </c>
      <c r="G2389" s="230" t="s">
        <v>2655</v>
      </c>
      <c r="H2389" s="230" t="s">
        <v>2644</v>
      </c>
      <c r="I2389" s="230" t="s">
        <v>261</v>
      </c>
      <c r="J2389" s="230" t="s">
        <v>123</v>
      </c>
      <c r="K2389" s="230" t="s">
        <v>23</v>
      </c>
      <c r="L2389" s="230" t="s">
        <v>2644</v>
      </c>
      <c r="M2389" s="230" t="s">
        <v>6262</v>
      </c>
      <c r="N2389" s="230" t="s">
        <v>23</v>
      </c>
      <c r="Q2389" s="230">
        <f>VLOOKUP(M2389,LocID!$B$2:$I$1995,8, FALSE)</f>
        <v>393</v>
      </c>
    </row>
    <row r="2390" spans="1:17" x14ac:dyDescent="0.25">
      <c r="A2390" s="230" t="s">
        <v>6800</v>
      </c>
      <c r="B2390" s="230">
        <v>87</v>
      </c>
      <c r="C2390" s="230" t="s">
        <v>5854</v>
      </c>
      <c r="D2390" s="230">
        <v>2015.0358000000001</v>
      </c>
      <c r="E2390" s="230" t="s">
        <v>138</v>
      </c>
      <c r="F2390" s="230" t="s">
        <v>193</v>
      </c>
      <c r="G2390" s="230" t="s">
        <v>194</v>
      </c>
      <c r="H2390" s="230" t="s">
        <v>191</v>
      </c>
      <c r="I2390" s="230" t="s">
        <v>192</v>
      </c>
      <c r="J2390" s="230" t="s">
        <v>51</v>
      </c>
      <c r="K2390" s="230" t="s">
        <v>23</v>
      </c>
      <c r="L2390" s="230" t="s">
        <v>191</v>
      </c>
      <c r="M2390" s="230" t="s">
        <v>5917</v>
      </c>
      <c r="N2390" s="230" t="s">
        <v>23</v>
      </c>
      <c r="Q2390" s="230">
        <f>VLOOKUP(M2390,LocID!$B$2:$I$1995,8, FALSE)</f>
        <v>20</v>
      </c>
    </row>
    <row r="2391" spans="1:17" x14ac:dyDescent="0.25">
      <c r="A2391" s="230" t="s">
        <v>7570</v>
      </c>
      <c r="B2391" s="230">
        <v>870</v>
      </c>
      <c r="C2391" s="230" t="s">
        <v>5854</v>
      </c>
      <c r="D2391" s="230">
        <v>2009.605</v>
      </c>
      <c r="E2391" s="230" t="s">
        <v>56</v>
      </c>
      <c r="F2391" s="230" t="s">
        <v>2465</v>
      </c>
      <c r="G2391" s="230" t="s">
        <v>2419</v>
      </c>
      <c r="H2391" s="230" t="s">
        <v>2414</v>
      </c>
      <c r="I2391" s="230" t="s">
        <v>76</v>
      </c>
      <c r="J2391" s="230" t="s">
        <v>77</v>
      </c>
      <c r="K2391" s="230" t="s">
        <v>26</v>
      </c>
      <c r="L2391" s="230" t="s">
        <v>2414</v>
      </c>
      <c r="M2391" s="230" t="s">
        <v>4518</v>
      </c>
      <c r="N2391" s="230" t="s">
        <v>26</v>
      </c>
      <c r="Q2391" s="230">
        <f>VLOOKUP(M2391,LocID!$B$2:$I$1995,8, FALSE)</f>
        <v>387</v>
      </c>
    </row>
    <row r="2392" spans="1:17" x14ac:dyDescent="0.25">
      <c r="A2392" s="230" t="s">
        <v>7571</v>
      </c>
      <c r="B2392" s="230">
        <v>871</v>
      </c>
      <c r="C2392" s="230" t="s">
        <v>5854</v>
      </c>
      <c r="D2392" s="230">
        <v>2009.4590000000001</v>
      </c>
      <c r="E2392" s="230" t="s">
        <v>56</v>
      </c>
      <c r="F2392" s="230" t="s">
        <v>1107</v>
      </c>
      <c r="G2392" s="230" t="s">
        <v>1108</v>
      </c>
      <c r="H2392" s="230" t="s">
        <v>1099</v>
      </c>
      <c r="I2392" s="230" t="s">
        <v>244</v>
      </c>
      <c r="J2392" s="230" t="s">
        <v>245</v>
      </c>
      <c r="K2392" s="230" t="s">
        <v>52</v>
      </c>
      <c r="L2392" s="230" t="s">
        <v>1099</v>
      </c>
      <c r="M2392" s="230" t="s">
        <v>6039</v>
      </c>
      <c r="N2392" s="230" t="s">
        <v>52</v>
      </c>
      <c r="Q2392" s="230">
        <f>VLOOKUP(M2392,LocID!$B$2:$I$1995,8, FALSE)</f>
        <v>148</v>
      </c>
    </row>
    <row r="2393" spans="1:17" x14ac:dyDescent="0.25">
      <c r="A2393" s="230" t="s">
        <v>7572</v>
      </c>
      <c r="B2393" s="230">
        <v>872</v>
      </c>
      <c r="C2393" s="230" t="s">
        <v>5854</v>
      </c>
      <c r="D2393" s="230">
        <v>2009.3679999999999</v>
      </c>
      <c r="E2393" s="230" t="s">
        <v>56</v>
      </c>
      <c r="F2393" s="230" t="s">
        <v>146</v>
      </c>
      <c r="G2393" s="230" t="s">
        <v>142</v>
      </c>
      <c r="H2393" s="230" t="s">
        <v>143</v>
      </c>
      <c r="I2393" s="230" t="s">
        <v>144</v>
      </c>
      <c r="J2393" s="230" t="s">
        <v>51</v>
      </c>
      <c r="K2393" s="230" t="s">
        <v>23</v>
      </c>
      <c r="L2393" s="230" t="s">
        <v>143</v>
      </c>
      <c r="M2393" s="230" t="s">
        <v>5908</v>
      </c>
      <c r="N2393" s="230" t="s">
        <v>23</v>
      </c>
      <c r="Q2393" s="230">
        <f>VLOOKUP(M2393,LocID!$B$2:$I$1995,8, FALSE)</f>
        <v>11</v>
      </c>
    </row>
    <row r="2394" spans="1:17" x14ac:dyDescent="0.25">
      <c r="A2394" s="230" t="s">
        <v>7573</v>
      </c>
      <c r="B2394" s="230">
        <v>873</v>
      </c>
      <c r="C2394" s="230" t="s">
        <v>5854</v>
      </c>
      <c r="D2394" s="230">
        <v>2009.336</v>
      </c>
      <c r="E2394" s="230" t="s">
        <v>56</v>
      </c>
      <c r="F2394" s="230" t="s">
        <v>2466</v>
      </c>
      <c r="G2394" s="230" t="s">
        <v>2467</v>
      </c>
      <c r="H2394" s="230" t="s">
        <v>2414</v>
      </c>
      <c r="I2394" s="230" t="s">
        <v>76</v>
      </c>
      <c r="J2394" s="230" t="s">
        <v>77</v>
      </c>
      <c r="K2394" s="230" t="s">
        <v>26</v>
      </c>
      <c r="L2394" s="230" t="s">
        <v>2414</v>
      </c>
      <c r="M2394" s="230" t="s">
        <v>4518</v>
      </c>
      <c r="N2394" s="230" t="s">
        <v>26</v>
      </c>
      <c r="Q2394" s="230">
        <f>VLOOKUP(M2394,LocID!$B$2:$I$1995,8, FALSE)</f>
        <v>387</v>
      </c>
    </row>
    <row r="2395" spans="1:17" x14ac:dyDescent="0.25">
      <c r="A2395" s="230" t="s">
        <v>7574</v>
      </c>
      <c r="B2395" s="230">
        <v>874</v>
      </c>
      <c r="C2395" s="230" t="s">
        <v>5854</v>
      </c>
      <c r="D2395" s="230">
        <v>2009.162</v>
      </c>
      <c r="E2395" s="230" t="s">
        <v>56</v>
      </c>
      <c r="F2395" s="230" t="s">
        <v>2468</v>
      </c>
      <c r="G2395" s="230" t="s">
        <v>2435</v>
      </c>
      <c r="H2395" s="230" t="s">
        <v>2414</v>
      </c>
      <c r="I2395" s="230" t="s">
        <v>76</v>
      </c>
      <c r="J2395" s="230" t="s">
        <v>77</v>
      </c>
      <c r="K2395" s="230" t="s">
        <v>23</v>
      </c>
      <c r="L2395" s="230" t="s">
        <v>2414</v>
      </c>
      <c r="M2395" s="230" t="s">
        <v>4518</v>
      </c>
      <c r="N2395" s="230" t="s">
        <v>23</v>
      </c>
      <c r="Q2395" s="230">
        <f>VLOOKUP(M2395,LocID!$B$2:$I$1995,8, FALSE)</f>
        <v>387</v>
      </c>
    </row>
    <row r="2396" spans="1:17" x14ac:dyDescent="0.25">
      <c r="A2396" s="230" t="s">
        <v>7575</v>
      </c>
      <c r="B2396" s="230">
        <v>875</v>
      </c>
      <c r="C2396" s="230" t="s">
        <v>5854</v>
      </c>
      <c r="D2396" s="230">
        <v>2009.598</v>
      </c>
      <c r="E2396" s="230" t="s">
        <v>56</v>
      </c>
      <c r="F2396" s="230" t="s">
        <v>2469</v>
      </c>
      <c r="G2396" s="230" t="s">
        <v>2423</v>
      </c>
      <c r="H2396" s="230" t="s">
        <v>2414</v>
      </c>
      <c r="I2396" s="230" t="s">
        <v>76</v>
      </c>
      <c r="J2396" s="230" t="s">
        <v>77</v>
      </c>
      <c r="K2396" s="230" t="s">
        <v>23</v>
      </c>
      <c r="L2396" s="230" t="s">
        <v>2414</v>
      </c>
      <c r="M2396" s="230" t="s">
        <v>4518</v>
      </c>
      <c r="N2396" s="230" t="s">
        <v>23</v>
      </c>
      <c r="Q2396" s="230">
        <f>VLOOKUP(M2396,LocID!$B$2:$I$1995,8, FALSE)</f>
        <v>387</v>
      </c>
    </row>
    <row r="2397" spans="1:17" x14ac:dyDescent="0.25">
      <c r="A2397" s="230" t="s">
        <v>7576</v>
      </c>
      <c r="B2397" s="230">
        <v>876</v>
      </c>
      <c r="C2397" s="230" t="s">
        <v>5854</v>
      </c>
      <c r="D2397" s="230">
        <v>2009.482</v>
      </c>
      <c r="E2397" s="230" t="s">
        <v>56</v>
      </c>
      <c r="F2397" s="230" t="s">
        <v>2470</v>
      </c>
      <c r="G2397" s="230" t="s">
        <v>2423</v>
      </c>
      <c r="H2397" s="230" t="s">
        <v>2414</v>
      </c>
      <c r="I2397" s="230" t="s">
        <v>76</v>
      </c>
      <c r="J2397" s="230" t="s">
        <v>77</v>
      </c>
      <c r="K2397" s="230" t="s">
        <v>26</v>
      </c>
      <c r="L2397" s="230" t="s">
        <v>2414</v>
      </c>
      <c r="M2397" s="230" t="s">
        <v>4518</v>
      </c>
      <c r="N2397" s="230" t="s">
        <v>26</v>
      </c>
      <c r="Q2397" s="230">
        <f>VLOOKUP(M2397,LocID!$B$2:$I$1995,8, FALSE)</f>
        <v>387</v>
      </c>
    </row>
    <row r="2398" spans="1:17" x14ac:dyDescent="0.25">
      <c r="A2398" s="230" t="s">
        <v>7577</v>
      </c>
      <c r="B2398" s="230">
        <v>877</v>
      </c>
      <c r="C2398" s="230" t="s">
        <v>5854</v>
      </c>
      <c r="D2398" s="230">
        <v>2009.6310000000001</v>
      </c>
      <c r="E2398" s="230" t="s">
        <v>56</v>
      </c>
      <c r="F2398" s="230" t="s">
        <v>680</v>
      </c>
      <c r="G2398" s="230" t="s">
        <v>681</v>
      </c>
      <c r="H2398" s="230" t="s">
        <v>682</v>
      </c>
      <c r="I2398" s="230" t="s">
        <v>76</v>
      </c>
      <c r="J2398" s="230" t="s">
        <v>77</v>
      </c>
      <c r="K2398" s="230" t="s">
        <v>23</v>
      </c>
      <c r="L2398" s="230" t="s">
        <v>682</v>
      </c>
      <c r="M2398" s="230" t="s">
        <v>5968</v>
      </c>
      <c r="N2398" s="230" t="s">
        <v>23</v>
      </c>
      <c r="Q2398" s="230">
        <f>VLOOKUP(M2398,LocID!$B$2:$I$1995,8, FALSE)</f>
        <v>74</v>
      </c>
    </row>
    <row r="2399" spans="1:17" x14ac:dyDescent="0.25">
      <c r="A2399" s="230" t="s">
        <v>7578</v>
      </c>
      <c r="B2399" s="230">
        <v>878</v>
      </c>
      <c r="C2399" s="230" t="s">
        <v>5854</v>
      </c>
      <c r="D2399" s="230">
        <v>2009.4829999999999</v>
      </c>
      <c r="E2399" s="230" t="s">
        <v>56</v>
      </c>
      <c r="F2399" s="230" t="s">
        <v>2853</v>
      </c>
      <c r="G2399" s="230" t="s">
        <v>2854</v>
      </c>
      <c r="H2399" s="230" t="s">
        <v>2823</v>
      </c>
      <c r="I2399" s="230" t="s">
        <v>122</v>
      </c>
      <c r="J2399" s="230" t="s">
        <v>123</v>
      </c>
      <c r="K2399" s="230" t="s">
        <v>23</v>
      </c>
      <c r="L2399" s="230" t="s">
        <v>2823</v>
      </c>
      <c r="M2399" s="230" t="s">
        <v>6295</v>
      </c>
      <c r="N2399" s="230" t="s">
        <v>23</v>
      </c>
      <c r="Q2399" s="230">
        <f>VLOOKUP(M2399,LocID!$B$2:$I$1995,8, FALSE)</f>
        <v>427</v>
      </c>
    </row>
    <row r="2400" spans="1:17" x14ac:dyDescent="0.25">
      <c r="A2400" s="230" t="s">
        <v>7579</v>
      </c>
      <c r="B2400" s="230">
        <v>879</v>
      </c>
      <c r="C2400" s="230" t="s">
        <v>5854</v>
      </c>
      <c r="D2400" s="230">
        <v>2009.489</v>
      </c>
      <c r="E2400" s="230" t="s">
        <v>56</v>
      </c>
      <c r="F2400" s="230" t="s">
        <v>417</v>
      </c>
      <c r="G2400" s="230" t="s">
        <v>418</v>
      </c>
      <c r="H2400" s="230" t="s">
        <v>419</v>
      </c>
      <c r="I2400" s="230" t="s">
        <v>261</v>
      </c>
      <c r="J2400" s="230" t="s">
        <v>123</v>
      </c>
      <c r="K2400" s="230" t="s">
        <v>52</v>
      </c>
      <c r="L2400" s="230" t="s">
        <v>419</v>
      </c>
      <c r="M2400" s="230" t="s">
        <v>5942</v>
      </c>
      <c r="N2400" s="230" t="s">
        <v>52</v>
      </c>
      <c r="Q2400" s="230">
        <f>VLOOKUP(M2400,LocID!$B$2:$I$1995,8, FALSE)</f>
        <v>47</v>
      </c>
    </row>
    <row r="2401" spans="1:17" x14ac:dyDescent="0.25">
      <c r="A2401" s="230" t="s">
        <v>6801</v>
      </c>
      <c r="B2401" s="230">
        <v>88</v>
      </c>
      <c r="C2401" s="230" t="s">
        <v>5854</v>
      </c>
      <c r="D2401" s="230">
        <v>2015.0372</v>
      </c>
      <c r="E2401" s="230" t="s">
        <v>138</v>
      </c>
      <c r="F2401" s="230" t="s">
        <v>1591</v>
      </c>
      <c r="G2401" s="230" t="s">
        <v>1585</v>
      </c>
      <c r="H2401" s="230" t="s">
        <v>1586</v>
      </c>
      <c r="I2401" s="230" t="s">
        <v>165</v>
      </c>
      <c r="J2401" s="230" t="s">
        <v>161</v>
      </c>
      <c r="K2401" s="230" t="s">
        <v>23</v>
      </c>
      <c r="L2401" s="230" t="s">
        <v>1586</v>
      </c>
      <c r="M2401" s="230" t="s">
        <v>6127</v>
      </c>
      <c r="N2401" s="230" t="s">
        <v>23</v>
      </c>
      <c r="Q2401" s="230">
        <f>VLOOKUP(M2401,LocID!$B$2:$I$1995,8, FALSE)</f>
        <v>249</v>
      </c>
    </row>
    <row r="2402" spans="1:17" x14ac:dyDescent="0.25">
      <c r="A2402" s="230" t="s">
        <v>7580</v>
      </c>
      <c r="B2402" s="230">
        <v>880</v>
      </c>
      <c r="C2402" s="230" t="s">
        <v>5854</v>
      </c>
      <c r="D2402" s="230">
        <v>2009.0840000000001</v>
      </c>
      <c r="E2402" s="230" t="s">
        <v>56</v>
      </c>
      <c r="F2402" s="230" t="s">
        <v>994</v>
      </c>
      <c r="G2402" s="230" t="s">
        <v>995</v>
      </c>
      <c r="H2402" s="230" t="s">
        <v>985</v>
      </c>
      <c r="I2402" s="230" t="s">
        <v>399</v>
      </c>
      <c r="J2402" s="230" t="s">
        <v>55</v>
      </c>
      <c r="K2402" s="230" t="s">
        <v>52</v>
      </c>
      <c r="L2402" s="230" t="s">
        <v>985</v>
      </c>
      <c r="M2402" s="230" t="s">
        <v>6015</v>
      </c>
      <c r="N2402" s="230" t="s">
        <v>52</v>
      </c>
      <c r="Q2402" s="230">
        <f>VLOOKUP(M2402,LocID!$B$2:$I$1995,8, FALSE)</f>
        <v>123</v>
      </c>
    </row>
    <row r="2403" spans="1:17" x14ac:dyDescent="0.25">
      <c r="A2403" s="230" t="s">
        <v>7581</v>
      </c>
      <c r="B2403" s="230">
        <v>881</v>
      </c>
      <c r="C2403" s="230" t="s">
        <v>5854</v>
      </c>
      <c r="D2403" s="230">
        <v>2009.347</v>
      </c>
      <c r="E2403" s="230" t="s">
        <v>56</v>
      </c>
      <c r="F2403" s="230" t="s">
        <v>1812</v>
      </c>
      <c r="G2403" s="230" t="s">
        <v>1813</v>
      </c>
      <c r="H2403" s="230" t="s">
        <v>1814</v>
      </c>
      <c r="I2403" s="230" t="s">
        <v>261</v>
      </c>
      <c r="J2403" s="230" t="s">
        <v>123</v>
      </c>
      <c r="K2403" s="230" t="s">
        <v>52</v>
      </c>
      <c r="L2403" s="230" t="s">
        <v>1814</v>
      </c>
      <c r="M2403" s="230" t="s">
        <v>6174</v>
      </c>
      <c r="N2403" s="230" t="s">
        <v>52</v>
      </c>
      <c r="Q2403" s="230">
        <f>VLOOKUP(M2403,LocID!$B$2:$I$1995,8, FALSE)</f>
        <v>297</v>
      </c>
    </row>
    <row r="2404" spans="1:17" x14ac:dyDescent="0.25">
      <c r="A2404" s="230" t="s">
        <v>7582</v>
      </c>
      <c r="B2404" s="230">
        <v>882</v>
      </c>
      <c r="C2404" s="230" t="s">
        <v>5854</v>
      </c>
      <c r="D2404" s="230">
        <v>2009.5219999999999</v>
      </c>
      <c r="E2404" s="230" t="s">
        <v>56</v>
      </c>
      <c r="F2404" s="230" t="s">
        <v>2855</v>
      </c>
      <c r="G2404" s="230" t="s">
        <v>2839</v>
      </c>
      <c r="H2404" s="230" t="s">
        <v>2823</v>
      </c>
      <c r="I2404" s="230" t="s">
        <v>122</v>
      </c>
      <c r="J2404" s="230" t="s">
        <v>123</v>
      </c>
      <c r="K2404" s="230" t="s">
        <v>23</v>
      </c>
      <c r="L2404" s="230" t="s">
        <v>2823</v>
      </c>
      <c r="M2404" s="230" t="s">
        <v>6295</v>
      </c>
      <c r="N2404" s="230" t="s">
        <v>23</v>
      </c>
      <c r="Q2404" s="230">
        <f>VLOOKUP(M2404,LocID!$B$2:$I$1995,8, FALSE)</f>
        <v>427</v>
      </c>
    </row>
    <row r="2405" spans="1:17" x14ac:dyDescent="0.25">
      <c r="A2405" s="230" t="s">
        <v>7583</v>
      </c>
      <c r="B2405" s="230">
        <v>883</v>
      </c>
      <c r="C2405" s="230" t="s">
        <v>5854</v>
      </c>
      <c r="D2405" s="230">
        <v>2009.6110000000001</v>
      </c>
      <c r="E2405" s="230" t="s">
        <v>56</v>
      </c>
      <c r="F2405" s="230" t="s">
        <v>4050</v>
      </c>
      <c r="G2405" s="230" t="s">
        <v>4046</v>
      </c>
      <c r="H2405" s="230" t="s">
        <v>4047</v>
      </c>
      <c r="I2405" s="230" t="s">
        <v>261</v>
      </c>
      <c r="J2405" s="230" t="s">
        <v>123</v>
      </c>
      <c r="K2405" s="230" t="s">
        <v>26</v>
      </c>
      <c r="L2405" s="230" t="s">
        <v>4047</v>
      </c>
      <c r="M2405" s="230" t="s">
        <v>6392</v>
      </c>
      <c r="N2405" s="230" t="s">
        <v>26</v>
      </c>
      <c r="Q2405" s="230">
        <f>VLOOKUP(M2405,LocID!$B$2:$I$1995,8, FALSE)</f>
        <v>545</v>
      </c>
    </row>
    <row r="2406" spans="1:17" x14ac:dyDescent="0.25">
      <c r="A2406" s="230" t="s">
        <v>7584</v>
      </c>
      <c r="B2406" s="230">
        <v>884</v>
      </c>
      <c r="C2406" s="230" t="s">
        <v>5854</v>
      </c>
      <c r="D2406" s="230">
        <v>2009.643</v>
      </c>
      <c r="E2406" s="230" t="s">
        <v>56</v>
      </c>
      <c r="F2406" s="230" t="s">
        <v>1170</v>
      </c>
      <c r="G2406" s="230" t="s">
        <v>1171</v>
      </c>
      <c r="H2406" s="230" t="s">
        <v>1172</v>
      </c>
      <c r="I2406" s="230" t="s">
        <v>76</v>
      </c>
      <c r="J2406" s="230" t="s">
        <v>77</v>
      </c>
      <c r="K2406" s="230" t="s">
        <v>26</v>
      </c>
      <c r="L2406" s="230" t="s">
        <v>1172</v>
      </c>
      <c r="M2406" s="230" t="s">
        <v>6052</v>
      </c>
      <c r="N2406" s="230" t="s">
        <v>26</v>
      </c>
      <c r="Q2406" s="230">
        <f>VLOOKUP(M2406,LocID!$B$2:$I$1995,8, FALSE)</f>
        <v>163</v>
      </c>
    </row>
    <row r="2407" spans="1:17" x14ac:dyDescent="0.25">
      <c r="A2407" s="230" t="s">
        <v>7585</v>
      </c>
      <c r="B2407" s="230">
        <v>885</v>
      </c>
      <c r="C2407" s="230" t="s">
        <v>5854</v>
      </c>
      <c r="D2407" s="230">
        <v>2009.3710000000001</v>
      </c>
      <c r="E2407" s="230" t="s">
        <v>56</v>
      </c>
      <c r="F2407" s="230" t="s">
        <v>1196</v>
      </c>
      <c r="G2407" s="230" t="s">
        <v>1193</v>
      </c>
      <c r="H2407" s="230" t="s">
        <v>1194</v>
      </c>
      <c r="I2407" s="230" t="s">
        <v>76</v>
      </c>
      <c r="J2407" s="230" t="s">
        <v>77</v>
      </c>
      <c r="K2407" s="230" t="s">
        <v>52</v>
      </c>
      <c r="L2407" s="230" t="s">
        <v>1194</v>
      </c>
      <c r="M2407" s="230" t="s">
        <v>4504</v>
      </c>
      <c r="N2407" s="230" t="s">
        <v>52</v>
      </c>
      <c r="Q2407" s="230">
        <f>VLOOKUP(M2407,LocID!$B$2:$I$1995,8, FALSE)</f>
        <v>167</v>
      </c>
    </row>
    <row r="2408" spans="1:17" x14ac:dyDescent="0.25">
      <c r="A2408" s="230" t="s">
        <v>7586</v>
      </c>
      <c r="B2408" s="230">
        <v>886</v>
      </c>
      <c r="C2408" s="230" t="s">
        <v>5854</v>
      </c>
      <c r="D2408" s="230">
        <v>2009.2719999999999</v>
      </c>
      <c r="E2408" s="230" t="s">
        <v>56</v>
      </c>
      <c r="F2408" s="230" t="s">
        <v>1321</v>
      </c>
      <c r="G2408" s="230" t="s">
        <v>1322</v>
      </c>
      <c r="H2408" s="230" t="s">
        <v>1323</v>
      </c>
      <c r="I2408" s="230" t="s">
        <v>76</v>
      </c>
      <c r="J2408" s="230" t="s">
        <v>77</v>
      </c>
      <c r="K2408" s="230" t="s">
        <v>23</v>
      </c>
      <c r="L2408" s="230" t="s">
        <v>1323</v>
      </c>
      <c r="M2408" s="230" t="s">
        <v>6079</v>
      </c>
      <c r="N2408" s="230" t="s">
        <v>23</v>
      </c>
      <c r="Q2408" s="230">
        <f>VLOOKUP(M2408,LocID!$B$2:$I$1995,8, FALSE)</f>
        <v>193</v>
      </c>
    </row>
    <row r="2409" spans="1:17" x14ac:dyDescent="0.25">
      <c r="A2409" s="230" t="s">
        <v>7587</v>
      </c>
      <c r="B2409" s="230">
        <v>887</v>
      </c>
      <c r="C2409" s="230" t="s">
        <v>5854</v>
      </c>
      <c r="D2409" s="230">
        <v>2009.453</v>
      </c>
      <c r="E2409" s="230" t="s">
        <v>56</v>
      </c>
      <c r="F2409" s="230" t="s">
        <v>1461</v>
      </c>
      <c r="G2409" s="230" t="s">
        <v>1457</v>
      </c>
      <c r="H2409" s="230" t="s">
        <v>1458</v>
      </c>
      <c r="I2409" s="230" t="s">
        <v>76</v>
      </c>
      <c r="J2409" s="230" t="s">
        <v>77</v>
      </c>
      <c r="K2409" s="230" t="s">
        <v>26</v>
      </c>
      <c r="L2409" s="230" t="s">
        <v>1458</v>
      </c>
      <c r="M2409" s="230" t="s">
        <v>6107</v>
      </c>
      <c r="N2409" s="230" t="s">
        <v>26</v>
      </c>
      <c r="Q2409" s="230">
        <f>VLOOKUP(M2409,LocID!$B$2:$I$1995,8, FALSE)</f>
        <v>226</v>
      </c>
    </row>
    <row r="2410" spans="1:17" x14ac:dyDescent="0.25">
      <c r="A2410" s="230" t="s">
        <v>7588</v>
      </c>
      <c r="B2410" s="230">
        <v>888</v>
      </c>
      <c r="C2410" s="230" t="s">
        <v>5854</v>
      </c>
      <c r="D2410" s="230">
        <v>2009.431</v>
      </c>
      <c r="E2410" s="230" t="s">
        <v>56</v>
      </c>
      <c r="F2410" s="230" t="s">
        <v>1227</v>
      </c>
      <c r="G2410" s="230" t="s">
        <v>1228</v>
      </c>
      <c r="H2410" s="230" t="s">
        <v>1224</v>
      </c>
      <c r="I2410" s="230" t="s">
        <v>76</v>
      </c>
      <c r="J2410" s="230" t="s">
        <v>77</v>
      </c>
      <c r="K2410" s="230" t="s">
        <v>23</v>
      </c>
      <c r="L2410" s="230" t="s">
        <v>1224</v>
      </c>
      <c r="M2410" s="230" t="s">
        <v>6060</v>
      </c>
      <c r="N2410" s="230" t="s">
        <v>23</v>
      </c>
      <c r="Q2410" s="230">
        <f>VLOOKUP(M2410,LocID!$B$2:$I$1995,8, FALSE)</f>
        <v>172</v>
      </c>
    </row>
    <row r="2411" spans="1:17" x14ac:dyDescent="0.25">
      <c r="A2411" s="230" t="s">
        <v>7589</v>
      </c>
      <c r="B2411" s="230">
        <v>889</v>
      </c>
      <c r="C2411" s="230" t="s">
        <v>5854</v>
      </c>
      <c r="D2411" s="230">
        <v>2009.4559999999999</v>
      </c>
      <c r="E2411" s="230" t="s">
        <v>56</v>
      </c>
      <c r="F2411" s="230" t="s">
        <v>1571</v>
      </c>
      <c r="G2411" s="230" t="s">
        <v>1572</v>
      </c>
      <c r="H2411" s="230" t="s">
        <v>1573</v>
      </c>
      <c r="I2411" s="230" t="s">
        <v>261</v>
      </c>
      <c r="J2411" s="230" t="s">
        <v>123</v>
      </c>
      <c r="K2411" s="230" t="s">
        <v>26</v>
      </c>
      <c r="L2411" s="230" t="s">
        <v>1573</v>
      </c>
      <c r="M2411" s="230" t="s">
        <v>6124</v>
      </c>
      <c r="N2411" s="230" t="s">
        <v>26</v>
      </c>
      <c r="Q2411" s="230">
        <f>VLOOKUP(M2411,LocID!$B$2:$I$1995,8, FALSE)</f>
        <v>246</v>
      </c>
    </row>
    <row r="2412" spans="1:17" x14ac:dyDescent="0.25">
      <c r="A2412" s="230" t="s">
        <v>6802</v>
      </c>
      <c r="B2412" s="230">
        <v>89</v>
      </c>
      <c r="C2412" s="230" t="s">
        <v>5854</v>
      </c>
      <c r="D2412" s="230">
        <v>2015.0333000000001</v>
      </c>
      <c r="E2412" s="230" t="s">
        <v>138</v>
      </c>
      <c r="F2412" s="230" t="s">
        <v>1592</v>
      </c>
      <c r="G2412" s="230" t="s">
        <v>1585</v>
      </c>
      <c r="H2412" s="230" t="s">
        <v>1586</v>
      </c>
      <c r="I2412" s="230" t="s">
        <v>165</v>
      </c>
      <c r="J2412" s="230" t="s">
        <v>161</v>
      </c>
      <c r="K2412" s="230" t="s">
        <v>52</v>
      </c>
      <c r="L2412" s="230" t="s">
        <v>1586</v>
      </c>
      <c r="M2412" s="230" t="s">
        <v>6127</v>
      </c>
      <c r="N2412" s="230" t="s">
        <v>52</v>
      </c>
      <c r="Q2412" s="230">
        <f>VLOOKUP(M2412,LocID!$B$2:$I$1995,8, FALSE)</f>
        <v>249</v>
      </c>
    </row>
    <row r="2413" spans="1:17" x14ac:dyDescent="0.25">
      <c r="A2413" s="230" t="s">
        <v>7590</v>
      </c>
      <c r="B2413" s="230">
        <v>890</v>
      </c>
      <c r="C2413" s="230" t="s">
        <v>5854</v>
      </c>
      <c r="D2413" s="230">
        <v>2009.413</v>
      </c>
      <c r="E2413" s="230" t="s">
        <v>56</v>
      </c>
      <c r="F2413" s="230" t="s">
        <v>356</v>
      </c>
      <c r="G2413" s="230" t="s">
        <v>353</v>
      </c>
      <c r="H2413" s="230" t="s">
        <v>354</v>
      </c>
      <c r="I2413" s="230" t="s">
        <v>76</v>
      </c>
      <c r="J2413" s="230" t="s">
        <v>77</v>
      </c>
      <c r="K2413" s="230" t="s">
        <v>23</v>
      </c>
      <c r="L2413" s="230" t="s">
        <v>354</v>
      </c>
      <c r="M2413" s="230" t="s">
        <v>5935</v>
      </c>
      <c r="N2413" s="230" t="s">
        <v>23</v>
      </c>
      <c r="Q2413" s="230">
        <f>VLOOKUP(M2413,LocID!$B$2:$I$1995,8, FALSE)</f>
        <v>39</v>
      </c>
    </row>
    <row r="2414" spans="1:17" x14ac:dyDescent="0.25">
      <c r="A2414" s="230" t="s">
        <v>7591</v>
      </c>
      <c r="B2414" s="230">
        <v>891</v>
      </c>
      <c r="C2414" s="230" t="s">
        <v>5854</v>
      </c>
      <c r="D2414" s="230">
        <v>2009.4970000000001</v>
      </c>
      <c r="E2414" s="230" t="s">
        <v>56</v>
      </c>
      <c r="F2414" s="230" t="s">
        <v>669</v>
      </c>
      <c r="G2414" s="230" t="s">
        <v>665</v>
      </c>
      <c r="H2414" s="230" t="s">
        <v>666</v>
      </c>
      <c r="I2414" s="230" t="s">
        <v>261</v>
      </c>
      <c r="J2414" s="230" t="s">
        <v>123</v>
      </c>
      <c r="K2414" s="230" t="s">
        <v>52</v>
      </c>
      <c r="L2414" s="230" t="s">
        <v>666</v>
      </c>
      <c r="M2414" s="230" t="s">
        <v>5964</v>
      </c>
      <c r="N2414" s="230" t="s">
        <v>52</v>
      </c>
      <c r="Q2414" s="230">
        <f>VLOOKUP(M2414,LocID!$B$2:$I$1995,8, FALSE)</f>
        <v>70</v>
      </c>
    </row>
    <row r="2415" spans="1:17" x14ac:dyDescent="0.25">
      <c r="A2415" s="230" t="s">
        <v>7592</v>
      </c>
      <c r="B2415" s="230">
        <v>892</v>
      </c>
      <c r="C2415" s="230" t="s">
        <v>5854</v>
      </c>
      <c r="D2415" s="230">
        <v>2009.4480000000001</v>
      </c>
      <c r="E2415" s="230" t="s">
        <v>56</v>
      </c>
      <c r="F2415" s="230" t="s">
        <v>357</v>
      </c>
      <c r="G2415" s="230" t="s">
        <v>353</v>
      </c>
      <c r="H2415" s="230" t="s">
        <v>354</v>
      </c>
      <c r="I2415" s="230" t="s">
        <v>76</v>
      </c>
      <c r="J2415" s="230" t="s">
        <v>77</v>
      </c>
      <c r="K2415" s="230" t="s">
        <v>52</v>
      </c>
      <c r="L2415" s="230" t="s">
        <v>354</v>
      </c>
      <c r="M2415" s="230" t="s">
        <v>5935</v>
      </c>
      <c r="N2415" s="230" t="s">
        <v>52</v>
      </c>
      <c r="Q2415" s="230">
        <f>VLOOKUP(M2415,LocID!$B$2:$I$1995,8, FALSE)</f>
        <v>39</v>
      </c>
    </row>
    <row r="2416" spans="1:17" x14ac:dyDescent="0.25">
      <c r="A2416" s="230" t="s">
        <v>7593</v>
      </c>
      <c r="B2416" s="230">
        <v>893</v>
      </c>
      <c r="C2416" s="230" t="s">
        <v>5854</v>
      </c>
      <c r="D2416" s="230">
        <v>2009.4939999999999</v>
      </c>
      <c r="E2416" s="230" t="s">
        <v>56</v>
      </c>
      <c r="F2416" s="230" t="s">
        <v>2041</v>
      </c>
      <c r="G2416" s="230" t="s">
        <v>2042</v>
      </c>
      <c r="H2416" s="230" t="s">
        <v>2043</v>
      </c>
      <c r="I2416" s="230" t="s">
        <v>76</v>
      </c>
      <c r="J2416" s="230" t="s">
        <v>77</v>
      </c>
      <c r="K2416" s="230" t="s">
        <v>23</v>
      </c>
      <c r="L2416" s="230" t="s">
        <v>2043</v>
      </c>
      <c r="M2416" s="230" t="s">
        <v>6208</v>
      </c>
      <c r="N2416" s="230" t="s">
        <v>23</v>
      </c>
      <c r="Q2416" s="230">
        <f>VLOOKUP(M2416,LocID!$B$2:$I$1995,8, FALSE)</f>
        <v>332</v>
      </c>
    </row>
    <row r="2417" spans="1:17" x14ac:dyDescent="0.25">
      <c r="A2417" s="230" t="s">
        <v>7594</v>
      </c>
      <c r="B2417" s="230">
        <v>894</v>
      </c>
      <c r="C2417" s="230" t="s">
        <v>5854</v>
      </c>
      <c r="D2417" s="230">
        <v>2009.4369999999999</v>
      </c>
      <c r="E2417" s="230" t="s">
        <v>56</v>
      </c>
      <c r="F2417" s="230" t="s">
        <v>2471</v>
      </c>
      <c r="G2417" s="230" t="s">
        <v>2433</v>
      </c>
      <c r="H2417" s="230" t="s">
        <v>2414</v>
      </c>
      <c r="I2417" s="230" t="s">
        <v>76</v>
      </c>
      <c r="J2417" s="230" t="s">
        <v>77</v>
      </c>
      <c r="K2417" s="230" t="s">
        <v>23</v>
      </c>
      <c r="L2417" s="230" t="s">
        <v>2414</v>
      </c>
      <c r="M2417" s="230" t="s">
        <v>4518</v>
      </c>
      <c r="N2417" s="230" t="s">
        <v>23</v>
      </c>
      <c r="Q2417" s="230">
        <f>VLOOKUP(M2417,LocID!$B$2:$I$1995,8, FALSE)</f>
        <v>387</v>
      </c>
    </row>
    <row r="2418" spans="1:17" x14ac:dyDescent="0.25">
      <c r="A2418" s="230" t="s">
        <v>7595</v>
      </c>
      <c r="B2418" s="230">
        <v>895</v>
      </c>
      <c r="C2418" s="230" t="s">
        <v>5854</v>
      </c>
      <c r="D2418" s="230">
        <v>2009.6559999999999</v>
      </c>
      <c r="E2418" s="230" t="s">
        <v>56</v>
      </c>
      <c r="F2418" s="230" t="s">
        <v>523</v>
      </c>
      <c r="G2418" s="230" t="s">
        <v>524</v>
      </c>
      <c r="H2418" s="230" t="s">
        <v>525</v>
      </c>
      <c r="I2418" s="230" t="s">
        <v>526</v>
      </c>
      <c r="J2418" s="230" t="s">
        <v>123</v>
      </c>
      <c r="K2418" s="230" t="s">
        <v>23</v>
      </c>
      <c r="L2418" s="230" t="s">
        <v>525</v>
      </c>
      <c r="M2418" s="230" t="s">
        <v>5959</v>
      </c>
      <c r="N2418" s="230" t="s">
        <v>23</v>
      </c>
      <c r="Q2418" s="230">
        <f>VLOOKUP(M2418,LocID!$B$2:$I$1995,8, FALSE)</f>
        <v>64</v>
      </c>
    </row>
    <row r="2419" spans="1:17" x14ac:dyDescent="0.25">
      <c r="A2419" s="230" t="s">
        <v>7596</v>
      </c>
      <c r="B2419" s="230">
        <v>896</v>
      </c>
      <c r="C2419" s="230" t="s">
        <v>5854</v>
      </c>
      <c r="D2419" s="230">
        <v>2009.4960000000001</v>
      </c>
      <c r="E2419" s="230" t="s">
        <v>56</v>
      </c>
      <c r="F2419" s="230" t="s">
        <v>3120</v>
      </c>
      <c r="G2419" s="230" t="s">
        <v>3117</v>
      </c>
      <c r="H2419" s="230" t="s">
        <v>3118</v>
      </c>
      <c r="I2419" s="230" t="s">
        <v>732</v>
      </c>
      <c r="J2419" s="230" t="s">
        <v>51</v>
      </c>
      <c r="K2419" s="230" t="s">
        <v>52</v>
      </c>
      <c r="L2419" s="230" t="s">
        <v>3118</v>
      </c>
      <c r="M2419" s="230" t="s">
        <v>6332</v>
      </c>
      <c r="N2419" s="230" t="s">
        <v>52</v>
      </c>
      <c r="Q2419" s="230">
        <f>VLOOKUP(M2419,LocID!$B$2:$I$1995,8, FALSE)</f>
        <v>471</v>
      </c>
    </row>
    <row r="2420" spans="1:17" x14ac:dyDescent="0.25">
      <c r="A2420" s="230" t="s">
        <v>7597</v>
      </c>
      <c r="B2420" s="230">
        <v>897</v>
      </c>
      <c r="C2420" s="230" t="s">
        <v>5854</v>
      </c>
      <c r="D2420" s="230">
        <v>2009.5170000000001</v>
      </c>
      <c r="E2420" s="230" t="s">
        <v>56</v>
      </c>
      <c r="F2420" s="230" t="s">
        <v>2945</v>
      </c>
      <c r="G2420" s="230" t="s">
        <v>2946</v>
      </c>
      <c r="H2420" s="230" t="s">
        <v>2944</v>
      </c>
      <c r="I2420" s="230" t="s">
        <v>250</v>
      </c>
      <c r="J2420" s="230" t="s">
        <v>161</v>
      </c>
      <c r="K2420" s="230" t="s">
        <v>23</v>
      </c>
      <c r="L2420" s="230" t="s">
        <v>2944</v>
      </c>
      <c r="M2420" s="230" t="s">
        <v>4520</v>
      </c>
      <c r="N2420" s="230" t="s">
        <v>23</v>
      </c>
      <c r="Q2420" s="230">
        <f>VLOOKUP(M2420,LocID!$B$2:$I$1995,8, FALSE)</f>
        <v>438</v>
      </c>
    </row>
    <row r="2421" spans="1:17" x14ac:dyDescent="0.25">
      <c r="A2421" s="230" t="s">
        <v>7598</v>
      </c>
      <c r="B2421" s="230">
        <v>898</v>
      </c>
      <c r="C2421" s="230" t="s">
        <v>5854</v>
      </c>
      <c r="D2421" s="230">
        <v>2009.09</v>
      </c>
      <c r="E2421" s="230" t="s">
        <v>56</v>
      </c>
      <c r="F2421" s="230" t="s">
        <v>547</v>
      </c>
      <c r="G2421" s="230" t="s">
        <v>548</v>
      </c>
      <c r="H2421" s="230" t="s">
        <v>533</v>
      </c>
      <c r="I2421" s="230" t="s">
        <v>49</v>
      </c>
      <c r="J2421" s="230" t="s">
        <v>55</v>
      </c>
      <c r="K2421" s="230" t="s">
        <v>26</v>
      </c>
      <c r="L2421" s="230" t="s">
        <v>533</v>
      </c>
      <c r="M2421" s="230" t="s">
        <v>4499</v>
      </c>
      <c r="N2421" s="230" t="s">
        <v>26</v>
      </c>
      <c r="Q2421" s="230">
        <f>VLOOKUP(M2421,LocID!$B$2:$I$1995,8, FALSE)</f>
        <v>65</v>
      </c>
    </row>
    <row r="2422" spans="1:17" x14ac:dyDescent="0.25">
      <c r="A2422" s="230" t="s">
        <v>7599</v>
      </c>
      <c r="B2422" s="230">
        <v>899</v>
      </c>
      <c r="C2422" s="230" t="s">
        <v>5854</v>
      </c>
      <c r="D2422" s="230">
        <v>2009.539</v>
      </c>
      <c r="E2422" s="230" t="s">
        <v>56</v>
      </c>
      <c r="F2422" s="230" t="s">
        <v>2386</v>
      </c>
      <c r="G2422" s="230" t="s">
        <v>2387</v>
      </c>
      <c r="H2422" s="230" t="s">
        <v>2388</v>
      </c>
      <c r="I2422" s="230" t="s">
        <v>107</v>
      </c>
      <c r="J2422" s="230" t="s">
        <v>51</v>
      </c>
      <c r="K2422" s="230" t="s">
        <v>98</v>
      </c>
      <c r="L2422" s="230" t="s">
        <v>2388</v>
      </c>
      <c r="M2422" s="230" t="s">
        <v>6250</v>
      </c>
      <c r="N2422" s="230" t="s">
        <v>98</v>
      </c>
      <c r="Q2422" s="230">
        <f>VLOOKUP(M2422,LocID!$B$2:$I$1995,8, FALSE)</f>
        <v>380</v>
      </c>
    </row>
    <row r="2423" spans="1:17" x14ac:dyDescent="0.25">
      <c r="A2423" s="230" t="s">
        <v>6722</v>
      </c>
      <c r="B2423" s="230">
        <v>9</v>
      </c>
      <c r="C2423" s="230" t="s">
        <v>5854</v>
      </c>
      <c r="D2423" s="230">
        <v>2015.0045</v>
      </c>
      <c r="E2423" s="230" t="s">
        <v>253</v>
      </c>
      <c r="F2423" s="230" t="s">
        <v>254</v>
      </c>
      <c r="G2423" s="230" t="s">
        <v>248</v>
      </c>
      <c r="H2423" s="230" t="s">
        <v>249</v>
      </c>
      <c r="I2423" s="230" t="s">
        <v>250</v>
      </c>
      <c r="J2423" s="230" t="s">
        <v>161</v>
      </c>
      <c r="K2423" s="230" t="s">
        <v>23</v>
      </c>
      <c r="L2423" s="230" t="s">
        <v>249</v>
      </c>
      <c r="M2423" s="230" t="s">
        <v>5925</v>
      </c>
      <c r="N2423" s="230" t="s">
        <v>23</v>
      </c>
      <c r="Q2423" s="230">
        <f>VLOOKUP(M2423,LocID!$B$2:$I$1995,8, FALSE)</f>
        <v>28</v>
      </c>
    </row>
    <row r="2424" spans="1:17" x14ac:dyDescent="0.25">
      <c r="A2424" s="230" t="s">
        <v>6803</v>
      </c>
      <c r="B2424" s="230">
        <v>90</v>
      </c>
      <c r="C2424" s="230" t="s">
        <v>5854</v>
      </c>
      <c r="D2424" s="230">
        <v>2015.0381</v>
      </c>
      <c r="E2424" s="230" t="s">
        <v>138</v>
      </c>
      <c r="F2424" s="230" t="s">
        <v>2329</v>
      </c>
      <c r="G2424" s="230" t="s">
        <v>2328</v>
      </c>
      <c r="H2424" s="230" t="s">
        <v>2273</v>
      </c>
      <c r="I2424" s="230" t="s">
        <v>107</v>
      </c>
      <c r="J2424" s="230" t="s">
        <v>51</v>
      </c>
      <c r="K2424" s="230" t="s">
        <v>23</v>
      </c>
      <c r="L2424" s="230" t="s">
        <v>2273</v>
      </c>
      <c r="M2424" s="230" t="s">
        <v>4516</v>
      </c>
      <c r="N2424" s="230" t="s">
        <v>23</v>
      </c>
      <c r="Q2424" s="230">
        <f>VLOOKUP(M2424,LocID!$B$2:$I$1995,8, FALSE)</f>
        <v>370</v>
      </c>
    </row>
    <row r="2425" spans="1:17" x14ac:dyDescent="0.25">
      <c r="A2425" s="230" t="s">
        <v>7600</v>
      </c>
      <c r="B2425" s="230">
        <v>900</v>
      </c>
      <c r="C2425" s="230" t="s">
        <v>5854</v>
      </c>
      <c r="D2425" s="230">
        <v>2009.6690000000001</v>
      </c>
      <c r="E2425" s="230" t="s">
        <v>56</v>
      </c>
      <c r="F2425" s="230" t="s">
        <v>2472</v>
      </c>
      <c r="G2425" s="230" t="s">
        <v>2473</v>
      </c>
      <c r="H2425" s="230" t="s">
        <v>2414</v>
      </c>
      <c r="I2425" s="230" t="s">
        <v>76</v>
      </c>
      <c r="J2425" s="230" t="s">
        <v>77</v>
      </c>
      <c r="K2425" s="230" t="s">
        <v>52</v>
      </c>
      <c r="L2425" s="230" t="s">
        <v>2414</v>
      </c>
      <c r="M2425" s="230" t="s">
        <v>4518</v>
      </c>
      <c r="N2425" s="230" t="s">
        <v>52</v>
      </c>
      <c r="Q2425" s="230">
        <f>VLOOKUP(M2425,LocID!$B$2:$I$1995,8, FALSE)</f>
        <v>387</v>
      </c>
    </row>
    <row r="2426" spans="1:17" x14ac:dyDescent="0.25">
      <c r="A2426" s="230" t="s">
        <v>7601</v>
      </c>
      <c r="B2426" s="230">
        <v>901</v>
      </c>
      <c r="C2426" s="230" t="s">
        <v>5854</v>
      </c>
      <c r="D2426" s="230">
        <v>2009.4860000000001</v>
      </c>
      <c r="E2426" s="230" t="s">
        <v>56</v>
      </c>
      <c r="F2426" s="230" t="s">
        <v>2640</v>
      </c>
      <c r="G2426" s="230" t="s">
        <v>714</v>
      </c>
      <c r="H2426" s="230" t="s">
        <v>2641</v>
      </c>
      <c r="I2426" s="230" t="s">
        <v>107</v>
      </c>
      <c r="J2426" s="230" t="s">
        <v>51</v>
      </c>
      <c r="K2426" s="230" t="s">
        <v>23</v>
      </c>
      <c r="L2426" s="230" t="s">
        <v>2641</v>
      </c>
      <c r="M2426" s="230" t="s">
        <v>6261</v>
      </c>
      <c r="N2426" s="230" t="s">
        <v>23</v>
      </c>
      <c r="Q2426" s="230">
        <f>VLOOKUP(M2426,LocID!$B$2:$I$1995,8, FALSE)</f>
        <v>392</v>
      </c>
    </row>
    <row r="2427" spans="1:17" x14ac:dyDescent="0.25">
      <c r="A2427" s="230" t="s">
        <v>7602</v>
      </c>
      <c r="B2427" s="230">
        <v>902</v>
      </c>
      <c r="C2427" s="230" t="s">
        <v>5854</v>
      </c>
      <c r="D2427" s="230">
        <v>2009.6320000000001</v>
      </c>
      <c r="E2427" s="230" t="s">
        <v>56</v>
      </c>
      <c r="F2427" s="230" t="s">
        <v>485</v>
      </c>
      <c r="G2427" s="230" t="s">
        <v>486</v>
      </c>
      <c r="H2427" s="230" t="s">
        <v>487</v>
      </c>
      <c r="I2427" s="230" t="s">
        <v>488</v>
      </c>
      <c r="J2427" s="230" t="s">
        <v>61</v>
      </c>
      <c r="K2427" s="230" t="s">
        <v>23</v>
      </c>
      <c r="L2427" s="230" t="s">
        <v>487</v>
      </c>
      <c r="M2427" s="230" t="s">
        <v>5951</v>
      </c>
      <c r="N2427" s="230" t="s">
        <v>23</v>
      </c>
      <c r="Q2427" s="230">
        <f>VLOOKUP(M2427,LocID!$B$2:$I$1995,8, FALSE)</f>
        <v>56</v>
      </c>
    </row>
    <row r="2428" spans="1:17" x14ac:dyDescent="0.25">
      <c r="A2428" s="230" t="s">
        <v>7603</v>
      </c>
      <c r="B2428" s="230">
        <v>903</v>
      </c>
      <c r="C2428" s="230" t="s">
        <v>5854</v>
      </c>
      <c r="D2428" s="230">
        <v>2008.3510000000001</v>
      </c>
      <c r="E2428" s="230" t="s">
        <v>56</v>
      </c>
      <c r="F2428" s="230" t="s">
        <v>2289</v>
      </c>
      <c r="G2428" s="230" t="s">
        <v>1605</v>
      </c>
      <c r="H2428" s="230" t="s">
        <v>2273</v>
      </c>
      <c r="I2428" s="230" t="s">
        <v>107</v>
      </c>
      <c r="J2428" s="230" t="s">
        <v>51</v>
      </c>
      <c r="K2428" s="230" t="s">
        <v>23</v>
      </c>
      <c r="L2428" s="230" t="s">
        <v>2273</v>
      </c>
      <c r="M2428" s="230" t="s">
        <v>4516</v>
      </c>
      <c r="N2428" s="230" t="s">
        <v>23</v>
      </c>
      <c r="Q2428" s="230">
        <f>VLOOKUP(M2428,LocID!$B$2:$I$1995,8, FALSE)</f>
        <v>370</v>
      </c>
    </row>
    <row r="2429" spans="1:17" x14ac:dyDescent="0.25">
      <c r="A2429" s="230" t="s">
        <v>7604</v>
      </c>
      <c r="B2429" s="230">
        <v>904</v>
      </c>
      <c r="C2429" s="230" t="s">
        <v>5854</v>
      </c>
      <c r="D2429" s="230">
        <v>2009.5909999999999</v>
      </c>
      <c r="E2429" s="230" t="s">
        <v>56</v>
      </c>
      <c r="F2429" s="230" t="s">
        <v>2739</v>
      </c>
      <c r="G2429" s="230" t="s">
        <v>2740</v>
      </c>
      <c r="H2429" s="230" t="s">
        <v>2741</v>
      </c>
      <c r="I2429" s="230" t="s">
        <v>122</v>
      </c>
      <c r="J2429" s="230" t="s">
        <v>123</v>
      </c>
      <c r="K2429" s="230" t="s">
        <v>98</v>
      </c>
      <c r="L2429" s="230" t="s">
        <v>2741</v>
      </c>
      <c r="M2429" s="230" t="s">
        <v>6276</v>
      </c>
      <c r="N2429" s="230" t="s">
        <v>98</v>
      </c>
      <c r="Q2429" s="230">
        <f>VLOOKUP(M2429,LocID!$B$2:$I$1995,8, FALSE)</f>
        <v>408</v>
      </c>
    </row>
    <row r="2430" spans="1:17" x14ac:dyDescent="0.25">
      <c r="A2430" s="230" t="s">
        <v>7605</v>
      </c>
      <c r="B2430" s="230">
        <v>905</v>
      </c>
      <c r="C2430" s="230" t="s">
        <v>5854</v>
      </c>
      <c r="D2430" s="230">
        <v>2009.39</v>
      </c>
      <c r="E2430" s="230" t="s">
        <v>56</v>
      </c>
      <c r="F2430" s="230" t="s">
        <v>241</v>
      </c>
      <c r="G2430" s="230" t="s">
        <v>242</v>
      </c>
      <c r="H2430" s="230" t="s">
        <v>243</v>
      </c>
      <c r="I2430" s="230" t="s">
        <v>244</v>
      </c>
      <c r="J2430" s="230" t="s">
        <v>245</v>
      </c>
      <c r="K2430" s="230" t="s">
        <v>52</v>
      </c>
      <c r="L2430" s="230" t="s">
        <v>243</v>
      </c>
      <c r="M2430" s="230" t="s">
        <v>5924</v>
      </c>
      <c r="N2430" s="230" t="s">
        <v>52</v>
      </c>
      <c r="Q2430" s="230">
        <f>VLOOKUP(M2430,LocID!$B$2:$I$1995,8, FALSE)</f>
        <v>27</v>
      </c>
    </row>
    <row r="2431" spans="1:17" x14ac:dyDescent="0.25">
      <c r="A2431" s="230" t="s">
        <v>7606</v>
      </c>
      <c r="B2431" s="230">
        <v>906</v>
      </c>
      <c r="C2431" s="230" t="s">
        <v>5854</v>
      </c>
      <c r="D2431" s="230">
        <v>2009.4449999999999</v>
      </c>
      <c r="E2431" s="230" t="s">
        <v>56</v>
      </c>
      <c r="F2431" s="230" t="s">
        <v>3066</v>
      </c>
      <c r="G2431" s="230" t="s">
        <v>3067</v>
      </c>
      <c r="H2431" s="230" t="s">
        <v>3068</v>
      </c>
      <c r="I2431" s="230" t="s">
        <v>198</v>
      </c>
      <c r="J2431" s="230" t="s">
        <v>61</v>
      </c>
      <c r="K2431" s="230" t="s">
        <v>52</v>
      </c>
      <c r="L2431" s="230" t="s">
        <v>3068</v>
      </c>
      <c r="M2431" s="230" t="s">
        <v>4522</v>
      </c>
      <c r="N2431" s="230" t="s">
        <v>52</v>
      </c>
      <c r="Q2431" s="230">
        <f>VLOOKUP(M2431,LocID!$B$2:$I$1995,8, FALSE)</f>
        <v>460</v>
      </c>
    </row>
    <row r="2432" spans="1:17" x14ac:dyDescent="0.25">
      <c r="A2432" s="230" t="s">
        <v>7607</v>
      </c>
      <c r="B2432" s="230">
        <v>907</v>
      </c>
      <c r="C2432" s="230" t="s">
        <v>5854</v>
      </c>
      <c r="D2432" s="230">
        <v>2009.4549999999999</v>
      </c>
      <c r="E2432" s="230" t="s">
        <v>56</v>
      </c>
      <c r="F2432" s="230" t="s">
        <v>1494</v>
      </c>
      <c r="G2432" s="230" t="s">
        <v>1495</v>
      </c>
      <c r="H2432" s="230" t="s">
        <v>1496</v>
      </c>
      <c r="I2432" s="230" t="s">
        <v>76</v>
      </c>
      <c r="J2432" s="230" t="s">
        <v>77</v>
      </c>
      <c r="K2432" s="230" t="s">
        <v>23</v>
      </c>
      <c r="L2432" s="230" t="s">
        <v>1496</v>
      </c>
      <c r="M2432" s="230" t="s">
        <v>6115</v>
      </c>
      <c r="N2432" s="230" t="s">
        <v>23</v>
      </c>
      <c r="Q2432" s="230">
        <f>VLOOKUP(M2432,LocID!$B$2:$I$1995,8, FALSE)</f>
        <v>234</v>
      </c>
    </row>
    <row r="2433" spans="1:17" x14ac:dyDescent="0.25">
      <c r="A2433" s="230" t="s">
        <v>7608</v>
      </c>
      <c r="B2433" s="230">
        <v>908</v>
      </c>
      <c r="C2433" s="230" t="s">
        <v>5854</v>
      </c>
      <c r="D2433" s="230">
        <v>2009.5350000000001</v>
      </c>
      <c r="E2433" s="230" t="s">
        <v>56</v>
      </c>
      <c r="F2433" s="230" t="s">
        <v>3365</v>
      </c>
      <c r="G2433" s="230" t="s">
        <v>3366</v>
      </c>
      <c r="H2433" s="230" t="s">
        <v>3294</v>
      </c>
      <c r="I2433" s="230" t="s">
        <v>76</v>
      </c>
      <c r="J2433" s="230" t="s">
        <v>77</v>
      </c>
      <c r="K2433" s="230" t="s">
        <v>23</v>
      </c>
      <c r="L2433" s="230" t="s">
        <v>3294</v>
      </c>
      <c r="M2433" s="230" t="s">
        <v>4526</v>
      </c>
      <c r="N2433" s="230" t="s">
        <v>23</v>
      </c>
      <c r="Q2433" s="230">
        <f>VLOOKUP(M2433,LocID!$B$2:$I$1995,8, FALSE)</f>
        <v>489</v>
      </c>
    </row>
    <row r="2434" spans="1:17" x14ac:dyDescent="0.25">
      <c r="A2434" s="230" t="s">
        <v>7609</v>
      </c>
      <c r="B2434" s="230">
        <v>909</v>
      </c>
      <c r="C2434" s="230" t="s">
        <v>5854</v>
      </c>
      <c r="D2434" s="230">
        <v>2009.579</v>
      </c>
      <c r="E2434" s="230" t="s">
        <v>56</v>
      </c>
      <c r="F2434" s="230" t="s">
        <v>2002</v>
      </c>
      <c r="G2434" s="230" t="s">
        <v>2000</v>
      </c>
      <c r="H2434" s="230" t="s">
        <v>2001</v>
      </c>
      <c r="I2434" s="230" t="s">
        <v>76</v>
      </c>
      <c r="J2434" s="230" t="s">
        <v>77</v>
      </c>
      <c r="K2434" s="230" t="s">
        <v>23</v>
      </c>
      <c r="L2434" s="230" t="s">
        <v>2001</v>
      </c>
      <c r="M2434" s="230" t="s">
        <v>6201</v>
      </c>
      <c r="N2434" s="230" t="s">
        <v>23</v>
      </c>
      <c r="Q2434" s="230">
        <f>VLOOKUP(M2434,LocID!$B$2:$I$1995,8, FALSE)</f>
        <v>325</v>
      </c>
    </row>
    <row r="2435" spans="1:17" x14ac:dyDescent="0.25">
      <c r="A2435" s="230" t="s">
        <v>6804</v>
      </c>
      <c r="B2435" s="230">
        <v>91</v>
      </c>
      <c r="C2435" s="230" t="s">
        <v>5854</v>
      </c>
      <c r="D2435" s="230">
        <v>2015.0507</v>
      </c>
      <c r="E2435" s="230" t="s">
        <v>138</v>
      </c>
      <c r="F2435" s="230" t="s">
        <v>1385</v>
      </c>
      <c r="G2435" s="230" t="s">
        <v>1386</v>
      </c>
      <c r="H2435" s="230" t="s">
        <v>1387</v>
      </c>
      <c r="I2435" s="230" t="s">
        <v>516</v>
      </c>
      <c r="J2435" s="230" t="s">
        <v>61</v>
      </c>
      <c r="K2435" s="230" t="s">
        <v>23</v>
      </c>
      <c r="L2435" s="230" t="s">
        <v>1387</v>
      </c>
      <c r="M2435" s="230" t="s">
        <v>6091</v>
      </c>
      <c r="N2435" s="230" t="s">
        <v>23</v>
      </c>
      <c r="Q2435" s="230">
        <f>VLOOKUP(M2435,LocID!$B$2:$I$1995,8, FALSE)</f>
        <v>207</v>
      </c>
    </row>
    <row r="2436" spans="1:17" x14ac:dyDescent="0.25">
      <c r="A2436" s="230" t="s">
        <v>7610</v>
      </c>
      <c r="B2436" s="230">
        <v>910</v>
      </c>
      <c r="C2436" s="230" t="s">
        <v>5854</v>
      </c>
      <c r="D2436" s="230">
        <v>2009.59</v>
      </c>
      <c r="E2436" s="230" t="s">
        <v>56</v>
      </c>
      <c r="F2436" s="230" t="s">
        <v>3602</v>
      </c>
      <c r="G2436" s="230" t="s">
        <v>3585</v>
      </c>
      <c r="H2436" s="230" t="s">
        <v>3586</v>
      </c>
      <c r="I2436" s="230" t="s">
        <v>76</v>
      </c>
      <c r="J2436" s="230" t="s">
        <v>77</v>
      </c>
      <c r="K2436" s="230" t="s">
        <v>26</v>
      </c>
      <c r="L2436" s="230" t="s">
        <v>3586</v>
      </c>
      <c r="M2436" s="230" t="s">
        <v>6352</v>
      </c>
      <c r="N2436" s="230" t="s">
        <v>26</v>
      </c>
      <c r="Q2436" s="230">
        <f>VLOOKUP(M2436,LocID!$B$2:$I$1995,8, FALSE)</f>
        <v>495</v>
      </c>
    </row>
    <row r="2437" spans="1:17" x14ac:dyDescent="0.25">
      <c r="A2437" s="230" t="s">
        <v>7611</v>
      </c>
      <c r="B2437" s="230">
        <v>911</v>
      </c>
      <c r="C2437" s="230" t="s">
        <v>5854</v>
      </c>
      <c r="D2437" s="230">
        <v>2009.5329999999999</v>
      </c>
      <c r="E2437" s="230" t="s">
        <v>56</v>
      </c>
      <c r="F2437" s="230" t="s">
        <v>3725</v>
      </c>
      <c r="G2437" s="230" t="s">
        <v>3726</v>
      </c>
      <c r="H2437" s="230" t="s">
        <v>3722</v>
      </c>
      <c r="I2437" s="230" t="s">
        <v>76</v>
      </c>
      <c r="J2437" s="230" t="s">
        <v>77</v>
      </c>
      <c r="K2437" s="230" t="s">
        <v>23</v>
      </c>
      <c r="L2437" s="230" t="s">
        <v>3722</v>
      </c>
      <c r="M2437" s="230" t="s">
        <v>6361</v>
      </c>
      <c r="N2437" s="230" t="s">
        <v>23</v>
      </c>
      <c r="Q2437" s="230">
        <f>VLOOKUP(M2437,LocID!$B$2:$I$1995,8, FALSE)</f>
        <v>507</v>
      </c>
    </row>
    <row r="2438" spans="1:17" x14ac:dyDescent="0.25">
      <c r="A2438" s="230" t="s">
        <v>7612</v>
      </c>
      <c r="B2438" s="230">
        <v>912</v>
      </c>
      <c r="C2438" s="230" t="s">
        <v>5854</v>
      </c>
      <c r="D2438" s="230">
        <v>2009.6220000000001</v>
      </c>
      <c r="E2438" s="230" t="s">
        <v>56</v>
      </c>
      <c r="F2438" s="230" t="s">
        <v>3782</v>
      </c>
      <c r="G2438" s="230" t="s">
        <v>3783</v>
      </c>
      <c r="H2438" s="230" t="s">
        <v>3750</v>
      </c>
      <c r="I2438" s="230" t="s">
        <v>261</v>
      </c>
      <c r="J2438" s="230" t="s">
        <v>123</v>
      </c>
      <c r="K2438" s="230" t="s">
        <v>26</v>
      </c>
      <c r="L2438" s="230" t="s">
        <v>3750</v>
      </c>
      <c r="M2438" s="230" t="s">
        <v>4530</v>
      </c>
      <c r="N2438" s="230" t="s">
        <v>26</v>
      </c>
      <c r="Q2438" s="230">
        <f>VLOOKUP(M2438,LocID!$B$2:$I$1995,8, FALSE)</f>
        <v>513</v>
      </c>
    </row>
    <row r="2439" spans="1:17" x14ac:dyDescent="0.25">
      <c r="A2439" s="230" t="s">
        <v>7613</v>
      </c>
      <c r="B2439" s="230">
        <v>913</v>
      </c>
      <c r="C2439" s="230" t="s">
        <v>5854</v>
      </c>
      <c r="D2439" s="230">
        <v>2009.4190000000001</v>
      </c>
      <c r="E2439" s="230" t="s">
        <v>56</v>
      </c>
      <c r="F2439" s="230" t="s">
        <v>1738</v>
      </c>
      <c r="G2439" s="230" t="s">
        <v>1739</v>
      </c>
      <c r="H2439" s="230" t="s">
        <v>1740</v>
      </c>
      <c r="I2439" s="230" t="s">
        <v>219</v>
      </c>
      <c r="J2439" s="230" t="s">
        <v>1741</v>
      </c>
      <c r="K2439" s="230" t="s">
        <v>52</v>
      </c>
      <c r="L2439" s="230" t="s">
        <v>1740</v>
      </c>
      <c r="M2439" s="230" t="s">
        <v>6162</v>
      </c>
      <c r="N2439" s="230" t="s">
        <v>52</v>
      </c>
      <c r="Q2439" s="230">
        <f>VLOOKUP(M2439,LocID!$B$2:$I$1995,8, FALSE)</f>
        <v>285</v>
      </c>
    </row>
    <row r="2440" spans="1:17" x14ac:dyDescent="0.25">
      <c r="A2440" s="230" t="s">
        <v>7614</v>
      </c>
      <c r="B2440" s="230">
        <v>914</v>
      </c>
      <c r="C2440" s="230" t="s">
        <v>5854</v>
      </c>
      <c r="D2440" s="230">
        <v>2009.6210000000001</v>
      </c>
      <c r="E2440" s="230" t="s">
        <v>56</v>
      </c>
      <c r="F2440" s="230" t="s">
        <v>3367</v>
      </c>
      <c r="G2440" s="230" t="s">
        <v>3364</v>
      </c>
      <c r="H2440" s="230" t="s">
        <v>3294</v>
      </c>
      <c r="I2440" s="230" t="s">
        <v>76</v>
      </c>
      <c r="J2440" s="230" t="s">
        <v>77</v>
      </c>
      <c r="K2440" s="230" t="s">
        <v>52</v>
      </c>
      <c r="L2440" s="230" t="s">
        <v>3294</v>
      </c>
      <c r="M2440" s="230" t="s">
        <v>4526</v>
      </c>
      <c r="N2440" s="230" t="s">
        <v>52</v>
      </c>
      <c r="Q2440" s="230">
        <f>VLOOKUP(M2440,LocID!$B$2:$I$1995,8, FALSE)</f>
        <v>489</v>
      </c>
    </row>
    <row r="2441" spans="1:17" x14ac:dyDescent="0.25">
      <c r="A2441" s="230" t="s">
        <v>7615</v>
      </c>
      <c r="B2441" s="230">
        <v>915</v>
      </c>
      <c r="C2441" s="230" t="s">
        <v>5854</v>
      </c>
      <c r="D2441" s="230">
        <v>2009.63</v>
      </c>
      <c r="E2441" s="230" t="s">
        <v>56</v>
      </c>
      <c r="F2441" s="230" t="s">
        <v>3368</v>
      </c>
      <c r="G2441" s="230" t="s">
        <v>3319</v>
      </c>
      <c r="H2441" s="230" t="s">
        <v>3294</v>
      </c>
      <c r="I2441" s="230" t="s">
        <v>76</v>
      </c>
      <c r="J2441" s="230" t="s">
        <v>77</v>
      </c>
      <c r="K2441" s="230" t="s">
        <v>23</v>
      </c>
      <c r="L2441" s="230" t="s">
        <v>3294</v>
      </c>
      <c r="M2441" s="230" t="s">
        <v>4526</v>
      </c>
      <c r="N2441" s="230" t="s">
        <v>23</v>
      </c>
      <c r="Q2441" s="230">
        <f>VLOOKUP(M2441,LocID!$B$2:$I$1995,8, FALSE)</f>
        <v>489</v>
      </c>
    </row>
    <row r="2442" spans="1:17" x14ac:dyDescent="0.25">
      <c r="A2442" s="230" t="s">
        <v>7616</v>
      </c>
      <c r="B2442" s="230">
        <v>916</v>
      </c>
      <c r="C2442" s="230" t="s">
        <v>5854</v>
      </c>
      <c r="D2442" s="230">
        <v>2009.588</v>
      </c>
      <c r="E2442" s="230" t="s">
        <v>56</v>
      </c>
      <c r="F2442" s="230" t="s">
        <v>3369</v>
      </c>
      <c r="G2442" s="230" t="s">
        <v>3370</v>
      </c>
      <c r="H2442" s="230" t="s">
        <v>3294</v>
      </c>
      <c r="I2442" s="230" t="s">
        <v>76</v>
      </c>
      <c r="J2442" s="230" t="s">
        <v>77</v>
      </c>
      <c r="K2442" s="230" t="s">
        <v>23</v>
      </c>
      <c r="L2442" s="230" t="s">
        <v>3294</v>
      </c>
      <c r="M2442" s="230" t="s">
        <v>4526</v>
      </c>
      <c r="N2442" s="230" t="s">
        <v>23</v>
      </c>
      <c r="Q2442" s="230">
        <f>VLOOKUP(M2442,LocID!$B$2:$I$1995,8, FALSE)</f>
        <v>489</v>
      </c>
    </row>
    <row r="2443" spans="1:17" x14ac:dyDescent="0.25">
      <c r="A2443" s="230" t="s">
        <v>7617</v>
      </c>
      <c r="B2443" s="230">
        <v>917</v>
      </c>
      <c r="C2443" s="230" t="s">
        <v>5854</v>
      </c>
      <c r="D2443" s="230">
        <v>2009.377</v>
      </c>
      <c r="E2443" s="230" t="s">
        <v>56</v>
      </c>
      <c r="F2443" s="230" t="s">
        <v>2474</v>
      </c>
      <c r="G2443" s="230" t="s">
        <v>2423</v>
      </c>
      <c r="H2443" s="230" t="s">
        <v>2414</v>
      </c>
      <c r="I2443" s="230" t="s">
        <v>76</v>
      </c>
      <c r="J2443" s="230" t="s">
        <v>77</v>
      </c>
      <c r="K2443" s="230" t="s">
        <v>26</v>
      </c>
      <c r="L2443" s="230" t="s">
        <v>2414</v>
      </c>
      <c r="M2443" s="230" t="s">
        <v>4518</v>
      </c>
      <c r="N2443" s="230" t="s">
        <v>26</v>
      </c>
      <c r="Q2443" s="230">
        <f>VLOOKUP(M2443,LocID!$B$2:$I$1995,8, FALSE)</f>
        <v>387</v>
      </c>
    </row>
    <row r="2444" spans="1:17" x14ac:dyDescent="0.25">
      <c r="A2444" s="230" t="s">
        <v>7618</v>
      </c>
      <c r="B2444" s="230">
        <v>918</v>
      </c>
      <c r="C2444" s="230" t="s">
        <v>5854</v>
      </c>
      <c r="D2444" s="230">
        <v>2009.499</v>
      </c>
      <c r="E2444" s="230" t="s">
        <v>56</v>
      </c>
      <c r="F2444" s="230" t="s">
        <v>996</v>
      </c>
      <c r="G2444" s="230" t="s">
        <v>993</v>
      </c>
      <c r="H2444" s="230" t="s">
        <v>985</v>
      </c>
      <c r="I2444" s="230" t="s">
        <v>399</v>
      </c>
      <c r="J2444" s="230" t="s">
        <v>51</v>
      </c>
      <c r="K2444" s="230" t="s">
        <v>98</v>
      </c>
      <c r="L2444" s="230" t="s">
        <v>985</v>
      </c>
      <c r="M2444" s="230" t="s">
        <v>6015</v>
      </c>
      <c r="N2444" s="230" t="s">
        <v>98</v>
      </c>
      <c r="Q2444" s="230">
        <f>VLOOKUP(M2444,LocID!$B$2:$I$1995,8, FALSE)</f>
        <v>123</v>
      </c>
    </row>
    <row r="2445" spans="1:17" x14ac:dyDescent="0.25">
      <c r="A2445" s="230" t="s">
        <v>7619</v>
      </c>
      <c r="B2445" s="230">
        <v>919</v>
      </c>
      <c r="C2445" s="230" t="s">
        <v>5854</v>
      </c>
      <c r="D2445" s="230">
        <v>2009.1089999999999</v>
      </c>
      <c r="E2445" s="230" t="s">
        <v>56</v>
      </c>
      <c r="F2445" s="230" t="s">
        <v>4016</v>
      </c>
      <c r="G2445" s="230" t="s">
        <v>4017</v>
      </c>
      <c r="H2445" s="230" t="s">
        <v>4014</v>
      </c>
      <c r="I2445" s="230" t="s">
        <v>76</v>
      </c>
      <c r="J2445" s="230" t="s">
        <v>77</v>
      </c>
      <c r="K2445" s="230" t="s">
        <v>26</v>
      </c>
      <c r="L2445" s="230" t="s">
        <v>4014</v>
      </c>
      <c r="M2445" s="230" t="s">
        <v>6388</v>
      </c>
      <c r="N2445" s="230" t="s">
        <v>26</v>
      </c>
      <c r="Q2445" s="230">
        <f>VLOOKUP(M2445,LocID!$B$2:$I$1995,8, FALSE)</f>
        <v>541</v>
      </c>
    </row>
    <row r="2446" spans="1:17" x14ac:dyDescent="0.25">
      <c r="A2446" s="230" t="s">
        <v>6805</v>
      </c>
      <c r="B2446" s="230">
        <v>92</v>
      </c>
      <c r="C2446" s="230" t="s">
        <v>5854</v>
      </c>
      <c r="D2446" s="230">
        <v>2015.0995</v>
      </c>
      <c r="E2446" s="230" t="s">
        <v>138</v>
      </c>
      <c r="F2446" s="230" t="s">
        <v>1157</v>
      </c>
      <c r="G2446" s="230" t="s">
        <v>1158</v>
      </c>
      <c r="H2446" s="230" t="s">
        <v>1159</v>
      </c>
      <c r="I2446" s="230" t="s">
        <v>198</v>
      </c>
      <c r="J2446" s="230" t="s">
        <v>61</v>
      </c>
      <c r="K2446" s="230" t="s">
        <v>188</v>
      </c>
      <c r="L2446" s="230" t="s">
        <v>1159</v>
      </c>
      <c r="M2446" s="230" t="s">
        <v>6049</v>
      </c>
      <c r="N2446" s="230" t="s">
        <v>188</v>
      </c>
      <c r="Q2446" s="230">
        <f>VLOOKUP(M2446,LocID!$B$2:$I$1995,8, FALSE)</f>
        <v>160</v>
      </c>
    </row>
    <row r="2447" spans="1:17" x14ac:dyDescent="0.25">
      <c r="A2447" s="230" t="s">
        <v>7620</v>
      </c>
      <c r="B2447" s="230">
        <v>920</v>
      </c>
      <c r="C2447" s="230" t="s">
        <v>5854</v>
      </c>
      <c r="D2447" s="230">
        <v>2009.4459999999999</v>
      </c>
      <c r="E2447" s="230" t="s">
        <v>56</v>
      </c>
      <c r="F2447" s="230" t="s">
        <v>3996</v>
      </c>
      <c r="G2447" s="230" t="s">
        <v>3997</v>
      </c>
      <c r="H2447" s="230" t="s">
        <v>3998</v>
      </c>
      <c r="I2447" s="230" t="s">
        <v>1475</v>
      </c>
      <c r="J2447" s="230" t="s">
        <v>245</v>
      </c>
      <c r="K2447" s="230" t="s">
        <v>26</v>
      </c>
      <c r="L2447" s="230" t="s">
        <v>3998</v>
      </c>
      <c r="M2447" s="230" t="s">
        <v>4534</v>
      </c>
      <c r="N2447" s="230" t="s">
        <v>26</v>
      </c>
      <c r="Q2447" s="230">
        <f>VLOOKUP(M2447,LocID!$B$2:$I$1995,8, FALSE)</f>
        <v>538</v>
      </c>
    </row>
    <row r="2448" spans="1:17" x14ac:dyDescent="0.25">
      <c r="A2448" s="230" t="s">
        <v>7621</v>
      </c>
      <c r="B2448" s="230">
        <v>921</v>
      </c>
      <c r="C2448" s="230" t="s">
        <v>5854</v>
      </c>
      <c r="D2448" s="230">
        <v>2009.364</v>
      </c>
      <c r="E2448" s="230" t="s">
        <v>56</v>
      </c>
      <c r="F2448" s="230" t="s">
        <v>4271</v>
      </c>
      <c r="G2448" s="230" t="s">
        <v>4247</v>
      </c>
      <c r="H2448" s="230" t="s">
        <v>2997</v>
      </c>
      <c r="I2448" s="230" t="s">
        <v>2996</v>
      </c>
      <c r="J2448" s="230" t="s">
        <v>51</v>
      </c>
      <c r="K2448" s="230" t="s">
        <v>23</v>
      </c>
      <c r="L2448" s="230" t="s">
        <v>2997</v>
      </c>
      <c r="M2448" s="230" t="s">
        <v>4536</v>
      </c>
      <c r="N2448" s="230" t="s">
        <v>23</v>
      </c>
      <c r="Q2448" s="230">
        <f>VLOOKUP(M2448,LocID!$B$2:$I$1995,8, FALSE)</f>
        <v>447</v>
      </c>
    </row>
    <row r="2449" spans="1:17" x14ac:dyDescent="0.25">
      <c r="A2449" s="230" t="s">
        <v>7622</v>
      </c>
      <c r="B2449" s="230">
        <v>922</v>
      </c>
      <c r="C2449" s="230" t="s">
        <v>5854</v>
      </c>
      <c r="D2449" s="230">
        <v>2009.454</v>
      </c>
      <c r="E2449" s="230" t="s">
        <v>56</v>
      </c>
      <c r="F2449" s="230" t="s">
        <v>1255</v>
      </c>
      <c r="G2449" s="230" t="s">
        <v>1256</v>
      </c>
      <c r="H2449" s="230" t="s">
        <v>1254</v>
      </c>
      <c r="I2449" s="230" t="s">
        <v>76</v>
      </c>
      <c r="J2449" s="230" t="s">
        <v>77</v>
      </c>
      <c r="K2449" s="230" t="s">
        <v>98</v>
      </c>
      <c r="L2449" s="230" t="s">
        <v>1254</v>
      </c>
      <c r="M2449" s="230" t="s">
        <v>6065</v>
      </c>
      <c r="N2449" s="230" t="s">
        <v>98</v>
      </c>
      <c r="Q2449" s="230">
        <f>VLOOKUP(M2449,LocID!$B$2:$I$1995,8, FALSE)</f>
        <v>177</v>
      </c>
    </row>
    <row r="2450" spans="1:17" x14ac:dyDescent="0.25">
      <c r="A2450" s="230" t="s">
        <v>7623</v>
      </c>
      <c r="B2450" s="230">
        <v>923</v>
      </c>
      <c r="C2450" s="230" t="s">
        <v>5854</v>
      </c>
      <c r="D2450" s="230">
        <v>2009.578</v>
      </c>
      <c r="E2450" s="230" t="s">
        <v>56</v>
      </c>
      <c r="F2450" s="230" t="s">
        <v>3855</v>
      </c>
      <c r="G2450" s="230" t="s">
        <v>3856</v>
      </c>
      <c r="H2450" s="230" t="s">
        <v>3857</v>
      </c>
      <c r="I2450" s="230" t="s">
        <v>874</v>
      </c>
      <c r="J2450" s="230" t="s">
        <v>51</v>
      </c>
      <c r="K2450" s="230" t="s">
        <v>52</v>
      </c>
      <c r="L2450" s="230" t="s">
        <v>3857</v>
      </c>
      <c r="M2450" s="230" t="s">
        <v>6368</v>
      </c>
      <c r="N2450" s="230" t="s">
        <v>52</v>
      </c>
      <c r="Q2450" s="230">
        <f>VLOOKUP(M2450,LocID!$B$2:$I$1995,8, FALSE)</f>
        <v>516</v>
      </c>
    </row>
    <row r="2451" spans="1:17" x14ac:dyDescent="0.25">
      <c r="A2451" s="230" t="s">
        <v>7624</v>
      </c>
      <c r="B2451" s="230">
        <v>924</v>
      </c>
      <c r="C2451" s="230" t="s">
        <v>5854</v>
      </c>
      <c r="D2451" s="230">
        <v>2009.577</v>
      </c>
      <c r="E2451" s="230" t="s">
        <v>56</v>
      </c>
      <c r="F2451" s="230" t="s">
        <v>750</v>
      </c>
      <c r="G2451" s="230" t="s">
        <v>737</v>
      </c>
      <c r="H2451" s="230" t="s">
        <v>738</v>
      </c>
      <c r="I2451" s="230" t="s">
        <v>739</v>
      </c>
      <c r="J2451" s="230" t="s">
        <v>740</v>
      </c>
      <c r="K2451" s="230" t="s">
        <v>98</v>
      </c>
      <c r="L2451" s="230" t="s">
        <v>738</v>
      </c>
      <c r="M2451" s="377" t="s">
        <v>11294</v>
      </c>
      <c r="N2451" s="230" t="s">
        <v>98</v>
      </c>
      <c r="Q2451" s="230">
        <f>VLOOKUP(M2451,LocID!$B$2:$I$1995,8, FALSE)</f>
        <v>758</v>
      </c>
    </row>
    <row r="2452" spans="1:17" x14ac:dyDescent="0.25">
      <c r="A2452" s="230" t="s">
        <v>7625</v>
      </c>
      <c r="B2452" s="230">
        <v>925</v>
      </c>
      <c r="C2452" s="230" t="s">
        <v>5854</v>
      </c>
      <c r="D2452" s="230">
        <v>2009.635</v>
      </c>
      <c r="E2452" s="230" t="s">
        <v>56</v>
      </c>
      <c r="F2452" s="230" t="s">
        <v>2765</v>
      </c>
      <c r="G2452" s="230" t="s">
        <v>2766</v>
      </c>
      <c r="H2452" s="230" t="s">
        <v>2764</v>
      </c>
      <c r="I2452" s="230" t="s">
        <v>1276</v>
      </c>
      <c r="J2452" s="230" t="s">
        <v>128</v>
      </c>
      <c r="K2452" s="230" t="s">
        <v>52</v>
      </c>
      <c r="L2452" s="230" t="s">
        <v>2764</v>
      </c>
      <c r="M2452" s="230" t="s">
        <v>6282</v>
      </c>
      <c r="N2452" s="230" t="s">
        <v>52</v>
      </c>
      <c r="Q2452" s="230">
        <f>VLOOKUP(M2452,LocID!$B$2:$I$1995,8, FALSE)</f>
        <v>414</v>
      </c>
    </row>
    <row r="2453" spans="1:17" x14ac:dyDescent="0.25">
      <c r="A2453" s="230" t="s">
        <v>7626</v>
      </c>
      <c r="B2453" s="230">
        <v>926</v>
      </c>
      <c r="C2453" s="230" t="s">
        <v>5854</v>
      </c>
      <c r="D2453" s="230">
        <v>2009.518</v>
      </c>
      <c r="E2453" s="230" t="s">
        <v>56</v>
      </c>
      <c r="F2453" s="230" t="s">
        <v>455</v>
      </c>
      <c r="G2453" s="230" t="s">
        <v>456</v>
      </c>
      <c r="H2453" s="230" t="s">
        <v>446</v>
      </c>
      <c r="I2453" s="230" t="s">
        <v>76</v>
      </c>
      <c r="J2453" s="230" t="s">
        <v>77</v>
      </c>
      <c r="K2453" s="230" t="s">
        <v>26</v>
      </c>
      <c r="L2453" s="230" t="s">
        <v>446</v>
      </c>
      <c r="M2453" s="230" t="s">
        <v>5947</v>
      </c>
      <c r="N2453" s="230" t="s">
        <v>26</v>
      </c>
      <c r="Q2453" s="230">
        <f>VLOOKUP(M2453,LocID!$B$2:$I$1995,8, FALSE)</f>
        <v>52</v>
      </c>
    </row>
    <row r="2454" spans="1:17" x14ac:dyDescent="0.25">
      <c r="A2454" s="230" t="s">
        <v>7627</v>
      </c>
      <c r="B2454" s="230">
        <v>927</v>
      </c>
      <c r="C2454" s="230" t="s">
        <v>5854</v>
      </c>
      <c r="D2454" s="230">
        <v>2009.546</v>
      </c>
      <c r="E2454" s="230" t="s">
        <v>56</v>
      </c>
      <c r="F2454" s="230" t="s">
        <v>4123</v>
      </c>
      <c r="G2454" s="230" t="s">
        <v>4120</v>
      </c>
      <c r="H2454" s="230" t="s">
        <v>4121</v>
      </c>
      <c r="I2454" s="230" t="s">
        <v>76</v>
      </c>
      <c r="J2454" s="230" t="s">
        <v>77</v>
      </c>
      <c r="K2454" s="230" t="s">
        <v>23</v>
      </c>
      <c r="L2454" s="230" t="s">
        <v>4121</v>
      </c>
      <c r="M2454" s="230" t="s">
        <v>6410</v>
      </c>
      <c r="N2454" s="230" t="s">
        <v>23</v>
      </c>
      <c r="Q2454" s="230">
        <f>VLOOKUP(M2454,LocID!$B$2:$I$1995,8, FALSE)</f>
        <v>564</v>
      </c>
    </row>
    <row r="2455" spans="1:17" x14ac:dyDescent="0.25">
      <c r="A2455" s="230" t="s">
        <v>7628</v>
      </c>
      <c r="B2455" s="230">
        <v>928</v>
      </c>
      <c r="C2455" s="230" t="s">
        <v>5854</v>
      </c>
      <c r="D2455" s="230">
        <v>2009.5930000000001</v>
      </c>
      <c r="E2455" s="230" t="s">
        <v>56</v>
      </c>
      <c r="F2455" s="230" t="s">
        <v>57</v>
      </c>
      <c r="G2455" s="230" t="s">
        <v>58</v>
      </c>
      <c r="H2455" s="230" t="s">
        <v>59</v>
      </c>
      <c r="I2455" s="230" t="s">
        <v>60</v>
      </c>
      <c r="J2455" s="230" t="s">
        <v>61</v>
      </c>
      <c r="K2455" s="230" t="s">
        <v>23</v>
      </c>
      <c r="L2455" s="230" t="s">
        <v>59</v>
      </c>
      <c r="M2455" s="230" t="s">
        <v>5902</v>
      </c>
      <c r="N2455" s="230" t="s">
        <v>23</v>
      </c>
      <c r="Q2455" s="230">
        <f>VLOOKUP(M2455,LocID!$B$2:$I$1995,8, FALSE)</f>
        <v>3</v>
      </c>
    </row>
    <row r="2456" spans="1:17" x14ac:dyDescent="0.25">
      <c r="A2456" s="230" t="s">
        <v>7629</v>
      </c>
      <c r="B2456" s="230">
        <v>929</v>
      </c>
      <c r="C2456" s="230" t="s">
        <v>5854</v>
      </c>
      <c r="D2456" s="230">
        <v>2009.6130000000001</v>
      </c>
      <c r="E2456" s="230" t="s">
        <v>56</v>
      </c>
      <c r="F2456" s="230" t="s">
        <v>2290</v>
      </c>
      <c r="G2456" s="230" t="s">
        <v>2281</v>
      </c>
      <c r="H2456" s="230" t="s">
        <v>2273</v>
      </c>
      <c r="I2456" s="230" t="s">
        <v>107</v>
      </c>
      <c r="J2456" s="230" t="s">
        <v>51</v>
      </c>
      <c r="K2456" s="230" t="s">
        <v>23</v>
      </c>
      <c r="L2456" s="230" t="s">
        <v>2273</v>
      </c>
      <c r="M2456" s="230" t="s">
        <v>4516</v>
      </c>
      <c r="N2456" s="230" t="s">
        <v>23</v>
      </c>
      <c r="Q2456" s="230">
        <f>VLOOKUP(M2456,LocID!$B$2:$I$1995,8, FALSE)</f>
        <v>370</v>
      </c>
    </row>
    <row r="2457" spans="1:17" x14ac:dyDescent="0.25">
      <c r="A2457" s="230" t="s">
        <v>6806</v>
      </c>
      <c r="B2457" s="230">
        <v>93</v>
      </c>
      <c r="C2457" s="230" t="s">
        <v>5854</v>
      </c>
      <c r="D2457" s="230">
        <v>2015.0454999999999</v>
      </c>
      <c r="E2457" s="230" t="s">
        <v>138</v>
      </c>
      <c r="F2457" s="230" t="s">
        <v>1446</v>
      </c>
      <c r="G2457" s="230" t="s">
        <v>1441</v>
      </c>
      <c r="H2457" s="230" t="s">
        <v>1439</v>
      </c>
      <c r="I2457" s="230" t="s">
        <v>874</v>
      </c>
      <c r="J2457" s="230" t="s">
        <v>51</v>
      </c>
      <c r="K2457" s="230" t="s">
        <v>188</v>
      </c>
      <c r="L2457" s="230" t="s">
        <v>1439</v>
      </c>
      <c r="M2457" s="230" t="s">
        <v>6105</v>
      </c>
      <c r="N2457" s="230" t="s">
        <v>188</v>
      </c>
      <c r="Q2457" s="230">
        <f>VLOOKUP(M2457,LocID!$B$2:$I$1995,8, FALSE)</f>
        <v>223</v>
      </c>
    </row>
    <row r="2458" spans="1:17" x14ac:dyDescent="0.25">
      <c r="A2458" s="230" t="s">
        <v>7630</v>
      </c>
      <c r="B2458" s="230">
        <v>930</v>
      </c>
      <c r="C2458" s="230" t="s">
        <v>5854</v>
      </c>
      <c r="D2458" s="230">
        <v>2009.309</v>
      </c>
      <c r="E2458" s="230" t="s">
        <v>56</v>
      </c>
      <c r="F2458" s="230" t="s">
        <v>2291</v>
      </c>
      <c r="G2458" s="230" t="s">
        <v>2283</v>
      </c>
      <c r="H2458" s="230" t="s">
        <v>2273</v>
      </c>
      <c r="I2458" s="230" t="s">
        <v>107</v>
      </c>
      <c r="J2458" s="230" t="s">
        <v>55</v>
      </c>
      <c r="K2458" s="230" t="s">
        <v>23</v>
      </c>
      <c r="L2458" s="230" t="s">
        <v>2273</v>
      </c>
      <c r="M2458" s="230" t="s">
        <v>4516</v>
      </c>
      <c r="N2458" s="230" t="s">
        <v>23</v>
      </c>
      <c r="Q2458" s="230">
        <f>VLOOKUP(M2458,LocID!$B$2:$I$1995,8, FALSE)</f>
        <v>370</v>
      </c>
    </row>
    <row r="2459" spans="1:17" x14ac:dyDescent="0.25">
      <c r="A2459" s="230" t="s">
        <v>7631</v>
      </c>
      <c r="B2459" s="230">
        <v>931</v>
      </c>
      <c r="C2459" s="230" t="s">
        <v>5854</v>
      </c>
      <c r="D2459" s="230">
        <v>2008.37</v>
      </c>
      <c r="E2459" s="230" t="s">
        <v>56</v>
      </c>
      <c r="F2459" s="230" t="s">
        <v>3232</v>
      </c>
      <c r="G2459" s="230" t="s">
        <v>3233</v>
      </c>
      <c r="H2459" s="230" t="s">
        <v>3234</v>
      </c>
      <c r="I2459" s="230" t="s">
        <v>76</v>
      </c>
      <c r="J2459" s="230" t="s">
        <v>77</v>
      </c>
      <c r="K2459" s="230" t="s">
        <v>52</v>
      </c>
      <c r="L2459" s="230" t="s">
        <v>3234</v>
      </c>
      <c r="M2459" s="230" t="s">
        <v>6340</v>
      </c>
      <c r="N2459" s="230" t="s">
        <v>52</v>
      </c>
      <c r="Q2459" s="230">
        <f>VLOOKUP(M2459,LocID!$B$2:$I$1995,8, FALSE)</f>
        <v>483</v>
      </c>
    </row>
    <row r="2460" spans="1:17" x14ac:dyDescent="0.25">
      <c r="A2460" s="230" t="s">
        <v>7632</v>
      </c>
      <c r="B2460" s="230">
        <v>932</v>
      </c>
      <c r="C2460" s="230" t="s">
        <v>5854</v>
      </c>
      <c r="D2460" s="230">
        <v>2009.49</v>
      </c>
      <c r="E2460" s="230" t="s">
        <v>56</v>
      </c>
      <c r="F2460" s="230" t="s">
        <v>4223</v>
      </c>
      <c r="G2460" s="230" t="s">
        <v>4224</v>
      </c>
      <c r="H2460" s="230" t="s">
        <v>4222</v>
      </c>
      <c r="I2460" s="230" t="s">
        <v>76</v>
      </c>
      <c r="J2460" s="230" t="s">
        <v>77</v>
      </c>
      <c r="K2460" s="230" t="s">
        <v>26</v>
      </c>
      <c r="L2460" s="230" t="s">
        <v>4222</v>
      </c>
      <c r="M2460" s="230" t="s">
        <v>6427</v>
      </c>
      <c r="N2460" s="230" t="s">
        <v>26</v>
      </c>
      <c r="Q2460" s="230">
        <f>VLOOKUP(M2460,LocID!$B$2:$I$1995,8, FALSE)</f>
        <v>581</v>
      </c>
    </row>
    <row r="2461" spans="1:17" x14ac:dyDescent="0.25">
      <c r="A2461" s="230" t="s">
        <v>7633</v>
      </c>
      <c r="B2461" s="230">
        <v>933</v>
      </c>
      <c r="C2461" s="230" t="s">
        <v>5854</v>
      </c>
      <c r="D2461" s="230">
        <v>2009.6189999999999</v>
      </c>
      <c r="E2461" s="230" t="s">
        <v>56</v>
      </c>
      <c r="F2461" s="230" t="s">
        <v>4392</v>
      </c>
      <c r="G2461" s="230" t="s">
        <v>4393</v>
      </c>
      <c r="H2461" s="230" t="s">
        <v>4391</v>
      </c>
      <c r="I2461" s="230" t="s">
        <v>76</v>
      </c>
      <c r="J2461" s="230" t="s">
        <v>77</v>
      </c>
      <c r="K2461" s="230" t="s">
        <v>23</v>
      </c>
      <c r="L2461" s="230" t="s">
        <v>4391</v>
      </c>
      <c r="M2461" s="230" t="s">
        <v>6439</v>
      </c>
      <c r="N2461" s="230" t="s">
        <v>23</v>
      </c>
      <c r="Q2461" s="230">
        <f>VLOOKUP(M2461,LocID!$B$2:$I$1995,8, FALSE)</f>
        <v>595</v>
      </c>
    </row>
    <row r="2462" spans="1:17" x14ac:dyDescent="0.25">
      <c r="A2462" s="230" t="s">
        <v>7634</v>
      </c>
      <c r="B2462" s="230">
        <v>934</v>
      </c>
      <c r="C2462" s="230" t="s">
        <v>5854</v>
      </c>
      <c r="D2462" s="230">
        <v>2009.5530000000001</v>
      </c>
      <c r="E2462" s="230" t="s">
        <v>56</v>
      </c>
      <c r="F2462" s="230" t="s">
        <v>4272</v>
      </c>
      <c r="G2462" s="230" t="s">
        <v>4238</v>
      </c>
      <c r="H2462" s="230" t="s">
        <v>2997</v>
      </c>
      <c r="I2462" s="230" t="s">
        <v>2996</v>
      </c>
      <c r="J2462" s="230" t="s">
        <v>51</v>
      </c>
      <c r="K2462" s="230" t="s">
        <v>23</v>
      </c>
      <c r="L2462" s="230" t="s">
        <v>2997</v>
      </c>
      <c r="M2462" s="230" t="s">
        <v>4536</v>
      </c>
      <c r="N2462" s="230" t="s">
        <v>23</v>
      </c>
      <c r="Q2462" s="230">
        <f>VLOOKUP(M2462,LocID!$B$2:$I$1995,8, FALSE)</f>
        <v>447</v>
      </c>
    </row>
    <row r="2463" spans="1:17" x14ac:dyDescent="0.25">
      <c r="A2463" s="230" t="s">
        <v>7635</v>
      </c>
      <c r="B2463" s="230">
        <v>935</v>
      </c>
      <c r="C2463" s="230" t="s">
        <v>5854</v>
      </c>
      <c r="D2463" s="230">
        <v>2009.4870000000001</v>
      </c>
      <c r="E2463" s="230" t="s">
        <v>56</v>
      </c>
      <c r="F2463" s="230" t="s">
        <v>4427</v>
      </c>
      <c r="G2463" s="230" t="s">
        <v>4428</v>
      </c>
      <c r="H2463" s="230" t="s">
        <v>4429</v>
      </c>
      <c r="I2463" s="230" t="s">
        <v>49</v>
      </c>
      <c r="J2463" s="230" t="s">
        <v>51</v>
      </c>
      <c r="K2463" s="230" t="s">
        <v>26</v>
      </c>
      <c r="L2463" s="230" t="s">
        <v>4429</v>
      </c>
      <c r="M2463" s="230" t="s">
        <v>6448</v>
      </c>
      <c r="N2463" s="230" t="s">
        <v>26</v>
      </c>
      <c r="Q2463" s="230">
        <f>VLOOKUP(M2463,LocID!$B$2:$I$1995,8, FALSE)</f>
        <v>604</v>
      </c>
    </row>
    <row r="2464" spans="1:17" x14ac:dyDescent="0.25">
      <c r="A2464" s="230" t="s">
        <v>7636</v>
      </c>
      <c r="B2464" s="230">
        <v>936</v>
      </c>
      <c r="C2464" s="230" t="s">
        <v>5854</v>
      </c>
      <c r="D2464" s="230">
        <v>2010.1669999999999</v>
      </c>
      <c r="E2464" s="230" t="s">
        <v>204</v>
      </c>
      <c r="F2464" s="230" t="s">
        <v>1097</v>
      </c>
      <c r="G2464" s="230" t="s">
        <v>1098</v>
      </c>
      <c r="H2464" s="230" t="s">
        <v>1099</v>
      </c>
      <c r="I2464" s="230" t="s">
        <v>244</v>
      </c>
      <c r="J2464" s="230" t="s">
        <v>245</v>
      </c>
      <c r="K2464" s="230" t="s">
        <v>26</v>
      </c>
      <c r="L2464" s="230" t="s">
        <v>1099</v>
      </c>
      <c r="M2464" s="230" t="s">
        <v>6039</v>
      </c>
      <c r="N2464" s="230" t="s">
        <v>26</v>
      </c>
      <c r="Q2464" s="230">
        <f>VLOOKUP(M2464,LocID!$B$2:$I$1995,8, FALSE)</f>
        <v>148</v>
      </c>
    </row>
    <row r="2465" spans="1:17" x14ac:dyDescent="0.25">
      <c r="A2465" s="230" t="s">
        <v>7637</v>
      </c>
      <c r="B2465" s="230">
        <v>937</v>
      </c>
      <c r="C2465" s="230" t="s">
        <v>5854</v>
      </c>
      <c r="D2465" s="230">
        <v>2012.4269999999999</v>
      </c>
      <c r="E2465" s="230" t="s">
        <v>204</v>
      </c>
      <c r="F2465" s="230" t="s">
        <v>3038</v>
      </c>
      <c r="G2465" s="230" t="s">
        <v>1090</v>
      </c>
      <c r="H2465" s="230" t="s">
        <v>3039</v>
      </c>
      <c r="I2465" s="230" t="s">
        <v>20</v>
      </c>
      <c r="J2465" s="230" t="s">
        <v>22</v>
      </c>
      <c r="K2465" s="230" t="s">
        <v>23</v>
      </c>
      <c r="L2465" s="230" t="s">
        <v>3039</v>
      </c>
      <c r="M2465" s="230" t="s">
        <v>6318</v>
      </c>
      <c r="N2465" s="230" t="s">
        <v>23</v>
      </c>
      <c r="Q2465" s="230">
        <f>VLOOKUP(M2465,LocID!$B$2:$I$1995,8, FALSE)</f>
        <v>454</v>
      </c>
    </row>
    <row r="2466" spans="1:17" x14ac:dyDescent="0.25">
      <c r="A2466" s="230" t="s">
        <v>7638</v>
      </c>
      <c r="B2466" s="230">
        <v>938</v>
      </c>
      <c r="C2466" s="230" t="s">
        <v>5854</v>
      </c>
      <c r="D2466" s="230">
        <v>2010.1020000000001</v>
      </c>
      <c r="E2466" s="230" t="s">
        <v>204</v>
      </c>
      <c r="F2466" s="230" t="s">
        <v>2475</v>
      </c>
      <c r="G2466" s="230" t="s">
        <v>2423</v>
      </c>
      <c r="H2466" s="230" t="s">
        <v>2414</v>
      </c>
      <c r="I2466" s="230" t="s">
        <v>76</v>
      </c>
      <c r="J2466" s="230" t="s">
        <v>77</v>
      </c>
      <c r="K2466" s="230" t="s">
        <v>52</v>
      </c>
      <c r="L2466" s="230" t="s">
        <v>2414</v>
      </c>
      <c r="M2466" s="230" t="s">
        <v>4518</v>
      </c>
      <c r="N2466" s="230" t="s">
        <v>52</v>
      </c>
      <c r="Q2466" s="230">
        <f>VLOOKUP(M2466,LocID!$B$2:$I$1995,8, FALSE)</f>
        <v>387</v>
      </c>
    </row>
    <row r="2467" spans="1:17" x14ac:dyDescent="0.25">
      <c r="A2467" s="230" t="s">
        <v>7639</v>
      </c>
      <c r="B2467" s="230">
        <v>939</v>
      </c>
      <c r="C2467" s="230" t="s">
        <v>5854</v>
      </c>
      <c r="D2467" s="230">
        <v>2010.1010000000001</v>
      </c>
      <c r="E2467" s="230" t="s">
        <v>204</v>
      </c>
      <c r="F2467" s="230" t="s">
        <v>4191</v>
      </c>
      <c r="G2467" s="230" t="s">
        <v>4190</v>
      </c>
      <c r="H2467" s="230" t="s">
        <v>4188</v>
      </c>
      <c r="I2467" s="230" t="s">
        <v>20</v>
      </c>
      <c r="J2467" s="230" t="s">
        <v>740</v>
      </c>
      <c r="K2467" s="230" t="s">
        <v>492</v>
      </c>
      <c r="L2467" s="230" t="s">
        <v>4188</v>
      </c>
      <c r="M2467" s="230" t="s">
        <v>6420</v>
      </c>
      <c r="N2467" s="230" t="s">
        <v>492</v>
      </c>
      <c r="Q2467" s="230">
        <f>VLOOKUP(M2467,LocID!$B$2:$I$1995,8, FALSE)</f>
        <v>574</v>
      </c>
    </row>
    <row r="2468" spans="1:17" x14ac:dyDescent="0.25">
      <c r="A2468" s="230" t="s">
        <v>6807</v>
      </c>
      <c r="B2468" s="230">
        <v>94</v>
      </c>
      <c r="C2468" s="230" t="s">
        <v>5854</v>
      </c>
      <c r="D2468" s="230">
        <v>2015.0435</v>
      </c>
      <c r="E2468" s="230" t="s">
        <v>138</v>
      </c>
      <c r="F2468" s="230" t="s">
        <v>790</v>
      </c>
      <c r="G2468" s="230" t="s">
        <v>791</v>
      </c>
      <c r="H2468" s="230" t="s">
        <v>775</v>
      </c>
      <c r="I2468" s="230" t="s">
        <v>49</v>
      </c>
      <c r="J2468" s="230" t="s">
        <v>51</v>
      </c>
      <c r="K2468" s="230" t="s">
        <v>26</v>
      </c>
      <c r="L2468" s="230" t="s">
        <v>775</v>
      </c>
      <c r="M2468" s="230" t="s">
        <v>5979</v>
      </c>
      <c r="N2468" s="230" t="s">
        <v>26</v>
      </c>
      <c r="Q2468" s="230">
        <f>VLOOKUP(M2468,LocID!$B$2:$I$1995,8, FALSE)</f>
        <v>87</v>
      </c>
    </row>
    <row r="2469" spans="1:17" x14ac:dyDescent="0.25">
      <c r="A2469" s="230" t="s">
        <v>7640</v>
      </c>
      <c r="B2469" s="230">
        <v>940</v>
      </c>
      <c r="C2469" s="230" t="s">
        <v>5854</v>
      </c>
      <c r="D2469" s="230">
        <v>2010.0429999999999</v>
      </c>
      <c r="E2469" s="230" t="s">
        <v>204</v>
      </c>
      <c r="F2469" s="230" t="s">
        <v>2292</v>
      </c>
      <c r="G2469" s="230" t="s">
        <v>2293</v>
      </c>
      <c r="H2469" s="230" t="s">
        <v>2273</v>
      </c>
      <c r="I2469" s="230" t="s">
        <v>107</v>
      </c>
      <c r="J2469" s="230" t="s">
        <v>51</v>
      </c>
      <c r="K2469" s="230" t="s">
        <v>23</v>
      </c>
      <c r="L2469" s="230" t="s">
        <v>2273</v>
      </c>
      <c r="M2469" s="230" t="s">
        <v>4516</v>
      </c>
      <c r="N2469" s="230" t="s">
        <v>23</v>
      </c>
      <c r="Q2469" s="230">
        <f>VLOOKUP(M2469,LocID!$B$2:$I$1995,8, FALSE)</f>
        <v>370</v>
      </c>
    </row>
    <row r="2470" spans="1:17" x14ac:dyDescent="0.25">
      <c r="A2470" s="230" t="s">
        <v>7641</v>
      </c>
      <c r="B2470" s="230">
        <v>941</v>
      </c>
      <c r="C2470" s="230" t="s">
        <v>5854</v>
      </c>
      <c r="D2470" s="230">
        <v>2010.0740000000001</v>
      </c>
      <c r="E2470" s="230" t="s">
        <v>204</v>
      </c>
      <c r="F2470" s="230" t="s">
        <v>3371</v>
      </c>
      <c r="G2470" s="230" t="s">
        <v>3372</v>
      </c>
      <c r="H2470" s="230" t="s">
        <v>3294</v>
      </c>
      <c r="I2470" s="230" t="s">
        <v>76</v>
      </c>
      <c r="J2470" s="230" t="s">
        <v>77</v>
      </c>
      <c r="K2470" s="230" t="s">
        <v>52</v>
      </c>
      <c r="L2470" s="230" t="s">
        <v>3294</v>
      </c>
      <c r="M2470" s="230" t="s">
        <v>4526</v>
      </c>
      <c r="N2470" s="230" t="s">
        <v>52</v>
      </c>
      <c r="Q2470" s="230">
        <f>VLOOKUP(M2470,LocID!$B$2:$I$1995,8, FALSE)</f>
        <v>489</v>
      </c>
    </row>
    <row r="2471" spans="1:17" x14ac:dyDescent="0.25">
      <c r="A2471" s="230" t="s">
        <v>7642</v>
      </c>
      <c r="B2471" s="230">
        <v>942</v>
      </c>
      <c r="C2471" s="230" t="s">
        <v>5854</v>
      </c>
      <c r="D2471" s="230">
        <v>2010.164</v>
      </c>
      <c r="E2471" s="230" t="s">
        <v>204</v>
      </c>
      <c r="F2471" s="230" t="s">
        <v>3135</v>
      </c>
      <c r="G2471" s="230" t="s">
        <v>3136</v>
      </c>
      <c r="H2471" s="230" t="s">
        <v>3123</v>
      </c>
      <c r="I2471" s="230" t="s">
        <v>76</v>
      </c>
      <c r="J2471" s="230" t="s">
        <v>77</v>
      </c>
      <c r="K2471" s="230" t="s">
        <v>23</v>
      </c>
      <c r="L2471" s="230" t="s">
        <v>3123</v>
      </c>
      <c r="M2471" s="230" t="s">
        <v>4524</v>
      </c>
      <c r="N2471" s="230" t="s">
        <v>23</v>
      </c>
      <c r="Q2471" s="230">
        <f>VLOOKUP(M2471,LocID!$B$2:$I$1995,8, FALSE)</f>
        <v>473</v>
      </c>
    </row>
    <row r="2472" spans="1:17" x14ac:dyDescent="0.25">
      <c r="A2472" s="230" t="s">
        <v>7643</v>
      </c>
      <c r="B2472" s="230">
        <v>943</v>
      </c>
      <c r="C2472" s="230" t="s">
        <v>5854</v>
      </c>
      <c r="D2472" s="230">
        <v>2010.1320000000001</v>
      </c>
      <c r="E2472" s="230" t="s">
        <v>204</v>
      </c>
      <c r="F2472" s="230" t="s">
        <v>968</v>
      </c>
      <c r="G2472" s="230" t="s">
        <v>969</v>
      </c>
      <c r="H2472" s="230" t="s">
        <v>970</v>
      </c>
      <c r="I2472" s="230" t="s">
        <v>192</v>
      </c>
      <c r="J2472" s="230" t="s">
        <v>51</v>
      </c>
      <c r="K2472" s="230" t="s">
        <v>23</v>
      </c>
      <c r="L2472" s="230" t="s">
        <v>970</v>
      </c>
      <c r="M2472" s="230" t="s">
        <v>6010</v>
      </c>
      <c r="N2472" s="230" t="s">
        <v>23</v>
      </c>
      <c r="Q2472" s="230">
        <f>VLOOKUP(M2472,LocID!$B$2:$I$1995,8, FALSE)</f>
        <v>118</v>
      </c>
    </row>
    <row r="2473" spans="1:17" x14ac:dyDescent="0.25">
      <c r="A2473" s="230" t="s">
        <v>7644</v>
      </c>
      <c r="B2473" s="230">
        <v>944</v>
      </c>
      <c r="C2473" s="230" t="s">
        <v>5854</v>
      </c>
      <c r="D2473" s="230">
        <v>2010.12</v>
      </c>
      <c r="E2473" s="230" t="s">
        <v>204</v>
      </c>
      <c r="F2473" s="230" t="s">
        <v>4026</v>
      </c>
      <c r="G2473" s="230" t="s">
        <v>4027</v>
      </c>
      <c r="H2473" s="230" t="s">
        <v>4028</v>
      </c>
      <c r="I2473" s="230" t="s">
        <v>76</v>
      </c>
      <c r="J2473" s="230" t="s">
        <v>77</v>
      </c>
      <c r="K2473" s="230" t="s">
        <v>98</v>
      </c>
      <c r="L2473" s="230" t="s">
        <v>4028</v>
      </c>
      <c r="M2473" s="230" t="s">
        <v>6390</v>
      </c>
      <c r="N2473" s="230" t="s">
        <v>98</v>
      </c>
      <c r="Q2473" s="230">
        <f>VLOOKUP(M2473,LocID!$B$2:$I$1995,8, FALSE)</f>
        <v>543</v>
      </c>
    </row>
    <row r="2474" spans="1:17" x14ac:dyDescent="0.25">
      <c r="A2474" s="230" t="s">
        <v>7645</v>
      </c>
      <c r="B2474" s="230">
        <v>945</v>
      </c>
      <c r="C2474" s="230" t="s">
        <v>5854</v>
      </c>
      <c r="D2474" s="230">
        <v>2010.145</v>
      </c>
      <c r="E2474" s="230" t="s">
        <v>204</v>
      </c>
      <c r="F2474" s="230" t="s">
        <v>997</v>
      </c>
      <c r="G2474" s="230" t="s">
        <v>998</v>
      </c>
      <c r="H2474" s="230" t="s">
        <v>985</v>
      </c>
      <c r="I2474" s="230" t="s">
        <v>399</v>
      </c>
      <c r="J2474" s="230" t="s">
        <v>51</v>
      </c>
      <c r="K2474" s="230" t="s">
        <v>52</v>
      </c>
      <c r="L2474" s="230" t="s">
        <v>985</v>
      </c>
      <c r="M2474" s="230" t="s">
        <v>6015</v>
      </c>
      <c r="N2474" s="230" t="s">
        <v>52</v>
      </c>
      <c r="Q2474" s="230">
        <f>VLOOKUP(M2474,LocID!$B$2:$I$1995,8, FALSE)</f>
        <v>123</v>
      </c>
    </row>
    <row r="2475" spans="1:17" x14ac:dyDescent="0.25">
      <c r="A2475" s="230" t="s">
        <v>7646</v>
      </c>
      <c r="B2475" s="230">
        <v>946</v>
      </c>
      <c r="C2475" s="230" t="s">
        <v>5854</v>
      </c>
      <c r="D2475" s="230">
        <v>2010.1030000000001</v>
      </c>
      <c r="E2475" s="230" t="s">
        <v>204</v>
      </c>
      <c r="F2475" s="230" t="s">
        <v>1109</v>
      </c>
      <c r="G2475" s="230" t="s">
        <v>1110</v>
      </c>
      <c r="H2475" s="230" t="s">
        <v>1099</v>
      </c>
      <c r="I2475" s="230" t="s">
        <v>244</v>
      </c>
      <c r="J2475" s="230" t="s">
        <v>245</v>
      </c>
      <c r="K2475" s="230" t="s">
        <v>26</v>
      </c>
      <c r="L2475" s="230" t="s">
        <v>1099</v>
      </c>
      <c r="M2475" s="230" t="s">
        <v>6039</v>
      </c>
      <c r="N2475" s="230" t="s">
        <v>26</v>
      </c>
      <c r="Q2475" s="230">
        <f>VLOOKUP(M2475,LocID!$B$2:$I$1995,8, FALSE)</f>
        <v>148</v>
      </c>
    </row>
    <row r="2476" spans="1:17" x14ac:dyDescent="0.25">
      <c r="A2476" s="230" t="s">
        <v>7647</v>
      </c>
      <c r="B2476" s="230">
        <v>947</v>
      </c>
      <c r="C2476" s="230" t="s">
        <v>5854</v>
      </c>
      <c r="D2476" s="230">
        <v>2010.0519999999999</v>
      </c>
      <c r="E2476" s="230" t="s">
        <v>204</v>
      </c>
      <c r="F2476" s="230" t="s">
        <v>1751</v>
      </c>
      <c r="G2476" s="230" t="s">
        <v>213</v>
      </c>
      <c r="H2476" s="230" t="s">
        <v>1750</v>
      </c>
      <c r="I2476" s="230" t="s">
        <v>49</v>
      </c>
      <c r="J2476" s="230" t="s">
        <v>51</v>
      </c>
      <c r="K2476" s="230" t="s">
        <v>26</v>
      </c>
      <c r="L2476" s="230" t="s">
        <v>1750</v>
      </c>
      <c r="M2476" s="230" t="s">
        <v>6164</v>
      </c>
      <c r="N2476" s="230" t="s">
        <v>26</v>
      </c>
      <c r="Q2476" s="230">
        <f>VLOOKUP(M2476,LocID!$B$2:$I$1995,8, FALSE)</f>
        <v>287</v>
      </c>
    </row>
    <row r="2477" spans="1:17" x14ac:dyDescent="0.25">
      <c r="A2477" s="230" t="s">
        <v>7648</v>
      </c>
      <c r="B2477" s="230">
        <v>948</v>
      </c>
      <c r="C2477" s="230" t="s">
        <v>5854</v>
      </c>
      <c r="D2477" s="230">
        <v>2010.068</v>
      </c>
      <c r="E2477" s="230" t="s">
        <v>204</v>
      </c>
      <c r="F2477" s="230" t="s">
        <v>3373</v>
      </c>
      <c r="G2477" s="230" t="s">
        <v>3374</v>
      </c>
      <c r="H2477" s="230" t="s">
        <v>3294</v>
      </c>
      <c r="I2477" s="230" t="s">
        <v>76</v>
      </c>
      <c r="J2477" s="230" t="s">
        <v>77</v>
      </c>
      <c r="K2477" s="230" t="s">
        <v>26</v>
      </c>
      <c r="L2477" s="230" t="s">
        <v>3294</v>
      </c>
      <c r="M2477" s="230" t="s">
        <v>4526</v>
      </c>
      <c r="N2477" s="230" t="s">
        <v>26</v>
      </c>
      <c r="Q2477" s="230">
        <f>VLOOKUP(M2477,LocID!$B$2:$I$1995,8, FALSE)</f>
        <v>489</v>
      </c>
    </row>
    <row r="2478" spans="1:17" x14ac:dyDescent="0.25">
      <c r="A2478" s="230" t="s">
        <v>7649</v>
      </c>
      <c r="B2478" s="230">
        <v>949</v>
      </c>
      <c r="C2478" s="230" t="s">
        <v>5854</v>
      </c>
      <c r="D2478" s="230">
        <v>2010.116</v>
      </c>
      <c r="E2478" s="230" t="s">
        <v>204</v>
      </c>
      <c r="F2478" s="230" t="s">
        <v>272</v>
      </c>
      <c r="H2478" s="230" t="s">
        <v>271</v>
      </c>
      <c r="I2478" s="230" t="s">
        <v>160</v>
      </c>
      <c r="J2478" s="230" t="s">
        <v>161</v>
      </c>
      <c r="K2478" s="230" t="s">
        <v>98</v>
      </c>
      <c r="L2478" s="230" t="s">
        <v>271</v>
      </c>
      <c r="M2478" s="230" t="s">
        <v>5930</v>
      </c>
      <c r="N2478" s="230" t="s">
        <v>98</v>
      </c>
      <c r="Q2478" s="230">
        <f>VLOOKUP(M2478,LocID!$B$2:$I$1995,8, FALSE)</f>
        <v>33</v>
      </c>
    </row>
    <row r="2479" spans="1:17" x14ac:dyDescent="0.25">
      <c r="A2479" s="230" t="s">
        <v>6808</v>
      </c>
      <c r="B2479" s="230">
        <v>95</v>
      </c>
      <c r="C2479" s="230" t="s">
        <v>5854</v>
      </c>
      <c r="D2479" s="230">
        <v>2015.0504000000001</v>
      </c>
      <c r="E2479" s="230" t="s">
        <v>138</v>
      </c>
      <c r="F2479" s="230" t="s">
        <v>1943</v>
      </c>
      <c r="G2479" s="230" t="s">
        <v>1944</v>
      </c>
      <c r="H2479" s="230" t="s">
        <v>1945</v>
      </c>
      <c r="I2479" s="230" t="s">
        <v>815</v>
      </c>
      <c r="J2479" s="230" t="s">
        <v>51</v>
      </c>
      <c r="K2479" s="230" t="s">
        <v>23</v>
      </c>
      <c r="L2479" s="230" t="s">
        <v>1945</v>
      </c>
      <c r="M2479" s="230" t="s">
        <v>6193</v>
      </c>
      <c r="N2479" s="230" t="s">
        <v>23</v>
      </c>
      <c r="Q2479" s="230">
        <f>VLOOKUP(M2479,LocID!$B$2:$I$1995,8, FALSE)</f>
        <v>317</v>
      </c>
    </row>
    <row r="2480" spans="1:17" x14ac:dyDescent="0.25">
      <c r="A2480" s="230" t="s">
        <v>7650</v>
      </c>
      <c r="B2480" s="230">
        <v>950</v>
      </c>
      <c r="C2480" s="230" t="s">
        <v>5854</v>
      </c>
      <c r="D2480" s="230">
        <v>2008.346</v>
      </c>
      <c r="E2480" s="230" t="s">
        <v>204</v>
      </c>
      <c r="F2480" s="230" t="s">
        <v>3603</v>
      </c>
      <c r="G2480" s="230" t="s">
        <v>3585</v>
      </c>
      <c r="H2480" s="230" t="s">
        <v>3586</v>
      </c>
      <c r="I2480" s="230" t="s">
        <v>76</v>
      </c>
      <c r="J2480" s="230" t="s">
        <v>77</v>
      </c>
      <c r="K2480" s="230" t="s">
        <v>26</v>
      </c>
      <c r="L2480" s="230" t="s">
        <v>3586</v>
      </c>
      <c r="M2480" s="230" t="s">
        <v>6352</v>
      </c>
      <c r="N2480" s="230" t="s">
        <v>26</v>
      </c>
      <c r="Q2480" s="230">
        <f>VLOOKUP(M2480,LocID!$B$2:$I$1995,8, FALSE)</f>
        <v>495</v>
      </c>
    </row>
    <row r="2481" spans="1:17" x14ac:dyDescent="0.25">
      <c r="A2481" s="230" t="s">
        <v>7651</v>
      </c>
      <c r="B2481" s="230">
        <v>951</v>
      </c>
      <c r="C2481" s="230" t="s">
        <v>5854</v>
      </c>
      <c r="D2481" s="230">
        <v>2010.09</v>
      </c>
      <c r="E2481" s="230" t="s">
        <v>204</v>
      </c>
      <c r="F2481" s="230" t="s">
        <v>931</v>
      </c>
      <c r="G2481" s="230" t="s">
        <v>932</v>
      </c>
      <c r="H2481" s="230" t="s">
        <v>933</v>
      </c>
      <c r="I2481" s="230" t="s">
        <v>261</v>
      </c>
      <c r="J2481" s="230" t="s">
        <v>123</v>
      </c>
      <c r="K2481" s="230" t="s">
        <v>98</v>
      </c>
      <c r="L2481" s="230" t="s">
        <v>933</v>
      </c>
      <c r="M2481" s="230" t="s">
        <v>6004</v>
      </c>
      <c r="N2481" s="230" t="s">
        <v>98</v>
      </c>
      <c r="Q2481" s="230">
        <f>VLOOKUP(M2481,LocID!$B$2:$I$1995,8, FALSE)</f>
        <v>112</v>
      </c>
    </row>
    <row r="2482" spans="1:17" x14ac:dyDescent="0.25">
      <c r="A2482" s="230" t="s">
        <v>7652</v>
      </c>
      <c r="B2482" s="230">
        <v>952</v>
      </c>
      <c r="C2482" s="230" t="s">
        <v>5854</v>
      </c>
      <c r="D2482" s="230">
        <v>2009.404</v>
      </c>
      <c r="E2482" s="230" t="s">
        <v>204</v>
      </c>
      <c r="F2482" s="230" t="s">
        <v>205</v>
      </c>
      <c r="G2482" s="230" t="s">
        <v>206</v>
      </c>
      <c r="H2482" s="230" t="s">
        <v>207</v>
      </c>
      <c r="I2482" s="230" t="s">
        <v>208</v>
      </c>
      <c r="J2482" s="230" t="s">
        <v>61</v>
      </c>
      <c r="K2482" s="230" t="s">
        <v>52</v>
      </c>
      <c r="L2482" s="230" t="s">
        <v>207</v>
      </c>
      <c r="M2482" s="230" t="s">
        <v>5920</v>
      </c>
      <c r="N2482" s="230" t="s">
        <v>52</v>
      </c>
      <c r="Q2482" s="230">
        <f>VLOOKUP(M2482,LocID!$B$2:$I$1995,8, FALSE)</f>
        <v>26</v>
      </c>
    </row>
    <row r="2483" spans="1:17" x14ac:dyDescent="0.25">
      <c r="A2483" s="230" t="s">
        <v>7653</v>
      </c>
      <c r="B2483" s="230">
        <v>953</v>
      </c>
      <c r="C2483" s="230" t="s">
        <v>5854</v>
      </c>
      <c r="D2483" s="230">
        <v>2010.057</v>
      </c>
      <c r="E2483" s="230" t="s">
        <v>204</v>
      </c>
      <c r="F2483" s="230" t="s">
        <v>2294</v>
      </c>
      <c r="G2483" s="230" t="s">
        <v>1090</v>
      </c>
      <c r="H2483" s="230" t="s">
        <v>2273</v>
      </c>
      <c r="I2483" s="230" t="s">
        <v>107</v>
      </c>
      <c r="J2483" s="230" t="s">
        <v>51</v>
      </c>
      <c r="K2483" s="230" t="s">
        <v>23</v>
      </c>
      <c r="L2483" s="230" t="s">
        <v>2273</v>
      </c>
      <c r="M2483" s="230" t="s">
        <v>4516</v>
      </c>
      <c r="N2483" s="230" t="s">
        <v>23</v>
      </c>
      <c r="Q2483" s="230">
        <f>VLOOKUP(M2483,LocID!$B$2:$I$1995,8, FALSE)</f>
        <v>370</v>
      </c>
    </row>
    <row r="2484" spans="1:17" x14ac:dyDescent="0.25">
      <c r="A2484" s="230" t="s">
        <v>7654</v>
      </c>
      <c r="B2484" s="230">
        <v>954</v>
      </c>
      <c r="C2484" s="230" t="s">
        <v>5854</v>
      </c>
      <c r="D2484" s="230">
        <v>2010.0530000000001</v>
      </c>
      <c r="E2484" s="230" t="s">
        <v>204</v>
      </c>
      <c r="F2484" s="230" t="s">
        <v>1752</v>
      </c>
      <c r="G2484" s="230" t="s">
        <v>213</v>
      </c>
      <c r="H2484" s="230" t="s">
        <v>1750</v>
      </c>
      <c r="I2484" s="230" t="s">
        <v>49</v>
      </c>
      <c r="J2484" s="230" t="s">
        <v>51</v>
      </c>
      <c r="K2484" s="230" t="s">
        <v>26</v>
      </c>
      <c r="L2484" s="230" t="s">
        <v>1750</v>
      </c>
      <c r="M2484" s="230" t="s">
        <v>6164</v>
      </c>
      <c r="N2484" s="230" t="s">
        <v>26</v>
      </c>
      <c r="Q2484" s="230">
        <f>VLOOKUP(M2484,LocID!$B$2:$I$1995,8, FALSE)</f>
        <v>287</v>
      </c>
    </row>
    <row r="2485" spans="1:17" x14ac:dyDescent="0.25">
      <c r="A2485" s="230" t="s">
        <v>7655</v>
      </c>
      <c r="B2485" s="230">
        <v>955</v>
      </c>
      <c r="C2485" s="230" t="s">
        <v>5854</v>
      </c>
      <c r="D2485" s="230">
        <v>2010.0229999999999</v>
      </c>
      <c r="E2485" s="230" t="s">
        <v>204</v>
      </c>
      <c r="F2485" s="230" t="s">
        <v>3137</v>
      </c>
      <c r="G2485" s="230" t="s">
        <v>3138</v>
      </c>
      <c r="H2485" s="230" t="s">
        <v>3123</v>
      </c>
      <c r="I2485" s="230" t="s">
        <v>76</v>
      </c>
      <c r="J2485" s="230" t="s">
        <v>77</v>
      </c>
      <c r="K2485" s="230" t="s">
        <v>26</v>
      </c>
      <c r="L2485" s="230" t="s">
        <v>3123</v>
      </c>
      <c r="M2485" s="230" t="s">
        <v>4524</v>
      </c>
      <c r="N2485" s="230" t="s">
        <v>26</v>
      </c>
      <c r="Q2485" s="230">
        <f>VLOOKUP(M2485,LocID!$B$2:$I$1995,8, FALSE)</f>
        <v>473</v>
      </c>
    </row>
    <row r="2486" spans="1:17" x14ac:dyDescent="0.25">
      <c r="A2486" s="230" t="s">
        <v>7656</v>
      </c>
      <c r="B2486" s="230">
        <v>956</v>
      </c>
      <c r="C2486" s="230" t="s">
        <v>5854</v>
      </c>
      <c r="D2486" s="230">
        <v>2009.627</v>
      </c>
      <c r="E2486" s="230" t="s">
        <v>204</v>
      </c>
      <c r="F2486" s="230" t="s">
        <v>549</v>
      </c>
      <c r="G2486" s="230" t="s">
        <v>550</v>
      </c>
      <c r="H2486" s="230" t="s">
        <v>533</v>
      </c>
      <c r="I2486" s="230" t="s">
        <v>49</v>
      </c>
      <c r="J2486" s="230" t="s">
        <v>51</v>
      </c>
      <c r="K2486" s="230" t="s">
        <v>26</v>
      </c>
      <c r="L2486" s="230" t="s">
        <v>533</v>
      </c>
      <c r="M2486" s="230" t="s">
        <v>4499</v>
      </c>
      <c r="N2486" s="230" t="s">
        <v>26</v>
      </c>
      <c r="Q2486" s="230">
        <f>VLOOKUP(M2486,LocID!$B$2:$I$1995,8, FALSE)</f>
        <v>65</v>
      </c>
    </row>
    <row r="2487" spans="1:17" x14ac:dyDescent="0.25">
      <c r="A2487" s="230" t="s">
        <v>7657</v>
      </c>
      <c r="B2487" s="230">
        <v>957</v>
      </c>
      <c r="C2487" s="230" t="s">
        <v>5854</v>
      </c>
      <c r="D2487" s="230">
        <v>2009.4659999999999</v>
      </c>
      <c r="E2487" s="230" t="s">
        <v>204</v>
      </c>
      <c r="F2487" s="230" t="s">
        <v>1528</v>
      </c>
      <c r="G2487" s="230" t="s">
        <v>1525</v>
      </c>
      <c r="H2487" s="230" t="s">
        <v>1526</v>
      </c>
      <c r="I2487" s="230" t="s">
        <v>219</v>
      </c>
      <c r="J2487" s="230" t="s">
        <v>220</v>
      </c>
      <c r="K2487" s="230" t="s">
        <v>72</v>
      </c>
      <c r="L2487" s="230" t="s">
        <v>1526</v>
      </c>
      <c r="M2487" s="230" t="s">
        <v>4509</v>
      </c>
      <c r="N2487" s="230" t="s">
        <v>3934</v>
      </c>
      <c r="O2487" s="230">
        <v>2</v>
      </c>
      <c r="Q2487" s="230">
        <f>VLOOKUP(M2487,LocID!$B$2:$I$1995,8, FALSE)</f>
        <v>236</v>
      </c>
    </row>
    <row r="2488" spans="1:17" x14ac:dyDescent="0.25">
      <c r="A2488" s="230" t="s">
        <v>7657</v>
      </c>
      <c r="B2488" s="230">
        <v>957</v>
      </c>
      <c r="C2488" s="230" t="s">
        <v>5854</v>
      </c>
      <c r="D2488" s="230">
        <v>2009.4659999999999</v>
      </c>
      <c r="E2488" s="230" t="s">
        <v>204</v>
      </c>
      <c r="F2488" s="230" t="s">
        <v>1528</v>
      </c>
      <c r="G2488" s="230" t="s">
        <v>1525</v>
      </c>
      <c r="H2488" s="230" t="s">
        <v>1526</v>
      </c>
      <c r="I2488" s="230" t="s">
        <v>219</v>
      </c>
      <c r="J2488" s="230" t="s">
        <v>220</v>
      </c>
      <c r="K2488" s="230" t="s">
        <v>72</v>
      </c>
      <c r="L2488" s="230" t="s">
        <v>1526</v>
      </c>
      <c r="M2488" s="230" t="s">
        <v>4509</v>
      </c>
      <c r="N2488" s="230" t="s">
        <v>23</v>
      </c>
      <c r="O2488" s="230">
        <v>1</v>
      </c>
      <c r="Q2488" s="230">
        <f>VLOOKUP(M2488,LocID!$B$2:$I$1995,8, FALSE)</f>
        <v>236</v>
      </c>
    </row>
    <row r="2489" spans="1:17" x14ac:dyDescent="0.25">
      <c r="A2489" s="230" t="s">
        <v>7658</v>
      </c>
      <c r="B2489" s="230">
        <v>958</v>
      </c>
      <c r="C2489" s="230" t="s">
        <v>5854</v>
      </c>
      <c r="D2489" s="230">
        <v>2010.05</v>
      </c>
      <c r="E2489" s="230" t="s">
        <v>204</v>
      </c>
      <c r="F2489" s="230" t="s">
        <v>2178</v>
      </c>
      <c r="G2489" s="230" t="s">
        <v>2179</v>
      </c>
      <c r="H2489" s="230" t="s">
        <v>2180</v>
      </c>
      <c r="I2489" s="230" t="s">
        <v>49</v>
      </c>
      <c r="J2489" s="230" t="s">
        <v>51</v>
      </c>
      <c r="K2489" s="230" t="s">
        <v>26</v>
      </c>
      <c r="L2489" s="230" t="s">
        <v>2180</v>
      </c>
      <c r="M2489" s="230" t="s">
        <v>6230</v>
      </c>
      <c r="N2489" s="230" t="s">
        <v>26</v>
      </c>
      <c r="Q2489" s="230">
        <f>VLOOKUP(M2489,LocID!$B$2:$I$1995,8, FALSE)</f>
        <v>355</v>
      </c>
    </row>
    <row r="2490" spans="1:17" x14ac:dyDescent="0.25">
      <c r="A2490" s="230" t="s">
        <v>7659</v>
      </c>
      <c r="B2490" s="230">
        <v>959</v>
      </c>
      <c r="C2490" s="230" t="s">
        <v>5854</v>
      </c>
      <c r="D2490" s="230">
        <v>2010.0119999999999</v>
      </c>
      <c r="E2490" s="230" t="s">
        <v>204</v>
      </c>
      <c r="F2490" s="230" t="s">
        <v>3139</v>
      </c>
      <c r="G2490" s="230" t="s">
        <v>3122</v>
      </c>
      <c r="H2490" s="230" t="s">
        <v>3123</v>
      </c>
      <c r="I2490" s="230" t="s">
        <v>76</v>
      </c>
      <c r="J2490" s="230" t="s">
        <v>77</v>
      </c>
      <c r="K2490" s="230" t="s">
        <v>52</v>
      </c>
      <c r="L2490" s="230" t="s">
        <v>3123</v>
      </c>
      <c r="M2490" s="230" t="s">
        <v>4524</v>
      </c>
      <c r="N2490" s="230" t="s">
        <v>52</v>
      </c>
      <c r="Q2490" s="230">
        <f>VLOOKUP(M2490,LocID!$B$2:$I$1995,8, FALSE)</f>
        <v>473</v>
      </c>
    </row>
    <row r="2491" spans="1:17" x14ac:dyDescent="0.25">
      <c r="A2491" s="230" t="s">
        <v>6809</v>
      </c>
      <c r="B2491" s="230">
        <v>96</v>
      </c>
      <c r="C2491" s="230" t="s">
        <v>5854</v>
      </c>
      <c r="D2491" s="230">
        <v>2015.0289</v>
      </c>
      <c r="E2491" s="230" t="s">
        <v>138</v>
      </c>
      <c r="F2491" s="230" t="s">
        <v>2131</v>
      </c>
      <c r="G2491" s="230" t="s">
        <v>2125</v>
      </c>
      <c r="H2491" s="230" t="s">
        <v>2118</v>
      </c>
      <c r="I2491" s="230" t="s">
        <v>76</v>
      </c>
      <c r="J2491" s="230" t="s">
        <v>77</v>
      </c>
      <c r="K2491" s="230" t="s">
        <v>98</v>
      </c>
      <c r="L2491" s="230" t="s">
        <v>2118</v>
      </c>
      <c r="M2491" s="230" t="s">
        <v>6221</v>
      </c>
      <c r="N2491" s="230" t="s">
        <v>98</v>
      </c>
      <c r="Q2491" s="230">
        <f>VLOOKUP(M2491,LocID!$B$2:$I$1995,8, FALSE)</f>
        <v>346</v>
      </c>
    </row>
    <row r="2492" spans="1:17" x14ac:dyDescent="0.25">
      <c r="A2492" s="230" t="s">
        <v>7660</v>
      </c>
      <c r="B2492" s="230">
        <v>960</v>
      </c>
      <c r="C2492" s="230" t="s">
        <v>5854</v>
      </c>
      <c r="D2492" s="230">
        <v>2009.6389999999999</v>
      </c>
      <c r="E2492" s="230" t="s">
        <v>204</v>
      </c>
      <c r="F2492" s="230" t="s">
        <v>4098</v>
      </c>
      <c r="G2492" s="230" t="s">
        <v>4096</v>
      </c>
      <c r="H2492" s="230" t="s">
        <v>4097</v>
      </c>
      <c r="I2492" s="230" t="s">
        <v>815</v>
      </c>
      <c r="J2492" s="230" t="s">
        <v>51</v>
      </c>
      <c r="K2492" s="230" t="s">
        <v>72</v>
      </c>
      <c r="L2492" s="230" t="s">
        <v>4097</v>
      </c>
      <c r="M2492" s="230" t="s">
        <v>4535</v>
      </c>
      <c r="N2492" s="230" t="s">
        <v>3934</v>
      </c>
      <c r="O2492" s="230">
        <v>2</v>
      </c>
      <c r="Q2492" s="230">
        <f>VLOOKUP(M2492,LocID!$B$2:$I$1995,8, FALSE)</f>
        <v>557</v>
      </c>
    </row>
    <row r="2493" spans="1:17" x14ac:dyDescent="0.25">
      <c r="A2493" s="230" t="s">
        <v>7660</v>
      </c>
      <c r="B2493" s="230">
        <v>960</v>
      </c>
      <c r="C2493" s="230" t="s">
        <v>5854</v>
      </c>
      <c r="D2493" s="230">
        <v>2009.6389999999999</v>
      </c>
      <c r="E2493" s="230" t="s">
        <v>204</v>
      </c>
      <c r="F2493" s="230" t="s">
        <v>4098</v>
      </c>
      <c r="G2493" s="230" t="s">
        <v>4096</v>
      </c>
      <c r="H2493" s="230" t="s">
        <v>4097</v>
      </c>
      <c r="I2493" s="230" t="s">
        <v>815</v>
      </c>
      <c r="J2493" s="230" t="s">
        <v>51</v>
      </c>
      <c r="K2493" s="230" t="s">
        <v>72</v>
      </c>
      <c r="L2493" s="230" t="s">
        <v>4097</v>
      </c>
      <c r="M2493" s="230" t="s">
        <v>4535</v>
      </c>
      <c r="N2493" s="230" t="s">
        <v>23</v>
      </c>
      <c r="O2493" s="230">
        <v>1</v>
      </c>
      <c r="Q2493" s="230">
        <f>VLOOKUP(M2493,LocID!$B$2:$I$1995,8, FALSE)</f>
        <v>557</v>
      </c>
    </row>
    <row r="2494" spans="1:17" x14ac:dyDescent="0.25">
      <c r="A2494" s="230" t="s">
        <v>7661</v>
      </c>
      <c r="B2494" s="230">
        <v>961</v>
      </c>
      <c r="C2494" s="230" t="s">
        <v>5854</v>
      </c>
      <c r="D2494" s="230">
        <v>2010.0170000000001</v>
      </c>
      <c r="E2494" s="230" t="s">
        <v>204</v>
      </c>
      <c r="F2494" s="230" t="s">
        <v>1293</v>
      </c>
      <c r="G2494" s="230" t="s">
        <v>1294</v>
      </c>
      <c r="H2494" s="230" t="s">
        <v>1295</v>
      </c>
      <c r="I2494" s="230" t="s">
        <v>244</v>
      </c>
      <c r="J2494" s="230" t="s">
        <v>245</v>
      </c>
      <c r="K2494" s="230" t="s">
        <v>52</v>
      </c>
      <c r="L2494" s="230" t="s">
        <v>1295</v>
      </c>
      <c r="M2494" s="230" t="s">
        <v>6074</v>
      </c>
      <c r="N2494" s="230" t="s">
        <v>52</v>
      </c>
      <c r="Q2494" s="230">
        <f>VLOOKUP(M2494,LocID!$B$2:$I$1995,8, FALSE)</f>
        <v>188</v>
      </c>
    </row>
    <row r="2495" spans="1:17" x14ac:dyDescent="0.25">
      <c r="A2495" s="230" t="s">
        <v>7662</v>
      </c>
      <c r="B2495" s="230">
        <v>962</v>
      </c>
      <c r="C2495" s="230" t="s">
        <v>5854</v>
      </c>
      <c r="D2495" s="230">
        <v>2009.5</v>
      </c>
      <c r="E2495" s="230" t="s">
        <v>204</v>
      </c>
      <c r="F2495" s="230" t="s">
        <v>209</v>
      </c>
      <c r="G2495" s="230" t="s">
        <v>206</v>
      </c>
      <c r="H2495" s="230" t="s">
        <v>207</v>
      </c>
      <c r="I2495" s="230" t="s">
        <v>208</v>
      </c>
      <c r="J2495" s="230" t="s">
        <v>61</v>
      </c>
      <c r="K2495" s="230" t="s">
        <v>98</v>
      </c>
      <c r="L2495" s="230" t="s">
        <v>207</v>
      </c>
      <c r="M2495" s="230" t="s">
        <v>5920</v>
      </c>
      <c r="N2495" s="230" t="s">
        <v>98</v>
      </c>
      <c r="Q2495" s="230">
        <f>VLOOKUP(M2495,LocID!$B$2:$I$1995,8, FALSE)</f>
        <v>26</v>
      </c>
    </row>
    <row r="2496" spans="1:17" x14ac:dyDescent="0.25">
      <c r="A2496" s="230" t="s">
        <v>7663</v>
      </c>
      <c r="B2496" s="230">
        <v>963</v>
      </c>
      <c r="C2496" s="230" t="s">
        <v>5854</v>
      </c>
      <c r="D2496" s="230">
        <v>2010.0250000000001</v>
      </c>
      <c r="E2496" s="230" t="s">
        <v>204</v>
      </c>
      <c r="F2496" s="230" t="s">
        <v>838</v>
      </c>
      <c r="G2496" s="230" t="s">
        <v>839</v>
      </c>
      <c r="H2496" s="230" t="s">
        <v>840</v>
      </c>
      <c r="I2496" s="230" t="s">
        <v>841</v>
      </c>
      <c r="J2496" s="230" t="s">
        <v>161</v>
      </c>
      <c r="K2496" s="230" t="s">
        <v>26</v>
      </c>
      <c r="L2496" s="230" t="s">
        <v>840</v>
      </c>
      <c r="M2496" s="230" t="s">
        <v>5991</v>
      </c>
      <c r="N2496" s="230" t="s">
        <v>26</v>
      </c>
      <c r="Q2496" s="230">
        <f>VLOOKUP(M2496,LocID!$B$2:$I$1995,8, FALSE)</f>
        <v>99</v>
      </c>
    </row>
    <row r="2497" spans="1:17" x14ac:dyDescent="0.25">
      <c r="A2497" s="230" t="s">
        <v>7664</v>
      </c>
      <c r="B2497" s="230">
        <v>964</v>
      </c>
      <c r="C2497" s="230" t="s">
        <v>5854</v>
      </c>
      <c r="D2497" s="230">
        <v>2009.673</v>
      </c>
      <c r="E2497" s="230" t="s">
        <v>204</v>
      </c>
      <c r="F2497" s="230" t="s">
        <v>2342</v>
      </c>
      <c r="G2497" s="230" t="s">
        <v>2343</v>
      </c>
      <c r="H2497" s="230" t="s">
        <v>2341</v>
      </c>
      <c r="I2497" s="230" t="s">
        <v>815</v>
      </c>
      <c r="J2497" s="230" t="s">
        <v>51</v>
      </c>
      <c r="K2497" s="230" t="s">
        <v>72</v>
      </c>
      <c r="L2497" s="230" t="s">
        <v>2341</v>
      </c>
      <c r="M2497" s="230" t="s">
        <v>4517</v>
      </c>
      <c r="N2497" s="230" t="s">
        <v>3934</v>
      </c>
      <c r="O2497" s="230">
        <v>2</v>
      </c>
      <c r="Q2497" s="230">
        <f>VLOOKUP(M2497,LocID!$B$2:$I$1995,8, FALSE)</f>
        <v>371</v>
      </c>
    </row>
    <row r="2498" spans="1:17" x14ac:dyDescent="0.25">
      <c r="A2498" s="230" t="s">
        <v>7664</v>
      </c>
      <c r="B2498" s="230">
        <v>964</v>
      </c>
      <c r="C2498" s="230" t="s">
        <v>5854</v>
      </c>
      <c r="D2498" s="230">
        <v>2009.673</v>
      </c>
      <c r="E2498" s="230" t="s">
        <v>204</v>
      </c>
      <c r="F2498" s="230" t="s">
        <v>2342</v>
      </c>
      <c r="G2498" s="230" t="s">
        <v>2343</v>
      </c>
      <c r="H2498" s="230" t="s">
        <v>2341</v>
      </c>
      <c r="I2498" s="230" t="s">
        <v>815</v>
      </c>
      <c r="J2498" s="230" t="s">
        <v>51</v>
      </c>
      <c r="K2498" s="230" t="s">
        <v>72</v>
      </c>
      <c r="L2498" s="230" t="s">
        <v>2341</v>
      </c>
      <c r="M2498" s="230" t="s">
        <v>4517</v>
      </c>
      <c r="N2498" s="230" t="s">
        <v>23</v>
      </c>
      <c r="O2498" s="230">
        <v>1</v>
      </c>
      <c r="Q2498" s="230">
        <f>VLOOKUP(M2498,LocID!$B$2:$I$1995,8, FALSE)</f>
        <v>371</v>
      </c>
    </row>
    <row r="2499" spans="1:17" x14ac:dyDescent="0.25">
      <c r="A2499" s="230" t="s">
        <v>7665</v>
      </c>
      <c r="B2499" s="230">
        <v>965</v>
      </c>
      <c r="C2499" s="230" t="s">
        <v>5854</v>
      </c>
      <c r="D2499" s="230">
        <v>2010.1949999999999</v>
      </c>
      <c r="E2499" s="230" t="s">
        <v>204</v>
      </c>
      <c r="F2499" s="230" t="s">
        <v>2947</v>
      </c>
      <c r="G2499" s="230" t="s">
        <v>2948</v>
      </c>
      <c r="H2499" s="230" t="s">
        <v>2944</v>
      </c>
      <c r="I2499" s="230" t="s">
        <v>250</v>
      </c>
      <c r="J2499" s="230" t="s">
        <v>161</v>
      </c>
      <c r="K2499" s="230" t="s">
        <v>98</v>
      </c>
      <c r="L2499" s="230" t="s">
        <v>2944</v>
      </c>
      <c r="M2499" s="230" t="s">
        <v>4520</v>
      </c>
      <c r="N2499" s="230" t="s">
        <v>98</v>
      </c>
      <c r="Q2499" s="230">
        <f>VLOOKUP(M2499,LocID!$B$2:$I$1995,8, FALSE)</f>
        <v>438</v>
      </c>
    </row>
    <row r="2500" spans="1:17" x14ac:dyDescent="0.25">
      <c r="A2500" s="230" t="s">
        <v>7666</v>
      </c>
      <c r="B2500" s="230">
        <v>966</v>
      </c>
      <c r="C2500" s="230" t="s">
        <v>5854</v>
      </c>
      <c r="D2500" s="230">
        <v>2009.653</v>
      </c>
      <c r="E2500" s="230" t="s">
        <v>204</v>
      </c>
      <c r="F2500" s="230" t="s">
        <v>3140</v>
      </c>
      <c r="G2500" s="230" t="s">
        <v>3141</v>
      </c>
      <c r="H2500" s="230" t="s">
        <v>3123</v>
      </c>
      <c r="I2500" s="230" t="s">
        <v>76</v>
      </c>
      <c r="J2500" s="230" t="s">
        <v>77</v>
      </c>
      <c r="K2500" s="230" t="s">
        <v>23</v>
      </c>
      <c r="L2500" s="230" t="s">
        <v>3123</v>
      </c>
      <c r="M2500" s="230" t="s">
        <v>4524</v>
      </c>
      <c r="N2500" s="230" t="s">
        <v>23</v>
      </c>
      <c r="Q2500" s="230">
        <f>VLOOKUP(M2500,LocID!$B$2:$I$1995,8, FALSE)</f>
        <v>473</v>
      </c>
    </row>
    <row r="2501" spans="1:17" x14ac:dyDescent="0.25">
      <c r="A2501" s="230" t="s">
        <v>7667</v>
      </c>
      <c r="B2501" s="230">
        <v>967</v>
      </c>
      <c r="C2501" s="230" t="s">
        <v>5854</v>
      </c>
      <c r="D2501" s="230">
        <v>2010.1379999999999</v>
      </c>
      <c r="E2501" s="230" t="s">
        <v>204</v>
      </c>
      <c r="F2501" s="230" t="s">
        <v>3267</v>
      </c>
      <c r="G2501" s="230" t="s">
        <v>3264</v>
      </c>
      <c r="H2501" s="230" t="s">
        <v>3265</v>
      </c>
      <c r="I2501" s="230" t="s">
        <v>76</v>
      </c>
      <c r="J2501" s="230" t="s">
        <v>77</v>
      </c>
      <c r="K2501" s="230" t="s">
        <v>26</v>
      </c>
      <c r="L2501" s="230" t="s">
        <v>3265</v>
      </c>
      <c r="M2501" s="230" t="s">
        <v>6343</v>
      </c>
      <c r="N2501" s="230" t="s">
        <v>26</v>
      </c>
      <c r="Q2501" s="230">
        <f>VLOOKUP(M2501,LocID!$B$2:$I$1995,8, FALSE)</f>
        <v>486</v>
      </c>
    </row>
    <row r="2502" spans="1:17" x14ac:dyDescent="0.25">
      <c r="A2502" s="230" t="s">
        <v>7668</v>
      </c>
      <c r="B2502" s="230">
        <v>968</v>
      </c>
      <c r="C2502" s="230" t="s">
        <v>5854</v>
      </c>
      <c r="D2502" s="230">
        <v>2010.143</v>
      </c>
      <c r="E2502" s="230" t="s">
        <v>204</v>
      </c>
      <c r="F2502" s="230" t="s">
        <v>2990</v>
      </c>
      <c r="G2502" s="230" t="s">
        <v>3599</v>
      </c>
      <c r="H2502" s="230" t="s">
        <v>3586</v>
      </c>
      <c r="I2502" s="230" t="s">
        <v>76</v>
      </c>
      <c r="J2502" s="230" t="s">
        <v>77</v>
      </c>
      <c r="K2502" s="230" t="s">
        <v>52</v>
      </c>
      <c r="L2502" s="230" t="s">
        <v>3586</v>
      </c>
      <c r="M2502" s="230" t="s">
        <v>6352</v>
      </c>
      <c r="N2502" s="230" t="s">
        <v>52</v>
      </c>
      <c r="Q2502" s="230">
        <f>VLOOKUP(M2502,LocID!$B$2:$I$1995,8, FALSE)</f>
        <v>495</v>
      </c>
    </row>
    <row r="2503" spans="1:17" x14ac:dyDescent="0.25">
      <c r="A2503" s="230" t="s">
        <v>7669</v>
      </c>
      <c r="B2503" s="230">
        <v>969</v>
      </c>
      <c r="C2503" s="230" t="s">
        <v>5854</v>
      </c>
      <c r="D2503" s="230">
        <v>2009.6780000000001</v>
      </c>
      <c r="E2503" s="230" t="s">
        <v>204</v>
      </c>
      <c r="F2503" s="230" t="s">
        <v>3604</v>
      </c>
      <c r="G2503" s="230" t="s">
        <v>3244</v>
      </c>
      <c r="H2503" s="230" t="s">
        <v>3586</v>
      </c>
      <c r="I2503" s="230" t="s">
        <v>76</v>
      </c>
      <c r="J2503" s="230" t="s">
        <v>77</v>
      </c>
      <c r="K2503" s="230" t="s">
        <v>98</v>
      </c>
      <c r="L2503" s="230" t="s">
        <v>3586</v>
      </c>
      <c r="M2503" s="230" t="s">
        <v>6352</v>
      </c>
      <c r="N2503" s="230" t="s">
        <v>98</v>
      </c>
      <c r="Q2503" s="230">
        <f>VLOOKUP(M2503,LocID!$B$2:$I$1995,8, FALSE)</f>
        <v>495</v>
      </c>
    </row>
    <row r="2504" spans="1:17" x14ac:dyDescent="0.25">
      <c r="A2504" s="230" t="s">
        <v>6810</v>
      </c>
      <c r="B2504" s="230">
        <v>97</v>
      </c>
      <c r="C2504" s="230" t="s">
        <v>5854</v>
      </c>
      <c r="D2504" s="230">
        <v>2015.008</v>
      </c>
      <c r="E2504" s="230" t="s">
        <v>138</v>
      </c>
      <c r="F2504" s="230" t="s">
        <v>3994</v>
      </c>
      <c r="G2504" s="230" t="s">
        <v>3986</v>
      </c>
      <c r="H2504" s="230" t="s">
        <v>3168</v>
      </c>
      <c r="I2504" s="230" t="s">
        <v>198</v>
      </c>
      <c r="J2504" s="230" t="s">
        <v>61</v>
      </c>
      <c r="K2504" s="230" t="s">
        <v>52</v>
      </c>
      <c r="L2504" s="230" t="s">
        <v>3168</v>
      </c>
      <c r="M2504" s="230" t="s">
        <v>6334</v>
      </c>
      <c r="N2504" s="230" t="s">
        <v>52</v>
      </c>
      <c r="Q2504" s="230">
        <f>VLOOKUP(M2504,LocID!$B$2:$I$1995,8, FALSE)</f>
        <v>537</v>
      </c>
    </row>
    <row r="2505" spans="1:17" x14ac:dyDescent="0.25">
      <c r="A2505" s="230" t="s">
        <v>7670</v>
      </c>
      <c r="B2505" s="230">
        <v>970</v>
      </c>
      <c r="C2505" s="230" t="s">
        <v>5854</v>
      </c>
      <c r="D2505" s="230">
        <v>2010.0709999999999</v>
      </c>
      <c r="E2505" s="230" t="s">
        <v>204</v>
      </c>
      <c r="F2505" s="230" t="s">
        <v>3375</v>
      </c>
      <c r="G2505" s="230" t="s">
        <v>3376</v>
      </c>
      <c r="H2505" s="230" t="s">
        <v>3294</v>
      </c>
      <c r="I2505" s="230" t="s">
        <v>76</v>
      </c>
      <c r="J2505" s="230" t="s">
        <v>77</v>
      </c>
      <c r="K2505" s="230" t="s">
        <v>26</v>
      </c>
      <c r="L2505" s="230" t="s">
        <v>3294</v>
      </c>
      <c r="M2505" s="230" t="s">
        <v>4526</v>
      </c>
      <c r="N2505" s="230" t="s">
        <v>26</v>
      </c>
      <c r="Q2505" s="230">
        <f>VLOOKUP(M2505,LocID!$B$2:$I$1995,8, FALSE)</f>
        <v>489</v>
      </c>
    </row>
    <row r="2506" spans="1:17" x14ac:dyDescent="0.25">
      <c r="A2506" s="230" t="s">
        <v>7671</v>
      </c>
      <c r="B2506" s="230">
        <v>971</v>
      </c>
      <c r="C2506" s="230" t="s">
        <v>5854</v>
      </c>
      <c r="D2506" s="230">
        <v>2010.0039999999999</v>
      </c>
      <c r="E2506" s="230" t="s">
        <v>204</v>
      </c>
      <c r="F2506" s="230" t="s">
        <v>3640</v>
      </c>
      <c r="G2506" s="230" t="s">
        <v>3641</v>
      </c>
      <c r="H2506" s="230" t="s">
        <v>3628</v>
      </c>
      <c r="I2506" s="230" t="s">
        <v>76</v>
      </c>
      <c r="J2506" s="230" t="s">
        <v>77</v>
      </c>
      <c r="K2506" s="230" t="s">
        <v>72</v>
      </c>
      <c r="L2506" s="230" t="s">
        <v>3628</v>
      </c>
      <c r="M2506" s="230" t="s">
        <v>4527</v>
      </c>
      <c r="N2506" s="230" t="s">
        <v>3934</v>
      </c>
      <c r="O2506" s="230">
        <v>2</v>
      </c>
      <c r="Q2506" s="230">
        <f>VLOOKUP(M2506,LocID!$B$2:$I$1995,8, FALSE)</f>
        <v>497</v>
      </c>
    </row>
    <row r="2507" spans="1:17" x14ac:dyDescent="0.25">
      <c r="A2507" s="230" t="s">
        <v>7671</v>
      </c>
      <c r="B2507" s="230">
        <v>971</v>
      </c>
      <c r="C2507" s="230" t="s">
        <v>5854</v>
      </c>
      <c r="D2507" s="230">
        <v>2010.0039999999999</v>
      </c>
      <c r="E2507" s="230" t="s">
        <v>204</v>
      </c>
      <c r="F2507" s="230" t="s">
        <v>3640</v>
      </c>
      <c r="G2507" s="230" t="s">
        <v>3641</v>
      </c>
      <c r="H2507" s="230" t="s">
        <v>3628</v>
      </c>
      <c r="I2507" s="230" t="s">
        <v>76</v>
      </c>
      <c r="J2507" s="230" t="s">
        <v>77</v>
      </c>
      <c r="K2507" s="230" t="s">
        <v>72</v>
      </c>
      <c r="L2507" s="230" t="s">
        <v>3628</v>
      </c>
      <c r="M2507" s="230" t="s">
        <v>4527</v>
      </c>
      <c r="N2507" s="230" t="s">
        <v>23</v>
      </c>
      <c r="O2507" s="230">
        <v>1</v>
      </c>
      <c r="Q2507" s="230">
        <f>VLOOKUP(M2507,LocID!$B$2:$I$1995,8, FALSE)</f>
        <v>497</v>
      </c>
    </row>
    <row r="2508" spans="1:17" x14ac:dyDescent="0.25">
      <c r="A2508" s="230" t="s">
        <v>7672</v>
      </c>
      <c r="B2508" s="230">
        <v>972</v>
      </c>
      <c r="C2508" s="230" t="s">
        <v>5854</v>
      </c>
      <c r="D2508" s="230">
        <v>2010.0650000000001</v>
      </c>
      <c r="E2508" s="230" t="s">
        <v>204</v>
      </c>
      <c r="F2508" s="230" t="s">
        <v>3784</v>
      </c>
      <c r="G2508" s="230" t="s">
        <v>3759</v>
      </c>
      <c r="H2508" s="230" t="s">
        <v>3750</v>
      </c>
      <c r="I2508" s="230" t="s">
        <v>261</v>
      </c>
      <c r="J2508" s="230" t="s">
        <v>123</v>
      </c>
      <c r="K2508" s="230" t="s">
        <v>52</v>
      </c>
      <c r="L2508" s="230" t="s">
        <v>3750</v>
      </c>
      <c r="M2508" s="230" t="s">
        <v>4530</v>
      </c>
      <c r="N2508" s="230" t="s">
        <v>52</v>
      </c>
      <c r="Q2508" s="230">
        <f>VLOOKUP(M2508,LocID!$B$2:$I$1995,8, FALSE)</f>
        <v>513</v>
      </c>
    </row>
    <row r="2509" spans="1:17" x14ac:dyDescent="0.25">
      <c r="A2509" s="230" t="s">
        <v>7673</v>
      </c>
      <c r="B2509" s="230">
        <v>973</v>
      </c>
      <c r="C2509" s="230" t="s">
        <v>5854</v>
      </c>
      <c r="D2509" s="230">
        <v>2009.6</v>
      </c>
      <c r="E2509" s="230" t="s">
        <v>204</v>
      </c>
      <c r="F2509" s="230" t="s">
        <v>3785</v>
      </c>
      <c r="G2509" s="230" t="s">
        <v>3759</v>
      </c>
      <c r="H2509" s="230" t="s">
        <v>3750</v>
      </c>
      <c r="I2509" s="230" t="s">
        <v>261</v>
      </c>
      <c r="J2509" s="230" t="s">
        <v>123</v>
      </c>
      <c r="K2509" s="230" t="s">
        <v>23</v>
      </c>
      <c r="L2509" s="230" t="s">
        <v>3750</v>
      </c>
      <c r="M2509" s="230" t="s">
        <v>4530</v>
      </c>
      <c r="N2509" s="230" t="s">
        <v>23</v>
      </c>
      <c r="Q2509" s="230">
        <f>VLOOKUP(M2509,LocID!$B$2:$I$1995,8, FALSE)</f>
        <v>513</v>
      </c>
    </row>
    <row r="2510" spans="1:17" x14ac:dyDescent="0.25">
      <c r="A2510" s="230" t="s">
        <v>7674</v>
      </c>
      <c r="B2510" s="230">
        <v>974</v>
      </c>
      <c r="C2510" s="230" t="s">
        <v>5854</v>
      </c>
      <c r="D2510" s="230">
        <v>2009.34</v>
      </c>
      <c r="E2510" s="230" t="s">
        <v>204</v>
      </c>
      <c r="F2510" s="230" t="s">
        <v>3869</v>
      </c>
      <c r="G2510" s="230" t="s">
        <v>3870</v>
      </c>
      <c r="H2510" s="230" t="s">
        <v>3871</v>
      </c>
      <c r="I2510" s="230" t="s">
        <v>49</v>
      </c>
      <c r="J2510" s="230" t="s">
        <v>51</v>
      </c>
      <c r="K2510" s="230" t="s">
        <v>26</v>
      </c>
      <c r="L2510" s="230" t="s">
        <v>3871</v>
      </c>
      <c r="M2510" s="230" t="s">
        <v>4531</v>
      </c>
      <c r="N2510" s="230" t="s">
        <v>26</v>
      </c>
      <c r="Q2510" s="230">
        <f>VLOOKUP(M2510,LocID!$B$2:$I$1995,8, FALSE)</f>
        <v>520</v>
      </c>
    </row>
    <row r="2511" spans="1:17" x14ac:dyDescent="0.25">
      <c r="A2511" s="230" t="s">
        <v>7675</v>
      </c>
      <c r="B2511" s="230">
        <v>975</v>
      </c>
      <c r="C2511" s="230" t="s">
        <v>5854</v>
      </c>
      <c r="D2511" s="230">
        <v>2009.3119999999999</v>
      </c>
      <c r="E2511" s="230" t="s">
        <v>204</v>
      </c>
      <c r="F2511" s="230" t="s">
        <v>2224</v>
      </c>
      <c r="G2511" s="230" t="s">
        <v>2221</v>
      </c>
      <c r="H2511" s="230" t="s">
        <v>2217</v>
      </c>
      <c r="I2511" s="230" t="s">
        <v>874</v>
      </c>
      <c r="J2511" s="230" t="s">
        <v>55</v>
      </c>
      <c r="K2511" s="230" t="s">
        <v>23</v>
      </c>
      <c r="L2511" s="230" t="s">
        <v>2217</v>
      </c>
      <c r="M2511" s="230" t="s">
        <v>4514</v>
      </c>
      <c r="N2511" s="230" t="s">
        <v>23</v>
      </c>
      <c r="Q2511" s="230">
        <f>VLOOKUP(M2511,LocID!$B$2:$I$1995,8, FALSE)</f>
        <v>363</v>
      </c>
    </row>
    <row r="2512" spans="1:17" x14ac:dyDescent="0.25">
      <c r="A2512" s="230" t="s">
        <v>7676</v>
      </c>
      <c r="B2512" s="230">
        <v>976</v>
      </c>
      <c r="C2512" s="230" t="s">
        <v>5854</v>
      </c>
      <c r="D2512" s="230">
        <v>2010.1510000000001</v>
      </c>
      <c r="E2512" s="230" t="s">
        <v>204</v>
      </c>
      <c r="F2512" s="230" t="s">
        <v>1324</v>
      </c>
      <c r="G2512" s="230" t="s">
        <v>1322</v>
      </c>
      <c r="H2512" s="230" t="s">
        <v>1323</v>
      </c>
      <c r="I2512" s="230" t="s">
        <v>76</v>
      </c>
      <c r="J2512" s="230" t="s">
        <v>77</v>
      </c>
      <c r="K2512" s="230" t="s">
        <v>52</v>
      </c>
      <c r="L2512" s="230" t="s">
        <v>1323</v>
      </c>
      <c r="M2512" s="230" t="s">
        <v>6079</v>
      </c>
      <c r="N2512" s="230" t="s">
        <v>52</v>
      </c>
      <c r="Q2512" s="230">
        <f>VLOOKUP(M2512,LocID!$B$2:$I$1995,8, FALSE)</f>
        <v>193</v>
      </c>
    </row>
    <row r="2513" spans="1:17" x14ac:dyDescent="0.25">
      <c r="A2513" s="230" t="s">
        <v>7677</v>
      </c>
      <c r="B2513" s="230">
        <v>977</v>
      </c>
      <c r="C2513" s="230" t="s">
        <v>5854</v>
      </c>
      <c r="D2513" s="230">
        <v>2010.039</v>
      </c>
      <c r="E2513" s="230" t="s">
        <v>204</v>
      </c>
      <c r="F2513" s="230" t="s">
        <v>2014</v>
      </c>
      <c r="G2513" s="230" t="s">
        <v>2011</v>
      </c>
      <c r="H2513" s="230" t="s">
        <v>2012</v>
      </c>
      <c r="I2513" s="230" t="s">
        <v>526</v>
      </c>
      <c r="J2513" s="230" t="s">
        <v>123</v>
      </c>
      <c r="K2513" s="230" t="s">
        <v>52</v>
      </c>
      <c r="L2513" s="230" t="s">
        <v>2012</v>
      </c>
      <c r="M2513" s="230" t="s">
        <v>6202</v>
      </c>
      <c r="N2513" s="230" t="s">
        <v>52</v>
      </c>
      <c r="Q2513" s="230">
        <f>VLOOKUP(M2513,LocID!$B$2:$I$1995,8, FALSE)</f>
        <v>326</v>
      </c>
    </row>
    <row r="2514" spans="1:17" x14ac:dyDescent="0.25">
      <c r="A2514" s="230" t="s">
        <v>7678</v>
      </c>
      <c r="B2514" s="230">
        <v>978</v>
      </c>
      <c r="C2514" s="230" t="s">
        <v>5854</v>
      </c>
      <c r="D2514" s="230">
        <v>2009.6590000000001</v>
      </c>
      <c r="E2514" s="230" t="s">
        <v>204</v>
      </c>
      <c r="F2514" s="230" t="s">
        <v>3642</v>
      </c>
      <c r="G2514" s="230" t="s">
        <v>3641</v>
      </c>
      <c r="H2514" s="230" t="s">
        <v>3628</v>
      </c>
      <c r="I2514" s="230" t="s">
        <v>76</v>
      </c>
      <c r="J2514" s="230" t="s">
        <v>77</v>
      </c>
      <c r="K2514" s="230" t="s">
        <v>23</v>
      </c>
      <c r="L2514" s="230" t="s">
        <v>3628</v>
      </c>
      <c r="M2514" s="230" t="s">
        <v>4527</v>
      </c>
      <c r="N2514" s="230" t="s">
        <v>23</v>
      </c>
      <c r="Q2514" s="230">
        <f>VLOOKUP(M2514,LocID!$B$2:$I$1995,8, FALSE)</f>
        <v>497</v>
      </c>
    </row>
    <row r="2515" spans="1:17" x14ac:dyDescent="0.25">
      <c r="A2515" s="230" t="s">
        <v>7679</v>
      </c>
      <c r="B2515" s="230">
        <v>979</v>
      </c>
      <c r="C2515" s="230" t="s">
        <v>5854</v>
      </c>
      <c r="D2515" s="230">
        <v>2009.2</v>
      </c>
      <c r="E2515" s="230" t="s">
        <v>204</v>
      </c>
      <c r="F2515" s="230" t="s">
        <v>4273</v>
      </c>
      <c r="G2515" s="230" t="s">
        <v>4243</v>
      </c>
      <c r="H2515" s="230" t="s">
        <v>2997</v>
      </c>
      <c r="I2515" s="230" t="s">
        <v>2996</v>
      </c>
      <c r="J2515" s="230" t="s">
        <v>55</v>
      </c>
      <c r="K2515" s="230" t="s">
        <v>23</v>
      </c>
      <c r="L2515" s="230" t="s">
        <v>2997</v>
      </c>
      <c r="M2515" s="230" t="s">
        <v>4536</v>
      </c>
      <c r="N2515" s="230" t="s">
        <v>23</v>
      </c>
      <c r="Q2515" s="230">
        <f>VLOOKUP(M2515,LocID!$B$2:$I$1995,8, FALSE)</f>
        <v>447</v>
      </c>
    </row>
    <row r="2516" spans="1:17" x14ac:dyDescent="0.25">
      <c r="A2516" s="230" t="s">
        <v>6811</v>
      </c>
      <c r="B2516" s="230">
        <v>98</v>
      </c>
      <c r="C2516" s="230" t="s">
        <v>5854</v>
      </c>
      <c r="D2516" s="230">
        <v>2015.0510999999999</v>
      </c>
      <c r="E2516" s="230" t="s">
        <v>138</v>
      </c>
      <c r="F2516" s="230" t="s">
        <v>656</v>
      </c>
      <c r="G2516" s="230" t="s">
        <v>653</v>
      </c>
      <c r="H2516" s="230" t="s">
        <v>651</v>
      </c>
      <c r="I2516" s="230" t="s">
        <v>244</v>
      </c>
      <c r="J2516" s="230" t="s">
        <v>245</v>
      </c>
      <c r="K2516" s="230" t="s">
        <v>98</v>
      </c>
      <c r="L2516" s="230" t="s">
        <v>651</v>
      </c>
      <c r="M2516" s="230" t="s">
        <v>5961</v>
      </c>
      <c r="N2516" s="230" t="s">
        <v>98</v>
      </c>
      <c r="Q2516" s="230">
        <f>VLOOKUP(M2516,LocID!$B$2:$I$1995,8, FALSE)</f>
        <v>67</v>
      </c>
    </row>
    <row r="2517" spans="1:17" x14ac:dyDescent="0.25">
      <c r="A2517" s="230" t="s">
        <v>7680</v>
      </c>
      <c r="B2517" s="230">
        <v>980</v>
      </c>
      <c r="C2517" s="230" t="s">
        <v>5854</v>
      </c>
      <c r="D2517" s="230">
        <v>2010.079</v>
      </c>
      <c r="E2517" s="230" t="s">
        <v>82</v>
      </c>
      <c r="F2517" s="230" t="s">
        <v>2476</v>
      </c>
      <c r="G2517" s="230" t="s">
        <v>2416</v>
      </c>
      <c r="H2517" s="230" t="s">
        <v>2414</v>
      </c>
      <c r="I2517" s="230" t="s">
        <v>76</v>
      </c>
      <c r="J2517" s="230" t="s">
        <v>77</v>
      </c>
      <c r="K2517" s="230" t="s">
        <v>98</v>
      </c>
      <c r="L2517" s="230" t="s">
        <v>2414</v>
      </c>
      <c r="M2517" s="230" t="s">
        <v>4518</v>
      </c>
      <c r="N2517" s="230" t="s">
        <v>98</v>
      </c>
      <c r="Q2517" s="230">
        <f>VLOOKUP(M2517,LocID!$B$2:$I$1995,8, FALSE)</f>
        <v>387</v>
      </c>
    </row>
    <row r="2518" spans="1:17" x14ac:dyDescent="0.25">
      <c r="A2518" s="230" t="s">
        <v>7681</v>
      </c>
      <c r="B2518" s="230">
        <v>981</v>
      </c>
      <c r="C2518" s="230" t="s">
        <v>5854</v>
      </c>
      <c r="D2518" s="230">
        <v>2009.19</v>
      </c>
      <c r="E2518" s="230" t="s">
        <v>82</v>
      </c>
      <c r="F2518" s="230" t="s">
        <v>83</v>
      </c>
      <c r="G2518" s="230" t="s">
        <v>74</v>
      </c>
      <c r="H2518" s="230" t="s">
        <v>75</v>
      </c>
      <c r="I2518" s="230" t="s">
        <v>76</v>
      </c>
      <c r="J2518" s="230" t="s">
        <v>77</v>
      </c>
      <c r="K2518" s="230" t="s">
        <v>23</v>
      </c>
      <c r="L2518" s="230" t="s">
        <v>75</v>
      </c>
      <c r="M2518" s="230" t="s">
        <v>5903</v>
      </c>
      <c r="N2518" s="230" t="s">
        <v>23</v>
      </c>
      <c r="Q2518" s="230">
        <f>VLOOKUP(M2518,LocID!$B$2:$I$1995,8, FALSE)</f>
        <v>5</v>
      </c>
    </row>
    <row r="2519" spans="1:17" x14ac:dyDescent="0.25">
      <c r="A2519" s="230" t="s">
        <v>7682</v>
      </c>
      <c r="B2519" s="230">
        <v>982</v>
      </c>
      <c r="C2519" s="230" t="s">
        <v>5854</v>
      </c>
      <c r="D2519" s="230">
        <v>2009.6569999999999</v>
      </c>
      <c r="E2519" s="230" t="s">
        <v>82</v>
      </c>
      <c r="F2519" s="230" t="s">
        <v>84</v>
      </c>
      <c r="G2519" s="230" t="s">
        <v>74</v>
      </c>
      <c r="H2519" s="230" t="s">
        <v>75</v>
      </c>
      <c r="I2519" s="230" t="s">
        <v>76</v>
      </c>
      <c r="J2519" s="230" t="s">
        <v>77</v>
      </c>
      <c r="K2519" s="230" t="s">
        <v>52</v>
      </c>
      <c r="L2519" s="230" t="s">
        <v>75</v>
      </c>
      <c r="M2519" s="230" t="s">
        <v>5903</v>
      </c>
      <c r="N2519" s="230" t="s">
        <v>52</v>
      </c>
      <c r="Q2519" s="230">
        <f>VLOOKUP(M2519,LocID!$B$2:$I$1995,8, FALSE)</f>
        <v>5</v>
      </c>
    </row>
    <row r="2520" spans="1:17" x14ac:dyDescent="0.25">
      <c r="A2520" s="230" t="s">
        <v>7683</v>
      </c>
      <c r="B2520" s="230">
        <v>983</v>
      </c>
      <c r="C2520" s="230" t="s">
        <v>5854</v>
      </c>
      <c r="D2520" s="230">
        <v>2010.232</v>
      </c>
      <c r="E2520" s="230" t="s">
        <v>82</v>
      </c>
      <c r="F2520" s="230" t="s">
        <v>2477</v>
      </c>
      <c r="G2520" s="230" t="s">
        <v>2423</v>
      </c>
      <c r="H2520" s="230" t="s">
        <v>2414</v>
      </c>
      <c r="I2520" s="230" t="s">
        <v>76</v>
      </c>
      <c r="J2520" s="230" t="s">
        <v>77</v>
      </c>
      <c r="K2520" s="230" t="s">
        <v>52</v>
      </c>
      <c r="L2520" s="230" t="s">
        <v>2414</v>
      </c>
      <c r="M2520" s="230" t="s">
        <v>4518</v>
      </c>
      <c r="N2520" s="230" t="s">
        <v>52</v>
      </c>
      <c r="Q2520" s="230">
        <f>VLOOKUP(M2520,LocID!$B$2:$I$1995,8, FALSE)</f>
        <v>387</v>
      </c>
    </row>
    <row r="2521" spans="1:17" x14ac:dyDescent="0.25">
      <c r="A2521" s="230" t="s">
        <v>7684</v>
      </c>
      <c r="B2521" s="230">
        <v>984</v>
      </c>
      <c r="C2521" s="230" t="s">
        <v>5854</v>
      </c>
      <c r="D2521" s="230">
        <v>2010.3109999999999</v>
      </c>
      <c r="E2521" s="230" t="s">
        <v>82</v>
      </c>
      <c r="F2521" s="230" t="s">
        <v>2478</v>
      </c>
      <c r="G2521" s="230" t="s">
        <v>2423</v>
      </c>
      <c r="H2521" s="230" t="s">
        <v>2414</v>
      </c>
      <c r="I2521" s="230" t="s">
        <v>76</v>
      </c>
      <c r="J2521" s="230" t="s">
        <v>459</v>
      </c>
      <c r="K2521" s="230" t="s">
        <v>52</v>
      </c>
      <c r="L2521" s="230" t="s">
        <v>2414</v>
      </c>
      <c r="M2521" s="230" t="s">
        <v>4518</v>
      </c>
      <c r="N2521" s="230" t="s">
        <v>52</v>
      </c>
      <c r="Q2521" s="230">
        <f>VLOOKUP(M2521,LocID!$B$2:$I$1995,8, FALSE)</f>
        <v>387</v>
      </c>
    </row>
    <row r="2522" spans="1:17" x14ac:dyDescent="0.25">
      <c r="A2522" s="230" t="s">
        <v>7685</v>
      </c>
      <c r="B2522" s="230">
        <v>985</v>
      </c>
      <c r="C2522" s="230" t="s">
        <v>5854</v>
      </c>
      <c r="D2522" s="230">
        <v>2010.1389999999999</v>
      </c>
      <c r="E2522" s="230" t="s">
        <v>82</v>
      </c>
      <c r="F2522" s="230" t="s">
        <v>2656</v>
      </c>
      <c r="G2522" s="230" t="s">
        <v>2657</v>
      </c>
      <c r="H2522" s="230" t="s">
        <v>2644</v>
      </c>
      <c r="I2522" s="230" t="s">
        <v>261</v>
      </c>
      <c r="J2522" s="230" t="s">
        <v>123</v>
      </c>
      <c r="K2522" s="230" t="s">
        <v>98</v>
      </c>
      <c r="L2522" s="230" t="s">
        <v>2644</v>
      </c>
      <c r="M2522" s="230" t="s">
        <v>6262</v>
      </c>
      <c r="N2522" s="230" t="s">
        <v>98</v>
      </c>
      <c r="Q2522" s="230">
        <f>VLOOKUP(M2522,LocID!$B$2:$I$1995,8, FALSE)</f>
        <v>393</v>
      </c>
    </row>
    <row r="2523" spans="1:17" x14ac:dyDescent="0.25">
      <c r="A2523" s="230" t="s">
        <v>7686</v>
      </c>
      <c r="B2523" s="230">
        <v>986</v>
      </c>
      <c r="C2523" s="230" t="s">
        <v>5854</v>
      </c>
      <c r="D2523" s="230">
        <v>2010.0909999999999</v>
      </c>
      <c r="E2523" s="230" t="s">
        <v>82</v>
      </c>
      <c r="F2523" s="230" t="s">
        <v>3786</v>
      </c>
      <c r="G2523" s="230" t="s">
        <v>2659</v>
      </c>
      <c r="H2523" s="230" t="s">
        <v>3750</v>
      </c>
      <c r="I2523" s="230" t="s">
        <v>261</v>
      </c>
      <c r="J2523" s="230" t="s">
        <v>123</v>
      </c>
      <c r="K2523" s="230" t="s">
        <v>98</v>
      </c>
      <c r="L2523" s="230" t="s">
        <v>3750</v>
      </c>
      <c r="M2523" s="230" t="s">
        <v>4530</v>
      </c>
      <c r="N2523" s="230" t="s">
        <v>98</v>
      </c>
      <c r="Q2523" s="230">
        <f>VLOOKUP(M2523,LocID!$B$2:$I$1995,8, FALSE)</f>
        <v>513</v>
      </c>
    </row>
    <row r="2524" spans="1:17" x14ac:dyDescent="0.25">
      <c r="A2524" s="230" t="s">
        <v>7687</v>
      </c>
      <c r="B2524" s="230">
        <v>987</v>
      </c>
      <c r="C2524" s="230" t="s">
        <v>5854</v>
      </c>
      <c r="D2524" s="230">
        <v>2009.58</v>
      </c>
      <c r="E2524" s="230" t="s">
        <v>82</v>
      </c>
      <c r="F2524" s="230" t="s">
        <v>1325</v>
      </c>
      <c r="G2524" s="230" t="s">
        <v>1326</v>
      </c>
      <c r="H2524" s="230" t="s">
        <v>1323</v>
      </c>
      <c r="I2524" s="230" t="s">
        <v>76</v>
      </c>
      <c r="J2524" s="230" t="s">
        <v>77</v>
      </c>
      <c r="K2524" s="230" t="s">
        <v>52</v>
      </c>
      <c r="L2524" s="230" t="s">
        <v>1323</v>
      </c>
      <c r="M2524" s="230" t="s">
        <v>6079</v>
      </c>
      <c r="N2524" s="230" t="s">
        <v>52</v>
      </c>
      <c r="Q2524" s="230">
        <f>VLOOKUP(M2524,LocID!$B$2:$I$1995,8, FALSE)</f>
        <v>193</v>
      </c>
    </row>
    <row r="2525" spans="1:17" x14ac:dyDescent="0.25">
      <c r="A2525" s="230" t="s">
        <v>7688</v>
      </c>
      <c r="B2525" s="230">
        <v>988</v>
      </c>
      <c r="C2525" s="230" t="s">
        <v>5854</v>
      </c>
      <c r="D2525" s="230">
        <v>2008.0830000000001</v>
      </c>
      <c r="E2525" s="230" t="s">
        <v>82</v>
      </c>
      <c r="F2525" s="230" t="s">
        <v>1371</v>
      </c>
      <c r="G2525" s="230" t="s">
        <v>1370</v>
      </c>
      <c r="H2525" s="230" t="s">
        <v>1368</v>
      </c>
      <c r="I2525" s="230" t="s">
        <v>76</v>
      </c>
      <c r="J2525" s="230" t="s">
        <v>77</v>
      </c>
      <c r="K2525" s="230" t="s">
        <v>23</v>
      </c>
      <c r="L2525" s="230" t="s">
        <v>1368</v>
      </c>
      <c r="M2525" s="230" t="s">
        <v>4506</v>
      </c>
      <c r="N2525" s="230" t="s">
        <v>23</v>
      </c>
      <c r="Q2525" s="230">
        <f>VLOOKUP(M2525,LocID!$B$2:$I$1995,8, FALSE)</f>
        <v>204</v>
      </c>
    </row>
    <row r="2526" spans="1:17" x14ac:dyDescent="0.25">
      <c r="A2526" s="230" t="s">
        <v>7689</v>
      </c>
      <c r="B2526" s="230">
        <v>989</v>
      </c>
      <c r="C2526" s="230" t="s">
        <v>5854</v>
      </c>
      <c r="D2526" s="230">
        <v>2010.2429999999999</v>
      </c>
      <c r="E2526" s="230" t="s">
        <v>82</v>
      </c>
      <c r="F2526" s="230" t="s">
        <v>3205</v>
      </c>
      <c r="G2526" s="230" t="s">
        <v>3206</v>
      </c>
      <c r="H2526" s="230" t="s">
        <v>3202</v>
      </c>
      <c r="I2526" s="230" t="s">
        <v>660</v>
      </c>
      <c r="J2526" s="230" t="s">
        <v>245</v>
      </c>
      <c r="K2526" s="230" t="s">
        <v>23</v>
      </c>
      <c r="L2526" s="230" t="s">
        <v>3202</v>
      </c>
      <c r="M2526" s="230" t="s">
        <v>6337</v>
      </c>
      <c r="N2526" s="230" t="s">
        <v>23</v>
      </c>
      <c r="Q2526" s="230">
        <f>VLOOKUP(M2526,LocID!$B$2:$I$1995,8, FALSE)</f>
        <v>479</v>
      </c>
    </row>
    <row r="2527" spans="1:17" x14ac:dyDescent="0.25">
      <c r="A2527" s="230" t="s">
        <v>6812</v>
      </c>
      <c r="B2527" s="230">
        <v>99</v>
      </c>
      <c r="C2527" s="230" t="s">
        <v>5854</v>
      </c>
      <c r="D2527" s="230">
        <v>2015.0479</v>
      </c>
      <c r="E2527" s="230" t="s">
        <v>138</v>
      </c>
      <c r="F2527" s="230" t="s">
        <v>630</v>
      </c>
      <c r="G2527" s="230" t="s">
        <v>612</v>
      </c>
      <c r="H2527" s="230" t="s">
        <v>533</v>
      </c>
      <c r="I2527" s="230" t="s">
        <v>49</v>
      </c>
      <c r="J2527" s="230" t="s">
        <v>51</v>
      </c>
      <c r="K2527" s="230" t="s">
        <v>348</v>
      </c>
      <c r="L2527" s="230" t="s">
        <v>533</v>
      </c>
      <c r="M2527" s="230" t="s">
        <v>4499</v>
      </c>
      <c r="N2527" s="230" t="s">
        <v>188</v>
      </c>
      <c r="O2527" s="230">
        <v>2</v>
      </c>
      <c r="Q2527" s="230">
        <f>VLOOKUP(M2527,LocID!$B$2:$I$1995,8, FALSE)</f>
        <v>65</v>
      </c>
    </row>
    <row r="2528" spans="1:17" x14ac:dyDescent="0.25">
      <c r="A2528" s="230" t="s">
        <v>6812</v>
      </c>
      <c r="B2528" s="230">
        <v>99</v>
      </c>
      <c r="C2528" s="230" t="s">
        <v>5854</v>
      </c>
      <c r="D2528" s="230">
        <v>2015.0479</v>
      </c>
      <c r="E2528" s="230" t="s">
        <v>138</v>
      </c>
      <c r="F2528" s="230" t="s">
        <v>630</v>
      </c>
      <c r="G2528" s="230" t="s">
        <v>612</v>
      </c>
      <c r="H2528" s="230" t="s">
        <v>533</v>
      </c>
      <c r="I2528" s="230" t="s">
        <v>49</v>
      </c>
      <c r="J2528" s="230" t="s">
        <v>51</v>
      </c>
      <c r="K2528" s="230" t="s">
        <v>348</v>
      </c>
      <c r="L2528" s="230" t="s">
        <v>533</v>
      </c>
      <c r="M2528" s="230" t="s">
        <v>4499</v>
      </c>
      <c r="N2528" s="230" t="s">
        <v>23</v>
      </c>
      <c r="O2528" s="230">
        <v>1</v>
      </c>
      <c r="Q2528" s="230">
        <f>VLOOKUP(M2528,LocID!$B$2:$I$1995,8, FALSE)</f>
        <v>65</v>
      </c>
    </row>
    <row r="2529" spans="1:17" x14ac:dyDescent="0.25">
      <c r="A2529" s="230" t="s">
        <v>7690</v>
      </c>
      <c r="B2529" s="230">
        <v>990</v>
      </c>
      <c r="C2529" s="230" t="s">
        <v>5854</v>
      </c>
      <c r="D2529" s="230">
        <v>2010.0160000000001</v>
      </c>
      <c r="E2529" s="230" t="s">
        <v>82</v>
      </c>
      <c r="F2529" s="230" t="s">
        <v>1448</v>
      </c>
      <c r="G2529" s="230" t="s">
        <v>1449</v>
      </c>
      <c r="H2529" s="230" t="s">
        <v>1450</v>
      </c>
      <c r="I2529" s="230" t="s">
        <v>49</v>
      </c>
      <c r="J2529" s="230" t="s">
        <v>51</v>
      </c>
      <c r="K2529" s="230" t="s">
        <v>26</v>
      </c>
      <c r="L2529" s="230" t="s">
        <v>1450</v>
      </c>
      <c r="M2529" s="230" t="s">
        <v>6106</v>
      </c>
      <c r="N2529" s="230" t="s">
        <v>26</v>
      </c>
      <c r="Q2529" s="230">
        <f>VLOOKUP(M2529,LocID!$B$2:$I$1995,8, FALSE)</f>
        <v>224</v>
      </c>
    </row>
    <row r="2530" spans="1:17" x14ac:dyDescent="0.25">
      <c r="A2530" s="230" t="s">
        <v>7691</v>
      </c>
      <c r="B2530" s="230">
        <v>991</v>
      </c>
      <c r="C2530" s="230" t="s">
        <v>5854</v>
      </c>
      <c r="D2530" s="230">
        <v>2010.124</v>
      </c>
      <c r="E2530" s="230" t="s">
        <v>82</v>
      </c>
      <c r="F2530" s="230" t="s">
        <v>2479</v>
      </c>
      <c r="G2530" s="230" t="s">
        <v>2480</v>
      </c>
      <c r="H2530" s="230" t="s">
        <v>2414</v>
      </c>
      <c r="I2530" s="230" t="s">
        <v>76</v>
      </c>
      <c r="J2530" s="230" t="s">
        <v>77</v>
      </c>
      <c r="K2530" s="230" t="s">
        <v>26</v>
      </c>
      <c r="L2530" s="230" t="s">
        <v>2414</v>
      </c>
      <c r="M2530" s="230" t="s">
        <v>4518</v>
      </c>
      <c r="N2530" s="230" t="s">
        <v>26</v>
      </c>
      <c r="Q2530" s="230">
        <f>VLOOKUP(M2530,LocID!$B$2:$I$1995,8, FALSE)</f>
        <v>387</v>
      </c>
    </row>
    <row r="2531" spans="1:17" x14ac:dyDescent="0.25">
      <c r="A2531" s="230" t="s">
        <v>7692</v>
      </c>
      <c r="B2531" s="230">
        <v>992</v>
      </c>
      <c r="C2531" s="230" t="s">
        <v>5854</v>
      </c>
      <c r="D2531" s="230">
        <v>2010.0340000000001</v>
      </c>
      <c r="E2531" s="230" t="s">
        <v>82</v>
      </c>
      <c r="F2531" s="230" t="s">
        <v>1622</v>
      </c>
      <c r="G2531" s="230" t="s">
        <v>1617</v>
      </c>
      <c r="H2531" s="230" t="s">
        <v>1618</v>
      </c>
      <c r="I2531" s="230" t="s">
        <v>673</v>
      </c>
      <c r="J2531" s="230" t="s">
        <v>61</v>
      </c>
      <c r="K2531" s="230" t="s">
        <v>52</v>
      </c>
      <c r="L2531" s="230" t="s">
        <v>1618</v>
      </c>
      <c r="M2531" s="230" t="s">
        <v>6135</v>
      </c>
      <c r="N2531" s="230" t="s">
        <v>52</v>
      </c>
      <c r="Q2531" s="230">
        <f>VLOOKUP(M2531,LocID!$B$2:$I$1995,8, FALSE)</f>
        <v>257</v>
      </c>
    </row>
    <row r="2532" spans="1:17" x14ac:dyDescent="0.25">
      <c r="A2532" s="230" t="s">
        <v>7693</v>
      </c>
      <c r="B2532" s="230">
        <v>993</v>
      </c>
      <c r="C2532" s="230" t="s">
        <v>5854</v>
      </c>
      <c r="D2532" s="230">
        <v>2010.0889999999999</v>
      </c>
      <c r="E2532" s="230" t="s">
        <v>82</v>
      </c>
      <c r="F2532" s="230" t="s">
        <v>3787</v>
      </c>
      <c r="G2532" s="230" t="s">
        <v>3752</v>
      </c>
      <c r="H2532" s="230" t="s">
        <v>3750</v>
      </c>
      <c r="I2532" s="230" t="s">
        <v>261</v>
      </c>
      <c r="J2532" s="230" t="s">
        <v>123</v>
      </c>
      <c r="K2532" s="230" t="s">
        <v>98</v>
      </c>
      <c r="L2532" s="230" t="s">
        <v>3750</v>
      </c>
      <c r="M2532" s="230" t="s">
        <v>4530</v>
      </c>
      <c r="N2532" s="230" t="s">
        <v>98</v>
      </c>
      <c r="Q2532" s="230">
        <f>VLOOKUP(M2532,LocID!$B$2:$I$1995,8, FALSE)</f>
        <v>513</v>
      </c>
    </row>
    <row r="2533" spans="1:17" x14ac:dyDescent="0.25">
      <c r="A2533" s="230" t="s">
        <v>7694</v>
      </c>
      <c r="B2533" s="230">
        <v>994</v>
      </c>
      <c r="C2533" s="230" t="s">
        <v>5854</v>
      </c>
      <c r="D2533" s="230">
        <v>2010.106</v>
      </c>
      <c r="E2533" s="230" t="s">
        <v>82</v>
      </c>
      <c r="F2533" s="230" t="s">
        <v>1219</v>
      </c>
      <c r="G2533" s="230" t="s">
        <v>1215</v>
      </c>
      <c r="H2533" s="230" t="s">
        <v>1216</v>
      </c>
      <c r="I2533" s="230" t="s">
        <v>122</v>
      </c>
      <c r="J2533" s="230" t="s">
        <v>123</v>
      </c>
      <c r="K2533" s="230" t="s">
        <v>52</v>
      </c>
      <c r="L2533" s="230" t="s">
        <v>1216</v>
      </c>
      <c r="M2533" s="230" t="s">
        <v>6059</v>
      </c>
      <c r="N2533" s="230" t="s">
        <v>52</v>
      </c>
      <c r="Q2533" s="230">
        <f>VLOOKUP(M2533,LocID!$B$2:$I$1995,8, FALSE)</f>
        <v>171</v>
      </c>
    </row>
    <row r="2534" spans="1:17" x14ac:dyDescent="0.25">
      <c r="A2534" s="230" t="s">
        <v>7695</v>
      </c>
      <c r="B2534" s="230">
        <v>995</v>
      </c>
      <c r="C2534" s="230" t="s">
        <v>5854</v>
      </c>
      <c r="D2534" s="230">
        <v>2010.085</v>
      </c>
      <c r="E2534" s="230" t="s">
        <v>82</v>
      </c>
      <c r="F2534" s="230" t="s">
        <v>3948</v>
      </c>
      <c r="G2534" s="230" t="s">
        <v>3946</v>
      </c>
      <c r="H2534" s="230" t="s">
        <v>3947</v>
      </c>
      <c r="I2534" s="230" t="s">
        <v>208</v>
      </c>
      <c r="J2534" s="230" t="s">
        <v>61</v>
      </c>
      <c r="K2534" s="230" t="s">
        <v>98</v>
      </c>
      <c r="L2534" s="230" t="s">
        <v>3947</v>
      </c>
      <c r="M2534" s="230" t="s">
        <v>6379</v>
      </c>
      <c r="N2534" s="230" t="s">
        <v>98</v>
      </c>
      <c r="Q2534" s="230">
        <f>VLOOKUP(M2534,LocID!$B$2:$I$1995,8, FALSE)</f>
        <v>530</v>
      </c>
    </row>
    <row r="2535" spans="1:17" x14ac:dyDescent="0.25">
      <c r="A2535" s="230" t="s">
        <v>7696</v>
      </c>
      <c r="B2535" s="230">
        <v>996</v>
      </c>
      <c r="C2535" s="230" t="s">
        <v>5854</v>
      </c>
      <c r="D2535" s="230">
        <v>2010.213</v>
      </c>
      <c r="E2535" s="230" t="s">
        <v>82</v>
      </c>
      <c r="F2535" s="230" t="s">
        <v>2132</v>
      </c>
      <c r="G2535" s="230" t="s">
        <v>2133</v>
      </c>
      <c r="H2535" s="230" t="s">
        <v>2134</v>
      </c>
      <c r="I2535" s="230" t="s">
        <v>107</v>
      </c>
      <c r="J2535" s="230" t="s">
        <v>51</v>
      </c>
      <c r="K2535" s="230" t="s">
        <v>23</v>
      </c>
      <c r="L2535" s="230" t="s">
        <v>2134</v>
      </c>
      <c r="M2535" s="230" t="s">
        <v>6222</v>
      </c>
      <c r="N2535" s="230" t="s">
        <v>23</v>
      </c>
      <c r="Q2535" s="230">
        <f>VLOOKUP(M2535,LocID!$B$2:$I$1995,8, FALSE)</f>
        <v>347</v>
      </c>
    </row>
    <row r="2536" spans="1:17" x14ac:dyDescent="0.25">
      <c r="A2536" s="230" t="s">
        <v>7697</v>
      </c>
      <c r="B2536" s="230">
        <v>997</v>
      </c>
      <c r="C2536" s="230" t="s">
        <v>5854</v>
      </c>
      <c r="D2536" s="230">
        <v>2009.675</v>
      </c>
      <c r="E2536" s="230" t="s">
        <v>82</v>
      </c>
      <c r="F2536" s="230" t="s">
        <v>2481</v>
      </c>
      <c r="G2536" s="230" t="s">
        <v>2435</v>
      </c>
      <c r="H2536" s="230" t="s">
        <v>2414</v>
      </c>
      <c r="I2536" s="230" t="s">
        <v>76</v>
      </c>
      <c r="J2536" s="230" t="s">
        <v>77</v>
      </c>
      <c r="K2536" s="230" t="s">
        <v>23</v>
      </c>
      <c r="L2536" s="230" t="s">
        <v>2414</v>
      </c>
      <c r="M2536" s="230" t="s">
        <v>4518</v>
      </c>
      <c r="N2536" s="230" t="s">
        <v>23</v>
      </c>
      <c r="Q2536" s="230">
        <f>VLOOKUP(M2536,LocID!$B$2:$I$1995,8, FALSE)</f>
        <v>387</v>
      </c>
    </row>
    <row r="2537" spans="1:17" x14ac:dyDescent="0.25">
      <c r="A2537" s="230" t="s">
        <v>7698</v>
      </c>
      <c r="B2537" s="230">
        <v>998</v>
      </c>
      <c r="C2537" s="230" t="s">
        <v>5854</v>
      </c>
      <c r="D2537" s="230">
        <v>2010.26</v>
      </c>
      <c r="E2537" s="230" t="s">
        <v>82</v>
      </c>
      <c r="F2537" s="230" t="s">
        <v>1355</v>
      </c>
      <c r="G2537" s="230" t="s">
        <v>1353</v>
      </c>
      <c r="H2537" s="230" t="s">
        <v>1354</v>
      </c>
      <c r="I2537" s="230" t="s">
        <v>208</v>
      </c>
      <c r="J2537" s="230" t="s">
        <v>61</v>
      </c>
      <c r="K2537" s="230" t="s">
        <v>52</v>
      </c>
      <c r="L2537" s="230" t="s">
        <v>1354</v>
      </c>
      <c r="M2537" s="230" t="s">
        <v>6084</v>
      </c>
      <c r="N2537" s="230" t="s">
        <v>52</v>
      </c>
      <c r="Q2537" s="230">
        <f>VLOOKUP(M2537,LocID!$B$2:$I$1995,8, FALSE)</f>
        <v>199</v>
      </c>
    </row>
    <row r="2538" spans="1:17" x14ac:dyDescent="0.25">
      <c r="A2538" s="230" t="s">
        <v>7699</v>
      </c>
      <c r="B2538" s="230">
        <v>999</v>
      </c>
      <c r="C2538" s="230" t="s">
        <v>5854</v>
      </c>
      <c r="D2538" s="230">
        <v>2010.2260000000001</v>
      </c>
      <c r="E2538" s="230" t="s">
        <v>82</v>
      </c>
      <c r="F2538" s="230" t="s">
        <v>700</v>
      </c>
      <c r="H2538" s="230" t="s">
        <v>695</v>
      </c>
      <c r="I2538" s="230" t="s">
        <v>107</v>
      </c>
      <c r="J2538" s="230" t="s">
        <v>51</v>
      </c>
      <c r="K2538" s="230" t="s">
        <v>23</v>
      </c>
      <c r="L2538" s="230" t="s">
        <v>695</v>
      </c>
      <c r="M2538" s="230" t="s">
        <v>5972</v>
      </c>
      <c r="N2538" s="230" t="s">
        <v>23</v>
      </c>
      <c r="Q2538" s="230">
        <f>VLOOKUP(M2538,LocID!$B$2:$I$1995,8, FALSE)</f>
        <v>78</v>
      </c>
    </row>
    <row r="2539" spans="1:17" x14ac:dyDescent="0.25">
      <c r="A2539" s="230" t="s">
        <v>9180</v>
      </c>
      <c r="B2539" s="230">
        <v>1</v>
      </c>
      <c r="C2539" s="230">
        <v>2016</v>
      </c>
      <c r="D2539" s="230">
        <v>2016.001</v>
      </c>
      <c r="E2539" s="230" t="s">
        <v>4629</v>
      </c>
      <c r="F2539" s="230" t="s">
        <v>5258</v>
      </c>
      <c r="G2539" s="230" t="s">
        <v>4727</v>
      </c>
      <c r="H2539" s="230" t="s">
        <v>75</v>
      </c>
      <c r="I2539" s="230" t="s">
        <v>76</v>
      </c>
      <c r="J2539" s="230" t="s">
        <v>77</v>
      </c>
      <c r="K2539" s="230" t="s">
        <v>52</v>
      </c>
      <c r="L2539" s="230" t="s">
        <v>75</v>
      </c>
      <c r="M2539" s="230" t="s">
        <v>5903</v>
      </c>
      <c r="N2539" s="230" t="s">
        <v>23</v>
      </c>
      <c r="Q2539" s="230">
        <f>VLOOKUP(M2539,LocID!$B$2:$I$1995,8, FALSE)</f>
        <v>5</v>
      </c>
    </row>
    <row r="2540" spans="1:17" x14ac:dyDescent="0.25">
      <c r="A2540" s="230" t="s">
        <v>9188</v>
      </c>
      <c r="B2540" s="230">
        <v>10</v>
      </c>
      <c r="C2540" s="230">
        <v>2016</v>
      </c>
      <c r="D2540" s="230">
        <v>2015.11130000003</v>
      </c>
      <c r="E2540" s="230" t="s">
        <v>4629</v>
      </c>
      <c r="F2540" s="230" t="s">
        <v>5276</v>
      </c>
      <c r="G2540" s="230" t="s">
        <v>5277</v>
      </c>
      <c r="H2540" s="230" t="s">
        <v>214</v>
      </c>
      <c r="I2540" s="230" t="s">
        <v>144</v>
      </c>
      <c r="J2540" s="230" t="s">
        <v>51</v>
      </c>
      <c r="K2540" s="230" t="s">
        <v>23</v>
      </c>
      <c r="L2540" s="230" t="s">
        <v>214</v>
      </c>
      <c r="M2540" s="230" t="s">
        <v>5923</v>
      </c>
      <c r="N2540" s="230" t="s">
        <v>23</v>
      </c>
      <c r="Q2540" s="230">
        <f>VLOOKUP(M2540,LocID!$B$2:$I$1995,8, FALSE)</f>
        <v>25</v>
      </c>
    </row>
    <row r="2541" spans="1:17" x14ac:dyDescent="0.25">
      <c r="A2541" s="230" t="s">
        <v>9271</v>
      </c>
      <c r="B2541" s="230">
        <v>100</v>
      </c>
      <c r="C2541" s="230">
        <v>2016</v>
      </c>
      <c r="D2541" s="230">
        <v>2016.0163</v>
      </c>
      <c r="E2541" s="230" t="s">
        <v>4657</v>
      </c>
      <c r="F2541" s="230" t="s">
        <v>5435</v>
      </c>
      <c r="G2541" s="230" t="s">
        <v>5436</v>
      </c>
      <c r="H2541" s="230" t="s">
        <v>1244</v>
      </c>
      <c r="I2541" s="230" t="s">
        <v>76</v>
      </c>
      <c r="J2541" s="230" t="s">
        <v>77</v>
      </c>
      <c r="K2541" s="230" t="s">
        <v>188</v>
      </c>
      <c r="L2541" s="230" t="s">
        <v>1244</v>
      </c>
      <c r="M2541" s="230" t="s">
        <v>6063</v>
      </c>
      <c r="N2541" s="230" t="s">
        <v>188</v>
      </c>
      <c r="Q2541" s="230">
        <f>VLOOKUP(M2541,LocID!$B$2:$I$1995,8, FALSE)</f>
        <v>175</v>
      </c>
    </row>
    <row r="2542" spans="1:17" x14ac:dyDescent="0.25">
      <c r="A2542" s="230" t="s">
        <v>9272</v>
      </c>
      <c r="B2542" s="230">
        <v>101</v>
      </c>
      <c r="C2542" s="230">
        <v>2016</v>
      </c>
      <c r="D2542" s="230">
        <v>2015.1397999999999</v>
      </c>
      <c r="E2542" s="230" t="s">
        <v>4629</v>
      </c>
      <c r="F2542" s="230" t="s">
        <v>5438</v>
      </c>
      <c r="G2542" s="230" t="s">
        <v>5439</v>
      </c>
      <c r="H2542" s="230" t="s">
        <v>1244</v>
      </c>
      <c r="I2542" s="230" t="s">
        <v>144</v>
      </c>
      <c r="J2542" s="230" t="s">
        <v>51</v>
      </c>
      <c r="K2542" s="230" t="s">
        <v>23</v>
      </c>
      <c r="L2542" s="230" t="s">
        <v>1244</v>
      </c>
      <c r="M2542" s="230" t="s">
        <v>6064</v>
      </c>
      <c r="N2542" s="230" t="s">
        <v>23</v>
      </c>
      <c r="Q2542" s="230">
        <f>VLOOKUP(M2542,LocID!$B$2:$I$1995,8, FALSE)</f>
        <v>176</v>
      </c>
    </row>
    <row r="2543" spans="1:17" x14ac:dyDescent="0.25">
      <c r="A2543" s="230" t="s">
        <v>9273</v>
      </c>
      <c r="B2543" s="230">
        <v>102</v>
      </c>
      <c r="C2543" s="230">
        <v>2016</v>
      </c>
      <c r="D2543" s="230">
        <v>2016.0766000000001</v>
      </c>
      <c r="E2543" s="230" t="s">
        <v>4662</v>
      </c>
      <c r="F2543" s="230" t="s">
        <v>5440</v>
      </c>
      <c r="G2543" s="230" t="s">
        <v>5441</v>
      </c>
      <c r="H2543" s="230" t="s">
        <v>1254</v>
      </c>
      <c r="I2543" s="230" t="s">
        <v>76</v>
      </c>
      <c r="J2543" s="230" t="s">
        <v>77</v>
      </c>
      <c r="K2543" s="230" t="s">
        <v>188</v>
      </c>
      <c r="L2543" s="230" t="s">
        <v>1254</v>
      </c>
      <c r="M2543" s="230" t="s">
        <v>6065</v>
      </c>
      <c r="N2543" s="230" t="s">
        <v>188</v>
      </c>
      <c r="Q2543" s="230">
        <f>VLOOKUP(M2543,LocID!$B$2:$I$1995,8, FALSE)</f>
        <v>177</v>
      </c>
    </row>
    <row r="2544" spans="1:17" x14ac:dyDescent="0.25">
      <c r="A2544" s="230" t="s">
        <v>9274</v>
      </c>
      <c r="B2544" s="230">
        <v>103</v>
      </c>
      <c r="C2544" s="230">
        <v>2016</v>
      </c>
      <c r="D2544" s="230">
        <v>2016.0689</v>
      </c>
      <c r="E2544" s="230" t="s">
        <v>4599</v>
      </c>
      <c r="F2544" s="230" t="s">
        <v>5442</v>
      </c>
      <c r="G2544" s="230" t="s">
        <v>5443</v>
      </c>
      <c r="H2544" s="230" t="s">
        <v>5444</v>
      </c>
      <c r="I2544" s="230" t="s">
        <v>144</v>
      </c>
      <c r="J2544" s="230" t="s">
        <v>51</v>
      </c>
      <c r="K2544" s="230" t="s">
        <v>23</v>
      </c>
      <c r="L2544" s="230" t="s">
        <v>5444</v>
      </c>
      <c r="M2544" s="230" t="s">
        <v>6567</v>
      </c>
      <c r="N2544" s="230" t="s">
        <v>23</v>
      </c>
      <c r="Q2544" s="230">
        <f>VLOOKUP(M2544,LocID!$B$2:$I$1995,8, FALSE)</f>
        <v>672</v>
      </c>
    </row>
    <row r="2545" spans="1:17" x14ac:dyDescent="0.25">
      <c r="A2545" s="230" t="s">
        <v>9275</v>
      </c>
      <c r="B2545" s="230">
        <v>104</v>
      </c>
      <c r="C2545" s="230">
        <v>2016</v>
      </c>
      <c r="D2545" s="230">
        <v>2016.0222000000001</v>
      </c>
      <c r="E2545" s="230" t="s">
        <v>4629</v>
      </c>
      <c r="F2545" s="230" t="s">
        <v>5445</v>
      </c>
      <c r="G2545" s="230" t="s">
        <v>5446</v>
      </c>
      <c r="H2545" s="230" t="s">
        <v>1304</v>
      </c>
      <c r="I2545" s="230" t="s">
        <v>76</v>
      </c>
      <c r="J2545" s="230" t="s">
        <v>77</v>
      </c>
      <c r="K2545" s="230" t="s">
        <v>26</v>
      </c>
      <c r="L2545" s="230" t="s">
        <v>1304</v>
      </c>
      <c r="M2545" s="230" t="s">
        <v>6076</v>
      </c>
      <c r="N2545" s="230" t="s">
        <v>26</v>
      </c>
      <c r="Q2545" s="230">
        <f>VLOOKUP(M2545,LocID!$B$2:$I$1995,8, FALSE)</f>
        <v>190</v>
      </c>
    </row>
    <row r="2546" spans="1:17" x14ac:dyDescent="0.25">
      <c r="A2546" s="230" t="s">
        <v>9276</v>
      </c>
      <c r="B2546" s="230">
        <v>105</v>
      </c>
      <c r="C2546" s="230">
        <v>2016</v>
      </c>
      <c r="D2546" s="230">
        <v>2016.0052000000001</v>
      </c>
      <c r="E2546" s="230" t="s">
        <v>4629</v>
      </c>
      <c r="F2546" s="230" t="s">
        <v>5447</v>
      </c>
      <c r="G2546" s="230" t="s">
        <v>5448</v>
      </c>
      <c r="H2546" s="230" t="s">
        <v>1323</v>
      </c>
      <c r="I2546" s="230" t="s">
        <v>76</v>
      </c>
      <c r="J2546" s="230" t="s">
        <v>77</v>
      </c>
      <c r="K2546" s="230" t="s">
        <v>26</v>
      </c>
      <c r="L2546" s="230" t="s">
        <v>1323</v>
      </c>
      <c r="M2546" s="230" t="s">
        <v>6079</v>
      </c>
      <c r="N2546" s="230" t="s">
        <v>26</v>
      </c>
      <c r="Q2546" s="230">
        <f>VLOOKUP(M2546,LocID!$B$2:$I$1995,8, FALSE)</f>
        <v>193</v>
      </c>
    </row>
    <row r="2547" spans="1:17" x14ac:dyDescent="0.25">
      <c r="A2547" s="230" t="s">
        <v>9277</v>
      </c>
      <c r="B2547" s="230">
        <v>106</v>
      </c>
      <c r="C2547" s="230">
        <v>2016</v>
      </c>
      <c r="D2547" s="230">
        <v>2016.0065</v>
      </c>
      <c r="E2547" s="230" t="s">
        <v>4629</v>
      </c>
      <c r="F2547" s="230" t="s">
        <v>4630</v>
      </c>
      <c r="G2547" s="230" t="s">
        <v>4631</v>
      </c>
      <c r="H2547" s="230" t="s">
        <v>4632</v>
      </c>
      <c r="I2547" s="230" t="s">
        <v>76</v>
      </c>
      <c r="J2547" s="230" t="s">
        <v>77</v>
      </c>
      <c r="K2547" s="230" t="s">
        <v>23</v>
      </c>
      <c r="L2547" s="230" t="s">
        <v>4632</v>
      </c>
      <c r="M2547" s="230" t="s">
        <v>5865</v>
      </c>
      <c r="N2547" s="230" t="s">
        <v>23</v>
      </c>
      <c r="Q2547" s="230">
        <f>VLOOKUP(M2547,LocID!$B$2:$I$1995,8, FALSE)</f>
        <v>625</v>
      </c>
    </row>
    <row r="2548" spans="1:17" x14ac:dyDescent="0.25">
      <c r="A2548" s="230" t="s">
        <v>9278</v>
      </c>
      <c r="B2548" s="230">
        <v>107</v>
      </c>
      <c r="C2548" s="230">
        <v>2016</v>
      </c>
      <c r="D2548" s="230">
        <v>2016.0318</v>
      </c>
      <c r="E2548" s="230" t="s">
        <v>4629</v>
      </c>
      <c r="F2548" s="230" t="s">
        <v>5449</v>
      </c>
      <c r="G2548" s="230" t="s">
        <v>5450</v>
      </c>
      <c r="H2548" s="230" t="s">
        <v>1344</v>
      </c>
      <c r="I2548" s="230" t="s">
        <v>192</v>
      </c>
      <c r="J2548" s="230" t="s">
        <v>51</v>
      </c>
      <c r="K2548" s="230" t="s">
        <v>26</v>
      </c>
      <c r="L2548" s="230" t="s">
        <v>1344</v>
      </c>
      <c r="M2548" s="230" t="s">
        <v>6082</v>
      </c>
      <c r="N2548" s="230" t="s">
        <v>26</v>
      </c>
      <c r="Q2548" s="230">
        <f>VLOOKUP(M2548,LocID!$B$2:$I$1995,8, FALSE)</f>
        <v>197</v>
      </c>
    </row>
    <row r="2549" spans="1:17" x14ac:dyDescent="0.25">
      <c r="A2549" s="230" t="s">
        <v>9279</v>
      </c>
      <c r="B2549" s="230">
        <v>108</v>
      </c>
      <c r="C2549" s="230">
        <v>2016</v>
      </c>
      <c r="D2549" s="230">
        <v>2016.0023000000001</v>
      </c>
      <c r="E2549" s="230" t="s">
        <v>4629</v>
      </c>
      <c r="F2549" s="230" t="s">
        <v>5451</v>
      </c>
      <c r="G2549" s="230" t="s">
        <v>5452</v>
      </c>
      <c r="H2549" s="230" t="s">
        <v>1361</v>
      </c>
      <c r="I2549" s="230" t="s">
        <v>76</v>
      </c>
      <c r="J2549" s="230" t="s">
        <v>77</v>
      </c>
      <c r="K2549" s="230" t="s">
        <v>188</v>
      </c>
      <c r="L2549" s="230" t="s">
        <v>1361</v>
      </c>
      <c r="M2549" s="230" t="s">
        <v>6086</v>
      </c>
      <c r="N2549" s="230" t="s">
        <v>188</v>
      </c>
      <c r="Q2549" s="230">
        <f>VLOOKUP(M2549,LocID!$B$2:$I$1995,8, FALSE)</f>
        <v>201</v>
      </c>
    </row>
    <row r="2550" spans="1:17" x14ac:dyDescent="0.25">
      <c r="A2550" s="230" t="s">
        <v>9280</v>
      </c>
      <c r="B2550" s="230">
        <v>109</v>
      </c>
      <c r="C2550" s="230">
        <v>2016</v>
      </c>
      <c r="D2550" s="230">
        <v>2015.0758000000101</v>
      </c>
      <c r="E2550" s="230" t="s">
        <v>306</v>
      </c>
      <c r="F2550" s="230" t="s">
        <v>1376</v>
      </c>
      <c r="G2550" s="230" t="s">
        <v>5454</v>
      </c>
      <c r="H2550" s="230" t="s">
        <v>1368</v>
      </c>
      <c r="I2550" s="230" t="s">
        <v>76</v>
      </c>
      <c r="J2550" s="230" t="s">
        <v>77</v>
      </c>
      <c r="K2550" s="230" t="s">
        <v>3934</v>
      </c>
      <c r="L2550" s="230" t="s">
        <v>1368</v>
      </c>
      <c r="M2550" s="230" t="s">
        <v>4506</v>
      </c>
      <c r="N2550" s="230" t="s">
        <v>3934</v>
      </c>
      <c r="Q2550" s="230">
        <f>VLOOKUP(M2550,LocID!$B$2:$I$1995,8, FALSE)</f>
        <v>204</v>
      </c>
    </row>
    <row r="2551" spans="1:17" x14ac:dyDescent="0.25">
      <c r="A2551" s="230" t="s">
        <v>9189</v>
      </c>
      <c r="B2551" s="230">
        <v>11</v>
      </c>
      <c r="C2551" s="230">
        <v>2016</v>
      </c>
      <c r="D2551" s="230">
        <v>2016.0679</v>
      </c>
      <c r="E2551" s="230" t="s">
        <v>4662</v>
      </c>
      <c r="F2551" s="230" t="s">
        <v>5279</v>
      </c>
      <c r="G2551" s="230" t="s">
        <v>5280</v>
      </c>
      <c r="H2551" s="230" t="s">
        <v>5281</v>
      </c>
      <c r="I2551" s="230" t="s">
        <v>144</v>
      </c>
      <c r="J2551" s="230" t="s">
        <v>51</v>
      </c>
      <c r="K2551" s="230" t="s">
        <v>26</v>
      </c>
      <c r="L2551" s="230" t="s">
        <v>214</v>
      </c>
      <c r="M2551" s="230" t="s">
        <v>5923</v>
      </c>
      <c r="N2551" s="230" t="s">
        <v>26</v>
      </c>
      <c r="Q2551" s="230">
        <f>VLOOKUP(M2551,LocID!$B$2:$I$1995,8, FALSE)</f>
        <v>25</v>
      </c>
    </row>
    <row r="2552" spans="1:17" x14ac:dyDescent="0.25">
      <c r="A2552" s="230" t="s">
        <v>9281</v>
      </c>
      <c r="B2552" s="230">
        <v>110</v>
      </c>
      <c r="C2552" s="230">
        <v>2016</v>
      </c>
      <c r="D2552" s="230">
        <v>2015.1057000000301</v>
      </c>
      <c r="E2552" s="230" t="s">
        <v>138</v>
      </c>
      <c r="F2552" s="230" t="s">
        <v>1377</v>
      </c>
      <c r="G2552" s="230" t="s">
        <v>5454</v>
      </c>
      <c r="H2552" s="230" t="s">
        <v>1368</v>
      </c>
      <c r="I2552" s="230" t="s">
        <v>76</v>
      </c>
      <c r="J2552" s="230" t="s">
        <v>77</v>
      </c>
      <c r="K2552" s="230" t="s">
        <v>26</v>
      </c>
      <c r="L2552" s="230" t="s">
        <v>1368</v>
      </c>
      <c r="M2552" s="230" t="s">
        <v>4506</v>
      </c>
      <c r="N2552" s="230" t="s">
        <v>26</v>
      </c>
      <c r="Q2552" s="230">
        <f>VLOOKUP(M2552,LocID!$B$2:$I$1995,8, FALSE)</f>
        <v>204</v>
      </c>
    </row>
    <row r="2553" spans="1:17" x14ac:dyDescent="0.25">
      <c r="A2553" s="230" t="s">
        <v>9282</v>
      </c>
      <c r="B2553" s="230">
        <v>111</v>
      </c>
      <c r="C2553" s="230">
        <v>2016</v>
      </c>
      <c r="D2553" s="230">
        <v>2016.0219</v>
      </c>
      <c r="E2553" s="230" t="s">
        <v>4629</v>
      </c>
      <c r="F2553" s="230" t="s">
        <v>5455</v>
      </c>
      <c r="G2553" s="230" t="s">
        <v>5456</v>
      </c>
      <c r="H2553" s="230" t="s">
        <v>1390</v>
      </c>
      <c r="I2553" s="230" t="s">
        <v>183</v>
      </c>
      <c r="J2553" s="230" t="s">
        <v>61</v>
      </c>
      <c r="K2553" s="230" t="s">
        <v>188</v>
      </c>
      <c r="L2553" s="230" t="s">
        <v>1390</v>
      </c>
      <c r="M2553" s="230" t="s">
        <v>6092</v>
      </c>
      <c r="N2553" s="230" t="s">
        <v>188</v>
      </c>
      <c r="Q2553" s="230">
        <f>VLOOKUP(M2553,LocID!$B$2:$I$1995,8, FALSE)</f>
        <v>208</v>
      </c>
    </row>
    <row r="2554" spans="1:17" x14ac:dyDescent="0.25">
      <c r="A2554" s="230" t="s">
        <v>9283</v>
      </c>
      <c r="B2554" s="230">
        <v>112</v>
      </c>
      <c r="C2554" s="230">
        <v>2016</v>
      </c>
      <c r="D2554" s="230">
        <v>2016.0342000000001</v>
      </c>
      <c r="E2554" s="230" t="s">
        <v>4657</v>
      </c>
      <c r="F2554" s="230" t="s">
        <v>5457</v>
      </c>
      <c r="G2554" s="230" t="s">
        <v>5458</v>
      </c>
      <c r="H2554" s="230" t="s">
        <v>1390</v>
      </c>
      <c r="I2554" s="230" t="s">
        <v>183</v>
      </c>
      <c r="J2554" s="230" t="s">
        <v>61</v>
      </c>
      <c r="K2554" s="230" t="s">
        <v>23</v>
      </c>
      <c r="L2554" s="230" t="s">
        <v>1390</v>
      </c>
      <c r="M2554" s="230" t="s">
        <v>6092</v>
      </c>
      <c r="N2554" s="230" t="s">
        <v>23</v>
      </c>
      <c r="Q2554" s="230">
        <f>VLOOKUP(M2554,LocID!$B$2:$I$1995,8, FALSE)</f>
        <v>208</v>
      </c>
    </row>
    <row r="2555" spans="1:17" x14ac:dyDescent="0.25">
      <c r="A2555" s="230" t="s">
        <v>9284</v>
      </c>
      <c r="B2555" s="230">
        <v>113</v>
      </c>
      <c r="C2555" s="230">
        <v>2016</v>
      </c>
      <c r="D2555" s="230">
        <v>2016.0578</v>
      </c>
      <c r="E2555" s="230" t="s">
        <v>4662</v>
      </c>
      <c r="F2555" s="230" t="s">
        <v>5459</v>
      </c>
      <c r="G2555" s="230" t="s">
        <v>5460</v>
      </c>
      <c r="H2555" s="230" t="s">
        <v>5461</v>
      </c>
      <c r="I2555" s="230" t="s">
        <v>244</v>
      </c>
      <c r="J2555" s="230" t="s">
        <v>245</v>
      </c>
      <c r="K2555" s="230" t="s">
        <v>52</v>
      </c>
      <c r="L2555" s="230" t="s">
        <v>5461</v>
      </c>
      <c r="M2555" s="230" t="s">
        <v>6565</v>
      </c>
      <c r="N2555" s="230" t="s">
        <v>52</v>
      </c>
      <c r="O2555" s="230">
        <v>1</v>
      </c>
      <c r="Q2555" s="230">
        <f>VLOOKUP(M2555,LocID!$B$2:$I$1995,8, FALSE)</f>
        <v>670</v>
      </c>
    </row>
    <row r="2556" spans="1:17" x14ac:dyDescent="0.25">
      <c r="A2556" s="230" t="s">
        <v>9284</v>
      </c>
      <c r="B2556" s="230">
        <v>113</v>
      </c>
      <c r="C2556" s="230">
        <v>2016</v>
      </c>
      <c r="D2556" s="230">
        <v>2016.0578</v>
      </c>
      <c r="E2556" s="230" t="s">
        <v>4662</v>
      </c>
      <c r="F2556" s="230" t="s">
        <v>5459</v>
      </c>
      <c r="G2556" s="230" t="s">
        <v>5460</v>
      </c>
      <c r="H2556" s="230" t="s">
        <v>5461</v>
      </c>
      <c r="I2556" s="230" t="s">
        <v>244</v>
      </c>
      <c r="J2556" s="230" t="s">
        <v>245</v>
      </c>
      <c r="K2556" s="230" t="s">
        <v>52</v>
      </c>
      <c r="L2556" s="230" t="s">
        <v>5461</v>
      </c>
      <c r="M2556" s="230" t="s">
        <v>6565</v>
      </c>
      <c r="N2556" s="230" t="s">
        <v>98</v>
      </c>
      <c r="O2556" s="230">
        <v>2</v>
      </c>
      <c r="Q2556" s="230">
        <f>VLOOKUP(M2556,LocID!$B$2:$I$1995,8, FALSE)</f>
        <v>670</v>
      </c>
    </row>
    <row r="2557" spans="1:17" x14ac:dyDescent="0.25">
      <c r="A2557" s="230" t="s">
        <v>9285</v>
      </c>
      <c r="B2557" s="230">
        <v>114</v>
      </c>
      <c r="C2557" s="230">
        <v>2016</v>
      </c>
      <c r="D2557" s="230">
        <v>2016.0977</v>
      </c>
      <c r="E2557" s="230" t="s">
        <v>4662</v>
      </c>
      <c r="F2557" s="230" t="s">
        <v>5462</v>
      </c>
      <c r="G2557" s="230" t="s">
        <v>5463</v>
      </c>
      <c r="H2557" s="230" t="s">
        <v>5464</v>
      </c>
      <c r="I2557" s="230" t="s">
        <v>160</v>
      </c>
      <c r="J2557" s="230" t="s">
        <v>161</v>
      </c>
      <c r="K2557" s="230" t="s">
        <v>23</v>
      </c>
      <c r="L2557" s="230" t="s">
        <v>5464</v>
      </c>
      <c r="M2557" s="230" t="s">
        <v>6577</v>
      </c>
      <c r="N2557" s="230" t="s">
        <v>23</v>
      </c>
      <c r="Q2557" s="230">
        <f>VLOOKUP(M2557,LocID!$B$2:$I$1995,8, FALSE)</f>
        <v>682</v>
      </c>
    </row>
    <row r="2558" spans="1:17" x14ac:dyDescent="0.25">
      <c r="A2558" s="230" t="s">
        <v>9286</v>
      </c>
      <c r="B2558" s="230">
        <v>115</v>
      </c>
      <c r="C2558" s="230">
        <v>2016</v>
      </c>
      <c r="D2558" s="230">
        <v>2016.0281</v>
      </c>
      <c r="E2558" s="230" t="s">
        <v>4662</v>
      </c>
      <c r="F2558" s="230" t="s">
        <v>5466</v>
      </c>
      <c r="G2558" s="230" t="s">
        <v>5467</v>
      </c>
      <c r="H2558" s="230" t="s">
        <v>4953</v>
      </c>
      <c r="I2558" s="230" t="s">
        <v>156</v>
      </c>
      <c r="J2558" s="230" t="s">
        <v>51</v>
      </c>
      <c r="K2558" s="230" t="s">
        <v>188</v>
      </c>
      <c r="L2558" s="230" t="s">
        <v>4953</v>
      </c>
      <c r="M2558" s="230" t="s">
        <v>6549</v>
      </c>
      <c r="N2558" s="230" t="s">
        <v>188</v>
      </c>
      <c r="Q2558" s="230">
        <f>VLOOKUP(M2558,LocID!$B$2:$I$1995,8, FALSE)</f>
        <v>654</v>
      </c>
    </row>
    <row r="2559" spans="1:17" x14ac:dyDescent="0.25">
      <c r="A2559" s="230" t="s">
        <v>9287</v>
      </c>
      <c r="B2559" s="230">
        <v>116</v>
      </c>
      <c r="C2559" s="230">
        <v>2016</v>
      </c>
      <c r="D2559" s="230">
        <v>2016.0341000000001</v>
      </c>
      <c r="E2559" s="230" t="s">
        <v>4657</v>
      </c>
      <c r="F2559" s="230" t="s">
        <v>5468</v>
      </c>
      <c r="G2559" s="230" t="s">
        <v>4952</v>
      </c>
      <c r="H2559" s="230" t="s">
        <v>4953</v>
      </c>
      <c r="I2559" s="230" t="s">
        <v>156</v>
      </c>
      <c r="J2559" s="230" t="s">
        <v>51</v>
      </c>
      <c r="K2559" s="230" t="s">
        <v>188</v>
      </c>
      <c r="L2559" s="230" t="s">
        <v>4953</v>
      </c>
      <c r="M2559" s="230" t="s">
        <v>6549</v>
      </c>
      <c r="N2559" s="230" t="s">
        <v>188</v>
      </c>
      <c r="Q2559" s="230">
        <f>VLOOKUP(M2559,LocID!$B$2:$I$1995,8, FALSE)</f>
        <v>654</v>
      </c>
    </row>
    <row r="2560" spans="1:17" x14ac:dyDescent="0.25">
      <c r="A2560" s="230" t="s">
        <v>9288</v>
      </c>
      <c r="B2560" s="230">
        <v>117</v>
      </c>
      <c r="C2560" s="230">
        <v>2016</v>
      </c>
      <c r="D2560" s="230">
        <v>2016.0368000000001</v>
      </c>
      <c r="E2560" s="230" t="s">
        <v>4657</v>
      </c>
      <c r="F2560" s="230" t="s">
        <v>4951</v>
      </c>
      <c r="G2560" s="230" t="s">
        <v>4952</v>
      </c>
      <c r="H2560" s="230" t="s">
        <v>4953</v>
      </c>
      <c r="I2560" s="230" t="s">
        <v>156</v>
      </c>
      <c r="J2560" s="230" t="s">
        <v>51</v>
      </c>
      <c r="K2560" s="230" t="s">
        <v>98</v>
      </c>
      <c r="L2560" s="230" t="s">
        <v>4953</v>
      </c>
      <c r="M2560" s="230" t="s">
        <v>6549</v>
      </c>
      <c r="N2560" s="230" t="s">
        <v>98</v>
      </c>
      <c r="Q2560" s="230">
        <f>VLOOKUP(M2560,LocID!$B$2:$I$1995,8, FALSE)</f>
        <v>654</v>
      </c>
    </row>
    <row r="2561" spans="1:17" x14ac:dyDescent="0.25">
      <c r="A2561" s="230" t="s">
        <v>9289</v>
      </c>
      <c r="B2561" s="230">
        <v>118</v>
      </c>
      <c r="C2561" s="230">
        <v>2016</v>
      </c>
      <c r="D2561" s="230">
        <v>2016.0545999999999</v>
      </c>
      <c r="E2561" s="230" t="s">
        <v>4599</v>
      </c>
      <c r="F2561" s="230" t="s">
        <v>5469</v>
      </c>
      <c r="G2561" s="230" t="s">
        <v>5470</v>
      </c>
      <c r="H2561" s="230" t="s">
        <v>1501</v>
      </c>
      <c r="I2561" s="230" t="s">
        <v>1488</v>
      </c>
      <c r="J2561" s="230" t="s">
        <v>5040</v>
      </c>
      <c r="K2561" s="230" t="s">
        <v>52</v>
      </c>
      <c r="L2561" s="230" t="s">
        <v>1501</v>
      </c>
      <c r="M2561" s="230" t="s">
        <v>4508</v>
      </c>
      <c r="N2561" s="230" t="s">
        <v>52</v>
      </c>
      <c r="Q2561" s="230">
        <f>VLOOKUP(M2561,LocID!$B$2:$I$1995,8, FALSE)</f>
        <v>235</v>
      </c>
    </row>
    <row r="2562" spans="1:17" x14ac:dyDescent="0.25">
      <c r="A2562" s="230" t="s">
        <v>9290</v>
      </c>
      <c r="B2562" s="230">
        <v>119</v>
      </c>
      <c r="C2562" s="230">
        <v>2016</v>
      </c>
      <c r="D2562" s="230">
        <v>2016.0805</v>
      </c>
      <c r="E2562" s="230" t="s">
        <v>4662</v>
      </c>
      <c r="F2562" s="230" t="s">
        <v>5471</v>
      </c>
      <c r="G2562" s="230" t="s">
        <v>1503</v>
      </c>
      <c r="H2562" s="230" t="s">
        <v>1501</v>
      </c>
      <c r="I2562" s="230" t="s">
        <v>1488</v>
      </c>
      <c r="J2562" s="230" t="s">
        <v>5040</v>
      </c>
      <c r="K2562" s="230" t="s">
        <v>98</v>
      </c>
      <c r="L2562" s="230" t="s">
        <v>1501</v>
      </c>
      <c r="M2562" s="230" t="s">
        <v>4508</v>
      </c>
      <c r="N2562" s="230" t="s">
        <v>98</v>
      </c>
      <c r="Q2562" s="230">
        <f>VLOOKUP(M2562,LocID!$B$2:$I$1995,8, FALSE)</f>
        <v>235</v>
      </c>
    </row>
    <row r="2563" spans="1:17" x14ac:dyDescent="0.25">
      <c r="A2563" s="230" t="s">
        <v>9190</v>
      </c>
      <c r="B2563" s="230">
        <v>12</v>
      </c>
      <c r="C2563" s="230">
        <v>2016</v>
      </c>
      <c r="D2563" s="230">
        <v>2016.0841</v>
      </c>
      <c r="E2563" s="230" t="s">
        <v>4662</v>
      </c>
      <c r="F2563" s="230" t="s">
        <v>5282</v>
      </c>
      <c r="G2563" s="230" t="s">
        <v>5899</v>
      </c>
      <c r="H2563" s="230" t="s">
        <v>5281</v>
      </c>
      <c r="I2563" s="230" t="s">
        <v>144</v>
      </c>
      <c r="J2563" s="230" t="s">
        <v>51</v>
      </c>
      <c r="K2563" s="230" t="s">
        <v>26</v>
      </c>
      <c r="L2563" s="230" t="s">
        <v>214</v>
      </c>
      <c r="M2563" s="230" t="s">
        <v>5923</v>
      </c>
      <c r="N2563" s="230" t="s">
        <v>26</v>
      </c>
      <c r="Q2563" s="230">
        <f>VLOOKUP(M2563,LocID!$B$2:$I$1995,8, FALSE)</f>
        <v>25</v>
      </c>
    </row>
    <row r="2564" spans="1:17" x14ac:dyDescent="0.25">
      <c r="A2564" s="230" t="s">
        <v>9291</v>
      </c>
      <c r="B2564" s="230">
        <v>120</v>
      </c>
      <c r="C2564" s="230">
        <v>2016</v>
      </c>
      <c r="D2564" s="230">
        <v>2015.11890000003</v>
      </c>
      <c r="E2564" s="230" t="s">
        <v>4657</v>
      </c>
      <c r="F2564" s="230" t="s">
        <v>5472</v>
      </c>
      <c r="G2564" s="230" t="s">
        <v>5039</v>
      </c>
      <c r="H2564" s="230" t="s">
        <v>1501</v>
      </c>
      <c r="I2564" s="230" t="s">
        <v>1488</v>
      </c>
      <c r="J2564" s="230" t="s">
        <v>123</v>
      </c>
      <c r="K2564" s="230" t="s">
        <v>52</v>
      </c>
      <c r="L2564" s="230" t="s">
        <v>1501</v>
      </c>
      <c r="M2564" s="230" t="s">
        <v>4508</v>
      </c>
      <c r="N2564" s="230" t="s">
        <v>52</v>
      </c>
      <c r="Q2564" s="230">
        <f>VLOOKUP(M2564,LocID!$B$2:$I$1995,8, FALSE)</f>
        <v>235</v>
      </c>
    </row>
    <row r="2565" spans="1:17" x14ac:dyDescent="0.25">
      <c r="A2565" s="230" t="s">
        <v>9292</v>
      </c>
      <c r="B2565" s="230">
        <v>121</v>
      </c>
      <c r="C2565" s="230">
        <v>2016</v>
      </c>
      <c r="D2565" s="230">
        <v>2016.0352</v>
      </c>
      <c r="E2565" s="230" t="s">
        <v>4629</v>
      </c>
      <c r="F2565" s="230" t="s">
        <v>5473</v>
      </c>
      <c r="G2565" s="230" t="s">
        <v>5039</v>
      </c>
      <c r="H2565" s="230" t="s">
        <v>1501</v>
      </c>
      <c r="I2565" s="230" t="s">
        <v>1488</v>
      </c>
      <c r="J2565" s="230" t="s">
        <v>123</v>
      </c>
      <c r="K2565" s="230" t="s">
        <v>52</v>
      </c>
      <c r="L2565" s="230" t="s">
        <v>1501</v>
      </c>
      <c r="M2565" s="230" t="s">
        <v>4508</v>
      </c>
      <c r="N2565" s="230" t="s">
        <v>52</v>
      </c>
      <c r="Q2565" s="230">
        <f>VLOOKUP(M2565,LocID!$B$2:$I$1995,8, FALSE)</f>
        <v>235</v>
      </c>
    </row>
    <row r="2566" spans="1:17" x14ac:dyDescent="0.25">
      <c r="A2566" s="230" t="s">
        <v>9293</v>
      </c>
      <c r="B2566" s="230">
        <v>122</v>
      </c>
      <c r="C2566" s="230">
        <v>2016</v>
      </c>
      <c r="D2566" s="230">
        <v>2016.0356999999999</v>
      </c>
      <c r="E2566" s="230" t="s">
        <v>4657</v>
      </c>
      <c r="F2566" s="230" t="s">
        <v>5474</v>
      </c>
      <c r="G2566" s="230" t="s">
        <v>5039</v>
      </c>
      <c r="H2566" s="230" t="s">
        <v>1501</v>
      </c>
      <c r="I2566" s="230" t="s">
        <v>1488</v>
      </c>
      <c r="J2566" s="230" t="s">
        <v>123</v>
      </c>
      <c r="K2566" s="230" t="s">
        <v>52</v>
      </c>
      <c r="L2566" s="230" t="s">
        <v>1501</v>
      </c>
      <c r="M2566" s="230" t="s">
        <v>4508</v>
      </c>
      <c r="N2566" s="230" t="s">
        <v>52</v>
      </c>
      <c r="Q2566" s="230">
        <f>VLOOKUP(M2566,LocID!$B$2:$I$1995,8, FALSE)</f>
        <v>235</v>
      </c>
    </row>
    <row r="2567" spans="1:17" x14ac:dyDescent="0.25">
      <c r="A2567" s="230" t="s">
        <v>9294</v>
      </c>
      <c r="B2567" s="230">
        <v>123</v>
      </c>
      <c r="C2567" s="230">
        <v>2016</v>
      </c>
      <c r="D2567" s="230">
        <v>2016.027</v>
      </c>
      <c r="E2567" s="230" t="s">
        <v>4657</v>
      </c>
      <c r="F2567" s="230" t="s">
        <v>5475</v>
      </c>
      <c r="G2567" s="230" t="s">
        <v>5476</v>
      </c>
      <c r="H2567" s="230" t="s">
        <v>5477</v>
      </c>
      <c r="I2567" s="230" t="s">
        <v>122</v>
      </c>
      <c r="J2567" s="230" t="s">
        <v>123</v>
      </c>
      <c r="K2567" s="230" t="s">
        <v>52</v>
      </c>
      <c r="L2567" s="230" t="s">
        <v>5477</v>
      </c>
      <c r="M2567" s="230" t="s">
        <v>6548</v>
      </c>
      <c r="N2567" s="230" t="s">
        <v>52</v>
      </c>
      <c r="Q2567" s="230">
        <f>VLOOKUP(M2567,LocID!$B$2:$I$1995,8, FALSE)</f>
        <v>653</v>
      </c>
    </row>
    <row r="2568" spans="1:17" x14ac:dyDescent="0.25">
      <c r="A2568" s="230" t="s">
        <v>9295</v>
      </c>
      <c r="B2568" s="230">
        <v>124</v>
      </c>
      <c r="C2568" s="230">
        <v>2016</v>
      </c>
      <c r="D2568" s="230">
        <v>2015.1409000000001</v>
      </c>
      <c r="E2568" s="230" t="s">
        <v>138</v>
      </c>
      <c r="F2568" s="230" t="s">
        <v>1533</v>
      </c>
      <c r="G2568" s="230" t="s">
        <v>5478</v>
      </c>
      <c r="H2568" s="230" t="s">
        <v>1526</v>
      </c>
      <c r="I2568" s="230" t="s">
        <v>219</v>
      </c>
      <c r="J2568" s="230" t="s">
        <v>220</v>
      </c>
      <c r="K2568" s="230" t="s">
        <v>26</v>
      </c>
      <c r="L2568" s="230" t="s">
        <v>1526</v>
      </c>
      <c r="M2568" s="230" t="s">
        <v>4509</v>
      </c>
      <c r="N2568" s="230" t="s">
        <v>26</v>
      </c>
      <c r="O2568" s="230">
        <v>1</v>
      </c>
      <c r="Q2568" s="230">
        <f>VLOOKUP(M2568,LocID!$B$2:$I$1995,8, FALSE)</f>
        <v>236</v>
      </c>
    </row>
    <row r="2569" spans="1:17" x14ac:dyDescent="0.25">
      <c r="A2569" s="230" t="s">
        <v>9296</v>
      </c>
      <c r="B2569" s="230">
        <v>125</v>
      </c>
      <c r="C2569" s="230">
        <v>2016</v>
      </c>
      <c r="D2569" s="230">
        <v>2015.1409000000001</v>
      </c>
      <c r="E2569" s="230" t="s">
        <v>138</v>
      </c>
      <c r="F2569" s="230" t="s">
        <v>1533</v>
      </c>
      <c r="G2569" s="230" t="s">
        <v>5478</v>
      </c>
      <c r="H2569" s="230" t="s">
        <v>1526</v>
      </c>
      <c r="I2569" s="230" t="s">
        <v>219</v>
      </c>
      <c r="J2569" s="230" t="s">
        <v>220</v>
      </c>
      <c r="K2569" s="230" t="s">
        <v>23</v>
      </c>
      <c r="L2569" s="230" t="s">
        <v>1526</v>
      </c>
      <c r="M2569" s="230" t="s">
        <v>4509</v>
      </c>
      <c r="N2569" s="230" t="s">
        <v>23</v>
      </c>
      <c r="Q2569" s="230">
        <f>VLOOKUP(M2569,LocID!$B$2:$I$1995,8, FALSE)</f>
        <v>236</v>
      </c>
    </row>
    <row r="2570" spans="1:17" x14ac:dyDescent="0.25">
      <c r="A2570" s="230" t="s">
        <v>9297</v>
      </c>
      <c r="B2570" s="230">
        <v>126</v>
      </c>
      <c r="C2570" s="230">
        <v>2016</v>
      </c>
      <c r="D2570" s="230">
        <v>2016.0790999999999</v>
      </c>
      <c r="E2570" s="230" t="s">
        <v>4599</v>
      </c>
      <c r="F2570" s="230" t="s">
        <v>5480</v>
      </c>
      <c r="G2570" s="230" t="s">
        <v>5481</v>
      </c>
      <c r="H2570" s="230" t="s">
        <v>1543</v>
      </c>
      <c r="I2570" s="230" t="s">
        <v>5482</v>
      </c>
      <c r="J2570" s="230" t="s">
        <v>51</v>
      </c>
      <c r="K2570" s="230" t="s">
        <v>52</v>
      </c>
      <c r="L2570" s="230" t="s">
        <v>1543</v>
      </c>
      <c r="M2570" s="230" t="s">
        <v>6570</v>
      </c>
      <c r="N2570" s="230" t="s">
        <v>52</v>
      </c>
      <c r="Q2570" s="230">
        <f>VLOOKUP(M2570,LocID!$B$2:$I$1995,8, FALSE)</f>
        <v>675</v>
      </c>
    </row>
    <row r="2571" spans="1:17" x14ac:dyDescent="0.25">
      <c r="A2571" s="230" t="s">
        <v>9298</v>
      </c>
      <c r="B2571" s="230">
        <v>128</v>
      </c>
      <c r="C2571" s="230">
        <v>2016</v>
      </c>
      <c r="D2571" s="230">
        <v>2016.0142000000001</v>
      </c>
      <c r="E2571" s="230" t="s">
        <v>4657</v>
      </c>
      <c r="F2571" s="230" t="s">
        <v>5484</v>
      </c>
      <c r="G2571" s="230" t="s">
        <v>5229</v>
      </c>
      <c r="H2571" s="230" t="s">
        <v>1586</v>
      </c>
      <c r="I2571" s="230" t="s">
        <v>165</v>
      </c>
      <c r="J2571" s="230" t="s">
        <v>161</v>
      </c>
      <c r="K2571" s="230" t="s">
        <v>188</v>
      </c>
      <c r="L2571" s="230" t="s">
        <v>1586</v>
      </c>
      <c r="M2571" s="230" t="s">
        <v>6127</v>
      </c>
      <c r="N2571" s="230" t="s">
        <v>188</v>
      </c>
      <c r="Q2571" s="230">
        <f>VLOOKUP(M2571,LocID!$B$2:$I$1995,8, FALSE)</f>
        <v>249</v>
      </c>
    </row>
    <row r="2572" spans="1:17" x14ac:dyDescent="0.25">
      <c r="A2572" s="230" t="s">
        <v>9299</v>
      </c>
      <c r="B2572" s="230">
        <v>129</v>
      </c>
      <c r="C2572" s="230">
        <v>2016</v>
      </c>
      <c r="D2572" s="230">
        <v>2015.1427000000299</v>
      </c>
      <c r="E2572" s="230" t="s">
        <v>4657</v>
      </c>
      <c r="F2572" s="230" t="s">
        <v>4968</v>
      </c>
      <c r="G2572" s="230" t="s">
        <v>4969</v>
      </c>
      <c r="H2572" s="230" t="s">
        <v>4970</v>
      </c>
      <c r="I2572" s="230" t="s">
        <v>49</v>
      </c>
      <c r="J2572" s="230" t="s">
        <v>51</v>
      </c>
      <c r="K2572" s="230" t="s">
        <v>188</v>
      </c>
      <c r="L2572" s="230" t="s">
        <v>4970</v>
      </c>
      <c r="M2572" s="230" t="s">
        <v>5866</v>
      </c>
      <c r="N2572" s="230" t="s">
        <v>188</v>
      </c>
      <c r="Q2572" s="230">
        <f>VLOOKUP(M2572,LocID!$B$2:$I$1995,8, FALSE)</f>
        <v>626</v>
      </c>
    </row>
    <row r="2573" spans="1:17" x14ac:dyDescent="0.25">
      <c r="A2573" s="230" t="s">
        <v>9191</v>
      </c>
      <c r="B2573" s="230">
        <v>13</v>
      </c>
      <c r="C2573" s="230">
        <v>2016</v>
      </c>
      <c r="D2573" s="230">
        <v>2015.09620000003</v>
      </c>
      <c r="E2573" s="230" t="s">
        <v>4629</v>
      </c>
      <c r="F2573" s="230" t="s">
        <v>5283</v>
      </c>
      <c r="G2573" s="230" t="s">
        <v>5284</v>
      </c>
      <c r="H2573" s="230" t="s">
        <v>249</v>
      </c>
      <c r="I2573" s="230" t="s">
        <v>250</v>
      </c>
      <c r="J2573" s="230" t="s">
        <v>161</v>
      </c>
      <c r="K2573" s="230" t="s">
        <v>26</v>
      </c>
      <c r="L2573" s="230" t="s">
        <v>249</v>
      </c>
      <c r="M2573" s="230" t="s">
        <v>5925</v>
      </c>
      <c r="N2573" s="230" t="s">
        <v>26</v>
      </c>
      <c r="Q2573" s="230">
        <f>VLOOKUP(M2573,LocID!$B$2:$I$1995,8, FALSE)</f>
        <v>28</v>
      </c>
    </row>
    <row r="2574" spans="1:17" x14ac:dyDescent="0.25">
      <c r="A2574" s="230" t="s">
        <v>9300</v>
      </c>
      <c r="B2574" s="230">
        <v>130</v>
      </c>
      <c r="C2574" s="230">
        <v>2016</v>
      </c>
      <c r="D2574" s="230">
        <v>2016.105</v>
      </c>
      <c r="E2574" s="230" t="s">
        <v>4599</v>
      </c>
      <c r="F2574" s="230" t="s">
        <v>5486</v>
      </c>
      <c r="G2574" s="230" t="s">
        <v>5487</v>
      </c>
      <c r="H2574" s="230" t="s">
        <v>5488</v>
      </c>
      <c r="I2574" s="230" t="s">
        <v>160</v>
      </c>
      <c r="J2574" s="230" t="s">
        <v>161</v>
      </c>
      <c r="K2574" s="230" t="s">
        <v>23</v>
      </c>
      <c r="L2574" s="230" t="s">
        <v>5488</v>
      </c>
      <c r="M2574" s="230" t="s">
        <v>6580</v>
      </c>
      <c r="N2574" s="230" t="s">
        <v>23</v>
      </c>
      <c r="Q2574" s="230">
        <f>VLOOKUP(M2574,LocID!$B$2:$I$1995,8, FALSE)</f>
        <v>685</v>
      </c>
    </row>
    <row r="2575" spans="1:17" x14ac:dyDescent="0.25">
      <c r="A2575" s="230" t="s">
        <v>9301</v>
      </c>
      <c r="B2575" s="230">
        <v>131</v>
      </c>
      <c r="C2575" s="230">
        <v>2016</v>
      </c>
      <c r="D2575" s="230">
        <v>2016.0409999999999</v>
      </c>
      <c r="E2575" s="230" t="s">
        <v>4662</v>
      </c>
      <c r="F2575" s="230" t="s">
        <v>5143</v>
      </c>
      <c r="G2575" s="230" t="s">
        <v>5144</v>
      </c>
      <c r="H2575" s="230" t="s">
        <v>1614</v>
      </c>
      <c r="I2575" s="230" t="s">
        <v>1615</v>
      </c>
      <c r="J2575" s="230" t="s">
        <v>123</v>
      </c>
      <c r="K2575" s="230" t="s">
        <v>52</v>
      </c>
      <c r="L2575" s="230" t="s">
        <v>1614</v>
      </c>
      <c r="M2575" s="230" t="s">
        <v>6133</v>
      </c>
      <c r="N2575" s="230" t="s">
        <v>52</v>
      </c>
      <c r="Q2575" s="230">
        <f>VLOOKUP(M2575,LocID!$B$2:$I$1995,8, FALSE)</f>
        <v>255</v>
      </c>
    </row>
    <row r="2576" spans="1:17" x14ac:dyDescent="0.25">
      <c r="A2576" s="230" t="s">
        <v>9302</v>
      </c>
      <c r="B2576" s="230">
        <v>132</v>
      </c>
      <c r="C2576" s="230">
        <v>2016</v>
      </c>
      <c r="D2576" s="230">
        <v>2016.1103000000001</v>
      </c>
      <c r="E2576" s="230" t="s">
        <v>4599</v>
      </c>
      <c r="F2576" s="230" t="s">
        <v>5085</v>
      </c>
      <c r="G2576" s="230" t="s">
        <v>1621</v>
      </c>
      <c r="H2576" s="230" t="s">
        <v>1618</v>
      </c>
      <c r="I2576" s="230" t="s">
        <v>673</v>
      </c>
      <c r="J2576" s="230" t="s">
        <v>61</v>
      </c>
      <c r="K2576" s="230" t="s">
        <v>23</v>
      </c>
      <c r="L2576" s="230" t="s">
        <v>1618</v>
      </c>
      <c r="M2576" s="230" t="s">
        <v>6135</v>
      </c>
      <c r="N2576" s="230" t="s">
        <v>23</v>
      </c>
      <c r="Q2576" s="230">
        <f>VLOOKUP(M2576,LocID!$B$2:$I$1995,8, FALSE)</f>
        <v>257</v>
      </c>
    </row>
    <row r="2577" spans="1:17" x14ac:dyDescent="0.25">
      <c r="A2577" s="230" t="s">
        <v>9303</v>
      </c>
      <c r="B2577" s="230">
        <v>133</v>
      </c>
      <c r="C2577" s="230">
        <v>2016</v>
      </c>
      <c r="D2577" s="230">
        <v>2016.1318000000001</v>
      </c>
      <c r="E2577" s="230" t="s">
        <v>4599</v>
      </c>
      <c r="F2577" s="230" t="s">
        <v>5490</v>
      </c>
      <c r="G2577" s="230" t="s">
        <v>5491</v>
      </c>
      <c r="H2577" s="230" t="s">
        <v>1618</v>
      </c>
      <c r="I2577" s="230" t="s">
        <v>673</v>
      </c>
      <c r="J2577" s="230" t="s">
        <v>61</v>
      </c>
      <c r="K2577" s="230" t="s">
        <v>52</v>
      </c>
      <c r="L2577" s="230" t="s">
        <v>1618</v>
      </c>
      <c r="M2577" s="230" t="s">
        <v>6135</v>
      </c>
      <c r="N2577" s="230" t="s">
        <v>52</v>
      </c>
      <c r="Q2577" s="230">
        <f>VLOOKUP(M2577,LocID!$B$2:$I$1995,8, FALSE)</f>
        <v>257</v>
      </c>
    </row>
    <row r="2578" spans="1:17" x14ac:dyDescent="0.25">
      <c r="A2578" s="230" t="s">
        <v>9304</v>
      </c>
      <c r="B2578" s="230">
        <v>135</v>
      </c>
      <c r="C2578" s="230">
        <v>2016</v>
      </c>
      <c r="D2578" s="230">
        <v>2015.1290000000299</v>
      </c>
      <c r="E2578" s="230" t="s">
        <v>4629</v>
      </c>
      <c r="F2578" s="230" t="s">
        <v>4643</v>
      </c>
      <c r="G2578" s="230" t="s">
        <v>4644</v>
      </c>
      <c r="H2578" s="230" t="s">
        <v>1692</v>
      </c>
      <c r="I2578" s="230" t="s">
        <v>76</v>
      </c>
      <c r="J2578" s="230" t="s">
        <v>77</v>
      </c>
      <c r="K2578" s="230" t="s">
        <v>188</v>
      </c>
      <c r="L2578" s="230" t="s">
        <v>1692</v>
      </c>
      <c r="M2578" s="230" t="s">
        <v>6151</v>
      </c>
      <c r="N2578" s="230" t="s">
        <v>188</v>
      </c>
      <c r="Q2578" s="230">
        <f>VLOOKUP(M2578,LocID!$B$2:$I$1995,8, FALSE)</f>
        <v>274</v>
      </c>
    </row>
    <row r="2579" spans="1:17" x14ac:dyDescent="0.25">
      <c r="A2579" s="230" t="s">
        <v>9305</v>
      </c>
      <c r="B2579" s="230">
        <v>136</v>
      </c>
      <c r="C2579" s="230">
        <v>2016</v>
      </c>
      <c r="D2579" s="230">
        <v>2016.0496000000001</v>
      </c>
      <c r="E2579" s="230" t="s">
        <v>4662</v>
      </c>
      <c r="F2579" s="230" t="s">
        <v>5493</v>
      </c>
      <c r="G2579" s="230" t="s">
        <v>5494</v>
      </c>
      <c r="H2579" s="230" t="s">
        <v>1704</v>
      </c>
      <c r="I2579" s="230" t="s">
        <v>183</v>
      </c>
      <c r="J2579" s="230" t="s">
        <v>61</v>
      </c>
      <c r="K2579" s="230" t="s">
        <v>23</v>
      </c>
      <c r="L2579" s="230" t="s">
        <v>1704</v>
      </c>
      <c r="M2579" s="230" t="s">
        <v>6154</v>
      </c>
      <c r="N2579" s="230" t="s">
        <v>23</v>
      </c>
      <c r="Q2579" s="230">
        <f>VLOOKUP(M2579,LocID!$B$2:$I$1995,8, FALSE)</f>
        <v>277</v>
      </c>
    </row>
    <row r="2580" spans="1:17" x14ac:dyDescent="0.25">
      <c r="A2580" s="230" t="s">
        <v>9306</v>
      </c>
      <c r="B2580" s="230">
        <v>137</v>
      </c>
      <c r="C2580" s="230">
        <v>2016</v>
      </c>
      <c r="D2580" s="230">
        <v>2016.0786000000001</v>
      </c>
      <c r="E2580" s="230" t="s">
        <v>4599</v>
      </c>
      <c r="F2580" s="230" t="s">
        <v>5089</v>
      </c>
      <c r="G2580" s="230" t="s">
        <v>5090</v>
      </c>
      <c r="H2580" s="230" t="s">
        <v>1704</v>
      </c>
      <c r="I2580" s="230" t="s">
        <v>183</v>
      </c>
      <c r="J2580" s="230" t="s">
        <v>61</v>
      </c>
      <c r="K2580" s="230" t="s">
        <v>23</v>
      </c>
      <c r="L2580" s="230" t="s">
        <v>1704</v>
      </c>
      <c r="M2580" s="230" t="s">
        <v>6154</v>
      </c>
      <c r="N2580" s="230" t="s">
        <v>23</v>
      </c>
      <c r="Q2580" s="230">
        <f>VLOOKUP(M2580,LocID!$B$2:$I$1995,8, FALSE)</f>
        <v>277</v>
      </c>
    </row>
    <row r="2581" spans="1:17" x14ac:dyDescent="0.25">
      <c r="A2581" s="230" t="s">
        <v>9307</v>
      </c>
      <c r="B2581" s="230">
        <v>138</v>
      </c>
      <c r="C2581" s="230">
        <v>2016</v>
      </c>
      <c r="D2581" s="230">
        <v>2016.0864999999999</v>
      </c>
      <c r="E2581" s="230" t="s">
        <v>4599</v>
      </c>
      <c r="F2581" s="230" t="s">
        <v>5495</v>
      </c>
      <c r="G2581" s="230" t="s">
        <v>1718</v>
      </c>
      <c r="H2581" s="230" t="s">
        <v>1719</v>
      </c>
      <c r="I2581" s="230" t="s">
        <v>1475</v>
      </c>
      <c r="J2581" s="230" t="s">
        <v>245</v>
      </c>
      <c r="K2581" s="230" t="s">
        <v>52</v>
      </c>
      <c r="L2581" s="230" t="s">
        <v>1719</v>
      </c>
      <c r="M2581" s="230" t="s">
        <v>6158</v>
      </c>
      <c r="N2581" s="230" t="s">
        <v>52</v>
      </c>
      <c r="Q2581" s="230">
        <f>VLOOKUP(M2581,LocID!$B$2:$I$1995,8, FALSE)</f>
        <v>281</v>
      </c>
    </row>
    <row r="2582" spans="1:17" x14ac:dyDescent="0.25">
      <c r="A2582" s="230" t="s">
        <v>9308</v>
      </c>
      <c r="B2582" s="230">
        <v>139</v>
      </c>
      <c r="C2582" s="230">
        <v>2016</v>
      </c>
      <c r="D2582" s="230">
        <v>2016.0028</v>
      </c>
      <c r="E2582" s="230" t="s">
        <v>4629</v>
      </c>
      <c r="F2582" s="230" t="s">
        <v>5497</v>
      </c>
      <c r="G2582" s="230" t="s">
        <v>5498</v>
      </c>
      <c r="H2582" s="230" t="s">
        <v>1728</v>
      </c>
      <c r="I2582" s="230" t="s">
        <v>1619</v>
      </c>
      <c r="J2582" s="230" t="s">
        <v>61</v>
      </c>
      <c r="K2582" s="230" t="s">
        <v>52</v>
      </c>
      <c r="L2582" s="230" t="s">
        <v>1728</v>
      </c>
      <c r="M2582" s="230" t="s">
        <v>5869</v>
      </c>
      <c r="N2582" s="230" t="s">
        <v>52</v>
      </c>
      <c r="Q2582" s="230">
        <f>VLOOKUP(M2582,LocID!$B$2:$I$1995,8, FALSE)</f>
        <v>628</v>
      </c>
    </row>
    <row r="2583" spans="1:17" x14ac:dyDescent="0.25">
      <c r="A2583" s="230" t="s">
        <v>9192</v>
      </c>
      <c r="B2583" s="230">
        <v>14</v>
      </c>
      <c r="C2583" s="230">
        <v>2016</v>
      </c>
      <c r="D2583" s="230">
        <v>2016.0036</v>
      </c>
      <c r="E2583" s="230" t="s">
        <v>4629</v>
      </c>
      <c r="F2583" s="230" t="s">
        <v>5286</v>
      </c>
      <c r="G2583" s="230" t="s">
        <v>5287</v>
      </c>
      <c r="H2583" s="230" t="s">
        <v>265</v>
      </c>
      <c r="I2583" s="230" t="s">
        <v>244</v>
      </c>
      <c r="J2583" s="230" t="s">
        <v>245</v>
      </c>
      <c r="K2583" s="230" t="s">
        <v>26</v>
      </c>
      <c r="L2583" s="230" t="s">
        <v>265</v>
      </c>
      <c r="M2583" s="230" t="s">
        <v>5928</v>
      </c>
      <c r="N2583" s="230" t="s">
        <v>26</v>
      </c>
      <c r="Q2583" s="230">
        <f>VLOOKUP(M2583,LocID!$B$2:$I$1995,8, FALSE)</f>
        <v>31</v>
      </c>
    </row>
    <row r="2584" spans="1:17" x14ac:dyDescent="0.25">
      <c r="A2584" s="230" t="s">
        <v>9309</v>
      </c>
      <c r="B2584" s="230">
        <v>141</v>
      </c>
      <c r="C2584" s="230">
        <v>2016</v>
      </c>
      <c r="D2584" s="230">
        <v>2016.0192999999999</v>
      </c>
      <c r="E2584" s="230" t="s">
        <v>4629</v>
      </c>
      <c r="F2584" s="230" t="s">
        <v>5500</v>
      </c>
      <c r="G2584" s="230" t="s">
        <v>5501</v>
      </c>
      <c r="H2584" s="230" t="s">
        <v>1735</v>
      </c>
      <c r="I2584" s="230" t="s">
        <v>122</v>
      </c>
      <c r="J2584" s="230" t="s">
        <v>123</v>
      </c>
      <c r="K2584" s="230" t="s">
        <v>52</v>
      </c>
      <c r="L2584" s="230" t="s">
        <v>1735</v>
      </c>
      <c r="M2584" s="230" t="s">
        <v>5870</v>
      </c>
      <c r="N2584" s="230" t="s">
        <v>52</v>
      </c>
      <c r="Q2584" s="230">
        <f>VLOOKUP(M2584,LocID!$B$2:$I$1995,8, FALSE)</f>
        <v>629</v>
      </c>
    </row>
    <row r="2585" spans="1:17" x14ac:dyDescent="0.25">
      <c r="A2585" s="230" t="s">
        <v>9310</v>
      </c>
      <c r="B2585" s="230">
        <v>142</v>
      </c>
      <c r="C2585" s="230">
        <v>2016</v>
      </c>
      <c r="D2585" s="230">
        <v>2016.1077</v>
      </c>
      <c r="E2585" s="230" t="s">
        <v>4599</v>
      </c>
      <c r="F2585" s="230" t="s">
        <v>4975</v>
      </c>
      <c r="G2585" s="230" t="s">
        <v>4976</v>
      </c>
      <c r="H2585" s="230" t="s">
        <v>4977</v>
      </c>
      <c r="I2585" s="230" t="s">
        <v>144</v>
      </c>
      <c r="J2585" s="230" t="s">
        <v>51</v>
      </c>
      <c r="K2585" s="230" t="s">
        <v>23</v>
      </c>
      <c r="L2585" s="230" t="s">
        <v>4977</v>
      </c>
      <c r="M2585" s="230" t="s">
        <v>6581</v>
      </c>
      <c r="N2585" s="230" t="s">
        <v>23</v>
      </c>
      <c r="Q2585" s="230">
        <f>VLOOKUP(M2585,LocID!$B$2:$I$1995,8, FALSE)</f>
        <v>686</v>
      </c>
    </row>
    <row r="2586" spans="1:17" x14ac:dyDescent="0.25">
      <c r="A2586" s="230" t="s">
        <v>9311</v>
      </c>
      <c r="B2586" s="230">
        <v>143</v>
      </c>
      <c r="C2586" s="230">
        <v>2016</v>
      </c>
      <c r="D2586" s="230">
        <v>2016.075</v>
      </c>
      <c r="E2586" s="230" t="s">
        <v>4662</v>
      </c>
      <c r="F2586" s="230" t="s">
        <v>5502</v>
      </c>
      <c r="G2586" s="230" t="s">
        <v>5503</v>
      </c>
      <c r="H2586" s="230" t="s">
        <v>5504</v>
      </c>
      <c r="I2586" s="230" t="s">
        <v>156</v>
      </c>
      <c r="J2586" s="230" t="s">
        <v>51</v>
      </c>
      <c r="K2586" s="230" t="s">
        <v>26</v>
      </c>
      <c r="L2586" s="230" t="s">
        <v>5504</v>
      </c>
      <c r="M2586" s="230" t="s">
        <v>6569</v>
      </c>
      <c r="N2586" s="230" t="s">
        <v>26</v>
      </c>
      <c r="Q2586" s="230">
        <f>VLOOKUP(M2586,LocID!$B$2:$I$1995,8, FALSE)</f>
        <v>674</v>
      </c>
    </row>
    <row r="2587" spans="1:17" x14ac:dyDescent="0.25">
      <c r="A2587" s="230" t="s">
        <v>9312</v>
      </c>
      <c r="B2587" s="230">
        <v>144</v>
      </c>
      <c r="C2587" s="230">
        <v>2016</v>
      </c>
      <c r="D2587" s="230">
        <v>2015.0023000000001</v>
      </c>
      <c r="E2587" s="230" t="s">
        <v>4662</v>
      </c>
      <c r="F2587" s="230" t="s">
        <v>5505</v>
      </c>
      <c r="G2587" s="230" t="s">
        <v>1739</v>
      </c>
      <c r="H2587" s="230" t="s">
        <v>1740</v>
      </c>
      <c r="I2587" s="230" t="s">
        <v>219</v>
      </c>
      <c r="J2587" s="230" t="s">
        <v>220</v>
      </c>
      <c r="K2587" s="230" t="s">
        <v>52</v>
      </c>
      <c r="L2587" s="230" t="s">
        <v>1740</v>
      </c>
      <c r="M2587" s="230" t="s">
        <v>6162</v>
      </c>
      <c r="N2587" s="230" t="s">
        <v>52</v>
      </c>
      <c r="Q2587" s="230">
        <f>VLOOKUP(M2587,LocID!$B$2:$I$1995,8, FALSE)</f>
        <v>285</v>
      </c>
    </row>
    <row r="2588" spans="1:17" x14ac:dyDescent="0.25">
      <c r="A2588" s="230" t="s">
        <v>9313</v>
      </c>
      <c r="B2588" s="230">
        <v>146</v>
      </c>
      <c r="C2588" s="230">
        <v>2016</v>
      </c>
      <c r="D2588" s="230">
        <v>2016.0524</v>
      </c>
      <c r="E2588" s="230" t="s">
        <v>4662</v>
      </c>
      <c r="F2588" s="230" t="s">
        <v>5506</v>
      </c>
      <c r="G2588" s="230" t="s">
        <v>5507</v>
      </c>
      <c r="H2588" s="230" t="s">
        <v>5508</v>
      </c>
      <c r="I2588" s="230" t="s">
        <v>208</v>
      </c>
      <c r="J2588" s="230" t="s">
        <v>61</v>
      </c>
      <c r="K2588" s="230" t="s">
        <v>98</v>
      </c>
      <c r="L2588" s="230" t="s">
        <v>5508</v>
      </c>
      <c r="M2588" s="230" t="s">
        <v>6564</v>
      </c>
      <c r="N2588" s="230" t="s">
        <v>98</v>
      </c>
      <c r="Q2588" s="230">
        <f>VLOOKUP(M2588,LocID!$B$2:$I$1995,8, FALSE)</f>
        <v>669</v>
      </c>
    </row>
    <row r="2589" spans="1:17" x14ac:dyDescent="0.25">
      <c r="A2589" s="230" t="s">
        <v>9314</v>
      </c>
      <c r="B2589" s="230">
        <v>148</v>
      </c>
      <c r="C2589" s="230">
        <v>2016</v>
      </c>
      <c r="D2589" s="230">
        <v>2015.14400000003</v>
      </c>
      <c r="E2589" s="230" t="s">
        <v>4629</v>
      </c>
      <c r="F2589" s="230" t="s">
        <v>5510</v>
      </c>
      <c r="G2589" s="230" t="s">
        <v>5511</v>
      </c>
      <c r="H2589" s="230" t="s">
        <v>5196</v>
      </c>
      <c r="I2589" s="230" t="s">
        <v>1268</v>
      </c>
      <c r="J2589" s="230" t="s">
        <v>220</v>
      </c>
      <c r="K2589" s="230" t="s">
        <v>23</v>
      </c>
      <c r="L2589" s="230" t="s">
        <v>5196</v>
      </c>
      <c r="M2589" s="230" t="s">
        <v>6543</v>
      </c>
      <c r="N2589" s="230" t="s">
        <v>23</v>
      </c>
      <c r="Q2589" s="230">
        <f>VLOOKUP(M2589,LocID!$B$2:$I$1995,8, FALSE)</f>
        <v>648</v>
      </c>
    </row>
    <row r="2590" spans="1:17" x14ac:dyDescent="0.25">
      <c r="A2590" s="230" t="s">
        <v>9315</v>
      </c>
      <c r="B2590" s="230">
        <v>149</v>
      </c>
      <c r="C2590" s="230">
        <v>2016</v>
      </c>
      <c r="D2590" s="230">
        <v>2016.1258</v>
      </c>
      <c r="E2590" s="230" t="s">
        <v>4599</v>
      </c>
      <c r="F2590" s="230" t="s">
        <v>5512</v>
      </c>
      <c r="G2590" s="230" t="s">
        <v>5511</v>
      </c>
      <c r="H2590" s="230" t="s">
        <v>5196</v>
      </c>
      <c r="I2590" s="230" t="s">
        <v>1268</v>
      </c>
      <c r="J2590" s="230" t="s">
        <v>220</v>
      </c>
      <c r="K2590" s="230" t="s">
        <v>23</v>
      </c>
      <c r="L2590" s="230" t="s">
        <v>5196</v>
      </c>
      <c r="M2590" s="230" t="s">
        <v>6543</v>
      </c>
      <c r="N2590" s="230" t="s">
        <v>23</v>
      </c>
      <c r="Q2590" s="230">
        <f>VLOOKUP(M2590,LocID!$B$2:$I$1995,8, FALSE)</f>
        <v>648</v>
      </c>
    </row>
    <row r="2591" spans="1:17" x14ac:dyDescent="0.25">
      <c r="A2591" s="230" t="s">
        <v>9193</v>
      </c>
      <c r="B2591" s="230">
        <v>15</v>
      </c>
      <c r="C2591" s="230">
        <v>2016</v>
      </c>
      <c r="D2591" s="230">
        <v>2016.0464999999999</v>
      </c>
      <c r="E2591" s="230" t="s">
        <v>4599</v>
      </c>
      <c r="F2591" s="230" t="s">
        <v>5290</v>
      </c>
      <c r="G2591" s="230" t="s">
        <v>5291</v>
      </c>
      <c r="H2591" s="230" t="s">
        <v>271</v>
      </c>
      <c r="I2591" s="230" t="s">
        <v>160</v>
      </c>
      <c r="J2591" s="230" t="s">
        <v>161</v>
      </c>
      <c r="K2591" s="230" t="s">
        <v>23</v>
      </c>
      <c r="L2591" s="230" t="s">
        <v>271</v>
      </c>
      <c r="M2591" s="230" t="s">
        <v>5930</v>
      </c>
      <c r="N2591" s="230" t="s">
        <v>23</v>
      </c>
      <c r="Q2591" s="230">
        <f>VLOOKUP(M2591,LocID!$B$2:$I$1995,8, FALSE)</f>
        <v>33</v>
      </c>
    </row>
    <row r="2592" spans="1:17" x14ac:dyDescent="0.25">
      <c r="A2592" s="230" t="s">
        <v>9316</v>
      </c>
      <c r="B2592" s="230">
        <v>150</v>
      </c>
      <c r="C2592" s="230">
        <v>2016</v>
      </c>
      <c r="D2592" s="230">
        <v>2016.0451</v>
      </c>
      <c r="E2592" s="230" t="s">
        <v>4662</v>
      </c>
      <c r="F2592" s="230" t="s">
        <v>5513</v>
      </c>
      <c r="G2592" s="230" t="s">
        <v>5514</v>
      </c>
      <c r="H2592" s="230" t="s">
        <v>5515</v>
      </c>
      <c r="I2592" s="230" t="s">
        <v>76</v>
      </c>
      <c r="J2592" s="230" t="s">
        <v>77</v>
      </c>
      <c r="K2592" s="230" t="s">
        <v>3934</v>
      </c>
      <c r="L2592" s="230" t="s">
        <v>5515</v>
      </c>
      <c r="M2592" s="230" t="s">
        <v>6559</v>
      </c>
      <c r="N2592" s="230" t="s">
        <v>3934</v>
      </c>
      <c r="Q2592" s="230">
        <f>VLOOKUP(M2592,LocID!$B$2:$I$1995,8, FALSE)</f>
        <v>664</v>
      </c>
    </row>
    <row r="2593" spans="1:17" x14ac:dyDescent="0.25">
      <c r="A2593" s="230" t="s">
        <v>9317</v>
      </c>
      <c r="B2593" s="230">
        <v>151</v>
      </c>
      <c r="C2593" s="230">
        <v>2016</v>
      </c>
      <c r="D2593" s="230">
        <v>2016.0041000000001</v>
      </c>
      <c r="E2593" s="230" t="s">
        <v>4657</v>
      </c>
      <c r="F2593" s="230" t="s">
        <v>5517</v>
      </c>
      <c r="G2593" s="230" t="s">
        <v>5518</v>
      </c>
      <c r="H2593" s="230" t="s">
        <v>1804</v>
      </c>
      <c r="I2593" s="230" t="s">
        <v>76</v>
      </c>
      <c r="J2593" s="230" t="s">
        <v>77</v>
      </c>
      <c r="K2593" s="230" t="s">
        <v>52</v>
      </c>
      <c r="L2593" s="230" t="s">
        <v>1804</v>
      </c>
      <c r="M2593" s="230" t="s">
        <v>6173</v>
      </c>
      <c r="N2593" s="230" t="s">
        <v>52</v>
      </c>
      <c r="Q2593" s="230">
        <f>VLOOKUP(M2593,LocID!$B$2:$I$1995,8, FALSE)</f>
        <v>296</v>
      </c>
    </row>
    <row r="2594" spans="1:17" x14ac:dyDescent="0.25">
      <c r="A2594" s="230" t="s">
        <v>9318</v>
      </c>
      <c r="B2594" s="230">
        <v>153</v>
      </c>
      <c r="C2594" s="230">
        <v>2016</v>
      </c>
      <c r="D2594" s="230">
        <v>2015.1106</v>
      </c>
      <c r="E2594" s="230" t="s">
        <v>4657</v>
      </c>
      <c r="F2594" s="230" t="s">
        <v>5521</v>
      </c>
      <c r="G2594" s="230" t="s">
        <v>1852</v>
      </c>
      <c r="H2594" s="230" t="s">
        <v>5897</v>
      </c>
      <c r="I2594" s="230" t="s">
        <v>76</v>
      </c>
      <c r="J2594" s="230" t="s">
        <v>77</v>
      </c>
      <c r="K2594" s="230" t="s">
        <v>52</v>
      </c>
      <c r="L2594" s="230" t="s">
        <v>5897</v>
      </c>
      <c r="M2594" s="230" t="s">
        <v>5896</v>
      </c>
      <c r="N2594" s="230" t="s">
        <v>52</v>
      </c>
      <c r="Q2594" s="230">
        <f>VLOOKUP(M2594,LocID!$B$2:$I$1995,8, FALSE)</f>
        <v>645</v>
      </c>
    </row>
    <row r="2595" spans="1:17" x14ac:dyDescent="0.25">
      <c r="A2595" s="230" t="s">
        <v>9319</v>
      </c>
      <c r="B2595" s="230">
        <v>154</v>
      </c>
      <c r="C2595" s="230">
        <v>2016</v>
      </c>
      <c r="D2595" s="230">
        <v>2015.12130000003</v>
      </c>
      <c r="E2595" s="230" t="s">
        <v>4629</v>
      </c>
      <c r="F2595" s="230" t="s">
        <v>5522</v>
      </c>
      <c r="G2595" s="230" t="s">
        <v>4684</v>
      </c>
      <c r="H2595" s="230" t="s">
        <v>1832</v>
      </c>
      <c r="I2595" s="230" t="s">
        <v>76</v>
      </c>
      <c r="J2595" s="230" t="s">
        <v>77</v>
      </c>
      <c r="K2595" s="230" t="s">
        <v>98</v>
      </c>
      <c r="L2595" s="230" t="s">
        <v>1832</v>
      </c>
      <c r="M2595" s="230" t="s">
        <v>4512</v>
      </c>
      <c r="N2595" s="230" t="s">
        <v>98</v>
      </c>
      <c r="Q2595" s="230">
        <f>VLOOKUP(M2595,LocID!$B$2:$I$1995,8, FALSE)</f>
        <v>300</v>
      </c>
    </row>
    <row r="2596" spans="1:17" x14ac:dyDescent="0.25">
      <c r="A2596" s="230" t="s">
        <v>9320</v>
      </c>
      <c r="B2596" s="230">
        <v>155</v>
      </c>
      <c r="C2596" s="230">
        <v>2016</v>
      </c>
      <c r="D2596" s="230">
        <v>2015.1413</v>
      </c>
      <c r="E2596" s="230" t="s">
        <v>4629</v>
      </c>
      <c r="F2596" s="230" t="s">
        <v>5523</v>
      </c>
      <c r="G2596" s="230" t="s">
        <v>5519</v>
      </c>
      <c r="H2596" s="230" t="s">
        <v>1832</v>
      </c>
      <c r="I2596" s="230" t="s">
        <v>76</v>
      </c>
      <c r="J2596" s="230" t="s">
        <v>77</v>
      </c>
      <c r="K2596" s="230" t="s">
        <v>52</v>
      </c>
      <c r="L2596" s="230" t="s">
        <v>1832</v>
      </c>
      <c r="M2596" s="230" t="s">
        <v>4512</v>
      </c>
      <c r="N2596" s="230" t="s">
        <v>52</v>
      </c>
      <c r="Q2596" s="230">
        <f>VLOOKUP(M2596,LocID!$B$2:$I$1995,8, FALSE)</f>
        <v>300</v>
      </c>
    </row>
    <row r="2597" spans="1:17" x14ac:dyDescent="0.25">
      <c r="A2597" s="230" t="s">
        <v>9321</v>
      </c>
      <c r="B2597" s="230">
        <v>156</v>
      </c>
      <c r="C2597" s="230">
        <v>2016</v>
      </c>
      <c r="D2597" s="230">
        <v>2016.0459000000001</v>
      </c>
      <c r="E2597" s="230" t="s">
        <v>4657</v>
      </c>
      <c r="F2597" s="230" t="s">
        <v>4658</v>
      </c>
      <c r="G2597" s="230" t="s">
        <v>4659</v>
      </c>
      <c r="H2597" s="230" t="s">
        <v>1832</v>
      </c>
      <c r="I2597" s="230" t="s">
        <v>76</v>
      </c>
      <c r="J2597" s="230" t="s">
        <v>77</v>
      </c>
      <c r="K2597" s="230" t="s">
        <v>188</v>
      </c>
      <c r="L2597" s="230" t="s">
        <v>1832</v>
      </c>
      <c r="M2597" s="230" t="s">
        <v>4512</v>
      </c>
      <c r="N2597" s="230" t="s">
        <v>188</v>
      </c>
      <c r="Q2597" s="230">
        <f>VLOOKUP(M2597,LocID!$B$2:$I$1995,8, FALSE)</f>
        <v>300</v>
      </c>
    </row>
    <row r="2598" spans="1:17" x14ac:dyDescent="0.25">
      <c r="A2598" s="230" t="s">
        <v>9322</v>
      </c>
      <c r="B2598" s="230">
        <v>157</v>
      </c>
      <c r="C2598" s="230">
        <v>2016</v>
      </c>
      <c r="D2598" s="230">
        <v>2016.0545</v>
      </c>
      <c r="E2598" s="230" t="s">
        <v>4662</v>
      </c>
      <c r="F2598" s="230" t="s">
        <v>4663</v>
      </c>
      <c r="G2598" s="230" t="s">
        <v>4664</v>
      </c>
      <c r="H2598" s="230" t="s">
        <v>1832</v>
      </c>
      <c r="I2598" s="230" t="s">
        <v>76</v>
      </c>
      <c r="J2598" s="230" t="s">
        <v>77</v>
      </c>
      <c r="K2598" s="230" t="s">
        <v>52</v>
      </c>
      <c r="L2598" s="230" t="s">
        <v>1832</v>
      </c>
      <c r="M2598" s="230" t="s">
        <v>4512</v>
      </c>
      <c r="N2598" s="230" t="s">
        <v>52</v>
      </c>
      <c r="Q2598" s="230">
        <f>VLOOKUP(M2598,LocID!$B$2:$I$1995,8, FALSE)</f>
        <v>300</v>
      </c>
    </row>
    <row r="2599" spans="1:17" x14ac:dyDescent="0.25">
      <c r="A2599" s="230" t="s">
        <v>9323</v>
      </c>
      <c r="B2599" s="230">
        <v>158</v>
      </c>
      <c r="C2599" s="230">
        <v>2016</v>
      </c>
      <c r="D2599" s="230">
        <v>2016.0663</v>
      </c>
      <c r="E2599" s="230" t="s">
        <v>4599</v>
      </c>
      <c r="F2599" s="230" t="s">
        <v>4666</v>
      </c>
      <c r="G2599" s="230" t="s">
        <v>1846</v>
      </c>
      <c r="H2599" s="230" t="s">
        <v>1832</v>
      </c>
      <c r="I2599" s="230" t="s">
        <v>76</v>
      </c>
      <c r="J2599" s="230" t="s">
        <v>77</v>
      </c>
      <c r="K2599" s="230" t="s">
        <v>3934</v>
      </c>
      <c r="L2599" s="230" t="s">
        <v>1832</v>
      </c>
      <c r="M2599" s="230" t="s">
        <v>4512</v>
      </c>
      <c r="N2599" s="230" t="s">
        <v>3934</v>
      </c>
      <c r="Q2599" s="230">
        <f>VLOOKUP(M2599,LocID!$B$2:$I$1995,8, FALSE)</f>
        <v>300</v>
      </c>
    </row>
    <row r="2600" spans="1:17" x14ac:dyDescent="0.25">
      <c r="A2600" s="230" t="s">
        <v>9324</v>
      </c>
      <c r="B2600" s="230">
        <v>159</v>
      </c>
      <c r="C2600" s="230">
        <v>2016</v>
      </c>
      <c r="D2600" s="230">
        <v>2016.0677000000001</v>
      </c>
      <c r="E2600" s="230" t="s">
        <v>4599</v>
      </c>
      <c r="F2600" s="230" t="s">
        <v>4670</v>
      </c>
      <c r="G2600" s="230" t="s">
        <v>1846</v>
      </c>
      <c r="H2600" s="230" t="s">
        <v>1832</v>
      </c>
      <c r="I2600" s="230" t="s">
        <v>76</v>
      </c>
      <c r="J2600" s="230" t="s">
        <v>77</v>
      </c>
      <c r="K2600" s="230" t="s">
        <v>3934</v>
      </c>
      <c r="L2600" s="230" t="s">
        <v>1832</v>
      </c>
      <c r="M2600" s="230" t="s">
        <v>4512</v>
      </c>
      <c r="N2600" s="230" t="s">
        <v>3934</v>
      </c>
      <c r="Q2600" s="230">
        <f>VLOOKUP(M2600,LocID!$B$2:$I$1995,8, FALSE)</f>
        <v>300</v>
      </c>
    </row>
    <row r="2601" spans="1:17" x14ac:dyDescent="0.25">
      <c r="A2601" s="230" t="s">
        <v>9194</v>
      </c>
      <c r="B2601" s="230">
        <v>16</v>
      </c>
      <c r="C2601" s="230">
        <v>2016</v>
      </c>
      <c r="D2601" s="230">
        <v>2016.0546999999999</v>
      </c>
      <c r="E2601" s="230" t="s">
        <v>4662</v>
      </c>
      <c r="F2601" s="230" t="s">
        <v>5292</v>
      </c>
      <c r="G2601" s="230" t="s">
        <v>5293</v>
      </c>
      <c r="H2601" s="230" t="s">
        <v>271</v>
      </c>
      <c r="I2601" s="230" t="s">
        <v>160</v>
      </c>
      <c r="J2601" s="230" t="s">
        <v>161</v>
      </c>
      <c r="K2601" s="230" t="s">
        <v>23</v>
      </c>
      <c r="L2601" s="230" t="s">
        <v>271</v>
      </c>
      <c r="M2601" s="230" t="s">
        <v>5930</v>
      </c>
      <c r="N2601" s="230" t="s">
        <v>23</v>
      </c>
      <c r="Q2601" s="230">
        <f>VLOOKUP(M2601,LocID!$B$2:$I$1995,8, FALSE)</f>
        <v>33</v>
      </c>
    </row>
    <row r="2602" spans="1:17" x14ac:dyDescent="0.25">
      <c r="A2602" s="230" t="s">
        <v>9325</v>
      </c>
      <c r="B2602" s="230">
        <v>160</v>
      </c>
      <c r="C2602" s="230">
        <v>2016</v>
      </c>
      <c r="D2602" s="230">
        <v>2016.116</v>
      </c>
      <c r="E2602" s="230" t="s">
        <v>4584</v>
      </c>
      <c r="F2602" s="230" t="s">
        <v>4672</v>
      </c>
      <c r="G2602" s="230" t="s">
        <v>1865</v>
      </c>
      <c r="H2602" s="230" t="s">
        <v>1832</v>
      </c>
      <c r="I2602" s="230" t="s">
        <v>76</v>
      </c>
      <c r="J2602" s="230" t="s">
        <v>77</v>
      </c>
      <c r="K2602" s="230" t="s">
        <v>188</v>
      </c>
      <c r="L2602" s="230" t="s">
        <v>1832</v>
      </c>
      <c r="M2602" s="230" t="s">
        <v>4512</v>
      </c>
      <c r="N2602" s="230" t="s">
        <v>188</v>
      </c>
      <c r="Q2602" s="230">
        <f>VLOOKUP(M2602,LocID!$B$2:$I$1995,8, FALSE)</f>
        <v>300</v>
      </c>
    </row>
    <row r="2603" spans="1:17" x14ac:dyDescent="0.25">
      <c r="A2603" s="230" t="s">
        <v>9326</v>
      </c>
      <c r="B2603" s="230">
        <v>161</v>
      </c>
      <c r="C2603" s="230">
        <v>2016</v>
      </c>
      <c r="D2603" s="230">
        <v>2015.1021000000301</v>
      </c>
      <c r="E2603" s="230" t="s">
        <v>138</v>
      </c>
      <c r="F2603" s="230" t="s">
        <v>1918</v>
      </c>
      <c r="G2603" s="230" t="s">
        <v>5524</v>
      </c>
      <c r="H2603" s="230" t="s">
        <v>1920</v>
      </c>
      <c r="I2603" s="230" t="s">
        <v>399</v>
      </c>
      <c r="J2603" s="230" t="s">
        <v>51</v>
      </c>
      <c r="K2603" s="230" t="s">
        <v>23</v>
      </c>
      <c r="L2603" s="230" t="s">
        <v>1920</v>
      </c>
      <c r="M2603" s="230" t="s">
        <v>6539</v>
      </c>
      <c r="N2603" s="230" t="s">
        <v>23</v>
      </c>
      <c r="Q2603" s="230">
        <f>VLOOKUP(M2603,LocID!$B$2:$I$1995,8, FALSE)</f>
        <v>309</v>
      </c>
    </row>
    <row r="2604" spans="1:17" x14ac:dyDescent="0.25">
      <c r="A2604" s="230" t="s">
        <v>9327</v>
      </c>
      <c r="B2604" s="230">
        <v>162</v>
      </c>
      <c r="C2604" s="230">
        <v>2016</v>
      </c>
      <c r="D2604" s="230">
        <v>2016.0696</v>
      </c>
      <c r="E2604" s="230" t="s">
        <v>4662</v>
      </c>
      <c r="F2604" s="230" t="s">
        <v>5233</v>
      </c>
      <c r="G2604" s="230" t="s">
        <v>5234</v>
      </c>
      <c r="H2604" s="230" t="s">
        <v>5235</v>
      </c>
      <c r="I2604" s="230" t="s">
        <v>160</v>
      </c>
      <c r="J2604" s="230" t="s">
        <v>161</v>
      </c>
      <c r="K2604" s="230" t="s">
        <v>52</v>
      </c>
      <c r="L2604" s="230" t="s">
        <v>5235</v>
      </c>
      <c r="M2604" s="230" t="s">
        <v>6568</v>
      </c>
      <c r="N2604" s="230" t="s">
        <v>52</v>
      </c>
      <c r="Q2604" s="230">
        <f>VLOOKUP(M2604,LocID!$B$2:$I$1995,8, FALSE)</f>
        <v>673</v>
      </c>
    </row>
    <row r="2605" spans="1:17" x14ac:dyDescent="0.25">
      <c r="A2605" s="230" t="s">
        <v>9328</v>
      </c>
      <c r="B2605" s="230">
        <v>163</v>
      </c>
      <c r="C2605" s="230">
        <v>2016</v>
      </c>
      <c r="D2605" s="230">
        <v>2015.14670000003</v>
      </c>
      <c r="E2605" s="230" t="s">
        <v>4629</v>
      </c>
      <c r="F2605" s="230" t="s">
        <v>2779</v>
      </c>
      <c r="G2605" s="230" t="s">
        <v>5146</v>
      </c>
      <c r="H2605" s="230" t="s">
        <v>5147</v>
      </c>
      <c r="I2605" s="230" t="s">
        <v>122</v>
      </c>
      <c r="J2605" s="230" t="s">
        <v>123</v>
      </c>
      <c r="K2605" s="230" t="s">
        <v>52</v>
      </c>
      <c r="L2605" s="230" t="s">
        <v>5147</v>
      </c>
      <c r="M2605" s="230" t="s">
        <v>6544</v>
      </c>
      <c r="N2605" s="230" t="s">
        <v>52</v>
      </c>
      <c r="Q2605" s="230">
        <f>VLOOKUP(M2605,LocID!$B$2:$I$1995,8, FALSE)</f>
        <v>649</v>
      </c>
    </row>
    <row r="2606" spans="1:17" x14ac:dyDescent="0.25">
      <c r="A2606" s="230" t="s">
        <v>9329</v>
      </c>
      <c r="B2606" s="230">
        <v>164</v>
      </c>
      <c r="C2606" s="230">
        <v>2016</v>
      </c>
      <c r="D2606" s="230">
        <v>2016.1192000000001</v>
      </c>
      <c r="E2606" s="230" t="s">
        <v>4599</v>
      </c>
      <c r="F2606" s="230" t="s">
        <v>5526</v>
      </c>
      <c r="G2606" s="230" t="s">
        <v>1956</v>
      </c>
      <c r="H2606" s="230" t="s">
        <v>1954</v>
      </c>
      <c r="I2606" s="230" t="s">
        <v>49</v>
      </c>
      <c r="J2606" s="230" t="s">
        <v>51</v>
      </c>
      <c r="K2606" s="230" t="s">
        <v>26</v>
      </c>
      <c r="L2606" s="230" t="s">
        <v>1954</v>
      </c>
      <c r="M2606" s="230" t="s">
        <v>6196</v>
      </c>
      <c r="N2606" s="230" t="s">
        <v>26</v>
      </c>
      <c r="Q2606" s="230">
        <f>VLOOKUP(M2606,LocID!$B$2:$I$1995,8, FALSE)</f>
        <v>320</v>
      </c>
    </row>
    <row r="2607" spans="1:17" x14ac:dyDescent="0.25">
      <c r="A2607" s="230" t="s">
        <v>9330</v>
      </c>
      <c r="B2607" s="230">
        <v>166</v>
      </c>
      <c r="C2607" s="230">
        <v>2016</v>
      </c>
      <c r="D2607" s="230">
        <v>2016.0700999999999</v>
      </c>
      <c r="E2607" s="230" t="s">
        <v>4662</v>
      </c>
      <c r="F2607" s="230" t="s">
        <v>4692</v>
      </c>
      <c r="G2607" s="230" t="s">
        <v>4693</v>
      </c>
      <c r="H2607" s="230" t="s">
        <v>1991</v>
      </c>
      <c r="I2607" s="230" t="s">
        <v>76</v>
      </c>
      <c r="J2607" s="230" t="s">
        <v>77</v>
      </c>
      <c r="K2607" s="230" t="s">
        <v>26</v>
      </c>
      <c r="L2607" s="230" t="s">
        <v>1991</v>
      </c>
      <c r="M2607" s="230" t="s">
        <v>6200</v>
      </c>
      <c r="N2607" s="230" t="s">
        <v>26</v>
      </c>
      <c r="Q2607" s="230">
        <f>VLOOKUP(M2607,LocID!$B$2:$I$1995,8, FALSE)</f>
        <v>324</v>
      </c>
    </row>
    <row r="2608" spans="1:17" x14ac:dyDescent="0.25">
      <c r="A2608" s="230" t="s">
        <v>9331</v>
      </c>
      <c r="B2608" s="230">
        <v>167</v>
      </c>
      <c r="C2608" s="230">
        <v>2016</v>
      </c>
      <c r="D2608" s="230">
        <v>2016.08</v>
      </c>
      <c r="E2608" s="230" t="s">
        <v>4599</v>
      </c>
      <c r="F2608" s="230" t="s">
        <v>5529</v>
      </c>
      <c r="G2608" s="230" t="s">
        <v>5530</v>
      </c>
      <c r="H2608" s="230" t="s">
        <v>1991</v>
      </c>
      <c r="I2608" s="230" t="s">
        <v>76</v>
      </c>
      <c r="J2608" s="230" t="s">
        <v>77</v>
      </c>
      <c r="K2608" s="230" t="s">
        <v>26</v>
      </c>
      <c r="L2608" s="230" t="s">
        <v>1991</v>
      </c>
      <c r="M2608" s="230" t="s">
        <v>6200</v>
      </c>
      <c r="N2608" s="230" t="s">
        <v>26</v>
      </c>
      <c r="Q2608" s="230">
        <f>VLOOKUP(M2608,LocID!$B$2:$I$1995,8, FALSE)</f>
        <v>324</v>
      </c>
    </row>
    <row r="2609" spans="1:17" x14ac:dyDescent="0.25">
      <c r="A2609" s="230" t="s">
        <v>9332</v>
      </c>
      <c r="B2609" s="230">
        <v>168</v>
      </c>
      <c r="C2609" s="230">
        <v>2016</v>
      </c>
      <c r="D2609" s="230">
        <v>2016.0246</v>
      </c>
      <c r="E2609" s="230" t="s">
        <v>4629</v>
      </c>
      <c r="F2609" s="230" t="s">
        <v>5531</v>
      </c>
      <c r="G2609" s="230" t="s">
        <v>4700</v>
      </c>
      <c r="H2609" s="230" t="s">
        <v>2043</v>
      </c>
      <c r="I2609" s="230" t="s">
        <v>76</v>
      </c>
      <c r="J2609" s="230" t="s">
        <v>77</v>
      </c>
      <c r="K2609" s="230" t="s">
        <v>26</v>
      </c>
      <c r="L2609" s="230" t="s">
        <v>2043</v>
      </c>
      <c r="M2609" s="230" t="s">
        <v>6208</v>
      </c>
      <c r="N2609" s="230" t="s">
        <v>26</v>
      </c>
      <c r="Q2609" s="230">
        <f>VLOOKUP(M2609,LocID!$B$2:$I$1995,8, FALSE)</f>
        <v>332</v>
      </c>
    </row>
    <row r="2610" spans="1:17" x14ac:dyDescent="0.25">
      <c r="A2610" s="230" t="s">
        <v>9333</v>
      </c>
      <c r="B2610" s="230">
        <v>169</v>
      </c>
      <c r="C2610" s="230">
        <v>2016</v>
      </c>
      <c r="D2610" s="230">
        <v>2016.0963999999999</v>
      </c>
      <c r="E2610" s="230" t="s">
        <v>4662</v>
      </c>
      <c r="F2610" s="230" t="s">
        <v>4699</v>
      </c>
      <c r="G2610" s="230" t="s">
        <v>4700</v>
      </c>
      <c r="H2610" s="230" t="s">
        <v>2043</v>
      </c>
      <c r="I2610" s="230" t="s">
        <v>76</v>
      </c>
      <c r="J2610" s="230" t="s">
        <v>77</v>
      </c>
      <c r="K2610" s="230" t="s">
        <v>26</v>
      </c>
      <c r="L2610" s="230" t="s">
        <v>2043</v>
      </c>
      <c r="M2610" s="230" t="s">
        <v>6208</v>
      </c>
      <c r="N2610" s="230" t="s">
        <v>26</v>
      </c>
      <c r="Q2610" s="230">
        <f>VLOOKUP(M2610,LocID!$B$2:$I$1995,8, FALSE)</f>
        <v>332</v>
      </c>
    </row>
    <row r="2611" spans="1:17" x14ac:dyDescent="0.25">
      <c r="A2611" s="230" t="s">
        <v>9195</v>
      </c>
      <c r="B2611" s="230">
        <v>17</v>
      </c>
      <c r="C2611" s="230">
        <v>2016</v>
      </c>
      <c r="D2611" s="230">
        <v>2016.097</v>
      </c>
      <c r="E2611" s="230" t="s">
        <v>4662</v>
      </c>
      <c r="F2611" s="230" t="s">
        <v>5294</v>
      </c>
      <c r="G2611" s="230" t="s">
        <v>5295</v>
      </c>
      <c r="H2611" s="230" t="s">
        <v>271</v>
      </c>
      <c r="I2611" s="230" t="s">
        <v>160</v>
      </c>
      <c r="J2611" s="230" t="s">
        <v>161</v>
      </c>
      <c r="K2611" s="230" t="s">
        <v>26</v>
      </c>
      <c r="L2611" s="230" t="s">
        <v>271</v>
      </c>
      <c r="M2611" s="230" t="s">
        <v>5930</v>
      </c>
      <c r="N2611" s="230" t="s">
        <v>26</v>
      </c>
      <c r="Q2611" s="230">
        <f>VLOOKUP(M2611,LocID!$B$2:$I$1995,8, FALSE)</f>
        <v>33</v>
      </c>
    </row>
    <row r="2612" spans="1:17" x14ac:dyDescent="0.25">
      <c r="A2612" s="230" t="s">
        <v>9334</v>
      </c>
      <c r="B2612" s="230">
        <v>170</v>
      </c>
      <c r="C2612" s="230">
        <v>2016</v>
      </c>
      <c r="D2612" s="230">
        <v>2016.0298</v>
      </c>
      <c r="E2612" s="230" t="s">
        <v>4629</v>
      </c>
      <c r="F2612" s="230" t="s">
        <v>5532</v>
      </c>
      <c r="G2612" s="230" t="s">
        <v>5533</v>
      </c>
      <c r="H2612" s="230" t="s">
        <v>2059</v>
      </c>
      <c r="I2612" s="230" t="s">
        <v>432</v>
      </c>
      <c r="J2612" s="230" t="s">
        <v>61</v>
      </c>
      <c r="K2612" s="230" t="s">
        <v>26</v>
      </c>
      <c r="L2612" s="230" t="s">
        <v>2059</v>
      </c>
      <c r="M2612" s="230" t="s">
        <v>6211</v>
      </c>
      <c r="N2612" s="230" t="s">
        <v>26</v>
      </c>
      <c r="Q2612" s="230">
        <f>VLOOKUP(M2612,LocID!$B$2:$I$1995,8, FALSE)</f>
        <v>335</v>
      </c>
    </row>
    <row r="2613" spans="1:17" x14ac:dyDescent="0.25">
      <c r="A2613" s="230" t="s">
        <v>9335</v>
      </c>
      <c r="B2613" s="230">
        <v>172</v>
      </c>
      <c r="C2613" s="230">
        <v>2016</v>
      </c>
      <c r="D2613" s="230">
        <v>2016.0454999999999</v>
      </c>
      <c r="E2613" s="230" t="s">
        <v>4657</v>
      </c>
      <c r="F2613" s="230" t="s">
        <v>5535</v>
      </c>
      <c r="G2613" s="230" t="s">
        <v>5536</v>
      </c>
      <c r="H2613" s="230" t="s">
        <v>2069</v>
      </c>
      <c r="I2613" s="230" t="s">
        <v>198</v>
      </c>
      <c r="J2613" s="230" t="s">
        <v>61</v>
      </c>
      <c r="K2613" s="230" t="s">
        <v>52</v>
      </c>
      <c r="L2613" s="230" t="s">
        <v>2069</v>
      </c>
      <c r="M2613" s="230" t="s">
        <v>4513</v>
      </c>
      <c r="N2613" s="230" t="s">
        <v>52</v>
      </c>
      <c r="O2613" s="230">
        <v>1</v>
      </c>
      <c r="Q2613" s="230">
        <f>VLOOKUP(M2613,LocID!$B$2:$I$1995,8, FALSE)</f>
        <v>337</v>
      </c>
    </row>
    <row r="2614" spans="1:17" x14ac:dyDescent="0.25">
      <c r="A2614" s="230" t="s">
        <v>9336</v>
      </c>
      <c r="B2614" s="230">
        <v>173</v>
      </c>
      <c r="C2614" s="230">
        <v>2016</v>
      </c>
      <c r="D2614" s="230">
        <v>2016.0454999999999</v>
      </c>
      <c r="E2614" s="230" t="s">
        <v>4657</v>
      </c>
      <c r="F2614" s="230" t="s">
        <v>5535</v>
      </c>
      <c r="G2614" s="230" t="s">
        <v>5536</v>
      </c>
      <c r="H2614" s="230" t="s">
        <v>2069</v>
      </c>
      <c r="I2614" s="230" t="s">
        <v>198</v>
      </c>
      <c r="J2614" s="230" t="s">
        <v>61</v>
      </c>
      <c r="K2614" s="230" t="s">
        <v>188</v>
      </c>
      <c r="L2614" s="230" t="s">
        <v>2069</v>
      </c>
      <c r="M2614" s="230" t="s">
        <v>4513</v>
      </c>
      <c r="N2614" s="230" t="s">
        <v>188</v>
      </c>
      <c r="Q2614" s="230">
        <f>VLOOKUP(M2614,LocID!$B$2:$I$1995,8, FALSE)</f>
        <v>337</v>
      </c>
    </row>
    <row r="2615" spans="1:17" x14ac:dyDescent="0.25">
      <c r="A2615" s="230" t="s">
        <v>9337</v>
      </c>
      <c r="B2615" s="230">
        <v>174</v>
      </c>
      <c r="C2615" s="230">
        <v>2016</v>
      </c>
      <c r="D2615" s="230">
        <v>2016.0078000000001</v>
      </c>
      <c r="E2615" s="230" t="s">
        <v>4657</v>
      </c>
      <c r="F2615" s="230" t="s">
        <v>5538</v>
      </c>
      <c r="G2615" s="230" t="s">
        <v>5539</v>
      </c>
      <c r="H2615" s="230" t="s">
        <v>5540</v>
      </c>
      <c r="I2615" s="230" t="s">
        <v>76</v>
      </c>
      <c r="J2615" s="230" t="s">
        <v>77</v>
      </c>
      <c r="K2615" s="230" t="s">
        <v>52</v>
      </c>
      <c r="L2615" s="230" t="s">
        <v>5540</v>
      </c>
      <c r="M2615" s="230" t="s">
        <v>6545</v>
      </c>
      <c r="N2615" s="230" t="s">
        <v>52</v>
      </c>
      <c r="Q2615" s="230">
        <f>VLOOKUP(M2615,LocID!$B$2:$I$1995,8, FALSE)</f>
        <v>650</v>
      </c>
    </row>
    <row r="2616" spans="1:17" x14ac:dyDescent="0.25">
      <c r="A2616" s="230" t="s">
        <v>9338</v>
      </c>
      <c r="B2616" s="230">
        <v>175</v>
      </c>
      <c r="C2616" s="230">
        <v>2016</v>
      </c>
      <c r="D2616" s="230">
        <v>2016.0292999999999</v>
      </c>
      <c r="E2616" s="230" t="s">
        <v>4657</v>
      </c>
      <c r="F2616" s="230" t="s">
        <v>5541</v>
      </c>
      <c r="G2616" s="230" t="s">
        <v>4708</v>
      </c>
      <c r="H2616" s="230" t="s">
        <v>2155</v>
      </c>
      <c r="I2616" s="230" t="s">
        <v>76</v>
      </c>
      <c r="J2616" s="230" t="s">
        <v>77</v>
      </c>
      <c r="K2616" s="230" t="s">
        <v>23</v>
      </c>
      <c r="L2616" s="230" t="s">
        <v>2155</v>
      </c>
      <c r="M2616" s="230" t="s">
        <v>6227</v>
      </c>
      <c r="N2616" s="230" t="s">
        <v>23</v>
      </c>
      <c r="Q2616" s="230">
        <f>VLOOKUP(M2616,LocID!$B$2:$I$1995,8, FALSE)</f>
        <v>352</v>
      </c>
    </row>
    <row r="2617" spans="1:17" x14ac:dyDescent="0.25">
      <c r="A2617" s="230" t="s">
        <v>9339</v>
      </c>
      <c r="B2617" s="230">
        <v>176</v>
      </c>
      <c r="C2617" s="230">
        <v>2016</v>
      </c>
      <c r="D2617" s="230">
        <v>2016.0654</v>
      </c>
      <c r="E2617" s="230" t="s">
        <v>4662</v>
      </c>
      <c r="F2617" s="230" t="s">
        <v>5543</v>
      </c>
      <c r="G2617" s="230" t="s">
        <v>2162</v>
      </c>
      <c r="H2617" s="230" t="s">
        <v>2155</v>
      </c>
      <c r="I2617" s="230" t="s">
        <v>76</v>
      </c>
      <c r="J2617" s="230" t="s">
        <v>77</v>
      </c>
      <c r="K2617" s="230" t="s">
        <v>26</v>
      </c>
      <c r="L2617" s="230" t="s">
        <v>2155</v>
      </c>
      <c r="M2617" s="230" t="s">
        <v>6227</v>
      </c>
      <c r="N2617" s="230" t="s">
        <v>26</v>
      </c>
      <c r="Q2617" s="230">
        <f>VLOOKUP(M2617,LocID!$B$2:$I$1995,8, FALSE)</f>
        <v>352</v>
      </c>
    </row>
    <row r="2618" spans="1:17" x14ac:dyDescent="0.25">
      <c r="A2618" s="230" t="s">
        <v>9340</v>
      </c>
      <c r="B2618" s="230">
        <v>177</v>
      </c>
      <c r="C2618" s="230">
        <v>2016</v>
      </c>
      <c r="D2618" s="230">
        <v>2016.1175000000001</v>
      </c>
      <c r="E2618" s="230" t="s">
        <v>4599</v>
      </c>
      <c r="F2618" s="230" t="s">
        <v>4703</v>
      </c>
      <c r="G2618" s="230" t="s">
        <v>2974</v>
      </c>
      <c r="H2618" s="230" t="s">
        <v>2155</v>
      </c>
      <c r="I2618" s="230" t="s">
        <v>76</v>
      </c>
      <c r="J2618" s="230" t="s">
        <v>77</v>
      </c>
      <c r="K2618" s="230" t="s">
        <v>26</v>
      </c>
      <c r="L2618" s="230" t="s">
        <v>2155</v>
      </c>
      <c r="M2618" s="230" t="s">
        <v>6227</v>
      </c>
      <c r="N2618" s="230" t="s">
        <v>26</v>
      </c>
      <c r="Q2618" s="230">
        <f>VLOOKUP(M2618,LocID!$B$2:$I$1995,8, FALSE)</f>
        <v>352</v>
      </c>
    </row>
    <row r="2619" spans="1:17" x14ac:dyDescent="0.25">
      <c r="A2619" s="230" t="s">
        <v>9341</v>
      </c>
      <c r="B2619" s="230">
        <v>178</v>
      </c>
      <c r="C2619" s="230">
        <v>2016</v>
      </c>
      <c r="D2619" s="230">
        <v>2016.0697</v>
      </c>
      <c r="E2619" s="230" t="s">
        <v>4599</v>
      </c>
      <c r="F2619" s="230" t="s">
        <v>5544</v>
      </c>
      <c r="G2619" s="230" t="s">
        <v>2157</v>
      </c>
      <c r="H2619" s="230" t="s">
        <v>2155</v>
      </c>
      <c r="I2619" s="230" t="s">
        <v>76</v>
      </c>
      <c r="J2619" s="230" t="s">
        <v>77</v>
      </c>
      <c r="K2619" s="230" t="s">
        <v>23</v>
      </c>
      <c r="L2619" s="230" t="s">
        <v>2155</v>
      </c>
      <c r="M2619" s="230" t="s">
        <v>6227</v>
      </c>
      <c r="N2619" s="230" t="s">
        <v>23</v>
      </c>
      <c r="Q2619" s="230">
        <f>VLOOKUP(M2619,LocID!$B$2:$I$1995,8, FALSE)</f>
        <v>352</v>
      </c>
    </row>
    <row r="2620" spans="1:17" x14ac:dyDescent="0.25">
      <c r="A2620" s="230" t="s">
        <v>9342</v>
      </c>
      <c r="B2620" s="230">
        <v>179</v>
      </c>
      <c r="C2620" s="230">
        <v>2016</v>
      </c>
      <c r="D2620" s="230">
        <v>2016.1026999999999</v>
      </c>
      <c r="E2620" s="230" t="s">
        <v>4599</v>
      </c>
      <c r="F2620" s="230" t="s">
        <v>5546</v>
      </c>
      <c r="G2620" s="230" t="s">
        <v>2157</v>
      </c>
      <c r="H2620" s="230" t="s">
        <v>2155</v>
      </c>
      <c r="I2620" s="230" t="s">
        <v>76</v>
      </c>
      <c r="J2620" s="230" t="s">
        <v>77</v>
      </c>
      <c r="K2620" s="230" t="s">
        <v>23</v>
      </c>
      <c r="L2620" s="230" t="s">
        <v>2155</v>
      </c>
      <c r="M2620" s="230" t="s">
        <v>6227</v>
      </c>
      <c r="N2620" s="230" t="s">
        <v>23</v>
      </c>
      <c r="Q2620" s="230">
        <f>VLOOKUP(M2620,LocID!$B$2:$I$1995,8, FALSE)</f>
        <v>352</v>
      </c>
    </row>
    <row r="2621" spans="1:17" x14ac:dyDescent="0.25">
      <c r="A2621" s="230" t="s">
        <v>9196</v>
      </c>
      <c r="B2621" s="230">
        <v>18</v>
      </c>
      <c r="C2621" s="230">
        <v>2016</v>
      </c>
      <c r="D2621" s="230">
        <v>2016.0981999999999</v>
      </c>
      <c r="E2621" s="230" t="s">
        <v>4599</v>
      </c>
      <c r="F2621" s="230" t="s">
        <v>5296</v>
      </c>
      <c r="G2621" s="230" t="s">
        <v>5297</v>
      </c>
      <c r="H2621" s="230" t="s">
        <v>271</v>
      </c>
      <c r="I2621" s="230" t="s">
        <v>160</v>
      </c>
      <c r="J2621" s="230" t="s">
        <v>161</v>
      </c>
      <c r="K2621" s="230" t="s">
        <v>23</v>
      </c>
      <c r="L2621" s="230" t="s">
        <v>271</v>
      </c>
      <c r="M2621" s="230" t="s">
        <v>5930</v>
      </c>
      <c r="N2621" s="230" t="s">
        <v>23</v>
      </c>
      <c r="Q2621" s="230">
        <f>VLOOKUP(M2621,LocID!$B$2:$I$1995,8, FALSE)</f>
        <v>33</v>
      </c>
    </row>
    <row r="2622" spans="1:17" x14ac:dyDescent="0.25">
      <c r="A2622" s="230" t="s">
        <v>9343</v>
      </c>
      <c r="B2622" s="230">
        <v>180</v>
      </c>
      <c r="C2622" s="230">
        <v>2016</v>
      </c>
      <c r="D2622" s="230">
        <v>2016.0404000000001</v>
      </c>
      <c r="E2622" s="230" t="s">
        <v>4657</v>
      </c>
      <c r="F2622" s="230" t="s">
        <v>5547</v>
      </c>
      <c r="G2622" s="230" t="s">
        <v>5548</v>
      </c>
      <c r="H2622" s="230" t="s">
        <v>2184</v>
      </c>
      <c r="I2622" s="230" t="s">
        <v>76</v>
      </c>
      <c r="J2622" s="230" t="s">
        <v>77</v>
      </c>
      <c r="K2622" s="230" t="s">
        <v>188</v>
      </c>
      <c r="L2622" s="230" t="s">
        <v>2184</v>
      </c>
      <c r="M2622" s="230" t="s">
        <v>6231</v>
      </c>
      <c r="N2622" s="230" t="s">
        <v>188</v>
      </c>
      <c r="Q2622" s="230">
        <f>VLOOKUP(M2622,LocID!$B$2:$I$1995,8, FALSE)</f>
        <v>356</v>
      </c>
    </row>
    <row r="2623" spans="1:17" x14ac:dyDescent="0.25">
      <c r="A2623" s="230" t="s">
        <v>9344</v>
      </c>
      <c r="B2623" s="230">
        <v>181</v>
      </c>
      <c r="C2623" s="230">
        <v>2016</v>
      </c>
      <c r="D2623" s="230">
        <v>2016.056</v>
      </c>
      <c r="E2623" s="230" t="s">
        <v>4657</v>
      </c>
      <c r="F2623" s="230" t="s">
        <v>5549</v>
      </c>
      <c r="G2623" s="230" t="s">
        <v>5550</v>
      </c>
      <c r="H2623" s="230" t="s">
        <v>2184</v>
      </c>
      <c r="I2623" s="230" t="s">
        <v>76</v>
      </c>
      <c r="J2623" s="230" t="s">
        <v>77</v>
      </c>
      <c r="K2623" s="230" t="s">
        <v>26</v>
      </c>
      <c r="L2623" s="230" t="s">
        <v>2184</v>
      </c>
      <c r="M2623" s="230" t="s">
        <v>6231</v>
      </c>
      <c r="N2623" s="230" t="s">
        <v>26</v>
      </c>
      <c r="Q2623" s="230">
        <f>VLOOKUP(M2623,LocID!$B$2:$I$1995,8, FALSE)</f>
        <v>356</v>
      </c>
    </row>
    <row r="2624" spans="1:17" x14ac:dyDescent="0.25">
      <c r="A2624" s="230" t="s">
        <v>9345</v>
      </c>
      <c r="B2624" s="230">
        <v>182</v>
      </c>
      <c r="C2624" s="230">
        <v>2016</v>
      </c>
      <c r="D2624" s="230">
        <v>2016.0346</v>
      </c>
      <c r="E2624" s="230" t="s">
        <v>4662</v>
      </c>
      <c r="F2624" s="230" t="s">
        <v>5551</v>
      </c>
      <c r="G2624" s="230" t="s">
        <v>5552</v>
      </c>
      <c r="H2624" s="230" t="s">
        <v>5553</v>
      </c>
      <c r="I2624" s="230" t="s">
        <v>156</v>
      </c>
      <c r="J2624" s="230" t="s">
        <v>51</v>
      </c>
      <c r="K2624" s="230" t="s">
        <v>26</v>
      </c>
      <c r="L2624" s="230" t="s">
        <v>5553</v>
      </c>
      <c r="M2624" s="230" t="s">
        <v>6556</v>
      </c>
      <c r="N2624" s="230" t="s">
        <v>26</v>
      </c>
      <c r="Q2624" s="230">
        <f>VLOOKUP(M2624,LocID!$B$2:$I$1995,8, FALSE)</f>
        <v>661</v>
      </c>
    </row>
    <row r="2625" spans="1:17" x14ac:dyDescent="0.25">
      <c r="A2625" s="230" t="s">
        <v>9346</v>
      </c>
      <c r="B2625" s="230">
        <v>183</v>
      </c>
      <c r="C2625" s="230">
        <v>2016</v>
      </c>
      <c r="D2625" s="230">
        <v>2016.0595000000001</v>
      </c>
      <c r="E2625" s="230" t="s">
        <v>4662</v>
      </c>
      <c r="F2625" s="230" t="s">
        <v>5555</v>
      </c>
      <c r="G2625" s="230" t="s">
        <v>2193</v>
      </c>
      <c r="H2625" s="230" t="s">
        <v>2194</v>
      </c>
      <c r="I2625" s="230" t="s">
        <v>865</v>
      </c>
      <c r="J2625" s="230" t="s">
        <v>220</v>
      </c>
      <c r="K2625" s="230" t="s">
        <v>52</v>
      </c>
      <c r="L2625" s="230" t="s">
        <v>2194</v>
      </c>
      <c r="M2625" s="230" t="s">
        <v>6233</v>
      </c>
      <c r="N2625" s="230" t="s">
        <v>52</v>
      </c>
      <c r="Q2625" s="230">
        <f>VLOOKUP(M2625,LocID!$B$2:$I$1995,8, FALSE)</f>
        <v>358</v>
      </c>
    </row>
    <row r="2626" spans="1:17" x14ac:dyDescent="0.25">
      <c r="A2626" s="230" t="s">
        <v>9347</v>
      </c>
      <c r="B2626" s="230">
        <v>184</v>
      </c>
      <c r="C2626" s="230">
        <v>2016</v>
      </c>
      <c r="D2626" s="230">
        <v>2016.0873999999999</v>
      </c>
      <c r="E2626" s="230" t="s">
        <v>4662</v>
      </c>
      <c r="F2626" s="230" t="s">
        <v>5556</v>
      </c>
      <c r="G2626" s="230" t="s">
        <v>5198</v>
      </c>
      <c r="H2626" s="230" t="s">
        <v>2194</v>
      </c>
      <c r="I2626" s="230" t="s">
        <v>865</v>
      </c>
      <c r="J2626" s="230" t="s">
        <v>220</v>
      </c>
      <c r="K2626" s="230" t="s">
        <v>23</v>
      </c>
      <c r="L2626" s="230" t="s">
        <v>2194</v>
      </c>
      <c r="M2626" s="230" t="s">
        <v>6233</v>
      </c>
      <c r="N2626" s="230" t="s">
        <v>23</v>
      </c>
      <c r="Q2626" s="230">
        <f>VLOOKUP(M2626,LocID!$B$2:$I$1995,8, FALSE)</f>
        <v>358</v>
      </c>
    </row>
    <row r="2627" spans="1:17" x14ac:dyDescent="0.25">
      <c r="A2627" s="230" t="s">
        <v>9348</v>
      </c>
      <c r="B2627" s="230">
        <v>185</v>
      </c>
      <c r="C2627" s="230">
        <v>2016</v>
      </c>
      <c r="D2627" s="230">
        <v>2015.0922000000301</v>
      </c>
      <c r="E2627" s="230" t="s">
        <v>4657</v>
      </c>
      <c r="F2627" s="230" t="s">
        <v>5557</v>
      </c>
      <c r="G2627" s="230" t="s">
        <v>5558</v>
      </c>
      <c r="H2627" s="230" t="s">
        <v>2217</v>
      </c>
      <c r="I2627" s="230" t="s">
        <v>874</v>
      </c>
      <c r="J2627" s="230" t="s">
        <v>51</v>
      </c>
      <c r="K2627" s="230" t="s">
        <v>23</v>
      </c>
      <c r="L2627" s="230" t="s">
        <v>2217</v>
      </c>
      <c r="M2627" s="230" t="s">
        <v>4514</v>
      </c>
      <c r="N2627" s="230" t="s">
        <v>23</v>
      </c>
      <c r="Q2627" s="230">
        <f>VLOOKUP(M2627,LocID!$B$2:$I$1995,8, FALSE)</f>
        <v>363</v>
      </c>
    </row>
    <row r="2628" spans="1:17" x14ac:dyDescent="0.25">
      <c r="A2628" s="230" t="s">
        <v>9349</v>
      </c>
      <c r="B2628" s="230">
        <v>186</v>
      </c>
      <c r="C2628" s="230">
        <v>2016</v>
      </c>
      <c r="D2628" s="230">
        <v>2016.0640000000001</v>
      </c>
      <c r="E2628" s="230" t="s">
        <v>4599</v>
      </c>
      <c r="F2628" s="230" t="s">
        <v>5559</v>
      </c>
      <c r="G2628" s="230" t="s">
        <v>2223</v>
      </c>
      <c r="H2628" s="230" t="s">
        <v>2217</v>
      </c>
      <c r="I2628" s="230" t="s">
        <v>874</v>
      </c>
      <c r="J2628" s="230" t="s">
        <v>51</v>
      </c>
      <c r="K2628" s="230" t="s">
        <v>26</v>
      </c>
      <c r="L2628" s="230" t="s">
        <v>2217</v>
      </c>
      <c r="M2628" s="230" t="s">
        <v>4514</v>
      </c>
      <c r="N2628" s="230" t="s">
        <v>26</v>
      </c>
      <c r="Q2628" s="230">
        <f>VLOOKUP(M2628,LocID!$B$2:$I$1995,8, FALSE)</f>
        <v>363</v>
      </c>
    </row>
    <row r="2629" spans="1:17" x14ac:dyDescent="0.25">
      <c r="A2629" s="230" t="s">
        <v>9350</v>
      </c>
      <c r="B2629" s="230">
        <v>187</v>
      </c>
      <c r="C2629" s="230">
        <v>2016</v>
      </c>
      <c r="D2629" s="230">
        <v>2016.0675000000001</v>
      </c>
      <c r="E2629" s="230" t="s">
        <v>4662</v>
      </c>
      <c r="F2629" s="230" t="s">
        <v>5560</v>
      </c>
      <c r="G2629" s="230" t="s">
        <v>2250</v>
      </c>
      <c r="H2629" s="230" t="s">
        <v>5561</v>
      </c>
      <c r="I2629" s="230" t="s">
        <v>384</v>
      </c>
      <c r="J2629" s="230" t="s">
        <v>220</v>
      </c>
      <c r="K2629" s="230" t="s">
        <v>52</v>
      </c>
      <c r="L2629" s="230" t="s">
        <v>2244</v>
      </c>
      <c r="M2629" s="230" t="s">
        <v>4515</v>
      </c>
      <c r="N2629" s="230" t="s">
        <v>52</v>
      </c>
      <c r="Q2629" s="230">
        <f>VLOOKUP(M2629,LocID!$B$2:$I$1995,8, FALSE)</f>
        <v>365</v>
      </c>
    </row>
    <row r="2630" spans="1:17" x14ac:dyDescent="0.25">
      <c r="A2630" s="230" t="s">
        <v>9351</v>
      </c>
      <c r="B2630" s="230">
        <v>188</v>
      </c>
      <c r="C2630" s="230">
        <v>2016</v>
      </c>
      <c r="D2630" s="230">
        <v>2016.0295000000001</v>
      </c>
      <c r="E2630" s="230" t="s">
        <v>4657</v>
      </c>
      <c r="F2630" s="230" t="s">
        <v>5563</v>
      </c>
      <c r="G2630" s="230" t="s">
        <v>5564</v>
      </c>
      <c r="H2630" s="230" t="s">
        <v>2260</v>
      </c>
      <c r="I2630" s="230" t="s">
        <v>107</v>
      </c>
      <c r="J2630" s="230" t="s">
        <v>51</v>
      </c>
      <c r="K2630" s="230" t="s">
        <v>3934</v>
      </c>
      <c r="L2630" s="230" t="s">
        <v>2260</v>
      </c>
      <c r="M2630" s="230" t="s">
        <v>6240</v>
      </c>
      <c r="N2630" s="230" t="s">
        <v>3934</v>
      </c>
      <c r="Q2630" s="230">
        <f>VLOOKUP(M2630,LocID!$B$2:$I$1995,8, FALSE)</f>
        <v>367</v>
      </c>
    </row>
    <row r="2631" spans="1:17" x14ac:dyDescent="0.25">
      <c r="A2631" s="230" t="s">
        <v>9352</v>
      </c>
      <c r="B2631" s="230">
        <v>189</v>
      </c>
      <c r="C2631" s="230">
        <v>2016</v>
      </c>
      <c r="D2631" s="230">
        <v>2015.09240000003</v>
      </c>
      <c r="E2631" s="230" t="s">
        <v>138</v>
      </c>
      <c r="F2631" s="230" t="s">
        <v>5567</v>
      </c>
      <c r="G2631" s="230" t="s">
        <v>5568</v>
      </c>
      <c r="H2631" s="230" t="s">
        <v>2273</v>
      </c>
      <c r="I2631" s="230" t="s">
        <v>107</v>
      </c>
      <c r="J2631" s="230" t="s">
        <v>51</v>
      </c>
      <c r="K2631" s="230" t="s">
        <v>98</v>
      </c>
      <c r="L2631" s="230" t="s">
        <v>2273</v>
      </c>
      <c r="M2631" s="230" t="s">
        <v>4516</v>
      </c>
      <c r="N2631" s="230" t="s">
        <v>98</v>
      </c>
      <c r="Q2631" s="230">
        <f>VLOOKUP(M2631,LocID!$B$2:$I$1995,8, FALSE)</f>
        <v>370</v>
      </c>
    </row>
    <row r="2632" spans="1:17" x14ac:dyDescent="0.25">
      <c r="A2632" s="230" t="s">
        <v>9353</v>
      </c>
      <c r="B2632" s="230">
        <v>191</v>
      </c>
      <c r="C2632" s="230">
        <v>2016</v>
      </c>
      <c r="D2632" s="230">
        <v>2016.0001</v>
      </c>
      <c r="E2632" s="230" t="s">
        <v>4629</v>
      </c>
      <c r="F2632" s="230" t="s">
        <v>4983</v>
      </c>
      <c r="G2632" s="230" t="s">
        <v>4984</v>
      </c>
      <c r="H2632" s="230" t="s">
        <v>2273</v>
      </c>
      <c r="I2632" s="230" t="s">
        <v>107</v>
      </c>
      <c r="J2632" s="230" t="s">
        <v>51</v>
      </c>
      <c r="K2632" s="230" t="s">
        <v>26</v>
      </c>
      <c r="L2632" s="230" t="s">
        <v>2273</v>
      </c>
      <c r="M2632" s="230" t="s">
        <v>4516</v>
      </c>
      <c r="N2632" s="230" t="s">
        <v>26</v>
      </c>
      <c r="Q2632" s="230">
        <f>VLOOKUP(M2632,LocID!$B$2:$I$1995,8, FALSE)</f>
        <v>370</v>
      </c>
    </row>
    <row r="2633" spans="1:17" x14ac:dyDescent="0.25">
      <c r="A2633" s="230" t="s">
        <v>9354</v>
      </c>
      <c r="B2633" s="230">
        <v>192</v>
      </c>
      <c r="C2633" s="230">
        <v>2016</v>
      </c>
      <c r="D2633" s="230">
        <v>2016.0286000000001</v>
      </c>
      <c r="E2633" s="230" t="s">
        <v>4629</v>
      </c>
      <c r="F2633" s="230" t="s">
        <v>5572</v>
      </c>
      <c r="G2633" s="230" t="s">
        <v>5573</v>
      </c>
      <c r="H2633" s="230" t="s">
        <v>2273</v>
      </c>
      <c r="I2633" s="230" t="s">
        <v>107</v>
      </c>
      <c r="J2633" s="230" t="s">
        <v>51</v>
      </c>
      <c r="K2633" s="230" t="s">
        <v>52</v>
      </c>
      <c r="L2633" s="230" t="s">
        <v>2273</v>
      </c>
      <c r="M2633" s="230" t="s">
        <v>4516</v>
      </c>
      <c r="N2633" s="230" t="s">
        <v>52</v>
      </c>
      <c r="Q2633" s="230">
        <f>VLOOKUP(M2633,LocID!$B$2:$I$1995,8, FALSE)</f>
        <v>370</v>
      </c>
    </row>
    <row r="2634" spans="1:17" x14ac:dyDescent="0.25">
      <c r="A2634" s="230" t="s">
        <v>9355</v>
      </c>
      <c r="B2634" s="230">
        <v>193</v>
      </c>
      <c r="C2634" s="230">
        <v>2016</v>
      </c>
      <c r="D2634" s="230">
        <v>2016.0092</v>
      </c>
      <c r="E2634" s="230" t="s">
        <v>4657</v>
      </c>
      <c r="F2634" s="230" t="s">
        <v>5574</v>
      </c>
      <c r="G2634" s="230" t="s">
        <v>5575</v>
      </c>
      <c r="H2634" s="230" t="s">
        <v>2273</v>
      </c>
      <c r="I2634" s="230" t="s">
        <v>107</v>
      </c>
      <c r="J2634" s="230" t="s">
        <v>51</v>
      </c>
      <c r="K2634" s="230" t="s">
        <v>98</v>
      </c>
      <c r="L2634" s="230" t="s">
        <v>2273</v>
      </c>
      <c r="M2634" s="230" t="s">
        <v>4516</v>
      </c>
      <c r="N2634" s="230" t="s">
        <v>98</v>
      </c>
      <c r="Q2634" s="230">
        <f>VLOOKUP(M2634,LocID!$B$2:$I$1995,8, FALSE)</f>
        <v>370</v>
      </c>
    </row>
    <row r="2635" spans="1:17" x14ac:dyDescent="0.25">
      <c r="A2635" s="230" t="s">
        <v>9356</v>
      </c>
      <c r="B2635" s="230">
        <v>194</v>
      </c>
      <c r="C2635" s="230">
        <v>2016</v>
      </c>
      <c r="D2635" s="230">
        <v>2016.0201</v>
      </c>
      <c r="E2635" s="230" t="s">
        <v>4629</v>
      </c>
      <c r="F2635" s="230" t="s">
        <v>5576</v>
      </c>
      <c r="G2635" s="230" t="s">
        <v>5577</v>
      </c>
      <c r="H2635" s="230" t="s">
        <v>2273</v>
      </c>
      <c r="I2635" s="230" t="s">
        <v>107</v>
      </c>
      <c r="J2635" s="230" t="s">
        <v>51</v>
      </c>
      <c r="K2635" s="230" t="s">
        <v>26</v>
      </c>
      <c r="L2635" s="230" t="s">
        <v>2273</v>
      </c>
      <c r="M2635" s="230" t="s">
        <v>4516</v>
      </c>
      <c r="N2635" s="230" t="s">
        <v>26</v>
      </c>
      <c r="Q2635" s="230">
        <f>VLOOKUP(M2635,LocID!$B$2:$I$1995,8, FALSE)</f>
        <v>370</v>
      </c>
    </row>
    <row r="2636" spans="1:17" x14ac:dyDescent="0.25">
      <c r="A2636" s="230" t="s">
        <v>9357</v>
      </c>
      <c r="B2636" s="230">
        <v>195</v>
      </c>
      <c r="C2636" s="230">
        <v>2016</v>
      </c>
      <c r="D2636" s="230">
        <v>2016.0304000000001</v>
      </c>
      <c r="E2636" s="230" t="s">
        <v>4629</v>
      </c>
      <c r="F2636" s="230" t="s">
        <v>5578</v>
      </c>
      <c r="G2636" s="230" t="s">
        <v>5579</v>
      </c>
      <c r="H2636" s="230" t="s">
        <v>2273</v>
      </c>
      <c r="I2636" s="230" t="s">
        <v>107</v>
      </c>
      <c r="J2636" s="230" t="s">
        <v>51</v>
      </c>
      <c r="K2636" s="230" t="s">
        <v>26</v>
      </c>
      <c r="L2636" s="230" t="s">
        <v>2273</v>
      </c>
      <c r="M2636" s="230" t="s">
        <v>4516</v>
      </c>
      <c r="N2636" s="230" t="s">
        <v>26</v>
      </c>
      <c r="Q2636" s="230">
        <f>VLOOKUP(M2636,LocID!$B$2:$I$1995,8, FALSE)</f>
        <v>370</v>
      </c>
    </row>
    <row r="2637" spans="1:17" x14ac:dyDescent="0.25">
      <c r="A2637" s="230" t="s">
        <v>9358</v>
      </c>
      <c r="B2637" s="230">
        <v>196</v>
      </c>
      <c r="C2637" s="230">
        <v>2016</v>
      </c>
      <c r="D2637" s="230">
        <v>2016.0373</v>
      </c>
      <c r="E2637" s="230" t="s">
        <v>4662</v>
      </c>
      <c r="F2637" s="230" t="s">
        <v>5580</v>
      </c>
      <c r="G2637" s="230" t="s">
        <v>5570</v>
      </c>
      <c r="H2637" s="230" t="s">
        <v>2273</v>
      </c>
      <c r="I2637" s="230" t="s">
        <v>107</v>
      </c>
      <c r="J2637" s="230" t="s">
        <v>51</v>
      </c>
      <c r="K2637" s="230" t="s">
        <v>3934</v>
      </c>
      <c r="L2637" s="230" t="s">
        <v>2273</v>
      </c>
      <c r="M2637" s="230" t="s">
        <v>4516</v>
      </c>
      <c r="N2637" s="230" t="s">
        <v>3934</v>
      </c>
      <c r="Q2637" s="230">
        <f>VLOOKUP(M2637,LocID!$B$2:$I$1995,8, FALSE)</f>
        <v>370</v>
      </c>
    </row>
    <row r="2638" spans="1:17" x14ac:dyDescent="0.25">
      <c r="A2638" s="230" t="s">
        <v>9359</v>
      </c>
      <c r="B2638" s="230">
        <v>197</v>
      </c>
      <c r="C2638" s="230">
        <v>2016</v>
      </c>
      <c r="D2638" s="230">
        <v>2016.0452</v>
      </c>
      <c r="E2638" s="230" t="s">
        <v>4662</v>
      </c>
      <c r="F2638" s="230" t="s">
        <v>5582</v>
      </c>
      <c r="G2638" s="230" t="s">
        <v>5583</v>
      </c>
      <c r="H2638" s="230" t="s">
        <v>2273</v>
      </c>
      <c r="I2638" s="230" t="s">
        <v>107</v>
      </c>
      <c r="J2638" s="230" t="s">
        <v>51</v>
      </c>
      <c r="K2638" s="230" t="s">
        <v>52</v>
      </c>
      <c r="L2638" s="230" t="s">
        <v>2273</v>
      </c>
      <c r="M2638" s="230" t="s">
        <v>4516</v>
      </c>
      <c r="N2638" s="230" t="s">
        <v>52</v>
      </c>
      <c r="Q2638" s="230">
        <f>VLOOKUP(M2638,LocID!$B$2:$I$1995,8, FALSE)</f>
        <v>370</v>
      </c>
    </row>
    <row r="2639" spans="1:17" x14ac:dyDescent="0.25">
      <c r="A2639" s="230" t="s">
        <v>9360</v>
      </c>
      <c r="B2639" s="230">
        <v>198</v>
      </c>
      <c r="C2639" s="230">
        <v>2016</v>
      </c>
      <c r="D2639" s="230">
        <v>2016.0741</v>
      </c>
      <c r="E2639" s="230" t="s">
        <v>4599</v>
      </c>
      <c r="F2639" s="230" t="s">
        <v>5584</v>
      </c>
      <c r="G2639" s="230" t="s">
        <v>5585</v>
      </c>
      <c r="H2639" s="230" t="s">
        <v>2273</v>
      </c>
      <c r="I2639" s="230" t="s">
        <v>107</v>
      </c>
      <c r="J2639" s="230" t="s">
        <v>51</v>
      </c>
      <c r="K2639" s="230" t="s">
        <v>52</v>
      </c>
      <c r="L2639" s="230" t="s">
        <v>2273</v>
      </c>
      <c r="M2639" s="230" t="s">
        <v>4516</v>
      </c>
      <c r="N2639" s="230" t="s">
        <v>52</v>
      </c>
      <c r="Q2639" s="230">
        <f>VLOOKUP(M2639,LocID!$B$2:$I$1995,8, FALSE)</f>
        <v>370</v>
      </c>
    </row>
    <row r="2640" spans="1:17" x14ac:dyDescent="0.25">
      <c r="A2640" s="230" t="s">
        <v>9361</v>
      </c>
      <c r="B2640" s="230">
        <v>199</v>
      </c>
      <c r="C2640" s="230">
        <v>2016</v>
      </c>
      <c r="D2640" s="230">
        <v>2016.0759</v>
      </c>
      <c r="E2640" s="230" t="s">
        <v>4599</v>
      </c>
      <c r="F2640" s="230" t="s">
        <v>5255</v>
      </c>
      <c r="G2640" s="230" t="s">
        <v>2319</v>
      </c>
      <c r="H2640" s="230" t="s">
        <v>2273</v>
      </c>
      <c r="I2640" s="230" t="s">
        <v>107</v>
      </c>
      <c r="J2640" s="230" t="s">
        <v>51</v>
      </c>
      <c r="K2640" s="230" t="s">
        <v>23</v>
      </c>
      <c r="L2640" s="230" t="s">
        <v>2273</v>
      </c>
      <c r="M2640" s="230" t="s">
        <v>4516</v>
      </c>
      <c r="N2640" s="230" t="s">
        <v>23</v>
      </c>
      <c r="Q2640" s="230">
        <f>VLOOKUP(M2640,LocID!$B$2:$I$1995,8, FALSE)</f>
        <v>370</v>
      </c>
    </row>
    <row r="2641" spans="1:17" x14ac:dyDescent="0.25">
      <c r="A2641" s="230" t="s">
        <v>9181</v>
      </c>
      <c r="B2641" s="230">
        <v>2</v>
      </c>
      <c r="C2641" s="230">
        <v>2016</v>
      </c>
      <c r="D2641" s="230">
        <v>2016.0263</v>
      </c>
      <c r="E2641" s="230" t="s">
        <v>4629</v>
      </c>
      <c r="F2641" s="230" t="s">
        <v>5259</v>
      </c>
      <c r="G2641" s="230" t="s">
        <v>5260</v>
      </c>
      <c r="H2641" s="230" t="s">
        <v>75</v>
      </c>
      <c r="I2641" s="230" t="s">
        <v>76</v>
      </c>
      <c r="J2641" s="230" t="s">
        <v>77</v>
      </c>
      <c r="K2641" s="230" t="s">
        <v>23</v>
      </c>
      <c r="L2641" s="230" t="s">
        <v>75</v>
      </c>
      <c r="M2641" s="230" t="s">
        <v>5903</v>
      </c>
      <c r="N2641" s="230" t="s">
        <v>23</v>
      </c>
      <c r="Q2641" s="230">
        <f>VLOOKUP(M2641,LocID!$B$2:$I$1995,8, FALSE)</f>
        <v>5</v>
      </c>
    </row>
    <row r="2642" spans="1:17" x14ac:dyDescent="0.25">
      <c r="A2642" s="230" t="s">
        <v>9197</v>
      </c>
      <c r="B2642" s="230">
        <v>20</v>
      </c>
      <c r="C2642" s="230">
        <v>2016</v>
      </c>
      <c r="D2642" s="230">
        <v>2016.0205000000001</v>
      </c>
      <c r="E2642" s="230" t="s">
        <v>4657</v>
      </c>
      <c r="F2642" s="230" t="s">
        <v>5300</v>
      </c>
      <c r="G2642" s="230" t="s">
        <v>5301</v>
      </c>
      <c r="H2642" s="230" t="s">
        <v>329</v>
      </c>
      <c r="I2642" s="230" t="s">
        <v>160</v>
      </c>
      <c r="J2642" s="230" t="s">
        <v>161</v>
      </c>
      <c r="K2642" s="230" t="s">
        <v>52</v>
      </c>
      <c r="L2642" s="230" t="s">
        <v>329</v>
      </c>
      <c r="M2642" s="230" t="s">
        <v>6546</v>
      </c>
      <c r="N2642" s="230" t="s">
        <v>52</v>
      </c>
      <c r="Q2642" s="230">
        <f>VLOOKUP(M2642,LocID!$B$2:$I$1995,8, FALSE)</f>
        <v>651</v>
      </c>
    </row>
    <row r="2643" spans="1:17" x14ac:dyDescent="0.25">
      <c r="A2643" s="230" t="s">
        <v>9362</v>
      </c>
      <c r="B2643" s="230">
        <v>201</v>
      </c>
      <c r="C2643" s="230">
        <v>2016</v>
      </c>
      <c r="D2643" s="230">
        <v>2016.1007</v>
      </c>
      <c r="E2643" s="230" t="s">
        <v>4599</v>
      </c>
      <c r="F2643" s="230" t="s">
        <v>5587</v>
      </c>
      <c r="G2643" s="230" t="s">
        <v>5588</v>
      </c>
      <c r="H2643" s="230" t="s">
        <v>4986</v>
      </c>
      <c r="I2643" s="230" t="s">
        <v>107</v>
      </c>
      <c r="J2643" s="230" t="s">
        <v>51</v>
      </c>
      <c r="K2643" s="230" t="s">
        <v>23</v>
      </c>
      <c r="L2643" s="230" t="s">
        <v>2273</v>
      </c>
      <c r="M2643" s="230" t="s">
        <v>4516</v>
      </c>
      <c r="N2643" s="230" t="s">
        <v>23</v>
      </c>
      <c r="Q2643" s="230">
        <f>VLOOKUP(M2643,LocID!$B$2:$I$1995,8, FALSE)</f>
        <v>370</v>
      </c>
    </row>
    <row r="2644" spans="1:17" x14ac:dyDescent="0.25">
      <c r="A2644" s="230" t="s">
        <v>9363</v>
      </c>
      <c r="B2644" s="230">
        <v>203</v>
      </c>
      <c r="C2644" s="230">
        <v>2016</v>
      </c>
      <c r="D2644" s="230">
        <v>2015.12700000003</v>
      </c>
      <c r="E2644" s="230" t="s">
        <v>4657</v>
      </c>
      <c r="F2644" s="230" t="s">
        <v>5590</v>
      </c>
      <c r="G2644" s="230" t="s">
        <v>5591</v>
      </c>
      <c r="H2644" s="230" t="s">
        <v>2366</v>
      </c>
      <c r="I2644" s="230" t="s">
        <v>49</v>
      </c>
      <c r="J2644" s="230" t="s">
        <v>51</v>
      </c>
      <c r="K2644" s="230" t="s">
        <v>26</v>
      </c>
      <c r="L2644" s="230" t="s">
        <v>2366</v>
      </c>
      <c r="M2644" s="230" t="s">
        <v>6244</v>
      </c>
      <c r="N2644" s="230" t="s">
        <v>26</v>
      </c>
      <c r="Q2644" s="230">
        <f>VLOOKUP(M2644,LocID!$B$2:$I$1995,8, FALSE)</f>
        <v>374</v>
      </c>
    </row>
    <row r="2645" spans="1:17" x14ac:dyDescent="0.25">
      <c r="A2645" s="230" t="s">
        <v>9364</v>
      </c>
      <c r="B2645" s="230">
        <v>204</v>
      </c>
      <c r="C2645" s="230">
        <v>2016</v>
      </c>
      <c r="D2645" s="230">
        <v>2015.0188000000001</v>
      </c>
      <c r="E2645" s="230" t="s">
        <v>4657</v>
      </c>
      <c r="F2645" s="230" t="s">
        <v>5593</v>
      </c>
      <c r="G2645" s="230" t="s">
        <v>4732</v>
      </c>
      <c r="H2645" s="230" t="s">
        <v>2414</v>
      </c>
      <c r="I2645" s="230" t="s">
        <v>76</v>
      </c>
      <c r="J2645" s="230" t="s">
        <v>77</v>
      </c>
      <c r="K2645" s="230" t="s">
        <v>23</v>
      </c>
      <c r="L2645" s="230" t="s">
        <v>2414</v>
      </c>
      <c r="M2645" s="230" t="s">
        <v>4518</v>
      </c>
      <c r="N2645" s="230" t="s">
        <v>23</v>
      </c>
      <c r="O2645" s="230">
        <v>1</v>
      </c>
      <c r="Q2645" s="230">
        <f>VLOOKUP(M2645,LocID!$B$2:$I$1995,8, FALSE)</f>
        <v>387</v>
      </c>
    </row>
    <row r="2646" spans="1:17" x14ac:dyDescent="0.25">
      <c r="A2646" s="230" t="s">
        <v>9365</v>
      </c>
      <c r="B2646" s="230">
        <v>205</v>
      </c>
      <c r="C2646" s="230">
        <v>2016</v>
      </c>
      <c r="D2646" s="230">
        <v>2015.0188000000001</v>
      </c>
      <c r="E2646" s="230" t="s">
        <v>4657</v>
      </c>
      <c r="F2646" s="230" t="s">
        <v>5593</v>
      </c>
      <c r="G2646" s="230" t="s">
        <v>4732</v>
      </c>
      <c r="H2646" s="230" t="s">
        <v>2414</v>
      </c>
      <c r="I2646" s="230" t="s">
        <v>76</v>
      </c>
      <c r="J2646" s="230" t="s">
        <v>77</v>
      </c>
      <c r="K2646" s="230" t="s">
        <v>26</v>
      </c>
      <c r="L2646" s="230" t="s">
        <v>2414</v>
      </c>
      <c r="M2646" s="230" t="s">
        <v>4518</v>
      </c>
      <c r="N2646" s="230" t="s">
        <v>26</v>
      </c>
      <c r="Q2646" s="230">
        <f>VLOOKUP(M2646,LocID!$B$2:$I$1995,8, FALSE)</f>
        <v>387</v>
      </c>
    </row>
    <row r="2647" spans="1:17" x14ac:dyDescent="0.25">
      <c r="A2647" s="230" t="s">
        <v>9366</v>
      </c>
      <c r="B2647" s="230">
        <v>207</v>
      </c>
      <c r="C2647" s="230">
        <v>2016</v>
      </c>
      <c r="D2647" s="230">
        <v>2015.1337000000301</v>
      </c>
      <c r="E2647" s="230" t="s">
        <v>4657</v>
      </c>
      <c r="F2647" s="230" t="s">
        <v>5594</v>
      </c>
      <c r="G2647" s="230" t="s">
        <v>4732</v>
      </c>
      <c r="H2647" s="230" t="s">
        <v>2414</v>
      </c>
      <c r="I2647" s="230" t="s">
        <v>76</v>
      </c>
      <c r="J2647" s="230" t="s">
        <v>77</v>
      </c>
      <c r="K2647" s="230" t="s">
        <v>23</v>
      </c>
      <c r="L2647" s="230" t="s">
        <v>2414</v>
      </c>
      <c r="M2647" s="230" t="s">
        <v>4518</v>
      </c>
      <c r="N2647" s="230" t="s">
        <v>23</v>
      </c>
      <c r="Q2647" s="230">
        <f>VLOOKUP(M2647,LocID!$B$2:$I$1995,8, FALSE)</f>
        <v>387</v>
      </c>
    </row>
    <row r="2648" spans="1:17" x14ac:dyDescent="0.25">
      <c r="A2648" s="230" t="s">
        <v>9367</v>
      </c>
      <c r="B2648" s="230">
        <v>208</v>
      </c>
      <c r="C2648" s="230">
        <v>2016</v>
      </c>
      <c r="D2648" s="230">
        <v>2015.1482000000301</v>
      </c>
      <c r="E2648" s="230" t="s">
        <v>4629</v>
      </c>
      <c r="F2648" s="230" t="s">
        <v>5567</v>
      </c>
      <c r="G2648" s="230" t="s">
        <v>2487</v>
      </c>
      <c r="H2648" s="230" t="s">
        <v>2414</v>
      </c>
      <c r="I2648" s="230" t="s">
        <v>76</v>
      </c>
      <c r="J2648" s="230" t="s">
        <v>77</v>
      </c>
      <c r="K2648" s="230" t="s">
        <v>98</v>
      </c>
      <c r="L2648" s="230" t="s">
        <v>2414</v>
      </c>
      <c r="M2648" s="230" t="s">
        <v>4518</v>
      </c>
      <c r="N2648" s="230" t="s">
        <v>98</v>
      </c>
      <c r="Q2648" s="230">
        <f>VLOOKUP(M2648,LocID!$B$2:$I$1995,8, FALSE)</f>
        <v>387</v>
      </c>
    </row>
    <row r="2649" spans="1:17" x14ac:dyDescent="0.25">
      <c r="A2649" s="230" t="s">
        <v>9368</v>
      </c>
      <c r="B2649" s="230">
        <v>209</v>
      </c>
      <c r="C2649" s="230">
        <v>2016</v>
      </c>
      <c r="D2649" s="230">
        <v>2016.0239999999999</v>
      </c>
      <c r="E2649" s="230" t="s">
        <v>4657</v>
      </c>
      <c r="F2649" s="230" t="s">
        <v>5595</v>
      </c>
      <c r="G2649" s="230" t="s">
        <v>4727</v>
      </c>
      <c r="H2649" s="230" t="s">
        <v>2414</v>
      </c>
      <c r="I2649" s="230" t="s">
        <v>76</v>
      </c>
      <c r="J2649" s="230" t="s">
        <v>77</v>
      </c>
      <c r="K2649" s="230" t="s">
        <v>23</v>
      </c>
      <c r="L2649" s="230" t="s">
        <v>2414</v>
      </c>
      <c r="M2649" s="230" t="s">
        <v>4518</v>
      </c>
      <c r="N2649" s="230" t="s">
        <v>23</v>
      </c>
      <c r="Q2649" s="230">
        <f>VLOOKUP(M2649,LocID!$B$2:$I$1995,8, FALSE)</f>
        <v>387</v>
      </c>
    </row>
    <row r="2650" spans="1:17" x14ac:dyDescent="0.25">
      <c r="A2650" s="230" t="s">
        <v>9369</v>
      </c>
      <c r="B2650" s="230">
        <v>210</v>
      </c>
      <c r="C2650" s="230">
        <v>2016</v>
      </c>
      <c r="D2650" s="230">
        <v>2016.0235</v>
      </c>
      <c r="E2650" s="230" t="s">
        <v>4657</v>
      </c>
      <c r="F2650" s="230" t="s">
        <v>5597</v>
      </c>
      <c r="G2650" s="230" t="s">
        <v>4722</v>
      </c>
      <c r="H2650" s="230" t="s">
        <v>2414</v>
      </c>
      <c r="I2650" s="230" t="s">
        <v>76</v>
      </c>
      <c r="J2650" s="230" t="s">
        <v>77</v>
      </c>
      <c r="K2650" s="230" t="s">
        <v>188</v>
      </c>
      <c r="L2650" s="230" t="s">
        <v>2414</v>
      </c>
      <c r="M2650" s="230" t="s">
        <v>4518</v>
      </c>
      <c r="N2650" s="230" t="s">
        <v>188</v>
      </c>
      <c r="Q2650" s="230">
        <f>VLOOKUP(M2650,LocID!$B$2:$I$1995,8, FALSE)</f>
        <v>387</v>
      </c>
    </row>
    <row r="2651" spans="1:17" x14ac:dyDescent="0.25">
      <c r="A2651" s="230" t="s">
        <v>9370</v>
      </c>
      <c r="B2651" s="230">
        <v>211</v>
      </c>
      <c r="C2651" s="230">
        <v>2016</v>
      </c>
      <c r="D2651" s="230">
        <v>2016.0365999999999</v>
      </c>
      <c r="E2651" s="230" t="s">
        <v>4662</v>
      </c>
      <c r="F2651" s="230" t="s">
        <v>5598</v>
      </c>
      <c r="G2651" s="230" t="s">
        <v>4727</v>
      </c>
      <c r="H2651" s="230" t="s">
        <v>2414</v>
      </c>
      <c r="I2651" s="230" t="s">
        <v>76</v>
      </c>
      <c r="J2651" s="230" t="s">
        <v>77</v>
      </c>
      <c r="K2651" s="230" t="s">
        <v>98</v>
      </c>
      <c r="L2651" s="230" t="s">
        <v>2414</v>
      </c>
      <c r="M2651" s="230" t="s">
        <v>4518</v>
      </c>
      <c r="N2651" s="230" t="s">
        <v>98</v>
      </c>
      <c r="Q2651" s="230">
        <f>VLOOKUP(M2651,LocID!$B$2:$I$1995,8, FALSE)</f>
        <v>387</v>
      </c>
    </row>
    <row r="2652" spans="1:17" x14ac:dyDescent="0.25">
      <c r="A2652" s="230" t="s">
        <v>9371</v>
      </c>
      <c r="B2652" s="230">
        <v>212</v>
      </c>
      <c r="C2652" s="230">
        <v>2016</v>
      </c>
      <c r="D2652" s="230">
        <v>2016.0541000000001</v>
      </c>
      <c r="E2652" s="230" t="s">
        <v>4662</v>
      </c>
      <c r="F2652" s="230" t="s">
        <v>5599</v>
      </c>
      <c r="G2652" s="230" t="s">
        <v>5600</v>
      </c>
      <c r="H2652" s="230" t="s">
        <v>2414</v>
      </c>
      <c r="I2652" s="230" t="s">
        <v>76</v>
      </c>
      <c r="J2652" s="230" t="s">
        <v>77</v>
      </c>
      <c r="K2652" s="230" t="s">
        <v>23</v>
      </c>
      <c r="L2652" s="230" t="s">
        <v>2414</v>
      </c>
      <c r="M2652" s="230" t="s">
        <v>4518</v>
      </c>
      <c r="N2652" s="230" t="s">
        <v>23</v>
      </c>
      <c r="Q2652" s="230">
        <f>VLOOKUP(M2652,LocID!$B$2:$I$1995,8, FALSE)</f>
        <v>387</v>
      </c>
    </row>
    <row r="2653" spans="1:17" x14ac:dyDescent="0.25">
      <c r="A2653" s="230" t="s">
        <v>9372</v>
      </c>
      <c r="B2653" s="230">
        <v>213</v>
      </c>
      <c r="C2653" s="230">
        <v>2016</v>
      </c>
      <c r="D2653" s="230">
        <v>2016.0507</v>
      </c>
      <c r="E2653" s="230" t="s">
        <v>4662</v>
      </c>
      <c r="F2653" s="230" t="s">
        <v>4713</v>
      </c>
      <c r="G2653" s="230" t="s">
        <v>4714</v>
      </c>
      <c r="H2653" s="230" t="s">
        <v>2414</v>
      </c>
      <c r="I2653" s="230" t="s">
        <v>76</v>
      </c>
      <c r="J2653" s="230" t="s">
        <v>77</v>
      </c>
      <c r="K2653" s="230" t="s">
        <v>23</v>
      </c>
      <c r="L2653" s="230" t="s">
        <v>2414</v>
      </c>
      <c r="M2653" s="230" t="s">
        <v>4518</v>
      </c>
      <c r="N2653" s="230" t="s">
        <v>23</v>
      </c>
      <c r="Q2653" s="230">
        <f>VLOOKUP(M2653,LocID!$B$2:$I$1995,8, FALSE)</f>
        <v>387</v>
      </c>
    </row>
    <row r="2654" spans="1:17" x14ac:dyDescent="0.25">
      <c r="A2654" s="230" t="s">
        <v>9373</v>
      </c>
      <c r="B2654" s="230">
        <v>214</v>
      </c>
      <c r="C2654" s="230">
        <v>2016</v>
      </c>
      <c r="D2654" s="230">
        <v>2016.1210000000001</v>
      </c>
      <c r="E2654" s="230" t="s">
        <v>4599</v>
      </c>
      <c r="F2654" s="230" t="s">
        <v>5601</v>
      </c>
      <c r="G2654" s="230" t="s">
        <v>2467</v>
      </c>
      <c r="H2654" s="230" t="s">
        <v>2414</v>
      </c>
      <c r="I2654" s="230" t="s">
        <v>76</v>
      </c>
      <c r="J2654" s="230" t="s">
        <v>77</v>
      </c>
      <c r="K2654" s="230" t="s">
        <v>26</v>
      </c>
      <c r="L2654" s="230" t="s">
        <v>2414</v>
      </c>
      <c r="M2654" s="230" t="s">
        <v>4518</v>
      </c>
      <c r="N2654" s="230" t="s">
        <v>26</v>
      </c>
      <c r="Q2654" s="230">
        <f>VLOOKUP(M2654,LocID!$B$2:$I$1995,8, FALSE)</f>
        <v>387</v>
      </c>
    </row>
    <row r="2655" spans="1:17" x14ac:dyDescent="0.25">
      <c r="A2655" s="230" t="s">
        <v>9374</v>
      </c>
      <c r="B2655" s="230">
        <v>215</v>
      </c>
      <c r="C2655" s="230">
        <v>2016</v>
      </c>
      <c r="D2655" s="230">
        <v>2014.1152999999999</v>
      </c>
      <c r="E2655" s="230" t="s">
        <v>4657</v>
      </c>
      <c r="F2655" s="230" t="s">
        <v>5603</v>
      </c>
      <c r="G2655" s="230" t="s">
        <v>2423</v>
      </c>
      <c r="H2655" s="230" t="s">
        <v>2414</v>
      </c>
      <c r="I2655" s="230" t="s">
        <v>76</v>
      </c>
      <c r="J2655" s="230" t="s">
        <v>77</v>
      </c>
      <c r="K2655" s="230" t="s">
        <v>23</v>
      </c>
      <c r="L2655" s="230" t="s">
        <v>2414</v>
      </c>
      <c r="M2655" s="230" t="s">
        <v>4518</v>
      </c>
      <c r="N2655" s="230" t="s">
        <v>23</v>
      </c>
      <c r="Q2655" s="230">
        <f>VLOOKUP(M2655,LocID!$B$2:$I$1995,8, FALSE)</f>
        <v>387</v>
      </c>
    </row>
    <row r="2656" spans="1:17" x14ac:dyDescent="0.25">
      <c r="A2656" s="230" t="s">
        <v>9375</v>
      </c>
      <c r="B2656" s="230">
        <v>216</v>
      </c>
      <c r="C2656" s="230">
        <v>2016</v>
      </c>
      <c r="D2656" s="230">
        <v>2014.1152999999999</v>
      </c>
      <c r="E2656" s="230" t="s">
        <v>4657</v>
      </c>
      <c r="F2656" s="230" t="s">
        <v>5605</v>
      </c>
      <c r="G2656" s="230" t="s">
        <v>2423</v>
      </c>
      <c r="H2656" s="230" t="s">
        <v>2414</v>
      </c>
      <c r="I2656" s="230" t="s">
        <v>76</v>
      </c>
      <c r="J2656" s="230" t="s">
        <v>77</v>
      </c>
      <c r="K2656" s="230" t="s">
        <v>26</v>
      </c>
      <c r="L2656" s="230" t="s">
        <v>2414</v>
      </c>
      <c r="M2656" s="230" t="s">
        <v>4518</v>
      </c>
      <c r="N2656" s="230" t="s">
        <v>26</v>
      </c>
      <c r="Q2656" s="230">
        <f>VLOOKUP(M2656,LocID!$B$2:$I$1995,8, FALSE)</f>
        <v>387</v>
      </c>
    </row>
    <row r="2657" spans="1:17" x14ac:dyDescent="0.25">
      <c r="A2657" s="230" t="s">
        <v>9376</v>
      </c>
      <c r="B2657" s="230">
        <v>217</v>
      </c>
      <c r="C2657" s="230">
        <v>2016</v>
      </c>
      <c r="D2657" s="230">
        <v>2014.1152999999999</v>
      </c>
      <c r="E2657" s="230" t="s">
        <v>4657</v>
      </c>
      <c r="F2657" s="230" t="s">
        <v>5607</v>
      </c>
      <c r="G2657" s="230" t="s">
        <v>2423</v>
      </c>
      <c r="H2657" s="230" t="s">
        <v>2414</v>
      </c>
      <c r="I2657" s="230" t="s">
        <v>76</v>
      </c>
      <c r="J2657" s="230" t="s">
        <v>77</v>
      </c>
      <c r="K2657" s="230" t="s">
        <v>23</v>
      </c>
      <c r="L2657" s="230" t="s">
        <v>2414</v>
      </c>
      <c r="M2657" s="230" t="s">
        <v>4518</v>
      </c>
      <c r="N2657" s="230" t="s">
        <v>23</v>
      </c>
      <c r="Q2657" s="230">
        <f>VLOOKUP(M2657,LocID!$B$2:$I$1995,8, FALSE)</f>
        <v>387</v>
      </c>
    </row>
    <row r="2658" spans="1:17" x14ac:dyDescent="0.25">
      <c r="A2658" s="230" t="s">
        <v>9377</v>
      </c>
      <c r="B2658" s="230">
        <v>218</v>
      </c>
      <c r="C2658" s="230">
        <v>2016</v>
      </c>
      <c r="D2658" s="230">
        <v>2014.1152999999999</v>
      </c>
      <c r="E2658" s="230" t="s">
        <v>4657</v>
      </c>
      <c r="F2658" s="230" t="s">
        <v>5609</v>
      </c>
      <c r="G2658" s="230" t="s">
        <v>2423</v>
      </c>
      <c r="H2658" s="230" t="s">
        <v>2414</v>
      </c>
      <c r="I2658" s="230" t="s">
        <v>76</v>
      </c>
      <c r="J2658" s="230" t="s">
        <v>77</v>
      </c>
      <c r="K2658" s="230" t="s">
        <v>23</v>
      </c>
      <c r="L2658" s="230" t="s">
        <v>2414</v>
      </c>
      <c r="M2658" s="230" t="s">
        <v>4518</v>
      </c>
      <c r="N2658" s="230" t="s">
        <v>23</v>
      </c>
      <c r="Q2658" s="230">
        <f>VLOOKUP(M2658,LocID!$B$2:$I$1995,8, FALSE)</f>
        <v>387</v>
      </c>
    </row>
    <row r="2659" spans="1:17" x14ac:dyDescent="0.25">
      <c r="A2659" s="230" t="s">
        <v>9378</v>
      </c>
      <c r="B2659" s="230">
        <v>219</v>
      </c>
      <c r="C2659" s="230">
        <v>2016</v>
      </c>
      <c r="D2659" s="230">
        <v>2014.1152999999999</v>
      </c>
      <c r="E2659" s="230" t="s">
        <v>4657</v>
      </c>
      <c r="F2659" s="230" t="s">
        <v>5611</v>
      </c>
      <c r="G2659" s="230" t="s">
        <v>2423</v>
      </c>
      <c r="H2659" s="230" t="s">
        <v>2414</v>
      </c>
      <c r="I2659" s="230" t="s">
        <v>76</v>
      </c>
      <c r="J2659" s="230" t="s">
        <v>77</v>
      </c>
      <c r="K2659" s="230" t="s">
        <v>23</v>
      </c>
      <c r="L2659" s="230" t="s">
        <v>2414</v>
      </c>
      <c r="M2659" s="230" t="s">
        <v>4518</v>
      </c>
      <c r="N2659" s="230" t="s">
        <v>23</v>
      </c>
      <c r="Q2659" s="230">
        <f>VLOOKUP(M2659,LocID!$B$2:$I$1995,8, FALSE)</f>
        <v>387</v>
      </c>
    </row>
    <row r="2660" spans="1:17" x14ac:dyDescent="0.25">
      <c r="A2660" s="230" t="s">
        <v>9198</v>
      </c>
      <c r="B2660" s="230">
        <v>22</v>
      </c>
      <c r="C2660" s="230">
        <v>2016</v>
      </c>
      <c r="D2660" s="230">
        <v>2015.1329000000301</v>
      </c>
      <c r="E2660" s="230" t="s">
        <v>4629</v>
      </c>
      <c r="F2660" s="230" t="s">
        <v>5304</v>
      </c>
      <c r="G2660" s="230" t="s">
        <v>5305</v>
      </c>
      <c r="H2660" s="230" t="s">
        <v>332</v>
      </c>
      <c r="I2660" s="230" t="s">
        <v>219</v>
      </c>
      <c r="J2660" s="230" t="s">
        <v>220</v>
      </c>
      <c r="K2660" s="230" t="s">
        <v>26</v>
      </c>
      <c r="L2660" s="230" t="s">
        <v>332</v>
      </c>
      <c r="M2660" s="230" t="s">
        <v>4497</v>
      </c>
      <c r="N2660" s="230" t="s">
        <v>26</v>
      </c>
      <c r="Q2660" s="230">
        <f>VLOOKUP(M2660,LocID!$B$2:$I$1995,8, FALSE)</f>
        <v>37</v>
      </c>
    </row>
    <row r="2661" spans="1:17" x14ac:dyDescent="0.25">
      <c r="A2661" s="230" t="s">
        <v>9379</v>
      </c>
      <c r="B2661" s="230">
        <v>220</v>
      </c>
      <c r="C2661" s="230">
        <v>2016</v>
      </c>
      <c r="D2661" s="230">
        <v>2014.1152999999999</v>
      </c>
      <c r="E2661" s="230" t="s">
        <v>4657</v>
      </c>
      <c r="F2661" s="230" t="s">
        <v>5613</v>
      </c>
      <c r="G2661" s="230" t="s">
        <v>2423</v>
      </c>
      <c r="H2661" s="230" t="s">
        <v>2414</v>
      </c>
      <c r="I2661" s="230" t="s">
        <v>76</v>
      </c>
      <c r="J2661" s="230" t="s">
        <v>77</v>
      </c>
      <c r="K2661" s="230" t="s">
        <v>23</v>
      </c>
      <c r="L2661" s="230" t="s">
        <v>2414</v>
      </c>
      <c r="M2661" s="230" t="s">
        <v>4518</v>
      </c>
      <c r="N2661" s="230" t="s">
        <v>23</v>
      </c>
      <c r="Q2661" s="230">
        <f>VLOOKUP(M2661,LocID!$B$2:$I$1995,8, FALSE)</f>
        <v>387</v>
      </c>
    </row>
    <row r="2662" spans="1:17" x14ac:dyDescent="0.25">
      <c r="A2662" s="230" t="s">
        <v>9380</v>
      </c>
      <c r="B2662" s="230">
        <v>221</v>
      </c>
      <c r="C2662" s="230">
        <v>2016</v>
      </c>
      <c r="D2662" s="230">
        <v>2014.1152999999999</v>
      </c>
      <c r="E2662" s="230" t="s">
        <v>4657</v>
      </c>
      <c r="F2662" s="230" t="s">
        <v>5615</v>
      </c>
      <c r="G2662" s="230" t="s">
        <v>2423</v>
      </c>
      <c r="H2662" s="230" t="s">
        <v>2414</v>
      </c>
      <c r="I2662" s="230" t="s">
        <v>76</v>
      </c>
      <c r="J2662" s="230" t="s">
        <v>77</v>
      </c>
      <c r="K2662" s="230" t="s">
        <v>26</v>
      </c>
      <c r="L2662" s="230" t="s">
        <v>2414</v>
      </c>
      <c r="M2662" s="230" t="s">
        <v>4518</v>
      </c>
      <c r="N2662" s="230" t="s">
        <v>26</v>
      </c>
      <c r="O2662" s="230">
        <v>1</v>
      </c>
      <c r="Q2662" s="230">
        <f>VLOOKUP(M2662,LocID!$B$2:$I$1995,8, FALSE)</f>
        <v>387</v>
      </c>
    </row>
    <row r="2663" spans="1:17" x14ac:dyDescent="0.25">
      <c r="A2663" s="230" t="s">
        <v>9381</v>
      </c>
      <c r="B2663" s="230">
        <v>222</v>
      </c>
      <c r="C2663" s="230">
        <v>2016</v>
      </c>
      <c r="D2663" s="230">
        <v>2014.1152999999999</v>
      </c>
      <c r="E2663" s="230" t="s">
        <v>4657</v>
      </c>
      <c r="F2663" s="230" t="s">
        <v>5615</v>
      </c>
      <c r="G2663" s="230" t="s">
        <v>2423</v>
      </c>
      <c r="H2663" s="230" t="s">
        <v>2414</v>
      </c>
      <c r="I2663" s="230" t="s">
        <v>76</v>
      </c>
      <c r="J2663" s="230" t="s">
        <v>77</v>
      </c>
      <c r="K2663" s="230" t="s">
        <v>23</v>
      </c>
      <c r="L2663" s="230" t="s">
        <v>2414</v>
      </c>
      <c r="M2663" s="230" t="s">
        <v>4518</v>
      </c>
      <c r="N2663" s="230" t="s">
        <v>23</v>
      </c>
      <c r="Q2663" s="230">
        <f>VLOOKUP(M2663,LocID!$B$2:$I$1995,8, FALSE)</f>
        <v>387</v>
      </c>
    </row>
    <row r="2664" spans="1:17" x14ac:dyDescent="0.25">
      <c r="A2664" s="230" t="s">
        <v>9382</v>
      </c>
      <c r="B2664" s="230">
        <v>223</v>
      </c>
      <c r="C2664" s="230">
        <v>2016</v>
      </c>
      <c r="D2664" s="230">
        <v>2014.1152999999999</v>
      </c>
      <c r="E2664" s="230" t="s">
        <v>4657</v>
      </c>
      <c r="F2664" s="230" t="s">
        <v>5617</v>
      </c>
      <c r="G2664" s="230" t="s">
        <v>2423</v>
      </c>
      <c r="H2664" s="230" t="s">
        <v>2414</v>
      </c>
      <c r="I2664" s="230" t="s">
        <v>76</v>
      </c>
      <c r="J2664" s="230" t="s">
        <v>77</v>
      </c>
      <c r="K2664" s="230" t="s">
        <v>26</v>
      </c>
      <c r="L2664" s="230" t="s">
        <v>2414</v>
      </c>
      <c r="M2664" s="230" t="s">
        <v>4518</v>
      </c>
      <c r="N2664" s="230" t="s">
        <v>26</v>
      </c>
      <c r="Q2664" s="230">
        <f>VLOOKUP(M2664,LocID!$B$2:$I$1995,8, FALSE)</f>
        <v>387</v>
      </c>
    </row>
    <row r="2665" spans="1:17" x14ac:dyDescent="0.25">
      <c r="A2665" s="230" t="s">
        <v>9383</v>
      </c>
      <c r="B2665" s="230">
        <v>224</v>
      </c>
      <c r="C2665" s="230">
        <v>2016</v>
      </c>
      <c r="D2665" s="230">
        <v>2014.1152999999999</v>
      </c>
      <c r="E2665" s="230" t="s">
        <v>4599</v>
      </c>
      <c r="F2665" s="230" t="s">
        <v>5619</v>
      </c>
      <c r="G2665" s="230" t="s">
        <v>2423</v>
      </c>
      <c r="H2665" s="230" t="s">
        <v>2414</v>
      </c>
      <c r="I2665" s="230" t="s">
        <v>76</v>
      </c>
      <c r="J2665" s="230" t="s">
        <v>77</v>
      </c>
      <c r="K2665" s="230" t="s">
        <v>52</v>
      </c>
      <c r="L2665" s="230" t="s">
        <v>2414</v>
      </c>
      <c r="M2665" s="230" t="s">
        <v>4518</v>
      </c>
      <c r="N2665" s="230" t="s">
        <v>52</v>
      </c>
      <c r="Q2665" s="230">
        <f>VLOOKUP(M2665,LocID!$B$2:$I$1995,8, FALSE)</f>
        <v>387</v>
      </c>
    </row>
    <row r="2666" spans="1:17" x14ac:dyDescent="0.25">
      <c r="A2666" s="230" t="s">
        <v>9384</v>
      </c>
      <c r="B2666" s="230">
        <v>225</v>
      </c>
      <c r="C2666" s="230">
        <v>2016</v>
      </c>
      <c r="D2666" s="230">
        <v>2016.0237999999999</v>
      </c>
      <c r="E2666" s="230" t="s">
        <v>4657</v>
      </c>
      <c r="F2666" s="230" t="s">
        <v>5620</v>
      </c>
      <c r="G2666" s="230" t="s">
        <v>4746</v>
      </c>
      <c r="H2666" s="230" t="s">
        <v>2673</v>
      </c>
      <c r="I2666" s="230" t="s">
        <v>76</v>
      </c>
      <c r="J2666" s="230" t="s">
        <v>77</v>
      </c>
      <c r="K2666" s="230" t="s">
        <v>52</v>
      </c>
      <c r="L2666" s="230" t="s">
        <v>2673</v>
      </c>
      <c r="M2666" s="230" t="s">
        <v>6264</v>
      </c>
      <c r="N2666" s="230" t="s">
        <v>52</v>
      </c>
      <c r="Q2666" s="230">
        <f>VLOOKUP(M2666,LocID!$B$2:$I$1995,8, FALSE)</f>
        <v>395</v>
      </c>
    </row>
    <row r="2667" spans="1:17" x14ac:dyDescent="0.25">
      <c r="A2667" s="230" t="s">
        <v>9385</v>
      </c>
      <c r="B2667" s="230">
        <v>227</v>
      </c>
      <c r="C2667" s="230">
        <v>2016</v>
      </c>
      <c r="D2667" s="230">
        <v>2016.0057999999999</v>
      </c>
      <c r="E2667" s="230" t="s">
        <v>4629</v>
      </c>
      <c r="F2667" s="230" t="s">
        <v>5622</v>
      </c>
      <c r="G2667" s="230" t="s">
        <v>4755</v>
      </c>
      <c r="H2667" s="230" t="s">
        <v>2705</v>
      </c>
      <c r="I2667" s="230" t="s">
        <v>76</v>
      </c>
      <c r="J2667" s="230" t="s">
        <v>77</v>
      </c>
      <c r="K2667" s="230" t="s">
        <v>26</v>
      </c>
      <c r="L2667" s="230" t="s">
        <v>2705</v>
      </c>
      <c r="M2667" s="230" t="s">
        <v>6272</v>
      </c>
      <c r="N2667" s="230" t="s">
        <v>26</v>
      </c>
      <c r="Q2667" s="230">
        <f>VLOOKUP(M2667,LocID!$B$2:$I$1995,8, FALSE)</f>
        <v>404</v>
      </c>
    </row>
    <row r="2668" spans="1:17" x14ac:dyDescent="0.25">
      <c r="A2668" s="230" t="s">
        <v>9386</v>
      </c>
      <c r="B2668" s="230">
        <v>228</v>
      </c>
      <c r="C2668" s="230">
        <v>2016</v>
      </c>
      <c r="D2668" s="230">
        <v>2016.1001000000001</v>
      </c>
      <c r="E2668" s="230" t="s">
        <v>4662</v>
      </c>
      <c r="F2668" s="230" t="s">
        <v>5623</v>
      </c>
      <c r="G2668" s="230" t="s">
        <v>5624</v>
      </c>
      <c r="H2668" s="230" t="s">
        <v>2705</v>
      </c>
      <c r="I2668" s="230" t="s">
        <v>76</v>
      </c>
      <c r="J2668" s="230" t="s">
        <v>77</v>
      </c>
      <c r="K2668" s="230" t="s">
        <v>188</v>
      </c>
      <c r="L2668" s="230" t="s">
        <v>2705</v>
      </c>
      <c r="M2668" s="230" t="s">
        <v>6272</v>
      </c>
      <c r="N2668" s="230" t="s">
        <v>188</v>
      </c>
      <c r="Q2668" s="230">
        <f>VLOOKUP(M2668,LocID!$B$2:$I$1995,8, FALSE)</f>
        <v>404</v>
      </c>
    </row>
    <row r="2669" spans="1:17" x14ac:dyDescent="0.25">
      <c r="A2669" s="230" t="s">
        <v>9387</v>
      </c>
      <c r="B2669" s="230">
        <v>229</v>
      </c>
      <c r="C2669" s="230">
        <v>2016</v>
      </c>
      <c r="D2669" s="230">
        <v>2016.0219999999999</v>
      </c>
      <c r="E2669" s="230" t="s">
        <v>4629</v>
      </c>
      <c r="F2669" s="230" t="s">
        <v>5625</v>
      </c>
      <c r="G2669" s="230" t="s">
        <v>5626</v>
      </c>
      <c r="H2669" s="230" t="s">
        <v>2722</v>
      </c>
      <c r="I2669" s="230" t="s">
        <v>660</v>
      </c>
      <c r="J2669" s="230" t="s">
        <v>245</v>
      </c>
      <c r="K2669" s="230" t="s">
        <v>23</v>
      </c>
      <c r="L2669" s="230" t="s">
        <v>2722</v>
      </c>
      <c r="M2669" s="230" t="s">
        <v>6273</v>
      </c>
      <c r="N2669" s="230" t="s">
        <v>23</v>
      </c>
      <c r="Q2669" s="230">
        <f>VLOOKUP(M2669,LocID!$B$2:$I$1995,8, FALSE)</f>
        <v>405</v>
      </c>
    </row>
    <row r="2670" spans="1:17" x14ac:dyDescent="0.25">
      <c r="A2670" s="230" t="s">
        <v>9199</v>
      </c>
      <c r="B2670" s="230">
        <v>23</v>
      </c>
      <c r="C2670" s="230">
        <v>2016</v>
      </c>
      <c r="D2670" s="230">
        <v>2016.0094999999999</v>
      </c>
      <c r="E2670" s="230" t="s">
        <v>4657</v>
      </c>
      <c r="F2670" s="230" t="s">
        <v>5306</v>
      </c>
      <c r="G2670" s="230" t="s">
        <v>5307</v>
      </c>
      <c r="H2670" s="230" t="s">
        <v>332</v>
      </c>
      <c r="I2670" s="230" t="s">
        <v>219</v>
      </c>
      <c r="J2670" s="230" t="s">
        <v>220</v>
      </c>
      <c r="K2670" s="230" t="s">
        <v>23</v>
      </c>
      <c r="L2670" s="230" t="s">
        <v>332</v>
      </c>
      <c r="M2670" s="230" t="s">
        <v>4497</v>
      </c>
      <c r="N2670" s="230" t="s">
        <v>23</v>
      </c>
      <c r="Q2670" s="230">
        <f>VLOOKUP(M2670,LocID!$B$2:$I$1995,8, FALSE)</f>
        <v>37</v>
      </c>
    </row>
    <row r="2671" spans="1:17" x14ac:dyDescent="0.25">
      <c r="A2671" s="230" t="s">
        <v>9388</v>
      </c>
      <c r="B2671" s="230">
        <v>230</v>
      </c>
      <c r="C2671" s="230">
        <v>2016</v>
      </c>
      <c r="D2671" s="230">
        <v>2016.1129000000001</v>
      </c>
      <c r="E2671" s="230" t="s">
        <v>4599</v>
      </c>
      <c r="F2671" s="230" t="s">
        <v>5627</v>
      </c>
      <c r="G2671" s="230" t="s">
        <v>5628</v>
      </c>
      <c r="H2671" s="230" t="s">
        <v>2722</v>
      </c>
      <c r="I2671" s="230" t="s">
        <v>660</v>
      </c>
      <c r="J2671" s="230" t="s">
        <v>245</v>
      </c>
      <c r="K2671" s="230" t="s">
        <v>26</v>
      </c>
      <c r="L2671" s="230" t="s">
        <v>2722</v>
      </c>
      <c r="M2671" s="230" t="s">
        <v>6273</v>
      </c>
      <c r="N2671" s="230" t="s">
        <v>26</v>
      </c>
      <c r="Q2671" s="230">
        <f>VLOOKUP(M2671,LocID!$B$2:$I$1995,8, FALSE)</f>
        <v>405</v>
      </c>
    </row>
    <row r="2672" spans="1:17" x14ac:dyDescent="0.25">
      <c r="A2672" s="230" t="s">
        <v>9389</v>
      </c>
      <c r="B2672" s="230">
        <v>231</v>
      </c>
      <c r="C2672" s="230">
        <v>2016</v>
      </c>
      <c r="D2672" s="230">
        <v>2016.0504000000001</v>
      </c>
      <c r="E2672" s="230" t="s">
        <v>4599</v>
      </c>
      <c r="F2672" s="230" t="s">
        <v>4770</v>
      </c>
      <c r="G2672" s="230" t="s">
        <v>4771</v>
      </c>
      <c r="H2672" s="230" t="s">
        <v>4772</v>
      </c>
      <c r="I2672" s="230" t="s">
        <v>76</v>
      </c>
      <c r="J2672" s="230" t="s">
        <v>77</v>
      </c>
      <c r="K2672" s="230" t="s">
        <v>23</v>
      </c>
      <c r="L2672" s="230" t="s">
        <v>2726</v>
      </c>
      <c r="M2672" s="230" t="s">
        <v>6274</v>
      </c>
      <c r="N2672" s="230" t="s">
        <v>23</v>
      </c>
      <c r="Q2672" s="230">
        <f>VLOOKUP(M2672,LocID!$B$2:$I$1995,8, FALSE)</f>
        <v>406</v>
      </c>
    </row>
    <row r="2673" spans="1:17" x14ac:dyDescent="0.25">
      <c r="A2673" s="230" t="s">
        <v>9390</v>
      </c>
      <c r="B2673" s="230">
        <v>232</v>
      </c>
      <c r="C2673" s="230">
        <v>2016</v>
      </c>
      <c r="D2673" s="230">
        <v>2016.0065999999999</v>
      </c>
      <c r="E2673" s="230" t="s">
        <v>4657</v>
      </c>
      <c r="F2673" s="230" t="s">
        <v>5629</v>
      </c>
      <c r="G2673" s="230" t="s">
        <v>5630</v>
      </c>
      <c r="H2673" s="230" t="s">
        <v>2764</v>
      </c>
      <c r="I2673" s="230" t="s">
        <v>1276</v>
      </c>
      <c r="J2673" s="230" t="s">
        <v>128</v>
      </c>
      <c r="K2673" s="230" t="s">
        <v>52</v>
      </c>
      <c r="L2673" s="230" t="s">
        <v>2764</v>
      </c>
      <c r="M2673" s="230" t="s">
        <v>6282</v>
      </c>
      <c r="N2673" s="230" t="s">
        <v>52</v>
      </c>
      <c r="Q2673" s="230">
        <f>VLOOKUP(M2673,LocID!$B$2:$I$1995,8, FALSE)</f>
        <v>414</v>
      </c>
    </row>
    <row r="2674" spans="1:17" x14ac:dyDescent="0.25">
      <c r="A2674" s="230" t="s">
        <v>9391</v>
      </c>
      <c r="B2674" s="230">
        <v>233</v>
      </c>
      <c r="C2674" s="230">
        <v>2016</v>
      </c>
      <c r="D2674" s="230">
        <v>2016.0641000000001</v>
      </c>
      <c r="E2674" s="230" t="s">
        <v>4662</v>
      </c>
      <c r="F2674" s="230" t="s">
        <v>5632</v>
      </c>
      <c r="G2674" s="230" t="s">
        <v>5633</v>
      </c>
      <c r="H2674" s="230" t="s">
        <v>2764</v>
      </c>
      <c r="I2674" s="230" t="s">
        <v>1276</v>
      </c>
      <c r="J2674" s="230" t="s">
        <v>128</v>
      </c>
      <c r="K2674" s="230" t="s">
        <v>52</v>
      </c>
      <c r="L2674" s="230" t="s">
        <v>2764</v>
      </c>
      <c r="M2674" s="230" t="s">
        <v>6282</v>
      </c>
      <c r="N2674" s="230" t="s">
        <v>52</v>
      </c>
      <c r="Q2674" s="230">
        <f>VLOOKUP(M2674,LocID!$B$2:$I$1995,8, FALSE)</f>
        <v>414</v>
      </c>
    </row>
    <row r="2675" spans="1:17" x14ac:dyDescent="0.25">
      <c r="A2675" s="230" t="s">
        <v>9392</v>
      </c>
      <c r="B2675" s="230">
        <v>234</v>
      </c>
      <c r="C2675" s="230">
        <v>2016</v>
      </c>
      <c r="D2675" s="230">
        <v>2016.0450000000001</v>
      </c>
      <c r="E2675" s="230" t="s">
        <v>4657</v>
      </c>
      <c r="F2675" s="230" t="s">
        <v>5634</v>
      </c>
      <c r="G2675" s="230" t="s">
        <v>5635</v>
      </c>
      <c r="H2675" s="230" t="s">
        <v>2797</v>
      </c>
      <c r="I2675" s="230" t="s">
        <v>76</v>
      </c>
      <c r="J2675" s="230" t="s">
        <v>77</v>
      </c>
      <c r="K2675" s="230" t="s">
        <v>26</v>
      </c>
      <c r="L2675" s="230" t="s">
        <v>2797</v>
      </c>
      <c r="M2675" s="230" t="s">
        <v>6287</v>
      </c>
      <c r="N2675" s="230" t="s">
        <v>26</v>
      </c>
      <c r="Q2675" s="230">
        <f>VLOOKUP(M2675,LocID!$B$2:$I$1995,8, FALSE)</f>
        <v>419</v>
      </c>
    </row>
    <row r="2676" spans="1:17" x14ac:dyDescent="0.25">
      <c r="A2676" s="230" t="s">
        <v>9393</v>
      </c>
      <c r="B2676" s="230">
        <v>235</v>
      </c>
      <c r="C2676" s="230">
        <v>2016</v>
      </c>
      <c r="D2676" s="230">
        <v>2016.0622000000001</v>
      </c>
      <c r="E2676" s="230" t="s">
        <v>4599</v>
      </c>
      <c r="F2676" s="230" t="s">
        <v>4774</v>
      </c>
      <c r="G2676" s="230" t="s">
        <v>4775</v>
      </c>
      <c r="H2676" s="230" t="s">
        <v>2797</v>
      </c>
      <c r="I2676" s="230" t="s">
        <v>76</v>
      </c>
      <c r="J2676" s="230" t="s">
        <v>77</v>
      </c>
      <c r="K2676" s="230" t="s">
        <v>52</v>
      </c>
      <c r="L2676" s="230" t="s">
        <v>2797</v>
      </c>
      <c r="M2676" s="230" t="s">
        <v>6287</v>
      </c>
      <c r="N2676" s="230" t="s">
        <v>52</v>
      </c>
      <c r="Q2676" s="230">
        <f>VLOOKUP(M2676,LocID!$B$2:$I$1995,8, FALSE)</f>
        <v>419</v>
      </c>
    </row>
    <row r="2677" spans="1:17" x14ac:dyDescent="0.25">
      <c r="A2677" s="230" t="s">
        <v>9394</v>
      </c>
      <c r="B2677" s="230">
        <v>236</v>
      </c>
      <c r="C2677" s="230">
        <v>2016</v>
      </c>
      <c r="D2677" s="230">
        <v>2016.0878</v>
      </c>
      <c r="E2677" s="230" t="s">
        <v>4599</v>
      </c>
      <c r="F2677" s="230" t="s">
        <v>5636</v>
      </c>
      <c r="G2677" s="230" t="s">
        <v>5637</v>
      </c>
      <c r="H2677" s="230" t="s">
        <v>2800</v>
      </c>
      <c r="I2677" s="230" t="s">
        <v>76</v>
      </c>
      <c r="J2677" s="230" t="s">
        <v>77</v>
      </c>
      <c r="K2677" s="230" t="s">
        <v>98</v>
      </c>
      <c r="L2677" s="230" t="s">
        <v>2800</v>
      </c>
      <c r="M2677" s="230" t="s">
        <v>6288</v>
      </c>
      <c r="N2677" s="230" t="s">
        <v>98</v>
      </c>
      <c r="Q2677" s="230">
        <f>VLOOKUP(M2677,LocID!$B$2:$I$1995,8, FALSE)</f>
        <v>420</v>
      </c>
    </row>
    <row r="2678" spans="1:17" x14ac:dyDescent="0.25">
      <c r="A2678" s="230" t="s">
        <v>9395</v>
      </c>
      <c r="B2678" s="230">
        <v>237</v>
      </c>
      <c r="C2678" s="230">
        <v>2016</v>
      </c>
      <c r="D2678" s="230">
        <v>2016.1111000000001</v>
      </c>
      <c r="E2678" s="230" t="s">
        <v>4599</v>
      </c>
      <c r="F2678" s="230" t="s">
        <v>5149</v>
      </c>
      <c r="G2678" s="230" t="s">
        <v>2816</v>
      </c>
      <c r="H2678" s="230" t="s">
        <v>2817</v>
      </c>
      <c r="I2678" s="230" t="s">
        <v>261</v>
      </c>
      <c r="J2678" s="230" t="s">
        <v>123</v>
      </c>
      <c r="K2678" s="230" t="s">
        <v>52</v>
      </c>
      <c r="L2678" s="230" t="s">
        <v>2817</v>
      </c>
      <c r="M2678" s="230" t="s">
        <v>6582</v>
      </c>
      <c r="N2678" s="230" t="s">
        <v>52</v>
      </c>
      <c r="Q2678" s="230">
        <f>VLOOKUP(M2678,LocID!$B$2:$I$1995,8, FALSE)</f>
        <v>687</v>
      </c>
    </row>
    <row r="2679" spans="1:17" x14ac:dyDescent="0.25">
      <c r="A2679" s="230" t="s">
        <v>9396</v>
      </c>
      <c r="B2679" s="230">
        <v>238</v>
      </c>
      <c r="C2679" s="230">
        <v>2016</v>
      </c>
      <c r="D2679" s="230">
        <v>2016.0056999999999</v>
      </c>
      <c r="E2679" s="230" t="s">
        <v>4657</v>
      </c>
      <c r="F2679" s="230" t="s">
        <v>5638</v>
      </c>
      <c r="G2679" s="230" t="s">
        <v>5639</v>
      </c>
      <c r="H2679" s="230" t="s">
        <v>2823</v>
      </c>
      <c r="I2679" s="230" t="s">
        <v>122</v>
      </c>
      <c r="J2679" s="230" t="s">
        <v>123</v>
      </c>
      <c r="K2679" s="230" t="s">
        <v>23</v>
      </c>
      <c r="L2679" s="230" t="s">
        <v>2823</v>
      </c>
      <c r="M2679" s="230" t="s">
        <v>6295</v>
      </c>
      <c r="N2679" s="230" t="s">
        <v>23</v>
      </c>
      <c r="Q2679" s="230">
        <f>VLOOKUP(M2679,LocID!$B$2:$I$1995,8, FALSE)</f>
        <v>427</v>
      </c>
    </row>
    <row r="2680" spans="1:17" x14ac:dyDescent="0.25">
      <c r="A2680" s="230" t="s">
        <v>9397</v>
      </c>
      <c r="B2680" s="230">
        <v>239</v>
      </c>
      <c r="C2680" s="230">
        <v>2016</v>
      </c>
      <c r="D2680" s="230">
        <v>2016.002</v>
      </c>
      <c r="E2680" s="230" t="s">
        <v>4629</v>
      </c>
      <c r="F2680" s="230" t="s">
        <v>5641</v>
      </c>
      <c r="G2680" s="230" t="s">
        <v>5642</v>
      </c>
      <c r="H2680" s="230" t="s">
        <v>2823</v>
      </c>
      <c r="I2680" s="230" t="s">
        <v>122</v>
      </c>
      <c r="J2680" s="230" t="s">
        <v>123</v>
      </c>
      <c r="K2680" s="230" t="s">
        <v>26</v>
      </c>
      <c r="L2680" s="230" t="s">
        <v>2823</v>
      </c>
      <c r="M2680" s="230" t="s">
        <v>6295</v>
      </c>
      <c r="N2680" s="230" t="s">
        <v>26</v>
      </c>
      <c r="Q2680" s="230">
        <f>VLOOKUP(M2680,LocID!$B$2:$I$1995,8, FALSE)</f>
        <v>427</v>
      </c>
    </row>
    <row r="2681" spans="1:17" x14ac:dyDescent="0.25">
      <c r="A2681" s="230" t="s">
        <v>9200</v>
      </c>
      <c r="B2681" s="230">
        <v>24</v>
      </c>
      <c r="C2681" s="230">
        <v>2016</v>
      </c>
      <c r="D2681" s="230">
        <v>2016.0577000000001</v>
      </c>
      <c r="E2681" s="230" t="s">
        <v>4662</v>
      </c>
      <c r="F2681" s="230" t="s">
        <v>5308</v>
      </c>
      <c r="G2681" s="230" t="s">
        <v>345</v>
      </c>
      <c r="H2681" s="230" t="s">
        <v>332</v>
      </c>
      <c r="I2681" s="230" t="s">
        <v>219</v>
      </c>
      <c r="J2681" s="230" t="s">
        <v>220</v>
      </c>
      <c r="K2681" s="230" t="s">
        <v>23</v>
      </c>
      <c r="L2681" s="230" t="s">
        <v>332</v>
      </c>
      <c r="M2681" s="230" t="s">
        <v>4497</v>
      </c>
      <c r="N2681" s="230" t="s">
        <v>23</v>
      </c>
      <c r="Q2681" s="230">
        <f>VLOOKUP(M2681,LocID!$B$2:$I$1995,8, FALSE)</f>
        <v>37</v>
      </c>
    </row>
    <row r="2682" spans="1:17" x14ac:dyDescent="0.25">
      <c r="A2682" s="230" t="s">
        <v>9398</v>
      </c>
      <c r="B2682" s="230">
        <v>240</v>
      </c>
      <c r="C2682" s="230">
        <v>2016</v>
      </c>
      <c r="D2682" s="230">
        <v>2016.0340000000001</v>
      </c>
      <c r="E2682" s="230" t="s">
        <v>4662</v>
      </c>
      <c r="F2682" s="230" t="s">
        <v>5643</v>
      </c>
      <c r="G2682" s="230" t="s">
        <v>5644</v>
      </c>
      <c r="H2682" s="230" t="s">
        <v>2823</v>
      </c>
      <c r="I2682" s="230" t="s">
        <v>122</v>
      </c>
      <c r="J2682" s="230" t="s">
        <v>123</v>
      </c>
      <c r="K2682" s="230" t="s">
        <v>3934</v>
      </c>
      <c r="L2682" s="230" t="s">
        <v>2823</v>
      </c>
      <c r="M2682" s="230" t="s">
        <v>6295</v>
      </c>
      <c r="N2682" s="230" t="s">
        <v>3934</v>
      </c>
      <c r="Q2682" s="230">
        <f>VLOOKUP(M2682,LocID!$B$2:$I$1995,8, FALSE)</f>
        <v>427</v>
      </c>
    </row>
    <row r="2683" spans="1:17" x14ac:dyDescent="0.25">
      <c r="A2683" s="230" t="s">
        <v>9399</v>
      </c>
      <c r="B2683" s="230">
        <v>241</v>
      </c>
      <c r="C2683" s="230">
        <v>2016</v>
      </c>
      <c r="D2683" s="230">
        <v>2016.0467000000001</v>
      </c>
      <c r="E2683" s="230" t="s">
        <v>4657</v>
      </c>
      <c r="F2683" s="230" t="s">
        <v>5645</v>
      </c>
      <c r="G2683" s="230" t="s">
        <v>5163</v>
      </c>
      <c r="H2683" s="230" t="s">
        <v>2823</v>
      </c>
      <c r="I2683" s="230" t="s">
        <v>122</v>
      </c>
      <c r="J2683" s="230" t="s">
        <v>123</v>
      </c>
      <c r="K2683" s="230" t="s">
        <v>52</v>
      </c>
      <c r="L2683" s="230" t="s">
        <v>2823</v>
      </c>
      <c r="M2683" s="230" t="s">
        <v>6295</v>
      </c>
      <c r="N2683" s="230" t="s">
        <v>52</v>
      </c>
      <c r="Q2683" s="230">
        <f>VLOOKUP(M2683,LocID!$B$2:$I$1995,8, FALSE)</f>
        <v>427</v>
      </c>
    </row>
    <row r="2684" spans="1:17" x14ac:dyDescent="0.25">
      <c r="A2684" s="230" t="s">
        <v>9400</v>
      </c>
      <c r="B2684" s="230">
        <v>242</v>
      </c>
      <c r="C2684" s="230">
        <v>2016</v>
      </c>
      <c r="D2684" s="230">
        <v>2016.0289</v>
      </c>
      <c r="E2684" s="230" t="s">
        <v>4657</v>
      </c>
      <c r="F2684" s="230" t="s">
        <v>5646</v>
      </c>
      <c r="G2684" s="230" t="s">
        <v>5647</v>
      </c>
      <c r="H2684" s="230" t="s">
        <v>2908</v>
      </c>
      <c r="I2684" s="230" t="s">
        <v>380</v>
      </c>
      <c r="J2684" s="230" t="s">
        <v>51</v>
      </c>
      <c r="K2684" s="230" t="s">
        <v>52</v>
      </c>
      <c r="L2684" s="230" t="s">
        <v>2908</v>
      </c>
      <c r="M2684" s="230" t="s">
        <v>6299</v>
      </c>
      <c r="N2684" s="230" t="s">
        <v>52</v>
      </c>
      <c r="Q2684" s="230">
        <f>VLOOKUP(M2684,LocID!$B$2:$I$1995,8, FALSE)</f>
        <v>431</v>
      </c>
    </row>
    <row r="2685" spans="1:17" x14ac:dyDescent="0.25">
      <c r="A2685" s="230" t="s">
        <v>9401</v>
      </c>
      <c r="B2685" s="230">
        <v>243</v>
      </c>
      <c r="C2685" s="230">
        <v>2016</v>
      </c>
      <c r="D2685" s="230">
        <v>2016.0672999999999</v>
      </c>
      <c r="E2685" s="230" t="s">
        <v>4662</v>
      </c>
      <c r="F2685" s="230" t="s">
        <v>5649</v>
      </c>
      <c r="G2685" s="230" t="s">
        <v>5650</v>
      </c>
      <c r="H2685" s="230" t="s">
        <v>2908</v>
      </c>
      <c r="I2685" s="230" t="s">
        <v>380</v>
      </c>
      <c r="J2685" s="230" t="s">
        <v>51</v>
      </c>
      <c r="K2685" s="230" t="s">
        <v>188</v>
      </c>
      <c r="L2685" s="230" t="s">
        <v>2908</v>
      </c>
      <c r="M2685" s="230" t="s">
        <v>6299</v>
      </c>
      <c r="N2685" s="230" t="s">
        <v>188</v>
      </c>
      <c r="Q2685" s="230">
        <f>VLOOKUP(M2685,LocID!$B$2:$I$1995,8, FALSE)</f>
        <v>431</v>
      </c>
    </row>
    <row r="2686" spans="1:17" x14ac:dyDescent="0.25">
      <c r="A2686" s="230" t="s">
        <v>9402</v>
      </c>
      <c r="B2686" s="230">
        <v>244</v>
      </c>
      <c r="C2686" s="230">
        <v>2016</v>
      </c>
      <c r="D2686" s="230">
        <v>2016.0288</v>
      </c>
      <c r="E2686" s="230" t="s">
        <v>4657</v>
      </c>
      <c r="F2686" s="230" t="s">
        <v>5651</v>
      </c>
      <c r="G2686" s="230" t="s">
        <v>5652</v>
      </c>
      <c r="H2686" s="230" t="s">
        <v>5653</v>
      </c>
      <c r="I2686" s="230" t="s">
        <v>244</v>
      </c>
      <c r="J2686" s="230" t="s">
        <v>245</v>
      </c>
      <c r="K2686" s="230" t="s">
        <v>52</v>
      </c>
      <c r="L2686" s="230" t="s">
        <v>5653</v>
      </c>
      <c r="M2686" s="230" t="s">
        <v>6550</v>
      </c>
      <c r="N2686" s="230" t="s">
        <v>52</v>
      </c>
      <c r="Q2686" s="230">
        <f>VLOOKUP(M2686,LocID!$B$2:$I$1995,8, FALSE)</f>
        <v>655</v>
      </c>
    </row>
    <row r="2687" spans="1:17" x14ac:dyDescent="0.25">
      <c r="A2687" s="230" t="s">
        <v>9403</v>
      </c>
      <c r="B2687" s="230">
        <v>245</v>
      </c>
      <c r="C2687" s="230">
        <v>2016</v>
      </c>
      <c r="D2687" s="230">
        <v>2016.0705</v>
      </c>
      <c r="E2687" s="230" t="s">
        <v>4662</v>
      </c>
      <c r="F2687" s="230" t="s">
        <v>3161</v>
      </c>
      <c r="G2687" s="230" t="s">
        <v>2958</v>
      </c>
      <c r="H2687" s="230" t="s">
        <v>2944</v>
      </c>
      <c r="I2687" s="230" t="s">
        <v>250</v>
      </c>
      <c r="J2687" s="230" t="s">
        <v>161</v>
      </c>
      <c r="K2687" s="230" t="s">
        <v>52</v>
      </c>
      <c r="L2687" s="230" t="s">
        <v>2944</v>
      </c>
      <c r="M2687" s="230" t="s">
        <v>4520</v>
      </c>
      <c r="N2687" s="230" t="s">
        <v>52</v>
      </c>
      <c r="Q2687" s="230">
        <f>VLOOKUP(M2687,LocID!$B$2:$I$1995,8, FALSE)</f>
        <v>438</v>
      </c>
    </row>
    <row r="2688" spans="1:17" x14ac:dyDescent="0.25">
      <c r="A2688" s="230" t="s">
        <v>9404</v>
      </c>
      <c r="B2688" s="230">
        <v>246</v>
      </c>
      <c r="C2688" s="230">
        <v>2016</v>
      </c>
      <c r="D2688" s="230">
        <v>2016.0337999999999</v>
      </c>
      <c r="E2688" s="230" t="s">
        <v>4657</v>
      </c>
      <c r="F2688" s="230" t="s">
        <v>5654</v>
      </c>
      <c r="G2688" s="230" t="s">
        <v>5655</v>
      </c>
      <c r="H2688" s="230" t="s">
        <v>5656</v>
      </c>
      <c r="I2688" s="230" t="s">
        <v>76</v>
      </c>
      <c r="J2688" s="230" t="s">
        <v>77</v>
      </c>
      <c r="K2688" s="230" t="s">
        <v>26</v>
      </c>
      <c r="L2688" s="230" t="s">
        <v>5656</v>
      </c>
      <c r="M2688" s="230" t="s">
        <v>6555</v>
      </c>
      <c r="N2688" s="230" t="s">
        <v>26</v>
      </c>
      <c r="Q2688" s="230">
        <f>VLOOKUP(M2688,LocID!$B$2:$I$1995,8, FALSE)</f>
        <v>660</v>
      </c>
    </row>
    <row r="2689" spans="1:17" x14ac:dyDescent="0.25">
      <c r="A2689" s="230" t="s">
        <v>9405</v>
      </c>
      <c r="B2689" s="230">
        <v>247</v>
      </c>
      <c r="C2689" s="230">
        <v>2016</v>
      </c>
      <c r="D2689" s="230">
        <v>2016.1003000000001</v>
      </c>
      <c r="E2689" s="230" t="s">
        <v>4599</v>
      </c>
      <c r="F2689" s="230" t="s">
        <v>1277</v>
      </c>
      <c r="G2689" s="230" t="s">
        <v>5093</v>
      </c>
      <c r="H2689" s="230" t="s">
        <v>5094</v>
      </c>
      <c r="I2689" s="230" t="s">
        <v>5095</v>
      </c>
      <c r="J2689" s="230" t="s">
        <v>61</v>
      </c>
      <c r="K2689" s="230" t="s">
        <v>52</v>
      </c>
      <c r="L2689" s="230" t="s">
        <v>5094</v>
      </c>
      <c r="M2689" s="230" t="s">
        <v>6579</v>
      </c>
      <c r="N2689" s="230" t="s">
        <v>52</v>
      </c>
      <c r="Q2689" s="230">
        <f>VLOOKUP(M2689,LocID!$B$2:$I$1995,8, FALSE)</f>
        <v>684</v>
      </c>
    </row>
    <row r="2690" spans="1:17" x14ac:dyDescent="0.25">
      <c r="A2690" s="230" t="s">
        <v>9406</v>
      </c>
      <c r="B2690" s="230">
        <v>248</v>
      </c>
      <c r="C2690" s="230">
        <v>2016</v>
      </c>
      <c r="D2690" s="230">
        <v>2016.0224000000001</v>
      </c>
      <c r="E2690" s="230" t="s">
        <v>4662</v>
      </c>
      <c r="F2690" s="230" t="s">
        <v>5657</v>
      </c>
      <c r="G2690" s="230" t="s">
        <v>5658</v>
      </c>
      <c r="H2690" s="230" t="s">
        <v>3002</v>
      </c>
      <c r="I2690" s="230" t="s">
        <v>1475</v>
      </c>
      <c r="J2690" s="230" t="s">
        <v>245</v>
      </c>
      <c r="K2690" s="230" t="s">
        <v>23</v>
      </c>
      <c r="L2690" s="230" t="s">
        <v>3002</v>
      </c>
      <c r="M2690" s="230" t="s">
        <v>6312</v>
      </c>
      <c r="N2690" s="230" t="s">
        <v>23</v>
      </c>
      <c r="Q2690" s="230">
        <f>VLOOKUP(M2690,LocID!$B$2:$I$1995,8, FALSE)</f>
        <v>448</v>
      </c>
    </row>
    <row r="2691" spans="1:17" x14ac:dyDescent="0.25">
      <c r="A2691" s="230" t="s">
        <v>9201</v>
      </c>
      <c r="B2691" s="230">
        <v>25</v>
      </c>
      <c r="C2691" s="230">
        <v>2016</v>
      </c>
      <c r="D2691" s="230">
        <v>2016.0835</v>
      </c>
      <c r="E2691" s="230" t="s">
        <v>4662</v>
      </c>
      <c r="F2691" s="230" t="s">
        <v>5309</v>
      </c>
      <c r="G2691" s="230" t="s">
        <v>5310</v>
      </c>
      <c r="H2691" s="230" t="s">
        <v>332</v>
      </c>
      <c r="I2691" s="230" t="s">
        <v>219</v>
      </c>
      <c r="J2691" s="230" t="s">
        <v>220</v>
      </c>
      <c r="K2691" s="230" t="s">
        <v>188</v>
      </c>
      <c r="L2691" s="230" t="s">
        <v>332</v>
      </c>
      <c r="M2691" s="230" t="s">
        <v>4497</v>
      </c>
      <c r="N2691" s="230" t="s">
        <v>188</v>
      </c>
      <c r="Q2691" s="230">
        <f>VLOOKUP(M2691,LocID!$B$2:$I$1995,8, FALSE)</f>
        <v>37</v>
      </c>
    </row>
    <row r="2692" spans="1:17" x14ac:dyDescent="0.25">
      <c r="A2692" s="230" t="s">
        <v>9407</v>
      </c>
      <c r="B2692" s="230">
        <v>250</v>
      </c>
      <c r="C2692" s="230">
        <v>2016</v>
      </c>
      <c r="D2692" s="230">
        <v>2016.0571</v>
      </c>
      <c r="E2692" s="230" t="s">
        <v>4662</v>
      </c>
      <c r="F2692" s="230" t="s">
        <v>5660</v>
      </c>
      <c r="G2692" s="230" t="s">
        <v>5661</v>
      </c>
      <c r="H2692" s="230" t="s">
        <v>3022</v>
      </c>
      <c r="I2692" s="230" t="s">
        <v>76</v>
      </c>
      <c r="J2692" s="230" t="s">
        <v>77</v>
      </c>
      <c r="K2692" s="230" t="s">
        <v>23</v>
      </c>
      <c r="L2692" s="230" t="s">
        <v>3022</v>
      </c>
      <c r="M2692" s="230" t="s">
        <v>6316</v>
      </c>
      <c r="N2692" s="230" t="s">
        <v>23</v>
      </c>
      <c r="Q2692" s="230">
        <f>VLOOKUP(M2692,LocID!$B$2:$I$1995,8, FALSE)</f>
        <v>451</v>
      </c>
    </row>
    <row r="2693" spans="1:17" x14ac:dyDescent="0.25">
      <c r="A2693" s="230" t="s">
        <v>9408</v>
      </c>
      <c r="B2693" s="230">
        <v>251</v>
      </c>
      <c r="C2693" s="230">
        <v>2016</v>
      </c>
      <c r="D2693" s="230">
        <v>2016</v>
      </c>
      <c r="E2693" s="230" t="s">
        <v>4629</v>
      </c>
      <c r="F2693" s="230" t="s">
        <v>5662</v>
      </c>
      <c r="G2693" s="230" t="s">
        <v>5663</v>
      </c>
      <c r="H2693" s="230" t="s">
        <v>3068</v>
      </c>
      <c r="I2693" s="230" t="s">
        <v>198</v>
      </c>
      <c r="J2693" s="230" t="s">
        <v>61</v>
      </c>
      <c r="K2693" s="230" t="s">
        <v>5179</v>
      </c>
      <c r="L2693" s="230" t="s">
        <v>3068</v>
      </c>
      <c r="M2693" s="230" t="s">
        <v>4522</v>
      </c>
      <c r="N2693" s="230" t="s">
        <v>6468</v>
      </c>
      <c r="Q2693" s="230">
        <f>VLOOKUP(M2693,LocID!$B$2:$I$1995,8, FALSE)</f>
        <v>460</v>
      </c>
    </row>
    <row r="2694" spans="1:17" x14ac:dyDescent="0.25">
      <c r="A2694" s="230" t="s">
        <v>9409</v>
      </c>
      <c r="B2694" s="230">
        <v>252</v>
      </c>
      <c r="C2694" s="230">
        <v>2016</v>
      </c>
      <c r="D2694" s="230">
        <v>2016.0157999999999</v>
      </c>
      <c r="E2694" s="230" t="s">
        <v>4629</v>
      </c>
      <c r="F2694" s="230" t="s">
        <v>5664</v>
      </c>
      <c r="G2694" s="230" t="s">
        <v>5665</v>
      </c>
      <c r="H2694" s="230" t="s">
        <v>3093</v>
      </c>
      <c r="I2694" s="230" t="s">
        <v>192</v>
      </c>
      <c r="J2694" s="230" t="s">
        <v>51</v>
      </c>
      <c r="K2694" s="230" t="s">
        <v>26</v>
      </c>
      <c r="L2694" s="230" t="s">
        <v>3093</v>
      </c>
      <c r="M2694" s="230" t="s">
        <v>6325</v>
      </c>
      <c r="N2694" s="230" t="s">
        <v>26</v>
      </c>
      <c r="Q2694" s="230">
        <f>VLOOKUP(M2694,LocID!$B$2:$I$1995,8, FALSE)</f>
        <v>464</v>
      </c>
    </row>
    <row r="2695" spans="1:17" x14ac:dyDescent="0.25">
      <c r="A2695" s="230" t="s">
        <v>9410</v>
      </c>
      <c r="B2695" s="230">
        <v>253</v>
      </c>
      <c r="C2695" s="230">
        <v>2016</v>
      </c>
      <c r="D2695" s="230">
        <v>2016.0988</v>
      </c>
      <c r="E2695" s="230" t="s">
        <v>4599</v>
      </c>
      <c r="F2695" s="230" t="s">
        <v>5205</v>
      </c>
      <c r="G2695" s="230" t="s">
        <v>5206</v>
      </c>
      <c r="H2695" s="230" t="s">
        <v>5207</v>
      </c>
      <c r="I2695" s="230" t="s">
        <v>1268</v>
      </c>
      <c r="J2695" s="230" t="s">
        <v>220</v>
      </c>
      <c r="K2695" s="230" t="s">
        <v>26</v>
      </c>
      <c r="L2695" s="230" t="s">
        <v>5207</v>
      </c>
      <c r="M2695" s="230" t="s">
        <v>6578</v>
      </c>
      <c r="N2695" s="230" t="s">
        <v>26</v>
      </c>
      <c r="Q2695" s="230">
        <f>VLOOKUP(M2695,LocID!$B$2:$I$1995,8, FALSE)</f>
        <v>683</v>
      </c>
    </row>
    <row r="2696" spans="1:17" x14ac:dyDescent="0.25">
      <c r="A2696" s="230" t="s">
        <v>9411</v>
      </c>
      <c r="B2696" s="230">
        <v>254</v>
      </c>
      <c r="C2696" s="230">
        <v>2016</v>
      </c>
      <c r="D2696" s="230">
        <v>2016.0193999999999</v>
      </c>
      <c r="E2696" s="230" t="s">
        <v>4629</v>
      </c>
      <c r="F2696" s="230" t="s">
        <v>5666</v>
      </c>
      <c r="G2696" s="230" t="s">
        <v>5667</v>
      </c>
      <c r="H2696" s="230" t="s">
        <v>5668</v>
      </c>
      <c r="I2696" s="230" t="s">
        <v>76</v>
      </c>
      <c r="J2696" s="230" t="s">
        <v>77</v>
      </c>
      <c r="K2696" s="230" t="s">
        <v>26</v>
      </c>
      <c r="L2696" s="230" t="s">
        <v>5668</v>
      </c>
      <c r="M2696" s="230" t="s">
        <v>5875</v>
      </c>
      <c r="N2696" s="230" t="s">
        <v>26</v>
      </c>
      <c r="Q2696" s="230">
        <f>VLOOKUP(M2696,LocID!$B$2:$I$1995,8, FALSE)</f>
        <v>632</v>
      </c>
    </row>
    <row r="2697" spans="1:17" x14ac:dyDescent="0.25">
      <c r="A2697" s="230" t="s">
        <v>9412</v>
      </c>
      <c r="B2697" s="230">
        <v>255</v>
      </c>
      <c r="C2697" s="230">
        <v>2016</v>
      </c>
      <c r="D2697" s="230">
        <v>2016.0717999999999</v>
      </c>
      <c r="E2697" s="230" t="s">
        <v>4662</v>
      </c>
      <c r="F2697" s="230" t="s">
        <v>5669</v>
      </c>
      <c r="G2697" s="230" t="s">
        <v>3156</v>
      </c>
      <c r="H2697" s="230" t="s">
        <v>3123</v>
      </c>
      <c r="I2697" s="230" t="s">
        <v>76</v>
      </c>
      <c r="J2697" s="230" t="s">
        <v>77</v>
      </c>
      <c r="K2697" s="230" t="s">
        <v>23</v>
      </c>
      <c r="L2697" s="230" t="s">
        <v>3123</v>
      </c>
      <c r="M2697" s="230" t="s">
        <v>4524</v>
      </c>
      <c r="N2697" s="230" t="s">
        <v>23</v>
      </c>
      <c r="Q2697" s="230">
        <f>VLOOKUP(M2697,LocID!$B$2:$I$1995,8, FALSE)</f>
        <v>473</v>
      </c>
    </row>
    <row r="2698" spans="1:17" x14ac:dyDescent="0.25">
      <c r="A2698" s="230" t="s">
        <v>9413</v>
      </c>
      <c r="B2698" s="230">
        <v>256</v>
      </c>
      <c r="C2698" s="230">
        <v>2016</v>
      </c>
      <c r="D2698" s="230">
        <v>2016.0823</v>
      </c>
      <c r="E2698" s="230" t="s">
        <v>4662</v>
      </c>
      <c r="F2698" s="230" t="s">
        <v>4797</v>
      </c>
      <c r="G2698" s="230" t="s">
        <v>2396</v>
      </c>
      <c r="H2698" s="230" t="s">
        <v>3123</v>
      </c>
      <c r="I2698" s="230" t="s">
        <v>76</v>
      </c>
      <c r="J2698" s="230" t="s">
        <v>77</v>
      </c>
      <c r="K2698" s="230" t="s">
        <v>52</v>
      </c>
      <c r="L2698" s="230" t="s">
        <v>3123</v>
      </c>
      <c r="M2698" s="230" t="s">
        <v>4524</v>
      </c>
      <c r="N2698" s="230" t="s">
        <v>52</v>
      </c>
      <c r="Q2698" s="230">
        <f>VLOOKUP(M2698,LocID!$B$2:$I$1995,8, FALSE)</f>
        <v>473</v>
      </c>
    </row>
    <row r="2699" spans="1:17" x14ac:dyDescent="0.25">
      <c r="A2699" s="230" t="s">
        <v>9414</v>
      </c>
      <c r="B2699" s="230">
        <v>257</v>
      </c>
      <c r="C2699" s="230">
        <v>2016</v>
      </c>
      <c r="D2699" s="230">
        <v>2014.1142</v>
      </c>
      <c r="E2699" s="230" t="s">
        <v>4629</v>
      </c>
      <c r="F2699" s="230" t="s">
        <v>5670</v>
      </c>
      <c r="G2699" s="230" t="s">
        <v>5163</v>
      </c>
      <c r="H2699" s="230" t="s">
        <v>3174</v>
      </c>
      <c r="I2699" s="230" t="s">
        <v>122</v>
      </c>
      <c r="J2699" s="230" t="s">
        <v>123</v>
      </c>
      <c r="K2699" s="230" t="s">
        <v>52</v>
      </c>
      <c r="L2699" s="230" t="s">
        <v>3174</v>
      </c>
      <c r="M2699" s="230" t="s">
        <v>4525</v>
      </c>
      <c r="N2699" s="230" t="s">
        <v>52</v>
      </c>
      <c r="Q2699" s="230">
        <f>VLOOKUP(M2699,LocID!$B$2:$I$1995,8, FALSE)</f>
        <v>477</v>
      </c>
    </row>
    <row r="2700" spans="1:17" x14ac:dyDescent="0.25">
      <c r="A2700" s="230" t="s">
        <v>9415</v>
      </c>
      <c r="B2700" s="230">
        <v>258</v>
      </c>
      <c r="C2700" s="230">
        <v>2016</v>
      </c>
      <c r="D2700" s="230">
        <v>2016.046</v>
      </c>
      <c r="E2700" s="230" t="s">
        <v>4657</v>
      </c>
      <c r="F2700" s="230" t="s">
        <v>5671</v>
      </c>
      <c r="G2700" s="230" t="s">
        <v>5163</v>
      </c>
      <c r="H2700" s="230" t="s">
        <v>3174</v>
      </c>
      <c r="I2700" s="230" t="s">
        <v>122</v>
      </c>
      <c r="J2700" s="230" t="s">
        <v>123</v>
      </c>
      <c r="K2700" s="230" t="s">
        <v>52</v>
      </c>
      <c r="L2700" s="230" t="s">
        <v>3174</v>
      </c>
      <c r="M2700" s="230" t="s">
        <v>4525</v>
      </c>
      <c r="N2700" s="230" t="s">
        <v>52</v>
      </c>
      <c r="Q2700" s="230">
        <f>VLOOKUP(M2700,LocID!$B$2:$I$1995,8, FALSE)</f>
        <v>477</v>
      </c>
    </row>
    <row r="2701" spans="1:17" x14ac:dyDescent="0.25">
      <c r="A2701" s="230" t="s">
        <v>9416</v>
      </c>
      <c r="B2701" s="230">
        <v>259</v>
      </c>
      <c r="C2701" s="230">
        <v>2016</v>
      </c>
      <c r="D2701" s="230">
        <v>2016.0572</v>
      </c>
      <c r="E2701" s="230" t="s">
        <v>4662</v>
      </c>
      <c r="F2701" s="230" t="s">
        <v>5672</v>
      </c>
      <c r="G2701" s="230" t="s">
        <v>4801</v>
      </c>
      <c r="H2701" s="230" t="s">
        <v>3199</v>
      </c>
      <c r="I2701" s="230" t="s">
        <v>76</v>
      </c>
      <c r="J2701" s="230" t="s">
        <v>77</v>
      </c>
      <c r="K2701" s="230" t="s">
        <v>23</v>
      </c>
      <c r="L2701" s="230" t="s">
        <v>3199</v>
      </c>
      <c r="M2701" s="230" t="s">
        <v>6336</v>
      </c>
      <c r="N2701" s="230" t="s">
        <v>23</v>
      </c>
      <c r="Q2701" s="230">
        <f>VLOOKUP(M2701,LocID!$B$2:$I$1995,8, FALSE)</f>
        <v>478</v>
      </c>
    </row>
    <row r="2702" spans="1:17" x14ac:dyDescent="0.25">
      <c r="A2702" s="230" t="s">
        <v>9417</v>
      </c>
      <c r="B2702" s="230">
        <v>260</v>
      </c>
      <c r="C2702" s="230">
        <v>2016</v>
      </c>
      <c r="D2702" s="230">
        <v>2016.0626999999999</v>
      </c>
      <c r="E2702" s="230" t="s">
        <v>4657</v>
      </c>
      <c r="F2702" s="230" t="s">
        <v>5673</v>
      </c>
      <c r="G2702" s="230" t="s">
        <v>5674</v>
      </c>
      <c r="H2702" s="230" t="s">
        <v>3202</v>
      </c>
      <c r="I2702" s="230" t="s">
        <v>660</v>
      </c>
      <c r="J2702" s="230" t="s">
        <v>245</v>
      </c>
      <c r="K2702" s="230" t="s">
        <v>26</v>
      </c>
      <c r="L2702" s="230" t="s">
        <v>3202</v>
      </c>
      <c r="M2702" s="230" t="s">
        <v>6337</v>
      </c>
      <c r="N2702" s="230" t="s">
        <v>26</v>
      </c>
      <c r="Q2702" s="230">
        <f>VLOOKUP(M2702,LocID!$B$2:$I$1995,8, FALSE)</f>
        <v>479</v>
      </c>
    </row>
    <row r="2703" spans="1:17" x14ac:dyDescent="0.25">
      <c r="A2703" s="230" t="s">
        <v>9418</v>
      </c>
      <c r="B2703" s="230">
        <v>261</v>
      </c>
      <c r="C2703" s="230">
        <v>2016</v>
      </c>
      <c r="D2703" s="230">
        <v>2016.0625</v>
      </c>
      <c r="E2703" s="230" t="s">
        <v>4657</v>
      </c>
      <c r="F2703" s="230" t="s">
        <v>2990</v>
      </c>
      <c r="G2703" s="230" t="s">
        <v>3244</v>
      </c>
      <c r="H2703" s="230" t="s">
        <v>3240</v>
      </c>
      <c r="I2703" s="230" t="s">
        <v>76</v>
      </c>
      <c r="J2703" s="230" t="s">
        <v>77</v>
      </c>
      <c r="K2703" s="230" t="s">
        <v>98</v>
      </c>
      <c r="L2703" s="230" t="s">
        <v>3240</v>
      </c>
      <c r="M2703" s="230" t="s">
        <v>6342</v>
      </c>
      <c r="N2703" s="230" t="s">
        <v>98</v>
      </c>
      <c r="Q2703" s="230">
        <f>VLOOKUP(M2703,LocID!$B$2:$I$1995,8, FALSE)</f>
        <v>485</v>
      </c>
    </row>
    <row r="2704" spans="1:17" x14ac:dyDescent="0.25">
      <c r="A2704" s="230" t="s">
        <v>9419</v>
      </c>
      <c r="B2704" s="230">
        <v>262</v>
      </c>
      <c r="C2704" s="230">
        <v>2016</v>
      </c>
      <c r="D2704" s="230">
        <v>2016.0633</v>
      </c>
      <c r="E2704" s="230" t="s">
        <v>4662</v>
      </c>
      <c r="F2704" s="230" t="s">
        <v>5675</v>
      </c>
      <c r="G2704" s="230" t="s">
        <v>3244</v>
      </c>
      <c r="H2704" s="230" t="s">
        <v>3240</v>
      </c>
      <c r="I2704" s="230" t="s">
        <v>76</v>
      </c>
      <c r="J2704" s="230" t="s">
        <v>77</v>
      </c>
      <c r="K2704" s="230" t="s">
        <v>98</v>
      </c>
      <c r="L2704" s="230" t="s">
        <v>3240</v>
      </c>
      <c r="M2704" s="230" t="s">
        <v>6342</v>
      </c>
      <c r="N2704" s="230" t="s">
        <v>98</v>
      </c>
      <c r="Q2704" s="230">
        <f>VLOOKUP(M2704,LocID!$B$2:$I$1995,8, FALSE)</f>
        <v>485</v>
      </c>
    </row>
    <row r="2705" spans="1:17" x14ac:dyDescent="0.25">
      <c r="A2705" s="230" t="s">
        <v>9420</v>
      </c>
      <c r="B2705" s="230">
        <v>263</v>
      </c>
      <c r="C2705" s="230">
        <v>2016</v>
      </c>
      <c r="D2705" s="230">
        <v>2016.0868</v>
      </c>
      <c r="E2705" s="230" t="s">
        <v>4599</v>
      </c>
      <c r="F2705" s="230" t="s">
        <v>4808</v>
      </c>
      <c r="G2705" s="230" t="s">
        <v>3246</v>
      </c>
      <c r="H2705" s="230" t="s">
        <v>3240</v>
      </c>
      <c r="I2705" s="230" t="s">
        <v>76</v>
      </c>
      <c r="J2705" s="230" t="s">
        <v>77</v>
      </c>
      <c r="K2705" s="230" t="s">
        <v>52</v>
      </c>
      <c r="L2705" s="230" t="s">
        <v>3240</v>
      </c>
      <c r="M2705" s="230" t="s">
        <v>6342</v>
      </c>
      <c r="N2705" s="230" t="s">
        <v>52</v>
      </c>
      <c r="Q2705" s="230">
        <f>VLOOKUP(M2705,LocID!$B$2:$I$1995,8, FALSE)</f>
        <v>485</v>
      </c>
    </row>
    <row r="2706" spans="1:17" x14ac:dyDescent="0.25">
      <c r="A2706" s="230" t="s">
        <v>9421</v>
      </c>
      <c r="B2706" s="230">
        <v>265</v>
      </c>
      <c r="C2706" s="230">
        <v>2016</v>
      </c>
      <c r="D2706" s="230">
        <v>2015.1298000000299</v>
      </c>
      <c r="E2706" s="230" t="s">
        <v>4629</v>
      </c>
      <c r="F2706" s="230" t="s">
        <v>5676</v>
      </c>
      <c r="G2706" s="230" t="s">
        <v>5677</v>
      </c>
      <c r="H2706" s="230" t="s">
        <v>3294</v>
      </c>
      <c r="I2706" s="230" t="s">
        <v>76</v>
      </c>
      <c r="J2706" s="230" t="s">
        <v>77</v>
      </c>
      <c r="K2706" s="230" t="s">
        <v>23</v>
      </c>
      <c r="L2706" s="230" t="s">
        <v>3294</v>
      </c>
      <c r="M2706" s="230" t="s">
        <v>4526</v>
      </c>
      <c r="N2706" s="230" t="s">
        <v>23</v>
      </c>
      <c r="Q2706" s="230">
        <f>VLOOKUP(M2706,LocID!$B$2:$I$1995,8, FALSE)</f>
        <v>489</v>
      </c>
    </row>
    <row r="2707" spans="1:17" x14ac:dyDescent="0.25">
      <c r="A2707" s="230" t="s">
        <v>9422</v>
      </c>
      <c r="B2707" s="230">
        <v>266</v>
      </c>
      <c r="C2707" s="230">
        <v>2016</v>
      </c>
      <c r="D2707" s="230">
        <v>2015.14570000003</v>
      </c>
      <c r="E2707" s="230" t="s">
        <v>4629</v>
      </c>
      <c r="F2707" s="230" t="s">
        <v>5678</v>
      </c>
      <c r="G2707" s="230" t="s">
        <v>3420</v>
      </c>
      <c r="H2707" s="230" t="s">
        <v>3294</v>
      </c>
      <c r="I2707" s="230" t="s">
        <v>76</v>
      </c>
      <c r="J2707" s="230" t="s">
        <v>77</v>
      </c>
      <c r="K2707" s="230" t="s">
        <v>26</v>
      </c>
      <c r="L2707" s="230" t="s">
        <v>3294</v>
      </c>
      <c r="M2707" s="230" t="s">
        <v>4526</v>
      </c>
      <c r="N2707" s="230" t="s">
        <v>26</v>
      </c>
      <c r="Q2707" s="230">
        <f>VLOOKUP(M2707,LocID!$B$2:$I$1995,8, FALSE)</f>
        <v>489</v>
      </c>
    </row>
    <row r="2708" spans="1:17" x14ac:dyDescent="0.25">
      <c r="A2708" s="230" t="s">
        <v>9423</v>
      </c>
      <c r="B2708" s="230">
        <v>267</v>
      </c>
      <c r="C2708" s="230">
        <v>2016</v>
      </c>
      <c r="D2708" s="230">
        <v>2015.14580000003</v>
      </c>
      <c r="E2708" s="230" t="s">
        <v>4629</v>
      </c>
      <c r="F2708" s="230" t="s">
        <v>4809</v>
      </c>
      <c r="G2708" s="230" t="s">
        <v>3420</v>
      </c>
      <c r="H2708" s="230" t="s">
        <v>3294</v>
      </c>
      <c r="I2708" s="230" t="s">
        <v>76</v>
      </c>
      <c r="J2708" s="230" t="s">
        <v>77</v>
      </c>
      <c r="K2708" s="230" t="s">
        <v>26</v>
      </c>
      <c r="L2708" s="230" t="s">
        <v>3294</v>
      </c>
      <c r="M2708" s="230" t="s">
        <v>4526</v>
      </c>
      <c r="N2708" s="230" t="s">
        <v>26</v>
      </c>
      <c r="Q2708" s="230">
        <f>VLOOKUP(M2708,LocID!$B$2:$I$1995,8, FALSE)</f>
        <v>489</v>
      </c>
    </row>
    <row r="2709" spans="1:17" x14ac:dyDescent="0.25">
      <c r="A2709" s="230" t="s">
        <v>9424</v>
      </c>
      <c r="B2709" s="230">
        <v>268</v>
      </c>
      <c r="C2709" s="230">
        <v>2016</v>
      </c>
      <c r="D2709" s="230">
        <v>2015.1492000000301</v>
      </c>
      <c r="E2709" s="230" t="s">
        <v>4629</v>
      </c>
      <c r="F2709" s="230" t="s">
        <v>5679</v>
      </c>
      <c r="G2709" s="230" t="s">
        <v>3298</v>
      </c>
      <c r="H2709" s="230" t="s">
        <v>3294</v>
      </c>
      <c r="I2709" s="230" t="s">
        <v>76</v>
      </c>
      <c r="J2709" s="230" t="s">
        <v>77</v>
      </c>
      <c r="K2709" s="230" t="s">
        <v>188</v>
      </c>
      <c r="L2709" s="230" t="s">
        <v>3294</v>
      </c>
      <c r="M2709" s="230" t="s">
        <v>4526</v>
      </c>
      <c r="N2709" s="230" t="s">
        <v>188</v>
      </c>
      <c r="Q2709" s="230">
        <f>VLOOKUP(M2709,LocID!$B$2:$I$1995,8, FALSE)</f>
        <v>489</v>
      </c>
    </row>
    <row r="2710" spans="1:17" x14ac:dyDescent="0.25">
      <c r="A2710" s="230" t="s">
        <v>9425</v>
      </c>
      <c r="B2710" s="230">
        <v>269</v>
      </c>
      <c r="C2710" s="230">
        <v>2016</v>
      </c>
      <c r="D2710" s="230">
        <v>2016.0026</v>
      </c>
      <c r="E2710" s="230" t="s">
        <v>4629</v>
      </c>
      <c r="F2710" s="230" t="s">
        <v>5682</v>
      </c>
      <c r="G2710" s="230" t="s">
        <v>5683</v>
      </c>
      <c r="H2710" s="230" t="s">
        <v>3294</v>
      </c>
      <c r="I2710" s="230" t="s">
        <v>76</v>
      </c>
      <c r="J2710" s="230" t="s">
        <v>77</v>
      </c>
      <c r="K2710" s="230" t="s">
        <v>188</v>
      </c>
      <c r="L2710" s="230" t="s">
        <v>3294</v>
      </c>
      <c r="M2710" s="230" t="s">
        <v>4526</v>
      </c>
      <c r="N2710" s="230" t="s">
        <v>188</v>
      </c>
      <c r="Q2710" s="230">
        <f>VLOOKUP(M2710,LocID!$B$2:$I$1995,8, FALSE)</f>
        <v>489</v>
      </c>
    </row>
    <row r="2711" spans="1:17" x14ac:dyDescent="0.25">
      <c r="A2711" s="230" t="s">
        <v>9202</v>
      </c>
      <c r="B2711" s="230">
        <v>27</v>
      </c>
      <c r="C2711" s="230">
        <v>2016</v>
      </c>
      <c r="D2711" s="230">
        <v>2016.0487000000001</v>
      </c>
      <c r="E2711" s="230" t="s">
        <v>4657</v>
      </c>
      <c r="F2711" s="230" t="s">
        <v>5313</v>
      </c>
      <c r="G2711" s="230" t="s">
        <v>5314</v>
      </c>
      <c r="H2711" s="230" t="s">
        <v>364</v>
      </c>
      <c r="I2711" s="230" t="s">
        <v>192</v>
      </c>
      <c r="J2711" s="230" t="s">
        <v>51</v>
      </c>
      <c r="K2711" s="230" t="s">
        <v>26</v>
      </c>
      <c r="L2711" s="230" t="s">
        <v>364</v>
      </c>
      <c r="M2711" s="230" t="s">
        <v>5936</v>
      </c>
      <c r="N2711" s="230" t="s">
        <v>26</v>
      </c>
      <c r="Q2711" s="230">
        <f>VLOOKUP(M2711,LocID!$B$2:$I$1995,8, FALSE)</f>
        <v>40</v>
      </c>
    </row>
    <row r="2712" spans="1:17" x14ac:dyDescent="0.25">
      <c r="A2712" s="230" t="s">
        <v>9426</v>
      </c>
      <c r="B2712" s="230">
        <v>270</v>
      </c>
      <c r="C2712" s="230">
        <v>2016</v>
      </c>
      <c r="D2712" s="230">
        <v>2016.0074</v>
      </c>
      <c r="E2712" s="230" t="s">
        <v>4662</v>
      </c>
      <c r="F2712" s="230" t="s">
        <v>5684</v>
      </c>
      <c r="G2712" s="230" t="s">
        <v>5685</v>
      </c>
      <c r="H2712" s="230" t="s">
        <v>3294</v>
      </c>
      <c r="I2712" s="230" t="s">
        <v>76</v>
      </c>
      <c r="J2712" s="230" t="s">
        <v>77</v>
      </c>
      <c r="K2712" s="230" t="s">
        <v>52</v>
      </c>
      <c r="L2712" s="230" t="s">
        <v>3294</v>
      </c>
      <c r="M2712" s="230" t="s">
        <v>4526</v>
      </c>
      <c r="N2712" s="230" t="s">
        <v>52</v>
      </c>
      <c r="Q2712" s="230">
        <f>VLOOKUP(M2712,LocID!$B$2:$I$1995,8, FALSE)</f>
        <v>489</v>
      </c>
    </row>
    <row r="2713" spans="1:17" x14ac:dyDescent="0.25">
      <c r="A2713" s="230" t="s">
        <v>9427</v>
      </c>
      <c r="B2713" s="230">
        <v>271</v>
      </c>
      <c r="C2713" s="230">
        <v>2016</v>
      </c>
      <c r="D2713" s="230">
        <v>2016.0064</v>
      </c>
      <c r="E2713" s="230" t="s">
        <v>4629</v>
      </c>
      <c r="F2713" s="230" t="s">
        <v>5686</v>
      </c>
      <c r="G2713" s="230" t="s">
        <v>5687</v>
      </c>
      <c r="H2713" s="230" t="s">
        <v>3294</v>
      </c>
      <c r="I2713" s="230" t="s">
        <v>76</v>
      </c>
      <c r="J2713" s="230" t="s">
        <v>77</v>
      </c>
      <c r="K2713" s="230" t="s">
        <v>188</v>
      </c>
      <c r="L2713" s="230" t="s">
        <v>3294</v>
      </c>
      <c r="M2713" s="230" t="s">
        <v>4526</v>
      </c>
      <c r="N2713" s="230" t="s">
        <v>188</v>
      </c>
      <c r="Q2713" s="230">
        <f>VLOOKUP(M2713,LocID!$B$2:$I$1995,8, FALSE)</f>
        <v>489</v>
      </c>
    </row>
    <row r="2714" spans="1:17" x14ac:dyDescent="0.25">
      <c r="A2714" s="230" t="s">
        <v>9428</v>
      </c>
      <c r="B2714" s="230">
        <v>272</v>
      </c>
      <c r="C2714" s="230">
        <v>2016</v>
      </c>
      <c r="D2714" s="230">
        <v>2016.0148999999999</v>
      </c>
      <c r="E2714" s="230" t="s">
        <v>4629</v>
      </c>
      <c r="F2714" s="230" t="s">
        <v>5688</v>
      </c>
      <c r="G2714" s="230" t="s">
        <v>5689</v>
      </c>
      <c r="H2714" s="230" t="s">
        <v>3294</v>
      </c>
      <c r="I2714" s="230" t="s">
        <v>76</v>
      </c>
      <c r="J2714" s="230" t="s">
        <v>77</v>
      </c>
      <c r="K2714" s="230" t="s">
        <v>26</v>
      </c>
      <c r="L2714" s="230" t="s">
        <v>3294</v>
      </c>
      <c r="M2714" s="230" t="s">
        <v>4526</v>
      </c>
      <c r="N2714" s="230" t="s">
        <v>26</v>
      </c>
      <c r="Q2714" s="230">
        <f>VLOOKUP(M2714,LocID!$B$2:$I$1995,8, FALSE)</f>
        <v>489</v>
      </c>
    </row>
    <row r="2715" spans="1:17" x14ac:dyDescent="0.25">
      <c r="A2715" s="230" t="s">
        <v>9429</v>
      </c>
      <c r="B2715" s="230">
        <v>273</v>
      </c>
      <c r="C2715" s="230">
        <v>2016</v>
      </c>
      <c r="D2715" s="230">
        <v>2016.0125</v>
      </c>
      <c r="E2715" s="230" t="s">
        <v>4629</v>
      </c>
      <c r="F2715" s="230" t="s">
        <v>5690</v>
      </c>
      <c r="G2715" s="230" t="s">
        <v>5683</v>
      </c>
      <c r="H2715" s="230" t="s">
        <v>3294</v>
      </c>
      <c r="I2715" s="230" t="s">
        <v>76</v>
      </c>
      <c r="J2715" s="230" t="s">
        <v>77</v>
      </c>
      <c r="K2715" s="230" t="s">
        <v>23</v>
      </c>
      <c r="L2715" s="230" t="s">
        <v>3294</v>
      </c>
      <c r="M2715" s="230" t="s">
        <v>4526</v>
      </c>
      <c r="N2715" s="230" t="s">
        <v>23</v>
      </c>
      <c r="Q2715" s="230">
        <f>VLOOKUP(M2715,LocID!$B$2:$I$1995,8, FALSE)</f>
        <v>489</v>
      </c>
    </row>
    <row r="2716" spans="1:17" x14ac:dyDescent="0.25">
      <c r="A2716" s="230" t="s">
        <v>9430</v>
      </c>
      <c r="B2716" s="230">
        <v>274</v>
      </c>
      <c r="C2716" s="230">
        <v>2016</v>
      </c>
      <c r="D2716" s="230">
        <v>2016.0145</v>
      </c>
      <c r="E2716" s="230" t="s">
        <v>4662</v>
      </c>
      <c r="F2716" s="230" t="s">
        <v>5691</v>
      </c>
      <c r="G2716" s="230" t="s">
        <v>5692</v>
      </c>
      <c r="H2716" s="230" t="s">
        <v>3294</v>
      </c>
      <c r="I2716" s="230" t="s">
        <v>76</v>
      </c>
      <c r="J2716" s="230" t="s">
        <v>77</v>
      </c>
      <c r="K2716" s="230" t="s">
        <v>3934</v>
      </c>
      <c r="L2716" s="230" t="s">
        <v>3294</v>
      </c>
      <c r="M2716" s="230" t="s">
        <v>4526</v>
      </c>
      <c r="N2716" s="230" t="s">
        <v>3934</v>
      </c>
      <c r="Q2716" s="230">
        <f>VLOOKUP(M2716,LocID!$B$2:$I$1995,8, FALSE)</f>
        <v>489</v>
      </c>
    </row>
    <row r="2717" spans="1:17" x14ac:dyDescent="0.25">
      <c r="A2717" s="230" t="s">
        <v>9431</v>
      </c>
      <c r="B2717" s="230">
        <v>275</v>
      </c>
      <c r="C2717" s="230">
        <v>2016</v>
      </c>
      <c r="D2717" s="230">
        <v>2016.0349000000001</v>
      </c>
      <c r="E2717" s="230" t="s">
        <v>4657</v>
      </c>
      <c r="F2717" s="230" t="s">
        <v>5694</v>
      </c>
      <c r="G2717" s="230" t="s">
        <v>5695</v>
      </c>
      <c r="H2717" s="230" t="s">
        <v>3294</v>
      </c>
      <c r="I2717" s="230" t="s">
        <v>76</v>
      </c>
      <c r="J2717" s="230" t="s">
        <v>77</v>
      </c>
      <c r="K2717" s="230" t="s">
        <v>188</v>
      </c>
      <c r="L2717" s="230" t="s">
        <v>3294</v>
      </c>
      <c r="M2717" s="230" t="s">
        <v>4526</v>
      </c>
      <c r="N2717" s="230" t="s">
        <v>188</v>
      </c>
      <c r="Q2717" s="230">
        <f>VLOOKUP(M2717,LocID!$B$2:$I$1995,8, FALSE)</f>
        <v>489</v>
      </c>
    </row>
    <row r="2718" spans="1:17" x14ac:dyDescent="0.25">
      <c r="A2718" s="230" t="s">
        <v>9432</v>
      </c>
      <c r="B2718" s="230">
        <v>276</v>
      </c>
      <c r="C2718" s="230">
        <v>2016</v>
      </c>
      <c r="D2718" s="230">
        <v>2016.0225</v>
      </c>
      <c r="E2718" s="230" t="s">
        <v>4657</v>
      </c>
      <c r="F2718" s="230" t="s">
        <v>5696</v>
      </c>
      <c r="G2718" s="230" t="s">
        <v>5683</v>
      </c>
      <c r="H2718" s="230" t="s">
        <v>3294</v>
      </c>
      <c r="I2718" s="230" t="s">
        <v>76</v>
      </c>
      <c r="J2718" s="230" t="s">
        <v>77</v>
      </c>
      <c r="K2718" s="230" t="s">
        <v>26</v>
      </c>
      <c r="L2718" s="230" t="s">
        <v>3294</v>
      </c>
      <c r="M2718" s="230" t="s">
        <v>4526</v>
      </c>
      <c r="N2718" s="230" t="s">
        <v>26</v>
      </c>
      <c r="Q2718" s="230">
        <f>VLOOKUP(M2718,LocID!$B$2:$I$1995,8, FALSE)</f>
        <v>489</v>
      </c>
    </row>
    <row r="2719" spans="1:17" x14ac:dyDescent="0.25">
      <c r="A2719" s="230" t="s">
        <v>9433</v>
      </c>
      <c r="B2719" s="230">
        <v>277</v>
      </c>
      <c r="C2719" s="230">
        <v>2016</v>
      </c>
      <c r="D2719" s="230">
        <v>2016.0109</v>
      </c>
      <c r="E2719" s="230" t="s">
        <v>4629</v>
      </c>
      <c r="F2719" s="230" t="s">
        <v>471</v>
      </c>
      <c r="G2719" s="230" t="s">
        <v>5697</v>
      </c>
      <c r="H2719" s="230" t="s">
        <v>3294</v>
      </c>
      <c r="I2719" s="230" t="s">
        <v>76</v>
      </c>
      <c r="J2719" s="230" t="s">
        <v>77</v>
      </c>
      <c r="K2719" s="230" t="s">
        <v>23</v>
      </c>
      <c r="L2719" s="230" t="s">
        <v>3294</v>
      </c>
      <c r="M2719" s="230" t="s">
        <v>4526</v>
      </c>
      <c r="N2719" s="230" t="s">
        <v>23</v>
      </c>
      <c r="Q2719" s="230">
        <f>VLOOKUP(M2719,LocID!$B$2:$I$1995,8, FALSE)</f>
        <v>489</v>
      </c>
    </row>
    <row r="2720" spans="1:17" x14ac:dyDescent="0.25">
      <c r="A2720" s="230" t="s">
        <v>9434</v>
      </c>
      <c r="B2720" s="230">
        <v>278</v>
      </c>
      <c r="C2720" s="230">
        <v>2016</v>
      </c>
      <c r="D2720" s="230">
        <v>2016.0410999999999</v>
      </c>
      <c r="E2720" s="230" t="s">
        <v>4657</v>
      </c>
      <c r="F2720" s="230" t="s">
        <v>4813</v>
      </c>
      <c r="G2720" s="230" t="s">
        <v>3341</v>
      </c>
      <c r="H2720" s="230" t="s">
        <v>3294</v>
      </c>
      <c r="I2720" s="230" t="s">
        <v>76</v>
      </c>
      <c r="J2720" s="230" t="s">
        <v>77</v>
      </c>
      <c r="K2720" s="230" t="s">
        <v>23</v>
      </c>
      <c r="L2720" s="230" t="s">
        <v>3294</v>
      </c>
      <c r="M2720" s="230" t="s">
        <v>4526</v>
      </c>
      <c r="N2720" s="230" t="s">
        <v>23</v>
      </c>
      <c r="Q2720" s="230">
        <f>VLOOKUP(M2720,LocID!$B$2:$I$1995,8, FALSE)</f>
        <v>489</v>
      </c>
    </row>
    <row r="2721" spans="1:17" x14ac:dyDescent="0.25">
      <c r="A2721" s="230" t="s">
        <v>9435</v>
      </c>
      <c r="B2721" s="230">
        <v>279</v>
      </c>
      <c r="C2721" s="230">
        <v>2016</v>
      </c>
      <c r="D2721" s="230">
        <v>2016.0559000000001</v>
      </c>
      <c r="E2721" s="230" t="s">
        <v>4657</v>
      </c>
      <c r="F2721" s="230" t="s">
        <v>5698</v>
      </c>
      <c r="G2721" s="230" t="s">
        <v>3445</v>
      </c>
      <c r="H2721" s="230" t="s">
        <v>3294</v>
      </c>
      <c r="I2721" s="230" t="s">
        <v>76</v>
      </c>
      <c r="J2721" s="230" t="s">
        <v>77</v>
      </c>
      <c r="K2721" s="230" t="s">
        <v>188</v>
      </c>
      <c r="L2721" s="230" t="s">
        <v>3294</v>
      </c>
      <c r="M2721" s="230" t="s">
        <v>4526</v>
      </c>
      <c r="N2721" s="230" t="s">
        <v>188</v>
      </c>
      <c r="Q2721" s="230">
        <f>VLOOKUP(M2721,LocID!$B$2:$I$1995,8, FALSE)</f>
        <v>489</v>
      </c>
    </row>
    <row r="2722" spans="1:17" x14ac:dyDescent="0.25">
      <c r="A2722" s="230" t="s">
        <v>9203</v>
      </c>
      <c r="B2722" s="230">
        <v>28</v>
      </c>
      <c r="C2722" s="230">
        <v>2016</v>
      </c>
      <c r="D2722" s="230">
        <v>2015.1461000000299</v>
      </c>
      <c r="E2722" s="230" t="s">
        <v>4657</v>
      </c>
      <c r="F2722" s="230" t="s">
        <v>5315</v>
      </c>
      <c r="G2722" s="230" t="s">
        <v>378</v>
      </c>
      <c r="H2722" s="230" t="s">
        <v>379</v>
      </c>
      <c r="I2722" s="230" t="s">
        <v>380</v>
      </c>
      <c r="J2722" s="230" t="s">
        <v>51</v>
      </c>
      <c r="K2722" s="230" t="s">
        <v>26</v>
      </c>
      <c r="L2722" s="230" t="s">
        <v>379</v>
      </c>
      <c r="M2722" s="230" t="s">
        <v>5937</v>
      </c>
      <c r="N2722" s="230" t="s">
        <v>26</v>
      </c>
      <c r="Q2722" s="230">
        <f>VLOOKUP(M2722,LocID!$B$2:$I$1995,8, FALSE)</f>
        <v>42</v>
      </c>
    </row>
    <row r="2723" spans="1:17" x14ac:dyDescent="0.25">
      <c r="A2723" s="230" t="s">
        <v>9436</v>
      </c>
      <c r="B2723" s="230">
        <v>280</v>
      </c>
      <c r="C2723" s="230">
        <v>2016</v>
      </c>
      <c r="D2723" s="230">
        <v>2016.0561</v>
      </c>
      <c r="E2723" s="230" t="s">
        <v>4657</v>
      </c>
      <c r="F2723" s="230" t="s">
        <v>5701</v>
      </c>
      <c r="G2723" s="230" t="s">
        <v>3389</v>
      </c>
      <c r="H2723" s="230" t="s">
        <v>3294</v>
      </c>
      <c r="I2723" s="230" t="s">
        <v>76</v>
      </c>
      <c r="J2723" s="230" t="s">
        <v>77</v>
      </c>
      <c r="K2723" s="230" t="s">
        <v>188</v>
      </c>
      <c r="L2723" s="230" t="s">
        <v>3294</v>
      </c>
      <c r="M2723" s="230" t="s">
        <v>4526</v>
      </c>
      <c r="N2723" s="230" t="s">
        <v>188</v>
      </c>
      <c r="Q2723" s="230">
        <f>VLOOKUP(M2723,LocID!$B$2:$I$1995,8, FALSE)</f>
        <v>489</v>
      </c>
    </row>
    <row r="2724" spans="1:17" x14ac:dyDescent="0.25">
      <c r="A2724" s="230" t="s">
        <v>9437</v>
      </c>
      <c r="B2724" s="230">
        <v>281</v>
      </c>
      <c r="C2724" s="230">
        <v>2016</v>
      </c>
      <c r="D2724" s="230">
        <v>2016.0455999999999</v>
      </c>
      <c r="E2724" s="230" t="s">
        <v>4662</v>
      </c>
      <c r="F2724" s="230" t="s">
        <v>5703</v>
      </c>
      <c r="G2724" s="230" t="s">
        <v>5704</v>
      </c>
      <c r="H2724" s="230" t="s">
        <v>3294</v>
      </c>
      <c r="I2724" s="230" t="s">
        <v>76</v>
      </c>
      <c r="J2724" s="230" t="s">
        <v>77</v>
      </c>
      <c r="K2724" s="230" t="s">
        <v>23</v>
      </c>
      <c r="L2724" s="230" t="s">
        <v>3294</v>
      </c>
      <c r="M2724" s="230" t="s">
        <v>4526</v>
      </c>
      <c r="N2724" s="230" t="s">
        <v>23</v>
      </c>
      <c r="O2724" s="230">
        <v>1</v>
      </c>
      <c r="Q2724" s="230">
        <f>VLOOKUP(M2724,LocID!$B$2:$I$1995,8, FALSE)</f>
        <v>489</v>
      </c>
    </row>
    <row r="2725" spans="1:17" x14ac:dyDescent="0.25">
      <c r="A2725" s="230" t="s">
        <v>9438</v>
      </c>
      <c r="B2725" s="230">
        <v>282</v>
      </c>
      <c r="C2725" s="230">
        <v>2016</v>
      </c>
      <c r="D2725" s="230">
        <v>2016.0455999999999</v>
      </c>
      <c r="E2725" s="230" t="s">
        <v>4662</v>
      </c>
      <c r="F2725" s="230" t="s">
        <v>5703</v>
      </c>
      <c r="G2725" s="230" t="s">
        <v>5704</v>
      </c>
      <c r="H2725" s="230" t="s">
        <v>3294</v>
      </c>
      <c r="I2725" s="230" t="s">
        <v>76</v>
      </c>
      <c r="J2725" s="230" t="s">
        <v>77</v>
      </c>
      <c r="K2725" s="230" t="s">
        <v>52</v>
      </c>
      <c r="L2725" s="230" t="s">
        <v>3294</v>
      </c>
      <c r="M2725" s="230" t="s">
        <v>4526</v>
      </c>
      <c r="N2725" s="230" t="s">
        <v>52</v>
      </c>
      <c r="O2725" s="230">
        <v>1</v>
      </c>
      <c r="Q2725" s="230">
        <f>VLOOKUP(M2725,LocID!$B$2:$I$1995,8, FALSE)</f>
        <v>489</v>
      </c>
    </row>
    <row r="2726" spans="1:17" x14ac:dyDescent="0.25">
      <c r="A2726" s="230" t="s">
        <v>9439</v>
      </c>
      <c r="B2726" s="230">
        <v>283</v>
      </c>
      <c r="C2726" s="230">
        <v>2016</v>
      </c>
      <c r="D2726" s="230">
        <v>2016.0455999999999</v>
      </c>
      <c r="E2726" s="230" t="s">
        <v>4662</v>
      </c>
      <c r="F2726" s="230" t="s">
        <v>5703</v>
      </c>
      <c r="G2726" s="230" t="s">
        <v>5704</v>
      </c>
      <c r="H2726" s="230" t="s">
        <v>3294</v>
      </c>
      <c r="I2726" s="230" t="s">
        <v>76</v>
      </c>
      <c r="J2726" s="230" t="s">
        <v>77</v>
      </c>
      <c r="K2726" s="230" t="s">
        <v>188</v>
      </c>
      <c r="L2726" s="230" t="s">
        <v>3294</v>
      </c>
      <c r="M2726" s="230" t="s">
        <v>4526</v>
      </c>
      <c r="N2726" s="230" t="s">
        <v>188</v>
      </c>
      <c r="Q2726" s="230">
        <f>VLOOKUP(M2726,LocID!$B$2:$I$1995,8, FALSE)</f>
        <v>489</v>
      </c>
    </row>
    <row r="2727" spans="1:17" x14ac:dyDescent="0.25">
      <c r="A2727" s="230" t="s">
        <v>9440</v>
      </c>
      <c r="B2727" s="230">
        <v>284</v>
      </c>
      <c r="C2727" s="230">
        <v>2016</v>
      </c>
      <c r="D2727" s="230">
        <v>2016.0526</v>
      </c>
      <c r="E2727" s="230" t="s">
        <v>4657</v>
      </c>
      <c r="F2727" s="230" t="s">
        <v>5705</v>
      </c>
      <c r="G2727" s="230" t="s">
        <v>476</v>
      </c>
      <c r="H2727" s="230" t="s">
        <v>3294</v>
      </c>
      <c r="I2727" s="230" t="s">
        <v>76</v>
      </c>
      <c r="J2727" s="230" t="s">
        <v>77</v>
      </c>
      <c r="K2727" s="230" t="s">
        <v>26</v>
      </c>
      <c r="L2727" s="230" t="s">
        <v>3294</v>
      </c>
      <c r="M2727" s="230" t="s">
        <v>4526</v>
      </c>
      <c r="N2727" s="230" t="s">
        <v>26</v>
      </c>
      <c r="Q2727" s="230">
        <f>VLOOKUP(M2727,LocID!$B$2:$I$1995,8, FALSE)</f>
        <v>489</v>
      </c>
    </row>
    <row r="2728" spans="1:17" x14ac:dyDescent="0.25">
      <c r="A2728" s="230" t="s">
        <v>9441</v>
      </c>
      <c r="B2728" s="230">
        <v>285</v>
      </c>
      <c r="C2728" s="230">
        <v>2016</v>
      </c>
      <c r="D2728" s="230">
        <v>2016.0543</v>
      </c>
      <c r="E2728" s="230" t="s">
        <v>4657</v>
      </c>
      <c r="F2728" s="230" t="s">
        <v>5706</v>
      </c>
      <c r="G2728" s="230" t="s">
        <v>5707</v>
      </c>
      <c r="H2728" s="230" t="s">
        <v>3294</v>
      </c>
      <c r="I2728" s="230" t="s">
        <v>76</v>
      </c>
      <c r="J2728" s="230" t="s">
        <v>77</v>
      </c>
      <c r="K2728" s="230" t="s">
        <v>26</v>
      </c>
      <c r="L2728" s="230" t="s">
        <v>3294</v>
      </c>
      <c r="M2728" s="230" t="s">
        <v>4526</v>
      </c>
      <c r="N2728" s="230" t="s">
        <v>26</v>
      </c>
      <c r="Q2728" s="230">
        <f>VLOOKUP(M2728,LocID!$B$2:$I$1995,8, FALSE)</f>
        <v>489</v>
      </c>
    </row>
    <row r="2729" spans="1:17" x14ac:dyDescent="0.25">
      <c r="A2729" s="230" t="s">
        <v>9442</v>
      </c>
      <c r="B2729" s="230">
        <v>286</v>
      </c>
      <c r="C2729" s="230">
        <v>2016</v>
      </c>
      <c r="D2729" s="230">
        <v>2016.0693000000001</v>
      </c>
      <c r="E2729" s="230" t="s">
        <v>4662</v>
      </c>
      <c r="F2729" s="230" t="s">
        <v>5708</v>
      </c>
      <c r="G2729" s="230" t="s">
        <v>5709</v>
      </c>
      <c r="H2729" s="230" t="s">
        <v>3294</v>
      </c>
      <c r="I2729" s="230" t="s">
        <v>76</v>
      </c>
      <c r="J2729" s="230" t="s">
        <v>77</v>
      </c>
      <c r="K2729" s="230" t="s">
        <v>188</v>
      </c>
      <c r="L2729" s="230" t="s">
        <v>3294</v>
      </c>
      <c r="M2729" s="230" t="s">
        <v>4526</v>
      </c>
      <c r="N2729" s="230" t="s">
        <v>188</v>
      </c>
      <c r="Q2729" s="230">
        <f>VLOOKUP(M2729,LocID!$B$2:$I$1995,8, FALSE)</f>
        <v>489</v>
      </c>
    </row>
    <row r="2730" spans="1:17" x14ac:dyDescent="0.25">
      <c r="A2730" s="230" t="s">
        <v>9443</v>
      </c>
      <c r="B2730" s="230">
        <v>287</v>
      </c>
      <c r="C2730" s="230">
        <v>2016</v>
      </c>
      <c r="D2730" s="230">
        <v>2016.0681999999999</v>
      </c>
      <c r="E2730" s="230" t="s">
        <v>4662</v>
      </c>
      <c r="F2730" s="230" t="s">
        <v>5710</v>
      </c>
      <c r="G2730" s="230" t="s">
        <v>3389</v>
      </c>
      <c r="H2730" s="230" t="s">
        <v>3294</v>
      </c>
      <c r="I2730" s="230" t="s">
        <v>76</v>
      </c>
      <c r="J2730" s="230" t="s">
        <v>77</v>
      </c>
      <c r="K2730" s="230" t="s">
        <v>188</v>
      </c>
      <c r="L2730" s="230" t="s">
        <v>3294</v>
      </c>
      <c r="M2730" s="230" t="s">
        <v>4526</v>
      </c>
      <c r="N2730" s="230" t="s">
        <v>188</v>
      </c>
      <c r="Q2730" s="230">
        <f>VLOOKUP(M2730,LocID!$B$2:$I$1995,8, FALSE)</f>
        <v>489</v>
      </c>
    </row>
    <row r="2731" spans="1:17" x14ac:dyDescent="0.25">
      <c r="A2731" s="230" t="s">
        <v>9444</v>
      </c>
      <c r="B2731" s="230">
        <v>288</v>
      </c>
      <c r="C2731" s="230">
        <v>2016</v>
      </c>
      <c r="D2731" s="230">
        <v>2016.0742</v>
      </c>
      <c r="E2731" s="230" t="s">
        <v>4662</v>
      </c>
      <c r="F2731" s="230" t="s">
        <v>5711</v>
      </c>
      <c r="G2731" s="230" t="s">
        <v>3319</v>
      </c>
      <c r="H2731" s="230" t="s">
        <v>3294</v>
      </c>
      <c r="I2731" s="230" t="s">
        <v>76</v>
      </c>
      <c r="J2731" s="230" t="s">
        <v>77</v>
      </c>
      <c r="K2731" s="230" t="s">
        <v>188</v>
      </c>
      <c r="L2731" s="230" t="s">
        <v>3294</v>
      </c>
      <c r="M2731" s="230" t="s">
        <v>4526</v>
      </c>
      <c r="N2731" s="230" t="s">
        <v>188</v>
      </c>
      <c r="Q2731" s="230">
        <f>VLOOKUP(M2731,LocID!$B$2:$I$1995,8, FALSE)</f>
        <v>489</v>
      </c>
    </row>
    <row r="2732" spans="1:17" x14ac:dyDescent="0.25">
      <c r="A2732" s="230" t="s">
        <v>9445</v>
      </c>
      <c r="B2732" s="230">
        <v>289</v>
      </c>
      <c r="C2732" s="230">
        <v>2016</v>
      </c>
      <c r="D2732" s="230">
        <v>2016.0761</v>
      </c>
      <c r="E2732" s="230" t="s">
        <v>4662</v>
      </c>
      <c r="F2732" s="230" t="s">
        <v>5713</v>
      </c>
      <c r="G2732" s="230" t="s">
        <v>5714</v>
      </c>
      <c r="H2732" s="230" t="s">
        <v>3294</v>
      </c>
      <c r="I2732" s="230" t="s">
        <v>76</v>
      </c>
      <c r="J2732" s="230" t="s">
        <v>77</v>
      </c>
      <c r="K2732" s="230" t="s">
        <v>26</v>
      </c>
      <c r="L2732" s="230" t="s">
        <v>3294</v>
      </c>
      <c r="M2732" s="230" t="s">
        <v>4526</v>
      </c>
      <c r="N2732" s="230" t="s">
        <v>26</v>
      </c>
      <c r="Q2732" s="230">
        <f>VLOOKUP(M2732,LocID!$B$2:$I$1995,8, FALSE)</f>
        <v>489</v>
      </c>
    </row>
    <row r="2733" spans="1:17" x14ac:dyDescent="0.25">
      <c r="A2733" s="230" t="s">
        <v>9204</v>
      </c>
      <c r="B2733" s="230">
        <v>29</v>
      </c>
      <c r="C2733" s="230">
        <v>2016</v>
      </c>
      <c r="D2733" s="230">
        <v>2015.08170000003</v>
      </c>
      <c r="E2733" s="230" t="s">
        <v>309</v>
      </c>
      <c r="F2733" s="230" t="s">
        <v>387</v>
      </c>
      <c r="G2733" s="230" t="s">
        <v>5316</v>
      </c>
      <c r="H2733" s="230" t="s">
        <v>383</v>
      </c>
      <c r="I2733" s="230" t="s">
        <v>384</v>
      </c>
      <c r="J2733" s="230" t="s">
        <v>220</v>
      </c>
      <c r="K2733" s="230" t="s">
        <v>26</v>
      </c>
      <c r="L2733" s="230" t="s">
        <v>383</v>
      </c>
      <c r="M2733" s="230" t="s">
        <v>5938</v>
      </c>
      <c r="N2733" s="230" t="s">
        <v>26</v>
      </c>
      <c r="Q2733" s="230">
        <f>VLOOKUP(M2733,LocID!$B$2:$I$1995,8, FALSE)</f>
        <v>43</v>
      </c>
    </row>
    <row r="2734" spans="1:17" x14ac:dyDescent="0.25">
      <c r="A2734" s="230" t="s">
        <v>9446</v>
      </c>
      <c r="B2734" s="230">
        <v>290</v>
      </c>
      <c r="C2734" s="230">
        <v>2016</v>
      </c>
      <c r="D2734" s="230">
        <v>2016.0719999999999</v>
      </c>
      <c r="E2734" s="230" t="s">
        <v>4662</v>
      </c>
      <c r="F2734" s="230" t="s">
        <v>5715</v>
      </c>
      <c r="G2734" s="230" t="s">
        <v>3319</v>
      </c>
      <c r="H2734" s="230" t="s">
        <v>3294</v>
      </c>
      <c r="I2734" s="230" t="s">
        <v>76</v>
      </c>
      <c r="J2734" s="230" t="s">
        <v>77</v>
      </c>
      <c r="K2734" s="230" t="s">
        <v>26</v>
      </c>
      <c r="L2734" s="230" t="s">
        <v>3294</v>
      </c>
      <c r="M2734" s="230" t="s">
        <v>4526</v>
      </c>
      <c r="N2734" s="230" t="s">
        <v>26</v>
      </c>
      <c r="Q2734" s="230">
        <f>VLOOKUP(M2734,LocID!$B$2:$I$1995,8, FALSE)</f>
        <v>489</v>
      </c>
    </row>
    <row r="2735" spans="1:17" x14ac:dyDescent="0.25">
      <c r="A2735" s="230" t="s">
        <v>9447</v>
      </c>
      <c r="B2735" s="230">
        <v>291</v>
      </c>
      <c r="C2735" s="230">
        <v>2016</v>
      </c>
      <c r="D2735" s="230">
        <v>2016.0915</v>
      </c>
      <c r="E2735" s="230" t="s">
        <v>4599</v>
      </c>
      <c r="F2735" s="230" t="s">
        <v>5716</v>
      </c>
      <c r="G2735" s="230" t="s">
        <v>3504</v>
      </c>
      <c r="H2735" s="230" t="s">
        <v>3294</v>
      </c>
      <c r="I2735" s="230" t="s">
        <v>76</v>
      </c>
      <c r="J2735" s="230" t="s">
        <v>77</v>
      </c>
      <c r="K2735" s="230" t="s">
        <v>188</v>
      </c>
      <c r="L2735" s="230" t="s">
        <v>3294</v>
      </c>
      <c r="M2735" s="230" t="s">
        <v>4526</v>
      </c>
      <c r="N2735" s="230" t="s">
        <v>188</v>
      </c>
      <c r="Q2735" s="230">
        <f>VLOOKUP(M2735,LocID!$B$2:$I$1995,8, FALSE)</f>
        <v>489</v>
      </c>
    </row>
    <row r="2736" spans="1:17" x14ac:dyDescent="0.25">
      <c r="A2736" s="230" t="s">
        <v>9448</v>
      </c>
      <c r="B2736" s="230">
        <v>292</v>
      </c>
      <c r="C2736" s="230">
        <v>2016</v>
      </c>
      <c r="D2736" s="230">
        <v>2016.0942</v>
      </c>
      <c r="E2736" s="230" t="s">
        <v>4662</v>
      </c>
      <c r="F2736" s="230" t="s">
        <v>5717</v>
      </c>
      <c r="G2736" s="230" t="s">
        <v>3381</v>
      </c>
      <c r="H2736" s="230" t="s">
        <v>3294</v>
      </c>
      <c r="I2736" s="230" t="s">
        <v>76</v>
      </c>
      <c r="J2736" s="230" t="s">
        <v>77</v>
      </c>
      <c r="K2736" s="230" t="s">
        <v>26</v>
      </c>
      <c r="L2736" s="230" t="s">
        <v>3294</v>
      </c>
      <c r="M2736" s="230" t="s">
        <v>4526</v>
      </c>
      <c r="N2736" s="230" t="s">
        <v>26</v>
      </c>
      <c r="Q2736" s="230">
        <f>VLOOKUP(M2736,LocID!$B$2:$I$1995,8, FALSE)</f>
        <v>489</v>
      </c>
    </row>
    <row r="2737" spans="1:17" x14ac:dyDescent="0.25">
      <c r="A2737" s="230" t="s">
        <v>9449</v>
      </c>
      <c r="B2737" s="230">
        <v>293</v>
      </c>
      <c r="C2737" s="230">
        <v>2016</v>
      </c>
      <c r="D2737" s="230">
        <v>2016.1016999999999</v>
      </c>
      <c r="E2737" s="230" t="s">
        <v>4599</v>
      </c>
      <c r="F2737" s="230" t="s">
        <v>4816</v>
      </c>
      <c r="G2737" s="230" t="s">
        <v>3401</v>
      </c>
      <c r="H2737" s="230" t="s">
        <v>3294</v>
      </c>
      <c r="I2737" s="230" t="s">
        <v>76</v>
      </c>
      <c r="J2737" s="230" t="s">
        <v>77</v>
      </c>
      <c r="K2737" s="230" t="s">
        <v>26</v>
      </c>
      <c r="L2737" s="230" t="s">
        <v>3294</v>
      </c>
      <c r="M2737" s="230" t="s">
        <v>4526</v>
      </c>
      <c r="N2737" s="230" t="s">
        <v>26</v>
      </c>
      <c r="Q2737" s="230">
        <f>VLOOKUP(M2737,LocID!$B$2:$I$1995,8, FALSE)</f>
        <v>489</v>
      </c>
    </row>
    <row r="2738" spans="1:17" x14ac:dyDescent="0.25">
      <c r="A2738" s="230" t="s">
        <v>9450</v>
      </c>
      <c r="B2738" s="230">
        <v>295</v>
      </c>
      <c r="C2738" s="230">
        <v>2016</v>
      </c>
      <c r="D2738" s="230">
        <v>2016.0109</v>
      </c>
      <c r="E2738" s="230" t="s">
        <v>4629</v>
      </c>
      <c r="F2738" s="230" t="s">
        <v>471</v>
      </c>
      <c r="G2738" s="230" t="s">
        <v>5697</v>
      </c>
      <c r="H2738" s="230" t="s">
        <v>3294</v>
      </c>
      <c r="I2738" s="230" t="s">
        <v>76</v>
      </c>
      <c r="J2738" s="230" t="s">
        <v>77</v>
      </c>
      <c r="K2738" s="230" t="s">
        <v>52</v>
      </c>
      <c r="L2738" s="230" t="s">
        <v>3294</v>
      </c>
      <c r="M2738" s="230" t="s">
        <v>4526</v>
      </c>
      <c r="N2738" s="230" t="s">
        <v>52</v>
      </c>
      <c r="O2738" s="230">
        <v>1</v>
      </c>
      <c r="Q2738" s="230">
        <f>VLOOKUP(M2738,LocID!$B$2:$I$1995,8, FALSE)</f>
        <v>489</v>
      </c>
    </row>
    <row r="2739" spans="1:17" x14ac:dyDescent="0.25">
      <c r="A2739" s="230" t="s">
        <v>9451</v>
      </c>
      <c r="B2739" s="230">
        <v>296</v>
      </c>
      <c r="C2739" s="230">
        <v>2016</v>
      </c>
      <c r="D2739" s="230">
        <v>2016.0109</v>
      </c>
      <c r="E2739" s="230" t="s">
        <v>4629</v>
      </c>
      <c r="F2739" s="230" t="s">
        <v>471</v>
      </c>
      <c r="G2739" s="230" t="s">
        <v>5697</v>
      </c>
      <c r="H2739" s="230" t="s">
        <v>3294</v>
      </c>
      <c r="I2739" s="230" t="s">
        <v>76</v>
      </c>
      <c r="J2739" s="230" t="s">
        <v>77</v>
      </c>
      <c r="K2739" s="230" t="s">
        <v>26</v>
      </c>
      <c r="L2739" s="230" t="s">
        <v>3294</v>
      </c>
      <c r="M2739" s="230" t="s">
        <v>4526</v>
      </c>
      <c r="N2739" s="230" t="s">
        <v>26</v>
      </c>
      <c r="O2739" s="230">
        <v>1</v>
      </c>
      <c r="Q2739" s="230">
        <f>VLOOKUP(M2739,LocID!$B$2:$I$1995,8, FALSE)</f>
        <v>489</v>
      </c>
    </row>
    <row r="2740" spans="1:17" x14ac:dyDescent="0.25">
      <c r="A2740" s="230" t="s">
        <v>9452</v>
      </c>
      <c r="B2740" s="230">
        <v>297</v>
      </c>
      <c r="C2740" s="230">
        <v>2016</v>
      </c>
      <c r="D2740" s="230">
        <v>2016.0109</v>
      </c>
      <c r="E2740" s="230" t="s">
        <v>4629</v>
      </c>
      <c r="F2740" s="230" t="s">
        <v>471</v>
      </c>
      <c r="G2740" s="230" t="s">
        <v>5697</v>
      </c>
      <c r="H2740" s="230" t="s">
        <v>3294</v>
      </c>
      <c r="I2740" s="230" t="s">
        <v>76</v>
      </c>
      <c r="J2740" s="230" t="s">
        <v>77</v>
      </c>
      <c r="K2740" s="230" t="s">
        <v>188</v>
      </c>
      <c r="L2740" s="230" t="s">
        <v>3294</v>
      </c>
      <c r="M2740" s="230" t="s">
        <v>4526</v>
      </c>
      <c r="N2740" s="230" t="s">
        <v>188</v>
      </c>
      <c r="Q2740" s="230">
        <f>VLOOKUP(M2740,LocID!$B$2:$I$1995,8, FALSE)</f>
        <v>489</v>
      </c>
    </row>
    <row r="2741" spans="1:17" x14ac:dyDescent="0.25">
      <c r="A2741" s="230" t="s">
        <v>9453</v>
      </c>
      <c r="B2741" s="230">
        <v>298</v>
      </c>
      <c r="C2741" s="230">
        <v>2016</v>
      </c>
      <c r="D2741" s="230">
        <v>2016.0109</v>
      </c>
      <c r="E2741" s="230" t="s">
        <v>4599</v>
      </c>
      <c r="F2741" s="230" t="s">
        <v>3520</v>
      </c>
      <c r="G2741" s="230" t="s">
        <v>5697</v>
      </c>
      <c r="H2741" s="230" t="s">
        <v>3294</v>
      </c>
      <c r="I2741" s="230" t="s">
        <v>76</v>
      </c>
      <c r="J2741" s="230" t="s">
        <v>77</v>
      </c>
      <c r="K2741" s="230" t="s">
        <v>3934</v>
      </c>
      <c r="L2741" s="230" t="s">
        <v>3294</v>
      </c>
      <c r="M2741" s="230" t="s">
        <v>4526</v>
      </c>
      <c r="N2741" s="230" t="s">
        <v>3934</v>
      </c>
      <c r="Q2741" s="230">
        <f>VLOOKUP(M2741,LocID!$B$2:$I$1995,8, FALSE)</f>
        <v>489</v>
      </c>
    </row>
    <row r="2742" spans="1:17" x14ac:dyDescent="0.25">
      <c r="A2742" s="230" t="s">
        <v>9454</v>
      </c>
      <c r="B2742" s="230">
        <v>299</v>
      </c>
      <c r="C2742" s="230">
        <v>2016</v>
      </c>
      <c r="D2742" s="230">
        <v>2016.0154</v>
      </c>
      <c r="E2742" s="230" t="s">
        <v>4629</v>
      </c>
      <c r="F2742" s="230" t="s">
        <v>5720</v>
      </c>
      <c r="G2742" s="230" t="s">
        <v>5334</v>
      </c>
      <c r="H2742" s="230" t="s">
        <v>3294</v>
      </c>
      <c r="I2742" s="230" t="s">
        <v>76</v>
      </c>
      <c r="J2742" s="230" t="s">
        <v>77</v>
      </c>
      <c r="K2742" s="230" t="s">
        <v>26</v>
      </c>
      <c r="L2742" s="230" t="s">
        <v>3294</v>
      </c>
      <c r="M2742" s="230" t="s">
        <v>4526</v>
      </c>
      <c r="N2742" s="230" t="s">
        <v>26</v>
      </c>
      <c r="Q2742" s="230">
        <f>VLOOKUP(M2742,LocID!$B$2:$I$1995,8, FALSE)</f>
        <v>489</v>
      </c>
    </row>
    <row r="2743" spans="1:17" x14ac:dyDescent="0.25">
      <c r="A2743" s="230" t="s">
        <v>9182</v>
      </c>
      <c r="B2743" s="230">
        <v>3</v>
      </c>
      <c r="C2743" s="230">
        <v>2016</v>
      </c>
      <c r="D2743" s="230">
        <v>2016.0256999999999</v>
      </c>
      <c r="E2743" s="230" t="s">
        <v>4657</v>
      </c>
      <c r="F2743" s="230" t="s">
        <v>5261</v>
      </c>
      <c r="G2743" s="230" t="s">
        <v>5260</v>
      </c>
      <c r="H2743" s="230" t="s">
        <v>75</v>
      </c>
      <c r="I2743" s="230" t="s">
        <v>76</v>
      </c>
      <c r="J2743" s="230" t="s">
        <v>77</v>
      </c>
      <c r="K2743" s="230" t="s">
        <v>98</v>
      </c>
      <c r="L2743" s="230" t="s">
        <v>75</v>
      </c>
      <c r="M2743" s="230" t="s">
        <v>5903</v>
      </c>
      <c r="N2743" s="230" t="s">
        <v>98</v>
      </c>
      <c r="Q2743" s="230">
        <f>VLOOKUP(M2743,LocID!$B$2:$I$1995,8, FALSE)</f>
        <v>5</v>
      </c>
    </row>
    <row r="2744" spans="1:17" x14ac:dyDescent="0.25">
      <c r="A2744" s="230" t="s">
        <v>9205</v>
      </c>
      <c r="B2744" s="230">
        <v>30</v>
      </c>
      <c r="C2744" s="230">
        <v>2016</v>
      </c>
      <c r="D2744" s="230">
        <v>2016.0516</v>
      </c>
      <c r="E2744" s="230" t="s">
        <v>4657</v>
      </c>
      <c r="F2744" s="230" t="s">
        <v>5318</v>
      </c>
      <c r="G2744" s="230" t="s">
        <v>5319</v>
      </c>
      <c r="H2744" s="230" t="s">
        <v>391</v>
      </c>
      <c r="I2744" s="230" t="s">
        <v>122</v>
      </c>
      <c r="J2744" s="230" t="s">
        <v>123</v>
      </c>
      <c r="K2744" s="230" t="s">
        <v>23</v>
      </c>
      <c r="L2744" s="230" t="s">
        <v>391</v>
      </c>
      <c r="M2744" s="230" t="s">
        <v>5939</v>
      </c>
      <c r="N2744" s="230" t="s">
        <v>23</v>
      </c>
      <c r="Q2744" s="230">
        <f>VLOOKUP(M2744,LocID!$B$2:$I$1995,8, FALSE)</f>
        <v>44</v>
      </c>
    </row>
    <row r="2745" spans="1:17" x14ac:dyDescent="0.25">
      <c r="A2745" s="230" t="s">
        <v>9455</v>
      </c>
      <c r="B2745" s="230">
        <v>301</v>
      </c>
      <c r="C2745" s="230">
        <v>2016</v>
      </c>
      <c r="D2745" s="230">
        <v>2015.12500000003</v>
      </c>
      <c r="E2745" s="230" t="s">
        <v>4629</v>
      </c>
      <c r="F2745" s="230" t="s">
        <v>5721</v>
      </c>
      <c r="G2745" s="230" t="s">
        <v>5722</v>
      </c>
      <c r="H2745" s="230" t="s">
        <v>5723</v>
      </c>
      <c r="I2745" s="230" t="s">
        <v>76</v>
      </c>
      <c r="J2745" s="230" t="s">
        <v>77</v>
      </c>
      <c r="K2745" s="230" t="s">
        <v>26</v>
      </c>
      <c r="L2745" s="230" t="s">
        <v>3294</v>
      </c>
      <c r="M2745" s="230" t="s">
        <v>4526</v>
      </c>
      <c r="N2745" s="230" t="s">
        <v>26</v>
      </c>
      <c r="Q2745" s="230">
        <f>VLOOKUP(M2745,LocID!$B$2:$I$1995,8, FALSE)</f>
        <v>489</v>
      </c>
    </row>
    <row r="2746" spans="1:17" x14ac:dyDescent="0.25">
      <c r="A2746" s="230" t="s">
        <v>9456</v>
      </c>
      <c r="B2746" s="230">
        <v>302</v>
      </c>
      <c r="C2746" s="230">
        <v>2016</v>
      </c>
      <c r="D2746" s="230">
        <v>2016.1122</v>
      </c>
      <c r="E2746" s="230" t="s">
        <v>4599</v>
      </c>
      <c r="F2746" s="230" t="s">
        <v>5724</v>
      </c>
      <c r="G2746" s="230" t="s">
        <v>5725</v>
      </c>
      <c r="H2746" s="230" t="s">
        <v>5723</v>
      </c>
      <c r="I2746" s="230" t="s">
        <v>76</v>
      </c>
      <c r="J2746" s="230" t="s">
        <v>77</v>
      </c>
      <c r="K2746" s="230" t="s">
        <v>26</v>
      </c>
      <c r="L2746" s="230" t="s">
        <v>3294</v>
      </c>
      <c r="M2746" s="230" t="s">
        <v>4526</v>
      </c>
      <c r="N2746" s="230" t="s">
        <v>26</v>
      </c>
      <c r="Q2746" s="230">
        <f>VLOOKUP(M2746,LocID!$B$2:$I$1995,8, FALSE)</f>
        <v>489</v>
      </c>
    </row>
    <row r="2747" spans="1:17" x14ac:dyDescent="0.25">
      <c r="A2747" s="230" t="s">
        <v>9457</v>
      </c>
      <c r="B2747" s="230">
        <v>304</v>
      </c>
      <c r="C2747" s="230">
        <v>2016</v>
      </c>
      <c r="D2747" s="230">
        <v>2016.0291999999999</v>
      </c>
      <c r="E2747" s="230" t="s">
        <v>4657</v>
      </c>
      <c r="F2747" s="230" t="s">
        <v>5727</v>
      </c>
      <c r="G2747" s="230" t="s">
        <v>5728</v>
      </c>
      <c r="H2747" s="230" t="s">
        <v>3531</v>
      </c>
      <c r="I2747" s="230" t="s">
        <v>76</v>
      </c>
      <c r="J2747" s="230" t="s">
        <v>77</v>
      </c>
      <c r="K2747" s="230" t="s">
        <v>26</v>
      </c>
      <c r="L2747" s="230" t="s">
        <v>3531</v>
      </c>
      <c r="M2747" s="230" t="s">
        <v>6348</v>
      </c>
      <c r="N2747" s="230" t="s">
        <v>26</v>
      </c>
      <c r="Q2747" s="230">
        <f>VLOOKUP(M2747,LocID!$B$2:$I$1995,8, FALSE)</f>
        <v>491</v>
      </c>
    </row>
    <row r="2748" spans="1:17" x14ac:dyDescent="0.25">
      <c r="A2748" s="230" t="s">
        <v>9458</v>
      </c>
      <c r="B2748" s="230">
        <v>305</v>
      </c>
      <c r="C2748" s="230">
        <v>2016</v>
      </c>
      <c r="D2748" s="230">
        <v>2016.0408</v>
      </c>
      <c r="E2748" s="230" t="s">
        <v>4657</v>
      </c>
      <c r="F2748" s="230" t="s">
        <v>5729</v>
      </c>
      <c r="G2748" s="230" t="s">
        <v>5730</v>
      </c>
      <c r="H2748" s="230" t="s">
        <v>3531</v>
      </c>
      <c r="I2748" s="230" t="s">
        <v>76</v>
      </c>
      <c r="J2748" s="230" t="s">
        <v>77</v>
      </c>
      <c r="K2748" s="230" t="s">
        <v>5179</v>
      </c>
      <c r="L2748" s="230" t="s">
        <v>3531</v>
      </c>
      <c r="M2748" s="230" t="s">
        <v>6348</v>
      </c>
      <c r="N2748" s="230" t="s">
        <v>6468</v>
      </c>
      <c r="Q2748" s="230">
        <f>VLOOKUP(M2748,LocID!$B$2:$I$1995,8, FALSE)</f>
        <v>491</v>
      </c>
    </row>
    <row r="2749" spans="1:17" x14ac:dyDescent="0.25">
      <c r="A2749" s="230" t="s">
        <v>9459</v>
      </c>
      <c r="B2749" s="230">
        <v>306</v>
      </c>
      <c r="C2749" s="230">
        <v>2016</v>
      </c>
      <c r="D2749" s="230">
        <v>2016.0726999999999</v>
      </c>
      <c r="E2749" s="230" t="s">
        <v>4662</v>
      </c>
      <c r="F2749" s="230" t="s">
        <v>5731</v>
      </c>
      <c r="G2749" s="230" t="s">
        <v>3536</v>
      </c>
      <c r="H2749" s="230" t="s">
        <v>3531</v>
      </c>
      <c r="I2749" s="230" t="s">
        <v>76</v>
      </c>
      <c r="J2749" s="230" t="s">
        <v>77</v>
      </c>
      <c r="K2749" s="230" t="s">
        <v>98</v>
      </c>
      <c r="L2749" s="230" t="s">
        <v>3531</v>
      </c>
      <c r="M2749" s="230" t="s">
        <v>6348</v>
      </c>
      <c r="N2749" s="230" t="s">
        <v>98</v>
      </c>
      <c r="Q2749" s="230">
        <f>VLOOKUP(M2749,LocID!$B$2:$I$1995,8, FALSE)</f>
        <v>491</v>
      </c>
    </row>
    <row r="2750" spans="1:17" x14ac:dyDescent="0.25">
      <c r="A2750" s="230" t="s">
        <v>9460</v>
      </c>
      <c r="B2750" s="230">
        <v>307</v>
      </c>
      <c r="C2750" s="230">
        <v>2016</v>
      </c>
      <c r="D2750" s="230">
        <v>2016.106</v>
      </c>
      <c r="E2750" s="230" t="s">
        <v>4599</v>
      </c>
      <c r="F2750" s="230" t="s">
        <v>5733</v>
      </c>
      <c r="G2750" s="230" t="s">
        <v>3563</v>
      </c>
      <c r="H2750" s="230" t="s">
        <v>3531</v>
      </c>
      <c r="I2750" s="230" t="s">
        <v>76</v>
      </c>
      <c r="J2750" s="230" t="s">
        <v>77</v>
      </c>
      <c r="K2750" s="230" t="s">
        <v>26</v>
      </c>
      <c r="L2750" s="230" t="s">
        <v>3531</v>
      </c>
      <c r="M2750" s="230" t="s">
        <v>6348</v>
      </c>
      <c r="N2750" s="230" t="s">
        <v>26</v>
      </c>
      <c r="Q2750" s="230">
        <f>VLOOKUP(M2750,LocID!$B$2:$I$1995,8, FALSE)</f>
        <v>491</v>
      </c>
    </row>
    <row r="2751" spans="1:17" x14ac:dyDescent="0.25">
      <c r="A2751" s="230" t="s">
        <v>9461</v>
      </c>
      <c r="B2751" s="230">
        <v>308</v>
      </c>
      <c r="C2751" s="230">
        <v>2016</v>
      </c>
      <c r="D2751" s="230">
        <v>2015.1462000000299</v>
      </c>
      <c r="E2751" s="230" t="s">
        <v>4657</v>
      </c>
      <c r="F2751" s="230" t="s">
        <v>5734</v>
      </c>
      <c r="G2751" s="230" t="s">
        <v>3542</v>
      </c>
      <c r="H2751" s="230" t="s">
        <v>5735</v>
      </c>
      <c r="I2751" s="230" t="s">
        <v>76</v>
      </c>
      <c r="J2751" s="230" t="s">
        <v>77</v>
      </c>
      <c r="K2751" s="230" t="s">
        <v>3934</v>
      </c>
      <c r="L2751" s="230" t="s">
        <v>3531</v>
      </c>
      <c r="M2751" s="230" t="s">
        <v>6348</v>
      </c>
      <c r="N2751" s="230" t="s">
        <v>3934</v>
      </c>
      <c r="Q2751" s="230">
        <f>VLOOKUP(M2751,LocID!$B$2:$I$1995,8, FALSE)</f>
        <v>491</v>
      </c>
    </row>
    <row r="2752" spans="1:17" x14ac:dyDescent="0.25">
      <c r="A2752" s="230" t="s">
        <v>9462</v>
      </c>
      <c r="B2752" s="230">
        <v>309</v>
      </c>
      <c r="C2752" s="230">
        <v>2016</v>
      </c>
      <c r="D2752" s="230">
        <v>2016.0737999999999</v>
      </c>
      <c r="E2752" s="230" t="s">
        <v>4599</v>
      </c>
      <c r="F2752" s="230" t="s">
        <v>4839</v>
      </c>
      <c r="G2752" s="230" t="s">
        <v>4840</v>
      </c>
      <c r="H2752" s="230" t="s">
        <v>3567</v>
      </c>
      <c r="I2752" s="230" t="s">
        <v>76</v>
      </c>
      <c r="J2752" s="230" t="s">
        <v>77</v>
      </c>
      <c r="K2752" s="230" t="s">
        <v>98</v>
      </c>
      <c r="L2752" s="230" t="s">
        <v>3567</v>
      </c>
      <c r="M2752" s="230" t="s">
        <v>6349</v>
      </c>
      <c r="N2752" s="230" t="s">
        <v>98</v>
      </c>
      <c r="Q2752" s="230">
        <f>VLOOKUP(M2752,LocID!$B$2:$I$1995,8, FALSE)</f>
        <v>492</v>
      </c>
    </row>
    <row r="2753" spans="1:17" x14ac:dyDescent="0.25">
      <c r="A2753" s="230" t="s">
        <v>9206</v>
      </c>
      <c r="B2753" s="230">
        <v>31</v>
      </c>
      <c r="C2753" s="230">
        <v>2016</v>
      </c>
      <c r="D2753" s="230">
        <v>2015.095</v>
      </c>
      <c r="E2753" s="230" t="s">
        <v>4629</v>
      </c>
      <c r="F2753" s="230" t="s">
        <v>5320</v>
      </c>
      <c r="G2753" s="230" t="s">
        <v>5321</v>
      </c>
      <c r="H2753" s="230" t="s">
        <v>402</v>
      </c>
      <c r="I2753" s="230" t="s">
        <v>261</v>
      </c>
      <c r="J2753" s="230" t="s">
        <v>123</v>
      </c>
      <c r="K2753" s="230" t="s">
        <v>23</v>
      </c>
      <c r="L2753" s="230" t="s">
        <v>402</v>
      </c>
      <c r="M2753" s="230" t="s">
        <v>5941</v>
      </c>
      <c r="N2753" s="230" t="s">
        <v>23</v>
      </c>
      <c r="Q2753" s="230">
        <f>VLOOKUP(M2753,LocID!$B$2:$I$1995,8, FALSE)</f>
        <v>46</v>
      </c>
    </row>
    <row r="2754" spans="1:17" x14ac:dyDescent="0.25">
      <c r="A2754" s="230" t="s">
        <v>9463</v>
      </c>
      <c r="B2754" s="230">
        <v>310</v>
      </c>
      <c r="C2754" s="230">
        <v>2016</v>
      </c>
      <c r="D2754" s="230">
        <v>2016.0446999999999</v>
      </c>
      <c r="E2754" s="230" t="s">
        <v>4657</v>
      </c>
      <c r="F2754" s="230" t="s">
        <v>5736</v>
      </c>
      <c r="G2754" s="230" t="s">
        <v>5737</v>
      </c>
      <c r="H2754" s="230" t="s">
        <v>3586</v>
      </c>
      <c r="I2754" s="230" t="s">
        <v>76</v>
      </c>
      <c r="J2754" s="230" t="s">
        <v>77</v>
      </c>
      <c r="K2754" s="230" t="s">
        <v>188</v>
      </c>
      <c r="L2754" s="230" t="s">
        <v>3586</v>
      </c>
      <c r="M2754" s="230" t="s">
        <v>6352</v>
      </c>
      <c r="N2754" s="230" t="s">
        <v>188</v>
      </c>
      <c r="Q2754" s="230">
        <f>VLOOKUP(M2754,LocID!$B$2:$I$1995,8, FALSE)</f>
        <v>495</v>
      </c>
    </row>
    <row r="2755" spans="1:17" x14ac:dyDescent="0.25">
      <c r="A2755" s="230" t="s">
        <v>9464</v>
      </c>
      <c r="B2755" s="230">
        <v>311</v>
      </c>
      <c r="C2755" s="230">
        <v>2016</v>
      </c>
      <c r="D2755" s="230">
        <v>2016.0039999999999</v>
      </c>
      <c r="E2755" s="230" t="s">
        <v>4599</v>
      </c>
      <c r="F2755" s="230" t="s">
        <v>5738</v>
      </c>
      <c r="G2755" s="230" t="s">
        <v>4844</v>
      </c>
      <c r="H2755" s="230" t="s">
        <v>3586</v>
      </c>
      <c r="I2755" s="230" t="s">
        <v>76</v>
      </c>
      <c r="J2755" s="230" t="s">
        <v>77</v>
      </c>
      <c r="K2755" s="230" t="s">
        <v>23</v>
      </c>
      <c r="L2755" s="230" t="s">
        <v>3586</v>
      </c>
      <c r="M2755" s="230" t="s">
        <v>6352</v>
      </c>
      <c r="N2755" s="230" t="s">
        <v>23</v>
      </c>
      <c r="Q2755" s="230">
        <f>VLOOKUP(M2755,LocID!$B$2:$I$1995,8, FALSE)</f>
        <v>495</v>
      </c>
    </row>
    <row r="2756" spans="1:17" x14ac:dyDescent="0.25">
      <c r="A2756" s="230" t="s">
        <v>9465</v>
      </c>
      <c r="B2756" s="230">
        <v>312</v>
      </c>
      <c r="C2756" s="230">
        <v>2016</v>
      </c>
      <c r="D2756" s="230">
        <v>2016.1279999999999</v>
      </c>
      <c r="E2756" s="230" t="s">
        <v>4599</v>
      </c>
      <c r="F2756" s="230" t="s">
        <v>5739</v>
      </c>
      <c r="G2756" s="230" t="s">
        <v>3660</v>
      </c>
      <c r="H2756" s="230" t="s">
        <v>3661</v>
      </c>
      <c r="I2756" s="230" t="s">
        <v>160</v>
      </c>
      <c r="J2756" s="230" t="s">
        <v>161</v>
      </c>
      <c r="K2756" s="230" t="s">
        <v>23</v>
      </c>
      <c r="L2756" s="230" t="s">
        <v>3661</v>
      </c>
      <c r="M2756" s="230" t="s">
        <v>6355</v>
      </c>
      <c r="N2756" s="230" t="s">
        <v>23</v>
      </c>
      <c r="Q2756" s="230">
        <f>VLOOKUP(M2756,LocID!$B$2:$I$1995,8, FALSE)</f>
        <v>499</v>
      </c>
    </row>
    <row r="2757" spans="1:17" x14ac:dyDescent="0.25">
      <c r="A2757" s="230" t="s">
        <v>9466</v>
      </c>
      <c r="B2757" s="230">
        <v>313</v>
      </c>
      <c r="C2757" s="230">
        <v>2016</v>
      </c>
      <c r="D2757" s="230">
        <v>2016.0944</v>
      </c>
      <c r="E2757" s="230" t="s">
        <v>4599</v>
      </c>
      <c r="F2757" s="230" t="s">
        <v>4851</v>
      </c>
      <c r="G2757" s="230" t="s">
        <v>3666</v>
      </c>
      <c r="H2757" s="230" t="s">
        <v>3664</v>
      </c>
      <c r="I2757" s="230" t="s">
        <v>76</v>
      </c>
      <c r="J2757" s="230" t="s">
        <v>77</v>
      </c>
      <c r="K2757" s="230" t="s">
        <v>52</v>
      </c>
      <c r="L2757" s="230" t="s">
        <v>3664</v>
      </c>
      <c r="M2757" s="230" t="s">
        <v>6356</v>
      </c>
      <c r="N2757" s="230" t="s">
        <v>52</v>
      </c>
      <c r="Q2757" s="230">
        <f>VLOOKUP(M2757,LocID!$B$2:$I$1995,8, FALSE)</f>
        <v>500</v>
      </c>
    </row>
    <row r="2758" spans="1:17" x14ac:dyDescent="0.25">
      <c r="A2758" s="230" t="s">
        <v>9467</v>
      </c>
      <c r="B2758" s="230">
        <v>314</v>
      </c>
      <c r="C2758" s="230">
        <v>2016</v>
      </c>
      <c r="D2758" s="230">
        <v>2015.0947000000299</v>
      </c>
      <c r="E2758" s="230" t="s">
        <v>4629</v>
      </c>
      <c r="F2758" s="230" t="s">
        <v>5740</v>
      </c>
      <c r="G2758" s="230" t="s">
        <v>5741</v>
      </c>
      <c r="H2758" s="230" t="s">
        <v>3671</v>
      </c>
      <c r="I2758" s="230" t="s">
        <v>76</v>
      </c>
      <c r="J2758" s="230" t="s">
        <v>77</v>
      </c>
      <c r="K2758" s="230" t="s">
        <v>26</v>
      </c>
      <c r="L2758" s="230" t="s">
        <v>3671</v>
      </c>
      <c r="M2758" s="230" t="s">
        <v>6357</v>
      </c>
      <c r="N2758" s="230" t="s">
        <v>26</v>
      </c>
      <c r="Q2758" s="230">
        <f>VLOOKUP(M2758,LocID!$B$2:$I$1995,8, FALSE)</f>
        <v>501</v>
      </c>
    </row>
    <row r="2759" spans="1:17" x14ac:dyDescent="0.25">
      <c r="A2759" s="230" t="s">
        <v>9468</v>
      </c>
      <c r="B2759" s="230">
        <v>315</v>
      </c>
      <c r="C2759" s="230">
        <v>2016</v>
      </c>
      <c r="D2759" s="230">
        <v>2016.0124000000001</v>
      </c>
      <c r="E2759" s="230" t="s">
        <v>4629</v>
      </c>
      <c r="F2759" s="230" t="s">
        <v>5742</v>
      </c>
      <c r="G2759" s="230" t="s">
        <v>5743</v>
      </c>
      <c r="H2759" s="230" t="s">
        <v>3674</v>
      </c>
      <c r="I2759" s="230" t="s">
        <v>76</v>
      </c>
      <c r="J2759" s="230" t="s">
        <v>77</v>
      </c>
      <c r="K2759" s="230" t="s">
        <v>26</v>
      </c>
      <c r="L2759" s="230" t="s">
        <v>3674</v>
      </c>
      <c r="M2759" s="230" t="s">
        <v>4528</v>
      </c>
      <c r="N2759" s="230" t="s">
        <v>26</v>
      </c>
      <c r="Q2759" s="230">
        <f>VLOOKUP(M2759,LocID!$B$2:$I$1995,8, FALSE)</f>
        <v>502</v>
      </c>
    </row>
    <row r="2760" spans="1:17" x14ac:dyDescent="0.25">
      <c r="A2760" s="230" t="s">
        <v>9469</v>
      </c>
      <c r="B2760" s="230">
        <v>316</v>
      </c>
      <c r="C2760" s="230">
        <v>2016</v>
      </c>
      <c r="D2760" s="230">
        <v>2015.0649000000001</v>
      </c>
      <c r="E2760" s="230" t="s">
        <v>4629</v>
      </c>
      <c r="F2760" s="230" t="s">
        <v>5744</v>
      </c>
      <c r="G2760" s="230" t="s">
        <v>5745</v>
      </c>
      <c r="H2760" s="230" t="s">
        <v>3696</v>
      </c>
      <c r="I2760" s="230" t="s">
        <v>76</v>
      </c>
      <c r="J2760" s="230" t="s">
        <v>77</v>
      </c>
      <c r="K2760" s="230" t="s">
        <v>26</v>
      </c>
      <c r="L2760" s="230" t="s">
        <v>3696</v>
      </c>
      <c r="M2760" s="230" t="s">
        <v>4529</v>
      </c>
      <c r="N2760" s="230" t="s">
        <v>26</v>
      </c>
      <c r="Q2760" s="230">
        <f>VLOOKUP(M2760,LocID!$B$2:$I$1995,8, FALSE)</f>
        <v>506</v>
      </c>
    </row>
    <row r="2761" spans="1:17" x14ac:dyDescent="0.25">
      <c r="A2761" s="230" t="s">
        <v>9470</v>
      </c>
      <c r="B2761" s="230">
        <v>317</v>
      </c>
      <c r="C2761" s="230">
        <v>2016</v>
      </c>
      <c r="D2761" s="230">
        <v>2016.0336</v>
      </c>
      <c r="E2761" s="230" t="s">
        <v>4629</v>
      </c>
      <c r="F2761" s="230" t="s">
        <v>5746</v>
      </c>
      <c r="G2761" s="230" t="s">
        <v>5747</v>
      </c>
      <c r="H2761" s="230" t="s">
        <v>3696</v>
      </c>
      <c r="I2761" s="230" t="s">
        <v>76</v>
      </c>
      <c r="J2761" s="230" t="s">
        <v>77</v>
      </c>
      <c r="K2761" s="230" t="s">
        <v>26</v>
      </c>
      <c r="L2761" s="230" t="s">
        <v>3696</v>
      </c>
      <c r="M2761" s="230" t="s">
        <v>4529</v>
      </c>
      <c r="N2761" s="230" t="s">
        <v>26</v>
      </c>
      <c r="Q2761" s="230">
        <f>VLOOKUP(M2761,LocID!$B$2:$I$1995,8, FALSE)</f>
        <v>506</v>
      </c>
    </row>
    <row r="2762" spans="1:17" x14ac:dyDescent="0.25">
      <c r="A2762" s="230" t="s">
        <v>9471</v>
      </c>
      <c r="B2762" s="230">
        <v>318</v>
      </c>
      <c r="C2762" s="230">
        <v>2016</v>
      </c>
      <c r="D2762" s="230">
        <v>2016.0491999999999</v>
      </c>
      <c r="E2762" s="230" t="s">
        <v>4657</v>
      </c>
      <c r="F2762" s="230" t="s">
        <v>5748</v>
      </c>
      <c r="H2762" s="230" t="s">
        <v>3696</v>
      </c>
      <c r="I2762" s="230" t="s">
        <v>76</v>
      </c>
      <c r="J2762" s="230" t="s">
        <v>77</v>
      </c>
      <c r="K2762" s="230" t="s">
        <v>3934</v>
      </c>
      <c r="L2762" s="230" t="s">
        <v>3696</v>
      </c>
      <c r="M2762" s="230" t="s">
        <v>4529</v>
      </c>
      <c r="N2762" s="230" t="s">
        <v>3934</v>
      </c>
      <c r="Q2762" s="230">
        <f>VLOOKUP(M2762,LocID!$B$2:$I$1995,8, FALSE)</f>
        <v>506</v>
      </c>
    </row>
    <row r="2763" spans="1:17" x14ac:dyDescent="0.25">
      <c r="A2763" s="230" t="s">
        <v>9472</v>
      </c>
      <c r="B2763" s="230">
        <v>319</v>
      </c>
      <c r="C2763" s="230">
        <v>2016</v>
      </c>
      <c r="D2763" s="230">
        <v>2016.0514000000001</v>
      </c>
      <c r="E2763" s="230" t="s">
        <v>4657</v>
      </c>
      <c r="F2763" s="230" t="s">
        <v>5749</v>
      </c>
      <c r="G2763" s="230" t="s">
        <v>3716</v>
      </c>
      <c r="H2763" s="230" t="s">
        <v>3696</v>
      </c>
      <c r="I2763" s="230" t="s">
        <v>76</v>
      </c>
      <c r="J2763" s="230" t="s">
        <v>77</v>
      </c>
      <c r="K2763" s="230" t="s">
        <v>3934</v>
      </c>
      <c r="L2763" s="230" t="s">
        <v>3696</v>
      </c>
      <c r="M2763" s="230" t="s">
        <v>4529</v>
      </c>
      <c r="N2763" s="230" t="s">
        <v>3934</v>
      </c>
      <c r="Q2763" s="230">
        <f>VLOOKUP(M2763,LocID!$B$2:$I$1995,8, FALSE)</f>
        <v>506</v>
      </c>
    </row>
    <row r="2764" spans="1:17" x14ac:dyDescent="0.25">
      <c r="A2764" s="230" t="s">
        <v>9473</v>
      </c>
      <c r="B2764" s="230">
        <v>320</v>
      </c>
      <c r="C2764" s="230">
        <v>2016</v>
      </c>
      <c r="D2764" s="230">
        <v>2015.15050000003</v>
      </c>
      <c r="E2764" s="230" t="s">
        <v>4629</v>
      </c>
      <c r="F2764" s="230" t="s">
        <v>5750</v>
      </c>
      <c r="G2764" s="230" t="s">
        <v>4858</v>
      </c>
      <c r="H2764" s="230" t="s">
        <v>3722</v>
      </c>
      <c r="I2764" s="230" t="s">
        <v>76</v>
      </c>
      <c r="J2764" s="230" t="s">
        <v>77</v>
      </c>
      <c r="K2764" s="230" t="s">
        <v>26</v>
      </c>
      <c r="L2764" s="230" t="s">
        <v>3722</v>
      </c>
      <c r="M2764" s="230" t="s">
        <v>6361</v>
      </c>
      <c r="N2764" s="230" t="s">
        <v>26</v>
      </c>
      <c r="Q2764" s="230">
        <f>VLOOKUP(M2764,LocID!$B$2:$I$1995,8, FALSE)</f>
        <v>507</v>
      </c>
    </row>
    <row r="2765" spans="1:17" x14ac:dyDescent="0.25">
      <c r="A2765" s="230" t="s">
        <v>9474</v>
      </c>
      <c r="B2765" s="230">
        <v>321</v>
      </c>
      <c r="C2765" s="230">
        <v>2016</v>
      </c>
      <c r="D2765" s="230">
        <v>2016.0642</v>
      </c>
      <c r="E2765" s="230" t="s">
        <v>4657</v>
      </c>
      <c r="F2765" s="230" t="s">
        <v>4857</v>
      </c>
      <c r="G2765" s="230" t="s">
        <v>4858</v>
      </c>
      <c r="H2765" s="230" t="s">
        <v>3722</v>
      </c>
      <c r="I2765" s="230" t="s">
        <v>76</v>
      </c>
      <c r="J2765" s="230" t="s">
        <v>77</v>
      </c>
      <c r="K2765" s="230" t="s">
        <v>26</v>
      </c>
      <c r="L2765" s="230" t="s">
        <v>3722</v>
      </c>
      <c r="M2765" s="230" t="s">
        <v>6361</v>
      </c>
      <c r="N2765" s="230" t="s">
        <v>26</v>
      </c>
      <c r="Q2765" s="230">
        <f>VLOOKUP(M2765,LocID!$B$2:$I$1995,8, FALSE)</f>
        <v>507</v>
      </c>
    </row>
    <row r="2766" spans="1:17" x14ac:dyDescent="0.25">
      <c r="A2766" s="230" t="s">
        <v>9475</v>
      </c>
      <c r="B2766" s="230">
        <v>322</v>
      </c>
      <c r="C2766" s="230">
        <v>2016</v>
      </c>
      <c r="D2766" s="230">
        <v>2016.0199</v>
      </c>
      <c r="E2766" s="230" t="s">
        <v>4629</v>
      </c>
      <c r="F2766" s="230" t="s">
        <v>5751</v>
      </c>
      <c r="G2766" s="230" t="s">
        <v>5009</v>
      </c>
      <c r="H2766" s="230" t="s">
        <v>3748</v>
      </c>
      <c r="I2766" s="230" t="s">
        <v>165</v>
      </c>
      <c r="J2766" s="230" t="s">
        <v>161</v>
      </c>
      <c r="K2766" s="230" t="s">
        <v>26</v>
      </c>
      <c r="L2766" s="230" t="s">
        <v>3748</v>
      </c>
      <c r="M2766" s="230" t="s">
        <v>6365</v>
      </c>
      <c r="N2766" s="230" t="s">
        <v>26</v>
      </c>
      <c r="Q2766" s="230">
        <f>VLOOKUP(M2766,LocID!$B$2:$I$1995,8, FALSE)</f>
        <v>512</v>
      </c>
    </row>
    <row r="2767" spans="1:17" x14ac:dyDescent="0.25">
      <c r="A2767" s="230" t="s">
        <v>9476</v>
      </c>
      <c r="B2767" s="230">
        <v>323</v>
      </c>
      <c r="C2767" s="230">
        <v>2016</v>
      </c>
      <c r="D2767" s="230">
        <v>2015.12950000003</v>
      </c>
      <c r="E2767" s="230" t="s">
        <v>4629</v>
      </c>
      <c r="F2767" s="230" t="s">
        <v>5752</v>
      </c>
      <c r="G2767" s="230" t="s">
        <v>5753</v>
      </c>
      <c r="H2767" s="230" t="s">
        <v>3750</v>
      </c>
      <c r="I2767" s="230" t="s">
        <v>261</v>
      </c>
      <c r="J2767" s="230" t="s">
        <v>123</v>
      </c>
      <c r="K2767" s="230" t="s">
        <v>23</v>
      </c>
      <c r="L2767" s="230" t="s">
        <v>3750</v>
      </c>
      <c r="M2767" s="230" t="s">
        <v>4530</v>
      </c>
      <c r="N2767" s="230" t="s">
        <v>23</v>
      </c>
      <c r="Q2767" s="230">
        <f>VLOOKUP(M2767,LocID!$B$2:$I$1995,8, FALSE)</f>
        <v>513</v>
      </c>
    </row>
    <row r="2768" spans="1:17" x14ac:dyDescent="0.25">
      <c r="A2768" s="230" t="s">
        <v>9477</v>
      </c>
      <c r="B2768" s="230">
        <v>325</v>
      </c>
      <c r="C2768" s="230">
        <v>2016</v>
      </c>
      <c r="D2768" s="230">
        <v>2015.1387999999999</v>
      </c>
      <c r="E2768" s="230" t="s">
        <v>4657</v>
      </c>
      <c r="F2768" s="230" t="s">
        <v>5755</v>
      </c>
      <c r="G2768" s="230" t="s">
        <v>5756</v>
      </c>
      <c r="H2768" s="230" t="s">
        <v>3750</v>
      </c>
      <c r="I2768" s="230" t="s">
        <v>261</v>
      </c>
      <c r="J2768" s="230" t="s">
        <v>123</v>
      </c>
      <c r="K2768" s="230" t="s">
        <v>26</v>
      </c>
      <c r="L2768" s="230" t="s">
        <v>3750</v>
      </c>
      <c r="M2768" s="230" t="s">
        <v>4530</v>
      </c>
      <c r="N2768" s="230" t="s">
        <v>26</v>
      </c>
      <c r="Q2768" s="230">
        <f>VLOOKUP(M2768,LocID!$B$2:$I$1995,8, FALSE)</f>
        <v>513</v>
      </c>
    </row>
    <row r="2769" spans="1:17" x14ac:dyDescent="0.25">
      <c r="A2769" s="230" t="s">
        <v>9478</v>
      </c>
      <c r="B2769" s="230">
        <v>326</v>
      </c>
      <c r="C2769" s="230">
        <v>2016</v>
      </c>
      <c r="D2769" s="230">
        <v>2016.0293999999999</v>
      </c>
      <c r="E2769" s="230" t="s">
        <v>4657</v>
      </c>
      <c r="F2769" s="230" t="s">
        <v>5757</v>
      </c>
      <c r="G2769" s="230" t="s">
        <v>5753</v>
      </c>
      <c r="H2769" s="230" t="s">
        <v>3750</v>
      </c>
      <c r="I2769" s="230" t="s">
        <v>261</v>
      </c>
      <c r="J2769" s="230" t="s">
        <v>123</v>
      </c>
      <c r="K2769" s="230" t="s">
        <v>3934</v>
      </c>
      <c r="L2769" s="230" t="s">
        <v>3750</v>
      </c>
      <c r="M2769" s="230" t="s">
        <v>4530</v>
      </c>
      <c r="N2769" s="230" t="s">
        <v>3934</v>
      </c>
      <c r="Q2769" s="230">
        <f>VLOOKUP(M2769,LocID!$B$2:$I$1995,8, FALSE)</f>
        <v>513</v>
      </c>
    </row>
    <row r="2770" spans="1:17" x14ac:dyDescent="0.25">
      <c r="A2770" s="230" t="s">
        <v>9479</v>
      </c>
      <c r="B2770" s="230">
        <v>327</v>
      </c>
      <c r="C2770" s="230">
        <v>2016</v>
      </c>
      <c r="D2770" s="230">
        <v>2016.0250000000001</v>
      </c>
      <c r="E2770" s="230" t="s">
        <v>4629</v>
      </c>
      <c r="F2770" s="230" t="s">
        <v>5759</v>
      </c>
      <c r="G2770" s="230" t="s">
        <v>5760</v>
      </c>
      <c r="H2770" s="230" t="s">
        <v>3750</v>
      </c>
      <c r="I2770" s="230" t="s">
        <v>261</v>
      </c>
      <c r="J2770" s="230" t="s">
        <v>123</v>
      </c>
      <c r="K2770" s="230" t="s">
        <v>26</v>
      </c>
      <c r="L2770" s="230" t="s">
        <v>3750</v>
      </c>
      <c r="M2770" s="230" t="s">
        <v>4530</v>
      </c>
      <c r="N2770" s="230" t="s">
        <v>26</v>
      </c>
      <c r="Q2770" s="230">
        <f>VLOOKUP(M2770,LocID!$B$2:$I$1995,8, FALSE)</f>
        <v>513</v>
      </c>
    </row>
    <row r="2771" spans="1:17" x14ac:dyDescent="0.25">
      <c r="A2771" s="230" t="s">
        <v>9480</v>
      </c>
      <c r="B2771" s="230">
        <v>328</v>
      </c>
      <c r="C2771" s="230">
        <v>2016</v>
      </c>
      <c r="D2771" s="230">
        <v>2016.0431000000001</v>
      </c>
      <c r="E2771" s="230" t="s">
        <v>4657</v>
      </c>
      <c r="F2771" s="230" t="s">
        <v>5762</v>
      </c>
      <c r="G2771" s="230" t="s">
        <v>5753</v>
      </c>
      <c r="H2771" s="230" t="s">
        <v>3750</v>
      </c>
      <c r="I2771" s="230" t="s">
        <v>261</v>
      </c>
      <c r="J2771" s="230" t="s">
        <v>123</v>
      </c>
      <c r="K2771" s="230" t="s">
        <v>52</v>
      </c>
      <c r="L2771" s="230" t="s">
        <v>3750</v>
      </c>
      <c r="M2771" s="230" t="s">
        <v>4530</v>
      </c>
      <c r="N2771" s="230" t="s">
        <v>52</v>
      </c>
      <c r="O2771" s="230">
        <v>1</v>
      </c>
      <c r="Q2771" s="230">
        <f>VLOOKUP(M2771,LocID!$B$2:$I$1995,8, FALSE)</f>
        <v>513</v>
      </c>
    </row>
    <row r="2772" spans="1:17" x14ac:dyDescent="0.25">
      <c r="A2772" s="230" t="s">
        <v>9481</v>
      </c>
      <c r="B2772" s="230">
        <v>329</v>
      </c>
      <c r="C2772" s="230">
        <v>2016</v>
      </c>
      <c r="D2772" s="230">
        <v>2016.0431000000001</v>
      </c>
      <c r="E2772" s="230" t="s">
        <v>4657</v>
      </c>
      <c r="F2772" s="230" t="s">
        <v>5762</v>
      </c>
      <c r="G2772" s="230" t="s">
        <v>5753</v>
      </c>
      <c r="H2772" s="230" t="s">
        <v>3750</v>
      </c>
      <c r="I2772" s="230" t="s">
        <v>261</v>
      </c>
      <c r="J2772" s="230" t="s">
        <v>123</v>
      </c>
      <c r="K2772" s="230" t="s">
        <v>23</v>
      </c>
      <c r="L2772" s="230" t="s">
        <v>3750</v>
      </c>
      <c r="M2772" s="230" t="s">
        <v>4530</v>
      </c>
      <c r="N2772" s="230" t="s">
        <v>23</v>
      </c>
      <c r="Q2772" s="230">
        <f>VLOOKUP(M2772,LocID!$B$2:$I$1995,8, FALSE)</f>
        <v>513</v>
      </c>
    </row>
    <row r="2773" spans="1:17" x14ac:dyDescent="0.25">
      <c r="A2773" s="230" t="s">
        <v>9207</v>
      </c>
      <c r="B2773" s="230">
        <v>33</v>
      </c>
      <c r="C2773" s="230">
        <v>2016</v>
      </c>
      <c r="D2773" s="230">
        <v>2016.1261999999999</v>
      </c>
      <c r="E2773" s="230" t="s">
        <v>4599</v>
      </c>
      <c r="F2773" s="230" t="s">
        <v>5323</v>
      </c>
      <c r="G2773" s="230" t="s">
        <v>5324</v>
      </c>
      <c r="H2773" s="230" t="s">
        <v>402</v>
      </c>
      <c r="I2773" s="230" t="s">
        <v>261</v>
      </c>
      <c r="J2773" s="230" t="s">
        <v>123</v>
      </c>
      <c r="K2773" s="230" t="s">
        <v>23</v>
      </c>
      <c r="L2773" s="230" t="s">
        <v>402</v>
      </c>
      <c r="M2773" s="230" t="s">
        <v>5941</v>
      </c>
      <c r="N2773" s="230" t="s">
        <v>23</v>
      </c>
      <c r="Q2773" s="230">
        <f>VLOOKUP(M2773,LocID!$B$2:$I$1995,8, FALSE)</f>
        <v>46</v>
      </c>
    </row>
    <row r="2774" spans="1:17" x14ac:dyDescent="0.25">
      <c r="A2774" s="230" t="s">
        <v>9482</v>
      </c>
      <c r="B2774" s="230">
        <v>330</v>
      </c>
      <c r="C2774" s="230">
        <v>2016</v>
      </c>
      <c r="D2774" s="230">
        <v>2016.0435</v>
      </c>
      <c r="E2774" s="230" t="s">
        <v>4657</v>
      </c>
      <c r="F2774" s="230" t="s">
        <v>5764</v>
      </c>
      <c r="G2774" s="230" t="s">
        <v>5765</v>
      </c>
      <c r="H2774" s="230" t="s">
        <v>3750</v>
      </c>
      <c r="I2774" s="230" t="s">
        <v>261</v>
      </c>
      <c r="J2774" s="230" t="s">
        <v>123</v>
      </c>
      <c r="K2774" s="230" t="s">
        <v>98</v>
      </c>
      <c r="L2774" s="230" t="s">
        <v>3750</v>
      </c>
      <c r="M2774" s="230" t="s">
        <v>4530</v>
      </c>
      <c r="N2774" s="230" t="s">
        <v>98</v>
      </c>
      <c r="Q2774" s="230">
        <f>VLOOKUP(M2774,LocID!$B$2:$I$1995,8, FALSE)</f>
        <v>513</v>
      </c>
    </row>
    <row r="2775" spans="1:17" x14ac:dyDescent="0.25">
      <c r="A2775" s="230" t="s">
        <v>9483</v>
      </c>
      <c r="B2775" s="230">
        <v>331</v>
      </c>
      <c r="C2775" s="230">
        <v>2016</v>
      </c>
      <c r="D2775" s="230">
        <v>2016.0782999999999</v>
      </c>
      <c r="E2775" s="230" t="s">
        <v>4662</v>
      </c>
      <c r="F2775" s="230" t="s">
        <v>5766</v>
      </c>
      <c r="G2775" s="230" t="s">
        <v>5767</v>
      </c>
      <c r="H2775" s="230" t="s">
        <v>3750</v>
      </c>
      <c r="I2775" s="230" t="s">
        <v>261</v>
      </c>
      <c r="J2775" s="230" t="s">
        <v>123</v>
      </c>
      <c r="K2775" s="230" t="s">
        <v>26</v>
      </c>
      <c r="L2775" s="230" t="s">
        <v>3750</v>
      </c>
      <c r="M2775" s="230" t="s">
        <v>4530</v>
      </c>
      <c r="N2775" s="230" t="s">
        <v>26</v>
      </c>
      <c r="Q2775" s="230">
        <f>VLOOKUP(M2775,LocID!$B$2:$I$1995,8, FALSE)</f>
        <v>513</v>
      </c>
    </row>
    <row r="2776" spans="1:17" x14ac:dyDescent="0.25">
      <c r="A2776" s="230" t="s">
        <v>9484</v>
      </c>
      <c r="B2776" s="230">
        <v>332</v>
      </c>
      <c r="C2776" s="230">
        <v>2016</v>
      </c>
      <c r="D2776" s="230">
        <v>2016.0482</v>
      </c>
      <c r="E2776" s="230" t="s">
        <v>4657</v>
      </c>
      <c r="F2776" s="230" t="s">
        <v>5164</v>
      </c>
      <c r="G2776" s="230" t="s">
        <v>5768</v>
      </c>
      <c r="H2776" s="230" t="s">
        <v>3750</v>
      </c>
      <c r="I2776" s="230" t="s">
        <v>261</v>
      </c>
      <c r="J2776" s="230" t="s">
        <v>123</v>
      </c>
      <c r="K2776" s="230" t="s">
        <v>23</v>
      </c>
      <c r="L2776" s="230" t="s">
        <v>3750</v>
      </c>
      <c r="M2776" s="230" t="s">
        <v>4530</v>
      </c>
      <c r="N2776" s="230" t="s">
        <v>23</v>
      </c>
      <c r="Q2776" s="230">
        <f>VLOOKUP(M2776,LocID!$B$2:$I$1995,8, FALSE)</f>
        <v>513</v>
      </c>
    </row>
    <row r="2777" spans="1:17" x14ac:dyDescent="0.25">
      <c r="A2777" s="230" t="s">
        <v>9485</v>
      </c>
      <c r="B2777" s="230">
        <v>333</v>
      </c>
      <c r="C2777" s="230">
        <v>2016</v>
      </c>
      <c r="D2777" s="230">
        <v>2016.0111999999999</v>
      </c>
      <c r="E2777" s="230" t="s">
        <v>4629</v>
      </c>
      <c r="F2777" s="230" t="s">
        <v>5769</v>
      </c>
      <c r="G2777" s="230" t="s">
        <v>5770</v>
      </c>
      <c r="H2777" s="230" t="s">
        <v>3854</v>
      </c>
      <c r="I2777" s="230" t="s">
        <v>1276</v>
      </c>
      <c r="J2777" s="230" t="s">
        <v>128</v>
      </c>
      <c r="K2777" s="230" t="s">
        <v>23</v>
      </c>
      <c r="L2777" s="230" t="s">
        <v>3854</v>
      </c>
      <c r="M2777" s="230" t="s">
        <v>6367</v>
      </c>
      <c r="N2777" s="230" t="s">
        <v>23</v>
      </c>
      <c r="Q2777" s="230">
        <f>VLOOKUP(M2777,LocID!$B$2:$I$1995,8, FALSE)</f>
        <v>515</v>
      </c>
    </row>
    <row r="2778" spans="1:17" x14ac:dyDescent="0.25">
      <c r="A2778" s="230" t="s">
        <v>9486</v>
      </c>
      <c r="B2778" s="230">
        <v>334</v>
      </c>
      <c r="C2778" s="230">
        <v>2016</v>
      </c>
      <c r="D2778" s="230">
        <v>2016.0825</v>
      </c>
      <c r="E2778" s="230" t="s">
        <v>4662</v>
      </c>
      <c r="F2778" s="230" t="s">
        <v>5772</v>
      </c>
      <c r="G2778" s="230" t="s">
        <v>5773</v>
      </c>
      <c r="H2778" s="230" t="s">
        <v>5774</v>
      </c>
      <c r="I2778" s="230" t="s">
        <v>160</v>
      </c>
      <c r="J2778" s="230" t="s">
        <v>161</v>
      </c>
      <c r="K2778" s="230" t="s">
        <v>23</v>
      </c>
      <c r="L2778" s="230" t="s">
        <v>5774</v>
      </c>
      <c r="M2778" s="230" t="s">
        <v>6574</v>
      </c>
      <c r="N2778" s="230" t="s">
        <v>23</v>
      </c>
      <c r="Q2778" s="230">
        <f>VLOOKUP(M2778,LocID!$B$2:$I$1995,8, FALSE)</f>
        <v>679</v>
      </c>
    </row>
    <row r="2779" spans="1:17" x14ac:dyDescent="0.25">
      <c r="A2779" s="230" t="s">
        <v>9487</v>
      </c>
      <c r="B2779" s="230">
        <v>335</v>
      </c>
      <c r="C2779" s="230">
        <v>2016</v>
      </c>
      <c r="D2779" s="230">
        <v>2016.1214</v>
      </c>
      <c r="E2779" s="230" t="s">
        <v>4599</v>
      </c>
      <c r="F2779" s="230" t="s">
        <v>5776</v>
      </c>
      <c r="G2779" s="230" t="s">
        <v>5777</v>
      </c>
      <c r="H2779" s="230" t="s">
        <v>3871</v>
      </c>
      <c r="I2779" s="230" t="s">
        <v>49</v>
      </c>
      <c r="J2779" s="230" t="s">
        <v>51</v>
      </c>
      <c r="K2779" s="230" t="s">
        <v>26</v>
      </c>
      <c r="L2779" s="230" t="s">
        <v>3871</v>
      </c>
      <c r="M2779" s="230" t="s">
        <v>4531</v>
      </c>
      <c r="N2779" s="230" t="s">
        <v>26</v>
      </c>
      <c r="Q2779" s="230">
        <f>VLOOKUP(M2779,LocID!$B$2:$I$1995,8, FALSE)</f>
        <v>520</v>
      </c>
    </row>
    <row r="2780" spans="1:17" x14ac:dyDescent="0.25">
      <c r="A2780" s="230" t="s">
        <v>9488</v>
      </c>
      <c r="B2780" s="230">
        <v>336</v>
      </c>
      <c r="C2780" s="230">
        <v>2016</v>
      </c>
      <c r="D2780" s="230">
        <v>2016.0799</v>
      </c>
      <c r="E2780" s="230" t="s">
        <v>4599</v>
      </c>
      <c r="F2780" s="230" t="s">
        <v>4859</v>
      </c>
      <c r="G2780" s="230" t="s">
        <v>4859</v>
      </c>
      <c r="H2780" s="230" t="s">
        <v>3889</v>
      </c>
      <c r="I2780" s="230" t="s">
        <v>76</v>
      </c>
      <c r="J2780" s="230" t="s">
        <v>77</v>
      </c>
      <c r="K2780" s="230" t="s">
        <v>188</v>
      </c>
      <c r="L2780" s="230" t="s">
        <v>3889</v>
      </c>
      <c r="M2780" s="230" t="s">
        <v>6373</v>
      </c>
      <c r="N2780" s="230" t="s">
        <v>188</v>
      </c>
      <c r="Q2780" s="230">
        <f>VLOOKUP(M2780,LocID!$B$2:$I$1995,8, FALSE)</f>
        <v>522</v>
      </c>
    </row>
    <row r="2781" spans="1:17" x14ac:dyDescent="0.25">
      <c r="A2781" s="230" t="s">
        <v>9489</v>
      </c>
      <c r="B2781" s="230">
        <v>338</v>
      </c>
      <c r="C2781" s="230">
        <v>2016</v>
      </c>
      <c r="D2781" s="230">
        <v>2015.1347000000301</v>
      </c>
      <c r="E2781" s="230" t="s">
        <v>4657</v>
      </c>
      <c r="F2781" s="230" t="s">
        <v>5780</v>
      </c>
      <c r="G2781" s="230" t="s">
        <v>5781</v>
      </c>
      <c r="H2781" s="230" t="s">
        <v>5782</v>
      </c>
      <c r="I2781" s="230" t="s">
        <v>732</v>
      </c>
      <c r="J2781" s="230" t="s">
        <v>51</v>
      </c>
      <c r="K2781" s="230" t="s">
        <v>26</v>
      </c>
      <c r="L2781" s="230" t="s">
        <v>5782</v>
      </c>
      <c r="M2781" s="230" t="s">
        <v>6542</v>
      </c>
      <c r="N2781" s="230" t="s">
        <v>26</v>
      </c>
      <c r="Q2781" s="230">
        <f>VLOOKUP(M2781,LocID!$B$2:$I$1995,8, FALSE)</f>
        <v>647</v>
      </c>
    </row>
    <row r="2782" spans="1:17" x14ac:dyDescent="0.25">
      <c r="A2782" s="230" t="s">
        <v>9490</v>
      </c>
      <c r="B2782" s="230">
        <v>339</v>
      </c>
      <c r="C2782" s="230">
        <v>2016</v>
      </c>
      <c r="D2782" s="230">
        <v>2016.0768</v>
      </c>
      <c r="E2782" s="230" t="s">
        <v>4662</v>
      </c>
      <c r="F2782" s="230" t="s">
        <v>4861</v>
      </c>
      <c r="G2782" s="230" t="s">
        <v>3897</v>
      </c>
      <c r="H2782" s="230" t="s">
        <v>3898</v>
      </c>
      <c r="I2782" s="230" t="s">
        <v>76</v>
      </c>
      <c r="J2782" s="230" t="s">
        <v>77</v>
      </c>
      <c r="K2782" s="230" t="s">
        <v>52</v>
      </c>
      <c r="L2782" s="230" t="s">
        <v>3898</v>
      </c>
      <c r="M2782" s="230" t="s">
        <v>6376</v>
      </c>
      <c r="N2782" s="230" t="s">
        <v>52</v>
      </c>
      <c r="Q2782" s="230">
        <f>VLOOKUP(M2782,LocID!$B$2:$I$1995,8, FALSE)</f>
        <v>525</v>
      </c>
    </row>
    <row r="2783" spans="1:17" x14ac:dyDescent="0.25">
      <c r="A2783" s="230" t="s">
        <v>9208</v>
      </c>
      <c r="B2783" s="230">
        <v>34</v>
      </c>
      <c r="C2783" s="230">
        <v>2016</v>
      </c>
      <c r="D2783" s="230">
        <v>2016.0102999999999</v>
      </c>
      <c r="E2783" s="230" t="s">
        <v>4629</v>
      </c>
      <c r="F2783" s="230" t="s">
        <v>5326</v>
      </c>
      <c r="G2783" s="230" t="s">
        <v>5327</v>
      </c>
      <c r="H2783" s="230" t="s">
        <v>435</v>
      </c>
      <c r="I2783" s="230" t="s">
        <v>122</v>
      </c>
      <c r="J2783" s="230" t="s">
        <v>123</v>
      </c>
      <c r="K2783" s="230" t="s">
        <v>52</v>
      </c>
      <c r="L2783" s="230" t="s">
        <v>435</v>
      </c>
      <c r="M2783" s="230" t="s">
        <v>5945</v>
      </c>
      <c r="N2783" s="230" t="s">
        <v>52</v>
      </c>
      <c r="Q2783" s="230">
        <f>VLOOKUP(M2783,LocID!$B$2:$I$1995,8, FALSE)</f>
        <v>50</v>
      </c>
    </row>
    <row r="2784" spans="1:17" x14ac:dyDescent="0.25">
      <c r="A2784" s="230" t="s">
        <v>9491</v>
      </c>
      <c r="B2784" s="230">
        <v>340</v>
      </c>
      <c r="C2784" s="230">
        <v>2016</v>
      </c>
      <c r="D2784" s="230">
        <v>2015.0831000000301</v>
      </c>
      <c r="E2784" s="230" t="s">
        <v>4629</v>
      </c>
      <c r="F2784" s="230" t="s">
        <v>5784</v>
      </c>
      <c r="G2784" s="230" t="s">
        <v>5785</v>
      </c>
      <c r="H2784" s="230" t="s">
        <v>3906</v>
      </c>
      <c r="I2784" s="230" t="s">
        <v>76</v>
      </c>
      <c r="J2784" s="230" t="s">
        <v>77</v>
      </c>
      <c r="K2784" s="230" t="s">
        <v>188</v>
      </c>
      <c r="L2784" s="230" t="s">
        <v>3906</v>
      </c>
      <c r="M2784" s="230" t="s">
        <v>4532</v>
      </c>
      <c r="N2784" s="230" t="s">
        <v>188</v>
      </c>
      <c r="Q2784" s="230">
        <f>VLOOKUP(M2784,LocID!$B$2:$I$1995,8, FALSE)</f>
        <v>527</v>
      </c>
    </row>
    <row r="2785" spans="1:17" x14ac:dyDescent="0.25">
      <c r="A2785" s="230" t="s">
        <v>9492</v>
      </c>
      <c r="B2785" s="230">
        <v>341</v>
      </c>
      <c r="C2785" s="230">
        <v>2016</v>
      </c>
      <c r="D2785" s="230">
        <v>2015.14240000003</v>
      </c>
      <c r="E2785" s="230" t="s">
        <v>4629</v>
      </c>
      <c r="F2785" s="230" t="s">
        <v>5786</v>
      </c>
      <c r="G2785" s="230" t="s">
        <v>4868</v>
      </c>
      <c r="H2785" s="230" t="s">
        <v>3906</v>
      </c>
      <c r="I2785" s="230" t="s">
        <v>76</v>
      </c>
      <c r="J2785" s="230" t="s">
        <v>77</v>
      </c>
      <c r="K2785" s="230" t="s">
        <v>23</v>
      </c>
      <c r="L2785" s="230" t="s">
        <v>3906</v>
      </c>
      <c r="M2785" s="230" t="s">
        <v>4532</v>
      </c>
      <c r="N2785" s="230" t="s">
        <v>23</v>
      </c>
      <c r="Q2785" s="230">
        <f>VLOOKUP(M2785,LocID!$B$2:$I$1995,8, FALSE)</f>
        <v>527</v>
      </c>
    </row>
    <row r="2786" spans="1:17" x14ac:dyDescent="0.25">
      <c r="A2786" s="230" t="s">
        <v>9493</v>
      </c>
      <c r="B2786" s="230">
        <v>342</v>
      </c>
      <c r="C2786" s="230">
        <v>2016</v>
      </c>
      <c r="D2786" s="230">
        <v>2015.1410000000001</v>
      </c>
      <c r="E2786" s="230" t="s">
        <v>4629</v>
      </c>
      <c r="F2786" s="230" t="s">
        <v>5788</v>
      </c>
      <c r="G2786" s="230" t="s">
        <v>4868</v>
      </c>
      <c r="H2786" s="230" t="s">
        <v>3906</v>
      </c>
      <c r="I2786" s="230" t="s">
        <v>76</v>
      </c>
      <c r="J2786" s="230" t="s">
        <v>77</v>
      </c>
      <c r="K2786" s="230" t="s">
        <v>188</v>
      </c>
      <c r="L2786" s="230" t="s">
        <v>3906</v>
      </c>
      <c r="M2786" s="230" t="s">
        <v>4532</v>
      </c>
      <c r="N2786" s="230" t="s">
        <v>188</v>
      </c>
      <c r="Q2786" s="230">
        <f>VLOOKUP(M2786,LocID!$B$2:$I$1995,8, FALSE)</f>
        <v>527</v>
      </c>
    </row>
    <row r="2787" spans="1:17" x14ac:dyDescent="0.25">
      <c r="A2787" s="230" t="s">
        <v>9494</v>
      </c>
      <c r="B2787" s="230">
        <v>343</v>
      </c>
      <c r="C2787" s="230">
        <v>2016</v>
      </c>
      <c r="D2787" s="230">
        <v>2016.0251000000001</v>
      </c>
      <c r="E2787" s="230" t="s">
        <v>4657</v>
      </c>
      <c r="F2787" s="230" t="s">
        <v>5789</v>
      </c>
      <c r="G2787" s="230" t="s">
        <v>4868</v>
      </c>
      <c r="H2787" s="230" t="s">
        <v>3906</v>
      </c>
      <c r="I2787" s="230" t="s">
        <v>76</v>
      </c>
      <c r="J2787" s="230" t="s">
        <v>77</v>
      </c>
      <c r="K2787" s="230" t="s">
        <v>188</v>
      </c>
      <c r="L2787" s="230" t="s">
        <v>3906</v>
      </c>
      <c r="M2787" s="230" t="s">
        <v>4532</v>
      </c>
      <c r="N2787" s="230" t="s">
        <v>188</v>
      </c>
      <c r="Q2787" s="230">
        <f>VLOOKUP(M2787,LocID!$B$2:$I$1995,8, FALSE)</f>
        <v>527</v>
      </c>
    </row>
    <row r="2788" spans="1:17" x14ac:dyDescent="0.25">
      <c r="A2788" s="230" t="s">
        <v>9495</v>
      </c>
      <c r="B2788" s="230">
        <v>344</v>
      </c>
      <c r="C2788" s="230">
        <v>2016</v>
      </c>
      <c r="D2788" s="230">
        <v>2016.0997</v>
      </c>
      <c r="E2788" s="230" t="s">
        <v>4599</v>
      </c>
      <c r="F2788" s="230" t="s">
        <v>5790</v>
      </c>
      <c r="G2788" s="230" t="s">
        <v>4868</v>
      </c>
      <c r="H2788" s="230" t="s">
        <v>3906</v>
      </c>
      <c r="I2788" s="230" t="s">
        <v>76</v>
      </c>
      <c r="J2788" s="230" t="s">
        <v>77</v>
      </c>
      <c r="K2788" s="230" t="s">
        <v>26</v>
      </c>
      <c r="L2788" s="230" t="s">
        <v>3906</v>
      </c>
      <c r="M2788" s="230" t="s">
        <v>4532</v>
      </c>
      <c r="N2788" s="230" t="s">
        <v>26</v>
      </c>
      <c r="Q2788" s="230">
        <f>VLOOKUP(M2788,LocID!$B$2:$I$1995,8, FALSE)</f>
        <v>527</v>
      </c>
    </row>
    <row r="2789" spans="1:17" x14ac:dyDescent="0.25">
      <c r="A2789" s="230" t="s">
        <v>9496</v>
      </c>
      <c r="B2789" s="230">
        <v>345</v>
      </c>
      <c r="C2789" s="230">
        <v>2016</v>
      </c>
      <c r="D2789" s="230">
        <v>2016.0985000000001</v>
      </c>
      <c r="E2789" s="230" t="s">
        <v>4662</v>
      </c>
      <c r="F2789" s="230" t="s">
        <v>5791</v>
      </c>
      <c r="G2789" s="230" t="s">
        <v>3927</v>
      </c>
      <c r="H2789" s="230" t="s">
        <v>5792</v>
      </c>
      <c r="I2789" s="230" t="s">
        <v>76</v>
      </c>
      <c r="J2789" s="230" t="s">
        <v>77</v>
      </c>
      <c r="K2789" s="230" t="s">
        <v>26</v>
      </c>
      <c r="L2789" s="230" t="s">
        <v>3906</v>
      </c>
      <c r="M2789" s="230" t="s">
        <v>4532</v>
      </c>
      <c r="N2789" s="230" t="s">
        <v>26</v>
      </c>
      <c r="Q2789" s="230">
        <f>VLOOKUP(M2789,LocID!$B$2:$I$1995,8, FALSE)</f>
        <v>527</v>
      </c>
    </row>
    <row r="2790" spans="1:17" x14ac:dyDescent="0.25">
      <c r="A2790" s="230" t="s">
        <v>9497</v>
      </c>
      <c r="B2790" s="230">
        <v>347</v>
      </c>
      <c r="C2790" s="230">
        <v>2016</v>
      </c>
      <c r="D2790" s="230">
        <v>2016.0925</v>
      </c>
      <c r="E2790" s="230" t="s">
        <v>4599</v>
      </c>
      <c r="F2790" s="230" t="s">
        <v>5101</v>
      </c>
      <c r="G2790" s="230" t="s">
        <v>3973</v>
      </c>
      <c r="H2790" s="230" t="s">
        <v>3974</v>
      </c>
      <c r="I2790" s="230" t="s">
        <v>673</v>
      </c>
      <c r="J2790" s="230" t="s">
        <v>61</v>
      </c>
      <c r="K2790" s="230" t="s">
        <v>188</v>
      </c>
      <c r="L2790" s="230" t="s">
        <v>3974</v>
      </c>
      <c r="M2790" s="230" t="s">
        <v>6385</v>
      </c>
      <c r="N2790" s="230" t="s">
        <v>188</v>
      </c>
      <c r="Q2790" s="230">
        <f>VLOOKUP(M2790,LocID!$B$2:$I$1995,8, FALSE)</f>
        <v>536</v>
      </c>
    </row>
    <row r="2791" spans="1:17" x14ac:dyDescent="0.25">
      <c r="A2791" s="230" t="s">
        <v>9498</v>
      </c>
      <c r="B2791" s="230">
        <v>348</v>
      </c>
      <c r="C2791" s="230">
        <v>2016</v>
      </c>
      <c r="D2791" s="230">
        <v>2015.1080999999999</v>
      </c>
      <c r="E2791" s="230" t="s">
        <v>4657</v>
      </c>
      <c r="F2791" s="230" t="s">
        <v>5794</v>
      </c>
      <c r="G2791" s="230" t="s">
        <v>5795</v>
      </c>
      <c r="H2791" s="230" t="s">
        <v>5796</v>
      </c>
      <c r="I2791" s="230" t="s">
        <v>76</v>
      </c>
      <c r="J2791" s="230" t="s">
        <v>77</v>
      </c>
      <c r="K2791" s="230" t="s">
        <v>26</v>
      </c>
      <c r="L2791" s="230" t="s">
        <v>5796</v>
      </c>
      <c r="M2791" s="230" t="s">
        <v>6541</v>
      </c>
      <c r="N2791" s="230" t="s">
        <v>26</v>
      </c>
      <c r="Q2791" s="230">
        <f>VLOOKUP(M2791,LocID!$B$2:$I$1995,8, FALSE)</f>
        <v>646</v>
      </c>
    </row>
    <row r="2792" spans="1:17" x14ac:dyDescent="0.25">
      <c r="A2792" s="230" t="s">
        <v>9499</v>
      </c>
      <c r="B2792" s="230">
        <v>349</v>
      </c>
      <c r="C2792" s="230">
        <v>2016</v>
      </c>
      <c r="D2792" s="230">
        <v>2016.0861</v>
      </c>
      <c r="E2792" s="230" t="s">
        <v>4599</v>
      </c>
      <c r="F2792" s="230" t="s">
        <v>5797</v>
      </c>
      <c r="G2792" s="230" t="s">
        <v>5798</v>
      </c>
      <c r="H2792" s="230" t="s">
        <v>5799</v>
      </c>
      <c r="I2792" s="230" t="s">
        <v>198</v>
      </c>
      <c r="J2792" s="230" t="s">
        <v>61</v>
      </c>
      <c r="K2792" s="230" t="s">
        <v>52</v>
      </c>
      <c r="L2792" s="230" t="s">
        <v>5799</v>
      </c>
      <c r="M2792" s="230" t="s">
        <v>6576</v>
      </c>
      <c r="N2792" s="230" t="s">
        <v>52</v>
      </c>
      <c r="Q2792" s="230">
        <f>VLOOKUP(M2792,LocID!$B$2:$I$1995,8, FALSE)</f>
        <v>681</v>
      </c>
    </row>
    <row r="2793" spans="1:17" x14ac:dyDescent="0.25">
      <c r="A2793" s="230" t="s">
        <v>9209</v>
      </c>
      <c r="B2793" s="230">
        <v>35</v>
      </c>
      <c r="C2793" s="230">
        <v>2016</v>
      </c>
      <c r="D2793" s="230">
        <v>2016.0317</v>
      </c>
      <c r="E2793" s="230" t="s">
        <v>4657</v>
      </c>
      <c r="F2793" s="230" t="s">
        <v>5330</v>
      </c>
      <c r="G2793" s="230" t="s">
        <v>5331</v>
      </c>
      <c r="H2793" s="230" t="s">
        <v>5332</v>
      </c>
      <c r="I2793" s="230" t="s">
        <v>183</v>
      </c>
      <c r="J2793" s="230" t="s">
        <v>61</v>
      </c>
      <c r="K2793" s="230" t="s">
        <v>52</v>
      </c>
      <c r="L2793" s="230" t="s">
        <v>5332</v>
      </c>
      <c r="M2793" s="230" t="s">
        <v>6553</v>
      </c>
      <c r="N2793" s="230" t="s">
        <v>52</v>
      </c>
      <c r="Q2793" s="230">
        <f>VLOOKUP(M2793,LocID!$B$2:$I$1995,8, FALSE)</f>
        <v>658</v>
      </c>
    </row>
    <row r="2794" spans="1:17" x14ac:dyDescent="0.25">
      <c r="A2794" s="230" t="s">
        <v>9500</v>
      </c>
      <c r="B2794" s="230">
        <v>350</v>
      </c>
      <c r="C2794" s="230">
        <v>2016</v>
      </c>
      <c r="D2794" s="230">
        <v>2016.0636999999999</v>
      </c>
      <c r="E2794" s="230" t="s">
        <v>4662</v>
      </c>
      <c r="F2794" s="230" t="s">
        <v>5800</v>
      </c>
      <c r="G2794" s="230" t="s">
        <v>4046</v>
      </c>
      <c r="H2794" s="230" t="s">
        <v>4047</v>
      </c>
      <c r="I2794" s="230" t="s">
        <v>261</v>
      </c>
      <c r="J2794" s="230" t="s">
        <v>123</v>
      </c>
      <c r="K2794" s="230" t="s">
        <v>23</v>
      </c>
      <c r="L2794" s="230" t="s">
        <v>4047</v>
      </c>
      <c r="M2794" s="230" t="s">
        <v>6392</v>
      </c>
      <c r="N2794" s="230" t="s">
        <v>23</v>
      </c>
      <c r="Q2794" s="230">
        <f>VLOOKUP(M2794,LocID!$B$2:$I$1995,8, FALSE)</f>
        <v>545</v>
      </c>
    </row>
    <row r="2795" spans="1:17" x14ac:dyDescent="0.25">
      <c r="A2795" s="230" t="s">
        <v>9501</v>
      </c>
      <c r="B2795" s="230">
        <v>351</v>
      </c>
      <c r="C2795" s="230">
        <v>2016</v>
      </c>
      <c r="D2795" s="230">
        <v>2016.0255999999999</v>
      </c>
      <c r="E2795" s="230" t="s">
        <v>4657</v>
      </c>
      <c r="F2795" s="230" t="s">
        <v>5250</v>
      </c>
      <c r="G2795" s="230" t="s">
        <v>5251</v>
      </c>
      <c r="H2795" s="230" t="s">
        <v>5252</v>
      </c>
      <c r="I2795" s="230" t="s">
        <v>165</v>
      </c>
      <c r="J2795" s="230" t="s">
        <v>161</v>
      </c>
      <c r="K2795" s="230" t="s">
        <v>26</v>
      </c>
      <c r="L2795" s="230" t="s">
        <v>5252</v>
      </c>
      <c r="M2795" s="230" t="s">
        <v>6547</v>
      </c>
      <c r="N2795" s="230" t="s">
        <v>26</v>
      </c>
      <c r="Q2795" s="230">
        <f>VLOOKUP(M2795,LocID!$B$2:$I$1995,8, FALSE)</f>
        <v>652</v>
      </c>
    </row>
    <row r="2796" spans="1:17" x14ac:dyDescent="0.25">
      <c r="A2796" s="230" t="s">
        <v>9502</v>
      </c>
      <c r="B2796" s="230">
        <v>352</v>
      </c>
      <c r="C2796" s="230">
        <v>2016</v>
      </c>
      <c r="D2796" s="230">
        <v>2016.0486000000001</v>
      </c>
      <c r="E2796" s="230" t="s">
        <v>4657</v>
      </c>
      <c r="F2796" s="230" t="s">
        <v>5801</v>
      </c>
      <c r="G2796" s="230" t="s">
        <v>5802</v>
      </c>
      <c r="H2796" s="230" t="s">
        <v>5252</v>
      </c>
      <c r="I2796" s="230" t="s">
        <v>165</v>
      </c>
      <c r="J2796" s="230" t="s">
        <v>161</v>
      </c>
      <c r="K2796" s="230" t="s">
        <v>23</v>
      </c>
      <c r="L2796" s="230" t="s">
        <v>5252</v>
      </c>
      <c r="M2796" s="230" t="s">
        <v>6547</v>
      </c>
      <c r="N2796" s="230" t="s">
        <v>23</v>
      </c>
      <c r="Q2796" s="230">
        <f>VLOOKUP(M2796,LocID!$B$2:$I$1995,8, FALSE)</f>
        <v>652</v>
      </c>
    </row>
    <row r="2797" spans="1:17" x14ac:dyDescent="0.25">
      <c r="A2797" s="230" t="s">
        <v>9503</v>
      </c>
      <c r="B2797" s="230">
        <v>353</v>
      </c>
      <c r="C2797" s="230">
        <v>2016</v>
      </c>
      <c r="D2797" s="230">
        <v>2016.028</v>
      </c>
      <c r="E2797" s="230" t="s">
        <v>4662</v>
      </c>
      <c r="F2797" s="230" t="s">
        <v>4880</v>
      </c>
      <c r="G2797" s="230" t="s">
        <v>4881</v>
      </c>
      <c r="H2797" s="230" t="s">
        <v>4083</v>
      </c>
      <c r="I2797" s="230" t="s">
        <v>76</v>
      </c>
      <c r="J2797" s="230" t="s">
        <v>77</v>
      </c>
      <c r="K2797" s="230" t="s">
        <v>188</v>
      </c>
      <c r="L2797" s="230" t="s">
        <v>4083</v>
      </c>
      <c r="M2797" s="230" t="s">
        <v>6402</v>
      </c>
      <c r="N2797" s="230" t="s">
        <v>188</v>
      </c>
      <c r="Q2797" s="230">
        <f>VLOOKUP(M2797,LocID!$B$2:$I$1995,8, FALSE)</f>
        <v>555</v>
      </c>
    </row>
    <row r="2798" spans="1:17" x14ac:dyDescent="0.25">
      <c r="A2798" s="230" t="s">
        <v>9504</v>
      </c>
      <c r="B2798" s="230">
        <v>354</v>
      </c>
      <c r="C2798" s="230">
        <v>2016</v>
      </c>
      <c r="D2798" s="230">
        <v>2016.0824</v>
      </c>
      <c r="E2798" s="230" t="s">
        <v>4662</v>
      </c>
      <c r="F2798" s="230" t="s">
        <v>5002</v>
      </c>
      <c r="G2798" s="230" t="s">
        <v>5803</v>
      </c>
      <c r="H2798" s="230" t="s">
        <v>5804</v>
      </c>
      <c r="I2798" s="230" t="s">
        <v>183</v>
      </c>
      <c r="J2798" s="230" t="s">
        <v>61</v>
      </c>
      <c r="K2798" s="230" t="s">
        <v>26</v>
      </c>
      <c r="L2798" s="230" t="s">
        <v>5804</v>
      </c>
      <c r="M2798" s="230" t="s">
        <v>6573</v>
      </c>
      <c r="N2798" s="230" t="s">
        <v>26</v>
      </c>
      <c r="Q2798" s="230">
        <f>VLOOKUP(M2798,LocID!$B$2:$I$1995,8, FALSE)</f>
        <v>678</v>
      </c>
    </row>
    <row r="2799" spans="1:17" x14ac:dyDescent="0.25">
      <c r="A2799" s="230" t="s">
        <v>9505</v>
      </c>
      <c r="B2799" s="230">
        <v>355</v>
      </c>
      <c r="C2799" s="230">
        <v>2016</v>
      </c>
      <c r="D2799" s="230">
        <v>2016.0083999999999</v>
      </c>
      <c r="E2799" s="230" t="s">
        <v>4629</v>
      </c>
      <c r="F2799" s="230" t="s">
        <v>5805</v>
      </c>
      <c r="G2799" s="230" t="s">
        <v>5806</v>
      </c>
      <c r="H2799" s="230" t="s">
        <v>4104</v>
      </c>
      <c r="I2799" s="230" t="s">
        <v>76</v>
      </c>
      <c r="J2799" s="230" t="s">
        <v>77</v>
      </c>
      <c r="K2799" s="230" t="s">
        <v>23</v>
      </c>
      <c r="L2799" s="230" t="s">
        <v>4104</v>
      </c>
      <c r="M2799" s="230" t="s">
        <v>6404</v>
      </c>
      <c r="N2799" s="230" t="s">
        <v>23</v>
      </c>
      <c r="Q2799" s="230">
        <f>VLOOKUP(M2799,LocID!$B$2:$I$1995,8, FALSE)</f>
        <v>558</v>
      </c>
    </row>
    <row r="2800" spans="1:17" x14ac:dyDescent="0.25">
      <c r="A2800" s="230" t="s">
        <v>9506</v>
      </c>
      <c r="B2800" s="230">
        <v>356</v>
      </c>
      <c r="C2800" s="230">
        <v>2016</v>
      </c>
      <c r="D2800" s="230">
        <v>2016.0859</v>
      </c>
      <c r="E2800" s="230" t="s">
        <v>4662</v>
      </c>
      <c r="F2800" s="230" t="s">
        <v>5808</v>
      </c>
      <c r="G2800" s="230" t="s">
        <v>5809</v>
      </c>
      <c r="H2800" s="230" t="s">
        <v>5810</v>
      </c>
      <c r="I2800" s="230" t="s">
        <v>2636</v>
      </c>
      <c r="J2800" s="230" t="s">
        <v>51</v>
      </c>
      <c r="K2800" s="230" t="s">
        <v>188</v>
      </c>
      <c r="L2800" s="230" t="s">
        <v>5810</v>
      </c>
      <c r="M2800" s="230" t="s">
        <v>6575</v>
      </c>
      <c r="N2800" s="230" t="s">
        <v>188</v>
      </c>
      <c r="Q2800" s="230">
        <f>VLOOKUP(M2800,LocID!$B$2:$I$1995,8, FALSE)</f>
        <v>680</v>
      </c>
    </row>
    <row r="2801" spans="1:17" x14ac:dyDescent="0.25">
      <c r="A2801" s="230" t="s">
        <v>9507</v>
      </c>
      <c r="B2801" s="230">
        <v>357</v>
      </c>
      <c r="C2801" s="230">
        <v>2016</v>
      </c>
      <c r="D2801" s="230">
        <v>2016.0639000000001</v>
      </c>
      <c r="E2801" s="230" t="s">
        <v>4662</v>
      </c>
      <c r="F2801" s="230" t="s">
        <v>5812</v>
      </c>
      <c r="G2801" s="230" t="s">
        <v>5813</v>
      </c>
      <c r="H2801" s="230" t="s">
        <v>5814</v>
      </c>
      <c r="I2801" s="230" t="s">
        <v>156</v>
      </c>
      <c r="J2801" s="230" t="s">
        <v>51</v>
      </c>
      <c r="K2801" s="230" t="s">
        <v>26</v>
      </c>
      <c r="L2801" s="230" t="s">
        <v>5814</v>
      </c>
      <c r="M2801" s="230" t="s">
        <v>6566</v>
      </c>
      <c r="N2801" s="230" t="s">
        <v>26</v>
      </c>
      <c r="Q2801" s="230">
        <f>VLOOKUP(M2801,LocID!$B$2:$I$1995,8, FALSE)</f>
        <v>671</v>
      </c>
    </row>
    <row r="2802" spans="1:17" x14ac:dyDescent="0.25">
      <c r="A2802" s="230" t="s">
        <v>9508</v>
      </c>
      <c r="B2802" s="230">
        <v>358</v>
      </c>
      <c r="C2802" s="230">
        <v>2016</v>
      </c>
      <c r="D2802" s="230">
        <v>2014.1446000000001</v>
      </c>
      <c r="E2802" s="230" t="s">
        <v>309</v>
      </c>
      <c r="F2802" s="230" t="s">
        <v>5816</v>
      </c>
      <c r="G2802" s="230" t="s">
        <v>3095</v>
      </c>
      <c r="H2802" s="230" t="s">
        <v>2997</v>
      </c>
      <c r="I2802" s="230" t="s">
        <v>2996</v>
      </c>
      <c r="J2802" s="230" t="s">
        <v>51</v>
      </c>
      <c r="K2802" s="230" t="s">
        <v>52</v>
      </c>
      <c r="L2802" s="230" t="s">
        <v>2997</v>
      </c>
      <c r="M2802" s="230" t="s">
        <v>4536</v>
      </c>
      <c r="N2802" s="230" t="s">
        <v>52</v>
      </c>
      <c r="Q2802" s="230">
        <f>VLOOKUP(M2802,LocID!$B$2:$I$1995,8, FALSE)</f>
        <v>447</v>
      </c>
    </row>
    <row r="2803" spans="1:17" x14ac:dyDescent="0.25">
      <c r="A2803" s="230" t="s">
        <v>9210</v>
      </c>
      <c r="B2803" s="230">
        <v>36</v>
      </c>
      <c r="C2803" s="230">
        <v>2016</v>
      </c>
      <c r="D2803" s="230">
        <v>2015.12160000003</v>
      </c>
      <c r="E2803" s="230" t="s">
        <v>138</v>
      </c>
      <c r="F2803" s="230" t="s">
        <v>5333</v>
      </c>
      <c r="G2803" s="230" t="s">
        <v>5334</v>
      </c>
      <c r="H2803" s="230" t="s">
        <v>446</v>
      </c>
      <c r="I2803" s="230" t="s">
        <v>76</v>
      </c>
      <c r="J2803" s="230" t="s">
        <v>77</v>
      </c>
      <c r="K2803" s="230" t="s">
        <v>26</v>
      </c>
      <c r="L2803" s="230" t="s">
        <v>446</v>
      </c>
      <c r="M2803" s="230" t="s">
        <v>5947</v>
      </c>
      <c r="N2803" s="230" t="s">
        <v>26</v>
      </c>
      <c r="Q2803" s="230">
        <f>VLOOKUP(M2803,LocID!$B$2:$I$1995,8, FALSE)</f>
        <v>52</v>
      </c>
    </row>
    <row r="2804" spans="1:17" x14ac:dyDescent="0.25">
      <c r="A2804" s="230" t="s">
        <v>9509</v>
      </c>
      <c r="B2804" s="230">
        <v>361</v>
      </c>
      <c r="C2804" s="230">
        <v>2016</v>
      </c>
      <c r="D2804" s="230">
        <v>2015.1395</v>
      </c>
      <c r="E2804" s="230" t="s">
        <v>138</v>
      </c>
      <c r="F2804" s="230" t="s">
        <v>5818</v>
      </c>
      <c r="G2804" s="230" t="s">
        <v>5819</v>
      </c>
      <c r="H2804" s="230" t="s">
        <v>2997</v>
      </c>
      <c r="I2804" s="230" t="s">
        <v>2996</v>
      </c>
      <c r="J2804" s="230" t="s">
        <v>51</v>
      </c>
      <c r="K2804" s="230" t="s">
        <v>23</v>
      </c>
      <c r="L2804" s="230" t="s">
        <v>2997</v>
      </c>
      <c r="M2804" s="230" t="s">
        <v>4536</v>
      </c>
      <c r="N2804" s="230" t="s">
        <v>23</v>
      </c>
      <c r="Q2804" s="230">
        <f>VLOOKUP(M2804,LocID!$B$2:$I$1995,8, FALSE)</f>
        <v>447</v>
      </c>
    </row>
    <row r="2805" spans="1:17" x14ac:dyDescent="0.25">
      <c r="A2805" s="230" t="s">
        <v>9510</v>
      </c>
      <c r="B2805" s="230">
        <v>362</v>
      </c>
      <c r="C2805" s="230">
        <v>2016</v>
      </c>
      <c r="D2805" s="230">
        <v>2015.1403</v>
      </c>
      <c r="E2805" s="230" t="s">
        <v>4629</v>
      </c>
      <c r="F2805" s="230" t="s">
        <v>5820</v>
      </c>
      <c r="G2805" s="230" t="s">
        <v>5022</v>
      </c>
      <c r="H2805" s="230" t="s">
        <v>2997</v>
      </c>
      <c r="I2805" s="230" t="s">
        <v>2996</v>
      </c>
      <c r="J2805" s="230" t="s">
        <v>51</v>
      </c>
      <c r="K2805" s="230" t="s">
        <v>23</v>
      </c>
      <c r="L2805" s="230" t="s">
        <v>2997</v>
      </c>
      <c r="M2805" s="230" t="s">
        <v>4536</v>
      </c>
      <c r="N2805" s="230" t="s">
        <v>23</v>
      </c>
      <c r="Q2805" s="230">
        <f>VLOOKUP(M2805,LocID!$B$2:$I$1995,8, FALSE)</f>
        <v>447</v>
      </c>
    </row>
    <row r="2806" spans="1:17" x14ac:dyDescent="0.25">
      <c r="A2806" s="230" t="s">
        <v>9511</v>
      </c>
      <c r="B2806" s="230">
        <v>363</v>
      </c>
      <c r="C2806" s="230">
        <v>2016</v>
      </c>
      <c r="D2806" s="230">
        <v>2016.0021999999999</v>
      </c>
      <c r="E2806" s="230" t="s">
        <v>4629</v>
      </c>
      <c r="F2806" s="230" t="s">
        <v>5821</v>
      </c>
      <c r="G2806" s="230" t="s">
        <v>5822</v>
      </c>
      <c r="H2806" s="230" t="s">
        <v>2997</v>
      </c>
      <c r="I2806" s="230" t="s">
        <v>2996</v>
      </c>
      <c r="J2806" s="230" t="s">
        <v>51</v>
      </c>
      <c r="K2806" s="230" t="s">
        <v>52</v>
      </c>
      <c r="L2806" s="230" t="s">
        <v>2997</v>
      </c>
      <c r="M2806" s="230" t="s">
        <v>4536</v>
      </c>
      <c r="N2806" s="230" t="s">
        <v>52</v>
      </c>
      <c r="Q2806" s="230">
        <f>VLOOKUP(M2806,LocID!$B$2:$I$1995,8, FALSE)</f>
        <v>447</v>
      </c>
    </row>
    <row r="2807" spans="1:17" x14ac:dyDescent="0.25">
      <c r="A2807" s="230" t="s">
        <v>9512</v>
      </c>
      <c r="B2807" s="230">
        <v>364</v>
      </c>
      <c r="C2807" s="230">
        <v>2016</v>
      </c>
      <c r="D2807" s="230">
        <v>2016.0012999999999</v>
      </c>
      <c r="E2807" s="230" t="s">
        <v>4629</v>
      </c>
      <c r="F2807" s="230" t="s">
        <v>5823</v>
      </c>
      <c r="G2807" s="230" t="s">
        <v>5824</v>
      </c>
      <c r="H2807" s="230" t="s">
        <v>2997</v>
      </c>
      <c r="I2807" s="230" t="s">
        <v>2996</v>
      </c>
      <c r="J2807" s="230" t="s">
        <v>51</v>
      </c>
      <c r="K2807" s="230" t="s">
        <v>23</v>
      </c>
      <c r="L2807" s="230" t="s">
        <v>2997</v>
      </c>
      <c r="M2807" s="230" t="s">
        <v>4536</v>
      </c>
      <c r="N2807" s="230" t="s">
        <v>23</v>
      </c>
      <c r="Q2807" s="230">
        <f>VLOOKUP(M2807,LocID!$B$2:$I$1995,8, FALSE)</f>
        <v>447</v>
      </c>
    </row>
    <row r="2808" spans="1:17" x14ac:dyDescent="0.25">
      <c r="A2808" s="230" t="s">
        <v>9513</v>
      </c>
      <c r="B2808" s="230">
        <v>365</v>
      </c>
      <c r="C2808" s="230">
        <v>2016</v>
      </c>
      <c r="D2808" s="230">
        <v>2016.0063</v>
      </c>
      <c r="E2808" s="230" t="s">
        <v>4629</v>
      </c>
      <c r="F2808" s="230" t="s">
        <v>5825</v>
      </c>
      <c r="G2808" s="230" t="s">
        <v>5826</v>
      </c>
      <c r="H2808" s="230" t="s">
        <v>2997</v>
      </c>
      <c r="I2808" s="230" t="s">
        <v>2996</v>
      </c>
      <c r="J2808" s="230" t="s">
        <v>51</v>
      </c>
      <c r="K2808" s="230" t="s">
        <v>23</v>
      </c>
      <c r="L2808" s="230" t="s">
        <v>2997</v>
      </c>
      <c r="M2808" s="230" t="s">
        <v>4536</v>
      </c>
      <c r="N2808" s="230" t="s">
        <v>23</v>
      </c>
      <c r="Q2808" s="230">
        <f>VLOOKUP(M2808,LocID!$B$2:$I$1995,8, FALSE)</f>
        <v>447</v>
      </c>
    </row>
    <row r="2809" spans="1:17" x14ac:dyDescent="0.25">
      <c r="A2809" s="230" t="s">
        <v>9514</v>
      </c>
      <c r="B2809" s="230">
        <v>366</v>
      </c>
      <c r="C2809" s="230">
        <v>2016</v>
      </c>
      <c r="D2809" s="230">
        <v>2016.0074999999999</v>
      </c>
      <c r="E2809" s="230" t="s">
        <v>4662</v>
      </c>
      <c r="F2809" s="230" t="s">
        <v>5827</v>
      </c>
      <c r="G2809" s="230" t="s">
        <v>5828</v>
      </c>
      <c r="H2809" s="230" t="s">
        <v>2997</v>
      </c>
      <c r="I2809" s="230" t="s">
        <v>2996</v>
      </c>
      <c r="J2809" s="230" t="s">
        <v>51</v>
      </c>
      <c r="K2809" s="230" t="s">
        <v>188</v>
      </c>
      <c r="L2809" s="230" t="s">
        <v>2997</v>
      </c>
      <c r="M2809" s="230" t="s">
        <v>4536</v>
      </c>
      <c r="N2809" s="230" t="s">
        <v>188</v>
      </c>
      <c r="Q2809" s="230">
        <f>VLOOKUP(M2809,LocID!$B$2:$I$1995,8, FALSE)</f>
        <v>447</v>
      </c>
    </row>
    <row r="2810" spans="1:17" x14ac:dyDescent="0.25">
      <c r="A2810" s="230" t="s">
        <v>9515</v>
      </c>
      <c r="B2810" s="230">
        <v>367</v>
      </c>
      <c r="C2810" s="230">
        <v>2016</v>
      </c>
      <c r="D2810" s="230">
        <v>2016.019</v>
      </c>
      <c r="E2810" s="230" t="s">
        <v>4599</v>
      </c>
      <c r="F2810" s="230" t="s">
        <v>771</v>
      </c>
      <c r="G2810" s="230" t="s">
        <v>5015</v>
      </c>
      <c r="H2810" s="230" t="s">
        <v>2997</v>
      </c>
      <c r="I2810" s="230" t="s">
        <v>2996</v>
      </c>
      <c r="J2810" s="230" t="s">
        <v>51</v>
      </c>
      <c r="K2810" s="230" t="s">
        <v>23</v>
      </c>
      <c r="L2810" s="230" t="s">
        <v>2997</v>
      </c>
      <c r="M2810" s="230" t="s">
        <v>4536</v>
      </c>
      <c r="N2810" s="230" t="s">
        <v>23</v>
      </c>
      <c r="Q2810" s="230">
        <f>VLOOKUP(M2810,LocID!$B$2:$I$1995,8, FALSE)</f>
        <v>447</v>
      </c>
    </row>
    <row r="2811" spans="1:17" x14ac:dyDescent="0.25">
      <c r="A2811" s="230" t="s">
        <v>9516</v>
      </c>
      <c r="B2811" s="230">
        <v>368</v>
      </c>
      <c r="C2811" s="230">
        <v>2016</v>
      </c>
      <c r="D2811" s="230">
        <v>2016.0287000000001</v>
      </c>
      <c r="E2811" s="230" t="s">
        <v>4629</v>
      </c>
      <c r="F2811" s="230" t="s">
        <v>5830</v>
      </c>
      <c r="G2811" s="230" t="s">
        <v>5831</v>
      </c>
      <c r="H2811" s="230" t="s">
        <v>2997</v>
      </c>
      <c r="I2811" s="230" t="s">
        <v>2996</v>
      </c>
      <c r="J2811" s="230" t="s">
        <v>51</v>
      </c>
      <c r="K2811" s="230" t="s">
        <v>23</v>
      </c>
      <c r="L2811" s="230" t="s">
        <v>2997</v>
      </c>
      <c r="M2811" s="230" t="s">
        <v>4536</v>
      </c>
      <c r="N2811" s="230" t="s">
        <v>23</v>
      </c>
      <c r="Q2811" s="230">
        <f>VLOOKUP(M2811,LocID!$B$2:$I$1995,8, FALSE)</f>
        <v>447</v>
      </c>
    </row>
    <row r="2812" spans="1:17" x14ac:dyDescent="0.25">
      <c r="A2812" s="230" t="s">
        <v>9517</v>
      </c>
      <c r="B2812" s="230">
        <v>369</v>
      </c>
      <c r="C2812" s="230">
        <v>2016</v>
      </c>
      <c r="D2812" s="230">
        <v>2016.0231000000001</v>
      </c>
      <c r="E2812" s="230" t="s">
        <v>4599</v>
      </c>
      <c r="F2812" s="230" t="s">
        <v>5832</v>
      </c>
      <c r="G2812" s="230" t="s">
        <v>5833</v>
      </c>
      <c r="H2812" s="230" t="s">
        <v>2997</v>
      </c>
      <c r="I2812" s="230" t="s">
        <v>2996</v>
      </c>
      <c r="J2812" s="230" t="s">
        <v>51</v>
      </c>
      <c r="K2812" s="230" t="s">
        <v>23</v>
      </c>
      <c r="L2812" s="230" t="s">
        <v>2997</v>
      </c>
      <c r="M2812" s="230" t="s">
        <v>4536</v>
      </c>
      <c r="N2812" s="230" t="s">
        <v>23</v>
      </c>
      <c r="Q2812" s="230">
        <f>VLOOKUP(M2812,LocID!$B$2:$I$1995,8, FALSE)</f>
        <v>447</v>
      </c>
    </row>
    <row r="2813" spans="1:17" x14ac:dyDescent="0.25">
      <c r="A2813" s="230" t="s">
        <v>9211</v>
      </c>
      <c r="B2813" s="230">
        <v>37</v>
      </c>
      <c r="C2813" s="230">
        <v>2016</v>
      </c>
      <c r="D2813" s="230">
        <v>2016.0044</v>
      </c>
      <c r="E2813" s="230" t="s">
        <v>4629</v>
      </c>
      <c r="F2813" s="230" t="s">
        <v>471</v>
      </c>
      <c r="G2813" s="230" t="s">
        <v>5337</v>
      </c>
      <c r="H2813" s="230" t="s">
        <v>446</v>
      </c>
      <c r="I2813" s="230" t="s">
        <v>76</v>
      </c>
      <c r="J2813" s="230" t="s">
        <v>77</v>
      </c>
      <c r="K2813" s="230" t="s">
        <v>188</v>
      </c>
      <c r="L2813" s="230" t="s">
        <v>446</v>
      </c>
      <c r="M2813" s="230" t="s">
        <v>5947</v>
      </c>
      <c r="N2813" s="230" t="s">
        <v>188</v>
      </c>
      <c r="Q2813" s="230">
        <f>VLOOKUP(M2813,LocID!$B$2:$I$1995,8, FALSE)</f>
        <v>52</v>
      </c>
    </row>
    <row r="2814" spans="1:17" x14ac:dyDescent="0.25">
      <c r="A2814" s="230" t="s">
        <v>9518</v>
      </c>
      <c r="B2814" s="230">
        <v>370</v>
      </c>
      <c r="C2814" s="230">
        <v>2016</v>
      </c>
      <c r="D2814" s="230">
        <v>2016.0233000000001</v>
      </c>
      <c r="E2814" s="230" t="s">
        <v>4657</v>
      </c>
      <c r="F2814" s="230" t="s">
        <v>5834</v>
      </c>
      <c r="G2814" s="230" t="s">
        <v>5833</v>
      </c>
      <c r="H2814" s="230" t="s">
        <v>2997</v>
      </c>
      <c r="I2814" s="230" t="s">
        <v>2996</v>
      </c>
      <c r="J2814" s="230" t="s">
        <v>51</v>
      </c>
      <c r="K2814" s="230" t="s">
        <v>98</v>
      </c>
      <c r="L2814" s="230" t="s">
        <v>2997</v>
      </c>
      <c r="M2814" s="230" t="s">
        <v>4536</v>
      </c>
      <c r="N2814" s="230" t="s">
        <v>98</v>
      </c>
      <c r="Q2814" s="230">
        <f>VLOOKUP(M2814,LocID!$B$2:$I$1995,8, FALSE)</f>
        <v>447</v>
      </c>
    </row>
    <row r="2815" spans="1:17" x14ac:dyDescent="0.25">
      <c r="A2815" s="230" t="s">
        <v>9519</v>
      </c>
      <c r="B2815" s="230">
        <v>371</v>
      </c>
      <c r="C2815" s="230">
        <v>2016</v>
      </c>
      <c r="D2815" s="230">
        <v>2016.0619999999999</v>
      </c>
      <c r="E2815" s="230" t="s">
        <v>4662</v>
      </c>
      <c r="F2815" s="230" t="s">
        <v>5835</v>
      </c>
      <c r="G2815" s="230" t="s">
        <v>4317</v>
      </c>
      <c r="H2815" s="230" t="s">
        <v>2997</v>
      </c>
      <c r="I2815" s="230" t="s">
        <v>2996</v>
      </c>
      <c r="J2815" s="230" t="s">
        <v>51</v>
      </c>
      <c r="K2815" s="230" t="s">
        <v>98</v>
      </c>
      <c r="L2815" s="230" t="s">
        <v>2997</v>
      </c>
      <c r="M2815" s="230" t="s">
        <v>4536</v>
      </c>
      <c r="N2815" s="230" t="s">
        <v>98</v>
      </c>
      <c r="Q2815" s="230">
        <f>VLOOKUP(M2815,LocID!$B$2:$I$1995,8, FALSE)</f>
        <v>447</v>
      </c>
    </row>
    <row r="2816" spans="1:17" x14ac:dyDescent="0.25">
      <c r="A2816" s="230" t="s">
        <v>9520</v>
      </c>
      <c r="B2816" s="230">
        <v>372</v>
      </c>
      <c r="C2816" s="230">
        <v>2016</v>
      </c>
      <c r="D2816" s="230">
        <v>2016.1048000000001</v>
      </c>
      <c r="E2816" s="230" t="s">
        <v>4599</v>
      </c>
      <c r="F2816" s="230" t="s">
        <v>5836</v>
      </c>
      <c r="G2816" s="230" t="s">
        <v>4247</v>
      </c>
      <c r="H2816" s="230" t="s">
        <v>2997</v>
      </c>
      <c r="I2816" s="230" t="s">
        <v>2996</v>
      </c>
      <c r="J2816" s="230" t="s">
        <v>51</v>
      </c>
      <c r="K2816" s="230" t="s">
        <v>98</v>
      </c>
      <c r="L2816" s="230" t="s">
        <v>2997</v>
      </c>
      <c r="M2816" s="230" t="s">
        <v>4536</v>
      </c>
      <c r="N2816" s="230" t="s">
        <v>98</v>
      </c>
      <c r="Q2816" s="230">
        <f>VLOOKUP(M2816,LocID!$B$2:$I$1995,8, FALSE)</f>
        <v>447</v>
      </c>
    </row>
    <row r="2817" spans="1:17" x14ac:dyDescent="0.25">
      <c r="A2817" s="230" t="s">
        <v>9521</v>
      </c>
      <c r="B2817" s="230">
        <v>374</v>
      </c>
      <c r="C2817" s="230">
        <v>2016</v>
      </c>
      <c r="D2817" s="230">
        <v>2016.0610999999999</v>
      </c>
      <c r="E2817" s="230" t="s">
        <v>4657</v>
      </c>
      <c r="F2817" s="230" t="s">
        <v>5838</v>
      </c>
      <c r="G2817" s="230" t="s">
        <v>1944</v>
      </c>
      <c r="H2817" s="230" t="s">
        <v>2997</v>
      </c>
      <c r="I2817" s="230" t="s">
        <v>2996</v>
      </c>
      <c r="J2817" s="230" t="s">
        <v>51</v>
      </c>
      <c r="K2817" s="230" t="s">
        <v>26</v>
      </c>
      <c r="L2817" s="230" t="s">
        <v>2997</v>
      </c>
      <c r="M2817" s="230" t="s">
        <v>4536</v>
      </c>
      <c r="N2817" s="230" t="s">
        <v>26</v>
      </c>
      <c r="Q2817" s="230">
        <f>VLOOKUP(M2817,LocID!$B$2:$I$1995,8, FALSE)</f>
        <v>447</v>
      </c>
    </row>
    <row r="2818" spans="1:17" x14ac:dyDescent="0.25">
      <c r="A2818" s="230" t="s">
        <v>9522</v>
      </c>
      <c r="B2818" s="230">
        <v>375</v>
      </c>
      <c r="C2818" s="230">
        <v>2016</v>
      </c>
      <c r="D2818" s="230">
        <v>2016.05</v>
      </c>
      <c r="E2818" s="230" t="s">
        <v>4657</v>
      </c>
      <c r="F2818" s="230" t="s">
        <v>5839</v>
      </c>
      <c r="G2818" s="230" t="s">
        <v>5840</v>
      </c>
      <c r="H2818" s="230" t="s">
        <v>4361</v>
      </c>
      <c r="I2818" s="230" t="s">
        <v>49</v>
      </c>
      <c r="J2818" s="230" t="s">
        <v>51</v>
      </c>
      <c r="K2818" s="230" t="s">
        <v>188</v>
      </c>
      <c r="L2818" s="230" t="s">
        <v>4361</v>
      </c>
      <c r="M2818" s="230" t="s">
        <v>6562</v>
      </c>
      <c r="N2818" s="230" t="s">
        <v>188</v>
      </c>
      <c r="Q2818" s="230">
        <f>VLOOKUP(M2818,LocID!$B$2:$I$1995,8, FALSE)</f>
        <v>667</v>
      </c>
    </row>
    <row r="2819" spans="1:17" x14ac:dyDescent="0.25">
      <c r="A2819" s="230" t="s">
        <v>9523</v>
      </c>
      <c r="B2819" s="230">
        <v>376</v>
      </c>
      <c r="C2819" s="230">
        <v>2016</v>
      </c>
      <c r="D2819" s="230">
        <v>2016.0796</v>
      </c>
      <c r="E2819" s="230" t="s">
        <v>4599</v>
      </c>
      <c r="F2819" s="230" t="s">
        <v>5841</v>
      </c>
      <c r="G2819" s="230" t="s">
        <v>5842</v>
      </c>
      <c r="H2819" s="230" t="s">
        <v>5843</v>
      </c>
      <c r="I2819" s="230" t="s">
        <v>76</v>
      </c>
      <c r="J2819" s="230" t="s">
        <v>77</v>
      </c>
      <c r="K2819" s="230" t="s">
        <v>26</v>
      </c>
      <c r="L2819" s="230" t="s">
        <v>5843</v>
      </c>
      <c r="M2819" s="230" t="s">
        <v>6571</v>
      </c>
      <c r="N2819" s="230" t="s">
        <v>26</v>
      </c>
      <c r="Q2819" s="230">
        <f>VLOOKUP(M2819,LocID!$B$2:$I$1995,8, FALSE)</f>
        <v>676</v>
      </c>
    </row>
    <row r="2820" spans="1:17" x14ac:dyDescent="0.25">
      <c r="A2820" s="230" t="s">
        <v>9524</v>
      </c>
      <c r="B2820" s="230">
        <v>377</v>
      </c>
      <c r="C2820" s="230">
        <v>2016</v>
      </c>
      <c r="D2820" s="230">
        <v>2016.0166999999999</v>
      </c>
      <c r="E2820" s="230" t="s">
        <v>4629</v>
      </c>
      <c r="F2820" s="230" t="s">
        <v>5844</v>
      </c>
      <c r="G2820" s="230" t="s">
        <v>5845</v>
      </c>
      <c r="H2820" s="230" t="s">
        <v>4364</v>
      </c>
      <c r="I2820" s="230" t="s">
        <v>432</v>
      </c>
      <c r="J2820" s="230" t="s">
        <v>61</v>
      </c>
      <c r="K2820" s="230" t="s">
        <v>23</v>
      </c>
      <c r="L2820" s="230" t="s">
        <v>4364</v>
      </c>
      <c r="M2820" s="230" t="s">
        <v>6432</v>
      </c>
      <c r="N2820" s="230" t="s">
        <v>23</v>
      </c>
      <c r="Q2820" s="230">
        <f>VLOOKUP(M2820,LocID!$B$2:$I$1995,8, FALSE)</f>
        <v>587</v>
      </c>
    </row>
    <row r="2821" spans="1:17" x14ac:dyDescent="0.25">
      <c r="A2821" s="230" t="s">
        <v>9525</v>
      </c>
      <c r="B2821" s="230">
        <v>378</v>
      </c>
      <c r="C2821" s="230">
        <v>2016</v>
      </c>
      <c r="D2821" s="230">
        <v>2016.0162</v>
      </c>
      <c r="E2821" s="230" t="s">
        <v>4657</v>
      </c>
      <c r="F2821" s="230" t="s">
        <v>5846</v>
      </c>
      <c r="G2821" s="230" t="s">
        <v>5847</v>
      </c>
      <c r="H2821" s="230" t="s">
        <v>4391</v>
      </c>
      <c r="I2821" s="230" t="s">
        <v>76</v>
      </c>
      <c r="J2821" s="230" t="s">
        <v>77</v>
      </c>
      <c r="K2821" s="230" t="s">
        <v>26</v>
      </c>
      <c r="L2821" s="230" t="s">
        <v>4391</v>
      </c>
      <c r="M2821" s="230" t="s">
        <v>6439</v>
      </c>
      <c r="N2821" s="230" t="s">
        <v>26</v>
      </c>
      <c r="Q2821" s="230">
        <f>VLOOKUP(M2821,LocID!$B$2:$I$1995,8, FALSE)</f>
        <v>595</v>
      </c>
    </row>
    <row r="2822" spans="1:17" x14ac:dyDescent="0.25">
      <c r="A2822" s="230" t="s">
        <v>9526</v>
      </c>
      <c r="B2822" s="230">
        <v>379</v>
      </c>
      <c r="C2822" s="230">
        <v>2016</v>
      </c>
      <c r="D2822" s="230">
        <v>2016.0820000000001</v>
      </c>
      <c r="E2822" s="230" t="s">
        <v>4599</v>
      </c>
      <c r="F2822" s="230" t="s">
        <v>5848</v>
      </c>
      <c r="G2822" s="230" t="s">
        <v>5849</v>
      </c>
      <c r="H2822" s="230" t="s">
        <v>5033</v>
      </c>
      <c r="I2822" s="230" t="s">
        <v>107</v>
      </c>
      <c r="J2822" s="230" t="s">
        <v>51</v>
      </c>
      <c r="K2822" s="230" t="s">
        <v>26</v>
      </c>
      <c r="L2822" s="230" t="s">
        <v>5033</v>
      </c>
      <c r="M2822" s="230" t="s">
        <v>6572</v>
      </c>
      <c r="N2822" s="230" t="s">
        <v>26</v>
      </c>
      <c r="Q2822" s="230">
        <f>VLOOKUP(M2822,LocID!$B$2:$I$1995,8, FALSE)</f>
        <v>677</v>
      </c>
    </row>
    <row r="2823" spans="1:17" x14ac:dyDescent="0.25">
      <c r="A2823" s="230" t="s">
        <v>9212</v>
      </c>
      <c r="B2823" s="230">
        <v>38</v>
      </c>
      <c r="C2823" s="230">
        <v>2016</v>
      </c>
      <c r="D2823" s="230">
        <v>2016.0184999999999</v>
      </c>
      <c r="E2823" s="230" t="s">
        <v>4657</v>
      </c>
      <c r="F2823" s="230" t="s">
        <v>5338</v>
      </c>
      <c r="G2823" s="230" t="s">
        <v>5337</v>
      </c>
      <c r="H2823" s="230" t="s">
        <v>446</v>
      </c>
      <c r="I2823" s="230" t="s">
        <v>76</v>
      </c>
      <c r="J2823" s="230" t="s">
        <v>77</v>
      </c>
      <c r="K2823" s="230" t="s">
        <v>26</v>
      </c>
      <c r="L2823" s="230" t="s">
        <v>446</v>
      </c>
      <c r="M2823" s="230" t="s">
        <v>5947</v>
      </c>
      <c r="N2823" s="230" t="s">
        <v>26</v>
      </c>
      <c r="Q2823" s="230">
        <f>VLOOKUP(M2823,LocID!$B$2:$I$1995,8, FALSE)</f>
        <v>52</v>
      </c>
    </row>
    <row r="2824" spans="1:17" x14ac:dyDescent="0.25">
      <c r="A2824" s="230" t="s">
        <v>9527</v>
      </c>
      <c r="B2824" s="230">
        <v>381</v>
      </c>
      <c r="C2824" s="230">
        <v>2016</v>
      </c>
      <c r="D2824" s="230">
        <v>2015.10510000003</v>
      </c>
      <c r="E2824" s="230" t="s">
        <v>138</v>
      </c>
      <c r="F2824" s="230" t="s">
        <v>5851</v>
      </c>
      <c r="G2824" s="230" t="s">
        <v>5852</v>
      </c>
      <c r="H2824" s="230" t="s">
        <v>4469</v>
      </c>
      <c r="I2824" s="230" t="s">
        <v>107</v>
      </c>
      <c r="J2824" s="230" t="s">
        <v>51</v>
      </c>
      <c r="K2824" s="230" t="s">
        <v>23</v>
      </c>
      <c r="L2824" s="230" t="s">
        <v>4469</v>
      </c>
      <c r="M2824" s="230" t="s">
        <v>6458</v>
      </c>
      <c r="N2824" s="230" t="s">
        <v>23</v>
      </c>
      <c r="O2824" s="230">
        <v>1</v>
      </c>
      <c r="Q2824" s="230">
        <f>VLOOKUP(M2824,LocID!$B$2:$I$1995,8, FALSE)</f>
        <v>616</v>
      </c>
    </row>
    <row r="2825" spans="1:17" x14ac:dyDescent="0.25">
      <c r="A2825" s="230" t="s">
        <v>9528</v>
      </c>
      <c r="B2825" s="230">
        <v>382</v>
      </c>
      <c r="C2825" s="230">
        <v>2016</v>
      </c>
      <c r="D2825" s="230">
        <v>2015.10510000003</v>
      </c>
      <c r="E2825" s="230" t="s">
        <v>138</v>
      </c>
      <c r="F2825" s="230" t="s">
        <v>5851</v>
      </c>
      <c r="G2825" s="230" t="s">
        <v>5852</v>
      </c>
      <c r="H2825" s="230" t="s">
        <v>4469</v>
      </c>
      <c r="I2825" s="230" t="s">
        <v>107</v>
      </c>
      <c r="J2825" s="230" t="s">
        <v>51</v>
      </c>
      <c r="K2825" s="230" t="s">
        <v>52</v>
      </c>
      <c r="L2825" s="230" t="s">
        <v>4469</v>
      </c>
      <c r="M2825" s="230" t="s">
        <v>6458</v>
      </c>
      <c r="N2825" s="230" t="s">
        <v>52</v>
      </c>
      <c r="Q2825" s="230">
        <f>VLOOKUP(M2825,LocID!$B$2:$I$1995,8, FALSE)</f>
        <v>616</v>
      </c>
    </row>
    <row r="2826" spans="1:17" x14ac:dyDescent="0.25">
      <c r="A2826" s="230" t="s">
        <v>9213</v>
      </c>
      <c r="B2826" s="230">
        <v>39</v>
      </c>
      <c r="C2826" s="230">
        <v>2016</v>
      </c>
      <c r="D2826" s="230">
        <v>2016.0241000000001</v>
      </c>
      <c r="E2826" s="230" t="s">
        <v>4629</v>
      </c>
      <c r="F2826" s="230" t="s">
        <v>5340</v>
      </c>
      <c r="G2826" s="230" t="s">
        <v>5337</v>
      </c>
      <c r="H2826" s="230" t="s">
        <v>446</v>
      </c>
      <c r="I2826" s="230" t="s">
        <v>76</v>
      </c>
      <c r="J2826" s="230" t="s">
        <v>77</v>
      </c>
      <c r="K2826" s="230" t="s">
        <v>26</v>
      </c>
      <c r="L2826" s="230" t="s">
        <v>446</v>
      </c>
      <c r="M2826" s="230" t="s">
        <v>5947</v>
      </c>
      <c r="N2826" s="230" t="s">
        <v>26</v>
      </c>
      <c r="Q2826" s="230">
        <f>VLOOKUP(M2826,LocID!$B$2:$I$1995,8, FALSE)</f>
        <v>52</v>
      </c>
    </row>
    <row r="2827" spans="1:17" x14ac:dyDescent="0.25">
      <c r="A2827" s="230" t="s">
        <v>9183</v>
      </c>
      <c r="B2827" s="230">
        <v>4</v>
      </c>
      <c r="C2827" s="230">
        <v>2016</v>
      </c>
      <c r="D2827" s="230">
        <v>2015.1370999999999</v>
      </c>
      <c r="E2827" s="230" t="s">
        <v>4629</v>
      </c>
      <c r="F2827" s="230" t="s">
        <v>5263</v>
      </c>
      <c r="G2827" s="230" t="s">
        <v>5264</v>
      </c>
      <c r="H2827" s="230" t="s">
        <v>101</v>
      </c>
      <c r="I2827" s="230" t="s">
        <v>107</v>
      </c>
      <c r="J2827" s="230" t="s">
        <v>51</v>
      </c>
      <c r="K2827" s="230" t="s">
        <v>98</v>
      </c>
      <c r="L2827" s="230" t="s">
        <v>101</v>
      </c>
      <c r="M2827" s="230" t="s">
        <v>5905</v>
      </c>
      <c r="N2827" s="230" t="s">
        <v>98</v>
      </c>
      <c r="Q2827" s="230">
        <f>VLOOKUP(M2827,LocID!$B$2:$I$1995,8, FALSE)</f>
        <v>8</v>
      </c>
    </row>
    <row r="2828" spans="1:17" x14ac:dyDescent="0.25">
      <c r="A2828" s="230" t="s">
        <v>9214</v>
      </c>
      <c r="B2828" s="230">
        <v>40</v>
      </c>
      <c r="C2828" s="230">
        <v>2016</v>
      </c>
      <c r="D2828" s="230">
        <v>2016.0851</v>
      </c>
      <c r="E2828" s="230" t="s">
        <v>4599</v>
      </c>
      <c r="F2828" s="230" t="s">
        <v>5341</v>
      </c>
      <c r="G2828" s="230" t="s">
        <v>450</v>
      </c>
      <c r="H2828" s="230" t="s">
        <v>446</v>
      </c>
      <c r="I2828" s="230" t="s">
        <v>76</v>
      </c>
      <c r="J2828" s="230" t="s">
        <v>77</v>
      </c>
      <c r="K2828" s="230" t="s">
        <v>98</v>
      </c>
      <c r="L2828" s="230" t="s">
        <v>446</v>
      </c>
      <c r="M2828" s="230" t="s">
        <v>5947</v>
      </c>
      <c r="N2828" s="230" t="s">
        <v>98</v>
      </c>
      <c r="Q2828" s="230">
        <f>VLOOKUP(M2828,LocID!$B$2:$I$1995,8, FALSE)</f>
        <v>52</v>
      </c>
    </row>
    <row r="2829" spans="1:17" x14ac:dyDescent="0.25">
      <c r="A2829" s="230" t="s">
        <v>9215</v>
      </c>
      <c r="B2829" s="230">
        <v>41</v>
      </c>
      <c r="C2829" s="230">
        <v>2016</v>
      </c>
      <c r="D2829" s="230">
        <v>2016.1023</v>
      </c>
      <c r="E2829" s="230" t="s">
        <v>4599</v>
      </c>
      <c r="F2829" s="230" t="s">
        <v>5342</v>
      </c>
      <c r="G2829" s="230" t="s">
        <v>454</v>
      </c>
      <c r="H2829" s="230" t="s">
        <v>446</v>
      </c>
      <c r="I2829" s="230" t="s">
        <v>76</v>
      </c>
      <c r="J2829" s="230" t="s">
        <v>77</v>
      </c>
      <c r="K2829" s="230" t="s">
        <v>3934</v>
      </c>
      <c r="L2829" s="230" t="s">
        <v>446</v>
      </c>
      <c r="M2829" s="230" t="s">
        <v>5947</v>
      </c>
      <c r="N2829" s="230" t="s">
        <v>3934</v>
      </c>
      <c r="Q2829" s="230">
        <f>VLOOKUP(M2829,LocID!$B$2:$I$1995,8, FALSE)</f>
        <v>52</v>
      </c>
    </row>
    <row r="2830" spans="1:17" x14ac:dyDescent="0.25">
      <c r="A2830" s="230" t="s">
        <v>9216</v>
      </c>
      <c r="B2830" s="230">
        <v>42</v>
      </c>
      <c r="C2830" s="230">
        <v>2016</v>
      </c>
      <c r="D2830" s="230">
        <v>2016.0393999999999</v>
      </c>
      <c r="E2830" s="230" t="s">
        <v>4657</v>
      </c>
      <c r="F2830" s="230" t="s">
        <v>5343</v>
      </c>
      <c r="G2830" s="230" t="s">
        <v>5344</v>
      </c>
      <c r="H2830" s="230" t="s">
        <v>5345</v>
      </c>
      <c r="I2830" s="230" t="s">
        <v>49</v>
      </c>
      <c r="J2830" s="230" t="s">
        <v>51</v>
      </c>
      <c r="K2830" s="230" t="s">
        <v>26</v>
      </c>
      <c r="L2830" s="230" t="s">
        <v>5345</v>
      </c>
      <c r="M2830" s="230" t="s">
        <v>5892</v>
      </c>
      <c r="N2830" s="230" t="s">
        <v>26</v>
      </c>
      <c r="Q2830" s="230">
        <f>VLOOKUP(M2830,LocID!$B$2:$I$1995,8, FALSE)</f>
        <v>642</v>
      </c>
    </row>
    <row r="2831" spans="1:17" x14ac:dyDescent="0.25">
      <c r="A2831" s="230" t="s">
        <v>9217</v>
      </c>
      <c r="B2831" s="230">
        <v>44</v>
      </c>
      <c r="C2831" s="230">
        <v>2016</v>
      </c>
      <c r="D2831" s="230">
        <v>2015.12410000003</v>
      </c>
      <c r="E2831" s="230" t="s">
        <v>138</v>
      </c>
      <c r="F2831" s="230" t="s">
        <v>529</v>
      </c>
      <c r="G2831" s="230" t="s">
        <v>5346</v>
      </c>
      <c r="H2831" s="230" t="s">
        <v>525</v>
      </c>
      <c r="I2831" s="230" t="s">
        <v>526</v>
      </c>
      <c r="J2831" s="230" t="s">
        <v>123</v>
      </c>
      <c r="K2831" s="230" t="s">
        <v>52</v>
      </c>
      <c r="L2831" s="230" t="s">
        <v>525</v>
      </c>
      <c r="M2831" s="230" t="s">
        <v>5959</v>
      </c>
      <c r="N2831" s="230" t="s">
        <v>52</v>
      </c>
      <c r="Q2831" s="230">
        <f>VLOOKUP(M2831,LocID!$B$2:$I$1995,8, FALSE)</f>
        <v>64</v>
      </c>
    </row>
    <row r="2832" spans="1:17" x14ac:dyDescent="0.25">
      <c r="A2832" s="230" t="s">
        <v>9218</v>
      </c>
      <c r="B2832" s="230">
        <v>46</v>
      </c>
      <c r="C2832" s="230">
        <v>2016</v>
      </c>
      <c r="D2832" s="230">
        <v>2015.1052</v>
      </c>
      <c r="E2832" s="230" t="s">
        <v>138</v>
      </c>
      <c r="F2832" s="230" t="s">
        <v>5349</v>
      </c>
      <c r="G2832" s="230" t="s">
        <v>550</v>
      </c>
      <c r="H2832" s="230" t="s">
        <v>533</v>
      </c>
      <c r="I2832" s="230" t="s">
        <v>49</v>
      </c>
      <c r="J2832" s="230" t="s">
        <v>51</v>
      </c>
      <c r="K2832" s="230" t="s">
        <v>188</v>
      </c>
      <c r="L2832" s="230" t="s">
        <v>533</v>
      </c>
      <c r="M2832" s="230" t="s">
        <v>4499</v>
      </c>
      <c r="N2832" s="230" t="s">
        <v>188</v>
      </c>
      <c r="Q2832" s="230">
        <f>VLOOKUP(M2832,LocID!$B$2:$I$1995,8, FALSE)</f>
        <v>65</v>
      </c>
    </row>
    <row r="2833" spans="1:17" x14ac:dyDescent="0.25">
      <c r="A2833" s="230" t="s">
        <v>9219</v>
      </c>
      <c r="B2833" s="230">
        <v>47</v>
      </c>
      <c r="C2833" s="230">
        <v>2016</v>
      </c>
      <c r="D2833" s="230">
        <v>2015.1210000000301</v>
      </c>
      <c r="E2833" s="230" t="s">
        <v>138</v>
      </c>
      <c r="F2833" s="230" t="s">
        <v>641</v>
      </c>
      <c r="G2833" s="230" t="s">
        <v>5351</v>
      </c>
      <c r="H2833" s="230" t="s">
        <v>533</v>
      </c>
      <c r="I2833" s="230" t="s">
        <v>49</v>
      </c>
      <c r="J2833" s="230" t="s">
        <v>51</v>
      </c>
      <c r="K2833" s="230" t="s">
        <v>188</v>
      </c>
      <c r="L2833" s="230" t="s">
        <v>533</v>
      </c>
      <c r="M2833" s="230" t="s">
        <v>4499</v>
      </c>
      <c r="N2833" s="230" t="s">
        <v>188</v>
      </c>
      <c r="Q2833" s="230">
        <f>VLOOKUP(M2833,LocID!$B$2:$I$1995,8, FALSE)</f>
        <v>65</v>
      </c>
    </row>
    <row r="2834" spans="1:17" x14ac:dyDescent="0.25">
      <c r="A2834" s="230" t="s">
        <v>9220</v>
      </c>
      <c r="B2834" s="230">
        <v>48</v>
      </c>
      <c r="C2834" s="230">
        <v>2016</v>
      </c>
      <c r="D2834" s="230">
        <v>2016.0273</v>
      </c>
      <c r="E2834" s="230" t="s">
        <v>4657</v>
      </c>
      <c r="F2834" s="230" t="s">
        <v>5352</v>
      </c>
      <c r="G2834" s="230" t="s">
        <v>5353</v>
      </c>
      <c r="H2834" s="230" t="s">
        <v>533</v>
      </c>
      <c r="I2834" s="230" t="s">
        <v>49</v>
      </c>
      <c r="J2834" s="230" t="s">
        <v>51</v>
      </c>
      <c r="K2834" s="230" t="s">
        <v>52</v>
      </c>
      <c r="L2834" s="230" t="s">
        <v>533</v>
      </c>
      <c r="M2834" s="230" t="s">
        <v>4499</v>
      </c>
      <c r="N2834" s="230" t="s">
        <v>52</v>
      </c>
      <c r="Q2834" s="230">
        <f>VLOOKUP(M2834,LocID!$B$2:$I$1995,8, FALSE)</f>
        <v>65</v>
      </c>
    </row>
    <row r="2835" spans="1:17" x14ac:dyDescent="0.25">
      <c r="A2835" s="230" t="s">
        <v>9221</v>
      </c>
      <c r="B2835" s="230">
        <v>49</v>
      </c>
      <c r="C2835" s="230">
        <v>2016</v>
      </c>
      <c r="D2835" s="230">
        <v>2016.0146</v>
      </c>
      <c r="E2835" s="230" t="s">
        <v>4657</v>
      </c>
      <c r="F2835" s="230" t="s">
        <v>4926</v>
      </c>
      <c r="G2835" s="230" t="s">
        <v>4927</v>
      </c>
      <c r="H2835" s="230" t="s">
        <v>533</v>
      </c>
      <c r="I2835" s="230" t="s">
        <v>49</v>
      </c>
      <c r="J2835" s="230" t="s">
        <v>51</v>
      </c>
      <c r="K2835" s="230" t="s">
        <v>188</v>
      </c>
      <c r="L2835" s="230" t="s">
        <v>533</v>
      </c>
      <c r="M2835" s="230" t="s">
        <v>4499</v>
      </c>
      <c r="N2835" s="230" t="s">
        <v>188</v>
      </c>
      <c r="Q2835" s="230">
        <f>VLOOKUP(M2835,LocID!$B$2:$I$1995,8, FALSE)</f>
        <v>65</v>
      </c>
    </row>
    <row r="2836" spans="1:17" x14ac:dyDescent="0.25">
      <c r="A2836" s="230" t="s">
        <v>9184</v>
      </c>
      <c r="B2836" s="230">
        <v>5</v>
      </c>
      <c r="C2836" s="230">
        <v>2016</v>
      </c>
      <c r="D2836" s="230">
        <v>2016.0462</v>
      </c>
      <c r="E2836" s="230" t="s">
        <v>4662</v>
      </c>
      <c r="F2836" s="230" t="s">
        <v>5266</v>
      </c>
      <c r="G2836" s="230" t="s">
        <v>5267</v>
      </c>
      <c r="H2836" s="230" t="s">
        <v>101</v>
      </c>
      <c r="I2836" s="230" t="s">
        <v>107</v>
      </c>
      <c r="J2836" s="230" t="s">
        <v>51</v>
      </c>
      <c r="K2836" s="230" t="s">
        <v>26</v>
      </c>
      <c r="L2836" s="230" t="s">
        <v>101</v>
      </c>
      <c r="M2836" s="230" t="s">
        <v>5905</v>
      </c>
      <c r="N2836" s="230" t="s">
        <v>26</v>
      </c>
      <c r="Q2836" s="230">
        <f>VLOOKUP(M2836,LocID!$B$2:$I$1995,8, FALSE)</f>
        <v>8</v>
      </c>
    </row>
    <row r="2837" spans="1:17" x14ac:dyDescent="0.25">
      <c r="A2837" s="230" t="s">
        <v>9222</v>
      </c>
      <c r="B2837" s="230">
        <v>50</v>
      </c>
      <c r="C2837" s="230">
        <v>2016</v>
      </c>
      <c r="D2837" s="230">
        <v>2016.0395000000001</v>
      </c>
      <c r="E2837" s="230" t="s">
        <v>4657</v>
      </c>
      <c r="F2837" s="230" t="s">
        <v>4905</v>
      </c>
      <c r="G2837" s="230" t="s">
        <v>618</v>
      </c>
      <c r="H2837" s="230" t="s">
        <v>533</v>
      </c>
      <c r="I2837" s="230" t="s">
        <v>49</v>
      </c>
      <c r="J2837" s="230" t="s">
        <v>51</v>
      </c>
      <c r="K2837" s="230" t="s">
        <v>26</v>
      </c>
      <c r="L2837" s="230" t="s">
        <v>533</v>
      </c>
      <c r="M2837" s="230" t="s">
        <v>4499</v>
      </c>
      <c r="N2837" s="230" t="s">
        <v>26</v>
      </c>
      <c r="Q2837" s="230">
        <f>VLOOKUP(M2837,LocID!$B$2:$I$1995,8, FALSE)</f>
        <v>65</v>
      </c>
    </row>
    <row r="2838" spans="1:17" x14ac:dyDescent="0.25">
      <c r="A2838" s="230" t="s">
        <v>9223</v>
      </c>
      <c r="B2838" s="230">
        <v>51</v>
      </c>
      <c r="C2838" s="230">
        <v>2016</v>
      </c>
      <c r="D2838" s="230">
        <v>2016.0509</v>
      </c>
      <c r="E2838" s="230" t="s">
        <v>4657</v>
      </c>
      <c r="F2838" s="230" t="s">
        <v>5354</v>
      </c>
      <c r="G2838" s="230" t="s">
        <v>5355</v>
      </c>
      <c r="H2838" s="230" t="s">
        <v>533</v>
      </c>
      <c r="I2838" s="230" t="s">
        <v>49</v>
      </c>
      <c r="J2838" s="230" t="s">
        <v>51</v>
      </c>
      <c r="K2838" s="230" t="s">
        <v>26</v>
      </c>
      <c r="L2838" s="230" t="s">
        <v>533</v>
      </c>
      <c r="M2838" s="230" t="s">
        <v>4499</v>
      </c>
      <c r="N2838" s="230" t="s">
        <v>26</v>
      </c>
      <c r="Q2838" s="230">
        <f>VLOOKUP(M2838,LocID!$B$2:$I$1995,8, FALSE)</f>
        <v>65</v>
      </c>
    </row>
    <row r="2839" spans="1:17" x14ac:dyDescent="0.25">
      <c r="A2839" s="230" t="s">
        <v>9224</v>
      </c>
      <c r="B2839" s="230">
        <v>52</v>
      </c>
      <c r="C2839" s="230">
        <v>2016</v>
      </c>
      <c r="D2839" s="230">
        <v>2016.0661</v>
      </c>
      <c r="E2839" s="230" t="s">
        <v>4662</v>
      </c>
      <c r="F2839" s="230" t="s">
        <v>5002</v>
      </c>
      <c r="G2839" s="230" t="s">
        <v>5356</v>
      </c>
      <c r="H2839" s="230" t="s">
        <v>533</v>
      </c>
      <c r="I2839" s="230" t="s">
        <v>49</v>
      </c>
      <c r="J2839" s="230" t="s">
        <v>51</v>
      </c>
      <c r="K2839" s="230" t="s">
        <v>26</v>
      </c>
      <c r="L2839" s="230" t="s">
        <v>533</v>
      </c>
      <c r="M2839" s="230" t="s">
        <v>4499</v>
      </c>
      <c r="N2839" s="230" t="s">
        <v>26</v>
      </c>
      <c r="Q2839" s="230">
        <f>VLOOKUP(M2839,LocID!$B$2:$I$1995,8, FALSE)</f>
        <v>65</v>
      </c>
    </row>
    <row r="2840" spans="1:17" x14ac:dyDescent="0.25">
      <c r="A2840" s="230" t="s">
        <v>9225</v>
      </c>
      <c r="B2840" s="230">
        <v>53</v>
      </c>
      <c r="C2840" s="230">
        <v>2016</v>
      </c>
      <c r="D2840" s="230">
        <v>2016.0808999999999</v>
      </c>
      <c r="E2840" s="230" t="s">
        <v>4662</v>
      </c>
      <c r="F2840" s="230" t="s">
        <v>5359</v>
      </c>
      <c r="G2840" s="230" t="s">
        <v>5360</v>
      </c>
      <c r="H2840" s="230" t="s">
        <v>533</v>
      </c>
      <c r="I2840" s="230" t="s">
        <v>49</v>
      </c>
      <c r="J2840" s="230" t="s">
        <v>51</v>
      </c>
      <c r="K2840" s="230" t="s">
        <v>188</v>
      </c>
      <c r="L2840" s="230" t="s">
        <v>533</v>
      </c>
      <c r="M2840" s="230" t="s">
        <v>4499</v>
      </c>
      <c r="N2840" s="230" t="s">
        <v>188</v>
      </c>
      <c r="Q2840" s="230">
        <f>VLOOKUP(M2840,LocID!$B$2:$I$1995,8, FALSE)</f>
        <v>65</v>
      </c>
    </row>
    <row r="2841" spans="1:17" x14ac:dyDescent="0.25">
      <c r="A2841" s="230" t="s">
        <v>9226</v>
      </c>
      <c r="B2841" s="230">
        <v>54</v>
      </c>
      <c r="C2841" s="230">
        <v>2016</v>
      </c>
      <c r="D2841" s="230">
        <v>2016.0917999999999</v>
      </c>
      <c r="E2841" s="230" t="s">
        <v>4662</v>
      </c>
      <c r="F2841" s="230" t="s">
        <v>5361</v>
      </c>
      <c r="G2841" s="230" t="s">
        <v>5362</v>
      </c>
      <c r="H2841" s="230" t="s">
        <v>533</v>
      </c>
      <c r="I2841" s="230" t="s">
        <v>49</v>
      </c>
      <c r="J2841" s="230" t="s">
        <v>51</v>
      </c>
      <c r="K2841" s="230" t="s">
        <v>26</v>
      </c>
      <c r="L2841" s="230" t="s">
        <v>533</v>
      </c>
      <c r="M2841" s="230" t="s">
        <v>4499</v>
      </c>
      <c r="N2841" s="230" t="s">
        <v>26</v>
      </c>
      <c r="Q2841" s="230">
        <f>VLOOKUP(M2841,LocID!$B$2:$I$1995,8, FALSE)</f>
        <v>65</v>
      </c>
    </row>
    <row r="2842" spans="1:17" x14ac:dyDescent="0.25">
      <c r="A2842" s="230" t="s">
        <v>9227</v>
      </c>
      <c r="B2842" s="230">
        <v>55</v>
      </c>
      <c r="C2842" s="230">
        <v>2016</v>
      </c>
      <c r="D2842" s="230">
        <v>2015.10620000003</v>
      </c>
      <c r="E2842" s="230" t="s">
        <v>4599</v>
      </c>
      <c r="F2842" s="230" t="s">
        <v>5363</v>
      </c>
      <c r="G2842" s="230" t="s">
        <v>5364</v>
      </c>
      <c r="H2842" s="230" t="s">
        <v>533</v>
      </c>
      <c r="I2842" s="230" t="s">
        <v>49</v>
      </c>
      <c r="J2842" s="230" t="s">
        <v>51</v>
      </c>
      <c r="K2842" s="230" t="s">
        <v>188</v>
      </c>
      <c r="L2842" s="230" t="s">
        <v>533</v>
      </c>
      <c r="M2842" s="230" t="s">
        <v>4499</v>
      </c>
      <c r="N2842" s="230" t="s">
        <v>188</v>
      </c>
      <c r="Q2842" s="230">
        <f>VLOOKUP(M2842,LocID!$B$2:$I$1995,8, FALSE)</f>
        <v>65</v>
      </c>
    </row>
    <row r="2843" spans="1:17" x14ac:dyDescent="0.25">
      <c r="A2843" s="230" t="s">
        <v>9228</v>
      </c>
      <c r="B2843" s="230">
        <v>57</v>
      </c>
      <c r="C2843" s="230">
        <v>2016</v>
      </c>
      <c r="D2843" s="230">
        <v>2016.0840000000001</v>
      </c>
      <c r="E2843" s="230" t="s">
        <v>4662</v>
      </c>
      <c r="F2843" s="230" t="s">
        <v>5365</v>
      </c>
      <c r="G2843" s="230" t="s">
        <v>665</v>
      </c>
      <c r="H2843" s="230" t="s">
        <v>666</v>
      </c>
      <c r="I2843" s="230" t="s">
        <v>261</v>
      </c>
      <c r="J2843" s="230" t="s">
        <v>123</v>
      </c>
      <c r="K2843" s="230" t="s">
        <v>52</v>
      </c>
      <c r="L2843" s="230" t="s">
        <v>666</v>
      </c>
      <c r="M2843" s="230" t="s">
        <v>5964</v>
      </c>
      <c r="N2843" s="230" t="s">
        <v>52</v>
      </c>
      <c r="Q2843" s="230">
        <f>VLOOKUP(M2843,LocID!$B$2:$I$1995,8, FALSE)</f>
        <v>70</v>
      </c>
    </row>
    <row r="2844" spans="1:17" x14ac:dyDescent="0.25">
      <c r="A2844" s="230" t="s">
        <v>9229</v>
      </c>
      <c r="B2844" s="230">
        <v>58</v>
      </c>
      <c r="C2844" s="230">
        <v>2016</v>
      </c>
      <c r="D2844" s="230">
        <v>2016.1128000000001</v>
      </c>
      <c r="E2844" s="230" t="s">
        <v>4599</v>
      </c>
      <c r="F2844" s="230" t="s">
        <v>5366</v>
      </c>
      <c r="G2844" s="230" t="s">
        <v>681</v>
      </c>
      <c r="H2844" s="230" t="s">
        <v>682</v>
      </c>
      <c r="I2844" s="230" t="s">
        <v>76</v>
      </c>
      <c r="J2844" s="230" t="s">
        <v>77</v>
      </c>
      <c r="K2844" s="230" t="s">
        <v>188</v>
      </c>
      <c r="L2844" s="230" t="s">
        <v>682</v>
      </c>
      <c r="M2844" s="230" t="s">
        <v>5968</v>
      </c>
      <c r="N2844" s="230" t="s">
        <v>188</v>
      </c>
      <c r="Q2844" s="230">
        <f>VLOOKUP(M2844,LocID!$B$2:$I$1995,8, FALSE)</f>
        <v>74</v>
      </c>
    </row>
    <row r="2845" spans="1:17" x14ac:dyDescent="0.25">
      <c r="A2845" s="230" t="s">
        <v>9230</v>
      </c>
      <c r="B2845" s="230">
        <v>59</v>
      </c>
      <c r="C2845" s="230">
        <v>2016</v>
      </c>
      <c r="D2845" s="230">
        <v>2016.0073</v>
      </c>
      <c r="E2845" s="230" t="s">
        <v>4629</v>
      </c>
      <c r="F2845" s="230" t="s">
        <v>5367</v>
      </c>
      <c r="G2845" s="230" t="s">
        <v>5368</v>
      </c>
      <c r="H2845" s="230" t="s">
        <v>691</v>
      </c>
      <c r="I2845" s="230" t="s">
        <v>49</v>
      </c>
      <c r="J2845" s="230" t="s">
        <v>51</v>
      </c>
      <c r="K2845" s="230" t="s">
        <v>188</v>
      </c>
      <c r="L2845" s="230" t="s">
        <v>691</v>
      </c>
      <c r="M2845" s="230" t="s">
        <v>5971</v>
      </c>
      <c r="N2845" s="230" t="s">
        <v>188</v>
      </c>
      <c r="Q2845" s="230">
        <f>VLOOKUP(M2845,LocID!$B$2:$I$1995,8, FALSE)</f>
        <v>77</v>
      </c>
    </row>
    <row r="2846" spans="1:17" x14ac:dyDescent="0.25">
      <c r="A2846" s="230" t="s">
        <v>9185</v>
      </c>
      <c r="B2846" s="230">
        <v>6</v>
      </c>
      <c r="C2846" s="230">
        <v>2016</v>
      </c>
      <c r="D2846" s="230">
        <v>2016.0811000000001</v>
      </c>
      <c r="E2846" s="230" t="s">
        <v>4599</v>
      </c>
      <c r="F2846" s="230" t="s">
        <v>5253</v>
      </c>
      <c r="G2846" s="230" t="s">
        <v>137</v>
      </c>
      <c r="H2846" s="230" t="s">
        <v>126</v>
      </c>
      <c r="I2846" s="230" t="s">
        <v>127</v>
      </c>
      <c r="J2846" s="230" t="s">
        <v>128</v>
      </c>
      <c r="K2846" s="230" t="s">
        <v>23</v>
      </c>
      <c r="L2846" s="230" t="s">
        <v>126</v>
      </c>
      <c r="M2846" s="230" t="s">
        <v>5907</v>
      </c>
      <c r="N2846" s="230" t="s">
        <v>23</v>
      </c>
      <c r="Q2846" s="230">
        <f>VLOOKUP(M2846,LocID!$B$2:$I$1995,8, FALSE)</f>
        <v>10</v>
      </c>
    </row>
    <row r="2847" spans="1:17" x14ac:dyDescent="0.25">
      <c r="A2847" s="230" t="s">
        <v>9231</v>
      </c>
      <c r="B2847" s="230">
        <v>60</v>
      </c>
      <c r="C2847" s="230">
        <v>2016</v>
      </c>
      <c r="D2847" s="230">
        <v>2016.0617</v>
      </c>
      <c r="E2847" s="230" t="s">
        <v>4657</v>
      </c>
      <c r="F2847" s="230" t="s">
        <v>5369</v>
      </c>
      <c r="G2847" s="230" t="s">
        <v>5370</v>
      </c>
      <c r="H2847" s="230" t="s">
        <v>691</v>
      </c>
      <c r="I2847" s="230" t="s">
        <v>49</v>
      </c>
      <c r="J2847" s="230" t="s">
        <v>51</v>
      </c>
      <c r="K2847" s="230" t="s">
        <v>188</v>
      </c>
      <c r="L2847" s="230" t="s">
        <v>691</v>
      </c>
      <c r="M2847" s="230" t="s">
        <v>5971</v>
      </c>
      <c r="N2847" s="230" t="s">
        <v>188</v>
      </c>
      <c r="Q2847" s="230">
        <f>VLOOKUP(M2847,LocID!$B$2:$I$1995,8, FALSE)</f>
        <v>77</v>
      </c>
    </row>
    <row r="2848" spans="1:17" x14ac:dyDescent="0.25">
      <c r="A2848" s="230" t="s">
        <v>9232</v>
      </c>
      <c r="B2848" s="230">
        <v>61</v>
      </c>
      <c r="C2848" s="230">
        <v>2016</v>
      </c>
      <c r="D2848" s="230">
        <v>2015.1474000000301</v>
      </c>
      <c r="E2848" s="230" t="s">
        <v>4629</v>
      </c>
      <c r="F2848" s="230" t="s">
        <v>5371</v>
      </c>
      <c r="G2848" s="230" t="s">
        <v>5372</v>
      </c>
      <c r="H2848" s="230" t="s">
        <v>695</v>
      </c>
      <c r="I2848" s="230" t="s">
        <v>107</v>
      </c>
      <c r="J2848" s="230" t="s">
        <v>51</v>
      </c>
      <c r="K2848" s="230" t="s">
        <v>188</v>
      </c>
      <c r="L2848" s="230" t="s">
        <v>695</v>
      </c>
      <c r="M2848" s="230" t="s">
        <v>5972</v>
      </c>
      <c r="N2848" s="230" t="s">
        <v>188</v>
      </c>
      <c r="Q2848" s="230">
        <f>VLOOKUP(M2848,LocID!$B$2:$I$1995,8, FALSE)</f>
        <v>78</v>
      </c>
    </row>
    <row r="2849" spans="1:17" x14ac:dyDescent="0.25">
      <c r="A2849" s="230" t="s">
        <v>9233</v>
      </c>
      <c r="B2849" s="230">
        <v>62</v>
      </c>
      <c r="C2849" s="230">
        <v>2016</v>
      </c>
      <c r="D2849" s="230">
        <v>2016.0399</v>
      </c>
      <c r="E2849" s="230" t="s">
        <v>4662</v>
      </c>
      <c r="F2849" s="230" t="s">
        <v>5375</v>
      </c>
      <c r="G2849" s="230" t="s">
        <v>5376</v>
      </c>
      <c r="H2849" s="230" t="s">
        <v>5377</v>
      </c>
      <c r="I2849" s="230" t="s">
        <v>219</v>
      </c>
      <c r="J2849" s="230" t="s">
        <v>220</v>
      </c>
      <c r="K2849" s="230" t="s">
        <v>52</v>
      </c>
      <c r="L2849" s="230" t="s">
        <v>5377</v>
      </c>
      <c r="M2849" s="230" t="s">
        <v>6558</v>
      </c>
      <c r="N2849" s="230" t="s">
        <v>52</v>
      </c>
      <c r="O2849" s="230">
        <v>1</v>
      </c>
      <c r="Q2849" s="230">
        <f>VLOOKUP(M2849,LocID!$B$2:$I$1995,8, FALSE)</f>
        <v>663</v>
      </c>
    </row>
    <row r="2850" spans="1:17" x14ac:dyDescent="0.25">
      <c r="A2850" s="230" t="s">
        <v>9234</v>
      </c>
      <c r="B2850" s="230">
        <v>63</v>
      </c>
      <c r="C2850" s="230">
        <v>2016</v>
      </c>
      <c r="D2850" s="230">
        <v>2016.0399</v>
      </c>
      <c r="E2850" s="230" t="s">
        <v>4662</v>
      </c>
      <c r="F2850" s="230" t="s">
        <v>5375</v>
      </c>
      <c r="G2850" s="230" t="s">
        <v>5376</v>
      </c>
      <c r="H2850" s="230" t="s">
        <v>5377</v>
      </c>
      <c r="I2850" s="230" t="s">
        <v>219</v>
      </c>
      <c r="J2850" s="230" t="s">
        <v>220</v>
      </c>
      <c r="K2850" s="230" t="s">
        <v>98</v>
      </c>
      <c r="L2850" s="230" t="s">
        <v>5377</v>
      </c>
      <c r="M2850" s="230" t="s">
        <v>6558</v>
      </c>
      <c r="N2850" s="230" t="s">
        <v>98</v>
      </c>
      <c r="Q2850" s="230">
        <f>VLOOKUP(M2850,LocID!$B$2:$I$1995,8, FALSE)</f>
        <v>663</v>
      </c>
    </row>
    <row r="2851" spans="1:17" x14ac:dyDescent="0.25">
      <c r="A2851" s="230" t="s">
        <v>9235</v>
      </c>
      <c r="B2851" s="230">
        <v>64</v>
      </c>
      <c r="C2851" s="230">
        <v>2016</v>
      </c>
      <c r="D2851" s="230">
        <v>2016.0726</v>
      </c>
      <c r="E2851" s="230" t="s">
        <v>4599</v>
      </c>
      <c r="F2851" s="230" t="s">
        <v>4939</v>
      </c>
      <c r="G2851" s="230" t="s">
        <v>4940</v>
      </c>
      <c r="H2851" s="230" t="s">
        <v>731</v>
      </c>
      <c r="I2851" s="230" t="s">
        <v>732</v>
      </c>
      <c r="J2851" s="230" t="s">
        <v>51</v>
      </c>
      <c r="K2851" s="230" t="s">
        <v>52</v>
      </c>
      <c r="L2851" s="230" t="s">
        <v>731</v>
      </c>
      <c r="M2851" s="230" t="s">
        <v>5976</v>
      </c>
      <c r="N2851" s="230" t="s">
        <v>52</v>
      </c>
      <c r="O2851" s="230">
        <v>1</v>
      </c>
      <c r="Q2851" s="230">
        <f>VLOOKUP(M2851,LocID!$B$2:$I$1995,8, FALSE)</f>
        <v>83</v>
      </c>
    </row>
    <row r="2852" spans="1:17" x14ac:dyDescent="0.25">
      <c r="A2852" s="230" t="s">
        <v>9235</v>
      </c>
      <c r="B2852" s="230">
        <v>64</v>
      </c>
      <c r="C2852" s="230">
        <v>2016</v>
      </c>
      <c r="D2852" s="230">
        <v>2016.0726</v>
      </c>
      <c r="E2852" s="230" t="s">
        <v>4599</v>
      </c>
      <c r="F2852" s="230" t="s">
        <v>4939</v>
      </c>
      <c r="G2852" s="230" t="s">
        <v>4940</v>
      </c>
      <c r="H2852" s="230" t="s">
        <v>731</v>
      </c>
      <c r="I2852" s="230" t="s">
        <v>732</v>
      </c>
      <c r="J2852" s="230" t="s">
        <v>51</v>
      </c>
      <c r="K2852" s="230" t="s">
        <v>52</v>
      </c>
      <c r="L2852" s="230" t="s">
        <v>731</v>
      </c>
      <c r="M2852" s="230" t="s">
        <v>5976</v>
      </c>
      <c r="N2852" s="230" t="s">
        <v>98</v>
      </c>
      <c r="O2852" s="230">
        <v>2</v>
      </c>
      <c r="Q2852" s="230">
        <f>VLOOKUP(M2852,LocID!$B$2:$I$1995,8, FALSE)</f>
        <v>83</v>
      </c>
    </row>
    <row r="2853" spans="1:17" x14ac:dyDescent="0.25">
      <c r="A2853" s="230" t="s">
        <v>9236</v>
      </c>
      <c r="B2853" s="230">
        <v>65</v>
      </c>
      <c r="C2853" s="230">
        <v>2016</v>
      </c>
      <c r="D2853" s="230">
        <v>2016.0718999999999</v>
      </c>
      <c r="E2853" s="230" t="s">
        <v>4599</v>
      </c>
      <c r="F2853" s="230" t="s">
        <v>5057</v>
      </c>
      <c r="G2853" s="230" t="s">
        <v>763</v>
      </c>
      <c r="H2853" s="230" t="s">
        <v>764</v>
      </c>
      <c r="I2853" s="230" t="s">
        <v>198</v>
      </c>
      <c r="J2853" s="230" t="s">
        <v>61</v>
      </c>
      <c r="K2853" s="230" t="s">
        <v>52</v>
      </c>
      <c r="L2853" s="230" t="s">
        <v>764</v>
      </c>
      <c r="M2853" s="230" t="s">
        <v>5978</v>
      </c>
      <c r="N2853" s="230" t="s">
        <v>52</v>
      </c>
      <c r="Q2853" s="230">
        <f>VLOOKUP(M2853,LocID!$B$2:$I$1995,8, FALSE)</f>
        <v>85</v>
      </c>
    </row>
    <row r="2854" spans="1:17" x14ac:dyDescent="0.25">
      <c r="A2854" s="230" t="s">
        <v>9237</v>
      </c>
      <c r="B2854" s="230">
        <v>66</v>
      </c>
      <c r="C2854" s="230">
        <v>2016</v>
      </c>
      <c r="D2854" s="230">
        <v>2016.0485000000001</v>
      </c>
      <c r="E2854" s="230" t="s">
        <v>4657</v>
      </c>
      <c r="F2854" s="230" t="s">
        <v>5378</v>
      </c>
      <c r="G2854" s="230" t="s">
        <v>5319</v>
      </c>
      <c r="H2854" s="230" t="s">
        <v>5379</v>
      </c>
      <c r="I2854" s="230" t="s">
        <v>76</v>
      </c>
      <c r="J2854" s="230" t="s">
        <v>77</v>
      </c>
      <c r="K2854" s="230" t="s">
        <v>52</v>
      </c>
      <c r="L2854" s="230" t="s">
        <v>5379</v>
      </c>
      <c r="M2854" s="230" t="s">
        <v>6561</v>
      </c>
      <c r="N2854" s="230" t="s">
        <v>52</v>
      </c>
      <c r="Q2854" s="230">
        <f>VLOOKUP(M2854,LocID!$B$2:$I$1995,8, FALSE)</f>
        <v>666</v>
      </c>
    </row>
    <row r="2855" spans="1:17" x14ac:dyDescent="0.25">
      <c r="A2855" s="230" t="s">
        <v>9238</v>
      </c>
      <c r="B2855" s="230">
        <v>67</v>
      </c>
      <c r="C2855" s="230">
        <v>2016</v>
      </c>
      <c r="D2855" s="230">
        <v>2015.12150000003</v>
      </c>
      <c r="E2855" s="230" t="s">
        <v>4629</v>
      </c>
      <c r="F2855" s="230" t="s">
        <v>5380</v>
      </c>
      <c r="G2855" s="230" t="s">
        <v>5381</v>
      </c>
      <c r="H2855" s="230" t="s">
        <v>5382</v>
      </c>
      <c r="I2855" s="230" t="s">
        <v>76</v>
      </c>
      <c r="J2855" s="230" t="s">
        <v>77</v>
      </c>
      <c r="K2855" s="230" t="s">
        <v>26</v>
      </c>
      <c r="L2855" s="230" t="s">
        <v>5382</v>
      </c>
      <c r="M2855" s="230" t="s">
        <v>5864</v>
      </c>
      <c r="N2855" s="230" t="s">
        <v>26</v>
      </c>
      <c r="Q2855" s="230">
        <f>VLOOKUP(M2855,LocID!$B$2:$I$1995,8, FALSE)</f>
        <v>624</v>
      </c>
    </row>
    <row r="2856" spans="1:17" x14ac:dyDescent="0.25">
      <c r="A2856" s="230" t="s">
        <v>9239</v>
      </c>
      <c r="B2856" s="230">
        <v>68</v>
      </c>
      <c r="C2856" s="230">
        <v>2016</v>
      </c>
      <c r="D2856" s="230">
        <v>2015.0720000000099</v>
      </c>
      <c r="E2856" s="230" t="s">
        <v>306</v>
      </c>
      <c r="F2856" s="230" t="s">
        <v>792</v>
      </c>
      <c r="G2856" s="230" t="s">
        <v>5383</v>
      </c>
      <c r="H2856" s="230" t="s">
        <v>775</v>
      </c>
      <c r="I2856" s="230" t="s">
        <v>49</v>
      </c>
      <c r="J2856" s="230" t="s">
        <v>51</v>
      </c>
      <c r="K2856" s="230" t="s">
        <v>26</v>
      </c>
      <c r="L2856" s="230" t="s">
        <v>775</v>
      </c>
      <c r="M2856" s="230" t="s">
        <v>5979</v>
      </c>
      <c r="N2856" s="230" t="s">
        <v>26</v>
      </c>
      <c r="Q2856" s="230">
        <f>VLOOKUP(M2856,LocID!$B$2:$I$1995,8, FALSE)</f>
        <v>87</v>
      </c>
    </row>
    <row r="2857" spans="1:17" x14ac:dyDescent="0.25">
      <c r="A2857" s="230" t="s">
        <v>9240</v>
      </c>
      <c r="B2857" s="230">
        <v>69</v>
      </c>
      <c r="C2857" s="230">
        <v>2016</v>
      </c>
      <c r="D2857" s="230">
        <v>2016.0195000000001</v>
      </c>
      <c r="E2857" s="230" t="s">
        <v>4629</v>
      </c>
      <c r="F2857" s="230" t="s">
        <v>5386</v>
      </c>
      <c r="G2857" s="230" t="s">
        <v>5387</v>
      </c>
      <c r="H2857" s="230" t="s">
        <v>775</v>
      </c>
      <c r="I2857" s="230" t="s">
        <v>49</v>
      </c>
      <c r="J2857" s="230" t="s">
        <v>51</v>
      </c>
      <c r="K2857" s="230" t="s">
        <v>52</v>
      </c>
      <c r="L2857" s="230" t="s">
        <v>775</v>
      </c>
      <c r="M2857" s="230" t="s">
        <v>5979</v>
      </c>
      <c r="N2857" s="230" t="s">
        <v>52</v>
      </c>
      <c r="Q2857" s="230">
        <f>VLOOKUP(M2857,LocID!$B$2:$I$1995,8, FALSE)</f>
        <v>87</v>
      </c>
    </row>
    <row r="2858" spans="1:17" x14ac:dyDescent="0.25">
      <c r="A2858" s="230" t="s">
        <v>9186</v>
      </c>
      <c r="B2858" s="230">
        <v>7</v>
      </c>
      <c r="C2858" s="230">
        <v>2016</v>
      </c>
      <c r="D2858" s="230">
        <v>2016.0664999999999</v>
      </c>
      <c r="E2858" s="230" t="s">
        <v>4662</v>
      </c>
      <c r="F2858" s="230" t="s">
        <v>5270</v>
      </c>
      <c r="G2858" s="230" t="s">
        <v>142</v>
      </c>
      <c r="H2858" s="230" t="s">
        <v>143</v>
      </c>
      <c r="I2858" s="230" t="s">
        <v>144</v>
      </c>
      <c r="J2858" s="230" t="s">
        <v>51</v>
      </c>
      <c r="K2858" s="230" t="s">
        <v>3934</v>
      </c>
      <c r="L2858" s="230" t="s">
        <v>143</v>
      </c>
      <c r="M2858" s="230" t="s">
        <v>5908</v>
      </c>
      <c r="N2858" s="230" t="s">
        <v>3934</v>
      </c>
      <c r="Q2858" s="230">
        <f>VLOOKUP(M2858,LocID!$B$2:$I$1995,8, FALSE)</f>
        <v>11</v>
      </c>
    </row>
    <row r="2859" spans="1:17" x14ac:dyDescent="0.25">
      <c r="A2859" s="230" t="s">
        <v>9241</v>
      </c>
      <c r="B2859" s="230">
        <v>70</v>
      </c>
      <c r="C2859" s="230">
        <v>2016</v>
      </c>
      <c r="D2859" s="230">
        <v>2016.0749000000001</v>
      </c>
      <c r="E2859" s="230" t="s">
        <v>4599</v>
      </c>
      <c r="F2859" s="230" t="s">
        <v>4600</v>
      </c>
      <c r="G2859" s="230" t="s">
        <v>4601</v>
      </c>
      <c r="H2859" s="230" t="s">
        <v>804</v>
      </c>
      <c r="I2859" s="230" t="s">
        <v>76</v>
      </c>
      <c r="J2859" s="230" t="s">
        <v>77</v>
      </c>
      <c r="K2859" s="230" t="s">
        <v>52</v>
      </c>
      <c r="L2859" s="230" t="s">
        <v>804</v>
      </c>
      <c r="M2859" s="230" t="s">
        <v>5983</v>
      </c>
      <c r="N2859" s="230" t="s">
        <v>52</v>
      </c>
      <c r="Q2859" s="230">
        <f>VLOOKUP(M2859,LocID!$B$2:$I$1995,8, FALSE)</f>
        <v>90</v>
      </c>
    </row>
    <row r="2860" spans="1:17" x14ac:dyDescent="0.25">
      <c r="A2860" s="230" t="s">
        <v>9242</v>
      </c>
      <c r="B2860" s="230">
        <v>71</v>
      </c>
      <c r="C2860" s="230">
        <v>2016</v>
      </c>
      <c r="D2860" s="230">
        <v>2016.0220999999999</v>
      </c>
      <c r="E2860" s="230" t="s">
        <v>4657</v>
      </c>
      <c r="F2860" s="230" t="s">
        <v>5388</v>
      </c>
      <c r="G2860" s="230" t="s">
        <v>5389</v>
      </c>
      <c r="H2860" s="230" t="s">
        <v>835</v>
      </c>
      <c r="I2860" s="230" t="s">
        <v>250</v>
      </c>
      <c r="J2860" s="230" t="s">
        <v>161</v>
      </c>
      <c r="K2860" s="230" t="s">
        <v>52</v>
      </c>
      <c r="L2860" s="230" t="s">
        <v>835</v>
      </c>
      <c r="M2860" s="230" t="s">
        <v>5990</v>
      </c>
      <c r="N2860" s="230" t="s">
        <v>52</v>
      </c>
      <c r="Q2860" s="230">
        <f>VLOOKUP(M2860,LocID!$B$2:$I$1995,8, FALSE)</f>
        <v>98</v>
      </c>
    </row>
    <row r="2861" spans="1:17" x14ac:dyDescent="0.25">
      <c r="A2861" s="230" t="s">
        <v>9243</v>
      </c>
      <c r="B2861" s="230">
        <v>72</v>
      </c>
      <c r="C2861" s="230">
        <v>2016</v>
      </c>
      <c r="D2861" s="230">
        <v>2016.1035999999999</v>
      </c>
      <c r="E2861" s="230" t="s">
        <v>4599</v>
      </c>
      <c r="F2861" s="230" t="s">
        <v>5390</v>
      </c>
      <c r="G2861" s="230" t="s">
        <v>858</v>
      </c>
      <c r="H2861" s="230" t="s">
        <v>852</v>
      </c>
      <c r="I2861" s="230" t="s">
        <v>144</v>
      </c>
      <c r="J2861" s="230" t="s">
        <v>51</v>
      </c>
      <c r="K2861" s="230" t="s">
        <v>23</v>
      </c>
      <c r="L2861" s="230" t="s">
        <v>852</v>
      </c>
      <c r="M2861" s="230" t="s">
        <v>5993</v>
      </c>
      <c r="N2861" s="230" t="s">
        <v>23</v>
      </c>
      <c r="Q2861" s="230">
        <f>VLOOKUP(M2861,LocID!$B$2:$I$1995,8, FALSE)</f>
        <v>101</v>
      </c>
    </row>
    <row r="2862" spans="1:17" x14ac:dyDescent="0.25">
      <c r="A2862" s="230" t="s">
        <v>9244</v>
      </c>
      <c r="B2862" s="230">
        <v>73</v>
      </c>
      <c r="C2862" s="230">
        <v>2016</v>
      </c>
      <c r="D2862" s="230">
        <v>2016.1044999999999</v>
      </c>
      <c r="E2862" s="230" t="s">
        <v>4599</v>
      </c>
      <c r="F2862" s="230" t="s">
        <v>5186</v>
      </c>
      <c r="G2862" s="230" t="s">
        <v>867</v>
      </c>
      <c r="H2862" s="230" t="s">
        <v>864</v>
      </c>
      <c r="I2862" s="230" t="s">
        <v>865</v>
      </c>
      <c r="J2862" s="230" t="s">
        <v>220</v>
      </c>
      <c r="K2862" s="230" t="s">
        <v>26</v>
      </c>
      <c r="L2862" s="230" t="s">
        <v>864</v>
      </c>
      <c r="M2862" s="230" t="s">
        <v>5994</v>
      </c>
      <c r="N2862" s="230" t="s">
        <v>26</v>
      </c>
      <c r="Q2862" s="230">
        <f>VLOOKUP(M2862,LocID!$B$2:$I$1995,8, FALSE)</f>
        <v>102</v>
      </c>
    </row>
    <row r="2863" spans="1:17" x14ac:dyDescent="0.25">
      <c r="A2863" s="230" t="s">
        <v>9245</v>
      </c>
      <c r="B2863" s="230">
        <v>74</v>
      </c>
      <c r="C2863" s="230">
        <v>2016</v>
      </c>
      <c r="D2863" s="230">
        <v>2016.0311999999999</v>
      </c>
      <c r="E2863" s="230" t="s">
        <v>4599</v>
      </c>
      <c r="F2863" s="230" t="s">
        <v>5392</v>
      </c>
      <c r="G2863" s="230" t="s">
        <v>4943</v>
      </c>
      <c r="H2863" s="230" t="s">
        <v>4944</v>
      </c>
      <c r="I2863" s="230" t="s">
        <v>49</v>
      </c>
      <c r="J2863" s="230" t="s">
        <v>51</v>
      </c>
      <c r="K2863" s="230" t="s">
        <v>188</v>
      </c>
      <c r="L2863" s="230" t="s">
        <v>4944</v>
      </c>
      <c r="M2863" s="230" t="s">
        <v>6552</v>
      </c>
      <c r="N2863" s="230" t="s">
        <v>188</v>
      </c>
      <c r="Q2863" s="230">
        <f>VLOOKUP(M2863,LocID!$B$2:$I$1995,8, FALSE)</f>
        <v>657</v>
      </c>
    </row>
    <row r="2864" spans="1:17" x14ac:dyDescent="0.25">
      <c r="A2864" s="230" t="s">
        <v>9246</v>
      </c>
      <c r="B2864" s="230">
        <v>75</v>
      </c>
      <c r="C2864" s="230">
        <v>2016</v>
      </c>
      <c r="D2864" s="230">
        <v>2015.07</v>
      </c>
      <c r="E2864" s="230" t="s">
        <v>4629</v>
      </c>
      <c r="F2864" s="230" t="s">
        <v>5393</v>
      </c>
      <c r="G2864" s="230" t="s">
        <v>5394</v>
      </c>
      <c r="H2864" s="230" t="s">
        <v>877</v>
      </c>
      <c r="I2864" s="230" t="s">
        <v>208</v>
      </c>
      <c r="J2864" s="230" t="s">
        <v>61</v>
      </c>
      <c r="K2864" s="230" t="s">
        <v>52</v>
      </c>
      <c r="L2864" s="230" t="s">
        <v>877</v>
      </c>
      <c r="M2864" s="230" t="s">
        <v>5997</v>
      </c>
      <c r="N2864" s="230" t="s">
        <v>52</v>
      </c>
      <c r="Q2864" s="230">
        <f>VLOOKUP(M2864,LocID!$B$2:$I$1995,8, FALSE)</f>
        <v>105</v>
      </c>
    </row>
    <row r="2865" spans="1:17" x14ac:dyDescent="0.25">
      <c r="A2865" s="230" t="s">
        <v>9247</v>
      </c>
      <c r="B2865" s="230">
        <v>76</v>
      </c>
      <c r="C2865" s="230">
        <v>2016</v>
      </c>
      <c r="D2865" s="230">
        <v>2015.0985000000301</v>
      </c>
      <c r="E2865" s="230" t="s">
        <v>138</v>
      </c>
      <c r="F2865" s="230" t="s">
        <v>923</v>
      </c>
      <c r="G2865" s="230" t="s">
        <v>5396</v>
      </c>
      <c r="H2865" s="230" t="s">
        <v>922</v>
      </c>
      <c r="I2865" s="230" t="s">
        <v>60</v>
      </c>
      <c r="J2865" s="230" t="s">
        <v>61</v>
      </c>
      <c r="K2865" s="230" t="s">
        <v>3934</v>
      </c>
      <c r="L2865" s="230" t="s">
        <v>922</v>
      </c>
      <c r="M2865" s="230" t="s">
        <v>6001</v>
      </c>
      <c r="N2865" s="230" t="s">
        <v>3934</v>
      </c>
      <c r="Q2865" s="230">
        <f>VLOOKUP(M2865,LocID!$B$2:$I$1995,8, FALSE)</f>
        <v>109</v>
      </c>
    </row>
    <row r="2866" spans="1:17" x14ac:dyDescent="0.25">
      <c r="A2866" s="230" t="s">
        <v>9248</v>
      </c>
      <c r="B2866" s="230">
        <v>77</v>
      </c>
      <c r="C2866" s="230">
        <v>2016</v>
      </c>
      <c r="D2866" s="230">
        <v>2016.0272</v>
      </c>
      <c r="E2866" s="230" t="s">
        <v>4599</v>
      </c>
      <c r="F2866" s="230" t="s">
        <v>5398</v>
      </c>
      <c r="G2866" s="230" t="s">
        <v>5399</v>
      </c>
      <c r="H2866" s="230" t="s">
        <v>936</v>
      </c>
      <c r="I2866" s="230" t="s">
        <v>60</v>
      </c>
      <c r="J2866" s="230" t="s">
        <v>61</v>
      </c>
      <c r="K2866" s="230" t="s">
        <v>23</v>
      </c>
      <c r="L2866" s="230" t="s">
        <v>936</v>
      </c>
      <c r="M2866" s="230" t="s">
        <v>6005</v>
      </c>
      <c r="N2866" s="230" t="s">
        <v>23</v>
      </c>
      <c r="Q2866" s="230">
        <f>VLOOKUP(M2866,LocID!$B$2:$I$1995,8, FALSE)</f>
        <v>113</v>
      </c>
    </row>
    <row r="2867" spans="1:17" x14ac:dyDescent="0.25">
      <c r="A2867" s="230" t="s">
        <v>9249</v>
      </c>
      <c r="B2867" s="230">
        <v>78</v>
      </c>
      <c r="C2867" s="230">
        <v>2016</v>
      </c>
      <c r="D2867" s="230">
        <v>2016.0713000000001</v>
      </c>
      <c r="E2867" s="230" t="s">
        <v>4662</v>
      </c>
      <c r="F2867" s="230" t="s">
        <v>5400</v>
      </c>
      <c r="G2867" s="230" t="s">
        <v>5401</v>
      </c>
      <c r="H2867" s="230" t="s">
        <v>936</v>
      </c>
      <c r="I2867" s="230" t="s">
        <v>60</v>
      </c>
      <c r="J2867" s="230" t="s">
        <v>61</v>
      </c>
      <c r="K2867" s="230" t="s">
        <v>188</v>
      </c>
      <c r="L2867" s="230" t="s">
        <v>936</v>
      </c>
      <c r="M2867" s="230" t="s">
        <v>6005</v>
      </c>
      <c r="N2867" s="230" t="s">
        <v>188</v>
      </c>
      <c r="Q2867" s="230">
        <f>VLOOKUP(M2867,LocID!$B$2:$I$1995,8, FALSE)</f>
        <v>113</v>
      </c>
    </row>
    <row r="2868" spans="1:17" x14ac:dyDescent="0.25">
      <c r="A2868" s="230" t="s">
        <v>9250</v>
      </c>
      <c r="B2868" s="230">
        <v>79</v>
      </c>
      <c r="C2868" s="230">
        <v>2016</v>
      </c>
      <c r="D2868" s="230">
        <v>2016.0505000000001</v>
      </c>
      <c r="E2868" s="230" t="s">
        <v>4662</v>
      </c>
      <c r="F2868" s="230" t="s">
        <v>5065</v>
      </c>
      <c r="G2868" s="230" t="s">
        <v>975</v>
      </c>
      <c r="H2868" s="230" t="s">
        <v>973</v>
      </c>
      <c r="I2868" s="230" t="s">
        <v>60</v>
      </c>
      <c r="J2868" s="230" t="s">
        <v>61</v>
      </c>
      <c r="K2868" s="230" t="s">
        <v>98</v>
      </c>
      <c r="L2868" s="230" t="s">
        <v>973</v>
      </c>
      <c r="M2868" s="230" t="s">
        <v>6012</v>
      </c>
      <c r="N2868" s="230" t="s">
        <v>98</v>
      </c>
      <c r="Q2868" s="230">
        <f>VLOOKUP(M2868,LocID!$B$2:$I$1995,8, FALSE)</f>
        <v>120</v>
      </c>
    </row>
    <row r="2869" spans="1:17" x14ac:dyDescent="0.25">
      <c r="A2869" s="230" t="s">
        <v>9187</v>
      </c>
      <c r="B2869" s="230">
        <v>8</v>
      </c>
      <c r="C2869" s="230">
        <v>2016</v>
      </c>
      <c r="D2869" s="230">
        <v>2016.0369000000001</v>
      </c>
      <c r="E2869" s="230" t="s">
        <v>4662</v>
      </c>
      <c r="F2869" s="230" t="s">
        <v>5272</v>
      </c>
      <c r="G2869" s="230" t="s">
        <v>5273</v>
      </c>
      <c r="H2869" s="230" t="s">
        <v>5274</v>
      </c>
      <c r="I2869" s="230" t="s">
        <v>488</v>
      </c>
      <c r="J2869" s="230" t="s">
        <v>61</v>
      </c>
      <c r="K2869" s="230" t="s">
        <v>52</v>
      </c>
      <c r="L2869" s="230" t="s">
        <v>5274</v>
      </c>
      <c r="M2869" s="230" t="s">
        <v>6557</v>
      </c>
      <c r="N2869" s="230" t="s">
        <v>52</v>
      </c>
      <c r="Q2869" s="230">
        <f>VLOOKUP(M2869,LocID!$B$2:$I$1995,8, FALSE)</f>
        <v>662</v>
      </c>
    </row>
    <row r="2870" spans="1:17" x14ac:dyDescent="0.25">
      <c r="A2870" s="230" t="s">
        <v>9251</v>
      </c>
      <c r="B2870" s="230">
        <v>80</v>
      </c>
      <c r="C2870" s="230">
        <v>2016</v>
      </c>
      <c r="D2870" s="230">
        <v>2016.0305000000001</v>
      </c>
      <c r="E2870" s="230" t="s">
        <v>4629</v>
      </c>
      <c r="F2870" s="230" t="s">
        <v>5402</v>
      </c>
      <c r="H2870" s="230" t="s">
        <v>5403</v>
      </c>
      <c r="I2870" s="230" t="s">
        <v>76</v>
      </c>
      <c r="J2870" s="230" t="s">
        <v>77</v>
      </c>
      <c r="K2870" s="230" t="s">
        <v>23</v>
      </c>
      <c r="L2870" s="230" t="s">
        <v>5403</v>
      </c>
      <c r="M2870" s="230" t="s">
        <v>6551</v>
      </c>
      <c r="N2870" s="230" t="s">
        <v>23</v>
      </c>
      <c r="Q2870" s="230">
        <f>VLOOKUP(M2870,LocID!$B$2:$I$1995,8, FALSE)</f>
        <v>656</v>
      </c>
    </row>
    <row r="2871" spans="1:17" x14ac:dyDescent="0.25">
      <c r="A2871" s="230" t="s">
        <v>9252</v>
      </c>
      <c r="B2871" s="230">
        <v>81</v>
      </c>
      <c r="C2871" s="230">
        <v>2016</v>
      </c>
      <c r="D2871" s="230">
        <v>2016.0771999999999</v>
      </c>
      <c r="E2871" s="230" t="s">
        <v>4662</v>
      </c>
      <c r="F2871" s="230" t="s">
        <v>5131</v>
      </c>
      <c r="G2871" s="230" t="s">
        <v>5132</v>
      </c>
      <c r="H2871" s="230" t="s">
        <v>5133</v>
      </c>
      <c r="I2871" s="230" t="s">
        <v>122</v>
      </c>
      <c r="J2871" s="230" t="s">
        <v>123</v>
      </c>
      <c r="K2871" s="230" t="s">
        <v>52</v>
      </c>
      <c r="L2871" s="230" t="s">
        <v>1016</v>
      </c>
      <c r="M2871" s="230" t="s">
        <v>6020</v>
      </c>
      <c r="N2871" s="230" t="s">
        <v>52</v>
      </c>
      <c r="Q2871" s="230">
        <f>VLOOKUP(M2871,LocID!$B$2:$I$1995,8, FALSE)</f>
        <v>128</v>
      </c>
    </row>
    <row r="2872" spans="1:17" x14ac:dyDescent="0.25">
      <c r="A2872" s="230" t="s">
        <v>9253</v>
      </c>
      <c r="B2872" s="230">
        <v>82</v>
      </c>
      <c r="C2872" s="230">
        <v>2016</v>
      </c>
      <c r="D2872" s="230">
        <v>2016.0508</v>
      </c>
      <c r="E2872" s="230" t="s">
        <v>4657</v>
      </c>
      <c r="F2872" s="230" t="s">
        <v>5405</v>
      </c>
      <c r="G2872" s="230" t="s">
        <v>5406</v>
      </c>
      <c r="H2872" s="230" t="s">
        <v>5406</v>
      </c>
      <c r="I2872" s="230" t="s">
        <v>76</v>
      </c>
      <c r="J2872" s="230" t="s">
        <v>77</v>
      </c>
      <c r="K2872" s="230" t="s">
        <v>23</v>
      </c>
      <c r="L2872" s="230" t="s">
        <v>5406</v>
      </c>
      <c r="M2872" s="230" t="s">
        <v>6563</v>
      </c>
      <c r="N2872" s="230" t="s">
        <v>23</v>
      </c>
      <c r="Q2872" s="230">
        <f>VLOOKUP(M2872,LocID!$B$2:$I$1995,8, FALSE)</f>
        <v>668</v>
      </c>
    </row>
    <row r="2873" spans="1:17" x14ac:dyDescent="0.25">
      <c r="A2873" s="230" t="s">
        <v>9254</v>
      </c>
      <c r="B2873" s="230">
        <v>83</v>
      </c>
      <c r="C2873" s="230">
        <v>2016</v>
      </c>
      <c r="D2873" s="230">
        <v>2015.1154000000299</v>
      </c>
      <c r="E2873" s="230" t="s">
        <v>138</v>
      </c>
      <c r="F2873" s="230" t="s">
        <v>1121</v>
      </c>
      <c r="G2873" s="230" t="s">
        <v>5407</v>
      </c>
      <c r="H2873" s="230" t="s">
        <v>1099</v>
      </c>
      <c r="I2873" s="230" t="s">
        <v>244</v>
      </c>
      <c r="J2873" s="230" t="s">
        <v>245</v>
      </c>
      <c r="K2873" s="230" t="s">
        <v>26</v>
      </c>
      <c r="L2873" s="230" t="s">
        <v>1099</v>
      </c>
      <c r="M2873" s="230" t="s">
        <v>6039</v>
      </c>
      <c r="N2873" s="230" t="s">
        <v>26</v>
      </c>
      <c r="Q2873" s="230">
        <f>VLOOKUP(M2873,LocID!$B$2:$I$1995,8, FALSE)</f>
        <v>148</v>
      </c>
    </row>
    <row r="2874" spans="1:17" x14ac:dyDescent="0.25">
      <c r="A2874" s="230" t="s">
        <v>9255</v>
      </c>
      <c r="B2874" s="230">
        <v>84</v>
      </c>
      <c r="C2874" s="230">
        <v>2016</v>
      </c>
      <c r="D2874" s="230">
        <v>2015.1447000000301</v>
      </c>
      <c r="E2874" s="230" t="s">
        <v>4629</v>
      </c>
      <c r="F2874" s="230" t="s">
        <v>5408</v>
      </c>
      <c r="G2874" s="230" t="s">
        <v>1120</v>
      </c>
      <c r="H2874" s="230" t="s">
        <v>1099</v>
      </c>
      <c r="I2874" s="230" t="s">
        <v>244</v>
      </c>
      <c r="J2874" s="230" t="s">
        <v>245</v>
      </c>
      <c r="K2874" s="230" t="s">
        <v>52</v>
      </c>
      <c r="L2874" s="230" t="s">
        <v>1099</v>
      </c>
      <c r="M2874" s="230" t="s">
        <v>6039</v>
      </c>
      <c r="N2874" s="230" t="s">
        <v>52</v>
      </c>
      <c r="Q2874" s="230">
        <f>VLOOKUP(M2874,LocID!$B$2:$I$1995,8, FALSE)</f>
        <v>148</v>
      </c>
    </row>
    <row r="2875" spans="1:17" x14ac:dyDescent="0.25">
      <c r="A2875" s="230" t="s">
        <v>9256</v>
      </c>
      <c r="B2875" s="230">
        <v>85</v>
      </c>
      <c r="C2875" s="230">
        <v>2016</v>
      </c>
      <c r="D2875" s="230">
        <v>2016.0333000000001</v>
      </c>
      <c r="E2875" s="230" t="s">
        <v>4662</v>
      </c>
      <c r="F2875" s="230" t="s">
        <v>5409</v>
      </c>
      <c r="G2875" s="230" t="s">
        <v>5108</v>
      </c>
      <c r="H2875" s="230" t="s">
        <v>1099</v>
      </c>
      <c r="I2875" s="230" t="s">
        <v>244</v>
      </c>
      <c r="J2875" s="230" t="s">
        <v>245</v>
      </c>
      <c r="K2875" s="230" t="s">
        <v>23</v>
      </c>
      <c r="L2875" s="230" t="s">
        <v>1099</v>
      </c>
      <c r="M2875" s="230" t="s">
        <v>6039</v>
      </c>
      <c r="N2875" s="230" t="s">
        <v>23</v>
      </c>
      <c r="Q2875" s="230">
        <f>VLOOKUP(M2875,LocID!$B$2:$I$1995,8, FALSE)</f>
        <v>148</v>
      </c>
    </row>
    <row r="2876" spans="1:17" x14ac:dyDescent="0.25">
      <c r="A2876" s="230" t="s">
        <v>9257</v>
      </c>
      <c r="B2876" s="230">
        <v>86</v>
      </c>
      <c r="C2876" s="230">
        <v>2016</v>
      </c>
      <c r="D2876" s="230">
        <v>2016.0444</v>
      </c>
      <c r="E2876" s="230" t="s">
        <v>4662</v>
      </c>
      <c r="F2876" s="230" t="s">
        <v>5411</v>
      </c>
      <c r="G2876" s="230" t="s">
        <v>5412</v>
      </c>
      <c r="H2876" s="230" t="s">
        <v>1099</v>
      </c>
      <c r="I2876" s="230" t="s">
        <v>244</v>
      </c>
      <c r="J2876" s="230" t="s">
        <v>245</v>
      </c>
      <c r="K2876" s="230" t="s">
        <v>23</v>
      </c>
      <c r="L2876" s="230" t="s">
        <v>1099</v>
      </c>
      <c r="M2876" s="230" t="s">
        <v>6039</v>
      </c>
      <c r="N2876" s="230" t="s">
        <v>23</v>
      </c>
      <c r="Q2876" s="230">
        <f>VLOOKUP(M2876,LocID!$B$2:$I$1995,8, FALSE)</f>
        <v>148</v>
      </c>
    </row>
    <row r="2877" spans="1:17" x14ac:dyDescent="0.25">
      <c r="A2877" s="230" t="s">
        <v>9258</v>
      </c>
      <c r="B2877" s="230">
        <v>87</v>
      </c>
      <c r="C2877" s="230">
        <v>2016</v>
      </c>
      <c r="D2877" s="230">
        <v>2016.0784000000001</v>
      </c>
      <c r="E2877" s="230" t="s">
        <v>4662</v>
      </c>
      <c r="F2877" s="230" t="s">
        <v>5414</v>
      </c>
      <c r="G2877" s="230" t="s">
        <v>5415</v>
      </c>
      <c r="H2877" s="230" t="s">
        <v>1099</v>
      </c>
      <c r="I2877" s="230" t="s">
        <v>244</v>
      </c>
      <c r="J2877" s="230" t="s">
        <v>245</v>
      </c>
      <c r="K2877" s="230" t="s">
        <v>52</v>
      </c>
      <c r="L2877" s="230" t="s">
        <v>1099</v>
      </c>
      <c r="M2877" s="230" t="s">
        <v>6039</v>
      </c>
      <c r="N2877" s="230" t="s">
        <v>52</v>
      </c>
      <c r="Q2877" s="230">
        <f>VLOOKUP(M2877,LocID!$B$2:$I$1995,8, FALSE)</f>
        <v>148</v>
      </c>
    </row>
    <row r="2878" spans="1:17" x14ac:dyDescent="0.25">
      <c r="A2878" s="230" t="s">
        <v>9259</v>
      </c>
      <c r="B2878" s="230">
        <v>88</v>
      </c>
      <c r="C2878" s="230">
        <v>2016</v>
      </c>
      <c r="D2878" s="230">
        <v>2015.0455999999999</v>
      </c>
      <c r="E2878" s="230" t="s">
        <v>309</v>
      </c>
      <c r="F2878" s="230" t="s">
        <v>1123</v>
      </c>
      <c r="G2878" s="230" t="s">
        <v>5416</v>
      </c>
      <c r="H2878" s="230" t="s">
        <v>1125</v>
      </c>
      <c r="I2878" s="230" t="s">
        <v>488</v>
      </c>
      <c r="J2878" s="230" t="s">
        <v>61</v>
      </c>
      <c r="K2878" s="230" t="s">
        <v>3934</v>
      </c>
      <c r="L2878" s="230" t="s">
        <v>1125</v>
      </c>
      <c r="M2878" s="230" t="s">
        <v>6040</v>
      </c>
      <c r="N2878" s="230" t="s">
        <v>3934</v>
      </c>
      <c r="Q2878" s="230">
        <f>VLOOKUP(M2878,LocID!$B$2:$I$1995,8, FALSE)</f>
        <v>149</v>
      </c>
    </row>
    <row r="2879" spans="1:17" x14ac:dyDescent="0.25">
      <c r="A2879" s="230" t="s">
        <v>9260</v>
      </c>
      <c r="B2879" s="230">
        <v>89</v>
      </c>
      <c r="C2879" s="230">
        <v>2016</v>
      </c>
      <c r="D2879" s="230">
        <v>2016.1045999999999</v>
      </c>
      <c r="E2879" s="230" t="s">
        <v>4599</v>
      </c>
      <c r="F2879" s="230" t="s">
        <v>5417</v>
      </c>
      <c r="G2879" s="230" t="s">
        <v>4133</v>
      </c>
      <c r="H2879" s="230" t="s">
        <v>1125</v>
      </c>
      <c r="I2879" s="230" t="s">
        <v>488</v>
      </c>
      <c r="J2879" s="230" t="s">
        <v>61</v>
      </c>
      <c r="K2879" s="230" t="s">
        <v>23</v>
      </c>
      <c r="L2879" s="230" t="s">
        <v>1125</v>
      </c>
      <c r="M2879" s="230" t="s">
        <v>6040</v>
      </c>
      <c r="N2879" s="230" t="s">
        <v>23</v>
      </c>
      <c r="Q2879" s="230">
        <f>VLOOKUP(M2879,LocID!$B$2:$I$1995,8, FALSE)</f>
        <v>149</v>
      </c>
    </row>
    <row r="2880" spans="1:17" x14ac:dyDescent="0.25">
      <c r="A2880" s="230" t="s">
        <v>9261</v>
      </c>
      <c r="B2880" s="230">
        <v>90</v>
      </c>
      <c r="C2880" s="230">
        <v>2016</v>
      </c>
      <c r="D2880" s="230">
        <v>2016.0458000000001</v>
      </c>
      <c r="E2880" s="230" t="s">
        <v>4662</v>
      </c>
      <c r="F2880" s="230" t="s">
        <v>5076</v>
      </c>
      <c r="G2880" s="230" t="s">
        <v>5077</v>
      </c>
      <c r="H2880" s="230" t="s">
        <v>5078</v>
      </c>
      <c r="I2880" s="230" t="s">
        <v>516</v>
      </c>
      <c r="J2880" s="230" t="s">
        <v>61</v>
      </c>
      <c r="K2880" s="230" t="s">
        <v>52</v>
      </c>
      <c r="L2880" s="230" t="s">
        <v>5078</v>
      </c>
      <c r="M2880" s="230" t="s">
        <v>6560</v>
      </c>
      <c r="N2880" s="230" t="s">
        <v>52</v>
      </c>
      <c r="Q2880" s="230">
        <f>VLOOKUP(M2880,LocID!$B$2:$I$1995,8, FALSE)</f>
        <v>665</v>
      </c>
    </row>
    <row r="2881" spans="1:17" x14ac:dyDescent="0.25">
      <c r="A2881" s="230" t="s">
        <v>9262</v>
      </c>
      <c r="B2881" s="230">
        <v>91</v>
      </c>
      <c r="C2881" s="230">
        <v>2016</v>
      </c>
      <c r="D2881" s="230">
        <v>2016.0319999999999</v>
      </c>
      <c r="E2881" s="230" t="s">
        <v>4662</v>
      </c>
      <c r="F2881" s="230" t="s">
        <v>5418</v>
      </c>
      <c r="G2881" s="230" t="s">
        <v>5419</v>
      </c>
      <c r="H2881" s="230" t="s">
        <v>5420</v>
      </c>
      <c r="I2881" s="230" t="s">
        <v>160</v>
      </c>
      <c r="J2881" s="230" t="s">
        <v>161</v>
      </c>
      <c r="K2881" s="230" t="s">
        <v>23</v>
      </c>
      <c r="L2881" s="230" t="s">
        <v>5420</v>
      </c>
      <c r="M2881" s="230" t="s">
        <v>6554</v>
      </c>
      <c r="N2881" s="230" t="s">
        <v>23</v>
      </c>
      <c r="Q2881" s="230">
        <f>VLOOKUP(M2881,LocID!$B$2:$I$1995,8, FALSE)</f>
        <v>659</v>
      </c>
    </row>
    <row r="2882" spans="1:17" x14ac:dyDescent="0.25">
      <c r="A2882" s="230" t="s">
        <v>9263</v>
      </c>
      <c r="B2882" s="230">
        <v>92</v>
      </c>
      <c r="C2882" s="230">
        <v>2016</v>
      </c>
      <c r="D2882" s="230">
        <v>2016.0673999999999</v>
      </c>
      <c r="E2882" s="230" t="s">
        <v>4662</v>
      </c>
      <c r="F2882" s="230" t="s">
        <v>5422</v>
      </c>
      <c r="G2882" s="230" t="s">
        <v>5423</v>
      </c>
      <c r="H2882" s="230" t="s">
        <v>1143</v>
      </c>
      <c r="I2882" s="230" t="s">
        <v>60</v>
      </c>
      <c r="J2882" s="230" t="s">
        <v>61</v>
      </c>
      <c r="K2882" s="230" t="s">
        <v>23</v>
      </c>
      <c r="L2882" s="230" t="s">
        <v>1143</v>
      </c>
      <c r="M2882" s="230" t="s">
        <v>6044</v>
      </c>
      <c r="N2882" s="230" t="s">
        <v>23</v>
      </c>
      <c r="Q2882" s="230">
        <f>VLOOKUP(M2882,LocID!$B$2:$I$1995,8, FALSE)</f>
        <v>155</v>
      </c>
    </row>
    <row r="2883" spans="1:17" x14ac:dyDescent="0.25">
      <c r="A2883" s="230" t="s">
        <v>9264</v>
      </c>
      <c r="B2883" s="230">
        <v>93</v>
      </c>
      <c r="C2883" s="230">
        <v>2016</v>
      </c>
      <c r="D2883" s="230">
        <v>2016.1215</v>
      </c>
      <c r="E2883" s="230" t="s">
        <v>4599</v>
      </c>
      <c r="F2883" s="230" t="s">
        <v>5424</v>
      </c>
      <c r="G2883" s="230" t="s">
        <v>5423</v>
      </c>
      <c r="H2883" s="230" t="s">
        <v>1143</v>
      </c>
      <c r="I2883" s="230" t="s">
        <v>60</v>
      </c>
      <c r="J2883" s="230" t="s">
        <v>61</v>
      </c>
      <c r="K2883" s="230" t="s">
        <v>26</v>
      </c>
      <c r="L2883" s="230" t="s">
        <v>1143</v>
      </c>
      <c r="M2883" s="230" t="s">
        <v>6044</v>
      </c>
      <c r="N2883" s="230" t="s">
        <v>26</v>
      </c>
      <c r="Q2883" s="230">
        <f>VLOOKUP(M2883,LocID!$B$2:$I$1995,8, FALSE)</f>
        <v>155</v>
      </c>
    </row>
    <row r="2884" spans="1:17" x14ac:dyDescent="0.25">
      <c r="A2884" s="230" t="s">
        <v>9265</v>
      </c>
      <c r="B2884" s="230">
        <v>94</v>
      </c>
      <c r="C2884" s="230">
        <v>2016</v>
      </c>
      <c r="D2884" s="230">
        <v>2016.0001999999999</v>
      </c>
      <c r="E2884" s="230" t="s">
        <v>4629</v>
      </c>
      <c r="F2884" s="230" t="s">
        <v>5425</v>
      </c>
      <c r="G2884" s="230" t="s">
        <v>5426</v>
      </c>
      <c r="H2884" s="230" t="s">
        <v>1152</v>
      </c>
      <c r="I2884" s="230" t="s">
        <v>76</v>
      </c>
      <c r="J2884" s="230" t="s">
        <v>77</v>
      </c>
      <c r="K2884" s="230" t="s">
        <v>188</v>
      </c>
      <c r="L2884" s="230" t="s">
        <v>1152</v>
      </c>
      <c r="M2884" s="230" t="s">
        <v>6047</v>
      </c>
      <c r="N2884" s="230" t="s">
        <v>188</v>
      </c>
      <c r="Q2884" s="230">
        <f>VLOOKUP(M2884,LocID!$B$2:$I$1995,8, FALSE)</f>
        <v>158</v>
      </c>
    </row>
    <row r="2885" spans="1:17" x14ac:dyDescent="0.25">
      <c r="A2885" s="230" t="s">
        <v>9266</v>
      </c>
      <c r="B2885" s="230">
        <v>95</v>
      </c>
      <c r="C2885" s="230">
        <v>2016</v>
      </c>
      <c r="D2885" s="230">
        <v>2016.1008999999999</v>
      </c>
      <c r="E2885" s="230" t="s">
        <v>4599</v>
      </c>
      <c r="F2885" s="230" t="s">
        <v>5427</v>
      </c>
      <c r="G2885" s="230" t="s">
        <v>1998</v>
      </c>
      <c r="H2885" s="230" t="s">
        <v>1152</v>
      </c>
      <c r="I2885" s="230" t="s">
        <v>76</v>
      </c>
      <c r="J2885" s="230" t="s">
        <v>77</v>
      </c>
      <c r="K2885" s="230" t="s">
        <v>188</v>
      </c>
      <c r="L2885" s="230" t="s">
        <v>1152</v>
      </c>
      <c r="M2885" s="230" t="s">
        <v>6047</v>
      </c>
      <c r="N2885" s="230" t="s">
        <v>188</v>
      </c>
      <c r="Q2885" s="230">
        <f>VLOOKUP(M2885,LocID!$B$2:$I$1995,8, FALSE)</f>
        <v>158</v>
      </c>
    </row>
    <row r="2886" spans="1:17" x14ac:dyDescent="0.25">
      <c r="A2886" s="230" t="s">
        <v>9267</v>
      </c>
      <c r="B2886" s="230">
        <v>96</v>
      </c>
      <c r="C2886" s="230">
        <v>2016</v>
      </c>
      <c r="D2886" s="230">
        <v>2016.0802000000001</v>
      </c>
      <c r="E2886" s="230" t="s">
        <v>4599</v>
      </c>
      <c r="F2886" s="230" t="s">
        <v>5429</v>
      </c>
      <c r="G2886" s="230" t="s">
        <v>5430</v>
      </c>
      <c r="H2886" s="230" t="s">
        <v>1172</v>
      </c>
      <c r="I2886" s="230" t="s">
        <v>76</v>
      </c>
      <c r="J2886" s="230" t="s">
        <v>77</v>
      </c>
      <c r="K2886" s="230" t="s">
        <v>98</v>
      </c>
      <c r="L2886" s="230" t="s">
        <v>1172</v>
      </c>
      <c r="M2886" s="230" t="s">
        <v>6052</v>
      </c>
      <c r="N2886" s="230" t="s">
        <v>98</v>
      </c>
      <c r="Q2886" s="230">
        <f>VLOOKUP(M2886,LocID!$B$2:$I$1995,8, FALSE)</f>
        <v>163</v>
      </c>
    </row>
    <row r="2887" spans="1:17" x14ac:dyDescent="0.25">
      <c r="A2887" s="230" t="s">
        <v>9268</v>
      </c>
      <c r="B2887" s="230">
        <v>97</v>
      </c>
      <c r="C2887" s="230">
        <v>2016</v>
      </c>
      <c r="D2887" s="230">
        <v>2016.1013</v>
      </c>
      <c r="E2887" s="230" t="s">
        <v>4599</v>
      </c>
      <c r="F2887" s="230" t="s">
        <v>4620</v>
      </c>
      <c r="G2887" s="230" t="s">
        <v>1175</v>
      </c>
      <c r="H2887" s="230" t="s">
        <v>1176</v>
      </c>
      <c r="I2887" s="230" t="s">
        <v>76</v>
      </c>
      <c r="J2887" s="230" t="s">
        <v>77</v>
      </c>
      <c r="K2887" s="230" t="s">
        <v>98</v>
      </c>
      <c r="L2887" s="230" t="s">
        <v>1176</v>
      </c>
      <c r="M2887" s="230" t="s">
        <v>6053</v>
      </c>
      <c r="N2887" s="230" t="s">
        <v>98</v>
      </c>
      <c r="Q2887" s="230">
        <f>VLOOKUP(M2887,LocID!$B$2:$I$1995,8, FALSE)</f>
        <v>164</v>
      </c>
    </row>
    <row r="2888" spans="1:17" x14ac:dyDescent="0.25">
      <c r="A2888" s="230" t="s">
        <v>9269</v>
      </c>
      <c r="B2888" s="230">
        <v>98</v>
      </c>
      <c r="C2888" s="230">
        <v>2016</v>
      </c>
      <c r="D2888" s="230">
        <v>2015.1218000000299</v>
      </c>
      <c r="E2888" s="230" t="s">
        <v>138</v>
      </c>
      <c r="F2888" s="230" t="s">
        <v>5431</v>
      </c>
      <c r="G2888" s="230" t="s">
        <v>5432</v>
      </c>
      <c r="H2888" s="230" t="s">
        <v>1233</v>
      </c>
      <c r="I2888" s="230" t="s">
        <v>49</v>
      </c>
      <c r="J2888" s="230" t="s">
        <v>51</v>
      </c>
      <c r="K2888" s="230" t="s">
        <v>26</v>
      </c>
      <c r="L2888" s="230" t="s">
        <v>1233</v>
      </c>
      <c r="M2888" s="230" t="s">
        <v>6061</v>
      </c>
      <c r="N2888" s="230" t="s">
        <v>26</v>
      </c>
      <c r="Q2888" s="230">
        <f>VLOOKUP(M2888,LocID!$B$2:$I$1995,8, FALSE)</f>
        <v>173</v>
      </c>
    </row>
    <row r="2889" spans="1:17" x14ac:dyDescent="0.25">
      <c r="A2889" s="230" t="s">
        <v>9270</v>
      </c>
      <c r="B2889" s="230">
        <v>99</v>
      </c>
      <c r="C2889" s="230">
        <v>2016</v>
      </c>
      <c r="D2889" s="230">
        <v>2016.0307</v>
      </c>
      <c r="E2889" s="230" t="s">
        <v>4657</v>
      </c>
      <c r="F2889" s="230" t="s">
        <v>1240</v>
      </c>
      <c r="G2889" s="230" t="s">
        <v>5141</v>
      </c>
      <c r="H2889" s="230" t="s">
        <v>1233</v>
      </c>
      <c r="I2889" s="230" t="s">
        <v>261</v>
      </c>
      <c r="J2889" s="230" t="s">
        <v>123</v>
      </c>
      <c r="K2889" s="230" t="s">
        <v>52</v>
      </c>
      <c r="L2889" s="230" t="s">
        <v>1233</v>
      </c>
      <c r="M2889" s="230" t="s">
        <v>6062</v>
      </c>
      <c r="N2889" s="230" t="s">
        <v>52</v>
      </c>
      <c r="Q2889" s="230">
        <f>VLOOKUP(M2889,LocID!$B$2:$I$1995,8, FALSE)</f>
        <v>174</v>
      </c>
    </row>
    <row r="2890" spans="1:17" x14ac:dyDescent="0.25">
      <c r="A2890" s="230" t="s">
        <v>9529</v>
      </c>
      <c r="B2890" s="230">
        <v>1</v>
      </c>
      <c r="C2890" s="230">
        <v>2017</v>
      </c>
      <c r="D2890" s="230">
        <v>2012.0924</v>
      </c>
      <c r="E2890" s="230" t="s">
        <v>4577</v>
      </c>
      <c r="F2890" s="230" t="s">
        <v>5211</v>
      </c>
      <c r="G2890" s="230" t="s">
        <v>288</v>
      </c>
      <c r="H2890" s="230" t="s">
        <v>271</v>
      </c>
      <c r="I2890" s="230" t="s">
        <v>160</v>
      </c>
      <c r="J2890" s="230" t="s">
        <v>161</v>
      </c>
      <c r="K2890" s="230" t="s">
        <v>52</v>
      </c>
      <c r="L2890" s="230" t="s">
        <v>271</v>
      </c>
      <c r="M2890" s="230" t="s">
        <v>5930</v>
      </c>
      <c r="N2890" s="230" t="s">
        <v>52</v>
      </c>
      <c r="Q2890" s="230">
        <f>VLOOKUP(M2890,LocID!$B$2:$I$1995,8, FALSE)</f>
        <v>33</v>
      </c>
    </row>
    <row r="2891" spans="1:17" x14ac:dyDescent="0.25">
      <c r="A2891" s="230" t="s">
        <v>9530</v>
      </c>
      <c r="B2891" s="230">
        <v>2</v>
      </c>
      <c r="C2891" s="230">
        <v>2017</v>
      </c>
      <c r="D2891" s="230">
        <v>2014.1152999999999</v>
      </c>
      <c r="E2891" s="230" t="s">
        <v>4569</v>
      </c>
      <c r="F2891" s="230" t="s">
        <v>4731</v>
      </c>
      <c r="G2891" s="230" t="s">
        <v>4732</v>
      </c>
      <c r="H2891" s="230" t="s">
        <v>2414</v>
      </c>
      <c r="I2891" s="230" t="s">
        <v>76</v>
      </c>
      <c r="J2891" s="230" t="s">
        <v>77</v>
      </c>
      <c r="K2891" s="230" t="s">
        <v>23</v>
      </c>
      <c r="L2891" s="230" t="s">
        <v>2414</v>
      </c>
      <c r="M2891" s="230" t="s">
        <v>4518</v>
      </c>
      <c r="N2891" s="230" t="s">
        <v>23</v>
      </c>
      <c r="Q2891" s="230">
        <f>VLOOKUP(M2891,LocID!$B$2:$I$1995,8, FALSE)</f>
        <v>387</v>
      </c>
    </row>
    <row r="2892" spans="1:17" x14ac:dyDescent="0.25">
      <c r="A2892" s="230" t="s">
        <v>9531</v>
      </c>
      <c r="B2892" s="230">
        <v>3</v>
      </c>
      <c r="C2892" s="230">
        <v>2017</v>
      </c>
      <c r="D2892" s="230">
        <v>2014.1152999999999</v>
      </c>
      <c r="E2892" s="230" t="s">
        <v>4584</v>
      </c>
      <c r="F2892" s="230" t="s">
        <v>4738</v>
      </c>
      <c r="G2892" s="230" t="s">
        <v>4732</v>
      </c>
      <c r="H2892" s="230" t="s">
        <v>2414</v>
      </c>
      <c r="I2892" s="230" t="s">
        <v>76</v>
      </c>
      <c r="J2892" s="230" t="s">
        <v>77</v>
      </c>
      <c r="K2892" s="230" t="s">
        <v>23</v>
      </c>
      <c r="L2892" s="230" t="s">
        <v>2414</v>
      </c>
      <c r="M2892" s="230" t="s">
        <v>4518</v>
      </c>
      <c r="N2892" s="230" t="s">
        <v>23</v>
      </c>
      <c r="Q2892" s="230">
        <f>VLOOKUP(M2892,LocID!$B$2:$I$1995,8, FALSE)</f>
        <v>387</v>
      </c>
    </row>
    <row r="2893" spans="1:17" x14ac:dyDescent="0.25">
      <c r="A2893" s="230" t="s">
        <v>9532</v>
      </c>
      <c r="B2893" s="230">
        <v>4</v>
      </c>
      <c r="C2893" s="230">
        <v>2017</v>
      </c>
      <c r="D2893" s="230">
        <v>2014.1152999999999</v>
      </c>
      <c r="E2893" s="230" t="s">
        <v>4584</v>
      </c>
      <c r="F2893" s="230" t="s">
        <v>4739</v>
      </c>
      <c r="G2893" s="230" t="s">
        <v>4732</v>
      </c>
      <c r="H2893" s="230" t="s">
        <v>2414</v>
      </c>
      <c r="I2893" s="230" t="s">
        <v>76</v>
      </c>
      <c r="J2893" s="230" t="s">
        <v>77</v>
      </c>
      <c r="K2893" s="230" t="s">
        <v>23</v>
      </c>
      <c r="L2893" s="230" t="s">
        <v>2414</v>
      </c>
      <c r="M2893" s="230" t="s">
        <v>4518</v>
      </c>
      <c r="N2893" s="230" t="s">
        <v>23</v>
      </c>
      <c r="Q2893" s="230">
        <f>VLOOKUP(M2893,LocID!$B$2:$I$1995,8, FALSE)</f>
        <v>387</v>
      </c>
    </row>
    <row r="2894" spans="1:17" x14ac:dyDescent="0.25">
      <c r="A2894" s="230" t="s">
        <v>9533</v>
      </c>
      <c r="B2894" s="230">
        <v>5</v>
      </c>
      <c r="C2894" s="230">
        <v>2017</v>
      </c>
      <c r="D2894" s="230">
        <v>2014.1152999999999</v>
      </c>
      <c r="E2894" s="230" t="s">
        <v>4584</v>
      </c>
      <c r="F2894" s="230" t="s">
        <v>4740</v>
      </c>
      <c r="G2894" s="230" t="s">
        <v>4732</v>
      </c>
      <c r="H2894" s="230" t="s">
        <v>2414</v>
      </c>
      <c r="I2894" s="230" t="s">
        <v>76</v>
      </c>
      <c r="J2894" s="230" t="s">
        <v>77</v>
      </c>
      <c r="K2894" s="230" t="s">
        <v>23</v>
      </c>
      <c r="L2894" s="230" t="s">
        <v>2414</v>
      </c>
      <c r="M2894" s="230" t="s">
        <v>4518</v>
      </c>
      <c r="N2894" s="230" t="s">
        <v>23</v>
      </c>
      <c r="Q2894" s="230">
        <f>VLOOKUP(M2894,LocID!$B$2:$I$1995,8, FALSE)</f>
        <v>387</v>
      </c>
    </row>
    <row r="2895" spans="1:17" x14ac:dyDescent="0.25">
      <c r="A2895" s="230" t="s">
        <v>9534</v>
      </c>
      <c r="B2895" s="230">
        <v>6</v>
      </c>
      <c r="C2895" s="230">
        <v>2017</v>
      </c>
      <c r="D2895" s="230">
        <v>2014.1152999999999</v>
      </c>
      <c r="E2895" s="230" t="s">
        <v>4584</v>
      </c>
      <c r="F2895" s="230" t="s">
        <v>4741</v>
      </c>
      <c r="G2895" s="230" t="s">
        <v>4732</v>
      </c>
      <c r="H2895" s="230" t="s">
        <v>2414</v>
      </c>
      <c r="I2895" s="230" t="s">
        <v>76</v>
      </c>
      <c r="J2895" s="230" t="s">
        <v>77</v>
      </c>
      <c r="K2895" s="230" t="s">
        <v>23</v>
      </c>
      <c r="L2895" s="230" t="s">
        <v>2414</v>
      </c>
      <c r="M2895" s="230" t="s">
        <v>4518</v>
      </c>
      <c r="N2895" s="230" t="s">
        <v>23</v>
      </c>
      <c r="Q2895" s="230">
        <f>VLOOKUP(M2895,LocID!$B$2:$I$1995,8, FALSE)</f>
        <v>387</v>
      </c>
    </row>
    <row r="2896" spans="1:17" x14ac:dyDescent="0.25">
      <c r="A2896" s="230" t="s">
        <v>9535</v>
      </c>
      <c r="B2896" s="230">
        <v>7</v>
      </c>
      <c r="C2896" s="230">
        <v>2017</v>
      </c>
      <c r="D2896" s="230">
        <v>2014.1152999999999</v>
      </c>
      <c r="E2896" s="230" t="s">
        <v>4584</v>
      </c>
      <c r="F2896" s="230" t="s">
        <v>4742</v>
      </c>
      <c r="G2896" s="230" t="s">
        <v>4732</v>
      </c>
      <c r="H2896" s="230" t="s">
        <v>2414</v>
      </c>
      <c r="I2896" s="230" t="s">
        <v>76</v>
      </c>
      <c r="J2896" s="230" t="s">
        <v>77</v>
      </c>
      <c r="K2896" s="230" t="s">
        <v>23</v>
      </c>
      <c r="L2896" s="230" t="s">
        <v>2414</v>
      </c>
      <c r="M2896" s="230" t="s">
        <v>4518</v>
      </c>
      <c r="N2896" s="230" t="s">
        <v>23</v>
      </c>
      <c r="Q2896" s="230">
        <f>VLOOKUP(M2896,LocID!$B$2:$I$1995,8, FALSE)</f>
        <v>387</v>
      </c>
    </row>
    <row r="2897" spans="1:17" x14ac:dyDescent="0.25">
      <c r="A2897" s="230" t="s">
        <v>9536</v>
      </c>
      <c r="B2897" s="230">
        <v>8</v>
      </c>
      <c r="C2897" s="230">
        <v>2017</v>
      </c>
      <c r="D2897" s="230">
        <v>2014.1152999999999</v>
      </c>
      <c r="E2897" s="230" t="s">
        <v>4584</v>
      </c>
      <c r="F2897" s="230" t="s">
        <v>4743</v>
      </c>
      <c r="G2897" s="230" t="s">
        <v>4732</v>
      </c>
      <c r="H2897" s="230" t="s">
        <v>2414</v>
      </c>
      <c r="I2897" s="230" t="s">
        <v>76</v>
      </c>
      <c r="J2897" s="230" t="s">
        <v>77</v>
      </c>
      <c r="K2897" s="230" t="s">
        <v>23</v>
      </c>
      <c r="L2897" s="230" t="s">
        <v>2414</v>
      </c>
      <c r="M2897" s="230" t="s">
        <v>4518</v>
      </c>
      <c r="N2897" s="230" t="s">
        <v>23</v>
      </c>
      <c r="Q2897" s="230">
        <f>VLOOKUP(M2897,LocID!$B$2:$I$1995,8, FALSE)</f>
        <v>387</v>
      </c>
    </row>
    <row r="2898" spans="1:17" x14ac:dyDescent="0.25">
      <c r="A2898" s="230" t="s">
        <v>9537</v>
      </c>
      <c r="B2898" s="230">
        <v>9</v>
      </c>
      <c r="C2898" s="230">
        <v>2017</v>
      </c>
      <c r="D2898" s="230">
        <v>2014.1152999999999</v>
      </c>
      <c r="E2898" s="230" t="s">
        <v>4584</v>
      </c>
      <c r="F2898" s="230" t="s">
        <v>4744</v>
      </c>
      <c r="G2898" s="230" t="s">
        <v>4732</v>
      </c>
      <c r="H2898" s="230" t="s">
        <v>2414</v>
      </c>
      <c r="I2898" s="230" t="s">
        <v>76</v>
      </c>
      <c r="J2898" s="230" t="s">
        <v>77</v>
      </c>
      <c r="K2898" s="230" t="s">
        <v>23</v>
      </c>
      <c r="L2898" s="230" t="s">
        <v>2414</v>
      </c>
      <c r="M2898" s="230" t="s">
        <v>4518</v>
      </c>
      <c r="N2898" s="230" t="s">
        <v>23</v>
      </c>
      <c r="Q2898" s="230">
        <f>VLOOKUP(M2898,LocID!$B$2:$I$1995,8, FALSE)</f>
        <v>387</v>
      </c>
    </row>
    <row r="2899" spans="1:17" x14ac:dyDescent="0.25">
      <c r="A2899" s="230" t="s">
        <v>9538</v>
      </c>
      <c r="B2899" s="230">
        <v>10</v>
      </c>
      <c r="C2899" s="230">
        <v>2017</v>
      </c>
      <c r="D2899" s="230">
        <v>2015.1396</v>
      </c>
      <c r="E2899" s="230" t="s">
        <v>4584</v>
      </c>
      <c r="F2899" s="230" t="s">
        <v>5225</v>
      </c>
      <c r="G2899" s="230" t="s">
        <v>5226</v>
      </c>
      <c r="H2899" s="230" t="s">
        <v>5227</v>
      </c>
      <c r="I2899" s="230" t="s">
        <v>165</v>
      </c>
      <c r="J2899" s="230" t="s">
        <v>161</v>
      </c>
      <c r="K2899" s="230" t="s">
        <v>52</v>
      </c>
      <c r="L2899" s="230" t="s">
        <v>5227</v>
      </c>
      <c r="M2899" s="230" t="s">
        <v>6583</v>
      </c>
      <c r="N2899" s="230" t="s">
        <v>52</v>
      </c>
      <c r="Q2899" s="230">
        <f>VLOOKUP(M2899,LocID!$B$2:$I$1995,8, FALSE)</f>
        <v>688</v>
      </c>
    </row>
    <row r="2900" spans="1:17" x14ac:dyDescent="0.25">
      <c r="A2900" s="230" t="s">
        <v>9539</v>
      </c>
      <c r="B2900" s="230">
        <v>11</v>
      </c>
      <c r="C2900" s="230">
        <v>2017</v>
      </c>
      <c r="D2900" s="230">
        <v>2015.14580000003</v>
      </c>
      <c r="E2900" s="230" t="s">
        <v>4629</v>
      </c>
      <c r="F2900" s="230" t="s">
        <v>4809</v>
      </c>
      <c r="G2900" s="230" t="s">
        <v>3420</v>
      </c>
      <c r="H2900" s="230" t="s">
        <v>3294</v>
      </c>
      <c r="I2900" s="230" t="s">
        <v>76</v>
      </c>
      <c r="J2900" s="230" t="s">
        <v>77</v>
      </c>
      <c r="K2900" s="230" t="s">
        <v>23</v>
      </c>
      <c r="L2900" s="230" t="s">
        <v>3294</v>
      </c>
      <c r="M2900" s="230" t="s">
        <v>4526</v>
      </c>
      <c r="N2900" s="230" t="s">
        <v>23</v>
      </c>
      <c r="Q2900" s="230">
        <f>VLOOKUP(M2900,LocID!$B$2:$I$1995,8, FALSE)</f>
        <v>489</v>
      </c>
    </row>
    <row r="2901" spans="1:17" x14ac:dyDescent="0.25">
      <c r="A2901" s="230" t="s">
        <v>9540</v>
      </c>
      <c r="B2901" s="230">
        <v>12</v>
      </c>
      <c r="C2901" s="230">
        <v>2017</v>
      </c>
      <c r="D2901" s="230">
        <v>2016.0136</v>
      </c>
      <c r="E2901" s="230" t="s">
        <v>4569</v>
      </c>
      <c r="F2901" s="230" t="s">
        <v>4901</v>
      </c>
      <c r="G2901" s="230" t="s">
        <v>4902</v>
      </c>
      <c r="H2901" s="230" t="s">
        <v>533</v>
      </c>
      <c r="I2901" s="230" t="s">
        <v>49</v>
      </c>
      <c r="J2901" s="230" t="s">
        <v>51</v>
      </c>
      <c r="K2901" s="230" t="s">
        <v>23</v>
      </c>
      <c r="L2901" s="230" t="s">
        <v>533</v>
      </c>
      <c r="M2901" s="230" t="s">
        <v>4499</v>
      </c>
      <c r="N2901" s="230" t="s">
        <v>23</v>
      </c>
      <c r="Q2901" s="230">
        <f>VLOOKUP(M2901,LocID!$B$2:$I$1995,8, FALSE)</f>
        <v>65</v>
      </c>
    </row>
    <row r="2902" spans="1:17" x14ac:dyDescent="0.25">
      <c r="A2902" s="230" t="s">
        <v>9541</v>
      </c>
      <c r="B2902" s="230">
        <v>13</v>
      </c>
      <c r="C2902" s="230">
        <v>2017</v>
      </c>
      <c r="D2902" s="230">
        <v>2016.0208</v>
      </c>
      <c r="E2902" s="230" t="s">
        <v>4577</v>
      </c>
      <c r="F2902" s="230" t="s">
        <v>5079</v>
      </c>
      <c r="G2902" s="230" t="s">
        <v>5080</v>
      </c>
      <c r="H2902" s="230" t="s">
        <v>1558</v>
      </c>
      <c r="I2902" s="230" t="s">
        <v>808</v>
      </c>
      <c r="J2902" s="230" t="s">
        <v>61</v>
      </c>
      <c r="K2902" s="230" t="s">
        <v>23</v>
      </c>
      <c r="L2902" s="230" t="s">
        <v>1558</v>
      </c>
      <c r="M2902" s="230" t="s">
        <v>4510</v>
      </c>
      <c r="N2902" s="230" t="s">
        <v>23</v>
      </c>
      <c r="Q2902" s="230">
        <f>VLOOKUP(M2902,LocID!$B$2:$I$1995,8, FALSE)</f>
        <v>243</v>
      </c>
    </row>
    <row r="2903" spans="1:17" x14ac:dyDescent="0.25">
      <c r="A2903" s="230" t="s">
        <v>9542</v>
      </c>
      <c r="B2903" s="230">
        <v>14</v>
      </c>
      <c r="C2903" s="230">
        <v>2017</v>
      </c>
      <c r="D2903" s="230">
        <v>2016.0409999999999</v>
      </c>
      <c r="E2903" s="230" t="s">
        <v>4662</v>
      </c>
      <c r="F2903" s="230" t="s">
        <v>5143</v>
      </c>
      <c r="G2903" s="230" t="s">
        <v>5144</v>
      </c>
      <c r="H2903" s="230" t="s">
        <v>1614</v>
      </c>
      <c r="I2903" s="230" t="s">
        <v>510</v>
      </c>
      <c r="J2903" s="230" t="s">
        <v>123</v>
      </c>
      <c r="K2903" s="230" t="s">
        <v>23</v>
      </c>
      <c r="L2903" s="230" t="s">
        <v>1614</v>
      </c>
      <c r="M2903" s="230" t="s">
        <v>6584</v>
      </c>
      <c r="N2903" s="230" t="s">
        <v>23</v>
      </c>
      <c r="Q2903" s="230">
        <f>VLOOKUP(M2903,LocID!$B$2:$I$1995,8, FALSE)</f>
        <v>689</v>
      </c>
    </row>
    <row r="2904" spans="1:17" x14ac:dyDescent="0.25">
      <c r="A2904" s="230" t="s">
        <v>9543</v>
      </c>
      <c r="B2904" s="230">
        <v>15</v>
      </c>
      <c r="C2904" s="230">
        <v>2017</v>
      </c>
      <c r="D2904" s="230">
        <v>2016.0458000000001</v>
      </c>
      <c r="E2904" s="230" t="s">
        <v>4662</v>
      </c>
      <c r="F2904" s="230" t="s">
        <v>5076</v>
      </c>
      <c r="G2904" s="230" t="s">
        <v>5077</v>
      </c>
      <c r="H2904" s="230" t="s">
        <v>5078</v>
      </c>
      <c r="I2904" s="230" t="s">
        <v>516</v>
      </c>
      <c r="J2904" s="230" t="s">
        <v>61</v>
      </c>
      <c r="K2904" s="230" t="s">
        <v>98</v>
      </c>
      <c r="L2904" s="230" t="s">
        <v>5078</v>
      </c>
      <c r="M2904" s="230" t="s">
        <v>6560</v>
      </c>
      <c r="N2904" s="230" t="s">
        <v>98</v>
      </c>
      <c r="Q2904" s="230">
        <f>VLOOKUP(M2904,LocID!$B$2:$I$1995,8, FALSE)</f>
        <v>665</v>
      </c>
    </row>
    <row r="2905" spans="1:17" x14ac:dyDescent="0.25">
      <c r="A2905" s="230" t="s">
        <v>9544</v>
      </c>
      <c r="B2905" s="230">
        <v>16</v>
      </c>
      <c r="C2905" s="230">
        <v>2017</v>
      </c>
      <c r="D2905" s="230">
        <v>2016.0482</v>
      </c>
      <c r="E2905" s="230" t="s">
        <v>4657</v>
      </c>
      <c r="F2905" s="230" t="s">
        <v>5164</v>
      </c>
      <c r="H2905" s="230" t="s">
        <v>3750</v>
      </c>
      <c r="I2905" s="230" t="s">
        <v>261</v>
      </c>
      <c r="J2905" s="230" t="s">
        <v>123</v>
      </c>
      <c r="K2905" s="230" t="s">
        <v>52</v>
      </c>
      <c r="L2905" s="230" t="s">
        <v>3750</v>
      </c>
      <c r="M2905" s="230" t="s">
        <v>4530</v>
      </c>
      <c r="N2905" s="230" t="s">
        <v>52</v>
      </c>
      <c r="Q2905" s="230">
        <f>VLOOKUP(M2905,LocID!$B$2:$I$1995,8, FALSE)</f>
        <v>513</v>
      </c>
    </row>
    <row r="2906" spans="1:17" x14ac:dyDescent="0.25">
      <c r="A2906" s="230" t="s">
        <v>9545</v>
      </c>
      <c r="B2906" s="230">
        <v>17</v>
      </c>
      <c r="C2906" s="230">
        <v>2017</v>
      </c>
      <c r="D2906" s="230">
        <v>2016.0572</v>
      </c>
      <c r="E2906" s="230" t="s">
        <v>4569</v>
      </c>
      <c r="F2906" s="230" t="s">
        <v>4800</v>
      </c>
      <c r="G2906" s="230" t="s">
        <v>4801</v>
      </c>
      <c r="H2906" s="230" t="s">
        <v>3199</v>
      </c>
      <c r="I2906" s="230" t="s">
        <v>76</v>
      </c>
      <c r="J2906" s="230" t="s">
        <v>77</v>
      </c>
      <c r="K2906" s="230" t="s">
        <v>3934</v>
      </c>
      <c r="L2906" s="230" t="s">
        <v>3199</v>
      </c>
      <c r="M2906" s="230" t="s">
        <v>6336</v>
      </c>
      <c r="N2906" s="230" t="s">
        <v>3934</v>
      </c>
      <c r="Q2906" s="230">
        <f>VLOOKUP(M2906,LocID!$B$2:$I$1995,8, FALSE)</f>
        <v>478</v>
      </c>
    </row>
    <row r="2907" spans="1:17" x14ac:dyDescent="0.25">
      <c r="A2907" s="230" t="s">
        <v>9546</v>
      </c>
      <c r="B2907" s="230">
        <v>18</v>
      </c>
      <c r="C2907" s="230">
        <v>2017</v>
      </c>
      <c r="D2907" s="230">
        <v>2016.0572</v>
      </c>
      <c r="E2907" s="230" t="s">
        <v>4569</v>
      </c>
      <c r="F2907" s="230" t="s">
        <v>4803</v>
      </c>
      <c r="G2907" s="230" t="s">
        <v>4801</v>
      </c>
      <c r="H2907" s="230" t="s">
        <v>3199</v>
      </c>
      <c r="I2907" s="230" t="s">
        <v>76</v>
      </c>
      <c r="J2907" s="230" t="s">
        <v>77</v>
      </c>
      <c r="K2907" s="230" t="s">
        <v>188</v>
      </c>
      <c r="L2907" s="230" t="s">
        <v>3199</v>
      </c>
      <c r="M2907" s="230" t="s">
        <v>6336</v>
      </c>
      <c r="N2907" s="230" t="s">
        <v>188</v>
      </c>
      <c r="Q2907" s="230">
        <f>VLOOKUP(M2907,LocID!$B$2:$I$1995,8, FALSE)</f>
        <v>478</v>
      </c>
    </row>
    <row r="2908" spans="1:17" x14ac:dyDescent="0.25">
      <c r="A2908" s="230" t="s">
        <v>9547</v>
      </c>
      <c r="B2908" s="230">
        <v>19</v>
      </c>
      <c r="C2908" s="230">
        <v>2017</v>
      </c>
      <c r="D2908" s="230">
        <v>2016.0572</v>
      </c>
      <c r="E2908" s="230" t="s">
        <v>4569</v>
      </c>
      <c r="F2908" s="230" t="s">
        <v>4803</v>
      </c>
      <c r="G2908" s="230" t="s">
        <v>4801</v>
      </c>
      <c r="H2908" s="230" t="s">
        <v>3199</v>
      </c>
      <c r="I2908" s="230" t="s">
        <v>76</v>
      </c>
      <c r="J2908" s="230" t="s">
        <v>77</v>
      </c>
      <c r="K2908" s="230" t="s">
        <v>23</v>
      </c>
      <c r="L2908" s="230" t="s">
        <v>3199</v>
      </c>
      <c r="M2908" s="230" t="s">
        <v>6336</v>
      </c>
      <c r="N2908" s="230" t="s">
        <v>23</v>
      </c>
      <c r="O2908" s="230">
        <v>1</v>
      </c>
      <c r="Q2908" s="230">
        <f>VLOOKUP(M2908,LocID!$B$2:$I$1995,8, FALSE)</f>
        <v>478</v>
      </c>
    </row>
    <row r="2909" spans="1:17" x14ac:dyDescent="0.25">
      <c r="A2909" s="230" t="s">
        <v>9548</v>
      </c>
      <c r="B2909" s="230">
        <v>20</v>
      </c>
      <c r="C2909" s="230">
        <v>2017</v>
      </c>
      <c r="D2909" s="230">
        <v>2016.0771</v>
      </c>
      <c r="E2909" s="230" t="s">
        <v>4662</v>
      </c>
      <c r="F2909" s="230" t="s">
        <v>5194</v>
      </c>
      <c r="G2909" s="230" t="s">
        <v>5195</v>
      </c>
      <c r="H2909" s="230" t="s">
        <v>5196</v>
      </c>
      <c r="I2909" s="230" t="s">
        <v>1268</v>
      </c>
      <c r="J2909" s="230" t="s">
        <v>220</v>
      </c>
      <c r="K2909" s="230" t="s">
        <v>23</v>
      </c>
      <c r="L2909" s="230" t="s">
        <v>5196</v>
      </c>
      <c r="M2909" s="230" t="s">
        <v>6543</v>
      </c>
      <c r="N2909" s="230" t="s">
        <v>23</v>
      </c>
      <c r="Q2909" s="230">
        <f>VLOOKUP(M2909,LocID!$B$2:$I$1995,8, FALSE)</f>
        <v>648</v>
      </c>
    </row>
    <row r="2910" spans="1:17" x14ac:dyDescent="0.25">
      <c r="A2910" s="230" t="s">
        <v>9549</v>
      </c>
      <c r="B2910" s="230">
        <v>21</v>
      </c>
      <c r="C2910" s="230">
        <v>2017</v>
      </c>
      <c r="D2910" s="230">
        <v>2016.0799</v>
      </c>
      <c r="E2910" s="230" t="s">
        <v>4599</v>
      </c>
      <c r="F2910" s="230" t="s">
        <v>4859</v>
      </c>
      <c r="G2910" s="230" t="s">
        <v>4859</v>
      </c>
      <c r="H2910" s="230" t="s">
        <v>3889</v>
      </c>
      <c r="I2910" s="230" t="s">
        <v>76</v>
      </c>
      <c r="J2910" s="230" t="s">
        <v>77</v>
      </c>
      <c r="K2910" s="230" t="s">
        <v>26</v>
      </c>
      <c r="L2910" s="230" t="s">
        <v>3889</v>
      </c>
      <c r="M2910" s="230" t="s">
        <v>6373</v>
      </c>
      <c r="N2910" s="230" t="s">
        <v>26</v>
      </c>
      <c r="Q2910" s="230">
        <f>VLOOKUP(M2910,LocID!$B$2:$I$1995,8, FALSE)</f>
        <v>522</v>
      </c>
    </row>
    <row r="2911" spans="1:17" x14ac:dyDescent="0.25">
      <c r="A2911" s="230" t="s">
        <v>9550</v>
      </c>
      <c r="B2911" s="230">
        <v>22</v>
      </c>
      <c r="C2911" s="230">
        <v>2017</v>
      </c>
      <c r="D2911" s="230">
        <v>2016.0804000000001</v>
      </c>
      <c r="E2911" s="230" t="s">
        <v>4577</v>
      </c>
      <c r="F2911" s="230" t="s">
        <v>4852</v>
      </c>
      <c r="G2911" s="230" t="s">
        <v>4853</v>
      </c>
      <c r="H2911" s="230" t="s">
        <v>3664</v>
      </c>
      <c r="I2911" s="230" t="s">
        <v>76</v>
      </c>
      <c r="J2911" s="230" t="s">
        <v>77</v>
      </c>
      <c r="K2911" s="230" t="s">
        <v>98</v>
      </c>
      <c r="L2911" s="230" t="s">
        <v>3664</v>
      </c>
      <c r="M2911" s="230" t="s">
        <v>6356</v>
      </c>
      <c r="N2911" s="230" t="s">
        <v>98</v>
      </c>
      <c r="Q2911" s="230">
        <f>VLOOKUP(M2911,LocID!$B$2:$I$1995,8, FALSE)</f>
        <v>500</v>
      </c>
    </row>
    <row r="2912" spans="1:17" x14ac:dyDescent="0.25">
      <c r="A2912" s="230" t="s">
        <v>9551</v>
      </c>
      <c r="B2912" s="230">
        <v>23</v>
      </c>
      <c r="C2912" s="230">
        <v>2017</v>
      </c>
      <c r="D2912" s="230">
        <v>2016.0827999999999</v>
      </c>
      <c r="E2912" s="230" t="s">
        <v>4584</v>
      </c>
      <c r="F2912" s="230" t="s">
        <v>4957</v>
      </c>
      <c r="G2912" s="230" t="s">
        <v>4958</v>
      </c>
      <c r="H2912" s="230" t="s">
        <v>4959</v>
      </c>
      <c r="I2912" s="230" t="s">
        <v>107</v>
      </c>
      <c r="J2912" s="230" t="s">
        <v>51</v>
      </c>
      <c r="K2912" s="230" t="s">
        <v>23</v>
      </c>
      <c r="L2912" s="230" t="s">
        <v>4959</v>
      </c>
      <c r="M2912" s="230" t="s">
        <v>6585</v>
      </c>
      <c r="N2912" s="230" t="s">
        <v>23</v>
      </c>
      <c r="Q2912" s="230">
        <f>VLOOKUP(M2912,LocID!$B$2:$I$1995,8, FALSE)</f>
        <v>690</v>
      </c>
    </row>
    <row r="2913" spans="1:17" x14ac:dyDescent="0.25">
      <c r="A2913" s="230" t="s">
        <v>9552</v>
      </c>
      <c r="B2913" s="230">
        <v>24</v>
      </c>
      <c r="C2913" s="230">
        <v>2017</v>
      </c>
      <c r="D2913" s="230">
        <v>2016.0869</v>
      </c>
      <c r="E2913" s="230" t="s">
        <v>4577</v>
      </c>
      <c r="F2913" s="230" t="s">
        <v>4980</v>
      </c>
      <c r="G2913" s="230" t="s">
        <v>4981</v>
      </c>
      <c r="H2913" s="230" t="s">
        <v>4982</v>
      </c>
      <c r="I2913" s="230" t="s">
        <v>144</v>
      </c>
      <c r="J2913" s="230" t="s">
        <v>51</v>
      </c>
      <c r="K2913" s="230" t="s">
        <v>188</v>
      </c>
      <c r="L2913" s="230" t="s">
        <v>4982</v>
      </c>
      <c r="M2913" s="230" t="s">
        <v>6586</v>
      </c>
      <c r="N2913" s="230" t="s">
        <v>188</v>
      </c>
      <c r="Q2913" s="230">
        <f>VLOOKUP(M2913,LocID!$B$2:$I$1995,8, FALSE)</f>
        <v>691</v>
      </c>
    </row>
    <row r="2914" spans="1:17" x14ac:dyDescent="0.25">
      <c r="A2914" s="230" t="s">
        <v>9553</v>
      </c>
      <c r="B2914" s="230">
        <v>25</v>
      </c>
      <c r="C2914" s="230">
        <v>2017</v>
      </c>
      <c r="D2914" s="230">
        <v>2016.0886</v>
      </c>
      <c r="E2914" s="230" t="s">
        <v>4577</v>
      </c>
      <c r="F2914" s="230" t="s">
        <v>4791</v>
      </c>
      <c r="G2914" s="230" t="s">
        <v>4792</v>
      </c>
      <c r="H2914" s="230" t="s">
        <v>3060</v>
      </c>
      <c r="I2914" s="230" t="s">
        <v>76</v>
      </c>
      <c r="J2914" s="230" t="s">
        <v>77</v>
      </c>
      <c r="K2914" s="230" t="s">
        <v>23</v>
      </c>
      <c r="L2914" s="230" t="s">
        <v>3060</v>
      </c>
      <c r="M2914" s="230" t="s">
        <v>6321</v>
      </c>
      <c r="N2914" s="230" t="s">
        <v>23</v>
      </c>
      <c r="Q2914" s="230">
        <f>VLOOKUP(M2914,LocID!$B$2:$I$1995,8, FALSE)</f>
        <v>458</v>
      </c>
    </row>
    <row r="2915" spans="1:17" x14ac:dyDescent="0.25">
      <c r="A2915" s="230" t="s">
        <v>9554</v>
      </c>
      <c r="B2915" s="230">
        <v>26</v>
      </c>
      <c r="C2915" s="230">
        <v>2017</v>
      </c>
      <c r="D2915" s="230">
        <v>2016.0906</v>
      </c>
      <c r="E2915" s="230" t="s">
        <v>4577</v>
      </c>
      <c r="F2915" s="230" t="s">
        <v>4749</v>
      </c>
      <c r="G2915" s="230" t="s">
        <v>4746</v>
      </c>
      <c r="H2915" s="230" t="s">
        <v>2673</v>
      </c>
      <c r="I2915" s="230" t="s">
        <v>76</v>
      </c>
      <c r="J2915" s="230" t="s">
        <v>77</v>
      </c>
      <c r="K2915" s="230" t="s">
        <v>3934</v>
      </c>
      <c r="L2915" s="230" t="s">
        <v>2673</v>
      </c>
      <c r="M2915" s="230" t="s">
        <v>6264</v>
      </c>
      <c r="N2915" s="230" t="s">
        <v>3934</v>
      </c>
      <c r="Q2915" s="230">
        <f>VLOOKUP(M2915,LocID!$B$2:$I$1995,8, FALSE)</f>
        <v>395</v>
      </c>
    </row>
    <row r="2916" spans="1:17" x14ac:dyDescent="0.25">
      <c r="A2916" s="230" t="s">
        <v>9555</v>
      </c>
      <c r="B2916" s="230">
        <v>27</v>
      </c>
      <c r="C2916" s="230">
        <v>2017</v>
      </c>
      <c r="D2916" s="230">
        <v>2016.0972999999999</v>
      </c>
      <c r="E2916" s="230" t="s">
        <v>4584</v>
      </c>
      <c r="F2916" s="230" t="s">
        <v>4854</v>
      </c>
      <c r="G2916" s="230" t="s">
        <v>3716</v>
      </c>
      <c r="H2916" s="230" t="s">
        <v>3696</v>
      </c>
      <c r="I2916" s="230" t="s">
        <v>76</v>
      </c>
      <c r="J2916" s="230" t="s">
        <v>77</v>
      </c>
      <c r="K2916" s="230" t="s">
        <v>52</v>
      </c>
      <c r="L2916" s="230" t="s">
        <v>3696</v>
      </c>
      <c r="M2916" s="230" t="s">
        <v>4529</v>
      </c>
      <c r="N2916" s="230" t="s">
        <v>52</v>
      </c>
      <c r="Q2916" s="230">
        <f>VLOOKUP(M2916,LocID!$B$2:$I$1995,8, FALSE)</f>
        <v>506</v>
      </c>
    </row>
    <row r="2917" spans="1:17" x14ac:dyDescent="0.25">
      <c r="A2917" s="230" t="s">
        <v>9556</v>
      </c>
      <c r="B2917" s="230">
        <v>28</v>
      </c>
      <c r="C2917" s="230">
        <v>2017</v>
      </c>
      <c r="D2917" s="230">
        <v>2016.0998999999999</v>
      </c>
      <c r="E2917" s="230" t="s">
        <v>4584</v>
      </c>
      <c r="F2917" s="230" t="s">
        <v>5255</v>
      </c>
      <c r="G2917" s="230" t="s">
        <v>5256</v>
      </c>
      <c r="H2917" s="230" t="s">
        <v>2764</v>
      </c>
      <c r="I2917" s="230" t="s">
        <v>1276</v>
      </c>
      <c r="J2917" s="230" t="s">
        <v>128</v>
      </c>
      <c r="K2917" s="230" t="s">
        <v>52</v>
      </c>
      <c r="L2917" s="230" t="s">
        <v>2764</v>
      </c>
      <c r="M2917" s="230" t="s">
        <v>6282</v>
      </c>
      <c r="N2917" s="230" t="s">
        <v>52</v>
      </c>
      <c r="Q2917" s="230">
        <f>VLOOKUP(M2917,LocID!$B$2:$I$1995,8, FALSE)</f>
        <v>414</v>
      </c>
    </row>
    <row r="2918" spans="1:17" x14ac:dyDescent="0.25">
      <c r="A2918" s="230" t="s">
        <v>9557</v>
      </c>
      <c r="B2918" s="230">
        <v>29</v>
      </c>
      <c r="C2918" s="230">
        <v>2017</v>
      </c>
      <c r="D2918" s="230">
        <v>2016.1038000000001</v>
      </c>
      <c r="E2918" s="230" t="s">
        <v>4584</v>
      </c>
      <c r="F2918" s="230" t="s">
        <v>5244</v>
      </c>
      <c r="G2918" s="230" t="s">
        <v>5245</v>
      </c>
      <c r="H2918" s="230" t="s">
        <v>2944</v>
      </c>
      <c r="I2918" s="230" t="s">
        <v>250</v>
      </c>
      <c r="J2918" s="230" t="s">
        <v>161</v>
      </c>
      <c r="K2918" s="230" t="s">
        <v>23</v>
      </c>
      <c r="L2918" s="230" t="s">
        <v>2944</v>
      </c>
      <c r="M2918" s="230" t="s">
        <v>4520</v>
      </c>
      <c r="N2918" s="230" t="s">
        <v>23</v>
      </c>
      <c r="Q2918" s="230">
        <f>VLOOKUP(M2918,LocID!$B$2:$I$1995,8, FALSE)</f>
        <v>438</v>
      </c>
    </row>
    <row r="2919" spans="1:17" x14ac:dyDescent="0.25">
      <c r="A2919" s="230" t="s">
        <v>9558</v>
      </c>
      <c r="B2919" s="230">
        <v>30</v>
      </c>
      <c r="C2919" s="230">
        <v>2017</v>
      </c>
      <c r="D2919" s="230">
        <v>2016.1077</v>
      </c>
      <c r="E2919" s="230" t="s">
        <v>4599</v>
      </c>
      <c r="F2919" s="230" t="s">
        <v>4975</v>
      </c>
      <c r="G2919" s="230" t="s">
        <v>4976</v>
      </c>
      <c r="H2919" s="230" t="s">
        <v>4977</v>
      </c>
      <c r="I2919" s="230" t="s">
        <v>144</v>
      </c>
      <c r="J2919" s="230" t="s">
        <v>51</v>
      </c>
      <c r="K2919" s="230" t="s">
        <v>52</v>
      </c>
      <c r="L2919" s="230" t="s">
        <v>4977</v>
      </c>
      <c r="M2919" s="230" t="s">
        <v>6581</v>
      </c>
      <c r="N2919" s="230" t="s">
        <v>52</v>
      </c>
      <c r="Q2919" s="230">
        <f>VLOOKUP(M2919,LocID!$B$2:$I$1995,8, FALSE)</f>
        <v>686</v>
      </c>
    </row>
    <row r="2920" spans="1:17" x14ac:dyDescent="0.25">
      <c r="A2920" s="230" t="s">
        <v>9559</v>
      </c>
      <c r="B2920" s="230">
        <v>31</v>
      </c>
      <c r="C2920" s="230">
        <v>2017</v>
      </c>
      <c r="D2920" s="230">
        <v>2016.1080999999999</v>
      </c>
      <c r="E2920" s="230" t="s">
        <v>4584</v>
      </c>
      <c r="F2920" s="230" t="s">
        <v>4997</v>
      </c>
      <c r="G2920" s="230" t="s">
        <v>4998</v>
      </c>
      <c r="H2920" s="230" t="s">
        <v>2901</v>
      </c>
      <c r="I2920" s="230" t="s">
        <v>815</v>
      </c>
      <c r="J2920" s="230" t="s">
        <v>51</v>
      </c>
      <c r="K2920" s="230" t="s">
        <v>26</v>
      </c>
      <c r="L2920" s="230" t="s">
        <v>2901</v>
      </c>
      <c r="M2920" s="230" t="s">
        <v>6298</v>
      </c>
      <c r="N2920" s="230" t="s">
        <v>26</v>
      </c>
      <c r="Q2920" s="230">
        <f>VLOOKUP(M2920,LocID!$B$2:$I$1995,8, FALSE)</f>
        <v>430</v>
      </c>
    </row>
    <row r="2921" spans="1:17" x14ac:dyDescent="0.25">
      <c r="A2921" s="230" t="s">
        <v>9560</v>
      </c>
      <c r="B2921" s="230">
        <v>32</v>
      </c>
      <c r="C2921" s="230">
        <v>2017</v>
      </c>
      <c r="D2921" s="230">
        <v>2016.1089999999999</v>
      </c>
      <c r="E2921" s="230" t="s">
        <v>4599</v>
      </c>
      <c r="F2921" s="230" t="s">
        <v>4906</v>
      </c>
      <c r="G2921" s="230" t="s">
        <v>4907</v>
      </c>
      <c r="H2921" s="230" t="s">
        <v>533</v>
      </c>
      <c r="I2921" s="230" t="s">
        <v>49</v>
      </c>
      <c r="J2921" s="230" t="s">
        <v>51</v>
      </c>
      <c r="K2921" s="230" t="s">
        <v>23</v>
      </c>
      <c r="L2921" s="230" t="s">
        <v>533</v>
      </c>
      <c r="M2921" s="230" t="s">
        <v>4499</v>
      </c>
      <c r="N2921" s="230" t="s">
        <v>23</v>
      </c>
      <c r="Q2921" s="230">
        <f>VLOOKUP(M2921,LocID!$B$2:$I$1995,8, FALSE)</f>
        <v>65</v>
      </c>
    </row>
    <row r="2922" spans="1:17" x14ac:dyDescent="0.25">
      <c r="A2922" s="230" t="s">
        <v>9561</v>
      </c>
      <c r="B2922" s="230">
        <v>33</v>
      </c>
      <c r="C2922" s="230">
        <v>2017</v>
      </c>
      <c r="D2922" s="230">
        <v>2016.1126999999999</v>
      </c>
      <c r="E2922" s="230" t="s">
        <v>4584</v>
      </c>
      <c r="F2922" s="230" t="s">
        <v>4910</v>
      </c>
      <c r="G2922" s="230" t="s">
        <v>566</v>
      </c>
      <c r="H2922" s="230" t="s">
        <v>533</v>
      </c>
      <c r="I2922" s="230" t="s">
        <v>49</v>
      </c>
      <c r="J2922" s="230" t="s">
        <v>51</v>
      </c>
      <c r="K2922" s="230" t="s">
        <v>52</v>
      </c>
      <c r="L2922" s="230" t="s">
        <v>533</v>
      </c>
      <c r="M2922" s="230" t="s">
        <v>4499</v>
      </c>
      <c r="N2922" s="230" t="s">
        <v>52</v>
      </c>
      <c r="Q2922" s="230">
        <f>VLOOKUP(M2922,LocID!$B$2:$I$1995,8, FALSE)</f>
        <v>65</v>
      </c>
    </row>
    <row r="2923" spans="1:17" x14ac:dyDescent="0.25">
      <c r="A2923" s="230" t="s">
        <v>9562</v>
      </c>
      <c r="B2923" s="230">
        <v>34</v>
      </c>
      <c r="C2923" s="230">
        <v>2017</v>
      </c>
      <c r="D2923" s="230">
        <v>2016.1130000000001</v>
      </c>
      <c r="E2923" s="230" t="s">
        <v>4584</v>
      </c>
      <c r="F2923" s="230" t="s">
        <v>5059</v>
      </c>
      <c r="G2923" s="230" t="s">
        <v>903</v>
      </c>
      <c r="H2923" s="230" t="s">
        <v>877</v>
      </c>
      <c r="I2923" s="230" t="s">
        <v>208</v>
      </c>
      <c r="J2923" s="230" t="s">
        <v>61</v>
      </c>
      <c r="K2923" s="230" t="s">
        <v>26</v>
      </c>
      <c r="L2923" s="230" t="s">
        <v>877</v>
      </c>
      <c r="M2923" s="230" t="s">
        <v>5997</v>
      </c>
      <c r="N2923" s="230" t="s">
        <v>26</v>
      </c>
      <c r="Q2923" s="230">
        <f>VLOOKUP(M2923,LocID!$B$2:$I$1995,8, FALSE)</f>
        <v>105</v>
      </c>
    </row>
    <row r="2924" spans="1:17" x14ac:dyDescent="0.25">
      <c r="A2924" s="230" t="s">
        <v>9563</v>
      </c>
      <c r="B2924" s="230">
        <v>35</v>
      </c>
      <c r="C2924" s="230">
        <v>2017</v>
      </c>
      <c r="D2924" s="230">
        <v>2016.1152</v>
      </c>
      <c r="E2924" s="230" t="s">
        <v>4584</v>
      </c>
      <c r="F2924" s="230" t="s">
        <v>5150</v>
      </c>
      <c r="G2924" s="230" t="s">
        <v>5151</v>
      </c>
      <c r="H2924" s="230" t="s">
        <v>2823</v>
      </c>
      <c r="I2924" s="230" t="s">
        <v>122</v>
      </c>
      <c r="J2924" s="230" t="s">
        <v>123</v>
      </c>
      <c r="K2924" s="230" t="s">
        <v>26</v>
      </c>
      <c r="L2924" s="230" t="s">
        <v>2823</v>
      </c>
      <c r="M2924" s="230" t="s">
        <v>6295</v>
      </c>
      <c r="N2924" s="230" t="s">
        <v>26</v>
      </c>
      <c r="Q2924" s="230">
        <f>VLOOKUP(M2924,LocID!$B$2:$I$1995,8, FALSE)</f>
        <v>427</v>
      </c>
    </row>
    <row r="2925" spans="1:17" x14ac:dyDescent="0.25">
      <c r="A2925" s="230" t="s">
        <v>9564</v>
      </c>
      <c r="B2925" s="230">
        <v>36</v>
      </c>
      <c r="C2925" s="230">
        <v>2017</v>
      </c>
      <c r="D2925" s="230">
        <v>2016.1161999999999</v>
      </c>
      <c r="E2925" s="230" t="s">
        <v>4584</v>
      </c>
      <c r="F2925" s="230" t="s">
        <v>4610</v>
      </c>
      <c r="G2925" s="230" t="s">
        <v>4611</v>
      </c>
      <c r="H2925" s="230" t="s">
        <v>930</v>
      </c>
      <c r="I2925" s="230" t="s">
        <v>76</v>
      </c>
      <c r="J2925" s="230" t="s">
        <v>77</v>
      </c>
      <c r="K2925" s="230" t="s">
        <v>23</v>
      </c>
      <c r="L2925" s="230" t="s">
        <v>930</v>
      </c>
      <c r="M2925" s="230" t="s">
        <v>6587</v>
      </c>
      <c r="N2925" s="230" t="s">
        <v>23</v>
      </c>
      <c r="Q2925" s="230">
        <f>VLOOKUP(M2925,LocID!$B$2:$I$1995,8, FALSE)</f>
        <v>693</v>
      </c>
    </row>
    <row r="2926" spans="1:17" x14ac:dyDescent="0.25">
      <c r="A2926" s="230" t="s">
        <v>9565</v>
      </c>
      <c r="B2926" s="230">
        <v>37</v>
      </c>
      <c r="C2926" s="230">
        <v>2017</v>
      </c>
      <c r="D2926" s="230">
        <v>2016.1162999999999</v>
      </c>
      <c r="E2926" s="230" t="s">
        <v>4584</v>
      </c>
      <c r="F2926" s="230" t="s">
        <v>4705</v>
      </c>
      <c r="G2926" s="230" t="s">
        <v>4706</v>
      </c>
      <c r="H2926" s="230" t="s">
        <v>2155</v>
      </c>
      <c r="I2926" s="230" t="s">
        <v>76</v>
      </c>
      <c r="J2926" s="230" t="s">
        <v>77</v>
      </c>
      <c r="K2926" s="230" t="s">
        <v>26</v>
      </c>
      <c r="L2926" s="230" t="s">
        <v>2155</v>
      </c>
      <c r="M2926" s="230" t="s">
        <v>6227</v>
      </c>
      <c r="N2926" s="230" t="s">
        <v>26</v>
      </c>
      <c r="Q2926" s="230">
        <f>VLOOKUP(M2926,LocID!$B$2:$I$1995,8, FALSE)</f>
        <v>352</v>
      </c>
    </row>
    <row r="2927" spans="1:17" x14ac:dyDescent="0.25">
      <c r="A2927" s="230" t="s">
        <v>9566</v>
      </c>
      <c r="B2927" s="230">
        <v>38</v>
      </c>
      <c r="C2927" s="230">
        <v>2017</v>
      </c>
      <c r="D2927" s="230">
        <v>2016.1166000000001</v>
      </c>
      <c r="E2927" s="230" t="s">
        <v>4584</v>
      </c>
      <c r="F2927" s="230" t="s">
        <v>4751</v>
      </c>
      <c r="G2927" s="230" t="s">
        <v>2717</v>
      </c>
      <c r="H2927" s="230" t="s">
        <v>2705</v>
      </c>
      <c r="I2927" s="230" t="s">
        <v>76</v>
      </c>
      <c r="J2927" s="230" t="s">
        <v>77</v>
      </c>
      <c r="K2927" s="230" t="s">
        <v>26</v>
      </c>
      <c r="L2927" s="230" t="s">
        <v>2705</v>
      </c>
      <c r="M2927" s="230" t="s">
        <v>6272</v>
      </c>
      <c r="N2927" s="230" t="s">
        <v>26</v>
      </c>
      <c r="Q2927" s="230">
        <f>VLOOKUP(M2927,LocID!$B$2:$I$1995,8, FALSE)</f>
        <v>404</v>
      </c>
    </row>
    <row r="2928" spans="1:17" x14ac:dyDescent="0.25">
      <c r="A2928" s="230" t="s">
        <v>9567</v>
      </c>
      <c r="B2928" s="230">
        <v>39</v>
      </c>
      <c r="C2928" s="230">
        <v>2017</v>
      </c>
      <c r="D2928" s="230">
        <v>2016.1179999999999</v>
      </c>
      <c r="E2928" s="230" t="s">
        <v>4584</v>
      </c>
      <c r="F2928" s="230" t="s">
        <v>5174</v>
      </c>
      <c r="G2928" s="230" t="s">
        <v>5175</v>
      </c>
      <c r="H2928" s="230" t="s">
        <v>4160</v>
      </c>
      <c r="I2928" s="230" t="s">
        <v>261</v>
      </c>
      <c r="J2928" s="230" t="s">
        <v>123</v>
      </c>
      <c r="K2928" s="230" t="s">
        <v>26</v>
      </c>
      <c r="L2928" s="230" t="s">
        <v>4160</v>
      </c>
      <c r="M2928" s="230" t="s">
        <v>6418</v>
      </c>
      <c r="N2928" s="230" t="s">
        <v>26</v>
      </c>
      <c r="Q2928" s="230">
        <f>VLOOKUP(M2928,LocID!$B$2:$I$1995,8, FALSE)</f>
        <v>572</v>
      </c>
    </row>
    <row r="2929" spans="1:17" x14ac:dyDescent="0.25">
      <c r="A2929" s="230" t="s">
        <v>9568</v>
      </c>
      <c r="B2929" s="230">
        <v>40</v>
      </c>
      <c r="C2929" s="230">
        <v>2017</v>
      </c>
      <c r="D2929" s="230">
        <v>2016.1181999999999</v>
      </c>
      <c r="E2929" s="230" t="s">
        <v>4584</v>
      </c>
      <c r="F2929" s="230" t="s">
        <v>5049</v>
      </c>
      <c r="G2929" s="230" t="s">
        <v>181</v>
      </c>
      <c r="H2929" s="230" t="s">
        <v>182</v>
      </c>
      <c r="I2929" s="230" t="s">
        <v>183</v>
      </c>
      <c r="J2929" s="230" t="s">
        <v>61</v>
      </c>
      <c r="K2929" s="230" t="s">
        <v>52</v>
      </c>
      <c r="L2929" s="230" t="s">
        <v>182</v>
      </c>
      <c r="M2929" s="230" t="s">
        <v>5916</v>
      </c>
      <c r="N2929" s="230" t="s">
        <v>52</v>
      </c>
      <c r="Q2929" s="230">
        <f>VLOOKUP(M2929,LocID!$B$2:$I$1995,8, FALSE)</f>
        <v>19</v>
      </c>
    </row>
    <row r="2930" spans="1:17" x14ac:dyDescent="0.25">
      <c r="A2930" s="230" t="s">
        <v>9569</v>
      </c>
      <c r="B2930" s="230">
        <v>41</v>
      </c>
      <c r="C2930" s="230">
        <v>2017</v>
      </c>
      <c r="D2930" s="230">
        <v>2016.1183000000001</v>
      </c>
      <c r="E2930" s="230" t="s">
        <v>4577</v>
      </c>
      <c r="F2930" s="230" t="s">
        <v>4817</v>
      </c>
      <c r="G2930" s="230" t="s">
        <v>3341</v>
      </c>
      <c r="H2930" s="230" t="s">
        <v>3294</v>
      </c>
      <c r="I2930" s="230" t="s">
        <v>76</v>
      </c>
      <c r="J2930" s="230" t="s">
        <v>77</v>
      </c>
      <c r="K2930" s="230" t="s">
        <v>26</v>
      </c>
      <c r="L2930" s="230" t="s">
        <v>3294</v>
      </c>
      <c r="M2930" s="230" t="s">
        <v>4526</v>
      </c>
      <c r="N2930" s="230" t="s">
        <v>26</v>
      </c>
      <c r="Q2930" s="230">
        <f>VLOOKUP(M2930,LocID!$B$2:$I$1995,8, FALSE)</f>
        <v>489</v>
      </c>
    </row>
    <row r="2931" spans="1:17" x14ac:dyDescent="0.25">
      <c r="A2931" s="230" t="s">
        <v>9570</v>
      </c>
      <c r="B2931" s="230">
        <v>42</v>
      </c>
      <c r="C2931" s="230">
        <v>2017</v>
      </c>
      <c r="D2931" s="230">
        <v>2016.1185</v>
      </c>
      <c r="E2931" s="230" t="s">
        <v>4584</v>
      </c>
      <c r="F2931" s="230" t="s">
        <v>4674</v>
      </c>
      <c r="G2931" s="230" t="s">
        <v>1852</v>
      </c>
      <c r="H2931" s="230" t="s">
        <v>1832</v>
      </c>
      <c r="I2931" s="230" t="s">
        <v>76</v>
      </c>
      <c r="J2931" s="230" t="s">
        <v>77</v>
      </c>
      <c r="K2931" s="230" t="s">
        <v>52</v>
      </c>
      <c r="L2931" s="230" t="s">
        <v>1832</v>
      </c>
      <c r="M2931" s="230" t="s">
        <v>4512</v>
      </c>
      <c r="N2931" s="230" t="s">
        <v>52</v>
      </c>
      <c r="Q2931" s="230">
        <f>VLOOKUP(M2931,LocID!$B$2:$I$1995,8, FALSE)</f>
        <v>300</v>
      </c>
    </row>
    <row r="2932" spans="1:17" x14ac:dyDescent="0.25">
      <c r="A2932" s="230" t="s">
        <v>9571</v>
      </c>
      <c r="B2932" s="230">
        <v>43</v>
      </c>
      <c r="C2932" s="230">
        <v>2017</v>
      </c>
      <c r="D2932" s="230">
        <v>2016.1188</v>
      </c>
      <c r="E2932" s="230" t="s">
        <v>4577</v>
      </c>
      <c r="F2932" s="230" t="s">
        <v>4804</v>
      </c>
      <c r="G2932" s="230" t="s">
        <v>4805</v>
      </c>
      <c r="H2932" s="230" t="s">
        <v>3240</v>
      </c>
      <c r="I2932" s="230" t="s">
        <v>76</v>
      </c>
      <c r="J2932" s="230" t="s">
        <v>77</v>
      </c>
      <c r="K2932" s="230" t="s">
        <v>52</v>
      </c>
      <c r="L2932" s="230" t="s">
        <v>3240</v>
      </c>
      <c r="M2932" s="230" t="s">
        <v>6342</v>
      </c>
      <c r="N2932" s="230" t="s">
        <v>52</v>
      </c>
      <c r="Q2932" s="230">
        <f>VLOOKUP(M2932,LocID!$B$2:$I$1995,8, FALSE)</f>
        <v>485</v>
      </c>
    </row>
    <row r="2933" spans="1:17" x14ac:dyDescent="0.25">
      <c r="A2933" s="230" t="s">
        <v>9572</v>
      </c>
      <c r="B2933" s="230">
        <v>44</v>
      </c>
      <c r="C2933" s="230">
        <v>2017</v>
      </c>
      <c r="D2933" s="230">
        <v>2016.1196</v>
      </c>
      <c r="E2933" s="230" t="s">
        <v>4584</v>
      </c>
      <c r="F2933" s="230" t="s">
        <v>4819</v>
      </c>
      <c r="G2933" s="230" t="s">
        <v>4820</v>
      </c>
      <c r="H2933" s="230" t="s">
        <v>3294</v>
      </c>
      <c r="I2933" s="230" t="s">
        <v>76</v>
      </c>
      <c r="J2933" s="230" t="s">
        <v>77</v>
      </c>
      <c r="K2933" s="230" t="s">
        <v>26</v>
      </c>
      <c r="L2933" s="230" t="s">
        <v>3294</v>
      </c>
      <c r="M2933" s="230" t="s">
        <v>4526</v>
      </c>
      <c r="N2933" s="230" t="s">
        <v>26</v>
      </c>
      <c r="Q2933" s="230">
        <f>VLOOKUP(M2933,LocID!$B$2:$I$1995,8, FALSE)</f>
        <v>489</v>
      </c>
    </row>
    <row r="2934" spans="1:17" x14ac:dyDescent="0.25">
      <c r="A2934" s="230" t="s">
        <v>9573</v>
      </c>
      <c r="B2934" s="230">
        <v>45</v>
      </c>
      <c r="C2934" s="230">
        <v>2017</v>
      </c>
      <c r="D2934" s="230">
        <v>2016.12</v>
      </c>
      <c r="E2934" s="230" t="s">
        <v>4584</v>
      </c>
      <c r="F2934" s="230" t="s">
        <v>4794</v>
      </c>
      <c r="G2934" s="230" t="s">
        <v>4795</v>
      </c>
      <c r="H2934" s="230" t="s">
        <v>3123</v>
      </c>
      <c r="I2934" s="230" t="s">
        <v>76</v>
      </c>
      <c r="J2934" s="230" t="s">
        <v>77</v>
      </c>
      <c r="K2934" s="230" t="s">
        <v>188</v>
      </c>
      <c r="L2934" s="230" t="s">
        <v>3123</v>
      </c>
      <c r="M2934" s="230" t="s">
        <v>4524</v>
      </c>
      <c r="N2934" s="230" t="s">
        <v>188</v>
      </c>
      <c r="Q2934" s="230">
        <f>VLOOKUP(M2934,LocID!$B$2:$I$1995,8, FALSE)</f>
        <v>473</v>
      </c>
    </row>
    <row r="2935" spans="1:17" x14ac:dyDescent="0.25">
      <c r="A2935" s="230" t="s">
        <v>9574</v>
      </c>
      <c r="B2935" s="230">
        <v>46</v>
      </c>
      <c r="C2935" s="230">
        <v>2017</v>
      </c>
      <c r="D2935" s="230">
        <v>2016.1247000000001</v>
      </c>
      <c r="E2935" s="230" t="s">
        <v>4577</v>
      </c>
      <c r="F2935" s="230" t="s">
        <v>5114</v>
      </c>
      <c r="G2935" s="230" t="s">
        <v>5115</v>
      </c>
      <c r="H2935" s="230" t="s">
        <v>1295</v>
      </c>
      <c r="I2935" s="230" t="s">
        <v>244</v>
      </c>
      <c r="J2935" s="230" t="s">
        <v>245</v>
      </c>
      <c r="K2935" s="230" t="s">
        <v>52</v>
      </c>
      <c r="L2935" s="230" t="s">
        <v>1295</v>
      </c>
      <c r="M2935" s="230" t="s">
        <v>6074</v>
      </c>
      <c r="N2935" s="230" t="s">
        <v>52</v>
      </c>
      <c r="Q2935" s="230">
        <f>VLOOKUP(M2935,LocID!$B$2:$I$1995,8, FALSE)</f>
        <v>188</v>
      </c>
    </row>
    <row r="2936" spans="1:17" x14ac:dyDescent="0.25">
      <c r="A2936" s="230" t="s">
        <v>9575</v>
      </c>
      <c r="B2936" s="230">
        <v>47</v>
      </c>
      <c r="C2936" s="230">
        <v>2017</v>
      </c>
      <c r="D2936" s="230">
        <v>2016.1249</v>
      </c>
      <c r="E2936" s="230" t="s">
        <v>4584</v>
      </c>
      <c r="F2936" s="230" t="s">
        <v>5067</v>
      </c>
      <c r="G2936" s="230" t="s">
        <v>5068</v>
      </c>
      <c r="H2936" s="230" t="s">
        <v>973</v>
      </c>
      <c r="I2936" s="230" t="s">
        <v>60</v>
      </c>
      <c r="J2936" s="230" t="s">
        <v>61</v>
      </c>
      <c r="K2936" s="230" t="s">
        <v>26</v>
      </c>
      <c r="L2936" s="230" t="s">
        <v>973</v>
      </c>
      <c r="M2936" s="230" t="s">
        <v>6012</v>
      </c>
      <c r="N2936" s="230" t="s">
        <v>26</v>
      </c>
      <c r="Q2936" s="230">
        <f>VLOOKUP(M2936,LocID!$B$2:$I$1995,8, FALSE)</f>
        <v>120</v>
      </c>
    </row>
    <row r="2937" spans="1:17" x14ac:dyDescent="0.25">
      <c r="A2937" s="230" t="s">
        <v>9576</v>
      </c>
      <c r="B2937" s="230">
        <v>48</v>
      </c>
      <c r="C2937" s="230">
        <v>2017</v>
      </c>
      <c r="D2937" s="230">
        <v>2016.1251999999999</v>
      </c>
      <c r="E2937" s="230" t="s">
        <v>4584</v>
      </c>
      <c r="F2937" s="230" t="s">
        <v>5016</v>
      </c>
      <c r="G2937" s="230" t="s">
        <v>4247</v>
      </c>
      <c r="H2937" s="230" t="s">
        <v>2997</v>
      </c>
      <c r="I2937" s="230" t="s">
        <v>2996</v>
      </c>
      <c r="J2937" s="230" t="s">
        <v>51</v>
      </c>
      <c r="K2937" s="230" t="s">
        <v>23</v>
      </c>
      <c r="L2937" s="230" t="s">
        <v>2997</v>
      </c>
      <c r="M2937" s="230" t="s">
        <v>4536</v>
      </c>
      <c r="N2937" s="230" t="s">
        <v>23</v>
      </c>
      <c r="Q2937" s="230">
        <f>VLOOKUP(M2937,LocID!$B$2:$I$1995,8, FALSE)</f>
        <v>447</v>
      </c>
    </row>
    <row r="2938" spans="1:17" x14ac:dyDescent="0.25">
      <c r="A2938" s="230" t="s">
        <v>9577</v>
      </c>
      <c r="B2938" s="230">
        <v>49</v>
      </c>
      <c r="C2938" s="230">
        <v>2017</v>
      </c>
      <c r="D2938" s="230">
        <v>2016.1261</v>
      </c>
      <c r="E2938" s="230" t="s">
        <v>4577</v>
      </c>
      <c r="F2938" s="230" t="s">
        <v>4985</v>
      </c>
      <c r="G2938" s="230" t="s">
        <v>2276</v>
      </c>
      <c r="H2938" s="230" t="s">
        <v>4986</v>
      </c>
      <c r="I2938" s="230" t="s">
        <v>107</v>
      </c>
      <c r="J2938" s="230" t="s">
        <v>51</v>
      </c>
      <c r="K2938" s="230" t="s">
        <v>23</v>
      </c>
      <c r="L2938" s="230" t="s">
        <v>2273</v>
      </c>
      <c r="M2938" s="230" t="s">
        <v>4516</v>
      </c>
      <c r="N2938" s="230" t="s">
        <v>23</v>
      </c>
      <c r="Q2938" s="230">
        <f>VLOOKUP(M2938,LocID!$B$2:$I$1995,8, FALSE)</f>
        <v>370</v>
      </c>
    </row>
    <row r="2939" spans="1:17" x14ac:dyDescent="0.25">
      <c r="A2939" s="230" t="s">
        <v>9578</v>
      </c>
      <c r="B2939" s="230">
        <v>50</v>
      </c>
      <c r="C2939" s="230">
        <v>2017</v>
      </c>
      <c r="D2939" s="230">
        <v>2016.1276</v>
      </c>
      <c r="E2939" s="230" t="s">
        <v>4584</v>
      </c>
      <c r="F2939" s="230" t="s">
        <v>5161</v>
      </c>
      <c r="G2939" s="230" t="s">
        <v>1018</v>
      </c>
      <c r="H2939" s="230" t="s">
        <v>3174</v>
      </c>
      <c r="I2939" s="230" t="s">
        <v>122</v>
      </c>
      <c r="J2939" s="230" t="s">
        <v>123</v>
      </c>
      <c r="K2939" s="230" t="s">
        <v>26</v>
      </c>
      <c r="L2939" s="230" t="s">
        <v>3174</v>
      </c>
      <c r="M2939" s="230" t="s">
        <v>4525</v>
      </c>
      <c r="N2939" s="230" t="s">
        <v>26</v>
      </c>
      <c r="Q2939" s="230">
        <f>VLOOKUP(M2939,LocID!$B$2:$I$1995,8, FALSE)</f>
        <v>477</v>
      </c>
    </row>
    <row r="2940" spans="1:17" x14ac:dyDescent="0.25">
      <c r="A2940" s="230" t="s">
        <v>9579</v>
      </c>
      <c r="B2940" s="230">
        <v>51</v>
      </c>
      <c r="C2940" s="230">
        <v>2017</v>
      </c>
      <c r="D2940" s="230">
        <v>2016.1282000000001</v>
      </c>
      <c r="E2940" s="230" t="s">
        <v>4584</v>
      </c>
      <c r="F2940" s="230" t="s">
        <v>4965</v>
      </c>
      <c r="G2940" s="230" t="s">
        <v>4966</v>
      </c>
      <c r="H2940" s="230" t="s">
        <v>4967</v>
      </c>
      <c r="I2940" s="230" t="s">
        <v>107</v>
      </c>
      <c r="J2940" s="230" t="s">
        <v>51</v>
      </c>
      <c r="K2940" s="230" t="s">
        <v>3934</v>
      </c>
      <c r="L2940" s="230" t="s">
        <v>4967</v>
      </c>
      <c r="M2940" s="230" t="s">
        <v>6588</v>
      </c>
      <c r="N2940" s="230" t="s">
        <v>3934</v>
      </c>
      <c r="Q2940" s="230">
        <f>VLOOKUP(M2940,LocID!$B$2:$I$1995,8, FALSE)</f>
        <v>694</v>
      </c>
    </row>
    <row r="2941" spans="1:17" x14ac:dyDescent="0.25">
      <c r="A2941" s="230" t="s">
        <v>9580</v>
      </c>
      <c r="B2941" s="230">
        <v>52</v>
      </c>
      <c r="C2941" s="230">
        <v>2017</v>
      </c>
      <c r="D2941" s="230">
        <v>2016.1286</v>
      </c>
      <c r="E2941" s="230" t="s">
        <v>4584</v>
      </c>
      <c r="F2941" s="230" t="s">
        <v>5035</v>
      </c>
      <c r="G2941" s="230" t="s">
        <v>4418</v>
      </c>
      <c r="H2941" s="230" t="s">
        <v>4419</v>
      </c>
      <c r="I2941" s="230" t="s">
        <v>2213</v>
      </c>
      <c r="J2941" s="230" t="s">
        <v>51</v>
      </c>
      <c r="K2941" s="230" t="s">
        <v>52</v>
      </c>
      <c r="L2941" s="230" t="s">
        <v>4419</v>
      </c>
      <c r="M2941" s="230" t="s">
        <v>6589</v>
      </c>
      <c r="N2941" s="230" t="s">
        <v>52</v>
      </c>
      <c r="Q2941" s="230">
        <f>VLOOKUP(M2941,LocID!$B$2:$I$1995,8, FALSE)</f>
        <v>695</v>
      </c>
    </row>
    <row r="2942" spans="1:17" x14ac:dyDescent="0.25">
      <c r="A2942" s="230" t="s">
        <v>9581</v>
      </c>
      <c r="B2942" s="230">
        <v>53</v>
      </c>
      <c r="C2942" s="230">
        <v>2017</v>
      </c>
      <c r="D2942" s="230">
        <v>2016.1297</v>
      </c>
      <c r="E2942" s="230" t="s">
        <v>4584</v>
      </c>
      <c r="F2942" s="230" t="s">
        <v>4716</v>
      </c>
      <c r="G2942" s="230" t="s">
        <v>4717</v>
      </c>
      <c r="H2942" s="230" t="s">
        <v>2414</v>
      </c>
      <c r="I2942" s="230" t="s">
        <v>76</v>
      </c>
      <c r="J2942" s="230" t="s">
        <v>77</v>
      </c>
      <c r="K2942" s="230" t="s">
        <v>26</v>
      </c>
      <c r="L2942" s="230" t="s">
        <v>2414</v>
      </c>
      <c r="M2942" s="230" t="s">
        <v>4518</v>
      </c>
      <c r="N2942" s="230" t="s">
        <v>26</v>
      </c>
      <c r="Q2942" s="230">
        <f>VLOOKUP(M2942,LocID!$B$2:$I$1995,8, FALSE)</f>
        <v>387</v>
      </c>
    </row>
    <row r="2943" spans="1:17" x14ac:dyDescent="0.25">
      <c r="A2943" s="230" t="s">
        <v>9582</v>
      </c>
      <c r="B2943" s="230">
        <v>54</v>
      </c>
      <c r="C2943" s="230">
        <v>2017</v>
      </c>
      <c r="D2943" s="230">
        <v>2016.1297999999999</v>
      </c>
      <c r="E2943" s="230" t="s">
        <v>4584</v>
      </c>
      <c r="F2943" s="230" t="s">
        <v>4865</v>
      </c>
      <c r="G2943" s="230" t="s">
        <v>3908</v>
      </c>
      <c r="H2943" s="230" t="s">
        <v>3906</v>
      </c>
      <c r="I2943" s="230" t="s">
        <v>76</v>
      </c>
      <c r="J2943" s="230" t="s">
        <v>77</v>
      </c>
      <c r="K2943" s="230" t="s">
        <v>52</v>
      </c>
      <c r="L2943" s="230" t="s">
        <v>3906</v>
      </c>
      <c r="M2943" s="230" t="s">
        <v>4532</v>
      </c>
      <c r="N2943" s="230" t="s">
        <v>52</v>
      </c>
      <c r="Q2943" s="230">
        <f>VLOOKUP(M2943,LocID!$B$2:$I$1995,8, FALSE)</f>
        <v>527</v>
      </c>
    </row>
    <row r="2944" spans="1:17" x14ac:dyDescent="0.25">
      <c r="A2944" s="230" t="s">
        <v>9583</v>
      </c>
      <c r="B2944" s="230">
        <v>55</v>
      </c>
      <c r="C2944" s="230">
        <v>2017</v>
      </c>
      <c r="D2944" s="230">
        <v>2016.1302000000001</v>
      </c>
      <c r="E2944" s="230" t="s">
        <v>4584</v>
      </c>
      <c r="F2944" s="230" t="s">
        <v>4585</v>
      </c>
      <c r="G2944" s="230" t="s">
        <v>4586</v>
      </c>
      <c r="H2944" s="230" t="s">
        <v>446</v>
      </c>
      <c r="I2944" s="230" t="s">
        <v>76</v>
      </c>
      <c r="J2944" s="230" t="s">
        <v>77</v>
      </c>
      <c r="K2944" s="230" t="s">
        <v>26</v>
      </c>
      <c r="L2944" s="230" t="s">
        <v>446</v>
      </c>
      <c r="M2944" s="230" t="s">
        <v>5947</v>
      </c>
      <c r="N2944" s="230" t="s">
        <v>26</v>
      </c>
      <c r="Q2944" s="230">
        <f>VLOOKUP(M2944,LocID!$B$2:$I$1995,8, FALSE)</f>
        <v>52</v>
      </c>
    </row>
    <row r="2945" spans="1:17" x14ac:dyDescent="0.25">
      <c r="A2945" s="230" t="s">
        <v>9584</v>
      </c>
      <c r="B2945" s="230">
        <v>56</v>
      </c>
      <c r="C2945" s="230">
        <v>2017</v>
      </c>
      <c r="D2945" s="230">
        <v>2016.1304</v>
      </c>
      <c r="E2945" s="230" t="s">
        <v>4584</v>
      </c>
      <c r="F2945" s="230" t="s">
        <v>5230</v>
      </c>
      <c r="G2945" s="230" t="s">
        <v>5231</v>
      </c>
      <c r="H2945" s="230" t="s">
        <v>5232</v>
      </c>
      <c r="I2945" s="230" t="s">
        <v>165</v>
      </c>
      <c r="J2945" s="230" t="s">
        <v>161</v>
      </c>
      <c r="K2945" s="230" t="s">
        <v>26</v>
      </c>
      <c r="L2945" s="230" t="s">
        <v>5232</v>
      </c>
      <c r="M2945" s="230" t="s">
        <v>6590</v>
      </c>
      <c r="N2945" s="230" t="s">
        <v>26</v>
      </c>
      <c r="Q2945" s="230">
        <f>VLOOKUP(M2945,LocID!$B$2:$I$1995,8, FALSE)</f>
        <v>696</v>
      </c>
    </row>
    <row r="2946" spans="1:17" x14ac:dyDescent="0.25">
      <c r="A2946" s="230" t="s">
        <v>9585</v>
      </c>
      <c r="B2946" s="230">
        <v>57</v>
      </c>
      <c r="C2946" s="230">
        <v>2017</v>
      </c>
      <c r="D2946" s="230">
        <v>2016.1310000000001</v>
      </c>
      <c r="E2946" s="230" t="s">
        <v>4584</v>
      </c>
      <c r="F2946" s="230" t="s">
        <v>4875</v>
      </c>
      <c r="G2946" s="230" t="s">
        <v>4876</v>
      </c>
      <c r="H2946" s="230" t="s">
        <v>4028</v>
      </c>
      <c r="I2946" s="230" t="s">
        <v>76</v>
      </c>
      <c r="J2946" s="230" t="s">
        <v>77</v>
      </c>
      <c r="K2946" s="230" t="s">
        <v>98</v>
      </c>
      <c r="L2946" s="230" t="s">
        <v>4028</v>
      </c>
      <c r="M2946" s="230" t="s">
        <v>6390</v>
      </c>
      <c r="N2946" s="230" t="s">
        <v>98</v>
      </c>
      <c r="Q2946" s="230">
        <f>VLOOKUP(M2946,LocID!$B$2:$I$1995,8, FALSE)</f>
        <v>543</v>
      </c>
    </row>
    <row r="2947" spans="1:17" x14ac:dyDescent="0.25">
      <c r="A2947" s="230" t="s">
        <v>9586</v>
      </c>
      <c r="B2947" s="230">
        <v>58</v>
      </c>
      <c r="C2947" s="230">
        <v>2017</v>
      </c>
      <c r="D2947" s="230">
        <v>2016.1315999999999</v>
      </c>
      <c r="E2947" s="230" t="s">
        <v>4584</v>
      </c>
      <c r="F2947" s="230" t="s">
        <v>5192</v>
      </c>
      <c r="H2947" s="230" t="s">
        <v>1526</v>
      </c>
      <c r="I2947" s="230" t="s">
        <v>219</v>
      </c>
      <c r="J2947" s="230" t="s">
        <v>220</v>
      </c>
      <c r="K2947" s="230" t="s">
        <v>23</v>
      </c>
      <c r="L2947" s="230" t="s">
        <v>1526</v>
      </c>
      <c r="M2947" s="230" t="s">
        <v>4509</v>
      </c>
      <c r="N2947" s="230" t="s">
        <v>23</v>
      </c>
      <c r="Q2947" s="230">
        <f>VLOOKUP(M2947,LocID!$B$2:$I$1995,8, FALSE)</f>
        <v>236</v>
      </c>
    </row>
    <row r="2948" spans="1:17" x14ac:dyDescent="0.25">
      <c r="A2948" s="230" t="s">
        <v>9587</v>
      </c>
      <c r="B2948" s="230">
        <v>59</v>
      </c>
      <c r="C2948" s="230">
        <v>2017</v>
      </c>
      <c r="D2948" s="230">
        <v>2016.1324</v>
      </c>
      <c r="E2948" s="230" t="s">
        <v>4584</v>
      </c>
      <c r="F2948" s="230" t="s">
        <v>4887</v>
      </c>
      <c r="G2948" s="230" t="s">
        <v>4888</v>
      </c>
      <c r="H2948" s="230" t="s">
        <v>4391</v>
      </c>
      <c r="I2948" s="230" t="s">
        <v>76</v>
      </c>
      <c r="J2948" s="230" t="s">
        <v>77</v>
      </c>
      <c r="K2948" s="230" t="s">
        <v>23</v>
      </c>
      <c r="L2948" s="230" t="s">
        <v>4391</v>
      </c>
      <c r="M2948" s="230" t="s">
        <v>6439</v>
      </c>
      <c r="N2948" s="230" t="s">
        <v>23</v>
      </c>
      <c r="Q2948" s="230">
        <f>VLOOKUP(M2948,LocID!$B$2:$I$1995,8, FALSE)</f>
        <v>595</v>
      </c>
    </row>
    <row r="2949" spans="1:17" x14ac:dyDescent="0.25">
      <c r="A2949" s="230" t="s">
        <v>9588</v>
      </c>
      <c r="B2949" s="230">
        <v>60</v>
      </c>
      <c r="C2949" s="230">
        <v>2017</v>
      </c>
      <c r="D2949" s="230">
        <v>2016.1328000000001</v>
      </c>
      <c r="E2949" s="230" t="s">
        <v>4584</v>
      </c>
      <c r="F2949" s="230" t="s">
        <v>5060</v>
      </c>
      <c r="G2949" s="230" t="s">
        <v>5061</v>
      </c>
      <c r="H2949" s="230" t="s">
        <v>877</v>
      </c>
      <c r="I2949" s="230" t="s">
        <v>208</v>
      </c>
      <c r="J2949" s="230" t="s">
        <v>61</v>
      </c>
      <c r="K2949" s="230" t="s">
        <v>188</v>
      </c>
      <c r="L2949" s="230" t="s">
        <v>877</v>
      </c>
      <c r="M2949" s="230" t="s">
        <v>5997</v>
      </c>
      <c r="N2949" s="230" t="s">
        <v>188</v>
      </c>
      <c r="Q2949" s="230">
        <f>VLOOKUP(M2949,LocID!$B$2:$I$1995,8, FALSE)</f>
        <v>105</v>
      </c>
    </row>
    <row r="2950" spans="1:17" x14ac:dyDescent="0.25">
      <c r="A2950" s="230" t="s">
        <v>9589</v>
      </c>
      <c r="B2950" s="230">
        <v>61</v>
      </c>
      <c r="C2950" s="230">
        <v>2017</v>
      </c>
      <c r="D2950" s="230">
        <v>2016.1331</v>
      </c>
      <c r="E2950" s="230" t="s">
        <v>4577</v>
      </c>
      <c r="F2950" s="230" t="s">
        <v>4603</v>
      </c>
      <c r="G2950" s="230" t="s">
        <v>4604</v>
      </c>
      <c r="H2950" s="230" t="s">
        <v>927</v>
      </c>
      <c r="I2950" s="230" t="s">
        <v>76</v>
      </c>
      <c r="J2950" s="230" t="s">
        <v>77</v>
      </c>
      <c r="K2950" s="230" t="s">
        <v>52</v>
      </c>
      <c r="L2950" s="230" t="s">
        <v>927</v>
      </c>
      <c r="M2950" s="230" t="s">
        <v>6002</v>
      </c>
      <c r="N2950" s="230" t="s">
        <v>52</v>
      </c>
      <c r="Q2950" s="230">
        <f>VLOOKUP(M2950,LocID!$B$2:$I$1995,8, FALSE)</f>
        <v>110</v>
      </c>
    </row>
    <row r="2951" spans="1:17" x14ac:dyDescent="0.25">
      <c r="A2951" s="230" t="s">
        <v>9590</v>
      </c>
      <c r="B2951" s="230">
        <v>62</v>
      </c>
      <c r="C2951" s="230">
        <v>2017</v>
      </c>
      <c r="D2951" s="230">
        <v>2016.1333</v>
      </c>
      <c r="E2951" s="230" t="s">
        <v>4584</v>
      </c>
      <c r="F2951" s="230" t="s">
        <v>5154</v>
      </c>
      <c r="G2951" s="230" t="s">
        <v>5155</v>
      </c>
      <c r="H2951" s="230" t="s">
        <v>2823</v>
      </c>
      <c r="I2951" s="230" t="s">
        <v>122</v>
      </c>
      <c r="J2951" s="230" t="s">
        <v>123</v>
      </c>
      <c r="K2951" s="230" t="s">
        <v>26</v>
      </c>
      <c r="L2951" s="230" t="s">
        <v>2823</v>
      </c>
      <c r="M2951" s="230" t="s">
        <v>6295</v>
      </c>
      <c r="N2951" s="230" t="s">
        <v>26</v>
      </c>
      <c r="Q2951" s="230">
        <f>VLOOKUP(M2951,LocID!$B$2:$I$1995,8, FALSE)</f>
        <v>427</v>
      </c>
    </row>
    <row r="2952" spans="1:17" x14ac:dyDescent="0.25">
      <c r="A2952" s="230" t="s">
        <v>9591</v>
      </c>
      <c r="B2952" s="230">
        <v>63</v>
      </c>
      <c r="C2952" s="230">
        <v>2017</v>
      </c>
      <c r="D2952" s="230">
        <v>2017.0001</v>
      </c>
      <c r="E2952" s="230" t="s">
        <v>4577</v>
      </c>
      <c r="F2952" s="230" t="s">
        <v>4942</v>
      </c>
      <c r="G2952" s="230" t="s">
        <v>4943</v>
      </c>
      <c r="H2952" s="230" t="s">
        <v>4944</v>
      </c>
      <c r="I2952" s="230" t="s">
        <v>49</v>
      </c>
      <c r="J2952" s="230" t="s">
        <v>51</v>
      </c>
      <c r="K2952" s="230" t="s">
        <v>26</v>
      </c>
      <c r="L2952" s="230" t="s">
        <v>4944</v>
      </c>
      <c r="M2952" s="230" t="s">
        <v>6552</v>
      </c>
      <c r="N2952" s="230" t="s">
        <v>26</v>
      </c>
      <c r="Q2952" s="230">
        <f>VLOOKUP(M2952,LocID!$B$2:$I$1995,8, FALSE)</f>
        <v>657</v>
      </c>
    </row>
    <row r="2953" spans="1:17" x14ac:dyDescent="0.25">
      <c r="A2953" s="230" t="s">
        <v>9592</v>
      </c>
      <c r="B2953" s="230">
        <v>64</v>
      </c>
      <c r="C2953" s="230">
        <v>2017</v>
      </c>
      <c r="D2953" s="230">
        <v>2017.0007000000001</v>
      </c>
      <c r="E2953" s="230" t="s">
        <v>4584</v>
      </c>
      <c r="F2953" s="230" t="s">
        <v>5018</v>
      </c>
      <c r="G2953" s="230" t="s">
        <v>5019</v>
      </c>
      <c r="H2953" s="230" t="s">
        <v>2997</v>
      </c>
      <c r="I2953" s="230" t="s">
        <v>2996</v>
      </c>
      <c r="J2953" s="230" t="s">
        <v>51</v>
      </c>
      <c r="K2953" s="230" t="s">
        <v>52</v>
      </c>
      <c r="L2953" s="230" t="s">
        <v>2997</v>
      </c>
      <c r="M2953" s="230" t="s">
        <v>4536</v>
      </c>
      <c r="N2953" s="230" t="s">
        <v>52</v>
      </c>
      <c r="Q2953" s="230">
        <f>VLOOKUP(M2953,LocID!$B$2:$I$1995,8, FALSE)</f>
        <v>447</v>
      </c>
    </row>
    <row r="2954" spans="1:17" x14ac:dyDescent="0.25">
      <c r="A2954" s="230" t="s">
        <v>9593</v>
      </c>
      <c r="B2954" s="230">
        <v>65</v>
      </c>
      <c r="C2954" s="230">
        <v>2017</v>
      </c>
      <c r="D2954" s="230">
        <v>2017.001</v>
      </c>
      <c r="E2954" s="230" t="s">
        <v>4577</v>
      </c>
      <c r="F2954" s="230" t="s">
        <v>5183</v>
      </c>
      <c r="G2954" s="230" t="s">
        <v>5184</v>
      </c>
      <c r="H2954" s="230" t="s">
        <v>332</v>
      </c>
      <c r="I2954" s="230" t="s">
        <v>219</v>
      </c>
      <c r="J2954" s="230" t="s">
        <v>220</v>
      </c>
      <c r="K2954" s="230" t="s">
        <v>23</v>
      </c>
      <c r="L2954" s="230" t="s">
        <v>332</v>
      </c>
      <c r="M2954" s="230" t="s">
        <v>4497</v>
      </c>
      <c r="N2954" s="230" t="s">
        <v>23</v>
      </c>
      <c r="Q2954" s="230">
        <f>VLOOKUP(M2954,LocID!$B$2:$I$1995,8, FALSE)</f>
        <v>37</v>
      </c>
    </row>
    <row r="2955" spans="1:17" x14ac:dyDescent="0.25">
      <c r="A2955" s="230" t="s">
        <v>9594</v>
      </c>
      <c r="B2955" s="230">
        <v>66</v>
      </c>
      <c r="C2955" s="230">
        <v>2017</v>
      </c>
      <c r="D2955" s="230">
        <v>2017.0015000000001</v>
      </c>
      <c r="E2955" s="230" t="s">
        <v>4577</v>
      </c>
      <c r="F2955" s="230" t="s">
        <v>4648</v>
      </c>
      <c r="G2955" s="230" t="s">
        <v>4649</v>
      </c>
      <c r="H2955" s="230" t="s">
        <v>1804</v>
      </c>
      <c r="I2955" s="230" t="s">
        <v>76</v>
      </c>
      <c r="J2955" s="230" t="s">
        <v>77</v>
      </c>
      <c r="L2955" s="230" t="s">
        <v>1804</v>
      </c>
      <c r="M2955" s="230" t="s">
        <v>6173</v>
      </c>
      <c r="N2955" s="230" t="s">
        <v>23</v>
      </c>
      <c r="Q2955" s="230">
        <f>VLOOKUP(M2955,LocID!$B$2:$I$1995,8, FALSE)</f>
        <v>296</v>
      </c>
    </row>
    <row r="2956" spans="1:17" x14ac:dyDescent="0.25">
      <c r="A2956" s="230" t="s">
        <v>9595</v>
      </c>
      <c r="B2956" s="230">
        <v>67</v>
      </c>
      <c r="C2956" s="230">
        <v>2017</v>
      </c>
      <c r="D2956" s="230">
        <v>2017.0027</v>
      </c>
      <c r="E2956" s="230" t="s">
        <v>4577</v>
      </c>
      <c r="F2956" s="230" t="s">
        <v>4889</v>
      </c>
      <c r="G2956" s="230" t="s">
        <v>4890</v>
      </c>
      <c r="H2956" s="230" t="s">
        <v>1323</v>
      </c>
      <c r="I2956" s="230" t="s">
        <v>76</v>
      </c>
      <c r="J2956" s="230" t="s">
        <v>77</v>
      </c>
      <c r="K2956" s="230" t="s">
        <v>52</v>
      </c>
      <c r="L2956" s="230" t="s">
        <v>1323</v>
      </c>
      <c r="M2956" s="230" t="s">
        <v>6079</v>
      </c>
      <c r="N2956" s="230" t="s">
        <v>52</v>
      </c>
      <c r="Q2956" s="230">
        <f>VLOOKUP(M2956,LocID!$B$2:$I$1995,8, FALSE)</f>
        <v>193</v>
      </c>
    </row>
    <row r="2957" spans="1:17" x14ac:dyDescent="0.25">
      <c r="A2957" s="230" t="s">
        <v>9596</v>
      </c>
      <c r="B2957" s="230">
        <v>68</v>
      </c>
      <c r="C2957" s="230">
        <v>2017</v>
      </c>
      <c r="D2957" s="230">
        <v>2017.0066999999999</v>
      </c>
      <c r="E2957" s="230" t="s">
        <v>4584</v>
      </c>
      <c r="F2957" s="230" t="s">
        <v>5116</v>
      </c>
      <c r="G2957" s="230" t="s">
        <v>5117</v>
      </c>
      <c r="H2957" s="230" t="s">
        <v>5118</v>
      </c>
      <c r="I2957" s="230" t="s">
        <v>244</v>
      </c>
      <c r="J2957" s="230" t="s">
        <v>245</v>
      </c>
      <c r="K2957" s="230" t="s">
        <v>52</v>
      </c>
      <c r="L2957" s="230" t="s">
        <v>5118</v>
      </c>
      <c r="M2957" s="230" t="s">
        <v>6591</v>
      </c>
      <c r="N2957" s="230" t="s">
        <v>52</v>
      </c>
      <c r="Q2957" s="230">
        <f>VLOOKUP(M2957,LocID!$B$2:$I$1995,8, FALSE)</f>
        <v>698</v>
      </c>
    </row>
    <row r="2958" spans="1:17" x14ac:dyDescent="0.25">
      <c r="A2958" s="230" t="s">
        <v>9597</v>
      </c>
      <c r="B2958" s="230">
        <v>69</v>
      </c>
      <c r="C2958" s="230">
        <v>2017</v>
      </c>
      <c r="D2958" s="230">
        <v>2017.0075999999999</v>
      </c>
      <c r="E2958" s="230" t="s">
        <v>4584</v>
      </c>
      <c r="F2958" s="230" t="s">
        <v>4831</v>
      </c>
      <c r="G2958" s="230" t="s">
        <v>4832</v>
      </c>
      <c r="H2958" s="230" t="s">
        <v>3531</v>
      </c>
      <c r="I2958" s="230" t="s">
        <v>76</v>
      </c>
      <c r="J2958" s="230" t="s">
        <v>77</v>
      </c>
      <c r="K2958" s="230" t="s">
        <v>98</v>
      </c>
      <c r="L2958" s="230" t="s">
        <v>3531</v>
      </c>
      <c r="M2958" s="230" t="s">
        <v>6348</v>
      </c>
      <c r="N2958" s="230" t="s">
        <v>98</v>
      </c>
      <c r="Q2958" s="230">
        <f>VLOOKUP(M2958,LocID!$B$2:$I$1995,8, FALSE)</f>
        <v>491</v>
      </c>
    </row>
    <row r="2959" spans="1:17" x14ac:dyDescent="0.25">
      <c r="A2959" s="230" t="s">
        <v>9598</v>
      </c>
      <c r="B2959" s="230">
        <v>70</v>
      </c>
      <c r="C2959" s="230">
        <v>2017</v>
      </c>
      <c r="D2959" s="230">
        <v>2017.0078000000001</v>
      </c>
      <c r="E2959" s="230" t="s">
        <v>4584</v>
      </c>
      <c r="F2959" s="230" t="s">
        <v>5188</v>
      </c>
      <c r="G2959" s="230" t="s">
        <v>5189</v>
      </c>
      <c r="H2959" s="230" t="s">
        <v>1009</v>
      </c>
      <c r="I2959" s="230" t="s">
        <v>219</v>
      </c>
      <c r="J2959" s="230" t="s">
        <v>220</v>
      </c>
      <c r="K2959" s="230" t="s">
        <v>52</v>
      </c>
      <c r="L2959" s="230" t="s">
        <v>1009</v>
      </c>
      <c r="M2959" s="230" t="s">
        <v>6018</v>
      </c>
      <c r="N2959" s="230" t="s">
        <v>52</v>
      </c>
      <c r="Q2959" s="230">
        <f>VLOOKUP(M2959,LocID!$B$2:$I$1995,8, FALSE)</f>
        <v>126</v>
      </c>
    </row>
    <row r="2960" spans="1:17" x14ac:dyDescent="0.25">
      <c r="A2960" s="230" t="s">
        <v>9599</v>
      </c>
      <c r="B2960" s="230">
        <v>71</v>
      </c>
      <c r="C2960" s="230">
        <v>2017</v>
      </c>
      <c r="D2960" s="230">
        <v>2017.0092</v>
      </c>
      <c r="E2960" s="230" t="s">
        <v>4577</v>
      </c>
      <c r="F2960" s="230" t="s">
        <v>4933</v>
      </c>
      <c r="G2960" s="230" t="s">
        <v>4934</v>
      </c>
      <c r="H2960" s="230" t="s">
        <v>691</v>
      </c>
      <c r="I2960" s="230" t="s">
        <v>49</v>
      </c>
      <c r="J2960" s="230" t="s">
        <v>51</v>
      </c>
      <c r="K2960" s="230" t="s">
        <v>23</v>
      </c>
      <c r="L2960" s="230" t="s">
        <v>691</v>
      </c>
      <c r="M2960" s="230" t="s">
        <v>5971</v>
      </c>
      <c r="N2960" s="230" t="s">
        <v>23</v>
      </c>
      <c r="Q2960" s="230">
        <f>VLOOKUP(M2960,LocID!$B$2:$I$1995,8, FALSE)</f>
        <v>77</v>
      </c>
    </row>
    <row r="2961" spans="1:17" x14ac:dyDescent="0.25">
      <c r="A2961" s="230" t="s">
        <v>9600</v>
      </c>
      <c r="B2961" s="230">
        <v>72</v>
      </c>
      <c r="C2961" s="230">
        <v>2017</v>
      </c>
      <c r="D2961" s="230">
        <v>2017.0099</v>
      </c>
      <c r="E2961" s="230" t="s">
        <v>4569</v>
      </c>
      <c r="F2961" s="230" t="s">
        <v>5111</v>
      </c>
      <c r="G2961" s="230" t="s">
        <v>5112</v>
      </c>
      <c r="H2961" s="230" t="s">
        <v>1295</v>
      </c>
      <c r="I2961" s="230" t="s">
        <v>244</v>
      </c>
      <c r="J2961" s="230" t="s">
        <v>245</v>
      </c>
      <c r="K2961" s="230" t="s">
        <v>52</v>
      </c>
      <c r="L2961" s="230" t="s">
        <v>1295</v>
      </c>
      <c r="M2961" s="230" t="s">
        <v>6074</v>
      </c>
      <c r="N2961" s="230" t="s">
        <v>52</v>
      </c>
      <c r="Q2961" s="230">
        <f>VLOOKUP(M2961,LocID!$B$2:$I$1995,8, FALSE)</f>
        <v>188</v>
      </c>
    </row>
    <row r="2962" spans="1:17" x14ac:dyDescent="0.25">
      <c r="A2962" s="230" t="s">
        <v>9601</v>
      </c>
      <c r="B2962" s="230">
        <v>73</v>
      </c>
      <c r="C2962" s="230">
        <v>2017</v>
      </c>
      <c r="D2962" s="230">
        <v>2017.0102999999999</v>
      </c>
      <c r="E2962" s="230" t="s">
        <v>4577</v>
      </c>
      <c r="F2962" s="230" t="s">
        <v>5190</v>
      </c>
      <c r="G2962" s="230" t="s">
        <v>5191</v>
      </c>
      <c r="H2962" s="230" t="s">
        <v>1042</v>
      </c>
      <c r="I2962" s="230" t="s">
        <v>219</v>
      </c>
      <c r="J2962" s="230" t="s">
        <v>220</v>
      </c>
      <c r="K2962" s="230" t="s">
        <v>23</v>
      </c>
      <c r="L2962" s="230" t="s">
        <v>1042</v>
      </c>
      <c r="M2962" s="230" t="s">
        <v>6026</v>
      </c>
      <c r="N2962" s="230" t="s">
        <v>23</v>
      </c>
      <c r="Q2962" s="230">
        <f>VLOOKUP(M2962,LocID!$B$2:$I$1995,8, FALSE)</f>
        <v>134</v>
      </c>
    </row>
    <row r="2963" spans="1:17" x14ac:dyDescent="0.25">
      <c r="A2963" s="230" t="s">
        <v>9602</v>
      </c>
      <c r="B2963" s="230">
        <v>74</v>
      </c>
      <c r="C2963" s="230">
        <v>2017</v>
      </c>
      <c r="D2963" s="230">
        <v>2017.0108</v>
      </c>
      <c r="E2963" s="230" t="s">
        <v>4577</v>
      </c>
      <c r="F2963" s="230" t="s">
        <v>5162</v>
      </c>
      <c r="G2963" s="230" t="s">
        <v>5163</v>
      </c>
      <c r="H2963" s="230" t="s">
        <v>3174</v>
      </c>
      <c r="I2963" s="230" t="s">
        <v>122</v>
      </c>
      <c r="J2963" s="230" t="s">
        <v>123</v>
      </c>
      <c r="K2963" s="230" t="s">
        <v>3934</v>
      </c>
      <c r="L2963" s="230" t="s">
        <v>3174</v>
      </c>
      <c r="M2963" s="230" t="s">
        <v>4525</v>
      </c>
      <c r="N2963" s="230" t="s">
        <v>3934</v>
      </c>
      <c r="Q2963" s="230">
        <f>VLOOKUP(M2963,LocID!$B$2:$I$1995,8, FALSE)</f>
        <v>477</v>
      </c>
    </row>
    <row r="2964" spans="1:17" x14ac:dyDescent="0.25">
      <c r="A2964" s="230" t="s">
        <v>9603</v>
      </c>
      <c r="B2964" s="230">
        <v>75</v>
      </c>
      <c r="C2964" s="230">
        <v>2017</v>
      </c>
      <c r="D2964" s="230">
        <v>2017.0117</v>
      </c>
      <c r="E2964" s="230" t="s">
        <v>4577</v>
      </c>
      <c r="F2964" s="230" t="s">
        <v>4993</v>
      </c>
      <c r="G2964" s="230" t="s">
        <v>4994</v>
      </c>
      <c r="H2964" s="230" t="s">
        <v>4995</v>
      </c>
      <c r="I2964" s="230" t="s">
        <v>107</v>
      </c>
      <c r="J2964" s="230" t="s">
        <v>51</v>
      </c>
      <c r="K2964" s="230" t="s">
        <v>26</v>
      </c>
      <c r="L2964" s="230" t="s">
        <v>4995</v>
      </c>
      <c r="M2964" s="230" t="s">
        <v>6592</v>
      </c>
      <c r="N2964" s="230" t="s">
        <v>26</v>
      </c>
      <c r="Q2964" s="230">
        <f>VLOOKUP(M2964,LocID!$B$2:$I$1995,8, FALSE)</f>
        <v>699</v>
      </c>
    </row>
    <row r="2965" spans="1:17" x14ac:dyDescent="0.25">
      <c r="A2965" s="230" t="s">
        <v>9604</v>
      </c>
      <c r="B2965" s="230">
        <v>76</v>
      </c>
      <c r="C2965" s="230">
        <v>2017</v>
      </c>
      <c r="D2965" s="230">
        <v>2017.0121999999999</v>
      </c>
      <c r="E2965" s="230" t="s">
        <v>4584</v>
      </c>
      <c r="F2965" s="230" t="s">
        <v>4719</v>
      </c>
      <c r="G2965" s="230" t="s">
        <v>4720</v>
      </c>
      <c r="H2965" s="230" t="s">
        <v>2414</v>
      </c>
      <c r="I2965" s="230" t="s">
        <v>76</v>
      </c>
      <c r="J2965" s="230" t="s">
        <v>77</v>
      </c>
      <c r="K2965" s="230" t="s">
        <v>188</v>
      </c>
      <c r="L2965" s="230" t="s">
        <v>2414</v>
      </c>
      <c r="M2965" s="230" t="s">
        <v>4518</v>
      </c>
      <c r="N2965" s="230" t="s">
        <v>188</v>
      </c>
      <c r="Q2965" s="230">
        <f>VLOOKUP(M2965,LocID!$B$2:$I$1995,8, FALSE)</f>
        <v>387</v>
      </c>
    </row>
    <row r="2966" spans="1:17" x14ac:dyDescent="0.25">
      <c r="A2966" s="230" t="s">
        <v>9605</v>
      </c>
      <c r="B2966" s="230">
        <v>77</v>
      </c>
      <c r="C2966" s="230">
        <v>2017</v>
      </c>
      <c r="D2966" s="230">
        <v>2017.0125</v>
      </c>
      <c r="E2966" s="230" t="s">
        <v>4584</v>
      </c>
      <c r="F2966" s="230" t="s">
        <v>5228</v>
      </c>
      <c r="G2966" s="230" t="s">
        <v>5229</v>
      </c>
      <c r="H2966" s="230" t="s">
        <v>1586</v>
      </c>
      <c r="I2966" s="230" t="s">
        <v>165</v>
      </c>
      <c r="J2966" s="230" t="s">
        <v>161</v>
      </c>
      <c r="K2966" s="230" t="s">
        <v>98</v>
      </c>
      <c r="L2966" s="230" t="s">
        <v>1586</v>
      </c>
      <c r="M2966" s="230" t="s">
        <v>6127</v>
      </c>
      <c r="N2966" s="230" t="s">
        <v>98</v>
      </c>
      <c r="Q2966" s="230">
        <f>VLOOKUP(M2966,LocID!$B$2:$I$1995,8, FALSE)</f>
        <v>249</v>
      </c>
    </row>
    <row r="2967" spans="1:17" x14ac:dyDescent="0.25">
      <c r="A2967" s="230" t="s">
        <v>9606</v>
      </c>
      <c r="B2967" s="230">
        <v>78</v>
      </c>
      <c r="C2967" s="230">
        <v>2017</v>
      </c>
      <c r="D2967" s="230">
        <v>2017.0127</v>
      </c>
      <c r="E2967" s="230" t="s">
        <v>4584</v>
      </c>
      <c r="F2967" s="230" t="s">
        <v>4694</v>
      </c>
      <c r="G2967" s="230" t="s">
        <v>4695</v>
      </c>
      <c r="H2967" s="230" t="s">
        <v>1991</v>
      </c>
      <c r="I2967" s="230" t="s">
        <v>76</v>
      </c>
      <c r="J2967" s="230" t="s">
        <v>77</v>
      </c>
      <c r="K2967" s="230" t="s">
        <v>188</v>
      </c>
      <c r="L2967" s="230" t="s">
        <v>1991</v>
      </c>
      <c r="M2967" s="230" t="s">
        <v>6200</v>
      </c>
      <c r="N2967" s="230" t="s">
        <v>188</v>
      </c>
      <c r="Q2967" s="230">
        <f>VLOOKUP(M2967,LocID!$B$2:$I$1995,8, FALSE)</f>
        <v>324</v>
      </c>
    </row>
    <row r="2968" spans="1:17" x14ac:dyDescent="0.25">
      <c r="A2968" s="230" t="s">
        <v>9607</v>
      </c>
      <c r="B2968" s="230">
        <v>79</v>
      </c>
      <c r="C2968" s="230">
        <v>2017</v>
      </c>
      <c r="D2968" s="230">
        <v>2017.0134</v>
      </c>
      <c r="E2968" s="230" t="s">
        <v>4584</v>
      </c>
      <c r="F2968" s="230" t="s">
        <v>4867</v>
      </c>
      <c r="G2968" s="230" t="s">
        <v>4868</v>
      </c>
      <c r="H2968" s="230" t="s">
        <v>3906</v>
      </c>
      <c r="I2968" s="230" t="s">
        <v>76</v>
      </c>
      <c r="J2968" s="230" t="s">
        <v>77</v>
      </c>
      <c r="K2968" s="230" t="s">
        <v>188</v>
      </c>
      <c r="L2968" s="230" t="s">
        <v>3906</v>
      </c>
      <c r="M2968" s="230" t="s">
        <v>4532</v>
      </c>
      <c r="N2968" s="230" t="s">
        <v>188</v>
      </c>
      <c r="O2968" s="230">
        <v>1</v>
      </c>
      <c r="Q2968" s="230">
        <f>VLOOKUP(M2968,LocID!$B$2:$I$1995,8, FALSE)</f>
        <v>527</v>
      </c>
    </row>
    <row r="2969" spans="1:17" x14ac:dyDescent="0.25">
      <c r="A2969" s="230" t="s">
        <v>9608</v>
      </c>
      <c r="B2969" s="230">
        <v>80</v>
      </c>
      <c r="C2969" s="230">
        <v>2017</v>
      </c>
      <c r="D2969" s="230">
        <v>2017.0134</v>
      </c>
      <c r="E2969" s="230" t="s">
        <v>4584</v>
      </c>
      <c r="F2969" s="230" t="s">
        <v>4867</v>
      </c>
      <c r="G2969" s="230" t="s">
        <v>4868</v>
      </c>
      <c r="H2969" s="230" t="s">
        <v>3906</v>
      </c>
      <c r="I2969" s="230" t="s">
        <v>76</v>
      </c>
      <c r="J2969" s="230" t="s">
        <v>77</v>
      </c>
      <c r="K2969" s="230" t="s">
        <v>26</v>
      </c>
      <c r="L2969" s="230" t="s">
        <v>3906</v>
      </c>
      <c r="M2969" s="230" t="s">
        <v>4532</v>
      </c>
      <c r="N2969" s="230" t="s">
        <v>26</v>
      </c>
      <c r="Q2969" s="230">
        <f>VLOOKUP(M2969,LocID!$B$2:$I$1995,8, FALSE)</f>
        <v>527</v>
      </c>
    </row>
    <row r="2970" spans="1:17" x14ac:dyDescent="0.25">
      <c r="A2970" s="230" t="s">
        <v>9609</v>
      </c>
      <c r="B2970" s="230">
        <v>81</v>
      </c>
      <c r="C2970" s="230">
        <v>2017</v>
      </c>
      <c r="D2970" s="230">
        <v>2017.0137999999999</v>
      </c>
      <c r="E2970" s="230" t="s">
        <v>4584</v>
      </c>
      <c r="F2970" s="230" t="s">
        <v>4652</v>
      </c>
      <c r="G2970" s="230" t="s">
        <v>4653</v>
      </c>
      <c r="H2970" s="230" t="s">
        <v>1821</v>
      </c>
      <c r="I2970" s="230" t="s">
        <v>76</v>
      </c>
      <c r="J2970" s="230" t="s">
        <v>77</v>
      </c>
      <c r="K2970" s="230" t="s">
        <v>26</v>
      </c>
      <c r="L2970" s="230" t="s">
        <v>1821</v>
      </c>
      <c r="M2970" s="230" t="s">
        <v>6176</v>
      </c>
      <c r="N2970" s="230" t="s">
        <v>26</v>
      </c>
      <c r="Q2970" s="230">
        <f>VLOOKUP(M2970,LocID!$B$2:$I$1995,8, FALSE)</f>
        <v>298</v>
      </c>
    </row>
    <row r="2971" spans="1:17" x14ac:dyDescent="0.25">
      <c r="A2971" s="230" t="s">
        <v>9610</v>
      </c>
      <c r="B2971" s="230">
        <v>82</v>
      </c>
      <c r="C2971" s="230">
        <v>2017</v>
      </c>
      <c r="D2971" s="230">
        <v>2017.0142000000001</v>
      </c>
      <c r="E2971" s="230" t="s">
        <v>4584</v>
      </c>
      <c r="F2971" s="230" t="s">
        <v>5171</v>
      </c>
      <c r="G2971" s="230" t="s">
        <v>5172</v>
      </c>
      <c r="H2971" s="230" t="s">
        <v>3937</v>
      </c>
      <c r="I2971" s="230" t="s">
        <v>261</v>
      </c>
      <c r="J2971" s="230" t="s">
        <v>123</v>
      </c>
      <c r="K2971" s="230" t="s">
        <v>52</v>
      </c>
      <c r="L2971" s="230" t="s">
        <v>3937</v>
      </c>
      <c r="M2971" s="230" t="s">
        <v>4533</v>
      </c>
      <c r="N2971" s="230" t="s">
        <v>52</v>
      </c>
      <c r="Q2971" s="230">
        <f>VLOOKUP(M2971,LocID!$B$2:$I$1995,8, FALSE)</f>
        <v>528</v>
      </c>
    </row>
    <row r="2972" spans="1:17" x14ac:dyDescent="0.25">
      <c r="A2972" s="230" t="s">
        <v>9611</v>
      </c>
      <c r="B2972" s="230">
        <v>83</v>
      </c>
      <c r="C2972" s="230">
        <v>2017</v>
      </c>
      <c r="D2972" s="230">
        <v>2017.0144</v>
      </c>
      <c r="E2972" s="230" t="s">
        <v>4584</v>
      </c>
      <c r="F2972" s="230" t="s">
        <v>4821</v>
      </c>
      <c r="G2972" s="230" t="s">
        <v>4822</v>
      </c>
      <c r="H2972" s="230" t="s">
        <v>3294</v>
      </c>
      <c r="I2972" s="230" t="s">
        <v>76</v>
      </c>
      <c r="J2972" s="230" t="s">
        <v>77</v>
      </c>
      <c r="K2972" s="230" t="s">
        <v>26</v>
      </c>
      <c r="L2972" s="230" t="s">
        <v>3294</v>
      </c>
      <c r="M2972" s="230" t="s">
        <v>4526</v>
      </c>
      <c r="N2972" s="230" t="s">
        <v>26</v>
      </c>
      <c r="Q2972" s="230">
        <f>VLOOKUP(M2972,LocID!$B$2:$I$1995,8, FALSE)</f>
        <v>489</v>
      </c>
    </row>
    <row r="2973" spans="1:17" x14ac:dyDescent="0.25">
      <c r="A2973" s="230" t="s">
        <v>9612</v>
      </c>
      <c r="B2973" s="230">
        <v>84</v>
      </c>
      <c r="C2973" s="230">
        <v>2017</v>
      </c>
      <c r="D2973" s="230">
        <v>2017.0152</v>
      </c>
      <c r="E2973" s="230" t="s">
        <v>4577</v>
      </c>
      <c r="F2973" s="230" t="s">
        <v>4721</v>
      </c>
      <c r="G2973" s="230" t="s">
        <v>4722</v>
      </c>
      <c r="H2973" s="230" t="s">
        <v>2414</v>
      </c>
      <c r="I2973" s="230" t="s">
        <v>76</v>
      </c>
      <c r="J2973" s="230" t="s">
        <v>77</v>
      </c>
      <c r="K2973" s="230" t="s">
        <v>23</v>
      </c>
      <c r="L2973" s="230" t="s">
        <v>2414</v>
      </c>
      <c r="M2973" s="230" t="s">
        <v>4518</v>
      </c>
      <c r="N2973" s="230" t="s">
        <v>23</v>
      </c>
      <c r="Q2973" s="230">
        <f>VLOOKUP(M2973,LocID!$B$2:$I$1995,8, FALSE)</f>
        <v>387</v>
      </c>
    </row>
    <row r="2974" spans="1:17" x14ac:dyDescent="0.25">
      <c r="A2974" s="230" t="s">
        <v>9613</v>
      </c>
      <c r="B2974" s="230">
        <v>85</v>
      </c>
      <c r="C2974" s="230">
        <v>2017</v>
      </c>
      <c r="D2974" s="230">
        <v>2017.0177000000001</v>
      </c>
      <c r="E2974" s="230" t="s">
        <v>4569</v>
      </c>
      <c r="F2974" s="230" t="s">
        <v>4677</v>
      </c>
      <c r="G2974" s="230" t="s">
        <v>4678</v>
      </c>
      <c r="H2974" s="230" t="s">
        <v>1832</v>
      </c>
      <c r="I2974" s="230" t="s">
        <v>76</v>
      </c>
      <c r="J2974" s="230" t="s">
        <v>77</v>
      </c>
      <c r="K2974" s="230" t="s">
        <v>23</v>
      </c>
      <c r="L2974" s="230" t="s">
        <v>1832</v>
      </c>
      <c r="M2974" s="230" t="s">
        <v>4512</v>
      </c>
      <c r="N2974" s="230" t="s">
        <v>23</v>
      </c>
      <c r="Q2974" s="230">
        <f>VLOOKUP(M2974,LocID!$B$2:$I$1995,8, FALSE)</f>
        <v>300</v>
      </c>
    </row>
    <row r="2975" spans="1:17" x14ac:dyDescent="0.25">
      <c r="A2975" s="230" t="s">
        <v>9614</v>
      </c>
      <c r="B2975" s="230">
        <v>86</v>
      </c>
      <c r="C2975" s="230">
        <v>2017</v>
      </c>
      <c r="D2975" s="230">
        <v>2017.0178000000001</v>
      </c>
      <c r="E2975" s="230" t="s">
        <v>4577</v>
      </c>
      <c r="F2975" s="230" t="s">
        <v>4745</v>
      </c>
      <c r="G2975" s="230" t="s">
        <v>4746</v>
      </c>
      <c r="H2975" s="230" t="s">
        <v>2673</v>
      </c>
      <c r="I2975" s="230" t="s">
        <v>76</v>
      </c>
      <c r="J2975" s="230" t="s">
        <v>77</v>
      </c>
      <c r="K2975" s="230" t="s">
        <v>3934</v>
      </c>
      <c r="L2975" s="230" t="s">
        <v>2673</v>
      </c>
      <c r="M2975" s="230" t="s">
        <v>6264</v>
      </c>
      <c r="N2975" s="230" t="s">
        <v>3934</v>
      </c>
      <c r="Q2975" s="230">
        <f>VLOOKUP(M2975,LocID!$B$2:$I$1995,8, FALSE)</f>
        <v>395</v>
      </c>
    </row>
    <row r="2976" spans="1:17" x14ac:dyDescent="0.25">
      <c r="A2976" s="230" t="s">
        <v>9615</v>
      </c>
      <c r="B2976" s="230">
        <v>87</v>
      </c>
      <c r="C2976" s="230">
        <v>2017</v>
      </c>
      <c r="D2976" s="230">
        <v>2017.0183</v>
      </c>
      <c r="E2976" s="230" t="s">
        <v>4577</v>
      </c>
      <c r="F2976" s="230" t="s">
        <v>4680</v>
      </c>
      <c r="G2976" s="230" t="s">
        <v>4681</v>
      </c>
      <c r="H2976" s="230" t="s">
        <v>1832</v>
      </c>
      <c r="I2976" s="230" t="s">
        <v>76</v>
      </c>
      <c r="J2976" s="230" t="s">
        <v>77</v>
      </c>
      <c r="K2976" s="230" t="s">
        <v>52</v>
      </c>
      <c r="L2976" s="230" t="s">
        <v>1832</v>
      </c>
      <c r="M2976" s="230" t="s">
        <v>4512</v>
      </c>
      <c r="N2976" s="230" t="s">
        <v>52</v>
      </c>
      <c r="Q2976" s="230">
        <f>VLOOKUP(M2976,LocID!$B$2:$I$1995,8, FALSE)</f>
        <v>300</v>
      </c>
    </row>
    <row r="2977" spans="1:17" x14ac:dyDescent="0.25">
      <c r="A2977" s="230" t="s">
        <v>9616</v>
      </c>
      <c r="B2977" s="230">
        <v>88</v>
      </c>
      <c r="C2977" s="230">
        <v>2017</v>
      </c>
      <c r="D2977" s="230">
        <v>2017.019</v>
      </c>
      <c r="E2977" s="230" t="s">
        <v>4584</v>
      </c>
      <c r="F2977" s="230" t="s">
        <v>5208</v>
      </c>
      <c r="G2977" s="230" t="s">
        <v>5209</v>
      </c>
      <c r="H2977" s="230" t="s">
        <v>159</v>
      </c>
      <c r="I2977" s="230" t="s">
        <v>160</v>
      </c>
      <c r="J2977" s="230" t="s">
        <v>161</v>
      </c>
      <c r="K2977" s="230" t="s">
        <v>26</v>
      </c>
      <c r="L2977" s="230" t="s">
        <v>159</v>
      </c>
      <c r="M2977" s="230" t="s">
        <v>5910</v>
      </c>
      <c r="N2977" s="230" t="s">
        <v>26</v>
      </c>
      <c r="Q2977" s="230">
        <f>VLOOKUP(M2977,LocID!$B$2:$I$1995,8, FALSE)</f>
        <v>13</v>
      </c>
    </row>
    <row r="2978" spans="1:17" x14ac:dyDescent="0.25">
      <c r="A2978" s="230" t="s">
        <v>9617</v>
      </c>
      <c r="B2978" s="230">
        <v>89</v>
      </c>
      <c r="C2978" s="230">
        <v>2017</v>
      </c>
      <c r="D2978" s="230">
        <v>2017.0192</v>
      </c>
      <c r="E2978" s="230" t="s">
        <v>4577</v>
      </c>
      <c r="F2978" s="230" t="s">
        <v>5012</v>
      </c>
      <c r="G2978" s="230" t="s">
        <v>5013</v>
      </c>
      <c r="H2978" s="230" t="s">
        <v>3871</v>
      </c>
      <c r="I2978" s="230" t="s">
        <v>49</v>
      </c>
      <c r="J2978" s="230" t="s">
        <v>51</v>
      </c>
      <c r="K2978" s="230" t="s">
        <v>23</v>
      </c>
      <c r="L2978" s="230" t="s">
        <v>3871</v>
      </c>
      <c r="M2978" s="230" t="s">
        <v>4531</v>
      </c>
      <c r="N2978" s="230" t="s">
        <v>23</v>
      </c>
      <c r="Q2978" s="230">
        <f>VLOOKUP(M2978,LocID!$B$2:$I$1995,8, FALSE)</f>
        <v>520</v>
      </c>
    </row>
    <row r="2979" spans="1:17" x14ac:dyDescent="0.25">
      <c r="A2979" s="230" t="s">
        <v>9618</v>
      </c>
      <c r="B2979" s="230">
        <v>90</v>
      </c>
      <c r="C2979" s="230">
        <v>2017</v>
      </c>
      <c r="D2979" s="230">
        <v>2017.0197000000101</v>
      </c>
      <c r="E2979" s="230" t="s">
        <v>4584</v>
      </c>
      <c r="F2979" s="230" t="s">
        <v>5122</v>
      </c>
      <c r="G2979" s="230" t="s">
        <v>5123</v>
      </c>
      <c r="H2979" s="230" t="s">
        <v>5124</v>
      </c>
      <c r="I2979" s="230" t="s">
        <v>1488</v>
      </c>
      <c r="J2979" s="230" t="s">
        <v>123</v>
      </c>
      <c r="K2979" s="230" t="s">
        <v>3934</v>
      </c>
      <c r="L2979" s="230" t="s">
        <v>1501</v>
      </c>
      <c r="M2979" s="230" t="s">
        <v>4508</v>
      </c>
      <c r="N2979" s="230" t="s">
        <v>3934</v>
      </c>
      <c r="Q2979" s="230">
        <f>VLOOKUP(M2979,LocID!$B$2:$I$1995,8, FALSE)</f>
        <v>235</v>
      </c>
    </row>
    <row r="2980" spans="1:17" x14ac:dyDescent="0.25">
      <c r="A2980" s="230" t="s">
        <v>9619</v>
      </c>
      <c r="B2980" s="230">
        <v>91</v>
      </c>
      <c r="C2980" s="230">
        <v>2017</v>
      </c>
      <c r="D2980" s="230">
        <v>2017.0212000000099</v>
      </c>
      <c r="E2980" s="230" t="s">
        <v>4577</v>
      </c>
      <c r="F2980" s="230" t="s">
        <v>4989</v>
      </c>
      <c r="G2980" s="230" t="s">
        <v>4990</v>
      </c>
      <c r="H2980" s="230" t="s">
        <v>4991</v>
      </c>
      <c r="I2980" s="230" t="s">
        <v>107</v>
      </c>
      <c r="J2980" s="230" t="s">
        <v>51</v>
      </c>
      <c r="K2980" s="230" t="s">
        <v>26</v>
      </c>
      <c r="L2980" s="230" t="s">
        <v>4991</v>
      </c>
      <c r="M2980" s="230" t="s">
        <v>6593</v>
      </c>
      <c r="N2980" s="230" t="s">
        <v>26</v>
      </c>
      <c r="Q2980" s="230">
        <f>VLOOKUP(M2980,LocID!$B$2:$I$1995,8, FALSE)</f>
        <v>700</v>
      </c>
    </row>
    <row r="2981" spans="1:17" x14ac:dyDescent="0.25">
      <c r="A2981" s="230" t="s">
        <v>9620</v>
      </c>
      <c r="B2981" s="230">
        <v>92</v>
      </c>
      <c r="C2981" s="230">
        <v>2017</v>
      </c>
      <c r="D2981" s="230">
        <v>2017.02170000001</v>
      </c>
      <c r="E2981" s="230" t="s">
        <v>4577</v>
      </c>
      <c r="F2981" s="230" t="s">
        <v>5212</v>
      </c>
      <c r="G2981" s="230" t="s">
        <v>5213</v>
      </c>
      <c r="H2981" s="230" t="s">
        <v>835</v>
      </c>
      <c r="I2981" s="230" t="s">
        <v>250</v>
      </c>
      <c r="J2981" s="230" t="s">
        <v>161</v>
      </c>
      <c r="K2981" s="230" t="s">
        <v>23</v>
      </c>
      <c r="L2981" s="230" t="s">
        <v>835</v>
      </c>
      <c r="M2981" s="230" t="s">
        <v>5990</v>
      </c>
      <c r="N2981" s="230" t="s">
        <v>23</v>
      </c>
      <c r="O2981" s="230">
        <v>1</v>
      </c>
      <c r="Q2981" s="230">
        <f>VLOOKUP(M2981,LocID!$B$2:$I$1995,8, FALSE)</f>
        <v>98</v>
      </c>
    </row>
    <row r="2982" spans="1:17" x14ac:dyDescent="0.25">
      <c r="A2982" s="230" t="s">
        <v>9621</v>
      </c>
      <c r="B2982" s="230">
        <v>93</v>
      </c>
      <c r="C2982" s="230">
        <v>2017</v>
      </c>
      <c r="D2982" s="230">
        <v>2017.02170000001</v>
      </c>
      <c r="E2982" s="230" t="s">
        <v>4577</v>
      </c>
      <c r="F2982" s="230" t="s">
        <v>5212</v>
      </c>
      <c r="G2982" s="230" t="s">
        <v>5213</v>
      </c>
      <c r="H2982" s="230" t="s">
        <v>835</v>
      </c>
      <c r="I2982" s="230" t="s">
        <v>250</v>
      </c>
      <c r="J2982" s="230" t="s">
        <v>161</v>
      </c>
      <c r="K2982" s="230" t="s">
        <v>26</v>
      </c>
      <c r="L2982" s="230" t="s">
        <v>835</v>
      </c>
      <c r="M2982" s="230" t="s">
        <v>5990</v>
      </c>
      <c r="N2982" s="230" t="s">
        <v>26</v>
      </c>
      <c r="Q2982" s="230">
        <f>VLOOKUP(M2982,LocID!$B$2:$I$1995,8, FALSE)</f>
        <v>98</v>
      </c>
    </row>
    <row r="2983" spans="1:17" x14ac:dyDescent="0.25">
      <c r="A2983" s="230" t="s">
        <v>9622</v>
      </c>
      <c r="B2983" s="230">
        <v>94</v>
      </c>
      <c r="C2983" s="230">
        <v>2017</v>
      </c>
      <c r="D2983" s="230">
        <v>2017.0221000000099</v>
      </c>
      <c r="E2983" s="230" t="s">
        <v>4577</v>
      </c>
      <c r="F2983" s="230" t="s">
        <v>5055</v>
      </c>
      <c r="G2983" s="230" t="s">
        <v>5056</v>
      </c>
      <c r="H2983" s="230" t="s">
        <v>520</v>
      </c>
      <c r="I2983" s="230" t="s">
        <v>808</v>
      </c>
      <c r="J2983" s="230" t="s">
        <v>61</v>
      </c>
      <c r="K2983" s="230" t="s">
        <v>23</v>
      </c>
      <c r="L2983" s="230" t="s">
        <v>520</v>
      </c>
      <c r="M2983" s="230" t="s">
        <v>6594</v>
      </c>
      <c r="N2983" s="230" t="s">
        <v>23</v>
      </c>
      <c r="Q2983" s="230">
        <f>VLOOKUP(M2983,LocID!$B$2:$I$1995,8, FALSE)</f>
        <v>701</v>
      </c>
    </row>
    <row r="2984" spans="1:17" x14ac:dyDescent="0.25">
      <c r="A2984" s="230" t="s">
        <v>9623</v>
      </c>
      <c r="B2984" s="230">
        <v>95</v>
      </c>
      <c r="C2984" s="230">
        <v>2017</v>
      </c>
      <c r="D2984" s="230">
        <v>2017.0224000000101</v>
      </c>
      <c r="E2984" s="230" t="s">
        <v>5069</v>
      </c>
      <c r="F2984" s="230" t="s">
        <v>5070</v>
      </c>
      <c r="G2984" s="230" t="s">
        <v>5071</v>
      </c>
      <c r="H2984" s="230" t="s">
        <v>1131</v>
      </c>
      <c r="I2984" s="230" t="s">
        <v>183</v>
      </c>
      <c r="J2984" s="230" t="s">
        <v>61</v>
      </c>
      <c r="K2984" s="230" t="s">
        <v>26</v>
      </c>
      <c r="L2984" s="230" t="s">
        <v>1131</v>
      </c>
      <c r="M2984" s="230" t="s">
        <v>6042</v>
      </c>
      <c r="N2984" s="230" t="s">
        <v>26</v>
      </c>
      <c r="Q2984" s="230">
        <f>VLOOKUP(M2984,LocID!$B$2:$I$1995,8, FALSE)</f>
        <v>151</v>
      </c>
    </row>
    <row r="2985" spans="1:17" x14ac:dyDescent="0.25">
      <c r="A2985" s="230" t="s">
        <v>9624</v>
      </c>
      <c r="B2985" s="230">
        <v>96</v>
      </c>
      <c r="C2985" s="230">
        <v>2017</v>
      </c>
      <c r="D2985" s="230">
        <v>2017.02280000001</v>
      </c>
      <c r="E2985" s="230" t="s">
        <v>4577</v>
      </c>
      <c r="F2985" s="230" t="s">
        <v>5002</v>
      </c>
      <c r="G2985" s="230" t="s">
        <v>5003</v>
      </c>
      <c r="H2985" s="230" t="s">
        <v>3049</v>
      </c>
      <c r="I2985" s="230" t="s">
        <v>5004</v>
      </c>
      <c r="J2985" s="230" t="s">
        <v>51</v>
      </c>
      <c r="K2985" s="230" t="s">
        <v>5007</v>
      </c>
      <c r="L2985" s="230" t="s">
        <v>3049</v>
      </c>
      <c r="M2985" s="230" t="s">
        <v>11279</v>
      </c>
      <c r="N2985" s="230" t="s">
        <v>6468</v>
      </c>
      <c r="Q2985" s="230">
        <f>VLOOKUP(M2985,LocID!$B$2:$I$1995,8, FALSE)</f>
        <v>457</v>
      </c>
    </row>
    <row r="2986" spans="1:17" x14ac:dyDescent="0.25">
      <c r="A2986" s="230" t="s">
        <v>9625</v>
      </c>
      <c r="B2986" s="230">
        <v>97</v>
      </c>
      <c r="C2986" s="230">
        <v>2017</v>
      </c>
      <c r="D2986" s="230">
        <v>2017.0238000000099</v>
      </c>
      <c r="E2986" s="230" t="s">
        <v>4584</v>
      </c>
      <c r="F2986" s="230" t="s">
        <v>4683</v>
      </c>
      <c r="G2986" s="230" t="s">
        <v>4684</v>
      </c>
      <c r="H2986" s="230" t="s">
        <v>1832</v>
      </c>
      <c r="I2986" s="230" t="s">
        <v>76</v>
      </c>
      <c r="J2986" s="230" t="s">
        <v>77</v>
      </c>
      <c r="K2986" s="230" t="s">
        <v>3934</v>
      </c>
      <c r="L2986" s="230" t="s">
        <v>1832</v>
      </c>
      <c r="M2986" s="230" t="s">
        <v>4512</v>
      </c>
      <c r="N2986" s="230" t="s">
        <v>3934</v>
      </c>
      <c r="Q2986" s="230">
        <f>VLOOKUP(M2986,LocID!$B$2:$I$1995,8, FALSE)</f>
        <v>300</v>
      </c>
    </row>
    <row r="2987" spans="1:17" x14ac:dyDescent="0.25">
      <c r="A2987" s="230" t="s">
        <v>9626</v>
      </c>
      <c r="B2987" s="230">
        <v>98</v>
      </c>
      <c r="C2987" s="230">
        <v>2017</v>
      </c>
      <c r="D2987" s="230">
        <v>2017.0239000000099</v>
      </c>
      <c r="E2987" s="230" t="s">
        <v>4577</v>
      </c>
      <c r="F2987" s="230" t="s">
        <v>4685</v>
      </c>
      <c r="G2987" s="230" t="s">
        <v>4684</v>
      </c>
      <c r="H2987" s="230" t="s">
        <v>1832</v>
      </c>
      <c r="I2987" s="230" t="s">
        <v>76</v>
      </c>
      <c r="J2987" s="230" t="s">
        <v>77</v>
      </c>
      <c r="K2987" s="230" t="s">
        <v>23</v>
      </c>
      <c r="L2987" s="230" t="s">
        <v>1832</v>
      </c>
      <c r="M2987" s="230" t="s">
        <v>4512</v>
      </c>
      <c r="N2987" s="230" t="s">
        <v>23</v>
      </c>
      <c r="Q2987" s="230">
        <f>VLOOKUP(M2987,LocID!$B$2:$I$1995,8, FALSE)</f>
        <v>300</v>
      </c>
    </row>
    <row r="2988" spans="1:17" x14ac:dyDescent="0.25">
      <c r="A2988" s="230" t="s">
        <v>9627</v>
      </c>
      <c r="B2988" s="230">
        <v>99</v>
      </c>
      <c r="C2988" s="230">
        <v>2017</v>
      </c>
      <c r="D2988" s="230">
        <v>2017.0240000000099</v>
      </c>
      <c r="E2988" s="230" t="s">
        <v>4577</v>
      </c>
      <c r="F2988" s="230" t="s">
        <v>5031</v>
      </c>
      <c r="G2988" s="230" t="s">
        <v>5032</v>
      </c>
      <c r="H2988" s="230" t="s">
        <v>5033</v>
      </c>
      <c r="I2988" s="230" t="s">
        <v>107</v>
      </c>
      <c r="J2988" s="230" t="s">
        <v>51</v>
      </c>
      <c r="K2988" s="230" t="s">
        <v>26</v>
      </c>
      <c r="L2988" s="230" t="s">
        <v>5033</v>
      </c>
      <c r="M2988" s="230" t="s">
        <v>6572</v>
      </c>
      <c r="N2988" s="230" t="s">
        <v>26</v>
      </c>
      <c r="Q2988" s="230">
        <f>VLOOKUP(M2988,LocID!$B$2:$I$1995,8, FALSE)</f>
        <v>677</v>
      </c>
    </row>
    <row r="2989" spans="1:17" x14ac:dyDescent="0.25">
      <c r="A2989" s="230" t="s">
        <v>9628</v>
      </c>
      <c r="B2989" s="230">
        <v>100</v>
      </c>
      <c r="C2989" s="230">
        <v>2017</v>
      </c>
      <c r="D2989" s="230">
        <v>2017.0241000000101</v>
      </c>
      <c r="E2989" s="230" t="s">
        <v>4577</v>
      </c>
      <c r="F2989" s="230" t="s">
        <v>4724</v>
      </c>
      <c r="G2989" s="230" t="s">
        <v>4725</v>
      </c>
      <c r="H2989" s="230" t="s">
        <v>2414</v>
      </c>
      <c r="I2989" s="230" t="s">
        <v>76</v>
      </c>
      <c r="J2989" s="230" t="s">
        <v>77</v>
      </c>
      <c r="L2989" s="230" t="s">
        <v>2414</v>
      </c>
      <c r="M2989" s="230" t="s">
        <v>4518</v>
      </c>
      <c r="N2989" s="230" t="s">
        <v>23</v>
      </c>
      <c r="Q2989" s="230">
        <f>VLOOKUP(M2989,LocID!$B$2:$I$1995,8, FALSE)</f>
        <v>387</v>
      </c>
    </row>
    <row r="2990" spans="1:17" x14ac:dyDescent="0.25">
      <c r="A2990" s="230" t="s">
        <v>9629</v>
      </c>
      <c r="B2990" s="230">
        <v>101</v>
      </c>
      <c r="C2990" s="230">
        <v>2017</v>
      </c>
      <c r="D2990" s="230">
        <v>2017.02460000002</v>
      </c>
      <c r="E2990" s="230" t="s">
        <v>4584</v>
      </c>
      <c r="F2990" s="230" t="s">
        <v>5107</v>
      </c>
      <c r="G2990" s="230" t="s">
        <v>5108</v>
      </c>
      <c r="H2990" s="230" t="s">
        <v>1099</v>
      </c>
      <c r="I2990" s="230" t="s">
        <v>244</v>
      </c>
      <c r="J2990" s="230" t="s">
        <v>245</v>
      </c>
      <c r="K2990" s="230" t="s">
        <v>23</v>
      </c>
      <c r="L2990" s="230" t="s">
        <v>1099</v>
      </c>
      <c r="M2990" s="230" t="s">
        <v>6039</v>
      </c>
      <c r="N2990" s="230" t="s">
        <v>23</v>
      </c>
      <c r="Q2990" s="230">
        <f>VLOOKUP(M2990,LocID!$B$2:$I$1995,8, FALSE)</f>
        <v>148</v>
      </c>
    </row>
    <row r="2991" spans="1:17" x14ac:dyDescent="0.25">
      <c r="A2991" s="230" t="s">
        <v>9630</v>
      </c>
      <c r="B2991" s="230">
        <v>102</v>
      </c>
      <c r="C2991" s="230">
        <v>2017</v>
      </c>
      <c r="D2991" s="230">
        <v>2017.02460000002</v>
      </c>
      <c r="E2991" s="230" t="s">
        <v>4584</v>
      </c>
      <c r="F2991" s="230" t="s">
        <v>5107</v>
      </c>
      <c r="G2991" s="230" t="s">
        <v>5108</v>
      </c>
      <c r="H2991" s="230" t="s">
        <v>1099</v>
      </c>
      <c r="I2991" s="230" t="s">
        <v>244</v>
      </c>
      <c r="J2991" s="230" t="s">
        <v>245</v>
      </c>
      <c r="K2991" s="230" t="s">
        <v>52</v>
      </c>
      <c r="L2991" s="230" t="s">
        <v>1099</v>
      </c>
      <c r="M2991" s="230" t="s">
        <v>6039</v>
      </c>
      <c r="N2991" s="230" t="s">
        <v>52</v>
      </c>
      <c r="O2991" s="230">
        <v>1</v>
      </c>
      <c r="Q2991" s="230">
        <f>VLOOKUP(M2991,LocID!$B$2:$I$1995,8, FALSE)</f>
        <v>148</v>
      </c>
    </row>
    <row r="2992" spans="1:17" x14ac:dyDescent="0.25">
      <c r="A2992" s="230" t="s">
        <v>9631</v>
      </c>
      <c r="B2992" s="230">
        <v>103</v>
      </c>
      <c r="C2992" s="230">
        <v>2017</v>
      </c>
      <c r="D2992" s="230">
        <v>2017.0258000000199</v>
      </c>
      <c r="E2992" s="230" t="s">
        <v>4577</v>
      </c>
      <c r="F2992" s="230" t="s">
        <v>5073</v>
      </c>
      <c r="G2992" s="230" t="s">
        <v>5074</v>
      </c>
      <c r="H2992" s="230" t="s">
        <v>1131</v>
      </c>
      <c r="I2992" s="230" t="s">
        <v>183</v>
      </c>
      <c r="J2992" s="230" t="s">
        <v>61</v>
      </c>
      <c r="K2992" s="230" t="s">
        <v>26</v>
      </c>
      <c r="L2992" s="230" t="s">
        <v>1131</v>
      </c>
      <c r="M2992" s="230" t="s">
        <v>6042</v>
      </c>
      <c r="N2992" s="230" t="s">
        <v>26</v>
      </c>
      <c r="O2992" s="230">
        <v>1</v>
      </c>
      <c r="Q2992" s="230">
        <f>VLOOKUP(M2992,LocID!$B$2:$I$1995,8, FALSE)</f>
        <v>151</v>
      </c>
    </row>
    <row r="2993" spans="1:17" x14ac:dyDescent="0.25">
      <c r="A2993" s="230" t="s">
        <v>9631</v>
      </c>
      <c r="B2993" s="230">
        <v>103</v>
      </c>
      <c r="C2993" s="230">
        <v>2017</v>
      </c>
      <c r="D2993" s="230">
        <v>2017.0258000000199</v>
      </c>
      <c r="E2993" s="230" t="s">
        <v>4577</v>
      </c>
      <c r="F2993" s="230" t="s">
        <v>5073</v>
      </c>
      <c r="G2993" s="230" t="s">
        <v>5074</v>
      </c>
      <c r="H2993" s="230" t="s">
        <v>1131</v>
      </c>
      <c r="I2993" s="230" t="s">
        <v>183</v>
      </c>
      <c r="J2993" s="230" t="s">
        <v>61</v>
      </c>
      <c r="K2993" s="230" t="s">
        <v>26</v>
      </c>
      <c r="L2993" s="230" t="s">
        <v>1131</v>
      </c>
      <c r="M2993" s="230" t="s">
        <v>6042</v>
      </c>
      <c r="N2993" s="230" t="s">
        <v>98</v>
      </c>
      <c r="O2993" s="230">
        <v>2</v>
      </c>
      <c r="Q2993" s="230">
        <f>VLOOKUP(M2993,LocID!$B$2:$I$1995,8, FALSE)</f>
        <v>151</v>
      </c>
    </row>
    <row r="2994" spans="1:17" x14ac:dyDescent="0.25">
      <c r="A2994" s="230" t="s">
        <v>9632</v>
      </c>
      <c r="B2994" s="230">
        <v>104</v>
      </c>
      <c r="C2994" s="230">
        <v>2017</v>
      </c>
      <c r="D2994" s="230">
        <v>2017.02620000002</v>
      </c>
      <c r="E2994" s="230" t="s">
        <v>4569</v>
      </c>
      <c r="F2994" s="230" t="s">
        <v>4687</v>
      </c>
      <c r="G2994" s="230" t="s">
        <v>4688</v>
      </c>
      <c r="H2994" s="230" t="s">
        <v>1832</v>
      </c>
      <c r="I2994" s="230" t="s">
        <v>76</v>
      </c>
      <c r="J2994" s="230" t="s">
        <v>77</v>
      </c>
      <c r="K2994" s="230" t="s">
        <v>23</v>
      </c>
      <c r="L2994" s="230" t="s">
        <v>1832</v>
      </c>
      <c r="M2994" s="230" t="s">
        <v>4512</v>
      </c>
      <c r="N2994" s="230" t="s">
        <v>23</v>
      </c>
      <c r="Q2994" s="230">
        <f>VLOOKUP(M2994,LocID!$B$2:$I$1995,8, FALSE)</f>
        <v>300</v>
      </c>
    </row>
    <row r="2995" spans="1:17" x14ac:dyDescent="0.25">
      <c r="A2995" s="230" t="s">
        <v>9633</v>
      </c>
      <c r="B2995" s="230">
        <v>105</v>
      </c>
      <c r="C2995" s="230">
        <v>2017</v>
      </c>
      <c r="D2995" s="230">
        <v>2017.02650000002</v>
      </c>
      <c r="E2995" s="230" t="s">
        <v>4577</v>
      </c>
      <c r="F2995" s="230" t="s">
        <v>4845</v>
      </c>
      <c r="G2995" s="230" t="s">
        <v>4846</v>
      </c>
      <c r="H2995" s="230" t="s">
        <v>3628</v>
      </c>
      <c r="I2995" s="230" t="s">
        <v>76</v>
      </c>
      <c r="J2995" s="230" t="s">
        <v>77</v>
      </c>
      <c r="K2995" s="230" t="s">
        <v>23</v>
      </c>
      <c r="L2995" s="230" t="s">
        <v>3628</v>
      </c>
      <c r="M2995" s="230" t="s">
        <v>4527</v>
      </c>
      <c r="N2995" s="230" t="s">
        <v>23</v>
      </c>
      <c r="Q2995" s="230">
        <f>VLOOKUP(M2995,LocID!$B$2:$I$1995,8, FALSE)</f>
        <v>497</v>
      </c>
    </row>
    <row r="2996" spans="1:17" x14ac:dyDescent="0.25">
      <c r="A2996" s="230" t="s">
        <v>9634</v>
      </c>
      <c r="B2996" s="230">
        <v>106</v>
      </c>
      <c r="C2996" s="230">
        <v>2017</v>
      </c>
      <c r="D2996" s="230">
        <v>2017.02740000002</v>
      </c>
      <c r="E2996" s="230" t="s">
        <v>4584</v>
      </c>
      <c r="F2996" s="230" t="s">
        <v>4849</v>
      </c>
      <c r="G2996" s="230" t="s">
        <v>4846</v>
      </c>
      <c r="H2996" s="230" t="s">
        <v>3628</v>
      </c>
      <c r="I2996" s="230" t="s">
        <v>76</v>
      </c>
      <c r="J2996" s="230" t="s">
        <v>77</v>
      </c>
      <c r="K2996" s="230" t="s">
        <v>52</v>
      </c>
      <c r="L2996" s="230" t="s">
        <v>3628</v>
      </c>
      <c r="M2996" s="230" t="s">
        <v>4527</v>
      </c>
      <c r="N2996" s="230" t="s">
        <v>52</v>
      </c>
      <c r="Q2996" s="230">
        <f>VLOOKUP(M2996,LocID!$B$2:$I$1995,8, FALSE)</f>
        <v>497</v>
      </c>
    </row>
    <row r="2997" spans="1:17" x14ac:dyDescent="0.25">
      <c r="A2997" s="230" t="s">
        <v>9635</v>
      </c>
      <c r="B2997" s="230">
        <v>107</v>
      </c>
      <c r="C2997" s="230">
        <v>2017</v>
      </c>
      <c r="D2997" s="230">
        <v>2017.02810000002</v>
      </c>
      <c r="E2997" s="230" t="s">
        <v>4577</v>
      </c>
      <c r="F2997" s="230" t="s">
        <v>4590</v>
      </c>
      <c r="G2997" s="230" t="s">
        <v>4591</v>
      </c>
      <c r="H2997" s="230" t="s">
        <v>491</v>
      </c>
      <c r="I2997" s="230" t="s">
        <v>76</v>
      </c>
      <c r="J2997" s="230" t="s">
        <v>77</v>
      </c>
      <c r="K2997" s="230" t="s">
        <v>23</v>
      </c>
      <c r="L2997" s="230" t="s">
        <v>491</v>
      </c>
      <c r="M2997" s="230" t="s">
        <v>5952</v>
      </c>
      <c r="N2997" s="230" t="s">
        <v>23</v>
      </c>
      <c r="Q2997" s="230">
        <f>VLOOKUP(M2997,LocID!$B$2:$I$1995,8, FALSE)</f>
        <v>57</v>
      </c>
    </row>
    <row r="2998" spans="1:17" x14ac:dyDescent="0.25">
      <c r="A2998" s="230" t="s">
        <v>9636</v>
      </c>
      <c r="B2998" s="230">
        <v>108</v>
      </c>
      <c r="C2998" s="230">
        <v>2017</v>
      </c>
      <c r="D2998" s="230">
        <v>2017.0285000000199</v>
      </c>
      <c r="E2998" s="230" t="s">
        <v>4584</v>
      </c>
      <c r="F2998" s="230" t="s">
        <v>5197</v>
      </c>
      <c r="G2998" s="230" t="s">
        <v>5198</v>
      </c>
      <c r="H2998" s="230" t="s">
        <v>2194</v>
      </c>
      <c r="I2998" s="230" t="s">
        <v>865</v>
      </c>
      <c r="J2998" s="230" t="s">
        <v>220</v>
      </c>
      <c r="K2998" s="230" t="s">
        <v>188</v>
      </c>
      <c r="L2998" s="230" t="s">
        <v>2194</v>
      </c>
      <c r="M2998" s="230" t="s">
        <v>6233</v>
      </c>
      <c r="N2998" s="230" t="s">
        <v>188</v>
      </c>
      <c r="Q2998" s="230">
        <f>VLOOKUP(M2998,LocID!$B$2:$I$1995,8, FALSE)</f>
        <v>358</v>
      </c>
    </row>
    <row r="2999" spans="1:17" x14ac:dyDescent="0.25">
      <c r="A2999" s="230" t="s">
        <v>9637</v>
      </c>
      <c r="B2999" s="230">
        <v>109</v>
      </c>
      <c r="C2999" s="230">
        <v>2017</v>
      </c>
      <c r="D2999" s="230">
        <v>2017.0293000000199</v>
      </c>
      <c r="E2999" s="230" t="s">
        <v>4577</v>
      </c>
      <c r="F2999" s="230" t="s">
        <v>4912</v>
      </c>
      <c r="G2999" s="230" t="s">
        <v>4913</v>
      </c>
      <c r="H2999" s="230" t="s">
        <v>533</v>
      </c>
      <c r="I2999" s="230" t="s">
        <v>49</v>
      </c>
      <c r="J2999" s="230" t="s">
        <v>51</v>
      </c>
      <c r="K2999" s="230" t="s">
        <v>188</v>
      </c>
      <c r="L2999" s="230" t="s">
        <v>533</v>
      </c>
      <c r="M2999" s="230" t="s">
        <v>4499</v>
      </c>
      <c r="N2999" s="230" t="s">
        <v>188</v>
      </c>
      <c r="Q2999" s="230">
        <f>VLOOKUP(M2999,LocID!$B$2:$I$1995,8, FALSE)</f>
        <v>65</v>
      </c>
    </row>
    <row r="3000" spans="1:17" x14ac:dyDescent="0.25">
      <c r="A3000" s="230" t="s">
        <v>9638</v>
      </c>
      <c r="B3000" s="230">
        <v>110</v>
      </c>
      <c r="C3000" s="230">
        <v>2017</v>
      </c>
      <c r="D3000" s="230">
        <v>2017.0294000000199</v>
      </c>
      <c r="E3000" s="230" t="s">
        <v>4577</v>
      </c>
      <c r="F3000" s="230" t="s">
        <v>4961</v>
      </c>
      <c r="G3000" s="230" t="s">
        <v>4962</v>
      </c>
      <c r="H3000" s="230" t="s">
        <v>1540</v>
      </c>
      <c r="I3000" s="230" t="s">
        <v>49</v>
      </c>
      <c r="J3000" s="230" t="s">
        <v>51</v>
      </c>
      <c r="K3000" s="230" t="s">
        <v>188</v>
      </c>
      <c r="L3000" s="230" t="s">
        <v>1540</v>
      </c>
      <c r="M3000" s="230" t="s">
        <v>6117</v>
      </c>
      <c r="N3000" s="230" t="s">
        <v>188</v>
      </c>
      <c r="Q3000" s="230">
        <f>VLOOKUP(M3000,LocID!$B$2:$I$1995,8, FALSE)</f>
        <v>238</v>
      </c>
    </row>
    <row r="3001" spans="1:17" x14ac:dyDescent="0.25">
      <c r="A3001" s="230" t="s">
        <v>9639</v>
      </c>
      <c r="B3001" s="230">
        <v>111</v>
      </c>
      <c r="C3001" s="230">
        <v>2017</v>
      </c>
      <c r="D3001" s="230">
        <v>2017.0306000000201</v>
      </c>
      <c r="E3001" s="230" t="s">
        <v>4577</v>
      </c>
      <c r="F3001" s="230" t="s">
        <v>4916</v>
      </c>
      <c r="G3001" s="230" t="s">
        <v>4917</v>
      </c>
      <c r="H3001" s="230" t="s">
        <v>533</v>
      </c>
      <c r="I3001" s="230" t="s">
        <v>49</v>
      </c>
      <c r="J3001" s="230" t="s">
        <v>51</v>
      </c>
      <c r="K3001" s="230" t="s">
        <v>23</v>
      </c>
      <c r="L3001" s="230" t="s">
        <v>533</v>
      </c>
      <c r="M3001" s="230" t="s">
        <v>4499</v>
      </c>
      <c r="N3001" s="230" t="s">
        <v>23</v>
      </c>
      <c r="Q3001" s="230">
        <f>VLOOKUP(M3001,LocID!$B$2:$I$1995,8, FALSE)</f>
        <v>65</v>
      </c>
    </row>
    <row r="3002" spans="1:17" x14ac:dyDescent="0.25">
      <c r="A3002" s="230" t="s">
        <v>9640</v>
      </c>
      <c r="B3002" s="230">
        <v>112</v>
      </c>
      <c r="C3002" s="230">
        <v>2017</v>
      </c>
      <c r="D3002" s="230">
        <v>2017.0315000000201</v>
      </c>
      <c r="E3002" s="230" t="s">
        <v>4569</v>
      </c>
      <c r="F3002" s="230" t="s">
        <v>5236</v>
      </c>
      <c r="G3002" s="230" t="s">
        <v>5237</v>
      </c>
      <c r="H3002" s="230" t="s">
        <v>2030</v>
      </c>
      <c r="I3002" s="230" t="s">
        <v>165</v>
      </c>
      <c r="J3002" s="230" t="s">
        <v>161</v>
      </c>
      <c r="L3002" s="230" t="s">
        <v>2030</v>
      </c>
      <c r="M3002" s="230" t="s">
        <v>6206</v>
      </c>
      <c r="N3002" s="230" t="s">
        <v>52</v>
      </c>
      <c r="Q3002" s="230">
        <f>VLOOKUP(M3002,LocID!$B$2:$I$1995,8, FALSE)</f>
        <v>329</v>
      </c>
    </row>
    <row r="3003" spans="1:17" x14ac:dyDescent="0.25">
      <c r="A3003" s="230" t="s">
        <v>9641</v>
      </c>
      <c r="B3003" s="230">
        <v>113</v>
      </c>
      <c r="C3003" s="230">
        <v>2017</v>
      </c>
      <c r="D3003" s="230">
        <v>2017.03260000002</v>
      </c>
      <c r="E3003" s="230" t="s">
        <v>4577</v>
      </c>
      <c r="F3003" s="230" t="s">
        <v>4936</v>
      </c>
      <c r="G3003" s="230" t="s">
        <v>4937</v>
      </c>
      <c r="H3003" s="230" t="s">
        <v>691</v>
      </c>
      <c r="I3003" s="230" t="s">
        <v>49</v>
      </c>
      <c r="J3003" s="230" t="s">
        <v>51</v>
      </c>
      <c r="K3003" s="230" t="s">
        <v>23</v>
      </c>
      <c r="L3003" s="230" t="s">
        <v>691</v>
      </c>
      <c r="M3003" s="230" t="s">
        <v>5971</v>
      </c>
      <c r="N3003" s="230" t="s">
        <v>23</v>
      </c>
      <c r="Q3003" s="230">
        <f>VLOOKUP(M3003,LocID!$B$2:$I$1995,8, FALSE)</f>
        <v>77</v>
      </c>
    </row>
    <row r="3004" spans="1:17" x14ac:dyDescent="0.25">
      <c r="A3004" s="230" t="s">
        <v>9642</v>
      </c>
      <c r="B3004" s="230">
        <v>114</v>
      </c>
      <c r="C3004" s="230">
        <v>2017</v>
      </c>
      <c r="D3004" s="230">
        <v>2017.03440000002</v>
      </c>
      <c r="E3004" s="230" t="s">
        <v>4577</v>
      </c>
      <c r="F3004" s="230" t="s">
        <v>4869</v>
      </c>
      <c r="G3004" s="230" t="s">
        <v>4868</v>
      </c>
      <c r="H3004" s="230" t="s">
        <v>3906</v>
      </c>
      <c r="I3004" s="230" t="s">
        <v>76</v>
      </c>
      <c r="J3004" s="230" t="s">
        <v>77</v>
      </c>
      <c r="L3004" s="230" t="s">
        <v>3906</v>
      </c>
      <c r="M3004" s="230" t="s">
        <v>4532</v>
      </c>
      <c r="N3004" s="230" t="s">
        <v>23</v>
      </c>
      <c r="Q3004" s="230">
        <f>VLOOKUP(M3004,LocID!$B$2:$I$1995,8, FALSE)</f>
        <v>527</v>
      </c>
    </row>
    <row r="3005" spans="1:17" x14ac:dyDescent="0.25">
      <c r="A3005" s="230" t="s">
        <v>9643</v>
      </c>
      <c r="B3005" s="230">
        <v>115</v>
      </c>
      <c r="C3005" s="230">
        <v>2017</v>
      </c>
      <c r="D3005" s="230">
        <v>2017.0364</v>
      </c>
      <c r="E3005" s="230" t="s">
        <v>4577</v>
      </c>
      <c r="F3005" s="230" t="s">
        <v>1265</v>
      </c>
      <c r="G3005" s="230" t="s">
        <v>4979</v>
      </c>
      <c r="H3005" s="230" t="s">
        <v>1886</v>
      </c>
      <c r="I3005" s="230" t="s">
        <v>49</v>
      </c>
      <c r="J3005" s="230" t="s">
        <v>51</v>
      </c>
      <c r="K3005" s="230" t="s">
        <v>23</v>
      </c>
      <c r="L3005" s="230" t="s">
        <v>1886</v>
      </c>
      <c r="M3005" s="230" t="s">
        <v>6179</v>
      </c>
      <c r="N3005" s="230" t="s">
        <v>23</v>
      </c>
      <c r="Q3005" s="230">
        <f>VLOOKUP(M3005,LocID!$B$2:$I$1995,8, FALSE)</f>
        <v>303</v>
      </c>
    </row>
    <row r="3006" spans="1:17" x14ac:dyDescent="0.25">
      <c r="A3006" s="230" t="s">
        <v>9644</v>
      </c>
      <c r="B3006" s="230">
        <v>116</v>
      </c>
      <c r="C3006" s="230">
        <v>2017</v>
      </c>
      <c r="D3006" s="230">
        <v>2017.0368000000001</v>
      </c>
      <c r="E3006" s="230" t="s">
        <v>4577</v>
      </c>
      <c r="F3006" s="230" t="s">
        <v>4823</v>
      </c>
      <c r="G3006" s="230" t="s">
        <v>4824</v>
      </c>
      <c r="H3006" s="230" t="s">
        <v>3294</v>
      </c>
      <c r="I3006" s="230" t="s">
        <v>76</v>
      </c>
      <c r="J3006" s="230" t="s">
        <v>77</v>
      </c>
      <c r="L3006" s="230" t="s">
        <v>3294</v>
      </c>
      <c r="M3006" s="230" t="s">
        <v>4526</v>
      </c>
      <c r="N3006" s="230" t="s">
        <v>23</v>
      </c>
      <c r="Q3006" s="230">
        <f>VLOOKUP(M3006,LocID!$B$2:$I$1995,8, FALSE)</f>
        <v>489</v>
      </c>
    </row>
    <row r="3007" spans="1:17" x14ac:dyDescent="0.25">
      <c r="A3007" s="230" t="s">
        <v>9645</v>
      </c>
      <c r="B3007" s="230">
        <v>117</v>
      </c>
      <c r="C3007" s="230">
        <v>2017</v>
      </c>
      <c r="D3007" s="230">
        <v>2017.037</v>
      </c>
      <c r="E3007" s="230" t="s">
        <v>4577</v>
      </c>
      <c r="F3007" s="230" t="s">
        <v>5086</v>
      </c>
      <c r="G3007" s="230" t="s">
        <v>5087</v>
      </c>
      <c r="H3007" s="230" t="s">
        <v>1618</v>
      </c>
      <c r="I3007" s="230" t="s">
        <v>673</v>
      </c>
      <c r="J3007" s="230" t="s">
        <v>61</v>
      </c>
      <c r="L3007" s="230" t="s">
        <v>1618</v>
      </c>
      <c r="M3007" s="230" t="s">
        <v>6135</v>
      </c>
      <c r="N3007" s="230" t="s">
        <v>188</v>
      </c>
      <c r="Q3007" s="230">
        <f>VLOOKUP(M3007,LocID!$B$2:$I$1995,8, FALSE)</f>
        <v>257</v>
      </c>
    </row>
    <row r="3008" spans="1:17" x14ac:dyDescent="0.25">
      <c r="A3008" s="230" t="s">
        <v>9646</v>
      </c>
      <c r="B3008" s="230">
        <v>118</v>
      </c>
      <c r="C3008" s="230">
        <v>2017</v>
      </c>
      <c r="D3008" s="230">
        <v>2017.0374999999999</v>
      </c>
      <c r="E3008" s="230" t="s">
        <v>4577</v>
      </c>
      <c r="F3008" s="230" t="s">
        <v>4920</v>
      </c>
      <c r="G3008" s="230" t="s">
        <v>4921</v>
      </c>
      <c r="H3008" s="230" t="s">
        <v>533</v>
      </c>
      <c r="I3008" s="230" t="s">
        <v>49</v>
      </c>
      <c r="J3008" s="230" t="s">
        <v>51</v>
      </c>
      <c r="K3008" s="230" t="s">
        <v>52</v>
      </c>
      <c r="L3008" s="230" t="s">
        <v>533</v>
      </c>
      <c r="M3008" s="230" t="s">
        <v>4499</v>
      </c>
      <c r="N3008" s="230" t="s">
        <v>52</v>
      </c>
      <c r="Q3008" s="230">
        <f>VLOOKUP(M3008,LocID!$B$2:$I$1995,8, FALSE)</f>
        <v>65</v>
      </c>
    </row>
    <row r="3009" spans="1:17" x14ac:dyDescent="0.25">
      <c r="A3009" s="230" t="s">
        <v>9647</v>
      </c>
      <c r="B3009" s="230">
        <v>119</v>
      </c>
      <c r="C3009" s="230">
        <v>2017</v>
      </c>
      <c r="D3009" s="230">
        <v>2017.038</v>
      </c>
      <c r="E3009" s="230" t="s">
        <v>4577</v>
      </c>
      <c r="F3009" s="230" t="s">
        <v>5038</v>
      </c>
      <c r="G3009" s="230" t="s">
        <v>5039</v>
      </c>
      <c r="H3009" s="230" t="s">
        <v>1501</v>
      </c>
      <c r="I3009" s="230" t="s">
        <v>1488</v>
      </c>
      <c r="J3009" s="230" t="s">
        <v>5040</v>
      </c>
      <c r="L3009" s="230" t="s">
        <v>1501</v>
      </c>
      <c r="M3009" s="230" t="s">
        <v>4508</v>
      </c>
      <c r="N3009" s="230" t="s">
        <v>52</v>
      </c>
      <c r="Q3009" s="230">
        <f>VLOOKUP(M3009,LocID!$B$2:$I$1995,8, FALSE)</f>
        <v>235</v>
      </c>
    </row>
    <row r="3010" spans="1:17" x14ac:dyDescent="0.25">
      <c r="A3010" s="230" t="s">
        <v>9648</v>
      </c>
      <c r="B3010" s="230">
        <v>120</v>
      </c>
      <c r="C3010" s="230">
        <v>2017</v>
      </c>
      <c r="D3010" s="230">
        <v>2017.0391999999999</v>
      </c>
      <c r="E3010" s="230" t="s">
        <v>5157</v>
      </c>
      <c r="F3010" s="230" t="s">
        <v>5158</v>
      </c>
      <c r="G3010" s="230" t="s">
        <v>5159</v>
      </c>
      <c r="H3010" s="230" t="s">
        <v>2823</v>
      </c>
      <c r="I3010" s="230" t="s">
        <v>122</v>
      </c>
      <c r="J3010" s="230" t="s">
        <v>123</v>
      </c>
      <c r="K3010" s="230" t="s">
        <v>26</v>
      </c>
      <c r="L3010" s="230" t="s">
        <v>2823</v>
      </c>
      <c r="M3010" s="230" t="s">
        <v>6295</v>
      </c>
      <c r="N3010" s="230" t="s">
        <v>26</v>
      </c>
      <c r="Q3010" s="230">
        <f>VLOOKUP(M3010,LocID!$B$2:$I$1995,8, FALSE)</f>
        <v>427</v>
      </c>
    </row>
    <row r="3011" spans="1:17" x14ac:dyDescent="0.25">
      <c r="A3011" s="230" t="s">
        <v>9649</v>
      </c>
      <c r="B3011" s="230">
        <v>121</v>
      </c>
      <c r="C3011" s="230">
        <v>2017</v>
      </c>
      <c r="D3011" s="230">
        <v>2017.0398</v>
      </c>
      <c r="E3011" s="230" t="s">
        <v>4569</v>
      </c>
      <c r="F3011" s="230" t="s">
        <v>5216</v>
      </c>
      <c r="G3011" s="230" t="s">
        <v>5217</v>
      </c>
      <c r="H3011" s="230" t="s">
        <v>1146</v>
      </c>
      <c r="I3011" s="230" t="s">
        <v>250</v>
      </c>
      <c r="J3011" s="230" t="s">
        <v>161</v>
      </c>
      <c r="K3011" s="230" t="s">
        <v>26</v>
      </c>
      <c r="L3011" s="230" t="s">
        <v>1146</v>
      </c>
      <c r="M3011" s="230" t="s">
        <v>6045</v>
      </c>
      <c r="N3011" s="230" t="s">
        <v>26</v>
      </c>
      <c r="Q3011" s="230">
        <f>VLOOKUP(M3011,LocID!$B$2:$I$1995,8, FALSE)</f>
        <v>156</v>
      </c>
    </row>
    <row r="3012" spans="1:17" x14ac:dyDescent="0.25">
      <c r="A3012" s="230" t="s">
        <v>9650</v>
      </c>
      <c r="B3012" s="230">
        <v>122</v>
      </c>
      <c r="C3012" s="230">
        <v>2017</v>
      </c>
      <c r="D3012" s="230">
        <v>2017.0399</v>
      </c>
      <c r="E3012" s="230" t="s">
        <v>4577</v>
      </c>
      <c r="F3012" s="230" t="s">
        <v>5021</v>
      </c>
      <c r="G3012" s="230" t="s">
        <v>5022</v>
      </c>
      <c r="H3012" s="230" t="s">
        <v>4236</v>
      </c>
      <c r="I3012" s="230" t="s">
        <v>2996</v>
      </c>
      <c r="J3012" s="230" t="s">
        <v>51</v>
      </c>
      <c r="K3012" s="230" t="s">
        <v>52</v>
      </c>
      <c r="L3012" s="230" t="s">
        <v>2997</v>
      </c>
      <c r="M3012" s="230" t="s">
        <v>4536</v>
      </c>
      <c r="N3012" s="230" t="s">
        <v>52</v>
      </c>
      <c r="Q3012" s="230">
        <f>VLOOKUP(M3012,LocID!$B$2:$I$1995,8, FALSE)</f>
        <v>447</v>
      </c>
    </row>
    <row r="3013" spans="1:17" x14ac:dyDescent="0.25">
      <c r="A3013" s="230" t="s">
        <v>9651</v>
      </c>
      <c r="B3013" s="230">
        <v>123</v>
      </c>
      <c r="C3013" s="230">
        <v>2017</v>
      </c>
      <c r="D3013" s="230">
        <v>2017.0400999999999</v>
      </c>
      <c r="E3013" s="230" t="s">
        <v>4577</v>
      </c>
      <c r="F3013" s="230" t="s">
        <v>5097</v>
      </c>
      <c r="G3013" s="230" t="s">
        <v>5098</v>
      </c>
      <c r="H3013" s="230" t="s">
        <v>5099</v>
      </c>
      <c r="I3013" s="230" t="s">
        <v>60</v>
      </c>
      <c r="J3013" s="230" t="s">
        <v>61</v>
      </c>
      <c r="K3013" s="230" t="s">
        <v>23</v>
      </c>
      <c r="L3013" s="230" t="s">
        <v>5099</v>
      </c>
      <c r="M3013" s="230" t="s">
        <v>6595</v>
      </c>
      <c r="N3013" s="230" t="s">
        <v>23</v>
      </c>
      <c r="Q3013" s="230">
        <f>VLOOKUP(M3013,LocID!$B$2:$I$1995,8, FALSE)</f>
        <v>702</v>
      </c>
    </row>
    <row r="3014" spans="1:17" x14ac:dyDescent="0.25">
      <c r="A3014" s="230" t="s">
        <v>9652</v>
      </c>
      <c r="B3014" s="230">
        <v>124</v>
      </c>
      <c r="C3014" s="230">
        <v>2017</v>
      </c>
      <c r="D3014" s="230">
        <v>2017.0401999999999</v>
      </c>
      <c r="E3014" s="230" t="s">
        <v>4577</v>
      </c>
      <c r="F3014" s="230" t="s">
        <v>5082</v>
      </c>
      <c r="G3014" s="230" t="s">
        <v>5083</v>
      </c>
      <c r="H3014" s="230" t="s">
        <v>1558</v>
      </c>
      <c r="I3014" s="230" t="s">
        <v>808</v>
      </c>
      <c r="J3014" s="230" t="s">
        <v>61</v>
      </c>
      <c r="L3014" s="230" t="s">
        <v>1558</v>
      </c>
      <c r="M3014" s="230" t="s">
        <v>4510</v>
      </c>
      <c r="N3014" s="230" t="s">
        <v>23</v>
      </c>
      <c r="Q3014" s="230">
        <f>VLOOKUP(M3014,LocID!$B$2:$I$1995,8, FALSE)</f>
        <v>243</v>
      </c>
    </row>
    <row r="3015" spans="1:17" x14ac:dyDescent="0.25">
      <c r="A3015" s="230" t="s">
        <v>9653</v>
      </c>
      <c r="B3015" s="230">
        <v>125</v>
      </c>
      <c r="C3015" s="230">
        <v>2017</v>
      </c>
      <c r="D3015" s="230">
        <v>2017.0404000000001</v>
      </c>
      <c r="E3015" s="230" t="s">
        <v>4569</v>
      </c>
      <c r="F3015" s="230" t="s">
        <v>4635</v>
      </c>
      <c r="G3015" s="230" t="s">
        <v>4636</v>
      </c>
      <c r="H3015" s="230" t="s">
        <v>4632</v>
      </c>
      <c r="I3015" s="230" t="s">
        <v>76</v>
      </c>
      <c r="J3015" s="230" t="s">
        <v>77</v>
      </c>
      <c r="L3015" s="230" t="s">
        <v>4632</v>
      </c>
      <c r="M3015" s="230" t="s">
        <v>5865</v>
      </c>
      <c r="N3015" s="230" t="s">
        <v>26</v>
      </c>
      <c r="Q3015" s="230">
        <f>VLOOKUP(M3015,LocID!$B$2:$I$1995,8, FALSE)</f>
        <v>625</v>
      </c>
    </row>
    <row r="3016" spans="1:17" x14ac:dyDescent="0.25">
      <c r="A3016" s="230" t="s">
        <v>9654</v>
      </c>
      <c r="B3016" s="230">
        <v>126</v>
      </c>
      <c r="C3016" s="230">
        <v>2017</v>
      </c>
      <c r="D3016" s="230">
        <v>2017.0409</v>
      </c>
      <c r="E3016" s="230" t="s">
        <v>4577</v>
      </c>
      <c r="F3016" s="230" t="s">
        <v>5128</v>
      </c>
      <c r="G3016" s="230" t="s">
        <v>5129</v>
      </c>
      <c r="H3016" s="230" t="s">
        <v>5130</v>
      </c>
      <c r="I3016" s="230" t="s">
        <v>261</v>
      </c>
      <c r="J3016" s="230" t="s">
        <v>123</v>
      </c>
      <c r="K3016" s="230" t="s">
        <v>52</v>
      </c>
      <c r="L3016" s="230" t="s">
        <v>5130</v>
      </c>
      <c r="M3016" s="230" t="s">
        <v>6596</v>
      </c>
      <c r="N3016" s="230" t="s">
        <v>52</v>
      </c>
      <c r="Q3016" s="230">
        <f>VLOOKUP(M3016,LocID!$B$2:$I$1995,8, FALSE)</f>
        <v>703</v>
      </c>
    </row>
    <row r="3017" spans="1:17" x14ac:dyDescent="0.25">
      <c r="A3017" s="230" t="s">
        <v>9655</v>
      </c>
      <c r="B3017" s="230">
        <v>127</v>
      </c>
      <c r="C3017" s="230">
        <v>2017</v>
      </c>
      <c r="D3017" s="230">
        <v>2017.0424</v>
      </c>
      <c r="E3017" s="230" t="s">
        <v>4577</v>
      </c>
      <c r="F3017" s="230" t="s">
        <v>4949</v>
      </c>
      <c r="G3017" s="230" t="s">
        <v>4950</v>
      </c>
      <c r="H3017" s="230" t="s">
        <v>1244</v>
      </c>
      <c r="I3017" s="230" t="s">
        <v>144</v>
      </c>
      <c r="J3017" s="230" t="s">
        <v>51</v>
      </c>
      <c r="K3017" s="230" t="s">
        <v>52</v>
      </c>
      <c r="L3017" s="230" t="s">
        <v>1244</v>
      </c>
      <c r="M3017" s="230" t="s">
        <v>6064</v>
      </c>
      <c r="N3017" s="230" t="s">
        <v>52</v>
      </c>
      <c r="Q3017" s="230">
        <f>VLOOKUP(M3017,LocID!$B$2:$I$1995,8, FALSE)</f>
        <v>176</v>
      </c>
    </row>
    <row r="3018" spans="1:17" x14ac:dyDescent="0.25">
      <c r="A3018" s="230" t="s">
        <v>9656</v>
      </c>
      <c r="B3018" s="230">
        <v>128</v>
      </c>
      <c r="C3018" s="230">
        <v>2017</v>
      </c>
      <c r="D3018" s="230">
        <v>2017.0425</v>
      </c>
      <c r="E3018" s="230" t="s">
        <v>4569</v>
      </c>
      <c r="F3018" s="230" t="s">
        <v>5024</v>
      </c>
      <c r="G3018" s="230" t="s">
        <v>5025</v>
      </c>
      <c r="H3018" s="230" t="s">
        <v>4236</v>
      </c>
      <c r="I3018" s="230" t="s">
        <v>2996</v>
      </c>
      <c r="J3018" s="230" t="s">
        <v>51</v>
      </c>
      <c r="K3018" s="230" t="s">
        <v>52</v>
      </c>
      <c r="L3018" s="230" t="s">
        <v>2997</v>
      </c>
      <c r="M3018" s="230" t="s">
        <v>4536</v>
      </c>
      <c r="N3018" s="230" t="s">
        <v>52</v>
      </c>
      <c r="Q3018" s="230">
        <f>VLOOKUP(M3018,LocID!$B$2:$I$1995,8, FALSE)</f>
        <v>447</v>
      </c>
    </row>
    <row r="3019" spans="1:17" x14ac:dyDescent="0.25">
      <c r="A3019" s="230" t="s">
        <v>9657</v>
      </c>
      <c r="B3019" s="230">
        <v>129</v>
      </c>
      <c r="C3019" s="230">
        <v>2017</v>
      </c>
      <c r="D3019" s="230">
        <v>2017.0441999986799</v>
      </c>
      <c r="E3019" s="230" t="s">
        <v>4577</v>
      </c>
      <c r="F3019" s="230" t="s">
        <v>5008</v>
      </c>
      <c r="G3019" s="230" t="s">
        <v>5009</v>
      </c>
      <c r="H3019" s="230" t="s">
        <v>3748</v>
      </c>
      <c r="I3019" s="230" t="s">
        <v>165</v>
      </c>
      <c r="J3019" s="230" t="s">
        <v>51</v>
      </c>
      <c r="K3019" s="230" t="s">
        <v>26</v>
      </c>
      <c r="L3019" s="230" t="s">
        <v>3748</v>
      </c>
      <c r="M3019" s="230" t="s">
        <v>6365</v>
      </c>
      <c r="N3019" s="230" t="s">
        <v>26</v>
      </c>
      <c r="Q3019" s="230">
        <f>VLOOKUP(M3019,LocID!$B$2:$I$1995,8, FALSE)</f>
        <v>512</v>
      </c>
    </row>
    <row r="3020" spans="1:17" x14ac:dyDescent="0.25">
      <c r="A3020" s="230" t="s">
        <v>9658</v>
      </c>
      <c r="B3020" s="230">
        <v>130</v>
      </c>
      <c r="C3020" s="230">
        <v>2017</v>
      </c>
      <c r="D3020" s="230">
        <v>2017.0442999986601</v>
      </c>
      <c r="E3020" s="230" t="s">
        <v>4577</v>
      </c>
      <c r="F3020" s="230" t="s">
        <v>5125</v>
      </c>
      <c r="G3020" s="230" t="s">
        <v>5126</v>
      </c>
      <c r="H3020" s="230" t="s">
        <v>666</v>
      </c>
      <c r="I3020" s="230" t="s">
        <v>261</v>
      </c>
      <c r="J3020" s="230" t="s">
        <v>123</v>
      </c>
      <c r="K3020" s="230" t="s">
        <v>52</v>
      </c>
      <c r="L3020" s="230" t="s">
        <v>666</v>
      </c>
      <c r="M3020" s="230" t="s">
        <v>5964</v>
      </c>
      <c r="N3020" s="230" t="s">
        <v>52</v>
      </c>
      <c r="Q3020" s="230">
        <f>VLOOKUP(M3020,LocID!$B$2:$I$1995,8, FALSE)</f>
        <v>70</v>
      </c>
    </row>
    <row r="3021" spans="1:17" x14ac:dyDescent="0.25">
      <c r="A3021" s="230" t="s">
        <v>9659</v>
      </c>
      <c r="B3021" s="230">
        <v>131</v>
      </c>
      <c r="C3021" s="230">
        <v>2017</v>
      </c>
      <c r="D3021" s="230">
        <v>2017.0445999986</v>
      </c>
      <c r="E3021" s="230" t="s">
        <v>4577</v>
      </c>
      <c r="F3021" s="230" t="s">
        <v>4645</v>
      </c>
      <c r="G3021" s="230" t="s">
        <v>4646</v>
      </c>
      <c r="H3021" s="230" t="s">
        <v>1775</v>
      </c>
      <c r="I3021" s="230" t="s">
        <v>76</v>
      </c>
      <c r="J3021" s="230" t="s">
        <v>77</v>
      </c>
      <c r="K3021" s="230" t="s">
        <v>26</v>
      </c>
      <c r="L3021" s="230" t="s">
        <v>1775</v>
      </c>
      <c r="M3021" s="230" t="s">
        <v>6168</v>
      </c>
      <c r="N3021" s="230" t="s">
        <v>26</v>
      </c>
      <c r="Q3021" s="230">
        <f>VLOOKUP(M3021,LocID!$B$2:$I$1995,8, FALSE)</f>
        <v>291</v>
      </c>
    </row>
    <row r="3022" spans="1:17" x14ac:dyDescent="0.25">
      <c r="A3022" s="230" t="s">
        <v>9660</v>
      </c>
      <c r="B3022" s="230">
        <v>132</v>
      </c>
      <c r="C3022" s="230">
        <v>2017</v>
      </c>
      <c r="D3022" s="230">
        <v>2017.04539999844</v>
      </c>
      <c r="E3022" s="230" t="s">
        <v>4577</v>
      </c>
      <c r="F3022" s="230" t="s">
        <v>4777</v>
      </c>
      <c r="G3022" s="230" t="s">
        <v>2960</v>
      </c>
      <c r="H3022" s="230" t="s">
        <v>2961</v>
      </c>
      <c r="I3022" s="230" t="s">
        <v>76</v>
      </c>
      <c r="J3022" s="230" t="s">
        <v>77</v>
      </c>
      <c r="K3022" s="230" t="s">
        <v>52</v>
      </c>
      <c r="L3022" s="230" t="s">
        <v>2961</v>
      </c>
      <c r="M3022" s="230" t="s">
        <v>6305</v>
      </c>
      <c r="N3022" s="230" t="s">
        <v>52</v>
      </c>
      <c r="Q3022" s="230">
        <f>VLOOKUP(M3022,LocID!$B$2:$I$1995,8, FALSE)</f>
        <v>439</v>
      </c>
    </row>
    <row r="3023" spans="1:17" x14ac:dyDescent="0.25">
      <c r="A3023" s="230" t="s">
        <v>9661</v>
      </c>
      <c r="B3023" s="230">
        <v>133</v>
      </c>
      <c r="C3023" s="230">
        <v>2017</v>
      </c>
      <c r="D3023" s="230">
        <v>2017.0457999983601</v>
      </c>
      <c r="E3023" s="230" t="s">
        <v>4577</v>
      </c>
      <c r="F3023" s="230" t="s">
        <v>4825</v>
      </c>
      <c r="G3023" s="230" t="s">
        <v>3359</v>
      </c>
      <c r="H3023" s="230" t="s">
        <v>3294</v>
      </c>
      <c r="I3023" s="230" t="s">
        <v>76</v>
      </c>
      <c r="J3023" s="230" t="s">
        <v>77</v>
      </c>
      <c r="K3023" s="230" t="s">
        <v>52</v>
      </c>
      <c r="L3023" s="230" t="s">
        <v>3294</v>
      </c>
      <c r="M3023" s="230" t="s">
        <v>4526</v>
      </c>
      <c r="N3023" s="230" t="s">
        <v>52</v>
      </c>
      <c r="Q3023" s="230">
        <f>VLOOKUP(M3023,LocID!$B$2:$I$1995,8, FALSE)</f>
        <v>489</v>
      </c>
    </row>
    <row r="3024" spans="1:17" x14ac:dyDescent="0.25">
      <c r="A3024" s="230" t="s">
        <v>9662</v>
      </c>
      <c r="B3024" s="230">
        <v>134</v>
      </c>
      <c r="C3024" s="230">
        <v>2017</v>
      </c>
      <c r="D3024" s="230">
        <v>2017.04589999834</v>
      </c>
      <c r="E3024" s="230" t="s">
        <v>4577</v>
      </c>
      <c r="F3024" s="230" t="s">
        <v>5092</v>
      </c>
      <c r="G3024" s="230" t="s">
        <v>1621</v>
      </c>
      <c r="H3024" s="230" t="s">
        <v>2694</v>
      </c>
      <c r="I3024" s="230" t="s">
        <v>1619</v>
      </c>
      <c r="J3024" s="230" t="s">
        <v>61</v>
      </c>
      <c r="K3024" s="230" t="s">
        <v>23</v>
      </c>
      <c r="L3024" s="230" t="s">
        <v>2694</v>
      </c>
      <c r="M3024" s="230" t="s">
        <v>6269</v>
      </c>
      <c r="N3024" s="230" t="s">
        <v>23</v>
      </c>
      <c r="Q3024" s="230">
        <f>VLOOKUP(M3024,LocID!$B$2:$I$1995,8, FALSE)</f>
        <v>401</v>
      </c>
    </row>
    <row r="3025" spans="1:17" x14ac:dyDescent="0.25">
      <c r="A3025" s="230" t="s">
        <v>9663</v>
      </c>
      <c r="B3025" s="230">
        <v>135</v>
      </c>
      <c r="C3025" s="230">
        <v>2017</v>
      </c>
      <c r="D3025" s="230">
        <v>2017.0465999999999</v>
      </c>
      <c r="E3025" s="230" t="s">
        <v>4569</v>
      </c>
      <c r="F3025" s="230" t="s">
        <v>4778</v>
      </c>
      <c r="G3025" s="230" t="s">
        <v>4779</v>
      </c>
      <c r="H3025" s="230" t="s">
        <v>2969</v>
      </c>
      <c r="I3025" s="230" t="s">
        <v>76</v>
      </c>
      <c r="J3025" s="230" t="s">
        <v>77</v>
      </c>
      <c r="K3025" s="230" t="s">
        <v>52</v>
      </c>
      <c r="L3025" s="230" t="s">
        <v>2969</v>
      </c>
      <c r="M3025" s="230" t="s">
        <v>6307</v>
      </c>
      <c r="N3025" s="230" t="s">
        <v>52</v>
      </c>
      <c r="Q3025" s="230">
        <f>VLOOKUP(M3025,LocID!$B$2:$I$1995,8, FALSE)</f>
        <v>441</v>
      </c>
    </row>
    <row r="3026" spans="1:17" x14ac:dyDescent="0.25">
      <c r="A3026" s="230" t="s">
        <v>9664</v>
      </c>
      <c r="B3026" s="230">
        <v>136</v>
      </c>
      <c r="C3026" s="230">
        <v>2017</v>
      </c>
      <c r="D3026" s="230">
        <v>2017.0468000000001</v>
      </c>
      <c r="E3026" s="230" t="s">
        <v>4577</v>
      </c>
      <c r="F3026" s="230" t="s">
        <v>4973</v>
      </c>
      <c r="G3026" s="230" t="s">
        <v>4974</v>
      </c>
      <c r="H3026" s="230" t="s">
        <v>1728</v>
      </c>
      <c r="I3026" s="230" t="s">
        <v>49</v>
      </c>
      <c r="J3026" s="230" t="s">
        <v>51</v>
      </c>
      <c r="K3026" s="230" t="s">
        <v>26</v>
      </c>
      <c r="L3026" s="230" t="s">
        <v>1728</v>
      </c>
      <c r="M3026" s="230" t="s">
        <v>6159</v>
      </c>
      <c r="N3026" s="230" t="s">
        <v>26</v>
      </c>
      <c r="Q3026" s="230">
        <f>VLOOKUP(M3026,LocID!$B$2:$I$1995,8, FALSE)</f>
        <v>282</v>
      </c>
    </row>
    <row r="3027" spans="1:17" x14ac:dyDescent="0.25">
      <c r="A3027" s="230" t="s">
        <v>9665</v>
      </c>
      <c r="B3027" s="230">
        <v>137</v>
      </c>
      <c r="C3027" s="230">
        <v>2017</v>
      </c>
      <c r="D3027" s="230">
        <v>2017.0469000000001</v>
      </c>
      <c r="E3027" s="230" t="s">
        <v>4577</v>
      </c>
      <c r="F3027" s="230" t="s">
        <v>4928</v>
      </c>
      <c r="G3027" s="230" t="s">
        <v>4929</v>
      </c>
      <c r="H3027" s="230" t="s">
        <v>4930</v>
      </c>
      <c r="I3027" s="230" t="s">
        <v>49</v>
      </c>
      <c r="J3027" s="230" t="s">
        <v>51</v>
      </c>
      <c r="K3027" s="230" t="s">
        <v>26</v>
      </c>
      <c r="L3027" s="230" t="s">
        <v>4930</v>
      </c>
      <c r="M3027" s="230" t="s">
        <v>6597</v>
      </c>
      <c r="N3027" s="230" t="s">
        <v>26</v>
      </c>
      <c r="Q3027" s="230">
        <f>VLOOKUP(M3027,LocID!$B$2:$I$1995,8, FALSE)</f>
        <v>704</v>
      </c>
    </row>
    <row r="3028" spans="1:17" x14ac:dyDescent="0.25">
      <c r="A3028" s="230" t="s">
        <v>9666</v>
      </c>
      <c r="B3028" s="230">
        <v>138</v>
      </c>
      <c r="C3028" s="230">
        <v>2017</v>
      </c>
      <c r="D3028" s="230">
        <v>2017.0473999999999</v>
      </c>
      <c r="E3028" s="230" t="s">
        <v>4577</v>
      </c>
      <c r="F3028" s="230" t="s">
        <v>5030</v>
      </c>
      <c r="G3028" s="230" t="s">
        <v>4885</v>
      </c>
      <c r="H3028" s="230" t="s">
        <v>4370</v>
      </c>
      <c r="I3028" s="230" t="s">
        <v>49</v>
      </c>
      <c r="J3028" s="230" t="s">
        <v>51</v>
      </c>
      <c r="K3028" s="230" t="s">
        <v>188</v>
      </c>
      <c r="L3028" s="230" t="s">
        <v>4370</v>
      </c>
      <c r="M3028" s="230" t="s">
        <v>4537</v>
      </c>
      <c r="N3028" s="230" t="s">
        <v>188</v>
      </c>
      <c r="Q3028" s="230">
        <f>VLOOKUP(M3028,LocID!$B$2:$I$1995,8, FALSE)</f>
        <v>589</v>
      </c>
    </row>
    <row r="3029" spans="1:17" x14ac:dyDescent="0.25">
      <c r="A3029" s="230" t="s">
        <v>9667</v>
      </c>
      <c r="B3029" s="230">
        <v>139</v>
      </c>
      <c r="C3029" s="230">
        <v>2017</v>
      </c>
      <c r="D3029" s="230">
        <v>2017.0474999999999</v>
      </c>
      <c r="E3029" s="230" t="s">
        <v>4577</v>
      </c>
      <c r="F3029" s="230" t="s">
        <v>5109</v>
      </c>
      <c r="G3029" s="230" t="s">
        <v>5110</v>
      </c>
      <c r="H3029" s="230" t="s">
        <v>1099</v>
      </c>
      <c r="I3029" s="230" t="s">
        <v>244</v>
      </c>
      <c r="J3029" s="230" t="s">
        <v>245</v>
      </c>
      <c r="K3029" s="230" t="s">
        <v>26</v>
      </c>
      <c r="L3029" s="230" t="s">
        <v>1099</v>
      </c>
      <c r="M3029" s="230" t="s">
        <v>6039</v>
      </c>
      <c r="N3029" s="230" t="s">
        <v>26</v>
      </c>
      <c r="Q3029" s="230">
        <f>VLOOKUP(M3029,LocID!$B$2:$I$1995,8, FALSE)</f>
        <v>148</v>
      </c>
    </row>
    <row r="3030" spans="1:17" x14ac:dyDescent="0.25">
      <c r="A3030" s="230" t="s">
        <v>9668</v>
      </c>
      <c r="B3030" s="230">
        <v>140</v>
      </c>
      <c r="C3030" s="230">
        <v>2017</v>
      </c>
      <c r="D3030" s="230">
        <v>2017.0476000000001</v>
      </c>
      <c r="E3030" s="230" t="s">
        <v>4577</v>
      </c>
      <c r="F3030" s="230" t="s">
        <v>5166</v>
      </c>
      <c r="G3030" s="230" t="s">
        <v>5167</v>
      </c>
      <c r="H3030" s="230" t="s">
        <v>3750</v>
      </c>
      <c r="I3030" s="230" t="s">
        <v>261</v>
      </c>
      <c r="J3030" s="230" t="s">
        <v>123</v>
      </c>
      <c r="K3030" s="230" t="s">
        <v>26</v>
      </c>
      <c r="L3030" s="230" t="s">
        <v>3750</v>
      </c>
      <c r="M3030" s="230" t="s">
        <v>4530</v>
      </c>
      <c r="N3030" s="230" t="s">
        <v>26</v>
      </c>
      <c r="Q3030" s="230">
        <f>VLOOKUP(M3030,LocID!$B$2:$I$1995,8, FALSE)</f>
        <v>513</v>
      </c>
    </row>
    <row r="3031" spans="1:17" x14ac:dyDescent="0.25">
      <c r="A3031" s="230" t="s">
        <v>9669</v>
      </c>
      <c r="B3031" s="230">
        <v>141</v>
      </c>
      <c r="C3031" s="230">
        <v>2017</v>
      </c>
      <c r="D3031" s="230">
        <v>2017.0486000000001</v>
      </c>
      <c r="E3031" s="230" t="s">
        <v>4569</v>
      </c>
      <c r="F3031" s="230" t="s">
        <v>4690</v>
      </c>
      <c r="G3031" s="230" t="s">
        <v>4691</v>
      </c>
      <c r="H3031" s="230" t="s">
        <v>1832</v>
      </c>
      <c r="I3031" s="230" t="s">
        <v>76</v>
      </c>
      <c r="J3031" s="230" t="s">
        <v>77</v>
      </c>
      <c r="K3031" s="230" t="s">
        <v>23</v>
      </c>
      <c r="L3031" s="230" t="s">
        <v>1832</v>
      </c>
      <c r="M3031" s="230" t="s">
        <v>4512</v>
      </c>
      <c r="N3031" s="230" t="s">
        <v>23</v>
      </c>
      <c r="Q3031" s="230">
        <f>VLOOKUP(M3031,LocID!$B$2:$I$1995,8, FALSE)</f>
        <v>300</v>
      </c>
    </row>
    <row r="3032" spans="1:17" x14ac:dyDescent="0.25">
      <c r="A3032" s="230" t="s">
        <v>9670</v>
      </c>
      <c r="B3032" s="230">
        <v>142</v>
      </c>
      <c r="C3032" s="230">
        <v>2017</v>
      </c>
      <c r="D3032" s="230">
        <v>2017.0492999999999</v>
      </c>
      <c r="E3032" s="230" t="s">
        <v>4577</v>
      </c>
      <c r="F3032" s="230" t="s">
        <v>4726</v>
      </c>
      <c r="G3032" s="230" t="s">
        <v>4727</v>
      </c>
      <c r="H3032" s="230" t="s">
        <v>2414</v>
      </c>
      <c r="I3032" s="230" t="s">
        <v>76</v>
      </c>
      <c r="J3032" s="230" t="s">
        <v>77</v>
      </c>
      <c r="K3032" s="230" t="s">
        <v>98</v>
      </c>
      <c r="L3032" s="230" t="s">
        <v>2414</v>
      </c>
      <c r="M3032" s="230" t="s">
        <v>4518</v>
      </c>
      <c r="N3032" s="230" t="s">
        <v>98</v>
      </c>
      <c r="Q3032" s="230">
        <f>VLOOKUP(M3032,LocID!$B$2:$I$1995,8, FALSE)</f>
        <v>387</v>
      </c>
    </row>
    <row r="3033" spans="1:17" x14ac:dyDescent="0.25">
      <c r="A3033" s="230" t="s">
        <v>9671</v>
      </c>
      <c r="B3033" s="230">
        <v>143</v>
      </c>
      <c r="C3033" s="230">
        <v>2017</v>
      </c>
      <c r="D3033" s="230">
        <v>2017.0498</v>
      </c>
      <c r="E3033" s="230" t="s">
        <v>4577</v>
      </c>
      <c r="F3033" s="230" t="s">
        <v>5120</v>
      </c>
      <c r="G3033" s="230" t="s">
        <v>5121</v>
      </c>
      <c r="H3033" s="230" t="s">
        <v>1719</v>
      </c>
      <c r="I3033" s="230" t="s">
        <v>1475</v>
      </c>
      <c r="J3033" s="230" t="s">
        <v>245</v>
      </c>
      <c r="K3033" s="230" t="s">
        <v>98</v>
      </c>
      <c r="L3033" s="230" t="s">
        <v>1719</v>
      </c>
      <c r="M3033" s="230" t="s">
        <v>6158</v>
      </c>
      <c r="N3033" s="230" t="s">
        <v>98</v>
      </c>
      <c r="Q3033" s="230">
        <f>VLOOKUP(M3033,LocID!$B$2:$I$1995,8, FALSE)</f>
        <v>281</v>
      </c>
    </row>
    <row r="3034" spans="1:17" x14ac:dyDescent="0.25">
      <c r="A3034" s="230" t="s">
        <v>9672</v>
      </c>
      <c r="B3034" s="230">
        <v>144</v>
      </c>
      <c r="C3034" s="230">
        <v>2017</v>
      </c>
      <c r="D3034" s="230">
        <v>2017.0500999999999</v>
      </c>
      <c r="E3034" s="230" t="s">
        <v>4577</v>
      </c>
      <c r="F3034" s="230" t="s">
        <v>4754</v>
      </c>
      <c r="G3034" s="230" t="s">
        <v>4755</v>
      </c>
      <c r="H3034" s="230" t="s">
        <v>4756</v>
      </c>
      <c r="I3034" s="230" t="s">
        <v>76</v>
      </c>
      <c r="J3034" s="230" t="s">
        <v>77</v>
      </c>
      <c r="K3034" s="230" t="s">
        <v>26</v>
      </c>
      <c r="L3034" s="230" t="s">
        <v>2705</v>
      </c>
      <c r="M3034" s="230" t="s">
        <v>6272</v>
      </c>
      <c r="N3034" s="230" t="s">
        <v>26</v>
      </c>
      <c r="Q3034" s="230">
        <f>VLOOKUP(M3034,LocID!$B$2:$I$1995,8, FALSE)</f>
        <v>404</v>
      </c>
    </row>
    <row r="3035" spans="1:17" x14ac:dyDescent="0.25">
      <c r="A3035" s="230" t="s">
        <v>9673</v>
      </c>
      <c r="B3035" s="230">
        <v>145</v>
      </c>
      <c r="C3035" s="230">
        <v>2017</v>
      </c>
      <c r="D3035" s="230">
        <v>2017.0509999999999</v>
      </c>
      <c r="E3035" s="230" t="s">
        <v>4569</v>
      </c>
      <c r="F3035" s="230" t="s">
        <v>4898</v>
      </c>
      <c r="G3035" s="230" t="s">
        <v>4899</v>
      </c>
      <c r="H3035" s="230" t="s">
        <v>423</v>
      </c>
      <c r="I3035" s="230" t="s">
        <v>49</v>
      </c>
      <c r="J3035" s="230" t="s">
        <v>51</v>
      </c>
      <c r="K3035" s="230" t="s">
        <v>188</v>
      </c>
      <c r="L3035" s="230" t="s">
        <v>423</v>
      </c>
      <c r="M3035" s="230" t="s">
        <v>5943</v>
      </c>
      <c r="N3035" s="230" t="s">
        <v>188</v>
      </c>
      <c r="Q3035" s="230">
        <f>VLOOKUP(M3035,LocID!$B$2:$I$1995,8, FALSE)</f>
        <v>48</v>
      </c>
    </row>
    <row r="3036" spans="1:17" x14ac:dyDescent="0.25">
      <c r="A3036" s="230" t="s">
        <v>9674</v>
      </c>
      <c r="B3036" s="230">
        <v>146</v>
      </c>
      <c r="C3036" s="230">
        <v>2017</v>
      </c>
      <c r="D3036" s="230">
        <v>2017.0515</v>
      </c>
      <c r="E3036" s="230" t="s">
        <v>4569</v>
      </c>
      <c r="F3036" s="230" t="s">
        <v>5042</v>
      </c>
      <c r="G3036" s="230" t="s">
        <v>5043</v>
      </c>
      <c r="H3036" s="230" t="s">
        <v>1501</v>
      </c>
      <c r="I3036" s="230" t="s">
        <v>1488</v>
      </c>
      <c r="J3036" s="230" t="s">
        <v>5040</v>
      </c>
      <c r="L3036" s="230" t="s">
        <v>1501</v>
      </c>
      <c r="M3036" s="230" t="s">
        <v>4508</v>
      </c>
      <c r="N3036" s="230" t="s">
        <v>52</v>
      </c>
      <c r="Q3036" s="230">
        <f>VLOOKUP(M3036,LocID!$B$2:$I$1995,8, FALSE)</f>
        <v>235</v>
      </c>
    </row>
    <row r="3037" spans="1:17" x14ac:dyDescent="0.25">
      <c r="A3037" s="230" t="s">
        <v>9675</v>
      </c>
      <c r="B3037" s="230">
        <v>147</v>
      </c>
      <c r="C3037" s="230">
        <v>2017</v>
      </c>
      <c r="D3037" s="230">
        <v>2017.0516</v>
      </c>
      <c r="E3037" s="230" t="s">
        <v>4577</v>
      </c>
      <c r="F3037" s="230" t="s">
        <v>5201</v>
      </c>
      <c r="G3037" s="230" t="s">
        <v>5202</v>
      </c>
      <c r="H3037" s="230" t="s">
        <v>2394</v>
      </c>
      <c r="I3037" s="230" t="s">
        <v>1268</v>
      </c>
      <c r="J3037" s="230" t="s">
        <v>220</v>
      </c>
      <c r="K3037" s="230" t="s">
        <v>52</v>
      </c>
      <c r="L3037" s="230" t="s">
        <v>2394</v>
      </c>
      <c r="M3037" s="230" t="s">
        <v>6252</v>
      </c>
      <c r="N3037" s="230" t="s">
        <v>52</v>
      </c>
      <c r="Q3037" s="230">
        <f>VLOOKUP(M3037,LocID!$B$2:$I$1995,8, FALSE)</f>
        <v>382</v>
      </c>
    </row>
    <row r="3038" spans="1:17" x14ac:dyDescent="0.25">
      <c r="A3038" s="230" t="s">
        <v>9676</v>
      </c>
      <c r="B3038" s="230">
        <v>148</v>
      </c>
      <c r="C3038" s="230">
        <v>2017</v>
      </c>
      <c r="D3038" s="230">
        <v>2017.0518</v>
      </c>
      <c r="E3038" s="230" t="s">
        <v>4577</v>
      </c>
      <c r="F3038" s="230" t="s">
        <v>5248</v>
      </c>
      <c r="G3038" s="230" t="s">
        <v>5249</v>
      </c>
      <c r="H3038" s="230" t="s">
        <v>3741</v>
      </c>
      <c r="I3038" s="230" t="s">
        <v>160</v>
      </c>
      <c r="J3038" s="230" t="s">
        <v>161</v>
      </c>
      <c r="K3038" s="230" t="s">
        <v>26</v>
      </c>
      <c r="L3038" s="230" t="s">
        <v>3741</v>
      </c>
      <c r="M3038" s="230" t="s">
        <v>6364</v>
      </c>
      <c r="N3038" s="230" t="s">
        <v>26</v>
      </c>
      <c r="Q3038" s="230">
        <f>VLOOKUP(M3038,LocID!$B$2:$I$1995,8, FALSE)</f>
        <v>511</v>
      </c>
    </row>
    <row r="3039" spans="1:17" x14ac:dyDescent="0.25">
      <c r="A3039" s="230" t="s">
        <v>9677</v>
      </c>
      <c r="B3039" s="230">
        <v>149</v>
      </c>
      <c r="C3039" s="230">
        <v>2017</v>
      </c>
      <c r="D3039" s="230">
        <v>2017.0518999999999</v>
      </c>
      <c r="E3039" s="230" t="s">
        <v>4577</v>
      </c>
      <c r="F3039" s="230" t="s">
        <v>4787</v>
      </c>
      <c r="G3039" s="230" t="s">
        <v>4788</v>
      </c>
      <c r="H3039" s="230" t="s">
        <v>3022</v>
      </c>
      <c r="I3039" s="230" t="s">
        <v>76</v>
      </c>
      <c r="J3039" s="230" t="s">
        <v>77</v>
      </c>
      <c r="K3039" s="230" t="s">
        <v>23</v>
      </c>
      <c r="L3039" s="230" t="s">
        <v>3022</v>
      </c>
      <c r="M3039" s="230" t="s">
        <v>6316</v>
      </c>
      <c r="N3039" s="230" t="s">
        <v>23</v>
      </c>
      <c r="Q3039" s="230">
        <f>VLOOKUP(M3039,LocID!$B$2:$I$1995,8, FALSE)</f>
        <v>451</v>
      </c>
    </row>
    <row r="3040" spans="1:17" x14ac:dyDescent="0.25">
      <c r="A3040" s="230" t="s">
        <v>9678</v>
      </c>
      <c r="B3040" s="230">
        <v>150</v>
      </c>
      <c r="C3040" s="230">
        <v>2017</v>
      </c>
      <c r="D3040" s="230">
        <v>2017.0525</v>
      </c>
      <c r="E3040" s="230" t="s">
        <v>4577</v>
      </c>
      <c r="F3040" s="230" t="s">
        <v>4784</v>
      </c>
      <c r="G3040" s="230" t="s">
        <v>4785</v>
      </c>
      <c r="H3040" s="230" t="s">
        <v>2986</v>
      </c>
      <c r="I3040" s="230" t="s">
        <v>76</v>
      </c>
      <c r="J3040" s="230" t="s">
        <v>77</v>
      </c>
      <c r="K3040" s="230" t="s">
        <v>52</v>
      </c>
      <c r="L3040" s="230" t="s">
        <v>2986</v>
      </c>
      <c r="M3040" s="230" t="s">
        <v>6311</v>
      </c>
      <c r="N3040" s="230" t="s">
        <v>52</v>
      </c>
      <c r="Q3040" s="230">
        <f>VLOOKUP(M3040,LocID!$B$2:$I$1995,8, FALSE)</f>
        <v>446</v>
      </c>
    </row>
    <row r="3041" spans="1:17" x14ac:dyDescent="0.25">
      <c r="A3041" s="230" t="s">
        <v>9679</v>
      </c>
      <c r="B3041" s="230">
        <v>151</v>
      </c>
      <c r="C3041" s="230">
        <v>2017</v>
      </c>
      <c r="D3041" s="230">
        <v>2017.0527999999999</v>
      </c>
      <c r="E3041" s="230" t="s">
        <v>4569</v>
      </c>
      <c r="F3041" s="230" t="s">
        <v>5103</v>
      </c>
      <c r="G3041" s="230" t="s">
        <v>5104</v>
      </c>
      <c r="H3041" s="230" t="s">
        <v>964</v>
      </c>
      <c r="I3041" s="230" t="s">
        <v>244</v>
      </c>
      <c r="J3041" s="230" t="s">
        <v>245</v>
      </c>
      <c r="K3041" s="230" t="s">
        <v>52</v>
      </c>
      <c r="L3041" s="230" t="s">
        <v>964</v>
      </c>
      <c r="M3041" s="230" t="s">
        <v>6009</v>
      </c>
      <c r="N3041" s="230" t="s">
        <v>52</v>
      </c>
      <c r="Q3041" s="230">
        <f>VLOOKUP(M3041,LocID!$B$2:$I$1995,8, FALSE)</f>
        <v>117</v>
      </c>
    </row>
    <row r="3042" spans="1:17" x14ac:dyDescent="0.25">
      <c r="A3042" s="230" t="s">
        <v>9680</v>
      </c>
      <c r="B3042" s="230">
        <v>152</v>
      </c>
      <c r="C3042" s="230">
        <v>2017</v>
      </c>
      <c r="D3042" s="230">
        <v>2017.0528999999999</v>
      </c>
      <c r="E3042" s="230" t="s">
        <v>4577</v>
      </c>
      <c r="F3042" s="230" t="s">
        <v>5180</v>
      </c>
      <c r="G3042" s="230" t="s">
        <v>5181</v>
      </c>
      <c r="H3042" s="230" t="s">
        <v>332</v>
      </c>
      <c r="I3042" s="230" t="s">
        <v>219</v>
      </c>
      <c r="J3042" s="230" t="s">
        <v>220</v>
      </c>
      <c r="L3042" s="230" t="s">
        <v>332</v>
      </c>
      <c r="M3042" s="230" t="s">
        <v>4497</v>
      </c>
      <c r="N3042" s="230" t="s">
        <v>23</v>
      </c>
      <c r="Q3042" s="230">
        <f>VLOOKUP(M3042,LocID!$B$2:$I$1995,8, FALSE)</f>
        <v>37</v>
      </c>
    </row>
    <row r="3043" spans="1:17" x14ac:dyDescent="0.25">
      <c r="A3043" s="230" t="s">
        <v>9681</v>
      </c>
      <c r="B3043" s="230">
        <v>153</v>
      </c>
      <c r="C3043" s="230">
        <v>2017</v>
      </c>
      <c r="D3043" s="230">
        <v>2017.0530000000001</v>
      </c>
      <c r="E3043" s="230" t="s">
        <v>4569</v>
      </c>
      <c r="F3043" s="230" t="s">
        <v>5203</v>
      </c>
      <c r="G3043" s="230" t="s">
        <v>5204</v>
      </c>
      <c r="H3043" s="230" t="s">
        <v>3115</v>
      </c>
      <c r="I3043" s="230" t="s">
        <v>219</v>
      </c>
      <c r="J3043" s="230" t="s">
        <v>220</v>
      </c>
      <c r="K3043" s="230" t="s">
        <v>52</v>
      </c>
      <c r="L3043" s="230" t="s">
        <v>3115</v>
      </c>
      <c r="M3043" s="230" t="s">
        <v>6331</v>
      </c>
      <c r="N3043" s="230" t="s">
        <v>52</v>
      </c>
      <c r="Q3043" s="230">
        <f>VLOOKUP(M3043,LocID!$B$2:$I$1995,8, FALSE)</f>
        <v>470</v>
      </c>
    </row>
    <row r="3044" spans="1:17" x14ac:dyDescent="0.25">
      <c r="A3044" s="230" t="s">
        <v>9682</v>
      </c>
      <c r="B3044" s="230">
        <v>154</v>
      </c>
      <c r="C3044" s="230">
        <v>2017</v>
      </c>
      <c r="D3044" s="230">
        <v>2017.0531000000001</v>
      </c>
      <c r="E3044" s="230" t="s">
        <v>4569</v>
      </c>
      <c r="F3044" s="230" t="s">
        <v>4613</v>
      </c>
      <c r="G3044" s="230" t="s">
        <v>4614</v>
      </c>
      <c r="H3044" s="230" t="s">
        <v>985</v>
      </c>
      <c r="I3044" s="230" t="s">
        <v>76</v>
      </c>
      <c r="J3044" s="230" t="s">
        <v>77</v>
      </c>
      <c r="K3044" s="230" t="s">
        <v>52</v>
      </c>
      <c r="L3044" s="230" t="s">
        <v>985</v>
      </c>
      <c r="M3044" s="230" t="s">
        <v>6013</v>
      </c>
      <c r="N3044" s="230" t="s">
        <v>52</v>
      </c>
      <c r="Q3044" s="230">
        <f>VLOOKUP(M3044,LocID!$B$2:$I$1995,8, FALSE)</f>
        <v>121</v>
      </c>
    </row>
    <row r="3045" spans="1:17" x14ac:dyDescent="0.25">
      <c r="A3045" s="230" t="s">
        <v>9683</v>
      </c>
      <c r="B3045" s="230">
        <v>155</v>
      </c>
      <c r="C3045" s="230">
        <v>2017</v>
      </c>
      <c r="D3045" s="230">
        <v>2017.0532000000001</v>
      </c>
      <c r="E3045" s="230" t="s">
        <v>4577</v>
      </c>
      <c r="F3045" s="230" t="s">
        <v>5137</v>
      </c>
      <c r="G3045" s="230" t="s">
        <v>5138</v>
      </c>
      <c r="H3045" s="230" t="s">
        <v>1216</v>
      </c>
      <c r="I3045" s="230" t="s">
        <v>122</v>
      </c>
      <c r="J3045" s="230" t="s">
        <v>123</v>
      </c>
      <c r="K3045" s="230" t="s">
        <v>26</v>
      </c>
      <c r="L3045" s="230" t="s">
        <v>1216</v>
      </c>
      <c r="M3045" s="230" t="s">
        <v>6059</v>
      </c>
      <c r="N3045" s="230" t="s">
        <v>26</v>
      </c>
      <c r="Q3045" s="230">
        <f>VLOOKUP(M3045,LocID!$B$2:$I$1995,8, FALSE)</f>
        <v>171</v>
      </c>
    </row>
    <row r="3046" spans="1:17" x14ac:dyDescent="0.25">
      <c r="A3046" s="230" t="s">
        <v>9684</v>
      </c>
      <c r="B3046" s="230">
        <v>156</v>
      </c>
      <c r="C3046" s="230">
        <v>2017</v>
      </c>
      <c r="D3046" s="230">
        <v>2017.0541000000001</v>
      </c>
      <c r="E3046" s="230" t="s">
        <v>4577</v>
      </c>
      <c r="F3046" s="230" t="s">
        <v>4870</v>
      </c>
      <c r="G3046" s="230" t="s">
        <v>4868</v>
      </c>
      <c r="H3046" s="230" t="s">
        <v>3906</v>
      </c>
      <c r="I3046" s="230" t="s">
        <v>76</v>
      </c>
      <c r="J3046" s="230" t="s">
        <v>77</v>
      </c>
      <c r="K3046" s="230" t="s">
        <v>188</v>
      </c>
      <c r="L3046" s="230" t="s">
        <v>3906</v>
      </c>
      <c r="M3046" s="230" t="s">
        <v>4532</v>
      </c>
      <c r="N3046" s="230" t="s">
        <v>188</v>
      </c>
      <c r="Q3046" s="230">
        <f>VLOOKUP(M3046,LocID!$B$2:$I$1995,8, FALSE)</f>
        <v>527</v>
      </c>
    </row>
    <row r="3047" spans="1:17" x14ac:dyDescent="0.25">
      <c r="A3047" s="230" t="s">
        <v>9685</v>
      </c>
      <c r="B3047" s="230">
        <v>157</v>
      </c>
      <c r="C3047" s="230">
        <v>2017</v>
      </c>
      <c r="D3047" s="230">
        <v>2017.0559000000001</v>
      </c>
      <c r="E3047" s="230" t="s">
        <v>4577</v>
      </c>
      <c r="F3047" s="230" t="s">
        <v>4707</v>
      </c>
      <c r="G3047" s="230" t="s">
        <v>4708</v>
      </c>
      <c r="H3047" s="230" t="s">
        <v>2155</v>
      </c>
      <c r="I3047" s="230" t="s">
        <v>76</v>
      </c>
      <c r="J3047" s="230" t="s">
        <v>77</v>
      </c>
      <c r="K3047" s="230" t="s">
        <v>26</v>
      </c>
      <c r="L3047" s="230" t="s">
        <v>2155</v>
      </c>
      <c r="M3047" s="230" t="s">
        <v>6227</v>
      </c>
      <c r="N3047" s="230" t="s">
        <v>26</v>
      </c>
      <c r="Q3047" s="230">
        <f>VLOOKUP(M3047,LocID!$B$2:$I$1995,8, FALSE)</f>
        <v>352</v>
      </c>
    </row>
    <row r="3048" spans="1:17" x14ac:dyDescent="0.25">
      <c r="A3048" s="230" t="s">
        <v>9686</v>
      </c>
      <c r="B3048" s="230">
        <v>158</v>
      </c>
      <c r="C3048" s="230">
        <v>2017</v>
      </c>
      <c r="D3048" s="230">
        <v>2017.0562</v>
      </c>
      <c r="E3048" s="230" t="s">
        <v>4569</v>
      </c>
      <c r="F3048" s="230" t="s">
        <v>4892</v>
      </c>
      <c r="G3048" s="230" t="s">
        <v>4893</v>
      </c>
      <c r="H3048" s="230" t="s">
        <v>101</v>
      </c>
      <c r="I3048" s="230" t="s">
        <v>107</v>
      </c>
      <c r="J3048" s="230" t="s">
        <v>51</v>
      </c>
      <c r="L3048" s="230" t="s">
        <v>101</v>
      </c>
      <c r="M3048" s="230" t="s">
        <v>5905</v>
      </c>
      <c r="N3048" s="230" t="s">
        <v>52</v>
      </c>
      <c r="Q3048" s="230">
        <f>VLOOKUP(M3048,LocID!$B$2:$I$1995,8, FALSE)</f>
        <v>8</v>
      </c>
    </row>
    <row r="3049" spans="1:17" x14ac:dyDescent="0.25">
      <c r="A3049" s="230" t="s">
        <v>9687</v>
      </c>
      <c r="B3049" s="230">
        <v>159</v>
      </c>
      <c r="C3049" s="230">
        <v>2017</v>
      </c>
      <c r="D3049" s="230">
        <v>2017.0563999999999</v>
      </c>
      <c r="E3049" s="230" t="s">
        <v>4577</v>
      </c>
      <c r="F3049" s="230" t="s">
        <v>4578</v>
      </c>
      <c r="G3049" s="230" t="s">
        <v>4579</v>
      </c>
      <c r="H3049" s="230" t="s">
        <v>172</v>
      </c>
      <c r="I3049" s="230" t="s">
        <v>76</v>
      </c>
      <c r="J3049" s="230" t="s">
        <v>77</v>
      </c>
      <c r="K3049" s="230" t="s">
        <v>26</v>
      </c>
      <c r="L3049" s="230" t="s">
        <v>172</v>
      </c>
      <c r="M3049" s="230" t="s">
        <v>5913</v>
      </c>
      <c r="N3049" s="230" t="s">
        <v>26</v>
      </c>
      <c r="Q3049" s="230">
        <f>VLOOKUP(M3049,LocID!$B$2:$I$1995,8, FALSE)</f>
        <v>16</v>
      </c>
    </row>
    <row r="3050" spans="1:17" x14ac:dyDescent="0.25">
      <c r="A3050" s="230" t="s">
        <v>9688</v>
      </c>
      <c r="B3050" s="230">
        <v>160</v>
      </c>
      <c r="C3050" s="230">
        <v>2017</v>
      </c>
      <c r="D3050" s="230">
        <v>2017.0565999999999</v>
      </c>
      <c r="E3050" s="230" t="s">
        <v>4577</v>
      </c>
      <c r="F3050" s="230" t="s">
        <v>4923</v>
      </c>
      <c r="G3050" s="230" t="s">
        <v>4924</v>
      </c>
      <c r="H3050" s="230" t="s">
        <v>533</v>
      </c>
      <c r="I3050" s="230" t="s">
        <v>49</v>
      </c>
      <c r="J3050" s="230" t="s">
        <v>51</v>
      </c>
      <c r="K3050" s="230" t="s">
        <v>26</v>
      </c>
      <c r="L3050" s="230" t="s">
        <v>533</v>
      </c>
      <c r="M3050" s="230" t="s">
        <v>4499</v>
      </c>
      <c r="N3050" s="230" t="s">
        <v>26</v>
      </c>
      <c r="Q3050" s="230">
        <f>VLOOKUP(M3050,LocID!$B$2:$I$1995,8, FALSE)</f>
        <v>65</v>
      </c>
    </row>
    <row r="3051" spans="1:17" x14ac:dyDescent="0.25">
      <c r="A3051" s="230" t="s">
        <v>9689</v>
      </c>
      <c r="B3051" s="230">
        <v>161</v>
      </c>
      <c r="C3051" s="230">
        <v>2017</v>
      </c>
      <c r="D3051" s="230">
        <v>2017.0567000000001</v>
      </c>
      <c r="E3051" s="230" t="s">
        <v>4577</v>
      </c>
      <c r="F3051" s="230" t="s">
        <v>5254</v>
      </c>
      <c r="H3051" s="230" t="s">
        <v>126</v>
      </c>
      <c r="I3051" s="230" t="s">
        <v>127</v>
      </c>
      <c r="J3051" s="230" t="s">
        <v>128</v>
      </c>
      <c r="K3051" s="230" t="s">
        <v>98</v>
      </c>
      <c r="L3051" s="230" t="s">
        <v>126</v>
      </c>
      <c r="M3051" s="230" t="s">
        <v>5907</v>
      </c>
      <c r="N3051" s="230" t="s">
        <v>98</v>
      </c>
      <c r="Q3051" s="230">
        <f>VLOOKUP(M3051,LocID!$B$2:$I$1995,8, FALSE)</f>
        <v>10</v>
      </c>
    </row>
    <row r="3052" spans="1:17" x14ac:dyDescent="0.25">
      <c r="A3052" s="230" t="s">
        <v>9690</v>
      </c>
      <c r="B3052" s="230">
        <v>162</v>
      </c>
      <c r="C3052" s="230">
        <v>2017</v>
      </c>
      <c r="D3052" s="230">
        <v>2017.0571</v>
      </c>
      <c r="E3052" s="230" t="s">
        <v>4577</v>
      </c>
      <c r="F3052" s="230" t="s">
        <v>5046</v>
      </c>
      <c r="G3052" s="230" t="s">
        <v>5039</v>
      </c>
      <c r="H3052" s="230" t="s">
        <v>1501</v>
      </c>
      <c r="I3052" s="230" t="s">
        <v>1488</v>
      </c>
      <c r="J3052" s="230" t="s">
        <v>5040</v>
      </c>
      <c r="K3052" s="230" t="s">
        <v>3934</v>
      </c>
      <c r="L3052" s="230" t="s">
        <v>1501</v>
      </c>
      <c r="M3052" s="230" t="s">
        <v>4508</v>
      </c>
      <c r="N3052" s="230" t="s">
        <v>3934</v>
      </c>
      <c r="Q3052" s="230">
        <f>VLOOKUP(M3052,LocID!$B$2:$I$1995,8, FALSE)</f>
        <v>235</v>
      </c>
    </row>
    <row r="3053" spans="1:17" x14ac:dyDescent="0.25">
      <c r="A3053" s="230" t="s">
        <v>9691</v>
      </c>
      <c r="B3053" s="230">
        <v>163</v>
      </c>
      <c r="C3053" s="230">
        <v>2017</v>
      </c>
      <c r="D3053" s="230">
        <v>2017.0571</v>
      </c>
      <c r="E3053" s="230" t="s">
        <v>4577</v>
      </c>
      <c r="F3053" s="230" t="s">
        <v>5048</v>
      </c>
      <c r="G3053" s="230" t="s">
        <v>5039</v>
      </c>
      <c r="H3053" s="230" t="s">
        <v>1501</v>
      </c>
      <c r="I3053" s="230" t="s">
        <v>1488</v>
      </c>
      <c r="J3053" s="230" t="s">
        <v>5040</v>
      </c>
      <c r="K3053" s="230" t="s">
        <v>188</v>
      </c>
      <c r="L3053" s="230" t="s">
        <v>1501</v>
      </c>
      <c r="M3053" s="230" t="s">
        <v>4508</v>
      </c>
      <c r="N3053" s="230" t="s">
        <v>188</v>
      </c>
      <c r="Q3053" s="230">
        <f>VLOOKUP(M3053,LocID!$B$2:$I$1995,8, FALSE)</f>
        <v>235</v>
      </c>
    </row>
    <row r="3054" spans="1:17" x14ac:dyDescent="0.25">
      <c r="A3054" s="230" t="s">
        <v>9692</v>
      </c>
      <c r="B3054" s="230">
        <v>164</v>
      </c>
      <c r="C3054" s="230">
        <v>2017</v>
      </c>
      <c r="D3054" s="230">
        <v>2017.0574999999999</v>
      </c>
      <c r="E3054" s="230" t="s">
        <v>4577</v>
      </c>
      <c r="F3054" s="230" t="s">
        <v>4882</v>
      </c>
      <c r="G3054" s="230" t="s">
        <v>4883</v>
      </c>
      <c r="H3054" s="230" t="s">
        <v>4112</v>
      </c>
      <c r="I3054" s="230" t="s">
        <v>76</v>
      </c>
      <c r="J3054" s="230" t="s">
        <v>77</v>
      </c>
      <c r="K3054" s="230" t="s">
        <v>52</v>
      </c>
      <c r="L3054" s="230" t="s">
        <v>4112</v>
      </c>
      <c r="M3054" s="230" t="s">
        <v>6407</v>
      </c>
      <c r="N3054" s="230" t="s">
        <v>52</v>
      </c>
      <c r="Q3054" s="230">
        <f>VLOOKUP(M3054,LocID!$B$2:$I$1995,8, FALSE)</f>
        <v>561</v>
      </c>
    </row>
    <row r="3055" spans="1:17" x14ac:dyDescent="0.25">
      <c r="A3055" s="230" t="s">
        <v>9693</v>
      </c>
      <c r="B3055" s="230">
        <v>165</v>
      </c>
      <c r="C3055" s="230">
        <v>2017</v>
      </c>
      <c r="D3055" s="230">
        <v>2017.0581999999999</v>
      </c>
      <c r="E3055" s="230" t="s">
        <v>4569</v>
      </c>
      <c r="F3055" s="230" t="s">
        <v>1262</v>
      </c>
      <c r="G3055" s="230" t="s">
        <v>4971</v>
      </c>
      <c r="H3055" s="230" t="s">
        <v>1692</v>
      </c>
      <c r="I3055" s="230" t="s">
        <v>156</v>
      </c>
      <c r="J3055" s="230" t="s">
        <v>51</v>
      </c>
      <c r="K3055" s="230" t="s">
        <v>52</v>
      </c>
      <c r="L3055" s="230" t="s">
        <v>1692</v>
      </c>
      <c r="M3055" s="230" t="s">
        <v>6598</v>
      </c>
      <c r="N3055" s="230" t="s">
        <v>52</v>
      </c>
      <c r="Q3055" s="230">
        <f>VLOOKUP(M3055,LocID!$B$2:$I$1995,8, FALSE)</f>
        <v>705</v>
      </c>
    </row>
    <row r="3056" spans="1:17" x14ac:dyDescent="0.25">
      <c r="A3056" s="230" t="s">
        <v>9694</v>
      </c>
      <c r="B3056" s="230">
        <v>166</v>
      </c>
      <c r="C3056" s="230">
        <v>2017</v>
      </c>
      <c r="D3056" s="230">
        <v>2017.0582999999999</v>
      </c>
      <c r="E3056" s="230" t="s">
        <v>4577</v>
      </c>
      <c r="F3056" s="230" t="s">
        <v>4639</v>
      </c>
      <c r="G3056" s="230" t="s">
        <v>4640</v>
      </c>
      <c r="H3056" s="230" t="s">
        <v>1570</v>
      </c>
      <c r="I3056" s="230" t="s">
        <v>76</v>
      </c>
      <c r="J3056" s="230" t="s">
        <v>77</v>
      </c>
      <c r="K3056" s="230" t="s">
        <v>26</v>
      </c>
      <c r="L3056" s="230" t="s">
        <v>1570</v>
      </c>
      <c r="M3056" s="230" t="s">
        <v>6123</v>
      </c>
      <c r="N3056" s="230" t="s">
        <v>26</v>
      </c>
      <c r="Q3056" s="230">
        <f>VLOOKUP(M3056,LocID!$B$2:$I$1995,8, FALSE)</f>
        <v>245</v>
      </c>
    </row>
    <row r="3057" spans="1:17" x14ac:dyDescent="0.25">
      <c r="A3057" s="230" t="s">
        <v>9695</v>
      </c>
      <c r="B3057" s="230">
        <v>167</v>
      </c>
      <c r="C3057" s="230">
        <v>2017</v>
      </c>
      <c r="D3057" s="230">
        <v>2017.0588</v>
      </c>
      <c r="E3057" s="230" t="s">
        <v>4569</v>
      </c>
      <c r="F3057" s="230" t="s">
        <v>4595</v>
      </c>
      <c r="G3057" s="230" t="s">
        <v>4591</v>
      </c>
      <c r="H3057" s="230" t="s">
        <v>491</v>
      </c>
      <c r="I3057" s="230" t="s">
        <v>76</v>
      </c>
      <c r="J3057" s="230" t="s">
        <v>77</v>
      </c>
      <c r="K3057" s="230" t="s">
        <v>23</v>
      </c>
      <c r="L3057" s="230" t="s">
        <v>491</v>
      </c>
      <c r="M3057" s="230" t="s">
        <v>5952</v>
      </c>
      <c r="N3057" s="230" t="s">
        <v>23</v>
      </c>
      <c r="Q3057" s="230">
        <f>VLOOKUP(M3057,LocID!$B$2:$I$1995,8, FALSE)</f>
        <v>57</v>
      </c>
    </row>
    <row r="3058" spans="1:17" x14ac:dyDescent="0.25">
      <c r="A3058" s="230" t="s">
        <v>9696</v>
      </c>
      <c r="B3058" s="230">
        <v>168</v>
      </c>
      <c r="C3058" s="230">
        <v>2017</v>
      </c>
      <c r="D3058" s="230">
        <v>2017.059</v>
      </c>
      <c r="E3058" s="230" t="s">
        <v>4577</v>
      </c>
      <c r="F3058" s="230" t="s">
        <v>4834</v>
      </c>
      <c r="G3058" s="230" t="s">
        <v>4835</v>
      </c>
      <c r="H3058" s="230" t="s">
        <v>3531</v>
      </c>
      <c r="I3058" s="230" t="s">
        <v>76</v>
      </c>
      <c r="J3058" s="230" t="s">
        <v>77</v>
      </c>
      <c r="K3058" s="230" t="s">
        <v>26</v>
      </c>
      <c r="L3058" s="230" t="s">
        <v>3531</v>
      </c>
      <c r="M3058" s="230" t="s">
        <v>6348</v>
      </c>
      <c r="N3058" s="230" t="s">
        <v>26</v>
      </c>
      <c r="Q3058" s="230">
        <f>VLOOKUP(M3058,LocID!$B$2:$I$1995,8, FALSE)</f>
        <v>491</v>
      </c>
    </row>
    <row r="3059" spans="1:17" x14ac:dyDescent="0.25">
      <c r="A3059" s="230" t="s">
        <v>9697</v>
      </c>
      <c r="B3059" s="230">
        <v>169</v>
      </c>
      <c r="C3059" s="230">
        <v>2017</v>
      </c>
      <c r="D3059" s="230">
        <v>2017.0615</v>
      </c>
      <c r="E3059" s="230" t="s">
        <v>4577</v>
      </c>
      <c r="F3059" s="230" t="s">
        <v>4650</v>
      </c>
      <c r="G3059" s="230" t="s">
        <v>4651</v>
      </c>
      <c r="H3059" s="230" t="s">
        <v>1804</v>
      </c>
      <c r="I3059" s="230" t="s">
        <v>76</v>
      </c>
      <c r="J3059" s="230" t="s">
        <v>77</v>
      </c>
      <c r="K3059" s="230" t="s">
        <v>26</v>
      </c>
      <c r="L3059" s="230" t="s">
        <v>1804</v>
      </c>
      <c r="M3059" s="230" t="s">
        <v>6173</v>
      </c>
      <c r="N3059" s="230" t="s">
        <v>26</v>
      </c>
      <c r="Q3059" s="230">
        <f>VLOOKUP(M3059,LocID!$B$2:$I$1995,8, FALSE)</f>
        <v>296</v>
      </c>
    </row>
    <row r="3060" spans="1:17" x14ac:dyDescent="0.25">
      <c r="A3060" s="230" t="s">
        <v>9698</v>
      </c>
      <c r="B3060" s="230">
        <v>170</v>
      </c>
      <c r="C3060" s="230">
        <v>2017</v>
      </c>
      <c r="D3060" s="230">
        <v>2017.0616</v>
      </c>
      <c r="E3060" s="230" t="s">
        <v>4577</v>
      </c>
      <c r="F3060" s="230" t="s">
        <v>5052</v>
      </c>
      <c r="G3060" s="230" t="s">
        <v>5053</v>
      </c>
      <c r="H3060" s="230" t="s">
        <v>182</v>
      </c>
      <c r="I3060" s="230" t="s">
        <v>183</v>
      </c>
      <c r="J3060" s="230" t="s">
        <v>61</v>
      </c>
      <c r="K3060" s="230" t="s">
        <v>188</v>
      </c>
      <c r="L3060" s="230" t="s">
        <v>182</v>
      </c>
      <c r="M3060" s="230" t="s">
        <v>5916</v>
      </c>
      <c r="N3060" s="230" t="s">
        <v>188</v>
      </c>
      <c r="O3060" s="230">
        <v>1</v>
      </c>
      <c r="Q3060" s="230">
        <f>VLOOKUP(M3060,LocID!$B$2:$I$1995,8, FALSE)</f>
        <v>19</v>
      </c>
    </row>
    <row r="3061" spans="1:17" x14ac:dyDescent="0.25">
      <c r="A3061" s="230" t="s">
        <v>9699</v>
      </c>
      <c r="B3061" s="230">
        <v>171</v>
      </c>
      <c r="C3061" s="230">
        <v>2017</v>
      </c>
      <c r="D3061" s="230">
        <v>2017.0616</v>
      </c>
      <c r="E3061" s="230" t="s">
        <v>4577</v>
      </c>
      <c r="F3061" s="230" t="s">
        <v>5052</v>
      </c>
      <c r="G3061" s="230" t="s">
        <v>5053</v>
      </c>
      <c r="H3061" s="230" t="s">
        <v>182</v>
      </c>
      <c r="I3061" s="230" t="s">
        <v>183</v>
      </c>
      <c r="J3061" s="230" t="s">
        <v>61</v>
      </c>
      <c r="K3061" s="230" t="s">
        <v>26</v>
      </c>
      <c r="L3061" s="230" t="s">
        <v>182</v>
      </c>
      <c r="M3061" s="230" t="s">
        <v>5916</v>
      </c>
      <c r="N3061" s="230" t="s">
        <v>26</v>
      </c>
      <c r="Q3061" s="230">
        <f>VLOOKUP(M3061,LocID!$B$2:$I$1995,8, FALSE)</f>
        <v>19</v>
      </c>
    </row>
    <row r="3062" spans="1:17" x14ac:dyDescent="0.25">
      <c r="A3062" s="230" t="s">
        <v>9700</v>
      </c>
      <c r="B3062" s="230">
        <v>172</v>
      </c>
      <c r="C3062" s="230">
        <v>2017</v>
      </c>
      <c r="D3062" s="230">
        <v>2017.0617999999999</v>
      </c>
      <c r="E3062" s="230" t="s">
        <v>4577</v>
      </c>
      <c r="F3062" s="230" t="s">
        <v>5239</v>
      </c>
      <c r="G3062" s="230" t="s">
        <v>5240</v>
      </c>
      <c r="H3062" s="230" t="s">
        <v>5241</v>
      </c>
      <c r="I3062" s="230" t="s">
        <v>160</v>
      </c>
      <c r="J3062" s="230" t="s">
        <v>161</v>
      </c>
      <c r="K3062" s="230" t="s">
        <v>5243</v>
      </c>
      <c r="L3062" s="230" t="s">
        <v>5241</v>
      </c>
      <c r="M3062" s="230" t="s">
        <v>6599</v>
      </c>
      <c r="N3062" s="230" t="s">
        <v>6468</v>
      </c>
      <c r="Q3062" s="230">
        <f>VLOOKUP(M3062,LocID!$B$2:$I$1995,8, FALSE)</f>
        <v>706</v>
      </c>
    </row>
    <row r="3063" spans="1:17" x14ac:dyDescent="0.25">
      <c r="A3063" s="230" t="s">
        <v>9701</v>
      </c>
      <c r="B3063" s="230">
        <v>173</v>
      </c>
      <c r="C3063" s="230">
        <v>2017</v>
      </c>
      <c r="D3063" s="230">
        <v>2017.0633</v>
      </c>
      <c r="E3063" s="230" t="s">
        <v>4569</v>
      </c>
      <c r="F3063" s="230" t="s">
        <v>4855</v>
      </c>
      <c r="G3063" s="230" t="s">
        <v>4856</v>
      </c>
      <c r="H3063" s="230" t="s">
        <v>3696</v>
      </c>
      <c r="I3063" s="230" t="s">
        <v>76</v>
      </c>
      <c r="J3063" s="230" t="s">
        <v>77</v>
      </c>
      <c r="K3063" s="230" t="s">
        <v>26</v>
      </c>
      <c r="L3063" s="230" t="s">
        <v>3696</v>
      </c>
      <c r="M3063" s="230" t="s">
        <v>4529</v>
      </c>
      <c r="N3063" s="230" t="s">
        <v>26</v>
      </c>
      <c r="Q3063" s="230">
        <f>VLOOKUP(M3063,LocID!$B$2:$I$1995,8, FALSE)</f>
        <v>506</v>
      </c>
    </row>
    <row r="3064" spans="1:17" x14ac:dyDescent="0.25">
      <c r="A3064" s="230" t="s">
        <v>9702</v>
      </c>
      <c r="B3064" s="230">
        <v>174</v>
      </c>
      <c r="C3064" s="230">
        <v>2017</v>
      </c>
      <c r="D3064" s="230">
        <v>2017.0652</v>
      </c>
      <c r="E3064" s="230" t="s">
        <v>4569</v>
      </c>
      <c r="F3064" s="230" t="s">
        <v>4570</v>
      </c>
      <c r="G3064" s="230" t="s">
        <v>4571</v>
      </c>
      <c r="H3064" s="230" t="s">
        <v>4572</v>
      </c>
      <c r="I3064" s="230" t="s">
        <v>874</v>
      </c>
      <c r="J3064" s="230" t="s">
        <v>4573</v>
      </c>
      <c r="L3064" s="230" t="s">
        <v>1439</v>
      </c>
      <c r="M3064" s="230" t="s">
        <v>6105</v>
      </c>
      <c r="N3064" s="230" t="s">
        <v>23</v>
      </c>
      <c r="Q3064" s="230">
        <f>VLOOKUP(M3064,LocID!$B$2:$I$1995,8, FALSE)</f>
        <v>223</v>
      </c>
    </row>
    <row r="3065" spans="1:17" x14ac:dyDescent="0.25">
      <c r="A3065" s="230" t="s">
        <v>9703</v>
      </c>
      <c r="B3065" s="230">
        <v>175</v>
      </c>
      <c r="C3065" s="230">
        <v>2017</v>
      </c>
      <c r="D3065" s="230">
        <v>2017.0658000000001</v>
      </c>
      <c r="E3065" s="230" t="s">
        <v>4577</v>
      </c>
      <c r="F3065" s="230" t="s">
        <v>4925</v>
      </c>
      <c r="G3065" s="230" t="s">
        <v>4902</v>
      </c>
      <c r="H3065" s="230" t="s">
        <v>533</v>
      </c>
      <c r="I3065" s="230" t="s">
        <v>49</v>
      </c>
      <c r="J3065" s="230" t="s">
        <v>51</v>
      </c>
      <c r="K3065" s="230" t="s">
        <v>26</v>
      </c>
      <c r="L3065" s="230" t="s">
        <v>533</v>
      </c>
      <c r="M3065" s="230" t="s">
        <v>4499</v>
      </c>
      <c r="N3065" s="230" t="s">
        <v>26</v>
      </c>
      <c r="Q3065" s="230">
        <f>VLOOKUP(M3065,LocID!$B$2:$I$1995,8, FALSE)</f>
        <v>65</v>
      </c>
    </row>
    <row r="3066" spans="1:17" x14ac:dyDescent="0.25">
      <c r="A3066" s="230" t="s">
        <v>9704</v>
      </c>
      <c r="B3066" s="230">
        <v>176</v>
      </c>
      <c r="C3066" s="230">
        <v>2017</v>
      </c>
      <c r="D3066" s="230">
        <v>2017.0663999999999</v>
      </c>
      <c r="E3066" s="230" t="s">
        <v>4577</v>
      </c>
      <c r="F3066" s="230" t="s">
        <v>5219</v>
      </c>
      <c r="G3066" s="230" t="s">
        <v>5220</v>
      </c>
      <c r="H3066" s="230" t="s">
        <v>1146</v>
      </c>
      <c r="I3066" s="230" t="s">
        <v>250</v>
      </c>
      <c r="J3066" s="230" t="s">
        <v>161</v>
      </c>
      <c r="K3066" s="230" t="s">
        <v>52</v>
      </c>
      <c r="L3066" s="230" t="s">
        <v>1146</v>
      </c>
      <c r="M3066" s="230" t="s">
        <v>6045</v>
      </c>
      <c r="N3066" s="230" t="s">
        <v>52</v>
      </c>
      <c r="Q3066" s="230">
        <f>VLOOKUP(M3066,LocID!$B$2:$I$1995,8, FALSE)</f>
        <v>156</v>
      </c>
    </row>
    <row r="3067" spans="1:17" x14ac:dyDescent="0.25">
      <c r="A3067" s="230" t="s">
        <v>9705</v>
      </c>
      <c r="B3067" s="230">
        <v>177</v>
      </c>
      <c r="C3067" s="230">
        <v>2017</v>
      </c>
      <c r="D3067" s="230">
        <v>2017.0678</v>
      </c>
      <c r="E3067" s="230" t="s">
        <v>4577</v>
      </c>
      <c r="F3067" s="230" t="s">
        <v>5119</v>
      </c>
      <c r="G3067" s="230" t="s">
        <v>5108</v>
      </c>
      <c r="H3067" s="230" t="s">
        <v>1685</v>
      </c>
      <c r="I3067" s="230" t="s">
        <v>244</v>
      </c>
      <c r="J3067" s="230" t="s">
        <v>245</v>
      </c>
      <c r="K3067" s="230" t="s">
        <v>23</v>
      </c>
      <c r="L3067" s="230" t="s">
        <v>1685</v>
      </c>
      <c r="M3067" s="230" t="s">
        <v>6149</v>
      </c>
      <c r="N3067" s="230" t="s">
        <v>23</v>
      </c>
      <c r="Q3067" s="230">
        <f>VLOOKUP(M3067,LocID!$B$2:$I$1995,8, FALSE)</f>
        <v>272</v>
      </c>
    </row>
    <row r="3068" spans="1:17" x14ac:dyDescent="0.25">
      <c r="A3068" s="230" t="s">
        <v>9706</v>
      </c>
      <c r="B3068" s="230">
        <v>178</v>
      </c>
      <c r="C3068" s="230">
        <v>2017</v>
      </c>
      <c r="D3068" s="230">
        <v>2017.0679</v>
      </c>
      <c r="E3068" s="230" t="s">
        <v>4569</v>
      </c>
      <c r="F3068" s="230" t="s">
        <v>4798</v>
      </c>
      <c r="G3068" s="230" t="s">
        <v>4799</v>
      </c>
      <c r="H3068" s="230" t="s">
        <v>3123</v>
      </c>
      <c r="I3068" s="230" t="s">
        <v>76</v>
      </c>
      <c r="J3068" s="230" t="s">
        <v>77</v>
      </c>
      <c r="K3068" s="230" t="s">
        <v>26</v>
      </c>
      <c r="L3068" s="230" t="s">
        <v>3123</v>
      </c>
      <c r="M3068" s="230" t="s">
        <v>4524</v>
      </c>
      <c r="N3068" s="230" t="s">
        <v>26</v>
      </c>
      <c r="Q3068" s="230">
        <f>VLOOKUP(M3068,LocID!$B$2:$I$1995,8, FALSE)</f>
        <v>473</v>
      </c>
    </row>
    <row r="3069" spans="1:17" x14ac:dyDescent="0.25">
      <c r="A3069" s="230" t="s">
        <v>9707</v>
      </c>
      <c r="B3069" s="230">
        <v>179</v>
      </c>
      <c r="C3069" s="230">
        <v>2017</v>
      </c>
      <c r="D3069" s="230">
        <v>2017.068</v>
      </c>
      <c r="E3069" s="230" t="s">
        <v>4577</v>
      </c>
      <c r="F3069" s="230" t="s">
        <v>5199</v>
      </c>
      <c r="G3069" s="230" t="s">
        <v>5200</v>
      </c>
      <c r="H3069" s="230" t="s">
        <v>2194</v>
      </c>
      <c r="I3069" s="230" t="s">
        <v>865</v>
      </c>
      <c r="J3069" s="230" t="s">
        <v>220</v>
      </c>
      <c r="K3069" s="230" t="s">
        <v>52</v>
      </c>
      <c r="L3069" s="230" t="s">
        <v>2194</v>
      </c>
      <c r="M3069" s="230" t="s">
        <v>6233</v>
      </c>
      <c r="N3069" s="230" t="s">
        <v>52</v>
      </c>
      <c r="Q3069" s="230">
        <f>VLOOKUP(M3069,LocID!$B$2:$I$1995,8, FALSE)</f>
        <v>358</v>
      </c>
    </row>
    <row r="3070" spans="1:17" x14ac:dyDescent="0.25">
      <c r="A3070" s="230" t="s">
        <v>9708</v>
      </c>
      <c r="B3070" s="230">
        <v>180</v>
      </c>
      <c r="C3070" s="230">
        <v>2017</v>
      </c>
      <c r="D3070" s="230">
        <v>2017.0686000000001</v>
      </c>
      <c r="E3070" s="230" t="s">
        <v>4569</v>
      </c>
      <c r="F3070" s="230" t="s">
        <v>4757</v>
      </c>
      <c r="G3070" s="230" t="s">
        <v>4758</v>
      </c>
      <c r="H3070" s="230" t="s">
        <v>4759</v>
      </c>
      <c r="I3070" s="230" t="s">
        <v>76</v>
      </c>
      <c r="J3070" s="230" t="s">
        <v>77</v>
      </c>
      <c r="L3070" s="230" t="s">
        <v>4759</v>
      </c>
      <c r="M3070" s="230" t="s">
        <v>6600</v>
      </c>
      <c r="N3070" s="230" t="s">
        <v>23</v>
      </c>
      <c r="Q3070" s="230">
        <f>VLOOKUP(M3070,LocID!$B$2:$I$1995,8, FALSE)</f>
        <v>708</v>
      </c>
    </row>
    <row r="3071" spans="1:17" x14ac:dyDescent="0.25">
      <c r="A3071" s="230" t="s">
        <v>9709</v>
      </c>
      <c r="B3071" s="230">
        <v>181</v>
      </c>
      <c r="C3071" s="230">
        <v>2017</v>
      </c>
      <c r="D3071" s="230">
        <v>2017.0696</v>
      </c>
      <c r="E3071" s="230" t="s">
        <v>4577</v>
      </c>
      <c r="F3071" s="230" t="s">
        <v>4988</v>
      </c>
      <c r="G3071" s="230" t="s">
        <v>4885</v>
      </c>
      <c r="H3071" s="230" t="s">
        <v>2366</v>
      </c>
      <c r="I3071" s="230" t="s">
        <v>49</v>
      </c>
      <c r="J3071" s="230" t="s">
        <v>51</v>
      </c>
      <c r="K3071" s="230" t="s">
        <v>23</v>
      </c>
      <c r="L3071" s="230" t="s">
        <v>2366</v>
      </c>
      <c r="M3071" s="230" t="s">
        <v>6244</v>
      </c>
      <c r="N3071" s="230" t="s">
        <v>23</v>
      </c>
      <c r="Q3071" s="230">
        <f>VLOOKUP(M3071,LocID!$B$2:$I$1995,8, FALSE)</f>
        <v>374</v>
      </c>
    </row>
    <row r="3072" spans="1:17" x14ac:dyDescent="0.25">
      <c r="A3072" s="230" t="s">
        <v>9710</v>
      </c>
      <c r="B3072" s="230">
        <v>182</v>
      </c>
      <c r="C3072" s="230">
        <v>2017</v>
      </c>
      <c r="D3072" s="230">
        <v>2017.0700999999999</v>
      </c>
      <c r="E3072" s="230" t="s">
        <v>4569</v>
      </c>
      <c r="F3072" s="230" t="s">
        <v>4616</v>
      </c>
      <c r="G3072" s="230" t="s">
        <v>4617</v>
      </c>
      <c r="H3072" s="230" t="s">
        <v>1073</v>
      </c>
      <c r="I3072" s="230" t="s">
        <v>76</v>
      </c>
      <c r="J3072" s="230" t="s">
        <v>77</v>
      </c>
      <c r="L3072" s="230" t="s">
        <v>1073</v>
      </c>
      <c r="M3072" s="230" t="s">
        <v>6032</v>
      </c>
      <c r="N3072" s="230" t="s">
        <v>26</v>
      </c>
      <c r="Q3072" s="230">
        <f>VLOOKUP(M3072,LocID!$B$2:$I$1995,8, FALSE)</f>
        <v>140</v>
      </c>
    </row>
    <row r="3073" spans="1:17" x14ac:dyDescent="0.25">
      <c r="A3073" s="230" t="s">
        <v>9711</v>
      </c>
      <c r="B3073" s="230">
        <v>183</v>
      </c>
      <c r="C3073" s="230">
        <v>2017</v>
      </c>
      <c r="D3073" s="230">
        <v>2017.0703000000001</v>
      </c>
      <c r="E3073" s="230" t="s">
        <v>4569</v>
      </c>
      <c r="F3073" s="230" t="s">
        <v>4850</v>
      </c>
      <c r="G3073" s="230" t="s">
        <v>4846</v>
      </c>
      <c r="H3073" s="230" t="s">
        <v>3628</v>
      </c>
      <c r="I3073" s="230" t="s">
        <v>76</v>
      </c>
      <c r="J3073" s="230" t="s">
        <v>77</v>
      </c>
      <c r="L3073" s="230" t="s">
        <v>3628</v>
      </c>
      <c r="M3073" s="230" t="s">
        <v>4527</v>
      </c>
      <c r="N3073" s="230" t="s">
        <v>23</v>
      </c>
      <c r="Q3073" s="230">
        <f>VLOOKUP(M3073,LocID!$B$2:$I$1995,8, FALSE)</f>
        <v>497</v>
      </c>
    </row>
    <row r="3074" spans="1:17" x14ac:dyDescent="0.25">
      <c r="A3074" s="230" t="s">
        <v>9712</v>
      </c>
      <c r="B3074" s="230">
        <v>184</v>
      </c>
      <c r="C3074" s="230">
        <v>2017</v>
      </c>
      <c r="D3074" s="230">
        <v>2017.0704000000001</v>
      </c>
      <c r="E3074" s="230" t="s">
        <v>4569</v>
      </c>
      <c r="F3074" s="230" t="s">
        <v>4843</v>
      </c>
      <c r="G3074" s="230" t="s">
        <v>4844</v>
      </c>
      <c r="H3074" s="230" t="s">
        <v>3586</v>
      </c>
      <c r="I3074" s="230" t="s">
        <v>76</v>
      </c>
      <c r="J3074" s="230" t="s">
        <v>77</v>
      </c>
      <c r="K3074" s="230" t="s">
        <v>98</v>
      </c>
      <c r="L3074" s="230" t="s">
        <v>3586</v>
      </c>
      <c r="M3074" s="230" t="s">
        <v>6352</v>
      </c>
      <c r="N3074" s="230" t="s">
        <v>98</v>
      </c>
      <c r="Q3074" s="230">
        <f>VLOOKUP(M3074,LocID!$B$2:$I$1995,8, FALSE)</f>
        <v>495</v>
      </c>
    </row>
    <row r="3075" spans="1:17" x14ac:dyDescent="0.25">
      <c r="A3075" s="230" t="s">
        <v>9713</v>
      </c>
      <c r="B3075" s="230">
        <v>185</v>
      </c>
      <c r="C3075" s="230">
        <v>2017</v>
      </c>
      <c r="D3075" s="230">
        <v>2017.0710999999999</v>
      </c>
      <c r="E3075" s="230" t="s">
        <v>4569</v>
      </c>
      <c r="F3075" s="230" t="s">
        <v>4863</v>
      </c>
      <c r="G3075" s="230" t="s">
        <v>4864</v>
      </c>
      <c r="H3075" s="230" t="s">
        <v>3898</v>
      </c>
      <c r="I3075" s="230" t="s">
        <v>76</v>
      </c>
      <c r="J3075" s="230" t="s">
        <v>77</v>
      </c>
      <c r="K3075" s="230" t="s">
        <v>23</v>
      </c>
      <c r="L3075" s="230" t="s">
        <v>3898</v>
      </c>
      <c r="M3075" s="230" t="s">
        <v>6376</v>
      </c>
      <c r="N3075" s="230" t="s">
        <v>23</v>
      </c>
      <c r="Q3075" s="230">
        <f>VLOOKUP(M3075,LocID!$B$2:$I$1995,8, FALSE)</f>
        <v>525</v>
      </c>
    </row>
    <row r="3076" spans="1:17" x14ac:dyDescent="0.25">
      <c r="A3076" s="230" t="s">
        <v>9714</v>
      </c>
      <c r="B3076" s="230">
        <v>186</v>
      </c>
      <c r="C3076" s="230">
        <v>2017</v>
      </c>
      <c r="D3076" s="230">
        <v>2017.0710999999999</v>
      </c>
      <c r="E3076" s="230" t="s">
        <v>4569</v>
      </c>
      <c r="F3076" s="230" t="s">
        <v>4647</v>
      </c>
      <c r="G3076" s="230" t="s">
        <v>4646</v>
      </c>
      <c r="H3076" s="230" t="s">
        <v>1775</v>
      </c>
      <c r="I3076" s="230" t="s">
        <v>76</v>
      </c>
      <c r="J3076" s="230" t="s">
        <v>77</v>
      </c>
      <c r="K3076" s="230" t="s">
        <v>26</v>
      </c>
      <c r="L3076" s="230" t="s">
        <v>1775</v>
      </c>
      <c r="M3076" s="230" t="s">
        <v>6168</v>
      </c>
      <c r="N3076" s="230" t="s">
        <v>26</v>
      </c>
      <c r="Q3076" s="230">
        <f>VLOOKUP(M3076,LocID!$B$2:$I$1995,8, FALSE)</f>
        <v>291</v>
      </c>
    </row>
    <row r="3077" spans="1:17" x14ac:dyDescent="0.25">
      <c r="A3077" s="230" t="s">
        <v>9715</v>
      </c>
      <c r="B3077" s="230">
        <v>187</v>
      </c>
      <c r="C3077" s="230">
        <v>2017</v>
      </c>
      <c r="D3077" s="230">
        <v>2017.0713000000001</v>
      </c>
      <c r="E3077" s="230" t="s">
        <v>4569</v>
      </c>
      <c r="F3077" s="230" t="s">
        <v>4945</v>
      </c>
      <c r="G3077" s="230" t="s">
        <v>4946</v>
      </c>
      <c r="H3077" s="230" t="s">
        <v>4947</v>
      </c>
      <c r="I3077" s="230" t="s">
        <v>192</v>
      </c>
      <c r="J3077" s="230" t="s">
        <v>51</v>
      </c>
      <c r="K3077" s="230" t="s">
        <v>188</v>
      </c>
      <c r="L3077" s="230" t="s">
        <v>4947</v>
      </c>
      <c r="M3077" s="230" t="s">
        <v>6601</v>
      </c>
      <c r="N3077" s="230" t="s">
        <v>188</v>
      </c>
      <c r="Q3077" s="230">
        <f>VLOOKUP(M3077,LocID!$B$2:$I$1995,8, FALSE)</f>
        <v>709</v>
      </c>
    </row>
    <row r="3078" spans="1:17" x14ac:dyDescent="0.25">
      <c r="A3078" s="230" t="s">
        <v>9716</v>
      </c>
      <c r="B3078" s="230">
        <v>188</v>
      </c>
      <c r="C3078" s="230">
        <v>2017</v>
      </c>
      <c r="D3078" s="230">
        <v>2017.0735</v>
      </c>
      <c r="E3078" s="230" t="s">
        <v>4569</v>
      </c>
      <c r="F3078" s="230" t="s">
        <v>5063</v>
      </c>
      <c r="G3078" s="230" t="s">
        <v>5064</v>
      </c>
      <c r="H3078" s="230" t="s">
        <v>877</v>
      </c>
      <c r="I3078" s="230" t="s">
        <v>208</v>
      </c>
      <c r="J3078" s="230" t="s">
        <v>61</v>
      </c>
      <c r="K3078" s="230" t="s">
        <v>188</v>
      </c>
      <c r="L3078" s="230" t="s">
        <v>877</v>
      </c>
      <c r="M3078" s="230" t="s">
        <v>5997</v>
      </c>
      <c r="N3078" s="230" t="s">
        <v>188</v>
      </c>
      <c r="Q3078" s="230">
        <f>VLOOKUP(M3078,LocID!$B$2:$I$1995,8, FALSE)</f>
        <v>105</v>
      </c>
    </row>
    <row r="3079" spans="1:17" x14ac:dyDescent="0.25">
      <c r="A3079" s="230" t="s">
        <v>9717</v>
      </c>
      <c r="B3079" s="230">
        <v>189</v>
      </c>
      <c r="C3079" s="230">
        <v>2017</v>
      </c>
      <c r="D3079" s="230">
        <v>2017.0743</v>
      </c>
      <c r="E3079" s="230" t="s">
        <v>4569</v>
      </c>
      <c r="F3079" s="230" t="s">
        <v>5140</v>
      </c>
      <c r="G3079" s="230" t="s">
        <v>5141</v>
      </c>
      <c r="H3079" s="230" t="s">
        <v>1233</v>
      </c>
      <c r="I3079" s="230" t="s">
        <v>261</v>
      </c>
      <c r="J3079" s="230" t="s">
        <v>123</v>
      </c>
      <c r="K3079" s="230" t="s">
        <v>52</v>
      </c>
      <c r="L3079" s="230" t="s">
        <v>1233</v>
      </c>
      <c r="M3079" s="230" t="s">
        <v>6062</v>
      </c>
      <c r="N3079" s="230" t="s">
        <v>52</v>
      </c>
      <c r="Q3079" s="230">
        <f>VLOOKUP(M3079,LocID!$B$2:$I$1995,8, FALSE)</f>
        <v>174</v>
      </c>
    </row>
    <row r="3080" spans="1:17" x14ac:dyDescent="0.25">
      <c r="A3080" s="230" t="s">
        <v>9718</v>
      </c>
      <c r="B3080" s="230">
        <v>190</v>
      </c>
      <c r="C3080" s="230">
        <v>2017</v>
      </c>
      <c r="D3080" s="230">
        <v>2017.0755999999999</v>
      </c>
      <c r="E3080" s="230" t="s">
        <v>4569</v>
      </c>
      <c r="F3080" s="230" t="s">
        <v>4623</v>
      </c>
      <c r="G3080" s="230" t="s">
        <v>4624</v>
      </c>
      <c r="H3080" s="230" t="s">
        <v>1319</v>
      </c>
      <c r="I3080" s="230" t="s">
        <v>76</v>
      </c>
      <c r="J3080" s="230" t="s">
        <v>77</v>
      </c>
      <c r="K3080" s="230" t="s">
        <v>23</v>
      </c>
      <c r="L3080" s="230" t="s">
        <v>1319</v>
      </c>
      <c r="M3080" s="230" t="s">
        <v>6078</v>
      </c>
      <c r="N3080" s="230" t="s">
        <v>23</v>
      </c>
      <c r="Q3080" s="230">
        <f>VLOOKUP(M3080,LocID!$B$2:$I$1995,8, FALSE)</f>
        <v>192</v>
      </c>
    </row>
    <row r="3081" spans="1:17" x14ac:dyDescent="0.25">
      <c r="A3081" s="230" t="s">
        <v>9719</v>
      </c>
      <c r="B3081" s="230">
        <v>191</v>
      </c>
      <c r="C3081" s="230">
        <v>2017</v>
      </c>
      <c r="D3081" s="230">
        <v>2017.0758000000001</v>
      </c>
      <c r="E3081" s="230" t="s">
        <v>4569</v>
      </c>
      <c r="F3081" s="230" t="s">
        <v>4877</v>
      </c>
      <c r="G3081" s="230" t="s">
        <v>4878</v>
      </c>
      <c r="H3081" s="230" t="s">
        <v>4077</v>
      </c>
      <c r="I3081" s="230" t="s">
        <v>76</v>
      </c>
      <c r="J3081" s="230" t="s">
        <v>77</v>
      </c>
      <c r="K3081" s="230" t="s">
        <v>23</v>
      </c>
      <c r="L3081" s="230" t="s">
        <v>4077</v>
      </c>
      <c r="M3081" s="230" t="s">
        <v>6400</v>
      </c>
      <c r="N3081" s="230" t="s">
        <v>23</v>
      </c>
      <c r="Q3081" s="230">
        <f>VLOOKUP(M3081,LocID!$B$2:$I$1995,8, FALSE)</f>
        <v>553</v>
      </c>
    </row>
    <row r="3082" spans="1:17" x14ac:dyDescent="0.25">
      <c r="A3082" s="230" t="s">
        <v>9720</v>
      </c>
      <c r="B3082" s="230">
        <v>192</v>
      </c>
      <c r="C3082" s="230">
        <v>2017</v>
      </c>
      <c r="D3082" s="230">
        <v>2017.0767000000001</v>
      </c>
      <c r="E3082" s="230" t="s">
        <v>4569</v>
      </c>
      <c r="F3082" s="230" t="s">
        <v>4873</v>
      </c>
      <c r="G3082" s="230" t="s">
        <v>4874</v>
      </c>
      <c r="H3082" s="230" t="s">
        <v>4014</v>
      </c>
      <c r="I3082" s="230" t="s">
        <v>76</v>
      </c>
      <c r="J3082" s="230" t="s">
        <v>77</v>
      </c>
      <c r="K3082" s="230" t="s">
        <v>3934</v>
      </c>
      <c r="L3082" s="230" t="s">
        <v>4014</v>
      </c>
      <c r="M3082" s="230" t="s">
        <v>6388</v>
      </c>
      <c r="N3082" s="230" t="s">
        <v>3934</v>
      </c>
      <c r="Q3082" s="230">
        <f>VLOOKUP(M3082,LocID!$B$2:$I$1995,8, FALSE)</f>
        <v>541</v>
      </c>
    </row>
    <row r="3083" spans="1:17" x14ac:dyDescent="0.25">
      <c r="A3083" s="230" t="s">
        <v>9721</v>
      </c>
      <c r="B3083" s="230">
        <v>193</v>
      </c>
      <c r="C3083" s="230">
        <v>2017</v>
      </c>
      <c r="D3083" s="230">
        <v>2017.0771</v>
      </c>
      <c r="E3083" s="230" t="s">
        <v>4569</v>
      </c>
      <c r="F3083" s="230" t="s">
        <v>4710</v>
      </c>
      <c r="G3083" s="230" t="s">
        <v>4711</v>
      </c>
      <c r="H3083" s="230" t="s">
        <v>2155</v>
      </c>
      <c r="I3083" s="230" t="s">
        <v>76</v>
      </c>
      <c r="J3083" s="230" t="s">
        <v>77</v>
      </c>
      <c r="K3083" s="230" t="s">
        <v>26</v>
      </c>
      <c r="L3083" s="230" t="s">
        <v>2155</v>
      </c>
      <c r="M3083" s="230" t="s">
        <v>6227</v>
      </c>
      <c r="N3083" s="230" t="s">
        <v>26</v>
      </c>
      <c r="Q3083" s="230">
        <f>VLOOKUP(M3083,LocID!$B$2:$I$1995,8, FALSE)</f>
        <v>352</v>
      </c>
    </row>
    <row r="3084" spans="1:17" x14ac:dyDescent="0.25">
      <c r="A3084" s="230" t="s">
        <v>9722</v>
      </c>
      <c r="B3084" s="230">
        <v>194</v>
      </c>
      <c r="C3084" s="230">
        <v>2017</v>
      </c>
      <c r="D3084" s="230">
        <v>2017.0777</v>
      </c>
      <c r="E3084" s="230" t="s">
        <v>4569</v>
      </c>
      <c r="F3084" s="230" t="s">
        <v>4761</v>
      </c>
      <c r="G3084" s="230" t="s">
        <v>4762</v>
      </c>
      <c r="H3084" s="230" t="s">
        <v>2726</v>
      </c>
      <c r="I3084" s="230" t="s">
        <v>76</v>
      </c>
      <c r="J3084" s="230" t="s">
        <v>77</v>
      </c>
      <c r="L3084" s="230" t="s">
        <v>2726</v>
      </c>
      <c r="M3084" s="230" t="s">
        <v>6274</v>
      </c>
      <c r="N3084" s="230" t="s">
        <v>23</v>
      </c>
      <c r="Q3084" s="230">
        <f>VLOOKUP(M3084,LocID!$B$2:$I$1995,8, FALSE)</f>
        <v>406</v>
      </c>
    </row>
    <row r="3085" spans="1:17" x14ac:dyDescent="0.25">
      <c r="A3085" s="230" t="s">
        <v>9723</v>
      </c>
      <c r="B3085" s="230">
        <v>195</v>
      </c>
      <c r="C3085" s="230">
        <v>2017</v>
      </c>
      <c r="D3085" s="230">
        <v>2017.0797</v>
      </c>
      <c r="E3085" s="230" t="s">
        <v>4569</v>
      </c>
      <c r="F3085" s="230" t="s">
        <v>4895</v>
      </c>
      <c r="G3085" s="230" t="s">
        <v>4896</v>
      </c>
      <c r="H3085" s="230" t="s">
        <v>214</v>
      </c>
      <c r="I3085" s="230" t="s">
        <v>144</v>
      </c>
      <c r="J3085" s="230" t="s">
        <v>51</v>
      </c>
      <c r="K3085" s="230" t="s">
        <v>26</v>
      </c>
      <c r="L3085" s="230" t="s">
        <v>214</v>
      </c>
      <c r="M3085" s="230" t="s">
        <v>5923</v>
      </c>
      <c r="N3085" s="230" t="s">
        <v>26</v>
      </c>
      <c r="Q3085" s="230">
        <f>VLOOKUP(M3085,LocID!$B$2:$I$1995,8, FALSE)</f>
        <v>25</v>
      </c>
    </row>
    <row r="3086" spans="1:17" x14ac:dyDescent="0.25">
      <c r="A3086" s="230" t="s">
        <v>9724</v>
      </c>
      <c r="B3086" s="230">
        <v>196</v>
      </c>
      <c r="C3086" s="230">
        <v>2017</v>
      </c>
      <c r="D3086" s="230">
        <v>2017.0808</v>
      </c>
      <c r="E3086" s="230" t="s">
        <v>4569</v>
      </c>
      <c r="F3086" s="230" t="s">
        <v>4735</v>
      </c>
      <c r="H3086" s="230" t="s">
        <v>2414</v>
      </c>
      <c r="I3086" s="230" t="s">
        <v>76</v>
      </c>
      <c r="J3086" s="230" t="s">
        <v>77</v>
      </c>
      <c r="K3086" s="230" t="s">
        <v>26</v>
      </c>
      <c r="L3086" s="230" t="s">
        <v>2414</v>
      </c>
      <c r="M3086" s="230" t="s">
        <v>4518</v>
      </c>
      <c r="N3086" s="230" t="s">
        <v>26</v>
      </c>
      <c r="Q3086" s="230">
        <f>VLOOKUP(M3086,LocID!$B$2:$I$1995,8, FALSE)</f>
        <v>387</v>
      </c>
    </row>
    <row r="3087" spans="1:17" x14ac:dyDescent="0.25">
      <c r="A3087" s="230" t="s">
        <v>9725</v>
      </c>
      <c r="B3087" s="230">
        <v>197</v>
      </c>
      <c r="C3087" s="230">
        <v>2017</v>
      </c>
      <c r="D3087" s="230">
        <v>2017.0812000000001</v>
      </c>
      <c r="E3087" s="230" t="s">
        <v>4569</v>
      </c>
      <c r="F3087" s="230" t="s">
        <v>4763</v>
      </c>
      <c r="G3087" s="230" t="s">
        <v>4764</v>
      </c>
      <c r="H3087" s="230" t="s">
        <v>2726</v>
      </c>
      <c r="I3087" s="230" t="s">
        <v>76</v>
      </c>
      <c r="J3087" s="230" t="s">
        <v>77</v>
      </c>
      <c r="K3087" s="230" t="s">
        <v>52</v>
      </c>
      <c r="L3087" s="230" t="s">
        <v>2726</v>
      </c>
      <c r="M3087" s="230" t="s">
        <v>6274</v>
      </c>
      <c r="N3087" s="230" t="s">
        <v>52</v>
      </c>
      <c r="Q3087" s="230">
        <f>VLOOKUP(M3087,LocID!$B$2:$I$1995,8, FALSE)</f>
        <v>406</v>
      </c>
    </row>
    <row r="3088" spans="1:17" x14ac:dyDescent="0.25">
      <c r="A3088" s="230" t="s">
        <v>9726</v>
      </c>
      <c r="B3088" s="230">
        <v>198</v>
      </c>
      <c r="C3088" s="230">
        <v>2017</v>
      </c>
      <c r="D3088" s="230">
        <v>2017.0813000000001</v>
      </c>
      <c r="E3088" s="230" t="s">
        <v>4569</v>
      </c>
      <c r="F3088" s="230" t="s">
        <v>4872</v>
      </c>
      <c r="G3088" s="230" t="s">
        <v>4868</v>
      </c>
      <c r="H3088" s="230" t="s">
        <v>3906</v>
      </c>
      <c r="I3088" s="230" t="s">
        <v>76</v>
      </c>
      <c r="J3088" s="230" t="s">
        <v>77</v>
      </c>
      <c r="K3088" s="230" t="s">
        <v>26</v>
      </c>
      <c r="L3088" s="230" t="s">
        <v>3906</v>
      </c>
      <c r="M3088" s="230" t="s">
        <v>4532</v>
      </c>
      <c r="N3088" s="230" t="s">
        <v>26</v>
      </c>
      <c r="Q3088" s="230">
        <f>VLOOKUP(M3088,LocID!$B$2:$I$1995,8, FALSE)</f>
        <v>527</v>
      </c>
    </row>
    <row r="3089" spans="1:18" x14ac:dyDescent="0.25">
      <c r="A3089" s="230" t="s">
        <v>9727</v>
      </c>
      <c r="B3089" s="230">
        <v>199</v>
      </c>
      <c r="C3089" s="230">
        <v>2017</v>
      </c>
      <c r="D3089" s="230">
        <v>2017.0864999999999</v>
      </c>
      <c r="E3089" s="230" t="s">
        <v>4569</v>
      </c>
      <c r="F3089" s="230" t="s">
        <v>5168</v>
      </c>
      <c r="H3089" s="230" t="s">
        <v>3750</v>
      </c>
      <c r="I3089" s="230" t="s">
        <v>261</v>
      </c>
      <c r="J3089" s="230" t="s">
        <v>123</v>
      </c>
      <c r="K3089" s="230" t="s">
        <v>52</v>
      </c>
      <c r="L3089" s="230" t="s">
        <v>3750</v>
      </c>
      <c r="M3089" s="230" t="s">
        <v>4530</v>
      </c>
      <c r="N3089" s="230" t="s">
        <v>52</v>
      </c>
      <c r="Q3089" s="230">
        <f>VLOOKUP(M3089,LocID!$B$2:$I$1995,8, FALSE)</f>
        <v>513</v>
      </c>
    </row>
    <row r="3090" spans="1:18" x14ac:dyDescent="0.25">
      <c r="A3090" s="230" t="s">
        <v>9728</v>
      </c>
      <c r="B3090" s="230">
        <v>200</v>
      </c>
      <c r="C3090" s="230">
        <v>2017</v>
      </c>
      <c r="D3090" s="230">
        <v>2017.0873999999999</v>
      </c>
      <c r="E3090" s="230" t="s">
        <v>4569</v>
      </c>
      <c r="F3090" s="230" t="s">
        <v>4827</v>
      </c>
      <c r="G3090" s="230" t="s">
        <v>4828</v>
      </c>
      <c r="H3090" s="230" t="s">
        <v>3294</v>
      </c>
      <c r="I3090" s="230" t="s">
        <v>76</v>
      </c>
      <c r="J3090" s="230" t="s">
        <v>77</v>
      </c>
      <c r="K3090" s="230" t="s">
        <v>188</v>
      </c>
      <c r="L3090" s="230" t="s">
        <v>3294</v>
      </c>
      <c r="M3090" s="230" t="s">
        <v>4526</v>
      </c>
      <c r="N3090" s="230" t="s">
        <v>188</v>
      </c>
      <c r="Q3090" s="230">
        <f>VLOOKUP(M3090,LocID!$B$2:$I$1995,8, FALSE)</f>
        <v>489</v>
      </c>
    </row>
    <row r="3091" spans="1:18" x14ac:dyDescent="0.25">
      <c r="A3091" s="230" t="s">
        <v>9729</v>
      </c>
      <c r="B3091" s="230">
        <v>201</v>
      </c>
      <c r="C3091" s="230">
        <v>2017</v>
      </c>
      <c r="D3091" s="230">
        <v>2017.0881999999999</v>
      </c>
      <c r="E3091" s="230" t="s">
        <v>4569</v>
      </c>
      <c r="F3091" s="230" t="s">
        <v>4884</v>
      </c>
      <c r="G3091" s="230" t="s">
        <v>4885</v>
      </c>
      <c r="H3091" s="230" t="s">
        <v>4370</v>
      </c>
      <c r="I3091" s="230" t="s">
        <v>76</v>
      </c>
      <c r="J3091" s="230" t="s">
        <v>77</v>
      </c>
      <c r="K3091" s="230" t="s">
        <v>188</v>
      </c>
      <c r="L3091" s="230" t="s">
        <v>4370</v>
      </c>
      <c r="M3091" s="230" t="s">
        <v>6602</v>
      </c>
      <c r="N3091" s="230" t="s">
        <v>188</v>
      </c>
      <c r="Q3091" s="230">
        <f>VLOOKUP(M3091,LocID!$B$2:$I$1995,8, FALSE)</f>
        <v>710</v>
      </c>
    </row>
    <row r="3092" spans="1:18" x14ac:dyDescent="0.25">
      <c r="A3092" s="230" t="s">
        <v>9730</v>
      </c>
      <c r="B3092" s="230">
        <v>202</v>
      </c>
      <c r="C3092" s="230">
        <v>2017</v>
      </c>
      <c r="D3092" s="230">
        <v>2017.0904</v>
      </c>
      <c r="E3092" s="230" t="s">
        <v>4569</v>
      </c>
      <c r="F3092" s="230" t="s">
        <v>5000</v>
      </c>
      <c r="G3092" s="230" t="s">
        <v>5001</v>
      </c>
      <c r="H3092" s="230" t="s">
        <v>2908</v>
      </c>
      <c r="I3092" s="230" t="s">
        <v>380</v>
      </c>
      <c r="J3092" s="230" t="s">
        <v>51</v>
      </c>
      <c r="L3092" s="230" t="s">
        <v>2908</v>
      </c>
      <c r="M3092" s="230" t="s">
        <v>6299</v>
      </c>
      <c r="N3092" s="230" t="s">
        <v>52</v>
      </c>
      <c r="Q3092" s="230">
        <f>VLOOKUP(M3092,LocID!$B$2:$I$1995,8, FALSE)</f>
        <v>431</v>
      </c>
    </row>
    <row r="3093" spans="1:18" x14ac:dyDescent="0.25">
      <c r="A3093" s="230" t="s">
        <v>9731</v>
      </c>
      <c r="B3093" s="230">
        <v>203</v>
      </c>
      <c r="C3093" s="230">
        <v>2017</v>
      </c>
      <c r="D3093" s="230">
        <v>2017.0905</v>
      </c>
      <c r="E3093" s="230" t="s">
        <v>4569</v>
      </c>
      <c r="F3093" s="230" t="s">
        <v>5027</v>
      </c>
      <c r="G3093" s="230" t="s">
        <v>5028</v>
      </c>
      <c r="H3093" s="230" t="s">
        <v>4236</v>
      </c>
      <c r="I3093" s="230" t="s">
        <v>2996</v>
      </c>
      <c r="J3093" s="230" t="s">
        <v>51</v>
      </c>
      <c r="L3093" s="230" t="s">
        <v>2997</v>
      </c>
      <c r="M3093" s="230" t="s">
        <v>4536</v>
      </c>
      <c r="N3093" s="230" t="s">
        <v>23</v>
      </c>
      <c r="Q3093" s="230">
        <f>VLOOKUP(M3093,LocID!$B$2:$I$1995,8, FALSE)</f>
        <v>447</v>
      </c>
    </row>
    <row r="3094" spans="1:18" x14ac:dyDescent="0.25">
      <c r="A3094" s="230" t="s">
        <v>9732</v>
      </c>
      <c r="B3094" s="230">
        <v>204</v>
      </c>
      <c r="C3094" s="230">
        <v>2017</v>
      </c>
      <c r="D3094" s="230">
        <v>2017.0921000000001</v>
      </c>
      <c r="E3094" s="230" t="s">
        <v>4569</v>
      </c>
      <c r="F3094" s="230" t="s">
        <v>5169</v>
      </c>
      <c r="G3094" s="230" t="s">
        <v>5170</v>
      </c>
      <c r="H3094" s="230" t="s">
        <v>3750</v>
      </c>
      <c r="I3094" s="230" t="s">
        <v>261</v>
      </c>
      <c r="J3094" s="230" t="s">
        <v>123</v>
      </c>
      <c r="K3094" s="230" t="s">
        <v>98</v>
      </c>
      <c r="L3094" s="230" t="s">
        <v>3750</v>
      </c>
      <c r="M3094" s="230" t="s">
        <v>4530</v>
      </c>
      <c r="N3094" s="230" t="s">
        <v>98</v>
      </c>
      <c r="Q3094" s="230">
        <f>VLOOKUP(M3094,LocID!$B$2:$I$1995,8, FALSE)</f>
        <v>513</v>
      </c>
    </row>
    <row r="3095" spans="1:18" x14ac:dyDescent="0.25">
      <c r="A3095" s="230" t="s">
        <v>9733</v>
      </c>
      <c r="B3095" s="230">
        <v>205</v>
      </c>
      <c r="C3095" s="230">
        <v>2017</v>
      </c>
      <c r="D3095" s="230">
        <v>2017.0925</v>
      </c>
      <c r="E3095" s="230" t="s">
        <v>4569</v>
      </c>
      <c r="F3095" s="230" t="s">
        <v>4782</v>
      </c>
      <c r="H3095" s="230" t="s">
        <v>4783</v>
      </c>
      <c r="I3095" s="230" t="s">
        <v>76</v>
      </c>
      <c r="J3095" s="230" t="s">
        <v>77</v>
      </c>
      <c r="K3095" s="230" t="s">
        <v>23</v>
      </c>
      <c r="L3095" s="230" t="s">
        <v>4783</v>
      </c>
      <c r="M3095" s="230" t="s">
        <v>6603</v>
      </c>
      <c r="N3095" s="230" t="s">
        <v>23</v>
      </c>
      <c r="Q3095" s="230">
        <f>VLOOKUP(M3095,LocID!$B$2:$I$1995,8, FALSE)</f>
        <v>711</v>
      </c>
    </row>
    <row r="3096" spans="1:18" x14ac:dyDescent="0.25">
      <c r="A3096" s="230" t="s">
        <v>9734</v>
      </c>
      <c r="B3096" s="230">
        <v>206</v>
      </c>
      <c r="C3096" s="230">
        <v>2017</v>
      </c>
      <c r="D3096" s="230">
        <v>2017.0931</v>
      </c>
      <c r="E3096" s="230" t="s">
        <v>4569</v>
      </c>
      <c r="F3096" s="230" t="s">
        <v>5223</v>
      </c>
      <c r="G3096" s="230" t="s">
        <v>5220</v>
      </c>
      <c r="H3096" s="230" t="s">
        <v>1146</v>
      </c>
      <c r="I3096" s="230" t="s">
        <v>250</v>
      </c>
      <c r="J3096" s="230" t="s">
        <v>161</v>
      </c>
      <c r="K3096" s="230" t="s">
        <v>52</v>
      </c>
      <c r="L3096" s="230" t="s">
        <v>1146</v>
      </c>
      <c r="M3096" s="230" t="s">
        <v>6045</v>
      </c>
      <c r="N3096" s="230" t="s">
        <v>52</v>
      </c>
      <c r="Q3096" s="230">
        <f>VLOOKUP(M3096,LocID!$B$2:$I$1995,8, FALSE)</f>
        <v>156</v>
      </c>
    </row>
    <row r="3097" spans="1:18" x14ac:dyDescent="0.25">
      <c r="A3097" s="230" t="s">
        <v>9735</v>
      </c>
      <c r="B3097" s="230">
        <v>207</v>
      </c>
      <c r="C3097" s="230">
        <v>2017</v>
      </c>
      <c r="D3097" s="230">
        <v>2017.0967000000001</v>
      </c>
      <c r="E3097" s="230" t="s">
        <v>4569</v>
      </c>
      <c r="F3097" s="230" t="s">
        <v>5044</v>
      </c>
      <c r="G3097" s="230" t="s">
        <v>1503</v>
      </c>
      <c r="H3097" s="230" t="s">
        <v>1501</v>
      </c>
      <c r="I3097" s="230" t="s">
        <v>1488</v>
      </c>
      <c r="J3097" s="230" t="s">
        <v>5040</v>
      </c>
      <c r="K3097" s="230" t="s">
        <v>52</v>
      </c>
      <c r="L3097" s="230" t="s">
        <v>1501</v>
      </c>
      <c r="M3097" s="230" t="s">
        <v>4508</v>
      </c>
      <c r="N3097" s="230" t="s">
        <v>52</v>
      </c>
      <c r="Q3097" s="230">
        <f>VLOOKUP(M3097,LocID!$B$2:$I$1995,8, FALSE)</f>
        <v>235</v>
      </c>
    </row>
    <row r="3098" spans="1:18" x14ac:dyDescent="0.25">
      <c r="A3098" s="230" t="s">
        <v>9736</v>
      </c>
      <c r="B3098" s="230">
        <v>208</v>
      </c>
      <c r="C3098" s="230">
        <v>2017</v>
      </c>
      <c r="D3098" s="230">
        <v>2017.0979</v>
      </c>
      <c r="E3098" s="230" t="s">
        <v>4569</v>
      </c>
      <c r="F3098" s="230" t="s">
        <v>4736</v>
      </c>
      <c r="G3098" s="230" t="s">
        <v>4732</v>
      </c>
      <c r="H3098" s="230" t="s">
        <v>2414</v>
      </c>
      <c r="I3098" s="230" t="s">
        <v>76</v>
      </c>
      <c r="J3098" s="230" t="s">
        <v>77</v>
      </c>
      <c r="L3098" s="230" t="s">
        <v>2414</v>
      </c>
      <c r="M3098" s="230" t="s">
        <v>4518</v>
      </c>
      <c r="N3098" s="230" t="s">
        <v>23</v>
      </c>
      <c r="Q3098" s="230">
        <f>VLOOKUP(M3098,LocID!$B$2:$I$1995,8, FALSE)</f>
        <v>387</v>
      </c>
    </row>
    <row r="3099" spans="1:18" s="329" customFormat="1" x14ac:dyDescent="0.25">
      <c r="A3099" s="329" t="s">
        <v>9737</v>
      </c>
      <c r="B3099" s="329">
        <v>209</v>
      </c>
      <c r="C3099" s="329">
        <v>2017</v>
      </c>
      <c r="D3099" s="329">
        <v>2017.0989</v>
      </c>
      <c r="E3099" s="329" t="s">
        <v>4569</v>
      </c>
      <c r="F3099" s="329" t="s">
        <v>5177</v>
      </c>
      <c r="G3099" s="329" t="s">
        <v>5178</v>
      </c>
      <c r="H3099" s="329" t="s">
        <v>214</v>
      </c>
      <c r="I3099" s="329" t="s">
        <v>219</v>
      </c>
      <c r="J3099" s="329" t="s">
        <v>220</v>
      </c>
      <c r="K3099" s="329" t="s">
        <v>5179</v>
      </c>
      <c r="L3099" s="329" t="s">
        <v>214</v>
      </c>
      <c r="M3099" s="329" t="s">
        <v>5922</v>
      </c>
      <c r="N3099" s="329" t="s">
        <v>6468</v>
      </c>
      <c r="Q3099" s="230">
        <f>VLOOKUP(M3099,LocID!$B$2:$I$1995,8, FALSE)</f>
        <v>24</v>
      </c>
      <c r="R3099" s="230"/>
    </row>
    <row r="3100" spans="1:18" s="329" customFormat="1" x14ac:dyDescent="0.25">
      <c r="A3100" s="329" t="s">
        <v>9746</v>
      </c>
      <c r="B3100" s="230">
        <v>210</v>
      </c>
      <c r="C3100" s="230">
        <v>2017</v>
      </c>
      <c r="D3100" s="329">
        <v>2017.0986</v>
      </c>
      <c r="E3100" s="329" t="s">
        <v>4569</v>
      </c>
      <c r="F3100" s="329" t="s">
        <v>6607</v>
      </c>
      <c r="G3100" s="329" t="s">
        <v>6608</v>
      </c>
      <c r="H3100" s="329" t="s">
        <v>2069</v>
      </c>
      <c r="I3100" s="329" t="s">
        <v>198</v>
      </c>
      <c r="J3100" s="329" t="s">
        <v>61</v>
      </c>
      <c r="K3100" s="329" t="s">
        <v>3934</v>
      </c>
      <c r="L3100" s="329" t="s">
        <v>2069</v>
      </c>
      <c r="M3100" s="230" t="s">
        <v>4513</v>
      </c>
      <c r="N3100" s="329" t="s">
        <v>3934</v>
      </c>
      <c r="Q3100" s="230">
        <f>VLOOKUP(M3100,LocID!$B$2:$I$1995,8, FALSE)</f>
        <v>337</v>
      </c>
      <c r="R3100" s="230"/>
    </row>
    <row r="3101" spans="1:18" s="329" customFormat="1" x14ac:dyDescent="0.25">
      <c r="A3101" s="329" t="s">
        <v>9747</v>
      </c>
      <c r="B3101" s="230">
        <v>211</v>
      </c>
      <c r="C3101" s="230">
        <v>2017</v>
      </c>
      <c r="D3101" s="329">
        <v>2017.1034999999999</v>
      </c>
      <c r="E3101" s="329" t="s">
        <v>6610</v>
      </c>
      <c r="F3101" s="329" t="s">
        <v>6611</v>
      </c>
      <c r="G3101" s="329" t="s">
        <v>6612</v>
      </c>
      <c r="H3101" s="329" t="s">
        <v>2781</v>
      </c>
      <c r="I3101" s="329" t="s">
        <v>156</v>
      </c>
      <c r="J3101" s="329" t="s">
        <v>61</v>
      </c>
      <c r="K3101" s="329" t="s">
        <v>188</v>
      </c>
      <c r="L3101" s="329" t="s">
        <v>2781</v>
      </c>
      <c r="M3101" s="230" t="s">
        <v>6285</v>
      </c>
      <c r="N3101" s="329" t="s">
        <v>188</v>
      </c>
      <c r="Q3101" s="230">
        <f>VLOOKUP(M3101,LocID!$B$2:$I$1995,8, FALSE)</f>
        <v>417</v>
      </c>
      <c r="R3101" s="230"/>
    </row>
    <row r="3102" spans="1:18" s="329" customFormat="1" x14ac:dyDescent="0.25">
      <c r="A3102" s="329" t="s">
        <v>9748</v>
      </c>
      <c r="B3102" s="230">
        <v>212</v>
      </c>
      <c r="C3102" s="230">
        <v>2017</v>
      </c>
      <c r="D3102" s="329">
        <v>2017.1255000000001</v>
      </c>
      <c r="E3102" s="329" t="s">
        <v>6610</v>
      </c>
      <c r="F3102" s="329" t="s">
        <v>6613</v>
      </c>
      <c r="G3102" s="329" t="s">
        <v>6614</v>
      </c>
      <c r="H3102" s="329" t="s">
        <v>6615</v>
      </c>
      <c r="I3102" s="329" t="s">
        <v>6616</v>
      </c>
      <c r="J3102" s="329" t="s">
        <v>6616</v>
      </c>
      <c r="K3102" s="329" t="s">
        <v>23</v>
      </c>
      <c r="L3102" s="329" t="s">
        <v>6615</v>
      </c>
      <c r="M3102" s="230" t="s">
        <v>9818</v>
      </c>
      <c r="N3102" s="329" t="s">
        <v>23</v>
      </c>
      <c r="Q3102" s="230">
        <f>VLOOKUP(M3102,LocID!$B$2:$I$1995,8, FALSE)</f>
        <v>722</v>
      </c>
      <c r="R3102" s="230"/>
    </row>
    <row r="3103" spans="1:18" s="329" customFormat="1" x14ac:dyDescent="0.25">
      <c r="A3103" s="329" t="s">
        <v>9749</v>
      </c>
      <c r="B3103" s="230">
        <v>213</v>
      </c>
      <c r="C3103" s="230">
        <v>2017</v>
      </c>
      <c r="D3103" s="329">
        <v>2017.0754999999999</v>
      </c>
      <c r="E3103" s="329" t="s">
        <v>4569</v>
      </c>
      <c r="F3103" s="329" t="s">
        <v>6617</v>
      </c>
      <c r="G3103" s="329" t="s">
        <v>2399</v>
      </c>
      <c r="H3103" s="329" t="s">
        <v>2400</v>
      </c>
      <c r="I3103" s="329" t="s">
        <v>740</v>
      </c>
      <c r="J3103" s="329" t="s">
        <v>740</v>
      </c>
      <c r="K3103" s="329" t="s">
        <v>23</v>
      </c>
      <c r="L3103" s="329" t="s">
        <v>2400</v>
      </c>
      <c r="M3103" s="230" t="s">
        <v>6254</v>
      </c>
      <c r="N3103" s="329" t="s">
        <v>23</v>
      </c>
      <c r="Q3103" s="230">
        <f>VLOOKUP(M3103,LocID!$B$2:$I$1995,8, FALSE)</f>
        <v>384</v>
      </c>
      <c r="R3103" s="230"/>
    </row>
    <row r="3104" spans="1:18" s="329" customFormat="1" x14ac:dyDescent="0.25">
      <c r="A3104" s="329" t="s">
        <v>9750</v>
      </c>
      <c r="B3104" s="230">
        <v>214</v>
      </c>
      <c r="C3104" s="230">
        <v>2017</v>
      </c>
      <c r="D3104" s="329">
        <v>2016.0044</v>
      </c>
      <c r="E3104" s="329" t="s">
        <v>6610</v>
      </c>
      <c r="F3104" s="329" t="s">
        <v>6618</v>
      </c>
      <c r="G3104" s="329" t="s">
        <v>454</v>
      </c>
      <c r="H3104" s="329" t="s">
        <v>446</v>
      </c>
      <c r="I3104" s="329" t="s">
        <v>76</v>
      </c>
      <c r="J3104" s="329" t="s">
        <v>77</v>
      </c>
      <c r="K3104" s="329" t="s">
        <v>98</v>
      </c>
      <c r="L3104" s="329" t="s">
        <v>446</v>
      </c>
      <c r="M3104" s="230" t="s">
        <v>5947</v>
      </c>
      <c r="N3104" s="329" t="s">
        <v>98</v>
      </c>
      <c r="Q3104" s="230">
        <f>VLOOKUP(M3104,LocID!$B$2:$I$1995,8, FALSE)</f>
        <v>52</v>
      </c>
      <c r="R3104" s="230"/>
    </row>
    <row r="3105" spans="1:18" s="329" customFormat="1" x14ac:dyDescent="0.25">
      <c r="A3105" s="329" t="s">
        <v>9751</v>
      </c>
      <c r="B3105" s="230">
        <v>215</v>
      </c>
      <c r="C3105" s="230">
        <v>2017</v>
      </c>
      <c r="D3105" s="329">
        <v>2017.1088</v>
      </c>
      <c r="E3105" s="329" t="s">
        <v>6610</v>
      </c>
      <c r="F3105" s="329" t="s">
        <v>6619</v>
      </c>
      <c r="G3105" s="329" t="s">
        <v>6620</v>
      </c>
      <c r="H3105" s="329" t="s">
        <v>4014</v>
      </c>
      <c r="I3105" s="329" t="s">
        <v>76</v>
      </c>
      <c r="J3105" s="329" t="s">
        <v>77</v>
      </c>
      <c r="K3105" s="329" t="s">
        <v>26</v>
      </c>
      <c r="L3105" s="329" t="s">
        <v>4014</v>
      </c>
      <c r="M3105" s="230" t="s">
        <v>6388</v>
      </c>
      <c r="N3105" s="329" t="s">
        <v>26</v>
      </c>
      <c r="Q3105" s="230">
        <f>VLOOKUP(M3105,LocID!$B$2:$I$1995,8, FALSE)</f>
        <v>541</v>
      </c>
      <c r="R3105" s="230"/>
    </row>
    <row r="3106" spans="1:18" s="329" customFormat="1" x14ac:dyDescent="0.25">
      <c r="A3106" s="329" t="s">
        <v>9752</v>
      </c>
      <c r="B3106" s="230">
        <v>216</v>
      </c>
      <c r="C3106" s="230">
        <v>2017</v>
      </c>
      <c r="D3106" s="329">
        <v>2017.0730000000001</v>
      </c>
      <c r="E3106" s="329" t="s">
        <v>6610</v>
      </c>
      <c r="F3106" s="329" t="s">
        <v>6621</v>
      </c>
      <c r="G3106" s="329" t="s">
        <v>6622</v>
      </c>
      <c r="H3106" s="329" t="s">
        <v>6623</v>
      </c>
      <c r="I3106" s="329" t="s">
        <v>107</v>
      </c>
      <c r="J3106" s="329" t="s">
        <v>51</v>
      </c>
      <c r="K3106" s="329" t="s">
        <v>23</v>
      </c>
      <c r="L3106" s="329" t="s">
        <v>6623</v>
      </c>
      <c r="M3106" s="230" t="s">
        <v>9808</v>
      </c>
      <c r="N3106" s="329" t="s">
        <v>23</v>
      </c>
      <c r="Q3106" s="230">
        <f>VLOOKUP(M3106,LocID!$B$2:$I$1995,8, FALSE)</f>
        <v>712</v>
      </c>
      <c r="R3106" s="230"/>
    </row>
    <row r="3107" spans="1:18" s="329" customFormat="1" x14ac:dyDescent="0.25">
      <c r="A3107" s="329" t="s">
        <v>9753</v>
      </c>
      <c r="B3107" s="329">
        <v>217</v>
      </c>
      <c r="C3107" s="230">
        <v>2017</v>
      </c>
      <c r="D3107" s="329">
        <v>2017.0871</v>
      </c>
      <c r="E3107" s="329" t="s">
        <v>6610</v>
      </c>
      <c r="F3107" s="329" t="s">
        <v>6624</v>
      </c>
      <c r="G3107" s="329" t="s">
        <v>6625</v>
      </c>
      <c r="H3107" s="329" t="s">
        <v>1896</v>
      </c>
      <c r="I3107" s="329" t="s">
        <v>261</v>
      </c>
      <c r="J3107" s="329" t="s">
        <v>123</v>
      </c>
      <c r="K3107" s="329" t="s">
        <v>23</v>
      </c>
      <c r="L3107" s="329" t="s">
        <v>9740</v>
      </c>
      <c r="M3107" s="230" t="s">
        <v>9809</v>
      </c>
      <c r="N3107" s="329" t="s">
        <v>23</v>
      </c>
      <c r="Q3107" s="230">
        <f>VLOOKUP(M3107,LocID!$B$2:$I$1995,8, FALSE)</f>
        <v>713</v>
      </c>
      <c r="R3107" s="230"/>
    </row>
    <row r="3108" spans="1:18" s="329" customFormat="1" x14ac:dyDescent="0.25">
      <c r="A3108" s="329" t="s">
        <v>9754</v>
      </c>
      <c r="B3108" s="230">
        <v>218</v>
      </c>
      <c r="C3108" s="230">
        <v>2017</v>
      </c>
      <c r="D3108" s="329">
        <v>2017.01990000001</v>
      </c>
      <c r="E3108" s="329" t="s">
        <v>4577</v>
      </c>
      <c r="F3108" s="329" t="s">
        <v>6629</v>
      </c>
      <c r="G3108" s="329" t="s">
        <v>6630</v>
      </c>
      <c r="H3108" s="329" t="s">
        <v>6631</v>
      </c>
      <c r="I3108" s="329" t="s">
        <v>740</v>
      </c>
      <c r="J3108" s="329" t="s">
        <v>740</v>
      </c>
      <c r="K3108" s="329" t="s">
        <v>23</v>
      </c>
      <c r="L3108" s="329" t="s">
        <v>6631</v>
      </c>
      <c r="M3108" s="230" t="s">
        <v>9817</v>
      </c>
      <c r="N3108" s="329" t="s">
        <v>23</v>
      </c>
      <c r="Q3108" s="230">
        <f>VLOOKUP(M3108,LocID!$B$2:$I$1995,8, FALSE)</f>
        <v>721</v>
      </c>
      <c r="R3108" s="230"/>
    </row>
    <row r="3109" spans="1:18" s="329" customFormat="1" x14ac:dyDescent="0.25">
      <c r="A3109" s="329" t="s">
        <v>9755</v>
      </c>
      <c r="B3109" s="230">
        <v>219</v>
      </c>
      <c r="C3109" s="230">
        <v>2017</v>
      </c>
      <c r="D3109" s="329">
        <v>2017.0969</v>
      </c>
      <c r="E3109" s="329" t="s">
        <v>4569</v>
      </c>
      <c r="F3109" s="329" t="s">
        <v>6633</v>
      </c>
      <c r="G3109" s="329" t="s">
        <v>5697</v>
      </c>
      <c r="H3109" s="329" t="s">
        <v>3294</v>
      </c>
      <c r="I3109" s="329" t="s">
        <v>76</v>
      </c>
      <c r="J3109" s="329" t="s">
        <v>77</v>
      </c>
      <c r="K3109" s="329" t="s">
        <v>23</v>
      </c>
      <c r="L3109" s="329" t="s">
        <v>3294</v>
      </c>
      <c r="M3109" s="230" t="s">
        <v>4526</v>
      </c>
      <c r="N3109" s="329" t="s">
        <v>23</v>
      </c>
      <c r="Q3109" s="230">
        <f>VLOOKUP(M3109,LocID!$B$2:$I$1995,8, FALSE)</f>
        <v>489</v>
      </c>
      <c r="R3109" s="230"/>
    </row>
    <row r="3110" spans="1:18" s="329" customFormat="1" x14ac:dyDescent="0.25">
      <c r="A3110" s="329" t="s">
        <v>9756</v>
      </c>
      <c r="B3110" s="230">
        <v>220</v>
      </c>
      <c r="C3110" s="230">
        <v>2017</v>
      </c>
      <c r="D3110" s="329">
        <v>2017.0772999999999</v>
      </c>
      <c r="E3110" s="329" t="s">
        <v>6610</v>
      </c>
      <c r="F3110" s="329" t="s">
        <v>6634</v>
      </c>
      <c r="G3110" s="329" t="s">
        <v>6635</v>
      </c>
      <c r="H3110" s="329" t="s">
        <v>5796</v>
      </c>
      <c r="I3110" s="329" t="s">
        <v>76</v>
      </c>
      <c r="J3110" s="329" t="s">
        <v>77</v>
      </c>
      <c r="K3110" s="329" t="s">
        <v>52</v>
      </c>
      <c r="L3110" s="329" t="s">
        <v>5796</v>
      </c>
      <c r="M3110" s="230" t="s">
        <v>6541</v>
      </c>
      <c r="N3110" s="329" t="s">
        <v>52</v>
      </c>
      <c r="Q3110" s="230">
        <f>VLOOKUP(M3110,LocID!$B$2:$I$1995,8, FALSE)</f>
        <v>646</v>
      </c>
      <c r="R3110" s="230"/>
    </row>
    <row r="3111" spans="1:18" s="329" customFormat="1" x14ac:dyDescent="0.25">
      <c r="A3111" s="329" t="s">
        <v>9757</v>
      </c>
      <c r="B3111" s="230">
        <v>221</v>
      </c>
      <c r="C3111" s="230">
        <v>2017</v>
      </c>
      <c r="D3111" s="329">
        <v>2017.1089999999999</v>
      </c>
      <c r="E3111" s="329" t="s">
        <v>6610</v>
      </c>
      <c r="F3111" s="329" t="s">
        <v>6637</v>
      </c>
      <c r="G3111" s="329" t="s">
        <v>6638</v>
      </c>
      <c r="H3111" s="329" t="s">
        <v>1832</v>
      </c>
      <c r="I3111" s="329" t="s">
        <v>76</v>
      </c>
      <c r="J3111" s="329" t="s">
        <v>77</v>
      </c>
      <c r="K3111" s="329" t="s">
        <v>52</v>
      </c>
      <c r="L3111" s="329" t="s">
        <v>1832</v>
      </c>
      <c r="M3111" s="230" t="s">
        <v>4512</v>
      </c>
      <c r="N3111" s="329" t="s">
        <v>52</v>
      </c>
      <c r="Q3111" s="230">
        <f>VLOOKUP(M3111,LocID!$B$2:$I$1995,8, FALSE)</f>
        <v>300</v>
      </c>
      <c r="R3111" s="230"/>
    </row>
    <row r="3112" spans="1:18" s="329" customFormat="1" x14ac:dyDescent="0.25">
      <c r="A3112" s="329" t="s">
        <v>9758</v>
      </c>
      <c r="B3112" s="230">
        <v>222</v>
      </c>
      <c r="C3112" s="230">
        <v>2017</v>
      </c>
      <c r="D3112" s="329">
        <v>2017.0868</v>
      </c>
      <c r="E3112" s="329" t="s">
        <v>6610</v>
      </c>
      <c r="F3112" s="329" t="s">
        <v>6639</v>
      </c>
      <c r="G3112" s="329" t="s">
        <v>4727</v>
      </c>
      <c r="H3112" s="329" t="s">
        <v>2414</v>
      </c>
      <c r="I3112" s="329" t="s">
        <v>76</v>
      </c>
      <c r="J3112" s="329" t="s">
        <v>77</v>
      </c>
      <c r="K3112" s="329" t="s">
        <v>26</v>
      </c>
      <c r="L3112" s="329" t="s">
        <v>2414</v>
      </c>
      <c r="M3112" s="230" t="s">
        <v>4518</v>
      </c>
      <c r="N3112" s="329" t="s">
        <v>26</v>
      </c>
      <c r="Q3112" s="230">
        <f>VLOOKUP(M3112,LocID!$B$2:$I$1995,8, FALSE)</f>
        <v>387</v>
      </c>
      <c r="R3112" s="230"/>
    </row>
    <row r="3113" spans="1:18" s="329" customFormat="1" x14ac:dyDescent="0.25">
      <c r="A3113" s="329" t="s">
        <v>9759</v>
      </c>
      <c r="B3113" s="230">
        <v>223</v>
      </c>
      <c r="C3113" s="230">
        <v>2017</v>
      </c>
      <c r="D3113" s="329">
        <v>2017.0890999999999</v>
      </c>
      <c r="E3113" s="329" t="s">
        <v>6610</v>
      </c>
      <c r="F3113" s="329" t="s">
        <v>6642</v>
      </c>
      <c r="G3113" s="329" t="s">
        <v>6643</v>
      </c>
      <c r="H3113" s="329" t="s">
        <v>6644</v>
      </c>
      <c r="I3113" s="329" t="s">
        <v>261</v>
      </c>
      <c r="J3113" s="329" t="s">
        <v>123</v>
      </c>
      <c r="K3113" s="329" t="s">
        <v>52</v>
      </c>
      <c r="L3113" s="329" t="s">
        <v>6644</v>
      </c>
      <c r="M3113" s="230" t="s">
        <v>9810</v>
      </c>
      <c r="N3113" s="329" t="s">
        <v>52</v>
      </c>
      <c r="Q3113" s="230">
        <f>VLOOKUP(M3113,LocID!$B$2:$I$1995,8, FALSE)</f>
        <v>714</v>
      </c>
      <c r="R3113" s="230"/>
    </row>
    <row r="3114" spans="1:18" s="329" customFormat="1" x14ac:dyDescent="0.25">
      <c r="A3114" s="329" t="s">
        <v>9760</v>
      </c>
      <c r="B3114" s="230">
        <v>224</v>
      </c>
      <c r="C3114" s="230">
        <v>2017</v>
      </c>
      <c r="D3114" s="329">
        <v>2017.1131</v>
      </c>
      <c r="E3114" s="329" t="s">
        <v>6610</v>
      </c>
      <c r="F3114" s="329" t="s">
        <v>6645</v>
      </c>
      <c r="G3114" s="329" t="s">
        <v>737</v>
      </c>
      <c r="H3114" s="329" t="s">
        <v>738</v>
      </c>
      <c r="I3114" s="329" t="s">
        <v>739</v>
      </c>
      <c r="J3114" s="329" t="s">
        <v>740</v>
      </c>
      <c r="K3114" s="329" t="s">
        <v>52</v>
      </c>
      <c r="L3114" s="329" t="s">
        <v>738</v>
      </c>
      <c r="M3114" s="377" t="s">
        <v>11294</v>
      </c>
      <c r="N3114" s="329" t="s">
        <v>52</v>
      </c>
      <c r="Q3114" s="230">
        <f>VLOOKUP(M3114,LocID!$B$2:$I$1995,8, FALSE)</f>
        <v>758</v>
      </c>
      <c r="R3114" s="230"/>
    </row>
    <row r="3115" spans="1:18" s="329" customFormat="1" x14ac:dyDescent="0.25">
      <c r="A3115" s="329" t="s">
        <v>9761</v>
      </c>
      <c r="B3115" s="329">
        <v>225</v>
      </c>
      <c r="C3115" s="230">
        <v>2017</v>
      </c>
      <c r="D3115" s="329">
        <v>2017.0732</v>
      </c>
      <c r="E3115" s="329" t="s">
        <v>4569</v>
      </c>
      <c r="F3115" s="329" t="s">
        <v>4647</v>
      </c>
      <c r="G3115" s="329" t="s">
        <v>4646</v>
      </c>
      <c r="H3115" s="329" t="s">
        <v>1775</v>
      </c>
      <c r="I3115" s="329" t="s">
        <v>76</v>
      </c>
      <c r="J3115" s="329" t="s">
        <v>77</v>
      </c>
      <c r="K3115" s="329" t="s">
        <v>26</v>
      </c>
      <c r="L3115" s="329" t="s">
        <v>1775</v>
      </c>
      <c r="M3115" s="230" t="s">
        <v>6168</v>
      </c>
      <c r="N3115" s="329" t="s">
        <v>26</v>
      </c>
      <c r="Q3115" s="230">
        <f>VLOOKUP(M3115,LocID!$B$2:$I$1995,8, FALSE)</f>
        <v>291</v>
      </c>
      <c r="R3115" s="230"/>
    </row>
    <row r="3116" spans="1:18" s="329" customFormat="1" x14ac:dyDescent="0.25">
      <c r="A3116" s="329" t="s">
        <v>9762</v>
      </c>
      <c r="B3116" s="230">
        <v>226</v>
      </c>
      <c r="C3116" s="230">
        <v>2017</v>
      </c>
      <c r="D3116" s="329">
        <v>2017.1008999999999</v>
      </c>
      <c r="E3116" s="329" t="s">
        <v>4569</v>
      </c>
      <c r="F3116" s="329" t="s">
        <v>6648</v>
      </c>
      <c r="G3116" s="329" t="s">
        <v>6649</v>
      </c>
      <c r="H3116" s="329" t="s">
        <v>3294</v>
      </c>
      <c r="I3116" s="329" t="s">
        <v>76</v>
      </c>
      <c r="J3116" s="329" t="s">
        <v>77</v>
      </c>
      <c r="K3116" s="329" t="s">
        <v>23</v>
      </c>
      <c r="L3116" s="329" t="s">
        <v>3294</v>
      </c>
      <c r="M3116" s="230" t="s">
        <v>4526</v>
      </c>
      <c r="N3116" s="329" t="s">
        <v>23</v>
      </c>
      <c r="Q3116" s="230">
        <f>VLOOKUP(M3116,LocID!$B$2:$I$1995,8, FALSE)</f>
        <v>489</v>
      </c>
      <c r="R3116" s="230"/>
    </row>
    <row r="3117" spans="1:18" s="329" customFormat="1" x14ac:dyDescent="0.25">
      <c r="A3117" s="329" t="s">
        <v>9763</v>
      </c>
      <c r="B3117" s="230">
        <v>227</v>
      </c>
      <c r="C3117" s="230">
        <v>2017</v>
      </c>
      <c r="D3117" s="329">
        <v>2016.0387000000001</v>
      </c>
      <c r="E3117" s="329" t="s">
        <v>4657</v>
      </c>
      <c r="F3117" s="329" t="s">
        <v>6654</v>
      </c>
      <c r="G3117" s="329" t="s">
        <v>766</v>
      </c>
      <c r="H3117" s="329" t="s">
        <v>767</v>
      </c>
      <c r="I3117" s="329" t="s">
        <v>768</v>
      </c>
      <c r="J3117" s="329" t="s">
        <v>740</v>
      </c>
      <c r="K3117" s="329" t="s">
        <v>3934</v>
      </c>
      <c r="L3117" s="329" t="s">
        <v>767</v>
      </c>
      <c r="M3117" s="230" t="s">
        <v>4501</v>
      </c>
      <c r="N3117" s="329" t="s">
        <v>3934</v>
      </c>
      <c r="Q3117" s="230">
        <f>VLOOKUP(M3117,LocID!$B$2:$I$1995,8, FALSE)</f>
        <v>86</v>
      </c>
      <c r="R3117" s="230"/>
    </row>
    <row r="3118" spans="1:18" s="329" customFormat="1" x14ac:dyDescent="0.25">
      <c r="A3118" s="329" t="s">
        <v>9764</v>
      </c>
      <c r="B3118" s="230">
        <v>228</v>
      </c>
      <c r="C3118" s="230">
        <v>2017</v>
      </c>
      <c r="D3118" s="329">
        <v>2016.0862</v>
      </c>
      <c r="E3118" s="329" t="s">
        <v>4584</v>
      </c>
      <c r="F3118" s="329" t="s">
        <v>6655</v>
      </c>
      <c r="G3118" s="329" t="s">
        <v>766</v>
      </c>
      <c r="H3118" s="329" t="s">
        <v>767</v>
      </c>
      <c r="I3118" s="329" t="s">
        <v>768</v>
      </c>
      <c r="J3118" s="329" t="s">
        <v>740</v>
      </c>
      <c r="K3118" s="329" t="s">
        <v>3934</v>
      </c>
      <c r="L3118" s="329" t="s">
        <v>767</v>
      </c>
      <c r="M3118" s="230" t="s">
        <v>4501</v>
      </c>
      <c r="N3118" s="329" t="s">
        <v>3934</v>
      </c>
      <c r="Q3118" s="230">
        <f>VLOOKUP(M3118,LocID!$B$2:$I$1995,8, FALSE)</f>
        <v>86</v>
      </c>
      <c r="R3118" s="230"/>
    </row>
    <row r="3119" spans="1:18" s="329" customFormat="1" x14ac:dyDescent="0.25">
      <c r="A3119" s="329" t="s">
        <v>9765</v>
      </c>
      <c r="B3119" s="230">
        <v>229</v>
      </c>
      <c r="C3119" s="230">
        <v>2017</v>
      </c>
      <c r="D3119" s="329">
        <v>2017.1120000000001</v>
      </c>
      <c r="E3119" s="329" t="s">
        <v>6610</v>
      </c>
      <c r="F3119" s="329" t="s">
        <v>6657</v>
      </c>
      <c r="G3119" s="329" t="s">
        <v>6658</v>
      </c>
      <c r="H3119" s="329" t="s">
        <v>4236</v>
      </c>
      <c r="I3119" s="329" t="s">
        <v>2996</v>
      </c>
      <c r="J3119" s="329" t="s">
        <v>51</v>
      </c>
      <c r="K3119" s="329" t="s">
        <v>23</v>
      </c>
      <c r="L3119" s="329" t="s">
        <v>2997</v>
      </c>
      <c r="M3119" s="230" t="s">
        <v>4536</v>
      </c>
      <c r="N3119" s="329" t="s">
        <v>23</v>
      </c>
      <c r="Q3119" s="230">
        <f>VLOOKUP(M3119,LocID!$B$2:$I$1995,8, FALSE)</f>
        <v>447</v>
      </c>
      <c r="R3119" s="230"/>
    </row>
    <row r="3120" spans="1:18" s="329" customFormat="1" x14ac:dyDescent="0.25">
      <c r="A3120" s="329" t="s">
        <v>9766</v>
      </c>
      <c r="B3120" s="230">
        <v>230</v>
      </c>
      <c r="C3120" s="230">
        <v>2017</v>
      </c>
      <c r="D3120" s="329">
        <v>2017.1098999999999</v>
      </c>
      <c r="E3120" s="329" t="s">
        <v>6610</v>
      </c>
      <c r="F3120" s="329" t="s">
        <v>6661</v>
      </c>
      <c r="G3120" s="329" t="s">
        <v>6662</v>
      </c>
      <c r="H3120" s="329" t="s">
        <v>4160</v>
      </c>
      <c r="I3120" s="329" t="s">
        <v>739</v>
      </c>
      <c r="J3120" s="329" t="s">
        <v>740</v>
      </c>
      <c r="K3120" s="329" t="s">
        <v>188</v>
      </c>
      <c r="L3120" s="329" t="s">
        <v>4160</v>
      </c>
      <c r="M3120" s="230" t="s">
        <v>6417</v>
      </c>
      <c r="N3120" s="329" t="s">
        <v>188</v>
      </c>
      <c r="Q3120" s="230">
        <f>VLOOKUP(M3120,LocID!$B$2:$I$1995,8, FALSE)</f>
        <v>571</v>
      </c>
      <c r="R3120" s="230"/>
    </row>
    <row r="3121" spans="1:18" s="329" customFormat="1" x14ac:dyDescent="0.25">
      <c r="A3121" s="329" t="s">
        <v>9767</v>
      </c>
      <c r="B3121" s="230">
        <v>231</v>
      </c>
      <c r="C3121" s="230">
        <v>2017</v>
      </c>
      <c r="D3121" s="329">
        <v>2017.1107999999999</v>
      </c>
      <c r="E3121" s="329" t="s">
        <v>6610</v>
      </c>
      <c r="F3121" s="329" t="s">
        <v>6663</v>
      </c>
      <c r="G3121" s="329" t="s">
        <v>5310</v>
      </c>
      <c r="H3121" s="329" t="s">
        <v>3294</v>
      </c>
      <c r="I3121" s="329" t="s">
        <v>76</v>
      </c>
      <c r="J3121" s="329" t="s">
        <v>77</v>
      </c>
      <c r="K3121" s="329" t="s">
        <v>3934</v>
      </c>
      <c r="L3121" s="329" t="s">
        <v>3294</v>
      </c>
      <c r="M3121" s="230" t="s">
        <v>4526</v>
      </c>
      <c r="N3121" s="329" t="s">
        <v>3934</v>
      </c>
      <c r="Q3121" s="230">
        <f>VLOOKUP(M3121,LocID!$B$2:$I$1995,8, FALSE)</f>
        <v>489</v>
      </c>
      <c r="R3121" s="230"/>
    </row>
    <row r="3122" spans="1:18" s="329" customFormat="1" x14ac:dyDescent="0.25">
      <c r="A3122" s="329" t="s">
        <v>9768</v>
      </c>
      <c r="B3122" s="230">
        <v>232</v>
      </c>
      <c r="C3122" s="230">
        <v>2017</v>
      </c>
      <c r="D3122" s="329">
        <v>2016.1298999999999</v>
      </c>
      <c r="E3122" s="329" t="s">
        <v>6610</v>
      </c>
      <c r="F3122" s="329" t="s">
        <v>6665</v>
      </c>
      <c r="G3122" s="329" t="s">
        <v>1846</v>
      </c>
      <c r="H3122" s="329" t="s">
        <v>1832</v>
      </c>
      <c r="I3122" s="329" t="s">
        <v>76</v>
      </c>
      <c r="J3122" s="329" t="s">
        <v>77</v>
      </c>
      <c r="K3122" s="329" t="s">
        <v>26</v>
      </c>
      <c r="L3122" s="329" t="s">
        <v>1832</v>
      </c>
      <c r="M3122" s="230" t="s">
        <v>4512</v>
      </c>
      <c r="N3122" s="329" t="s">
        <v>26</v>
      </c>
      <c r="Q3122" s="230">
        <f>VLOOKUP(M3122,LocID!$B$2:$I$1995,8, FALSE)</f>
        <v>300</v>
      </c>
      <c r="R3122" s="230"/>
    </row>
    <row r="3123" spans="1:18" s="329" customFormat="1" x14ac:dyDescent="0.25">
      <c r="A3123" s="329" t="s">
        <v>9769</v>
      </c>
      <c r="B3123" s="329">
        <v>233</v>
      </c>
      <c r="C3123" s="230">
        <v>2017</v>
      </c>
      <c r="D3123" s="329">
        <v>2017.1107</v>
      </c>
      <c r="E3123" s="329" t="s">
        <v>6610</v>
      </c>
      <c r="F3123" s="329" t="s">
        <v>6667</v>
      </c>
      <c r="G3123" s="329" t="s">
        <v>6668</v>
      </c>
      <c r="H3123" s="329" t="s">
        <v>6669</v>
      </c>
      <c r="I3123" s="329" t="s">
        <v>841</v>
      </c>
      <c r="J3123" s="329" t="s">
        <v>161</v>
      </c>
      <c r="K3123" s="329" t="s">
        <v>26</v>
      </c>
      <c r="L3123" s="329" t="s">
        <v>6669</v>
      </c>
      <c r="M3123" s="230" t="s">
        <v>9811</v>
      </c>
      <c r="N3123" s="329" t="s">
        <v>26</v>
      </c>
      <c r="Q3123" s="230">
        <f>VLOOKUP(M3123,LocID!$B$2:$I$1995,8, FALSE)</f>
        <v>715</v>
      </c>
      <c r="R3123" s="230"/>
    </row>
    <row r="3124" spans="1:18" s="329" customFormat="1" x14ac:dyDescent="0.25">
      <c r="A3124" s="329" t="s">
        <v>9770</v>
      </c>
      <c r="B3124" s="230">
        <v>234</v>
      </c>
      <c r="C3124" s="230">
        <v>2017</v>
      </c>
      <c r="D3124" s="329">
        <v>2017.1080999999999</v>
      </c>
      <c r="E3124" s="329" t="s">
        <v>6610</v>
      </c>
      <c r="F3124" s="329" t="s">
        <v>6670</v>
      </c>
      <c r="G3124" s="329" t="s">
        <v>5141</v>
      </c>
      <c r="H3124" s="329" t="s">
        <v>1233</v>
      </c>
      <c r="I3124" s="329" t="s">
        <v>261</v>
      </c>
      <c r="J3124" s="329" t="s">
        <v>123</v>
      </c>
      <c r="K3124" s="329" t="s">
        <v>3934</v>
      </c>
      <c r="L3124" s="329" t="s">
        <v>1233</v>
      </c>
      <c r="M3124" s="230" t="s">
        <v>6062</v>
      </c>
      <c r="N3124" s="329" t="s">
        <v>3934</v>
      </c>
      <c r="Q3124" s="230">
        <f>VLOOKUP(M3124,LocID!$B$2:$I$1995,8, FALSE)</f>
        <v>174</v>
      </c>
      <c r="R3124" s="230"/>
    </row>
    <row r="3125" spans="1:18" s="329" customFormat="1" x14ac:dyDescent="0.25">
      <c r="A3125" s="329" t="s">
        <v>9771</v>
      </c>
      <c r="B3125" s="230">
        <v>235</v>
      </c>
      <c r="C3125" s="230">
        <v>2017</v>
      </c>
      <c r="D3125" s="329">
        <v>2017.0454999999999</v>
      </c>
      <c r="E3125" s="329" t="s">
        <v>4577</v>
      </c>
      <c r="F3125" s="329" t="s">
        <v>4616</v>
      </c>
      <c r="G3125" s="329" t="s">
        <v>4617</v>
      </c>
      <c r="H3125" s="329" t="s">
        <v>1073</v>
      </c>
      <c r="I3125" s="329" t="s">
        <v>76</v>
      </c>
      <c r="J3125" s="329" t="s">
        <v>77</v>
      </c>
      <c r="K3125" s="329" t="s">
        <v>26</v>
      </c>
      <c r="L3125" s="329" t="s">
        <v>1073</v>
      </c>
      <c r="M3125" s="230" t="s">
        <v>6032</v>
      </c>
      <c r="N3125" s="329" t="s">
        <v>26</v>
      </c>
      <c r="Q3125" s="230">
        <f>VLOOKUP(M3125,LocID!$B$2:$I$1995,8, FALSE)</f>
        <v>140</v>
      </c>
      <c r="R3125" s="230"/>
    </row>
    <row r="3126" spans="1:18" s="329" customFormat="1" x14ac:dyDescent="0.25">
      <c r="A3126" s="329" t="s">
        <v>9772</v>
      </c>
      <c r="B3126" s="230">
        <v>236</v>
      </c>
      <c r="C3126" s="230">
        <v>2017</v>
      </c>
      <c r="D3126" s="329">
        <v>2017.0319</v>
      </c>
      <c r="E3126" s="329" t="s">
        <v>6610</v>
      </c>
      <c r="F3126" s="329" t="s">
        <v>6679</v>
      </c>
      <c r="G3126" s="329" t="s">
        <v>6680</v>
      </c>
      <c r="H3126" s="329" t="s">
        <v>6681</v>
      </c>
      <c r="I3126" s="329" t="s">
        <v>76</v>
      </c>
      <c r="J3126" s="329" t="s">
        <v>77</v>
      </c>
      <c r="K3126" s="329" t="s">
        <v>52</v>
      </c>
      <c r="L3126" s="329" t="s">
        <v>6681</v>
      </c>
      <c r="M3126" s="230" t="s">
        <v>9812</v>
      </c>
      <c r="N3126" s="329" t="s">
        <v>52</v>
      </c>
      <c r="Q3126" s="230">
        <f>VLOOKUP(M3126,LocID!$B$2:$I$1995,8, FALSE)</f>
        <v>716</v>
      </c>
      <c r="R3126" s="230"/>
    </row>
    <row r="3127" spans="1:18" s="329" customFormat="1" x14ac:dyDescent="0.25">
      <c r="A3127" s="329" t="s">
        <v>9773</v>
      </c>
      <c r="B3127" s="230">
        <v>237</v>
      </c>
      <c r="C3127" s="230">
        <v>2017</v>
      </c>
      <c r="D3127" s="329">
        <v>2017.13</v>
      </c>
      <c r="E3127" s="329" t="s">
        <v>6610</v>
      </c>
      <c r="F3127" s="329" t="s">
        <v>6683</v>
      </c>
      <c r="G3127" s="329" t="s">
        <v>6684</v>
      </c>
      <c r="H3127" s="329" t="s">
        <v>3123</v>
      </c>
      <c r="I3127" s="329" t="s">
        <v>76</v>
      </c>
      <c r="J3127" s="329" t="s">
        <v>77</v>
      </c>
      <c r="K3127" s="329" t="s">
        <v>52</v>
      </c>
      <c r="L3127" s="329" t="s">
        <v>3123</v>
      </c>
      <c r="M3127" s="230" t="s">
        <v>4524</v>
      </c>
      <c r="N3127" s="329" t="s">
        <v>52</v>
      </c>
      <c r="Q3127" s="230">
        <f>VLOOKUP(M3127,LocID!$B$2:$I$1995,8, FALSE)</f>
        <v>473</v>
      </c>
      <c r="R3127" s="230"/>
    </row>
    <row r="3128" spans="1:18" s="329" customFormat="1" x14ac:dyDescent="0.25">
      <c r="A3128" s="329" t="s">
        <v>9774</v>
      </c>
      <c r="B3128" s="230">
        <v>238</v>
      </c>
      <c r="C3128" s="230">
        <v>2017</v>
      </c>
      <c r="D3128" s="329">
        <v>2018.001</v>
      </c>
      <c r="E3128" s="329" t="s">
        <v>6610</v>
      </c>
      <c r="F3128" s="329" t="s">
        <v>6686</v>
      </c>
      <c r="G3128" s="329" t="s">
        <v>6687</v>
      </c>
      <c r="H3128" s="329" t="s">
        <v>383</v>
      </c>
      <c r="I3128" s="329" t="s">
        <v>384</v>
      </c>
      <c r="J3128" s="329" t="s">
        <v>220</v>
      </c>
      <c r="K3128" s="329" t="s">
        <v>23</v>
      </c>
      <c r="L3128" s="329" t="s">
        <v>383</v>
      </c>
      <c r="M3128" s="230" t="s">
        <v>5938</v>
      </c>
      <c r="N3128" s="329" t="s">
        <v>23</v>
      </c>
      <c r="Q3128" s="230">
        <f>VLOOKUP(M3128,LocID!$B$2:$I$1995,8, FALSE)</f>
        <v>43</v>
      </c>
      <c r="R3128" s="230"/>
    </row>
    <row r="3129" spans="1:18" s="329" customFormat="1" x14ac:dyDescent="0.25">
      <c r="A3129" s="329" t="s">
        <v>9775</v>
      </c>
      <c r="B3129" s="230">
        <v>239</v>
      </c>
      <c r="C3129" s="230">
        <v>2017</v>
      </c>
      <c r="D3129" s="329">
        <v>2017.1011000000001</v>
      </c>
      <c r="E3129" s="329" t="s">
        <v>6610</v>
      </c>
      <c r="F3129" s="329" t="s">
        <v>6688</v>
      </c>
      <c r="H3129" s="329" t="s">
        <v>1295</v>
      </c>
      <c r="I3129" s="329" t="s">
        <v>244</v>
      </c>
      <c r="J3129" s="329" t="s">
        <v>245</v>
      </c>
      <c r="K3129" s="329" t="s">
        <v>188</v>
      </c>
      <c r="L3129" s="329" t="s">
        <v>1295</v>
      </c>
      <c r="M3129" s="230" t="s">
        <v>6074</v>
      </c>
      <c r="N3129" s="329" t="s">
        <v>188</v>
      </c>
      <c r="Q3129" s="230">
        <f>VLOOKUP(M3129,LocID!$B$2:$I$1995,8, FALSE)</f>
        <v>188</v>
      </c>
      <c r="R3129" s="230"/>
    </row>
    <row r="3130" spans="1:18" s="329" customFormat="1" x14ac:dyDescent="0.25">
      <c r="A3130" s="329" t="s">
        <v>9776</v>
      </c>
      <c r="B3130" s="230">
        <v>240</v>
      </c>
      <c r="C3130" s="230">
        <v>2017</v>
      </c>
      <c r="D3130" s="329">
        <v>2017.0512000000001</v>
      </c>
      <c r="E3130" s="329" t="s">
        <v>6610</v>
      </c>
      <c r="F3130" s="329" t="s">
        <v>6690</v>
      </c>
      <c r="G3130" s="329" t="s">
        <v>6691</v>
      </c>
      <c r="H3130" s="329" t="s">
        <v>6692</v>
      </c>
      <c r="I3130" s="329" t="s">
        <v>219</v>
      </c>
      <c r="J3130" s="329" t="s">
        <v>220</v>
      </c>
      <c r="K3130" s="329" t="s">
        <v>26</v>
      </c>
      <c r="L3130" s="329" t="s">
        <v>6692</v>
      </c>
      <c r="M3130" s="230" t="s">
        <v>9813</v>
      </c>
      <c r="N3130" s="329" t="s">
        <v>26</v>
      </c>
      <c r="Q3130" s="230">
        <f>VLOOKUP(M3130,LocID!$B$2:$I$1995,8, FALSE)</f>
        <v>717</v>
      </c>
      <c r="R3130" s="230"/>
    </row>
    <row r="3131" spans="1:18" s="329" customFormat="1" x14ac:dyDescent="0.25">
      <c r="A3131" s="329" t="s">
        <v>9777</v>
      </c>
      <c r="B3131" s="329">
        <v>241</v>
      </c>
      <c r="C3131" s="230">
        <v>2017</v>
      </c>
      <c r="D3131" s="329">
        <v>2017.1180999999999</v>
      </c>
      <c r="E3131" s="329" t="s">
        <v>6610</v>
      </c>
      <c r="F3131" s="329" t="s">
        <v>6693</v>
      </c>
      <c r="G3131" s="329" t="s">
        <v>6614</v>
      </c>
      <c r="H3131" s="329" t="s">
        <v>1042</v>
      </c>
      <c r="I3131" s="329" t="s">
        <v>219</v>
      </c>
      <c r="J3131" s="329" t="s">
        <v>220</v>
      </c>
      <c r="K3131" s="329" t="s">
        <v>26</v>
      </c>
      <c r="L3131" s="329" t="s">
        <v>1042</v>
      </c>
      <c r="M3131" s="230" t="s">
        <v>6026</v>
      </c>
      <c r="N3131" s="329" t="s">
        <v>26</v>
      </c>
      <c r="Q3131" s="230">
        <f>VLOOKUP(M3131,LocID!$B$2:$I$1995,8, FALSE)</f>
        <v>134</v>
      </c>
      <c r="R3131" s="230"/>
    </row>
    <row r="3132" spans="1:18" s="329" customFormat="1" x14ac:dyDescent="0.25">
      <c r="A3132" s="329" t="s">
        <v>9778</v>
      </c>
      <c r="B3132" s="230">
        <v>242</v>
      </c>
      <c r="C3132" s="230">
        <v>2017</v>
      </c>
      <c r="D3132" s="329">
        <v>2017.123</v>
      </c>
      <c r="E3132" s="329" t="s">
        <v>6610</v>
      </c>
      <c r="F3132" s="329" t="s">
        <v>6694</v>
      </c>
      <c r="G3132" s="329" t="s">
        <v>6695</v>
      </c>
      <c r="H3132" s="329" t="s">
        <v>3664</v>
      </c>
      <c r="I3132" s="329" t="s">
        <v>76</v>
      </c>
      <c r="J3132" s="329" t="s">
        <v>77</v>
      </c>
      <c r="K3132" s="329" t="s">
        <v>26</v>
      </c>
      <c r="L3132" s="329" t="s">
        <v>3664</v>
      </c>
      <c r="M3132" s="230" t="s">
        <v>6356</v>
      </c>
      <c r="N3132" s="329" t="s">
        <v>26</v>
      </c>
      <c r="Q3132" s="230">
        <f>VLOOKUP(M3132,LocID!$B$2:$I$1995,8, FALSE)</f>
        <v>500</v>
      </c>
      <c r="R3132" s="230"/>
    </row>
    <row r="3133" spans="1:18" s="329" customFormat="1" x14ac:dyDescent="0.25">
      <c r="A3133" s="329" t="s">
        <v>9779</v>
      </c>
      <c r="B3133" s="230">
        <v>243</v>
      </c>
      <c r="C3133" s="230">
        <v>2017</v>
      </c>
      <c r="D3133" s="329">
        <v>2017.0721000000001</v>
      </c>
      <c r="E3133" s="329" t="s">
        <v>4569</v>
      </c>
      <c r="F3133" s="329" t="s">
        <v>6696</v>
      </c>
      <c r="G3133" s="329" t="s">
        <v>6697</v>
      </c>
      <c r="H3133" s="329" t="s">
        <v>4028</v>
      </c>
      <c r="I3133" s="329" t="s">
        <v>76</v>
      </c>
      <c r="J3133" s="329" t="s">
        <v>77</v>
      </c>
      <c r="K3133" s="329" t="s">
        <v>98</v>
      </c>
      <c r="L3133" s="329" t="s">
        <v>4028</v>
      </c>
      <c r="M3133" s="230" t="s">
        <v>6390</v>
      </c>
      <c r="N3133" s="329" t="s">
        <v>98</v>
      </c>
      <c r="Q3133" s="230">
        <f>VLOOKUP(M3133,LocID!$B$2:$I$1995,8, FALSE)</f>
        <v>543</v>
      </c>
      <c r="R3133" s="230"/>
    </row>
    <row r="3134" spans="1:18" s="329" customFormat="1" x14ac:dyDescent="0.25">
      <c r="A3134" s="329" t="s">
        <v>9780</v>
      </c>
      <c r="B3134" s="230">
        <v>244</v>
      </c>
      <c r="C3134" s="230">
        <v>2017</v>
      </c>
      <c r="D3134" s="329">
        <v>2017.1081999999999</v>
      </c>
      <c r="E3134" s="329" t="s">
        <v>6610</v>
      </c>
      <c r="F3134" s="329" t="s">
        <v>6698</v>
      </c>
      <c r="H3134" s="329" t="s">
        <v>9738</v>
      </c>
      <c r="I3134" s="329" t="s">
        <v>740</v>
      </c>
      <c r="K3134" s="329" t="s">
        <v>98</v>
      </c>
      <c r="L3134" s="329" t="s">
        <v>9738</v>
      </c>
      <c r="M3134" s="230" t="s">
        <v>9816</v>
      </c>
      <c r="N3134" s="329" t="s">
        <v>98</v>
      </c>
      <c r="Q3134" s="230">
        <f>VLOOKUP(M3134,LocID!$B$2:$I$1995,8, FALSE)</f>
        <v>720</v>
      </c>
      <c r="R3134" s="230"/>
    </row>
    <row r="3135" spans="1:18" s="329" customFormat="1" x14ac:dyDescent="0.25">
      <c r="A3135" s="329" t="s">
        <v>9781</v>
      </c>
      <c r="B3135" s="230">
        <v>245</v>
      </c>
      <c r="C3135" s="230">
        <v>2017</v>
      </c>
      <c r="D3135" s="329">
        <v>2017.0962999999999</v>
      </c>
      <c r="E3135" s="329" t="s">
        <v>6610</v>
      </c>
      <c r="F3135" s="329" t="s">
        <v>6699</v>
      </c>
      <c r="G3135" s="329" t="s">
        <v>6700</v>
      </c>
      <c r="H3135" s="329" t="s">
        <v>2054</v>
      </c>
      <c r="I3135" s="329" t="s">
        <v>76</v>
      </c>
      <c r="J3135" s="329" t="s">
        <v>77</v>
      </c>
      <c r="K3135" s="329" t="s">
        <v>26</v>
      </c>
      <c r="L3135" s="329" t="s">
        <v>2054</v>
      </c>
      <c r="M3135" s="230" t="s">
        <v>6210</v>
      </c>
      <c r="N3135" s="329" t="s">
        <v>26</v>
      </c>
      <c r="Q3135" s="230">
        <f>VLOOKUP(M3135,LocID!$B$2:$I$1995,8, FALSE)</f>
        <v>334</v>
      </c>
      <c r="R3135" s="230"/>
    </row>
    <row r="3136" spans="1:18" s="329" customFormat="1" x14ac:dyDescent="0.25">
      <c r="A3136" s="329" t="s">
        <v>9782</v>
      </c>
      <c r="B3136" s="230">
        <v>246</v>
      </c>
      <c r="C3136" s="230">
        <v>2017</v>
      </c>
      <c r="D3136" s="329">
        <v>2017.1057000000001</v>
      </c>
      <c r="E3136" s="329" t="s">
        <v>6610</v>
      </c>
      <c r="F3136" s="329" t="s">
        <v>6702</v>
      </c>
      <c r="G3136" s="329" t="s">
        <v>4755</v>
      </c>
      <c r="H3136" s="329" t="s">
        <v>4756</v>
      </c>
      <c r="I3136" s="329" t="s">
        <v>76</v>
      </c>
      <c r="J3136" s="329" t="s">
        <v>77</v>
      </c>
      <c r="K3136" s="329" t="s">
        <v>26</v>
      </c>
      <c r="L3136" s="329" t="s">
        <v>4756</v>
      </c>
      <c r="M3136" s="230" t="s">
        <v>9814</v>
      </c>
      <c r="N3136" s="329" t="s">
        <v>26</v>
      </c>
      <c r="Q3136" s="230">
        <f>VLOOKUP(M3136,LocID!$B$2:$I$1995,8, FALSE)</f>
        <v>718</v>
      </c>
      <c r="R3136" s="230"/>
    </row>
    <row r="3137" spans="1:18" s="329" customFormat="1" x14ac:dyDescent="0.25">
      <c r="A3137" s="329" t="s">
        <v>9783</v>
      </c>
      <c r="B3137" s="230">
        <v>247</v>
      </c>
      <c r="C3137" s="230">
        <v>2017</v>
      </c>
      <c r="D3137" s="329">
        <v>2017.0961</v>
      </c>
      <c r="E3137" s="329" t="s">
        <v>6610</v>
      </c>
      <c r="F3137" s="329" t="s">
        <v>6703</v>
      </c>
      <c r="G3137" s="329" t="s">
        <v>5172</v>
      </c>
      <c r="H3137" s="329" t="s">
        <v>3937</v>
      </c>
      <c r="I3137" s="329" t="s">
        <v>261</v>
      </c>
      <c r="J3137" s="329" t="s">
        <v>123</v>
      </c>
      <c r="K3137" s="329" t="s">
        <v>52</v>
      </c>
      <c r="L3137" s="329" t="s">
        <v>3937</v>
      </c>
      <c r="M3137" s="230" t="s">
        <v>4533</v>
      </c>
      <c r="N3137" s="329" t="s">
        <v>52</v>
      </c>
      <c r="Q3137" s="230">
        <f>VLOOKUP(M3137,LocID!$B$2:$I$1995,8, FALSE)</f>
        <v>528</v>
      </c>
      <c r="R3137" s="230"/>
    </row>
    <row r="3138" spans="1:18" s="329" customFormat="1" x14ac:dyDescent="0.25">
      <c r="A3138" s="329" t="s">
        <v>9784</v>
      </c>
      <c r="B3138" s="230">
        <v>248</v>
      </c>
      <c r="C3138" s="230">
        <v>2017</v>
      </c>
      <c r="D3138" s="329">
        <v>2017.1328000000101</v>
      </c>
      <c r="E3138" s="329" t="s">
        <v>6610</v>
      </c>
      <c r="F3138" s="329" t="s">
        <v>6704</v>
      </c>
      <c r="G3138" s="329" t="s">
        <v>6705</v>
      </c>
      <c r="H3138" s="329" t="s">
        <v>3750</v>
      </c>
      <c r="I3138" s="329" t="s">
        <v>261</v>
      </c>
      <c r="J3138" s="329" t="s">
        <v>123</v>
      </c>
      <c r="K3138" s="329" t="s">
        <v>23</v>
      </c>
      <c r="L3138" s="329" t="s">
        <v>3750</v>
      </c>
      <c r="M3138" s="230" t="s">
        <v>4530</v>
      </c>
      <c r="N3138" s="329" t="s">
        <v>23</v>
      </c>
      <c r="Q3138" s="230">
        <f>VLOOKUP(M3138,LocID!$B$2:$I$1995,8, FALSE)</f>
        <v>513</v>
      </c>
      <c r="R3138" s="230"/>
    </row>
    <row r="3139" spans="1:18" s="329" customFormat="1" x14ac:dyDescent="0.25">
      <c r="A3139" s="329" t="s">
        <v>9785</v>
      </c>
      <c r="B3139" s="329">
        <v>249</v>
      </c>
      <c r="C3139" s="230">
        <v>2017</v>
      </c>
      <c r="D3139" s="329">
        <v>2017.0852</v>
      </c>
      <c r="E3139" s="329" t="s">
        <v>6610</v>
      </c>
      <c r="F3139" s="329" t="s">
        <v>6706</v>
      </c>
      <c r="G3139" s="329" t="s">
        <v>6707</v>
      </c>
      <c r="H3139" s="329" t="s">
        <v>6708</v>
      </c>
      <c r="I3139" s="329" t="s">
        <v>183</v>
      </c>
      <c r="J3139" s="329" t="s">
        <v>61</v>
      </c>
      <c r="K3139" s="329" t="s">
        <v>26</v>
      </c>
      <c r="L3139" s="329" t="s">
        <v>6708</v>
      </c>
      <c r="M3139" s="230" t="s">
        <v>9815</v>
      </c>
      <c r="N3139" s="329" t="s">
        <v>26</v>
      </c>
      <c r="Q3139" s="230">
        <f>VLOOKUP(M3139,LocID!$B$2:$I$1995,8, FALSE)</f>
        <v>719</v>
      </c>
      <c r="R3139" s="230"/>
    </row>
    <row r="3140" spans="1:18" s="329" customFormat="1" x14ac:dyDescent="0.25">
      <c r="A3140" s="329" t="s">
        <v>9786</v>
      </c>
      <c r="B3140" s="230">
        <v>250</v>
      </c>
      <c r="C3140" s="230">
        <v>2017</v>
      </c>
      <c r="D3140" s="329">
        <v>2017.1079999999999</v>
      </c>
      <c r="E3140" s="329" t="s">
        <v>6610</v>
      </c>
      <c r="F3140" s="329" t="s">
        <v>6710</v>
      </c>
      <c r="G3140" s="329" t="s">
        <v>6711</v>
      </c>
      <c r="H3140" s="329" t="s">
        <v>1719</v>
      </c>
      <c r="I3140" s="329" t="s">
        <v>1475</v>
      </c>
      <c r="J3140" s="329" t="s">
        <v>245</v>
      </c>
      <c r="K3140" s="329" t="s">
        <v>5179</v>
      </c>
      <c r="L3140" s="329" t="s">
        <v>1719</v>
      </c>
      <c r="M3140" s="230" t="s">
        <v>6158</v>
      </c>
      <c r="N3140" s="329" t="s">
        <v>6468</v>
      </c>
      <c r="Q3140" s="230">
        <f>VLOOKUP(M3140,LocID!$B$2:$I$1995,8, FALSE)</f>
        <v>281</v>
      </c>
      <c r="R3140" s="230"/>
    </row>
    <row r="3141" spans="1:18" s="329" customFormat="1" x14ac:dyDescent="0.25">
      <c r="A3141" s="329" t="s">
        <v>9787</v>
      </c>
      <c r="B3141" s="230">
        <v>251</v>
      </c>
      <c r="C3141" s="230">
        <v>2017</v>
      </c>
      <c r="D3141" s="329">
        <v>2017.1296</v>
      </c>
      <c r="E3141" s="329" t="s">
        <v>6610</v>
      </c>
      <c r="F3141" s="329" t="s">
        <v>6712</v>
      </c>
      <c r="G3141" s="329" t="s">
        <v>6713</v>
      </c>
      <c r="H3141" s="329" t="s">
        <v>1972</v>
      </c>
      <c r="I3141" s="329" t="s">
        <v>865</v>
      </c>
      <c r="J3141" s="329" t="s">
        <v>220</v>
      </c>
      <c r="K3141" s="329" t="s">
        <v>5179</v>
      </c>
      <c r="L3141" s="329" t="s">
        <v>1972</v>
      </c>
      <c r="M3141" s="230" t="s">
        <v>6199</v>
      </c>
      <c r="N3141" s="329" t="s">
        <v>6468</v>
      </c>
      <c r="Q3141" s="230">
        <f>VLOOKUP(M3141,LocID!$B$2:$I$1995,8, FALSE)</f>
        <v>323</v>
      </c>
      <c r="R3141" s="230"/>
    </row>
    <row r="3142" spans="1:18" x14ac:dyDescent="0.25">
      <c r="A3142" s="230" t="s">
        <v>10246</v>
      </c>
      <c r="B3142" s="329">
        <v>1</v>
      </c>
      <c r="C3142" s="230" t="s">
        <v>9901</v>
      </c>
      <c r="D3142" s="6">
        <v>2017.038</v>
      </c>
      <c r="E3142" s="6" t="s">
        <v>10240</v>
      </c>
      <c r="F3142" s="20" t="s">
        <v>5038</v>
      </c>
      <c r="G3142" s="20" t="s">
        <v>5039</v>
      </c>
      <c r="H3142" s="8" t="s">
        <v>1501</v>
      </c>
      <c r="I3142" s="8" t="s">
        <v>1488</v>
      </c>
      <c r="J3142" s="8" t="s">
        <v>123</v>
      </c>
      <c r="K3142" s="349" t="s">
        <v>52</v>
      </c>
      <c r="L3142" s="8" t="s">
        <v>1501</v>
      </c>
      <c r="M3142" s="230" t="s">
        <v>4508</v>
      </c>
      <c r="N3142" s="349" t="s">
        <v>52</v>
      </c>
      <c r="Q3142" s="230">
        <f>VLOOKUP(M3142,LocID!$B$2:$I$1995,8, FALSE)</f>
        <v>235</v>
      </c>
    </row>
    <row r="3143" spans="1:18" ht="22.5" x14ac:dyDescent="0.25">
      <c r="A3143" s="230" t="s">
        <v>10247</v>
      </c>
      <c r="B3143" s="329">
        <v>2</v>
      </c>
      <c r="C3143" s="230" t="s">
        <v>9901</v>
      </c>
      <c r="D3143" s="6">
        <v>2017.0562</v>
      </c>
      <c r="E3143" s="6" t="s">
        <v>10240</v>
      </c>
      <c r="F3143" s="20" t="s">
        <v>4892</v>
      </c>
      <c r="G3143" s="20" t="s">
        <v>4893</v>
      </c>
      <c r="H3143" s="8" t="s">
        <v>101</v>
      </c>
      <c r="I3143" s="8" t="s">
        <v>107</v>
      </c>
      <c r="J3143" s="8" t="s">
        <v>51</v>
      </c>
      <c r="K3143" s="349" t="s">
        <v>52</v>
      </c>
      <c r="L3143" s="8" t="s">
        <v>101</v>
      </c>
      <c r="M3143" s="230" t="s">
        <v>5905</v>
      </c>
      <c r="N3143" s="349" t="s">
        <v>52</v>
      </c>
      <c r="Q3143" s="230">
        <f>VLOOKUP(M3143,LocID!$B$2:$I$1995,8, FALSE)</f>
        <v>8</v>
      </c>
    </row>
    <row r="3144" spans="1:18" x14ac:dyDescent="0.25">
      <c r="A3144" s="230" t="s">
        <v>10248</v>
      </c>
      <c r="B3144" s="329">
        <v>3</v>
      </c>
      <c r="C3144" s="230" t="s">
        <v>9901</v>
      </c>
      <c r="D3144" s="6">
        <v>2017.069</v>
      </c>
      <c r="E3144" s="6" t="s">
        <v>10240</v>
      </c>
      <c r="F3144" s="20" t="s">
        <v>9909</v>
      </c>
      <c r="G3144" s="20" t="s">
        <v>9910</v>
      </c>
      <c r="H3144" s="8" t="s">
        <v>3750</v>
      </c>
      <c r="I3144" s="8" t="s">
        <v>261</v>
      </c>
      <c r="J3144" s="8" t="s">
        <v>123</v>
      </c>
      <c r="K3144" s="349" t="s">
        <v>9912</v>
      </c>
      <c r="L3144" s="8" t="s">
        <v>3750</v>
      </c>
      <c r="M3144" s="230" t="s">
        <v>4530</v>
      </c>
      <c r="N3144" s="349" t="s">
        <v>9912</v>
      </c>
      <c r="Q3144" s="230">
        <f>VLOOKUP(M3144,LocID!$B$2:$I$1995,8, FALSE)</f>
        <v>513</v>
      </c>
    </row>
    <row r="3145" spans="1:18" x14ac:dyDescent="0.25">
      <c r="A3145" s="230" t="s">
        <v>10249</v>
      </c>
      <c r="B3145" s="329">
        <v>4</v>
      </c>
      <c r="C3145" s="230" t="s">
        <v>9901</v>
      </c>
      <c r="D3145" s="351">
        <v>2017.0769</v>
      </c>
      <c r="E3145" s="6" t="s">
        <v>10240</v>
      </c>
      <c r="F3145" s="20" t="s">
        <v>9913</v>
      </c>
      <c r="G3145" s="20" t="s">
        <v>9914</v>
      </c>
      <c r="H3145" s="8" t="s">
        <v>2966</v>
      </c>
      <c r="I3145" s="8" t="s">
        <v>49</v>
      </c>
      <c r="J3145" s="8" t="s">
        <v>51</v>
      </c>
      <c r="K3145" s="349" t="s">
        <v>26</v>
      </c>
      <c r="L3145" s="8" t="s">
        <v>2966</v>
      </c>
      <c r="M3145" s="230" t="s">
        <v>6306</v>
      </c>
      <c r="N3145" s="349" t="s">
        <v>26</v>
      </c>
      <c r="Q3145" s="230">
        <f>VLOOKUP(M3145,LocID!$B$2:$I$1995,8, FALSE)</f>
        <v>440</v>
      </c>
    </row>
    <row r="3146" spans="1:18" ht="22.5" x14ac:dyDescent="0.25">
      <c r="A3146" s="230" t="s">
        <v>10250</v>
      </c>
      <c r="B3146" s="329">
        <v>5</v>
      </c>
      <c r="C3146" s="230" t="s">
        <v>9901</v>
      </c>
      <c r="D3146" s="351">
        <v>2017.0844999999999</v>
      </c>
      <c r="E3146" s="6" t="s">
        <v>10240</v>
      </c>
      <c r="F3146" s="20" t="s">
        <v>9915</v>
      </c>
      <c r="G3146" s="20" t="s">
        <v>4835</v>
      </c>
      <c r="H3146" s="243" t="s">
        <v>3531</v>
      </c>
      <c r="I3146" s="243" t="s">
        <v>76</v>
      </c>
      <c r="J3146" s="243" t="s">
        <v>77</v>
      </c>
      <c r="K3146" s="352" t="s">
        <v>9916</v>
      </c>
      <c r="L3146" s="243" t="s">
        <v>3531</v>
      </c>
      <c r="M3146" s="230" t="s">
        <v>6348</v>
      </c>
      <c r="N3146" s="352" t="s">
        <v>9916</v>
      </c>
      <c r="Q3146" s="230">
        <f>VLOOKUP(M3146,LocID!$B$2:$I$1995,8, FALSE)</f>
        <v>491</v>
      </c>
    </row>
    <row r="3147" spans="1:18" x14ac:dyDescent="0.25">
      <c r="A3147" s="230" t="s">
        <v>10251</v>
      </c>
      <c r="B3147" s="329">
        <v>6</v>
      </c>
      <c r="C3147" s="230" t="s">
        <v>9901</v>
      </c>
      <c r="D3147" s="351">
        <v>2018.0002999999999</v>
      </c>
      <c r="E3147" s="6" t="s">
        <v>10240</v>
      </c>
      <c r="F3147" s="20" t="s">
        <v>9917</v>
      </c>
      <c r="G3147" s="20" t="s">
        <v>5287</v>
      </c>
      <c r="H3147" s="243" t="s">
        <v>265</v>
      </c>
      <c r="I3147" s="243" t="s">
        <v>244</v>
      </c>
      <c r="J3147" s="243" t="s">
        <v>245</v>
      </c>
      <c r="K3147" s="349" t="s">
        <v>26</v>
      </c>
      <c r="L3147" s="243" t="s">
        <v>265</v>
      </c>
      <c r="M3147" s="230" t="s">
        <v>5928</v>
      </c>
      <c r="N3147" s="349" t="s">
        <v>26</v>
      </c>
      <c r="Q3147" s="230">
        <f>VLOOKUP(M3147,LocID!$B$2:$I$1995,8, FALSE)</f>
        <v>31</v>
      </c>
    </row>
    <row r="3148" spans="1:18" ht="22.5" x14ac:dyDescent="0.25">
      <c r="A3148" s="230" t="s">
        <v>10252</v>
      </c>
      <c r="B3148" s="329">
        <v>7</v>
      </c>
      <c r="C3148" s="230" t="s">
        <v>9901</v>
      </c>
      <c r="D3148" s="351">
        <v>2018.001</v>
      </c>
      <c r="E3148" s="6" t="s">
        <v>10240</v>
      </c>
      <c r="F3148" s="20" t="s">
        <v>6686</v>
      </c>
      <c r="G3148" s="20" t="s">
        <v>9918</v>
      </c>
      <c r="H3148" s="243" t="s">
        <v>383</v>
      </c>
      <c r="I3148" s="243" t="s">
        <v>384</v>
      </c>
      <c r="J3148" s="243" t="s">
        <v>220</v>
      </c>
      <c r="K3148" s="352" t="s">
        <v>9916</v>
      </c>
      <c r="L3148" s="243" t="s">
        <v>383</v>
      </c>
      <c r="M3148" s="230" t="s">
        <v>5938</v>
      </c>
      <c r="N3148" s="352" t="s">
        <v>9916</v>
      </c>
      <c r="Q3148" s="230">
        <f>VLOOKUP(M3148,LocID!$B$2:$I$1995,8, FALSE)</f>
        <v>43</v>
      </c>
    </row>
    <row r="3149" spans="1:18" x14ac:dyDescent="0.25">
      <c r="A3149" s="230" t="s">
        <v>10253</v>
      </c>
      <c r="B3149" s="329">
        <v>8</v>
      </c>
      <c r="C3149" s="230" t="s">
        <v>9901</v>
      </c>
      <c r="D3149" s="351">
        <v>2018.0052000000001</v>
      </c>
      <c r="E3149" s="6" t="s">
        <v>10240</v>
      </c>
      <c r="F3149" s="20" t="s">
        <v>9919</v>
      </c>
      <c r="G3149" s="20" t="s">
        <v>9920</v>
      </c>
      <c r="H3149" s="243" t="s">
        <v>2145</v>
      </c>
      <c r="I3149" s="243" t="s">
        <v>526</v>
      </c>
      <c r="J3149" s="243" t="s">
        <v>245</v>
      </c>
      <c r="K3149" s="352" t="s">
        <v>52</v>
      </c>
      <c r="L3149" s="243" t="s">
        <v>2145</v>
      </c>
      <c r="M3149" s="230" t="s">
        <v>6225</v>
      </c>
      <c r="N3149" s="352" t="s">
        <v>52</v>
      </c>
      <c r="Q3149" s="230">
        <f>VLOOKUP(M3149,LocID!$B$2:$I$1995,8, FALSE)</f>
        <v>350</v>
      </c>
    </row>
    <row r="3150" spans="1:18" x14ac:dyDescent="0.25">
      <c r="A3150" s="230" t="s">
        <v>10254</v>
      </c>
      <c r="B3150" s="329">
        <v>9</v>
      </c>
      <c r="C3150" s="230" t="s">
        <v>9901</v>
      </c>
      <c r="D3150" s="351">
        <v>2018.0117</v>
      </c>
      <c r="E3150" s="6" t="s">
        <v>10240</v>
      </c>
      <c r="F3150" s="20" t="s">
        <v>9921</v>
      </c>
      <c r="G3150" s="20" t="s">
        <v>9922</v>
      </c>
      <c r="H3150" s="243" t="s">
        <v>3906</v>
      </c>
      <c r="I3150" s="243" t="s">
        <v>76</v>
      </c>
      <c r="J3150" s="243" t="s">
        <v>77</v>
      </c>
      <c r="K3150" s="349" t="s">
        <v>26</v>
      </c>
      <c r="L3150" s="243" t="s">
        <v>3906</v>
      </c>
      <c r="M3150" s="230" t="s">
        <v>4532</v>
      </c>
      <c r="N3150" s="349" t="s">
        <v>26</v>
      </c>
      <c r="Q3150" s="230">
        <f>VLOOKUP(M3150,LocID!$B$2:$I$1995,8, FALSE)</f>
        <v>527</v>
      </c>
    </row>
    <row r="3151" spans="1:18" x14ac:dyDescent="0.25">
      <c r="A3151" s="230" t="s">
        <v>10255</v>
      </c>
      <c r="B3151" s="329">
        <v>10</v>
      </c>
      <c r="C3151" s="230" t="s">
        <v>9901</v>
      </c>
      <c r="D3151" s="6">
        <v>2016.1314</v>
      </c>
      <c r="E3151" s="6" t="s">
        <v>10240</v>
      </c>
      <c r="F3151" s="20" t="s">
        <v>9923</v>
      </c>
      <c r="G3151" s="20" t="s">
        <v>9924</v>
      </c>
      <c r="H3151" s="20" t="s">
        <v>3294</v>
      </c>
      <c r="I3151" s="20" t="s">
        <v>76</v>
      </c>
      <c r="J3151" s="20" t="s">
        <v>77</v>
      </c>
      <c r="K3151" s="353" t="s">
        <v>9916</v>
      </c>
      <c r="L3151" s="20" t="s">
        <v>3294</v>
      </c>
      <c r="M3151" s="230" t="s">
        <v>4526</v>
      </c>
      <c r="N3151" s="353" t="s">
        <v>9916</v>
      </c>
      <c r="Q3151" s="230">
        <f>VLOOKUP(M3151,LocID!$B$2:$I$1995,8, FALSE)</f>
        <v>489</v>
      </c>
    </row>
    <row r="3152" spans="1:18" x14ac:dyDescent="0.25">
      <c r="A3152" s="230" t="s">
        <v>10256</v>
      </c>
      <c r="B3152" s="329">
        <v>11</v>
      </c>
      <c r="C3152" s="230" t="s">
        <v>9901</v>
      </c>
      <c r="D3152" s="6">
        <v>2017.1048000000001</v>
      </c>
      <c r="E3152" s="6" t="s">
        <v>10240</v>
      </c>
      <c r="F3152" s="20" t="s">
        <v>9926</v>
      </c>
      <c r="G3152" s="20" t="s">
        <v>9927</v>
      </c>
      <c r="H3152" s="8" t="s">
        <v>2366</v>
      </c>
      <c r="I3152" s="8" t="s">
        <v>49</v>
      </c>
      <c r="J3152" s="8" t="s">
        <v>51</v>
      </c>
      <c r="K3152" s="352" t="s">
        <v>9916</v>
      </c>
      <c r="L3152" s="8" t="s">
        <v>2366</v>
      </c>
      <c r="M3152" s="230" t="s">
        <v>6244</v>
      </c>
      <c r="N3152" s="352" t="s">
        <v>9916</v>
      </c>
      <c r="Q3152" s="230">
        <f>VLOOKUP(M3152,LocID!$B$2:$I$1995,8, FALSE)</f>
        <v>374</v>
      </c>
    </row>
    <row r="3153" spans="1:17" x14ac:dyDescent="0.25">
      <c r="A3153" s="230" t="s">
        <v>10257</v>
      </c>
      <c r="B3153" s="329">
        <v>12</v>
      </c>
      <c r="C3153" s="230" t="s">
        <v>9901</v>
      </c>
      <c r="D3153" s="6">
        <v>2017.1084000000001</v>
      </c>
      <c r="E3153" s="6" t="s">
        <v>10240</v>
      </c>
      <c r="F3153" s="20" t="s">
        <v>9929</v>
      </c>
      <c r="G3153" s="20" t="s">
        <v>9930</v>
      </c>
      <c r="H3153" s="8" t="s">
        <v>9931</v>
      </c>
      <c r="I3153" s="8" t="s">
        <v>808</v>
      </c>
      <c r="J3153" s="8" t="s">
        <v>61</v>
      </c>
      <c r="K3153" s="354" t="s">
        <v>6466</v>
      </c>
      <c r="L3153" s="8" t="s">
        <v>973</v>
      </c>
      <c r="M3153" s="230" t="s">
        <v>6011</v>
      </c>
      <c r="N3153" s="329" t="s">
        <v>188</v>
      </c>
      <c r="Q3153" s="230">
        <f>VLOOKUP(M3153,LocID!$B$2:$I$1995,8, FALSE)</f>
        <v>119</v>
      </c>
    </row>
    <row r="3154" spans="1:17" ht="22.5" x14ac:dyDescent="0.25">
      <c r="A3154" s="230" t="s">
        <v>10258</v>
      </c>
      <c r="B3154" s="329">
        <v>13</v>
      </c>
      <c r="C3154" s="230" t="s">
        <v>9901</v>
      </c>
      <c r="D3154" s="351">
        <v>2017.1169</v>
      </c>
      <c r="E3154" s="6" t="s">
        <v>10240</v>
      </c>
      <c r="F3154" s="20" t="s">
        <v>9933</v>
      </c>
      <c r="G3154" s="20" t="s">
        <v>9934</v>
      </c>
      <c r="H3154" s="8" t="s">
        <v>1775</v>
      </c>
      <c r="I3154" s="8" t="s">
        <v>76</v>
      </c>
      <c r="J3154" s="8" t="s">
        <v>77</v>
      </c>
      <c r="K3154" s="349" t="s">
        <v>52</v>
      </c>
      <c r="L3154" s="8" t="s">
        <v>1775</v>
      </c>
      <c r="M3154" s="230" t="s">
        <v>6168</v>
      </c>
      <c r="N3154" s="349" t="s">
        <v>52</v>
      </c>
      <c r="Q3154" s="230">
        <f>VLOOKUP(M3154,LocID!$B$2:$I$1995,8, FALSE)</f>
        <v>291</v>
      </c>
    </row>
    <row r="3155" spans="1:17" x14ac:dyDescent="0.25">
      <c r="A3155" s="230" t="s">
        <v>10259</v>
      </c>
      <c r="B3155" s="329">
        <v>14</v>
      </c>
      <c r="C3155" s="230" t="s">
        <v>9901</v>
      </c>
      <c r="D3155" s="6">
        <v>2017.1307999999999</v>
      </c>
      <c r="E3155" s="6" t="s">
        <v>10240</v>
      </c>
      <c r="F3155" s="20" t="s">
        <v>9935</v>
      </c>
      <c r="G3155" s="20" t="s">
        <v>9936</v>
      </c>
      <c r="H3155" s="243" t="s">
        <v>446</v>
      </c>
      <c r="I3155" s="243" t="s">
        <v>76</v>
      </c>
      <c r="J3155" s="243" t="s">
        <v>77</v>
      </c>
      <c r="K3155" s="353" t="s">
        <v>9916</v>
      </c>
      <c r="L3155" s="243" t="s">
        <v>446</v>
      </c>
      <c r="M3155" s="230" t="s">
        <v>5947</v>
      </c>
      <c r="N3155" s="353" t="s">
        <v>9916</v>
      </c>
      <c r="Q3155" s="230">
        <f>VLOOKUP(M3155,LocID!$B$2:$I$1995,8, FALSE)</f>
        <v>52</v>
      </c>
    </row>
    <row r="3156" spans="1:17" x14ac:dyDescent="0.25">
      <c r="A3156" s="230" t="s">
        <v>10260</v>
      </c>
      <c r="B3156" s="329">
        <v>15</v>
      </c>
      <c r="C3156" s="230" t="s">
        <v>9901</v>
      </c>
      <c r="D3156" s="351">
        <v>2017.1315</v>
      </c>
      <c r="E3156" s="6" t="s">
        <v>10240</v>
      </c>
      <c r="F3156" s="20" t="s">
        <v>9937</v>
      </c>
      <c r="G3156" s="255" t="s">
        <v>9938</v>
      </c>
      <c r="H3156" s="243" t="s">
        <v>2414</v>
      </c>
      <c r="I3156" s="243" t="s">
        <v>76</v>
      </c>
      <c r="J3156" s="243" t="s">
        <v>77</v>
      </c>
      <c r="K3156" s="349" t="s">
        <v>26</v>
      </c>
      <c r="L3156" s="243" t="s">
        <v>2414</v>
      </c>
      <c r="M3156" s="230" t="s">
        <v>4518</v>
      </c>
      <c r="N3156" s="349" t="s">
        <v>26</v>
      </c>
      <c r="Q3156" s="230">
        <f>VLOOKUP(M3156,LocID!$B$2:$I$1995,8, FALSE)</f>
        <v>387</v>
      </c>
    </row>
    <row r="3157" spans="1:17" x14ac:dyDescent="0.25">
      <c r="A3157" s="230" t="s">
        <v>10261</v>
      </c>
      <c r="B3157" s="329">
        <v>16</v>
      </c>
      <c r="C3157" s="230" t="s">
        <v>9901</v>
      </c>
      <c r="D3157" s="6">
        <v>2017.0267000000199</v>
      </c>
      <c r="E3157" s="6" t="s">
        <v>10240</v>
      </c>
      <c r="F3157" s="20" t="s">
        <v>9939</v>
      </c>
      <c r="G3157" s="20" t="s">
        <v>9940</v>
      </c>
      <c r="H3157" s="20" t="s">
        <v>3937</v>
      </c>
      <c r="I3157" s="8" t="s">
        <v>261</v>
      </c>
      <c r="J3157" s="8" t="s">
        <v>123</v>
      </c>
      <c r="K3157" s="349" t="s">
        <v>26</v>
      </c>
      <c r="L3157" s="20" t="s">
        <v>3937</v>
      </c>
      <c r="M3157" s="230" t="s">
        <v>4533</v>
      </c>
      <c r="N3157" s="349" t="s">
        <v>26</v>
      </c>
      <c r="Q3157" s="230">
        <f>VLOOKUP(M3157,LocID!$B$2:$I$1995,8, FALSE)</f>
        <v>528</v>
      </c>
    </row>
    <row r="3158" spans="1:17" x14ac:dyDescent="0.25">
      <c r="A3158" s="230" t="s">
        <v>10262</v>
      </c>
      <c r="B3158" s="329">
        <v>17</v>
      </c>
      <c r="C3158" s="230" t="s">
        <v>9901</v>
      </c>
      <c r="D3158" s="351">
        <v>2017.0859</v>
      </c>
      <c r="E3158" s="6" t="s">
        <v>10240</v>
      </c>
      <c r="F3158" s="20" t="s">
        <v>9941</v>
      </c>
      <c r="G3158" s="20" t="s">
        <v>9940</v>
      </c>
      <c r="H3158" s="8" t="s">
        <v>3937</v>
      </c>
      <c r="I3158" s="8" t="s">
        <v>261</v>
      </c>
      <c r="J3158" s="8" t="s">
        <v>123</v>
      </c>
      <c r="K3158" s="349" t="s">
        <v>26</v>
      </c>
      <c r="L3158" s="8" t="s">
        <v>3937</v>
      </c>
      <c r="M3158" s="230" t="s">
        <v>4533</v>
      </c>
      <c r="N3158" s="349" t="s">
        <v>26</v>
      </c>
      <c r="Q3158" s="230">
        <f>VLOOKUP(M3158,LocID!$B$2:$I$1995,8, FALSE)</f>
        <v>528</v>
      </c>
    </row>
    <row r="3159" spans="1:17" ht="22.5" x14ac:dyDescent="0.25">
      <c r="A3159" s="230" t="s">
        <v>10263</v>
      </c>
      <c r="B3159" s="329">
        <v>18</v>
      </c>
      <c r="C3159" s="230" t="s">
        <v>9901</v>
      </c>
      <c r="D3159" s="6">
        <v>2017.0998</v>
      </c>
      <c r="E3159" s="6" t="s">
        <v>10240</v>
      </c>
      <c r="F3159" s="20" t="s">
        <v>9942</v>
      </c>
      <c r="G3159" s="20" t="s">
        <v>9943</v>
      </c>
      <c r="H3159" s="243" t="s">
        <v>9944</v>
      </c>
      <c r="I3159" s="243" t="s">
        <v>244</v>
      </c>
      <c r="J3159" s="243" t="s">
        <v>245</v>
      </c>
      <c r="K3159" s="352" t="s">
        <v>98</v>
      </c>
      <c r="L3159" s="243" t="s">
        <v>9944</v>
      </c>
      <c r="M3159" s="230" t="s">
        <v>10399</v>
      </c>
      <c r="N3159" s="352" t="s">
        <v>98</v>
      </c>
      <c r="Q3159" s="230">
        <f>VLOOKUP(M3159,LocID!$B$2:$I$1995,8, FALSE)</f>
        <v>724</v>
      </c>
    </row>
    <row r="3160" spans="1:17" x14ac:dyDescent="0.25">
      <c r="A3160" s="230" t="s">
        <v>10264</v>
      </c>
      <c r="B3160" s="329">
        <v>19</v>
      </c>
      <c r="C3160" s="230" t="s">
        <v>9901</v>
      </c>
      <c r="D3160" s="351">
        <v>2018.0025000000001</v>
      </c>
      <c r="E3160" s="6" t="s">
        <v>10240</v>
      </c>
      <c r="F3160" s="20" t="s">
        <v>9947</v>
      </c>
      <c r="G3160" s="20" t="s">
        <v>6614</v>
      </c>
      <c r="H3160" s="243" t="s">
        <v>3671</v>
      </c>
      <c r="I3160" s="243" t="s">
        <v>76</v>
      </c>
      <c r="J3160" s="243" t="s">
        <v>77</v>
      </c>
      <c r="K3160" s="349" t="s">
        <v>26</v>
      </c>
      <c r="L3160" s="243" t="s">
        <v>3671</v>
      </c>
      <c r="M3160" s="230" t="s">
        <v>6357</v>
      </c>
      <c r="N3160" s="349" t="s">
        <v>26</v>
      </c>
      <c r="Q3160" s="230">
        <f>VLOOKUP(M3160,LocID!$B$2:$I$1995,8, FALSE)</f>
        <v>501</v>
      </c>
    </row>
    <row r="3161" spans="1:17" x14ac:dyDescent="0.25">
      <c r="A3161" s="230" t="s">
        <v>10265</v>
      </c>
      <c r="B3161" s="329">
        <v>20</v>
      </c>
      <c r="C3161" s="230" t="s">
        <v>9901</v>
      </c>
      <c r="D3161" s="351">
        <v>2018.0154</v>
      </c>
      <c r="E3161" s="6" t="s">
        <v>10240</v>
      </c>
      <c r="F3161" s="20" t="s">
        <v>9948</v>
      </c>
      <c r="G3161" s="20" t="s">
        <v>9949</v>
      </c>
      <c r="H3161" s="243" t="s">
        <v>973</v>
      </c>
      <c r="I3161" s="243" t="s">
        <v>60</v>
      </c>
      <c r="J3161" s="243" t="s">
        <v>61</v>
      </c>
      <c r="K3161" s="352" t="s">
        <v>98</v>
      </c>
      <c r="L3161" s="243" t="s">
        <v>973</v>
      </c>
      <c r="M3161" s="230" t="s">
        <v>6012</v>
      </c>
      <c r="N3161" s="352" t="s">
        <v>98</v>
      </c>
      <c r="Q3161" s="230">
        <f>VLOOKUP(M3161,LocID!$B$2:$I$1995,8, FALSE)</f>
        <v>120</v>
      </c>
    </row>
    <row r="3162" spans="1:17" x14ac:dyDescent="0.25">
      <c r="A3162" s="230" t="s">
        <v>10266</v>
      </c>
      <c r="B3162" s="329">
        <v>21</v>
      </c>
      <c r="C3162" s="230" t="s">
        <v>9901</v>
      </c>
      <c r="D3162" s="351">
        <v>2018.0173</v>
      </c>
      <c r="E3162" s="6" t="s">
        <v>10240</v>
      </c>
      <c r="F3162" s="20" t="s">
        <v>9950</v>
      </c>
      <c r="G3162" s="20" t="s">
        <v>9951</v>
      </c>
      <c r="H3162" s="243" t="s">
        <v>3696</v>
      </c>
      <c r="I3162" s="8" t="s">
        <v>76</v>
      </c>
      <c r="J3162" s="8" t="s">
        <v>77</v>
      </c>
      <c r="K3162" s="354" t="s">
        <v>6466</v>
      </c>
      <c r="L3162" s="243" t="s">
        <v>3696</v>
      </c>
      <c r="M3162" s="230" t="s">
        <v>4529</v>
      </c>
      <c r="N3162" s="329" t="s">
        <v>188</v>
      </c>
      <c r="Q3162" s="230">
        <f>VLOOKUP(M3162,LocID!$B$2:$I$1995,8, FALSE)</f>
        <v>506</v>
      </c>
    </row>
    <row r="3163" spans="1:17" x14ac:dyDescent="0.25">
      <c r="A3163" s="230" t="s">
        <v>10267</v>
      </c>
      <c r="B3163" s="329">
        <v>22</v>
      </c>
      <c r="C3163" s="230" t="s">
        <v>9901</v>
      </c>
      <c r="D3163" s="6">
        <v>2017.0068000000001</v>
      </c>
      <c r="E3163" s="6" t="s">
        <v>10240</v>
      </c>
      <c r="F3163" s="20" t="s">
        <v>9953</v>
      </c>
      <c r="G3163" s="20" t="s">
        <v>9954</v>
      </c>
      <c r="H3163" s="8" t="s">
        <v>1162</v>
      </c>
      <c r="I3163" s="8" t="s">
        <v>740</v>
      </c>
      <c r="J3163" s="8" t="s">
        <v>740</v>
      </c>
      <c r="K3163" s="349" t="s">
        <v>52</v>
      </c>
      <c r="L3163" s="8" t="s">
        <v>1162</v>
      </c>
      <c r="M3163" s="230" t="s">
        <v>6050</v>
      </c>
      <c r="N3163" s="349" t="s">
        <v>52</v>
      </c>
      <c r="Q3163" s="230">
        <f>VLOOKUP(M3163,LocID!$B$2:$I$1995,8, FALSE)</f>
        <v>161</v>
      </c>
    </row>
    <row r="3164" spans="1:17" x14ac:dyDescent="0.25">
      <c r="A3164" s="230" t="s">
        <v>10268</v>
      </c>
      <c r="B3164" s="329">
        <v>23</v>
      </c>
      <c r="C3164" s="230" t="s">
        <v>9901</v>
      </c>
      <c r="D3164" s="6">
        <v>2017.1032</v>
      </c>
      <c r="E3164" s="6" t="s">
        <v>10240</v>
      </c>
      <c r="F3164" s="20" t="s">
        <v>9955</v>
      </c>
      <c r="G3164" s="20" t="s">
        <v>9956</v>
      </c>
      <c r="H3164" s="8" t="s">
        <v>3068</v>
      </c>
      <c r="I3164" s="8" t="s">
        <v>107</v>
      </c>
      <c r="J3164" s="8" t="s">
        <v>77</v>
      </c>
      <c r="K3164" s="353" t="s">
        <v>9916</v>
      </c>
      <c r="L3164" s="8" t="s">
        <v>3068</v>
      </c>
      <c r="M3164" s="230" t="s">
        <v>4523</v>
      </c>
      <c r="N3164" s="353" t="s">
        <v>9916</v>
      </c>
      <c r="Q3164" s="230">
        <f>VLOOKUP(M3164,LocID!$B$2:$I$1995,8, FALSE)</f>
        <v>461</v>
      </c>
    </row>
    <row r="3165" spans="1:17" ht="22.5" x14ac:dyDescent="0.25">
      <c r="A3165" s="230" t="s">
        <v>10269</v>
      </c>
      <c r="B3165" s="329">
        <v>24</v>
      </c>
      <c r="C3165" s="230" t="s">
        <v>9901</v>
      </c>
      <c r="D3165" s="351">
        <v>2017.1036999999999</v>
      </c>
      <c r="E3165" s="6" t="s">
        <v>10240</v>
      </c>
      <c r="F3165" s="20" t="s">
        <v>9958</v>
      </c>
      <c r="G3165" s="20" t="s">
        <v>5692</v>
      </c>
      <c r="H3165" s="8" t="s">
        <v>3294</v>
      </c>
      <c r="I3165" s="8" t="s">
        <v>76</v>
      </c>
      <c r="J3165" s="8" t="s">
        <v>77</v>
      </c>
      <c r="K3165" s="354" t="s">
        <v>6466</v>
      </c>
      <c r="L3165" s="8" t="s">
        <v>3294</v>
      </c>
      <c r="M3165" s="230" t="s">
        <v>4526</v>
      </c>
      <c r="N3165" s="329" t="s">
        <v>188</v>
      </c>
      <c r="Q3165" s="230">
        <f>VLOOKUP(M3165,LocID!$B$2:$I$1995,8, FALSE)</f>
        <v>489</v>
      </c>
    </row>
    <row r="3166" spans="1:17" x14ac:dyDescent="0.25">
      <c r="A3166" s="230" t="s">
        <v>10270</v>
      </c>
      <c r="B3166" s="329">
        <v>25</v>
      </c>
      <c r="C3166" s="230" t="s">
        <v>9901</v>
      </c>
      <c r="D3166" s="351">
        <v>2017.1126999999999</v>
      </c>
      <c r="E3166" s="6" t="s">
        <v>10240</v>
      </c>
      <c r="F3166" s="20" t="s">
        <v>9959</v>
      </c>
      <c r="G3166" s="20" t="s">
        <v>5163</v>
      </c>
      <c r="H3166" s="8" t="s">
        <v>2823</v>
      </c>
      <c r="I3166" s="8" t="s">
        <v>122</v>
      </c>
      <c r="J3166" s="8" t="s">
        <v>123</v>
      </c>
      <c r="K3166" s="349" t="s">
        <v>52</v>
      </c>
      <c r="L3166" s="8" t="s">
        <v>2823</v>
      </c>
      <c r="M3166" s="230" t="s">
        <v>6295</v>
      </c>
      <c r="N3166" s="349" t="s">
        <v>52</v>
      </c>
      <c r="Q3166" s="230">
        <f>VLOOKUP(M3166,LocID!$B$2:$I$1995,8, FALSE)</f>
        <v>427</v>
      </c>
    </row>
    <row r="3167" spans="1:17" x14ac:dyDescent="0.25">
      <c r="A3167" s="230" t="s">
        <v>10271</v>
      </c>
      <c r="B3167" s="329">
        <v>26</v>
      </c>
      <c r="C3167" s="230" t="s">
        <v>9901</v>
      </c>
      <c r="D3167" s="6">
        <v>2017.1149</v>
      </c>
      <c r="E3167" s="6" t="s">
        <v>10240</v>
      </c>
      <c r="F3167" s="20" t="s">
        <v>9961</v>
      </c>
      <c r="G3167" s="20" t="s">
        <v>9962</v>
      </c>
      <c r="H3167" s="8" t="s">
        <v>9963</v>
      </c>
      <c r="I3167" s="8" t="s">
        <v>122</v>
      </c>
      <c r="J3167" s="8" t="s">
        <v>123</v>
      </c>
      <c r="K3167" s="349" t="s">
        <v>52</v>
      </c>
      <c r="L3167" s="8" t="s">
        <v>257</v>
      </c>
      <c r="M3167" s="230" t="s">
        <v>5926</v>
      </c>
      <c r="N3167" s="349" t="s">
        <v>52</v>
      </c>
      <c r="Q3167" s="230">
        <f>VLOOKUP(M3167,LocID!$B$2:$I$1995,8, FALSE)</f>
        <v>29</v>
      </c>
    </row>
    <row r="3168" spans="1:17" x14ac:dyDescent="0.25">
      <c r="A3168" s="230" t="s">
        <v>10272</v>
      </c>
      <c r="B3168" s="329">
        <v>27</v>
      </c>
      <c r="C3168" s="230" t="s">
        <v>9901</v>
      </c>
      <c r="D3168" s="6">
        <v>2017.1166000000001</v>
      </c>
      <c r="E3168" s="6" t="s">
        <v>10240</v>
      </c>
      <c r="F3168" s="20" t="s">
        <v>9964</v>
      </c>
      <c r="G3168" s="20" t="s">
        <v>9965</v>
      </c>
      <c r="H3168" s="8" t="s">
        <v>1187</v>
      </c>
      <c r="I3168" s="8" t="s">
        <v>261</v>
      </c>
      <c r="J3168" s="8" t="s">
        <v>123</v>
      </c>
      <c r="K3168" s="349" t="s">
        <v>26</v>
      </c>
      <c r="L3168" s="8" t="s">
        <v>1187</v>
      </c>
      <c r="M3168" s="230" t="s">
        <v>6055</v>
      </c>
      <c r="N3168" s="349" t="s">
        <v>26</v>
      </c>
      <c r="Q3168" s="230">
        <f>VLOOKUP(M3168,LocID!$B$2:$I$1995,8, FALSE)</f>
        <v>166</v>
      </c>
    </row>
    <row r="3169" spans="1:17" x14ac:dyDescent="0.25">
      <c r="A3169" s="230" t="s">
        <v>10273</v>
      </c>
      <c r="B3169" s="329">
        <v>28</v>
      </c>
      <c r="C3169" s="230" t="s">
        <v>9901</v>
      </c>
      <c r="D3169" s="6">
        <v>2017.1248000000001</v>
      </c>
      <c r="E3169" s="6" t="s">
        <v>10240</v>
      </c>
      <c r="F3169" s="20" t="s">
        <v>9966</v>
      </c>
      <c r="G3169" s="20" t="s">
        <v>4617</v>
      </c>
      <c r="H3169" s="243" t="s">
        <v>1073</v>
      </c>
      <c r="I3169" s="243" t="s">
        <v>76</v>
      </c>
      <c r="J3169" s="243" t="s">
        <v>77</v>
      </c>
      <c r="K3169" s="349" t="s">
        <v>26</v>
      </c>
      <c r="L3169" s="243" t="s">
        <v>1073</v>
      </c>
      <c r="M3169" s="230" t="s">
        <v>6032</v>
      </c>
      <c r="N3169" s="349" t="s">
        <v>26</v>
      </c>
      <c r="Q3169" s="230">
        <f>VLOOKUP(M3169,LocID!$B$2:$I$1995,8, FALSE)</f>
        <v>140</v>
      </c>
    </row>
    <row r="3170" spans="1:17" x14ac:dyDescent="0.25">
      <c r="A3170" s="230" t="s">
        <v>10274</v>
      </c>
      <c r="B3170" s="329">
        <v>29</v>
      </c>
      <c r="C3170" s="230" t="s">
        <v>9901</v>
      </c>
      <c r="D3170" s="351">
        <v>2017.1279</v>
      </c>
      <c r="E3170" s="6" t="s">
        <v>10240</v>
      </c>
      <c r="F3170" s="20" t="s">
        <v>9967</v>
      </c>
      <c r="G3170" s="20" t="s">
        <v>9968</v>
      </c>
      <c r="H3170" s="8" t="s">
        <v>9969</v>
      </c>
      <c r="I3170" s="8" t="s">
        <v>76</v>
      </c>
      <c r="J3170" s="8" t="s">
        <v>77</v>
      </c>
      <c r="K3170" s="349" t="s">
        <v>26</v>
      </c>
      <c r="L3170" s="8" t="s">
        <v>9969</v>
      </c>
      <c r="M3170" s="230" t="s">
        <v>10400</v>
      </c>
      <c r="N3170" s="349" t="s">
        <v>26</v>
      </c>
      <c r="Q3170" s="230">
        <f>VLOOKUP(M3170,LocID!$B$2:$I$1995,8, FALSE)</f>
        <v>725</v>
      </c>
    </row>
    <row r="3171" spans="1:17" x14ac:dyDescent="0.25">
      <c r="A3171" s="230" t="s">
        <v>10275</v>
      </c>
      <c r="B3171" s="329">
        <v>30</v>
      </c>
      <c r="C3171" s="230" t="s">
        <v>9901</v>
      </c>
      <c r="D3171" s="6">
        <v>2017.13300000001</v>
      </c>
      <c r="E3171" s="6" t="s">
        <v>10240</v>
      </c>
      <c r="F3171" s="20" t="s">
        <v>9970</v>
      </c>
      <c r="G3171" s="20" t="s">
        <v>9971</v>
      </c>
      <c r="H3171" s="243" t="s">
        <v>3998</v>
      </c>
      <c r="I3171" s="243" t="s">
        <v>1475</v>
      </c>
      <c r="J3171" s="243" t="s">
        <v>245</v>
      </c>
      <c r="K3171" s="352" t="s">
        <v>52</v>
      </c>
      <c r="L3171" s="243" t="s">
        <v>3998</v>
      </c>
      <c r="M3171" s="230" t="s">
        <v>4534</v>
      </c>
      <c r="N3171" s="352" t="s">
        <v>52</v>
      </c>
      <c r="Q3171" s="230">
        <f>VLOOKUP(M3171,LocID!$B$2:$I$1995,8, FALSE)</f>
        <v>538</v>
      </c>
    </row>
    <row r="3172" spans="1:17" x14ac:dyDescent="0.25">
      <c r="A3172" s="230" t="s">
        <v>10276</v>
      </c>
      <c r="B3172" s="329">
        <v>31</v>
      </c>
      <c r="C3172" s="230" t="s">
        <v>9901</v>
      </c>
      <c r="D3172" s="351">
        <v>2018.0205000000001</v>
      </c>
      <c r="E3172" s="6" t="s">
        <v>10240</v>
      </c>
      <c r="F3172" s="20" t="s">
        <v>9972</v>
      </c>
      <c r="G3172" s="355"/>
      <c r="H3172" s="8" t="s">
        <v>1099</v>
      </c>
      <c r="I3172" s="8" t="s">
        <v>244</v>
      </c>
      <c r="J3172" s="8" t="s">
        <v>245</v>
      </c>
      <c r="K3172" s="349" t="s">
        <v>9974</v>
      </c>
      <c r="L3172" s="8" t="s">
        <v>1099</v>
      </c>
      <c r="M3172" s="230" t="s">
        <v>6039</v>
      </c>
      <c r="N3172" s="349" t="s">
        <v>9974</v>
      </c>
      <c r="Q3172" s="230">
        <f>VLOOKUP(M3172,LocID!$B$2:$I$1995,8, FALSE)</f>
        <v>148</v>
      </c>
    </row>
    <row r="3173" spans="1:17" ht="22.5" x14ac:dyDescent="0.25">
      <c r="A3173" s="230" t="s">
        <v>10277</v>
      </c>
      <c r="B3173" s="329">
        <v>32</v>
      </c>
      <c r="C3173" s="230" t="s">
        <v>9901</v>
      </c>
      <c r="D3173" s="6">
        <v>2017.0015000000001</v>
      </c>
      <c r="E3173" s="6" t="s">
        <v>10240</v>
      </c>
      <c r="F3173" s="20" t="s">
        <v>4648</v>
      </c>
      <c r="G3173" s="20" t="s">
        <v>4649</v>
      </c>
      <c r="H3173" s="8" t="s">
        <v>1804</v>
      </c>
      <c r="I3173" s="20" t="s">
        <v>76</v>
      </c>
      <c r="J3173" s="20" t="s">
        <v>77</v>
      </c>
      <c r="K3173" s="353" t="s">
        <v>9916</v>
      </c>
      <c r="L3173" s="8" t="s">
        <v>1804</v>
      </c>
      <c r="M3173" s="230" t="s">
        <v>6173</v>
      </c>
      <c r="N3173" s="353" t="s">
        <v>9916</v>
      </c>
      <c r="Q3173" s="230">
        <f>VLOOKUP(M3173,LocID!$B$2:$I$1995,8, FALSE)</f>
        <v>296</v>
      </c>
    </row>
    <row r="3174" spans="1:17" x14ac:dyDescent="0.25">
      <c r="A3174" s="230" t="s">
        <v>10278</v>
      </c>
      <c r="B3174" s="329">
        <v>33</v>
      </c>
      <c r="C3174" s="230" t="s">
        <v>9901</v>
      </c>
      <c r="D3174" s="6">
        <v>2017.0404000000001</v>
      </c>
      <c r="E3174" s="6" t="s">
        <v>10240</v>
      </c>
      <c r="F3174" s="20" t="s">
        <v>4635</v>
      </c>
      <c r="G3174" s="20" t="s">
        <v>4636</v>
      </c>
      <c r="H3174" s="8" t="s">
        <v>4632</v>
      </c>
      <c r="I3174" s="8" t="s">
        <v>76</v>
      </c>
      <c r="J3174" s="8" t="s">
        <v>77</v>
      </c>
      <c r="K3174" s="349" t="s">
        <v>26</v>
      </c>
      <c r="L3174" s="8" t="s">
        <v>4632</v>
      </c>
      <c r="M3174" s="230" t="s">
        <v>5865</v>
      </c>
      <c r="N3174" s="349" t="s">
        <v>26</v>
      </c>
      <c r="Q3174" s="230">
        <f>VLOOKUP(M3174,LocID!$B$2:$I$1995,8, FALSE)</f>
        <v>625</v>
      </c>
    </row>
    <row r="3175" spans="1:17" ht="22.5" x14ac:dyDescent="0.25">
      <c r="A3175" s="230" t="s">
        <v>10279</v>
      </c>
      <c r="B3175" s="329">
        <v>34</v>
      </c>
      <c r="C3175" s="230" t="s">
        <v>9901</v>
      </c>
      <c r="D3175" s="6">
        <v>2017.0531000000001</v>
      </c>
      <c r="E3175" s="6" t="s">
        <v>10240</v>
      </c>
      <c r="F3175" s="20" t="s">
        <v>4613</v>
      </c>
      <c r="G3175" s="20" t="s">
        <v>4614</v>
      </c>
      <c r="H3175" s="8" t="s">
        <v>985</v>
      </c>
      <c r="I3175" s="8" t="s">
        <v>76</v>
      </c>
      <c r="J3175" s="8" t="s">
        <v>77</v>
      </c>
      <c r="K3175" s="349" t="s">
        <v>52</v>
      </c>
      <c r="L3175" s="8" t="s">
        <v>985</v>
      </c>
      <c r="M3175" s="230" t="s">
        <v>6013</v>
      </c>
      <c r="N3175" s="349" t="s">
        <v>52</v>
      </c>
      <c r="Q3175" s="230">
        <f>VLOOKUP(M3175,LocID!$B$2:$I$1995,8, FALSE)</f>
        <v>121</v>
      </c>
    </row>
    <row r="3176" spans="1:17" x14ac:dyDescent="0.25">
      <c r="A3176" s="230" t="s">
        <v>10280</v>
      </c>
      <c r="B3176" s="329">
        <v>35</v>
      </c>
      <c r="C3176" s="230" t="s">
        <v>9901</v>
      </c>
      <c r="D3176" s="6">
        <v>2017.0702000000001</v>
      </c>
      <c r="E3176" s="6" t="s">
        <v>10240</v>
      </c>
      <c r="F3176" s="20" t="s">
        <v>9975</v>
      </c>
      <c r="G3176" s="20" t="s">
        <v>9976</v>
      </c>
      <c r="H3176" s="8" t="s">
        <v>332</v>
      </c>
      <c r="I3176" s="8" t="s">
        <v>219</v>
      </c>
      <c r="J3176" s="8" t="s">
        <v>220</v>
      </c>
      <c r="K3176" s="354" t="s">
        <v>6466</v>
      </c>
      <c r="L3176" s="8" t="s">
        <v>332</v>
      </c>
      <c r="M3176" s="230" t="s">
        <v>4497</v>
      </c>
      <c r="N3176" s="329" t="s">
        <v>188</v>
      </c>
      <c r="Q3176" s="230">
        <f>VLOOKUP(M3176,LocID!$B$2:$I$1995,8, FALSE)</f>
        <v>37</v>
      </c>
    </row>
    <row r="3177" spans="1:17" x14ac:dyDescent="0.25">
      <c r="A3177" s="230" t="s">
        <v>10281</v>
      </c>
      <c r="B3177" s="329">
        <v>36</v>
      </c>
      <c r="C3177" s="230" t="s">
        <v>9901</v>
      </c>
      <c r="D3177" s="351">
        <v>2017.0831000000001</v>
      </c>
      <c r="E3177" s="6" t="s">
        <v>10240</v>
      </c>
      <c r="F3177" s="20" t="s">
        <v>9978</v>
      </c>
      <c r="G3177" s="20" t="s">
        <v>6608</v>
      </c>
      <c r="H3177" s="243" t="s">
        <v>2069</v>
      </c>
      <c r="I3177" s="243" t="s">
        <v>198</v>
      </c>
      <c r="J3177" s="243" t="s">
        <v>61</v>
      </c>
      <c r="K3177" s="349" t="s">
        <v>52</v>
      </c>
      <c r="L3177" s="243" t="s">
        <v>2069</v>
      </c>
      <c r="M3177" s="230" t="s">
        <v>4513</v>
      </c>
      <c r="N3177" s="349" t="s">
        <v>52</v>
      </c>
      <c r="Q3177" s="230">
        <f>VLOOKUP(M3177,LocID!$B$2:$I$1995,8, FALSE)</f>
        <v>337</v>
      </c>
    </row>
    <row r="3178" spans="1:17" x14ac:dyDescent="0.25">
      <c r="A3178" s="230" t="s">
        <v>10282</v>
      </c>
      <c r="B3178" s="329">
        <v>37</v>
      </c>
      <c r="C3178" s="230" t="s">
        <v>9901</v>
      </c>
      <c r="D3178" s="351">
        <v>2018.0023000000001</v>
      </c>
      <c r="E3178" s="6" t="s">
        <v>10240</v>
      </c>
      <c r="F3178" s="20" t="s">
        <v>9979</v>
      </c>
      <c r="G3178" s="20" t="s">
        <v>9980</v>
      </c>
      <c r="H3178" s="243" t="s">
        <v>332</v>
      </c>
      <c r="I3178" s="243" t="s">
        <v>219</v>
      </c>
      <c r="J3178" s="243" t="s">
        <v>220</v>
      </c>
      <c r="K3178" s="354" t="s">
        <v>6466</v>
      </c>
      <c r="L3178" s="243" t="s">
        <v>332</v>
      </c>
      <c r="M3178" s="230" t="s">
        <v>4497</v>
      </c>
      <c r="N3178" s="329" t="s">
        <v>188</v>
      </c>
      <c r="Q3178" s="230">
        <f>VLOOKUP(M3178,LocID!$B$2:$I$1995,8, FALSE)</f>
        <v>37</v>
      </c>
    </row>
    <row r="3179" spans="1:17" x14ac:dyDescent="0.25">
      <c r="A3179" s="230" t="s">
        <v>10283</v>
      </c>
      <c r="B3179" s="329">
        <v>38</v>
      </c>
      <c r="C3179" s="230" t="s">
        <v>9901</v>
      </c>
      <c r="D3179" s="351">
        <v>2018.0026</v>
      </c>
      <c r="E3179" s="351"/>
      <c r="F3179" s="20" t="s">
        <v>9981</v>
      </c>
      <c r="G3179" s="20" t="s">
        <v>9982</v>
      </c>
      <c r="H3179" s="243" t="s">
        <v>509</v>
      </c>
      <c r="I3179" s="243" t="s">
        <v>183</v>
      </c>
      <c r="J3179" s="243" t="s">
        <v>61</v>
      </c>
      <c r="K3179" s="349" t="s">
        <v>26</v>
      </c>
      <c r="L3179" s="243" t="s">
        <v>509</v>
      </c>
      <c r="M3179" s="230" t="s">
        <v>5956</v>
      </c>
      <c r="N3179" s="349" t="s">
        <v>26</v>
      </c>
      <c r="Q3179" s="230">
        <f>VLOOKUP(M3179,LocID!$B$2:$I$1995,8, FALSE)</f>
        <v>61</v>
      </c>
    </row>
    <row r="3180" spans="1:17" x14ac:dyDescent="0.25">
      <c r="A3180" s="230" t="s">
        <v>10284</v>
      </c>
      <c r="B3180" s="329">
        <v>39</v>
      </c>
      <c r="C3180" s="230" t="s">
        <v>9901</v>
      </c>
      <c r="D3180" s="351">
        <v>2018.0103999999999</v>
      </c>
      <c r="E3180" s="351"/>
      <c r="F3180" s="20" t="s">
        <v>9984</v>
      </c>
      <c r="G3180" s="20" t="s">
        <v>9985</v>
      </c>
      <c r="H3180" s="243" t="s">
        <v>332</v>
      </c>
      <c r="I3180" s="243" t="s">
        <v>219</v>
      </c>
      <c r="J3180" s="243" t="s">
        <v>220</v>
      </c>
      <c r="K3180" s="352" t="s">
        <v>9974</v>
      </c>
      <c r="L3180" s="243" t="s">
        <v>332</v>
      </c>
      <c r="M3180" s="230" t="s">
        <v>4497</v>
      </c>
      <c r="N3180" s="352" t="s">
        <v>9974</v>
      </c>
      <c r="Q3180" s="230">
        <f>VLOOKUP(M3180,LocID!$B$2:$I$1995,8, FALSE)</f>
        <v>37</v>
      </c>
    </row>
    <row r="3181" spans="1:17" x14ac:dyDescent="0.25">
      <c r="A3181" s="230" t="s">
        <v>10285</v>
      </c>
      <c r="B3181" s="329">
        <v>40</v>
      </c>
      <c r="C3181" s="230" t="s">
        <v>9901</v>
      </c>
      <c r="D3181" s="351">
        <v>2018.0129999999999</v>
      </c>
      <c r="E3181" s="351"/>
      <c r="F3181" s="20" t="s">
        <v>9986</v>
      </c>
      <c r="G3181" s="20" t="s">
        <v>5249</v>
      </c>
      <c r="H3181" s="243" t="s">
        <v>1719</v>
      </c>
      <c r="I3181" s="243" t="s">
        <v>1475</v>
      </c>
      <c r="J3181" s="243" t="s">
        <v>245</v>
      </c>
      <c r="K3181" s="352" t="s">
        <v>52</v>
      </c>
      <c r="L3181" s="243" t="s">
        <v>1719</v>
      </c>
      <c r="M3181" s="230" t="s">
        <v>6158</v>
      </c>
      <c r="N3181" s="352" t="s">
        <v>52</v>
      </c>
      <c r="Q3181" s="230">
        <f>VLOOKUP(M3181,LocID!$B$2:$I$1995,8, FALSE)</f>
        <v>281</v>
      </c>
    </row>
    <row r="3182" spans="1:17" x14ac:dyDescent="0.25">
      <c r="A3182" s="230" t="s">
        <v>10286</v>
      </c>
      <c r="B3182" s="329">
        <v>41</v>
      </c>
      <c r="C3182" s="230" t="s">
        <v>9901</v>
      </c>
      <c r="D3182" s="351">
        <v>2018.0201</v>
      </c>
      <c r="E3182" s="351"/>
      <c r="F3182" s="20" t="s">
        <v>9988</v>
      </c>
      <c r="G3182" s="20" t="s">
        <v>9989</v>
      </c>
      <c r="H3182" s="243" t="s">
        <v>2823</v>
      </c>
      <c r="I3182" s="8" t="s">
        <v>122</v>
      </c>
      <c r="J3182" s="8" t="s">
        <v>123</v>
      </c>
      <c r="K3182" s="349" t="s">
        <v>9974</v>
      </c>
      <c r="L3182" s="243" t="s">
        <v>2823</v>
      </c>
      <c r="M3182" s="230" t="s">
        <v>6295</v>
      </c>
      <c r="N3182" s="349" t="s">
        <v>9974</v>
      </c>
      <c r="Q3182" s="230">
        <f>VLOOKUP(M3182,LocID!$B$2:$I$1995,8, FALSE)</f>
        <v>427</v>
      </c>
    </row>
    <row r="3183" spans="1:17" x14ac:dyDescent="0.25">
      <c r="A3183" s="230" t="s">
        <v>10287</v>
      </c>
      <c r="B3183" s="329">
        <v>42</v>
      </c>
      <c r="C3183" s="230" t="s">
        <v>9901</v>
      </c>
      <c r="D3183" s="351">
        <v>2018.0302999999999</v>
      </c>
      <c r="E3183" s="351"/>
      <c r="F3183" s="20" t="s">
        <v>9990</v>
      </c>
      <c r="G3183" s="20" t="s">
        <v>9991</v>
      </c>
      <c r="H3183" s="243" t="s">
        <v>9992</v>
      </c>
      <c r="I3183" s="243" t="s">
        <v>9993</v>
      </c>
      <c r="J3183" s="243" t="s">
        <v>9993</v>
      </c>
      <c r="K3183" s="349" t="s">
        <v>26</v>
      </c>
      <c r="L3183" s="243" t="s">
        <v>9992</v>
      </c>
      <c r="M3183" s="230" t="s">
        <v>10401</v>
      </c>
      <c r="N3183" s="349" t="s">
        <v>26</v>
      </c>
      <c r="Q3183" s="230">
        <f>VLOOKUP(M3183,LocID!$B$2:$I$1995,8, FALSE)</f>
        <v>726</v>
      </c>
    </row>
    <row r="3184" spans="1:17" ht="22.5" x14ac:dyDescent="0.25">
      <c r="A3184" s="230" t="s">
        <v>10288</v>
      </c>
      <c r="B3184" s="329">
        <v>43</v>
      </c>
      <c r="C3184" s="230" t="s">
        <v>9901</v>
      </c>
      <c r="D3184" s="351">
        <v>2018.0319999999999</v>
      </c>
      <c r="E3184" s="351"/>
      <c r="F3184" s="20" t="s">
        <v>9995</v>
      </c>
      <c r="G3184" s="20" t="s">
        <v>4835</v>
      </c>
      <c r="H3184" s="8" t="s">
        <v>3531</v>
      </c>
      <c r="I3184" s="8" t="s">
        <v>76</v>
      </c>
      <c r="J3184" s="8" t="s">
        <v>77</v>
      </c>
      <c r="K3184" s="349" t="s">
        <v>26</v>
      </c>
      <c r="L3184" s="8" t="s">
        <v>3531</v>
      </c>
      <c r="M3184" s="230" t="s">
        <v>6348</v>
      </c>
      <c r="N3184" s="349" t="s">
        <v>26</v>
      </c>
      <c r="Q3184" s="230">
        <f>VLOOKUP(M3184,LocID!$B$2:$I$1995,8, FALSE)</f>
        <v>491</v>
      </c>
    </row>
    <row r="3185" spans="1:17" ht="22.5" x14ac:dyDescent="0.25">
      <c r="A3185" s="230" t="s">
        <v>10289</v>
      </c>
      <c r="B3185" s="329">
        <v>44</v>
      </c>
      <c r="C3185" s="230" t="s">
        <v>9901</v>
      </c>
      <c r="D3185" s="351">
        <v>2018.0362</v>
      </c>
      <c r="E3185" s="351"/>
      <c r="F3185" s="20" t="s">
        <v>9996</v>
      </c>
      <c r="G3185" s="20"/>
      <c r="H3185" s="243" t="s">
        <v>5656</v>
      </c>
      <c r="I3185" s="243" t="s">
        <v>76</v>
      </c>
      <c r="J3185" s="243" t="s">
        <v>77</v>
      </c>
      <c r="K3185" s="349" t="s">
        <v>26</v>
      </c>
      <c r="L3185" s="243" t="s">
        <v>5656</v>
      </c>
      <c r="M3185" s="230" t="s">
        <v>6555</v>
      </c>
      <c r="N3185" s="349" t="s">
        <v>26</v>
      </c>
      <c r="Q3185" s="230">
        <f>VLOOKUP(M3185,LocID!$B$2:$I$1995,8, FALSE)</f>
        <v>660</v>
      </c>
    </row>
    <row r="3186" spans="1:17" x14ac:dyDescent="0.25">
      <c r="A3186" s="230" t="s">
        <v>10290</v>
      </c>
      <c r="B3186" s="329">
        <v>45</v>
      </c>
      <c r="C3186" s="230" t="s">
        <v>9901</v>
      </c>
      <c r="D3186" s="351">
        <v>2018.0365999999999</v>
      </c>
      <c r="E3186" s="351"/>
      <c r="F3186" s="20" t="s">
        <v>10239</v>
      </c>
      <c r="G3186" s="20" t="s">
        <v>9997</v>
      </c>
      <c r="H3186" s="243" t="s">
        <v>3750</v>
      </c>
      <c r="I3186" s="243" t="s">
        <v>261</v>
      </c>
      <c r="J3186" s="243" t="s">
        <v>123</v>
      </c>
      <c r="K3186" s="352" t="s">
        <v>9916</v>
      </c>
      <c r="L3186" s="243" t="s">
        <v>3750</v>
      </c>
      <c r="M3186" s="230" t="s">
        <v>4530</v>
      </c>
      <c r="N3186" s="352" t="s">
        <v>9916</v>
      </c>
      <c r="Q3186" s="230">
        <f>VLOOKUP(M3186,LocID!$B$2:$I$1995,8, FALSE)</f>
        <v>513</v>
      </c>
    </row>
    <row r="3187" spans="1:17" x14ac:dyDescent="0.25">
      <c r="A3187" s="230" t="s">
        <v>10291</v>
      </c>
      <c r="B3187" s="329">
        <v>46</v>
      </c>
      <c r="C3187" s="230" t="s">
        <v>9901</v>
      </c>
      <c r="D3187" s="351">
        <v>2018.0377000000001</v>
      </c>
      <c r="E3187" s="351"/>
      <c r="F3187" s="20" t="s">
        <v>9998</v>
      </c>
      <c r="G3187" s="20" t="s">
        <v>9999</v>
      </c>
      <c r="H3187" s="243" t="s">
        <v>651</v>
      </c>
      <c r="I3187" s="243" t="s">
        <v>244</v>
      </c>
      <c r="J3187" s="243" t="s">
        <v>10000</v>
      </c>
      <c r="K3187" s="352" t="s">
        <v>9916</v>
      </c>
      <c r="L3187" s="243" t="s">
        <v>651</v>
      </c>
      <c r="M3187" s="230" t="s">
        <v>5961</v>
      </c>
      <c r="N3187" s="352" t="s">
        <v>9916</v>
      </c>
      <c r="Q3187" s="230">
        <f>VLOOKUP(M3187,LocID!$B$2:$I$1995,8, FALSE)</f>
        <v>67</v>
      </c>
    </row>
    <row r="3188" spans="1:17" ht="22.5" x14ac:dyDescent="0.25">
      <c r="A3188" s="230" t="s">
        <v>10292</v>
      </c>
      <c r="B3188" s="329">
        <v>47</v>
      </c>
      <c r="C3188" s="230" t="s">
        <v>9901</v>
      </c>
      <c r="D3188" s="6">
        <v>2017.1224</v>
      </c>
      <c r="E3188" s="6"/>
      <c r="F3188" s="20" t="s">
        <v>10001</v>
      </c>
      <c r="G3188" s="20" t="s">
        <v>10002</v>
      </c>
      <c r="H3188" s="243" t="s">
        <v>3123</v>
      </c>
      <c r="I3188" s="243" t="s">
        <v>76</v>
      </c>
      <c r="J3188" s="243" t="s">
        <v>77</v>
      </c>
      <c r="K3188" s="352" t="s">
        <v>52</v>
      </c>
      <c r="L3188" s="243" t="s">
        <v>3123</v>
      </c>
      <c r="M3188" s="230" t="s">
        <v>4524</v>
      </c>
      <c r="N3188" s="352" t="s">
        <v>52</v>
      </c>
      <c r="Q3188" s="230">
        <f>VLOOKUP(M3188,LocID!$B$2:$I$1995,8, FALSE)</f>
        <v>473</v>
      </c>
    </row>
    <row r="3189" spans="1:17" x14ac:dyDescent="0.25">
      <c r="A3189" s="230" t="s">
        <v>10293</v>
      </c>
      <c r="B3189" s="329">
        <v>48</v>
      </c>
      <c r="C3189" s="230" t="s">
        <v>9901</v>
      </c>
      <c r="D3189" s="6">
        <v>2017.1276</v>
      </c>
      <c r="E3189" s="6"/>
      <c r="F3189" s="20" t="s">
        <v>10003</v>
      </c>
      <c r="G3189" s="20" t="s">
        <v>5432</v>
      </c>
      <c r="H3189" s="8" t="s">
        <v>1233</v>
      </c>
      <c r="I3189" s="8" t="s">
        <v>49</v>
      </c>
      <c r="J3189" s="8" t="s">
        <v>123</v>
      </c>
      <c r="K3189" s="352" t="s">
        <v>52</v>
      </c>
      <c r="L3189" s="8" t="s">
        <v>1233</v>
      </c>
      <c r="M3189" s="230" t="s">
        <v>6061</v>
      </c>
      <c r="N3189" s="352" t="s">
        <v>52</v>
      </c>
      <c r="Q3189" s="230">
        <f>VLOOKUP(M3189,LocID!$B$2:$I$1995,8, FALSE)</f>
        <v>173</v>
      </c>
    </row>
    <row r="3190" spans="1:17" ht="22.5" x14ac:dyDescent="0.25">
      <c r="A3190" s="230" t="s">
        <v>10294</v>
      </c>
      <c r="B3190" s="329">
        <v>49</v>
      </c>
      <c r="C3190" s="230" t="s">
        <v>9901</v>
      </c>
      <c r="D3190" s="351">
        <v>2018.009</v>
      </c>
      <c r="E3190" s="351"/>
      <c r="F3190" s="20" t="s">
        <v>10005</v>
      </c>
      <c r="G3190" s="20" t="s">
        <v>10006</v>
      </c>
      <c r="H3190" s="243" t="s">
        <v>3531</v>
      </c>
      <c r="I3190" s="243" t="s">
        <v>76</v>
      </c>
      <c r="J3190" s="243" t="s">
        <v>77</v>
      </c>
      <c r="K3190" s="352" t="s">
        <v>9916</v>
      </c>
      <c r="L3190" s="243" t="s">
        <v>3531</v>
      </c>
      <c r="M3190" s="230" t="s">
        <v>6348</v>
      </c>
      <c r="N3190" s="352" t="s">
        <v>9916</v>
      </c>
      <c r="Q3190" s="230">
        <f>VLOOKUP(M3190,LocID!$B$2:$I$1995,8, FALSE)</f>
        <v>491</v>
      </c>
    </row>
    <row r="3191" spans="1:17" x14ac:dyDescent="0.25">
      <c r="A3191" s="230" t="s">
        <v>10295</v>
      </c>
      <c r="B3191" s="329">
        <v>50</v>
      </c>
      <c r="C3191" s="230" t="s">
        <v>9901</v>
      </c>
      <c r="D3191" s="6">
        <v>2017.0177000000001</v>
      </c>
      <c r="E3191" s="6"/>
      <c r="F3191" s="20" t="s">
        <v>4677</v>
      </c>
      <c r="G3191" s="20" t="s">
        <v>4678</v>
      </c>
      <c r="H3191" s="8" t="s">
        <v>1832</v>
      </c>
      <c r="I3191" s="8" t="s">
        <v>76</v>
      </c>
      <c r="J3191" s="8" t="s">
        <v>77</v>
      </c>
      <c r="K3191" s="349" t="s">
        <v>9916</v>
      </c>
      <c r="L3191" s="8" t="s">
        <v>1832</v>
      </c>
      <c r="M3191" s="230" t="s">
        <v>4512</v>
      </c>
      <c r="N3191" s="349" t="s">
        <v>9916</v>
      </c>
      <c r="Q3191" s="230">
        <f>VLOOKUP(M3191,LocID!$B$2:$I$1995,8, FALSE)</f>
        <v>300</v>
      </c>
    </row>
    <row r="3192" spans="1:17" x14ac:dyDescent="0.25">
      <c r="A3192" s="230" t="s">
        <v>10296</v>
      </c>
      <c r="B3192" s="329">
        <v>51</v>
      </c>
      <c r="C3192" s="230" t="s">
        <v>9901</v>
      </c>
      <c r="D3192" s="351">
        <v>2017.0857000000001</v>
      </c>
      <c r="E3192" s="351"/>
      <c r="F3192" s="20" t="s">
        <v>10007</v>
      </c>
      <c r="G3192" s="20" t="s">
        <v>10008</v>
      </c>
      <c r="H3192" s="8" t="s">
        <v>10009</v>
      </c>
      <c r="I3192" s="8" t="s">
        <v>1488</v>
      </c>
      <c r="J3192" s="8" t="s">
        <v>77</v>
      </c>
      <c r="K3192" s="349" t="s">
        <v>9916</v>
      </c>
      <c r="L3192" s="8" t="s">
        <v>10009</v>
      </c>
      <c r="M3192" s="230" t="s">
        <v>10402</v>
      </c>
      <c r="N3192" s="349" t="s">
        <v>9916</v>
      </c>
      <c r="Q3192" s="230">
        <f>VLOOKUP(M3192,LocID!$B$2:$I$1995,8, FALSE)</f>
        <v>727</v>
      </c>
    </row>
    <row r="3193" spans="1:17" x14ac:dyDescent="0.25">
      <c r="A3193" s="230" t="s">
        <v>10297</v>
      </c>
      <c r="B3193" s="329">
        <v>52</v>
      </c>
      <c r="C3193" s="230" t="s">
        <v>9901</v>
      </c>
      <c r="D3193" s="6">
        <v>2017.0904</v>
      </c>
      <c r="E3193" s="351"/>
      <c r="F3193" s="20" t="s">
        <v>5000</v>
      </c>
      <c r="G3193" s="20" t="s">
        <v>5001</v>
      </c>
      <c r="H3193" s="243" t="s">
        <v>2908</v>
      </c>
      <c r="I3193" s="243" t="s">
        <v>380</v>
      </c>
      <c r="J3193" s="243" t="s">
        <v>51</v>
      </c>
      <c r="K3193" s="352" t="s">
        <v>52</v>
      </c>
      <c r="L3193" s="243" t="s">
        <v>2908</v>
      </c>
      <c r="M3193" s="230" t="s">
        <v>6299</v>
      </c>
      <c r="N3193" s="352" t="s">
        <v>52</v>
      </c>
      <c r="Q3193" s="230">
        <f>VLOOKUP(M3193,LocID!$B$2:$I$1995,8, FALSE)</f>
        <v>431</v>
      </c>
    </row>
    <row r="3194" spans="1:17" x14ac:dyDescent="0.25">
      <c r="A3194" s="230" t="s">
        <v>10298</v>
      </c>
      <c r="B3194" s="329">
        <v>53</v>
      </c>
      <c r="C3194" s="230" t="s">
        <v>9901</v>
      </c>
      <c r="D3194" s="6">
        <v>2017.0942</v>
      </c>
      <c r="E3194" s="6"/>
      <c r="F3194" s="20" t="s">
        <v>10011</v>
      </c>
      <c r="G3194" s="20" t="s">
        <v>10012</v>
      </c>
      <c r="H3194" s="243" t="s">
        <v>1099</v>
      </c>
      <c r="I3194" s="243" t="s">
        <v>244</v>
      </c>
      <c r="J3194" s="243" t="s">
        <v>245</v>
      </c>
      <c r="K3194" s="349" t="s">
        <v>26</v>
      </c>
      <c r="L3194" s="243" t="s">
        <v>1099</v>
      </c>
      <c r="M3194" s="230" t="s">
        <v>6039</v>
      </c>
      <c r="N3194" s="349" t="s">
        <v>26</v>
      </c>
      <c r="Q3194" s="230">
        <f>VLOOKUP(M3194,LocID!$B$2:$I$1995,8, FALSE)</f>
        <v>148</v>
      </c>
    </row>
    <row r="3195" spans="1:17" x14ac:dyDescent="0.25">
      <c r="A3195" s="230" t="s">
        <v>10299</v>
      </c>
      <c r="B3195" s="329">
        <v>54</v>
      </c>
      <c r="C3195" s="230" t="s">
        <v>9901</v>
      </c>
      <c r="D3195" s="6">
        <v>2017.0958000000001</v>
      </c>
      <c r="E3195" s="6"/>
      <c r="F3195" s="20" t="s">
        <v>10013</v>
      </c>
      <c r="G3195" s="20" t="s">
        <v>10014</v>
      </c>
      <c r="H3195" s="243" t="s">
        <v>271</v>
      </c>
      <c r="I3195" s="243" t="s">
        <v>160</v>
      </c>
      <c r="J3195" s="243" t="s">
        <v>161</v>
      </c>
      <c r="K3195" s="352" t="s">
        <v>52</v>
      </c>
      <c r="L3195" s="243" t="s">
        <v>271</v>
      </c>
      <c r="M3195" s="230" t="s">
        <v>5930</v>
      </c>
      <c r="N3195" s="352" t="s">
        <v>52</v>
      </c>
      <c r="Q3195" s="230">
        <f>VLOOKUP(M3195,LocID!$B$2:$I$1995,8, FALSE)</f>
        <v>33</v>
      </c>
    </row>
    <row r="3196" spans="1:17" ht="22.5" x14ac:dyDescent="0.25">
      <c r="A3196" s="230" t="s">
        <v>10300</v>
      </c>
      <c r="B3196" s="329">
        <v>55</v>
      </c>
      <c r="C3196" s="230" t="s">
        <v>9901</v>
      </c>
      <c r="D3196" s="351">
        <v>2017.0987</v>
      </c>
      <c r="E3196" s="351"/>
      <c r="F3196" s="20" t="s">
        <v>10015</v>
      </c>
      <c r="G3196" s="20" t="s">
        <v>5519</v>
      </c>
      <c r="H3196" s="8" t="s">
        <v>1832</v>
      </c>
      <c r="I3196" s="8" t="s">
        <v>76</v>
      </c>
      <c r="J3196" s="8" t="s">
        <v>77</v>
      </c>
      <c r="K3196" s="352" t="s">
        <v>3934</v>
      </c>
      <c r="L3196" s="8" t="s">
        <v>1832</v>
      </c>
      <c r="M3196" s="230" t="s">
        <v>4512</v>
      </c>
      <c r="N3196" s="352" t="s">
        <v>3934</v>
      </c>
      <c r="Q3196" s="230">
        <f>VLOOKUP(M3196,LocID!$B$2:$I$1995,8, FALSE)</f>
        <v>300</v>
      </c>
    </row>
    <row r="3197" spans="1:17" x14ac:dyDescent="0.25">
      <c r="A3197" s="230" t="s">
        <v>10301</v>
      </c>
      <c r="B3197" s="329">
        <v>56</v>
      </c>
      <c r="C3197" s="230" t="s">
        <v>9901</v>
      </c>
      <c r="D3197" s="351">
        <v>2018.0003999999999</v>
      </c>
      <c r="E3197" s="351"/>
      <c r="F3197" s="20" t="s">
        <v>10016</v>
      </c>
      <c r="G3197" s="20" t="s">
        <v>10017</v>
      </c>
      <c r="H3197" s="243" t="s">
        <v>10018</v>
      </c>
      <c r="I3197" s="243" t="s">
        <v>250</v>
      </c>
      <c r="J3197" s="243" t="s">
        <v>161</v>
      </c>
      <c r="K3197" s="349" t="s">
        <v>26</v>
      </c>
      <c r="L3197" s="243" t="s">
        <v>10018</v>
      </c>
      <c r="M3197" s="230" t="s">
        <v>10403</v>
      </c>
      <c r="N3197" s="349" t="s">
        <v>26</v>
      </c>
      <c r="Q3197" s="230">
        <f>VLOOKUP(M3197,LocID!$B$2:$I$1995,8, FALSE)</f>
        <v>728</v>
      </c>
    </row>
    <row r="3198" spans="1:17" x14ac:dyDescent="0.25">
      <c r="A3198" s="230" t="s">
        <v>10302</v>
      </c>
      <c r="B3198" s="329">
        <v>57</v>
      </c>
      <c r="C3198" s="230" t="s">
        <v>9901</v>
      </c>
      <c r="D3198" s="351">
        <v>2018.0007000000001</v>
      </c>
      <c r="E3198" s="351"/>
      <c r="F3198" s="20" t="s">
        <v>10019</v>
      </c>
      <c r="G3198" s="20" t="s">
        <v>10020</v>
      </c>
      <c r="H3198" s="243" t="s">
        <v>10021</v>
      </c>
      <c r="I3198" s="243" t="s">
        <v>60</v>
      </c>
      <c r="J3198" s="243" t="s">
        <v>61</v>
      </c>
      <c r="K3198" s="352" t="s">
        <v>9916</v>
      </c>
      <c r="L3198" s="243" t="s">
        <v>10021</v>
      </c>
      <c r="M3198" s="230" t="s">
        <v>10404</v>
      </c>
      <c r="N3198" s="352" t="s">
        <v>9916</v>
      </c>
      <c r="Q3198" s="230">
        <f>VLOOKUP(M3198,LocID!$B$2:$I$1995,8, FALSE)</f>
        <v>729</v>
      </c>
    </row>
    <row r="3199" spans="1:17" x14ac:dyDescent="0.25">
      <c r="A3199" s="230" t="s">
        <v>10303</v>
      </c>
      <c r="B3199" s="329">
        <v>58</v>
      </c>
      <c r="C3199" s="230" t="s">
        <v>9901</v>
      </c>
      <c r="D3199" s="351">
        <v>2018.0014000000001</v>
      </c>
      <c r="E3199" s="351"/>
      <c r="F3199" s="20" t="s">
        <v>10023</v>
      </c>
      <c r="G3199" s="20" t="s">
        <v>10024</v>
      </c>
      <c r="H3199" s="243" t="s">
        <v>10025</v>
      </c>
      <c r="I3199" s="243" t="s">
        <v>1615</v>
      </c>
      <c r="J3199" s="243" t="s">
        <v>123</v>
      </c>
      <c r="K3199" s="352" t="s">
        <v>98</v>
      </c>
      <c r="L3199" s="243" t="s">
        <v>10025</v>
      </c>
      <c r="M3199" s="230" t="s">
        <v>10405</v>
      </c>
      <c r="N3199" s="352" t="s">
        <v>98</v>
      </c>
      <c r="Q3199" s="230">
        <f>VLOOKUP(M3199,LocID!$B$2:$I$1995,8, FALSE)</f>
        <v>730</v>
      </c>
    </row>
    <row r="3200" spans="1:17" ht="22.5" x14ac:dyDescent="0.25">
      <c r="A3200" s="230" t="s">
        <v>10304</v>
      </c>
      <c r="B3200" s="329">
        <v>59</v>
      </c>
      <c r="C3200" s="230" t="s">
        <v>9901</v>
      </c>
      <c r="D3200" s="351">
        <v>2018.0081</v>
      </c>
      <c r="E3200" s="351"/>
      <c r="F3200" s="20" t="s">
        <v>10028</v>
      </c>
      <c r="G3200" s="20" t="s">
        <v>10029</v>
      </c>
      <c r="H3200" s="243" t="s">
        <v>4414</v>
      </c>
      <c r="I3200" s="243" t="s">
        <v>1619</v>
      </c>
      <c r="J3200" s="243" t="s">
        <v>61</v>
      </c>
      <c r="K3200" s="352" t="s">
        <v>52</v>
      </c>
      <c r="L3200" s="243" t="s">
        <v>4414</v>
      </c>
      <c r="M3200" s="230" t="s">
        <v>6445</v>
      </c>
      <c r="N3200" s="352" t="s">
        <v>52</v>
      </c>
      <c r="Q3200" s="230">
        <f>VLOOKUP(M3200,LocID!$B$2:$I$1995,8, FALSE)</f>
        <v>601</v>
      </c>
    </row>
    <row r="3201" spans="1:17" ht="22.5" x14ac:dyDescent="0.25">
      <c r="A3201" s="230" t="s">
        <v>10305</v>
      </c>
      <c r="B3201" s="329">
        <v>60</v>
      </c>
      <c r="C3201" s="230" t="s">
        <v>9901</v>
      </c>
      <c r="D3201" s="351">
        <v>2018.0105000000001</v>
      </c>
      <c r="E3201" s="351"/>
      <c r="F3201" s="20" t="s">
        <v>10031</v>
      </c>
      <c r="G3201" s="20" t="s">
        <v>10032</v>
      </c>
      <c r="H3201" s="243" t="s">
        <v>1832</v>
      </c>
      <c r="I3201" s="243" t="s">
        <v>76</v>
      </c>
      <c r="J3201" s="243" t="s">
        <v>77</v>
      </c>
      <c r="K3201" s="354" t="s">
        <v>6466</v>
      </c>
      <c r="L3201" s="243" t="s">
        <v>1832</v>
      </c>
      <c r="M3201" s="230" t="s">
        <v>4512</v>
      </c>
      <c r="N3201" s="329" t="s">
        <v>188</v>
      </c>
      <c r="Q3201" s="230">
        <f>VLOOKUP(M3201,LocID!$B$2:$I$1995,8, FALSE)</f>
        <v>300</v>
      </c>
    </row>
    <row r="3202" spans="1:17" x14ac:dyDescent="0.25">
      <c r="A3202" s="230" t="s">
        <v>10306</v>
      </c>
      <c r="B3202" s="329">
        <v>61</v>
      </c>
      <c r="C3202" s="230" t="s">
        <v>9901</v>
      </c>
      <c r="D3202" s="351">
        <v>2018.0138999999999</v>
      </c>
      <c r="E3202" s="351"/>
      <c r="F3202" s="20" t="s">
        <v>10033</v>
      </c>
      <c r="G3202" s="20" t="s">
        <v>10034</v>
      </c>
      <c r="H3202" s="243" t="s">
        <v>2997</v>
      </c>
      <c r="I3202" s="243" t="s">
        <v>2996</v>
      </c>
      <c r="J3202" s="243" t="s">
        <v>51</v>
      </c>
      <c r="K3202" s="352" t="s">
        <v>9916</v>
      </c>
      <c r="L3202" s="243" t="s">
        <v>2997</v>
      </c>
      <c r="M3202" s="230" t="s">
        <v>4536</v>
      </c>
      <c r="N3202" s="352" t="s">
        <v>9916</v>
      </c>
      <c r="Q3202" s="230">
        <f>VLOOKUP(M3202,LocID!$B$2:$I$1995,8, FALSE)</f>
        <v>447</v>
      </c>
    </row>
    <row r="3203" spans="1:17" x14ac:dyDescent="0.25">
      <c r="A3203" s="230" t="s">
        <v>10307</v>
      </c>
      <c r="B3203" s="329">
        <v>62</v>
      </c>
      <c r="C3203" s="230" t="s">
        <v>9901</v>
      </c>
      <c r="D3203" s="351">
        <v>2018.0139999999999</v>
      </c>
      <c r="E3203" s="351"/>
      <c r="F3203" s="20" t="s">
        <v>10035</v>
      </c>
      <c r="G3203" s="20" t="s">
        <v>5626</v>
      </c>
      <c r="H3203" s="243" t="s">
        <v>2722</v>
      </c>
      <c r="I3203" s="243" t="s">
        <v>660</v>
      </c>
      <c r="J3203" s="243" t="s">
        <v>245</v>
      </c>
      <c r="K3203" s="352" t="s">
        <v>9912</v>
      </c>
      <c r="L3203" s="243" t="s">
        <v>2722</v>
      </c>
      <c r="M3203" s="230" t="s">
        <v>6273</v>
      </c>
      <c r="N3203" s="352" t="s">
        <v>9912</v>
      </c>
      <c r="Q3203" s="230">
        <f>VLOOKUP(M3203,LocID!$B$2:$I$1995,8, FALSE)</f>
        <v>405</v>
      </c>
    </row>
    <row r="3204" spans="1:17" x14ac:dyDescent="0.25">
      <c r="A3204" s="230" t="s">
        <v>10308</v>
      </c>
      <c r="B3204" s="329">
        <v>63</v>
      </c>
      <c r="C3204" s="230" t="s">
        <v>9901</v>
      </c>
      <c r="D3204" s="351">
        <v>2018.0147999999999</v>
      </c>
      <c r="E3204" s="351"/>
      <c r="F3204" s="20" t="s">
        <v>10036</v>
      </c>
      <c r="G3204" s="20" t="s">
        <v>10037</v>
      </c>
      <c r="H3204" s="243" t="s">
        <v>2054</v>
      </c>
      <c r="I3204" s="243" t="s">
        <v>76</v>
      </c>
      <c r="J3204" s="243" t="s">
        <v>77</v>
      </c>
      <c r="K3204" s="349" t="s">
        <v>26</v>
      </c>
      <c r="L3204" s="243" t="s">
        <v>2054</v>
      </c>
      <c r="M3204" s="230" t="s">
        <v>6210</v>
      </c>
      <c r="N3204" s="349" t="s">
        <v>26</v>
      </c>
      <c r="Q3204" s="230">
        <f>VLOOKUP(M3204,LocID!$B$2:$I$1995,8, FALSE)</f>
        <v>334</v>
      </c>
    </row>
    <row r="3205" spans="1:17" ht="22.5" x14ac:dyDescent="0.25">
      <c r="A3205" s="230" t="s">
        <v>10309</v>
      </c>
      <c r="B3205" s="329">
        <v>64</v>
      </c>
      <c r="C3205" s="230" t="s">
        <v>9901</v>
      </c>
      <c r="D3205" s="351">
        <v>2018.0161000000001</v>
      </c>
      <c r="E3205" s="351"/>
      <c r="F3205" s="20" t="s">
        <v>5567</v>
      </c>
      <c r="G3205" s="20" t="s">
        <v>10040</v>
      </c>
      <c r="H3205" s="243" t="s">
        <v>5094</v>
      </c>
      <c r="I3205" s="243" t="s">
        <v>5095</v>
      </c>
      <c r="J3205" s="243" t="s">
        <v>61</v>
      </c>
      <c r="K3205" s="352" t="s">
        <v>98</v>
      </c>
      <c r="L3205" s="243" t="s">
        <v>5094</v>
      </c>
      <c r="M3205" s="230" t="s">
        <v>6579</v>
      </c>
      <c r="N3205" s="352" t="s">
        <v>98</v>
      </c>
      <c r="Q3205" s="230">
        <f>VLOOKUP(M3205,LocID!$B$2:$I$1995,8, FALSE)</f>
        <v>684</v>
      </c>
    </row>
    <row r="3206" spans="1:17" ht="22.5" x14ac:dyDescent="0.25">
      <c r="A3206" s="230" t="s">
        <v>10310</v>
      </c>
      <c r="B3206" s="329">
        <v>65</v>
      </c>
      <c r="C3206" s="230" t="s">
        <v>9901</v>
      </c>
      <c r="D3206" s="351">
        <v>2018.0163</v>
      </c>
      <c r="E3206" s="351"/>
      <c r="F3206" s="20" t="s">
        <v>10041</v>
      </c>
      <c r="G3206" s="20" t="s">
        <v>10042</v>
      </c>
      <c r="H3206" s="243" t="s">
        <v>10043</v>
      </c>
      <c r="I3206" s="243" t="s">
        <v>183</v>
      </c>
      <c r="J3206" s="243" t="s">
        <v>61</v>
      </c>
      <c r="K3206" s="352" t="s">
        <v>52</v>
      </c>
      <c r="L3206" s="243" t="s">
        <v>10043</v>
      </c>
      <c r="M3206" s="230" t="s">
        <v>10406</v>
      </c>
      <c r="N3206" s="352" t="s">
        <v>52</v>
      </c>
      <c r="Q3206" s="230">
        <f>VLOOKUP(M3206,LocID!$B$2:$I$1995,8, FALSE)</f>
        <v>731</v>
      </c>
    </row>
    <row r="3207" spans="1:17" x14ac:dyDescent="0.25">
      <c r="A3207" s="230" t="s">
        <v>10311</v>
      </c>
      <c r="B3207" s="329">
        <v>66</v>
      </c>
      <c r="C3207" s="230" t="s">
        <v>9901</v>
      </c>
      <c r="D3207" s="351">
        <v>2018.0164</v>
      </c>
      <c r="E3207" s="351"/>
      <c r="F3207" s="20" t="s">
        <v>10045</v>
      </c>
      <c r="G3207" s="20" t="s">
        <v>10046</v>
      </c>
      <c r="H3207" s="243" t="s">
        <v>533</v>
      </c>
      <c r="I3207" s="243" t="s">
        <v>49</v>
      </c>
      <c r="J3207" s="243" t="s">
        <v>51</v>
      </c>
      <c r="K3207" s="352" t="s">
        <v>52</v>
      </c>
      <c r="L3207" s="243" t="s">
        <v>533</v>
      </c>
      <c r="M3207" s="230" t="s">
        <v>4499</v>
      </c>
      <c r="N3207" s="352" t="s">
        <v>52</v>
      </c>
      <c r="Q3207" s="230">
        <f>VLOOKUP(M3207,LocID!$B$2:$I$1995,8, FALSE)</f>
        <v>65</v>
      </c>
    </row>
    <row r="3208" spans="1:17" x14ac:dyDescent="0.25">
      <c r="A3208" s="230" t="s">
        <v>10312</v>
      </c>
      <c r="B3208" s="329">
        <v>67</v>
      </c>
      <c r="C3208" s="230" t="s">
        <v>9901</v>
      </c>
      <c r="D3208" s="351">
        <v>2018.0246</v>
      </c>
      <c r="E3208" s="351"/>
      <c r="F3208" s="20" t="s">
        <v>10047</v>
      </c>
      <c r="G3208" s="20" t="s">
        <v>10048</v>
      </c>
      <c r="H3208" s="243" t="s">
        <v>10049</v>
      </c>
      <c r="I3208" s="243" t="s">
        <v>165</v>
      </c>
      <c r="J3208" s="243" t="s">
        <v>161</v>
      </c>
      <c r="K3208" s="352" t="s">
        <v>9916</v>
      </c>
      <c r="L3208" s="243" t="s">
        <v>10049</v>
      </c>
      <c r="M3208" s="230" t="s">
        <v>10407</v>
      </c>
      <c r="N3208" s="352" t="s">
        <v>9916</v>
      </c>
      <c r="Q3208" s="230">
        <f>VLOOKUP(M3208,LocID!$B$2:$I$1995,8, FALSE)</f>
        <v>732</v>
      </c>
    </row>
    <row r="3209" spans="1:17" x14ac:dyDescent="0.25">
      <c r="A3209" s="230" t="s">
        <v>10313</v>
      </c>
      <c r="B3209" s="329">
        <v>68</v>
      </c>
      <c r="C3209" s="230" t="s">
        <v>9901</v>
      </c>
      <c r="D3209" s="351">
        <v>2018.0247999999999</v>
      </c>
      <c r="E3209" s="351"/>
      <c r="F3209" s="20" t="s">
        <v>10053</v>
      </c>
      <c r="G3209" s="20" t="s">
        <v>5683</v>
      </c>
      <c r="H3209" s="243" t="s">
        <v>3294</v>
      </c>
      <c r="I3209" s="243" t="s">
        <v>76</v>
      </c>
      <c r="J3209" s="243" t="s">
        <v>77</v>
      </c>
      <c r="K3209" s="349" t="s">
        <v>26</v>
      </c>
      <c r="L3209" s="243" t="s">
        <v>3294</v>
      </c>
      <c r="M3209" s="230" t="s">
        <v>4526</v>
      </c>
      <c r="N3209" s="349" t="s">
        <v>26</v>
      </c>
      <c r="Q3209" s="230">
        <f>VLOOKUP(M3209,LocID!$B$2:$I$1995,8, FALSE)</f>
        <v>489</v>
      </c>
    </row>
    <row r="3210" spans="1:17" x14ac:dyDescent="0.25">
      <c r="A3210" s="230" t="s">
        <v>10314</v>
      </c>
      <c r="B3210" s="329">
        <v>69</v>
      </c>
      <c r="C3210" s="230" t="s">
        <v>9901</v>
      </c>
      <c r="D3210" s="351">
        <v>2018.0309999999999</v>
      </c>
      <c r="E3210" s="351"/>
      <c r="F3210" s="20" t="s">
        <v>10054</v>
      </c>
      <c r="G3210" s="20" t="s">
        <v>10055</v>
      </c>
      <c r="H3210" s="243" t="s">
        <v>1172</v>
      </c>
      <c r="I3210" s="243" t="s">
        <v>76</v>
      </c>
      <c r="J3210" s="243" t="s">
        <v>77</v>
      </c>
      <c r="K3210" s="349" t="s">
        <v>26</v>
      </c>
      <c r="L3210" s="243" t="s">
        <v>1172</v>
      </c>
      <c r="M3210" s="230" t="s">
        <v>6052</v>
      </c>
      <c r="N3210" s="349" t="s">
        <v>26</v>
      </c>
      <c r="Q3210" s="230">
        <f>VLOOKUP(M3210,LocID!$B$2:$I$1995,8, FALSE)</f>
        <v>163</v>
      </c>
    </row>
    <row r="3211" spans="1:17" x14ac:dyDescent="0.25">
      <c r="A3211" s="230" t="s">
        <v>10315</v>
      </c>
      <c r="B3211" s="329">
        <v>70</v>
      </c>
      <c r="C3211" s="230" t="s">
        <v>9901</v>
      </c>
      <c r="D3211" s="351">
        <v>2018.0341000000001</v>
      </c>
      <c r="E3211" s="351"/>
      <c r="F3211" s="20" t="s">
        <v>10056</v>
      </c>
      <c r="G3211" s="355"/>
      <c r="H3211" s="243" t="s">
        <v>2726</v>
      </c>
      <c r="I3211" s="243" t="s">
        <v>76</v>
      </c>
      <c r="J3211" s="243" t="s">
        <v>77</v>
      </c>
      <c r="K3211" s="349" t="s">
        <v>26</v>
      </c>
      <c r="L3211" s="243" t="s">
        <v>2726</v>
      </c>
      <c r="M3211" s="230" t="s">
        <v>6274</v>
      </c>
      <c r="N3211" s="349" t="s">
        <v>26</v>
      </c>
      <c r="Q3211" s="230">
        <f>VLOOKUP(M3211,LocID!$B$2:$I$1995,8, FALSE)</f>
        <v>406</v>
      </c>
    </row>
    <row r="3212" spans="1:17" ht="22.5" x14ac:dyDescent="0.25">
      <c r="A3212" s="230" t="s">
        <v>10316</v>
      </c>
      <c r="B3212" s="329">
        <v>71</v>
      </c>
      <c r="C3212" s="230" t="s">
        <v>9901</v>
      </c>
      <c r="D3212" s="351">
        <v>2018.0371</v>
      </c>
      <c r="E3212" s="351"/>
      <c r="F3212" s="20" t="s">
        <v>10057</v>
      </c>
      <c r="G3212" s="20" t="s">
        <v>10058</v>
      </c>
      <c r="H3212" s="243" t="s">
        <v>1685</v>
      </c>
      <c r="I3212" s="243" t="s">
        <v>60</v>
      </c>
      <c r="J3212" s="243" t="s">
        <v>61</v>
      </c>
      <c r="K3212" s="352" t="s">
        <v>3934</v>
      </c>
      <c r="L3212" s="243" t="s">
        <v>1685</v>
      </c>
      <c r="M3212" s="230" t="s">
        <v>10408</v>
      </c>
      <c r="N3212" s="352" t="s">
        <v>3934</v>
      </c>
      <c r="Q3212" s="230">
        <f>VLOOKUP(M3212,LocID!$B$2:$I$1995,8, FALSE)</f>
        <v>733</v>
      </c>
    </row>
    <row r="3213" spans="1:17" x14ac:dyDescent="0.25">
      <c r="A3213" s="230" t="s">
        <v>10317</v>
      </c>
      <c r="B3213" s="329">
        <v>72</v>
      </c>
      <c r="C3213" s="230" t="s">
        <v>9901</v>
      </c>
      <c r="D3213" s="351">
        <v>2018.0404000000001</v>
      </c>
      <c r="E3213" s="351"/>
      <c r="F3213" s="20" t="s">
        <v>10060</v>
      </c>
      <c r="G3213" s="20" t="s">
        <v>4764</v>
      </c>
      <c r="H3213" s="8" t="s">
        <v>2726</v>
      </c>
      <c r="I3213" s="8" t="s">
        <v>76</v>
      </c>
      <c r="J3213" s="8" t="s">
        <v>77</v>
      </c>
      <c r="K3213" s="349" t="s">
        <v>26</v>
      </c>
      <c r="L3213" s="8" t="s">
        <v>2726</v>
      </c>
      <c r="M3213" s="230" t="s">
        <v>6274</v>
      </c>
      <c r="N3213" s="349" t="s">
        <v>26</v>
      </c>
      <c r="Q3213" s="230">
        <f>VLOOKUP(M3213,LocID!$B$2:$I$1995,8, FALSE)</f>
        <v>406</v>
      </c>
    </row>
    <row r="3214" spans="1:17" x14ac:dyDescent="0.25">
      <c r="A3214" s="230" t="s">
        <v>10318</v>
      </c>
      <c r="B3214" s="329">
        <v>73</v>
      </c>
      <c r="C3214" s="230" t="s">
        <v>9901</v>
      </c>
      <c r="D3214" s="351">
        <v>2018.0426</v>
      </c>
      <c r="E3214" s="351">
        <v>0</v>
      </c>
      <c r="F3214" s="20" t="s">
        <v>10061</v>
      </c>
      <c r="G3214" s="20" t="s">
        <v>10062</v>
      </c>
      <c r="H3214" s="8" t="s">
        <v>4219</v>
      </c>
      <c r="I3214" s="8" t="s">
        <v>261</v>
      </c>
      <c r="J3214" s="8" t="s">
        <v>123</v>
      </c>
      <c r="K3214" s="352" t="s">
        <v>52</v>
      </c>
      <c r="L3214" s="8" t="s">
        <v>4219</v>
      </c>
      <c r="M3214" s="230" t="s">
        <v>6426</v>
      </c>
      <c r="N3214" s="352" t="s">
        <v>52</v>
      </c>
      <c r="Q3214" s="230">
        <f>VLOOKUP(M3214,LocID!$B$2:$I$1995,8, FALSE)</f>
        <v>580</v>
      </c>
    </row>
    <row r="3215" spans="1:17" x14ac:dyDescent="0.25">
      <c r="A3215" s="230" t="s">
        <v>10319</v>
      </c>
      <c r="B3215" s="329">
        <v>74</v>
      </c>
      <c r="C3215" s="230" t="s">
        <v>9901</v>
      </c>
      <c r="D3215" s="351">
        <v>2018.0442</v>
      </c>
      <c r="E3215" s="351"/>
      <c r="F3215" s="20" t="s">
        <v>10063</v>
      </c>
      <c r="G3215" s="20" t="s">
        <v>10064</v>
      </c>
      <c r="H3215" s="8" t="s">
        <v>1073</v>
      </c>
      <c r="I3215" s="8" t="s">
        <v>76</v>
      </c>
      <c r="J3215" s="8" t="s">
        <v>77</v>
      </c>
      <c r="K3215" s="349" t="s">
        <v>26</v>
      </c>
      <c r="L3215" s="8" t="s">
        <v>1073</v>
      </c>
      <c r="M3215" s="230" t="s">
        <v>6032</v>
      </c>
      <c r="N3215" s="349" t="s">
        <v>26</v>
      </c>
      <c r="Q3215" s="230">
        <f>VLOOKUP(M3215,LocID!$B$2:$I$1995,8, FALSE)</f>
        <v>140</v>
      </c>
    </row>
    <row r="3216" spans="1:17" ht="22.5" x14ac:dyDescent="0.25">
      <c r="A3216" s="230" t="s">
        <v>10320</v>
      </c>
      <c r="B3216" s="329">
        <v>75</v>
      </c>
      <c r="C3216" s="230" t="s">
        <v>9901</v>
      </c>
      <c r="D3216" s="351">
        <v>2018.0446999999999</v>
      </c>
      <c r="E3216" s="351"/>
      <c r="F3216" s="20" t="s">
        <v>10065</v>
      </c>
      <c r="G3216" s="20" t="s">
        <v>10066</v>
      </c>
      <c r="H3216" s="8" t="s">
        <v>10067</v>
      </c>
      <c r="I3216" s="8" t="s">
        <v>122</v>
      </c>
      <c r="J3216" s="8" t="s">
        <v>123</v>
      </c>
      <c r="K3216" s="349" t="s">
        <v>98</v>
      </c>
      <c r="L3216" s="8" t="s">
        <v>10067</v>
      </c>
      <c r="M3216" s="230" t="s">
        <v>10409</v>
      </c>
      <c r="N3216" s="349" t="s">
        <v>98</v>
      </c>
      <c r="Q3216" s="230">
        <f>VLOOKUP(M3216,LocID!$B$2:$I$1995,8, FALSE)</f>
        <v>734</v>
      </c>
    </row>
    <row r="3217" spans="1:17" x14ac:dyDescent="0.25">
      <c r="A3217" s="230" t="s">
        <v>10321</v>
      </c>
      <c r="B3217" s="329">
        <v>76</v>
      </c>
      <c r="C3217" s="230" t="s">
        <v>9901</v>
      </c>
      <c r="D3217" s="351">
        <v>2018.0450000000001</v>
      </c>
      <c r="E3217" s="351"/>
      <c r="F3217" s="20" t="s">
        <v>10069</v>
      </c>
      <c r="G3217" s="20" t="s">
        <v>10070</v>
      </c>
      <c r="H3217" s="8" t="s">
        <v>1194</v>
      </c>
      <c r="I3217" s="8" t="s">
        <v>76</v>
      </c>
      <c r="J3217" s="8" t="s">
        <v>77</v>
      </c>
      <c r="K3217" s="349" t="s">
        <v>26</v>
      </c>
      <c r="L3217" s="8" t="s">
        <v>1194</v>
      </c>
      <c r="M3217" s="230" t="s">
        <v>4504</v>
      </c>
      <c r="N3217" s="349" t="s">
        <v>26</v>
      </c>
      <c r="Q3217" s="230">
        <f>VLOOKUP(M3217,LocID!$B$2:$I$1995,8, FALSE)</f>
        <v>167</v>
      </c>
    </row>
    <row r="3218" spans="1:17" x14ac:dyDescent="0.25">
      <c r="A3218" s="230" t="s">
        <v>10322</v>
      </c>
      <c r="B3218" s="329">
        <v>77</v>
      </c>
      <c r="C3218" s="230" t="s">
        <v>9901</v>
      </c>
      <c r="D3218" s="351">
        <v>2018.0465999999999</v>
      </c>
      <c r="E3218" s="351"/>
      <c r="F3218" s="20" t="s">
        <v>10071</v>
      </c>
      <c r="G3218" s="20" t="s">
        <v>10072</v>
      </c>
      <c r="H3218" s="243" t="s">
        <v>3531</v>
      </c>
      <c r="I3218" s="243" t="s">
        <v>76</v>
      </c>
      <c r="J3218" s="243" t="s">
        <v>77</v>
      </c>
      <c r="K3218" s="349" t="s">
        <v>26</v>
      </c>
      <c r="L3218" s="243" t="s">
        <v>3531</v>
      </c>
      <c r="M3218" s="230" t="s">
        <v>6348</v>
      </c>
      <c r="N3218" s="349" t="s">
        <v>26</v>
      </c>
      <c r="Q3218" s="230">
        <f>VLOOKUP(M3218,LocID!$B$2:$I$1995,8, FALSE)</f>
        <v>491</v>
      </c>
    </row>
    <row r="3219" spans="1:17" x14ac:dyDescent="0.25">
      <c r="A3219" s="230" t="s">
        <v>10323</v>
      </c>
      <c r="B3219" s="329">
        <v>78</v>
      </c>
      <c r="C3219" s="230" t="s">
        <v>9901</v>
      </c>
      <c r="D3219" s="351">
        <v>2017.0826999999999</v>
      </c>
      <c r="E3219" s="351"/>
      <c r="F3219" s="20" t="s">
        <v>10074</v>
      </c>
      <c r="G3219" s="20" t="s">
        <v>10010</v>
      </c>
      <c r="H3219" s="243" t="s">
        <v>738</v>
      </c>
      <c r="I3219" s="243" t="s">
        <v>739</v>
      </c>
      <c r="J3219" s="243" t="s">
        <v>740</v>
      </c>
      <c r="K3219" s="349" t="s">
        <v>52</v>
      </c>
      <c r="L3219" s="243" t="s">
        <v>738</v>
      </c>
      <c r="M3219" s="377" t="s">
        <v>11294</v>
      </c>
      <c r="N3219" s="349" t="s">
        <v>52</v>
      </c>
      <c r="Q3219" s="230">
        <f>VLOOKUP(M3219,LocID!$B$2:$I$1995,8, FALSE)</f>
        <v>758</v>
      </c>
    </row>
    <row r="3220" spans="1:17" x14ac:dyDescent="0.25">
      <c r="A3220" s="230" t="s">
        <v>10324</v>
      </c>
      <c r="B3220" s="329">
        <v>79</v>
      </c>
      <c r="C3220" s="230" t="s">
        <v>9901</v>
      </c>
      <c r="D3220" s="351">
        <v>2017.1148000000001</v>
      </c>
      <c r="E3220" s="351"/>
      <c r="F3220" s="20" t="s">
        <v>10076</v>
      </c>
      <c r="G3220" s="20" t="s">
        <v>10077</v>
      </c>
      <c r="H3220" s="8" t="s">
        <v>1972</v>
      </c>
      <c r="I3220" s="8" t="s">
        <v>865</v>
      </c>
      <c r="J3220" s="8" t="s">
        <v>220</v>
      </c>
      <c r="K3220" s="349" t="s">
        <v>26</v>
      </c>
      <c r="L3220" s="8" t="s">
        <v>1972</v>
      </c>
      <c r="M3220" s="230" t="s">
        <v>6199</v>
      </c>
      <c r="N3220" s="349" t="s">
        <v>26</v>
      </c>
      <c r="Q3220" s="230">
        <f>VLOOKUP(M3220,LocID!$B$2:$I$1995,8, FALSE)</f>
        <v>323</v>
      </c>
    </row>
    <row r="3221" spans="1:17" ht="22.5" x14ac:dyDescent="0.25">
      <c r="A3221" s="230" t="s">
        <v>10325</v>
      </c>
      <c r="B3221" s="329">
        <v>80</v>
      </c>
      <c r="C3221" s="230" t="s">
        <v>9901</v>
      </c>
      <c r="D3221" s="351">
        <v>2017.1152999999999</v>
      </c>
      <c r="E3221" s="351"/>
      <c r="F3221" s="20" t="s">
        <v>10078</v>
      </c>
      <c r="G3221" s="20" t="s">
        <v>10079</v>
      </c>
      <c r="H3221" s="8" t="s">
        <v>10080</v>
      </c>
      <c r="I3221" s="8" t="s">
        <v>384</v>
      </c>
      <c r="J3221" s="8" t="s">
        <v>220</v>
      </c>
      <c r="K3221" s="349" t="s">
        <v>9916</v>
      </c>
      <c r="L3221" s="8" t="s">
        <v>10080</v>
      </c>
      <c r="M3221" s="230" t="s">
        <v>10410</v>
      </c>
      <c r="N3221" s="349" t="s">
        <v>9916</v>
      </c>
      <c r="Q3221" s="230">
        <f>VLOOKUP(M3221,LocID!$B$2:$I$1995,8, FALSE)</f>
        <v>735</v>
      </c>
    </row>
    <row r="3222" spans="1:17" ht="22.5" x14ac:dyDescent="0.25">
      <c r="A3222" s="230" t="s">
        <v>10326</v>
      </c>
      <c r="B3222" s="329">
        <v>81</v>
      </c>
      <c r="C3222" s="230" t="s">
        <v>9901</v>
      </c>
      <c r="D3222" s="6">
        <v>2017.1217999999999</v>
      </c>
      <c r="E3222" s="6"/>
      <c r="F3222" s="20" t="s">
        <v>10082</v>
      </c>
      <c r="G3222" s="20" t="s">
        <v>10083</v>
      </c>
      <c r="H3222" s="8" t="s">
        <v>2635</v>
      </c>
      <c r="I3222" s="8" t="s">
        <v>2636</v>
      </c>
      <c r="J3222" s="8" t="s">
        <v>220</v>
      </c>
      <c r="K3222" s="353" t="s">
        <v>9916</v>
      </c>
      <c r="L3222" s="8" t="s">
        <v>2635</v>
      </c>
      <c r="M3222" s="230" t="s">
        <v>6259</v>
      </c>
      <c r="N3222" s="353" t="s">
        <v>9916</v>
      </c>
      <c r="Q3222" s="230">
        <f>VLOOKUP(M3222,LocID!$B$2:$I$1995,8, FALSE)</f>
        <v>390</v>
      </c>
    </row>
    <row r="3223" spans="1:17" x14ac:dyDescent="0.25">
      <c r="A3223" s="230" t="s">
        <v>10327</v>
      </c>
      <c r="B3223" s="329">
        <v>82</v>
      </c>
      <c r="C3223" s="230" t="s">
        <v>9901</v>
      </c>
      <c r="D3223" s="351">
        <v>2017.1323</v>
      </c>
      <c r="E3223" s="351"/>
      <c r="F3223" s="20" t="s">
        <v>10084</v>
      </c>
      <c r="G3223" s="20" t="s">
        <v>10085</v>
      </c>
      <c r="H3223" s="243" t="s">
        <v>10086</v>
      </c>
      <c r="I3223" s="243" t="s">
        <v>808</v>
      </c>
      <c r="J3223" s="243" t="s">
        <v>61</v>
      </c>
      <c r="K3223" s="349" t="s">
        <v>26</v>
      </c>
      <c r="L3223" s="243" t="s">
        <v>10086</v>
      </c>
      <c r="M3223" s="230" t="s">
        <v>10411</v>
      </c>
      <c r="N3223" s="349" t="s">
        <v>26</v>
      </c>
      <c r="Q3223" s="230">
        <f>VLOOKUP(M3223,LocID!$B$2:$I$1995,8, FALSE)</f>
        <v>736</v>
      </c>
    </row>
    <row r="3224" spans="1:17" ht="22.5" x14ac:dyDescent="0.25">
      <c r="A3224" s="230" t="s">
        <v>10328</v>
      </c>
      <c r="B3224" s="329">
        <v>83</v>
      </c>
      <c r="C3224" s="230" t="s">
        <v>9901</v>
      </c>
      <c r="D3224" s="6">
        <v>2017.0719999999999</v>
      </c>
      <c r="E3224" s="6"/>
      <c r="F3224" s="20" t="s">
        <v>10089</v>
      </c>
      <c r="G3224" s="20" t="s">
        <v>4958</v>
      </c>
      <c r="H3224" s="8" t="s">
        <v>10090</v>
      </c>
      <c r="I3224" s="8" t="s">
        <v>107</v>
      </c>
      <c r="J3224" s="8" t="s">
        <v>51</v>
      </c>
      <c r="K3224" s="349" t="s">
        <v>52</v>
      </c>
      <c r="L3224" s="8" t="s">
        <v>10090</v>
      </c>
      <c r="M3224" s="230" t="s">
        <v>10412</v>
      </c>
      <c r="N3224" s="349" t="s">
        <v>52</v>
      </c>
      <c r="Q3224" s="230">
        <f>VLOOKUP(M3224,LocID!$B$2:$I$1995,8, FALSE)</f>
        <v>737</v>
      </c>
    </row>
    <row r="3225" spans="1:17" x14ac:dyDescent="0.25">
      <c r="A3225" s="230" t="s">
        <v>10329</v>
      </c>
      <c r="B3225" s="329">
        <v>84</v>
      </c>
      <c r="C3225" s="230" t="s">
        <v>9901</v>
      </c>
      <c r="D3225" s="6">
        <v>2017.086</v>
      </c>
      <c r="E3225" s="6"/>
      <c r="F3225" s="20" t="s">
        <v>10091</v>
      </c>
      <c r="G3225" s="20" t="s">
        <v>4678</v>
      </c>
      <c r="H3225" s="8" t="s">
        <v>1832</v>
      </c>
      <c r="I3225" s="8" t="s">
        <v>76</v>
      </c>
      <c r="J3225" s="8" t="s">
        <v>77</v>
      </c>
      <c r="K3225" s="349" t="s">
        <v>9974</v>
      </c>
      <c r="L3225" s="8" t="s">
        <v>1832</v>
      </c>
      <c r="M3225" s="230" t="s">
        <v>4512</v>
      </c>
      <c r="N3225" s="349" t="s">
        <v>9974</v>
      </c>
      <c r="Q3225" s="230">
        <f>VLOOKUP(M3225,LocID!$B$2:$I$1995,8, FALSE)</f>
        <v>300</v>
      </c>
    </row>
    <row r="3226" spans="1:17" ht="22.5" x14ac:dyDescent="0.25">
      <c r="A3226" s="230" t="s">
        <v>10330</v>
      </c>
      <c r="B3226" s="329">
        <v>85</v>
      </c>
      <c r="C3226" s="230" t="s">
        <v>9901</v>
      </c>
      <c r="D3226" s="351">
        <v>2018.0001999999999</v>
      </c>
      <c r="E3226" s="351"/>
      <c r="F3226" s="20" t="s">
        <v>10093</v>
      </c>
      <c r="G3226" s="20" t="s">
        <v>5178</v>
      </c>
      <c r="H3226" s="243" t="s">
        <v>214</v>
      </c>
      <c r="I3226" s="243" t="s">
        <v>219</v>
      </c>
      <c r="J3226" s="243" t="s">
        <v>220</v>
      </c>
      <c r="K3226" s="352" t="s">
        <v>52</v>
      </c>
      <c r="L3226" s="243" t="s">
        <v>214</v>
      </c>
      <c r="M3226" s="230" t="s">
        <v>5922</v>
      </c>
      <c r="N3226" s="352" t="s">
        <v>52</v>
      </c>
      <c r="Q3226" s="230">
        <f>VLOOKUP(M3226,LocID!$B$2:$I$1995,8, FALSE)</f>
        <v>24</v>
      </c>
    </row>
    <row r="3227" spans="1:17" x14ac:dyDescent="0.25">
      <c r="A3227" s="230" t="s">
        <v>10331</v>
      </c>
      <c r="B3227" s="329">
        <v>86</v>
      </c>
      <c r="C3227" s="230" t="s">
        <v>9901</v>
      </c>
      <c r="D3227" s="351">
        <v>2018.0009</v>
      </c>
      <c r="E3227" s="351"/>
      <c r="F3227" s="20" t="s">
        <v>10095</v>
      </c>
      <c r="G3227" s="20" t="s">
        <v>10096</v>
      </c>
      <c r="H3227" s="243" t="s">
        <v>1832</v>
      </c>
      <c r="I3227" s="243" t="s">
        <v>76</v>
      </c>
      <c r="J3227" s="243" t="s">
        <v>77</v>
      </c>
      <c r="K3227" s="349" t="s">
        <v>26</v>
      </c>
      <c r="L3227" s="243" t="s">
        <v>1832</v>
      </c>
      <c r="M3227" s="230" t="s">
        <v>4512</v>
      </c>
      <c r="N3227" s="349" t="s">
        <v>26</v>
      </c>
      <c r="Q3227" s="230">
        <f>VLOOKUP(M3227,LocID!$B$2:$I$1995,8, FALSE)</f>
        <v>300</v>
      </c>
    </row>
    <row r="3228" spans="1:17" ht="22.5" x14ac:dyDescent="0.25">
      <c r="A3228" s="230" t="s">
        <v>10332</v>
      </c>
      <c r="B3228" s="329">
        <v>87</v>
      </c>
      <c r="C3228" s="230" t="s">
        <v>9901</v>
      </c>
      <c r="D3228" s="351">
        <v>2018.0072</v>
      </c>
      <c r="E3228" s="351"/>
      <c r="F3228" s="20" t="s">
        <v>10097</v>
      </c>
      <c r="G3228" s="20" t="s">
        <v>10098</v>
      </c>
      <c r="H3228" s="243" t="s">
        <v>922</v>
      </c>
      <c r="I3228" s="243" t="s">
        <v>60</v>
      </c>
      <c r="J3228" s="243" t="s">
        <v>61</v>
      </c>
      <c r="K3228" s="352" t="s">
        <v>52</v>
      </c>
      <c r="L3228" s="243" t="s">
        <v>922</v>
      </c>
      <c r="M3228" s="230" t="s">
        <v>6001</v>
      </c>
      <c r="N3228" s="352" t="s">
        <v>52</v>
      </c>
      <c r="Q3228" s="230">
        <f>VLOOKUP(M3228,LocID!$B$2:$I$1995,8, FALSE)</f>
        <v>109</v>
      </c>
    </row>
    <row r="3229" spans="1:17" x14ac:dyDescent="0.25">
      <c r="A3229" s="230" t="s">
        <v>10333</v>
      </c>
      <c r="B3229" s="329">
        <v>88</v>
      </c>
      <c r="C3229" s="230" t="s">
        <v>9901</v>
      </c>
      <c r="D3229" s="351">
        <v>2018.01</v>
      </c>
      <c r="E3229" s="351"/>
      <c r="F3229" s="20" t="s">
        <v>10100</v>
      </c>
      <c r="G3229" s="20" t="s">
        <v>10101</v>
      </c>
      <c r="H3229" s="243" t="s">
        <v>10102</v>
      </c>
      <c r="I3229" s="243" t="s">
        <v>76</v>
      </c>
      <c r="J3229" s="243" t="s">
        <v>77</v>
      </c>
      <c r="K3229" s="352" t="s">
        <v>52</v>
      </c>
      <c r="L3229" s="243" t="s">
        <v>10102</v>
      </c>
      <c r="M3229" s="230" t="s">
        <v>10413</v>
      </c>
      <c r="N3229" s="352" t="s">
        <v>52</v>
      </c>
      <c r="Q3229" s="230">
        <f>VLOOKUP(M3229,LocID!$B$2:$I$1995,8, FALSE)</f>
        <v>738</v>
      </c>
    </row>
    <row r="3230" spans="1:17" x14ac:dyDescent="0.25">
      <c r="A3230" s="230" t="s">
        <v>10334</v>
      </c>
      <c r="B3230" s="329">
        <v>89</v>
      </c>
      <c r="C3230" s="230" t="s">
        <v>9901</v>
      </c>
      <c r="D3230" s="351">
        <v>2018.0101999999999</v>
      </c>
      <c r="E3230" s="351"/>
      <c r="F3230" s="20" t="s">
        <v>10103</v>
      </c>
      <c r="G3230" s="20" t="s">
        <v>10104</v>
      </c>
      <c r="H3230" s="243" t="s">
        <v>3168</v>
      </c>
      <c r="I3230" s="243" t="s">
        <v>198</v>
      </c>
      <c r="J3230" s="243" t="s">
        <v>61</v>
      </c>
      <c r="K3230" s="352" t="s">
        <v>52</v>
      </c>
      <c r="L3230" s="243" t="s">
        <v>3168</v>
      </c>
      <c r="M3230" s="230" t="s">
        <v>6334</v>
      </c>
      <c r="N3230" s="352" t="s">
        <v>52</v>
      </c>
      <c r="Q3230" s="230">
        <f>VLOOKUP(M3230,LocID!$B$2:$I$1995,8, FALSE)</f>
        <v>537</v>
      </c>
    </row>
    <row r="3231" spans="1:17" x14ac:dyDescent="0.25">
      <c r="A3231" s="230" t="s">
        <v>10335</v>
      </c>
      <c r="B3231" s="329">
        <v>90</v>
      </c>
      <c r="C3231" s="230" t="s">
        <v>9901</v>
      </c>
      <c r="D3231" s="351">
        <v>2018.0156999999999</v>
      </c>
      <c r="E3231" s="351"/>
      <c r="F3231" s="20" t="s">
        <v>10106</v>
      </c>
      <c r="G3231" s="20" t="s">
        <v>10107</v>
      </c>
      <c r="H3231" s="243" t="s">
        <v>1546</v>
      </c>
      <c r="I3231" s="243" t="s">
        <v>510</v>
      </c>
      <c r="J3231" s="243" t="s">
        <v>220</v>
      </c>
      <c r="K3231" s="352" t="s">
        <v>52</v>
      </c>
      <c r="L3231" s="243" t="s">
        <v>1546</v>
      </c>
      <c r="M3231" s="230" t="s">
        <v>6119</v>
      </c>
      <c r="N3231" s="352" t="s">
        <v>52</v>
      </c>
      <c r="Q3231" s="230">
        <f>VLOOKUP(M3231,LocID!$B$2:$I$1995,8, FALSE)</f>
        <v>240</v>
      </c>
    </row>
    <row r="3232" spans="1:17" x14ac:dyDescent="0.25">
      <c r="A3232" s="230" t="s">
        <v>10336</v>
      </c>
      <c r="B3232" s="329">
        <v>91</v>
      </c>
      <c r="C3232" s="230" t="s">
        <v>9901</v>
      </c>
      <c r="D3232" s="351">
        <v>2018.0181</v>
      </c>
      <c r="E3232" s="351"/>
      <c r="F3232" s="20" t="s">
        <v>10108</v>
      </c>
      <c r="G3232" s="20" t="s">
        <v>10109</v>
      </c>
      <c r="H3232" s="243" t="s">
        <v>2414</v>
      </c>
      <c r="I3232" s="8" t="s">
        <v>76</v>
      </c>
      <c r="J3232" s="8" t="s">
        <v>77</v>
      </c>
      <c r="K3232" s="354" t="s">
        <v>6466</v>
      </c>
      <c r="L3232" s="243" t="s">
        <v>2414</v>
      </c>
      <c r="M3232" s="230" t="s">
        <v>4518</v>
      </c>
      <c r="N3232" s="329" t="s">
        <v>188</v>
      </c>
      <c r="Q3232" s="230">
        <f>VLOOKUP(M3232,LocID!$B$2:$I$1995,8, FALSE)</f>
        <v>387</v>
      </c>
    </row>
    <row r="3233" spans="1:17" ht="22.5" x14ac:dyDescent="0.25">
      <c r="A3233" s="230" t="s">
        <v>10337</v>
      </c>
      <c r="B3233" s="329">
        <v>92</v>
      </c>
      <c r="C3233" s="230" t="s">
        <v>9901</v>
      </c>
      <c r="D3233" s="351">
        <v>2018.0304000000001</v>
      </c>
      <c r="E3233" s="351"/>
      <c r="F3233" s="20" t="s">
        <v>10110</v>
      </c>
      <c r="G3233" s="20" t="s">
        <v>10111</v>
      </c>
      <c r="H3233" s="243" t="s">
        <v>4176</v>
      </c>
      <c r="I3233" s="243" t="s">
        <v>76</v>
      </c>
      <c r="J3233" s="243" t="s">
        <v>77</v>
      </c>
      <c r="K3233" s="354" t="s">
        <v>6466</v>
      </c>
      <c r="L3233" s="243" t="s">
        <v>4176</v>
      </c>
      <c r="M3233" s="230" t="s">
        <v>6419</v>
      </c>
      <c r="N3233" s="329" t="s">
        <v>188</v>
      </c>
      <c r="Q3233" s="230">
        <f>VLOOKUP(M3233,LocID!$B$2:$I$1995,8, FALSE)</f>
        <v>573</v>
      </c>
    </row>
    <row r="3234" spans="1:17" ht="22.5" x14ac:dyDescent="0.25">
      <c r="A3234" s="230" t="s">
        <v>10338</v>
      </c>
      <c r="B3234" s="329">
        <v>93</v>
      </c>
      <c r="C3234" s="230" t="s">
        <v>9901</v>
      </c>
      <c r="D3234" s="351">
        <v>2018.0322000000001</v>
      </c>
      <c r="E3234" s="351"/>
      <c r="F3234" s="20" t="s">
        <v>10114</v>
      </c>
      <c r="G3234" s="20" t="s">
        <v>10115</v>
      </c>
      <c r="H3234" s="8" t="s">
        <v>1526</v>
      </c>
      <c r="I3234" s="8" t="s">
        <v>219</v>
      </c>
      <c r="J3234" s="8" t="s">
        <v>220</v>
      </c>
      <c r="K3234" s="354" t="s">
        <v>6466</v>
      </c>
      <c r="L3234" s="8" t="s">
        <v>1526</v>
      </c>
      <c r="M3234" s="230" t="s">
        <v>4509</v>
      </c>
      <c r="N3234" s="329" t="s">
        <v>188</v>
      </c>
      <c r="Q3234" s="230">
        <f>VLOOKUP(M3234,LocID!$B$2:$I$1995,8, FALSE)</f>
        <v>236</v>
      </c>
    </row>
    <row r="3235" spans="1:17" x14ac:dyDescent="0.25">
      <c r="A3235" s="230" t="s">
        <v>10339</v>
      </c>
      <c r="B3235" s="329">
        <v>94</v>
      </c>
      <c r="C3235" s="230" t="s">
        <v>9901</v>
      </c>
      <c r="D3235" s="351">
        <v>2018.0346999999999</v>
      </c>
      <c r="E3235" s="351"/>
      <c r="F3235" s="20" t="s">
        <v>10117</v>
      </c>
      <c r="G3235" s="20" t="s">
        <v>10118</v>
      </c>
      <c r="H3235" s="243" t="s">
        <v>973</v>
      </c>
      <c r="I3235" s="243" t="s">
        <v>60</v>
      </c>
      <c r="J3235" s="243" t="s">
        <v>61</v>
      </c>
      <c r="K3235" s="349" t="s">
        <v>26</v>
      </c>
      <c r="L3235" s="243" t="s">
        <v>973</v>
      </c>
      <c r="M3235" s="230" t="s">
        <v>6012</v>
      </c>
      <c r="N3235" s="349" t="s">
        <v>26</v>
      </c>
      <c r="Q3235" s="230">
        <f>VLOOKUP(M3235,LocID!$B$2:$I$1995,8, FALSE)</f>
        <v>120</v>
      </c>
    </row>
    <row r="3236" spans="1:17" x14ac:dyDescent="0.25">
      <c r="A3236" s="230" t="s">
        <v>10340</v>
      </c>
      <c r="B3236" s="329">
        <v>95</v>
      </c>
      <c r="C3236" s="230" t="s">
        <v>9901</v>
      </c>
      <c r="D3236" s="351">
        <v>2018.0392999999999</v>
      </c>
      <c r="E3236" s="351"/>
      <c r="F3236" s="20" t="s">
        <v>10120</v>
      </c>
      <c r="G3236" s="20" t="s">
        <v>10121</v>
      </c>
      <c r="H3236" s="8" t="s">
        <v>2379</v>
      </c>
      <c r="I3236" s="8" t="s">
        <v>192</v>
      </c>
      <c r="J3236" s="8" t="s">
        <v>51</v>
      </c>
      <c r="K3236" s="349" t="s">
        <v>26</v>
      </c>
      <c r="L3236" s="8" t="s">
        <v>2379</v>
      </c>
      <c r="M3236" s="230" t="s">
        <v>6247</v>
      </c>
      <c r="N3236" s="349" t="s">
        <v>26</v>
      </c>
      <c r="Q3236" s="230">
        <f>VLOOKUP(M3236,LocID!$B$2:$I$1995,8, FALSE)</f>
        <v>377</v>
      </c>
    </row>
    <row r="3237" spans="1:17" x14ac:dyDescent="0.25">
      <c r="A3237" s="230" t="s">
        <v>10341</v>
      </c>
      <c r="B3237" s="329">
        <v>96</v>
      </c>
      <c r="C3237" s="230" t="s">
        <v>9901</v>
      </c>
      <c r="D3237" s="351">
        <v>2018.0402999999999</v>
      </c>
      <c r="E3237" s="351"/>
      <c r="F3237" s="20" t="s">
        <v>10122</v>
      </c>
      <c r="G3237" s="20" t="s">
        <v>5163</v>
      </c>
      <c r="H3237" s="8" t="s">
        <v>10123</v>
      </c>
      <c r="I3237" s="8" t="s">
        <v>122</v>
      </c>
      <c r="J3237" s="8" t="s">
        <v>123</v>
      </c>
      <c r="K3237" s="349" t="s">
        <v>26</v>
      </c>
      <c r="L3237" s="8" t="s">
        <v>3174</v>
      </c>
      <c r="M3237" s="230" t="s">
        <v>4525</v>
      </c>
      <c r="N3237" s="349" t="s">
        <v>26</v>
      </c>
      <c r="Q3237" s="230">
        <f>VLOOKUP(M3237,LocID!$B$2:$I$1995,8, FALSE)</f>
        <v>477</v>
      </c>
    </row>
    <row r="3238" spans="1:17" x14ac:dyDescent="0.25">
      <c r="A3238" s="230" t="s">
        <v>10342</v>
      </c>
      <c r="B3238" s="329">
        <v>97</v>
      </c>
      <c r="C3238" s="230" t="s">
        <v>9901</v>
      </c>
      <c r="D3238" s="351">
        <v>2018.0497</v>
      </c>
      <c r="E3238" s="351"/>
      <c r="F3238" s="20" t="s">
        <v>10125</v>
      </c>
      <c r="G3238" s="20" t="s">
        <v>10126</v>
      </c>
      <c r="H3238" s="243" t="s">
        <v>3240</v>
      </c>
      <c r="I3238" s="243" t="s">
        <v>76</v>
      </c>
      <c r="J3238" s="243" t="s">
        <v>77</v>
      </c>
      <c r="K3238" s="352" t="s">
        <v>52</v>
      </c>
      <c r="L3238" s="243" t="s">
        <v>3240</v>
      </c>
      <c r="M3238" s="230" t="s">
        <v>6342</v>
      </c>
      <c r="N3238" s="352" t="s">
        <v>52</v>
      </c>
      <c r="Q3238" s="230">
        <f>VLOOKUP(M3238,LocID!$B$2:$I$1995,8, FALSE)</f>
        <v>485</v>
      </c>
    </row>
    <row r="3239" spans="1:17" x14ac:dyDescent="0.25">
      <c r="A3239" s="230" t="s">
        <v>10343</v>
      </c>
      <c r="B3239" s="329">
        <v>98</v>
      </c>
      <c r="C3239" s="230" t="s">
        <v>9901</v>
      </c>
      <c r="D3239" s="351">
        <v>2018.0521000000001</v>
      </c>
      <c r="E3239" s="351"/>
      <c r="F3239" s="20" t="s">
        <v>10127</v>
      </c>
      <c r="G3239" s="20" t="s">
        <v>10128</v>
      </c>
      <c r="H3239" s="8" t="s">
        <v>2781</v>
      </c>
      <c r="I3239" s="8" t="s">
        <v>156</v>
      </c>
      <c r="J3239" s="8" t="s">
        <v>61</v>
      </c>
      <c r="K3239" s="354" t="s">
        <v>6466</v>
      </c>
      <c r="L3239" s="8" t="s">
        <v>2781</v>
      </c>
      <c r="M3239" s="230" t="s">
        <v>6285</v>
      </c>
      <c r="N3239" s="329" t="s">
        <v>188</v>
      </c>
      <c r="Q3239" s="230">
        <f>VLOOKUP(M3239,LocID!$B$2:$I$1995,8, FALSE)</f>
        <v>417</v>
      </c>
    </row>
    <row r="3240" spans="1:17" x14ac:dyDescent="0.25">
      <c r="A3240" s="230" t="s">
        <v>10344</v>
      </c>
      <c r="B3240" s="329">
        <v>99</v>
      </c>
      <c r="C3240" s="230" t="s">
        <v>9901</v>
      </c>
      <c r="D3240" s="351">
        <v>2018.0544</v>
      </c>
      <c r="E3240" s="351"/>
      <c r="F3240" s="20" t="s">
        <v>10129</v>
      </c>
      <c r="G3240" s="20" t="s">
        <v>10130</v>
      </c>
      <c r="H3240" s="243" t="s">
        <v>3199</v>
      </c>
      <c r="I3240" s="243" t="s">
        <v>76</v>
      </c>
      <c r="J3240" s="243" t="s">
        <v>77</v>
      </c>
      <c r="K3240" s="352" t="s">
        <v>3934</v>
      </c>
      <c r="L3240" s="243" t="s">
        <v>3199</v>
      </c>
      <c r="M3240" s="230" t="s">
        <v>6336</v>
      </c>
      <c r="N3240" s="352" t="s">
        <v>3934</v>
      </c>
      <c r="Q3240" s="230">
        <f>VLOOKUP(M3240,LocID!$B$2:$I$1995,8, FALSE)</f>
        <v>478</v>
      </c>
    </row>
    <row r="3241" spans="1:17" x14ac:dyDescent="0.25">
      <c r="A3241" s="230" t="s">
        <v>10345</v>
      </c>
      <c r="B3241" s="329">
        <v>100</v>
      </c>
      <c r="C3241" s="230" t="s">
        <v>9901</v>
      </c>
      <c r="D3241" s="351">
        <v>2018.0609999999999</v>
      </c>
      <c r="E3241" s="351"/>
      <c r="F3241" s="20" t="s">
        <v>10132</v>
      </c>
      <c r="G3241" s="20" t="s">
        <v>10133</v>
      </c>
      <c r="H3241" s="243" t="s">
        <v>3586</v>
      </c>
      <c r="I3241" s="243" t="s">
        <v>76</v>
      </c>
      <c r="J3241" s="243" t="s">
        <v>77</v>
      </c>
      <c r="K3241" s="349" t="s">
        <v>26</v>
      </c>
      <c r="L3241" s="243" t="s">
        <v>3586</v>
      </c>
      <c r="M3241" s="230" t="s">
        <v>6352</v>
      </c>
      <c r="N3241" s="349" t="s">
        <v>26</v>
      </c>
      <c r="Q3241" s="230">
        <f>VLOOKUP(M3241,LocID!$B$2:$I$1995,8, FALSE)</f>
        <v>495</v>
      </c>
    </row>
    <row r="3242" spans="1:17" x14ac:dyDescent="0.25">
      <c r="A3242" s="230" t="s">
        <v>10346</v>
      </c>
      <c r="B3242" s="329">
        <v>101</v>
      </c>
      <c r="C3242" s="230" t="s">
        <v>9901</v>
      </c>
      <c r="D3242" s="351">
        <v>2018.0618999999999</v>
      </c>
      <c r="E3242" s="351"/>
      <c r="F3242" s="20" t="s">
        <v>10134</v>
      </c>
      <c r="G3242" s="20" t="s">
        <v>10135</v>
      </c>
      <c r="H3242" s="243" t="s">
        <v>3294</v>
      </c>
      <c r="I3242" s="243" t="s">
        <v>76</v>
      </c>
      <c r="J3242" s="243" t="s">
        <v>77</v>
      </c>
      <c r="K3242" s="349" t="s">
        <v>26</v>
      </c>
      <c r="L3242" s="243" t="s">
        <v>3294</v>
      </c>
      <c r="M3242" s="230" t="s">
        <v>4526</v>
      </c>
      <c r="N3242" s="349" t="s">
        <v>26</v>
      </c>
      <c r="Q3242" s="230">
        <f>VLOOKUP(M3242,LocID!$B$2:$I$1995,8, FALSE)</f>
        <v>489</v>
      </c>
    </row>
    <row r="3243" spans="1:17" ht="22.5" x14ac:dyDescent="0.25">
      <c r="A3243" s="230" t="s">
        <v>10347</v>
      </c>
      <c r="B3243" s="329">
        <v>102</v>
      </c>
      <c r="C3243" s="230" t="s">
        <v>9901</v>
      </c>
      <c r="D3243" s="6">
        <v>2017.1207999999999</v>
      </c>
      <c r="E3243" s="6"/>
      <c r="F3243" s="20" t="s">
        <v>10136</v>
      </c>
      <c r="G3243" s="20" t="s">
        <v>5833</v>
      </c>
      <c r="H3243" s="243" t="s">
        <v>2997</v>
      </c>
      <c r="I3243" s="8" t="s">
        <v>2996</v>
      </c>
      <c r="J3243" s="8" t="s">
        <v>51</v>
      </c>
      <c r="K3243" s="352" t="s">
        <v>52</v>
      </c>
      <c r="L3243" s="243" t="s">
        <v>2997</v>
      </c>
      <c r="M3243" s="230" t="s">
        <v>4536</v>
      </c>
      <c r="N3243" s="352" t="s">
        <v>52</v>
      </c>
      <c r="Q3243" s="230">
        <f>VLOOKUP(M3243,LocID!$B$2:$I$1995,8, FALSE)</f>
        <v>447</v>
      </c>
    </row>
    <row r="3244" spans="1:17" x14ac:dyDescent="0.25">
      <c r="A3244" s="230" t="s">
        <v>10348</v>
      </c>
      <c r="B3244" s="329">
        <v>103</v>
      </c>
      <c r="C3244" s="230" t="s">
        <v>9901</v>
      </c>
      <c r="D3244" s="351">
        <v>2017.1298999999999</v>
      </c>
      <c r="E3244" s="351"/>
      <c r="F3244" s="20" t="s">
        <v>10138</v>
      </c>
      <c r="G3244" s="20" t="s">
        <v>10010</v>
      </c>
      <c r="H3244" s="8" t="s">
        <v>4160</v>
      </c>
      <c r="I3244" s="8" t="s">
        <v>739</v>
      </c>
      <c r="J3244" s="8" t="s">
        <v>740</v>
      </c>
      <c r="K3244" s="353" t="s">
        <v>9916</v>
      </c>
      <c r="L3244" s="8" t="s">
        <v>4160</v>
      </c>
      <c r="M3244" s="230" t="s">
        <v>6417</v>
      </c>
      <c r="N3244" s="353" t="s">
        <v>9916</v>
      </c>
      <c r="Q3244" s="230">
        <f>VLOOKUP(M3244,LocID!$B$2:$I$1995,8, FALSE)</f>
        <v>571</v>
      </c>
    </row>
    <row r="3245" spans="1:17" x14ac:dyDescent="0.25">
      <c r="A3245" s="230" t="s">
        <v>10349</v>
      </c>
      <c r="B3245" s="329">
        <v>104</v>
      </c>
      <c r="C3245" s="230" t="s">
        <v>9901</v>
      </c>
      <c r="D3245" s="351">
        <v>2017.1303</v>
      </c>
      <c r="E3245" s="351"/>
      <c r="F3245" s="20" t="s">
        <v>10140</v>
      </c>
      <c r="G3245" s="20" t="s">
        <v>10141</v>
      </c>
      <c r="H3245" s="8" t="s">
        <v>4783</v>
      </c>
      <c r="I3245" s="8" t="s">
        <v>76</v>
      </c>
      <c r="J3245" s="8" t="s">
        <v>77</v>
      </c>
      <c r="K3245" s="352" t="s">
        <v>9916</v>
      </c>
      <c r="L3245" s="8" t="s">
        <v>4783</v>
      </c>
      <c r="M3245" s="230" t="s">
        <v>6603</v>
      </c>
      <c r="N3245" s="352" t="s">
        <v>9916</v>
      </c>
      <c r="Q3245" s="230">
        <f>VLOOKUP(M3245,LocID!$B$2:$I$1995,8, FALSE)</f>
        <v>711</v>
      </c>
    </row>
    <row r="3246" spans="1:17" x14ac:dyDescent="0.25">
      <c r="A3246" s="230" t="s">
        <v>10350</v>
      </c>
      <c r="B3246" s="329">
        <v>105</v>
      </c>
      <c r="C3246" s="230" t="s">
        <v>9901</v>
      </c>
      <c r="D3246" s="6">
        <v>2017.13320000001</v>
      </c>
      <c r="E3246" s="6"/>
      <c r="F3246" s="20" t="s">
        <v>10131</v>
      </c>
      <c r="G3246" s="20" t="s">
        <v>4844</v>
      </c>
      <c r="H3246" s="243" t="s">
        <v>3586</v>
      </c>
      <c r="I3246" s="243" t="s">
        <v>76</v>
      </c>
      <c r="J3246" s="243" t="s">
        <v>77</v>
      </c>
      <c r="K3246" s="354" t="s">
        <v>6466</v>
      </c>
      <c r="L3246" s="243" t="s">
        <v>3586</v>
      </c>
      <c r="M3246" s="230" t="s">
        <v>6352</v>
      </c>
      <c r="N3246" s="329" t="s">
        <v>188</v>
      </c>
      <c r="Q3246" s="230">
        <f>VLOOKUP(M3246,LocID!$B$2:$I$1995,8, FALSE)</f>
        <v>495</v>
      </c>
    </row>
    <row r="3247" spans="1:17" x14ac:dyDescent="0.25">
      <c r="A3247" s="230" t="s">
        <v>10351</v>
      </c>
      <c r="B3247" s="329">
        <v>106</v>
      </c>
      <c r="C3247" s="230" t="s">
        <v>9901</v>
      </c>
      <c r="D3247" s="351">
        <v>2018.0047</v>
      </c>
      <c r="E3247" s="351"/>
      <c r="F3247" s="20" t="s">
        <v>10144</v>
      </c>
      <c r="G3247" s="20" t="s">
        <v>10145</v>
      </c>
      <c r="H3247" s="243" t="s">
        <v>4219</v>
      </c>
      <c r="I3247" s="243" t="s">
        <v>261</v>
      </c>
      <c r="J3247" s="243" t="s">
        <v>123</v>
      </c>
      <c r="K3247" s="352" t="s">
        <v>98</v>
      </c>
      <c r="L3247" s="243" t="s">
        <v>4219</v>
      </c>
      <c r="M3247" s="230" t="s">
        <v>6426</v>
      </c>
      <c r="N3247" s="352" t="s">
        <v>98</v>
      </c>
      <c r="Q3247" s="230">
        <f>VLOOKUP(M3247,LocID!$B$2:$I$1995,8, FALSE)</f>
        <v>580</v>
      </c>
    </row>
    <row r="3248" spans="1:17" x14ac:dyDescent="0.25">
      <c r="A3248" s="230" t="s">
        <v>10352</v>
      </c>
      <c r="B3248" s="329">
        <v>107</v>
      </c>
      <c r="C3248" s="230" t="s">
        <v>9901</v>
      </c>
      <c r="D3248" s="351">
        <v>2018.0186000000001</v>
      </c>
      <c r="E3248" s="351"/>
      <c r="F3248" s="20" t="s">
        <v>10146</v>
      </c>
      <c r="G3248" s="20" t="s">
        <v>9965</v>
      </c>
      <c r="H3248" s="243" t="s">
        <v>1187</v>
      </c>
      <c r="I3248" s="8" t="s">
        <v>261</v>
      </c>
      <c r="J3248" s="8" t="s">
        <v>123</v>
      </c>
      <c r="K3248" s="349" t="s">
        <v>52</v>
      </c>
      <c r="L3248" s="243" t="s">
        <v>1187</v>
      </c>
      <c r="M3248" s="230" t="s">
        <v>6055</v>
      </c>
      <c r="N3248" s="349" t="s">
        <v>52</v>
      </c>
      <c r="Q3248" s="230">
        <f>VLOOKUP(M3248,LocID!$B$2:$I$1995,8, FALSE)</f>
        <v>166</v>
      </c>
    </row>
    <row r="3249" spans="1:17" x14ac:dyDescent="0.25">
      <c r="A3249" s="230" t="s">
        <v>10353</v>
      </c>
      <c r="B3249" s="329">
        <v>108</v>
      </c>
      <c r="C3249" s="230" t="s">
        <v>9901</v>
      </c>
      <c r="D3249" s="351">
        <v>2018.0268000000001</v>
      </c>
      <c r="E3249" s="351"/>
      <c r="F3249" s="20" t="s">
        <v>10147</v>
      </c>
      <c r="G3249" s="20" t="s">
        <v>10148</v>
      </c>
      <c r="H3249" s="243" t="s">
        <v>767</v>
      </c>
      <c r="I3249" s="243" t="s">
        <v>768</v>
      </c>
      <c r="J3249" s="243" t="s">
        <v>740</v>
      </c>
      <c r="K3249" s="352" t="s">
        <v>9916</v>
      </c>
      <c r="L3249" s="243" t="s">
        <v>767</v>
      </c>
      <c r="M3249" s="230" t="s">
        <v>4501</v>
      </c>
      <c r="N3249" s="352" t="s">
        <v>9916</v>
      </c>
      <c r="Q3249" s="230">
        <f>VLOOKUP(M3249,LocID!$B$2:$I$1995,8, FALSE)</f>
        <v>86</v>
      </c>
    </row>
    <row r="3250" spans="1:17" x14ac:dyDescent="0.25">
      <c r="A3250" s="230" t="s">
        <v>10354</v>
      </c>
      <c r="B3250" s="329">
        <v>109</v>
      </c>
      <c r="C3250" s="230" t="s">
        <v>9901</v>
      </c>
      <c r="D3250" s="351">
        <v>2018.0329999999999</v>
      </c>
      <c r="E3250" s="351"/>
      <c r="F3250" s="255" t="s">
        <v>10151</v>
      </c>
      <c r="G3250" s="255" t="s">
        <v>10152</v>
      </c>
      <c r="H3250" s="243" t="s">
        <v>1704</v>
      </c>
      <c r="I3250" s="243" t="s">
        <v>183</v>
      </c>
      <c r="J3250" s="243" t="s">
        <v>61</v>
      </c>
      <c r="K3250" s="349" t="s">
        <v>26</v>
      </c>
      <c r="L3250" s="243" t="s">
        <v>1704</v>
      </c>
      <c r="M3250" s="230" t="s">
        <v>6154</v>
      </c>
      <c r="N3250" s="349" t="s">
        <v>26</v>
      </c>
      <c r="Q3250" s="230">
        <f>VLOOKUP(M3250,LocID!$B$2:$I$1995,8, FALSE)</f>
        <v>277</v>
      </c>
    </row>
    <row r="3251" spans="1:17" x14ac:dyDescent="0.25">
      <c r="A3251" s="230" t="s">
        <v>10355</v>
      </c>
      <c r="B3251" s="329">
        <v>110</v>
      </c>
      <c r="C3251" s="230" t="s">
        <v>9901</v>
      </c>
      <c r="D3251" s="351">
        <v>2018.0353</v>
      </c>
      <c r="E3251" s="351"/>
      <c r="F3251" s="20" t="s">
        <v>10154</v>
      </c>
      <c r="G3251" s="20" t="s">
        <v>5163</v>
      </c>
      <c r="H3251" s="243" t="s">
        <v>10123</v>
      </c>
      <c r="I3251" s="243" t="s">
        <v>122</v>
      </c>
      <c r="J3251" s="243" t="s">
        <v>123</v>
      </c>
      <c r="K3251" s="352" t="s">
        <v>52</v>
      </c>
      <c r="L3251" s="8" t="s">
        <v>3174</v>
      </c>
      <c r="M3251" s="230" t="s">
        <v>4525</v>
      </c>
      <c r="N3251" s="352" t="s">
        <v>52</v>
      </c>
      <c r="Q3251" s="230">
        <f>VLOOKUP(M3251,LocID!$B$2:$I$1995,8, FALSE)</f>
        <v>477</v>
      </c>
    </row>
    <row r="3252" spans="1:17" x14ac:dyDescent="0.25">
      <c r="A3252" s="230" t="s">
        <v>10356</v>
      </c>
      <c r="B3252" s="329">
        <v>111</v>
      </c>
      <c r="C3252" s="230" t="s">
        <v>9901</v>
      </c>
      <c r="D3252" s="351">
        <v>2018.0358000000001</v>
      </c>
      <c r="E3252" s="351"/>
      <c r="F3252" s="20" t="s">
        <v>10156</v>
      </c>
      <c r="G3252" s="20" t="s">
        <v>10157</v>
      </c>
      <c r="H3252" s="243" t="s">
        <v>354</v>
      </c>
      <c r="I3252" s="243" t="s">
        <v>76</v>
      </c>
      <c r="J3252" s="243" t="s">
        <v>77</v>
      </c>
      <c r="K3252" s="352" t="s">
        <v>98</v>
      </c>
      <c r="L3252" s="243" t="s">
        <v>354</v>
      </c>
      <c r="M3252" s="230" t="s">
        <v>5935</v>
      </c>
      <c r="N3252" s="352" t="s">
        <v>98</v>
      </c>
      <c r="Q3252" s="230">
        <f>VLOOKUP(M3252,LocID!$B$2:$I$1995,8, FALSE)</f>
        <v>39</v>
      </c>
    </row>
    <row r="3253" spans="1:17" x14ac:dyDescent="0.25">
      <c r="A3253" s="230" t="s">
        <v>10357</v>
      </c>
      <c r="B3253" s="329">
        <v>112</v>
      </c>
      <c r="C3253" s="230" t="s">
        <v>9901</v>
      </c>
      <c r="D3253" s="351">
        <v>2018.05</v>
      </c>
      <c r="E3253" s="351"/>
      <c r="F3253" s="20" t="s">
        <v>10159</v>
      </c>
      <c r="G3253" s="20" t="s">
        <v>5753</v>
      </c>
      <c r="H3253" s="243" t="s">
        <v>3750</v>
      </c>
      <c r="I3253" s="243" t="s">
        <v>261</v>
      </c>
      <c r="J3253" s="243" t="s">
        <v>123</v>
      </c>
      <c r="K3253" s="352" t="s">
        <v>9916</v>
      </c>
      <c r="L3253" s="243" t="s">
        <v>3750</v>
      </c>
      <c r="M3253" s="230" t="s">
        <v>4530</v>
      </c>
      <c r="N3253" s="352" t="s">
        <v>9916</v>
      </c>
      <c r="Q3253" s="230">
        <f>VLOOKUP(M3253,LocID!$B$2:$I$1995,8, FALSE)</f>
        <v>513</v>
      </c>
    </row>
    <row r="3254" spans="1:17" x14ac:dyDescent="0.25">
      <c r="A3254" s="230" t="s">
        <v>10358</v>
      </c>
      <c r="B3254" s="329">
        <v>113</v>
      </c>
      <c r="C3254" s="230" t="s">
        <v>9901</v>
      </c>
      <c r="D3254" s="351">
        <v>2018.0513000000001</v>
      </c>
      <c r="E3254" s="351"/>
      <c r="F3254" s="20" t="s">
        <v>10160</v>
      </c>
      <c r="G3254" s="20" t="s">
        <v>10161</v>
      </c>
      <c r="H3254" s="8" t="s">
        <v>3750</v>
      </c>
      <c r="I3254" s="8" t="s">
        <v>261</v>
      </c>
      <c r="J3254" s="8" t="s">
        <v>123</v>
      </c>
      <c r="K3254" s="352" t="s">
        <v>52</v>
      </c>
      <c r="L3254" s="8" t="s">
        <v>3750</v>
      </c>
      <c r="M3254" s="230" t="s">
        <v>4530</v>
      </c>
      <c r="N3254" s="352" t="s">
        <v>52</v>
      </c>
      <c r="Q3254" s="230">
        <f>VLOOKUP(M3254,LocID!$B$2:$I$1995,8, FALSE)</f>
        <v>513</v>
      </c>
    </row>
    <row r="3255" spans="1:17" x14ac:dyDescent="0.25">
      <c r="A3255" s="230" t="s">
        <v>10359</v>
      </c>
      <c r="B3255" s="329">
        <v>114</v>
      </c>
      <c r="C3255" s="230" t="s">
        <v>9901</v>
      </c>
      <c r="D3255" s="351">
        <v>2018.0654999999999</v>
      </c>
      <c r="E3255" s="351"/>
      <c r="F3255" s="20" t="s">
        <v>10162</v>
      </c>
      <c r="G3255" s="20" t="s">
        <v>10163</v>
      </c>
      <c r="H3255" s="243" t="s">
        <v>4089</v>
      </c>
      <c r="I3255" s="243" t="s">
        <v>740</v>
      </c>
      <c r="J3255" s="243" t="s">
        <v>740</v>
      </c>
      <c r="K3255" s="352" t="s">
        <v>9916</v>
      </c>
      <c r="L3255" s="243" t="s">
        <v>4089</v>
      </c>
      <c r="M3255" s="230" t="s">
        <v>6403</v>
      </c>
      <c r="N3255" s="352" t="s">
        <v>9916</v>
      </c>
      <c r="Q3255" s="230">
        <f>VLOOKUP(M3255,LocID!$B$2:$I$1995,8, FALSE)</f>
        <v>556</v>
      </c>
    </row>
    <row r="3256" spans="1:17" x14ac:dyDescent="0.25">
      <c r="A3256" s="230" t="s">
        <v>10360</v>
      </c>
      <c r="B3256" s="329">
        <v>115</v>
      </c>
      <c r="C3256" s="230" t="s">
        <v>9901</v>
      </c>
      <c r="D3256" s="351">
        <v>2018.0655999999999</v>
      </c>
      <c r="E3256" s="351"/>
      <c r="F3256" s="20" t="s">
        <v>10165</v>
      </c>
      <c r="G3256" s="20" t="s">
        <v>10166</v>
      </c>
      <c r="H3256" s="243" t="s">
        <v>3664</v>
      </c>
      <c r="I3256" s="243" t="s">
        <v>76</v>
      </c>
      <c r="J3256" s="243" t="s">
        <v>77</v>
      </c>
      <c r="K3256" s="352" t="s">
        <v>3934</v>
      </c>
      <c r="L3256" s="243" t="s">
        <v>3664</v>
      </c>
      <c r="M3256" s="230" t="s">
        <v>6356</v>
      </c>
      <c r="N3256" s="352" t="s">
        <v>3934</v>
      </c>
      <c r="Q3256" s="230">
        <f>VLOOKUP(M3256,LocID!$B$2:$I$1995,8, FALSE)</f>
        <v>500</v>
      </c>
    </row>
    <row r="3257" spans="1:17" x14ac:dyDescent="0.25">
      <c r="A3257" s="230" t="s">
        <v>10361</v>
      </c>
      <c r="B3257" s="329">
        <v>116</v>
      </c>
      <c r="C3257" s="230" t="s">
        <v>9901</v>
      </c>
      <c r="D3257" s="351">
        <v>2018.0668000000001</v>
      </c>
      <c r="E3257" s="357"/>
      <c r="F3257" s="18" t="s">
        <v>10167</v>
      </c>
      <c r="G3257" s="18" t="s">
        <v>5163</v>
      </c>
      <c r="H3257" s="358" t="s">
        <v>10123</v>
      </c>
      <c r="I3257" s="358" t="s">
        <v>122</v>
      </c>
      <c r="J3257" s="358" t="s">
        <v>123</v>
      </c>
      <c r="K3257" s="359" t="s">
        <v>52</v>
      </c>
      <c r="L3257" s="358" t="s">
        <v>10123</v>
      </c>
      <c r="M3257" s="230" t="s">
        <v>10414</v>
      </c>
      <c r="N3257" s="359" t="s">
        <v>52</v>
      </c>
      <c r="Q3257" s="230">
        <f>VLOOKUP(M3257,LocID!$B$2:$I$1995,8, FALSE)</f>
        <v>739</v>
      </c>
    </row>
    <row r="3258" spans="1:17" x14ac:dyDescent="0.25">
      <c r="A3258" s="230" t="s">
        <v>10362</v>
      </c>
      <c r="B3258" s="329">
        <v>117</v>
      </c>
      <c r="C3258" s="230" t="s">
        <v>9901</v>
      </c>
      <c r="D3258" s="351">
        <v>2018.0691999999999</v>
      </c>
      <c r="E3258" s="357"/>
      <c r="F3258" s="18" t="s">
        <v>10168</v>
      </c>
      <c r="G3258" s="18" t="s">
        <v>9976</v>
      </c>
      <c r="H3258" s="358" t="s">
        <v>332</v>
      </c>
      <c r="I3258" s="358" t="s">
        <v>219</v>
      </c>
      <c r="J3258" s="358" t="s">
        <v>220</v>
      </c>
      <c r="K3258" s="349" t="s">
        <v>26</v>
      </c>
      <c r="L3258" s="358" t="s">
        <v>332</v>
      </c>
      <c r="M3258" s="230" t="s">
        <v>4497</v>
      </c>
      <c r="N3258" s="349" t="s">
        <v>26</v>
      </c>
      <c r="Q3258" s="230">
        <f>VLOOKUP(M3258,LocID!$B$2:$I$1995,8, FALSE)</f>
        <v>37</v>
      </c>
    </row>
    <row r="3259" spans="1:17" x14ac:dyDescent="0.25">
      <c r="A3259" s="230" t="s">
        <v>10363</v>
      </c>
      <c r="B3259" s="329">
        <v>118</v>
      </c>
      <c r="C3259" s="230" t="s">
        <v>9901</v>
      </c>
      <c r="D3259" s="6">
        <v>2016.0623000000001</v>
      </c>
      <c r="E3259" s="6"/>
      <c r="F3259" s="9" t="s">
        <v>10169</v>
      </c>
      <c r="G3259" s="9" t="s">
        <v>10170</v>
      </c>
      <c r="H3259" s="9" t="s">
        <v>10171</v>
      </c>
      <c r="I3259" s="9" t="s">
        <v>76</v>
      </c>
      <c r="J3259" s="9" t="s">
        <v>77</v>
      </c>
      <c r="K3259" s="353" t="s">
        <v>52</v>
      </c>
      <c r="L3259" s="9" t="s">
        <v>10171</v>
      </c>
      <c r="M3259" s="230" t="s">
        <v>10415</v>
      </c>
      <c r="N3259" s="353" t="s">
        <v>52</v>
      </c>
      <c r="Q3259" s="230">
        <f>VLOOKUP(M3259,LocID!$B$2:$I$1995,8, FALSE)</f>
        <v>740</v>
      </c>
    </row>
    <row r="3260" spans="1:17" ht="22.5" x14ac:dyDescent="0.25">
      <c r="A3260" s="230" t="s">
        <v>10364</v>
      </c>
      <c r="B3260" s="329">
        <v>119</v>
      </c>
      <c r="C3260" s="230" t="s">
        <v>9901</v>
      </c>
      <c r="D3260" s="6">
        <v>2017.1072999999999</v>
      </c>
      <c r="E3260" s="6"/>
      <c r="F3260" s="20" t="s">
        <v>10172</v>
      </c>
      <c r="G3260" s="20" t="s">
        <v>10173</v>
      </c>
      <c r="H3260" s="8" t="s">
        <v>821</v>
      </c>
      <c r="I3260" s="8" t="s">
        <v>822</v>
      </c>
      <c r="J3260" s="8" t="s">
        <v>61</v>
      </c>
      <c r="K3260" s="353" t="s">
        <v>9916</v>
      </c>
      <c r="L3260" s="8" t="s">
        <v>821</v>
      </c>
      <c r="M3260" s="230" t="s">
        <v>5988</v>
      </c>
      <c r="N3260" s="353" t="s">
        <v>9916</v>
      </c>
      <c r="Q3260" s="230">
        <f>VLOOKUP(M3260,LocID!$B$2:$I$1995,8, FALSE)</f>
        <v>95</v>
      </c>
    </row>
    <row r="3261" spans="1:17" ht="22.5" x14ac:dyDescent="0.25">
      <c r="A3261" s="230" t="s">
        <v>10365</v>
      </c>
      <c r="B3261" s="329">
        <v>120</v>
      </c>
      <c r="C3261" s="230" t="s">
        <v>9901</v>
      </c>
      <c r="D3261" s="351">
        <v>2018.038</v>
      </c>
      <c r="E3261" s="351"/>
      <c r="F3261" s="20" t="s">
        <v>10174</v>
      </c>
      <c r="G3261" s="20" t="s">
        <v>4732</v>
      </c>
      <c r="H3261" s="8" t="s">
        <v>2414</v>
      </c>
      <c r="I3261" s="8" t="s">
        <v>76</v>
      </c>
      <c r="J3261" s="8" t="s">
        <v>77</v>
      </c>
      <c r="K3261" s="354" t="s">
        <v>6466</v>
      </c>
      <c r="L3261" s="8" t="s">
        <v>2414</v>
      </c>
      <c r="M3261" s="230" t="s">
        <v>4518</v>
      </c>
      <c r="N3261" s="329" t="s">
        <v>188</v>
      </c>
      <c r="Q3261" s="230">
        <f>VLOOKUP(M3261,LocID!$B$2:$I$1995,8, FALSE)</f>
        <v>387</v>
      </c>
    </row>
    <row r="3262" spans="1:17" x14ac:dyDescent="0.25">
      <c r="A3262" s="230" t="s">
        <v>10366</v>
      </c>
      <c r="B3262" s="329">
        <v>121</v>
      </c>
      <c r="C3262" s="230" t="s">
        <v>9901</v>
      </c>
      <c r="D3262" s="6">
        <v>2017.0054</v>
      </c>
      <c r="E3262" s="6"/>
      <c r="F3262" s="20" t="s">
        <v>10175</v>
      </c>
      <c r="G3262" s="20" t="s">
        <v>10176</v>
      </c>
      <c r="H3262" s="8" t="s">
        <v>804</v>
      </c>
      <c r="I3262" s="8" t="s">
        <v>76</v>
      </c>
      <c r="J3262" s="8" t="s">
        <v>77</v>
      </c>
      <c r="K3262" s="349" t="s">
        <v>9916</v>
      </c>
      <c r="L3262" s="8" t="s">
        <v>804</v>
      </c>
      <c r="M3262" s="230" t="s">
        <v>5983</v>
      </c>
      <c r="N3262" s="349" t="s">
        <v>9916</v>
      </c>
      <c r="Q3262" s="230">
        <f>VLOOKUP(M3262,LocID!$B$2:$I$1995,8, FALSE)</f>
        <v>90</v>
      </c>
    </row>
    <row r="3263" spans="1:17" x14ac:dyDescent="0.25">
      <c r="A3263" s="230" t="s">
        <v>10367</v>
      </c>
      <c r="B3263" s="329">
        <v>122</v>
      </c>
      <c r="C3263" s="230" t="s">
        <v>9901</v>
      </c>
      <c r="D3263" s="351">
        <v>2018.0011999999999</v>
      </c>
      <c r="E3263" s="351"/>
      <c r="F3263" s="20" t="s">
        <v>10180</v>
      </c>
      <c r="G3263" s="20" t="s">
        <v>10181</v>
      </c>
      <c r="H3263" s="243" t="s">
        <v>2118</v>
      </c>
      <c r="I3263" s="243" t="s">
        <v>76</v>
      </c>
      <c r="J3263" s="243" t="s">
        <v>77</v>
      </c>
      <c r="K3263" s="349" t="s">
        <v>26</v>
      </c>
      <c r="L3263" s="243" t="s">
        <v>2118</v>
      </c>
      <c r="M3263" s="230" t="s">
        <v>6221</v>
      </c>
      <c r="N3263" s="349" t="s">
        <v>26</v>
      </c>
      <c r="Q3263" s="230">
        <f>VLOOKUP(M3263,LocID!$B$2:$I$1995,8, FALSE)</f>
        <v>346</v>
      </c>
    </row>
    <row r="3264" spans="1:17" x14ac:dyDescent="0.25">
      <c r="A3264" s="230" t="s">
        <v>10368</v>
      </c>
      <c r="B3264" s="329">
        <v>123</v>
      </c>
      <c r="C3264" s="230" t="s">
        <v>9901</v>
      </c>
      <c r="D3264" s="351">
        <v>2018.0054</v>
      </c>
      <c r="E3264" s="351"/>
      <c r="F3264" s="20" t="s">
        <v>10183</v>
      </c>
      <c r="G3264" s="20" t="s">
        <v>10184</v>
      </c>
      <c r="H3264" s="243" t="s">
        <v>1309</v>
      </c>
      <c r="I3264" s="243" t="s">
        <v>144</v>
      </c>
      <c r="J3264" s="243" t="s">
        <v>51</v>
      </c>
      <c r="K3264" s="352" t="s">
        <v>9916</v>
      </c>
      <c r="L3264" s="243" t="s">
        <v>1309</v>
      </c>
      <c r="M3264" s="230" t="s">
        <v>6077</v>
      </c>
      <c r="N3264" s="352" t="s">
        <v>9916</v>
      </c>
      <c r="Q3264" s="230">
        <f>VLOOKUP(M3264,LocID!$B$2:$I$1995,8, FALSE)</f>
        <v>191</v>
      </c>
    </row>
    <row r="3265" spans="1:17" ht="22.5" x14ac:dyDescent="0.25">
      <c r="A3265" s="230" t="s">
        <v>10369</v>
      </c>
      <c r="B3265" s="329">
        <v>124</v>
      </c>
      <c r="C3265" s="230" t="s">
        <v>9901</v>
      </c>
      <c r="D3265" s="351">
        <v>2018.0127</v>
      </c>
      <c r="E3265" s="351"/>
      <c r="F3265" s="20" t="s">
        <v>10186</v>
      </c>
      <c r="G3265" s="20" t="s">
        <v>5519</v>
      </c>
      <c r="H3265" s="243" t="s">
        <v>1832</v>
      </c>
      <c r="I3265" s="243" t="s">
        <v>76</v>
      </c>
      <c r="J3265" s="243" t="s">
        <v>77</v>
      </c>
      <c r="K3265" s="352" t="s">
        <v>9974</v>
      </c>
      <c r="L3265" s="243" t="s">
        <v>1832</v>
      </c>
      <c r="M3265" s="230" t="s">
        <v>4512</v>
      </c>
      <c r="N3265" s="352" t="s">
        <v>9974</v>
      </c>
      <c r="Q3265" s="230">
        <f>VLOOKUP(M3265,LocID!$B$2:$I$1995,8, FALSE)</f>
        <v>300</v>
      </c>
    </row>
    <row r="3266" spans="1:17" x14ac:dyDescent="0.25">
      <c r="A3266" s="230" t="s">
        <v>10370</v>
      </c>
      <c r="B3266" s="329">
        <v>125</v>
      </c>
      <c r="C3266" s="230" t="s">
        <v>9901</v>
      </c>
      <c r="D3266" s="361">
        <v>2018.0174999999999</v>
      </c>
      <c r="E3266" s="351"/>
      <c r="F3266" s="20" t="s">
        <v>10188</v>
      </c>
      <c r="G3266" s="20" t="s">
        <v>10189</v>
      </c>
      <c r="H3266" s="243" t="s">
        <v>3750</v>
      </c>
      <c r="I3266" s="243" t="s">
        <v>261</v>
      </c>
      <c r="J3266" s="243" t="s">
        <v>123</v>
      </c>
      <c r="K3266" s="352" t="s">
        <v>52</v>
      </c>
      <c r="L3266" s="243" t="s">
        <v>3750</v>
      </c>
      <c r="M3266" s="230" t="s">
        <v>4530</v>
      </c>
      <c r="N3266" s="352" t="s">
        <v>52</v>
      </c>
      <c r="O3266" s="230">
        <v>1</v>
      </c>
      <c r="Q3266" s="230">
        <f>VLOOKUP(M3266,LocID!$B$2:$I$1995,8, FALSE)</f>
        <v>513</v>
      </c>
    </row>
    <row r="3267" spans="1:17" x14ac:dyDescent="0.25">
      <c r="A3267" s="230" t="s">
        <v>10371</v>
      </c>
      <c r="B3267" s="329">
        <v>126</v>
      </c>
      <c r="C3267" s="230" t="s">
        <v>9901</v>
      </c>
      <c r="D3267" s="361">
        <v>2018.0174999999999</v>
      </c>
      <c r="E3267" s="351"/>
      <c r="F3267" s="20" t="s">
        <v>10188</v>
      </c>
      <c r="G3267" s="20" t="s">
        <v>10189</v>
      </c>
      <c r="H3267" s="243" t="s">
        <v>3750</v>
      </c>
      <c r="I3267" s="243" t="s">
        <v>261</v>
      </c>
      <c r="J3267" s="243" t="s">
        <v>123</v>
      </c>
      <c r="K3267" s="352" t="s">
        <v>9916</v>
      </c>
      <c r="L3267" s="243" t="s">
        <v>3750</v>
      </c>
      <c r="M3267" s="230" t="s">
        <v>4530</v>
      </c>
      <c r="N3267" s="352" t="s">
        <v>9916</v>
      </c>
      <c r="O3267" s="230">
        <v>2</v>
      </c>
      <c r="Q3267" s="230">
        <f>VLOOKUP(M3267,LocID!$B$2:$I$1995,8, FALSE)</f>
        <v>513</v>
      </c>
    </row>
    <row r="3268" spans="1:17" x14ac:dyDescent="0.25">
      <c r="A3268" s="230" t="s">
        <v>10372</v>
      </c>
      <c r="B3268" s="329">
        <v>127</v>
      </c>
      <c r="C3268" s="230" t="s">
        <v>9901</v>
      </c>
      <c r="D3268" s="351">
        <v>2018.0184999999999</v>
      </c>
      <c r="E3268" s="351"/>
      <c r="F3268" s="20" t="s">
        <v>10193</v>
      </c>
      <c r="G3268" s="20" t="s">
        <v>4868</v>
      </c>
      <c r="H3268" s="243" t="s">
        <v>3906</v>
      </c>
      <c r="I3268" s="8" t="s">
        <v>76</v>
      </c>
      <c r="J3268" s="8" t="s">
        <v>77</v>
      </c>
      <c r="K3268" s="349" t="s">
        <v>26</v>
      </c>
      <c r="L3268" s="243" t="s">
        <v>3906</v>
      </c>
      <c r="M3268" s="230" t="s">
        <v>4532</v>
      </c>
      <c r="N3268" s="349" t="s">
        <v>26</v>
      </c>
      <c r="Q3268" s="230">
        <f>VLOOKUP(M3268,LocID!$B$2:$I$1995,8, FALSE)</f>
        <v>527</v>
      </c>
    </row>
    <row r="3269" spans="1:17" ht="22.5" x14ac:dyDescent="0.25">
      <c r="A3269" s="230" t="s">
        <v>10373</v>
      </c>
      <c r="B3269" s="329">
        <v>128</v>
      </c>
      <c r="C3269" s="230" t="s">
        <v>9901</v>
      </c>
      <c r="D3269" s="351">
        <v>2018.0266999999999</v>
      </c>
      <c r="E3269" s="351"/>
      <c r="F3269" s="20" t="s">
        <v>10195</v>
      </c>
      <c r="G3269" s="20" t="s">
        <v>10192</v>
      </c>
      <c r="H3269" s="243" t="s">
        <v>2069</v>
      </c>
      <c r="I3269" s="243" t="s">
        <v>198</v>
      </c>
      <c r="J3269" s="243" t="s">
        <v>61</v>
      </c>
      <c r="K3269" s="352" t="s">
        <v>52</v>
      </c>
      <c r="L3269" s="243" t="s">
        <v>2069</v>
      </c>
      <c r="M3269" s="230" t="s">
        <v>4513</v>
      </c>
      <c r="N3269" s="352" t="s">
        <v>52</v>
      </c>
      <c r="Q3269" s="230">
        <f>VLOOKUP(M3269,LocID!$B$2:$I$1995,8, FALSE)</f>
        <v>337</v>
      </c>
    </row>
    <row r="3270" spans="1:17" x14ac:dyDescent="0.25">
      <c r="A3270" s="230" t="s">
        <v>10374</v>
      </c>
      <c r="B3270" s="329">
        <v>129</v>
      </c>
      <c r="C3270" s="230" t="s">
        <v>9901</v>
      </c>
      <c r="D3270" s="351">
        <v>2018.0301999999999</v>
      </c>
      <c r="E3270" s="351"/>
      <c r="F3270" s="20" t="s">
        <v>10196</v>
      </c>
      <c r="G3270" s="20" t="s">
        <v>5039</v>
      </c>
      <c r="H3270" s="243" t="s">
        <v>1501</v>
      </c>
      <c r="I3270" s="243" t="s">
        <v>1488</v>
      </c>
      <c r="J3270" s="243" t="s">
        <v>77</v>
      </c>
      <c r="K3270" s="349" t="s">
        <v>9916</v>
      </c>
      <c r="L3270" s="243" t="s">
        <v>1501</v>
      </c>
      <c r="M3270" s="230" t="s">
        <v>4508</v>
      </c>
      <c r="N3270" s="349" t="s">
        <v>9916</v>
      </c>
      <c r="Q3270" s="230">
        <f>VLOOKUP(M3270,LocID!$B$2:$I$1995,8, FALSE)</f>
        <v>235</v>
      </c>
    </row>
    <row r="3271" spans="1:17" x14ac:dyDescent="0.25">
      <c r="A3271" s="230" t="s">
        <v>10375</v>
      </c>
      <c r="B3271" s="329">
        <v>130</v>
      </c>
      <c r="C3271" s="230" t="s">
        <v>9901</v>
      </c>
      <c r="D3271" s="351">
        <v>2018.0436</v>
      </c>
      <c r="E3271" s="351"/>
      <c r="F3271" s="20" t="s">
        <v>10198</v>
      </c>
      <c r="G3271" s="20" t="s">
        <v>10199</v>
      </c>
      <c r="H3271" s="8" t="s">
        <v>10043</v>
      </c>
      <c r="I3271" s="8" t="s">
        <v>183</v>
      </c>
      <c r="J3271" s="8" t="s">
        <v>61</v>
      </c>
      <c r="K3271" s="349" t="s">
        <v>26</v>
      </c>
      <c r="L3271" s="8" t="s">
        <v>10043</v>
      </c>
      <c r="M3271" s="230" t="s">
        <v>10406</v>
      </c>
      <c r="N3271" s="349" t="s">
        <v>26</v>
      </c>
      <c r="Q3271" s="230">
        <f>VLOOKUP(M3271,LocID!$B$2:$I$1995,8, FALSE)</f>
        <v>731</v>
      </c>
    </row>
    <row r="3272" spans="1:17" ht="22.5" x14ac:dyDescent="0.25">
      <c r="A3272" s="230" t="s">
        <v>10376</v>
      </c>
      <c r="B3272" s="329">
        <v>131</v>
      </c>
      <c r="C3272" s="230" t="s">
        <v>9901</v>
      </c>
      <c r="D3272" s="351">
        <v>2018.0517</v>
      </c>
      <c r="E3272" s="351">
        <v>0</v>
      </c>
      <c r="F3272" s="20" t="s">
        <v>10201</v>
      </c>
      <c r="G3272" s="20" t="s">
        <v>10202</v>
      </c>
      <c r="H3272" s="8" t="s">
        <v>3722</v>
      </c>
      <c r="I3272" s="8" t="s">
        <v>76</v>
      </c>
      <c r="J3272" s="8" t="s">
        <v>77</v>
      </c>
      <c r="K3272" s="352" t="s">
        <v>52</v>
      </c>
      <c r="L3272" s="8" t="s">
        <v>3722</v>
      </c>
      <c r="M3272" s="230" t="s">
        <v>6361</v>
      </c>
      <c r="N3272" s="352" t="s">
        <v>52</v>
      </c>
      <c r="Q3272" s="230">
        <f>VLOOKUP(M3272,LocID!$B$2:$I$1995,8, FALSE)</f>
        <v>507</v>
      </c>
    </row>
    <row r="3273" spans="1:17" ht="22.5" x14ac:dyDescent="0.25">
      <c r="A3273" s="230" t="s">
        <v>10377</v>
      </c>
      <c r="B3273" s="329">
        <v>132</v>
      </c>
      <c r="C3273" s="230" t="s">
        <v>9901</v>
      </c>
      <c r="D3273" s="351">
        <v>2018.0527</v>
      </c>
      <c r="E3273" s="351"/>
      <c r="F3273" s="20" t="s">
        <v>10204</v>
      </c>
      <c r="G3273" s="20" t="s">
        <v>10205</v>
      </c>
      <c r="H3273" s="243" t="s">
        <v>1076</v>
      </c>
      <c r="I3273" s="243" t="s">
        <v>60</v>
      </c>
      <c r="J3273" s="243" t="s">
        <v>61</v>
      </c>
      <c r="K3273" s="352" t="s">
        <v>98</v>
      </c>
      <c r="L3273" s="243" t="s">
        <v>1076</v>
      </c>
      <c r="M3273" s="230" t="s">
        <v>6033</v>
      </c>
      <c r="N3273" s="352" t="s">
        <v>98</v>
      </c>
      <c r="Q3273" s="230">
        <f>VLOOKUP(M3273,LocID!$B$2:$I$1995,8, FALSE)</f>
        <v>141</v>
      </c>
    </row>
    <row r="3274" spans="1:17" x14ac:dyDescent="0.25">
      <c r="A3274" s="230" t="s">
        <v>10378</v>
      </c>
      <c r="B3274" s="329">
        <v>133</v>
      </c>
      <c r="C3274" s="230" t="s">
        <v>9901</v>
      </c>
      <c r="D3274" s="351">
        <v>2018.0536</v>
      </c>
      <c r="E3274" s="351"/>
      <c r="F3274" s="20" t="s">
        <v>10206</v>
      </c>
      <c r="G3274" s="20" t="s">
        <v>10207</v>
      </c>
      <c r="H3274" s="243" t="s">
        <v>533</v>
      </c>
      <c r="I3274" s="243" t="s">
        <v>49</v>
      </c>
      <c r="J3274" s="243" t="s">
        <v>51</v>
      </c>
      <c r="K3274" s="352" t="s">
        <v>3934</v>
      </c>
      <c r="L3274" s="243" t="s">
        <v>533</v>
      </c>
      <c r="M3274" s="230" t="s">
        <v>4499</v>
      </c>
      <c r="N3274" s="352" t="s">
        <v>3934</v>
      </c>
      <c r="Q3274" s="230">
        <f>VLOOKUP(M3274,LocID!$B$2:$I$1995,8, FALSE)</f>
        <v>65</v>
      </c>
    </row>
    <row r="3275" spans="1:17" x14ac:dyDescent="0.25">
      <c r="A3275" s="230" t="s">
        <v>10379</v>
      </c>
      <c r="B3275" s="329">
        <v>134</v>
      </c>
      <c r="C3275" s="230" t="s">
        <v>9901</v>
      </c>
      <c r="D3275" s="351">
        <v>2018.0565999999999</v>
      </c>
      <c r="E3275" s="351"/>
      <c r="F3275" s="20" t="s">
        <v>10209</v>
      </c>
      <c r="G3275" s="20" t="s">
        <v>10210</v>
      </c>
      <c r="H3275" s="8" t="s">
        <v>10211</v>
      </c>
      <c r="I3275" s="8" t="s">
        <v>76</v>
      </c>
      <c r="J3275" s="8" t="s">
        <v>77</v>
      </c>
      <c r="K3275" s="349" t="s">
        <v>26</v>
      </c>
      <c r="L3275" s="8" t="s">
        <v>10211</v>
      </c>
      <c r="M3275" s="230" t="s">
        <v>10416</v>
      </c>
      <c r="N3275" s="349" t="s">
        <v>26</v>
      </c>
      <c r="Q3275" s="230">
        <f>VLOOKUP(M3275,LocID!$B$2:$I$1995,8, FALSE)</f>
        <v>742</v>
      </c>
    </row>
    <row r="3276" spans="1:17" x14ac:dyDescent="0.25">
      <c r="A3276" s="230" t="s">
        <v>10380</v>
      </c>
      <c r="B3276" s="329">
        <v>135</v>
      </c>
      <c r="C3276" s="230" t="s">
        <v>9901</v>
      </c>
      <c r="D3276" s="351">
        <v>2018.0640000000001</v>
      </c>
      <c r="E3276" s="351"/>
      <c r="F3276" s="20" t="s">
        <v>10212</v>
      </c>
      <c r="G3276" s="20" t="s">
        <v>10213</v>
      </c>
      <c r="H3276" s="243" t="s">
        <v>533</v>
      </c>
      <c r="I3276" s="243" t="s">
        <v>49</v>
      </c>
      <c r="J3276" s="243" t="s">
        <v>51</v>
      </c>
      <c r="K3276" s="352" t="s">
        <v>9916</v>
      </c>
      <c r="L3276" s="243" t="s">
        <v>533</v>
      </c>
      <c r="M3276" s="230" t="s">
        <v>4499</v>
      </c>
      <c r="N3276" s="352" t="s">
        <v>9916</v>
      </c>
      <c r="Q3276" s="230">
        <f>VLOOKUP(M3276,LocID!$B$2:$I$1995,8, FALSE)</f>
        <v>65</v>
      </c>
    </row>
    <row r="3277" spans="1:17" x14ac:dyDescent="0.25">
      <c r="A3277" s="230" t="s">
        <v>10381</v>
      </c>
      <c r="B3277" s="329">
        <v>136</v>
      </c>
      <c r="C3277" s="230" t="s">
        <v>9901</v>
      </c>
      <c r="D3277" s="351">
        <v>2018.0641000000001</v>
      </c>
      <c r="E3277" s="351"/>
      <c r="F3277" s="20" t="s">
        <v>10214</v>
      </c>
      <c r="G3277" s="20" t="s">
        <v>10215</v>
      </c>
      <c r="H3277" s="243" t="s">
        <v>2997</v>
      </c>
      <c r="I3277" s="243" t="s">
        <v>2996</v>
      </c>
      <c r="J3277" s="243" t="s">
        <v>51</v>
      </c>
      <c r="K3277" s="352" t="s">
        <v>9974</v>
      </c>
      <c r="L3277" s="243" t="s">
        <v>2997</v>
      </c>
      <c r="M3277" s="230" t="s">
        <v>4536</v>
      </c>
      <c r="N3277" s="352" t="s">
        <v>9974</v>
      </c>
      <c r="Q3277" s="230">
        <f>VLOOKUP(M3277,LocID!$B$2:$I$1995,8, FALSE)</f>
        <v>447</v>
      </c>
    </row>
    <row r="3278" spans="1:17" x14ac:dyDescent="0.25">
      <c r="A3278" s="230" t="s">
        <v>10382</v>
      </c>
      <c r="B3278" s="329">
        <v>137</v>
      </c>
      <c r="C3278" s="230" t="s">
        <v>9901</v>
      </c>
      <c r="D3278" s="351">
        <v>2018.068</v>
      </c>
      <c r="E3278" s="357"/>
      <c r="F3278" s="18" t="s">
        <v>10216</v>
      </c>
      <c r="G3278" s="18" t="s">
        <v>1811</v>
      </c>
      <c r="H3278" s="358" t="s">
        <v>1804</v>
      </c>
      <c r="I3278" s="358" t="s">
        <v>76</v>
      </c>
      <c r="J3278" s="358" t="s">
        <v>77</v>
      </c>
      <c r="K3278" s="359" t="s">
        <v>52</v>
      </c>
      <c r="L3278" s="358" t="s">
        <v>1804</v>
      </c>
      <c r="M3278" s="230" t="s">
        <v>6173</v>
      </c>
      <c r="N3278" s="359" t="s">
        <v>52</v>
      </c>
      <c r="Q3278" s="230">
        <f>VLOOKUP(M3278,LocID!$B$2:$I$1995,8, FALSE)</f>
        <v>296</v>
      </c>
    </row>
    <row r="3279" spans="1:17" x14ac:dyDescent="0.25">
      <c r="A3279" s="230" t="s">
        <v>10383</v>
      </c>
      <c r="B3279" s="329">
        <v>138</v>
      </c>
      <c r="C3279" s="230" t="s">
        <v>9901</v>
      </c>
      <c r="D3279" s="351">
        <v>2018.0681</v>
      </c>
      <c r="E3279" s="357"/>
      <c r="F3279" s="18" t="s">
        <v>10217</v>
      </c>
      <c r="G3279" s="18" t="s">
        <v>10218</v>
      </c>
      <c r="H3279" s="358" t="s">
        <v>1410</v>
      </c>
      <c r="I3279" s="358" t="s">
        <v>841</v>
      </c>
      <c r="J3279" s="358" t="s">
        <v>161</v>
      </c>
      <c r="K3279" s="354" t="s">
        <v>6466</v>
      </c>
      <c r="L3279" s="358" t="s">
        <v>1410</v>
      </c>
      <c r="M3279" s="230" t="s">
        <v>6096</v>
      </c>
      <c r="N3279" s="329" t="s">
        <v>188</v>
      </c>
      <c r="Q3279" s="230">
        <f>VLOOKUP(M3279,LocID!$B$2:$I$1995,8, FALSE)</f>
        <v>214</v>
      </c>
    </row>
    <row r="3280" spans="1:17" x14ac:dyDescent="0.25">
      <c r="A3280" s="230" t="s">
        <v>10384</v>
      </c>
      <c r="B3280" s="329">
        <v>139</v>
      </c>
      <c r="C3280" s="230" t="s">
        <v>9901</v>
      </c>
      <c r="D3280" s="351">
        <v>2018.0707</v>
      </c>
      <c r="E3280" s="357"/>
      <c r="F3280" s="18" t="s">
        <v>10219</v>
      </c>
      <c r="G3280" s="18" t="s">
        <v>10220</v>
      </c>
      <c r="H3280" s="358" t="s">
        <v>2414</v>
      </c>
      <c r="I3280" s="358" t="s">
        <v>76</v>
      </c>
      <c r="J3280" s="358" t="s">
        <v>77</v>
      </c>
      <c r="K3280" s="359" t="s">
        <v>98</v>
      </c>
      <c r="L3280" s="358" t="s">
        <v>2414</v>
      </c>
      <c r="M3280" s="230" t="s">
        <v>4518</v>
      </c>
      <c r="N3280" s="359" t="s">
        <v>98</v>
      </c>
      <c r="Q3280" s="230">
        <f>VLOOKUP(M3280,LocID!$B$2:$I$1995,8, FALSE)</f>
        <v>387</v>
      </c>
    </row>
    <row r="3281" spans="1:18" x14ac:dyDescent="0.25">
      <c r="A3281" s="230" t="s">
        <v>10385</v>
      </c>
      <c r="B3281" s="329">
        <v>140</v>
      </c>
      <c r="C3281" s="230" t="s">
        <v>9901</v>
      </c>
      <c r="D3281" s="351">
        <v>2018.0710999999999</v>
      </c>
      <c r="E3281" s="357"/>
      <c r="F3281" s="18" t="s">
        <v>10221</v>
      </c>
      <c r="G3281" s="18" t="s">
        <v>10222</v>
      </c>
      <c r="H3281" s="358" t="s">
        <v>3272</v>
      </c>
      <c r="I3281" s="358" t="s">
        <v>76</v>
      </c>
      <c r="J3281" s="358" t="s">
        <v>77</v>
      </c>
      <c r="K3281" s="349" t="s">
        <v>26</v>
      </c>
      <c r="L3281" s="358" t="s">
        <v>3272</v>
      </c>
      <c r="M3281" s="230" t="s">
        <v>6344</v>
      </c>
      <c r="N3281" s="349" t="s">
        <v>26</v>
      </c>
      <c r="Q3281" s="230">
        <f>VLOOKUP(M3281,LocID!$B$2:$I$1995,8, FALSE)</f>
        <v>487</v>
      </c>
    </row>
    <row r="3282" spans="1:18" x14ac:dyDescent="0.25">
      <c r="A3282" s="230" t="s">
        <v>10386</v>
      </c>
      <c r="B3282" s="329">
        <v>141</v>
      </c>
      <c r="C3282" s="230" t="s">
        <v>9901</v>
      </c>
      <c r="D3282" s="351">
        <v>2018.0712000000001</v>
      </c>
      <c r="E3282" s="357"/>
      <c r="F3282" s="18" t="s">
        <v>10224</v>
      </c>
      <c r="G3282" s="364"/>
      <c r="H3282" s="358" t="s">
        <v>1099</v>
      </c>
      <c r="I3282" s="358" t="s">
        <v>244</v>
      </c>
      <c r="J3282" s="358" t="s">
        <v>245</v>
      </c>
      <c r="K3282" s="349" t="s">
        <v>9912</v>
      </c>
      <c r="L3282" s="358" t="s">
        <v>1099</v>
      </c>
      <c r="M3282" s="230" t="s">
        <v>6039</v>
      </c>
      <c r="N3282" s="349" t="s">
        <v>9912</v>
      </c>
      <c r="Q3282" s="230">
        <f>VLOOKUP(M3282,LocID!$B$2:$I$1995,8, FALSE)</f>
        <v>148</v>
      </c>
    </row>
    <row r="3283" spans="1:18" ht="22.5" x14ac:dyDescent="0.25">
      <c r="A3283" s="230" t="s">
        <v>10387</v>
      </c>
      <c r="B3283" s="329">
        <v>142</v>
      </c>
      <c r="C3283" s="230" t="s">
        <v>9901</v>
      </c>
      <c r="D3283" s="351">
        <v>2018.0714</v>
      </c>
      <c r="E3283" s="357"/>
      <c r="F3283" s="18" t="s">
        <v>10225</v>
      </c>
      <c r="G3283" s="18" t="s">
        <v>10226</v>
      </c>
      <c r="H3283" s="358" t="s">
        <v>10227</v>
      </c>
      <c r="I3283" s="358" t="s">
        <v>1268</v>
      </c>
      <c r="J3283" s="358" t="s">
        <v>220</v>
      </c>
      <c r="K3283" s="359" t="s">
        <v>3934</v>
      </c>
      <c r="L3283" s="358" t="s">
        <v>10227</v>
      </c>
      <c r="M3283" s="230" t="s">
        <v>10417</v>
      </c>
      <c r="N3283" s="359" t="s">
        <v>3934</v>
      </c>
      <c r="Q3283" s="230">
        <f>VLOOKUP(M3283,LocID!$B$2:$I$1995,8, FALSE)</f>
        <v>743</v>
      </c>
    </row>
    <row r="3284" spans="1:18" x14ac:dyDescent="0.25">
      <c r="A3284" s="230" t="s">
        <v>10388</v>
      </c>
      <c r="B3284" s="329">
        <v>143</v>
      </c>
      <c r="C3284" s="230" t="s">
        <v>9901</v>
      </c>
      <c r="D3284" s="351">
        <v>2018.0755999999999</v>
      </c>
      <c r="E3284" s="357"/>
      <c r="F3284" s="18" t="s">
        <v>10229</v>
      </c>
      <c r="G3284" s="18" t="s">
        <v>9989</v>
      </c>
      <c r="H3284" s="358" t="s">
        <v>2823</v>
      </c>
      <c r="I3284" s="358" t="s">
        <v>122</v>
      </c>
      <c r="J3284" s="358" t="s">
        <v>123</v>
      </c>
      <c r="K3284" s="349" t="s">
        <v>9912</v>
      </c>
      <c r="L3284" s="358" t="s">
        <v>2823</v>
      </c>
      <c r="M3284" s="230" t="s">
        <v>6295</v>
      </c>
      <c r="N3284" s="349" t="s">
        <v>9912</v>
      </c>
      <c r="Q3284" s="230">
        <f>VLOOKUP(M3284,LocID!$B$2:$I$1995,8, FALSE)</f>
        <v>427</v>
      </c>
    </row>
    <row r="3285" spans="1:18" x14ac:dyDescent="0.25">
      <c r="A3285" s="230" t="s">
        <v>10389</v>
      </c>
      <c r="B3285" s="329">
        <v>144</v>
      </c>
      <c r="C3285" s="230" t="s">
        <v>9901</v>
      </c>
      <c r="D3285" s="351">
        <v>2018.0757000000001</v>
      </c>
      <c r="E3285" s="357"/>
      <c r="F3285" s="18" t="s">
        <v>10233</v>
      </c>
      <c r="G3285" s="18" t="s">
        <v>9989</v>
      </c>
      <c r="H3285" s="358" t="s">
        <v>2823</v>
      </c>
      <c r="I3285" s="358" t="s">
        <v>122</v>
      </c>
      <c r="J3285" s="358" t="s">
        <v>123</v>
      </c>
      <c r="K3285" s="359" t="s">
        <v>3934</v>
      </c>
      <c r="L3285" s="358" t="s">
        <v>2823</v>
      </c>
      <c r="M3285" s="230" t="s">
        <v>6295</v>
      </c>
      <c r="N3285" s="359" t="s">
        <v>3934</v>
      </c>
      <c r="Q3285" s="230">
        <f>VLOOKUP(M3285,LocID!$B$2:$I$1995,8, FALSE)</f>
        <v>427</v>
      </c>
    </row>
    <row r="3286" spans="1:18" x14ac:dyDescent="0.25">
      <c r="A3286" s="230" t="s">
        <v>10390</v>
      </c>
      <c r="B3286" s="329">
        <v>145</v>
      </c>
      <c r="C3286" s="230" t="s">
        <v>9901</v>
      </c>
      <c r="D3286" s="351">
        <v>2018.0758000000001</v>
      </c>
      <c r="E3286" s="357"/>
      <c r="F3286" s="18" t="s">
        <v>10234</v>
      </c>
      <c r="G3286" s="18" t="s">
        <v>6651</v>
      </c>
      <c r="H3286" s="358" t="s">
        <v>3240</v>
      </c>
      <c r="I3286" s="358" t="s">
        <v>76</v>
      </c>
      <c r="J3286" s="358" t="s">
        <v>77</v>
      </c>
      <c r="K3286" s="359" t="s">
        <v>98</v>
      </c>
      <c r="L3286" s="358" t="s">
        <v>3240</v>
      </c>
      <c r="M3286" s="230" t="s">
        <v>6342</v>
      </c>
      <c r="N3286" s="359" t="s">
        <v>98</v>
      </c>
      <c r="Q3286" s="230">
        <f>VLOOKUP(M3286,LocID!$B$2:$I$1995,8, FALSE)</f>
        <v>485</v>
      </c>
    </row>
    <row r="3287" spans="1:18" x14ac:dyDescent="0.25">
      <c r="A3287" s="230" t="s">
        <v>10391</v>
      </c>
      <c r="B3287" s="329">
        <v>146</v>
      </c>
      <c r="C3287" s="230" t="s">
        <v>9901</v>
      </c>
      <c r="D3287" s="351">
        <v>2018.0769</v>
      </c>
      <c r="E3287" s="357"/>
      <c r="F3287" s="18" t="s">
        <v>10235</v>
      </c>
      <c r="G3287" s="18" t="s">
        <v>5159</v>
      </c>
      <c r="H3287" s="358" t="s">
        <v>2823</v>
      </c>
      <c r="I3287" s="358" t="s">
        <v>122</v>
      </c>
      <c r="J3287" s="358" t="s">
        <v>123</v>
      </c>
      <c r="K3287" s="352" t="s">
        <v>9916</v>
      </c>
      <c r="L3287" s="358" t="s">
        <v>2823</v>
      </c>
      <c r="M3287" s="230" t="s">
        <v>6295</v>
      </c>
      <c r="N3287" s="352" t="s">
        <v>9916</v>
      </c>
      <c r="Q3287" s="230">
        <f>VLOOKUP(M3287,LocID!$B$2:$I$1995,8, FALSE)</f>
        <v>427</v>
      </c>
    </row>
    <row r="3288" spans="1:18" x14ac:dyDescent="0.25">
      <c r="A3288" s="230" t="s">
        <v>10392</v>
      </c>
      <c r="B3288" s="329">
        <v>147</v>
      </c>
      <c r="C3288" s="230" t="s">
        <v>9901</v>
      </c>
      <c r="D3288" s="351">
        <v>2018.0789</v>
      </c>
      <c r="E3288" s="357"/>
      <c r="F3288" s="18" t="s">
        <v>10237</v>
      </c>
      <c r="G3288" s="364"/>
      <c r="H3288" s="358" t="s">
        <v>3586</v>
      </c>
      <c r="I3288" s="358" t="s">
        <v>76</v>
      </c>
      <c r="J3288" s="358" t="s">
        <v>77</v>
      </c>
      <c r="K3288" s="359" t="s">
        <v>98</v>
      </c>
      <c r="L3288" s="358" t="s">
        <v>3586</v>
      </c>
      <c r="M3288" s="230" t="s">
        <v>6352</v>
      </c>
      <c r="N3288" s="381" t="s">
        <v>98</v>
      </c>
      <c r="Q3288" s="230">
        <f>VLOOKUP(M3288,LocID!$B$2:$I$1995,8, FALSE)</f>
        <v>495</v>
      </c>
    </row>
    <row r="3289" spans="1:18" x14ac:dyDescent="0.25">
      <c r="A3289" s="230" t="s">
        <v>10473</v>
      </c>
      <c r="B3289" s="329">
        <v>148</v>
      </c>
      <c r="C3289" s="230" t="s">
        <v>9901</v>
      </c>
      <c r="D3289" s="351">
        <v>2014.1364000000001</v>
      </c>
      <c r="E3289" s="351"/>
      <c r="F3289" s="351" t="s">
        <v>10433</v>
      </c>
      <c r="G3289" s="377" t="s">
        <v>10468</v>
      </c>
      <c r="H3289" s="358" t="s">
        <v>4106</v>
      </c>
      <c r="I3289" s="358" t="s">
        <v>1276</v>
      </c>
      <c r="J3289" s="377" t="s">
        <v>128</v>
      </c>
      <c r="K3289" s="359" t="s">
        <v>98</v>
      </c>
      <c r="L3289" s="358" t="s">
        <v>4106</v>
      </c>
      <c r="M3289" s="230" t="s">
        <v>6405</v>
      </c>
      <c r="N3289" s="359" t="s">
        <v>98</v>
      </c>
      <c r="Q3289" s="230">
        <f>VLOOKUP(M3289,LocID!$B$2:$I$1995,8, FALSE)</f>
        <v>559</v>
      </c>
      <c r="R3289" s="230" t="s">
        <v>10472</v>
      </c>
    </row>
    <row r="3290" spans="1:18" x14ac:dyDescent="0.25">
      <c r="A3290" s="230" t="s">
        <v>10474</v>
      </c>
      <c r="B3290" s="329">
        <v>149</v>
      </c>
      <c r="C3290" s="230" t="s">
        <v>9901</v>
      </c>
      <c r="D3290" s="351">
        <v>2014.1294</v>
      </c>
      <c r="E3290" s="351"/>
      <c r="F3290" s="351" t="s">
        <v>10435</v>
      </c>
      <c r="G3290" s="377" t="s">
        <v>10469</v>
      </c>
      <c r="H3290" s="377" t="s">
        <v>2892</v>
      </c>
      <c r="I3290" s="377" t="s">
        <v>399</v>
      </c>
      <c r="J3290" s="230" t="s">
        <v>51</v>
      </c>
      <c r="K3290" s="352" t="s">
        <v>9916</v>
      </c>
      <c r="L3290" s="377" t="s">
        <v>2892</v>
      </c>
      <c r="M3290" s="230" t="s">
        <v>6296</v>
      </c>
      <c r="N3290" s="352" t="s">
        <v>9916</v>
      </c>
      <c r="Q3290" s="230">
        <f>VLOOKUP(M3290,LocID!$B$2:$I$1995,8, FALSE)</f>
        <v>428</v>
      </c>
    </row>
    <row r="3291" spans="1:18" ht="22.5" x14ac:dyDescent="0.25">
      <c r="A3291" s="230" t="s">
        <v>10475</v>
      </c>
      <c r="B3291" s="329">
        <v>150</v>
      </c>
      <c r="C3291" s="230" t="s">
        <v>9901</v>
      </c>
      <c r="D3291" s="351">
        <v>2014.1097</v>
      </c>
      <c r="E3291" s="351"/>
      <c r="F3291" s="351" t="s">
        <v>10430</v>
      </c>
      <c r="G3291" s="377" t="s">
        <v>10471</v>
      </c>
      <c r="H3291" s="377" t="s">
        <v>10470</v>
      </c>
      <c r="I3291" s="377" t="s">
        <v>874</v>
      </c>
      <c r="J3291" s="230" t="s">
        <v>51</v>
      </c>
      <c r="K3291" s="349" t="s">
        <v>26</v>
      </c>
      <c r="L3291" s="377" t="s">
        <v>5894</v>
      </c>
      <c r="M3291" s="230" t="s">
        <v>5893</v>
      </c>
      <c r="N3291" s="349" t="s">
        <v>26</v>
      </c>
      <c r="Q3291" s="230">
        <f>VLOOKUP(M3291,LocID!$B$2:$I$1995,8, FALSE)</f>
        <v>643</v>
      </c>
    </row>
    <row r="3292" spans="1:18" x14ac:dyDescent="0.25">
      <c r="A3292" s="230" t="s">
        <v>10476</v>
      </c>
      <c r="B3292" s="329">
        <v>151</v>
      </c>
      <c r="C3292" s="230" t="s">
        <v>9901</v>
      </c>
      <c r="D3292" s="382">
        <v>2014.1095</v>
      </c>
      <c r="E3292" s="382"/>
      <c r="F3292" s="382" t="s">
        <v>10429</v>
      </c>
      <c r="G3292" s="383" t="s">
        <v>912</v>
      </c>
      <c r="H3292" s="383" t="s">
        <v>906</v>
      </c>
      <c r="I3292" s="383" t="s">
        <v>76</v>
      </c>
      <c r="J3292" s="380" t="s">
        <v>77</v>
      </c>
      <c r="K3292" s="381" t="s">
        <v>3934</v>
      </c>
      <c r="L3292" s="383" t="s">
        <v>906</v>
      </c>
      <c r="M3292" s="230" t="s">
        <v>5998</v>
      </c>
      <c r="N3292" s="381" t="s">
        <v>3934</v>
      </c>
      <c r="Q3292" s="230">
        <f>VLOOKUP(M3292,LocID!$B$2:$I$1995,8, FALSE)</f>
        <v>106</v>
      </c>
    </row>
    <row r="3293" spans="1:18" x14ac:dyDescent="0.25">
      <c r="A3293" s="230" t="s">
        <v>10477</v>
      </c>
      <c r="B3293" s="329">
        <v>152</v>
      </c>
      <c r="C3293" s="230" t="s">
        <v>9901</v>
      </c>
      <c r="D3293" s="351">
        <v>2018.048</v>
      </c>
      <c r="E3293" s="377"/>
      <c r="F3293" s="351" t="s">
        <v>10478</v>
      </c>
      <c r="G3293" s="377" t="s">
        <v>10479</v>
      </c>
      <c r="H3293" s="377" t="s">
        <v>4414</v>
      </c>
      <c r="I3293" s="377" t="s">
        <v>1619</v>
      </c>
      <c r="J3293" s="377" t="s">
        <v>61</v>
      </c>
      <c r="K3293" s="352" t="s">
        <v>9916</v>
      </c>
      <c r="L3293" s="377" t="s">
        <v>4414</v>
      </c>
      <c r="M3293" s="377" t="s">
        <v>6445</v>
      </c>
      <c r="N3293" s="352" t="s">
        <v>9916</v>
      </c>
      <c r="Q3293" s="230">
        <f>VLOOKUP(M3293,LocID!$B$2:$I$1995,8, FALSE)</f>
        <v>601</v>
      </c>
    </row>
    <row r="3294" spans="1:18" s="454" customFormat="1" x14ac:dyDescent="0.25">
      <c r="A3294" s="454" t="s">
        <v>11023</v>
      </c>
      <c r="B3294" s="455">
        <v>1</v>
      </c>
      <c r="C3294" s="456" t="s">
        <v>11022</v>
      </c>
      <c r="D3294" s="457">
        <v>2017.0543</v>
      </c>
      <c r="E3294" s="373"/>
      <c r="F3294" s="458" t="s">
        <v>10627</v>
      </c>
      <c r="G3294" s="458" t="s">
        <v>4322</v>
      </c>
      <c r="H3294" s="458" t="s">
        <v>2997</v>
      </c>
      <c r="I3294" s="458" t="s">
        <v>2996</v>
      </c>
      <c r="J3294" s="458" t="s">
        <v>51</v>
      </c>
      <c r="K3294" s="458" t="s">
        <v>4574</v>
      </c>
      <c r="L3294" s="458" t="s">
        <v>2997</v>
      </c>
      <c r="M3294" s="459" t="s">
        <v>4536</v>
      </c>
      <c r="N3294" s="460" t="s">
        <v>98</v>
      </c>
      <c r="Q3294" s="454">
        <f>VLOOKUP(M3294,LocID!$B$2:$I$1995,8, FALSE)</f>
        <v>447</v>
      </c>
    </row>
    <row r="3295" spans="1:18" x14ac:dyDescent="0.25">
      <c r="A3295" s="230" t="s">
        <v>11024</v>
      </c>
      <c r="B3295" s="228">
        <v>2</v>
      </c>
      <c r="C3295" s="430" t="s">
        <v>11022</v>
      </c>
      <c r="D3295" s="405">
        <v>2017.0940000000001</v>
      </c>
      <c r="E3295" s="5"/>
      <c r="F3295" s="430" t="s">
        <v>10131</v>
      </c>
      <c r="G3295" s="430" t="s">
        <v>10629</v>
      </c>
      <c r="H3295" s="401" t="s">
        <v>1029</v>
      </c>
      <c r="I3295" s="401" t="s">
        <v>76</v>
      </c>
      <c r="J3295" s="401" t="s">
        <v>77</v>
      </c>
      <c r="K3295" s="401" t="s">
        <v>4574</v>
      </c>
      <c r="L3295" s="401" t="s">
        <v>1029</v>
      </c>
      <c r="M3295" s="377" t="s">
        <v>6024</v>
      </c>
      <c r="N3295" s="391" t="s">
        <v>9916</v>
      </c>
      <c r="Q3295" s="230">
        <f>VLOOKUP(M3295,LocID!$B$2:$I$1995,8, FALSE)</f>
        <v>132</v>
      </c>
    </row>
    <row r="3296" spans="1:18" x14ac:dyDescent="0.25">
      <c r="A3296" s="230" t="s">
        <v>11025</v>
      </c>
      <c r="B3296" s="228">
        <v>3</v>
      </c>
      <c r="C3296" s="430" t="s">
        <v>11022</v>
      </c>
      <c r="D3296" s="406">
        <v>2017.1139000000001</v>
      </c>
      <c r="E3296" s="5"/>
      <c r="F3296" s="430" t="s">
        <v>10631</v>
      </c>
      <c r="G3296" s="430" t="s">
        <v>10632</v>
      </c>
      <c r="H3296" s="401" t="s">
        <v>2113</v>
      </c>
      <c r="I3296" s="401" t="s">
        <v>76</v>
      </c>
      <c r="J3296" s="401" t="s">
        <v>77</v>
      </c>
      <c r="K3296" s="401" t="s">
        <v>4574</v>
      </c>
      <c r="L3296" s="401" t="s">
        <v>2113</v>
      </c>
      <c r="M3296" s="377" t="s">
        <v>6219</v>
      </c>
      <c r="N3296" s="391" t="s">
        <v>9916</v>
      </c>
      <c r="Q3296" s="230">
        <f>VLOOKUP(M3296,LocID!$B$2:$I$1995,8, FALSE)</f>
        <v>344</v>
      </c>
    </row>
    <row r="3297" spans="1:17" x14ac:dyDescent="0.25">
      <c r="A3297" s="230" t="s">
        <v>11026</v>
      </c>
      <c r="B3297" s="228">
        <v>4</v>
      </c>
      <c r="C3297" s="430" t="s">
        <v>11022</v>
      </c>
      <c r="D3297" s="6">
        <v>2018.0137999999999</v>
      </c>
      <c r="E3297" s="6"/>
      <c r="F3297" s="386" t="s">
        <v>10489</v>
      </c>
      <c r="G3297" s="386" t="s">
        <v>10490</v>
      </c>
      <c r="H3297" s="8" t="s">
        <v>1042</v>
      </c>
      <c r="I3297" s="8" t="s">
        <v>219</v>
      </c>
      <c r="J3297" s="8" t="s">
        <v>220</v>
      </c>
      <c r="K3297" s="8" t="s">
        <v>4574</v>
      </c>
      <c r="L3297" s="8" t="s">
        <v>1042</v>
      </c>
      <c r="M3297" s="377" t="s">
        <v>6026</v>
      </c>
      <c r="N3297" s="349" t="s">
        <v>9916</v>
      </c>
      <c r="Q3297" s="230">
        <f>VLOOKUP(M3297,LocID!$B$2:$I$1995,8, FALSE)</f>
        <v>134</v>
      </c>
    </row>
    <row r="3298" spans="1:17" ht="21" x14ac:dyDescent="0.25">
      <c r="A3298" s="230" t="s">
        <v>11027</v>
      </c>
      <c r="B3298" s="228">
        <v>5</v>
      </c>
      <c r="C3298" s="430" t="s">
        <v>11022</v>
      </c>
      <c r="D3298" s="402">
        <v>2018.0359000000001</v>
      </c>
      <c r="E3298" s="5"/>
      <c r="F3298" s="430" t="s">
        <v>310</v>
      </c>
      <c r="G3298" s="430" t="s">
        <v>10634</v>
      </c>
      <c r="H3298" s="401" t="s">
        <v>1526</v>
      </c>
      <c r="I3298" s="401" t="s">
        <v>219</v>
      </c>
      <c r="J3298" s="401" t="s">
        <v>220</v>
      </c>
      <c r="K3298" s="401" t="s">
        <v>4574</v>
      </c>
      <c r="L3298" s="401" t="s">
        <v>1526</v>
      </c>
      <c r="M3298" s="377" t="s">
        <v>4509</v>
      </c>
      <c r="N3298" s="391" t="s">
        <v>9916</v>
      </c>
      <c r="Q3298" s="230">
        <f>VLOOKUP(M3298,LocID!$B$2:$I$1995,8, FALSE)</f>
        <v>236</v>
      </c>
    </row>
    <row r="3299" spans="1:17" ht="21" x14ac:dyDescent="0.25">
      <c r="A3299" s="230" t="s">
        <v>11028</v>
      </c>
      <c r="B3299" s="228">
        <v>6</v>
      </c>
      <c r="C3299" s="430" t="s">
        <v>11022</v>
      </c>
      <c r="D3299" s="402">
        <v>2018.0386000000001</v>
      </c>
      <c r="E3299" s="5"/>
      <c r="F3299" s="401" t="s">
        <v>10635</v>
      </c>
      <c r="G3299" s="401" t="s">
        <v>450</v>
      </c>
      <c r="H3299" s="401" t="s">
        <v>446</v>
      </c>
      <c r="I3299" s="401" t="s">
        <v>76</v>
      </c>
      <c r="J3299" s="401" t="s">
        <v>77</v>
      </c>
      <c r="K3299" s="401" t="s">
        <v>4580</v>
      </c>
      <c r="L3299" s="401" t="s">
        <v>446</v>
      </c>
      <c r="M3299" s="377" t="s">
        <v>5947</v>
      </c>
      <c r="N3299" s="391" t="s">
        <v>26</v>
      </c>
      <c r="Q3299" s="230">
        <f>VLOOKUP(M3299,LocID!$B$2:$I$1995,8, FALSE)</f>
        <v>52</v>
      </c>
    </row>
    <row r="3300" spans="1:17" x14ac:dyDescent="0.25">
      <c r="A3300" s="230" t="s">
        <v>11029</v>
      </c>
      <c r="B3300" s="228">
        <v>7</v>
      </c>
      <c r="C3300" s="430" t="s">
        <v>11022</v>
      </c>
      <c r="D3300" s="6">
        <v>2018.0407</v>
      </c>
      <c r="E3300" s="6"/>
      <c r="F3300" s="8" t="s">
        <v>10491</v>
      </c>
      <c r="G3300" s="8" t="s">
        <v>10492</v>
      </c>
      <c r="H3300" s="8" t="s">
        <v>2414</v>
      </c>
      <c r="I3300" s="8" t="s">
        <v>76</v>
      </c>
      <c r="J3300" s="8" t="s">
        <v>77</v>
      </c>
      <c r="K3300" s="8"/>
      <c r="L3300" s="8" t="s">
        <v>2414</v>
      </c>
      <c r="M3300" s="377" t="s">
        <v>4518</v>
      </c>
      <c r="N3300" s="349" t="s">
        <v>98</v>
      </c>
      <c r="Q3300" s="230">
        <f>VLOOKUP(M3300,LocID!$B$2:$I$1995,8, FALSE)</f>
        <v>387</v>
      </c>
    </row>
    <row r="3301" spans="1:17" x14ac:dyDescent="0.25">
      <c r="A3301" s="230" t="s">
        <v>11030</v>
      </c>
      <c r="B3301" s="228">
        <v>8</v>
      </c>
      <c r="C3301" s="430" t="s">
        <v>11022</v>
      </c>
      <c r="D3301" s="402">
        <v>2018.0452</v>
      </c>
      <c r="E3301" s="5"/>
      <c r="F3301" s="401" t="s">
        <v>10636</v>
      </c>
      <c r="G3301" s="401" t="s">
        <v>10637</v>
      </c>
      <c r="H3301" s="401" t="s">
        <v>2414</v>
      </c>
      <c r="I3301" s="401" t="s">
        <v>76</v>
      </c>
      <c r="J3301" s="401" t="s">
        <v>77</v>
      </c>
      <c r="K3301" s="401" t="s">
        <v>4580</v>
      </c>
      <c r="L3301" s="401" t="s">
        <v>2414</v>
      </c>
      <c r="M3301" s="377" t="s">
        <v>4518</v>
      </c>
      <c r="N3301" s="391" t="s">
        <v>26</v>
      </c>
      <c r="Q3301" s="230">
        <f>VLOOKUP(M3301,LocID!$B$2:$I$1995,8, FALSE)</f>
        <v>387</v>
      </c>
    </row>
    <row r="3302" spans="1:17" x14ac:dyDescent="0.25">
      <c r="A3302" s="230" t="s">
        <v>11031</v>
      </c>
      <c r="B3302" s="228">
        <v>9</v>
      </c>
      <c r="C3302" s="430" t="s">
        <v>11022</v>
      </c>
      <c r="D3302" s="6">
        <v>2018.0527999999999</v>
      </c>
      <c r="E3302" s="6"/>
      <c r="F3302" s="8" t="s">
        <v>10493</v>
      </c>
      <c r="G3302" s="8" t="s">
        <v>10494</v>
      </c>
      <c r="H3302" s="8" t="s">
        <v>5843</v>
      </c>
      <c r="I3302" s="8" t="s">
        <v>76</v>
      </c>
      <c r="J3302" s="8" t="s">
        <v>77</v>
      </c>
      <c r="K3302" s="8" t="s">
        <v>4574</v>
      </c>
      <c r="L3302" s="8" t="s">
        <v>5843</v>
      </c>
      <c r="M3302" s="377" t="s">
        <v>6571</v>
      </c>
      <c r="N3302" s="349" t="s">
        <v>9916</v>
      </c>
      <c r="Q3302" s="230">
        <f>VLOOKUP(M3302,LocID!$B$2:$I$1995,8, FALSE)</f>
        <v>676</v>
      </c>
    </row>
    <row r="3303" spans="1:17" x14ac:dyDescent="0.25">
      <c r="A3303" s="230" t="s">
        <v>11032</v>
      </c>
      <c r="B3303" s="228">
        <v>10</v>
      </c>
      <c r="C3303" s="430" t="s">
        <v>11022</v>
      </c>
      <c r="D3303" s="6">
        <v>2018.0546999999999</v>
      </c>
      <c r="E3303" s="6"/>
      <c r="F3303" s="8" t="s">
        <v>10496</v>
      </c>
      <c r="G3303" s="8" t="s">
        <v>10497</v>
      </c>
      <c r="H3303" s="8" t="s">
        <v>3531</v>
      </c>
      <c r="I3303" s="8" t="s">
        <v>76</v>
      </c>
      <c r="J3303" s="8" t="s">
        <v>77</v>
      </c>
      <c r="K3303" s="8" t="s">
        <v>4580</v>
      </c>
      <c r="L3303" s="8" t="s">
        <v>3531</v>
      </c>
      <c r="M3303" s="377" t="s">
        <v>6348</v>
      </c>
      <c r="N3303" s="349" t="s">
        <v>98</v>
      </c>
      <c r="Q3303" s="230">
        <f>VLOOKUP(M3303,LocID!$B$2:$I$1995,8, FALSE)</f>
        <v>491</v>
      </c>
    </row>
    <row r="3304" spans="1:17" ht="22.5" x14ac:dyDescent="0.25">
      <c r="A3304" s="230" t="s">
        <v>11033</v>
      </c>
      <c r="B3304" s="228">
        <v>11</v>
      </c>
      <c r="C3304" s="430" t="s">
        <v>11022</v>
      </c>
      <c r="D3304" s="6">
        <v>2018.0588</v>
      </c>
      <c r="E3304" s="6"/>
      <c r="F3304" s="386" t="s">
        <v>10499</v>
      </c>
      <c r="G3304" s="386" t="s">
        <v>10500</v>
      </c>
      <c r="H3304" s="8" t="s">
        <v>1501</v>
      </c>
      <c r="I3304" s="8" t="s">
        <v>1488</v>
      </c>
      <c r="J3304" s="8" t="s">
        <v>77</v>
      </c>
      <c r="K3304" s="8" t="s">
        <v>4580</v>
      </c>
      <c r="L3304" s="8" t="s">
        <v>1501</v>
      </c>
      <c r="M3304" s="377" t="s">
        <v>4508</v>
      </c>
      <c r="N3304" s="349" t="s">
        <v>52</v>
      </c>
      <c r="Q3304" s="230">
        <f>VLOOKUP(M3304,LocID!$B$2:$I$1995,8, FALSE)</f>
        <v>235</v>
      </c>
    </row>
    <row r="3305" spans="1:17" x14ac:dyDescent="0.25">
      <c r="A3305" s="230" t="s">
        <v>11034</v>
      </c>
      <c r="B3305" s="228">
        <v>12</v>
      </c>
      <c r="C3305" s="430" t="s">
        <v>11022</v>
      </c>
      <c r="D3305" s="402">
        <v>2018.0628999999999</v>
      </c>
      <c r="E3305" s="5"/>
      <c r="F3305" s="430" t="s">
        <v>10638</v>
      </c>
      <c r="G3305" s="430" t="s">
        <v>10639</v>
      </c>
      <c r="H3305" s="401" t="s">
        <v>10640</v>
      </c>
      <c r="I3305" s="401" t="s">
        <v>219</v>
      </c>
      <c r="J3305" s="401" t="s">
        <v>220</v>
      </c>
      <c r="K3305" s="401" t="s">
        <v>4580</v>
      </c>
      <c r="L3305" s="401" t="s">
        <v>10640</v>
      </c>
      <c r="M3305" s="377" t="s">
        <v>11280</v>
      </c>
      <c r="N3305" s="391" t="s">
        <v>52</v>
      </c>
      <c r="Q3305" s="230">
        <f>VLOOKUP(M3305,LocID!$B$2:$I$1995,8, FALSE)</f>
        <v>744</v>
      </c>
    </row>
    <row r="3306" spans="1:17" ht="22.5" x14ac:dyDescent="0.25">
      <c r="A3306" s="230" t="s">
        <v>11035</v>
      </c>
      <c r="B3306" s="228">
        <v>13</v>
      </c>
      <c r="C3306" s="430" t="s">
        <v>11022</v>
      </c>
      <c r="D3306" s="6">
        <v>2018.0654</v>
      </c>
      <c r="E3306" s="6"/>
      <c r="F3306" s="386" t="s">
        <v>10501</v>
      </c>
      <c r="G3306" s="386" t="s">
        <v>5568</v>
      </c>
      <c r="H3306" s="8" t="s">
        <v>2273</v>
      </c>
      <c r="I3306" s="8" t="s">
        <v>107</v>
      </c>
      <c r="J3306" s="8" t="s">
        <v>51</v>
      </c>
      <c r="K3306" s="8" t="s">
        <v>4574</v>
      </c>
      <c r="L3306" s="8" t="s">
        <v>2273</v>
      </c>
      <c r="M3306" s="377" t="s">
        <v>4516</v>
      </c>
      <c r="N3306" s="329" t="s">
        <v>188</v>
      </c>
      <c r="Q3306" s="230">
        <f>VLOOKUP(M3306,LocID!$B$2:$I$1995,8, FALSE)</f>
        <v>370</v>
      </c>
    </row>
    <row r="3307" spans="1:17" x14ac:dyDescent="0.25">
      <c r="A3307" s="230" t="s">
        <v>11036</v>
      </c>
      <c r="B3307" s="228">
        <v>14</v>
      </c>
      <c r="C3307" s="430" t="s">
        <v>11022</v>
      </c>
      <c r="D3307" s="396">
        <v>2018.0694000000001</v>
      </c>
      <c r="E3307" s="6"/>
      <c r="F3307" s="15" t="s">
        <v>10502</v>
      </c>
      <c r="G3307" s="15" t="s">
        <v>10503</v>
      </c>
      <c r="H3307" s="15" t="s">
        <v>2702</v>
      </c>
      <c r="I3307" s="15" t="s">
        <v>76</v>
      </c>
      <c r="J3307" s="15" t="s">
        <v>77</v>
      </c>
      <c r="K3307" s="15" t="s">
        <v>4574</v>
      </c>
      <c r="L3307" s="15" t="s">
        <v>2702</v>
      </c>
      <c r="M3307" s="377" t="s">
        <v>6271</v>
      </c>
      <c r="N3307" s="359" t="s">
        <v>9916</v>
      </c>
      <c r="Q3307" s="230">
        <f>VLOOKUP(M3307,LocID!$B$2:$I$1995,8, FALSE)</f>
        <v>403</v>
      </c>
    </row>
    <row r="3308" spans="1:17" x14ac:dyDescent="0.25">
      <c r="A3308" s="230" t="s">
        <v>11037</v>
      </c>
      <c r="B3308" s="228">
        <v>15</v>
      </c>
      <c r="C3308" s="430" t="s">
        <v>11022</v>
      </c>
      <c r="D3308" s="431">
        <v>2018.07</v>
      </c>
      <c r="E3308" s="5"/>
      <c r="F3308" s="407" t="s">
        <v>10641</v>
      </c>
      <c r="G3308" s="407" t="s">
        <v>10642</v>
      </c>
      <c r="H3308" s="407" t="s">
        <v>2155</v>
      </c>
      <c r="I3308" s="407" t="s">
        <v>76</v>
      </c>
      <c r="J3308" s="407" t="s">
        <v>77</v>
      </c>
      <c r="K3308" s="407" t="s">
        <v>4574</v>
      </c>
      <c r="L3308" s="407" t="s">
        <v>2155</v>
      </c>
      <c r="M3308" s="377" t="s">
        <v>6227</v>
      </c>
      <c r="N3308" s="391" t="s">
        <v>9916</v>
      </c>
      <c r="Q3308" s="230">
        <f>VLOOKUP(M3308,LocID!$B$2:$I$1995,8, FALSE)</f>
        <v>352</v>
      </c>
    </row>
    <row r="3309" spans="1:17" x14ac:dyDescent="0.25">
      <c r="A3309" s="230" t="s">
        <v>11038</v>
      </c>
      <c r="B3309" s="228">
        <v>16</v>
      </c>
      <c r="C3309" s="430" t="s">
        <v>11022</v>
      </c>
      <c r="D3309" s="396">
        <v>2018.0708999999999</v>
      </c>
      <c r="E3309" s="6"/>
      <c r="F3309" s="15" t="s">
        <v>10506</v>
      </c>
      <c r="G3309" s="15" t="s">
        <v>10507</v>
      </c>
      <c r="H3309" s="15" t="s">
        <v>2892</v>
      </c>
      <c r="I3309" s="15" t="s">
        <v>144</v>
      </c>
      <c r="J3309" s="15" t="s">
        <v>51</v>
      </c>
      <c r="K3309" s="15" t="s">
        <v>4580</v>
      </c>
      <c r="L3309" s="15" t="s">
        <v>2892</v>
      </c>
      <c r="M3309" s="377" t="s">
        <v>11281</v>
      </c>
      <c r="N3309" s="359" t="s">
        <v>3934</v>
      </c>
      <c r="Q3309" s="230">
        <f>VLOOKUP(M3309,LocID!$B$2:$I$1995,8, FALSE)</f>
        <v>745</v>
      </c>
    </row>
    <row r="3310" spans="1:17" x14ac:dyDescent="0.25">
      <c r="A3310" s="230" t="s">
        <v>11039</v>
      </c>
      <c r="B3310" s="228">
        <v>17</v>
      </c>
      <c r="C3310" s="430" t="s">
        <v>11022</v>
      </c>
      <c r="D3310" s="431">
        <v>2018.0717999999999</v>
      </c>
      <c r="E3310" s="5"/>
      <c r="F3310" s="407" t="s">
        <v>10643</v>
      </c>
      <c r="G3310" s="407" t="s">
        <v>5828</v>
      </c>
      <c r="H3310" s="401" t="s">
        <v>2997</v>
      </c>
      <c r="I3310" s="407" t="s">
        <v>2996</v>
      </c>
      <c r="J3310" s="407" t="s">
        <v>51</v>
      </c>
      <c r="K3310" s="407" t="s">
        <v>4574</v>
      </c>
      <c r="L3310" s="401" t="s">
        <v>2997</v>
      </c>
      <c r="M3310" s="377" t="s">
        <v>4536</v>
      </c>
      <c r="N3310" s="391" t="s">
        <v>98</v>
      </c>
      <c r="Q3310" s="230">
        <f>VLOOKUP(M3310,LocID!$B$2:$I$1995,8, FALSE)</f>
        <v>447</v>
      </c>
    </row>
    <row r="3311" spans="1:17" x14ac:dyDescent="0.25">
      <c r="A3311" s="230" t="s">
        <v>11040</v>
      </c>
      <c r="B3311" s="228">
        <v>18</v>
      </c>
      <c r="C3311" s="430" t="s">
        <v>11022</v>
      </c>
      <c r="D3311" s="431">
        <v>2018.0737999999999</v>
      </c>
      <c r="E3311" s="5"/>
      <c r="F3311" s="436" t="s">
        <v>10646</v>
      </c>
      <c r="G3311" s="436"/>
      <c r="H3311" s="407" t="s">
        <v>1526</v>
      </c>
      <c r="I3311" s="407" t="s">
        <v>219</v>
      </c>
      <c r="J3311" s="407" t="s">
        <v>220</v>
      </c>
      <c r="K3311" s="407" t="s">
        <v>4574</v>
      </c>
      <c r="L3311" s="407" t="s">
        <v>1526</v>
      </c>
      <c r="M3311" s="377" t="s">
        <v>4509</v>
      </c>
      <c r="N3311" s="391" t="s">
        <v>9916</v>
      </c>
      <c r="Q3311" s="230">
        <f>VLOOKUP(M3311,LocID!$B$2:$I$1995,8, FALSE)</f>
        <v>236</v>
      </c>
    </row>
    <row r="3312" spans="1:17" x14ac:dyDescent="0.25">
      <c r="A3312" s="230" t="s">
        <v>11041</v>
      </c>
      <c r="B3312" s="228">
        <v>19</v>
      </c>
      <c r="C3312" s="430" t="s">
        <v>11022</v>
      </c>
      <c r="D3312" s="396">
        <v>2018.0739000000001</v>
      </c>
      <c r="E3312" s="6"/>
      <c r="F3312" s="394" t="s">
        <v>10508</v>
      </c>
      <c r="G3312" s="394" t="s">
        <v>5163</v>
      </c>
      <c r="H3312" s="15" t="s">
        <v>10123</v>
      </c>
      <c r="I3312" s="15" t="s">
        <v>122</v>
      </c>
      <c r="J3312" s="15" t="s">
        <v>123</v>
      </c>
      <c r="K3312" s="15" t="s">
        <v>4580</v>
      </c>
      <c r="L3312" s="15" t="s">
        <v>10123</v>
      </c>
      <c r="M3312" s="377" t="s">
        <v>10414</v>
      </c>
      <c r="N3312" s="359" t="s">
        <v>9916</v>
      </c>
      <c r="Q3312" s="230">
        <f>VLOOKUP(M3312,LocID!$B$2:$I$1995,8, FALSE)</f>
        <v>739</v>
      </c>
    </row>
    <row r="3313" spans="1:17" x14ac:dyDescent="0.25">
      <c r="A3313" s="230" t="s">
        <v>11042</v>
      </c>
      <c r="B3313" s="228">
        <v>20</v>
      </c>
      <c r="C3313" s="430" t="s">
        <v>11022</v>
      </c>
      <c r="D3313" s="396">
        <v>2018.0746999999999</v>
      </c>
      <c r="E3313" s="6"/>
      <c r="F3313" s="394" t="s">
        <v>10509</v>
      </c>
      <c r="G3313" s="394" t="s">
        <v>5039</v>
      </c>
      <c r="H3313" s="15" t="s">
        <v>1501</v>
      </c>
      <c r="I3313" s="15" t="s">
        <v>1488</v>
      </c>
      <c r="J3313" s="15" t="s">
        <v>77</v>
      </c>
      <c r="K3313" s="15" t="s">
        <v>4580</v>
      </c>
      <c r="L3313" s="15" t="s">
        <v>1501</v>
      </c>
      <c r="M3313" s="377" t="s">
        <v>4508</v>
      </c>
      <c r="N3313" s="359" t="s">
        <v>52</v>
      </c>
      <c r="Q3313" s="230">
        <f>VLOOKUP(M3313,LocID!$B$2:$I$1995,8, FALSE)</f>
        <v>235</v>
      </c>
    </row>
    <row r="3314" spans="1:17" x14ac:dyDescent="0.25">
      <c r="A3314" s="230" t="s">
        <v>11043</v>
      </c>
      <c r="B3314" s="228">
        <v>21</v>
      </c>
      <c r="C3314" s="430" t="s">
        <v>11022</v>
      </c>
      <c r="D3314" s="396">
        <v>2018.0793000000001</v>
      </c>
      <c r="E3314" s="6"/>
      <c r="F3314" s="394" t="s">
        <v>10510</v>
      </c>
      <c r="G3314" s="394" t="s">
        <v>5155</v>
      </c>
      <c r="H3314" s="15" t="s">
        <v>2823</v>
      </c>
      <c r="I3314" s="15" t="s">
        <v>122</v>
      </c>
      <c r="J3314" s="15" t="s">
        <v>123</v>
      </c>
      <c r="K3314" s="15" t="s">
        <v>4580</v>
      </c>
      <c r="L3314" s="15" t="s">
        <v>2823</v>
      </c>
      <c r="M3314" s="377" t="s">
        <v>6295</v>
      </c>
      <c r="N3314" s="359" t="s">
        <v>9916</v>
      </c>
      <c r="Q3314" s="230">
        <f>VLOOKUP(M3314,LocID!$B$2:$I$1995,8, FALSE)</f>
        <v>427</v>
      </c>
    </row>
    <row r="3315" spans="1:17" x14ac:dyDescent="0.25">
      <c r="A3315" s="230" t="s">
        <v>11044</v>
      </c>
      <c r="B3315" s="228">
        <v>22</v>
      </c>
      <c r="C3315" s="430" t="s">
        <v>11022</v>
      </c>
      <c r="D3315" s="396">
        <v>2018.0824</v>
      </c>
      <c r="E3315" s="6"/>
      <c r="F3315" s="15" t="s">
        <v>10511</v>
      </c>
      <c r="G3315" s="15" t="s">
        <v>10512</v>
      </c>
      <c r="H3315" s="15" t="s">
        <v>491</v>
      </c>
      <c r="I3315" s="15" t="s">
        <v>76</v>
      </c>
      <c r="J3315" s="15" t="s">
        <v>77</v>
      </c>
      <c r="K3315" s="15"/>
      <c r="L3315" s="15" t="s">
        <v>491</v>
      </c>
      <c r="M3315" s="377" t="s">
        <v>5952</v>
      </c>
      <c r="N3315" s="359" t="s">
        <v>52</v>
      </c>
      <c r="Q3315" s="230">
        <f>VLOOKUP(M3315,LocID!$B$2:$I$1995,8, FALSE)</f>
        <v>57</v>
      </c>
    </row>
    <row r="3316" spans="1:17" ht="22.5" x14ac:dyDescent="0.25">
      <c r="A3316" s="230" t="s">
        <v>11045</v>
      </c>
      <c r="B3316" s="228">
        <v>23</v>
      </c>
      <c r="C3316" s="430" t="s">
        <v>11022</v>
      </c>
      <c r="D3316" s="396">
        <v>2018.0827999999999</v>
      </c>
      <c r="E3316" s="6"/>
      <c r="F3316" s="394" t="s">
        <v>10515</v>
      </c>
      <c r="G3316" s="394" t="s">
        <v>10516</v>
      </c>
      <c r="H3316" s="15" t="s">
        <v>3531</v>
      </c>
      <c r="I3316" s="15" t="s">
        <v>76</v>
      </c>
      <c r="J3316" s="15" t="s">
        <v>77</v>
      </c>
      <c r="K3316" s="15" t="s">
        <v>4580</v>
      </c>
      <c r="L3316" s="15" t="s">
        <v>3531</v>
      </c>
      <c r="M3316" s="377" t="s">
        <v>6348</v>
      </c>
      <c r="N3316" s="349" t="s">
        <v>26</v>
      </c>
      <c r="Q3316" s="230">
        <f>VLOOKUP(M3316,LocID!$B$2:$I$1995,8, FALSE)</f>
        <v>491</v>
      </c>
    </row>
    <row r="3317" spans="1:17" x14ac:dyDescent="0.25">
      <c r="A3317" s="230" t="s">
        <v>11046</v>
      </c>
      <c r="B3317" s="228">
        <v>24</v>
      </c>
      <c r="C3317" s="430" t="s">
        <v>11022</v>
      </c>
      <c r="D3317" s="431">
        <v>2018.085</v>
      </c>
      <c r="E3317" s="5"/>
      <c r="F3317" s="430" t="s">
        <v>10647</v>
      </c>
      <c r="G3317" s="430" t="s">
        <v>10648</v>
      </c>
      <c r="H3317" s="407" t="s">
        <v>964</v>
      </c>
      <c r="I3317" s="407" t="s">
        <v>244</v>
      </c>
      <c r="J3317" s="407" t="s">
        <v>245</v>
      </c>
      <c r="K3317" s="407" t="s">
        <v>4574</v>
      </c>
      <c r="L3317" s="407" t="s">
        <v>964</v>
      </c>
      <c r="M3317" s="377" t="s">
        <v>6009</v>
      </c>
      <c r="N3317" s="391" t="s">
        <v>9916</v>
      </c>
      <c r="Q3317" s="230">
        <f>VLOOKUP(M3317,LocID!$B$2:$I$1995,8, FALSE)</f>
        <v>117</v>
      </c>
    </row>
    <row r="3318" spans="1:17" x14ac:dyDescent="0.25">
      <c r="A3318" s="230" t="s">
        <v>11047</v>
      </c>
      <c r="B3318" s="228">
        <v>25</v>
      </c>
      <c r="C3318" s="430" t="s">
        <v>11022</v>
      </c>
      <c r="D3318" s="431">
        <v>2018.0862999999999</v>
      </c>
      <c r="E3318" s="5"/>
      <c r="F3318" s="430" t="s">
        <v>10649</v>
      </c>
      <c r="G3318" s="430" t="s">
        <v>3775</v>
      </c>
      <c r="H3318" s="407" t="s">
        <v>3750</v>
      </c>
      <c r="I3318" s="407" t="s">
        <v>261</v>
      </c>
      <c r="J3318" s="407" t="s">
        <v>123</v>
      </c>
      <c r="K3318" s="407" t="s">
        <v>4574</v>
      </c>
      <c r="L3318" s="407" t="s">
        <v>3750</v>
      </c>
      <c r="M3318" s="377" t="s">
        <v>4530</v>
      </c>
      <c r="N3318" s="391" t="s">
        <v>9912</v>
      </c>
      <c r="Q3318" s="230">
        <f>VLOOKUP(M3318,LocID!$B$2:$I$1995,8, FALSE)</f>
        <v>513</v>
      </c>
    </row>
    <row r="3319" spans="1:17" x14ac:dyDescent="0.25">
      <c r="A3319" s="230" t="s">
        <v>11048</v>
      </c>
      <c r="B3319" s="228">
        <v>26</v>
      </c>
      <c r="C3319" s="430" t="s">
        <v>11022</v>
      </c>
      <c r="D3319" s="396">
        <v>2018.0864999999999</v>
      </c>
      <c r="E3319" s="6"/>
      <c r="F3319" s="386" t="s">
        <v>10518</v>
      </c>
      <c r="G3319" s="386" t="s">
        <v>3768</v>
      </c>
      <c r="H3319" s="15" t="s">
        <v>3750</v>
      </c>
      <c r="I3319" s="15" t="s">
        <v>261</v>
      </c>
      <c r="J3319" s="15" t="s">
        <v>123</v>
      </c>
      <c r="K3319" s="15" t="s">
        <v>4574</v>
      </c>
      <c r="L3319" s="15" t="s">
        <v>3750</v>
      </c>
      <c r="M3319" s="377" t="s">
        <v>4530</v>
      </c>
      <c r="N3319" s="349" t="s">
        <v>9912</v>
      </c>
      <c r="Q3319" s="230">
        <f>VLOOKUP(M3319,LocID!$B$2:$I$1995,8, FALSE)</f>
        <v>513</v>
      </c>
    </row>
    <row r="3320" spans="1:17" x14ac:dyDescent="0.25">
      <c r="A3320" s="230" t="s">
        <v>11049</v>
      </c>
      <c r="B3320" s="228">
        <v>27</v>
      </c>
      <c r="C3320" s="430" t="s">
        <v>11022</v>
      </c>
      <c r="D3320" s="431">
        <v>2018.0876000000001</v>
      </c>
      <c r="E3320" s="5"/>
      <c r="F3320" s="430" t="s">
        <v>10650</v>
      </c>
      <c r="G3320" s="430" t="s">
        <v>10651</v>
      </c>
      <c r="H3320" s="407" t="s">
        <v>936</v>
      </c>
      <c r="I3320" s="407" t="s">
        <v>60</v>
      </c>
      <c r="J3320" s="407" t="s">
        <v>61</v>
      </c>
      <c r="K3320" s="407" t="s">
        <v>4574</v>
      </c>
      <c r="L3320" s="407" t="s">
        <v>936</v>
      </c>
      <c r="M3320" s="377" t="s">
        <v>6005</v>
      </c>
      <c r="N3320" s="391" t="s">
        <v>26</v>
      </c>
      <c r="Q3320" s="230">
        <f>VLOOKUP(M3320,LocID!$B$2:$I$1995,8, FALSE)</f>
        <v>113</v>
      </c>
    </row>
    <row r="3321" spans="1:17" x14ac:dyDescent="0.25">
      <c r="A3321" s="230" t="s">
        <v>11050</v>
      </c>
      <c r="B3321" s="228">
        <v>28</v>
      </c>
      <c r="C3321" s="430" t="s">
        <v>11022</v>
      </c>
      <c r="D3321" s="396">
        <v>2018.0877</v>
      </c>
      <c r="E3321" s="6"/>
      <c r="F3321" s="386" t="s">
        <v>10519</v>
      </c>
      <c r="G3321" s="386" t="s">
        <v>10520</v>
      </c>
      <c r="H3321" s="15" t="s">
        <v>2194</v>
      </c>
      <c r="I3321" s="15" t="s">
        <v>865</v>
      </c>
      <c r="J3321" s="15" t="s">
        <v>220</v>
      </c>
      <c r="K3321" s="15" t="s">
        <v>4580</v>
      </c>
      <c r="L3321" s="15" t="s">
        <v>2194</v>
      </c>
      <c r="M3321" s="377" t="s">
        <v>6233</v>
      </c>
      <c r="N3321" s="359" t="s">
        <v>9916</v>
      </c>
      <c r="Q3321" s="230">
        <f>VLOOKUP(M3321,LocID!$B$2:$I$1995,8, FALSE)</f>
        <v>358</v>
      </c>
    </row>
    <row r="3322" spans="1:17" x14ac:dyDescent="0.25">
      <c r="A3322" s="230" t="s">
        <v>11051</v>
      </c>
      <c r="B3322" s="228">
        <v>29</v>
      </c>
      <c r="C3322" s="430" t="s">
        <v>11022</v>
      </c>
      <c r="D3322" s="396">
        <v>2018.0878</v>
      </c>
      <c r="E3322" s="6"/>
      <c r="F3322" s="386" t="s">
        <v>10522</v>
      </c>
      <c r="G3322" s="386" t="s">
        <v>10523</v>
      </c>
      <c r="H3322" s="15" t="s">
        <v>2414</v>
      </c>
      <c r="I3322" s="15" t="s">
        <v>76</v>
      </c>
      <c r="J3322" s="15" t="s">
        <v>77</v>
      </c>
      <c r="K3322" s="15" t="s">
        <v>4580</v>
      </c>
      <c r="L3322" s="15" t="s">
        <v>2414</v>
      </c>
      <c r="M3322" s="377" t="s">
        <v>4518</v>
      </c>
      <c r="N3322" s="349" t="s">
        <v>26</v>
      </c>
      <c r="Q3322" s="230">
        <f>VLOOKUP(M3322,LocID!$B$2:$I$1995,8, FALSE)</f>
        <v>387</v>
      </c>
    </row>
    <row r="3323" spans="1:17" x14ac:dyDescent="0.25">
      <c r="A3323" s="230" t="s">
        <v>11052</v>
      </c>
      <c r="B3323" s="228">
        <v>30</v>
      </c>
      <c r="C3323" s="430" t="s">
        <v>11022</v>
      </c>
      <c r="D3323" s="396">
        <v>2018.0879</v>
      </c>
      <c r="E3323" s="6"/>
      <c r="F3323" s="386" t="s">
        <v>10524</v>
      </c>
      <c r="G3323" s="386" t="s">
        <v>10525</v>
      </c>
      <c r="H3323" s="15" t="s">
        <v>10526</v>
      </c>
      <c r="I3323" s="15" t="s">
        <v>144</v>
      </c>
      <c r="J3323" s="15" t="s">
        <v>51</v>
      </c>
      <c r="K3323" s="15" t="s">
        <v>4580</v>
      </c>
      <c r="L3323" s="15" t="s">
        <v>10526</v>
      </c>
      <c r="M3323" s="377" t="s">
        <v>11282</v>
      </c>
      <c r="N3323" s="329" t="s">
        <v>188</v>
      </c>
      <c r="Q3323" s="230">
        <f>VLOOKUP(M3323,LocID!$B$2:$I$1995,8, FALSE)</f>
        <v>746</v>
      </c>
    </row>
    <row r="3324" spans="1:17" x14ac:dyDescent="0.25">
      <c r="A3324" s="230" t="s">
        <v>11053</v>
      </c>
      <c r="B3324" s="228">
        <v>31</v>
      </c>
      <c r="C3324" s="430" t="s">
        <v>11022</v>
      </c>
      <c r="D3324" s="431">
        <v>2018.0887</v>
      </c>
      <c r="E3324" s="5"/>
      <c r="F3324" s="430" t="s">
        <v>10652</v>
      </c>
      <c r="G3324" s="430" t="s">
        <v>10653</v>
      </c>
      <c r="H3324" s="407" t="s">
        <v>4007</v>
      </c>
      <c r="I3324" s="407" t="s">
        <v>144</v>
      </c>
      <c r="J3324" s="407" t="s">
        <v>51</v>
      </c>
      <c r="K3324" s="407" t="s">
        <v>4574</v>
      </c>
      <c r="L3324" s="407" t="s">
        <v>4007</v>
      </c>
      <c r="M3324" s="377" t="s">
        <v>6386</v>
      </c>
      <c r="N3324" s="391" t="s">
        <v>52</v>
      </c>
      <c r="Q3324" s="230">
        <f>VLOOKUP(M3324,LocID!$B$2:$I$1995,8, FALSE)</f>
        <v>539</v>
      </c>
    </row>
    <row r="3325" spans="1:17" ht="22.5" x14ac:dyDescent="0.25">
      <c r="A3325" s="230" t="s">
        <v>11054</v>
      </c>
      <c r="B3325" s="228">
        <v>32</v>
      </c>
      <c r="C3325" s="430" t="s">
        <v>11022</v>
      </c>
      <c r="D3325" s="396">
        <v>2018.0961</v>
      </c>
      <c r="E3325" s="6"/>
      <c r="F3325" s="386" t="s">
        <v>10528</v>
      </c>
      <c r="G3325" s="386" t="s">
        <v>10529</v>
      </c>
      <c r="H3325" s="388" t="s">
        <v>1213</v>
      </c>
      <c r="I3325" s="388" t="s">
        <v>874</v>
      </c>
      <c r="J3325" s="388" t="s">
        <v>51</v>
      </c>
      <c r="K3325" s="388" t="s">
        <v>4580</v>
      </c>
      <c r="L3325" s="388" t="s">
        <v>1213</v>
      </c>
      <c r="M3325" s="377" t="s">
        <v>6058</v>
      </c>
      <c r="N3325" s="391" t="s">
        <v>52</v>
      </c>
      <c r="Q3325" s="230">
        <f>VLOOKUP(M3325,LocID!$B$2:$I$1995,8, FALSE)</f>
        <v>170</v>
      </c>
    </row>
    <row r="3326" spans="1:17" x14ac:dyDescent="0.25">
      <c r="A3326" s="230" t="s">
        <v>11055</v>
      </c>
      <c r="B3326" s="228">
        <v>33</v>
      </c>
      <c r="C3326" s="430" t="s">
        <v>11022</v>
      </c>
      <c r="D3326" s="431">
        <v>2018.0968</v>
      </c>
      <c r="E3326" s="5"/>
      <c r="F3326" s="430" t="s">
        <v>10654</v>
      </c>
      <c r="G3326" s="430" t="s">
        <v>10655</v>
      </c>
      <c r="H3326" s="404" t="s">
        <v>3294</v>
      </c>
      <c r="I3326" s="404" t="s">
        <v>76</v>
      </c>
      <c r="J3326" s="404" t="s">
        <v>77</v>
      </c>
      <c r="K3326" s="404" t="s">
        <v>4580</v>
      </c>
      <c r="L3326" s="404" t="s">
        <v>3294</v>
      </c>
      <c r="M3326" s="377" t="s">
        <v>4526</v>
      </c>
      <c r="N3326" s="391" t="s">
        <v>9974</v>
      </c>
      <c r="Q3326" s="230">
        <f>VLOOKUP(M3326,LocID!$B$2:$I$1995,8, FALSE)</f>
        <v>489</v>
      </c>
    </row>
    <row r="3327" spans="1:17" x14ac:dyDescent="0.25">
      <c r="A3327" s="230" t="s">
        <v>11056</v>
      </c>
      <c r="B3327" s="228">
        <v>34</v>
      </c>
      <c r="C3327" s="430" t="s">
        <v>11022</v>
      </c>
      <c r="D3327" s="396">
        <v>2018.0984000000001</v>
      </c>
      <c r="E3327" s="6"/>
      <c r="F3327" s="386" t="s">
        <v>10532</v>
      </c>
      <c r="G3327" s="386" t="s">
        <v>10533</v>
      </c>
      <c r="H3327" s="388" t="s">
        <v>4160</v>
      </c>
      <c r="I3327" s="388" t="s">
        <v>261</v>
      </c>
      <c r="J3327" s="388" t="s">
        <v>123</v>
      </c>
      <c r="K3327" s="388" t="s">
        <v>4574</v>
      </c>
      <c r="L3327" s="388" t="s">
        <v>4160</v>
      </c>
      <c r="M3327" s="377" t="s">
        <v>6418</v>
      </c>
      <c r="N3327" s="359" t="s">
        <v>52</v>
      </c>
      <c r="Q3327" s="230">
        <f>VLOOKUP(M3327,LocID!$B$2:$I$1995,8, FALSE)</f>
        <v>572</v>
      </c>
    </row>
    <row r="3328" spans="1:17" x14ac:dyDescent="0.25">
      <c r="A3328" s="230" t="s">
        <v>11057</v>
      </c>
      <c r="B3328" s="228">
        <v>35</v>
      </c>
      <c r="C3328" s="430" t="s">
        <v>11022</v>
      </c>
      <c r="D3328" s="396">
        <v>2018.1014</v>
      </c>
      <c r="E3328" s="6"/>
      <c r="F3328" s="386" t="s">
        <v>10535</v>
      </c>
      <c r="G3328" s="386" t="s">
        <v>5850</v>
      </c>
      <c r="H3328" s="388" t="s">
        <v>4435</v>
      </c>
      <c r="I3328" s="388" t="s">
        <v>76</v>
      </c>
      <c r="J3328" s="388" t="s">
        <v>77</v>
      </c>
      <c r="K3328" s="388"/>
      <c r="L3328" s="388" t="s">
        <v>4435</v>
      </c>
      <c r="M3328" s="377" t="s">
        <v>6449</v>
      </c>
      <c r="N3328" s="391" t="s">
        <v>26</v>
      </c>
      <c r="Q3328" s="230">
        <f>VLOOKUP(M3328,LocID!$B$2:$I$1995,8, FALSE)</f>
        <v>605</v>
      </c>
    </row>
    <row r="3329" spans="1:17" x14ac:dyDescent="0.25">
      <c r="A3329" s="230" t="s">
        <v>11058</v>
      </c>
      <c r="B3329" s="228">
        <v>36</v>
      </c>
      <c r="C3329" s="430" t="s">
        <v>11022</v>
      </c>
      <c r="D3329" s="396">
        <v>2018.1015</v>
      </c>
      <c r="E3329" s="6"/>
      <c r="F3329" s="386" t="s">
        <v>10536</v>
      </c>
      <c r="G3329" s="386" t="s">
        <v>10537</v>
      </c>
      <c r="H3329" s="388" t="s">
        <v>2106</v>
      </c>
      <c r="I3329" s="388" t="s">
        <v>76</v>
      </c>
      <c r="J3329" s="388" t="s">
        <v>77</v>
      </c>
      <c r="K3329" s="388" t="s">
        <v>4574</v>
      </c>
      <c r="L3329" s="388" t="s">
        <v>2106</v>
      </c>
      <c r="M3329" s="377" t="s">
        <v>6217</v>
      </c>
      <c r="N3329" s="391" t="s">
        <v>52</v>
      </c>
      <c r="Q3329" s="230">
        <f>VLOOKUP(M3329,LocID!$B$2:$I$1995,8, FALSE)</f>
        <v>342</v>
      </c>
    </row>
    <row r="3330" spans="1:17" ht="21" x14ac:dyDescent="0.25">
      <c r="A3330" s="230" t="s">
        <v>11059</v>
      </c>
      <c r="B3330" s="228">
        <v>37</v>
      </c>
      <c r="C3330" s="430" t="s">
        <v>11022</v>
      </c>
      <c r="D3330" s="431">
        <v>2018.1025999999999</v>
      </c>
      <c r="E3330" s="5"/>
      <c r="F3330" s="434" t="s">
        <v>10657</v>
      </c>
      <c r="G3330" s="434" t="s">
        <v>3420</v>
      </c>
      <c r="H3330" s="404" t="s">
        <v>3294</v>
      </c>
      <c r="I3330" s="404" t="s">
        <v>76</v>
      </c>
      <c r="J3330" s="404" t="s">
        <v>77</v>
      </c>
      <c r="K3330" s="404" t="s">
        <v>4580</v>
      </c>
      <c r="L3330" s="404" t="s">
        <v>3294</v>
      </c>
      <c r="M3330" s="377" t="s">
        <v>4526</v>
      </c>
      <c r="N3330" s="391" t="s">
        <v>9912</v>
      </c>
      <c r="Q3330" s="230">
        <f>VLOOKUP(M3330,LocID!$B$2:$I$1995,8, FALSE)</f>
        <v>489</v>
      </c>
    </row>
    <row r="3331" spans="1:17" x14ac:dyDescent="0.25">
      <c r="A3331" s="230" t="s">
        <v>11060</v>
      </c>
      <c r="B3331" s="228">
        <v>38</v>
      </c>
      <c r="C3331" s="430" t="s">
        <v>11022</v>
      </c>
      <c r="D3331" s="431">
        <v>2018.1032</v>
      </c>
      <c r="E3331" s="5"/>
      <c r="F3331" s="404" t="s">
        <v>10659</v>
      </c>
      <c r="G3331" s="404" t="s">
        <v>3728</v>
      </c>
      <c r="H3331" s="404" t="s">
        <v>3722</v>
      </c>
      <c r="I3331" s="404" t="s">
        <v>76</v>
      </c>
      <c r="J3331" s="404" t="s">
        <v>77</v>
      </c>
      <c r="K3331" s="404" t="s">
        <v>4574</v>
      </c>
      <c r="L3331" s="404" t="s">
        <v>3722</v>
      </c>
      <c r="M3331" s="377" t="s">
        <v>6361</v>
      </c>
      <c r="N3331" s="329" t="s">
        <v>188</v>
      </c>
      <c r="Q3331" s="230">
        <f>VLOOKUP(M3331,LocID!$B$2:$I$1995,8, FALSE)</f>
        <v>507</v>
      </c>
    </row>
    <row r="3332" spans="1:17" x14ac:dyDescent="0.25">
      <c r="A3332" s="230" t="s">
        <v>11061</v>
      </c>
      <c r="B3332" s="228">
        <v>39</v>
      </c>
      <c r="C3332" s="430" t="s">
        <v>11022</v>
      </c>
      <c r="D3332" s="396">
        <v>2018.1043999999999</v>
      </c>
      <c r="E3332" s="6"/>
      <c r="F3332" s="388" t="s">
        <v>10538</v>
      </c>
      <c r="G3332" s="388" t="s">
        <v>10539</v>
      </c>
      <c r="H3332" s="388" t="s">
        <v>1131</v>
      </c>
      <c r="I3332" s="388" t="s">
        <v>183</v>
      </c>
      <c r="J3332" s="388" t="s">
        <v>61</v>
      </c>
      <c r="K3332" s="388" t="s">
        <v>4580</v>
      </c>
      <c r="L3332" s="388" t="s">
        <v>1131</v>
      </c>
      <c r="M3332" s="377" t="s">
        <v>6042</v>
      </c>
      <c r="N3332" s="391" t="s">
        <v>26</v>
      </c>
      <c r="Q3332" s="230">
        <f>VLOOKUP(M3332,LocID!$B$2:$I$1995,8, FALSE)</f>
        <v>151</v>
      </c>
    </row>
    <row r="3333" spans="1:17" x14ac:dyDescent="0.25">
      <c r="A3333" s="230" t="s">
        <v>11062</v>
      </c>
      <c r="B3333" s="228">
        <v>40</v>
      </c>
      <c r="C3333" s="430" t="s">
        <v>11022</v>
      </c>
      <c r="D3333" s="396">
        <v>2018.1068</v>
      </c>
      <c r="E3333" s="6"/>
      <c r="F3333" s="8" t="s">
        <v>10541</v>
      </c>
      <c r="G3333" s="8" t="s">
        <v>5439</v>
      </c>
      <c r="H3333" s="388" t="s">
        <v>1244</v>
      </c>
      <c r="I3333" s="388" t="s">
        <v>144</v>
      </c>
      <c r="J3333" s="388" t="s">
        <v>51</v>
      </c>
      <c r="K3333" s="388" t="s">
        <v>4580</v>
      </c>
      <c r="L3333" s="388" t="s">
        <v>1244</v>
      </c>
      <c r="M3333" s="377" t="s">
        <v>6064</v>
      </c>
      <c r="N3333" s="329" t="s">
        <v>188</v>
      </c>
      <c r="Q3333" s="230">
        <f>VLOOKUP(M3333,LocID!$B$2:$I$1995,8, FALSE)</f>
        <v>176</v>
      </c>
    </row>
    <row r="3334" spans="1:17" x14ac:dyDescent="0.25">
      <c r="A3334" s="230" t="s">
        <v>11063</v>
      </c>
      <c r="B3334" s="228">
        <v>41</v>
      </c>
      <c r="C3334" s="430" t="s">
        <v>11022</v>
      </c>
      <c r="D3334" s="396">
        <v>2018.1078</v>
      </c>
      <c r="E3334" s="6"/>
      <c r="F3334" s="386" t="s">
        <v>10544</v>
      </c>
      <c r="G3334" s="386" t="s">
        <v>10545</v>
      </c>
      <c r="H3334" s="388" t="s">
        <v>1304</v>
      </c>
      <c r="I3334" s="388" t="s">
        <v>76</v>
      </c>
      <c r="J3334" s="388" t="s">
        <v>77</v>
      </c>
      <c r="K3334" s="388" t="s">
        <v>4580</v>
      </c>
      <c r="L3334" s="388" t="s">
        <v>1304</v>
      </c>
      <c r="M3334" s="377" t="s">
        <v>6076</v>
      </c>
      <c r="N3334" s="391" t="s">
        <v>26</v>
      </c>
      <c r="Q3334" s="230">
        <f>VLOOKUP(M3334,LocID!$B$2:$I$1995,8, FALSE)</f>
        <v>190</v>
      </c>
    </row>
    <row r="3335" spans="1:17" x14ac:dyDescent="0.25">
      <c r="A3335" s="230" t="s">
        <v>11064</v>
      </c>
      <c r="B3335" s="228">
        <v>42</v>
      </c>
      <c r="C3335" s="430" t="s">
        <v>11022</v>
      </c>
      <c r="D3335" s="396">
        <v>2018.1081999999999</v>
      </c>
      <c r="E3335" s="6"/>
      <c r="F3335" s="386" t="s">
        <v>10546</v>
      </c>
      <c r="G3335" s="397"/>
      <c r="H3335" s="388" t="s">
        <v>2823</v>
      </c>
      <c r="I3335" s="388" t="s">
        <v>122</v>
      </c>
      <c r="J3335" s="388" t="s">
        <v>123</v>
      </c>
      <c r="K3335" s="388"/>
      <c r="L3335" s="388" t="s">
        <v>2823</v>
      </c>
      <c r="M3335" s="377" t="s">
        <v>6295</v>
      </c>
      <c r="N3335" s="391" t="s">
        <v>6468</v>
      </c>
      <c r="Q3335" s="230">
        <f>VLOOKUP(M3335,LocID!$B$2:$I$1995,8, FALSE)</f>
        <v>427</v>
      </c>
    </row>
    <row r="3336" spans="1:17" x14ac:dyDescent="0.25">
      <c r="A3336" s="230" t="s">
        <v>11065</v>
      </c>
      <c r="B3336" s="228">
        <v>43</v>
      </c>
      <c r="C3336" s="430" t="s">
        <v>11022</v>
      </c>
      <c r="D3336" s="396">
        <v>2018.1084000000001</v>
      </c>
      <c r="E3336" s="6"/>
      <c r="F3336" s="386" t="s">
        <v>10547</v>
      </c>
      <c r="G3336" s="386" t="s">
        <v>10548</v>
      </c>
      <c r="H3336" s="388" t="s">
        <v>10549</v>
      </c>
      <c r="I3336" s="388" t="s">
        <v>76</v>
      </c>
      <c r="J3336" s="388" t="s">
        <v>77</v>
      </c>
      <c r="K3336" s="388"/>
      <c r="L3336" s="388" t="s">
        <v>10549</v>
      </c>
      <c r="M3336" s="377" t="s">
        <v>11283</v>
      </c>
      <c r="N3336" s="391" t="s">
        <v>26</v>
      </c>
      <c r="Q3336" s="230">
        <f>VLOOKUP(M3336,LocID!$B$2:$I$1995,8, FALSE)</f>
        <v>747</v>
      </c>
    </row>
    <row r="3337" spans="1:17" x14ac:dyDescent="0.25">
      <c r="A3337" s="230" t="s">
        <v>11066</v>
      </c>
      <c r="B3337" s="228">
        <v>44</v>
      </c>
      <c r="C3337" s="430" t="s">
        <v>11022</v>
      </c>
      <c r="D3337" s="431">
        <v>2018.1093000000001</v>
      </c>
      <c r="E3337" s="5"/>
      <c r="F3337" s="430" t="s">
        <v>10661</v>
      </c>
      <c r="G3337" s="430" t="s">
        <v>5589</v>
      </c>
      <c r="H3337" s="404" t="s">
        <v>2341</v>
      </c>
      <c r="I3337" s="404" t="s">
        <v>815</v>
      </c>
      <c r="J3337" s="404" t="s">
        <v>51</v>
      </c>
      <c r="K3337" s="404" t="s">
        <v>4574</v>
      </c>
      <c r="L3337" s="404" t="s">
        <v>2341</v>
      </c>
      <c r="M3337" s="377" t="s">
        <v>4517</v>
      </c>
      <c r="N3337" s="391" t="s">
        <v>98</v>
      </c>
      <c r="Q3337" s="230">
        <f>VLOOKUP(M3337,LocID!$B$2:$I$1995,8, FALSE)</f>
        <v>371</v>
      </c>
    </row>
    <row r="3338" spans="1:17" ht="22.5" x14ac:dyDescent="0.25">
      <c r="A3338" s="230" t="s">
        <v>11067</v>
      </c>
      <c r="B3338" s="228">
        <v>45</v>
      </c>
      <c r="C3338" s="430" t="s">
        <v>11022</v>
      </c>
      <c r="D3338" s="396">
        <v>2018.11</v>
      </c>
      <c r="E3338" s="6"/>
      <c r="F3338" s="386" t="s">
        <v>10550</v>
      </c>
      <c r="G3338" s="386" t="s">
        <v>10551</v>
      </c>
      <c r="H3338" s="388" t="s">
        <v>2273</v>
      </c>
      <c r="I3338" s="388" t="s">
        <v>107</v>
      </c>
      <c r="J3338" s="388" t="s">
        <v>51</v>
      </c>
      <c r="K3338" s="388" t="s">
        <v>4574</v>
      </c>
      <c r="L3338" s="388" t="s">
        <v>2273</v>
      </c>
      <c r="M3338" s="377" t="s">
        <v>4516</v>
      </c>
      <c r="N3338" s="359" t="s">
        <v>9916</v>
      </c>
      <c r="Q3338" s="230">
        <f>VLOOKUP(M3338,LocID!$B$2:$I$1995,8, FALSE)</f>
        <v>370</v>
      </c>
    </row>
    <row r="3339" spans="1:17" x14ac:dyDescent="0.25">
      <c r="A3339" s="230" t="s">
        <v>11068</v>
      </c>
      <c r="B3339" s="228">
        <v>46</v>
      </c>
      <c r="C3339" s="430" t="s">
        <v>11022</v>
      </c>
      <c r="D3339" s="396">
        <v>2018.1103000000001</v>
      </c>
      <c r="E3339" s="6"/>
      <c r="F3339" s="386" t="s">
        <v>10552</v>
      </c>
      <c r="G3339" s="386" t="s">
        <v>10553</v>
      </c>
      <c r="H3339" s="388" t="s">
        <v>4104</v>
      </c>
      <c r="I3339" s="388" t="s">
        <v>76</v>
      </c>
      <c r="J3339" s="388" t="s">
        <v>77</v>
      </c>
      <c r="K3339" s="388" t="s">
        <v>4574</v>
      </c>
      <c r="L3339" s="388" t="s">
        <v>4104</v>
      </c>
      <c r="M3339" s="377" t="s">
        <v>6404</v>
      </c>
      <c r="N3339" s="391" t="s">
        <v>52</v>
      </c>
      <c r="Q3339" s="230">
        <f>VLOOKUP(M3339,LocID!$B$2:$I$1995,8, FALSE)</f>
        <v>558</v>
      </c>
    </row>
    <row r="3340" spans="1:17" ht="21" x14ac:dyDescent="0.25">
      <c r="A3340" s="230" t="s">
        <v>11069</v>
      </c>
      <c r="B3340" s="228">
        <v>47</v>
      </c>
      <c r="C3340" s="430" t="s">
        <v>11022</v>
      </c>
      <c r="D3340" s="431">
        <v>2018.1107999999999</v>
      </c>
      <c r="E3340" s="5"/>
      <c r="F3340" s="430" t="s">
        <v>10662</v>
      </c>
      <c r="G3340" s="430" t="s">
        <v>5519</v>
      </c>
      <c r="H3340" s="404" t="s">
        <v>1832</v>
      </c>
      <c r="I3340" s="404" t="s">
        <v>76</v>
      </c>
      <c r="J3340" s="404" t="s">
        <v>77</v>
      </c>
      <c r="K3340" s="404" t="s">
        <v>4580</v>
      </c>
      <c r="L3340" s="404" t="s">
        <v>1832</v>
      </c>
      <c r="M3340" s="377" t="s">
        <v>4512</v>
      </c>
      <c r="N3340" s="391" t="s">
        <v>52</v>
      </c>
      <c r="Q3340" s="230">
        <f>VLOOKUP(M3340,LocID!$B$2:$I$1995,8, FALSE)</f>
        <v>300</v>
      </c>
    </row>
    <row r="3341" spans="1:17" x14ac:dyDescent="0.25">
      <c r="A3341" s="230" t="s">
        <v>11070</v>
      </c>
      <c r="B3341" s="228">
        <v>48</v>
      </c>
      <c r="C3341" s="430" t="s">
        <v>11022</v>
      </c>
      <c r="D3341" s="396">
        <v>2018.1123</v>
      </c>
      <c r="E3341" s="6"/>
      <c r="F3341" s="386" t="s">
        <v>10554</v>
      </c>
      <c r="G3341" s="386" t="s">
        <v>10523</v>
      </c>
      <c r="H3341" s="388" t="s">
        <v>2414</v>
      </c>
      <c r="I3341" s="388" t="s">
        <v>76</v>
      </c>
      <c r="J3341" s="388" t="s">
        <v>77</v>
      </c>
      <c r="K3341" s="388"/>
      <c r="L3341" s="388" t="s">
        <v>2414</v>
      </c>
      <c r="M3341" s="377" t="s">
        <v>4518</v>
      </c>
      <c r="N3341" s="391" t="s">
        <v>26</v>
      </c>
      <c r="Q3341" s="230">
        <f>VLOOKUP(M3341,LocID!$B$2:$I$1995,8, FALSE)</f>
        <v>387</v>
      </c>
    </row>
    <row r="3342" spans="1:17" ht="22.5" x14ac:dyDescent="0.25">
      <c r="A3342" s="230" t="s">
        <v>11071</v>
      </c>
      <c r="B3342" s="228">
        <v>49</v>
      </c>
      <c r="C3342" s="430" t="s">
        <v>11022</v>
      </c>
      <c r="D3342" s="396">
        <v>2018.1124</v>
      </c>
      <c r="E3342" s="6"/>
      <c r="F3342" s="386" t="s">
        <v>10555</v>
      </c>
      <c r="G3342" s="386" t="s">
        <v>10556</v>
      </c>
      <c r="H3342" s="388" t="s">
        <v>10557</v>
      </c>
      <c r="I3342" s="388" t="s">
        <v>208</v>
      </c>
      <c r="J3342" s="388" t="s">
        <v>61</v>
      </c>
      <c r="K3342" s="388" t="s">
        <v>4580</v>
      </c>
      <c r="L3342" s="388" t="s">
        <v>10557</v>
      </c>
      <c r="M3342" s="377" t="s">
        <v>11284</v>
      </c>
      <c r="N3342" s="391" t="s">
        <v>52</v>
      </c>
      <c r="Q3342" s="230">
        <f>VLOOKUP(M3342,LocID!$B$2:$I$1995,8, FALSE)</f>
        <v>748</v>
      </c>
    </row>
    <row r="3343" spans="1:17" x14ac:dyDescent="0.25">
      <c r="A3343" s="230" t="s">
        <v>11072</v>
      </c>
      <c r="B3343" s="228">
        <v>50</v>
      </c>
      <c r="C3343" s="430" t="s">
        <v>11022</v>
      </c>
      <c r="D3343" s="396">
        <v>2018.1132</v>
      </c>
      <c r="E3343" s="6"/>
      <c r="F3343" s="386" t="s">
        <v>10558</v>
      </c>
      <c r="G3343" s="386" t="s">
        <v>10559</v>
      </c>
      <c r="H3343" s="388" t="s">
        <v>10560</v>
      </c>
      <c r="I3343" s="388" t="s">
        <v>219</v>
      </c>
      <c r="J3343" s="388" t="s">
        <v>220</v>
      </c>
      <c r="K3343" s="388" t="s">
        <v>4574</v>
      </c>
      <c r="L3343" s="388" t="s">
        <v>10560</v>
      </c>
      <c r="M3343" s="377" t="s">
        <v>11285</v>
      </c>
      <c r="N3343" s="391" t="s">
        <v>26</v>
      </c>
      <c r="Q3343" s="230">
        <f>VLOOKUP(M3343,LocID!$B$2:$I$1995,8, FALSE)</f>
        <v>749</v>
      </c>
    </row>
    <row r="3344" spans="1:17" x14ac:dyDescent="0.25">
      <c r="A3344" s="230" t="s">
        <v>11073</v>
      </c>
      <c r="B3344" s="228">
        <v>51</v>
      </c>
      <c r="C3344" s="430" t="s">
        <v>11022</v>
      </c>
      <c r="D3344" s="431">
        <v>2018.1135999999999</v>
      </c>
      <c r="E3344" s="5"/>
      <c r="F3344" s="430" t="s">
        <v>10665</v>
      </c>
      <c r="G3344" s="430" t="s">
        <v>10666</v>
      </c>
      <c r="H3344" s="404" t="s">
        <v>10043</v>
      </c>
      <c r="I3344" s="404" t="s">
        <v>183</v>
      </c>
      <c r="J3344" s="404" t="s">
        <v>61</v>
      </c>
      <c r="K3344" s="404" t="s">
        <v>4580</v>
      </c>
      <c r="L3344" s="404" t="s">
        <v>10043</v>
      </c>
      <c r="M3344" s="377" t="s">
        <v>10406</v>
      </c>
      <c r="N3344" s="329" t="s">
        <v>188</v>
      </c>
      <c r="Q3344" s="230">
        <f>VLOOKUP(M3344,LocID!$B$2:$I$1995,8, FALSE)</f>
        <v>731</v>
      </c>
    </row>
    <row r="3345" spans="1:17" x14ac:dyDescent="0.25">
      <c r="A3345" s="230" t="s">
        <v>11074</v>
      </c>
      <c r="B3345" s="228">
        <v>52</v>
      </c>
      <c r="C3345" s="430" t="s">
        <v>11022</v>
      </c>
      <c r="D3345" s="432">
        <v>2018.1143999999999</v>
      </c>
      <c r="E3345" s="5"/>
      <c r="F3345" s="430" t="s">
        <v>10667</v>
      </c>
      <c r="G3345" s="430" t="s">
        <v>10668</v>
      </c>
      <c r="H3345" s="404" t="s">
        <v>1501</v>
      </c>
      <c r="I3345" s="404" t="s">
        <v>1488</v>
      </c>
      <c r="J3345" s="404" t="s">
        <v>77</v>
      </c>
      <c r="K3345" s="404" t="s">
        <v>4580</v>
      </c>
      <c r="L3345" s="404" t="s">
        <v>1501</v>
      </c>
      <c r="M3345" s="377" t="s">
        <v>4508</v>
      </c>
      <c r="N3345" s="391" t="s">
        <v>3934</v>
      </c>
      <c r="Q3345" s="230">
        <f>VLOOKUP(M3345,LocID!$B$2:$I$1995,8, FALSE)</f>
        <v>235</v>
      </c>
    </row>
    <row r="3346" spans="1:17" x14ac:dyDescent="0.25">
      <c r="A3346" s="230" t="s">
        <v>11075</v>
      </c>
      <c r="B3346" s="228">
        <v>53</v>
      </c>
      <c r="C3346" s="430" t="s">
        <v>11022</v>
      </c>
      <c r="D3346" s="444">
        <v>2018.1144999999999</v>
      </c>
      <c r="E3346" s="6"/>
      <c r="F3346" s="386" t="s">
        <v>10131</v>
      </c>
      <c r="G3346" s="386" t="s">
        <v>10561</v>
      </c>
      <c r="H3346" s="388" t="s">
        <v>4077</v>
      </c>
      <c r="I3346" s="388" t="s">
        <v>76</v>
      </c>
      <c r="J3346" s="388" t="s">
        <v>77</v>
      </c>
      <c r="K3346" s="388" t="s">
        <v>4574</v>
      </c>
      <c r="L3346" s="388" t="s">
        <v>4077</v>
      </c>
      <c r="M3346" s="377" t="s">
        <v>6400</v>
      </c>
      <c r="N3346" s="329" t="s">
        <v>188</v>
      </c>
      <c r="Q3346" s="230">
        <f>VLOOKUP(M3346,LocID!$B$2:$I$1995,8, FALSE)</f>
        <v>553</v>
      </c>
    </row>
    <row r="3347" spans="1:17" x14ac:dyDescent="0.25">
      <c r="A3347" s="230" t="s">
        <v>11076</v>
      </c>
      <c r="B3347" s="228">
        <v>54</v>
      </c>
      <c r="C3347" s="430" t="s">
        <v>11022</v>
      </c>
      <c r="D3347" s="445">
        <v>2018.1144999999999</v>
      </c>
      <c r="E3347" s="5"/>
      <c r="F3347" s="430" t="s">
        <v>10670</v>
      </c>
      <c r="G3347" s="430" t="s">
        <v>10671</v>
      </c>
      <c r="H3347" s="404" t="s">
        <v>4077</v>
      </c>
      <c r="I3347" s="404" t="s">
        <v>76</v>
      </c>
      <c r="J3347" s="404" t="s">
        <v>77</v>
      </c>
      <c r="K3347" s="404" t="s">
        <v>4574</v>
      </c>
      <c r="L3347" s="404" t="s">
        <v>4077</v>
      </c>
      <c r="M3347" s="377" t="s">
        <v>6400</v>
      </c>
      <c r="N3347" s="391" t="s">
        <v>9916</v>
      </c>
      <c r="Q3347" s="230">
        <f>VLOOKUP(M3347,LocID!$B$2:$I$1995,8, FALSE)</f>
        <v>553</v>
      </c>
    </row>
    <row r="3348" spans="1:17" x14ac:dyDescent="0.25">
      <c r="A3348" s="230" t="s">
        <v>11077</v>
      </c>
      <c r="B3348" s="228">
        <v>55</v>
      </c>
      <c r="C3348" s="430" t="s">
        <v>11022</v>
      </c>
      <c r="D3348" s="396">
        <v>2018.1148000000001</v>
      </c>
      <c r="E3348" s="6"/>
      <c r="F3348" s="386" t="s">
        <v>10563</v>
      </c>
      <c r="G3348" s="386" t="s">
        <v>10564</v>
      </c>
      <c r="H3348" s="388" t="s">
        <v>2184</v>
      </c>
      <c r="I3348" s="388" t="s">
        <v>76</v>
      </c>
      <c r="J3348" s="388" t="s">
        <v>77</v>
      </c>
      <c r="K3348" s="388" t="s">
        <v>4580</v>
      </c>
      <c r="L3348" s="388" t="s">
        <v>2184</v>
      </c>
      <c r="M3348" s="377" t="s">
        <v>6231</v>
      </c>
      <c r="N3348" s="391" t="s">
        <v>26</v>
      </c>
      <c r="Q3348" s="230">
        <f>VLOOKUP(M3348,LocID!$B$2:$I$1995,8, FALSE)</f>
        <v>356</v>
      </c>
    </row>
    <row r="3349" spans="1:17" x14ac:dyDescent="0.25">
      <c r="A3349" s="230" t="s">
        <v>11078</v>
      </c>
      <c r="B3349" s="228">
        <v>56</v>
      </c>
      <c r="C3349" s="430" t="s">
        <v>11022</v>
      </c>
      <c r="D3349" s="396">
        <v>2018.1149</v>
      </c>
      <c r="E3349" s="6"/>
      <c r="F3349" s="386" t="s">
        <v>10565</v>
      </c>
      <c r="G3349" s="386" t="s">
        <v>10566</v>
      </c>
      <c r="H3349" s="388" t="s">
        <v>2908</v>
      </c>
      <c r="I3349" s="388" t="s">
        <v>380</v>
      </c>
      <c r="J3349" s="388" t="s">
        <v>51</v>
      </c>
      <c r="K3349" s="388" t="s">
        <v>4574</v>
      </c>
      <c r="L3349" s="388" t="s">
        <v>2908</v>
      </c>
      <c r="M3349" s="377" t="s">
        <v>6299</v>
      </c>
      <c r="N3349" s="329" t="s">
        <v>188</v>
      </c>
      <c r="Q3349" s="230">
        <f>VLOOKUP(M3349,LocID!$B$2:$I$1995,8, FALSE)</f>
        <v>431</v>
      </c>
    </row>
    <row r="3350" spans="1:17" x14ac:dyDescent="0.25">
      <c r="A3350" s="230" t="s">
        <v>11079</v>
      </c>
      <c r="B3350" s="228">
        <v>57</v>
      </c>
      <c r="C3350" s="430" t="s">
        <v>11022</v>
      </c>
      <c r="D3350" s="431">
        <v>2018.115</v>
      </c>
      <c r="E3350" s="5"/>
      <c r="F3350" s="430" t="s">
        <v>10673</v>
      </c>
      <c r="G3350" s="430" t="s">
        <v>10674</v>
      </c>
      <c r="H3350" s="404" t="s">
        <v>10675</v>
      </c>
      <c r="I3350" s="404" t="s">
        <v>107</v>
      </c>
      <c r="J3350" s="404" t="s">
        <v>51</v>
      </c>
      <c r="K3350" s="404" t="s">
        <v>4580</v>
      </c>
      <c r="L3350" s="404" t="s">
        <v>10675</v>
      </c>
      <c r="M3350" s="377" t="s">
        <v>11286</v>
      </c>
      <c r="N3350" s="391" t="s">
        <v>26</v>
      </c>
      <c r="Q3350" s="230">
        <f>VLOOKUP(M3350,LocID!$B$2:$I$1995,8, FALSE)</f>
        <v>750</v>
      </c>
    </row>
    <row r="3351" spans="1:17" x14ac:dyDescent="0.25">
      <c r="A3351" s="230" t="s">
        <v>11080</v>
      </c>
      <c r="B3351" s="228">
        <v>58</v>
      </c>
      <c r="C3351" s="430" t="s">
        <v>11022</v>
      </c>
      <c r="D3351" s="431">
        <v>2018.1151</v>
      </c>
      <c r="E3351" s="5"/>
      <c r="F3351" s="430" t="s">
        <v>10676</v>
      </c>
      <c r="G3351" s="430" t="s">
        <v>10677</v>
      </c>
      <c r="H3351" s="404" t="s">
        <v>10678</v>
      </c>
      <c r="I3351" s="404" t="s">
        <v>160</v>
      </c>
      <c r="J3351" s="404" t="s">
        <v>161</v>
      </c>
      <c r="K3351" s="404" t="s">
        <v>4580</v>
      </c>
      <c r="L3351" s="404" t="s">
        <v>10678</v>
      </c>
      <c r="M3351" s="377" t="s">
        <v>11287</v>
      </c>
      <c r="N3351" s="391" t="s">
        <v>9916</v>
      </c>
      <c r="Q3351" s="230">
        <f>VLOOKUP(M3351,LocID!$B$2:$I$1995,8, FALSE)</f>
        <v>751</v>
      </c>
    </row>
    <row r="3352" spans="1:17" x14ac:dyDescent="0.25">
      <c r="A3352" s="230" t="s">
        <v>11081</v>
      </c>
      <c r="B3352" s="228">
        <v>59</v>
      </c>
      <c r="C3352" s="430" t="s">
        <v>11022</v>
      </c>
      <c r="D3352" s="446">
        <v>2018.1156000000001</v>
      </c>
      <c r="E3352" s="6"/>
      <c r="F3352" s="386" t="s">
        <v>10569</v>
      </c>
      <c r="G3352" s="386" t="s">
        <v>5426</v>
      </c>
      <c r="H3352" s="388" t="s">
        <v>1152</v>
      </c>
      <c r="I3352" s="388" t="s">
        <v>76</v>
      </c>
      <c r="J3352" s="388" t="s">
        <v>77</v>
      </c>
      <c r="K3352" s="388"/>
      <c r="L3352" s="388" t="s">
        <v>1152</v>
      </c>
      <c r="M3352" s="377" t="s">
        <v>6047</v>
      </c>
      <c r="N3352" s="359" t="s">
        <v>9916</v>
      </c>
      <c r="Q3352" s="230">
        <f>VLOOKUP(M3352,LocID!$B$2:$I$1995,8, FALSE)</f>
        <v>158</v>
      </c>
    </row>
    <row r="3353" spans="1:17" ht="22.5" x14ac:dyDescent="0.25">
      <c r="A3353" s="230" t="s">
        <v>11082</v>
      </c>
      <c r="B3353" s="228">
        <v>60</v>
      </c>
      <c r="C3353" s="430" t="s">
        <v>11022</v>
      </c>
      <c r="D3353" s="446">
        <v>2018.1162999999999</v>
      </c>
      <c r="E3353" s="6"/>
      <c r="F3353" s="386" t="s">
        <v>10570</v>
      </c>
      <c r="G3353" s="386" t="s">
        <v>10571</v>
      </c>
      <c r="H3353" s="388" t="s">
        <v>10572</v>
      </c>
      <c r="I3353" s="388" t="s">
        <v>1268</v>
      </c>
      <c r="J3353" s="388" t="s">
        <v>220</v>
      </c>
      <c r="K3353" s="388" t="s">
        <v>4580</v>
      </c>
      <c r="L3353" s="388" t="s">
        <v>10572</v>
      </c>
      <c r="M3353" s="377" t="s">
        <v>11288</v>
      </c>
      <c r="N3353" s="391" t="s">
        <v>52</v>
      </c>
      <c r="Q3353" s="230">
        <f>VLOOKUP(M3353,LocID!$B$2:$I$1995,8, FALSE)</f>
        <v>752</v>
      </c>
    </row>
    <row r="3354" spans="1:17" x14ac:dyDescent="0.25">
      <c r="A3354" s="230" t="s">
        <v>11083</v>
      </c>
      <c r="B3354" s="228">
        <v>61</v>
      </c>
      <c r="C3354" s="430" t="s">
        <v>11022</v>
      </c>
      <c r="D3354" s="446">
        <v>2018.1165000000001</v>
      </c>
      <c r="E3354" s="6"/>
      <c r="F3354" s="386" t="s">
        <v>10573</v>
      </c>
      <c r="G3354" s="386" t="s">
        <v>4868</v>
      </c>
      <c r="H3354" s="388" t="s">
        <v>3906</v>
      </c>
      <c r="I3354" s="388" t="s">
        <v>76</v>
      </c>
      <c r="J3354" s="388" t="s">
        <v>77</v>
      </c>
      <c r="K3354" s="388" t="s">
        <v>4580</v>
      </c>
      <c r="L3354" s="388" t="s">
        <v>3906</v>
      </c>
      <c r="M3354" s="377" t="s">
        <v>4532</v>
      </c>
      <c r="N3354" s="359" t="s">
        <v>52</v>
      </c>
      <c r="Q3354" s="230">
        <f>VLOOKUP(M3354,LocID!$B$2:$I$1995,8, FALSE)</f>
        <v>527</v>
      </c>
    </row>
    <row r="3355" spans="1:17" x14ac:dyDescent="0.25">
      <c r="A3355" s="230" t="s">
        <v>11084</v>
      </c>
      <c r="B3355" s="228">
        <v>62</v>
      </c>
      <c r="C3355" s="430" t="s">
        <v>11022</v>
      </c>
      <c r="D3355" s="431">
        <v>2018.1188</v>
      </c>
      <c r="E3355" s="5"/>
      <c r="F3355" s="430" t="s">
        <v>10680</v>
      </c>
      <c r="G3355" s="430" t="s">
        <v>10681</v>
      </c>
      <c r="H3355" s="404" t="s">
        <v>1546</v>
      </c>
      <c r="I3355" s="404" t="s">
        <v>510</v>
      </c>
      <c r="J3355" s="404" t="s">
        <v>220</v>
      </c>
      <c r="K3355" s="404" t="s">
        <v>4574</v>
      </c>
      <c r="L3355" s="404" t="s">
        <v>1546</v>
      </c>
      <c r="M3355" s="377" t="s">
        <v>6119</v>
      </c>
      <c r="N3355" s="391" t="s">
        <v>9916</v>
      </c>
      <c r="Q3355" s="230">
        <f>VLOOKUP(M3355,LocID!$B$2:$I$1995,8, FALSE)</f>
        <v>240</v>
      </c>
    </row>
    <row r="3356" spans="1:17" x14ac:dyDescent="0.25">
      <c r="A3356" s="230" t="s">
        <v>11085</v>
      </c>
      <c r="B3356" s="228">
        <v>63</v>
      </c>
      <c r="C3356" s="430" t="s">
        <v>11022</v>
      </c>
      <c r="D3356" s="396">
        <v>2018.1197999999999</v>
      </c>
      <c r="E3356" s="6"/>
      <c r="F3356" s="435" t="s">
        <v>10574</v>
      </c>
      <c r="G3356" s="435" t="s">
        <v>5753</v>
      </c>
      <c r="H3356" s="398" t="s">
        <v>3750</v>
      </c>
      <c r="I3356" s="398" t="s">
        <v>261</v>
      </c>
      <c r="J3356" s="398" t="s">
        <v>51</v>
      </c>
      <c r="K3356" s="398"/>
      <c r="L3356" s="398" t="s">
        <v>3750</v>
      </c>
      <c r="M3356" s="377" t="s">
        <v>4530</v>
      </c>
      <c r="N3356" s="359" t="s">
        <v>9974</v>
      </c>
      <c r="Q3356" s="230">
        <f>VLOOKUP(M3356,LocID!$B$2:$I$1995,8, FALSE)</f>
        <v>513</v>
      </c>
    </row>
    <row r="3357" spans="1:17" x14ac:dyDescent="0.25">
      <c r="A3357" s="230" t="s">
        <v>11086</v>
      </c>
      <c r="B3357" s="228">
        <v>64</v>
      </c>
      <c r="C3357" s="430" t="s">
        <v>11022</v>
      </c>
      <c r="D3357" s="6">
        <v>2018.1204</v>
      </c>
      <c r="E3357" s="433"/>
      <c r="F3357" s="398" t="s">
        <v>10575</v>
      </c>
      <c r="G3357" s="398" t="s">
        <v>10576</v>
      </c>
      <c r="H3357" s="398" t="s">
        <v>5185</v>
      </c>
      <c r="I3357" s="398" t="s">
        <v>219</v>
      </c>
      <c r="J3357" s="398" t="s">
        <v>220</v>
      </c>
      <c r="K3357" s="398" t="s">
        <v>4574</v>
      </c>
      <c r="L3357" s="398" t="s">
        <v>332</v>
      </c>
      <c r="M3357" s="377" t="s">
        <v>4497</v>
      </c>
      <c r="N3357" s="359" t="s">
        <v>26</v>
      </c>
      <c r="Q3357" s="230">
        <f>VLOOKUP(M3357,LocID!$B$2:$I$1995,8, FALSE)</f>
        <v>37</v>
      </c>
    </row>
    <row r="3358" spans="1:17" x14ac:dyDescent="0.25">
      <c r="A3358" s="230" t="s">
        <v>11087</v>
      </c>
      <c r="B3358" s="228">
        <v>65</v>
      </c>
      <c r="C3358" s="430" t="s">
        <v>11022</v>
      </c>
      <c r="D3358" s="6">
        <v>2018.1206999999999</v>
      </c>
      <c r="E3358" s="433"/>
      <c r="F3358" s="398" t="s">
        <v>10578</v>
      </c>
      <c r="G3358" s="398" t="s">
        <v>10579</v>
      </c>
      <c r="H3358" s="398" t="s">
        <v>3671</v>
      </c>
      <c r="I3358" s="398" t="s">
        <v>76</v>
      </c>
      <c r="J3358" s="398" t="s">
        <v>77</v>
      </c>
      <c r="K3358" s="398"/>
      <c r="L3358" s="398" t="s">
        <v>3671</v>
      </c>
      <c r="M3358" s="377" t="s">
        <v>6357</v>
      </c>
      <c r="N3358" s="391" t="s">
        <v>26</v>
      </c>
      <c r="Q3358" s="230">
        <f>VLOOKUP(M3358,LocID!$B$2:$I$1995,8, FALSE)</f>
        <v>501</v>
      </c>
    </row>
    <row r="3359" spans="1:17" x14ac:dyDescent="0.25">
      <c r="A3359" s="230" t="s">
        <v>11088</v>
      </c>
      <c r="B3359" s="228">
        <v>66</v>
      </c>
      <c r="C3359" s="430" t="s">
        <v>11022</v>
      </c>
      <c r="D3359" s="402">
        <v>2018.1216999999999</v>
      </c>
      <c r="E3359"/>
      <c r="F3359" s="401" t="s">
        <v>10682</v>
      </c>
      <c r="G3359" s="401" t="s">
        <v>10683</v>
      </c>
      <c r="H3359" s="410" t="s">
        <v>3531</v>
      </c>
      <c r="I3359" s="410" t="s">
        <v>76</v>
      </c>
      <c r="J3359" s="410" t="s">
        <v>77</v>
      </c>
      <c r="K3359" s="410" t="s">
        <v>4580</v>
      </c>
      <c r="L3359" s="410" t="s">
        <v>3531</v>
      </c>
      <c r="M3359" s="377" t="s">
        <v>6348</v>
      </c>
      <c r="N3359" s="391" t="s">
        <v>26</v>
      </c>
      <c r="Q3359" s="230">
        <f>VLOOKUP(M3359,LocID!$B$2:$I$1995,8, FALSE)</f>
        <v>491</v>
      </c>
    </row>
    <row r="3360" spans="1:17" x14ac:dyDescent="0.25">
      <c r="A3360" s="230" t="s">
        <v>11089</v>
      </c>
      <c r="B3360" s="228">
        <v>67</v>
      </c>
      <c r="C3360" s="430" t="s">
        <v>11022</v>
      </c>
      <c r="D3360" s="6">
        <v>2018.123</v>
      </c>
      <c r="E3360" s="433"/>
      <c r="F3360" s="8" t="s">
        <v>10580</v>
      </c>
      <c r="G3360" s="8" t="s">
        <v>9965</v>
      </c>
      <c r="H3360" s="398" t="s">
        <v>1187</v>
      </c>
      <c r="I3360" s="398" t="s">
        <v>261</v>
      </c>
      <c r="J3360" s="398" t="s">
        <v>123</v>
      </c>
      <c r="K3360" s="398"/>
      <c r="L3360" s="398" t="s">
        <v>1187</v>
      </c>
      <c r="M3360" s="377" t="s">
        <v>6055</v>
      </c>
      <c r="N3360" s="391" t="s">
        <v>52</v>
      </c>
      <c r="Q3360" s="230">
        <f>VLOOKUP(M3360,LocID!$B$2:$I$1995,8, FALSE)</f>
        <v>166</v>
      </c>
    </row>
    <row r="3361" spans="1:17" x14ac:dyDescent="0.25">
      <c r="A3361" s="230" t="s">
        <v>11090</v>
      </c>
      <c r="B3361" s="228">
        <v>68</v>
      </c>
      <c r="C3361" s="430" t="s">
        <v>11022</v>
      </c>
      <c r="D3361" s="6">
        <v>2018.1231</v>
      </c>
      <c r="E3361" s="433"/>
      <c r="F3361" s="8" t="s">
        <v>10581</v>
      </c>
      <c r="G3361" s="8" t="s">
        <v>10582</v>
      </c>
      <c r="H3361" s="398" t="s">
        <v>4109</v>
      </c>
      <c r="I3361" s="398" t="s">
        <v>261</v>
      </c>
      <c r="J3361" s="398" t="s">
        <v>123</v>
      </c>
      <c r="K3361" s="398" t="s">
        <v>4580</v>
      </c>
      <c r="L3361" s="398" t="s">
        <v>4109</v>
      </c>
      <c r="M3361" s="377" t="s">
        <v>6406</v>
      </c>
      <c r="N3361" s="359" t="s">
        <v>52</v>
      </c>
      <c r="Q3361" s="230">
        <f>VLOOKUP(M3361,LocID!$B$2:$I$1995,8, FALSE)</f>
        <v>560</v>
      </c>
    </row>
    <row r="3362" spans="1:17" x14ac:dyDescent="0.25">
      <c r="A3362" s="230" t="s">
        <v>11091</v>
      </c>
      <c r="B3362" s="228">
        <v>69</v>
      </c>
      <c r="C3362" s="430" t="s">
        <v>11022</v>
      </c>
      <c r="D3362" s="402">
        <v>2018.1232</v>
      </c>
      <c r="E3362"/>
      <c r="F3362" s="401" t="s">
        <v>10684</v>
      </c>
      <c r="G3362" s="401" t="s">
        <v>1018</v>
      </c>
      <c r="H3362" s="410" t="s">
        <v>10123</v>
      </c>
      <c r="I3362" s="410" t="s">
        <v>122</v>
      </c>
      <c r="J3362" s="410" t="s">
        <v>123</v>
      </c>
      <c r="K3362" s="410" t="s">
        <v>4574</v>
      </c>
      <c r="L3362" s="410" t="s">
        <v>10123</v>
      </c>
      <c r="M3362" s="377" t="s">
        <v>10414</v>
      </c>
      <c r="N3362" s="391" t="s">
        <v>9912</v>
      </c>
      <c r="Q3362" s="230">
        <f>VLOOKUP(M3362,LocID!$B$2:$I$1995,8, FALSE)</f>
        <v>739</v>
      </c>
    </row>
    <row r="3363" spans="1:17" x14ac:dyDescent="0.25">
      <c r="A3363" s="230" t="s">
        <v>11092</v>
      </c>
      <c r="B3363" s="228">
        <v>70</v>
      </c>
      <c r="C3363" s="430" t="s">
        <v>11022</v>
      </c>
      <c r="D3363" s="6">
        <v>2018.1238000000001</v>
      </c>
      <c r="E3363" s="433"/>
      <c r="F3363" s="8" t="s">
        <v>10583</v>
      </c>
      <c r="G3363" s="8" t="s">
        <v>10584</v>
      </c>
      <c r="H3363" s="398" t="s">
        <v>2705</v>
      </c>
      <c r="I3363" s="398" t="s">
        <v>76</v>
      </c>
      <c r="J3363" s="398" t="s">
        <v>77</v>
      </c>
      <c r="K3363" s="398"/>
      <c r="L3363" s="398" t="s">
        <v>2705</v>
      </c>
      <c r="M3363" s="377" t="s">
        <v>6272</v>
      </c>
      <c r="N3363" s="391" t="s">
        <v>26</v>
      </c>
      <c r="Q3363" s="230">
        <f>VLOOKUP(M3363,LocID!$B$2:$I$1995,8, FALSE)</f>
        <v>404</v>
      </c>
    </row>
    <row r="3364" spans="1:17" x14ac:dyDescent="0.25">
      <c r="A3364" s="230" t="s">
        <v>11093</v>
      </c>
      <c r="B3364" s="228">
        <v>71</v>
      </c>
      <c r="C3364" s="430" t="s">
        <v>11022</v>
      </c>
      <c r="D3364" s="6">
        <v>2018.1246000000001</v>
      </c>
      <c r="E3364" s="433"/>
      <c r="F3364" s="8" t="s">
        <v>10585</v>
      </c>
      <c r="G3364" s="8" t="s">
        <v>6684</v>
      </c>
      <c r="H3364" s="398" t="s">
        <v>3123</v>
      </c>
      <c r="I3364" s="398" t="s">
        <v>76</v>
      </c>
      <c r="J3364" s="398" t="s">
        <v>77</v>
      </c>
      <c r="K3364" s="398"/>
      <c r="L3364" s="398" t="s">
        <v>3123</v>
      </c>
      <c r="M3364" s="377" t="s">
        <v>4524</v>
      </c>
      <c r="N3364" s="359" t="s">
        <v>52</v>
      </c>
      <c r="Q3364" s="230">
        <f>VLOOKUP(M3364,LocID!$B$2:$I$1995,8, FALSE)</f>
        <v>473</v>
      </c>
    </row>
    <row r="3365" spans="1:17" ht="22.5" x14ac:dyDescent="0.25">
      <c r="A3365" s="230" t="s">
        <v>11094</v>
      </c>
      <c r="B3365" s="228">
        <v>72</v>
      </c>
      <c r="C3365" s="430" t="s">
        <v>11022</v>
      </c>
      <c r="D3365" s="6">
        <v>2018.1251999999999</v>
      </c>
      <c r="E3365" s="433"/>
      <c r="F3365" s="8" t="s">
        <v>10586</v>
      </c>
      <c r="G3365" s="8" t="s">
        <v>10587</v>
      </c>
      <c r="H3365" s="398" t="s">
        <v>509</v>
      </c>
      <c r="I3365" s="398" t="s">
        <v>510</v>
      </c>
      <c r="J3365" s="398" t="s">
        <v>220</v>
      </c>
      <c r="K3365" s="398" t="s">
        <v>4580</v>
      </c>
      <c r="L3365" s="398" t="s">
        <v>509</v>
      </c>
      <c r="M3365" s="377" t="s">
        <v>5955</v>
      </c>
      <c r="N3365" s="391" t="s">
        <v>52</v>
      </c>
      <c r="Q3365" s="230">
        <f>VLOOKUP(M3365,LocID!$B$2:$I$1995,8, FALSE)</f>
        <v>60</v>
      </c>
    </row>
    <row r="3366" spans="1:17" x14ac:dyDescent="0.25">
      <c r="A3366" s="230" t="s">
        <v>11095</v>
      </c>
      <c r="B3366" s="228">
        <v>73</v>
      </c>
      <c r="C3366" s="430" t="s">
        <v>11022</v>
      </c>
      <c r="D3366" s="6">
        <v>2018.1257000000001</v>
      </c>
      <c r="E3366" s="433"/>
      <c r="F3366" s="8" t="s">
        <v>10588</v>
      </c>
      <c r="G3366" s="8" t="s">
        <v>5307</v>
      </c>
      <c r="H3366" s="398" t="s">
        <v>5185</v>
      </c>
      <c r="I3366" s="398" t="s">
        <v>219</v>
      </c>
      <c r="J3366" s="398" t="s">
        <v>220</v>
      </c>
      <c r="K3366" s="398" t="s">
        <v>4574</v>
      </c>
      <c r="L3366" s="398" t="s">
        <v>332</v>
      </c>
      <c r="M3366" s="377" t="s">
        <v>4497</v>
      </c>
      <c r="N3366" s="359" t="s">
        <v>9916</v>
      </c>
      <c r="Q3366" s="230">
        <f>VLOOKUP(M3366,LocID!$B$2:$I$1995,8, FALSE)</f>
        <v>37</v>
      </c>
    </row>
    <row r="3367" spans="1:17" x14ac:dyDescent="0.25">
      <c r="A3367" s="230" t="s">
        <v>11096</v>
      </c>
      <c r="B3367" s="228">
        <v>74</v>
      </c>
      <c r="C3367" s="430" t="s">
        <v>11022</v>
      </c>
      <c r="D3367" s="6">
        <v>2018.1258</v>
      </c>
      <c r="E3367" s="433"/>
      <c r="F3367" s="8" t="s">
        <v>10590</v>
      </c>
      <c r="G3367" s="8" t="s">
        <v>10591</v>
      </c>
      <c r="H3367" s="398" t="s">
        <v>10592</v>
      </c>
      <c r="I3367" s="398" t="s">
        <v>76</v>
      </c>
      <c r="J3367" s="398" t="s">
        <v>77</v>
      </c>
      <c r="K3367" s="398" t="s">
        <v>4574</v>
      </c>
      <c r="L3367" s="398" t="s">
        <v>10592</v>
      </c>
      <c r="M3367" s="377" t="s">
        <v>11289</v>
      </c>
      <c r="N3367" s="359" t="s">
        <v>9916</v>
      </c>
      <c r="Q3367" s="230">
        <f>VLOOKUP(M3367,LocID!$B$2:$I$1995,8, FALSE)</f>
        <v>753</v>
      </c>
    </row>
    <row r="3368" spans="1:17" x14ac:dyDescent="0.25">
      <c r="A3368" s="230" t="s">
        <v>11097</v>
      </c>
      <c r="B3368" s="228">
        <v>75</v>
      </c>
      <c r="C3368" s="430" t="s">
        <v>11022</v>
      </c>
      <c r="D3368" s="405">
        <v>2018.1264000000001</v>
      </c>
      <c r="E3368"/>
      <c r="F3368" s="401" t="s">
        <v>10685</v>
      </c>
      <c r="G3368" s="401" t="s">
        <v>10686</v>
      </c>
      <c r="H3368" s="410" t="s">
        <v>1042</v>
      </c>
      <c r="I3368" s="410" t="s">
        <v>219</v>
      </c>
      <c r="J3368" s="410" t="s">
        <v>220</v>
      </c>
      <c r="K3368" s="410" t="s">
        <v>4580</v>
      </c>
      <c r="L3368" s="410" t="s">
        <v>1042</v>
      </c>
      <c r="M3368" s="377" t="s">
        <v>6026</v>
      </c>
      <c r="N3368" s="391" t="s">
        <v>26</v>
      </c>
      <c r="Q3368" s="230">
        <f>VLOOKUP(M3368,LocID!$B$2:$I$1995,8, FALSE)</f>
        <v>134</v>
      </c>
    </row>
    <row r="3369" spans="1:17" x14ac:dyDescent="0.25">
      <c r="A3369" s="230" t="s">
        <v>11098</v>
      </c>
      <c r="B3369" s="228">
        <v>76</v>
      </c>
      <c r="C3369" s="430" t="s">
        <v>11022</v>
      </c>
      <c r="D3369" s="402">
        <v>2018.1265000000001</v>
      </c>
      <c r="E3369"/>
      <c r="F3369" s="401" t="s">
        <v>10687</v>
      </c>
      <c r="G3369" s="401" t="s">
        <v>10688</v>
      </c>
      <c r="H3369" s="410" t="s">
        <v>10689</v>
      </c>
      <c r="I3369" s="410" t="s">
        <v>76</v>
      </c>
      <c r="J3369" s="410" t="s">
        <v>77</v>
      </c>
      <c r="K3369" s="410" t="s">
        <v>4574</v>
      </c>
      <c r="L3369" s="410" t="s">
        <v>10689</v>
      </c>
      <c r="M3369" s="377" t="s">
        <v>11290</v>
      </c>
      <c r="N3369" s="391" t="s">
        <v>9916</v>
      </c>
      <c r="Q3369" s="230">
        <f>VLOOKUP(M3369,LocID!$B$2:$I$1995,8, FALSE)</f>
        <v>754</v>
      </c>
    </row>
    <row r="3370" spans="1:17" x14ac:dyDescent="0.25">
      <c r="A3370" s="230" t="s">
        <v>11099</v>
      </c>
      <c r="B3370" s="228">
        <v>77</v>
      </c>
      <c r="C3370" s="430" t="s">
        <v>11022</v>
      </c>
      <c r="D3370" s="6">
        <v>2018.1266000000001</v>
      </c>
      <c r="E3370" s="433"/>
      <c r="F3370" s="8" t="s">
        <v>10594</v>
      </c>
      <c r="G3370" s="437"/>
      <c r="H3370" s="398" t="s">
        <v>11019</v>
      </c>
      <c r="I3370" s="398" t="s">
        <v>250</v>
      </c>
      <c r="J3370" s="398"/>
      <c r="K3370" s="398" t="s">
        <v>4574</v>
      </c>
      <c r="L3370" s="398" t="s">
        <v>11019</v>
      </c>
      <c r="M3370" s="377" t="s">
        <v>11291</v>
      </c>
      <c r="N3370" s="359" t="s">
        <v>9916</v>
      </c>
      <c r="Q3370" s="230">
        <f>VLOOKUP(M3370,LocID!$B$2:$I$1995,8, FALSE)</f>
        <v>755</v>
      </c>
    </row>
    <row r="3371" spans="1:17" x14ac:dyDescent="0.25">
      <c r="A3371" s="230" t="s">
        <v>11100</v>
      </c>
      <c r="B3371" s="228">
        <v>78</v>
      </c>
      <c r="C3371" s="430" t="s">
        <v>11022</v>
      </c>
      <c r="D3371" s="6">
        <v>2018.1294</v>
      </c>
      <c r="E3371" s="433"/>
      <c r="F3371" s="8" t="s">
        <v>10595</v>
      </c>
      <c r="G3371" s="8" t="s">
        <v>10596</v>
      </c>
      <c r="H3371" s="398" t="s">
        <v>695</v>
      </c>
      <c r="I3371" s="398" t="s">
        <v>107</v>
      </c>
      <c r="J3371" s="398" t="s">
        <v>51</v>
      </c>
      <c r="K3371" s="398"/>
      <c r="L3371" s="398" t="s">
        <v>695</v>
      </c>
      <c r="M3371" s="377" t="s">
        <v>5972</v>
      </c>
      <c r="N3371" s="329" t="s">
        <v>188</v>
      </c>
      <c r="Q3371" s="230">
        <f>VLOOKUP(M3371,LocID!$B$2:$I$1995,8, FALSE)</f>
        <v>78</v>
      </c>
    </row>
    <row r="3372" spans="1:17" x14ac:dyDescent="0.25">
      <c r="A3372" s="230" t="s">
        <v>11101</v>
      </c>
      <c r="B3372" s="228">
        <v>79</v>
      </c>
      <c r="C3372" s="430" t="s">
        <v>11022</v>
      </c>
      <c r="D3372" s="6">
        <v>2018.1295</v>
      </c>
      <c r="E3372" s="433"/>
      <c r="F3372" s="8" t="s">
        <v>10597</v>
      </c>
      <c r="G3372" s="8" t="s">
        <v>10598</v>
      </c>
      <c r="H3372" s="398" t="s">
        <v>4222</v>
      </c>
      <c r="I3372" s="398" t="s">
        <v>76</v>
      </c>
      <c r="J3372" s="398" t="s">
        <v>77</v>
      </c>
      <c r="K3372" s="398" t="s">
        <v>4580</v>
      </c>
      <c r="L3372" s="398" t="s">
        <v>4222</v>
      </c>
      <c r="M3372" s="377" t="s">
        <v>6427</v>
      </c>
      <c r="N3372" s="391" t="s">
        <v>26</v>
      </c>
      <c r="Q3372" s="230">
        <f>VLOOKUP(M3372,LocID!$B$2:$I$1995,8, FALSE)</f>
        <v>581</v>
      </c>
    </row>
    <row r="3373" spans="1:17" x14ac:dyDescent="0.25">
      <c r="A3373" s="230" t="s">
        <v>11102</v>
      </c>
      <c r="B3373" s="228">
        <v>80</v>
      </c>
      <c r="C3373" s="430" t="s">
        <v>11022</v>
      </c>
      <c r="D3373" s="6">
        <v>2018.1304</v>
      </c>
      <c r="E3373" s="433"/>
      <c r="F3373" s="168" t="s">
        <v>10599</v>
      </c>
      <c r="G3373" s="168" t="s">
        <v>10600</v>
      </c>
      <c r="H3373" s="398" t="s">
        <v>2142</v>
      </c>
      <c r="I3373" s="398" t="s">
        <v>250</v>
      </c>
      <c r="J3373" s="398" t="s">
        <v>161</v>
      </c>
      <c r="K3373" s="398"/>
      <c r="L3373" s="398" t="s">
        <v>2142</v>
      </c>
      <c r="M3373" s="377" t="s">
        <v>11292</v>
      </c>
      <c r="N3373" s="359" t="s">
        <v>9916</v>
      </c>
      <c r="Q3373" s="230">
        <f>VLOOKUP(M3373,LocID!$B$2:$I$1995,8, FALSE)</f>
        <v>756</v>
      </c>
    </row>
    <row r="3374" spans="1:17" ht="21" x14ac:dyDescent="0.25">
      <c r="A3374" s="230" t="s">
        <v>11103</v>
      </c>
      <c r="B3374" s="228">
        <v>81</v>
      </c>
      <c r="C3374" s="430" t="s">
        <v>11022</v>
      </c>
      <c r="D3374" s="402">
        <v>2018.1306</v>
      </c>
      <c r="E3374"/>
      <c r="F3374" s="168" t="s">
        <v>10690</v>
      </c>
      <c r="G3374" s="168" t="s">
        <v>10691</v>
      </c>
      <c r="H3374" s="410" t="s">
        <v>1567</v>
      </c>
      <c r="I3374" s="410" t="s">
        <v>488</v>
      </c>
      <c r="J3374" s="410" t="s">
        <v>61</v>
      </c>
      <c r="K3374" s="410" t="s">
        <v>4580</v>
      </c>
      <c r="L3374" s="410" t="s">
        <v>1567</v>
      </c>
      <c r="M3374" s="377" t="s">
        <v>6122</v>
      </c>
      <c r="N3374" s="391" t="s">
        <v>52</v>
      </c>
      <c r="Q3374" s="230">
        <f>VLOOKUP(M3374,LocID!$B$2:$I$1995,8, FALSE)</f>
        <v>244</v>
      </c>
    </row>
    <row r="3375" spans="1:17" x14ac:dyDescent="0.25">
      <c r="A3375" s="230" t="s">
        <v>11104</v>
      </c>
      <c r="B3375" s="228">
        <v>82</v>
      </c>
      <c r="C3375" s="430" t="s">
        <v>11022</v>
      </c>
      <c r="D3375" s="402">
        <v>2018.1306999999999</v>
      </c>
      <c r="E3375"/>
      <c r="F3375" s="168" t="s">
        <v>10694</v>
      </c>
      <c r="G3375" s="168" t="s">
        <v>5458</v>
      </c>
      <c r="H3375" s="410" t="s">
        <v>1390</v>
      </c>
      <c r="I3375" s="410" t="s">
        <v>183</v>
      </c>
      <c r="J3375" s="410" t="s">
        <v>61</v>
      </c>
      <c r="K3375" s="410" t="s">
        <v>4574</v>
      </c>
      <c r="L3375" s="410" t="s">
        <v>1390</v>
      </c>
      <c r="M3375" s="377" t="s">
        <v>6092</v>
      </c>
      <c r="N3375" s="391" t="s">
        <v>3934</v>
      </c>
      <c r="Q3375" s="230">
        <f>VLOOKUP(M3375,LocID!$B$2:$I$1995,8, FALSE)</f>
        <v>208</v>
      </c>
    </row>
    <row r="3376" spans="1:17" x14ac:dyDescent="0.25">
      <c r="A3376" s="230" t="s">
        <v>11105</v>
      </c>
      <c r="B3376" s="228">
        <v>83</v>
      </c>
      <c r="C3376" s="430" t="s">
        <v>11022</v>
      </c>
      <c r="D3376" s="402">
        <v>2018.134</v>
      </c>
      <c r="E3376"/>
      <c r="F3376" s="168" t="s">
        <v>10696</v>
      </c>
      <c r="G3376" s="168" t="s">
        <v>10697</v>
      </c>
      <c r="H3376" s="410" t="s">
        <v>10698</v>
      </c>
      <c r="I3376" s="410" t="s">
        <v>874</v>
      </c>
      <c r="J3376" s="410" t="s">
        <v>51</v>
      </c>
      <c r="K3376" s="410" t="s">
        <v>4580</v>
      </c>
      <c r="L3376" s="410" t="s">
        <v>10698</v>
      </c>
      <c r="M3376" s="377" t="s">
        <v>11293</v>
      </c>
      <c r="N3376" s="391" t="s">
        <v>26</v>
      </c>
      <c r="Q3376" s="230">
        <f>VLOOKUP(M3376,LocID!$B$2:$I$1995,8, FALSE)</f>
        <v>757</v>
      </c>
    </row>
    <row r="3377" spans="1:17" x14ac:dyDescent="0.25">
      <c r="A3377" s="230" t="s">
        <v>11106</v>
      </c>
      <c r="B3377" s="228">
        <v>84</v>
      </c>
      <c r="C3377" s="430" t="s">
        <v>11022</v>
      </c>
      <c r="D3377" s="402">
        <v>2018.1342</v>
      </c>
      <c r="E3377"/>
      <c r="F3377" s="168" t="s">
        <v>10699</v>
      </c>
      <c r="G3377" s="168" t="s">
        <v>10700</v>
      </c>
      <c r="H3377" s="410" t="s">
        <v>4419</v>
      </c>
      <c r="I3377" s="410" t="s">
        <v>2213</v>
      </c>
      <c r="J3377" s="410" t="s">
        <v>51</v>
      </c>
      <c r="K3377" s="401" t="s">
        <v>4580</v>
      </c>
      <c r="L3377" s="410" t="s">
        <v>4419</v>
      </c>
      <c r="M3377" s="377" t="s">
        <v>6589</v>
      </c>
      <c r="N3377" s="391" t="s">
        <v>26</v>
      </c>
      <c r="Q3377" s="230">
        <f>VLOOKUP(M3377,LocID!$B$2:$I$1995,8, FALSE)</f>
        <v>695</v>
      </c>
    </row>
    <row r="3378" spans="1:17" x14ac:dyDescent="0.25">
      <c r="A3378" s="230" t="s">
        <v>11107</v>
      </c>
      <c r="B3378" s="228">
        <v>85</v>
      </c>
      <c r="C3378" s="430" t="s">
        <v>11022</v>
      </c>
      <c r="D3378" s="6">
        <v>2018.1343999999999</v>
      </c>
      <c r="E3378" s="433"/>
      <c r="F3378" s="168" t="s">
        <v>10601</v>
      </c>
      <c r="G3378" s="168" t="s">
        <v>10602</v>
      </c>
      <c r="H3378" s="398" t="s">
        <v>3174</v>
      </c>
      <c r="I3378" s="398" t="s">
        <v>49</v>
      </c>
      <c r="J3378" s="398" t="s">
        <v>51</v>
      </c>
      <c r="K3378" s="398"/>
      <c r="L3378" s="398" t="s">
        <v>3174</v>
      </c>
      <c r="M3378" s="377" t="s">
        <v>6335</v>
      </c>
      <c r="N3378" s="391" t="s">
        <v>26</v>
      </c>
      <c r="Q3378" s="230">
        <f>VLOOKUP(M3378,LocID!$B$2:$I$1995,8, FALSE)</f>
        <v>476</v>
      </c>
    </row>
    <row r="3379" spans="1:17" x14ac:dyDescent="0.25">
      <c r="A3379" s="230" t="s">
        <v>11108</v>
      </c>
      <c r="B3379" s="228">
        <v>86</v>
      </c>
      <c r="C3379" s="430" t="s">
        <v>11022</v>
      </c>
      <c r="D3379" s="6">
        <v>2018.1344999999999</v>
      </c>
      <c r="E3379" s="433"/>
      <c r="F3379" s="168" t="s">
        <v>10603</v>
      </c>
      <c r="G3379" s="168" t="s">
        <v>10010</v>
      </c>
      <c r="H3379" s="398" t="s">
        <v>738</v>
      </c>
      <c r="I3379" s="398" t="s">
        <v>740</v>
      </c>
      <c r="J3379" s="398" t="s">
        <v>740</v>
      </c>
      <c r="K3379" s="398"/>
      <c r="L3379" s="398" t="s">
        <v>738</v>
      </c>
      <c r="M3379" s="377" t="s">
        <v>11294</v>
      </c>
      <c r="N3379" s="359" t="s">
        <v>26</v>
      </c>
      <c r="Q3379" s="230">
        <f>VLOOKUP(M3379,LocID!$B$2:$I$1995,8, FALSE)</f>
        <v>758</v>
      </c>
    </row>
    <row r="3380" spans="1:17" x14ac:dyDescent="0.25">
      <c r="A3380" s="230" t="s">
        <v>11109</v>
      </c>
      <c r="B3380" s="228">
        <v>87</v>
      </c>
      <c r="C3380" s="430" t="s">
        <v>11022</v>
      </c>
      <c r="D3380" s="6">
        <v>2018.1351999999999</v>
      </c>
      <c r="E3380" s="433"/>
      <c r="F3380" s="168" t="s">
        <v>10604</v>
      </c>
      <c r="G3380" s="168" t="s">
        <v>10605</v>
      </c>
      <c r="H3380" s="398" t="s">
        <v>126</v>
      </c>
      <c r="I3380" s="398" t="s">
        <v>127</v>
      </c>
      <c r="J3380" s="398" t="s">
        <v>128</v>
      </c>
      <c r="K3380" s="398"/>
      <c r="L3380" s="398" t="s">
        <v>126</v>
      </c>
      <c r="M3380" s="377" t="s">
        <v>5907</v>
      </c>
      <c r="N3380" s="391" t="s">
        <v>98</v>
      </c>
      <c r="Q3380" s="230">
        <f>VLOOKUP(M3380,LocID!$B$2:$I$1995,8, FALSE)</f>
        <v>10</v>
      </c>
    </row>
    <row r="3381" spans="1:17" x14ac:dyDescent="0.25">
      <c r="A3381" s="230" t="s">
        <v>11110</v>
      </c>
      <c r="B3381" s="228">
        <v>88</v>
      </c>
      <c r="C3381" s="430" t="s">
        <v>11022</v>
      </c>
      <c r="D3381" s="6">
        <v>2018.1353999999999</v>
      </c>
      <c r="E3381" s="433"/>
      <c r="F3381" s="168" t="s">
        <v>10606</v>
      </c>
      <c r="G3381" s="168" t="s">
        <v>9924</v>
      </c>
      <c r="H3381" s="398" t="s">
        <v>3294</v>
      </c>
      <c r="I3381" s="398" t="s">
        <v>76</v>
      </c>
      <c r="J3381" s="398" t="s">
        <v>77</v>
      </c>
      <c r="K3381" s="398" t="s">
        <v>4574</v>
      </c>
      <c r="L3381" s="398" t="s">
        <v>3294</v>
      </c>
      <c r="M3381" s="377" t="s">
        <v>4526</v>
      </c>
      <c r="N3381" s="391" t="s">
        <v>52</v>
      </c>
      <c r="Q3381" s="230">
        <f>VLOOKUP(M3381,LocID!$B$2:$I$1995,8, FALSE)</f>
        <v>489</v>
      </c>
    </row>
    <row r="3382" spans="1:17" x14ac:dyDescent="0.25">
      <c r="A3382" s="230" t="s">
        <v>11111</v>
      </c>
      <c r="B3382" s="228">
        <v>89</v>
      </c>
      <c r="C3382" s="430" t="s">
        <v>11022</v>
      </c>
      <c r="D3382" s="6">
        <v>2018.136</v>
      </c>
      <c r="E3382" s="433"/>
      <c r="F3382" s="168" t="s">
        <v>10610</v>
      </c>
      <c r="G3382" s="168" t="s">
        <v>10611</v>
      </c>
      <c r="H3382" s="398" t="s">
        <v>10612</v>
      </c>
      <c r="I3382" s="398" t="s">
        <v>76</v>
      </c>
      <c r="J3382" s="398" t="s">
        <v>77</v>
      </c>
      <c r="K3382" s="398" t="s">
        <v>4580</v>
      </c>
      <c r="L3382" s="398" t="s">
        <v>10612</v>
      </c>
      <c r="M3382" s="377" t="s">
        <v>11295</v>
      </c>
      <c r="N3382" s="391" t="s">
        <v>26</v>
      </c>
      <c r="Q3382" s="230">
        <f>VLOOKUP(M3382,LocID!$B$2:$I$1995,8, FALSE)</f>
        <v>759</v>
      </c>
    </row>
    <row r="3383" spans="1:17" x14ac:dyDescent="0.25">
      <c r="A3383" s="230" t="s">
        <v>11112</v>
      </c>
      <c r="B3383" s="228">
        <v>90</v>
      </c>
      <c r="C3383" s="430" t="s">
        <v>11022</v>
      </c>
      <c r="D3383" s="6">
        <v>2018.1373000000001</v>
      </c>
      <c r="E3383" s="433"/>
      <c r="F3383" s="168" t="s">
        <v>10613</v>
      </c>
      <c r="G3383" s="168" t="s">
        <v>10614</v>
      </c>
      <c r="H3383" s="398" t="s">
        <v>3224</v>
      </c>
      <c r="I3383" s="398" t="s">
        <v>219</v>
      </c>
      <c r="J3383" s="398" t="s">
        <v>220</v>
      </c>
      <c r="K3383" s="398"/>
      <c r="L3383" s="398" t="s">
        <v>3224</v>
      </c>
      <c r="M3383" s="377" t="s">
        <v>6338</v>
      </c>
      <c r="N3383" s="391" t="s">
        <v>6468</v>
      </c>
      <c r="Q3383" s="230">
        <f>VLOOKUP(M3383,LocID!$B$2:$I$1995,8, FALSE)</f>
        <v>481</v>
      </c>
    </row>
    <row r="3384" spans="1:17" ht="21" x14ac:dyDescent="0.25">
      <c r="A3384" s="230" t="s">
        <v>11113</v>
      </c>
      <c r="B3384" s="228">
        <v>91</v>
      </c>
      <c r="C3384" s="430" t="s">
        <v>11022</v>
      </c>
      <c r="D3384" s="6">
        <v>2018.1375</v>
      </c>
      <c r="E3384" s="433"/>
      <c r="F3384" s="168" t="s">
        <v>10615</v>
      </c>
      <c r="G3384" s="168" t="s">
        <v>10616</v>
      </c>
      <c r="H3384" s="398" t="s">
        <v>840</v>
      </c>
      <c r="I3384" s="398" t="s">
        <v>841</v>
      </c>
      <c r="J3384" s="398" t="s">
        <v>220</v>
      </c>
      <c r="K3384" s="398"/>
      <c r="L3384" s="398" t="s">
        <v>840</v>
      </c>
      <c r="M3384" s="377" t="s">
        <v>5991</v>
      </c>
      <c r="N3384" s="391" t="s">
        <v>6468</v>
      </c>
      <c r="Q3384" s="230">
        <f>VLOOKUP(M3384,LocID!$B$2:$I$1995,8, FALSE)</f>
        <v>99</v>
      </c>
    </row>
    <row r="3385" spans="1:17" x14ac:dyDescent="0.25">
      <c r="A3385" s="230" t="s">
        <v>11114</v>
      </c>
      <c r="B3385" s="228">
        <v>92</v>
      </c>
      <c r="C3385" s="430" t="s">
        <v>11022</v>
      </c>
      <c r="D3385" s="405">
        <v>2018.1376</v>
      </c>
      <c r="E3385"/>
      <c r="F3385" s="401" t="s">
        <v>10701</v>
      </c>
      <c r="G3385" s="401" t="s">
        <v>1449</v>
      </c>
      <c r="H3385" s="410" t="s">
        <v>1450</v>
      </c>
      <c r="I3385" s="410" t="s">
        <v>49</v>
      </c>
      <c r="J3385" s="410" t="s">
        <v>51</v>
      </c>
      <c r="K3385" s="410" t="s">
        <v>4574</v>
      </c>
      <c r="L3385" s="410" t="s">
        <v>1450</v>
      </c>
      <c r="M3385" s="377" t="s">
        <v>6106</v>
      </c>
      <c r="N3385" s="391" t="s">
        <v>9916</v>
      </c>
      <c r="Q3385" s="230">
        <f>VLOOKUP(M3385,LocID!$B$2:$I$1995,8, FALSE)</f>
        <v>224</v>
      </c>
    </row>
    <row r="3386" spans="1:17" x14ac:dyDescent="0.25">
      <c r="A3386" s="230" t="s">
        <v>11115</v>
      </c>
      <c r="B3386" s="228">
        <v>93</v>
      </c>
      <c r="C3386" s="430" t="s">
        <v>11022</v>
      </c>
      <c r="D3386" s="6">
        <v>2018.1377</v>
      </c>
      <c r="E3386" s="433"/>
      <c r="F3386" s="168" t="s">
        <v>10617</v>
      </c>
      <c r="G3386" s="168" t="s">
        <v>10618</v>
      </c>
      <c r="H3386" s="398" t="s">
        <v>807</v>
      </c>
      <c r="I3386" s="398" t="s">
        <v>808</v>
      </c>
      <c r="J3386" s="398" t="s">
        <v>61</v>
      </c>
      <c r="K3386" s="398"/>
      <c r="L3386" s="398" t="s">
        <v>807</v>
      </c>
      <c r="M3386" s="377" t="s">
        <v>5984</v>
      </c>
      <c r="N3386" s="391" t="s">
        <v>52</v>
      </c>
      <c r="Q3386" s="230">
        <f>VLOOKUP(M3386,LocID!$B$2:$I$1995,8, FALSE)</f>
        <v>91</v>
      </c>
    </row>
    <row r="3387" spans="1:17" x14ac:dyDescent="0.25">
      <c r="A3387" s="230" t="s">
        <v>11116</v>
      </c>
      <c r="B3387" s="228">
        <v>94</v>
      </c>
      <c r="C3387" s="430" t="s">
        <v>11022</v>
      </c>
      <c r="D3387" s="6">
        <v>2018.1384</v>
      </c>
      <c r="E3387" s="433"/>
      <c r="F3387" s="168" t="s">
        <v>10619</v>
      </c>
      <c r="G3387" s="168" t="s">
        <v>10620</v>
      </c>
      <c r="H3387" s="398" t="s">
        <v>2823</v>
      </c>
      <c r="I3387" s="398" t="s">
        <v>122</v>
      </c>
      <c r="J3387" s="398" t="s">
        <v>123</v>
      </c>
      <c r="K3387" s="398" t="s">
        <v>4580</v>
      </c>
      <c r="L3387" s="398" t="s">
        <v>2823</v>
      </c>
      <c r="M3387" s="377" t="s">
        <v>6295</v>
      </c>
      <c r="N3387" s="359" t="s">
        <v>26</v>
      </c>
      <c r="Q3387" s="230">
        <f>VLOOKUP(M3387,LocID!$B$2:$I$1995,8, FALSE)</f>
        <v>427</v>
      </c>
    </row>
    <row r="3388" spans="1:17" x14ac:dyDescent="0.25">
      <c r="A3388" s="230" t="s">
        <v>11117</v>
      </c>
      <c r="B3388" s="228">
        <v>95</v>
      </c>
      <c r="C3388" s="430" t="s">
        <v>11022</v>
      </c>
      <c r="D3388" s="402">
        <v>2018.1387</v>
      </c>
      <c r="E3388"/>
      <c r="F3388" s="168" t="s">
        <v>10703</v>
      </c>
      <c r="G3388" s="168" t="s">
        <v>10704</v>
      </c>
      <c r="H3388" s="410" t="s">
        <v>844</v>
      </c>
      <c r="I3388" s="410" t="s">
        <v>250</v>
      </c>
      <c r="J3388" s="410" t="s">
        <v>161</v>
      </c>
      <c r="K3388" s="410" t="s">
        <v>4580</v>
      </c>
      <c r="L3388" s="410" t="s">
        <v>844</v>
      </c>
      <c r="M3388" s="377" t="s">
        <v>5992</v>
      </c>
      <c r="N3388" s="391" t="s">
        <v>26</v>
      </c>
      <c r="Q3388" s="230">
        <f>VLOOKUP(M3388,LocID!$B$2:$I$1995,8, FALSE)</f>
        <v>100</v>
      </c>
    </row>
    <row r="3389" spans="1:17" x14ac:dyDescent="0.25">
      <c r="A3389" s="230" t="s">
        <v>11118</v>
      </c>
      <c r="B3389" s="228">
        <v>96</v>
      </c>
      <c r="C3389" s="430" t="s">
        <v>11022</v>
      </c>
      <c r="D3389" s="6">
        <v>2018.1387999999999</v>
      </c>
      <c r="E3389" s="433"/>
      <c r="F3389" s="168" t="s">
        <v>10621</v>
      </c>
      <c r="G3389" s="168" t="s">
        <v>5170</v>
      </c>
      <c r="H3389" s="398" t="s">
        <v>3750</v>
      </c>
      <c r="I3389" s="398" t="s">
        <v>261</v>
      </c>
      <c r="J3389" s="398" t="s">
        <v>123</v>
      </c>
      <c r="K3389" s="398" t="s">
        <v>4580</v>
      </c>
      <c r="L3389" s="398" t="s">
        <v>3750</v>
      </c>
      <c r="M3389" s="377" t="s">
        <v>4530</v>
      </c>
      <c r="N3389" s="391" t="s">
        <v>52</v>
      </c>
      <c r="Q3389" s="230">
        <f>VLOOKUP(M3389,LocID!$B$2:$I$1995,8, FALSE)</f>
        <v>513</v>
      </c>
    </row>
    <row r="3390" spans="1:17" x14ac:dyDescent="0.25">
      <c r="A3390" s="230" t="s">
        <v>11119</v>
      </c>
      <c r="B3390" s="228">
        <v>97</v>
      </c>
      <c r="C3390" s="430" t="s">
        <v>11022</v>
      </c>
      <c r="D3390" s="402">
        <v>2018.1395</v>
      </c>
      <c r="E3390"/>
      <c r="F3390" s="168" t="s">
        <v>10705</v>
      </c>
      <c r="G3390" s="168" t="s">
        <v>4899</v>
      </c>
      <c r="H3390" s="410" t="s">
        <v>423</v>
      </c>
      <c r="I3390" s="410" t="s">
        <v>49</v>
      </c>
      <c r="J3390" s="410" t="s">
        <v>51</v>
      </c>
      <c r="K3390" s="410" t="s">
        <v>4580</v>
      </c>
      <c r="L3390" s="410" t="s">
        <v>423</v>
      </c>
      <c r="M3390" s="377" t="s">
        <v>5943</v>
      </c>
      <c r="N3390" s="329" t="s">
        <v>188</v>
      </c>
      <c r="Q3390" s="230">
        <f>VLOOKUP(M3390,LocID!$B$2:$I$1995,8, FALSE)</f>
        <v>48</v>
      </c>
    </row>
    <row r="3391" spans="1:17" x14ac:dyDescent="0.25">
      <c r="A3391" s="230" t="s">
        <v>11120</v>
      </c>
      <c r="B3391" s="228">
        <v>98</v>
      </c>
      <c r="C3391" s="430" t="s">
        <v>11022</v>
      </c>
      <c r="D3391" s="6">
        <v>2018.1396999999999</v>
      </c>
      <c r="E3391" s="433"/>
      <c r="F3391" s="168" t="s">
        <v>10623</v>
      </c>
      <c r="G3391" s="168" t="s">
        <v>10624</v>
      </c>
      <c r="H3391" s="398" t="s">
        <v>936</v>
      </c>
      <c r="I3391" s="398" t="s">
        <v>60</v>
      </c>
      <c r="J3391" s="398" t="s">
        <v>61</v>
      </c>
      <c r="K3391" s="398"/>
      <c r="L3391" s="398" t="s">
        <v>936</v>
      </c>
      <c r="M3391" s="377" t="s">
        <v>6005</v>
      </c>
      <c r="N3391" s="359" t="s">
        <v>3934</v>
      </c>
      <c r="Q3391" s="230">
        <f>VLOOKUP(M3391,LocID!$B$2:$I$1995,8, FALSE)</f>
        <v>113</v>
      </c>
    </row>
    <row r="3392" spans="1:17" x14ac:dyDescent="0.25">
      <c r="A3392" s="230" t="s">
        <v>11121</v>
      </c>
      <c r="B3392" s="228">
        <v>99</v>
      </c>
      <c r="C3392" s="430" t="s">
        <v>11022</v>
      </c>
      <c r="D3392" s="6">
        <v>2018.1398999999999</v>
      </c>
      <c r="E3392" s="433"/>
      <c r="F3392" s="447" t="s">
        <v>10625</v>
      </c>
      <c r="G3392" s="425"/>
      <c r="H3392" s="398" t="s">
        <v>3531</v>
      </c>
      <c r="I3392" s="398" t="s">
        <v>76</v>
      </c>
      <c r="J3392" s="398"/>
      <c r="K3392" s="398"/>
      <c r="L3392" s="398" t="s">
        <v>3531</v>
      </c>
      <c r="M3392" s="377" t="s">
        <v>6348</v>
      </c>
      <c r="N3392" s="391" t="s">
        <v>26</v>
      </c>
      <c r="Q3392" s="230">
        <f>VLOOKUP(M3392,LocID!$B$2:$I$1995,8, FALSE)</f>
        <v>491</v>
      </c>
    </row>
    <row r="3393" spans="1:17" x14ac:dyDescent="0.25">
      <c r="A3393" s="230" t="s">
        <v>11122</v>
      </c>
      <c r="B3393" s="228">
        <v>100</v>
      </c>
      <c r="C3393" s="430" t="s">
        <v>11022</v>
      </c>
      <c r="D3393" s="402">
        <v>2018.1407999999999</v>
      </c>
      <c r="E3393"/>
      <c r="F3393" s="168" t="s">
        <v>10706</v>
      </c>
      <c r="G3393" s="168" t="s">
        <v>10707</v>
      </c>
      <c r="H3393" s="410" t="s">
        <v>3294</v>
      </c>
      <c r="I3393" s="410" t="s">
        <v>76</v>
      </c>
      <c r="J3393" s="410" t="s">
        <v>77</v>
      </c>
      <c r="K3393" s="410"/>
      <c r="L3393" s="410" t="s">
        <v>3294</v>
      </c>
      <c r="M3393" s="377" t="s">
        <v>4526</v>
      </c>
      <c r="N3393" s="329" t="s">
        <v>188</v>
      </c>
      <c r="Q3393" s="230">
        <f>VLOOKUP(M3393,LocID!$B$2:$I$1995,8, FALSE)</f>
        <v>489</v>
      </c>
    </row>
    <row r="3394" spans="1:17" x14ac:dyDescent="0.25">
      <c r="A3394" s="230" t="s">
        <v>11123</v>
      </c>
      <c r="B3394" s="228">
        <v>101</v>
      </c>
      <c r="C3394" s="430" t="s">
        <v>11022</v>
      </c>
      <c r="D3394" s="402">
        <v>2018.1415</v>
      </c>
      <c r="E3394"/>
      <c r="F3394" s="168" t="s">
        <v>10708</v>
      </c>
      <c r="G3394" s="168" t="s">
        <v>10709</v>
      </c>
      <c r="H3394" s="410" t="s">
        <v>3123</v>
      </c>
      <c r="I3394" s="410" t="s">
        <v>76</v>
      </c>
      <c r="J3394" s="410" t="s">
        <v>77</v>
      </c>
      <c r="K3394" s="410" t="s">
        <v>4580</v>
      </c>
      <c r="L3394" s="410" t="s">
        <v>3123</v>
      </c>
      <c r="M3394" s="377" t="s">
        <v>4524</v>
      </c>
      <c r="N3394" s="391" t="s">
        <v>9916</v>
      </c>
      <c r="Q3394" s="230">
        <f>VLOOKUP(M3394,LocID!$B$2:$I$1995,8, FALSE)</f>
        <v>473</v>
      </c>
    </row>
    <row r="3395" spans="1:17" x14ac:dyDescent="0.25">
      <c r="A3395" s="230" t="s">
        <v>11124</v>
      </c>
      <c r="B3395" s="228">
        <v>102</v>
      </c>
      <c r="C3395" s="430" t="s">
        <v>11022</v>
      </c>
      <c r="D3395" s="6">
        <v>2018.1416999999999</v>
      </c>
      <c r="E3395" s="433"/>
      <c r="F3395" s="448" t="s">
        <v>10626</v>
      </c>
      <c r="G3395" s="449" t="s">
        <v>10626</v>
      </c>
      <c r="H3395" s="450" t="s">
        <v>1567</v>
      </c>
      <c r="I3395" s="450" t="s">
        <v>488</v>
      </c>
      <c r="J3395" s="398"/>
      <c r="K3395" s="398"/>
      <c r="L3395" s="450" t="s">
        <v>1567</v>
      </c>
      <c r="M3395" s="377" t="s">
        <v>6122</v>
      </c>
      <c r="N3395" s="359" t="s">
        <v>9916</v>
      </c>
      <c r="Q3395" s="230">
        <f>VLOOKUP(M3395,LocID!$B$2:$I$1995,8, FALSE)</f>
        <v>244</v>
      </c>
    </row>
    <row r="3396" spans="1:17" ht="21" x14ac:dyDescent="0.25">
      <c r="A3396" s="230" t="s">
        <v>11125</v>
      </c>
      <c r="B3396" s="228">
        <v>103</v>
      </c>
      <c r="C3396" s="430" t="s">
        <v>11022</v>
      </c>
      <c r="D3396" s="405">
        <v>2018.1452999999999</v>
      </c>
      <c r="E3396"/>
      <c r="F3396" s="168" t="s">
        <v>10711</v>
      </c>
      <c r="G3396" s="168" t="s">
        <v>5159</v>
      </c>
      <c r="H3396" s="410" t="s">
        <v>2823</v>
      </c>
      <c r="I3396" s="410" t="s">
        <v>122</v>
      </c>
      <c r="J3396" s="410" t="s">
        <v>123</v>
      </c>
      <c r="K3396" s="410" t="s">
        <v>4580</v>
      </c>
      <c r="L3396" s="410" t="s">
        <v>2823</v>
      </c>
      <c r="M3396" s="377" t="s">
        <v>6295</v>
      </c>
      <c r="N3396" s="391" t="s">
        <v>9916</v>
      </c>
      <c r="Q3396" s="230">
        <f>VLOOKUP(M3396,LocID!$B$2:$I$1995,8, FALSE)</f>
        <v>427</v>
      </c>
    </row>
    <row r="3397" spans="1:17" x14ac:dyDescent="0.25">
      <c r="A3397" s="230" t="s">
        <v>11126</v>
      </c>
      <c r="B3397" s="228">
        <v>104</v>
      </c>
      <c r="C3397" s="430" t="s">
        <v>11022</v>
      </c>
      <c r="D3397" s="402">
        <v>2018.1455000000001</v>
      </c>
      <c r="E3397"/>
      <c r="F3397" s="168" t="s">
        <v>10712</v>
      </c>
      <c r="G3397" s="168" t="s">
        <v>10713</v>
      </c>
      <c r="H3397" s="410" t="s">
        <v>3889</v>
      </c>
      <c r="I3397" s="410" t="s">
        <v>76</v>
      </c>
      <c r="J3397" s="410" t="s">
        <v>77</v>
      </c>
      <c r="K3397" s="410"/>
      <c r="L3397" s="410" t="s">
        <v>3889</v>
      </c>
      <c r="M3397" s="377" t="s">
        <v>6373</v>
      </c>
      <c r="N3397" s="391" t="s">
        <v>98</v>
      </c>
      <c r="Q3397" s="230">
        <f>VLOOKUP(M3397,LocID!$B$2:$I$1995,8, FALSE)</f>
        <v>522</v>
      </c>
    </row>
    <row r="3398" spans="1:17" x14ac:dyDescent="0.25">
      <c r="A3398" s="230" t="s">
        <v>11127</v>
      </c>
      <c r="B3398" s="228">
        <v>105</v>
      </c>
      <c r="C3398" s="430" t="s">
        <v>11022</v>
      </c>
      <c r="D3398" s="405">
        <v>2018.1456000000001</v>
      </c>
      <c r="E3398"/>
      <c r="F3398" s="168" t="s">
        <v>10714</v>
      </c>
      <c r="G3398" s="168" t="s">
        <v>10715</v>
      </c>
      <c r="H3398" s="410" t="s">
        <v>10716</v>
      </c>
      <c r="I3398" s="410" t="s">
        <v>156</v>
      </c>
      <c r="J3398" s="410" t="s">
        <v>51</v>
      </c>
      <c r="K3398" s="410" t="s">
        <v>4580</v>
      </c>
      <c r="L3398" s="410" t="s">
        <v>10716</v>
      </c>
      <c r="M3398" s="377" t="s">
        <v>11296</v>
      </c>
      <c r="N3398" s="391" t="s">
        <v>9916</v>
      </c>
      <c r="Q3398" s="230">
        <f>VLOOKUP(M3398,LocID!$B$2:$I$1995,8, FALSE)</f>
        <v>760</v>
      </c>
    </row>
    <row r="3399" spans="1:17" x14ac:dyDescent="0.25">
      <c r="A3399" s="230" t="s">
        <v>11128</v>
      </c>
      <c r="B3399" s="228">
        <v>106</v>
      </c>
      <c r="C3399" s="430" t="s">
        <v>11022</v>
      </c>
      <c r="D3399" s="413">
        <v>2018.1469</v>
      </c>
      <c r="E3399"/>
      <c r="F3399" s="168" t="s">
        <v>10717</v>
      </c>
      <c r="G3399" s="168" t="s">
        <v>5159</v>
      </c>
      <c r="H3399" s="410" t="s">
        <v>2823</v>
      </c>
      <c r="I3399" s="410" t="s">
        <v>122</v>
      </c>
      <c r="J3399" s="410" t="s">
        <v>123</v>
      </c>
      <c r="K3399" s="410"/>
      <c r="L3399" s="410" t="s">
        <v>2823</v>
      </c>
      <c r="M3399" s="377" t="s">
        <v>6295</v>
      </c>
      <c r="N3399" s="391" t="s">
        <v>9912</v>
      </c>
      <c r="Q3399" s="230">
        <f>VLOOKUP(M3399,LocID!$B$2:$I$1995,8, FALSE)</f>
        <v>427</v>
      </c>
    </row>
    <row r="3400" spans="1:17" x14ac:dyDescent="0.25">
      <c r="A3400" s="230" t="s">
        <v>11129</v>
      </c>
      <c r="B3400" s="228">
        <v>107</v>
      </c>
      <c r="C3400" s="430" t="s">
        <v>11022</v>
      </c>
      <c r="D3400" s="413">
        <v>2018.1487</v>
      </c>
      <c r="E3400"/>
      <c r="F3400" s="168" t="s">
        <v>10718</v>
      </c>
      <c r="G3400" s="168" t="s">
        <v>5303</v>
      </c>
      <c r="H3400" s="410" t="s">
        <v>332</v>
      </c>
      <c r="I3400" s="410" t="s">
        <v>219</v>
      </c>
      <c r="J3400" s="410" t="s">
        <v>220</v>
      </c>
      <c r="K3400" s="410" t="s">
        <v>4574</v>
      </c>
      <c r="L3400" s="410" t="s">
        <v>332</v>
      </c>
      <c r="M3400" s="377" t="s">
        <v>4497</v>
      </c>
      <c r="N3400" s="391" t="s">
        <v>9912</v>
      </c>
      <c r="Q3400" s="230">
        <f>VLOOKUP(M3400,LocID!$B$2:$I$1995,8, FALSE)</f>
        <v>37</v>
      </c>
    </row>
    <row r="3401" spans="1:17" x14ac:dyDescent="0.25">
      <c r="A3401" s="230" t="s">
        <v>11130</v>
      </c>
      <c r="B3401" s="228">
        <v>108</v>
      </c>
      <c r="C3401" s="430" t="s">
        <v>11022</v>
      </c>
      <c r="D3401" s="413">
        <v>2018.1494</v>
      </c>
      <c r="E3401"/>
      <c r="F3401" s="168" t="s">
        <v>10720</v>
      </c>
      <c r="G3401" s="168" t="s">
        <v>5170</v>
      </c>
      <c r="H3401" s="410" t="s">
        <v>3750</v>
      </c>
      <c r="I3401" s="410" t="s">
        <v>261</v>
      </c>
      <c r="J3401" s="410" t="s">
        <v>123</v>
      </c>
      <c r="K3401" s="410"/>
      <c r="L3401" s="410" t="s">
        <v>3750</v>
      </c>
      <c r="M3401" s="377" t="s">
        <v>4530</v>
      </c>
      <c r="N3401" s="391" t="s">
        <v>9912</v>
      </c>
      <c r="Q3401" s="230">
        <f>VLOOKUP(M3401,LocID!$B$2:$I$1995,8, FALSE)</f>
        <v>513</v>
      </c>
    </row>
    <row r="3402" spans="1:17" x14ac:dyDescent="0.25">
      <c r="A3402" s="230" t="s">
        <v>11131</v>
      </c>
      <c r="B3402" s="228">
        <v>109</v>
      </c>
      <c r="C3402" s="430" t="s">
        <v>11022</v>
      </c>
      <c r="D3402" s="413">
        <v>2018.1504</v>
      </c>
      <c r="E3402"/>
      <c r="F3402" s="168" t="s">
        <v>10721</v>
      </c>
      <c r="G3402" s="168" t="s">
        <v>10722</v>
      </c>
      <c r="H3402" s="410" t="s">
        <v>3123</v>
      </c>
      <c r="I3402" s="410" t="s">
        <v>76</v>
      </c>
      <c r="J3402" s="410" t="s">
        <v>77</v>
      </c>
      <c r="K3402" s="410" t="s">
        <v>4574</v>
      </c>
      <c r="L3402" s="410" t="s">
        <v>3123</v>
      </c>
      <c r="M3402" s="377" t="s">
        <v>4524</v>
      </c>
      <c r="N3402" s="391" t="s">
        <v>9912</v>
      </c>
      <c r="Q3402" s="230">
        <f>VLOOKUP(M3402,LocID!$B$2:$I$1995,8, FALSE)</f>
        <v>473</v>
      </c>
    </row>
    <row r="3403" spans="1:17" x14ac:dyDescent="0.25">
      <c r="A3403" s="230" t="s">
        <v>11132</v>
      </c>
      <c r="B3403" s="228">
        <v>110</v>
      </c>
      <c r="C3403" s="430" t="s">
        <v>11022</v>
      </c>
      <c r="D3403" s="402">
        <v>2018.1507999999999</v>
      </c>
      <c r="E3403"/>
      <c r="F3403" s="168" t="s">
        <v>10723</v>
      </c>
      <c r="G3403" s="168" t="s">
        <v>5303</v>
      </c>
      <c r="H3403" s="410" t="s">
        <v>332</v>
      </c>
      <c r="I3403" s="410" t="s">
        <v>219</v>
      </c>
      <c r="J3403" s="410" t="s">
        <v>220</v>
      </c>
      <c r="K3403" s="410" t="s">
        <v>4574</v>
      </c>
      <c r="L3403" s="410" t="s">
        <v>332</v>
      </c>
      <c r="M3403" s="377" t="s">
        <v>4497</v>
      </c>
      <c r="N3403" s="391" t="s">
        <v>9912</v>
      </c>
      <c r="Q3403" s="230">
        <f>VLOOKUP(M3403,LocID!$B$2:$I$1995,8, FALSE)</f>
        <v>37</v>
      </c>
    </row>
    <row r="3404" spans="1:17" x14ac:dyDescent="0.25">
      <c r="A3404" s="230" t="s">
        <v>11133</v>
      </c>
      <c r="B3404" s="228">
        <v>111</v>
      </c>
      <c r="C3404" s="430" t="s">
        <v>11022</v>
      </c>
      <c r="D3404" s="402">
        <v>2018.1531</v>
      </c>
      <c r="E3404"/>
      <c r="F3404" s="168" t="s">
        <v>10725</v>
      </c>
      <c r="G3404" s="168" t="s">
        <v>10545</v>
      </c>
      <c r="H3404" s="410" t="s">
        <v>1304</v>
      </c>
      <c r="I3404" s="410" t="s">
        <v>76</v>
      </c>
      <c r="J3404" s="410" t="s">
        <v>77</v>
      </c>
      <c r="K3404" s="410" t="s">
        <v>4580</v>
      </c>
      <c r="L3404" s="410" t="s">
        <v>1304</v>
      </c>
      <c r="M3404" s="377" t="s">
        <v>6076</v>
      </c>
      <c r="N3404" s="391" t="s">
        <v>26</v>
      </c>
      <c r="Q3404" s="230">
        <f>VLOOKUP(M3404,LocID!$B$2:$I$1995,8, FALSE)</f>
        <v>190</v>
      </c>
    </row>
    <row r="3405" spans="1:17" x14ac:dyDescent="0.25">
      <c r="A3405" s="230" t="s">
        <v>11134</v>
      </c>
      <c r="B3405" s="228">
        <v>112</v>
      </c>
      <c r="C3405" s="430" t="s">
        <v>11022</v>
      </c>
      <c r="D3405" s="402">
        <v>2018.1541</v>
      </c>
      <c r="E3405"/>
      <c r="F3405" s="168" t="s">
        <v>10726</v>
      </c>
      <c r="G3405" s="168" t="s">
        <v>10727</v>
      </c>
      <c r="H3405" s="410" t="s">
        <v>2823</v>
      </c>
      <c r="I3405" s="410" t="s">
        <v>122</v>
      </c>
      <c r="J3405" s="410" t="s">
        <v>123</v>
      </c>
      <c r="K3405" s="410" t="s">
        <v>4580</v>
      </c>
      <c r="L3405" s="410" t="s">
        <v>2823</v>
      </c>
      <c r="M3405" s="377" t="s">
        <v>6295</v>
      </c>
      <c r="N3405" s="391" t="s">
        <v>26</v>
      </c>
      <c r="Q3405" s="230">
        <f>VLOOKUP(M3405,LocID!$B$2:$I$1995,8, FALSE)</f>
        <v>427</v>
      </c>
    </row>
    <row r="3406" spans="1:17" x14ac:dyDescent="0.25">
      <c r="A3406" s="230" t="s">
        <v>11135</v>
      </c>
      <c r="B3406" s="228">
        <v>113</v>
      </c>
      <c r="C3406" s="430" t="s">
        <v>11022</v>
      </c>
      <c r="D3406" s="402">
        <v>2018.1541999999999</v>
      </c>
      <c r="E3406"/>
      <c r="F3406" s="168" t="s">
        <v>1010</v>
      </c>
      <c r="G3406" s="168" t="s">
        <v>10728</v>
      </c>
      <c r="H3406" s="410" t="s">
        <v>2749</v>
      </c>
      <c r="I3406" s="410" t="s">
        <v>208</v>
      </c>
      <c r="J3406" s="410" t="s">
        <v>77</v>
      </c>
      <c r="K3406" s="410" t="s">
        <v>4580</v>
      </c>
      <c r="L3406" s="410" t="s">
        <v>2749</v>
      </c>
      <c r="M3406" s="377" t="s">
        <v>11297</v>
      </c>
      <c r="N3406" s="391" t="s">
        <v>52</v>
      </c>
      <c r="Q3406" s="230">
        <f>VLOOKUP(M3406,LocID!$B$2:$I$1995,8, FALSE)</f>
        <v>761</v>
      </c>
    </row>
    <row r="3407" spans="1:17" ht="21" x14ac:dyDescent="0.25">
      <c r="A3407" s="230" t="s">
        <v>11136</v>
      </c>
      <c r="B3407" s="228">
        <v>114</v>
      </c>
      <c r="C3407" s="430" t="s">
        <v>11022</v>
      </c>
      <c r="D3407" s="402">
        <v>2018.155</v>
      </c>
      <c r="E3407"/>
      <c r="F3407" s="168" t="s">
        <v>10730</v>
      </c>
      <c r="G3407" s="168" t="s">
        <v>10731</v>
      </c>
      <c r="H3407" s="410" t="s">
        <v>5274</v>
      </c>
      <c r="I3407" s="410" t="s">
        <v>488</v>
      </c>
      <c r="J3407" s="410" t="s">
        <v>61</v>
      </c>
      <c r="K3407" s="410" t="s">
        <v>4574</v>
      </c>
      <c r="L3407" s="410" t="s">
        <v>5274</v>
      </c>
      <c r="M3407" s="377" t="s">
        <v>6557</v>
      </c>
      <c r="N3407" s="391" t="s">
        <v>9916</v>
      </c>
      <c r="Q3407" s="230">
        <f>VLOOKUP(M3407,LocID!$B$2:$I$1995,8, FALSE)</f>
        <v>662</v>
      </c>
    </row>
    <row r="3408" spans="1:17" x14ac:dyDescent="0.25">
      <c r="A3408" s="230" t="s">
        <v>11137</v>
      </c>
      <c r="B3408" s="228">
        <v>115</v>
      </c>
      <c r="C3408" s="430" t="s">
        <v>11022</v>
      </c>
      <c r="D3408" s="402">
        <v>2019.0003999999999</v>
      </c>
      <c r="E3408"/>
      <c r="F3408" s="168" t="s">
        <v>10732</v>
      </c>
      <c r="G3408" s="168" t="s">
        <v>5217</v>
      </c>
      <c r="H3408" s="410" t="s">
        <v>1146</v>
      </c>
      <c r="I3408" s="410" t="s">
        <v>250</v>
      </c>
      <c r="J3408" s="410" t="s">
        <v>161</v>
      </c>
      <c r="K3408" s="410" t="s">
        <v>4580</v>
      </c>
      <c r="L3408" s="410" t="s">
        <v>1146</v>
      </c>
      <c r="M3408" s="377" t="s">
        <v>6045</v>
      </c>
      <c r="N3408" s="391" t="s">
        <v>26</v>
      </c>
      <c r="Q3408" s="230">
        <f>VLOOKUP(M3408,LocID!$B$2:$I$1995,8, FALSE)</f>
        <v>156</v>
      </c>
    </row>
    <row r="3409" spans="1:17" ht="21" x14ac:dyDescent="0.25">
      <c r="A3409" s="230" t="s">
        <v>11138</v>
      </c>
      <c r="B3409" s="228">
        <v>116</v>
      </c>
      <c r="C3409" s="430" t="s">
        <v>11022</v>
      </c>
      <c r="D3409" s="402">
        <v>2019.0005000000001</v>
      </c>
      <c r="E3409"/>
      <c r="F3409" s="168" t="s">
        <v>10733</v>
      </c>
      <c r="G3409" s="168" t="s">
        <v>5570</v>
      </c>
      <c r="H3409" s="410" t="s">
        <v>2273</v>
      </c>
      <c r="I3409" s="410" t="s">
        <v>107</v>
      </c>
      <c r="J3409" s="410" t="s">
        <v>51</v>
      </c>
      <c r="K3409" s="410" t="s">
        <v>4574</v>
      </c>
      <c r="L3409" s="410" t="s">
        <v>2273</v>
      </c>
      <c r="M3409" s="377" t="s">
        <v>4516</v>
      </c>
      <c r="N3409" s="391" t="s">
        <v>9916</v>
      </c>
      <c r="Q3409" s="230">
        <f>VLOOKUP(M3409,LocID!$B$2:$I$1995,8, FALSE)</f>
        <v>370</v>
      </c>
    </row>
    <row r="3410" spans="1:17" x14ac:dyDescent="0.25">
      <c r="A3410" s="230" t="s">
        <v>11139</v>
      </c>
      <c r="B3410" s="228">
        <v>117</v>
      </c>
      <c r="C3410" s="430" t="s">
        <v>11022</v>
      </c>
      <c r="D3410" s="402">
        <v>2019.001</v>
      </c>
      <c r="E3410"/>
      <c r="F3410" s="168" t="s">
        <v>10735</v>
      </c>
      <c r="G3410" s="168" t="s">
        <v>10736</v>
      </c>
      <c r="H3410" s="410" t="s">
        <v>4409</v>
      </c>
      <c r="I3410" s="410" t="s">
        <v>76</v>
      </c>
      <c r="J3410" s="410" t="s">
        <v>77</v>
      </c>
      <c r="K3410" s="410" t="s">
        <v>4580</v>
      </c>
      <c r="L3410" s="410" t="s">
        <v>4409</v>
      </c>
      <c r="M3410" s="377" t="s">
        <v>6443</v>
      </c>
      <c r="N3410" s="391" t="s">
        <v>26</v>
      </c>
      <c r="Q3410" s="230">
        <f>VLOOKUP(M3410,LocID!$B$2:$I$1995,8, FALSE)</f>
        <v>599</v>
      </c>
    </row>
    <row r="3411" spans="1:17" ht="21" x14ac:dyDescent="0.25">
      <c r="A3411" s="230" t="s">
        <v>11140</v>
      </c>
      <c r="B3411" s="228">
        <v>118</v>
      </c>
      <c r="C3411" s="430" t="s">
        <v>11022</v>
      </c>
      <c r="D3411" s="402">
        <v>2019.0012999999999</v>
      </c>
      <c r="E3411"/>
      <c r="F3411" s="168" t="s">
        <v>10737</v>
      </c>
      <c r="G3411" s="168" t="s">
        <v>10738</v>
      </c>
      <c r="H3411" s="410" t="s">
        <v>1131</v>
      </c>
      <c r="I3411" s="410" t="s">
        <v>183</v>
      </c>
      <c r="J3411" s="410" t="s">
        <v>61</v>
      </c>
      <c r="K3411" s="410" t="s">
        <v>4574</v>
      </c>
      <c r="L3411" s="410" t="s">
        <v>1131</v>
      </c>
      <c r="M3411" s="377" t="s">
        <v>6042</v>
      </c>
      <c r="N3411" s="391" t="s">
        <v>26</v>
      </c>
      <c r="Q3411" s="230">
        <f>VLOOKUP(M3411,LocID!$B$2:$I$1995,8, FALSE)</f>
        <v>151</v>
      </c>
    </row>
    <row r="3412" spans="1:17" x14ac:dyDescent="0.25">
      <c r="A3412" s="230" t="s">
        <v>11141</v>
      </c>
      <c r="B3412" s="228">
        <v>119</v>
      </c>
      <c r="C3412" s="430" t="s">
        <v>11022</v>
      </c>
      <c r="D3412" s="402">
        <v>2019.0014000000001</v>
      </c>
      <c r="E3412"/>
      <c r="F3412" s="168" t="s">
        <v>10739</v>
      </c>
      <c r="G3412" s="168" t="s">
        <v>10740</v>
      </c>
      <c r="H3412" s="410" t="s">
        <v>3202</v>
      </c>
      <c r="I3412" s="410" t="s">
        <v>660</v>
      </c>
      <c r="J3412" s="410" t="s">
        <v>245</v>
      </c>
      <c r="K3412" s="410" t="s">
        <v>4574</v>
      </c>
      <c r="L3412" s="410" t="s">
        <v>3202</v>
      </c>
      <c r="M3412" s="377" t="s">
        <v>6337</v>
      </c>
      <c r="N3412" s="391" t="s">
        <v>26</v>
      </c>
      <c r="Q3412" s="230">
        <f>VLOOKUP(M3412,LocID!$B$2:$I$1995,8, FALSE)</f>
        <v>479</v>
      </c>
    </row>
    <row r="3413" spans="1:17" x14ac:dyDescent="0.25">
      <c r="A3413" s="230" t="s">
        <v>11142</v>
      </c>
      <c r="B3413" s="228">
        <v>120</v>
      </c>
      <c r="C3413" s="430" t="s">
        <v>11022</v>
      </c>
      <c r="D3413" s="402">
        <v>2019.0018</v>
      </c>
      <c r="E3413"/>
      <c r="F3413" s="168" t="s">
        <v>10741</v>
      </c>
      <c r="G3413" s="168" t="s">
        <v>10742</v>
      </c>
      <c r="H3413" s="401" t="s">
        <v>2997</v>
      </c>
      <c r="I3413" s="401" t="s">
        <v>2996</v>
      </c>
      <c r="J3413" s="401" t="s">
        <v>51</v>
      </c>
      <c r="K3413" s="401" t="s">
        <v>4574</v>
      </c>
      <c r="L3413" s="401" t="s">
        <v>2997</v>
      </c>
      <c r="M3413" s="377" t="s">
        <v>4536</v>
      </c>
      <c r="N3413" s="391" t="s">
        <v>52</v>
      </c>
      <c r="Q3413" s="230">
        <f>VLOOKUP(M3413,LocID!$B$2:$I$1995,8, FALSE)</f>
        <v>447</v>
      </c>
    </row>
    <row r="3414" spans="1:17" x14ac:dyDescent="0.25">
      <c r="A3414" s="230" t="s">
        <v>11143</v>
      </c>
      <c r="B3414" s="228">
        <v>121</v>
      </c>
      <c r="C3414" s="430" t="s">
        <v>11022</v>
      </c>
      <c r="D3414" s="402">
        <v>2019.0026</v>
      </c>
      <c r="E3414"/>
      <c r="F3414" s="168" t="s">
        <v>10743</v>
      </c>
      <c r="G3414" s="168" t="s">
        <v>10744</v>
      </c>
      <c r="H3414" s="410" t="s">
        <v>1972</v>
      </c>
      <c r="I3414" s="410" t="s">
        <v>865</v>
      </c>
      <c r="J3414" s="410" t="s">
        <v>220</v>
      </c>
      <c r="K3414" s="410" t="s">
        <v>4574</v>
      </c>
      <c r="L3414" s="410" t="s">
        <v>1972</v>
      </c>
      <c r="M3414" s="377" t="s">
        <v>6199</v>
      </c>
      <c r="N3414" s="391" t="s">
        <v>9912</v>
      </c>
      <c r="Q3414" s="230">
        <f>VLOOKUP(M3414,LocID!$B$2:$I$1995,8, FALSE)</f>
        <v>323</v>
      </c>
    </row>
    <row r="3415" spans="1:17" x14ac:dyDescent="0.25">
      <c r="A3415" s="230" t="s">
        <v>11144</v>
      </c>
      <c r="B3415" s="228">
        <v>122</v>
      </c>
      <c r="C3415" s="430" t="s">
        <v>11022</v>
      </c>
      <c r="D3415" s="402">
        <v>2019.0029999999999</v>
      </c>
      <c r="E3415"/>
      <c r="F3415" s="168" t="s">
        <v>10746</v>
      </c>
      <c r="G3415" s="168" t="s">
        <v>10747</v>
      </c>
      <c r="H3415" s="401" t="s">
        <v>2997</v>
      </c>
      <c r="I3415" s="410" t="s">
        <v>2996</v>
      </c>
      <c r="J3415" s="410" t="s">
        <v>51</v>
      </c>
      <c r="K3415" s="410" t="s">
        <v>4580</v>
      </c>
      <c r="L3415" s="401" t="s">
        <v>2997</v>
      </c>
      <c r="M3415" s="377" t="s">
        <v>4536</v>
      </c>
      <c r="N3415" s="391" t="s">
        <v>9916</v>
      </c>
      <c r="Q3415" s="230">
        <f>VLOOKUP(M3415,LocID!$B$2:$I$1995,8, FALSE)</f>
        <v>447</v>
      </c>
    </row>
    <row r="3416" spans="1:17" ht="21" x14ac:dyDescent="0.25">
      <c r="A3416" s="230" t="s">
        <v>11145</v>
      </c>
      <c r="B3416" s="228">
        <v>123</v>
      </c>
      <c r="C3416" s="430" t="s">
        <v>11022</v>
      </c>
      <c r="D3416" s="402">
        <v>2019.0035</v>
      </c>
      <c r="E3416"/>
      <c r="F3416" s="168" t="s">
        <v>10748</v>
      </c>
      <c r="G3416" s="168" t="s">
        <v>5519</v>
      </c>
      <c r="H3416" s="410" t="s">
        <v>1832</v>
      </c>
      <c r="I3416" s="410" t="s">
        <v>76</v>
      </c>
      <c r="J3416" s="410" t="s">
        <v>77</v>
      </c>
      <c r="K3416" s="410" t="s">
        <v>4574</v>
      </c>
      <c r="L3416" s="410" t="s">
        <v>1832</v>
      </c>
      <c r="M3416" s="377" t="s">
        <v>4512</v>
      </c>
      <c r="N3416" s="391" t="s">
        <v>9916</v>
      </c>
      <c r="Q3416" s="230">
        <f>VLOOKUP(M3416,LocID!$B$2:$I$1995,8, FALSE)</f>
        <v>300</v>
      </c>
    </row>
    <row r="3417" spans="1:17" x14ac:dyDescent="0.25">
      <c r="A3417" s="230" t="s">
        <v>11146</v>
      </c>
      <c r="B3417" s="228">
        <v>124</v>
      </c>
      <c r="C3417" s="430" t="s">
        <v>11022</v>
      </c>
      <c r="D3417" s="402">
        <v>2019.0044</v>
      </c>
      <c r="E3417"/>
      <c r="F3417" s="168" t="s">
        <v>10749</v>
      </c>
      <c r="G3417" s="168" t="s">
        <v>5492</v>
      </c>
      <c r="H3417" s="410" t="s">
        <v>1685</v>
      </c>
      <c r="I3417" s="410" t="s">
        <v>261</v>
      </c>
      <c r="J3417" s="410" t="s">
        <v>123</v>
      </c>
      <c r="K3417" s="410" t="s">
        <v>4574</v>
      </c>
      <c r="L3417" s="410" t="s">
        <v>1685</v>
      </c>
      <c r="M3417" s="377" t="s">
        <v>6150</v>
      </c>
      <c r="N3417" s="391" t="s">
        <v>52</v>
      </c>
      <c r="Q3417" s="230">
        <f>VLOOKUP(M3417,LocID!$B$2:$I$1995,8, FALSE)</f>
        <v>273</v>
      </c>
    </row>
    <row r="3418" spans="1:17" ht="21" x14ac:dyDescent="0.25">
      <c r="A3418" s="230" t="s">
        <v>11147</v>
      </c>
      <c r="B3418" s="228">
        <v>125</v>
      </c>
      <c r="C3418" s="430" t="s">
        <v>11022</v>
      </c>
      <c r="D3418" s="402">
        <v>2019.0045</v>
      </c>
      <c r="E3418"/>
      <c r="F3418" s="168" t="s">
        <v>10750</v>
      </c>
      <c r="G3418" s="168" t="s">
        <v>10751</v>
      </c>
      <c r="H3418" s="410" t="s">
        <v>3294</v>
      </c>
      <c r="I3418" s="410" t="s">
        <v>76</v>
      </c>
      <c r="J3418" s="410" t="s">
        <v>77</v>
      </c>
      <c r="K3418" s="410" t="s">
        <v>4580</v>
      </c>
      <c r="L3418" s="410" t="s">
        <v>3294</v>
      </c>
      <c r="M3418" s="377" t="s">
        <v>4526</v>
      </c>
      <c r="N3418" s="391" t="s">
        <v>9916</v>
      </c>
      <c r="Q3418" s="230">
        <f>VLOOKUP(M3418,LocID!$B$2:$I$1995,8, FALSE)</f>
        <v>489</v>
      </c>
    </row>
    <row r="3419" spans="1:17" x14ac:dyDescent="0.25">
      <c r="A3419" s="230" t="s">
        <v>11148</v>
      </c>
      <c r="B3419" s="228">
        <v>126</v>
      </c>
      <c r="C3419" s="430" t="s">
        <v>11022</v>
      </c>
      <c r="D3419" s="402">
        <v>2019.0047999999999</v>
      </c>
      <c r="E3419"/>
      <c r="F3419" s="168" t="s">
        <v>10752</v>
      </c>
      <c r="G3419" s="168" t="s">
        <v>10753</v>
      </c>
      <c r="H3419" s="410" t="s">
        <v>2908</v>
      </c>
      <c r="I3419" s="410" t="s">
        <v>380</v>
      </c>
      <c r="J3419" s="410" t="s">
        <v>51</v>
      </c>
      <c r="K3419" s="410" t="s">
        <v>4580</v>
      </c>
      <c r="L3419" s="410" t="s">
        <v>2908</v>
      </c>
      <c r="M3419" s="377" t="s">
        <v>6299</v>
      </c>
      <c r="N3419" s="391" t="s">
        <v>26</v>
      </c>
      <c r="Q3419" s="230">
        <f>VLOOKUP(M3419,LocID!$B$2:$I$1995,8, FALSE)</f>
        <v>431</v>
      </c>
    </row>
    <row r="3420" spans="1:17" x14ac:dyDescent="0.25">
      <c r="A3420" s="230" t="s">
        <v>11149</v>
      </c>
      <c r="B3420" s="228">
        <v>127</v>
      </c>
      <c r="C3420" s="430" t="s">
        <v>11022</v>
      </c>
      <c r="D3420" s="413">
        <v>2019.0054</v>
      </c>
      <c r="E3420"/>
      <c r="F3420" s="168" t="s">
        <v>10754</v>
      </c>
      <c r="G3420" s="168" t="s">
        <v>9949</v>
      </c>
      <c r="H3420" s="410" t="s">
        <v>973</v>
      </c>
      <c r="I3420" s="410" t="s">
        <v>60</v>
      </c>
      <c r="J3420" s="410" t="s">
        <v>61</v>
      </c>
      <c r="K3420" s="410" t="s">
        <v>4574</v>
      </c>
      <c r="L3420" s="410" t="s">
        <v>973</v>
      </c>
      <c r="M3420" s="377" t="s">
        <v>6012</v>
      </c>
      <c r="N3420" s="391" t="s">
        <v>52</v>
      </c>
      <c r="Q3420" s="230">
        <f>VLOOKUP(M3420,LocID!$B$2:$I$1995,8, FALSE)</f>
        <v>120</v>
      </c>
    </row>
    <row r="3421" spans="1:17" x14ac:dyDescent="0.25">
      <c r="A3421" s="230" t="s">
        <v>11150</v>
      </c>
      <c r="B3421" s="228">
        <v>128</v>
      </c>
      <c r="C3421" s="430" t="s">
        <v>11022</v>
      </c>
      <c r="D3421" s="402">
        <v>2019.0056</v>
      </c>
      <c r="E3421"/>
      <c r="F3421" s="168" t="s">
        <v>10755</v>
      </c>
      <c r="G3421" s="168" t="s">
        <v>10756</v>
      </c>
      <c r="H3421" s="410" t="s">
        <v>5345</v>
      </c>
      <c r="I3421" s="410" t="s">
        <v>49</v>
      </c>
      <c r="J3421" s="410" t="s">
        <v>51</v>
      </c>
      <c r="K3421" s="410" t="s">
        <v>4574</v>
      </c>
      <c r="L3421" s="410" t="s">
        <v>5345</v>
      </c>
      <c r="M3421" s="377" t="s">
        <v>5892</v>
      </c>
      <c r="N3421" s="391" t="s">
        <v>9916</v>
      </c>
      <c r="Q3421" s="230">
        <f>VLOOKUP(M3421,LocID!$B$2:$I$1995,8, FALSE)</f>
        <v>642</v>
      </c>
    </row>
    <row r="3422" spans="1:17" x14ac:dyDescent="0.25">
      <c r="A3422" s="230" t="s">
        <v>11151</v>
      </c>
      <c r="B3422" s="228">
        <v>129</v>
      </c>
      <c r="C3422" s="430" t="s">
        <v>11022</v>
      </c>
      <c r="D3422" s="402">
        <v>2019.0059000000001</v>
      </c>
      <c r="E3422"/>
      <c r="F3422" s="168" t="s">
        <v>10758</v>
      </c>
      <c r="G3422" s="168" t="s">
        <v>5785</v>
      </c>
      <c r="H3422" s="410" t="s">
        <v>3906</v>
      </c>
      <c r="I3422" s="410" t="s">
        <v>76</v>
      </c>
      <c r="J3422" s="410" t="s">
        <v>77</v>
      </c>
      <c r="K3422" s="410" t="s">
        <v>4580</v>
      </c>
      <c r="L3422" s="410" t="s">
        <v>3906</v>
      </c>
      <c r="M3422" s="377" t="s">
        <v>4532</v>
      </c>
      <c r="N3422" s="329" t="s">
        <v>188</v>
      </c>
      <c r="Q3422" s="230">
        <f>VLOOKUP(M3422,LocID!$B$2:$I$1995,8, FALSE)</f>
        <v>527</v>
      </c>
    </row>
    <row r="3423" spans="1:17" x14ac:dyDescent="0.25">
      <c r="A3423" s="230" t="s">
        <v>11152</v>
      </c>
      <c r="B3423" s="228">
        <v>130</v>
      </c>
      <c r="C3423" s="430" t="s">
        <v>11022</v>
      </c>
      <c r="D3423" s="402">
        <v>2019.0060000000001</v>
      </c>
      <c r="E3423"/>
      <c r="F3423" s="168" t="s">
        <v>10759</v>
      </c>
      <c r="G3423" s="168" t="s">
        <v>10760</v>
      </c>
      <c r="H3423" s="410" t="s">
        <v>3224</v>
      </c>
      <c r="I3423" s="410" t="s">
        <v>219</v>
      </c>
      <c r="J3423" s="410" t="s">
        <v>220</v>
      </c>
      <c r="K3423" s="410"/>
      <c r="L3423" s="410" t="s">
        <v>3224</v>
      </c>
      <c r="M3423" s="377" t="s">
        <v>6338</v>
      </c>
      <c r="N3423" s="391" t="s">
        <v>9912</v>
      </c>
      <c r="Q3423" s="230">
        <f>VLOOKUP(M3423,LocID!$B$2:$I$1995,8, FALSE)</f>
        <v>481</v>
      </c>
    </row>
    <row r="3424" spans="1:17" ht="21" x14ac:dyDescent="0.25">
      <c r="A3424" s="230" t="s">
        <v>11153</v>
      </c>
      <c r="B3424" s="228">
        <v>131</v>
      </c>
      <c r="C3424" s="430" t="s">
        <v>11022</v>
      </c>
      <c r="D3424" s="402">
        <v>2019.0068000000001</v>
      </c>
      <c r="E3424"/>
      <c r="F3424" s="168" t="s">
        <v>10763</v>
      </c>
      <c r="G3424" s="168" t="s">
        <v>10764</v>
      </c>
      <c r="H3424" s="410" t="s">
        <v>3294</v>
      </c>
      <c r="I3424" s="410" t="s">
        <v>76</v>
      </c>
      <c r="J3424" s="410" t="s">
        <v>77</v>
      </c>
      <c r="K3424" s="410" t="s">
        <v>4574</v>
      </c>
      <c r="L3424" s="410" t="s">
        <v>3294</v>
      </c>
      <c r="M3424" s="377" t="s">
        <v>4526</v>
      </c>
      <c r="N3424" s="391" t="s">
        <v>9916</v>
      </c>
      <c r="Q3424" s="230">
        <f>VLOOKUP(M3424,LocID!$B$2:$I$1995,8, FALSE)</f>
        <v>489</v>
      </c>
    </row>
    <row r="3425" spans="1:17" x14ac:dyDescent="0.25">
      <c r="A3425" s="230" t="s">
        <v>11154</v>
      </c>
      <c r="B3425" s="228">
        <v>132</v>
      </c>
      <c r="C3425" s="430" t="s">
        <v>11022</v>
      </c>
      <c r="D3425" s="402">
        <v>2019.0073</v>
      </c>
      <c r="E3425"/>
      <c r="F3425" s="168" t="s">
        <v>10766</v>
      </c>
      <c r="G3425" s="168" t="s">
        <v>10525</v>
      </c>
      <c r="H3425" s="410" t="s">
        <v>10526</v>
      </c>
      <c r="I3425" s="410" t="s">
        <v>144</v>
      </c>
      <c r="J3425" s="410" t="s">
        <v>51</v>
      </c>
      <c r="K3425" s="410" t="s">
        <v>4580</v>
      </c>
      <c r="L3425" s="410" t="s">
        <v>10526</v>
      </c>
      <c r="M3425" s="377" t="s">
        <v>11282</v>
      </c>
      <c r="N3425" s="391" t="s">
        <v>9916</v>
      </c>
      <c r="Q3425" s="230">
        <f>VLOOKUP(M3425,LocID!$B$2:$I$1995,8, FALSE)</f>
        <v>746</v>
      </c>
    </row>
    <row r="3426" spans="1:17" x14ac:dyDescent="0.25">
      <c r="A3426" s="230" t="s">
        <v>11155</v>
      </c>
      <c r="B3426" s="228">
        <v>133</v>
      </c>
      <c r="C3426" s="430" t="s">
        <v>11022</v>
      </c>
      <c r="D3426" s="402">
        <v>2019.0081</v>
      </c>
      <c r="E3426"/>
      <c r="F3426" s="168" t="s">
        <v>10767</v>
      </c>
      <c r="G3426" s="168" t="s">
        <v>10768</v>
      </c>
      <c r="H3426" s="410" t="s">
        <v>533</v>
      </c>
      <c r="I3426" s="410" t="s">
        <v>49</v>
      </c>
      <c r="J3426" s="410" t="s">
        <v>51</v>
      </c>
      <c r="K3426" s="410" t="s">
        <v>4574</v>
      </c>
      <c r="L3426" s="410" t="s">
        <v>533</v>
      </c>
      <c r="M3426" s="377" t="s">
        <v>4499</v>
      </c>
      <c r="N3426" s="391" t="s">
        <v>52</v>
      </c>
      <c r="Q3426" s="230">
        <f>VLOOKUP(M3426,LocID!$B$2:$I$1995,8, FALSE)</f>
        <v>65</v>
      </c>
    </row>
    <row r="3427" spans="1:17" x14ac:dyDescent="0.25">
      <c r="A3427" s="230" t="s">
        <v>11156</v>
      </c>
      <c r="B3427" s="228">
        <v>134</v>
      </c>
      <c r="C3427" s="430" t="s">
        <v>11022</v>
      </c>
      <c r="D3427" s="402">
        <v>2019.0083999999999</v>
      </c>
      <c r="E3427"/>
      <c r="F3427" s="168" t="s">
        <v>10769</v>
      </c>
      <c r="G3427" s="168" t="s">
        <v>10770</v>
      </c>
      <c r="H3427" s="410" t="s">
        <v>2781</v>
      </c>
      <c r="I3427" s="410" t="s">
        <v>156</v>
      </c>
      <c r="J3427" s="410" t="s">
        <v>51</v>
      </c>
      <c r="K3427" s="410" t="s">
        <v>4574</v>
      </c>
      <c r="L3427" s="410" t="s">
        <v>2781</v>
      </c>
      <c r="M3427" s="377" t="s">
        <v>6285</v>
      </c>
      <c r="N3427" s="391" t="s">
        <v>9916</v>
      </c>
      <c r="Q3427" s="230">
        <f>VLOOKUP(M3427,LocID!$B$2:$I$1995,8, FALSE)</f>
        <v>417</v>
      </c>
    </row>
    <row r="3428" spans="1:17" x14ac:dyDescent="0.25">
      <c r="A3428" s="230" t="s">
        <v>11157</v>
      </c>
      <c r="B3428" s="228">
        <v>135</v>
      </c>
      <c r="C3428" s="430" t="s">
        <v>11022</v>
      </c>
      <c r="D3428" s="402">
        <v>2019.0085999999999</v>
      </c>
      <c r="E3428"/>
      <c r="F3428" s="168" t="s">
        <v>10771</v>
      </c>
      <c r="G3428" s="168" t="s">
        <v>10772</v>
      </c>
      <c r="H3428" s="410" t="s">
        <v>2705</v>
      </c>
      <c r="I3428" s="410" t="s">
        <v>76</v>
      </c>
      <c r="J3428" s="410" t="s">
        <v>77</v>
      </c>
      <c r="K3428" s="410" t="s">
        <v>4580</v>
      </c>
      <c r="L3428" s="410" t="s">
        <v>2705</v>
      </c>
      <c r="M3428" s="377" t="s">
        <v>6272</v>
      </c>
      <c r="N3428" s="391" t="s">
        <v>26</v>
      </c>
      <c r="Q3428" s="230">
        <f>VLOOKUP(M3428,LocID!$B$2:$I$1995,8, FALSE)</f>
        <v>404</v>
      </c>
    </row>
    <row r="3429" spans="1:17" x14ac:dyDescent="0.25">
      <c r="A3429" s="230" t="s">
        <v>11158</v>
      </c>
      <c r="B3429" s="228">
        <v>136</v>
      </c>
      <c r="C3429" s="430" t="s">
        <v>11022</v>
      </c>
      <c r="D3429" s="402">
        <v>2019.0087000000001</v>
      </c>
      <c r="E3429"/>
      <c r="F3429" s="168" t="s">
        <v>10773</v>
      </c>
      <c r="G3429" s="168" t="s">
        <v>10774</v>
      </c>
      <c r="H3429" s="410" t="s">
        <v>1570</v>
      </c>
      <c r="I3429" s="410" t="s">
        <v>76</v>
      </c>
      <c r="J3429" s="410" t="s">
        <v>77</v>
      </c>
      <c r="K3429" s="410" t="s">
        <v>4580</v>
      </c>
      <c r="L3429" s="410" t="s">
        <v>1570</v>
      </c>
      <c r="M3429" s="377" t="s">
        <v>6123</v>
      </c>
      <c r="N3429" s="391" t="s">
        <v>26</v>
      </c>
      <c r="Q3429" s="230">
        <f>VLOOKUP(M3429,LocID!$B$2:$I$1995,8, FALSE)</f>
        <v>245</v>
      </c>
    </row>
    <row r="3430" spans="1:17" ht="21" x14ac:dyDescent="0.25">
      <c r="A3430" s="230" t="s">
        <v>11159</v>
      </c>
      <c r="B3430" s="228">
        <v>137</v>
      </c>
      <c r="C3430" s="430" t="s">
        <v>11022</v>
      </c>
      <c r="D3430" s="402">
        <v>2019.0093999999999</v>
      </c>
      <c r="E3430"/>
      <c r="F3430" s="168" t="s">
        <v>10775</v>
      </c>
      <c r="G3430" s="168" t="s">
        <v>5524</v>
      </c>
      <c r="H3430" s="410" t="s">
        <v>1920</v>
      </c>
      <c r="I3430" s="410" t="s">
        <v>399</v>
      </c>
      <c r="J3430" s="410" t="s">
        <v>51</v>
      </c>
      <c r="K3430" s="410" t="s">
        <v>4574</v>
      </c>
      <c r="L3430" s="410" t="s">
        <v>1920</v>
      </c>
      <c r="M3430" s="377" t="s">
        <v>6539</v>
      </c>
      <c r="N3430" s="391" t="s">
        <v>9916</v>
      </c>
      <c r="Q3430" s="230">
        <f>VLOOKUP(M3430,LocID!$B$2:$I$1995,8, FALSE)</f>
        <v>309</v>
      </c>
    </row>
    <row r="3431" spans="1:17" x14ac:dyDescent="0.25">
      <c r="A3431" s="230" t="s">
        <v>11160</v>
      </c>
      <c r="B3431" s="228">
        <v>138</v>
      </c>
      <c r="C3431" s="430" t="s">
        <v>11022</v>
      </c>
      <c r="D3431" s="402">
        <v>2019.0097000000001</v>
      </c>
      <c r="E3431"/>
      <c r="F3431" s="168" t="s">
        <v>10776</v>
      </c>
      <c r="G3431" s="168" t="s">
        <v>5155</v>
      </c>
      <c r="H3431" s="410" t="s">
        <v>2823</v>
      </c>
      <c r="I3431" s="410" t="s">
        <v>122</v>
      </c>
      <c r="J3431" s="410" t="s">
        <v>123</v>
      </c>
      <c r="K3431" s="410" t="s">
        <v>4580</v>
      </c>
      <c r="L3431" s="410" t="s">
        <v>2823</v>
      </c>
      <c r="M3431" s="377" t="s">
        <v>6295</v>
      </c>
      <c r="N3431" s="391" t="s">
        <v>9912</v>
      </c>
      <c r="Q3431" s="230">
        <f>VLOOKUP(M3431,LocID!$B$2:$I$1995,8, FALSE)</f>
        <v>427</v>
      </c>
    </row>
    <row r="3432" spans="1:17" x14ac:dyDescent="0.25">
      <c r="A3432" s="230" t="s">
        <v>11161</v>
      </c>
      <c r="B3432" s="228">
        <v>139</v>
      </c>
      <c r="C3432" s="430" t="s">
        <v>11022</v>
      </c>
      <c r="D3432" s="402">
        <v>2019.0099</v>
      </c>
      <c r="E3432"/>
      <c r="F3432" s="168" t="s">
        <v>10777</v>
      </c>
      <c r="G3432" s="168" t="s">
        <v>5626</v>
      </c>
      <c r="H3432" s="410" t="s">
        <v>2722</v>
      </c>
      <c r="I3432" s="410" t="s">
        <v>660</v>
      </c>
      <c r="J3432" s="410" t="s">
        <v>245</v>
      </c>
      <c r="K3432" s="410" t="s">
        <v>4574</v>
      </c>
      <c r="L3432" s="410" t="s">
        <v>2722</v>
      </c>
      <c r="M3432" s="377" t="s">
        <v>6273</v>
      </c>
      <c r="N3432" s="391" t="s">
        <v>52</v>
      </c>
      <c r="Q3432" s="230">
        <f>VLOOKUP(M3432,LocID!$B$2:$I$1995,8, FALSE)</f>
        <v>405</v>
      </c>
    </row>
    <row r="3433" spans="1:17" x14ac:dyDescent="0.25">
      <c r="A3433" s="230" t="s">
        <v>11162</v>
      </c>
      <c r="B3433" s="228">
        <v>140</v>
      </c>
      <c r="C3433" s="430" t="s">
        <v>11022</v>
      </c>
      <c r="D3433" s="402">
        <v>2019.0101999999999</v>
      </c>
      <c r="E3433"/>
      <c r="F3433" s="168" t="s">
        <v>10779</v>
      </c>
      <c r="G3433" s="168" t="s">
        <v>10780</v>
      </c>
      <c r="H3433" s="410" t="s">
        <v>2705</v>
      </c>
      <c r="I3433" s="410" t="s">
        <v>76</v>
      </c>
      <c r="J3433" s="410" t="s">
        <v>77</v>
      </c>
      <c r="K3433" s="410" t="s">
        <v>4580</v>
      </c>
      <c r="L3433" s="410" t="s">
        <v>2705</v>
      </c>
      <c r="M3433" s="377" t="s">
        <v>6272</v>
      </c>
      <c r="N3433" s="391" t="s">
        <v>9916</v>
      </c>
      <c r="Q3433" s="230">
        <f>VLOOKUP(M3433,LocID!$B$2:$I$1995,8, FALSE)</f>
        <v>404</v>
      </c>
    </row>
    <row r="3434" spans="1:17" ht="21" x14ac:dyDescent="0.25">
      <c r="A3434" s="230" t="s">
        <v>11163</v>
      </c>
      <c r="B3434" s="228">
        <v>141</v>
      </c>
      <c r="C3434" s="430" t="s">
        <v>11022</v>
      </c>
      <c r="D3434" s="402">
        <v>2019.0102999999999</v>
      </c>
      <c r="E3434"/>
      <c r="F3434" s="168" t="s">
        <v>10781</v>
      </c>
      <c r="G3434" s="168" t="s">
        <v>4896</v>
      </c>
      <c r="H3434" s="410" t="s">
        <v>214</v>
      </c>
      <c r="I3434" s="410" t="s">
        <v>144</v>
      </c>
      <c r="J3434" s="410" t="s">
        <v>51</v>
      </c>
      <c r="K3434" s="410"/>
      <c r="L3434" s="410" t="s">
        <v>214</v>
      </c>
      <c r="M3434" s="377" t="s">
        <v>5923</v>
      </c>
      <c r="N3434" s="391" t="s">
        <v>26</v>
      </c>
      <c r="Q3434" s="230">
        <f>VLOOKUP(M3434,LocID!$B$2:$I$1995,8, FALSE)</f>
        <v>25</v>
      </c>
    </row>
    <row r="3435" spans="1:17" x14ac:dyDescent="0.25">
      <c r="A3435" s="230" t="s">
        <v>11164</v>
      </c>
      <c r="B3435" s="228">
        <v>142</v>
      </c>
      <c r="C3435" s="430" t="s">
        <v>11022</v>
      </c>
      <c r="D3435" s="402">
        <v>2019.0115000000001</v>
      </c>
      <c r="E3435"/>
      <c r="F3435" s="168" t="s">
        <v>10782</v>
      </c>
      <c r="G3435" s="168" t="s">
        <v>9971</v>
      </c>
      <c r="H3435" s="410" t="s">
        <v>3998</v>
      </c>
      <c r="I3435" s="410" t="s">
        <v>1475</v>
      </c>
      <c r="J3435" s="410" t="s">
        <v>245</v>
      </c>
      <c r="K3435" s="410" t="s">
        <v>4574</v>
      </c>
      <c r="L3435" s="410" t="s">
        <v>3998</v>
      </c>
      <c r="M3435" s="377" t="s">
        <v>4534</v>
      </c>
      <c r="N3435" s="391" t="s">
        <v>52</v>
      </c>
      <c r="Q3435" s="230">
        <f>VLOOKUP(M3435,LocID!$B$2:$I$1995,8, FALSE)</f>
        <v>538</v>
      </c>
    </row>
    <row r="3436" spans="1:17" x14ac:dyDescent="0.25">
      <c r="A3436" s="230" t="s">
        <v>11165</v>
      </c>
      <c r="B3436" s="228">
        <v>143</v>
      </c>
      <c r="C3436" s="430" t="s">
        <v>11022</v>
      </c>
      <c r="D3436" s="402">
        <v>2019.0129999999999</v>
      </c>
      <c r="E3436"/>
      <c r="F3436" s="168" t="s">
        <v>10783</v>
      </c>
      <c r="G3436" s="168" t="s">
        <v>10784</v>
      </c>
      <c r="H3436" s="410" t="s">
        <v>3294</v>
      </c>
      <c r="I3436" s="410" t="s">
        <v>76</v>
      </c>
      <c r="J3436" s="410" t="s">
        <v>77</v>
      </c>
      <c r="K3436" s="410"/>
      <c r="L3436" s="410" t="s">
        <v>3294</v>
      </c>
      <c r="M3436" s="377" t="s">
        <v>4526</v>
      </c>
      <c r="N3436" s="391" t="s">
        <v>26</v>
      </c>
      <c r="Q3436" s="230">
        <f>VLOOKUP(M3436,LocID!$B$2:$I$1995,8, FALSE)</f>
        <v>489</v>
      </c>
    </row>
    <row r="3437" spans="1:17" ht="21" x14ac:dyDescent="0.25">
      <c r="A3437" s="230" t="s">
        <v>11166</v>
      </c>
      <c r="B3437" s="228">
        <v>144</v>
      </c>
      <c r="C3437" s="430" t="s">
        <v>11022</v>
      </c>
      <c r="D3437" s="402">
        <v>2019.0134</v>
      </c>
      <c r="E3437"/>
      <c r="F3437" s="168" t="s">
        <v>10785</v>
      </c>
      <c r="G3437" s="168" t="s">
        <v>5121</v>
      </c>
      <c r="H3437" s="410" t="s">
        <v>1719</v>
      </c>
      <c r="I3437" s="410" t="s">
        <v>1475</v>
      </c>
      <c r="J3437" s="410" t="s">
        <v>245</v>
      </c>
      <c r="K3437" s="410" t="s">
        <v>4580</v>
      </c>
      <c r="L3437" s="410" t="s">
        <v>1719</v>
      </c>
      <c r="M3437" s="377" t="s">
        <v>6158</v>
      </c>
      <c r="N3437" s="391" t="s">
        <v>52</v>
      </c>
      <c r="Q3437" s="230">
        <f>VLOOKUP(M3437,LocID!$B$2:$I$1995,8, FALSE)</f>
        <v>281</v>
      </c>
    </row>
    <row r="3438" spans="1:17" x14ac:dyDescent="0.25">
      <c r="A3438" s="230" t="s">
        <v>11167</v>
      </c>
      <c r="B3438" s="228">
        <v>145</v>
      </c>
      <c r="C3438" s="430" t="s">
        <v>11022</v>
      </c>
      <c r="D3438" s="402">
        <v>2019.0135</v>
      </c>
      <c r="E3438"/>
      <c r="F3438" s="168" t="s">
        <v>10786</v>
      </c>
      <c r="G3438" s="168" t="s">
        <v>10787</v>
      </c>
      <c r="H3438" s="410" t="s">
        <v>3294</v>
      </c>
      <c r="I3438" s="410" t="s">
        <v>76</v>
      </c>
      <c r="J3438" s="410" t="s">
        <v>77</v>
      </c>
      <c r="K3438" s="410" t="s">
        <v>4580</v>
      </c>
      <c r="L3438" s="410" t="s">
        <v>3294</v>
      </c>
      <c r="M3438" s="377" t="s">
        <v>4526</v>
      </c>
      <c r="N3438" s="391" t="s">
        <v>9974</v>
      </c>
      <c r="Q3438" s="230">
        <f>VLOOKUP(M3438,LocID!$B$2:$I$1995,8, FALSE)</f>
        <v>489</v>
      </c>
    </row>
    <row r="3439" spans="1:17" x14ac:dyDescent="0.25">
      <c r="A3439" s="230" t="s">
        <v>11168</v>
      </c>
      <c r="B3439" s="228">
        <v>146</v>
      </c>
      <c r="C3439" s="430" t="s">
        <v>11022</v>
      </c>
      <c r="D3439" s="402">
        <v>2019.0136</v>
      </c>
      <c r="E3439"/>
      <c r="F3439" s="168" t="s">
        <v>10788</v>
      </c>
      <c r="G3439" s="168" t="s">
        <v>10789</v>
      </c>
      <c r="H3439" s="410" t="s">
        <v>1832</v>
      </c>
      <c r="I3439" s="410" t="s">
        <v>76</v>
      </c>
      <c r="J3439" s="410" t="s">
        <v>77</v>
      </c>
      <c r="K3439" s="410"/>
      <c r="L3439" s="410" t="s">
        <v>1832</v>
      </c>
      <c r="M3439" s="377" t="s">
        <v>4512</v>
      </c>
      <c r="N3439" s="391" t="s">
        <v>26</v>
      </c>
      <c r="Q3439" s="230">
        <f>VLOOKUP(M3439,LocID!$B$2:$I$1995,8, FALSE)</f>
        <v>300</v>
      </c>
    </row>
    <row r="3440" spans="1:17" ht="21" x14ac:dyDescent="0.25">
      <c r="A3440" s="230" t="s">
        <v>11169</v>
      </c>
      <c r="B3440" s="228">
        <v>147</v>
      </c>
      <c r="C3440" s="430" t="s">
        <v>11022</v>
      </c>
      <c r="D3440" s="413">
        <v>2019.0137</v>
      </c>
      <c r="E3440"/>
      <c r="F3440" s="168" t="s">
        <v>10790</v>
      </c>
      <c r="G3440" s="168" t="s">
        <v>10791</v>
      </c>
      <c r="H3440" s="410" t="s">
        <v>3294</v>
      </c>
      <c r="I3440" s="410" t="s">
        <v>76</v>
      </c>
      <c r="J3440" s="410" t="s">
        <v>77</v>
      </c>
      <c r="K3440" s="410" t="s">
        <v>4580</v>
      </c>
      <c r="L3440" s="410" t="s">
        <v>3294</v>
      </c>
      <c r="M3440" s="377" t="s">
        <v>4526</v>
      </c>
      <c r="N3440" s="391" t="s">
        <v>9916</v>
      </c>
      <c r="Q3440" s="230">
        <f>VLOOKUP(M3440,LocID!$B$2:$I$1995,8, FALSE)</f>
        <v>489</v>
      </c>
    </row>
    <row r="3441" spans="1:17" ht="21" x14ac:dyDescent="0.25">
      <c r="A3441" s="230" t="s">
        <v>11170</v>
      </c>
      <c r="B3441" s="228">
        <v>148</v>
      </c>
      <c r="C3441" s="430" t="s">
        <v>11022</v>
      </c>
      <c r="D3441" s="402">
        <v>2019.0148999999999</v>
      </c>
      <c r="E3441"/>
      <c r="F3441" s="168" t="s">
        <v>10792</v>
      </c>
      <c r="G3441" s="168" t="s">
        <v>5327</v>
      </c>
      <c r="H3441" s="410" t="s">
        <v>435</v>
      </c>
      <c r="I3441" s="410" t="s">
        <v>122</v>
      </c>
      <c r="J3441" s="410" t="s">
        <v>123</v>
      </c>
      <c r="K3441" s="410" t="s">
        <v>4574</v>
      </c>
      <c r="L3441" s="410" t="s">
        <v>435</v>
      </c>
      <c r="M3441" s="377" t="s">
        <v>5945</v>
      </c>
      <c r="N3441" s="391" t="s">
        <v>52</v>
      </c>
      <c r="Q3441" s="230">
        <f>VLOOKUP(M3441,LocID!$B$2:$I$1995,8, FALSE)</f>
        <v>50</v>
      </c>
    </row>
    <row r="3442" spans="1:17" ht="21" x14ac:dyDescent="0.25">
      <c r="A3442" s="230" t="s">
        <v>11171</v>
      </c>
      <c r="B3442" s="228">
        <v>149</v>
      </c>
      <c r="C3442" s="430" t="s">
        <v>11022</v>
      </c>
      <c r="D3442" s="413">
        <v>2019.0153</v>
      </c>
      <c r="E3442"/>
      <c r="F3442" s="168" t="s">
        <v>10793</v>
      </c>
      <c r="G3442" s="168" t="s">
        <v>10794</v>
      </c>
      <c r="H3442" s="410" t="s">
        <v>4222</v>
      </c>
      <c r="I3442" s="410" t="s">
        <v>76</v>
      </c>
      <c r="J3442" s="410" t="s">
        <v>77</v>
      </c>
      <c r="K3442" s="410" t="s">
        <v>4580</v>
      </c>
      <c r="L3442" s="410" t="s">
        <v>4222</v>
      </c>
      <c r="M3442" s="377" t="s">
        <v>6427</v>
      </c>
      <c r="N3442" s="391" t="s">
        <v>98</v>
      </c>
      <c r="Q3442" s="230">
        <f>VLOOKUP(M3442,LocID!$B$2:$I$1995,8, FALSE)</f>
        <v>581</v>
      </c>
    </row>
    <row r="3443" spans="1:17" ht="21" x14ac:dyDescent="0.25">
      <c r="A3443" s="230" t="s">
        <v>11172</v>
      </c>
      <c r="B3443" s="228">
        <v>150</v>
      </c>
      <c r="C3443" s="430" t="s">
        <v>11022</v>
      </c>
      <c r="D3443" s="402">
        <v>2019.0163</v>
      </c>
      <c r="E3443"/>
      <c r="F3443" s="168" t="s">
        <v>10795</v>
      </c>
      <c r="G3443" s="168" t="s">
        <v>10796</v>
      </c>
      <c r="H3443" s="410" t="s">
        <v>1009</v>
      </c>
      <c r="I3443" s="410" t="s">
        <v>219</v>
      </c>
      <c r="J3443" s="410" t="s">
        <v>220</v>
      </c>
      <c r="K3443" s="410" t="s">
        <v>4580</v>
      </c>
      <c r="L3443" s="410" t="s">
        <v>1009</v>
      </c>
      <c r="M3443" s="377" t="s">
        <v>6018</v>
      </c>
      <c r="N3443" s="391" t="s">
        <v>52</v>
      </c>
      <c r="Q3443" s="230">
        <f>VLOOKUP(M3443,LocID!$B$2:$I$1995,8, FALSE)</f>
        <v>126</v>
      </c>
    </row>
    <row r="3444" spans="1:17" x14ac:dyDescent="0.25">
      <c r="A3444" s="230" t="s">
        <v>11173</v>
      </c>
      <c r="B3444" s="228">
        <v>151</v>
      </c>
      <c r="C3444" s="430" t="s">
        <v>11022</v>
      </c>
      <c r="D3444" s="402">
        <v>2019.0172</v>
      </c>
      <c r="E3444"/>
      <c r="F3444" s="168" t="s">
        <v>10797</v>
      </c>
      <c r="G3444" s="168" t="s">
        <v>10798</v>
      </c>
      <c r="H3444" s="410" t="s">
        <v>10799</v>
      </c>
      <c r="I3444" s="410" t="s">
        <v>815</v>
      </c>
      <c r="J3444" s="410" t="s">
        <v>51</v>
      </c>
      <c r="K3444" s="410" t="s">
        <v>4574</v>
      </c>
      <c r="L3444" s="410" t="s">
        <v>10799</v>
      </c>
      <c r="M3444" s="377" t="s">
        <v>11298</v>
      </c>
      <c r="N3444" s="329" t="s">
        <v>188</v>
      </c>
      <c r="Q3444" s="230">
        <f>VLOOKUP(M3444,LocID!$B$2:$I$1995,8, FALSE)</f>
        <v>762</v>
      </c>
    </row>
    <row r="3445" spans="1:17" x14ac:dyDescent="0.25">
      <c r="A3445" s="230" t="s">
        <v>11174</v>
      </c>
      <c r="B3445" s="228">
        <v>152</v>
      </c>
      <c r="C3445" s="430" t="s">
        <v>11022</v>
      </c>
      <c r="D3445" s="402">
        <v>2019.0175999999999</v>
      </c>
      <c r="E3445"/>
      <c r="F3445" s="168" t="s">
        <v>10801</v>
      </c>
      <c r="G3445" s="168" t="s">
        <v>10802</v>
      </c>
      <c r="H3445" s="410" t="s">
        <v>2823</v>
      </c>
      <c r="I3445" s="410" t="s">
        <v>122</v>
      </c>
      <c r="J3445" s="410" t="s">
        <v>123</v>
      </c>
      <c r="K3445" s="410" t="s">
        <v>4580</v>
      </c>
      <c r="L3445" s="410" t="s">
        <v>2823</v>
      </c>
      <c r="M3445" s="377" t="s">
        <v>6295</v>
      </c>
      <c r="N3445" s="391" t="s">
        <v>9974</v>
      </c>
      <c r="Q3445" s="230">
        <f>VLOOKUP(M3445,LocID!$B$2:$I$1995,8, FALSE)</f>
        <v>427</v>
      </c>
    </row>
    <row r="3446" spans="1:17" ht="21" x14ac:dyDescent="0.25">
      <c r="A3446" s="230" t="s">
        <v>11175</v>
      </c>
      <c r="B3446" s="228">
        <v>153</v>
      </c>
      <c r="C3446" s="430" t="s">
        <v>11022</v>
      </c>
      <c r="D3446" s="402">
        <v>2019.0178000000001</v>
      </c>
      <c r="E3446"/>
      <c r="F3446" s="168" t="s">
        <v>10803</v>
      </c>
      <c r="G3446" s="168" t="s">
        <v>5785</v>
      </c>
      <c r="H3446" s="410" t="s">
        <v>3906</v>
      </c>
      <c r="I3446" s="410" t="s">
        <v>76</v>
      </c>
      <c r="J3446" s="410" t="s">
        <v>77</v>
      </c>
      <c r="K3446" s="410" t="s">
        <v>4580</v>
      </c>
      <c r="L3446" s="410" t="s">
        <v>3906</v>
      </c>
      <c r="M3446" s="377" t="s">
        <v>4532</v>
      </c>
      <c r="N3446" s="391" t="s">
        <v>9916</v>
      </c>
      <c r="Q3446" s="230">
        <f>VLOOKUP(M3446,LocID!$B$2:$I$1995,8, FALSE)</f>
        <v>527</v>
      </c>
    </row>
    <row r="3447" spans="1:17" ht="21" x14ac:dyDescent="0.25">
      <c r="A3447" s="230" t="s">
        <v>11176</v>
      </c>
      <c r="B3447" s="228">
        <v>154</v>
      </c>
      <c r="C3447" s="430" t="s">
        <v>11022</v>
      </c>
      <c r="D3447" s="413">
        <v>2019.0179000000001</v>
      </c>
      <c r="E3447"/>
      <c r="F3447" s="168" t="s">
        <v>10804</v>
      </c>
      <c r="G3447" s="168" t="s">
        <v>4952</v>
      </c>
      <c r="H3447" s="410" t="s">
        <v>4953</v>
      </c>
      <c r="I3447" s="410" t="s">
        <v>156</v>
      </c>
      <c r="J3447" s="410" t="s">
        <v>51</v>
      </c>
      <c r="K3447" s="410"/>
      <c r="L3447" s="410" t="s">
        <v>4953</v>
      </c>
      <c r="M3447" s="377" t="s">
        <v>6549</v>
      </c>
      <c r="N3447" s="391" t="s">
        <v>52</v>
      </c>
      <c r="Q3447" s="230">
        <f>VLOOKUP(M3447,LocID!$B$2:$I$1995,8, FALSE)</f>
        <v>654</v>
      </c>
    </row>
    <row r="3448" spans="1:17" x14ac:dyDescent="0.25">
      <c r="A3448" s="230" t="s">
        <v>11177</v>
      </c>
      <c r="B3448" s="228">
        <v>155</v>
      </c>
      <c r="C3448" s="430" t="s">
        <v>11022</v>
      </c>
      <c r="D3448" s="402">
        <v>2019.0182</v>
      </c>
      <c r="E3448"/>
      <c r="F3448" s="168" t="s">
        <v>10805</v>
      </c>
      <c r="G3448" s="168" t="s">
        <v>10806</v>
      </c>
      <c r="H3448" s="410" t="s">
        <v>10807</v>
      </c>
      <c r="I3448" s="410" t="s">
        <v>219</v>
      </c>
      <c r="J3448" s="410" t="s">
        <v>220</v>
      </c>
      <c r="K3448" s="410" t="s">
        <v>4580</v>
      </c>
      <c r="L3448" s="410" t="s">
        <v>10807</v>
      </c>
      <c r="M3448" s="377" t="s">
        <v>11299</v>
      </c>
      <c r="N3448" s="391" t="s">
        <v>3934</v>
      </c>
      <c r="Q3448" s="230">
        <f>VLOOKUP(M3448,LocID!$B$2:$I$1995,8, FALSE)</f>
        <v>763</v>
      </c>
    </row>
    <row r="3449" spans="1:17" x14ac:dyDescent="0.25">
      <c r="A3449" s="230" t="s">
        <v>11178</v>
      </c>
      <c r="B3449" s="228">
        <v>156</v>
      </c>
      <c r="C3449" s="430" t="s">
        <v>11022</v>
      </c>
      <c r="D3449" s="413">
        <v>2019.0183999999999</v>
      </c>
      <c r="E3449"/>
      <c r="F3449" s="168" t="s">
        <v>10809</v>
      </c>
      <c r="G3449" s="168" t="s">
        <v>10602</v>
      </c>
      <c r="H3449" s="410" t="s">
        <v>3174</v>
      </c>
      <c r="I3449" s="410" t="s">
        <v>49</v>
      </c>
      <c r="J3449" s="410" t="s">
        <v>51</v>
      </c>
      <c r="K3449" s="410" t="s">
        <v>4580</v>
      </c>
      <c r="L3449" s="410" t="s">
        <v>3174</v>
      </c>
      <c r="M3449" s="377" t="s">
        <v>6335</v>
      </c>
      <c r="N3449" s="391" t="s">
        <v>52</v>
      </c>
      <c r="Q3449" s="230">
        <f>VLOOKUP(M3449,LocID!$B$2:$I$1995,8, FALSE)</f>
        <v>476</v>
      </c>
    </row>
    <row r="3450" spans="1:17" ht="21" x14ac:dyDescent="0.25">
      <c r="A3450" s="230" t="s">
        <v>11179</v>
      </c>
      <c r="B3450" s="228">
        <v>157</v>
      </c>
      <c r="C3450" s="430" t="s">
        <v>11022</v>
      </c>
      <c r="D3450" s="402">
        <v>2019.0186000000001</v>
      </c>
      <c r="E3450"/>
      <c r="F3450" s="168" t="s">
        <v>10810</v>
      </c>
      <c r="G3450" s="168" t="s">
        <v>4746</v>
      </c>
      <c r="H3450" s="410" t="s">
        <v>2673</v>
      </c>
      <c r="I3450" s="410" t="s">
        <v>76</v>
      </c>
      <c r="J3450" s="410" t="s">
        <v>77</v>
      </c>
      <c r="K3450" s="410" t="s">
        <v>4580</v>
      </c>
      <c r="L3450" s="410" t="s">
        <v>2673</v>
      </c>
      <c r="M3450" s="377" t="s">
        <v>6264</v>
      </c>
      <c r="N3450" s="391" t="s">
        <v>52</v>
      </c>
      <c r="Q3450" s="230">
        <f>VLOOKUP(M3450,LocID!$B$2:$I$1995,8, FALSE)</f>
        <v>395</v>
      </c>
    </row>
    <row r="3451" spans="1:17" x14ac:dyDescent="0.25">
      <c r="A3451" s="230" t="s">
        <v>11180</v>
      </c>
      <c r="B3451" s="228">
        <v>158</v>
      </c>
      <c r="C3451" s="430" t="s">
        <v>11022</v>
      </c>
      <c r="D3451" s="402">
        <v>2019.0196000000001</v>
      </c>
      <c r="E3451"/>
      <c r="F3451" s="168" t="s">
        <v>10813</v>
      </c>
      <c r="G3451" s="168" t="s">
        <v>5458</v>
      </c>
      <c r="H3451" s="410" t="s">
        <v>1390</v>
      </c>
      <c r="I3451" s="410" t="s">
        <v>183</v>
      </c>
      <c r="J3451" s="410" t="s">
        <v>61</v>
      </c>
      <c r="K3451" s="410" t="s">
        <v>4580</v>
      </c>
      <c r="L3451" s="410" t="s">
        <v>1390</v>
      </c>
      <c r="M3451" s="377" t="s">
        <v>6092</v>
      </c>
      <c r="N3451" s="391" t="s">
        <v>52</v>
      </c>
      <c r="Q3451" s="230">
        <f>VLOOKUP(M3451,LocID!$B$2:$I$1995,8, FALSE)</f>
        <v>208</v>
      </c>
    </row>
    <row r="3452" spans="1:17" x14ac:dyDescent="0.25">
      <c r="A3452" s="230" t="s">
        <v>11181</v>
      </c>
      <c r="B3452" s="228">
        <v>159</v>
      </c>
      <c r="C3452" s="430" t="s">
        <v>11022</v>
      </c>
      <c r="D3452" s="402">
        <v>2019.0208</v>
      </c>
      <c r="E3452"/>
      <c r="F3452" s="168" t="s">
        <v>10815</v>
      </c>
      <c r="G3452" s="168" t="s">
        <v>5175</v>
      </c>
      <c r="H3452" s="410" t="s">
        <v>4160</v>
      </c>
      <c r="I3452" s="410" t="s">
        <v>261</v>
      </c>
      <c r="J3452" s="410" t="s">
        <v>123</v>
      </c>
      <c r="K3452" s="410" t="s">
        <v>10816</v>
      </c>
      <c r="L3452" s="410" t="s">
        <v>4160</v>
      </c>
      <c r="M3452" s="377" t="s">
        <v>6418</v>
      </c>
      <c r="N3452" s="391" t="s">
        <v>52</v>
      </c>
      <c r="Q3452" s="230">
        <f>VLOOKUP(M3452,LocID!$B$2:$I$1995,8, FALSE)</f>
        <v>572</v>
      </c>
    </row>
    <row r="3453" spans="1:17" x14ac:dyDescent="0.25">
      <c r="A3453" s="230" t="s">
        <v>11182</v>
      </c>
      <c r="B3453" s="228">
        <v>160</v>
      </c>
      <c r="C3453" s="430" t="s">
        <v>11022</v>
      </c>
      <c r="D3453" s="402">
        <v>2019.0213000000001</v>
      </c>
      <c r="E3453"/>
      <c r="F3453" s="168" t="s">
        <v>10817</v>
      </c>
      <c r="G3453" s="168" t="s">
        <v>10818</v>
      </c>
      <c r="H3453" s="410" t="s">
        <v>3722</v>
      </c>
      <c r="I3453" s="410" t="s">
        <v>76</v>
      </c>
      <c r="J3453" s="410" t="s">
        <v>77</v>
      </c>
      <c r="K3453" s="410" t="s">
        <v>4574</v>
      </c>
      <c r="L3453" s="410" t="s">
        <v>3722</v>
      </c>
      <c r="M3453" s="377" t="s">
        <v>6361</v>
      </c>
      <c r="N3453" s="391" t="s">
        <v>9916</v>
      </c>
      <c r="Q3453" s="230">
        <f>VLOOKUP(M3453,LocID!$B$2:$I$1995,8, FALSE)</f>
        <v>507</v>
      </c>
    </row>
    <row r="3454" spans="1:17" x14ac:dyDescent="0.25">
      <c r="A3454" s="230" t="s">
        <v>11183</v>
      </c>
      <c r="B3454" s="228">
        <v>161</v>
      </c>
      <c r="C3454" s="430" t="s">
        <v>11022</v>
      </c>
      <c r="D3454" s="413">
        <v>2019.0215000000001</v>
      </c>
      <c r="E3454"/>
      <c r="F3454" s="168" t="s">
        <v>10820</v>
      </c>
      <c r="G3454" s="168" t="s">
        <v>10821</v>
      </c>
      <c r="H3454" s="410" t="s">
        <v>3937</v>
      </c>
      <c r="I3454" s="410" t="s">
        <v>261</v>
      </c>
      <c r="J3454" s="410" t="s">
        <v>123</v>
      </c>
      <c r="K3454" s="410" t="s">
        <v>4574</v>
      </c>
      <c r="L3454" s="410" t="s">
        <v>3937</v>
      </c>
      <c r="M3454" s="377" t="s">
        <v>4533</v>
      </c>
      <c r="N3454" s="391" t="s">
        <v>9916</v>
      </c>
      <c r="Q3454" s="230">
        <f>VLOOKUP(M3454,LocID!$B$2:$I$1995,8, FALSE)</f>
        <v>528</v>
      </c>
    </row>
    <row r="3455" spans="1:17" x14ac:dyDescent="0.25">
      <c r="A3455" s="230" t="s">
        <v>11184</v>
      </c>
      <c r="B3455" s="228">
        <v>162</v>
      </c>
      <c r="C3455" s="430" t="s">
        <v>11022</v>
      </c>
      <c r="D3455" s="402">
        <v>2019.0218</v>
      </c>
      <c r="E3455"/>
      <c r="F3455" s="168" t="s">
        <v>10823</v>
      </c>
      <c r="G3455" s="168" t="s">
        <v>10824</v>
      </c>
      <c r="H3455" s="410" t="s">
        <v>1244</v>
      </c>
      <c r="I3455" s="410" t="s">
        <v>144</v>
      </c>
      <c r="J3455" s="410" t="s">
        <v>51</v>
      </c>
      <c r="K3455" s="410" t="s">
        <v>4574</v>
      </c>
      <c r="L3455" s="410" t="s">
        <v>1244</v>
      </c>
      <c r="M3455" s="377" t="s">
        <v>6064</v>
      </c>
      <c r="N3455" s="391" t="s">
        <v>26</v>
      </c>
      <c r="Q3455" s="230">
        <f>VLOOKUP(M3455,LocID!$B$2:$I$1995,8, FALSE)</f>
        <v>176</v>
      </c>
    </row>
    <row r="3456" spans="1:17" ht="21" x14ac:dyDescent="0.25">
      <c r="A3456" s="230" t="s">
        <v>11185</v>
      </c>
      <c r="B3456" s="228">
        <v>163</v>
      </c>
      <c r="C3456" s="430" t="s">
        <v>11022</v>
      </c>
      <c r="D3456" s="402">
        <v>2019.0219</v>
      </c>
      <c r="E3456"/>
      <c r="F3456" s="168" t="s">
        <v>10826</v>
      </c>
      <c r="G3456" s="168" t="s">
        <v>10827</v>
      </c>
      <c r="H3456" s="410" t="s">
        <v>1832</v>
      </c>
      <c r="I3456" s="410" t="s">
        <v>76</v>
      </c>
      <c r="J3456" s="410" t="s">
        <v>77</v>
      </c>
      <c r="K3456" s="410" t="s">
        <v>4580</v>
      </c>
      <c r="L3456" s="410" t="s">
        <v>1832</v>
      </c>
      <c r="M3456" s="377" t="s">
        <v>4512</v>
      </c>
      <c r="N3456" s="391" t="s">
        <v>3934</v>
      </c>
      <c r="Q3456" s="230">
        <f>VLOOKUP(M3456,LocID!$B$2:$I$1995,8, FALSE)</f>
        <v>300</v>
      </c>
    </row>
    <row r="3457" spans="1:17" x14ac:dyDescent="0.25">
      <c r="A3457" s="230" t="s">
        <v>11186</v>
      </c>
      <c r="B3457" s="228">
        <v>164</v>
      </c>
      <c r="C3457" s="430" t="s">
        <v>11022</v>
      </c>
      <c r="D3457" s="402">
        <v>2019.0219999999999</v>
      </c>
      <c r="E3457"/>
      <c r="F3457" s="168" t="s">
        <v>10828</v>
      </c>
      <c r="G3457" s="168" t="s">
        <v>10829</v>
      </c>
      <c r="H3457" s="410" t="s">
        <v>2414</v>
      </c>
      <c r="I3457" s="410" t="s">
        <v>76</v>
      </c>
      <c r="J3457" s="410" t="s">
        <v>77</v>
      </c>
      <c r="K3457" s="410" t="s">
        <v>4574</v>
      </c>
      <c r="L3457" s="410" t="s">
        <v>2414</v>
      </c>
      <c r="M3457" s="377" t="s">
        <v>4518</v>
      </c>
      <c r="N3457" s="391" t="s">
        <v>52</v>
      </c>
      <c r="Q3457" s="230">
        <f>VLOOKUP(M3457,LocID!$B$2:$I$1995,8, FALSE)</f>
        <v>387</v>
      </c>
    </row>
    <row r="3458" spans="1:17" ht="21" x14ac:dyDescent="0.25">
      <c r="A3458" s="230" t="s">
        <v>11187</v>
      </c>
      <c r="B3458" s="228">
        <v>165</v>
      </c>
      <c r="C3458" s="430" t="s">
        <v>11022</v>
      </c>
      <c r="D3458" s="402">
        <v>2019.0220999999999</v>
      </c>
      <c r="E3458"/>
      <c r="F3458" s="168" t="s">
        <v>10830</v>
      </c>
      <c r="G3458" s="168" t="s">
        <v>10831</v>
      </c>
      <c r="H3458" s="410" t="s">
        <v>3750</v>
      </c>
      <c r="I3458" s="410" t="s">
        <v>261</v>
      </c>
      <c r="J3458" s="410" t="s">
        <v>123</v>
      </c>
      <c r="K3458" s="410" t="s">
        <v>4580</v>
      </c>
      <c r="L3458" s="410" t="s">
        <v>3750</v>
      </c>
      <c r="M3458" s="377" t="s">
        <v>4530</v>
      </c>
      <c r="N3458" s="391" t="s">
        <v>9916</v>
      </c>
      <c r="Q3458" s="230">
        <f>VLOOKUP(M3458,LocID!$B$2:$I$1995,8, FALSE)</f>
        <v>513</v>
      </c>
    </row>
    <row r="3459" spans="1:17" ht="21" x14ac:dyDescent="0.25">
      <c r="A3459" s="230" t="s">
        <v>11188</v>
      </c>
      <c r="B3459" s="228">
        <v>166</v>
      </c>
      <c r="C3459" s="430" t="s">
        <v>11022</v>
      </c>
      <c r="D3459" s="402">
        <v>2019.0228999999999</v>
      </c>
      <c r="E3459"/>
      <c r="F3459" s="168" t="s">
        <v>10833</v>
      </c>
      <c r="G3459" s="168" t="s">
        <v>10834</v>
      </c>
      <c r="H3459" s="410" t="s">
        <v>1131</v>
      </c>
      <c r="I3459" s="410" t="s">
        <v>183</v>
      </c>
      <c r="J3459" s="410" t="s">
        <v>61</v>
      </c>
      <c r="K3459" s="410" t="s">
        <v>4580</v>
      </c>
      <c r="L3459" s="410" t="s">
        <v>1131</v>
      </c>
      <c r="M3459" s="377" t="s">
        <v>6042</v>
      </c>
      <c r="N3459" s="391" t="s">
        <v>6468</v>
      </c>
      <c r="Q3459" s="230">
        <f>VLOOKUP(M3459,LocID!$B$2:$I$1995,8, FALSE)</f>
        <v>151</v>
      </c>
    </row>
    <row r="3460" spans="1:17" x14ac:dyDescent="0.25">
      <c r="A3460" s="230" t="s">
        <v>11189</v>
      </c>
      <c r="B3460" s="228">
        <v>167</v>
      </c>
      <c r="C3460" s="430" t="s">
        <v>11022</v>
      </c>
      <c r="D3460" s="402">
        <v>2019.0232000000001</v>
      </c>
      <c r="E3460"/>
      <c r="F3460" s="168" t="s">
        <v>10835</v>
      </c>
      <c r="G3460" s="168" t="s">
        <v>5665</v>
      </c>
      <c r="H3460" s="410" t="s">
        <v>1344</v>
      </c>
      <c r="I3460" s="410" t="s">
        <v>192</v>
      </c>
      <c r="J3460" s="410" t="s">
        <v>51</v>
      </c>
      <c r="K3460" s="410" t="s">
        <v>4580</v>
      </c>
      <c r="L3460" s="410" t="s">
        <v>1344</v>
      </c>
      <c r="M3460" s="377" t="s">
        <v>6082</v>
      </c>
      <c r="N3460" s="391" t="s">
        <v>26</v>
      </c>
      <c r="Q3460" s="230">
        <f>VLOOKUP(M3460,LocID!$B$2:$I$1995,8, FALSE)</f>
        <v>197</v>
      </c>
    </row>
    <row r="3461" spans="1:17" ht="21" x14ac:dyDescent="0.25">
      <c r="A3461" s="230" t="s">
        <v>11190</v>
      </c>
      <c r="B3461" s="228">
        <v>168</v>
      </c>
      <c r="C3461" s="430" t="s">
        <v>11022</v>
      </c>
      <c r="D3461" s="413">
        <v>2019.0237</v>
      </c>
      <c r="E3461"/>
      <c r="F3461" s="168" t="s">
        <v>10836</v>
      </c>
      <c r="G3461" s="168" t="s">
        <v>10837</v>
      </c>
      <c r="H3461" s="410" t="s">
        <v>3168</v>
      </c>
      <c r="I3461" s="410" t="s">
        <v>198</v>
      </c>
      <c r="J3461" s="410" t="s">
        <v>61</v>
      </c>
      <c r="K3461" s="410"/>
      <c r="L3461" s="410" t="s">
        <v>3168</v>
      </c>
      <c r="M3461" s="377" t="s">
        <v>6334</v>
      </c>
      <c r="N3461" s="391" t="s">
        <v>52</v>
      </c>
      <c r="Q3461" s="230">
        <f>VLOOKUP(M3461,LocID!$B$2:$I$1995,8, FALSE)</f>
        <v>537</v>
      </c>
    </row>
    <row r="3462" spans="1:17" x14ac:dyDescent="0.25">
      <c r="A3462" s="230" t="s">
        <v>11191</v>
      </c>
      <c r="B3462" s="228">
        <v>169</v>
      </c>
      <c r="C3462" s="430" t="s">
        <v>11022</v>
      </c>
      <c r="D3462" s="402">
        <v>2019.0237999999999</v>
      </c>
      <c r="E3462"/>
      <c r="F3462" s="168" t="s">
        <v>10839</v>
      </c>
      <c r="G3462" s="168" t="s">
        <v>5432</v>
      </c>
      <c r="H3462" s="410" t="s">
        <v>1233</v>
      </c>
      <c r="I3462" s="410" t="s">
        <v>49</v>
      </c>
      <c r="J3462" s="410" t="s">
        <v>51</v>
      </c>
      <c r="K3462" s="410" t="s">
        <v>4580</v>
      </c>
      <c r="L3462" s="410" t="s">
        <v>1233</v>
      </c>
      <c r="M3462" s="377" t="s">
        <v>6061</v>
      </c>
      <c r="N3462" s="391" t="s">
        <v>26</v>
      </c>
      <c r="Q3462" s="230">
        <f>VLOOKUP(M3462,LocID!$B$2:$I$1995,8, FALSE)</f>
        <v>173</v>
      </c>
    </row>
    <row r="3463" spans="1:17" x14ac:dyDescent="0.25">
      <c r="A3463" s="230" t="s">
        <v>11192</v>
      </c>
      <c r="B3463" s="228">
        <v>170</v>
      </c>
      <c r="C3463" s="430" t="s">
        <v>11022</v>
      </c>
      <c r="D3463" s="402">
        <v>2019.0239999999999</v>
      </c>
      <c r="E3463"/>
      <c r="F3463" s="168" t="s">
        <v>10840</v>
      </c>
      <c r="G3463" s="168" t="s">
        <v>10841</v>
      </c>
      <c r="H3463" s="410" t="s">
        <v>1704</v>
      </c>
      <c r="I3463" s="410" t="s">
        <v>183</v>
      </c>
      <c r="J3463" s="410" t="s">
        <v>61</v>
      </c>
      <c r="K3463" s="410" t="s">
        <v>4580</v>
      </c>
      <c r="L3463" s="410" t="s">
        <v>1704</v>
      </c>
      <c r="M3463" s="377" t="s">
        <v>6154</v>
      </c>
      <c r="N3463" s="391" t="s">
        <v>26</v>
      </c>
      <c r="Q3463" s="230">
        <f>VLOOKUP(M3463,LocID!$B$2:$I$1995,8, FALSE)</f>
        <v>277</v>
      </c>
    </row>
    <row r="3464" spans="1:17" x14ac:dyDescent="0.25">
      <c r="A3464" s="230" t="s">
        <v>11193</v>
      </c>
      <c r="B3464" s="228">
        <v>171</v>
      </c>
      <c r="C3464" s="430" t="s">
        <v>11022</v>
      </c>
      <c r="D3464" s="402">
        <v>2019.0242000000001</v>
      </c>
      <c r="E3464"/>
      <c r="F3464" s="168" t="s">
        <v>10842</v>
      </c>
      <c r="G3464" s="168" t="s">
        <v>10843</v>
      </c>
      <c r="H3464" s="410" t="s">
        <v>4058</v>
      </c>
      <c r="I3464" s="410" t="s">
        <v>165</v>
      </c>
      <c r="J3464" s="410" t="s">
        <v>161</v>
      </c>
      <c r="K3464" s="410" t="s">
        <v>4574</v>
      </c>
      <c r="L3464" s="410" t="s">
        <v>4058</v>
      </c>
      <c r="M3464" s="377" t="s">
        <v>6394</v>
      </c>
      <c r="N3464" s="391" t="s">
        <v>26</v>
      </c>
      <c r="Q3464" s="230">
        <f>VLOOKUP(M3464,LocID!$B$2:$I$1995,8, FALSE)</f>
        <v>547</v>
      </c>
    </row>
    <row r="3465" spans="1:17" x14ac:dyDescent="0.25">
      <c r="A3465" s="230" t="s">
        <v>11194</v>
      </c>
      <c r="B3465" s="228">
        <v>172</v>
      </c>
      <c r="C3465" s="430" t="s">
        <v>11022</v>
      </c>
      <c r="D3465" s="402">
        <v>2019.0251000000001</v>
      </c>
      <c r="E3465"/>
      <c r="F3465" s="168" t="s">
        <v>10845</v>
      </c>
      <c r="G3465" s="168" t="s">
        <v>10846</v>
      </c>
      <c r="H3465" s="410" t="s">
        <v>10572</v>
      </c>
      <c r="I3465" s="410" t="s">
        <v>1268</v>
      </c>
      <c r="J3465" s="410" t="s">
        <v>220</v>
      </c>
      <c r="K3465" s="410"/>
      <c r="L3465" s="410" t="s">
        <v>10572</v>
      </c>
      <c r="M3465" s="377" t="s">
        <v>11288</v>
      </c>
      <c r="N3465" s="391" t="s">
        <v>3934</v>
      </c>
      <c r="Q3465" s="230">
        <f>VLOOKUP(M3465,LocID!$B$2:$I$1995,8, FALSE)</f>
        <v>752</v>
      </c>
    </row>
    <row r="3466" spans="1:17" ht="21" x14ac:dyDescent="0.25">
      <c r="A3466" s="230" t="s">
        <v>11195</v>
      </c>
      <c r="B3466" s="228">
        <v>173</v>
      </c>
      <c r="C3466" s="430" t="s">
        <v>11022</v>
      </c>
      <c r="D3466" s="402">
        <v>2019.0253</v>
      </c>
      <c r="E3466"/>
      <c r="F3466" s="168" t="s">
        <v>10847</v>
      </c>
      <c r="G3466" s="168" t="s">
        <v>5121</v>
      </c>
      <c r="H3466" s="410" t="s">
        <v>1719</v>
      </c>
      <c r="I3466" s="410" t="s">
        <v>1475</v>
      </c>
      <c r="J3466" s="410" t="s">
        <v>245</v>
      </c>
      <c r="K3466" s="410" t="s">
        <v>4580</v>
      </c>
      <c r="L3466" s="410" t="s">
        <v>1719</v>
      </c>
      <c r="M3466" s="377" t="s">
        <v>6158</v>
      </c>
      <c r="N3466" s="391" t="s">
        <v>98</v>
      </c>
      <c r="Q3466" s="230">
        <f>VLOOKUP(M3466,LocID!$B$2:$I$1995,8, FALSE)</f>
        <v>281</v>
      </c>
    </row>
    <row r="3467" spans="1:17" x14ac:dyDescent="0.25">
      <c r="A3467" s="230" t="s">
        <v>11196</v>
      </c>
      <c r="B3467" s="228">
        <v>174</v>
      </c>
      <c r="C3467" s="430" t="s">
        <v>11022</v>
      </c>
      <c r="D3467" s="402">
        <v>2019.0257999999999</v>
      </c>
      <c r="E3467"/>
      <c r="F3467" s="168" t="s">
        <v>10849</v>
      </c>
      <c r="G3467" s="168" t="s">
        <v>10850</v>
      </c>
      <c r="H3467" s="410" t="s">
        <v>4414</v>
      </c>
      <c r="I3467" s="410" t="s">
        <v>1619</v>
      </c>
      <c r="J3467" s="410" t="s">
        <v>61</v>
      </c>
      <c r="K3467" s="410" t="s">
        <v>4580</v>
      </c>
      <c r="L3467" s="410" t="s">
        <v>4414</v>
      </c>
      <c r="M3467" s="377" t="s">
        <v>6445</v>
      </c>
      <c r="N3467" s="391" t="s">
        <v>9916</v>
      </c>
      <c r="Q3467" s="230">
        <f>VLOOKUP(M3467,LocID!$B$2:$I$1995,8, FALSE)</f>
        <v>601</v>
      </c>
    </row>
    <row r="3468" spans="1:17" x14ac:dyDescent="0.25">
      <c r="A3468" s="230" t="s">
        <v>11197</v>
      </c>
      <c r="B3468" s="228">
        <v>175</v>
      </c>
      <c r="C3468" s="430" t="s">
        <v>11022</v>
      </c>
      <c r="D3468" s="402">
        <v>2019.0262</v>
      </c>
      <c r="E3468"/>
      <c r="F3468" s="168" t="s">
        <v>10851</v>
      </c>
      <c r="G3468" s="168" t="s">
        <v>10852</v>
      </c>
      <c r="H3468" s="410" t="s">
        <v>10853</v>
      </c>
      <c r="I3468" s="410" t="s">
        <v>76</v>
      </c>
      <c r="J3468" s="410" t="s">
        <v>77</v>
      </c>
      <c r="K3468" s="410" t="s">
        <v>4574</v>
      </c>
      <c r="L3468" s="410" t="s">
        <v>10853</v>
      </c>
      <c r="M3468" s="377" t="s">
        <v>11300</v>
      </c>
      <c r="N3468" s="391" t="s">
        <v>26</v>
      </c>
      <c r="Q3468" s="230">
        <f>VLOOKUP(M3468,LocID!$B$2:$I$1995,8, FALSE)</f>
        <v>764</v>
      </c>
    </row>
    <row r="3469" spans="1:17" x14ac:dyDescent="0.25">
      <c r="A3469" s="230" t="s">
        <v>11198</v>
      </c>
      <c r="B3469" s="228">
        <v>176</v>
      </c>
      <c r="C3469" s="430" t="s">
        <v>11022</v>
      </c>
      <c r="D3469" s="402">
        <v>2019.0265999999999</v>
      </c>
      <c r="E3469"/>
      <c r="F3469" s="168" t="s">
        <v>10855</v>
      </c>
      <c r="G3469" s="168" t="s">
        <v>9999</v>
      </c>
      <c r="H3469" s="410" t="s">
        <v>651</v>
      </c>
      <c r="I3469" s="410" t="s">
        <v>244</v>
      </c>
      <c r="J3469" s="410" t="s">
        <v>245</v>
      </c>
      <c r="K3469" s="410" t="s">
        <v>4580</v>
      </c>
      <c r="L3469" s="410" t="s">
        <v>651</v>
      </c>
      <c r="M3469" s="377" t="s">
        <v>5961</v>
      </c>
      <c r="N3469" s="391" t="s">
        <v>9916</v>
      </c>
      <c r="Q3469" s="230">
        <f>VLOOKUP(M3469,LocID!$B$2:$I$1995,8, FALSE)</f>
        <v>67</v>
      </c>
    </row>
    <row r="3470" spans="1:17" ht="21" x14ac:dyDescent="0.25">
      <c r="A3470" s="230" t="s">
        <v>11199</v>
      </c>
      <c r="B3470" s="228">
        <v>177</v>
      </c>
      <c r="C3470" s="430" t="s">
        <v>11022</v>
      </c>
      <c r="D3470" s="413">
        <v>2019.0268000000001</v>
      </c>
      <c r="E3470"/>
      <c r="F3470" s="168" t="s">
        <v>10856</v>
      </c>
      <c r="G3470" s="168" t="s">
        <v>10173</v>
      </c>
      <c r="H3470" s="410" t="s">
        <v>821</v>
      </c>
      <c r="I3470" s="410" t="s">
        <v>822</v>
      </c>
      <c r="J3470" s="410" t="s">
        <v>61</v>
      </c>
      <c r="K3470" s="410" t="s">
        <v>4580</v>
      </c>
      <c r="L3470" s="410" t="s">
        <v>821</v>
      </c>
      <c r="M3470" s="377" t="s">
        <v>5988</v>
      </c>
      <c r="N3470" s="391" t="s">
        <v>9916</v>
      </c>
      <c r="Q3470" s="230">
        <f>VLOOKUP(M3470,LocID!$B$2:$I$1995,8, FALSE)</f>
        <v>95</v>
      </c>
    </row>
    <row r="3471" spans="1:17" x14ac:dyDescent="0.25">
      <c r="A3471" s="230" t="s">
        <v>11200</v>
      </c>
      <c r="B3471" s="228">
        <v>178</v>
      </c>
      <c r="C3471" s="430" t="s">
        <v>11022</v>
      </c>
      <c r="D3471" s="402">
        <v>2019.0279</v>
      </c>
      <c r="E3471"/>
      <c r="F3471" s="168" t="s">
        <v>10857</v>
      </c>
      <c r="G3471" s="168" t="s">
        <v>10858</v>
      </c>
      <c r="H3471" s="401" t="s">
        <v>2997</v>
      </c>
      <c r="I3471" s="410" t="s">
        <v>2996</v>
      </c>
      <c r="J3471" s="410" t="s">
        <v>51</v>
      </c>
      <c r="K3471" s="410" t="s">
        <v>4580</v>
      </c>
      <c r="L3471" s="401" t="s">
        <v>2997</v>
      </c>
      <c r="M3471" s="377" t="s">
        <v>4536</v>
      </c>
      <c r="N3471" s="391" t="s">
        <v>9916</v>
      </c>
      <c r="Q3471" s="230">
        <f>VLOOKUP(M3471,LocID!$B$2:$I$1995,8, FALSE)</f>
        <v>447</v>
      </c>
    </row>
    <row r="3472" spans="1:17" ht="21" x14ac:dyDescent="0.25">
      <c r="A3472" s="230" t="s">
        <v>11201</v>
      </c>
      <c r="B3472" s="228">
        <v>179</v>
      </c>
      <c r="C3472" s="430" t="s">
        <v>11022</v>
      </c>
      <c r="D3472" s="402">
        <v>2019.0283999999999</v>
      </c>
      <c r="E3472"/>
      <c r="F3472" s="168" t="s">
        <v>10859</v>
      </c>
      <c r="G3472" s="168" t="s">
        <v>10860</v>
      </c>
      <c r="H3472" s="410" t="s">
        <v>3294</v>
      </c>
      <c r="I3472" s="410" t="s">
        <v>76</v>
      </c>
      <c r="J3472" s="410" t="s">
        <v>77</v>
      </c>
      <c r="K3472" s="410" t="s">
        <v>4580</v>
      </c>
      <c r="L3472" s="410" t="s">
        <v>3294</v>
      </c>
      <c r="M3472" s="377" t="s">
        <v>4526</v>
      </c>
      <c r="N3472" s="391" t="s">
        <v>3934</v>
      </c>
      <c r="Q3472" s="230">
        <f>VLOOKUP(M3472,LocID!$B$2:$I$1995,8, FALSE)</f>
        <v>489</v>
      </c>
    </row>
    <row r="3473" spans="1:17" x14ac:dyDescent="0.25">
      <c r="A3473" s="230" t="s">
        <v>11202</v>
      </c>
      <c r="B3473" s="228">
        <v>180</v>
      </c>
      <c r="C3473" s="430" t="s">
        <v>11022</v>
      </c>
      <c r="D3473" s="402">
        <v>2019.0299</v>
      </c>
      <c r="E3473"/>
      <c r="F3473" s="168" t="s">
        <v>10861</v>
      </c>
      <c r="G3473" s="168" t="s">
        <v>10862</v>
      </c>
      <c r="H3473" s="410" t="s">
        <v>3974</v>
      </c>
      <c r="I3473" s="410" t="s">
        <v>673</v>
      </c>
      <c r="J3473" s="410" t="s">
        <v>61</v>
      </c>
      <c r="K3473" s="410" t="s">
        <v>4580</v>
      </c>
      <c r="L3473" s="410" t="s">
        <v>3974</v>
      </c>
      <c r="M3473" s="377" t="s">
        <v>6385</v>
      </c>
      <c r="N3473" s="391" t="s">
        <v>26</v>
      </c>
      <c r="Q3473" s="230">
        <f>VLOOKUP(M3473,LocID!$B$2:$I$1995,8, FALSE)</f>
        <v>536</v>
      </c>
    </row>
    <row r="3474" spans="1:17" x14ac:dyDescent="0.25">
      <c r="A3474" s="230" t="s">
        <v>11203</v>
      </c>
      <c r="B3474" s="228">
        <v>181</v>
      </c>
      <c r="C3474" s="430" t="s">
        <v>11022</v>
      </c>
      <c r="D3474" s="402">
        <v>2019.0300999999999</v>
      </c>
      <c r="E3474"/>
      <c r="F3474" s="168" t="s">
        <v>10864</v>
      </c>
      <c r="G3474" s="168" t="s">
        <v>10865</v>
      </c>
      <c r="H3474" s="410" t="s">
        <v>2273</v>
      </c>
      <c r="I3474" s="410" t="s">
        <v>107</v>
      </c>
      <c r="J3474" s="410" t="s">
        <v>51</v>
      </c>
      <c r="K3474" s="410" t="s">
        <v>4580</v>
      </c>
      <c r="L3474" s="410" t="s">
        <v>2273</v>
      </c>
      <c r="M3474" s="377" t="s">
        <v>4516</v>
      </c>
      <c r="N3474" s="391" t="s">
        <v>26</v>
      </c>
      <c r="Q3474" s="230">
        <f>VLOOKUP(M3474,LocID!$B$2:$I$1995,8, FALSE)</f>
        <v>370</v>
      </c>
    </row>
    <row r="3475" spans="1:17" x14ac:dyDescent="0.25">
      <c r="A3475" s="230" t="s">
        <v>11204</v>
      </c>
      <c r="B3475" s="228">
        <v>182</v>
      </c>
      <c r="C3475" s="430" t="s">
        <v>11022</v>
      </c>
      <c r="D3475" s="402">
        <v>2019.0305000000001</v>
      </c>
      <c r="E3475"/>
      <c r="F3475" s="168" t="s">
        <v>10866</v>
      </c>
      <c r="G3475" s="168" t="s">
        <v>5273</v>
      </c>
      <c r="H3475" s="410" t="s">
        <v>5274</v>
      </c>
      <c r="I3475" s="410" t="s">
        <v>488</v>
      </c>
      <c r="J3475" s="410" t="s">
        <v>61</v>
      </c>
      <c r="K3475" s="410" t="s">
        <v>4574</v>
      </c>
      <c r="L3475" s="410" t="s">
        <v>5274</v>
      </c>
      <c r="M3475" s="377" t="s">
        <v>6557</v>
      </c>
      <c r="N3475" s="391" t="s">
        <v>3934</v>
      </c>
      <c r="Q3475" s="230">
        <f>VLOOKUP(M3475,LocID!$B$2:$I$1995,8, FALSE)</f>
        <v>662</v>
      </c>
    </row>
    <row r="3476" spans="1:17" x14ac:dyDescent="0.25">
      <c r="A3476" s="230" t="s">
        <v>11205</v>
      </c>
      <c r="B3476" s="228">
        <v>183</v>
      </c>
      <c r="C3476" s="430" t="s">
        <v>11022</v>
      </c>
      <c r="D3476" s="417">
        <v>2019.0313000000001</v>
      </c>
      <c r="E3476"/>
      <c r="F3476" s="168" t="s">
        <v>10868</v>
      </c>
      <c r="G3476" s="168" t="s">
        <v>10869</v>
      </c>
      <c r="H3476" s="410" t="s">
        <v>10870</v>
      </c>
      <c r="I3476" s="410" t="s">
        <v>1276</v>
      </c>
      <c r="J3476" s="410" t="s">
        <v>128</v>
      </c>
      <c r="K3476" s="410" t="s">
        <v>4580</v>
      </c>
      <c r="L3476" s="410" t="s">
        <v>10870</v>
      </c>
      <c r="M3476" s="377" t="s">
        <v>11301</v>
      </c>
      <c r="N3476" s="391" t="s">
        <v>26</v>
      </c>
      <c r="Q3476" s="230">
        <f>VLOOKUP(M3476,LocID!$B$2:$I$1995,8, FALSE)</f>
        <v>765</v>
      </c>
    </row>
    <row r="3477" spans="1:17" ht="21" x14ac:dyDescent="0.25">
      <c r="A3477" s="230" t="s">
        <v>11206</v>
      </c>
      <c r="B3477" s="228">
        <v>184</v>
      </c>
      <c r="C3477" s="430" t="s">
        <v>11022</v>
      </c>
      <c r="D3477" s="413">
        <v>2019.0317</v>
      </c>
      <c r="E3477"/>
      <c r="F3477" s="168" t="s">
        <v>10871</v>
      </c>
      <c r="G3477" s="168" t="s">
        <v>6658</v>
      </c>
      <c r="H3477" s="401" t="s">
        <v>2997</v>
      </c>
      <c r="I3477" s="410" t="s">
        <v>2996</v>
      </c>
      <c r="J3477" s="410" t="s">
        <v>51</v>
      </c>
      <c r="K3477" s="410" t="s">
        <v>4574</v>
      </c>
      <c r="L3477" s="401" t="s">
        <v>2997</v>
      </c>
      <c r="M3477" s="377" t="s">
        <v>4536</v>
      </c>
      <c r="N3477" s="391" t="s">
        <v>9916</v>
      </c>
      <c r="Q3477" s="230">
        <f>VLOOKUP(M3477,LocID!$B$2:$I$1995,8, FALSE)</f>
        <v>447</v>
      </c>
    </row>
    <row r="3478" spans="1:17" ht="21" x14ac:dyDescent="0.25">
      <c r="A3478" s="230" t="s">
        <v>11207</v>
      </c>
      <c r="B3478" s="228">
        <v>185</v>
      </c>
      <c r="C3478" s="430" t="s">
        <v>11022</v>
      </c>
      <c r="D3478" s="402">
        <v>2019.0318</v>
      </c>
      <c r="E3478"/>
      <c r="F3478" s="168" t="s">
        <v>10873</v>
      </c>
      <c r="G3478" s="168" t="s">
        <v>6658</v>
      </c>
      <c r="H3478" s="401" t="s">
        <v>2997</v>
      </c>
      <c r="I3478" s="410" t="s">
        <v>2996</v>
      </c>
      <c r="J3478" s="410" t="s">
        <v>51</v>
      </c>
      <c r="K3478" s="410" t="s">
        <v>4574</v>
      </c>
      <c r="L3478" s="401" t="s">
        <v>2997</v>
      </c>
      <c r="M3478" s="377" t="s">
        <v>4536</v>
      </c>
      <c r="N3478" s="391" t="s">
        <v>9916</v>
      </c>
      <c r="Q3478" s="230">
        <f>VLOOKUP(M3478,LocID!$B$2:$I$1995,8, FALSE)</f>
        <v>447</v>
      </c>
    </row>
    <row r="3479" spans="1:17" x14ac:dyDescent="0.25">
      <c r="A3479" s="230" t="s">
        <v>11208</v>
      </c>
      <c r="B3479" s="228">
        <v>186</v>
      </c>
      <c r="C3479" s="430" t="s">
        <v>11022</v>
      </c>
      <c r="D3479" s="413">
        <v>2019.0320999999999</v>
      </c>
      <c r="E3479"/>
      <c r="F3479" s="168" t="s">
        <v>10875</v>
      </c>
      <c r="G3479" s="168" t="s">
        <v>10876</v>
      </c>
      <c r="H3479" s="410" t="s">
        <v>2746</v>
      </c>
      <c r="I3479" s="410" t="s">
        <v>165</v>
      </c>
      <c r="J3479" s="410" t="s">
        <v>161</v>
      </c>
      <c r="K3479" s="410" t="s">
        <v>4574</v>
      </c>
      <c r="L3479" s="410" t="s">
        <v>2746</v>
      </c>
      <c r="M3479" s="377" t="s">
        <v>6278</v>
      </c>
      <c r="N3479" s="391" t="s">
        <v>9916</v>
      </c>
      <c r="Q3479" s="230">
        <f>VLOOKUP(M3479,LocID!$B$2:$I$1995,8, FALSE)</f>
        <v>410</v>
      </c>
    </row>
    <row r="3480" spans="1:17" x14ac:dyDescent="0.25">
      <c r="A3480" s="230" t="s">
        <v>11209</v>
      </c>
      <c r="B3480" s="228">
        <v>187</v>
      </c>
      <c r="C3480" s="430" t="s">
        <v>11022</v>
      </c>
      <c r="D3480" s="402">
        <v>2019.0328</v>
      </c>
      <c r="E3480"/>
      <c r="F3480" s="168" t="s">
        <v>10878</v>
      </c>
      <c r="G3480" s="168" t="s">
        <v>10879</v>
      </c>
      <c r="H3480" s="410" t="s">
        <v>10880</v>
      </c>
      <c r="I3480" s="410" t="s">
        <v>261</v>
      </c>
      <c r="J3480" s="410" t="s">
        <v>123</v>
      </c>
      <c r="K3480" s="410" t="s">
        <v>4580</v>
      </c>
      <c r="L3480" s="410" t="s">
        <v>10880</v>
      </c>
      <c r="M3480" s="377" t="s">
        <v>11302</v>
      </c>
      <c r="N3480" s="391" t="s">
        <v>9916</v>
      </c>
      <c r="Q3480" s="230">
        <f>VLOOKUP(M3480,LocID!$B$2:$I$1995,8, FALSE)</f>
        <v>766</v>
      </c>
    </row>
    <row r="3481" spans="1:17" x14ac:dyDescent="0.25">
      <c r="A3481" s="230" t="s">
        <v>11210</v>
      </c>
      <c r="B3481" s="228">
        <v>188</v>
      </c>
      <c r="C3481" s="430" t="s">
        <v>11022</v>
      </c>
      <c r="D3481" s="402">
        <v>2019.0328999999999</v>
      </c>
      <c r="E3481"/>
      <c r="F3481" s="168" t="s">
        <v>10881</v>
      </c>
      <c r="G3481" s="168" t="s">
        <v>10104</v>
      </c>
      <c r="H3481" s="410" t="s">
        <v>3168</v>
      </c>
      <c r="I3481" s="410" t="s">
        <v>198</v>
      </c>
      <c r="J3481" s="410" t="s">
        <v>61</v>
      </c>
      <c r="K3481" s="410"/>
      <c r="L3481" s="410" t="s">
        <v>3168</v>
      </c>
      <c r="M3481" s="377" t="s">
        <v>6334</v>
      </c>
      <c r="N3481" s="391" t="s">
        <v>52</v>
      </c>
      <c r="Q3481" s="230">
        <f>VLOOKUP(M3481,LocID!$B$2:$I$1995,8, FALSE)</f>
        <v>537</v>
      </c>
    </row>
    <row r="3482" spans="1:17" x14ac:dyDescent="0.25">
      <c r="A3482" s="230" t="s">
        <v>11211</v>
      </c>
      <c r="B3482" s="228">
        <v>189</v>
      </c>
      <c r="C3482" s="430" t="s">
        <v>11022</v>
      </c>
      <c r="D3482" s="402">
        <v>2019.0332000000001</v>
      </c>
      <c r="E3482"/>
      <c r="F3482" s="168" t="s">
        <v>10882</v>
      </c>
      <c r="G3482" s="168" t="s">
        <v>10883</v>
      </c>
      <c r="H3482" s="410" t="s">
        <v>2137</v>
      </c>
      <c r="I3482" s="410" t="s">
        <v>732</v>
      </c>
      <c r="J3482" s="410" t="s">
        <v>51</v>
      </c>
      <c r="K3482" s="410" t="s">
        <v>4574</v>
      </c>
      <c r="L3482" s="410" t="s">
        <v>2137</v>
      </c>
      <c r="M3482" s="377" t="s">
        <v>6223</v>
      </c>
      <c r="N3482" s="391" t="s">
        <v>52</v>
      </c>
      <c r="Q3482" s="230">
        <f>VLOOKUP(M3482,LocID!$B$2:$I$1995,8, FALSE)</f>
        <v>348</v>
      </c>
    </row>
    <row r="3483" spans="1:17" x14ac:dyDescent="0.25">
      <c r="A3483" s="230" t="s">
        <v>11212</v>
      </c>
      <c r="B3483" s="228">
        <v>190</v>
      </c>
      <c r="C3483" s="430" t="s">
        <v>11022</v>
      </c>
      <c r="D3483" s="413">
        <v>2019.0333000000001</v>
      </c>
      <c r="E3483"/>
      <c r="F3483" s="168" t="s">
        <v>10886</v>
      </c>
      <c r="G3483" s="168" t="s">
        <v>10887</v>
      </c>
      <c r="H3483" s="410" t="s">
        <v>2155</v>
      </c>
      <c r="I3483" s="410" t="s">
        <v>76</v>
      </c>
      <c r="J3483" s="410" t="s">
        <v>77</v>
      </c>
      <c r="K3483" s="410" t="s">
        <v>4580</v>
      </c>
      <c r="L3483" s="410" t="s">
        <v>2155</v>
      </c>
      <c r="M3483" s="377" t="s">
        <v>6227</v>
      </c>
      <c r="N3483" s="391" t="s">
        <v>26</v>
      </c>
      <c r="Q3483" s="230">
        <f>VLOOKUP(M3483,LocID!$B$2:$I$1995,8, FALSE)</f>
        <v>352</v>
      </c>
    </row>
    <row r="3484" spans="1:17" x14ac:dyDescent="0.25">
      <c r="A3484" s="230" t="s">
        <v>11213</v>
      </c>
      <c r="B3484" s="228">
        <v>191</v>
      </c>
      <c r="C3484" s="430" t="s">
        <v>11022</v>
      </c>
      <c r="D3484" s="413">
        <v>2019.0343</v>
      </c>
      <c r="E3484"/>
      <c r="F3484" s="168" t="s">
        <v>10888</v>
      </c>
      <c r="G3484" s="168" t="s">
        <v>10889</v>
      </c>
      <c r="H3484" s="410" t="s">
        <v>973</v>
      </c>
      <c r="I3484" s="410" t="s">
        <v>808</v>
      </c>
      <c r="J3484" s="410" t="s">
        <v>61</v>
      </c>
      <c r="K3484" s="410" t="s">
        <v>4574</v>
      </c>
      <c r="L3484" s="410" t="s">
        <v>973</v>
      </c>
      <c r="M3484" s="377" t="s">
        <v>6011</v>
      </c>
      <c r="N3484" s="391" t="s">
        <v>9916</v>
      </c>
      <c r="Q3484" s="230">
        <f>VLOOKUP(M3484,LocID!$B$2:$I$1995,8, FALSE)</f>
        <v>119</v>
      </c>
    </row>
    <row r="3485" spans="1:17" ht="21" x14ac:dyDescent="0.25">
      <c r="A3485" s="230" t="s">
        <v>11214</v>
      </c>
      <c r="B3485" s="228">
        <v>192</v>
      </c>
      <c r="C3485" s="430" t="s">
        <v>11022</v>
      </c>
      <c r="D3485" s="413">
        <v>2019.0355999999999</v>
      </c>
      <c r="E3485"/>
      <c r="F3485" s="168" t="s">
        <v>10891</v>
      </c>
      <c r="G3485" s="168" t="s">
        <v>4746</v>
      </c>
      <c r="H3485" s="410" t="s">
        <v>2673</v>
      </c>
      <c r="I3485" s="410" t="s">
        <v>76</v>
      </c>
      <c r="J3485" s="410" t="s">
        <v>77</v>
      </c>
      <c r="K3485" s="410" t="s">
        <v>4574</v>
      </c>
      <c r="L3485" s="410" t="s">
        <v>2673</v>
      </c>
      <c r="M3485" s="377" t="s">
        <v>6264</v>
      </c>
      <c r="N3485" s="391" t="s">
        <v>52</v>
      </c>
      <c r="Q3485" s="230">
        <f>VLOOKUP(M3485,LocID!$B$2:$I$1995,8, FALSE)</f>
        <v>395</v>
      </c>
    </row>
    <row r="3486" spans="1:17" x14ac:dyDescent="0.25">
      <c r="A3486" s="230" t="s">
        <v>11215</v>
      </c>
      <c r="B3486" s="228">
        <v>193</v>
      </c>
      <c r="C3486" s="430" t="s">
        <v>11022</v>
      </c>
      <c r="D3486" s="402">
        <v>2019.0358000000001</v>
      </c>
      <c r="E3486"/>
      <c r="F3486" s="448" t="s">
        <v>10894</v>
      </c>
      <c r="G3486" s="448" t="s">
        <v>10895</v>
      </c>
      <c r="H3486" s="451" t="s">
        <v>10896</v>
      </c>
      <c r="I3486" s="410" t="s">
        <v>10897</v>
      </c>
      <c r="J3486" s="410" t="s">
        <v>10897</v>
      </c>
      <c r="K3486" s="410" t="s">
        <v>4580</v>
      </c>
      <c r="L3486" s="451" t="s">
        <v>10896</v>
      </c>
      <c r="M3486" s="377" t="s">
        <v>11303</v>
      </c>
      <c r="N3486" s="391" t="s">
        <v>6468</v>
      </c>
      <c r="Q3486" s="230">
        <f>VLOOKUP(M3486,LocID!$B$2:$I$1995,8, FALSE)</f>
        <v>767</v>
      </c>
    </row>
    <row r="3487" spans="1:17" x14ac:dyDescent="0.25">
      <c r="A3487" s="230" t="s">
        <v>11216</v>
      </c>
      <c r="B3487" s="228">
        <v>194</v>
      </c>
      <c r="C3487" s="430" t="s">
        <v>11022</v>
      </c>
      <c r="D3487" s="402">
        <v>2019.0359000000001</v>
      </c>
      <c r="E3487"/>
      <c r="F3487" s="168" t="s">
        <v>10898</v>
      </c>
      <c r="G3487" s="168" t="s">
        <v>10899</v>
      </c>
      <c r="H3487" s="410" t="s">
        <v>3664</v>
      </c>
      <c r="I3487" s="410" t="s">
        <v>76</v>
      </c>
      <c r="J3487" s="410" t="s">
        <v>77</v>
      </c>
      <c r="K3487" s="410" t="s">
        <v>4580</v>
      </c>
      <c r="L3487" s="410" t="s">
        <v>3664</v>
      </c>
      <c r="M3487" s="377" t="s">
        <v>6356</v>
      </c>
      <c r="N3487" s="391" t="s">
        <v>3934</v>
      </c>
      <c r="Q3487" s="230">
        <f>VLOOKUP(M3487,LocID!$B$2:$I$1995,8, FALSE)</f>
        <v>500</v>
      </c>
    </row>
    <row r="3488" spans="1:17" ht="21" x14ac:dyDescent="0.25">
      <c r="A3488" s="230" t="s">
        <v>11217</v>
      </c>
      <c r="B3488" s="228">
        <v>195</v>
      </c>
      <c r="C3488" s="430" t="s">
        <v>11022</v>
      </c>
      <c r="D3488" s="402">
        <v>2019.0364999999999</v>
      </c>
      <c r="E3488"/>
      <c r="F3488" s="168" t="s">
        <v>10900</v>
      </c>
      <c r="G3488" s="168" t="s">
        <v>5697</v>
      </c>
      <c r="H3488" s="410" t="s">
        <v>3294</v>
      </c>
      <c r="I3488" s="410" t="s">
        <v>76</v>
      </c>
      <c r="J3488" s="410" t="s">
        <v>77</v>
      </c>
      <c r="K3488" s="410" t="s">
        <v>4580</v>
      </c>
      <c r="L3488" s="410" t="s">
        <v>3294</v>
      </c>
      <c r="M3488" s="377" t="s">
        <v>4526</v>
      </c>
      <c r="N3488" s="391" t="s">
        <v>9916</v>
      </c>
      <c r="Q3488" s="230">
        <f>VLOOKUP(M3488,LocID!$B$2:$I$1995,8, FALSE)</f>
        <v>489</v>
      </c>
    </row>
    <row r="3489" spans="1:17" x14ac:dyDescent="0.25">
      <c r="A3489" s="230" t="s">
        <v>11218</v>
      </c>
      <c r="B3489" s="228">
        <v>196</v>
      </c>
      <c r="C3489" s="430" t="s">
        <v>11022</v>
      </c>
      <c r="D3489" s="402">
        <v>2019.0365999999999</v>
      </c>
      <c r="E3489"/>
      <c r="F3489" s="168" t="s">
        <v>10902</v>
      </c>
      <c r="G3489" s="168" t="s">
        <v>10903</v>
      </c>
      <c r="H3489" s="410" t="s">
        <v>48</v>
      </c>
      <c r="I3489" s="410" t="s">
        <v>49</v>
      </c>
      <c r="J3489" s="410" t="s">
        <v>51</v>
      </c>
      <c r="K3489" s="410" t="s">
        <v>4580</v>
      </c>
      <c r="L3489" s="410" t="s">
        <v>48</v>
      </c>
      <c r="M3489" s="377" t="s">
        <v>5901</v>
      </c>
      <c r="N3489" s="391" t="s">
        <v>26</v>
      </c>
      <c r="Q3489" s="230">
        <f>VLOOKUP(M3489,LocID!$B$2:$I$1995,8, FALSE)</f>
        <v>2</v>
      </c>
    </row>
    <row r="3490" spans="1:17" ht="21" x14ac:dyDescent="0.25">
      <c r="A3490" s="230" t="s">
        <v>11219</v>
      </c>
      <c r="B3490" s="228">
        <v>197</v>
      </c>
      <c r="C3490" s="430" t="s">
        <v>11022</v>
      </c>
      <c r="D3490" s="413">
        <v>2019.0369000000001</v>
      </c>
      <c r="E3490"/>
      <c r="F3490" s="168" t="s">
        <v>10904</v>
      </c>
      <c r="G3490" s="168" t="s">
        <v>10905</v>
      </c>
      <c r="H3490" s="410" t="s">
        <v>1131</v>
      </c>
      <c r="I3490" s="410" t="s">
        <v>183</v>
      </c>
      <c r="J3490" s="410" t="s">
        <v>61</v>
      </c>
      <c r="K3490" s="410" t="s">
        <v>4580</v>
      </c>
      <c r="L3490" s="410" t="s">
        <v>1131</v>
      </c>
      <c r="M3490" s="377" t="s">
        <v>6042</v>
      </c>
      <c r="N3490" s="391" t="s">
        <v>98</v>
      </c>
      <c r="Q3490" s="230">
        <f>VLOOKUP(M3490,LocID!$B$2:$I$1995,8, FALSE)</f>
        <v>151</v>
      </c>
    </row>
    <row r="3491" spans="1:17" x14ac:dyDescent="0.25">
      <c r="A3491" s="230" t="s">
        <v>11220</v>
      </c>
      <c r="B3491" s="228">
        <v>198</v>
      </c>
      <c r="C3491" s="430" t="s">
        <v>11022</v>
      </c>
      <c r="D3491" s="402">
        <v>2019.0372</v>
      </c>
      <c r="E3491"/>
      <c r="F3491" s="168" t="s">
        <v>10907</v>
      </c>
      <c r="G3491" s="168" t="s">
        <v>5726</v>
      </c>
      <c r="H3491" s="410" t="s">
        <v>3531</v>
      </c>
      <c r="I3491" s="410" t="s">
        <v>76</v>
      </c>
      <c r="J3491" s="410" t="s">
        <v>77</v>
      </c>
      <c r="K3491" s="410"/>
      <c r="L3491" s="410" t="s">
        <v>3531</v>
      </c>
      <c r="M3491" s="377" t="s">
        <v>6348</v>
      </c>
      <c r="N3491" s="391" t="s">
        <v>26</v>
      </c>
      <c r="Q3491" s="230">
        <f>VLOOKUP(M3491,LocID!$B$2:$I$1995,8, FALSE)</f>
        <v>491</v>
      </c>
    </row>
    <row r="3492" spans="1:17" x14ac:dyDescent="0.25">
      <c r="A3492" s="230" t="s">
        <v>11221</v>
      </c>
      <c r="B3492" s="228">
        <v>199</v>
      </c>
      <c r="C3492" s="430" t="s">
        <v>11022</v>
      </c>
      <c r="D3492" s="413">
        <v>2019.0377000000001</v>
      </c>
      <c r="E3492"/>
      <c r="F3492" s="168" t="s">
        <v>10908</v>
      </c>
      <c r="G3492" s="168" t="s">
        <v>5039</v>
      </c>
      <c r="H3492" s="410" t="s">
        <v>1501</v>
      </c>
      <c r="I3492" s="410" t="s">
        <v>1488</v>
      </c>
      <c r="J3492" s="410" t="s">
        <v>77</v>
      </c>
      <c r="K3492" s="410" t="s">
        <v>4580</v>
      </c>
      <c r="L3492" s="410" t="s">
        <v>1501</v>
      </c>
      <c r="M3492" s="377" t="s">
        <v>4508</v>
      </c>
      <c r="N3492" s="391" t="s">
        <v>9916</v>
      </c>
      <c r="Q3492" s="230">
        <f>VLOOKUP(M3492,LocID!$B$2:$I$1995,8, FALSE)</f>
        <v>235</v>
      </c>
    </row>
    <row r="3493" spans="1:17" x14ac:dyDescent="0.25">
      <c r="A3493" s="230" t="s">
        <v>11222</v>
      </c>
      <c r="B3493" s="228">
        <v>200</v>
      </c>
      <c r="C3493" s="430" t="s">
        <v>11022</v>
      </c>
      <c r="D3493" s="402">
        <v>2019.0379</v>
      </c>
      <c r="E3493"/>
      <c r="F3493" s="168" t="s">
        <v>10909</v>
      </c>
      <c r="G3493" s="168" t="s">
        <v>10910</v>
      </c>
      <c r="H3493" s="410" t="s">
        <v>10911</v>
      </c>
      <c r="I3493" s="410" t="s">
        <v>219</v>
      </c>
      <c r="J3493" s="410" t="s">
        <v>220</v>
      </c>
      <c r="K3493" s="410" t="s">
        <v>4580</v>
      </c>
      <c r="L3493" s="410" t="s">
        <v>10911</v>
      </c>
      <c r="M3493" s="377" t="s">
        <v>11304</v>
      </c>
      <c r="N3493" s="391" t="s">
        <v>52</v>
      </c>
      <c r="Q3493" s="230">
        <f>VLOOKUP(M3493,LocID!$B$2:$I$1995,8, FALSE)</f>
        <v>768</v>
      </c>
    </row>
    <row r="3494" spans="1:17" x14ac:dyDescent="0.25">
      <c r="A3494" s="230" t="s">
        <v>11223</v>
      </c>
      <c r="B3494" s="228">
        <v>201</v>
      </c>
      <c r="C3494" s="430" t="s">
        <v>11022</v>
      </c>
      <c r="D3494" s="413">
        <v>2019.038</v>
      </c>
      <c r="E3494"/>
      <c r="F3494" s="168" t="s">
        <v>10912</v>
      </c>
      <c r="G3494" s="168" t="s">
        <v>10913</v>
      </c>
      <c r="H3494" s="410" t="s">
        <v>2781</v>
      </c>
      <c r="I3494" s="410" t="s">
        <v>156</v>
      </c>
      <c r="J3494" s="410" t="s">
        <v>51</v>
      </c>
      <c r="K3494" s="410" t="s">
        <v>4574</v>
      </c>
      <c r="L3494" s="410" t="s">
        <v>2781</v>
      </c>
      <c r="M3494" s="377" t="s">
        <v>6285</v>
      </c>
      <c r="N3494" s="391" t="s">
        <v>9916</v>
      </c>
      <c r="Q3494" s="230">
        <f>VLOOKUP(M3494,LocID!$B$2:$I$1995,8, FALSE)</f>
        <v>417</v>
      </c>
    </row>
    <row r="3495" spans="1:17" x14ac:dyDescent="0.25">
      <c r="A3495" s="230" t="s">
        <v>11224</v>
      </c>
      <c r="B3495" s="228">
        <v>202</v>
      </c>
      <c r="C3495" s="430" t="s">
        <v>11022</v>
      </c>
      <c r="D3495" s="402">
        <v>2019.0391999999999</v>
      </c>
      <c r="E3495"/>
      <c r="F3495" s="168" t="s">
        <v>10914</v>
      </c>
      <c r="G3495" s="168"/>
      <c r="H3495" s="410" t="s">
        <v>2908</v>
      </c>
      <c r="I3495" s="410" t="s">
        <v>380</v>
      </c>
      <c r="J3495" s="410" t="s">
        <v>51</v>
      </c>
      <c r="K3495" s="410" t="s">
        <v>4580</v>
      </c>
      <c r="L3495" s="410" t="s">
        <v>2908</v>
      </c>
      <c r="M3495" s="377" t="s">
        <v>6299</v>
      </c>
      <c r="N3495" s="391" t="s">
        <v>9916</v>
      </c>
      <c r="Q3495" s="230">
        <f>VLOOKUP(M3495,LocID!$B$2:$I$1995,8, FALSE)</f>
        <v>431</v>
      </c>
    </row>
    <row r="3496" spans="1:17" ht="21" x14ac:dyDescent="0.25">
      <c r="A3496" s="230" t="s">
        <v>11225</v>
      </c>
      <c r="B3496" s="228">
        <v>203</v>
      </c>
      <c r="C3496" s="430" t="s">
        <v>11022</v>
      </c>
      <c r="D3496" s="413">
        <v>2019.0396000000001</v>
      </c>
      <c r="E3496"/>
      <c r="F3496" s="168" t="s">
        <v>10915</v>
      </c>
      <c r="G3496" s="168" t="s">
        <v>10029</v>
      </c>
      <c r="H3496" s="410" t="s">
        <v>4414</v>
      </c>
      <c r="I3496" s="410" t="s">
        <v>1619</v>
      </c>
      <c r="J3496" s="410" t="s">
        <v>61</v>
      </c>
      <c r="K3496" s="410"/>
      <c r="L3496" s="410" t="s">
        <v>4414</v>
      </c>
      <c r="M3496" s="377" t="s">
        <v>6445</v>
      </c>
      <c r="N3496" s="391" t="s">
        <v>52</v>
      </c>
      <c r="Q3496" s="230">
        <f>VLOOKUP(M3496,LocID!$B$2:$I$1995,8, FALSE)</f>
        <v>601</v>
      </c>
    </row>
    <row r="3497" spans="1:17" x14ac:dyDescent="0.25">
      <c r="A3497" s="230" t="s">
        <v>11226</v>
      </c>
      <c r="B3497" s="228">
        <v>204</v>
      </c>
      <c r="C3497" s="430" t="s">
        <v>11022</v>
      </c>
      <c r="D3497" s="413">
        <v>2019.0402999999999</v>
      </c>
      <c r="E3497"/>
      <c r="F3497" s="168" t="s">
        <v>10916</v>
      </c>
      <c r="G3497" s="168" t="s">
        <v>10917</v>
      </c>
      <c r="H3497" s="410" t="s">
        <v>1501</v>
      </c>
      <c r="I3497" s="410" t="s">
        <v>1488</v>
      </c>
      <c r="J3497" s="410" t="s">
        <v>77</v>
      </c>
      <c r="K3497" s="410" t="s">
        <v>4580</v>
      </c>
      <c r="L3497" s="410" t="s">
        <v>1501</v>
      </c>
      <c r="M3497" s="377" t="s">
        <v>4508</v>
      </c>
      <c r="N3497" s="391" t="s">
        <v>98</v>
      </c>
      <c r="Q3497" s="230">
        <f>VLOOKUP(M3497,LocID!$B$2:$I$1995,8, FALSE)</f>
        <v>235</v>
      </c>
    </row>
    <row r="3498" spans="1:17" x14ac:dyDescent="0.25">
      <c r="A3498" s="230" t="s">
        <v>11227</v>
      </c>
      <c r="B3498" s="228">
        <v>205</v>
      </c>
      <c r="C3498" s="430" t="s">
        <v>11022</v>
      </c>
      <c r="D3498" s="413">
        <v>2019.0407</v>
      </c>
      <c r="E3498"/>
      <c r="F3498" s="168" t="s">
        <v>10919</v>
      </c>
      <c r="G3498" s="168" t="s">
        <v>5126</v>
      </c>
      <c r="H3498" s="410" t="s">
        <v>666</v>
      </c>
      <c r="I3498" s="410" t="s">
        <v>261</v>
      </c>
      <c r="J3498" s="410" t="s">
        <v>123</v>
      </c>
      <c r="K3498" s="410" t="s">
        <v>4574</v>
      </c>
      <c r="L3498" s="410" t="s">
        <v>666</v>
      </c>
      <c r="M3498" s="377" t="s">
        <v>5964</v>
      </c>
      <c r="N3498" s="391" t="s">
        <v>52</v>
      </c>
      <c r="Q3498" s="230">
        <f>VLOOKUP(M3498,LocID!$B$2:$I$1995,8, FALSE)</f>
        <v>70</v>
      </c>
    </row>
    <row r="3499" spans="1:17" x14ac:dyDescent="0.25">
      <c r="A3499" s="230" t="s">
        <v>11228</v>
      </c>
      <c r="B3499" s="228">
        <v>206</v>
      </c>
      <c r="C3499" s="430" t="s">
        <v>11022</v>
      </c>
      <c r="D3499" s="402">
        <v>2019.0414000000001</v>
      </c>
      <c r="E3499"/>
      <c r="F3499" s="168" t="s">
        <v>10920</v>
      </c>
      <c r="G3499" s="168"/>
      <c r="H3499" s="410" t="s">
        <v>2781</v>
      </c>
      <c r="I3499" s="410" t="s">
        <v>156</v>
      </c>
      <c r="J3499" s="410" t="s">
        <v>51</v>
      </c>
      <c r="K3499" s="410"/>
      <c r="L3499" s="410" t="s">
        <v>2781</v>
      </c>
      <c r="M3499" s="377" t="s">
        <v>6285</v>
      </c>
      <c r="N3499" s="391" t="s">
        <v>9916</v>
      </c>
      <c r="Q3499" s="230">
        <f>VLOOKUP(M3499,LocID!$B$2:$I$1995,8, FALSE)</f>
        <v>417</v>
      </c>
    </row>
    <row r="3500" spans="1:17" ht="21" x14ac:dyDescent="0.25">
      <c r="A3500" s="230" t="s">
        <v>11229</v>
      </c>
      <c r="B3500" s="228">
        <v>207</v>
      </c>
      <c r="C3500" s="430" t="s">
        <v>11022</v>
      </c>
      <c r="D3500" s="413">
        <v>2019.0415</v>
      </c>
      <c r="E3500"/>
      <c r="F3500" s="168" t="s">
        <v>10921</v>
      </c>
      <c r="G3500" s="168" t="s">
        <v>10922</v>
      </c>
      <c r="H3500" s="410" t="s">
        <v>3937</v>
      </c>
      <c r="I3500" s="410" t="s">
        <v>261</v>
      </c>
      <c r="J3500" s="410" t="s">
        <v>123</v>
      </c>
      <c r="K3500" s="410" t="s">
        <v>4574</v>
      </c>
      <c r="L3500" s="410" t="s">
        <v>3937</v>
      </c>
      <c r="M3500" s="377" t="s">
        <v>4533</v>
      </c>
      <c r="N3500" s="391" t="s">
        <v>9912</v>
      </c>
      <c r="Q3500" s="230">
        <f>VLOOKUP(M3500,LocID!$B$2:$I$1995,8, FALSE)</f>
        <v>528</v>
      </c>
    </row>
    <row r="3501" spans="1:17" x14ac:dyDescent="0.25">
      <c r="A3501" s="230" t="s">
        <v>11230</v>
      </c>
      <c r="B3501" s="228">
        <v>208</v>
      </c>
      <c r="C3501" s="430" t="s">
        <v>11022</v>
      </c>
      <c r="D3501" s="413">
        <v>2019.0444</v>
      </c>
      <c r="E3501"/>
      <c r="F3501" s="168" t="s">
        <v>10923</v>
      </c>
      <c r="G3501" s="168" t="s">
        <v>10924</v>
      </c>
      <c r="H3501" s="410" t="s">
        <v>1501</v>
      </c>
      <c r="I3501" s="410" t="s">
        <v>1488</v>
      </c>
      <c r="J3501" s="410" t="s">
        <v>123</v>
      </c>
      <c r="K3501" s="419" t="s">
        <v>4580</v>
      </c>
      <c r="L3501" s="410" t="s">
        <v>1501</v>
      </c>
      <c r="M3501" s="377" t="s">
        <v>4508</v>
      </c>
      <c r="N3501" s="391" t="s">
        <v>26</v>
      </c>
      <c r="Q3501" s="230">
        <f>VLOOKUP(M3501,LocID!$B$2:$I$1995,8, FALSE)</f>
        <v>235</v>
      </c>
    </row>
    <row r="3502" spans="1:17" x14ac:dyDescent="0.25">
      <c r="A3502" s="230" t="s">
        <v>11231</v>
      </c>
      <c r="B3502" s="228">
        <v>209</v>
      </c>
      <c r="C3502" s="430" t="s">
        <v>11022</v>
      </c>
      <c r="D3502" s="413">
        <v>2019.0449000000001</v>
      </c>
      <c r="E3502"/>
      <c r="F3502" s="168" t="s">
        <v>10926</v>
      </c>
      <c r="G3502" s="168" t="s">
        <v>10126</v>
      </c>
      <c r="H3502" s="410" t="s">
        <v>3240</v>
      </c>
      <c r="I3502" s="410" t="s">
        <v>76</v>
      </c>
      <c r="J3502" s="410" t="s">
        <v>77</v>
      </c>
      <c r="K3502" s="410" t="s">
        <v>4580</v>
      </c>
      <c r="L3502" s="410" t="s">
        <v>3240</v>
      </c>
      <c r="M3502" s="377" t="s">
        <v>6342</v>
      </c>
      <c r="N3502" s="391" t="s">
        <v>52</v>
      </c>
      <c r="Q3502" s="230">
        <f>VLOOKUP(M3502,LocID!$B$2:$I$1995,8, FALSE)</f>
        <v>485</v>
      </c>
    </row>
    <row r="3503" spans="1:17" ht="21" x14ac:dyDescent="0.25">
      <c r="A3503" s="230" t="s">
        <v>11232</v>
      </c>
      <c r="B3503" s="228">
        <v>210</v>
      </c>
      <c r="C3503" s="430" t="s">
        <v>11022</v>
      </c>
      <c r="D3503" s="413">
        <v>2019.0454</v>
      </c>
      <c r="E3503"/>
      <c r="F3503" s="168" t="s">
        <v>10927</v>
      </c>
      <c r="G3503" s="168" t="s">
        <v>10928</v>
      </c>
      <c r="H3503" s="410" t="s">
        <v>271</v>
      </c>
      <c r="I3503" s="410" t="s">
        <v>160</v>
      </c>
      <c r="J3503" s="410" t="s">
        <v>161</v>
      </c>
      <c r="K3503" s="410" t="s">
        <v>4580</v>
      </c>
      <c r="L3503" s="410" t="s">
        <v>271</v>
      </c>
      <c r="M3503" s="377" t="s">
        <v>5930</v>
      </c>
      <c r="N3503" s="391" t="s">
        <v>98</v>
      </c>
      <c r="Q3503" s="230">
        <f>VLOOKUP(M3503,LocID!$B$2:$I$1995,8, FALSE)</f>
        <v>33</v>
      </c>
    </row>
    <row r="3504" spans="1:17" ht="21" x14ac:dyDescent="0.25">
      <c r="A3504" s="230" t="s">
        <v>11233</v>
      </c>
      <c r="B3504" s="228">
        <v>211</v>
      </c>
      <c r="C3504" s="430" t="s">
        <v>11022</v>
      </c>
      <c r="D3504" s="413">
        <v>2019.0458000000001</v>
      </c>
      <c r="E3504"/>
      <c r="F3504" s="168" t="s">
        <v>10930</v>
      </c>
      <c r="G3504" s="168" t="s">
        <v>5833</v>
      </c>
      <c r="H3504" s="401" t="s">
        <v>2997</v>
      </c>
      <c r="I3504" s="410" t="s">
        <v>2996</v>
      </c>
      <c r="J3504" s="410" t="s">
        <v>51</v>
      </c>
      <c r="K3504" s="410" t="s">
        <v>4574</v>
      </c>
      <c r="L3504" s="401" t="s">
        <v>2997</v>
      </c>
      <c r="M3504" s="377" t="s">
        <v>4536</v>
      </c>
      <c r="N3504" s="391" t="s">
        <v>9974</v>
      </c>
      <c r="Q3504" s="230">
        <f>VLOOKUP(M3504,LocID!$B$2:$I$1995,8, FALSE)</f>
        <v>447</v>
      </c>
    </row>
    <row r="3505" spans="1:17" x14ac:dyDescent="0.25">
      <c r="A3505" s="230" t="s">
        <v>11234</v>
      </c>
      <c r="B3505" s="228">
        <v>212</v>
      </c>
      <c r="C3505" s="430" t="s">
        <v>11022</v>
      </c>
      <c r="D3505" s="402">
        <v>2019.046</v>
      </c>
      <c r="E3505"/>
      <c r="F3505" s="168" t="s">
        <v>10932</v>
      </c>
      <c r="G3505" s="168" t="s">
        <v>2480</v>
      </c>
      <c r="H3505" s="410" t="s">
        <v>3294</v>
      </c>
      <c r="I3505" s="410" t="s">
        <v>76</v>
      </c>
      <c r="J3505" s="410" t="s">
        <v>77</v>
      </c>
      <c r="K3505" s="410"/>
      <c r="L3505" s="410" t="s">
        <v>3294</v>
      </c>
      <c r="M3505" s="377" t="s">
        <v>4526</v>
      </c>
      <c r="N3505" s="391" t="s">
        <v>26</v>
      </c>
      <c r="Q3505" s="230">
        <f>VLOOKUP(M3505,LocID!$B$2:$I$1995,8, FALSE)</f>
        <v>489</v>
      </c>
    </row>
    <row r="3506" spans="1:17" x14ac:dyDescent="0.25">
      <c r="A3506" s="230" t="s">
        <v>11235</v>
      </c>
      <c r="B3506" s="228">
        <v>213</v>
      </c>
      <c r="C3506" s="430" t="s">
        <v>11022</v>
      </c>
      <c r="D3506" s="413">
        <v>2019.0469000000001</v>
      </c>
      <c r="E3506"/>
      <c r="F3506" s="168" t="s">
        <v>10934</v>
      </c>
      <c r="G3506" s="168" t="s">
        <v>10935</v>
      </c>
      <c r="H3506" s="410" t="s">
        <v>11277</v>
      </c>
      <c r="I3506" s="419" t="s">
        <v>1276</v>
      </c>
      <c r="J3506" s="419" t="s">
        <v>128</v>
      </c>
      <c r="K3506" s="419" t="s">
        <v>4580</v>
      </c>
      <c r="L3506" s="410" t="s">
        <v>11277</v>
      </c>
      <c r="M3506" s="377" t="s">
        <v>11305</v>
      </c>
      <c r="N3506" s="391" t="s">
        <v>52</v>
      </c>
      <c r="Q3506" s="230">
        <f>VLOOKUP(M3506,LocID!$B$2:$I$1995,8, FALSE)</f>
        <v>769</v>
      </c>
    </row>
    <row r="3507" spans="1:17" x14ac:dyDescent="0.25">
      <c r="A3507" s="230" t="s">
        <v>11236</v>
      </c>
      <c r="B3507" s="228">
        <v>214</v>
      </c>
      <c r="C3507" s="430" t="s">
        <v>11022</v>
      </c>
      <c r="D3507" s="413">
        <v>2019.0476000000001</v>
      </c>
      <c r="E3507"/>
      <c r="F3507" s="168" t="s">
        <v>10937</v>
      </c>
      <c r="G3507" s="168" t="s">
        <v>10938</v>
      </c>
      <c r="H3507" s="419" t="s">
        <v>2027</v>
      </c>
      <c r="I3507" s="419" t="s">
        <v>165</v>
      </c>
      <c r="J3507" s="410" t="s">
        <v>161</v>
      </c>
      <c r="K3507" s="419" t="s">
        <v>4580</v>
      </c>
      <c r="L3507" s="419" t="s">
        <v>2027</v>
      </c>
      <c r="M3507" s="377" t="s">
        <v>6205</v>
      </c>
      <c r="N3507" s="391" t="s">
        <v>3934</v>
      </c>
      <c r="Q3507" s="230">
        <f>VLOOKUP(M3507,LocID!$B$2:$I$1995,8, FALSE)</f>
        <v>330</v>
      </c>
    </row>
    <row r="3508" spans="1:17" ht="21" x14ac:dyDescent="0.25">
      <c r="A3508" s="230" t="s">
        <v>11237</v>
      </c>
      <c r="B3508" s="228">
        <v>215</v>
      </c>
      <c r="C3508" s="430" t="s">
        <v>11022</v>
      </c>
      <c r="D3508" s="413">
        <v>2019.0482</v>
      </c>
      <c r="E3508"/>
      <c r="F3508" s="419" t="s">
        <v>10939</v>
      </c>
      <c r="G3508" s="419" t="s">
        <v>10940</v>
      </c>
      <c r="H3508" s="419" t="s">
        <v>1340</v>
      </c>
      <c r="I3508" s="419" t="s">
        <v>165</v>
      </c>
      <c r="J3508" s="419" t="s">
        <v>161</v>
      </c>
      <c r="K3508" s="419" t="s">
        <v>4574</v>
      </c>
      <c r="L3508" s="419" t="s">
        <v>1340</v>
      </c>
      <c r="M3508" s="377" t="s">
        <v>6081</v>
      </c>
      <c r="N3508" s="391" t="s">
        <v>26</v>
      </c>
      <c r="Q3508" s="230">
        <f>VLOOKUP(M3508,LocID!$B$2:$I$1995,8, FALSE)</f>
        <v>196</v>
      </c>
    </row>
    <row r="3509" spans="1:17" x14ac:dyDescent="0.25">
      <c r="A3509" s="230" t="s">
        <v>11238</v>
      </c>
      <c r="B3509" s="228">
        <v>216</v>
      </c>
      <c r="C3509" s="430" t="s">
        <v>11022</v>
      </c>
      <c r="D3509" s="413">
        <v>2019.0485000000001</v>
      </c>
      <c r="E3509"/>
      <c r="F3509" s="419" t="s">
        <v>10941</v>
      </c>
      <c r="G3509" s="419" t="s">
        <v>3759</v>
      </c>
      <c r="H3509" s="419" t="s">
        <v>3750</v>
      </c>
      <c r="I3509" s="419" t="s">
        <v>261</v>
      </c>
      <c r="J3509" s="419" t="s">
        <v>123</v>
      </c>
      <c r="K3509" s="419" t="s">
        <v>4574</v>
      </c>
      <c r="L3509" s="419" t="s">
        <v>3750</v>
      </c>
      <c r="M3509" s="377" t="s">
        <v>4530</v>
      </c>
      <c r="N3509" s="391" t="s">
        <v>52</v>
      </c>
      <c r="Q3509" s="230">
        <f>VLOOKUP(M3509,LocID!$B$2:$I$1995,8, FALSE)</f>
        <v>513</v>
      </c>
    </row>
    <row r="3510" spans="1:17" x14ac:dyDescent="0.25">
      <c r="A3510" s="230" t="s">
        <v>11239</v>
      </c>
      <c r="B3510" s="228">
        <v>217</v>
      </c>
      <c r="C3510" s="430" t="s">
        <v>11022</v>
      </c>
      <c r="D3510" s="413">
        <v>2019.0489</v>
      </c>
      <c r="E3510"/>
      <c r="F3510" s="419" t="s">
        <v>10942</v>
      </c>
      <c r="G3510" s="419" t="s">
        <v>3942</v>
      </c>
      <c r="H3510" s="419" t="s">
        <v>3937</v>
      </c>
      <c r="I3510" s="419" t="s">
        <v>261</v>
      </c>
      <c r="J3510" s="419" t="s">
        <v>123</v>
      </c>
      <c r="K3510" s="419" t="s">
        <v>4580</v>
      </c>
      <c r="L3510" s="419" t="s">
        <v>3937</v>
      </c>
      <c r="M3510" s="377" t="s">
        <v>4533</v>
      </c>
      <c r="N3510" s="391" t="s">
        <v>52</v>
      </c>
      <c r="Q3510" s="230">
        <f>VLOOKUP(M3510,LocID!$B$2:$I$1995,8, FALSE)</f>
        <v>528</v>
      </c>
    </row>
    <row r="3511" spans="1:17" x14ac:dyDescent="0.25">
      <c r="A3511" s="230" t="s">
        <v>11240</v>
      </c>
      <c r="B3511" s="228">
        <v>218</v>
      </c>
      <c r="C3511" s="430" t="s">
        <v>11022</v>
      </c>
      <c r="D3511" s="413">
        <v>2019.0491</v>
      </c>
      <c r="E3511"/>
      <c r="F3511" s="420" t="s">
        <v>10943</v>
      </c>
      <c r="G3511" s="420" t="s">
        <v>10944</v>
      </c>
      <c r="H3511" s="419" t="s">
        <v>1832</v>
      </c>
      <c r="I3511" s="419" t="s">
        <v>76</v>
      </c>
      <c r="J3511" s="419" t="s">
        <v>77</v>
      </c>
      <c r="K3511" s="419" t="s">
        <v>4574</v>
      </c>
      <c r="L3511" s="419" t="s">
        <v>1832</v>
      </c>
      <c r="M3511" s="377" t="s">
        <v>4512</v>
      </c>
      <c r="N3511" s="391" t="s">
        <v>9974</v>
      </c>
      <c r="Q3511" s="230">
        <f>VLOOKUP(M3511,LocID!$B$2:$I$1995,8, FALSE)</f>
        <v>300</v>
      </c>
    </row>
    <row r="3512" spans="1:17" x14ac:dyDescent="0.25">
      <c r="A3512" s="230" t="s">
        <v>11241</v>
      </c>
      <c r="B3512" s="228">
        <v>219</v>
      </c>
      <c r="C3512" s="430" t="s">
        <v>11022</v>
      </c>
      <c r="D3512" s="413">
        <v>2019.0495000000001</v>
      </c>
      <c r="E3512"/>
      <c r="F3512" s="420" t="s">
        <v>10946</v>
      </c>
      <c r="G3512" s="420" t="s">
        <v>2661</v>
      </c>
      <c r="H3512" s="419" t="s">
        <v>2644</v>
      </c>
      <c r="I3512" s="419" t="s">
        <v>261</v>
      </c>
      <c r="J3512" s="419" t="s">
        <v>123</v>
      </c>
      <c r="K3512" s="419" t="s">
        <v>4580</v>
      </c>
      <c r="L3512" s="419" t="s">
        <v>2644</v>
      </c>
      <c r="M3512" s="377" t="s">
        <v>6262</v>
      </c>
      <c r="N3512" s="391" t="s">
        <v>9916</v>
      </c>
      <c r="Q3512" s="230">
        <f>VLOOKUP(M3512,LocID!$B$2:$I$1995,8, FALSE)</f>
        <v>393</v>
      </c>
    </row>
    <row r="3513" spans="1:17" x14ac:dyDescent="0.25">
      <c r="A3513" s="230" t="s">
        <v>11242</v>
      </c>
      <c r="B3513" s="228">
        <v>220</v>
      </c>
      <c r="C3513" s="430" t="s">
        <v>11022</v>
      </c>
      <c r="D3513" s="413">
        <v>2019.0497</v>
      </c>
      <c r="E3513"/>
      <c r="F3513" s="420" t="s">
        <v>10947</v>
      </c>
      <c r="G3513" s="420" t="s">
        <v>558</v>
      </c>
      <c r="H3513" s="419" t="s">
        <v>533</v>
      </c>
      <c r="I3513" s="419" t="s">
        <v>49</v>
      </c>
      <c r="J3513" s="419" t="s">
        <v>51</v>
      </c>
      <c r="K3513" s="419" t="s">
        <v>4580</v>
      </c>
      <c r="L3513" s="419" t="s">
        <v>533</v>
      </c>
      <c r="M3513" s="377" t="s">
        <v>4499</v>
      </c>
      <c r="N3513" s="391" t="s">
        <v>26</v>
      </c>
      <c r="Q3513" s="230">
        <f>VLOOKUP(M3513,LocID!$B$2:$I$1995,8, FALSE)</f>
        <v>65</v>
      </c>
    </row>
    <row r="3514" spans="1:17" x14ac:dyDescent="0.25">
      <c r="A3514" s="230" t="s">
        <v>11243</v>
      </c>
      <c r="B3514" s="228">
        <v>221</v>
      </c>
      <c r="C3514" s="430" t="s">
        <v>11022</v>
      </c>
      <c r="D3514" s="402">
        <v>2019.0499</v>
      </c>
      <c r="E3514"/>
      <c r="F3514" s="420" t="s">
        <v>10949</v>
      </c>
      <c r="G3514" s="420" t="s">
        <v>721</v>
      </c>
      <c r="H3514" s="419" t="s">
        <v>722</v>
      </c>
      <c r="I3514" s="419" t="s">
        <v>76</v>
      </c>
      <c r="J3514" s="419" t="s">
        <v>77</v>
      </c>
      <c r="K3514" s="419"/>
      <c r="L3514" s="419" t="s">
        <v>722</v>
      </c>
      <c r="M3514" s="377" t="s">
        <v>5974</v>
      </c>
      <c r="N3514" s="391" t="s">
        <v>9916</v>
      </c>
      <c r="Q3514" s="230">
        <f>VLOOKUP(M3514,LocID!$B$2:$I$1995,8, FALSE)</f>
        <v>81</v>
      </c>
    </row>
    <row r="3515" spans="1:17" x14ac:dyDescent="0.25">
      <c r="A3515" s="230" t="s">
        <v>11244</v>
      </c>
      <c r="B3515" s="228">
        <v>222</v>
      </c>
      <c r="C3515" s="430" t="s">
        <v>11022</v>
      </c>
      <c r="D3515" s="402">
        <v>2019.0500999999999</v>
      </c>
      <c r="E3515"/>
      <c r="F3515" s="420" t="s">
        <v>10950</v>
      </c>
      <c r="G3515" s="420" t="s">
        <v>3052</v>
      </c>
      <c r="H3515" s="419" t="s">
        <v>3049</v>
      </c>
      <c r="I3515" s="419" t="s">
        <v>192</v>
      </c>
      <c r="J3515" s="419" t="s">
        <v>51</v>
      </c>
      <c r="K3515" s="419" t="s">
        <v>4574</v>
      </c>
      <c r="L3515" s="419" t="s">
        <v>3049</v>
      </c>
      <c r="M3515" s="377" t="s">
        <v>6320</v>
      </c>
      <c r="N3515" s="391" t="s">
        <v>9916</v>
      </c>
      <c r="Q3515" s="230">
        <f>VLOOKUP(M3515,LocID!$B$2:$I$1995,8, FALSE)</f>
        <v>457</v>
      </c>
    </row>
    <row r="3516" spans="1:17" x14ac:dyDescent="0.25">
      <c r="A3516" s="230" t="s">
        <v>11245</v>
      </c>
      <c r="B3516" s="228">
        <v>223</v>
      </c>
      <c r="C3516" s="430" t="s">
        <v>11022</v>
      </c>
      <c r="D3516" s="402">
        <v>2019.0530000000001</v>
      </c>
      <c r="E3516"/>
      <c r="F3516" s="420" t="s">
        <v>10952</v>
      </c>
      <c r="G3516" s="420" t="s">
        <v>10953</v>
      </c>
      <c r="H3516" s="419" t="s">
        <v>3750</v>
      </c>
      <c r="I3516" s="419" t="s">
        <v>261</v>
      </c>
      <c r="J3516" s="419" t="s">
        <v>123</v>
      </c>
      <c r="K3516" s="419" t="s">
        <v>4580</v>
      </c>
      <c r="L3516" s="419" t="s">
        <v>3750</v>
      </c>
      <c r="M3516" s="377" t="s">
        <v>4530</v>
      </c>
      <c r="N3516" s="391" t="s">
        <v>52</v>
      </c>
      <c r="Q3516" s="230">
        <f>VLOOKUP(M3516,LocID!$B$2:$I$1995,8, FALSE)</f>
        <v>513</v>
      </c>
    </row>
    <row r="3517" spans="1:17" x14ac:dyDescent="0.25">
      <c r="A3517" s="230" t="s">
        <v>11246</v>
      </c>
      <c r="B3517" s="228">
        <v>224</v>
      </c>
      <c r="C3517" s="430" t="s">
        <v>11022</v>
      </c>
      <c r="D3517" s="423">
        <v>2019.0582999999999</v>
      </c>
      <c r="E3517"/>
      <c r="F3517" s="168" t="s">
        <v>10954</v>
      </c>
      <c r="G3517" s="168" t="s">
        <v>10955</v>
      </c>
      <c r="H3517" s="420" t="s">
        <v>3294</v>
      </c>
      <c r="I3517" s="420" t="s">
        <v>76</v>
      </c>
      <c r="J3517" s="420" t="s">
        <v>77</v>
      </c>
      <c r="K3517" s="420" t="s">
        <v>4574</v>
      </c>
      <c r="L3517" s="420" t="s">
        <v>3294</v>
      </c>
      <c r="M3517" s="377" t="s">
        <v>4526</v>
      </c>
      <c r="N3517" s="391" t="s">
        <v>26</v>
      </c>
      <c r="Q3517" s="230">
        <f>VLOOKUP(M3517,LocID!$B$2:$I$1995,8, FALSE)</f>
        <v>489</v>
      </c>
    </row>
    <row r="3518" spans="1:17" x14ac:dyDescent="0.25">
      <c r="A3518" s="230" t="s">
        <v>11247</v>
      </c>
      <c r="B3518" s="228">
        <v>225</v>
      </c>
      <c r="C3518" s="430" t="s">
        <v>11022</v>
      </c>
      <c r="D3518" s="423">
        <v>2019.0583999999999</v>
      </c>
      <c r="E3518"/>
      <c r="F3518" s="168" t="s">
        <v>10956</v>
      </c>
      <c r="G3518" s="168" t="s">
        <v>10492</v>
      </c>
      <c r="H3518" s="420" t="s">
        <v>2414</v>
      </c>
      <c r="I3518" s="420" t="s">
        <v>76</v>
      </c>
      <c r="J3518" s="420" t="s">
        <v>77</v>
      </c>
      <c r="K3518" s="420" t="s">
        <v>4580</v>
      </c>
      <c r="L3518" s="420" t="s">
        <v>2414</v>
      </c>
      <c r="M3518" s="377" t="s">
        <v>4518</v>
      </c>
      <c r="N3518" s="391" t="s">
        <v>26</v>
      </c>
      <c r="Q3518" s="230">
        <f>VLOOKUP(M3518,LocID!$B$2:$I$1995,8, FALSE)</f>
        <v>387</v>
      </c>
    </row>
    <row r="3519" spans="1:17" ht="21" x14ac:dyDescent="0.25">
      <c r="A3519" s="230" t="s">
        <v>11248</v>
      </c>
      <c r="B3519" s="228">
        <v>226</v>
      </c>
      <c r="C3519" s="430" t="s">
        <v>11022</v>
      </c>
      <c r="D3519" s="423">
        <v>2019.0586000000001</v>
      </c>
      <c r="E3519"/>
      <c r="F3519" s="168" t="s">
        <v>10957</v>
      </c>
      <c r="G3519" s="168" t="s">
        <v>4684</v>
      </c>
      <c r="H3519" s="420" t="s">
        <v>1832</v>
      </c>
      <c r="I3519" s="420" t="s">
        <v>76</v>
      </c>
      <c r="J3519" s="420" t="s">
        <v>77</v>
      </c>
      <c r="K3519" s="420" t="s">
        <v>4580</v>
      </c>
      <c r="L3519" s="420" t="s">
        <v>1832</v>
      </c>
      <c r="M3519" s="377" t="s">
        <v>4512</v>
      </c>
      <c r="N3519" s="391" t="s">
        <v>9974</v>
      </c>
      <c r="Q3519" s="230">
        <f>VLOOKUP(M3519,LocID!$B$2:$I$1995,8, FALSE)</f>
        <v>300</v>
      </c>
    </row>
    <row r="3520" spans="1:17" x14ac:dyDescent="0.25">
      <c r="A3520" s="230" t="s">
        <v>11249</v>
      </c>
      <c r="B3520" s="228">
        <v>227</v>
      </c>
      <c r="C3520" s="430" t="s">
        <v>11022</v>
      </c>
      <c r="D3520" s="423">
        <v>2019.0595000000001</v>
      </c>
      <c r="E3520"/>
      <c r="F3520" s="168" t="s">
        <v>10959</v>
      </c>
      <c r="G3520" s="168" t="s">
        <v>10704</v>
      </c>
      <c r="H3520" s="420" t="s">
        <v>844</v>
      </c>
      <c r="I3520" s="420" t="s">
        <v>250</v>
      </c>
      <c r="J3520" s="420" t="s">
        <v>161</v>
      </c>
      <c r="K3520" s="420" t="s">
        <v>4580</v>
      </c>
      <c r="L3520" s="420" t="s">
        <v>844</v>
      </c>
      <c r="M3520" s="377" t="s">
        <v>5992</v>
      </c>
      <c r="N3520" s="391" t="s">
        <v>26</v>
      </c>
      <c r="Q3520" s="230">
        <f>VLOOKUP(M3520,LocID!$B$2:$I$1995,8, FALSE)</f>
        <v>100</v>
      </c>
    </row>
    <row r="3521" spans="1:17" x14ac:dyDescent="0.25">
      <c r="A3521" s="230" t="s">
        <v>11250</v>
      </c>
      <c r="B3521" s="228">
        <v>228</v>
      </c>
      <c r="C3521" s="430" t="s">
        <v>11022</v>
      </c>
      <c r="D3521" s="423">
        <v>2019.0616</v>
      </c>
      <c r="E3521"/>
      <c r="F3521" s="168" t="s">
        <v>10960</v>
      </c>
      <c r="G3521" s="168" t="s">
        <v>5828</v>
      </c>
      <c r="H3521" s="401" t="s">
        <v>2997</v>
      </c>
      <c r="I3521" s="420" t="s">
        <v>2996</v>
      </c>
      <c r="J3521" s="420" t="s">
        <v>51</v>
      </c>
      <c r="K3521" s="420" t="s">
        <v>4574</v>
      </c>
      <c r="L3521" s="401" t="s">
        <v>2997</v>
      </c>
      <c r="M3521" s="377" t="s">
        <v>4536</v>
      </c>
      <c r="N3521" s="391" t="s">
        <v>98</v>
      </c>
      <c r="Q3521" s="230">
        <f>VLOOKUP(M3521,LocID!$B$2:$I$1995,8, FALSE)</f>
        <v>447</v>
      </c>
    </row>
    <row r="3522" spans="1:17" ht="21" x14ac:dyDescent="0.25">
      <c r="A3522" s="230" t="s">
        <v>11251</v>
      </c>
      <c r="B3522" s="228">
        <v>229</v>
      </c>
      <c r="C3522" s="430" t="s">
        <v>11022</v>
      </c>
      <c r="D3522" s="423">
        <v>2019.0617999999999</v>
      </c>
      <c r="E3522"/>
      <c r="F3522" s="168" t="s">
        <v>10962</v>
      </c>
      <c r="G3522" s="168" t="s">
        <v>10963</v>
      </c>
      <c r="H3522" s="420" t="s">
        <v>10964</v>
      </c>
      <c r="I3522" s="420" t="s">
        <v>76</v>
      </c>
      <c r="J3522" s="420" t="s">
        <v>77</v>
      </c>
      <c r="K3522" s="420"/>
      <c r="L3522" s="420" t="s">
        <v>2414</v>
      </c>
      <c r="M3522" s="377" t="s">
        <v>4518</v>
      </c>
      <c r="N3522" s="391" t="s">
        <v>26</v>
      </c>
      <c r="Q3522" s="230">
        <f>VLOOKUP(M3522,LocID!$B$2:$I$1995,8, FALSE)</f>
        <v>387</v>
      </c>
    </row>
    <row r="3523" spans="1:17" x14ac:dyDescent="0.25">
      <c r="A3523" s="230" t="s">
        <v>11252</v>
      </c>
      <c r="B3523" s="228">
        <v>230</v>
      </c>
      <c r="C3523" s="430" t="s">
        <v>11022</v>
      </c>
      <c r="D3523" s="423">
        <v>2019.0622000000001</v>
      </c>
      <c r="E3523"/>
      <c r="F3523" s="168" t="s">
        <v>10966</v>
      </c>
      <c r="G3523" s="168" t="s">
        <v>10967</v>
      </c>
      <c r="H3523" s="420" t="s">
        <v>2944</v>
      </c>
      <c r="I3523" s="420" t="s">
        <v>250</v>
      </c>
      <c r="J3523" s="420" t="s">
        <v>161</v>
      </c>
      <c r="K3523" s="420"/>
      <c r="L3523" s="420" t="s">
        <v>2944</v>
      </c>
      <c r="M3523" s="377" t="s">
        <v>4520</v>
      </c>
      <c r="N3523" s="391" t="s">
        <v>52</v>
      </c>
      <c r="Q3523" s="230">
        <f>VLOOKUP(M3523,LocID!$B$2:$I$1995,8, FALSE)</f>
        <v>438</v>
      </c>
    </row>
    <row r="3524" spans="1:17" ht="21" x14ac:dyDescent="0.25">
      <c r="A3524" s="230" t="s">
        <v>11253</v>
      </c>
      <c r="B3524" s="228">
        <v>231</v>
      </c>
      <c r="C3524" s="430" t="s">
        <v>11022</v>
      </c>
      <c r="D3524" s="424">
        <v>2019.0625</v>
      </c>
      <c r="E3524"/>
      <c r="F3524" s="168" t="s">
        <v>10968</v>
      </c>
      <c r="G3524" s="168" t="s">
        <v>4927</v>
      </c>
      <c r="H3524" s="420" t="s">
        <v>533</v>
      </c>
      <c r="I3524" s="420" t="s">
        <v>49</v>
      </c>
      <c r="J3524" s="420" t="s">
        <v>51</v>
      </c>
      <c r="K3524" s="420" t="s">
        <v>4574</v>
      </c>
      <c r="L3524" s="420" t="s">
        <v>533</v>
      </c>
      <c r="M3524" s="377" t="s">
        <v>4499</v>
      </c>
      <c r="N3524" s="391" t="s">
        <v>98</v>
      </c>
      <c r="Q3524" s="230">
        <f>VLOOKUP(M3524,LocID!$B$2:$I$1995,8, FALSE)</f>
        <v>65</v>
      </c>
    </row>
    <row r="3525" spans="1:17" x14ac:dyDescent="0.25">
      <c r="A3525" s="230" t="s">
        <v>11254</v>
      </c>
      <c r="B3525" s="228">
        <v>232</v>
      </c>
      <c r="C3525" s="430" t="s">
        <v>11022</v>
      </c>
      <c r="D3525" s="424">
        <v>2019.0626</v>
      </c>
      <c r="E3525"/>
      <c r="F3525" s="168" t="s">
        <v>10970</v>
      </c>
      <c r="G3525" s="168" t="s">
        <v>10971</v>
      </c>
      <c r="H3525" s="420" t="s">
        <v>3871</v>
      </c>
      <c r="I3525" s="420" t="s">
        <v>49</v>
      </c>
      <c r="J3525" s="420" t="s">
        <v>51</v>
      </c>
      <c r="K3525" s="420" t="s">
        <v>4580</v>
      </c>
      <c r="L3525" s="420" t="s">
        <v>3871</v>
      </c>
      <c r="M3525" s="377" t="s">
        <v>4531</v>
      </c>
      <c r="N3525" s="391" t="s">
        <v>26</v>
      </c>
      <c r="Q3525" s="230">
        <f>VLOOKUP(M3525,LocID!$B$2:$I$1995,8, FALSE)</f>
        <v>520</v>
      </c>
    </row>
    <row r="3526" spans="1:17" x14ac:dyDescent="0.25">
      <c r="A3526" s="230" t="s">
        <v>11255</v>
      </c>
      <c r="B3526" s="228">
        <v>233</v>
      </c>
      <c r="C3526" s="430" t="s">
        <v>11022</v>
      </c>
      <c r="D3526" s="413">
        <v>2019.0636999999999</v>
      </c>
      <c r="E3526"/>
      <c r="F3526" s="168" t="s">
        <v>10972</v>
      </c>
      <c r="G3526" s="168" t="s">
        <v>5155</v>
      </c>
      <c r="H3526" s="420" t="s">
        <v>2823</v>
      </c>
      <c r="I3526" s="420" t="s">
        <v>122</v>
      </c>
      <c r="J3526" s="420" t="s">
        <v>123</v>
      </c>
      <c r="K3526" s="420"/>
      <c r="L3526" s="420" t="s">
        <v>2823</v>
      </c>
      <c r="M3526" s="377" t="s">
        <v>6295</v>
      </c>
      <c r="N3526" s="391" t="s">
        <v>9912</v>
      </c>
      <c r="Q3526" s="230">
        <f>VLOOKUP(M3526,LocID!$B$2:$I$1995,8, FALSE)</f>
        <v>427</v>
      </c>
    </row>
    <row r="3527" spans="1:17" ht="21" x14ac:dyDescent="0.25">
      <c r="A3527" s="230" t="s">
        <v>11256</v>
      </c>
      <c r="B3527" s="228">
        <v>234</v>
      </c>
      <c r="C3527" s="430" t="s">
        <v>11022</v>
      </c>
      <c r="D3527" s="413">
        <v>2019.0663999999999</v>
      </c>
      <c r="E3527"/>
      <c r="F3527" s="168" t="s">
        <v>10973</v>
      </c>
      <c r="G3527" s="168" t="s">
        <v>10974</v>
      </c>
      <c r="H3527" s="420" t="s">
        <v>2069</v>
      </c>
      <c r="I3527" s="420" t="s">
        <v>198</v>
      </c>
      <c r="J3527" s="420" t="s">
        <v>61</v>
      </c>
      <c r="K3527" s="420"/>
      <c r="L3527" s="420" t="s">
        <v>2069</v>
      </c>
      <c r="M3527" s="377" t="s">
        <v>4513</v>
      </c>
      <c r="N3527" s="391" t="s">
        <v>9912</v>
      </c>
      <c r="Q3527" s="230">
        <f>VLOOKUP(M3527,LocID!$B$2:$I$1995,8, FALSE)</f>
        <v>337</v>
      </c>
    </row>
    <row r="3528" spans="1:17" x14ac:dyDescent="0.25">
      <c r="A3528" s="230" t="s">
        <v>11257</v>
      </c>
      <c r="B3528" s="228">
        <v>235</v>
      </c>
      <c r="C3528" s="430" t="s">
        <v>11022</v>
      </c>
      <c r="D3528" s="423">
        <v>2019.0672999999999</v>
      </c>
      <c r="E3528"/>
      <c r="F3528" s="168" t="s">
        <v>10975</v>
      </c>
      <c r="G3528" s="425"/>
      <c r="H3528" s="420" t="s">
        <v>2800</v>
      </c>
      <c r="I3528" s="420" t="s">
        <v>76</v>
      </c>
      <c r="J3528" s="420"/>
      <c r="K3528" s="420"/>
      <c r="L3528" s="420" t="s">
        <v>2800</v>
      </c>
      <c r="M3528" s="377" t="s">
        <v>6288</v>
      </c>
      <c r="N3528" s="391" t="s">
        <v>98</v>
      </c>
      <c r="Q3528" s="230">
        <f>VLOOKUP(M3528,LocID!$B$2:$I$1995,8, FALSE)</f>
        <v>420</v>
      </c>
    </row>
    <row r="3529" spans="1:17" x14ac:dyDescent="0.25">
      <c r="A3529" s="230" t="s">
        <v>11258</v>
      </c>
      <c r="B3529" s="228">
        <v>236</v>
      </c>
      <c r="C3529" s="430" t="s">
        <v>11022</v>
      </c>
      <c r="D3529" s="423">
        <v>2019.0673999999999</v>
      </c>
      <c r="E3529"/>
      <c r="F3529" s="168" t="s">
        <v>10976</v>
      </c>
      <c r="G3529" s="168" t="s">
        <v>6614</v>
      </c>
      <c r="H3529" s="420" t="s">
        <v>3294</v>
      </c>
      <c r="I3529" s="420" t="s">
        <v>76</v>
      </c>
      <c r="J3529" s="420" t="s">
        <v>77</v>
      </c>
      <c r="K3529" s="420" t="s">
        <v>4574</v>
      </c>
      <c r="L3529" s="420" t="s">
        <v>3294</v>
      </c>
      <c r="M3529" s="377" t="s">
        <v>4526</v>
      </c>
      <c r="N3529" s="329" t="s">
        <v>188</v>
      </c>
      <c r="Q3529" s="230">
        <f>VLOOKUP(M3529,LocID!$B$2:$I$1995,8, FALSE)</f>
        <v>489</v>
      </c>
    </row>
    <row r="3530" spans="1:17" ht="21" x14ac:dyDescent="0.25">
      <c r="A3530" s="230" t="s">
        <v>11259</v>
      </c>
      <c r="B3530" s="228">
        <v>237</v>
      </c>
      <c r="C3530" s="430" t="s">
        <v>11022</v>
      </c>
      <c r="D3530" s="423">
        <v>2019.0675000000001</v>
      </c>
      <c r="E3530"/>
      <c r="F3530" s="168" t="s">
        <v>10977</v>
      </c>
      <c r="G3530" s="168" t="s">
        <v>10978</v>
      </c>
      <c r="H3530" s="420" t="s">
        <v>3272</v>
      </c>
      <c r="I3530" s="420" t="s">
        <v>76</v>
      </c>
      <c r="J3530" s="420" t="s">
        <v>77</v>
      </c>
      <c r="K3530" s="420" t="s">
        <v>4574</v>
      </c>
      <c r="L3530" s="420" t="s">
        <v>3272</v>
      </c>
      <c r="M3530" s="377" t="s">
        <v>6344</v>
      </c>
      <c r="N3530" s="391" t="s">
        <v>26</v>
      </c>
      <c r="Q3530" s="230">
        <f>VLOOKUP(M3530,LocID!$B$2:$I$1995,8, FALSE)</f>
        <v>487</v>
      </c>
    </row>
    <row r="3531" spans="1:17" ht="21" x14ac:dyDescent="0.25">
      <c r="A3531" s="230" t="s">
        <v>11260</v>
      </c>
      <c r="B3531" s="228">
        <v>238</v>
      </c>
      <c r="C3531" s="430" t="s">
        <v>11022</v>
      </c>
      <c r="D3531" s="423">
        <v>2019.0676000000001</v>
      </c>
      <c r="E3531"/>
      <c r="F3531" s="168" t="s">
        <v>10979</v>
      </c>
      <c r="G3531" s="168" t="s">
        <v>10980</v>
      </c>
      <c r="H3531" s="420" t="s">
        <v>1501</v>
      </c>
      <c r="I3531" s="420" t="s">
        <v>1488</v>
      </c>
      <c r="J3531" s="420" t="s">
        <v>77</v>
      </c>
      <c r="K3531" s="420"/>
      <c r="L3531" s="420" t="s">
        <v>1501</v>
      </c>
      <c r="M3531" s="377" t="s">
        <v>4508</v>
      </c>
      <c r="N3531" s="391" t="s">
        <v>3934</v>
      </c>
      <c r="Q3531" s="230">
        <f>VLOOKUP(M3531,LocID!$B$2:$I$1995,8, FALSE)</f>
        <v>235</v>
      </c>
    </row>
    <row r="3532" spans="1:17" x14ac:dyDescent="0.25">
      <c r="A3532" s="230" t="s">
        <v>11261</v>
      </c>
      <c r="B3532" s="228">
        <v>239</v>
      </c>
      <c r="C3532" s="430" t="s">
        <v>11022</v>
      </c>
      <c r="D3532" s="423">
        <v>2019.0678</v>
      </c>
      <c r="E3532"/>
      <c r="F3532" s="168" t="s">
        <v>10982</v>
      </c>
      <c r="G3532" s="425"/>
      <c r="H3532" s="420" t="s">
        <v>3240</v>
      </c>
      <c r="I3532" s="420" t="s">
        <v>76</v>
      </c>
      <c r="J3532" s="420" t="s">
        <v>77</v>
      </c>
      <c r="K3532" s="420" t="s">
        <v>4580</v>
      </c>
      <c r="L3532" s="420" t="s">
        <v>3240</v>
      </c>
      <c r="M3532" s="377" t="s">
        <v>6342</v>
      </c>
      <c r="N3532" s="391" t="s">
        <v>98</v>
      </c>
      <c r="Q3532" s="230">
        <f>VLOOKUP(M3532,LocID!$B$2:$I$1995,8, FALSE)</f>
        <v>485</v>
      </c>
    </row>
    <row r="3533" spans="1:17" ht="21" x14ac:dyDescent="0.25">
      <c r="A3533" s="230" t="s">
        <v>11262</v>
      </c>
      <c r="B3533" s="228">
        <v>240</v>
      </c>
      <c r="C3533" s="430" t="s">
        <v>11022</v>
      </c>
      <c r="D3533" s="426">
        <v>2019.0696</v>
      </c>
      <c r="E3533"/>
      <c r="F3533" s="196" t="s">
        <v>10983</v>
      </c>
      <c r="G3533" s="196" t="s">
        <v>10984</v>
      </c>
      <c r="H3533" s="420" t="s">
        <v>2764</v>
      </c>
      <c r="I3533" s="420" t="s">
        <v>1276</v>
      </c>
      <c r="J3533" s="420" t="s">
        <v>128</v>
      </c>
      <c r="K3533" s="420" t="s">
        <v>4580</v>
      </c>
      <c r="L3533" s="420" t="s">
        <v>2764</v>
      </c>
      <c r="M3533" s="377" t="s">
        <v>6282</v>
      </c>
      <c r="N3533" s="391" t="s">
        <v>52</v>
      </c>
      <c r="Q3533" s="230">
        <f>VLOOKUP(M3533,LocID!$B$2:$I$1995,8, FALSE)</f>
        <v>414</v>
      </c>
    </row>
    <row r="3534" spans="1:17" ht="21" x14ac:dyDescent="0.25">
      <c r="A3534" s="230" t="s">
        <v>11263</v>
      </c>
      <c r="B3534" s="228">
        <v>241</v>
      </c>
      <c r="C3534" s="430" t="s">
        <v>11022</v>
      </c>
      <c r="D3534" s="423">
        <v>2019.0718999999999</v>
      </c>
      <c r="E3534"/>
      <c r="F3534" s="196" t="s">
        <v>10986</v>
      </c>
      <c r="G3534" s="196" t="s">
        <v>10987</v>
      </c>
      <c r="H3534" s="420" t="s">
        <v>2705</v>
      </c>
      <c r="I3534" s="420" t="s">
        <v>76</v>
      </c>
      <c r="J3534" s="420" t="s">
        <v>77</v>
      </c>
      <c r="K3534" s="420" t="s">
        <v>4580</v>
      </c>
      <c r="L3534" s="420" t="s">
        <v>2705</v>
      </c>
      <c r="M3534" s="377" t="s">
        <v>6272</v>
      </c>
      <c r="N3534" s="391" t="s">
        <v>26</v>
      </c>
      <c r="Q3534" s="230">
        <f>VLOOKUP(M3534,LocID!$B$2:$I$1995,8, FALSE)</f>
        <v>404</v>
      </c>
    </row>
    <row r="3535" spans="1:17" x14ac:dyDescent="0.25">
      <c r="A3535" s="230" t="s">
        <v>11264</v>
      </c>
      <c r="B3535" s="228">
        <v>242</v>
      </c>
      <c r="C3535" s="430" t="s">
        <v>11022</v>
      </c>
      <c r="D3535" s="423">
        <v>2019.0719999999999</v>
      </c>
      <c r="E3535"/>
      <c r="F3535" s="196" t="s">
        <v>10988</v>
      </c>
      <c r="G3535" s="196" t="s">
        <v>10989</v>
      </c>
      <c r="H3535" s="420" t="s">
        <v>332</v>
      </c>
      <c r="I3535" s="420" t="s">
        <v>219</v>
      </c>
      <c r="J3535" s="420" t="s">
        <v>220</v>
      </c>
      <c r="K3535" s="420" t="s">
        <v>4574</v>
      </c>
      <c r="L3535" s="420" t="s">
        <v>332</v>
      </c>
      <c r="M3535" s="377" t="s">
        <v>4497</v>
      </c>
      <c r="N3535" s="391" t="s">
        <v>26</v>
      </c>
      <c r="Q3535" s="230">
        <f>VLOOKUP(M3535,LocID!$B$2:$I$1995,8, FALSE)</f>
        <v>37</v>
      </c>
    </row>
    <row r="3536" spans="1:17" x14ac:dyDescent="0.25">
      <c r="A3536" s="230" t="s">
        <v>11265</v>
      </c>
      <c r="B3536" s="228">
        <v>243</v>
      </c>
      <c r="C3536" s="430" t="s">
        <v>11022</v>
      </c>
      <c r="D3536" s="405">
        <v>2019.0735</v>
      </c>
      <c r="E3536"/>
      <c r="F3536" s="196" t="s">
        <v>10990</v>
      </c>
      <c r="G3536" s="196" t="s">
        <v>10991</v>
      </c>
      <c r="H3536" s="420" t="s">
        <v>3294</v>
      </c>
      <c r="I3536" s="420" t="s">
        <v>76</v>
      </c>
      <c r="J3536" s="420" t="s">
        <v>77</v>
      </c>
      <c r="K3536" s="420" t="s">
        <v>4580</v>
      </c>
      <c r="L3536" s="420" t="s">
        <v>3294</v>
      </c>
      <c r="M3536" s="377" t="s">
        <v>4526</v>
      </c>
      <c r="N3536" s="391" t="s">
        <v>52</v>
      </c>
      <c r="Q3536" s="230">
        <f>VLOOKUP(M3536,LocID!$B$2:$I$1995,8, FALSE)</f>
        <v>489</v>
      </c>
    </row>
    <row r="3537" spans="1:17" x14ac:dyDescent="0.25">
      <c r="A3537" s="230" t="s">
        <v>11266</v>
      </c>
      <c r="B3537" s="228">
        <v>244</v>
      </c>
      <c r="C3537" s="430" t="s">
        <v>11022</v>
      </c>
      <c r="D3537" s="423">
        <v>2019.0749000000001</v>
      </c>
      <c r="E3537"/>
      <c r="F3537" s="196" t="s">
        <v>10992</v>
      </c>
      <c r="G3537" s="196" t="s">
        <v>10993</v>
      </c>
      <c r="H3537" s="416" t="s">
        <v>1639</v>
      </c>
      <c r="I3537" s="416" t="s">
        <v>399</v>
      </c>
      <c r="J3537" s="416" t="s">
        <v>51</v>
      </c>
      <c r="K3537" s="416"/>
      <c r="L3537" s="416" t="s">
        <v>1639</v>
      </c>
      <c r="M3537" s="377" t="s">
        <v>6136</v>
      </c>
      <c r="N3537" s="391" t="s">
        <v>26</v>
      </c>
      <c r="Q3537" s="230">
        <f>VLOOKUP(M3537,LocID!$B$2:$I$1995,8, FALSE)</f>
        <v>258</v>
      </c>
    </row>
    <row r="3538" spans="1:17" x14ac:dyDescent="0.25">
      <c r="A3538" s="230" t="s">
        <v>11267</v>
      </c>
      <c r="B3538" s="228">
        <v>245</v>
      </c>
      <c r="C3538" s="430" t="s">
        <v>11022</v>
      </c>
      <c r="D3538" s="423">
        <v>2019.075</v>
      </c>
      <c r="E3538"/>
      <c r="F3538" s="196" t="s">
        <v>10994</v>
      </c>
      <c r="G3538" s="196" t="s">
        <v>10995</v>
      </c>
      <c r="H3538" s="416" t="s">
        <v>3531</v>
      </c>
      <c r="I3538" s="416" t="s">
        <v>76</v>
      </c>
      <c r="J3538" s="416" t="s">
        <v>77</v>
      </c>
      <c r="K3538" s="416"/>
      <c r="L3538" s="416" t="s">
        <v>3531</v>
      </c>
      <c r="M3538" s="377" t="s">
        <v>6348</v>
      </c>
      <c r="N3538" s="391" t="s">
        <v>26</v>
      </c>
      <c r="Q3538" s="230">
        <f>VLOOKUP(M3538,LocID!$B$2:$I$1995,8, FALSE)</f>
        <v>491</v>
      </c>
    </row>
    <row r="3539" spans="1:17" x14ac:dyDescent="0.25">
      <c r="A3539" s="230" t="s">
        <v>11268</v>
      </c>
      <c r="B3539" s="228">
        <v>246</v>
      </c>
      <c r="C3539" s="430" t="s">
        <v>11022</v>
      </c>
      <c r="D3539" s="423">
        <v>2019.0752</v>
      </c>
      <c r="E3539"/>
      <c r="F3539" s="196" t="s">
        <v>10996</v>
      </c>
      <c r="G3539" s="196" t="s">
        <v>10997</v>
      </c>
      <c r="H3539" s="416" t="s">
        <v>4429</v>
      </c>
      <c r="I3539" s="416" t="s">
        <v>49</v>
      </c>
      <c r="J3539" s="416" t="s">
        <v>51</v>
      </c>
      <c r="K3539" s="416" t="s">
        <v>4574</v>
      </c>
      <c r="L3539" s="416" t="s">
        <v>4429</v>
      </c>
      <c r="M3539" s="377" t="s">
        <v>6448</v>
      </c>
      <c r="N3539" s="391" t="s">
        <v>9916</v>
      </c>
      <c r="Q3539" s="230">
        <f>VLOOKUP(M3539,LocID!$B$2:$I$1995,8, FALSE)</f>
        <v>604</v>
      </c>
    </row>
    <row r="3540" spans="1:17" x14ac:dyDescent="0.25">
      <c r="A3540" s="230" t="s">
        <v>11269</v>
      </c>
      <c r="B3540" s="228">
        <v>247</v>
      </c>
      <c r="C3540" s="430" t="s">
        <v>11022</v>
      </c>
      <c r="D3540" s="423">
        <v>2019.0753999999999</v>
      </c>
      <c r="E3540"/>
      <c r="F3540" s="196" t="s">
        <v>10999</v>
      </c>
      <c r="G3540" s="196" t="s">
        <v>5108</v>
      </c>
      <c r="H3540" s="416" t="s">
        <v>11000</v>
      </c>
      <c r="I3540" s="416" t="s">
        <v>76</v>
      </c>
      <c r="J3540" s="416" t="s">
        <v>77</v>
      </c>
      <c r="K3540" s="416"/>
      <c r="L3540" s="416" t="s">
        <v>11000</v>
      </c>
      <c r="M3540" s="377" t="s">
        <v>11306</v>
      </c>
      <c r="N3540" s="391" t="s">
        <v>52</v>
      </c>
      <c r="Q3540" s="230">
        <f>VLOOKUP(M3540,LocID!$B$2:$I$1995,8, FALSE)</f>
        <v>770</v>
      </c>
    </row>
    <row r="3541" spans="1:17" x14ac:dyDescent="0.25">
      <c r="A3541" s="230" t="s">
        <v>11270</v>
      </c>
      <c r="B3541" s="228">
        <v>248</v>
      </c>
      <c r="C3541" s="430" t="s">
        <v>11022</v>
      </c>
      <c r="D3541" s="423">
        <v>2019.0767000000001</v>
      </c>
      <c r="E3541"/>
      <c r="F3541" s="196" t="s">
        <v>11001</v>
      </c>
      <c r="G3541" s="196" t="s">
        <v>4832</v>
      </c>
      <c r="H3541" s="416" t="s">
        <v>3531</v>
      </c>
      <c r="I3541" s="416" t="s">
        <v>76</v>
      </c>
      <c r="J3541" s="416" t="s">
        <v>77</v>
      </c>
      <c r="K3541" s="416" t="s">
        <v>4580</v>
      </c>
      <c r="L3541" s="416" t="s">
        <v>3531</v>
      </c>
      <c r="M3541" s="377" t="s">
        <v>6348</v>
      </c>
      <c r="N3541" s="391" t="s">
        <v>98</v>
      </c>
      <c r="Q3541" s="230">
        <f>VLOOKUP(M3541,LocID!$B$2:$I$1995,8, FALSE)</f>
        <v>491</v>
      </c>
    </row>
    <row r="3542" spans="1:17" x14ac:dyDescent="0.25">
      <c r="A3542" s="230" t="s">
        <v>11271</v>
      </c>
      <c r="B3542" s="228">
        <v>249</v>
      </c>
      <c r="C3542" s="430" t="s">
        <v>11022</v>
      </c>
      <c r="D3542" s="423">
        <v>2019.0788</v>
      </c>
      <c r="E3542"/>
      <c r="F3542" s="196" t="s">
        <v>11003</v>
      </c>
      <c r="G3542" s="196" t="s">
        <v>11004</v>
      </c>
      <c r="H3542" s="416" t="s">
        <v>3750</v>
      </c>
      <c r="I3542" s="416" t="s">
        <v>261</v>
      </c>
      <c r="J3542" s="416" t="s">
        <v>123</v>
      </c>
      <c r="K3542" s="416" t="s">
        <v>4574</v>
      </c>
      <c r="L3542" s="416" t="s">
        <v>3750</v>
      </c>
      <c r="M3542" s="377" t="s">
        <v>4530</v>
      </c>
      <c r="N3542" s="391" t="s">
        <v>3934</v>
      </c>
      <c r="Q3542" s="230">
        <f>VLOOKUP(M3542,LocID!$B$2:$I$1995,8, FALSE)</f>
        <v>513</v>
      </c>
    </row>
    <row r="3543" spans="1:17" x14ac:dyDescent="0.25">
      <c r="A3543" s="230" t="s">
        <v>11272</v>
      </c>
      <c r="B3543" s="228">
        <v>250</v>
      </c>
      <c r="C3543" s="430" t="s">
        <v>11022</v>
      </c>
      <c r="D3543" s="423">
        <v>2019.0817</v>
      </c>
      <c r="E3543"/>
      <c r="F3543" s="196" t="s">
        <v>11007</v>
      </c>
      <c r="G3543" s="196" t="s">
        <v>11008</v>
      </c>
      <c r="H3543" s="416" t="s">
        <v>1832</v>
      </c>
      <c r="I3543" s="416" t="s">
        <v>76</v>
      </c>
      <c r="J3543" s="416" t="s">
        <v>77</v>
      </c>
      <c r="K3543" s="416"/>
      <c r="L3543" s="416" t="s">
        <v>1832</v>
      </c>
      <c r="M3543" s="377" t="s">
        <v>4512</v>
      </c>
      <c r="N3543" s="391" t="s">
        <v>9916</v>
      </c>
      <c r="Q3543" s="230">
        <f>VLOOKUP(M3543,LocID!$B$2:$I$1995,8, FALSE)</f>
        <v>300</v>
      </c>
    </row>
    <row r="3544" spans="1:17" ht="52.5" x14ac:dyDescent="0.25">
      <c r="A3544" s="230" t="s">
        <v>11273</v>
      </c>
      <c r="B3544" s="228">
        <v>251</v>
      </c>
      <c r="C3544" s="430" t="s">
        <v>11022</v>
      </c>
      <c r="D3544" s="423">
        <v>2019.0826</v>
      </c>
      <c r="E3544"/>
      <c r="F3544" s="452" t="s">
        <v>11010</v>
      </c>
      <c r="G3544" s="452" t="s">
        <v>11011</v>
      </c>
      <c r="H3544" s="453" t="s">
        <v>11020</v>
      </c>
      <c r="I3544" s="453"/>
      <c r="J3544" s="416"/>
      <c r="K3544" s="416"/>
      <c r="L3544" s="453" t="s">
        <v>11020</v>
      </c>
      <c r="M3544" s="377"/>
      <c r="N3544" s="391" t="s">
        <v>9974</v>
      </c>
    </row>
    <row r="3545" spans="1:17" x14ac:dyDescent="0.25">
      <c r="A3545" s="230" t="s">
        <v>11274</v>
      </c>
      <c r="B3545" s="228">
        <v>252</v>
      </c>
      <c r="C3545" s="430" t="s">
        <v>11022</v>
      </c>
      <c r="D3545" s="428">
        <v>2019.0829000000001</v>
      </c>
      <c r="E3545"/>
      <c r="F3545" s="429" t="s">
        <v>11012</v>
      </c>
      <c r="G3545" s="429" t="s">
        <v>11013</v>
      </c>
      <c r="H3545" s="429" t="s">
        <v>1526</v>
      </c>
      <c r="I3545" s="429" t="s">
        <v>219</v>
      </c>
      <c r="J3545" s="429" t="s">
        <v>220</v>
      </c>
      <c r="K3545" s="429"/>
      <c r="L3545" s="429" t="s">
        <v>1526</v>
      </c>
      <c r="M3545" s="377" t="s">
        <v>4509</v>
      </c>
      <c r="N3545" s="391" t="s">
        <v>26</v>
      </c>
      <c r="Q3545" s="230">
        <f>VLOOKUP(M3545,LocID!$B$2:$I$1995,8, FALSE)</f>
        <v>236</v>
      </c>
    </row>
    <row r="3546" spans="1:17" x14ac:dyDescent="0.25">
      <c r="A3546" s="230" t="s">
        <v>11275</v>
      </c>
      <c r="B3546" s="228">
        <v>253</v>
      </c>
      <c r="C3546" s="430" t="s">
        <v>11022</v>
      </c>
      <c r="D3546" s="428">
        <v>2019.0831000000001</v>
      </c>
      <c r="E3546"/>
      <c r="F3546" s="429" t="s">
        <v>11014</v>
      </c>
      <c r="G3546" s="429" t="s">
        <v>1002</v>
      </c>
      <c r="H3546" s="429" t="s">
        <v>1003</v>
      </c>
      <c r="I3546" s="429" t="s">
        <v>739</v>
      </c>
      <c r="J3546" s="429" t="s">
        <v>740</v>
      </c>
      <c r="K3546" s="429"/>
      <c r="L3546" s="429" t="s">
        <v>1003</v>
      </c>
      <c r="M3546" s="377" t="s">
        <v>6016</v>
      </c>
      <c r="N3546" s="391" t="s">
        <v>9916</v>
      </c>
      <c r="Q3546" s="230">
        <f>VLOOKUP(M3546,LocID!$B$2:$I$1995,8, FALSE)</f>
        <v>124</v>
      </c>
    </row>
    <row r="3547" spans="1:17" x14ac:dyDescent="0.25">
      <c r="A3547" s="230" t="s">
        <v>11276</v>
      </c>
      <c r="B3547" s="228">
        <v>254</v>
      </c>
      <c r="C3547" s="430" t="s">
        <v>11022</v>
      </c>
      <c r="D3547" s="423">
        <v>2019.0875000000001</v>
      </c>
      <c r="E3547"/>
      <c r="F3547" s="196" t="s">
        <v>11015</v>
      </c>
      <c r="G3547" s="196" t="s">
        <v>5163</v>
      </c>
      <c r="H3547" s="416" t="s">
        <v>3174</v>
      </c>
      <c r="I3547" s="416" t="s">
        <v>122</v>
      </c>
      <c r="J3547" s="416" t="s">
        <v>123</v>
      </c>
      <c r="K3547" s="416"/>
      <c r="L3547" s="416" t="s">
        <v>3174</v>
      </c>
      <c r="M3547" s="377" t="s">
        <v>4525</v>
      </c>
      <c r="N3547" s="391" t="s">
        <v>9916</v>
      </c>
      <c r="Q3547" s="230">
        <f>VLOOKUP(M3547,LocID!$B$2:$I$1995,8, FALSE)</f>
        <v>477</v>
      </c>
    </row>
    <row r="3548" spans="1:17" x14ac:dyDescent="0.25">
      <c r="A3548" s="230" t="str">
        <f>"2019Q4_"&amp;B3548</f>
        <v>2019Q4_7</v>
      </c>
      <c r="B3548">
        <v>7</v>
      </c>
      <c r="C3548" s="511" t="s">
        <v>11798</v>
      </c>
      <c r="D3548" s="405">
        <v>2018.0612000000001</v>
      </c>
      <c r="E3548" s="472" t="s">
        <v>11798</v>
      </c>
      <c r="F3548" s="477" t="s">
        <v>11320</v>
      </c>
      <c r="G3548" s="477" t="s">
        <v>11321</v>
      </c>
      <c r="H3548" s="477" t="s">
        <v>11322</v>
      </c>
      <c r="I3548" s="477" t="s">
        <v>2996</v>
      </c>
      <c r="J3548" s="477" t="s">
        <v>51</v>
      </c>
      <c r="K3548" s="474" t="s">
        <v>188</v>
      </c>
      <c r="L3548" s="407" t="s">
        <v>2997</v>
      </c>
      <c r="M3548" s="477" t="s">
        <v>4536</v>
      </c>
      <c r="N3548" s="474" t="s">
        <v>188</v>
      </c>
      <c r="Q3548" s="230">
        <f>VLOOKUP(M3548,LocID!$B$2:$I$1995,8, FALSE)</f>
        <v>447</v>
      </c>
    </row>
    <row r="3549" spans="1:17" x14ac:dyDescent="0.25">
      <c r="A3549" s="230" t="str">
        <f t="shared" ref="A3549:A3612" si="0">"2019Q4_"&amp;B3549</f>
        <v>2019Q4_32</v>
      </c>
      <c r="B3549">
        <v>32</v>
      </c>
      <c r="C3549" s="511" t="s">
        <v>11798</v>
      </c>
      <c r="D3549" s="405">
        <v>2018.1327000000001</v>
      </c>
      <c r="E3549" s="472" t="s">
        <v>11798</v>
      </c>
      <c r="F3549" s="482" t="s">
        <v>11332</v>
      </c>
      <c r="G3549" s="482" t="s">
        <v>5394</v>
      </c>
      <c r="H3549" s="410" t="s">
        <v>207</v>
      </c>
      <c r="I3549" s="410" t="s">
        <v>208</v>
      </c>
      <c r="J3549" s="410" t="s">
        <v>61</v>
      </c>
      <c r="K3549" s="404" t="s">
        <v>52</v>
      </c>
      <c r="L3549" s="410" t="s">
        <v>207</v>
      </c>
      <c r="M3549" s="477" t="s">
        <v>5920</v>
      </c>
      <c r="N3549" s="404" t="s">
        <v>52</v>
      </c>
      <c r="Q3549" s="230">
        <f>VLOOKUP(M3549,LocID!$B$2:$I$1995,8, FALSE)</f>
        <v>26</v>
      </c>
    </row>
    <row r="3550" spans="1:17" ht="21" x14ac:dyDescent="0.25">
      <c r="A3550" s="230" t="str">
        <f t="shared" si="0"/>
        <v>2019Q4_40</v>
      </c>
      <c r="B3550">
        <v>40</v>
      </c>
      <c r="C3550" s="511" t="s">
        <v>11798</v>
      </c>
      <c r="D3550" s="405">
        <v>2018.1415999999999</v>
      </c>
      <c r="E3550" s="472" t="s">
        <v>11798</v>
      </c>
      <c r="F3550" s="480" t="s">
        <v>11333</v>
      </c>
      <c r="G3550" s="480" t="s">
        <v>11334</v>
      </c>
      <c r="H3550" s="477" t="s">
        <v>11335</v>
      </c>
      <c r="I3550" s="477" t="s">
        <v>11336</v>
      </c>
      <c r="J3550" s="410" t="s">
        <v>22</v>
      </c>
      <c r="K3550" s="404" t="s">
        <v>9916</v>
      </c>
      <c r="L3550" s="477" t="s">
        <v>11335</v>
      </c>
      <c r="M3550" s="477" t="s">
        <v>11801</v>
      </c>
      <c r="N3550" s="404" t="s">
        <v>9916</v>
      </c>
      <c r="Q3550" s="230">
        <f>VLOOKUP(M3550,LocID!$B$2:$I$1995,8, FALSE)</f>
        <v>771</v>
      </c>
    </row>
    <row r="3551" spans="1:17" x14ac:dyDescent="0.25">
      <c r="A3551" s="230" t="str">
        <f t="shared" si="0"/>
        <v>2019Q4_44</v>
      </c>
      <c r="B3551">
        <v>44</v>
      </c>
      <c r="C3551" s="511" t="s">
        <v>11798</v>
      </c>
      <c r="D3551" s="417">
        <v>2018.1466</v>
      </c>
      <c r="E3551" s="472" t="s">
        <v>11798</v>
      </c>
      <c r="F3551" s="480" t="s">
        <v>11342</v>
      </c>
      <c r="G3551" s="480" t="s">
        <v>5155</v>
      </c>
      <c r="H3551" s="477" t="s">
        <v>2823</v>
      </c>
      <c r="I3551" s="477" t="s">
        <v>122</v>
      </c>
      <c r="J3551" s="477" t="s">
        <v>123</v>
      </c>
      <c r="K3551" s="404" t="s">
        <v>9916</v>
      </c>
      <c r="L3551" s="477" t="s">
        <v>2823</v>
      </c>
      <c r="M3551" s="477" t="s">
        <v>6295</v>
      </c>
      <c r="N3551" s="404" t="s">
        <v>9916</v>
      </c>
      <c r="Q3551" s="230">
        <f>VLOOKUP(M3551,LocID!$B$2:$I$1995,8, FALSE)</f>
        <v>427</v>
      </c>
    </row>
    <row r="3552" spans="1:17" x14ac:dyDescent="0.25">
      <c r="A3552" s="230" t="str">
        <f t="shared" si="0"/>
        <v>2019Q4_78</v>
      </c>
      <c r="B3552">
        <v>78</v>
      </c>
      <c r="C3552" s="511" t="s">
        <v>11798</v>
      </c>
      <c r="D3552" s="417">
        <v>2019.0103999999999</v>
      </c>
      <c r="E3552" s="472" t="s">
        <v>11798</v>
      </c>
      <c r="F3552" s="482" t="s">
        <v>11344</v>
      </c>
      <c r="G3552" s="482" t="s">
        <v>11345</v>
      </c>
      <c r="H3552" s="410" t="s">
        <v>332</v>
      </c>
      <c r="I3552" s="410" t="s">
        <v>219</v>
      </c>
      <c r="J3552" s="410" t="s">
        <v>220</v>
      </c>
      <c r="K3552" s="481" t="s">
        <v>26</v>
      </c>
      <c r="L3552" s="410" t="s">
        <v>332</v>
      </c>
      <c r="M3552" s="477" t="s">
        <v>4497</v>
      </c>
      <c r="N3552" s="481" t="s">
        <v>26</v>
      </c>
      <c r="Q3552" s="230">
        <f>VLOOKUP(M3552,LocID!$B$2:$I$1995,8, FALSE)</f>
        <v>37</v>
      </c>
    </row>
    <row r="3553" spans="1:17" ht="21" x14ac:dyDescent="0.25">
      <c r="A3553" s="230" t="str">
        <f t="shared" si="0"/>
        <v>2019Q4_107</v>
      </c>
      <c r="B3553">
        <v>107</v>
      </c>
      <c r="C3553" s="511" t="s">
        <v>11798</v>
      </c>
      <c r="D3553" s="417">
        <v>2019.0246</v>
      </c>
      <c r="E3553" s="472" t="s">
        <v>11798</v>
      </c>
      <c r="F3553" s="480" t="s">
        <v>11350</v>
      </c>
      <c r="G3553" s="480" t="s">
        <v>11351</v>
      </c>
      <c r="H3553" s="477" t="s">
        <v>2823</v>
      </c>
      <c r="I3553" s="477" t="s">
        <v>122</v>
      </c>
      <c r="J3553" s="477" t="s">
        <v>123</v>
      </c>
      <c r="K3553" s="404" t="s">
        <v>52</v>
      </c>
      <c r="L3553" s="477" t="s">
        <v>2823</v>
      </c>
      <c r="M3553" s="477" t="s">
        <v>6295</v>
      </c>
      <c r="N3553" s="404" t="s">
        <v>52</v>
      </c>
      <c r="Q3553" s="230">
        <f>VLOOKUP(M3553,LocID!$B$2:$I$1995,8, FALSE)</f>
        <v>427</v>
      </c>
    </row>
    <row r="3554" spans="1:17" x14ac:dyDescent="0.25">
      <c r="A3554" s="230" t="str">
        <f t="shared" si="0"/>
        <v>2019Q4_116</v>
      </c>
      <c r="B3554">
        <v>116</v>
      </c>
      <c r="C3554" s="511" t="s">
        <v>11798</v>
      </c>
      <c r="D3554" s="417">
        <v>2019.0284999999999</v>
      </c>
      <c r="E3554" s="472" t="s">
        <v>11798</v>
      </c>
      <c r="F3554" s="482" t="s">
        <v>11353</v>
      </c>
      <c r="G3554" s="482"/>
      <c r="H3554" s="410" t="s">
        <v>332</v>
      </c>
      <c r="I3554" s="410" t="s">
        <v>219</v>
      </c>
      <c r="J3554" s="410" t="s">
        <v>220</v>
      </c>
      <c r="K3554" s="482" t="s">
        <v>26</v>
      </c>
      <c r="L3554" s="410" t="s">
        <v>332</v>
      </c>
      <c r="M3554" s="477" t="s">
        <v>4497</v>
      </c>
      <c r="N3554" s="482" t="s">
        <v>26</v>
      </c>
      <c r="Q3554" s="230">
        <f>VLOOKUP(M3554,LocID!$B$2:$I$1995,8, FALSE)</f>
        <v>37</v>
      </c>
    </row>
    <row r="3555" spans="1:17" x14ac:dyDescent="0.25">
      <c r="A3555" s="230" t="str">
        <f t="shared" si="0"/>
        <v>2019Q4_121</v>
      </c>
      <c r="B3555">
        <v>121</v>
      </c>
      <c r="C3555" s="511" t="s">
        <v>11798</v>
      </c>
      <c r="D3555" s="417">
        <v>2019.0314000000001</v>
      </c>
      <c r="E3555" s="472" t="s">
        <v>11798</v>
      </c>
      <c r="F3555" s="480" t="s">
        <v>11355</v>
      </c>
      <c r="G3555" s="480" t="s">
        <v>11356</v>
      </c>
      <c r="H3555" s="477" t="s">
        <v>11357</v>
      </c>
      <c r="I3555" s="477" t="s">
        <v>107</v>
      </c>
      <c r="J3555" s="477" t="s">
        <v>51</v>
      </c>
      <c r="K3555" s="404" t="s">
        <v>52</v>
      </c>
      <c r="L3555" s="477" t="s">
        <v>11357</v>
      </c>
      <c r="M3555" s="477" t="s">
        <v>11802</v>
      </c>
      <c r="N3555" s="404" t="s">
        <v>52</v>
      </c>
      <c r="Q3555" s="230">
        <f>VLOOKUP(M3555,LocID!$B$2:$I$1995,8, FALSE)</f>
        <v>772</v>
      </c>
    </row>
    <row r="3556" spans="1:17" ht="21" x14ac:dyDescent="0.25">
      <c r="A3556" s="230" t="str">
        <f t="shared" si="0"/>
        <v>2019Q4_125</v>
      </c>
      <c r="B3556">
        <v>125</v>
      </c>
      <c r="C3556" s="511" t="s">
        <v>11798</v>
      </c>
      <c r="D3556" s="402">
        <v>2019.0324000000001</v>
      </c>
      <c r="E3556" s="472" t="s">
        <v>11798</v>
      </c>
      <c r="F3556" s="482" t="s">
        <v>11359</v>
      </c>
      <c r="G3556" s="482" t="s">
        <v>11360</v>
      </c>
      <c r="H3556" s="410" t="s">
        <v>1775</v>
      </c>
      <c r="I3556" s="410" t="s">
        <v>76</v>
      </c>
      <c r="J3556" s="410" t="s">
        <v>77</v>
      </c>
      <c r="K3556" s="404" t="s">
        <v>52</v>
      </c>
      <c r="L3556" s="410" t="s">
        <v>1775</v>
      </c>
      <c r="M3556" s="477" t="s">
        <v>6168</v>
      </c>
      <c r="N3556" s="404" t="s">
        <v>52</v>
      </c>
      <c r="Q3556" s="230">
        <f>VLOOKUP(M3556,LocID!$B$2:$I$1995,8, FALSE)</f>
        <v>291</v>
      </c>
    </row>
    <row r="3557" spans="1:17" x14ac:dyDescent="0.25">
      <c r="A3557" s="230" t="str">
        <f t="shared" si="0"/>
        <v>2019Q4_130</v>
      </c>
      <c r="B3557">
        <v>130</v>
      </c>
      <c r="C3557" s="511" t="s">
        <v>11798</v>
      </c>
      <c r="D3557" s="417">
        <v>2019.0340000000001</v>
      </c>
      <c r="E3557" s="472" t="s">
        <v>11798</v>
      </c>
      <c r="F3557" s="482" t="s">
        <v>11361</v>
      </c>
      <c r="G3557" s="482" t="s">
        <v>11362</v>
      </c>
      <c r="H3557" s="410" t="s">
        <v>3294</v>
      </c>
      <c r="I3557" s="410" t="s">
        <v>76</v>
      </c>
      <c r="J3557" s="410" t="s">
        <v>77</v>
      </c>
      <c r="K3557" s="481" t="s">
        <v>26</v>
      </c>
      <c r="L3557" s="410" t="s">
        <v>3294</v>
      </c>
      <c r="M3557" s="477" t="s">
        <v>4526</v>
      </c>
      <c r="N3557" s="481" t="s">
        <v>26</v>
      </c>
      <c r="Q3557" s="230">
        <f>VLOOKUP(M3557,LocID!$B$2:$I$1995,8, FALSE)</f>
        <v>489</v>
      </c>
    </row>
    <row r="3558" spans="1:17" x14ac:dyDescent="0.25">
      <c r="A3558" s="230" t="str">
        <f t="shared" si="0"/>
        <v>2019Q4_135</v>
      </c>
      <c r="B3558">
        <v>135</v>
      </c>
      <c r="C3558" s="511" t="s">
        <v>11798</v>
      </c>
      <c r="D3558" s="417">
        <v>2019.0364</v>
      </c>
      <c r="E3558" s="472" t="s">
        <v>11798</v>
      </c>
      <c r="F3558" s="482" t="s">
        <v>11363</v>
      </c>
      <c r="G3558" s="482" t="s">
        <v>11364</v>
      </c>
      <c r="H3558" s="410" t="s">
        <v>1586</v>
      </c>
      <c r="I3558" s="410" t="s">
        <v>165</v>
      </c>
      <c r="J3558" s="410" t="s">
        <v>161</v>
      </c>
      <c r="K3558" s="482" t="s">
        <v>26</v>
      </c>
      <c r="L3558" s="410" t="s">
        <v>1586</v>
      </c>
      <c r="M3558" s="477" t="s">
        <v>6127</v>
      </c>
      <c r="N3558" s="482" t="s">
        <v>26</v>
      </c>
      <c r="Q3558" s="230">
        <f>VLOOKUP(M3558,LocID!$B$2:$I$1995,8, FALSE)</f>
        <v>249</v>
      </c>
    </row>
    <row r="3559" spans="1:17" x14ac:dyDescent="0.25">
      <c r="A3559" s="230" t="str">
        <f t="shared" si="0"/>
        <v>2019Q4_149</v>
      </c>
      <c r="B3559">
        <v>149</v>
      </c>
      <c r="C3559" s="511" t="s">
        <v>11798</v>
      </c>
      <c r="D3559" s="417">
        <v>2019.0418</v>
      </c>
      <c r="E3559" s="472" t="s">
        <v>11798</v>
      </c>
      <c r="F3559" s="482" t="s">
        <v>11367</v>
      </c>
      <c r="G3559" s="482" t="s">
        <v>11368</v>
      </c>
      <c r="H3559" s="410" t="s">
        <v>332</v>
      </c>
      <c r="I3559" s="410" t="s">
        <v>219</v>
      </c>
      <c r="J3559" s="410" t="s">
        <v>220</v>
      </c>
      <c r="K3559" s="476" t="s">
        <v>3934</v>
      </c>
      <c r="L3559" s="410" t="s">
        <v>332</v>
      </c>
      <c r="M3559" s="477" t="s">
        <v>4497</v>
      </c>
      <c r="N3559" s="476" t="s">
        <v>3934</v>
      </c>
      <c r="Q3559" s="230">
        <f>VLOOKUP(M3559,LocID!$B$2:$I$1995,8, FALSE)</f>
        <v>37</v>
      </c>
    </row>
    <row r="3560" spans="1:17" x14ac:dyDescent="0.25">
      <c r="A3560" s="230" t="str">
        <f t="shared" si="0"/>
        <v>2019Q4_150</v>
      </c>
      <c r="B3560">
        <v>150</v>
      </c>
      <c r="C3560" s="511" t="s">
        <v>11798</v>
      </c>
      <c r="D3560" s="417">
        <v>2019.0432000000001</v>
      </c>
      <c r="E3560" s="472" t="s">
        <v>11798</v>
      </c>
      <c r="F3560" s="482" t="s">
        <v>11369</v>
      </c>
      <c r="G3560" s="482" t="s">
        <v>11370</v>
      </c>
      <c r="H3560" s="410" t="s">
        <v>3240</v>
      </c>
      <c r="I3560" s="410" t="s">
        <v>76</v>
      </c>
      <c r="J3560" s="410" t="s">
        <v>77</v>
      </c>
      <c r="K3560" s="476" t="s">
        <v>3934</v>
      </c>
      <c r="L3560" s="410" t="s">
        <v>3240</v>
      </c>
      <c r="M3560" s="477" t="s">
        <v>6342</v>
      </c>
      <c r="N3560" s="476" t="s">
        <v>3934</v>
      </c>
      <c r="Q3560" s="230">
        <f>VLOOKUP(M3560,LocID!$B$2:$I$1995,8, FALSE)</f>
        <v>485</v>
      </c>
    </row>
    <row r="3561" spans="1:17" x14ac:dyDescent="0.25">
      <c r="A3561" s="230" t="str">
        <f t="shared" si="0"/>
        <v>2019Q4_151</v>
      </c>
      <c r="B3561">
        <v>151</v>
      </c>
      <c r="C3561" s="511" t="s">
        <v>11798</v>
      </c>
      <c r="D3561" s="417">
        <v>2019.0435</v>
      </c>
      <c r="E3561" s="472" t="s">
        <v>11798</v>
      </c>
      <c r="F3561" s="480" t="s">
        <v>11372</v>
      </c>
      <c r="G3561" s="480" t="s">
        <v>11373</v>
      </c>
      <c r="H3561" s="477" t="s">
        <v>2823</v>
      </c>
      <c r="I3561" s="477" t="s">
        <v>122</v>
      </c>
      <c r="J3561" s="477" t="s">
        <v>123</v>
      </c>
      <c r="K3561" s="401" t="s">
        <v>9974</v>
      </c>
      <c r="L3561" s="477" t="s">
        <v>2823</v>
      </c>
      <c r="M3561" s="477" t="s">
        <v>6295</v>
      </c>
      <c r="N3561" s="401" t="s">
        <v>9974</v>
      </c>
      <c r="Q3561" s="230">
        <f>VLOOKUP(M3561,LocID!$B$2:$I$1995,8, FALSE)</f>
        <v>427</v>
      </c>
    </row>
    <row r="3562" spans="1:17" x14ac:dyDescent="0.25">
      <c r="A3562" s="230" t="str">
        <f t="shared" si="0"/>
        <v>2019Q4_152</v>
      </c>
      <c r="B3562">
        <v>152</v>
      </c>
      <c r="C3562" s="511" t="s">
        <v>11798</v>
      </c>
      <c r="D3562" s="417">
        <v>2019.0442</v>
      </c>
      <c r="E3562" s="472" t="s">
        <v>11798</v>
      </c>
      <c r="F3562" s="482" t="s">
        <v>11375</v>
      </c>
      <c r="G3562" s="482" t="s">
        <v>3759</v>
      </c>
      <c r="H3562" s="410" t="s">
        <v>5768</v>
      </c>
      <c r="I3562" s="410" t="s">
        <v>261</v>
      </c>
      <c r="J3562" s="410" t="s">
        <v>123</v>
      </c>
      <c r="K3562" s="404" t="s">
        <v>9912</v>
      </c>
      <c r="L3562" s="410" t="s">
        <v>3750</v>
      </c>
      <c r="M3562" s="477" t="s">
        <v>4530</v>
      </c>
      <c r="N3562" s="404" t="s">
        <v>9912</v>
      </c>
      <c r="Q3562" s="230">
        <f>VLOOKUP(M3562,LocID!$B$2:$I$1995,8, FALSE)</f>
        <v>513</v>
      </c>
    </row>
    <row r="3563" spans="1:17" ht="21" x14ac:dyDescent="0.25">
      <c r="A3563" s="230" t="str">
        <f t="shared" si="0"/>
        <v>2019Q4_153</v>
      </c>
      <c r="B3563">
        <v>153</v>
      </c>
      <c r="C3563" s="511" t="s">
        <v>11798</v>
      </c>
      <c r="D3563" s="417">
        <v>2019.0443</v>
      </c>
      <c r="E3563" s="472" t="s">
        <v>11798</v>
      </c>
      <c r="F3563" s="480" t="s">
        <v>11377</v>
      </c>
      <c r="G3563" s="480" t="s">
        <v>10500</v>
      </c>
      <c r="H3563" s="477" t="s">
        <v>1501</v>
      </c>
      <c r="I3563" s="477" t="s">
        <v>1488</v>
      </c>
      <c r="J3563" s="477" t="s">
        <v>123</v>
      </c>
      <c r="K3563" s="476" t="s">
        <v>9916</v>
      </c>
      <c r="L3563" s="477" t="s">
        <v>1501</v>
      </c>
      <c r="M3563" s="477" t="s">
        <v>4508</v>
      </c>
      <c r="N3563" s="476" t="s">
        <v>9916</v>
      </c>
      <c r="Q3563" s="230">
        <f>VLOOKUP(M3563,LocID!$B$2:$I$1995,8, FALSE)</f>
        <v>235</v>
      </c>
    </row>
    <row r="3564" spans="1:17" x14ac:dyDescent="0.25">
      <c r="A3564" s="230" t="str">
        <f t="shared" si="0"/>
        <v>2019Q4_165</v>
      </c>
      <c r="B3564">
        <v>165</v>
      </c>
      <c r="C3564" s="511" t="s">
        <v>11798</v>
      </c>
      <c r="D3564" s="417">
        <v>2019.0494000000001</v>
      </c>
      <c r="E3564" s="472" t="s">
        <v>11798</v>
      </c>
      <c r="F3564" s="478" t="s">
        <v>11378</v>
      </c>
      <c r="G3564" s="478" t="s">
        <v>11379</v>
      </c>
      <c r="H3564" s="484" t="s">
        <v>4188</v>
      </c>
      <c r="I3564" s="484" t="s">
        <v>739</v>
      </c>
      <c r="J3564" s="484" t="s">
        <v>740</v>
      </c>
      <c r="K3564" s="404" t="s">
        <v>9916</v>
      </c>
      <c r="L3564" s="484" t="s">
        <v>4188</v>
      </c>
      <c r="M3564" s="477" t="s">
        <v>6420</v>
      </c>
      <c r="N3564" s="404" t="s">
        <v>9916</v>
      </c>
      <c r="Q3564" s="230">
        <f>VLOOKUP(M3564,LocID!$B$2:$I$1995,8, FALSE)</f>
        <v>574</v>
      </c>
    </row>
    <row r="3565" spans="1:17" x14ac:dyDescent="0.25">
      <c r="A3565" s="230" t="str">
        <f t="shared" si="0"/>
        <v>2019Q4_170</v>
      </c>
      <c r="B3565">
        <v>170</v>
      </c>
      <c r="C3565" s="511" t="s">
        <v>11798</v>
      </c>
      <c r="D3565" s="417">
        <v>2019.0509999999999</v>
      </c>
      <c r="E3565" s="472" t="s">
        <v>11798</v>
      </c>
      <c r="F3565" s="474" t="s">
        <v>11380</v>
      </c>
      <c r="G3565" s="474" t="s">
        <v>11381</v>
      </c>
      <c r="H3565" s="419" t="s">
        <v>4414</v>
      </c>
      <c r="I3565" s="419" t="s">
        <v>1619</v>
      </c>
      <c r="J3565" s="419" t="s">
        <v>61</v>
      </c>
      <c r="K3565" s="404" t="s">
        <v>9916</v>
      </c>
      <c r="L3565" s="419" t="s">
        <v>4414</v>
      </c>
      <c r="M3565" s="477" t="s">
        <v>6445</v>
      </c>
      <c r="N3565" s="404" t="s">
        <v>9916</v>
      </c>
      <c r="Q3565" s="230">
        <f>VLOOKUP(M3565,LocID!$B$2:$I$1995,8, FALSE)</f>
        <v>601</v>
      </c>
    </row>
    <row r="3566" spans="1:17" x14ac:dyDescent="0.25">
      <c r="A3566" s="230" t="str">
        <f t="shared" si="0"/>
        <v>2019Q4_171</v>
      </c>
      <c r="B3566">
        <v>171</v>
      </c>
      <c r="C3566" s="511" t="s">
        <v>11798</v>
      </c>
      <c r="D3566" s="417">
        <v>2019.0528999999999</v>
      </c>
      <c r="E3566" s="472" t="s">
        <v>11798</v>
      </c>
      <c r="F3566" s="478" t="s">
        <v>11383</v>
      </c>
      <c r="G3566" s="478" t="s">
        <v>2721</v>
      </c>
      <c r="H3566" s="484" t="s">
        <v>2722</v>
      </c>
      <c r="I3566" s="484" t="s">
        <v>660</v>
      </c>
      <c r="J3566" s="484" t="s">
        <v>245</v>
      </c>
      <c r="K3566" s="482" t="s">
        <v>26</v>
      </c>
      <c r="L3566" s="484" t="s">
        <v>2722</v>
      </c>
      <c r="M3566" s="477" t="s">
        <v>6273</v>
      </c>
      <c r="N3566" s="482" t="s">
        <v>26</v>
      </c>
      <c r="Q3566" s="230">
        <f>VLOOKUP(M3566,LocID!$B$2:$I$1995,8, FALSE)</f>
        <v>405</v>
      </c>
    </row>
    <row r="3567" spans="1:17" x14ac:dyDescent="0.25">
      <c r="A3567" s="230" t="str">
        <f t="shared" si="0"/>
        <v>2019Q4_173</v>
      </c>
      <c r="B3567">
        <v>173</v>
      </c>
      <c r="C3567" s="511" t="s">
        <v>11798</v>
      </c>
      <c r="D3567" s="417">
        <v>2019.0536</v>
      </c>
      <c r="E3567" s="472" t="s">
        <v>11798</v>
      </c>
      <c r="F3567" s="478" t="s">
        <v>11385</v>
      </c>
      <c r="G3567" s="478" t="s">
        <v>11386</v>
      </c>
      <c r="H3567" s="484" t="s">
        <v>5185</v>
      </c>
      <c r="I3567" s="484" t="s">
        <v>219</v>
      </c>
      <c r="J3567" s="484" t="s">
        <v>220</v>
      </c>
      <c r="K3567" s="482" t="s">
        <v>26</v>
      </c>
      <c r="L3567" s="484" t="s">
        <v>332</v>
      </c>
      <c r="M3567" s="477" t="s">
        <v>4497</v>
      </c>
      <c r="N3567" s="482" t="s">
        <v>26</v>
      </c>
      <c r="Q3567" s="230">
        <f>VLOOKUP(M3567,LocID!$B$2:$I$1995,8, FALSE)</f>
        <v>37</v>
      </c>
    </row>
    <row r="3568" spans="1:17" x14ac:dyDescent="0.25">
      <c r="A3568" s="230" t="str">
        <f t="shared" si="0"/>
        <v>2019Q4_177</v>
      </c>
      <c r="B3568">
        <v>177</v>
      </c>
      <c r="C3568" s="511" t="s">
        <v>11798</v>
      </c>
      <c r="D3568" s="405">
        <v>2019.0591999999999</v>
      </c>
      <c r="E3568" s="472" t="s">
        <v>11798</v>
      </c>
      <c r="F3568" s="482" t="s">
        <v>11387</v>
      </c>
      <c r="G3568" s="482" t="s">
        <v>11388</v>
      </c>
      <c r="H3568" s="407" t="s">
        <v>11389</v>
      </c>
      <c r="I3568" s="474" t="s">
        <v>183</v>
      </c>
      <c r="J3568" s="474" t="s">
        <v>61</v>
      </c>
      <c r="K3568" s="485" t="s">
        <v>3934</v>
      </c>
      <c r="L3568" s="407" t="s">
        <v>11389</v>
      </c>
      <c r="M3568" s="477" t="s">
        <v>11803</v>
      </c>
      <c r="N3568" s="485" t="s">
        <v>3934</v>
      </c>
      <c r="Q3568" s="230">
        <f>VLOOKUP(M3568,LocID!$B$2:$I$1995,8, FALSE)</f>
        <v>773</v>
      </c>
    </row>
    <row r="3569" spans="1:17" ht="21" x14ac:dyDescent="0.25">
      <c r="A3569" s="230" t="str">
        <f t="shared" si="0"/>
        <v>2019Q4_179</v>
      </c>
      <c r="B3569">
        <v>179</v>
      </c>
      <c r="C3569" s="511" t="s">
        <v>11798</v>
      </c>
      <c r="D3569" s="405">
        <v>2019.0603000000001</v>
      </c>
      <c r="E3569" s="472" t="s">
        <v>11798</v>
      </c>
      <c r="F3569" s="482" t="s">
        <v>11390</v>
      </c>
      <c r="G3569" s="482" t="s">
        <v>11391</v>
      </c>
      <c r="H3569" s="407" t="s">
        <v>1719</v>
      </c>
      <c r="I3569" s="474" t="s">
        <v>1475</v>
      </c>
      <c r="J3569" s="474" t="s">
        <v>245</v>
      </c>
      <c r="K3569" s="404" t="s">
        <v>9916</v>
      </c>
      <c r="L3569" s="407" t="s">
        <v>1719</v>
      </c>
      <c r="M3569" s="477" t="s">
        <v>6158</v>
      </c>
      <c r="N3569" s="404" t="s">
        <v>9916</v>
      </c>
      <c r="Q3569" s="230">
        <f>VLOOKUP(M3569,LocID!$B$2:$I$1995,8, FALSE)</f>
        <v>281</v>
      </c>
    </row>
    <row r="3570" spans="1:17" x14ac:dyDescent="0.25">
      <c r="A3570" s="230" t="str">
        <f t="shared" si="0"/>
        <v>2019Q4_180</v>
      </c>
      <c r="B3570">
        <v>180</v>
      </c>
      <c r="C3570" s="511" t="s">
        <v>11798</v>
      </c>
      <c r="D3570" s="405">
        <v>2019.0607</v>
      </c>
      <c r="E3570" s="472" t="s">
        <v>11798</v>
      </c>
      <c r="F3570" s="482" t="s">
        <v>11393</v>
      </c>
      <c r="G3570" s="482" t="s">
        <v>11394</v>
      </c>
      <c r="H3570" s="407" t="s">
        <v>11395</v>
      </c>
      <c r="I3570" s="474" t="s">
        <v>144</v>
      </c>
      <c r="J3570" s="474" t="s">
        <v>51</v>
      </c>
      <c r="K3570" s="482" t="s">
        <v>26</v>
      </c>
      <c r="L3570" s="407" t="s">
        <v>11395</v>
      </c>
      <c r="M3570" s="477" t="s">
        <v>11804</v>
      </c>
      <c r="N3570" s="482" t="s">
        <v>26</v>
      </c>
      <c r="Q3570" s="230">
        <f>VLOOKUP(M3570,LocID!$B$2:$I$1995,8, FALSE)</f>
        <v>774</v>
      </c>
    </row>
    <row r="3571" spans="1:17" ht="21" x14ac:dyDescent="0.25">
      <c r="A3571" s="230" t="str">
        <f t="shared" si="0"/>
        <v>2019Q4_182</v>
      </c>
      <c r="B3571">
        <v>182</v>
      </c>
      <c r="C3571" s="511" t="s">
        <v>11798</v>
      </c>
      <c r="D3571" s="405">
        <v>2019.0617</v>
      </c>
      <c r="E3571" s="472" t="s">
        <v>11798</v>
      </c>
      <c r="F3571" s="482" t="s">
        <v>11397</v>
      </c>
      <c r="G3571" s="482" t="s">
        <v>11398</v>
      </c>
      <c r="H3571" s="407" t="s">
        <v>2635</v>
      </c>
      <c r="I3571" s="474" t="s">
        <v>2636</v>
      </c>
      <c r="J3571" s="474" t="s">
        <v>220</v>
      </c>
      <c r="K3571" s="485" t="s">
        <v>52</v>
      </c>
      <c r="L3571" s="407" t="s">
        <v>2635</v>
      </c>
      <c r="M3571" s="477" t="s">
        <v>6259</v>
      </c>
      <c r="N3571" s="485" t="s">
        <v>52</v>
      </c>
      <c r="Q3571" s="230">
        <f>VLOOKUP(M3571,LocID!$B$2:$I$1995,8, FALSE)</f>
        <v>390</v>
      </c>
    </row>
    <row r="3572" spans="1:17" x14ac:dyDescent="0.25">
      <c r="A3572" s="230" t="str">
        <f t="shared" si="0"/>
        <v>2019Q4_185</v>
      </c>
      <c r="B3572">
        <v>185</v>
      </c>
      <c r="C3572" s="511" t="s">
        <v>11798</v>
      </c>
      <c r="D3572" s="405">
        <v>2019.0624</v>
      </c>
      <c r="E3572" s="472" t="s">
        <v>11798</v>
      </c>
      <c r="F3572" s="482" t="s">
        <v>11401</v>
      </c>
      <c r="G3572" s="482" t="s">
        <v>5822</v>
      </c>
      <c r="H3572" s="407" t="s">
        <v>4236</v>
      </c>
      <c r="I3572" s="474" t="s">
        <v>2996</v>
      </c>
      <c r="J3572" s="474" t="s">
        <v>51</v>
      </c>
      <c r="K3572" s="482" t="s">
        <v>26</v>
      </c>
      <c r="L3572" s="407" t="s">
        <v>2997</v>
      </c>
      <c r="M3572" s="477" t="s">
        <v>4536</v>
      </c>
      <c r="N3572" s="482" t="s">
        <v>26</v>
      </c>
      <c r="Q3572" s="230">
        <f>VLOOKUP(M3572,LocID!$B$2:$I$1995,8, FALSE)</f>
        <v>447</v>
      </c>
    </row>
    <row r="3573" spans="1:17" ht="21" x14ac:dyDescent="0.25">
      <c r="A3573" s="230" t="str">
        <f t="shared" si="0"/>
        <v>2019Q4_188</v>
      </c>
      <c r="B3573">
        <v>188</v>
      </c>
      <c r="C3573" s="511" t="s">
        <v>11798</v>
      </c>
      <c r="D3573" s="405">
        <v>2019.0626999999999</v>
      </c>
      <c r="E3573" s="472" t="s">
        <v>11798</v>
      </c>
      <c r="F3573" s="482" t="s">
        <v>11402</v>
      </c>
      <c r="G3573" s="482" t="s">
        <v>11403</v>
      </c>
      <c r="H3573" s="407" t="s">
        <v>4236</v>
      </c>
      <c r="I3573" s="474" t="s">
        <v>2996</v>
      </c>
      <c r="J3573" s="474" t="s">
        <v>51</v>
      </c>
      <c r="K3573" s="404" t="s">
        <v>9916</v>
      </c>
      <c r="L3573" s="407" t="s">
        <v>2997</v>
      </c>
      <c r="M3573" s="477" t="s">
        <v>4536</v>
      </c>
      <c r="N3573" s="404" t="s">
        <v>9916</v>
      </c>
      <c r="Q3573" s="230">
        <f>VLOOKUP(M3573,LocID!$B$2:$I$1995,8, FALSE)</f>
        <v>447</v>
      </c>
    </row>
    <row r="3574" spans="1:17" x14ac:dyDescent="0.25">
      <c r="A3574" s="230" t="str">
        <f t="shared" si="0"/>
        <v>2019Q4_189</v>
      </c>
      <c r="B3574">
        <v>189</v>
      </c>
      <c r="C3574" s="511" t="s">
        <v>11798</v>
      </c>
      <c r="D3574" s="405">
        <v>2019.0632000000001</v>
      </c>
      <c r="E3574" s="472" t="s">
        <v>11798</v>
      </c>
      <c r="F3574" s="480" t="s">
        <v>11405</v>
      </c>
      <c r="G3574" s="480" t="s">
        <v>11406</v>
      </c>
      <c r="H3574" s="484" t="s">
        <v>2823</v>
      </c>
      <c r="I3574" s="478" t="s">
        <v>122</v>
      </c>
      <c r="J3574" s="478" t="s">
        <v>123</v>
      </c>
      <c r="K3574" s="404" t="s">
        <v>9912</v>
      </c>
      <c r="L3574" s="484" t="s">
        <v>2823</v>
      </c>
      <c r="M3574" s="477" t="s">
        <v>6295</v>
      </c>
      <c r="N3574" s="404" t="s">
        <v>9912</v>
      </c>
      <c r="Q3574" s="230">
        <f>VLOOKUP(M3574,LocID!$B$2:$I$1995,8, FALSE)</f>
        <v>427</v>
      </c>
    </row>
    <row r="3575" spans="1:17" ht="21" x14ac:dyDescent="0.25">
      <c r="A3575" s="230" t="str">
        <f t="shared" si="0"/>
        <v>2019Q4_190</v>
      </c>
      <c r="B3575">
        <v>190</v>
      </c>
      <c r="C3575" s="511" t="s">
        <v>11798</v>
      </c>
      <c r="D3575" s="417">
        <v>2019.0646999999999</v>
      </c>
      <c r="E3575" s="472" t="s">
        <v>11798</v>
      </c>
      <c r="F3575" s="480" t="s">
        <v>11409</v>
      </c>
      <c r="G3575" s="480" t="s">
        <v>11410</v>
      </c>
      <c r="H3575" s="484" t="s">
        <v>2644</v>
      </c>
      <c r="I3575" s="478" t="s">
        <v>261</v>
      </c>
      <c r="J3575" s="478" t="s">
        <v>123</v>
      </c>
      <c r="K3575" s="404" t="s">
        <v>9916</v>
      </c>
      <c r="L3575" s="484" t="s">
        <v>2644</v>
      </c>
      <c r="M3575" s="477" t="s">
        <v>6262</v>
      </c>
      <c r="N3575" s="404" t="s">
        <v>9916</v>
      </c>
      <c r="Q3575" s="230">
        <f>VLOOKUP(M3575,LocID!$B$2:$I$1995,8, FALSE)</f>
        <v>393</v>
      </c>
    </row>
    <row r="3576" spans="1:17" x14ac:dyDescent="0.25">
      <c r="A3576" s="230" t="str">
        <f t="shared" si="0"/>
        <v>2019Q4_191</v>
      </c>
      <c r="B3576">
        <v>191</v>
      </c>
      <c r="C3576" s="511" t="s">
        <v>11798</v>
      </c>
      <c r="D3576" s="405">
        <v>2019.0654999999999</v>
      </c>
      <c r="E3576" s="472" t="s">
        <v>11798</v>
      </c>
      <c r="F3576" s="482" t="s">
        <v>11411</v>
      </c>
      <c r="G3576" s="482" t="s">
        <v>11412</v>
      </c>
      <c r="H3576" s="407" t="s">
        <v>2273</v>
      </c>
      <c r="I3576" s="474" t="s">
        <v>107</v>
      </c>
      <c r="J3576" s="474" t="s">
        <v>51</v>
      </c>
      <c r="K3576" s="482" t="s">
        <v>26</v>
      </c>
      <c r="L3576" s="407" t="s">
        <v>2273</v>
      </c>
      <c r="M3576" s="477" t="s">
        <v>4516</v>
      </c>
      <c r="N3576" s="482" t="s">
        <v>26</v>
      </c>
      <c r="Q3576" s="230">
        <f>VLOOKUP(M3576,LocID!$B$2:$I$1995,8, FALSE)</f>
        <v>370</v>
      </c>
    </row>
    <row r="3577" spans="1:17" ht="21" x14ac:dyDescent="0.25">
      <c r="A3577" s="230" t="str">
        <f t="shared" si="0"/>
        <v>2019Q4_192</v>
      </c>
      <c r="B3577">
        <v>192</v>
      </c>
      <c r="C3577" s="511" t="s">
        <v>11798</v>
      </c>
      <c r="D3577" s="405">
        <v>2019.0666000000001</v>
      </c>
      <c r="E3577" s="472" t="s">
        <v>11798</v>
      </c>
      <c r="F3577" s="482" t="s">
        <v>11414</v>
      </c>
      <c r="G3577" s="482" t="s">
        <v>4952</v>
      </c>
      <c r="H3577" s="407" t="s">
        <v>4953</v>
      </c>
      <c r="I3577" s="474" t="s">
        <v>156</v>
      </c>
      <c r="J3577" s="474" t="s">
        <v>51</v>
      </c>
      <c r="K3577" s="474" t="s">
        <v>52</v>
      </c>
      <c r="L3577" s="407" t="s">
        <v>4953</v>
      </c>
      <c r="M3577" s="477" t="s">
        <v>6549</v>
      </c>
      <c r="N3577" s="474" t="s">
        <v>52</v>
      </c>
      <c r="Q3577" s="230">
        <f>VLOOKUP(M3577,LocID!$B$2:$I$1995,8, FALSE)</f>
        <v>654</v>
      </c>
    </row>
    <row r="3578" spans="1:17" x14ac:dyDescent="0.25">
      <c r="A3578" s="230" t="str">
        <f t="shared" si="0"/>
        <v>2019Q4_193</v>
      </c>
      <c r="B3578">
        <v>193</v>
      </c>
      <c r="C3578" s="511" t="s">
        <v>11798</v>
      </c>
      <c r="D3578" s="405">
        <v>2019.0667000000001</v>
      </c>
      <c r="E3578" s="472" t="s">
        <v>11798</v>
      </c>
      <c r="F3578" s="480" t="s">
        <v>11415</v>
      </c>
      <c r="G3578" s="480" t="s">
        <v>11416</v>
      </c>
      <c r="H3578" s="484" t="s">
        <v>2781</v>
      </c>
      <c r="I3578" s="478" t="s">
        <v>156</v>
      </c>
      <c r="J3578" s="478" t="s">
        <v>51</v>
      </c>
      <c r="K3578" s="474" t="s">
        <v>188</v>
      </c>
      <c r="L3578" s="484" t="s">
        <v>2781</v>
      </c>
      <c r="M3578" s="477" t="s">
        <v>6285</v>
      </c>
      <c r="N3578" s="474" t="s">
        <v>188</v>
      </c>
      <c r="Q3578" s="230">
        <f>VLOOKUP(M3578,LocID!$B$2:$I$1995,8, FALSE)</f>
        <v>417</v>
      </c>
    </row>
    <row r="3579" spans="1:17" ht="21" x14ac:dyDescent="0.25">
      <c r="A3579" s="230" t="str">
        <f t="shared" si="0"/>
        <v>2019Q4_198</v>
      </c>
      <c r="B3579">
        <v>198</v>
      </c>
      <c r="C3579" s="511" t="s">
        <v>11798</v>
      </c>
      <c r="D3579" s="405">
        <v>2019.0706</v>
      </c>
      <c r="E3579" s="472" t="s">
        <v>11798</v>
      </c>
      <c r="F3579" s="488" t="s">
        <v>11417</v>
      </c>
      <c r="G3579" s="488" t="s">
        <v>11418</v>
      </c>
      <c r="H3579" s="407" t="s">
        <v>1275</v>
      </c>
      <c r="I3579" s="474" t="s">
        <v>1276</v>
      </c>
      <c r="J3579" s="474" t="s">
        <v>128</v>
      </c>
      <c r="K3579" s="474" t="s">
        <v>52</v>
      </c>
      <c r="L3579" s="407" t="s">
        <v>1275</v>
      </c>
      <c r="M3579" s="477" t="s">
        <v>6069</v>
      </c>
      <c r="N3579" s="474" t="s">
        <v>52</v>
      </c>
      <c r="Q3579" s="230">
        <f>VLOOKUP(M3579,LocID!$B$2:$I$1995,8, FALSE)</f>
        <v>183</v>
      </c>
    </row>
    <row r="3580" spans="1:17" x14ac:dyDescent="0.25">
      <c r="A3580" s="230" t="str">
        <f t="shared" si="0"/>
        <v>2019Q4_199</v>
      </c>
      <c r="B3580">
        <v>199</v>
      </c>
      <c r="C3580" s="511" t="s">
        <v>11798</v>
      </c>
      <c r="D3580" s="405">
        <v>2019.0707</v>
      </c>
      <c r="E3580" s="472" t="s">
        <v>11798</v>
      </c>
      <c r="F3580" s="489" t="s">
        <v>11419</v>
      </c>
      <c r="G3580" s="489" t="s">
        <v>11420</v>
      </c>
      <c r="H3580" s="484" t="s">
        <v>775</v>
      </c>
      <c r="I3580" s="478" t="s">
        <v>49</v>
      </c>
      <c r="J3580" s="478" t="s">
        <v>51</v>
      </c>
      <c r="K3580" s="481" t="s">
        <v>26</v>
      </c>
      <c r="L3580" s="484" t="s">
        <v>775</v>
      </c>
      <c r="M3580" s="477" t="s">
        <v>5979</v>
      </c>
      <c r="N3580" s="481" t="s">
        <v>26</v>
      </c>
      <c r="Q3580" s="230">
        <f>VLOOKUP(M3580,LocID!$B$2:$I$1995,8, FALSE)</f>
        <v>87</v>
      </c>
    </row>
    <row r="3581" spans="1:17" x14ac:dyDescent="0.25">
      <c r="A3581" s="230" t="str">
        <f t="shared" si="0"/>
        <v>2019Q4_200</v>
      </c>
      <c r="B3581">
        <v>200</v>
      </c>
      <c r="C3581" s="511" t="s">
        <v>11798</v>
      </c>
      <c r="D3581" s="405">
        <v>2019.0708</v>
      </c>
      <c r="E3581" s="472" t="s">
        <v>11798</v>
      </c>
      <c r="F3581" s="488" t="s">
        <v>11423</v>
      </c>
      <c r="G3581" s="488" t="s">
        <v>11424</v>
      </c>
      <c r="H3581" s="407" t="s">
        <v>1491</v>
      </c>
      <c r="I3581" s="474" t="s">
        <v>815</v>
      </c>
      <c r="J3581" s="474" t="s">
        <v>51</v>
      </c>
      <c r="K3581" s="474" t="s">
        <v>3934</v>
      </c>
      <c r="L3581" s="407" t="s">
        <v>1491</v>
      </c>
      <c r="M3581" s="477" t="s">
        <v>6114</v>
      </c>
      <c r="N3581" s="474" t="s">
        <v>3934</v>
      </c>
      <c r="Q3581" s="230">
        <f>VLOOKUP(M3581,LocID!$B$2:$I$1995,8, FALSE)</f>
        <v>233</v>
      </c>
    </row>
    <row r="3582" spans="1:17" ht="21" x14ac:dyDescent="0.25">
      <c r="A3582" s="230" t="str">
        <f t="shared" si="0"/>
        <v>2019Q4_203</v>
      </c>
      <c r="B3582">
        <v>203</v>
      </c>
      <c r="C3582" s="511" t="s">
        <v>11798</v>
      </c>
      <c r="D3582" s="405">
        <v>2019.0723</v>
      </c>
      <c r="E3582" s="472" t="s">
        <v>11798</v>
      </c>
      <c r="F3582" s="489" t="s">
        <v>11425</v>
      </c>
      <c r="G3582" s="489" t="s">
        <v>11426</v>
      </c>
      <c r="H3582" s="484" t="s">
        <v>4236</v>
      </c>
      <c r="I3582" s="478" t="s">
        <v>2996</v>
      </c>
      <c r="J3582" s="478" t="s">
        <v>51</v>
      </c>
      <c r="K3582" s="474" t="s">
        <v>3934</v>
      </c>
      <c r="L3582" s="407" t="s">
        <v>2997</v>
      </c>
      <c r="M3582" s="477" t="s">
        <v>4536</v>
      </c>
      <c r="N3582" s="474" t="s">
        <v>3934</v>
      </c>
      <c r="Q3582" s="230">
        <f>VLOOKUP(M3582,LocID!$B$2:$I$1995,8, FALSE)</f>
        <v>447</v>
      </c>
    </row>
    <row r="3583" spans="1:17" ht="21" x14ac:dyDescent="0.25">
      <c r="A3583" s="230" t="str">
        <f t="shared" si="0"/>
        <v>2019Q4_204</v>
      </c>
      <c r="B3583">
        <v>204</v>
      </c>
      <c r="C3583" s="511" t="s">
        <v>11798</v>
      </c>
      <c r="D3583" s="405">
        <v>2019.0726999999999</v>
      </c>
      <c r="E3583" s="472" t="s">
        <v>11798</v>
      </c>
      <c r="F3583" s="488" t="s">
        <v>11427</v>
      </c>
      <c r="G3583" s="488" t="s">
        <v>11428</v>
      </c>
      <c r="H3583" s="407" t="s">
        <v>877</v>
      </c>
      <c r="I3583" s="474" t="s">
        <v>208</v>
      </c>
      <c r="J3583" s="474" t="s">
        <v>61</v>
      </c>
      <c r="K3583" s="474" t="s">
        <v>52</v>
      </c>
      <c r="L3583" s="407" t="s">
        <v>877</v>
      </c>
      <c r="M3583" s="477" t="s">
        <v>5997</v>
      </c>
      <c r="N3583" s="474" t="s">
        <v>52</v>
      </c>
      <c r="Q3583" s="230">
        <f>VLOOKUP(M3583,LocID!$B$2:$I$1995,8, FALSE)</f>
        <v>105</v>
      </c>
    </row>
    <row r="3584" spans="1:17" x14ac:dyDescent="0.25">
      <c r="A3584" s="230" t="str">
        <f t="shared" si="0"/>
        <v>2019Q4_205</v>
      </c>
      <c r="B3584">
        <v>205</v>
      </c>
      <c r="C3584" s="511" t="s">
        <v>11798</v>
      </c>
      <c r="D3584" s="405">
        <v>2019.0743</v>
      </c>
      <c r="E3584" s="472" t="s">
        <v>11798</v>
      </c>
      <c r="F3584" s="488" t="s">
        <v>11430</v>
      </c>
      <c r="G3584" s="488" t="s">
        <v>5685</v>
      </c>
      <c r="H3584" s="401" t="s">
        <v>3294</v>
      </c>
      <c r="I3584" s="401" t="s">
        <v>76</v>
      </c>
      <c r="J3584" s="401" t="s">
        <v>77</v>
      </c>
      <c r="K3584" s="481" t="s">
        <v>26</v>
      </c>
      <c r="L3584" s="401" t="s">
        <v>3294</v>
      </c>
      <c r="M3584" s="477" t="s">
        <v>4526</v>
      </c>
      <c r="N3584" s="481" t="s">
        <v>26</v>
      </c>
      <c r="Q3584" s="230">
        <f>VLOOKUP(M3584,LocID!$B$2:$I$1995,8, FALSE)</f>
        <v>489</v>
      </c>
    </row>
    <row r="3585" spans="1:17" x14ac:dyDescent="0.25">
      <c r="A3585" s="230" t="str">
        <f t="shared" si="0"/>
        <v>2019Q4_210</v>
      </c>
      <c r="B3585">
        <v>210</v>
      </c>
      <c r="C3585" s="511" t="s">
        <v>11798</v>
      </c>
      <c r="D3585" s="405">
        <v>2019.0754999999999</v>
      </c>
      <c r="E3585" s="472" t="s">
        <v>11798</v>
      </c>
      <c r="F3585" s="488" t="s">
        <v>11433</v>
      </c>
      <c r="G3585" s="488" t="s">
        <v>11434</v>
      </c>
      <c r="H3585" s="401" t="s">
        <v>533</v>
      </c>
      <c r="I3585" s="401" t="s">
        <v>49</v>
      </c>
      <c r="J3585" s="401" t="s">
        <v>51</v>
      </c>
      <c r="K3585" s="404" t="s">
        <v>9916</v>
      </c>
      <c r="L3585" s="401" t="s">
        <v>533</v>
      </c>
      <c r="M3585" s="477" t="s">
        <v>4499</v>
      </c>
      <c r="N3585" s="404" t="s">
        <v>9916</v>
      </c>
      <c r="Q3585" s="230">
        <f>VLOOKUP(M3585,LocID!$B$2:$I$1995,8, FALSE)</f>
        <v>65</v>
      </c>
    </row>
    <row r="3586" spans="1:17" ht="21" x14ac:dyDescent="0.25">
      <c r="A3586" s="230" t="str">
        <f t="shared" si="0"/>
        <v>2019Q4_212</v>
      </c>
      <c r="B3586">
        <v>212</v>
      </c>
      <c r="C3586" s="511" t="s">
        <v>11798</v>
      </c>
      <c r="D3586" s="405">
        <v>2019.077</v>
      </c>
      <c r="E3586" s="472" t="s">
        <v>11798</v>
      </c>
      <c r="F3586" s="488" t="s">
        <v>11436</v>
      </c>
      <c r="G3586" s="488" t="s">
        <v>4725</v>
      </c>
      <c r="H3586" s="401" t="s">
        <v>2414</v>
      </c>
      <c r="I3586" s="401" t="s">
        <v>76</v>
      </c>
      <c r="J3586" s="401" t="s">
        <v>77</v>
      </c>
      <c r="K3586" s="401" t="s">
        <v>9974</v>
      </c>
      <c r="L3586" s="401" t="s">
        <v>2414</v>
      </c>
      <c r="M3586" s="477" t="s">
        <v>4518</v>
      </c>
      <c r="N3586" s="401" t="s">
        <v>9974</v>
      </c>
      <c r="Q3586" s="230">
        <f>VLOOKUP(M3586,LocID!$B$2:$I$1995,8, FALSE)</f>
        <v>387</v>
      </c>
    </row>
    <row r="3587" spans="1:17" x14ac:dyDescent="0.25">
      <c r="A3587" s="230" t="str">
        <f t="shared" si="0"/>
        <v>2019Q4_213</v>
      </c>
      <c r="B3587">
        <v>213</v>
      </c>
      <c r="C3587" s="511" t="s">
        <v>11798</v>
      </c>
      <c r="D3587" s="405">
        <v>2019.0772999999999</v>
      </c>
      <c r="E3587" s="472" t="s">
        <v>11798</v>
      </c>
      <c r="F3587" s="488" t="s">
        <v>11437</v>
      </c>
      <c r="G3587" s="488" t="s">
        <v>11438</v>
      </c>
      <c r="H3587" s="401" t="s">
        <v>446</v>
      </c>
      <c r="I3587" s="401" t="s">
        <v>76</v>
      </c>
      <c r="J3587" s="401" t="s">
        <v>77</v>
      </c>
      <c r="K3587" s="481" t="s">
        <v>26</v>
      </c>
      <c r="L3587" s="401" t="s">
        <v>446</v>
      </c>
      <c r="M3587" s="477" t="s">
        <v>5947</v>
      </c>
      <c r="N3587" s="481" t="s">
        <v>26</v>
      </c>
      <c r="Q3587" s="230">
        <f>VLOOKUP(M3587,LocID!$B$2:$I$1995,8, FALSE)</f>
        <v>52</v>
      </c>
    </row>
    <row r="3588" spans="1:17" x14ac:dyDescent="0.25">
      <c r="A3588" s="230" t="str">
        <f t="shared" si="0"/>
        <v>2019Q4_214</v>
      </c>
      <c r="B3588">
        <v>214</v>
      </c>
      <c r="C3588" s="511" t="s">
        <v>11798</v>
      </c>
      <c r="D3588" s="405">
        <v>2019.0778</v>
      </c>
      <c r="E3588" s="472" t="s">
        <v>11798</v>
      </c>
      <c r="F3588" s="477" t="s">
        <v>11440</v>
      </c>
      <c r="G3588" s="477" t="s">
        <v>11441</v>
      </c>
      <c r="H3588" s="477" t="s">
        <v>3272</v>
      </c>
      <c r="I3588" s="477" t="s">
        <v>76</v>
      </c>
      <c r="J3588" s="477" t="s">
        <v>77</v>
      </c>
      <c r="K3588" s="404" t="s">
        <v>9916</v>
      </c>
      <c r="L3588" s="477" t="s">
        <v>3272</v>
      </c>
      <c r="M3588" s="477" t="s">
        <v>6344</v>
      </c>
      <c r="N3588" s="404" t="s">
        <v>9916</v>
      </c>
      <c r="Q3588" s="230">
        <f>VLOOKUP(M3588,LocID!$B$2:$I$1995,8, FALSE)</f>
        <v>487</v>
      </c>
    </row>
    <row r="3589" spans="1:17" x14ac:dyDescent="0.25">
      <c r="A3589" s="230" t="str">
        <f t="shared" si="0"/>
        <v>2019Q4_215</v>
      </c>
      <c r="B3589">
        <v>215</v>
      </c>
      <c r="C3589" s="511" t="s">
        <v>11798</v>
      </c>
      <c r="D3589" s="405">
        <v>2019.0779</v>
      </c>
      <c r="E3589" s="472" t="s">
        <v>11798</v>
      </c>
      <c r="F3589" s="477" t="s">
        <v>11442</v>
      </c>
      <c r="G3589" s="477" t="s">
        <v>1505</v>
      </c>
      <c r="H3589" s="477" t="s">
        <v>1501</v>
      </c>
      <c r="I3589" s="477" t="s">
        <v>1488</v>
      </c>
      <c r="J3589" s="477" t="s">
        <v>123</v>
      </c>
      <c r="K3589" s="401" t="s">
        <v>52</v>
      </c>
      <c r="L3589" s="477" t="s">
        <v>1501</v>
      </c>
      <c r="M3589" s="477" t="s">
        <v>4508</v>
      </c>
      <c r="N3589" s="401" t="s">
        <v>52</v>
      </c>
      <c r="Q3589" s="230">
        <f>VLOOKUP(M3589,LocID!$B$2:$I$1995,8, FALSE)</f>
        <v>235</v>
      </c>
    </row>
    <row r="3590" spans="1:17" x14ac:dyDescent="0.25">
      <c r="A3590" s="230" t="str">
        <f t="shared" si="0"/>
        <v>2019Q4_216</v>
      </c>
      <c r="B3590">
        <v>216</v>
      </c>
      <c r="C3590" s="511" t="s">
        <v>11798</v>
      </c>
      <c r="D3590" s="405">
        <v>2019.0780999999999</v>
      </c>
      <c r="E3590" s="472" t="s">
        <v>11798</v>
      </c>
      <c r="F3590" s="477" t="s">
        <v>11444</v>
      </c>
      <c r="G3590" s="477" t="s">
        <v>975</v>
      </c>
      <c r="H3590" s="477" t="s">
        <v>973</v>
      </c>
      <c r="I3590" s="477" t="s">
        <v>60</v>
      </c>
      <c r="J3590" s="477" t="s">
        <v>61</v>
      </c>
      <c r="K3590" s="401" t="s">
        <v>52</v>
      </c>
      <c r="L3590" s="477" t="s">
        <v>973</v>
      </c>
      <c r="M3590" s="477" t="s">
        <v>6012</v>
      </c>
      <c r="N3590" s="401" t="s">
        <v>52</v>
      </c>
      <c r="Q3590" s="230">
        <f>VLOOKUP(M3590,LocID!$B$2:$I$1995,8, FALSE)</f>
        <v>120</v>
      </c>
    </row>
    <row r="3591" spans="1:17" x14ac:dyDescent="0.25">
      <c r="A3591" s="230" t="str">
        <f t="shared" si="0"/>
        <v>2019Q4_217</v>
      </c>
      <c r="B3591">
        <v>217</v>
      </c>
      <c r="C3591" s="511" t="s">
        <v>11798</v>
      </c>
      <c r="D3591" s="405">
        <v>2019.0781999999999</v>
      </c>
      <c r="E3591" s="472" t="s">
        <v>11798</v>
      </c>
      <c r="F3591" s="401" t="s">
        <v>11446</v>
      </c>
      <c r="G3591" s="401" t="s">
        <v>11447</v>
      </c>
      <c r="H3591" s="401" t="s">
        <v>4139</v>
      </c>
      <c r="I3591" s="401" t="s">
        <v>76</v>
      </c>
      <c r="J3591" s="401" t="s">
        <v>77</v>
      </c>
      <c r="K3591" s="401" t="s">
        <v>52</v>
      </c>
      <c r="L3591" s="401" t="s">
        <v>4139</v>
      </c>
      <c r="M3591" s="477" t="s">
        <v>6414</v>
      </c>
      <c r="N3591" s="401" t="s">
        <v>52</v>
      </c>
      <c r="Q3591" s="230">
        <f>VLOOKUP(M3591,LocID!$B$2:$I$1995,8, FALSE)</f>
        <v>568</v>
      </c>
    </row>
    <row r="3592" spans="1:17" ht="21" x14ac:dyDescent="0.25">
      <c r="A3592" s="230" t="str">
        <f t="shared" si="0"/>
        <v>2019Q4_219</v>
      </c>
      <c r="B3592">
        <v>219</v>
      </c>
      <c r="C3592" s="511" t="s">
        <v>11798</v>
      </c>
      <c r="D3592" s="405">
        <v>2019.0794000000001</v>
      </c>
      <c r="E3592" s="472" t="s">
        <v>11798</v>
      </c>
      <c r="F3592" s="488" t="s">
        <v>11448</v>
      </c>
      <c r="G3592" s="488" t="s">
        <v>5519</v>
      </c>
      <c r="H3592" s="401" t="s">
        <v>1832</v>
      </c>
      <c r="I3592" s="401" t="s">
        <v>76</v>
      </c>
      <c r="J3592" s="401" t="s">
        <v>77</v>
      </c>
      <c r="K3592" s="404" t="s">
        <v>9916</v>
      </c>
      <c r="L3592" s="401" t="s">
        <v>1832</v>
      </c>
      <c r="M3592" s="477" t="s">
        <v>4512</v>
      </c>
      <c r="N3592" s="404" t="s">
        <v>9916</v>
      </c>
      <c r="Q3592" s="230">
        <f>VLOOKUP(M3592,LocID!$B$2:$I$1995,8, FALSE)</f>
        <v>300</v>
      </c>
    </row>
    <row r="3593" spans="1:17" ht="21" x14ac:dyDescent="0.25">
      <c r="A3593" s="230" t="str">
        <f t="shared" si="0"/>
        <v>2019Q4_220</v>
      </c>
      <c r="B3593">
        <v>220</v>
      </c>
      <c r="C3593" s="511" t="s">
        <v>11798</v>
      </c>
      <c r="D3593" s="405">
        <v>2019.0808</v>
      </c>
      <c r="E3593" s="472" t="s">
        <v>11798</v>
      </c>
      <c r="F3593" s="488" t="s">
        <v>11451</v>
      </c>
      <c r="G3593" s="488" t="s">
        <v>11452</v>
      </c>
      <c r="H3593" s="401" t="s">
        <v>722</v>
      </c>
      <c r="I3593" s="401" t="s">
        <v>76</v>
      </c>
      <c r="J3593" s="401" t="s">
        <v>77</v>
      </c>
      <c r="K3593" s="404" t="s">
        <v>9916</v>
      </c>
      <c r="L3593" s="401" t="s">
        <v>722</v>
      </c>
      <c r="M3593" s="477" t="s">
        <v>5974</v>
      </c>
      <c r="N3593" s="404" t="s">
        <v>9916</v>
      </c>
      <c r="Q3593" s="230">
        <f>VLOOKUP(M3593,LocID!$B$2:$I$1995,8, FALSE)</f>
        <v>81</v>
      </c>
    </row>
    <row r="3594" spans="1:17" x14ac:dyDescent="0.25">
      <c r="A3594" s="230" t="str">
        <f t="shared" si="0"/>
        <v>2019Q4_222</v>
      </c>
      <c r="B3594">
        <v>222</v>
      </c>
      <c r="C3594" s="511" t="s">
        <v>11798</v>
      </c>
      <c r="D3594" s="405">
        <v>2019.0822000000001</v>
      </c>
      <c r="E3594" s="472" t="s">
        <v>11798</v>
      </c>
      <c r="F3594" s="488" t="s">
        <v>11453</v>
      </c>
      <c r="G3594" s="488" t="s">
        <v>11454</v>
      </c>
      <c r="H3594" s="401" t="s">
        <v>2823</v>
      </c>
      <c r="I3594" s="401" t="s">
        <v>122</v>
      </c>
      <c r="J3594" s="401" t="s">
        <v>123</v>
      </c>
      <c r="K3594" s="481" t="s">
        <v>26</v>
      </c>
      <c r="L3594" s="401" t="s">
        <v>2823</v>
      </c>
      <c r="M3594" s="477" t="s">
        <v>6295</v>
      </c>
      <c r="N3594" s="481" t="s">
        <v>26</v>
      </c>
      <c r="Q3594" s="230">
        <f>VLOOKUP(M3594,LocID!$B$2:$I$1995,8, FALSE)</f>
        <v>427</v>
      </c>
    </row>
    <row r="3595" spans="1:17" x14ac:dyDescent="0.25">
      <c r="A3595" s="230" t="str">
        <f t="shared" si="0"/>
        <v>2019Q4_223</v>
      </c>
      <c r="B3595">
        <v>223</v>
      </c>
      <c r="C3595" s="511" t="s">
        <v>11798</v>
      </c>
      <c r="D3595" s="405">
        <v>2019.0825</v>
      </c>
      <c r="E3595" s="472" t="s">
        <v>11798</v>
      </c>
      <c r="F3595" s="488" t="s">
        <v>11455</v>
      </c>
      <c r="G3595" s="488" t="s">
        <v>11456</v>
      </c>
      <c r="H3595" s="401" t="s">
        <v>4038</v>
      </c>
      <c r="I3595" s="401" t="s">
        <v>76</v>
      </c>
      <c r="J3595" s="401" t="s">
        <v>77</v>
      </c>
      <c r="K3595" s="404" t="s">
        <v>9916</v>
      </c>
      <c r="L3595" s="401" t="s">
        <v>4038</v>
      </c>
      <c r="M3595" s="477" t="s">
        <v>6391</v>
      </c>
      <c r="N3595" s="404" t="s">
        <v>9916</v>
      </c>
      <c r="Q3595" s="230">
        <f>VLOOKUP(M3595,LocID!$B$2:$I$1995,8, FALSE)</f>
        <v>544</v>
      </c>
    </row>
    <row r="3596" spans="1:17" ht="21" x14ac:dyDescent="0.25">
      <c r="A3596" s="230" t="str">
        <f t="shared" si="0"/>
        <v>2019Q4_227</v>
      </c>
      <c r="B3596">
        <v>227</v>
      </c>
      <c r="C3596" s="511" t="s">
        <v>11798</v>
      </c>
      <c r="D3596" s="432">
        <v>2019.0832</v>
      </c>
      <c r="E3596" s="472" t="s">
        <v>11798</v>
      </c>
      <c r="F3596" s="410" t="s">
        <v>11457</v>
      </c>
      <c r="G3596" s="410" t="s">
        <v>11458</v>
      </c>
      <c r="H3596" s="410" t="s">
        <v>3567</v>
      </c>
      <c r="I3596" s="410" t="s">
        <v>76</v>
      </c>
      <c r="J3596" s="410" t="s">
        <v>77</v>
      </c>
      <c r="K3596" s="401" t="s">
        <v>98</v>
      </c>
      <c r="L3596" s="410" t="s">
        <v>3567</v>
      </c>
      <c r="M3596" s="477" t="s">
        <v>6349</v>
      </c>
      <c r="N3596" s="401" t="s">
        <v>98</v>
      </c>
      <c r="Q3596" s="230">
        <f>VLOOKUP(M3596,LocID!$B$2:$I$1995,8, FALSE)</f>
        <v>492</v>
      </c>
    </row>
    <row r="3597" spans="1:17" x14ac:dyDescent="0.25">
      <c r="A3597" s="230" t="str">
        <f t="shared" si="0"/>
        <v>2019Q4_228</v>
      </c>
      <c r="B3597">
        <v>228</v>
      </c>
      <c r="C3597" s="511" t="s">
        <v>11798</v>
      </c>
      <c r="D3597" s="432">
        <v>2019.0835999999999</v>
      </c>
      <c r="E3597" s="472" t="s">
        <v>11798</v>
      </c>
      <c r="F3597" s="410" t="s">
        <v>11459</v>
      </c>
      <c r="G3597" s="410" t="s">
        <v>11460</v>
      </c>
      <c r="H3597" s="410" t="s">
        <v>11461</v>
      </c>
      <c r="I3597" s="410" t="s">
        <v>76</v>
      </c>
      <c r="J3597" s="410" t="s">
        <v>77</v>
      </c>
      <c r="K3597" s="401" t="s">
        <v>3934</v>
      </c>
      <c r="L3597" s="410" t="s">
        <v>11461</v>
      </c>
      <c r="M3597" s="477" t="s">
        <v>6217</v>
      </c>
      <c r="N3597" s="401" t="s">
        <v>3934</v>
      </c>
      <c r="Q3597" s="230">
        <f>VLOOKUP(M3597,LocID!$B$2:$I$1995,8, FALSE)</f>
        <v>342</v>
      </c>
    </row>
    <row r="3598" spans="1:17" x14ac:dyDescent="0.25">
      <c r="A3598" s="230" t="str">
        <f t="shared" si="0"/>
        <v>2019Q4_229</v>
      </c>
      <c r="B3598">
        <v>229</v>
      </c>
      <c r="C3598" s="511" t="s">
        <v>11798</v>
      </c>
      <c r="D3598" s="405">
        <v>2019.0853999999999</v>
      </c>
      <c r="E3598" s="472" t="s">
        <v>11798</v>
      </c>
      <c r="F3598" s="489" t="s">
        <v>11464</v>
      </c>
      <c r="G3598" s="489" t="s">
        <v>11465</v>
      </c>
      <c r="H3598" s="477" t="s">
        <v>1832</v>
      </c>
      <c r="I3598" s="477" t="s">
        <v>76</v>
      </c>
      <c r="J3598" s="477" t="s">
        <v>77</v>
      </c>
      <c r="K3598" s="404" t="s">
        <v>9916</v>
      </c>
      <c r="L3598" s="477" t="s">
        <v>1832</v>
      </c>
      <c r="M3598" s="477" t="s">
        <v>4512</v>
      </c>
      <c r="N3598" s="404" t="s">
        <v>9916</v>
      </c>
      <c r="Q3598" s="230">
        <f>VLOOKUP(M3598,LocID!$B$2:$I$1995,8, FALSE)</f>
        <v>300</v>
      </c>
    </row>
    <row r="3599" spans="1:17" x14ac:dyDescent="0.25">
      <c r="A3599" s="230" t="str">
        <f t="shared" si="0"/>
        <v>2019Q4_230</v>
      </c>
      <c r="B3599">
        <v>230</v>
      </c>
      <c r="C3599" s="511" t="s">
        <v>11798</v>
      </c>
      <c r="D3599" s="405">
        <v>2019.0872999999999</v>
      </c>
      <c r="E3599" s="472" t="s">
        <v>11798</v>
      </c>
      <c r="F3599" s="488" t="s">
        <v>1277</v>
      </c>
      <c r="G3599" s="499"/>
      <c r="H3599" s="401" t="s">
        <v>1003</v>
      </c>
      <c r="I3599" s="401" t="s">
        <v>739</v>
      </c>
      <c r="J3599" s="401" t="s">
        <v>740</v>
      </c>
      <c r="K3599" s="401" t="s">
        <v>52</v>
      </c>
      <c r="L3599" s="401" t="s">
        <v>1003</v>
      </c>
      <c r="M3599" s="477" t="s">
        <v>6016</v>
      </c>
      <c r="N3599" s="401" t="s">
        <v>52</v>
      </c>
      <c r="Q3599" s="230">
        <f>VLOOKUP(M3599,LocID!$B$2:$I$1995,8, FALSE)</f>
        <v>124</v>
      </c>
    </row>
    <row r="3600" spans="1:17" x14ac:dyDescent="0.25">
      <c r="A3600" s="230" t="str">
        <f t="shared" si="0"/>
        <v>2019Q4_232</v>
      </c>
      <c r="B3600">
        <v>232</v>
      </c>
      <c r="C3600" s="511" t="s">
        <v>11798</v>
      </c>
      <c r="D3600" s="405">
        <v>2019.0877</v>
      </c>
      <c r="E3600" s="472" t="s">
        <v>11798</v>
      </c>
      <c r="F3600" s="489" t="s">
        <v>11467</v>
      </c>
      <c r="G3600" s="489" t="s">
        <v>11468</v>
      </c>
      <c r="H3600" s="477" t="s">
        <v>1487</v>
      </c>
      <c r="I3600" s="477" t="s">
        <v>1488</v>
      </c>
      <c r="J3600" s="477" t="s">
        <v>77</v>
      </c>
      <c r="K3600" s="404" t="s">
        <v>9916</v>
      </c>
      <c r="L3600" s="477" t="s">
        <v>1487</v>
      </c>
      <c r="M3600" s="477" t="s">
        <v>6113</v>
      </c>
      <c r="N3600" s="404" t="s">
        <v>9916</v>
      </c>
      <c r="Q3600" s="230">
        <f>VLOOKUP(M3600,LocID!$B$2:$I$1995,8, FALSE)</f>
        <v>232</v>
      </c>
    </row>
    <row r="3601" spans="1:17" x14ac:dyDescent="0.25">
      <c r="A3601" s="230" t="str">
        <f t="shared" si="0"/>
        <v>2019Q4_233</v>
      </c>
      <c r="B3601">
        <v>233</v>
      </c>
      <c r="C3601" s="511" t="s">
        <v>11798</v>
      </c>
      <c r="D3601" s="405">
        <v>2019.088</v>
      </c>
      <c r="E3601" s="472" t="s">
        <v>11798</v>
      </c>
      <c r="F3601" s="488" t="s">
        <v>11470</v>
      </c>
      <c r="G3601" s="488" t="s">
        <v>11471</v>
      </c>
      <c r="H3601" s="401" t="s">
        <v>1804</v>
      </c>
      <c r="I3601" s="401" t="s">
        <v>76</v>
      </c>
      <c r="J3601" s="401" t="s">
        <v>77</v>
      </c>
      <c r="K3601" s="401" t="s">
        <v>52</v>
      </c>
      <c r="L3601" s="401" t="s">
        <v>1804</v>
      </c>
      <c r="M3601" s="477" t="s">
        <v>6173</v>
      </c>
      <c r="N3601" s="401" t="s">
        <v>52</v>
      </c>
      <c r="Q3601" s="230">
        <f>VLOOKUP(M3601,LocID!$B$2:$I$1995,8, FALSE)</f>
        <v>296</v>
      </c>
    </row>
    <row r="3602" spans="1:17" x14ac:dyDescent="0.25">
      <c r="A3602" s="230" t="str">
        <f t="shared" si="0"/>
        <v>2019Q4_234</v>
      </c>
      <c r="B3602">
        <v>234</v>
      </c>
      <c r="C3602" s="511" t="s">
        <v>11798</v>
      </c>
      <c r="D3602" s="405">
        <v>2019.0887</v>
      </c>
      <c r="E3602" s="472" t="s">
        <v>11798</v>
      </c>
      <c r="F3602" s="488" t="s">
        <v>11472</v>
      </c>
      <c r="G3602" s="488" t="s">
        <v>5170</v>
      </c>
      <c r="H3602" s="401" t="s">
        <v>3750</v>
      </c>
      <c r="I3602" s="401" t="s">
        <v>261</v>
      </c>
      <c r="J3602" s="401" t="s">
        <v>123</v>
      </c>
      <c r="K3602" s="401" t="s">
        <v>9912</v>
      </c>
      <c r="L3602" s="401" t="s">
        <v>3750</v>
      </c>
      <c r="M3602" s="477" t="s">
        <v>4530</v>
      </c>
      <c r="N3602" s="401" t="s">
        <v>9912</v>
      </c>
      <c r="Q3602" s="230">
        <f>VLOOKUP(M3602,LocID!$B$2:$I$1995,8, FALSE)</f>
        <v>513</v>
      </c>
    </row>
    <row r="3603" spans="1:17" x14ac:dyDescent="0.25">
      <c r="A3603" s="230" t="str">
        <f t="shared" si="0"/>
        <v>2019Q4_235</v>
      </c>
      <c r="B3603">
        <v>235</v>
      </c>
      <c r="C3603" s="511" t="s">
        <v>11798</v>
      </c>
      <c r="D3603" s="432">
        <v>2019.0898999999999</v>
      </c>
      <c r="E3603" s="472" t="s">
        <v>11798</v>
      </c>
      <c r="F3603" s="488" t="s">
        <v>11473</v>
      </c>
      <c r="G3603" s="488" t="s">
        <v>11474</v>
      </c>
      <c r="H3603" s="401" t="s">
        <v>1832</v>
      </c>
      <c r="I3603" s="401" t="s">
        <v>76</v>
      </c>
      <c r="J3603" s="401" t="s">
        <v>77</v>
      </c>
      <c r="K3603" s="404" t="s">
        <v>9916</v>
      </c>
      <c r="L3603" s="401" t="s">
        <v>1832</v>
      </c>
      <c r="M3603" s="477" t="s">
        <v>4512</v>
      </c>
      <c r="N3603" s="404" t="s">
        <v>9916</v>
      </c>
      <c r="Q3603" s="230">
        <f>VLOOKUP(M3603,LocID!$B$2:$I$1995,8, FALSE)</f>
        <v>300</v>
      </c>
    </row>
    <row r="3604" spans="1:17" x14ac:dyDescent="0.25">
      <c r="A3604" s="230" t="str">
        <f t="shared" si="0"/>
        <v>2019Q4_236</v>
      </c>
      <c r="B3604">
        <v>236</v>
      </c>
      <c r="C3604" s="511" t="s">
        <v>11798</v>
      </c>
      <c r="D3604" s="432">
        <v>2019.0908999999999</v>
      </c>
      <c r="E3604" s="472" t="s">
        <v>11798</v>
      </c>
      <c r="F3604" s="401" t="s">
        <v>11476</v>
      </c>
      <c r="G3604" s="401" t="s">
        <v>11477</v>
      </c>
      <c r="H3604" s="401" t="s">
        <v>3294</v>
      </c>
      <c r="I3604" s="401" t="s">
        <v>76</v>
      </c>
      <c r="J3604" s="401" t="s">
        <v>77</v>
      </c>
      <c r="K3604" s="482" t="s">
        <v>26</v>
      </c>
      <c r="L3604" s="401" t="s">
        <v>3294</v>
      </c>
      <c r="M3604" s="477" t="s">
        <v>4526</v>
      </c>
      <c r="N3604" s="482" t="s">
        <v>26</v>
      </c>
      <c r="Q3604" s="230">
        <f>VLOOKUP(M3604,LocID!$B$2:$I$1995,8, FALSE)</f>
        <v>489</v>
      </c>
    </row>
    <row r="3605" spans="1:17" x14ac:dyDescent="0.25">
      <c r="A3605" s="230" t="str">
        <f t="shared" si="0"/>
        <v>2019Q4_237</v>
      </c>
      <c r="B3605">
        <v>237</v>
      </c>
      <c r="C3605" s="511" t="s">
        <v>11798</v>
      </c>
      <c r="D3605" s="432">
        <v>2019.0912000000001</v>
      </c>
      <c r="E3605" s="472" t="s">
        <v>11798</v>
      </c>
      <c r="F3605" s="401" t="s">
        <v>11478</v>
      </c>
      <c r="G3605" s="401" t="s">
        <v>3908</v>
      </c>
      <c r="H3605" s="401" t="s">
        <v>3906</v>
      </c>
      <c r="I3605" s="401" t="s">
        <v>76</v>
      </c>
      <c r="J3605" s="401" t="s">
        <v>77</v>
      </c>
      <c r="K3605" s="474" t="s">
        <v>188</v>
      </c>
      <c r="L3605" s="401" t="s">
        <v>3906</v>
      </c>
      <c r="M3605" s="477" t="s">
        <v>4532</v>
      </c>
      <c r="N3605" s="474" t="s">
        <v>188</v>
      </c>
      <c r="Q3605" s="230">
        <f>VLOOKUP(M3605,LocID!$B$2:$I$1995,8, FALSE)</f>
        <v>527</v>
      </c>
    </row>
    <row r="3606" spans="1:17" x14ac:dyDescent="0.25">
      <c r="A3606" s="230" t="str">
        <f t="shared" si="0"/>
        <v>2019Q4_238</v>
      </c>
      <c r="B3606">
        <v>238</v>
      </c>
      <c r="C3606" s="511" t="s">
        <v>11798</v>
      </c>
      <c r="D3606" s="432">
        <v>2019.0916999999999</v>
      </c>
      <c r="E3606" s="472" t="s">
        <v>11798</v>
      </c>
      <c r="F3606" s="430" t="s">
        <v>11479</v>
      </c>
      <c r="G3606" s="430" t="s">
        <v>11480</v>
      </c>
      <c r="H3606" s="401" t="s">
        <v>2027</v>
      </c>
      <c r="I3606" s="401" t="s">
        <v>165</v>
      </c>
      <c r="J3606" s="401" t="s">
        <v>161</v>
      </c>
      <c r="K3606" s="401" t="s">
        <v>52</v>
      </c>
      <c r="L3606" s="401" t="s">
        <v>2027</v>
      </c>
      <c r="M3606" s="477" t="s">
        <v>6205</v>
      </c>
      <c r="N3606" s="401" t="s">
        <v>52</v>
      </c>
      <c r="Q3606" s="230">
        <f>VLOOKUP(M3606,LocID!$B$2:$I$1995,8, FALSE)</f>
        <v>330</v>
      </c>
    </row>
    <row r="3607" spans="1:17" x14ac:dyDescent="0.25">
      <c r="A3607" s="230" t="str">
        <f t="shared" si="0"/>
        <v>2019Q4_239</v>
      </c>
      <c r="B3607">
        <v>239</v>
      </c>
      <c r="C3607" s="511" t="s">
        <v>11798</v>
      </c>
      <c r="D3607" s="405">
        <v>2019.0925</v>
      </c>
      <c r="E3607" s="472" t="s">
        <v>11798</v>
      </c>
      <c r="F3607" s="488" t="s">
        <v>11481</v>
      </c>
      <c r="G3607" s="488" t="s">
        <v>4868</v>
      </c>
      <c r="H3607" s="401" t="s">
        <v>3906</v>
      </c>
      <c r="I3607" s="482" t="s">
        <v>76</v>
      </c>
      <c r="J3607" s="488" t="s">
        <v>77</v>
      </c>
      <c r="K3607" s="488" t="s">
        <v>26</v>
      </c>
      <c r="L3607" s="401" t="s">
        <v>3906</v>
      </c>
      <c r="M3607" s="477" t="s">
        <v>4532</v>
      </c>
      <c r="N3607" s="488" t="s">
        <v>26</v>
      </c>
      <c r="Q3607" s="230">
        <f>VLOOKUP(M3607,LocID!$B$2:$I$1995,8, FALSE)</f>
        <v>527</v>
      </c>
    </row>
    <row r="3608" spans="1:17" ht="21" x14ac:dyDescent="0.25">
      <c r="A3608" s="230" t="str">
        <f t="shared" si="0"/>
        <v>2019Q4_240</v>
      </c>
      <c r="B3608">
        <v>240</v>
      </c>
      <c r="C3608" s="511" t="s">
        <v>11798</v>
      </c>
      <c r="D3608" s="405">
        <v>2019.0925999999999</v>
      </c>
      <c r="E3608" s="472" t="s">
        <v>11798</v>
      </c>
      <c r="F3608" s="488" t="s">
        <v>11482</v>
      </c>
      <c r="G3608" s="488" t="s">
        <v>11483</v>
      </c>
      <c r="H3608" s="401" t="s">
        <v>1948</v>
      </c>
      <c r="I3608" s="430" t="s">
        <v>183</v>
      </c>
      <c r="J3608" s="430" t="s">
        <v>61</v>
      </c>
      <c r="K3608" s="488" t="s">
        <v>26</v>
      </c>
      <c r="L3608" s="401" t="s">
        <v>1948</v>
      </c>
      <c r="M3608" s="477" t="s">
        <v>6194</v>
      </c>
      <c r="N3608" s="488" t="s">
        <v>26</v>
      </c>
      <c r="Q3608" s="230">
        <f>VLOOKUP(M3608,LocID!$B$2:$I$1995,8, FALSE)</f>
        <v>318</v>
      </c>
    </row>
    <row r="3609" spans="1:17" x14ac:dyDescent="0.25">
      <c r="A3609" s="230" t="str">
        <f t="shared" si="0"/>
        <v>2019Q4_241</v>
      </c>
      <c r="B3609">
        <v>241</v>
      </c>
      <c r="C3609" s="511" t="s">
        <v>11798</v>
      </c>
      <c r="D3609" s="405">
        <v>2019.0933</v>
      </c>
      <c r="E3609" s="472" t="s">
        <v>11798</v>
      </c>
      <c r="F3609" s="488" t="s">
        <v>10881</v>
      </c>
      <c r="G3609" s="488" t="s">
        <v>10104</v>
      </c>
      <c r="H3609" s="401" t="s">
        <v>11484</v>
      </c>
      <c r="I3609" s="401" t="s">
        <v>198</v>
      </c>
      <c r="J3609" s="430" t="s">
        <v>61</v>
      </c>
      <c r="K3609" s="482" t="s">
        <v>52</v>
      </c>
      <c r="L3609" s="401" t="s">
        <v>3168</v>
      </c>
      <c r="M3609" s="477" t="s">
        <v>6334</v>
      </c>
      <c r="N3609" s="482" t="s">
        <v>52</v>
      </c>
      <c r="Q3609" s="230">
        <f>VLOOKUP(M3609,LocID!$B$2:$I$1995,8, FALSE)</f>
        <v>537</v>
      </c>
    </row>
    <row r="3610" spans="1:17" x14ac:dyDescent="0.25">
      <c r="A3610" s="230" t="str">
        <f t="shared" si="0"/>
        <v>2019Q4_242</v>
      </c>
      <c r="B3610">
        <v>242</v>
      </c>
      <c r="C3610" s="511" t="s">
        <v>11798</v>
      </c>
      <c r="D3610" s="405">
        <v>2019.0943</v>
      </c>
      <c r="E3610" s="472" t="s">
        <v>11798</v>
      </c>
      <c r="F3610" s="488" t="s">
        <v>11486</v>
      </c>
      <c r="G3610" s="488" t="s">
        <v>11487</v>
      </c>
      <c r="H3610" s="430" t="s">
        <v>2273</v>
      </c>
      <c r="I3610" s="488" t="s">
        <v>107</v>
      </c>
      <c r="J3610" s="488" t="s">
        <v>55</v>
      </c>
      <c r="K3610" s="481" t="s">
        <v>52</v>
      </c>
      <c r="L3610" s="430" t="s">
        <v>2273</v>
      </c>
      <c r="M3610" s="477" t="s">
        <v>4516</v>
      </c>
      <c r="N3610" s="481" t="s">
        <v>52</v>
      </c>
      <c r="Q3610" s="230">
        <f>VLOOKUP(M3610,LocID!$B$2:$I$1995,8, FALSE)</f>
        <v>370</v>
      </c>
    </row>
    <row r="3611" spans="1:17" ht="21" x14ac:dyDescent="0.25">
      <c r="A3611" s="230" t="str">
        <f t="shared" si="0"/>
        <v>2019Q4_243</v>
      </c>
      <c r="B3611">
        <v>243</v>
      </c>
      <c r="C3611" s="511" t="s">
        <v>11798</v>
      </c>
      <c r="D3611" s="405">
        <v>2019.0944</v>
      </c>
      <c r="E3611" s="472" t="s">
        <v>11798</v>
      </c>
      <c r="F3611" s="489" t="s">
        <v>5513</v>
      </c>
      <c r="G3611" s="489" t="s">
        <v>11489</v>
      </c>
      <c r="H3611" s="495" t="s">
        <v>101</v>
      </c>
      <c r="I3611" s="489" t="s">
        <v>107</v>
      </c>
      <c r="J3611" s="489" t="s">
        <v>55</v>
      </c>
      <c r="K3611" s="481" t="s">
        <v>3934</v>
      </c>
      <c r="L3611" s="495" t="s">
        <v>101</v>
      </c>
      <c r="M3611" s="477" t="s">
        <v>5905</v>
      </c>
      <c r="N3611" s="481" t="s">
        <v>3934</v>
      </c>
      <c r="Q3611" s="230">
        <f>VLOOKUP(M3611,LocID!$B$2:$I$1995,8, FALSE)</f>
        <v>8</v>
      </c>
    </row>
    <row r="3612" spans="1:17" x14ac:dyDescent="0.25">
      <c r="A3612" s="230" t="str">
        <f t="shared" si="0"/>
        <v>2019Q4_244</v>
      </c>
      <c r="B3612">
        <v>244</v>
      </c>
      <c r="C3612" s="511" t="s">
        <v>11798</v>
      </c>
      <c r="D3612" s="405">
        <v>2019.0978</v>
      </c>
      <c r="E3612" s="472" t="s">
        <v>11798</v>
      </c>
      <c r="F3612" s="489" t="s">
        <v>11491</v>
      </c>
      <c r="G3612" s="489" t="s">
        <v>11492</v>
      </c>
      <c r="H3612" s="495" t="s">
        <v>11493</v>
      </c>
      <c r="I3612" s="489" t="s">
        <v>1615</v>
      </c>
      <c r="J3612" s="489" t="s">
        <v>123</v>
      </c>
      <c r="K3612" s="476" t="s">
        <v>9916</v>
      </c>
      <c r="L3612" s="495" t="s">
        <v>11493</v>
      </c>
      <c r="M3612" s="477" t="s">
        <v>11805</v>
      </c>
      <c r="N3612" s="476" t="s">
        <v>9916</v>
      </c>
      <c r="Q3612" s="230">
        <f>VLOOKUP(M3612,LocID!$B$2:$I$1995,8, FALSE)</f>
        <v>775</v>
      </c>
    </row>
    <row r="3613" spans="1:17" x14ac:dyDescent="0.25">
      <c r="A3613" s="230" t="str">
        <f t="shared" ref="A3613:A3644" si="1">"2019Q4_"&amp;B3613</f>
        <v>2019Q4_245</v>
      </c>
      <c r="B3613">
        <v>245</v>
      </c>
      <c r="C3613" s="511" t="s">
        <v>11798</v>
      </c>
      <c r="D3613" s="405">
        <v>2019.0990999999999</v>
      </c>
      <c r="E3613" s="472" t="s">
        <v>11798</v>
      </c>
      <c r="F3613" s="489" t="s">
        <v>11495</v>
      </c>
      <c r="G3613" s="489" t="s">
        <v>11496</v>
      </c>
      <c r="H3613" s="495" t="s">
        <v>1954</v>
      </c>
      <c r="I3613" s="489" t="s">
        <v>49</v>
      </c>
      <c r="J3613" s="489" t="s">
        <v>51</v>
      </c>
      <c r="K3613" s="404" t="s">
        <v>9916</v>
      </c>
      <c r="L3613" s="495" t="s">
        <v>1954</v>
      </c>
      <c r="M3613" s="477" t="s">
        <v>6196</v>
      </c>
      <c r="N3613" s="404" t="s">
        <v>9916</v>
      </c>
      <c r="Q3613" s="230">
        <f>VLOOKUP(M3613,LocID!$B$2:$I$1995,8, FALSE)</f>
        <v>320</v>
      </c>
    </row>
    <row r="3614" spans="1:17" x14ac:dyDescent="0.25">
      <c r="A3614" s="230" t="str">
        <f t="shared" si="1"/>
        <v>2019Q4_246</v>
      </c>
      <c r="B3614">
        <v>246</v>
      </c>
      <c r="C3614" s="511" t="s">
        <v>11798</v>
      </c>
      <c r="D3614" s="405">
        <v>2019.0998999999999</v>
      </c>
      <c r="E3614" s="472" t="s">
        <v>11798</v>
      </c>
      <c r="F3614" s="488" t="s">
        <v>11498</v>
      </c>
      <c r="G3614" s="488" t="s">
        <v>5753</v>
      </c>
      <c r="H3614" s="430" t="s">
        <v>3750</v>
      </c>
      <c r="I3614" s="488" t="s">
        <v>261</v>
      </c>
      <c r="J3614" s="488" t="s">
        <v>123</v>
      </c>
      <c r="K3614" s="482" t="s">
        <v>9912</v>
      </c>
      <c r="L3614" s="430" t="s">
        <v>3750</v>
      </c>
      <c r="M3614" s="477" t="s">
        <v>4530</v>
      </c>
      <c r="N3614" s="482" t="s">
        <v>9912</v>
      </c>
      <c r="Q3614" s="230">
        <f>VLOOKUP(M3614,LocID!$B$2:$I$1995,8, FALSE)</f>
        <v>513</v>
      </c>
    </row>
    <row r="3615" spans="1:17" x14ac:dyDescent="0.25">
      <c r="A3615" s="230" t="str">
        <f t="shared" si="1"/>
        <v>2019Q4_247</v>
      </c>
      <c r="B3615">
        <v>247</v>
      </c>
      <c r="C3615" s="511" t="s">
        <v>11798</v>
      </c>
      <c r="D3615" s="405">
        <v>2019.1003000000001</v>
      </c>
      <c r="E3615" s="472" t="s">
        <v>11798</v>
      </c>
      <c r="F3615" s="489" t="s">
        <v>11500</v>
      </c>
      <c r="G3615" s="489" t="s">
        <v>11501</v>
      </c>
      <c r="H3615" s="495" t="s">
        <v>214</v>
      </c>
      <c r="I3615" s="489" t="s">
        <v>49</v>
      </c>
      <c r="J3615" s="489" t="s">
        <v>51</v>
      </c>
      <c r="K3615" s="404" t="s">
        <v>9916</v>
      </c>
      <c r="L3615" s="495" t="s">
        <v>214</v>
      </c>
      <c r="M3615" s="477" t="s">
        <v>5921</v>
      </c>
      <c r="N3615" s="404" t="s">
        <v>9916</v>
      </c>
      <c r="Q3615" s="230">
        <f>VLOOKUP(M3615,LocID!$B$2:$I$1995,8, FALSE)</f>
        <v>23</v>
      </c>
    </row>
    <row r="3616" spans="1:17" x14ac:dyDescent="0.25">
      <c r="A3616" s="230" t="str">
        <f t="shared" si="1"/>
        <v>2019Q4_248</v>
      </c>
      <c r="B3616">
        <v>248</v>
      </c>
      <c r="C3616" s="511" t="s">
        <v>11798</v>
      </c>
      <c r="D3616" s="405">
        <v>2019.1005</v>
      </c>
      <c r="E3616" s="472" t="s">
        <v>11798</v>
      </c>
      <c r="F3616" s="489" t="s">
        <v>11503</v>
      </c>
      <c r="G3616" s="489" t="s">
        <v>11504</v>
      </c>
      <c r="H3616" s="495" t="s">
        <v>2400</v>
      </c>
      <c r="I3616" s="489" t="s">
        <v>739</v>
      </c>
      <c r="J3616" s="480" t="s">
        <v>740</v>
      </c>
      <c r="K3616" s="404" t="s">
        <v>9916</v>
      </c>
      <c r="L3616" s="495" t="s">
        <v>2400</v>
      </c>
      <c r="M3616" s="477" t="s">
        <v>6254</v>
      </c>
      <c r="N3616" s="404" t="s">
        <v>9916</v>
      </c>
      <c r="Q3616" s="230">
        <f>VLOOKUP(M3616,LocID!$B$2:$I$1995,8, FALSE)</f>
        <v>384</v>
      </c>
    </row>
    <row r="3617" spans="1:17" x14ac:dyDescent="0.25">
      <c r="A3617" s="230" t="str">
        <f t="shared" si="1"/>
        <v>2019Q4_249</v>
      </c>
      <c r="B3617">
        <v>249</v>
      </c>
      <c r="C3617" s="511" t="s">
        <v>11798</v>
      </c>
      <c r="D3617" s="405">
        <v>2019.1008999999999</v>
      </c>
      <c r="E3617" s="472" t="s">
        <v>11798</v>
      </c>
      <c r="F3617" s="488" t="s">
        <v>11506</v>
      </c>
      <c r="G3617" s="488" t="s">
        <v>11507</v>
      </c>
      <c r="H3617" s="430" t="s">
        <v>2090</v>
      </c>
      <c r="I3617" s="488" t="s">
        <v>501</v>
      </c>
      <c r="J3617" s="488" t="s">
        <v>245</v>
      </c>
      <c r="K3617" s="404" t="s">
        <v>9916</v>
      </c>
      <c r="L3617" s="430" t="s">
        <v>2090</v>
      </c>
      <c r="M3617" s="477" t="s">
        <v>6215</v>
      </c>
      <c r="N3617" s="404" t="s">
        <v>9916</v>
      </c>
      <c r="Q3617" s="230">
        <f>VLOOKUP(M3617,LocID!$B$2:$I$1995,8, FALSE)</f>
        <v>340</v>
      </c>
    </row>
    <row r="3618" spans="1:17" x14ac:dyDescent="0.25">
      <c r="A3618" s="230" t="str">
        <f t="shared" si="1"/>
        <v>2019Q4_250</v>
      </c>
      <c r="B3618">
        <v>250</v>
      </c>
      <c r="C3618" s="511" t="s">
        <v>11798</v>
      </c>
      <c r="D3618" s="405">
        <v>2019.1012000000001</v>
      </c>
      <c r="E3618" s="472" t="s">
        <v>11798</v>
      </c>
      <c r="F3618" s="488" t="s">
        <v>11510</v>
      </c>
      <c r="G3618" s="488" t="s">
        <v>5163</v>
      </c>
      <c r="H3618" s="430" t="s">
        <v>2823</v>
      </c>
      <c r="I3618" s="488" t="s">
        <v>122</v>
      </c>
      <c r="J3618" s="488" t="s">
        <v>123</v>
      </c>
      <c r="K3618" s="476" t="s">
        <v>9916</v>
      </c>
      <c r="L3618" s="430" t="s">
        <v>2823</v>
      </c>
      <c r="M3618" s="477" t="s">
        <v>6295</v>
      </c>
      <c r="N3618" s="476" t="s">
        <v>9916</v>
      </c>
      <c r="Q3618" s="230">
        <f>VLOOKUP(M3618,LocID!$B$2:$I$1995,8, FALSE)</f>
        <v>427</v>
      </c>
    </row>
    <row r="3619" spans="1:17" ht="21" x14ac:dyDescent="0.25">
      <c r="A3619" s="230" t="str">
        <f t="shared" si="1"/>
        <v>2019Q4_251</v>
      </c>
      <c r="B3619">
        <v>251</v>
      </c>
      <c r="C3619" s="511" t="s">
        <v>11798</v>
      </c>
      <c r="D3619" s="405">
        <v>2019.1025999999999</v>
      </c>
      <c r="E3619" s="472" t="s">
        <v>11798</v>
      </c>
      <c r="F3619" s="488" t="s">
        <v>11511</v>
      </c>
      <c r="G3619" s="488" t="s">
        <v>11512</v>
      </c>
      <c r="H3619" s="430" t="s">
        <v>3294</v>
      </c>
      <c r="I3619" s="488" t="s">
        <v>76</v>
      </c>
      <c r="J3619" s="488" t="s">
        <v>77</v>
      </c>
      <c r="K3619" s="404" t="s">
        <v>9916</v>
      </c>
      <c r="L3619" s="430" t="s">
        <v>3294</v>
      </c>
      <c r="M3619" s="477" t="s">
        <v>4526</v>
      </c>
      <c r="N3619" s="404" t="s">
        <v>9916</v>
      </c>
      <c r="Q3619" s="230">
        <f>VLOOKUP(M3619,LocID!$B$2:$I$1995,8, FALSE)</f>
        <v>489</v>
      </c>
    </row>
    <row r="3620" spans="1:17" x14ac:dyDescent="0.25">
      <c r="A3620" s="230" t="str">
        <f t="shared" si="1"/>
        <v>2019Q4_252</v>
      </c>
      <c r="B3620">
        <v>252</v>
      </c>
      <c r="C3620" s="511" t="s">
        <v>11798</v>
      </c>
      <c r="D3620" s="405">
        <v>2019.1033</v>
      </c>
      <c r="E3620" s="472" t="s">
        <v>11798</v>
      </c>
      <c r="F3620" s="488" t="s">
        <v>11514</v>
      </c>
      <c r="G3620" s="488" t="s">
        <v>1870</v>
      </c>
      <c r="H3620" s="430" t="s">
        <v>1832</v>
      </c>
      <c r="I3620" s="488" t="s">
        <v>76</v>
      </c>
      <c r="J3620" s="488" t="s">
        <v>77</v>
      </c>
      <c r="K3620" s="482" t="s">
        <v>26</v>
      </c>
      <c r="L3620" s="430" t="s">
        <v>1832</v>
      </c>
      <c r="M3620" s="477" t="s">
        <v>4512</v>
      </c>
      <c r="N3620" s="482" t="s">
        <v>26</v>
      </c>
      <c r="Q3620" s="230">
        <f>VLOOKUP(M3620,LocID!$B$2:$I$1995,8, FALSE)</f>
        <v>300</v>
      </c>
    </row>
    <row r="3621" spans="1:17" x14ac:dyDescent="0.25">
      <c r="A3621" s="230" t="str">
        <f t="shared" si="1"/>
        <v>2019Q4_253</v>
      </c>
      <c r="B3621">
        <v>253</v>
      </c>
      <c r="C3621" s="511" t="s">
        <v>11798</v>
      </c>
      <c r="D3621" s="405">
        <v>2019.1043</v>
      </c>
      <c r="E3621" s="472" t="s">
        <v>11798</v>
      </c>
      <c r="F3621" s="489" t="s">
        <v>11515</v>
      </c>
      <c r="G3621" s="489" t="s">
        <v>3246</v>
      </c>
      <c r="H3621" s="495" t="s">
        <v>3240</v>
      </c>
      <c r="I3621" s="489" t="s">
        <v>76</v>
      </c>
      <c r="J3621" s="489" t="s">
        <v>77</v>
      </c>
      <c r="K3621" s="476" t="s">
        <v>52</v>
      </c>
      <c r="L3621" s="495" t="s">
        <v>3240</v>
      </c>
      <c r="M3621" s="477" t="s">
        <v>6342</v>
      </c>
      <c r="N3621" s="476" t="s">
        <v>52</v>
      </c>
      <c r="Q3621" s="230">
        <f>VLOOKUP(M3621,LocID!$B$2:$I$1995,8, FALSE)</f>
        <v>485</v>
      </c>
    </row>
    <row r="3622" spans="1:17" ht="21" x14ac:dyDescent="0.25">
      <c r="A3622" s="230" t="str">
        <f t="shared" si="1"/>
        <v>2019Q4_254</v>
      </c>
      <c r="B3622">
        <v>254</v>
      </c>
      <c r="C3622" s="511" t="s">
        <v>11798</v>
      </c>
      <c r="D3622" s="405">
        <v>2019.1048000000001</v>
      </c>
      <c r="E3622" s="472" t="s">
        <v>11798</v>
      </c>
      <c r="F3622" s="489" t="s">
        <v>11518</v>
      </c>
      <c r="G3622" s="489" t="s">
        <v>11519</v>
      </c>
      <c r="H3622" s="495" t="s">
        <v>3750</v>
      </c>
      <c r="I3622" s="489" t="s">
        <v>261</v>
      </c>
      <c r="J3622" s="489" t="s">
        <v>123</v>
      </c>
      <c r="K3622" s="476" t="s">
        <v>9916</v>
      </c>
      <c r="L3622" s="495" t="s">
        <v>3750</v>
      </c>
      <c r="M3622" s="477" t="s">
        <v>4530</v>
      </c>
      <c r="N3622" s="476" t="s">
        <v>9916</v>
      </c>
      <c r="Q3622" s="230">
        <f>VLOOKUP(M3622,LocID!$B$2:$I$1995,8, FALSE)</f>
        <v>513</v>
      </c>
    </row>
    <row r="3623" spans="1:17" ht="21" x14ac:dyDescent="0.25">
      <c r="A3623" s="230" t="str">
        <f t="shared" si="1"/>
        <v>2019Q4_255</v>
      </c>
      <c r="B3623">
        <v>255</v>
      </c>
      <c r="C3623" s="511" t="s">
        <v>11798</v>
      </c>
      <c r="D3623" s="405">
        <v>2019.1049</v>
      </c>
      <c r="E3623" s="472" t="s">
        <v>11798</v>
      </c>
      <c r="F3623" s="489" t="s">
        <v>11522</v>
      </c>
      <c r="G3623" s="489" t="s">
        <v>5633</v>
      </c>
      <c r="H3623" s="495" t="s">
        <v>2764</v>
      </c>
      <c r="I3623" s="489" t="s">
        <v>1276</v>
      </c>
      <c r="J3623" s="489" t="s">
        <v>128</v>
      </c>
      <c r="K3623" s="404" t="s">
        <v>9916</v>
      </c>
      <c r="L3623" s="495" t="s">
        <v>2764</v>
      </c>
      <c r="M3623" s="477" t="s">
        <v>6282</v>
      </c>
      <c r="N3623" s="404" t="s">
        <v>9916</v>
      </c>
      <c r="Q3623" s="230">
        <f>VLOOKUP(M3623,LocID!$B$2:$I$1995,8, FALSE)</f>
        <v>414</v>
      </c>
    </row>
    <row r="3624" spans="1:17" x14ac:dyDescent="0.25">
      <c r="A3624" s="230" t="str">
        <f t="shared" si="1"/>
        <v>2019Q4_256</v>
      </c>
      <c r="B3624">
        <v>256</v>
      </c>
      <c r="C3624" s="511" t="s">
        <v>11798</v>
      </c>
      <c r="D3624" s="405">
        <v>2019.1051</v>
      </c>
      <c r="E3624" s="472" t="s">
        <v>11798</v>
      </c>
      <c r="F3624" s="489" t="s">
        <v>11524</v>
      </c>
      <c r="G3624" s="489" t="s">
        <v>2340</v>
      </c>
      <c r="H3624" s="495" t="s">
        <v>2341</v>
      </c>
      <c r="I3624" s="489" t="s">
        <v>815</v>
      </c>
      <c r="J3624" s="480" t="s">
        <v>51</v>
      </c>
      <c r="K3624" s="481" t="s">
        <v>26</v>
      </c>
      <c r="L3624" s="495" t="s">
        <v>2341</v>
      </c>
      <c r="M3624" s="477" t="s">
        <v>4517</v>
      </c>
      <c r="N3624" s="481" t="s">
        <v>26</v>
      </c>
      <c r="Q3624" s="230">
        <f>VLOOKUP(M3624,LocID!$B$2:$I$1995,8, FALSE)</f>
        <v>371</v>
      </c>
    </row>
    <row r="3625" spans="1:17" ht="21" x14ac:dyDescent="0.25">
      <c r="A3625" s="230" t="str">
        <f t="shared" si="1"/>
        <v>2019Q4_257</v>
      </c>
      <c r="B3625">
        <v>257</v>
      </c>
      <c r="C3625" s="511" t="s">
        <v>11798</v>
      </c>
      <c r="D3625" s="405">
        <v>2019.1059</v>
      </c>
      <c r="E3625" s="472" t="s">
        <v>11798</v>
      </c>
      <c r="F3625" s="489" t="s">
        <v>11526</v>
      </c>
      <c r="G3625" s="489" t="s">
        <v>11527</v>
      </c>
      <c r="H3625" s="495" t="s">
        <v>319</v>
      </c>
      <c r="I3625" s="489" t="s">
        <v>76</v>
      </c>
      <c r="J3625" s="489" t="s">
        <v>77</v>
      </c>
      <c r="K3625" s="482" t="s">
        <v>52</v>
      </c>
      <c r="L3625" s="495" t="s">
        <v>319</v>
      </c>
      <c r="M3625" s="477" t="s">
        <v>11806</v>
      </c>
      <c r="N3625" s="482" t="s">
        <v>52</v>
      </c>
      <c r="Q3625" s="230">
        <f>VLOOKUP(M3625,LocID!$B$2:$I$1995,8, FALSE)</f>
        <v>776</v>
      </c>
    </row>
    <row r="3626" spans="1:17" x14ac:dyDescent="0.25">
      <c r="A3626" s="230" t="str">
        <f t="shared" si="1"/>
        <v>2019Q4_258</v>
      </c>
      <c r="B3626">
        <v>258</v>
      </c>
      <c r="C3626" s="511" t="s">
        <v>11798</v>
      </c>
      <c r="D3626" s="405">
        <v>2019.1062999999999</v>
      </c>
      <c r="E3626" s="472" t="s">
        <v>11798</v>
      </c>
      <c r="F3626" s="488" t="s">
        <v>11530</v>
      </c>
      <c r="G3626" s="488" t="s">
        <v>11531</v>
      </c>
      <c r="H3626" s="430" t="s">
        <v>715</v>
      </c>
      <c r="I3626" s="488" t="s">
        <v>107</v>
      </c>
      <c r="J3626" s="488" t="s">
        <v>51</v>
      </c>
      <c r="K3626" s="404" t="s">
        <v>26</v>
      </c>
      <c r="L3626" s="430" t="s">
        <v>715</v>
      </c>
      <c r="M3626" s="477" t="s">
        <v>5973</v>
      </c>
      <c r="N3626" s="404" t="s">
        <v>26</v>
      </c>
      <c r="Q3626" s="230">
        <f>VLOOKUP(M3626,LocID!$B$2:$I$1995,8, FALSE)</f>
        <v>80</v>
      </c>
    </row>
    <row r="3627" spans="1:17" x14ac:dyDescent="0.25">
      <c r="A3627" s="230" t="str">
        <f t="shared" si="1"/>
        <v>2019Q4_259</v>
      </c>
      <c r="B3627">
        <v>259</v>
      </c>
      <c r="C3627" s="511" t="s">
        <v>11798</v>
      </c>
      <c r="D3627" s="405">
        <v>2019.1079</v>
      </c>
      <c r="E3627" s="472" t="s">
        <v>11798</v>
      </c>
      <c r="F3627" s="488" t="s">
        <v>11532</v>
      </c>
      <c r="G3627" s="488" t="s">
        <v>11533</v>
      </c>
      <c r="H3627" s="430" t="s">
        <v>3531</v>
      </c>
      <c r="I3627" s="488" t="s">
        <v>76</v>
      </c>
      <c r="J3627" s="488" t="s">
        <v>77</v>
      </c>
      <c r="K3627" s="404" t="s">
        <v>26</v>
      </c>
      <c r="L3627" s="430" t="s">
        <v>3531</v>
      </c>
      <c r="M3627" s="477" t="s">
        <v>6348</v>
      </c>
      <c r="N3627" s="404" t="s">
        <v>26</v>
      </c>
      <c r="Q3627" s="230">
        <f>VLOOKUP(M3627,LocID!$B$2:$I$1995,8, FALSE)</f>
        <v>491</v>
      </c>
    </row>
    <row r="3628" spans="1:17" x14ac:dyDescent="0.25">
      <c r="A3628" s="230" t="str">
        <f t="shared" si="1"/>
        <v>2019Q4_260</v>
      </c>
      <c r="B3628">
        <v>260</v>
      </c>
      <c r="C3628" s="511" t="s">
        <v>11798</v>
      </c>
      <c r="D3628" s="405">
        <v>2019.1086</v>
      </c>
      <c r="E3628" s="472" t="s">
        <v>11798</v>
      </c>
      <c r="F3628" s="488" t="s">
        <v>11535</v>
      </c>
      <c r="G3628" s="488" t="s">
        <v>11536</v>
      </c>
      <c r="H3628" s="430" t="s">
        <v>533</v>
      </c>
      <c r="I3628" s="488" t="s">
        <v>49</v>
      </c>
      <c r="J3628" s="488" t="s">
        <v>51</v>
      </c>
      <c r="K3628" s="401" t="s">
        <v>9974</v>
      </c>
      <c r="L3628" s="430" t="s">
        <v>533</v>
      </c>
      <c r="M3628" s="477" t="s">
        <v>4499</v>
      </c>
      <c r="N3628" s="401" t="s">
        <v>9974</v>
      </c>
      <c r="Q3628" s="230">
        <f>VLOOKUP(M3628,LocID!$B$2:$I$1995,8, FALSE)</f>
        <v>65</v>
      </c>
    </row>
    <row r="3629" spans="1:17" x14ac:dyDescent="0.25">
      <c r="A3629" s="230" t="str">
        <f t="shared" si="1"/>
        <v>2019Q4_261</v>
      </c>
      <c r="B3629">
        <v>261</v>
      </c>
      <c r="C3629" s="511" t="s">
        <v>11798</v>
      </c>
      <c r="D3629" s="405">
        <v>2019.1087</v>
      </c>
      <c r="E3629" s="472" t="s">
        <v>11798</v>
      </c>
      <c r="F3629" s="488" t="s">
        <v>11538</v>
      </c>
      <c r="G3629" s="488" t="s">
        <v>94</v>
      </c>
      <c r="H3629" s="430" t="s">
        <v>75</v>
      </c>
      <c r="I3629" s="488" t="s">
        <v>76</v>
      </c>
      <c r="J3629" s="488" t="s">
        <v>77</v>
      </c>
      <c r="K3629" s="404" t="s">
        <v>9916</v>
      </c>
      <c r="L3629" s="430" t="s">
        <v>75</v>
      </c>
      <c r="M3629" s="477" t="s">
        <v>5903</v>
      </c>
      <c r="N3629" s="404" t="s">
        <v>9916</v>
      </c>
      <c r="Q3629" s="230">
        <f>VLOOKUP(M3629,LocID!$B$2:$I$1995,8, FALSE)</f>
        <v>5</v>
      </c>
    </row>
    <row r="3630" spans="1:17" x14ac:dyDescent="0.25">
      <c r="A3630" s="230" t="str">
        <f t="shared" si="1"/>
        <v>2019Q4_262</v>
      </c>
      <c r="B3630">
        <v>262</v>
      </c>
      <c r="C3630" s="511" t="s">
        <v>11798</v>
      </c>
      <c r="D3630" s="405">
        <v>2019.1107999999999</v>
      </c>
      <c r="E3630" s="472" t="s">
        <v>11798</v>
      </c>
      <c r="F3630" s="488" t="s">
        <v>11542</v>
      </c>
      <c r="G3630" s="488" t="s">
        <v>3759</v>
      </c>
      <c r="H3630" s="430" t="s">
        <v>3750</v>
      </c>
      <c r="I3630" s="488" t="s">
        <v>261</v>
      </c>
      <c r="J3630" s="488" t="s">
        <v>123</v>
      </c>
      <c r="K3630" s="401" t="s">
        <v>9974</v>
      </c>
      <c r="L3630" s="430" t="s">
        <v>3750</v>
      </c>
      <c r="M3630" s="477" t="s">
        <v>4530</v>
      </c>
      <c r="N3630" s="401" t="s">
        <v>9974</v>
      </c>
      <c r="Q3630" s="230">
        <f>VLOOKUP(M3630,LocID!$B$2:$I$1995,8, FALSE)</f>
        <v>513</v>
      </c>
    </row>
    <row r="3631" spans="1:17" x14ac:dyDescent="0.25">
      <c r="A3631" s="230" t="str">
        <f t="shared" si="1"/>
        <v>2019Q4_263</v>
      </c>
      <c r="B3631">
        <v>263</v>
      </c>
      <c r="C3631" s="511" t="s">
        <v>11798</v>
      </c>
      <c r="D3631" s="405">
        <v>2019.1112000000001</v>
      </c>
      <c r="E3631" s="472" t="s">
        <v>11798</v>
      </c>
      <c r="F3631" s="488" t="s">
        <v>11544</v>
      </c>
      <c r="G3631" s="488" t="s">
        <v>11545</v>
      </c>
      <c r="H3631" s="430" t="s">
        <v>1244</v>
      </c>
      <c r="I3631" s="488" t="s">
        <v>144</v>
      </c>
      <c r="J3631" s="488" t="s">
        <v>51</v>
      </c>
      <c r="K3631" s="404" t="s">
        <v>9916</v>
      </c>
      <c r="L3631" s="430" t="s">
        <v>1244</v>
      </c>
      <c r="M3631" s="477" t="s">
        <v>6064</v>
      </c>
      <c r="N3631" s="404" t="s">
        <v>9916</v>
      </c>
      <c r="Q3631" s="230">
        <f>VLOOKUP(M3631,LocID!$B$2:$I$1995,8, FALSE)</f>
        <v>176</v>
      </c>
    </row>
    <row r="3632" spans="1:17" x14ac:dyDescent="0.25">
      <c r="A3632" s="230" t="str">
        <f t="shared" si="1"/>
        <v>2019Q4_264</v>
      </c>
      <c r="B3632">
        <v>264</v>
      </c>
      <c r="C3632" s="511" t="s">
        <v>11798</v>
      </c>
      <c r="D3632" s="405">
        <v>2019.1120000000001</v>
      </c>
      <c r="E3632" s="472" t="s">
        <v>11798</v>
      </c>
      <c r="F3632" s="488" t="s">
        <v>11546</v>
      </c>
      <c r="G3632" s="488" t="s">
        <v>11547</v>
      </c>
      <c r="H3632" s="430" t="s">
        <v>695</v>
      </c>
      <c r="I3632" s="488" t="s">
        <v>107</v>
      </c>
      <c r="J3632" s="488" t="s">
        <v>51</v>
      </c>
      <c r="K3632" s="401" t="s">
        <v>9974</v>
      </c>
      <c r="L3632" s="430" t="s">
        <v>695</v>
      </c>
      <c r="M3632" s="477" t="s">
        <v>5972</v>
      </c>
      <c r="N3632" s="401" t="s">
        <v>9974</v>
      </c>
      <c r="Q3632" s="230">
        <f>VLOOKUP(M3632,LocID!$B$2:$I$1995,8, FALSE)</f>
        <v>78</v>
      </c>
    </row>
    <row r="3633" spans="1:17" x14ac:dyDescent="0.25">
      <c r="A3633" s="230" t="str">
        <f t="shared" si="1"/>
        <v>2019Q4_265</v>
      </c>
      <c r="B3633">
        <v>265</v>
      </c>
      <c r="C3633" s="511" t="s">
        <v>11798</v>
      </c>
      <c r="D3633" s="405">
        <v>2019.1152</v>
      </c>
      <c r="E3633" s="472" t="s">
        <v>11798</v>
      </c>
      <c r="F3633" s="489" t="s">
        <v>11548</v>
      </c>
      <c r="G3633" s="489" t="s">
        <v>4384</v>
      </c>
      <c r="H3633" s="495" t="s">
        <v>4385</v>
      </c>
      <c r="I3633" s="489" t="s">
        <v>874</v>
      </c>
      <c r="J3633" s="489" t="s">
        <v>51</v>
      </c>
      <c r="K3633" s="404" t="s">
        <v>26</v>
      </c>
      <c r="L3633" s="495" t="s">
        <v>4385</v>
      </c>
      <c r="M3633" s="477" t="s">
        <v>6437</v>
      </c>
      <c r="N3633" s="404" t="s">
        <v>26</v>
      </c>
      <c r="Q3633" s="230">
        <f>VLOOKUP(M3633,LocID!$B$2:$I$1995,8, FALSE)</f>
        <v>593</v>
      </c>
    </row>
    <row r="3634" spans="1:17" ht="21" x14ac:dyDescent="0.25">
      <c r="A3634" s="230" t="str">
        <f t="shared" si="1"/>
        <v>2019Q4_266</v>
      </c>
      <c r="B3634">
        <v>266</v>
      </c>
      <c r="C3634" s="511" t="s">
        <v>11798</v>
      </c>
      <c r="D3634" s="405">
        <v>2019.1161999999999</v>
      </c>
      <c r="E3634" s="472" t="s">
        <v>11798</v>
      </c>
      <c r="F3634" s="489" t="s">
        <v>11551</v>
      </c>
      <c r="G3634" s="489" t="s">
        <v>11552</v>
      </c>
      <c r="H3634" s="495" t="s">
        <v>2969</v>
      </c>
      <c r="I3634" s="489" t="s">
        <v>76</v>
      </c>
      <c r="J3634" s="489" t="s">
        <v>77</v>
      </c>
      <c r="K3634" s="404" t="s">
        <v>52</v>
      </c>
      <c r="L3634" s="495" t="s">
        <v>2969</v>
      </c>
      <c r="M3634" s="477" t="s">
        <v>6307</v>
      </c>
      <c r="N3634" s="404" t="s">
        <v>52</v>
      </c>
      <c r="Q3634" s="230">
        <f>VLOOKUP(M3634,LocID!$B$2:$I$1995,8, FALSE)</f>
        <v>441</v>
      </c>
    </row>
    <row r="3635" spans="1:17" x14ac:dyDescent="0.25">
      <c r="A3635" s="230" t="str">
        <f t="shared" si="1"/>
        <v>2019Q4_267</v>
      </c>
      <c r="B3635">
        <v>267</v>
      </c>
      <c r="C3635" s="511" t="s">
        <v>11798</v>
      </c>
      <c r="D3635" s="405">
        <v>2019.1172999999999</v>
      </c>
      <c r="E3635" s="472" t="s">
        <v>11798</v>
      </c>
      <c r="F3635" s="488" t="s">
        <v>11554</v>
      </c>
      <c r="G3635" s="488" t="s">
        <v>11555</v>
      </c>
      <c r="H3635" s="430" t="s">
        <v>332</v>
      </c>
      <c r="I3635" s="488" t="s">
        <v>219</v>
      </c>
      <c r="J3635" s="488" t="s">
        <v>220</v>
      </c>
      <c r="K3635" s="404" t="s">
        <v>9916</v>
      </c>
      <c r="L3635" s="430" t="s">
        <v>332</v>
      </c>
      <c r="M3635" s="477" t="s">
        <v>4497</v>
      </c>
      <c r="N3635" s="404" t="s">
        <v>9916</v>
      </c>
      <c r="Q3635" s="230">
        <f>VLOOKUP(M3635,LocID!$B$2:$I$1995,8, FALSE)</f>
        <v>37</v>
      </c>
    </row>
    <row r="3636" spans="1:17" x14ac:dyDescent="0.25">
      <c r="A3636" s="230" t="str">
        <f t="shared" si="1"/>
        <v>2019Q4_268</v>
      </c>
      <c r="B3636">
        <v>268</v>
      </c>
      <c r="C3636" s="511" t="s">
        <v>11798</v>
      </c>
      <c r="D3636" s="405">
        <v>2019.1187</v>
      </c>
      <c r="E3636" s="472" t="s">
        <v>11798</v>
      </c>
      <c r="F3636" s="488" t="s">
        <v>11557</v>
      </c>
      <c r="G3636" s="488" t="s">
        <v>849</v>
      </c>
      <c r="H3636" s="430" t="s">
        <v>844</v>
      </c>
      <c r="I3636" s="488" t="s">
        <v>250</v>
      </c>
      <c r="J3636" s="488" t="s">
        <v>161</v>
      </c>
      <c r="K3636" s="404" t="s">
        <v>9916</v>
      </c>
      <c r="L3636" s="430" t="s">
        <v>844</v>
      </c>
      <c r="M3636" s="477" t="s">
        <v>5992</v>
      </c>
      <c r="N3636" s="404" t="s">
        <v>9916</v>
      </c>
      <c r="Q3636" s="230">
        <f>VLOOKUP(M3636,LocID!$B$2:$I$1995,8, FALSE)</f>
        <v>100</v>
      </c>
    </row>
    <row r="3637" spans="1:17" ht="21" x14ac:dyDescent="0.25">
      <c r="A3637" s="230" t="str">
        <f t="shared" si="1"/>
        <v>2019Q4_269</v>
      </c>
      <c r="B3637">
        <v>269</v>
      </c>
      <c r="C3637" s="511" t="s">
        <v>11798</v>
      </c>
      <c r="D3637" s="405">
        <v>2019.1188</v>
      </c>
      <c r="E3637" s="472" t="s">
        <v>11798</v>
      </c>
      <c r="F3637" s="488" t="s">
        <v>11559</v>
      </c>
      <c r="G3637" s="488" t="s">
        <v>11560</v>
      </c>
      <c r="H3637" s="430" t="s">
        <v>3294</v>
      </c>
      <c r="I3637" s="488" t="s">
        <v>76</v>
      </c>
      <c r="J3637" s="488" t="s">
        <v>77</v>
      </c>
      <c r="K3637" s="404" t="s">
        <v>3934</v>
      </c>
      <c r="L3637" s="430" t="s">
        <v>3294</v>
      </c>
      <c r="M3637" s="477" t="s">
        <v>4526</v>
      </c>
      <c r="N3637" s="404" t="s">
        <v>3934</v>
      </c>
      <c r="Q3637" s="230">
        <f>VLOOKUP(M3637,LocID!$B$2:$I$1995,8, FALSE)</f>
        <v>489</v>
      </c>
    </row>
    <row r="3638" spans="1:17" x14ac:dyDescent="0.25">
      <c r="A3638" s="230" t="str">
        <f t="shared" si="1"/>
        <v>2019Q4_270</v>
      </c>
      <c r="B3638">
        <v>270</v>
      </c>
      <c r="C3638" s="511" t="s">
        <v>11798</v>
      </c>
      <c r="D3638" s="405">
        <v>2019.1189999999999</v>
      </c>
      <c r="E3638" s="472" t="s">
        <v>11798</v>
      </c>
      <c r="F3638" s="488" t="s">
        <v>11563</v>
      </c>
      <c r="G3638" s="488" t="s">
        <v>11564</v>
      </c>
      <c r="H3638" s="430" t="s">
        <v>11565</v>
      </c>
      <c r="I3638" s="488" t="s">
        <v>165</v>
      </c>
      <c r="J3638" s="488" t="s">
        <v>161</v>
      </c>
      <c r="K3638" s="404" t="s">
        <v>9916</v>
      </c>
      <c r="L3638" s="430" t="s">
        <v>11565</v>
      </c>
      <c r="M3638" s="477" t="s">
        <v>11807</v>
      </c>
      <c r="N3638" s="404" t="s">
        <v>9916</v>
      </c>
      <c r="Q3638" s="230">
        <f>VLOOKUP(M3638,LocID!$B$2:$I$1995,8, FALSE)</f>
        <v>777</v>
      </c>
    </row>
    <row r="3639" spans="1:17" x14ac:dyDescent="0.25">
      <c r="A3639" s="230" t="str">
        <f t="shared" si="1"/>
        <v>2019Q4_271</v>
      </c>
      <c r="B3639">
        <v>271</v>
      </c>
      <c r="C3639" s="511" t="s">
        <v>11798</v>
      </c>
      <c r="D3639" s="405">
        <v>2019.1220000000001</v>
      </c>
      <c r="E3639" s="472" t="s">
        <v>11798</v>
      </c>
      <c r="F3639" s="488" t="s">
        <v>11566</v>
      </c>
      <c r="G3639" s="488" t="s">
        <v>11567</v>
      </c>
      <c r="H3639" s="430" t="s">
        <v>695</v>
      </c>
      <c r="I3639" s="488" t="s">
        <v>107</v>
      </c>
      <c r="J3639" s="488" t="s">
        <v>51</v>
      </c>
      <c r="K3639" s="404" t="s">
        <v>9916</v>
      </c>
      <c r="L3639" s="430" t="s">
        <v>695</v>
      </c>
      <c r="M3639" s="477" t="s">
        <v>5972</v>
      </c>
      <c r="N3639" s="404" t="s">
        <v>9916</v>
      </c>
      <c r="Q3639" s="230">
        <f>VLOOKUP(M3639,LocID!$B$2:$I$1995,8, FALSE)</f>
        <v>78</v>
      </c>
    </row>
    <row r="3640" spans="1:17" ht="21" x14ac:dyDescent="0.25">
      <c r="A3640" s="230" t="str">
        <f t="shared" si="1"/>
        <v>2019Q4_272</v>
      </c>
      <c r="B3640">
        <v>272</v>
      </c>
      <c r="C3640" s="511" t="s">
        <v>11798</v>
      </c>
      <c r="D3640" s="423">
        <v>2019.1284000000001</v>
      </c>
      <c r="E3640" s="472" t="s">
        <v>11798</v>
      </c>
      <c r="F3640" s="502" t="s">
        <v>11568</v>
      </c>
      <c r="G3640" s="502" t="s">
        <v>11569</v>
      </c>
      <c r="H3640" s="510" t="s">
        <v>3240</v>
      </c>
      <c r="I3640" s="502" t="s">
        <v>76</v>
      </c>
      <c r="J3640" s="502" t="s">
        <v>77</v>
      </c>
      <c r="K3640" s="410" t="s">
        <v>52</v>
      </c>
      <c r="L3640" s="510" t="s">
        <v>3240</v>
      </c>
      <c r="M3640" s="477" t="s">
        <v>6342</v>
      </c>
      <c r="N3640" s="410" t="s">
        <v>52</v>
      </c>
      <c r="Q3640" s="230">
        <f>VLOOKUP(M3640,LocID!$B$2:$I$1995,8, FALSE)</f>
        <v>485</v>
      </c>
    </row>
    <row r="3641" spans="1:17" x14ac:dyDescent="0.25">
      <c r="A3641" s="230" t="str">
        <f t="shared" si="1"/>
        <v>2019Q4_273</v>
      </c>
      <c r="B3641">
        <v>273</v>
      </c>
      <c r="C3641" s="511" t="s">
        <v>11798</v>
      </c>
      <c r="D3641" s="423">
        <v>2019.1306</v>
      </c>
      <c r="E3641" s="472" t="s">
        <v>11798</v>
      </c>
      <c r="F3641" s="502" t="s">
        <v>11570</v>
      </c>
      <c r="G3641" s="502" t="s">
        <v>2763</v>
      </c>
      <c r="H3641" s="510" t="s">
        <v>2764</v>
      </c>
      <c r="I3641" s="502" t="s">
        <v>1276</v>
      </c>
      <c r="J3641" s="502" t="s">
        <v>245</v>
      </c>
      <c r="K3641" s="410" t="s">
        <v>3934</v>
      </c>
      <c r="L3641" s="510" t="s">
        <v>2764</v>
      </c>
      <c r="M3641" s="477" t="s">
        <v>6282</v>
      </c>
      <c r="N3641" s="410" t="s">
        <v>3934</v>
      </c>
      <c r="Q3641" s="230">
        <f>VLOOKUP(M3641,LocID!$B$2:$I$1995,8, FALSE)</f>
        <v>414</v>
      </c>
    </row>
    <row r="3642" spans="1:17" x14ac:dyDescent="0.25">
      <c r="A3642" s="230" t="str">
        <f t="shared" si="1"/>
        <v>2019Q4_274</v>
      </c>
      <c r="B3642">
        <v>274</v>
      </c>
      <c r="C3642" s="511" t="s">
        <v>11798</v>
      </c>
      <c r="D3642" s="423">
        <v>2019.1310000000001</v>
      </c>
      <c r="E3642" s="472" t="s">
        <v>11798</v>
      </c>
      <c r="F3642" s="196" t="s">
        <v>11572</v>
      </c>
      <c r="G3642" s="196"/>
      <c r="H3642" s="427" t="s">
        <v>332</v>
      </c>
      <c r="I3642" s="196" t="s">
        <v>219</v>
      </c>
      <c r="J3642" s="196" t="s">
        <v>128</v>
      </c>
      <c r="K3642" s="410" t="s">
        <v>26</v>
      </c>
      <c r="L3642" s="427" t="s">
        <v>332</v>
      </c>
      <c r="M3642" s="477" t="s">
        <v>4497</v>
      </c>
      <c r="N3642" s="410" t="s">
        <v>26</v>
      </c>
      <c r="Q3642" s="230">
        <f>VLOOKUP(M3642,LocID!$B$2:$I$1995,8, FALSE)</f>
        <v>37</v>
      </c>
    </row>
    <row r="3643" spans="1:17" x14ac:dyDescent="0.25">
      <c r="A3643" s="230" t="str">
        <f t="shared" si="1"/>
        <v>2019Q4_275</v>
      </c>
      <c r="B3643">
        <v>275</v>
      </c>
      <c r="C3643" s="511" t="s">
        <v>11798</v>
      </c>
      <c r="D3643" s="423">
        <v>2019.1323</v>
      </c>
      <c r="E3643" s="472" t="s">
        <v>11798</v>
      </c>
      <c r="F3643" s="196" t="s">
        <v>11573</v>
      </c>
      <c r="G3643" s="196" t="s">
        <v>11574</v>
      </c>
      <c r="H3643" s="427" t="s">
        <v>168</v>
      </c>
      <c r="I3643" s="196" t="s">
        <v>107</v>
      </c>
      <c r="J3643" s="196" t="s">
        <v>51</v>
      </c>
      <c r="K3643" s="410" t="s">
        <v>9916</v>
      </c>
      <c r="L3643" s="427" t="s">
        <v>168</v>
      </c>
      <c r="M3643" s="512" t="s">
        <v>11808</v>
      </c>
      <c r="N3643" s="410" t="s">
        <v>9916</v>
      </c>
      <c r="Q3643" s="230">
        <f>VLOOKUP(M3643,LocID!$B$2:$I$1995,8, FALSE)</f>
        <v>778</v>
      </c>
    </row>
    <row r="3644" spans="1:17" x14ac:dyDescent="0.25">
      <c r="A3644" s="230" t="str">
        <f t="shared" si="1"/>
        <v>2019Q4_276</v>
      </c>
      <c r="B3644">
        <v>276</v>
      </c>
      <c r="C3644" s="511" t="s">
        <v>11798</v>
      </c>
      <c r="D3644" s="423">
        <v>2019.1328000000001</v>
      </c>
      <c r="E3644" s="472" t="s">
        <v>11798</v>
      </c>
      <c r="F3644" s="502" t="s">
        <v>11576</v>
      </c>
      <c r="G3644" s="502" t="s">
        <v>550</v>
      </c>
      <c r="H3644" s="510" t="s">
        <v>11577</v>
      </c>
      <c r="I3644" s="502" t="s">
        <v>49</v>
      </c>
      <c r="J3644" s="502" t="s">
        <v>51</v>
      </c>
      <c r="K3644" s="410" t="s">
        <v>9916</v>
      </c>
      <c r="L3644" s="510" t="s">
        <v>11577</v>
      </c>
      <c r="M3644" s="477" t="s">
        <v>11809</v>
      </c>
      <c r="N3644" s="410" t="s">
        <v>9916</v>
      </c>
      <c r="Q3644" s="230">
        <f>VLOOKUP(M3644,LocID!$B$2:$I$1995,8, FALSE)</f>
        <v>779</v>
      </c>
    </row>
    <row r="3645" spans="1:17" ht="21" x14ac:dyDescent="0.25">
      <c r="A3645" s="230" t="str">
        <f>"2020Q1_"&amp;B3645</f>
        <v>2020Q1_7</v>
      </c>
      <c r="B3645">
        <v>7</v>
      </c>
      <c r="C3645" s="511" t="s">
        <v>11799</v>
      </c>
      <c r="D3645" s="417">
        <v>2019.0188000000001</v>
      </c>
      <c r="E3645" s="477" t="s">
        <v>11800</v>
      </c>
      <c r="F3645" s="482" t="s">
        <v>11587</v>
      </c>
      <c r="G3645" s="482" t="s">
        <v>2672</v>
      </c>
      <c r="H3645" s="410" t="s">
        <v>2673</v>
      </c>
      <c r="I3645" s="410" t="s">
        <v>76</v>
      </c>
      <c r="J3645" s="473" t="s">
        <v>77</v>
      </c>
      <c r="K3645" s="404" t="s">
        <v>52</v>
      </c>
      <c r="L3645" s="410" t="s">
        <v>2673</v>
      </c>
      <c r="M3645" s="477" t="s">
        <v>6264</v>
      </c>
      <c r="N3645" s="404" t="s">
        <v>52</v>
      </c>
      <c r="Q3645" s="230">
        <f>VLOOKUP(M3645,LocID!$B$2:$I$1995,8, FALSE)</f>
        <v>395</v>
      </c>
    </row>
    <row r="3646" spans="1:17" x14ac:dyDescent="0.25">
      <c r="A3646" s="230" t="str">
        <f t="shared" ref="A3646:A3704" si="2">"2020Q1_"&amp;B3646</f>
        <v>2020Q1_8</v>
      </c>
      <c r="B3646">
        <v>8</v>
      </c>
      <c r="C3646" s="511" t="s">
        <v>11799</v>
      </c>
      <c r="D3646" s="417">
        <v>2019.02</v>
      </c>
      <c r="E3646" s="477" t="s">
        <v>11800</v>
      </c>
      <c r="F3646" s="482" t="s">
        <v>11590</v>
      </c>
      <c r="G3646" s="482" t="s">
        <v>11591</v>
      </c>
      <c r="H3646" s="410" t="s">
        <v>877</v>
      </c>
      <c r="I3646" s="410" t="s">
        <v>208</v>
      </c>
      <c r="J3646" s="473" t="s">
        <v>61</v>
      </c>
      <c r="K3646" s="404" t="s">
        <v>52</v>
      </c>
      <c r="L3646" s="410" t="s">
        <v>877</v>
      </c>
      <c r="M3646" s="477" t="s">
        <v>5997</v>
      </c>
      <c r="N3646" s="404" t="s">
        <v>52</v>
      </c>
      <c r="Q3646" s="230">
        <f>VLOOKUP(M3646,LocID!$B$2:$I$1995,8, FALSE)</f>
        <v>105</v>
      </c>
    </row>
    <row r="3647" spans="1:17" x14ac:dyDescent="0.25">
      <c r="A3647" s="230" t="str">
        <f t="shared" si="2"/>
        <v>2020Q1_19</v>
      </c>
      <c r="B3647">
        <v>19</v>
      </c>
      <c r="C3647" s="511" t="s">
        <v>11799</v>
      </c>
      <c r="D3647" s="405">
        <v>2019.0572</v>
      </c>
      <c r="E3647" s="477" t="s">
        <v>11800</v>
      </c>
      <c r="F3647" s="482" t="s">
        <v>11607</v>
      </c>
      <c r="G3647" s="482" t="s">
        <v>11608</v>
      </c>
      <c r="H3647" s="474" t="s">
        <v>10009</v>
      </c>
      <c r="I3647" s="474" t="s">
        <v>1488</v>
      </c>
      <c r="J3647" s="473" t="s">
        <v>77</v>
      </c>
      <c r="K3647" s="404" t="s">
        <v>9916</v>
      </c>
      <c r="L3647" s="474" t="s">
        <v>10009</v>
      </c>
      <c r="M3647" s="477" t="s">
        <v>10402</v>
      </c>
      <c r="N3647" s="404" t="s">
        <v>9916</v>
      </c>
      <c r="Q3647" s="230">
        <f>VLOOKUP(M3647,LocID!$B$2:$I$1995,8, FALSE)</f>
        <v>727</v>
      </c>
    </row>
    <row r="3648" spans="1:17" x14ac:dyDescent="0.25">
      <c r="A3648" s="230" t="str">
        <f t="shared" si="2"/>
        <v>2020Q1_20</v>
      </c>
      <c r="B3648">
        <v>20</v>
      </c>
      <c r="C3648" s="511" t="s">
        <v>11799</v>
      </c>
      <c r="D3648" s="405">
        <v>2019.0613000000001</v>
      </c>
      <c r="E3648" s="477" t="s">
        <v>11800</v>
      </c>
      <c r="F3648" s="482" t="s">
        <v>11610</v>
      </c>
      <c r="G3648" s="482" t="s">
        <v>4708</v>
      </c>
      <c r="H3648" s="474" t="s">
        <v>2155</v>
      </c>
      <c r="I3648" s="474" t="s">
        <v>76</v>
      </c>
      <c r="J3648" s="473" t="s">
        <v>77</v>
      </c>
      <c r="K3648" s="482" t="s">
        <v>26</v>
      </c>
      <c r="L3648" s="474" t="s">
        <v>2155</v>
      </c>
      <c r="M3648" s="477" t="s">
        <v>6227</v>
      </c>
      <c r="N3648" s="482" t="s">
        <v>26</v>
      </c>
      <c r="Q3648" s="230">
        <f>VLOOKUP(M3648,LocID!$B$2:$I$1995,8, FALSE)</f>
        <v>352</v>
      </c>
    </row>
    <row r="3649" spans="1:17" x14ac:dyDescent="0.25">
      <c r="A3649" s="230" t="str">
        <f t="shared" si="2"/>
        <v>2020Q1_24</v>
      </c>
      <c r="B3649">
        <v>24</v>
      </c>
      <c r="C3649" s="511" t="s">
        <v>11799</v>
      </c>
      <c r="D3649" s="417">
        <v>2019.0650000000001</v>
      </c>
      <c r="E3649" s="477" t="s">
        <v>11800</v>
      </c>
      <c r="F3649" s="482" t="s">
        <v>11615</v>
      </c>
      <c r="G3649" s="482" t="s">
        <v>11616</v>
      </c>
      <c r="H3649" s="474" t="s">
        <v>3937</v>
      </c>
      <c r="I3649" s="474" t="s">
        <v>261</v>
      </c>
      <c r="J3649" s="473" t="s">
        <v>123</v>
      </c>
      <c r="K3649" s="404" t="s">
        <v>9912</v>
      </c>
      <c r="L3649" s="474" t="s">
        <v>3937</v>
      </c>
      <c r="M3649" s="477" t="s">
        <v>4533</v>
      </c>
      <c r="N3649" s="404" t="s">
        <v>9912</v>
      </c>
      <c r="Q3649" s="230">
        <f>VLOOKUP(M3649,LocID!$B$2:$I$1995,8, FALSE)</f>
        <v>528</v>
      </c>
    </row>
    <row r="3650" spans="1:17" x14ac:dyDescent="0.25">
      <c r="A3650" s="230" t="str">
        <f t="shared" si="2"/>
        <v>2020Q1_28</v>
      </c>
      <c r="B3650">
        <v>28</v>
      </c>
      <c r="C3650" s="511" t="s">
        <v>11799</v>
      </c>
      <c r="D3650" s="405">
        <v>2019.0735999999999</v>
      </c>
      <c r="E3650" s="477" t="s">
        <v>11800</v>
      </c>
      <c r="F3650" s="488" t="s">
        <v>11621</v>
      </c>
      <c r="G3650" s="488" t="s">
        <v>11622</v>
      </c>
      <c r="H3650" s="474" t="s">
        <v>271</v>
      </c>
      <c r="I3650" s="474" t="s">
        <v>160</v>
      </c>
      <c r="J3650" s="473" t="s">
        <v>161</v>
      </c>
      <c r="K3650" s="474" t="s">
        <v>52</v>
      </c>
      <c r="L3650" s="474" t="s">
        <v>271</v>
      </c>
      <c r="M3650" s="477" t="s">
        <v>5930</v>
      </c>
      <c r="N3650" s="474" t="s">
        <v>52</v>
      </c>
      <c r="Q3650" s="230">
        <f>VLOOKUP(M3650,LocID!$B$2:$I$1995,8, FALSE)</f>
        <v>33</v>
      </c>
    </row>
    <row r="3651" spans="1:17" ht="21" x14ac:dyDescent="0.25">
      <c r="A3651" s="230" t="str">
        <f t="shared" si="2"/>
        <v>2020Q1_33</v>
      </c>
      <c r="B3651">
        <v>33</v>
      </c>
      <c r="C3651" s="511" t="s">
        <v>11799</v>
      </c>
      <c r="D3651" s="405">
        <v>2019.0808999999999</v>
      </c>
      <c r="E3651" s="477" t="s">
        <v>11800</v>
      </c>
      <c r="F3651" s="482" t="s">
        <v>11628</v>
      </c>
      <c r="G3651" s="482" t="s">
        <v>4725</v>
      </c>
      <c r="H3651" s="401" t="s">
        <v>3294</v>
      </c>
      <c r="I3651" s="401" t="s">
        <v>76</v>
      </c>
      <c r="J3651" s="473" t="s">
        <v>77</v>
      </c>
      <c r="K3651" s="401" t="s">
        <v>9974</v>
      </c>
      <c r="L3651" s="401" t="s">
        <v>3294</v>
      </c>
      <c r="M3651" s="477" t="s">
        <v>4526</v>
      </c>
      <c r="N3651" s="401" t="s">
        <v>9974</v>
      </c>
      <c r="Q3651" s="230">
        <f>VLOOKUP(M3651,LocID!$B$2:$I$1995,8, FALSE)</f>
        <v>489</v>
      </c>
    </row>
    <row r="3652" spans="1:17" ht="21" x14ac:dyDescent="0.25">
      <c r="A3652" s="230" t="str">
        <f t="shared" si="2"/>
        <v>2020Q1_37</v>
      </c>
      <c r="B3652">
        <v>37</v>
      </c>
      <c r="C3652" s="511" t="s">
        <v>11799</v>
      </c>
      <c r="D3652" s="405">
        <v>2019.0882999999999</v>
      </c>
      <c r="E3652" s="477" t="s">
        <v>11800</v>
      </c>
      <c r="F3652" s="488" t="s">
        <v>11634</v>
      </c>
      <c r="G3652" s="488" t="s">
        <v>11635</v>
      </c>
      <c r="H3652" s="401" t="s">
        <v>3224</v>
      </c>
      <c r="I3652" s="401" t="s">
        <v>219</v>
      </c>
      <c r="J3652" s="473" t="s">
        <v>220</v>
      </c>
      <c r="K3652" s="404" t="s">
        <v>9916</v>
      </c>
      <c r="L3652" s="401" t="s">
        <v>3224</v>
      </c>
      <c r="M3652" s="477" t="s">
        <v>6338</v>
      </c>
      <c r="N3652" s="404" t="s">
        <v>9916</v>
      </c>
      <c r="Q3652" s="230">
        <f>VLOOKUP(M3652,LocID!$B$2:$I$1995,8, FALSE)</f>
        <v>481</v>
      </c>
    </row>
    <row r="3653" spans="1:17" x14ac:dyDescent="0.25">
      <c r="A3653" s="230" t="str">
        <f t="shared" si="2"/>
        <v>2020Q1_38</v>
      </c>
      <c r="B3653">
        <v>38</v>
      </c>
      <c r="C3653" s="511" t="s">
        <v>11799</v>
      </c>
      <c r="D3653" s="405">
        <v>2019.09</v>
      </c>
      <c r="E3653" s="477" t="s">
        <v>11800</v>
      </c>
      <c r="F3653" s="488" t="s">
        <v>11637</v>
      </c>
      <c r="G3653" s="488" t="s">
        <v>11638</v>
      </c>
      <c r="H3653" s="401" t="s">
        <v>4160</v>
      </c>
      <c r="I3653" s="401" t="s">
        <v>739</v>
      </c>
      <c r="J3653" s="473" t="s">
        <v>740</v>
      </c>
      <c r="K3653" s="404" t="s">
        <v>9916</v>
      </c>
      <c r="L3653" s="401" t="s">
        <v>4160</v>
      </c>
      <c r="M3653" s="477" t="s">
        <v>6417</v>
      </c>
      <c r="N3653" s="404" t="s">
        <v>9916</v>
      </c>
      <c r="Q3653" s="230">
        <f>VLOOKUP(M3653,LocID!$B$2:$I$1995,8, FALSE)</f>
        <v>571</v>
      </c>
    </row>
    <row r="3654" spans="1:17" ht="21" x14ac:dyDescent="0.25">
      <c r="A3654" s="230" t="str">
        <f t="shared" si="2"/>
        <v>2020Q1_40</v>
      </c>
      <c r="B3654">
        <v>40</v>
      </c>
      <c r="C3654" s="511" t="s">
        <v>11799</v>
      </c>
      <c r="D3654" s="405">
        <v>2019.0966000000001</v>
      </c>
      <c r="E3654" s="477" t="s">
        <v>11800</v>
      </c>
      <c r="F3654" s="488" t="s">
        <v>11641</v>
      </c>
      <c r="G3654" s="488" t="s">
        <v>3625</v>
      </c>
      <c r="H3654" s="488" t="s">
        <v>4222</v>
      </c>
      <c r="I3654" s="488" t="s">
        <v>76</v>
      </c>
      <c r="J3654" s="473" t="s">
        <v>77</v>
      </c>
      <c r="K3654" s="476" t="s">
        <v>52</v>
      </c>
      <c r="L3654" s="488" t="s">
        <v>4222</v>
      </c>
      <c r="M3654" s="477" t="s">
        <v>6427</v>
      </c>
      <c r="N3654" s="476" t="s">
        <v>52</v>
      </c>
      <c r="Q3654" s="230">
        <f>VLOOKUP(M3654,LocID!$B$2:$I$1995,8, FALSE)</f>
        <v>581</v>
      </c>
    </row>
    <row r="3655" spans="1:17" ht="21" x14ac:dyDescent="0.25">
      <c r="A3655" s="230" t="str">
        <f t="shared" si="2"/>
        <v>2020Q1_41</v>
      </c>
      <c r="B3655">
        <v>41</v>
      </c>
      <c r="C3655" s="511" t="s">
        <v>11799</v>
      </c>
      <c r="D3655" s="405">
        <v>2019.0967000000001</v>
      </c>
      <c r="E3655" s="477" t="s">
        <v>11800</v>
      </c>
      <c r="F3655" s="488" t="s">
        <v>11643</v>
      </c>
      <c r="G3655" s="488" t="s">
        <v>941</v>
      </c>
      <c r="H3655" s="488" t="s">
        <v>936</v>
      </c>
      <c r="I3655" s="488" t="s">
        <v>60</v>
      </c>
      <c r="J3655" s="473" t="s">
        <v>61</v>
      </c>
      <c r="K3655" s="481" t="s">
        <v>52</v>
      </c>
      <c r="L3655" s="488" t="s">
        <v>936</v>
      </c>
      <c r="M3655" s="477" t="s">
        <v>6005</v>
      </c>
      <c r="N3655" s="481" t="s">
        <v>52</v>
      </c>
      <c r="Q3655" s="230">
        <f>VLOOKUP(M3655,LocID!$B$2:$I$1995,8, FALSE)</f>
        <v>113</v>
      </c>
    </row>
    <row r="3656" spans="1:17" x14ac:dyDescent="0.25">
      <c r="A3656" s="230" t="str">
        <f t="shared" si="2"/>
        <v>2020Q1_43</v>
      </c>
      <c r="B3656">
        <v>43</v>
      </c>
      <c r="C3656" s="511" t="s">
        <v>11799</v>
      </c>
      <c r="D3656" s="405">
        <v>2019.098</v>
      </c>
      <c r="E3656" s="477" t="s">
        <v>11800</v>
      </c>
      <c r="F3656" s="489" t="s">
        <v>1010</v>
      </c>
      <c r="G3656" s="489" t="s">
        <v>11646</v>
      </c>
      <c r="H3656" s="489" t="s">
        <v>5403</v>
      </c>
      <c r="I3656" s="488" t="s">
        <v>76</v>
      </c>
      <c r="J3656" s="473" t="s">
        <v>77</v>
      </c>
      <c r="K3656" s="476" t="s">
        <v>52</v>
      </c>
      <c r="L3656" s="489" t="s">
        <v>5403</v>
      </c>
      <c r="M3656" s="477" t="s">
        <v>6551</v>
      </c>
      <c r="N3656" s="476" t="s">
        <v>52</v>
      </c>
      <c r="Q3656" s="230">
        <f>VLOOKUP(M3656,LocID!$B$2:$I$1995,8, FALSE)</f>
        <v>656</v>
      </c>
    </row>
    <row r="3657" spans="1:17" x14ac:dyDescent="0.25">
      <c r="A3657" s="230" t="str">
        <f t="shared" si="2"/>
        <v>2020Q1_44</v>
      </c>
      <c r="B3657">
        <v>44</v>
      </c>
      <c r="C3657" s="511" t="s">
        <v>11799</v>
      </c>
      <c r="D3657" s="405">
        <v>2019.0998</v>
      </c>
      <c r="E3657" s="477" t="s">
        <v>11800</v>
      </c>
      <c r="F3657" s="488" t="s">
        <v>11649</v>
      </c>
      <c r="G3657" s="488" t="s">
        <v>10055</v>
      </c>
      <c r="H3657" s="488" t="s">
        <v>1172</v>
      </c>
      <c r="I3657" s="488" t="s">
        <v>76</v>
      </c>
      <c r="J3657" s="473" t="s">
        <v>77</v>
      </c>
      <c r="K3657" s="476" t="s">
        <v>9916</v>
      </c>
      <c r="L3657" s="488" t="s">
        <v>1172</v>
      </c>
      <c r="M3657" s="477" t="s">
        <v>6052</v>
      </c>
      <c r="N3657" s="476" t="s">
        <v>9916</v>
      </c>
      <c r="Q3657" s="230">
        <f>VLOOKUP(M3657,LocID!$B$2:$I$1995,8, FALSE)</f>
        <v>163</v>
      </c>
    </row>
    <row r="3658" spans="1:17" ht="21" x14ac:dyDescent="0.25">
      <c r="A3658" s="230" t="str">
        <f t="shared" si="2"/>
        <v>2020Q1_45</v>
      </c>
      <c r="B3658">
        <v>45</v>
      </c>
      <c r="C3658" s="511" t="s">
        <v>11799</v>
      </c>
      <c r="D3658" s="405">
        <v>2019.1001000000001</v>
      </c>
      <c r="E3658" s="477" t="s">
        <v>11800</v>
      </c>
      <c r="F3658" s="488" t="s">
        <v>11651</v>
      </c>
      <c r="G3658" s="488" t="s">
        <v>11652</v>
      </c>
      <c r="H3658" s="488" t="s">
        <v>1719</v>
      </c>
      <c r="I3658" s="488" t="s">
        <v>1475</v>
      </c>
      <c r="J3658" s="473" t="s">
        <v>245</v>
      </c>
      <c r="K3658" s="482" t="s">
        <v>52</v>
      </c>
      <c r="L3658" s="488" t="s">
        <v>1719</v>
      </c>
      <c r="M3658" s="477" t="s">
        <v>6158</v>
      </c>
      <c r="N3658" s="482" t="s">
        <v>52</v>
      </c>
      <c r="Q3658" s="230">
        <f>VLOOKUP(M3658,LocID!$B$2:$I$1995,8, FALSE)</f>
        <v>281</v>
      </c>
    </row>
    <row r="3659" spans="1:17" ht="21" x14ac:dyDescent="0.25">
      <c r="A3659" s="230" t="str">
        <f t="shared" si="2"/>
        <v>2020Q1_47</v>
      </c>
      <c r="B3659">
        <v>47</v>
      </c>
      <c r="C3659" s="511" t="s">
        <v>11799</v>
      </c>
      <c r="D3659" s="405">
        <v>2019.1038000000001</v>
      </c>
      <c r="E3659" s="477" t="s">
        <v>11800</v>
      </c>
      <c r="F3659" s="488" t="s">
        <v>11655</v>
      </c>
      <c r="G3659" s="488" t="s">
        <v>3775</v>
      </c>
      <c r="H3659" s="488" t="s">
        <v>3750</v>
      </c>
      <c r="I3659" s="488" t="s">
        <v>261</v>
      </c>
      <c r="J3659" s="473" t="s">
        <v>123</v>
      </c>
      <c r="K3659" s="481" t="s">
        <v>52</v>
      </c>
      <c r="L3659" s="488" t="s">
        <v>3750</v>
      </c>
      <c r="M3659" s="477" t="s">
        <v>4530</v>
      </c>
      <c r="N3659" s="481" t="s">
        <v>52</v>
      </c>
      <c r="Q3659" s="230">
        <f>VLOOKUP(M3659,LocID!$B$2:$I$1995,8, FALSE)</f>
        <v>513</v>
      </c>
    </row>
    <row r="3660" spans="1:17" ht="21" x14ac:dyDescent="0.25">
      <c r="A3660" s="230" t="str">
        <f t="shared" si="2"/>
        <v>2020Q1_49</v>
      </c>
      <c r="B3660">
        <v>49</v>
      </c>
      <c r="C3660" s="511" t="s">
        <v>11799</v>
      </c>
      <c r="D3660" s="405">
        <v>2019.1044999999999</v>
      </c>
      <c r="E3660" s="477" t="s">
        <v>11800</v>
      </c>
      <c r="F3660" s="488" t="s">
        <v>11658</v>
      </c>
      <c r="G3660" s="488" t="s">
        <v>2487</v>
      </c>
      <c r="H3660" s="488" t="s">
        <v>3294</v>
      </c>
      <c r="I3660" s="488" t="s">
        <v>76</v>
      </c>
      <c r="J3660" s="473" t="s">
        <v>77</v>
      </c>
      <c r="K3660" s="481" t="s">
        <v>52</v>
      </c>
      <c r="L3660" s="488" t="s">
        <v>3294</v>
      </c>
      <c r="M3660" s="477" t="s">
        <v>4526</v>
      </c>
      <c r="N3660" s="481" t="s">
        <v>52</v>
      </c>
      <c r="Q3660" s="230">
        <f>VLOOKUP(M3660,LocID!$B$2:$I$1995,8, FALSE)</f>
        <v>489</v>
      </c>
    </row>
    <row r="3661" spans="1:17" x14ac:dyDescent="0.25">
      <c r="A3661" s="230" t="str">
        <f t="shared" si="2"/>
        <v>2020Q1_53</v>
      </c>
      <c r="B3661">
        <v>53</v>
      </c>
      <c r="C3661" s="511" t="s">
        <v>11799</v>
      </c>
      <c r="D3661" s="405">
        <v>2019.1074000000001</v>
      </c>
      <c r="E3661" s="477" t="s">
        <v>11800</v>
      </c>
      <c r="F3661" s="488" t="s">
        <v>11664</v>
      </c>
      <c r="G3661" s="488" t="s">
        <v>11665</v>
      </c>
      <c r="H3661" s="488" t="s">
        <v>364</v>
      </c>
      <c r="I3661" s="488" t="s">
        <v>192</v>
      </c>
      <c r="J3661" s="473" t="s">
        <v>51</v>
      </c>
      <c r="K3661" s="401" t="s">
        <v>9974</v>
      </c>
      <c r="L3661" s="488" t="s">
        <v>364</v>
      </c>
      <c r="M3661" s="477" t="s">
        <v>5936</v>
      </c>
      <c r="N3661" s="401" t="s">
        <v>9974</v>
      </c>
      <c r="Q3661" s="230">
        <f>VLOOKUP(M3661,LocID!$B$2:$I$1995,8, FALSE)</f>
        <v>40</v>
      </c>
    </row>
    <row r="3662" spans="1:17" ht="21" x14ac:dyDescent="0.25">
      <c r="A3662" s="230" t="str">
        <f t="shared" si="2"/>
        <v>2020Q1_54</v>
      </c>
      <c r="B3662">
        <v>54</v>
      </c>
      <c r="C3662" s="511" t="s">
        <v>11799</v>
      </c>
      <c r="D3662" s="405">
        <v>2019.1085</v>
      </c>
      <c r="E3662" s="477" t="s">
        <v>11800</v>
      </c>
      <c r="F3662" s="488" t="s">
        <v>11667</v>
      </c>
      <c r="G3662" s="488" t="s">
        <v>5633</v>
      </c>
      <c r="H3662" s="488" t="s">
        <v>2764</v>
      </c>
      <c r="I3662" s="488" t="s">
        <v>1276</v>
      </c>
      <c r="J3662" s="473" t="s">
        <v>128</v>
      </c>
      <c r="K3662" s="404" t="s">
        <v>52</v>
      </c>
      <c r="L3662" s="488" t="s">
        <v>2764</v>
      </c>
      <c r="M3662" s="477" t="s">
        <v>6282</v>
      </c>
      <c r="N3662" s="404" t="s">
        <v>52</v>
      </c>
      <c r="Q3662" s="230">
        <f>VLOOKUP(M3662,LocID!$B$2:$I$1995,8, FALSE)</f>
        <v>414</v>
      </c>
    </row>
    <row r="3663" spans="1:17" ht="21" x14ac:dyDescent="0.25">
      <c r="A3663" s="230" t="str">
        <f t="shared" si="2"/>
        <v>2020Q1_55</v>
      </c>
      <c r="B3663">
        <v>55</v>
      </c>
      <c r="C3663" s="511" t="s">
        <v>11799</v>
      </c>
      <c r="D3663" s="405">
        <v>2019.11</v>
      </c>
      <c r="E3663" s="477" t="s">
        <v>11800</v>
      </c>
      <c r="F3663" s="488" t="s">
        <v>11668</v>
      </c>
      <c r="G3663" s="488" t="s">
        <v>5633</v>
      </c>
      <c r="H3663" s="488" t="s">
        <v>2764</v>
      </c>
      <c r="I3663" s="488" t="s">
        <v>1276</v>
      </c>
      <c r="J3663" s="473" t="s">
        <v>128</v>
      </c>
      <c r="K3663" s="404" t="s">
        <v>52</v>
      </c>
      <c r="L3663" s="488" t="s">
        <v>2764</v>
      </c>
      <c r="M3663" s="477" t="s">
        <v>6282</v>
      </c>
      <c r="N3663" s="404" t="s">
        <v>52</v>
      </c>
      <c r="Q3663" s="230">
        <f>VLOOKUP(M3663,LocID!$B$2:$I$1995,8, FALSE)</f>
        <v>414</v>
      </c>
    </row>
    <row r="3664" spans="1:17" ht="21" x14ac:dyDescent="0.25">
      <c r="A3664" s="230" t="str">
        <f t="shared" si="2"/>
        <v>2020Q1_56</v>
      </c>
      <c r="B3664">
        <v>56</v>
      </c>
      <c r="C3664" s="511" t="s">
        <v>11799</v>
      </c>
      <c r="D3664" s="405">
        <v>2019.1111000000001</v>
      </c>
      <c r="E3664" s="477" t="s">
        <v>11800</v>
      </c>
      <c r="F3664" s="488" t="s">
        <v>11669</v>
      </c>
      <c r="G3664" s="488" t="s">
        <v>2898</v>
      </c>
      <c r="H3664" s="488" t="s">
        <v>11670</v>
      </c>
      <c r="I3664" s="488" t="s">
        <v>1276</v>
      </c>
      <c r="J3664" s="473" t="s">
        <v>128</v>
      </c>
      <c r="K3664" s="404" t="s">
        <v>9916</v>
      </c>
      <c r="L3664" s="488" t="s">
        <v>11670</v>
      </c>
      <c r="M3664" s="477" t="s">
        <v>11810</v>
      </c>
      <c r="N3664" s="404" t="s">
        <v>9916</v>
      </c>
      <c r="Q3664" s="230">
        <f>VLOOKUP(M3664,LocID!$B$2:$I$1995,8, FALSE)</f>
        <v>780</v>
      </c>
    </row>
    <row r="3665" spans="1:17" x14ac:dyDescent="0.25">
      <c r="A3665" s="230" t="str">
        <f t="shared" si="2"/>
        <v>2020Q1_57</v>
      </c>
      <c r="B3665">
        <v>57</v>
      </c>
      <c r="C3665" s="511" t="s">
        <v>11799</v>
      </c>
      <c r="D3665" s="405">
        <v>2019.1114</v>
      </c>
      <c r="E3665" s="477" t="s">
        <v>11800</v>
      </c>
      <c r="F3665" s="488" t="s">
        <v>11672</v>
      </c>
      <c r="G3665" s="488" t="s">
        <v>11673</v>
      </c>
      <c r="H3665" s="488" t="s">
        <v>11674</v>
      </c>
      <c r="I3665" s="488" t="s">
        <v>76</v>
      </c>
      <c r="J3665" s="473" t="s">
        <v>77</v>
      </c>
      <c r="K3665" s="404" t="s">
        <v>9916</v>
      </c>
      <c r="L3665" s="488" t="s">
        <v>11674</v>
      </c>
      <c r="M3665" s="477" t="s">
        <v>11811</v>
      </c>
      <c r="N3665" s="404" t="s">
        <v>9916</v>
      </c>
      <c r="Q3665" s="230">
        <f>VLOOKUP(M3665,LocID!$B$2:$I$1995,8, FALSE)</f>
        <v>781</v>
      </c>
    </row>
    <row r="3666" spans="1:17" ht="21" x14ac:dyDescent="0.25">
      <c r="A3666" s="230" t="str">
        <f t="shared" si="2"/>
        <v>2020Q1_58</v>
      </c>
      <c r="B3666">
        <v>58</v>
      </c>
      <c r="C3666" s="511" t="s">
        <v>11799</v>
      </c>
      <c r="D3666" s="405">
        <v>2019.1126999999999</v>
      </c>
      <c r="E3666" s="477" t="s">
        <v>11800</v>
      </c>
      <c r="F3666" s="488" t="s">
        <v>11675</v>
      </c>
      <c r="G3666" s="488" t="s">
        <v>5467</v>
      </c>
      <c r="H3666" s="488" t="s">
        <v>4953</v>
      </c>
      <c r="I3666" s="488" t="s">
        <v>156</v>
      </c>
      <c r="J3666" s="473" t="s">
        <v>51</v>
      </c>
      <c r="K3666" s="404" t="s">
        <v>3934</v>
      </c>
      <c r="L3666" s="488" t="s">
        <v>4953</v>
      </c>
      <c r="M3666" s="477" t="s">
        <v>6549</v>
      </c>
      <c r="N3666" s="404" t="s">
        <v>3934</v>
      </c>
      <c r="Q3666" s="230">
        <f>VLOOKUP(M3666,LocID!$B$2:$I$1995,8, FALSE)</f>
        <v>654</v>
      </c>
    </row>
    <row r="3667" spans="1:17" x14ac:dyDescent="0.25">
      <c r="A3667" s="230" t="str">
        <f t="shared" si="2"/>
        <v>2020Q1_59</v>
      </c>
      <c r="B3667">
        <v>59</v>
      </c>
      <c r="C3667" s="511" t="s">
        <v>11799</v>
      </c>
      <c r="D3667" s="405">
        <v>2019.1129000000001</v>
      </c>
      <c r="E3667" s="477" t="s">
        <v>11800</v>
      </c>
      <c r="F3667" s="488" t="s">
        <v>11677</v>
      </c>
      <c r="G3667" s="488" t="s">
        <v>11678</v>
      </c>
      <c r="H3667" s="488" t="s">
        <v>1216</v>
      </c>
      <c r="I3667" s="488" t="s">
        <v>122</v>
      </c>
      <c r="J3667" s="473" t="s">
        <v>123</v>
      </c>
      <c r="K3667" s="401" t="s">
        <v>9974</v>
      </c>
      <c r="L3667" s="488" t="s">
        <v>1216</v>
      </c>
      <c r="M3667" s="477" t="s">
        <v>6059</v>
      </c>
      <c r="N3667" s="401" t="s">
        <v>9974</v>
      </c>
      <c r="Q3667" s="230">
        <f>VLOOKUP(M3667,LocID!$B$2:$I$1995,8, FALSE)</f>
        <v>171</v>
      </c>
    </row>
    <row r="3668" spans="1:17" x14ac:dyDescent="0.25">
      <c r="A3668" s="230" t="str">
        <f t="shared" si="2"/>
        <v>2020Q1_60</v>
      </c>
      <c r="B3668">
        <v>60</v>
      </c>
      <c r="C3668" s="511" t="s">
        <v>11799</v>
      </c>
      <c r="D3668" s="405">
        <v>2019.1138000000001</v>
      </c>
      <c r="E3668" s="477" t="s">
        <v>11800</v>
      </c>
      <c r="F3668" s="488" t="s">
        <v>11680</v>
      </c>
      <c r="G3668" s="488" t="s">
        <v>11681</v>
      </c>
      <c r="H3668" s="488" t="s">
        <v>1146</v>
      </c>
      <c r="I3668" s="488" t="s">
        <v>250</v>
      </c>
      <c r="J3668" s="473" t="s">
        <v>161</v>
      </c>
      <c r="K3668" s="404" t="s">
        <v>52</v>
      </c>
      <c r="L3668" s="488" t="s">
        <v>1146</v>
      </c>
      <c r="M3668" s="477" t="s">
        <v>6045</v>
      </c>
      <c r="N3668" s="404" t="s">
        <v>52</v>
      </c>
      <c r="Q3668" s="230">
        <f>VLOOKUP(M3668,LocID!$B$2:$I$1995,8, FALSE)</f>
        <v>156</v>
      </c>
    </row>
    <row r="3669" spans="1:17" x14ac:dyDescent="0.25">
      <c r="A3669" s="230" t="str">
        <f t="shared" si="2"/>
        <v>2020Q1_61</v>
      </c>
      <c r="B3669">
        <v>61</v>
      </c>
      <c r="C3669" s="511" t="s">
        <v>11799</v>
      </c>
      <c r="D3669" s="405">
        <v>2019.1156000000001</v>
      </c>
      <c r="E3669" s="477" t="s">
        <v>11800</v>
      </c>
      <c r="F3669" s="488" t="s">
        <v>11684</v>
      </c>
      <c r="G3669" s="488" t="s">
        <v>3882</v>
      </c>
      <c r="H3669" s="488" t="s">
        <v>3871</v>
      </c>
      <c r="I3669" s="488" t="s">
        <v>49</v>
      </c>
      <c r="J3669" s="473" t="s">
        <v>51</v>
      </c>
      <c r="K3669" s="404" t="s">
        <v>26</v>
      </c>
      <c r="L3669" s="488" t="s">
        <v>3871</v>
      </c>
      <c r="M3669" s="477" t="s">
        <v>4531</v>
      </c>
      <c r="N3669" s="404" t="s">
        <v>26</v>
      </c>
      <c r="Q3669" s="230">
        <f>VLOOKUP(M3669,LocID!$B$2:$I$1995,8, FALSE)</f>
        <v>520</v>
      </c>
    </row>
    <row r="3670" spans="1:17" x14ac:dyDescent="0.25">
      <c r="A3670" s="230" t="str">
        <f t="shared" si="2"/>
        <v>2020Q1_63</v>
      </c>
      <c r="B3670">
        <v>63</v>
      </c>
      <c r="C3670" s="511" t="s">
        <v>11799</v>
      </c>
      <c r="D3670" s="405">
        <v>2019.117</v>
      </c>
      <c r="E3670" s="477" t="s">
        <v>11800</v>
      </c>
      <c r="F3670" s="488" t="s">
        <v>11688</v>
      </c>
      <c r="G3670" s="488" t="s">
        <v>3212</v>
      </c>
      <c r="H3670" s="488" t="s">
        <v>3202</v>
      </c>
      <c r="I3670" s="488" t="s">
        <v>660</v>
      </c>
      <c r="J3670" s="473" t="s">
        <v>245</v>
      </c>
      <c r="K3670" s="404" t="s">
        <v>9916</v>
      </c>
      <c r="L3670" s="488" t="s">
        <v>3202</v>
      </c>
      <c r="M3670" s="477" t="s">
        <v>6337</v>
      </c>
      <c r="N3670" s="404" t="s">
        <v>9916</v>
      </c>
      <c r="Q3670" s="230">
        <f>VLOOKUP(M3670,LocID!$B$2:$I$1995,8, FALSE)</f>
        <v>479</v>
      </c>
    </row>
    <row r="3671" spans="1:17" x14ac:dyDescent="0.25">
      <c r="A3671" s="230" t="str">
        <f t="shared" si="2"/>
        <v>2020Q1_64</v>
      </c>
      <c r="B3671">
        <v>64</v>
      </c>
      <c r="C3671" s="511" t="s">
        <v>11799</v>
      </c>
      <c r="D3671" s="405">
        <v>2019.1179999999999</v>
      </c>
      <c r="E3671" s="477" t="s">
        <v>11800</v>
      </c>
      <c r="F3671" s="488" t="s">
        <v>11690</v>
      </c>
      <c r="G3671" s="488" t="s">
        <v>342</v>
      </c>
      <c r="H3671" s="488" t="s">
        <v>332</v>
      </c>
      <c r="I3671" s="488" t="s">
        <v>219</v>
      </c>
      <c r="J3671" s="473" t="s">
        <v>220</v>
      </c>
      <c r="K3671" s="404" t="s">
        <v>9916</v>
      </c>
      <c r="L3671" s="488" t="s">
        <v>332</v>
      </c>
      <c r="M3671" s="477" t="s">
        <v>4497</v>
      </c>
      <c r="N3671" s="404" t="s">
        <v>9916</v>
      </c>
      <c r="Q3671" s="230">
        <f>VLOOKUP(M3671,LocID!$B$2:$I$1995,8, FALSE)</f>
        <v>37</v>
      </c>
    </row>
    <row r="3672" spans="1:17" x14ac:dyDescent="0.25">
      <c r="A3672" s="230" t="str">
        <f t="shared" si="2"/>
        <v>2020Q1_65</v>
      </c>
      <c r="B3672">
        <v>65</v>
      </c>
      <c r="C3672" s="511" t="s">
        <v>11799</v>
      </c>
      <c r="D3672" s="405">
        <v>2019.1204</v>
      </c>
      <c r="E3672" s="477" t="s">
        <v>11800</v>
      </c>
      <c r="F3672" s="488" t="s">
        <v>11693</v>
      </c>
      <c r="G3672" s="488" t="s">
        <v>6689</v>
      </c>
      <c r="H3672" s="488" t="s">
        <v>332</v>
      </c>
      <c r="I3672" s="488" t="s">
        <v>219</v>
      </c>
      <c r="J3672" s="473" t="s">
        <v>220</v>
      </c>
      <c r="K3672" s="404" t="s">
        <v>52</v>
      </c>
      <c r="L3672" s="488" t="s">
        <v>332</v>
      </c>
      <c r="M3672" s="477" t="s">
        <v>4497</v>
      </c>
      <c r="N3672" s="404" t="s">
        <v>52</v>
      </c>
      <c r="Q3672" s="230">
        <f>VLOOKUP(M3672,LocID!$B$2:$I$1995,8, FALSE)</f>
        <v>37</v>
      </c>
    </row>
    <row r="3673" spans="1:17" x14ac:dyDescent="0.25">
      <c r="A3673" s="230" t="str">
        <f t="shared" si="2"/>
        <v>2020Q1_66</v>
      </c>
      <c r="B3673">
        <v>66</v>
      </c>
      <c r="C3673" s="511" t="s">
        <v>11799</v>
      </c>
      <c r="D3673" s="405">
        <v>2019.1238000000001</v>
      </c>
      <c r="E3673" s="477" t="s">
        <v>11800</v>
      </c>
      <c r="F3673" s="488" t="s">
        <v>11695</v>
      </c>
      <c r="G3673" s="488" t="s">
        <v>3908</v>
      </c>
      <c r="H3673" s="488" t="s">
        <v>3906</v>
      </c>
      <c r="I3673" s="488" t="s">
        <v>76</v>
      </c>
      <c r="J3673" s="473" t="s">
        <v>77</v>
      </c>
      <c r="K3673" s="404" t="s">
        <v>26</v>
      </c>
      <c r="L3673" s="488" t="s">
        <v>3906</v>
      </c>
      <c r="M3673" s="477" t="s">
        <v>4532</v>
      </c>
      <c r="N3673" s="404" t="s">
        <v>26</v>
      </c>
      <c r="Q3673" s="230">
        <f>VLOOKUP(M3673,LocID!$B$2:$I$1995,8, FALSE)</f>
        <v>527</v>
      </c>
    </row>
    <row r="3674" spans="1:17" ht="21" x14ac:dyDescent="0.25">
      <c r="A3674" s="230" t="str">
        <f t="shared" si="2"/>
        <v>2020Q1_67</v>
      </c>
      <c r="B3674">
        <v>67</v>
      </c>
      <c r="C3674" s="511" t="s">
        <v>11799</v>
      </c>
      <c r="D3674" s="405">
        <v>2019.1251</v>
      </c>
      <c r="E3674" s="477" t="s">
        <v>11800</v>
      </c>
      <c r="F3674" s="196" t="s">
        <v>11697</v>
      </c>
      <c r="G3674" s="196" t="s">
        <v>11698</v>
      </c>
      <c r="H3674" s="488" t="s">
        <v>271</v>
      </c>
      <c r="I3674" s="488" t="s">
        <v>160</v>
      </c>
      <c r="J3674" s="473" t="s">
        <v>161</v>
      </c>
      <c r="K3674" s="404" t="s">
        <v>26</v>
      </c>
      <c r="L3674" s="488" t="s">
        <v>271</v>
      </c>
      <c r="M3674" s="477" t="s">
        <v>5930</v>
      </c>
      <c r="N3674" s="404" t="s">
        <v>26</v>
      </c>
      <c r="Q3674" s="230">
        <f>VLOOKUP(M3674,LocID!$B$2:$I$1995,8, FALSE)</f>
        <v>33</v>
      </c>
    </row>
    <row r="3675" spans="1:17" x14ac:dyDescent="0.25">
      <c r="A3675" s="230" t="str">
        <f t="shared" si="2"/>
        <v>2020Q1_68</v>
      </c>
      <c r="B3675">
        <v>68</v>
      </c>
      <c r="C3675" s="511" t="s">
        <v>11799</v>
      </c>
      <c r="D3675" s="405">
        <v>2019.1256000000001</v>
      </c>
      <c r="E3675" s="477" t="s">
        <v>11800</v>
      </c>
      <c r="F3675" s="196" t="s">
        <v>11700</v>
      </c>
      <c r="G3675" s="196" t="s">
        <v>11701</v>
      </c>
      <c r="H3675" s="488" t="s">
        <v>533</v>
      </c>
      <c r="I3675" s="488" t="s">
        <v>49</v>
      </c>
      <c r="J3675" s="473" t="s">
        <v>51</v>
      </c>
      <c r="K3675" s="404" t="s">
        <v>3934</v>
      </c>
      <c r="L3675" s="488" t="s">
        <v>533</v>
      </c>
      <c r="M3675" s="477" t="s">
        <v>4499</v>
      </c>
      <c r="N3675" s="404" t="s">
        <v>3934</v>
      </c>
      <c r="Q3675" s="230">
        <f>VLOOKUP(M3675,LocID!$B$2:$I$1995,8, FALSE)</f>
        <v>65</v>
      </c>
    </row>
    <row r="3676" spans="1:17" x14ac:dyDescent="0.25">
      <c r="A3676" s="230" t="str">
        <f t="shared" si="2"/>
        <v>2020Q1_69</v>
      </c>
      <c r="B3676">
        <v>69</v>
      </c>
      <c r="C3676" s="511" t="s">
        <v>11799</v>
      </c>
      <c r="D3676" s="405">
        <v>2019.1257000000001</v>
      </c>
      <c r="E3676" s="477" t="s">
        <v>11800</v>
      </c>
      <c r="F3676" s="196" t="s">
        <v>11703</v>
      </c>
      <c r="G3676" s="196" t="s">
        <v>11704</v>
      </c>
      <c r="H3676" s="488"/>
      <c r="I3676" s="488" t="s">
        <v>250</v>
      </c>
      <c r="J3676" s="473" t="s">
        <v>161</v>
      </c>
      <c r="K3676" s="404" t="s">
        <v>52</v>
      </c>
      <c r="L3676" s="513" t="s">
        <v>1146</v>
      </c>
      <c r="M3676" s="477" t="s">
        <v>6045</v>
      </c>
      <c r="N3676" s="404" t="s">
        <v>52</v>
      </c>
      <c r="Q3676" s="230">
        <f>VLOOKUP(M3676,LocID!$B$2:$I$1995,8, FALSE)</f>
        <v>156</v>
      </c>
    </row>
    <row r="3677" spans="1:17" ht="21" x14ac:dyDescent="0.25">
      <c r="A3677" s="230" t="str">
        <f t="shared" si="2"/>
        <v>2020Q1_70</v>
      </c>
      <c r="B3677">
        <v>70</v>
      </c>
      <c r="C3677" s="511" t="s">
        <v>11799</v>
      </c>
      <c r="D3677" s="423">
        <v>2019.1282000000001</v>
      </c>
      <c r="E3677" s="477" t="s">
        <v>11800</v>
      </c>
      <c r="F3677" s="196" t="s">
        <v>11706</v>
      </c>
      <c r="G3677" s="196" t="s">
        <v>11707</v>
      </c>
      <c r="H3677" s="196" t="s">
        <v>11708</v>
      </c>
      <c r="I3677" s="196" t="s">
        <v>76</v>
      </c>
      <c r="J3677" s="473" t="s">
        <v>77</v>
      </c>
      <c r="K3677" s="410" t="s">
        <v>52</v>
      </c>
      <c r="L3677" s="196" t="s">
        <v>11708</v>
      </c>
      <c r="M3677" s="477" t="s">
        <v>11812</v>
      </c>
      <c r="N3677" s="410" t="s">
        <v>52</v>
      </c>
      <c r="Q3677" s="230">
        <f>VLOOKUP(M3677,LocID!$B$2:$I$1995,8, FALSE)</f>
        <v>782</v>
      </c>
    </row>
    <row r="3678" spans="1:17" x14ac:dyDescent="0.25">
      <c r="A3678" s="230" t="str">
        <f t="shared" si="2"/>
        <v>2020Q1_71</v>
      </c>
      <c r="B3678">
        <v>71</v>
      </c>
      <c r="C3678" s="511" t="s">
        <v>11799</v>
      </c>
      <c r="D3678" s="423">
        <v>2019.1315999999999</v>
      </c>
      <c r="E3678" s="477" t="s">
        <v>11800</v>
      </c>
      <c r="F3678" s="196" t="s">
        <v>11712</v>
      </c>
      <c r="G3678" s="196" t="s">
        <v>11713</v>
      </c>
      <c r="H3678" s="196" t="s">
        <v>10009</v>
      </c>
      <c r="I3678" s="196" t="s">
        <v>1488</v>
      </c>
      <c r="J3678" s="473" t="s">
        <v>77</v>
      </c>
      <c r="K3678" s="410" t="s">
        <v>9916</v>
      </c>
      <c r="L3678" s="196" t="s">
        <v>10009</v>
      </c>
      <c r="M3678" s="477" t="s">
        <v>10402</v>
      </c>
      <c r="N3678" s="410" t="s">
        <v>9916</v>
      </c>
      <c r="Q3678" s="230">
        <f>VLOOKUP(M3678,LocID!$B$2:$I$1995,8, FALSE)</f>
        <v>727</v>
      </c>
    </row>
    <row r="3679" spans="1:17" x14ac:dyDescent="0.25">
      <c r="A3679" s="230" t="str">
        <f t="shared" si="2"/>
        <v>2020Q1_72</v>
      </c>
      <c r="B3679">
        <v>72</v>
      </c>
      <c r="C3679" s="511" t="s">
        <v>11799</v>
      </c>
      <c r="D3679" s="423">
        <v>2019.1318000000001</v>
      </c>
      <c r="E3679" s="477" t="s">
        <v>11800</v>
      </c>
      <c r="F3679" s="196" t="s">
        <v>11716</v>
      </c>
      <c r="G3679" s="196" t="s">
        <v>11564</v>
      </c>
      <c r="H3679" s="196" t="s">
        <v>11565</v>
      </c>
      <c r="I3679" s="196" t="s">
        <v>165</v>
      </c>
      <c r="J3679" s="473" t="s">
        <v>161</v>
      </c>
      <c r="K3679" s="404" t="s">
        <v>52</v>
      </c>
      <c r="L3679" s="196" t="s">
        <v>11565</v>
      </c>
      <c r="M3679" s="477" t="s">
        <v>11807</v>
      </c>
      <c r="N3679" s="404" t="s">
        <v>52</v>
      </c>
      <c r="Q3679" s="230">
        <f>VLOOKUP(M3679,LocID!$B$2:$I$1995,8, FALSE)</f>
        <v>777</v>
      </c>
    </row>
    <row r="3680" spans="1:17" x14ac:dyDescent="0.25">
      <c r="A3680" s="230" t="str">
        <f t="shared" si="2"/>
        <v>2020Q1_73</v>
      </c>
      <c r="B3680">
        <v>73</v>
      </c>
      <c r="C3680" s="511" t="s">
        <v>11799</v>
      </c>
      <c r="D3680" s="423">
        <v>2019.1324</v>
      </c>
      <c r="E3680" s="477" t="s">
        <v>11800</v>
      </c>
      <c r="F3680" s="196" t="s">
        <v>11719</v>
      </c>
      <c r="G3680" s="196" t="s">
        <v>11720</v>
      </c>
      <c r="H3680" s="196" t="s">
        <v>2997</v>
      </c>
      <c r="I3680" s="196" t="s">
        <v>2996</v>
      </c>
      <c r="J3680" s="473" t="s">
        <v>51</v>
      </c>
      <c r="K3680" s="410" t="s">
        <v>9916</v>
      </c>
      <c r="L3680" s="196" t="s">
        <v>2997</v>
      </c>
      <c r="M3680" s="477" t="s">
        <v>4536</v>
      </c>
      <c r="N3680" s="410" t="s">
        <v>9916</v>
      </c>
      <c r="Q3680" s="230">
        <f>VLOOKUP(M3680,LocID!$B$2:$I$1995,8, FALSE)</f>
        <v>447</v>
      </c>
    </row>
    <row r="3681" spans="1:17" x14ac:dyDescent="0.25">
      <c r="A3681" s="230" t="str">
        <f t="shared" si="2"/>
        <v>2020Q1_74</v>
      </c>
      <c r="B3681">
        <v>74</v>
      </c>
      <c r="C3681" s="511" t="s">
        <v>11799</v>
      </c>
      <c r="D3681" s="423">
        <v>2019.1324999999999</v>
      </c>
      <c r="E3681" s="477" t="s">
        <v>11800</v>
      </c>
      <c r="F3681" s="196" t="s">
        <v>11723</v>
      </c>
      <c r="G3681" s="196" t="s">
        <v>11720</v>
      </c>
      <c r="H3681" s="196" t="s">
        <v>214</v>
      </c>
      <c r="I3681" s="196" t="s">
        <v>144</v>
      </c>
      <c r="J3681" s="473" t="s">
        <v>51</v>
      </c>
      <c r="K3681" s="410" t="s">
        <v>9916</v>
      </c>
      <c r="L3681" s="196" t="s">
        <v>214</v>
      </c>
      <c r="M3681" s="477" t="s">
        <v>5923</v>
      </c>
      <c r="N3681" s="410" t="s">
        <v>9916</v>
      </c>
      <c r="Q3681" s="230">
        <f>VLOOKUP(M3681,LocID!$B$2:$I$1995,8, FALSE)</f>
        <v>25</v>
      </c>
    </row>
    <row r="3682" spans="1:17" x14ac:dyDescent="0.25">
      <c r="A3682" s="230" t="str">
        <f t="shared" si="2"/>
        <v>2020Q1_75</v>
      </c>
      <c r="B3682">
        <v>75</v>
      </c>
      <c r="C3682" s="511" t="s">
        <v>11799</v>
      </c>
      <c r="D3682" s="423">
        <v>2019.1325999999999</v>
      </c>
      <c r="E3682" s="477" t="s">
        <v>11800</v>
      </c>
      <c r="F3682" s="196" t="s">
        <v>11725</v>
      </c>
      <c r="G3682" s="196" t="s">
        <v>2912</v>
      </c>
      <c r="H3682" s="196" t="s">
        <v>2908</v>
      </c>
      <c r="I3682" s="196" t="s">
        <v>380</v>
      </c>
      <c r="J3682" s="473" t="s">
        <v>51</v>
      </c>
      <c r="K3682" s="410" t="s">
        <v>9916</v>
      </c>
      <c r="L3682" s="196" t="s">
        <v>2908</v>
      </c>
      <c r="M3682" s="477" t="s">
        <v>6299</v>
      </c>
      <c r="N3682" s="410" t="s">
        <v>9916</v>
      </c>
      <c r="Q3682" s="230">
        <f>VLOOKUP(M3682,LocID!$B$2:$I$1995,8, FALSE)</f>
        <v>431</v>
      </c>
    </row>
    <row r="3683" spans="1:17" x14ac:dyDescent="0.25">
      <c r="A3683" s="230" t="str">
        <f t="shared" si="2"/>
        <v>2020Q1_77</v>
      </c>
      <c r="B3683">
        <v>77</v>
      </c>
      <c r="C3683" s="511" t="s">
        <v>11799</v>
      </c>
      <c r="D3683" s="423">
        <v>2019.1333</v>
      </c>
      <c r="E3683" s="477" t="s">
        <v>11800</v>
      </c>
      <c r="F3683" s="196" t="s">
        <v>11729</v>
      </c>
      <c r="G3683" s="196" t="s">
        <v>2717</v>
      </c>
      <c r="H3683" s="196" t="s">
        <v>423</v>
      </c>
      <c r="I3683" s="196" t="s">
        <v>76</v>
      </c>
      <c r="J3683" s="473" t="s">
        <v>77</v>
      </c>
      <c r="K3683" s="410" t="s">
        <v>26</v>
      </c>
      <c r="L3683" s="196" t="s">
        <v>423</v>
      </c>
      <c r="M3683" s="477" t="s">
        <v>11813</v>
      </c>
      <c r="N3683" s="410" t="s">
        <v>26</v>
      </c>
      <c r="Q3683" s="230">
        <f>VLOOKUP(M3683,LocID!$B$2:$I$1995,8, FALSE)</f>
        <v>783</v>
      </c>
    </row>
    <row r="3684" spans="1:17" ht="21" x14ac:dyDescent="0.25">
      <c r="A3684" s="230" t="str">
        <f t="shared" si="2"/>
        <v>2020Q1_78</v>
      </c>
      <c r="B3684">
        <v>78</v>
      </c>
      <c r="C3684" s="511" t="s">
        <v>11799</v>
      </c>
      <c r="D3684" s="423">
        <v>2019.134</v>
      </c>
      <c r="E3684" s="477" t="s">
        <v>11800</v>
      </c>
      <c r="F3684" s="196" t="s">
        <v>11732</v>
      </c>
      <c r="G3684" s="196" t="s">
        <v>74</v>
      </c>
      <c r="H3684" s="196" t="s">
        <v>75</v>
      </c>
      <c r="I3684" s="196" t="s">
        <v>76</v>
      </c>
      <c r="J3684" s="473" t="s">
        <v>77</v>
      </c>
      <c r="K3684" s="410" t="s">
        <v>9916</v>
      </c>
      <c r="L3684" s="196" t="s">
        <v>75</v>
      </c>
      <c r="M3684" s="477" t="s">
        <v>5903</v>
      </c>
      <c r="N3684" s="410" t="s">
        <v>9916</v>
      </c>
      <c r="Q3684" s="230">
        <f>VLOOKUP(M3684,LocID!$B$2:$I$1995,8, FALSE)</f>
        <v>5</v>
      </c>
    </row>
    <row r="3685" spans="1:17" x14ac:dyDescent="0.25">
      <c r="A3685" s="230" t="str">
        <f t="shared" si="2"/>
        <v>2020Q1_79</v>
      </c>
      <c r="B3685">
        <v>79</v>
      </c>
      <c r="C3685" s="511" t="s">
        <v>11799</v>
      </c>
      <c r="D3685" s="423">
        <v>2020.0043000000001</v>
      </c>
      <c r="E3685" s="477" t="s">
        <v>11800</v>
      </c>
      <c r="F3685" s="196" t="s">
        <v>11735</v>
      </c>
      <c r="G3685" s="196" t="s">
        <v>2860</v>
      </c>
      <c r="H3685" s="196" t="s">
        <v>2823</v>
      </c>
      <c r="I3685" s="196" t="s">
        <v>122</v>
      </c>
      <c r="J3685" s="473" t="s">
        <v>123</v>
      </c>
      <c r="K3685" s="410" t="s">
        <v>9974</v>
      </c>
      <c r="L3685" s="196" t="s">
        <v>2823</v>
      </c>
      <c r="M3685" s="477" t="s">
        <v>6295</v>
      </c>
      <c r="N3685" s="410" t="s">
        <v>9974</v>
      </c>
      <c r="Q3685" s="230">
        <f>VLOOKUP(M3685,LocID!$B$2:$I$1995,8, FALSE)</f>
        <v>427</v>
      </c>
    </row>
    <row r="3686" spans="1:17" x14ac:dyDescent="0.25">
      <c r="A3686" s="230" t="str">
        <f t="shared" si="2"/>
        <v>2020Q1_80</v>
      </c>
      <c r="B3686">
        <v>80</v>
      </c>
      <c r="C3686" s="511" t="s">
        <v>11799</v>
      </c>
      <c r="D3686" s="423">
        <v>2020.0055</v>
      </c>
      <c r="E3686" s="477" t="s">
        <v>11800</v>
      </c>
      <c r="F3686" s="196" t="s">
        <v>11739</v>
      </c>
      <c r="G3686" s="196" t="s">
        <v>2763</v>
      </c>
      <c r="H3686" s="196" t="s">
        <v>2764</v>
      </c>
      <c r="I3686" s="196" t="s">
        <v>1276</v>
      </c>
      <c r="J3686" s="473" t="s">
        <v>128</v>
      </c>
      <c r="K3686" s="410" t="s">
        <v>9912</v>
      </c>
      <c r="L3686" s="196" t="s">
        <v>2764</v>
      </c>
      <c r="M3686" s="477" t="s">
        <v>6282</v>
      </c>
      <c r="N3686" s="410" t="s">
        <v>9912</v>
      </c>
      <c r="Q3686" s="230">
        <f>VLOOKUP(M3686,LocID!$B$2:$I$1995,8, FALSE)</f>
        <v>414</v>
      </c>
    </row>
    <row r="3687" spans="1:17" x14ac:dyDescent="0.25">
      <c r="A3687" s="230" t="str">
        <f t="shared" si="2"/>
        <v>2020Q1_81</v>
      </c>
      <c r="B3687">
        <v>81</v>
      </c>
      <c r="C3687" s="511" t="s">
        <v>11799</v>
      </c>
      <c r="D3687" s="423">
        <v>2020.0069000000001</v>
      </c>
      <c r="E3687" s="477" t="s">
        <v>11800</v>
      </c>
      <c r="F3687" s="196" t="s">
        <v>11741</v>
      </c>
      <c r="G3687" s="196" t="s">
        <v>11742</v>
      </c>
      <c r="H3687" s="196" t="s">
        <v>11743</v>
      </c>
      <c r="I3687" s="196" t="s">
        <v>261</v>
      </c>
      <c r="J3687" s="473" t="s">
        <v>123</v>
      </c>
      <c r="K3687" s="410" t="s">
        <v>52</v>
      </c>
      <c r="L3687" s="196" t="s">
        <v>11743</v>
      </c>
      <c r="M3687" s="477" t="s">
        <v>11814</v>
      </c>
      <c r="N3687" s="410" t="s">
        <v>52</v>
      </c>
      <c r="Q3687" s="230">
        <f>VLOOKUP(M3687,LocID!$B$2:$I$1995,8, FALSE)</f>
        <v>784</v>
      </c>
    </row>
    <row r="3688" spans="1:17" x14ac:dyDescent="0.25">
      <c r="A3688" s="230" t="str">
        <f t="shared" si="2"/>
        <v>2020Q1_82</v>
      </c>
      <c r="B3688">
        <v>82</v>
      </c>
      <c r="C3688" s="511" t="s">
        <v>11799</v>
      </c>
      <c r="D3688" s="423">
        <v>2020.0075999999999</v>
      </c>
      <c r="E3688" s="477" t="s">
        <v>11800</v>
      </c>
      <c r="F3688" s="196" t="s">
        <v>11746</v>
      </c>
      <c r="G3688" s="196" t="s">
        <v>737</v>
      </c>
      <c r="H3688" s="196" t="s">
        <v>2264</v>
      </c>
      <c r="I3688" s="196" t="s">
        <v>739</v>
      </c>
      <c r="J3688" s="473" t="s">
        <v>740</v>
      </c>
      <c r="K3688" s="410" t="s">
        <v>52</v>
      </c>
      <c r="L3688" s="196" t="s">
        <v>2264</v>
      </c>
      <c r="M3688" s="477" t="s">
        <v>6241</v>
      </c>
      <c r="N3688" s="410" t="s">
        <v>52</v>
      </c>
      <c r="Q3688" s="230">
        <f>VLOOKUP(M3688,LocID!$B$2:$I$1995,8, FALSE)</f>
        <v>369</v>
      </c>
    </row>
    <row r="3689" spans="1:17" x14ac:dyDescent="0.25">
      <c r="A3689" s="230" t="str">
        <f t="shared" si="2"/>
        <v>2020Q1_83</v>
      </c>
      <c r="B3689">
        <v>83</v>
      </c>
      <c r="C3689" s="511" t="s">
        <v>11799</v>
      </c>
      <c r="D3689" s="423">
        <v>2020.0098</v>
      </c>
      <c r="E3689" s="477" t="s">
        <v>11800</v>
      </c>
      <c r="F3689" s="196" t="s">
        <v>11748</v>
      </c>
      <c r="G3689" s="196" t="s">
        <v>1861</v>
      </c>
      <c r="H3689" s="196" t="s">
        <v>1832</v>
      </c>
      <c r="I3689" s="196" t="s">
        <v>76</v>
      </c>
      <c r="J3689" s="473" t="s">
        <v>77</v>
      </c>
      <c r="K3689" s="410" t="s">
        <v>9916</v>
      </c>
      <c r="L3689" s="196" t="s">
        <v>1832</v>
      </c>
      <c r="M3689" s="477" t="s">
        <v>4512</v>
      </c>
      <c r="N3689" s="410" t="s">
        <v>9916</v>
      </c>
      <c r="Q3689" s="230">
        <f>VLOOKUP(M3689,LocID!$B$2:$I$1995,8, FALSE)</f>
        <v>300</v>
      </c>
    </row>
    <row r="3690" spans="1:17" ht="21" x14ac:dyDescent="0.25">
      <c r="A3690" s="230" t="str">
        <f t="shared" si="2"/>
        <v>2020Q1_84</v>
      </c>
      <c r="B3690">
        <v>84</v>
      </c>
      <c r="C3690" s="511" t="s">
        <v>11799</v>
      </c>
      <c r="D3690" s="423">
        <v>2020.0108</v>
      </c>
      <c r="E3690" s="477" t="s">
        <v>11800</v>
      </c>
      <c r="F3690" s="196" t="s">
        <v>11751</v>
      </c>
      <c r="G3690" s="196" t="s">
        <v>5467</v>
      </c>
      <c r="H3690" s="196" t="s">
        <v>4953</v>
      </c>
      <c r="I3690" s="196" t="s">
        <v>156</v>
      </c>
      <c r="J3690" s="473" t="s">
        <v>51</v>
      </c>
      <c r="K3690" s="410" t="s">
        <v>52</v>
      </c>
      <c r="L3690" s="196" t="s">
        <v>4953</v>
      </c>
      <c r="M3690" s="477" t="s">
        <v>6549</v>
      </c>
      <c r="N3690" s="410" t="s">
        <v>52</v>
      </c>
      <c r="Q3690" s="230">
        <f>VLOOKUP(M3690,LocID!$B$2:$I$1995,8, FALSE)</f>
        <v>654</v>
      </c>
    </row>
    <row r="3691" spans="1:17" x14ac:dyDescent="0.25">
      <c r="A3691" s="230" t="str">
        <f t="shared" si="2"/>
        <v>2020Q1_85</v>
      </c>
      <c r="B3691">
        <v>85</v>
      </c>
      <c r="C3691" s="511" t="s">
        <v>11799</v>
      </c>
      <c r="D3691" s="423">
        <v>2020.0116</v>
      </c>
      <c r="E3691" s="477" t="s">
        <v>11800</v>
      </c>
      <c r="F3691" s="196" t="s">
        <v>11753</v>
      </c>
      <c r="G3691" s="196" t="s">
        <v>11754</v>
      </c>
      <c r="H3691" s="196" t="s">
        <v>1390</v>
      </c>
      <c r="I3691" s="196" t="s">
        <v>183</v>
      </c>
      <c r="J3691" s="473" t="s">
        <v>61</v>
      </c>
      <c r="K3691" s="410" t="s">
        <v>3934</v>
      </c>
      <c r="L3691" s="196" t="s">
        <v>1390</v>
      </c>
      <c r="M3691" s="477" t="s">
        <v>6092</v>
      </c>
      <c r="N3691" s="410" t="s">
        <v>3934</v>
      </c>
      <c r="Q3691" s="230">
        <f>VLOOKUP(M3691,LocID!$B$2:$I$1995,8, FALSE)</f>
        <v>208</v>
      </c>
    </row>
    <row r="3692" spans="1:17" x14ac:dyDescent="0.25">
      <c r="A3692" s="230" t="str">
        <f t="shared" si="2"/>
        <v>2020Q1_86</v>
      </c>
      <c r="B3692">
        <v>86</v>
      </c>
      <c r="C3692" s="511" t="s">
        <v>11799</v>
      </c>
      <c r="D3692" s="423">
        <v>2020.0127</v>
      </c>
      <c r="E3692" s="477" t="s">
        <v>11800</v>
      </c>
      <c r="F3692" s="196" t="s">
        <v>11756</v>
      </c>
      <c r="G3692" s="196" t="s">
        <v>11757</v>
      </c>
      <c r="H3692" s="196" t="s">
        <v>936</v>
      </c>
      <c r="I3692" s="196" t="s">
        <v>60</v>
      </c>
      <c r="J3692" s="473" t="s">
        <v>61</v>
      </c>
      <c r="K3692" s="410" t="s">
        <v>26</v>
      </c>
      <c r="L3692" s="196" t="s">
        <v>936</v>
      </c>
      <c r="M3692" s="477" t="s">
        <v>6005</v>
      </c>
      <c r="N3692" s="410" t="s">
        <v>26</v>
      </c>
      <c r="Q3692" s="230">
        <f>VLOOKUP(M3692,LocID!$B$2:$I$1995,8, FALSE)</f>
        <v>113</v>
      </c>
    </row>
    <row r="3693" spans="1:17" x14ac:dyDescent="0.25">
      <c r="A3693" s="230" t="str">
        <f t="shared" si="2"/>
        <v>2020Q1_87</v>
      </c>
      <c r="B3693">
        <v>87</v>
      </c>
      <c r="C3693" s="511" t="s">
        <v>11799</v>
      </c>
      <c r="D3693" s="423">
        <v>2020.0162</v>
      </c>
      <c r="E3693" s="477" t="s">
        <v>11800</v>
      </c>
      <c r="F3693" s="196" t="s">
        <v>11759</v>
      </c>
      <c r="G3693" s="196" t="s">
        <v>10077</v>
      </c>
      <c r="H3693" s="196" t="s">
        <v>1972</v>
      </c>
      <c r="I3693" s="196" t="s">
        <v>865</v>
      </c>
      <c r="J3693" s="473" t="s">
        <v>220</v>
      </c>
      <c r="K3693" s="410" t="s">
        <v>26</v>
      </c>
      <c r="L3693" s="196" t="s">
        <v>1972</v>
      </c>
      <c r="M3693" s="477" t="s">
        <v>6199</v>
      </c>
      <c r="N3693" s="410" t="s">
        <v>26</v>
      </c>
      <c r="Q3693" s="230">
        <f>VLOOKUP(M3693,LocID!$B$2:$I$1995,8, FALSE)</f>
        <v>323</v>
      </c>
    </row>
    <row r="3694" spans="1:17" x14ac:dyDescent="0.25">
      <c r="A3694" s="230" t="str">
        <f t="shared" si="2"/>
        <v>2020Q1_88</v>
      </c>
      <c r="B3694">
        <v>88</v>
      </c>
      <c r="C3694" s="511" t="s">
        <v>11799</v>
      </c>
      <c r="D3694" s="423">
        <v>2020.0179000000001</v>
      </c>
      <c r="E3694" s="477" t="s">
        <v>11800</v>
      </c>
      <c r="F3694" s="196" t="s">
        <v>11761</v>
      </c>
      <c r="G3694" s="196" t="s">
        <v>11762</v>
      </c>
      <c r="H3694" s="196" t="s">
        <v>2749</v>
      </c>
      <c r="I3694" s="196" t="s">
        <v>1276</v>
      </c>
      <c r="J3694" s="473" t="s">
        <v>128</v>
      </c>
      <c r="K3694" s="410" t="s">
        <v>52</v>
      </c>
      <c r="L3694" s="196" t="s">
        <v>2749</v>
      </c>
      <c r="M3694" s="477" t="s">
        <v>6279</v>
      </c>
      <c r="N3694" s="410" t="s">
        <v>52</v>
      </c>
      <c r="Q3694" s="230">
        <f>VLOOKUP(M3694,LocID!$B$2:$I$1995,8, FALSE)</f>
        <v>411</v>
      </c>
    </row>
    <row r="3695" spans="1:17" x14ac:dyDescent="0.25">
      <c r="A3695" s="230" t="str">
        <f t="shared" si="2"/>
        <v>2020Q1_89</v>
      </c>
      <c r="B3695">
        <v>89</v>
      </c>
      <c r="C3695" s="511" t="s">
        <v>11799</v>
      </c>
      <c r="D3695" s="423">
        <v>2020.0187000000001</v>
      </c>
      <c r="E3695" s="477" t="s">
        <v>11800</v>
      </c>
      <c r="F3695" s="196" t="s">
        <v>11765</v>
      </c>
      <c r="G3695" s="196" t="s">
        <v>849</v>
      </c>
      <c r="H3695" s="196" t="s">
        <v>844</v>
      </c>
      <c r="I3695" s="196" t="s">
        <v>250</v>
      </c>
      <c r="J3695" s="473" t="s">
        <v>161</v>
      </c>
      <c r="K3695" s="410" t="s">
        <v>9916</v>
      </c>
      <c r="L3695" s="196" t="s">
        <v>844</v>
      </c>
      <c r="M3695" s="477" t="s">
        <v>5992</v>
      </c>
      <c r="N3695" s="410" t="s">
        <v>9916</v>
      </c>
      <c r="Q3695" s="230">
        <f>VLOOKUP(M3695,LocID!$B$2:$I$1995,8, FALSE)</f>
        <v>100</v>
      </c>
    </row>
    <row r="3696" spans="1:17" x14ac:dyDescent="0.25">
      <c r="A3696" s="230" t="str">
        <f t="shared" si="2"/>
        <v>2020Q1_90</v>
      </c>
      <c r="B3696">
        <v>90</v>
      </c>
      <c r="C3696" s="511" t="s">
        <v>11799</v>
      </c>
      <c r="D3696" s="423">
        <v>2020.0189</v>
      </c>
      <c r="E3696" s="477" t="s">
        <v>11800</v>
      </c>
      <c r="F3696" s="196" t="s">
        <v>11768</v>
      </c>
      <c r="G3696" s="196" t="s">
        <v>11769</v>
      </c>
      <c r="H3696" s="196" t="s">
        <v>1233</v>
      </c>
      <c r="I3696" s="196" t="s">
        <v>261</v>
      </c>
      <c r="J3696" s="473" t="s">
        <v>123</v>
      </c>
      <c r="K3696" s="410" t="s">
        <v>52</v>
      </c>
      <c r="L3696" s="196" t="s">
        <v>1233</v>
      </c>
      <c r="M3696" s="477" t="s">
        <v>6062</v>
      </c>
      <c r="N3696" s="410" t="s">
        <v>52</v>
      </c>
      <c r="Q3696" s="230">
        <f>VLOOKUP(M3696,LocID!$B$2:$I$1995,8, FALSE)</f>
        <v>174</v>
      </c>
    </row>
    <row r="3697" spans="1:17" x14ac:dyDescent="0.25">
      <c r="A3697" s="230" t="str">
        <f t="shared" si="2"/>
        <v>2020Q1_91</v>
      </c>
      <c r="B3697">
        <v>91</v>
      </c>
      <c r="C3697" s="511" t="s">
        <v>11799</v>
      </c>
      <c r="D3697" s="423">
        <v>2020.0197000000001</v>
      </c>
      <c r="E3697" s="477" t="s">
        <v>11800</v>
      </c>
      <c r="F3697" s="196" t="s">
        <v>11771</v>
      </c>
      <c r="G3697" s="196" t="s">
        <v>2717</v>
      </c>
      <c r="H3697" s="196" t="s">
        <v>2705</v>
      </c>
      <c r="I3697" s="196" t="s">
        <v>76</v>
      </c>
      <c r="J3697" s="473" t="s">
        <v>77</v>
      </c>
      <c r="K3697" s="410" t="s">
        <v>26</v>
      </c>
      <c r="L3697" s="196" t="s">
        <v>2705</v>
      </c>
      <c r="M3697" s="477" t="s">
        <v>6272</v>
      </c>
      <c r="N3697" s="410" t="s">
        <v>26</v>
      </c>
      <c r="Q3697" s="230">
        <f>VLOOKUP(M3697,LocID!$B$2:$I$1995,8, FALSE)</f>
        <v>404</v>
      </c>
    </row>
    <row r="3698" spans="1:17" x14ac:dyDescent="0.25">
      <c r="A3698" s="230" t="str">
        <f t="shared" si="2"/>
        <v>2020Q1_92</v>
      </c>
      <c r="B3698">
        <v>92</v>
      </c>
      <c r="C3698" s="511" t="s">
        <v>11799</v>
      </c>
      <c r="D3698" s="423">
        <v>2020.0201999999999</v>
      </c>
      <c r="E3698" s="477" t="s">
        <v>11800</v>
      </c>
      <c r="F3698" s="196" t="s">
        <v>11773</v>
      </c>
      <c r="G3698" s="196" t="s">
        <v>11774</v>
      </c>
      <c r="H3698" s="196" t="s">
        <v>11775</v>
      </c>
      <c r="I3698" s="196" t="s">
        <v>144</v>
      </c>
      <c r="J3698" s="473" t="s">
        <v>51</v>
      </c>
      <c r="K3698" s="410" t="s">
        <v>9916</v>
      </c>
      <c r="L3698" s="196" t="s">
        <v>11775</v>
      </c>
      <c r="M3698" s="477" t="s">
        <v>11815</v>
      </c>
      <c r="N3698" s="410" t="s">
        <v>9916</v>
      </c>
      <c r="Q3698" s="230">
        <f>VLOOKUP(M3698,LocID!$B$2:$I$1995,8, FALSE)</f>
        <v>785</v>
      </c>
    </row>
    <row r="3699" spans="1:17" x14ac:dyDescent="0.25">
      <c r="A3699" s="230" t="str">
        <f t="shared" si="2"/>
        <v>2020Q1_93</v>
      </c>
      <c r="B3699">
        <v>93</v>
      </c>
      <c r="C3699" s="511" t="s">
        <v>11799</v>
      </c>
      <c r="D3699" s="423">
        <v>2020.0217</v>
      </c>
      <c r="E3699" s="477" t="s">
        <v>11800</v>
      </c>
      <c r="F3699" s="196" t="s">
        <v>11778</v>
      </c>
      <c r="G3699" s="196" t="s">
        <v>2919</v>
      </c>
      <c r="H3699" s="196" t="s">
        <v>2908</v>
      </c>
      <c r="I3699" s="196" t="s">
        <v>380</v>
      </c>
      <c r="J3699" s="473" t="s">
        <v>51</v>
      </c>
      <c r="K3699" s="410" t="s">
        <v>9916</v>
      </c>
      <c r="L3699" s="196" t="s">
        <v>2908</v>
      </c>
      <c r="M3699" s="477" t="s">
        <v>6299</v>
      </c>
      <c r="N3699" s="410" t="s">
        <v>9916</v>
      </c>
      <c r="Q3699" s="230">
        <f>VLOOKUP(M3699,LocID!$B$2:$I$1995,8, FALSE)</f>
        <v>431</v>
      </c>
    </row>
    <row r="3700" spans="1:17" x14ac:dyDescent="0.25">
      <c r="A3700" s="230" t="str">
        <f t="shared" si="2"/>
        <v>2020Q1_94</v>
      </c>
      <c r="B3700">
        <v>94</v>
      </c>
      <c r="C3700" s="511" t="s">
        <v>11799</v>
      </c>
      <c r="D3700" s="423">
        <v>2020.0237999999999</v>
      </c>
      <c r="E3700" s="477" t="s">
        <v>11800</v>
      </c>
      <c r="F3700" s="196" t="s">
        <v>11783</v>
      </c>
      <c r="G3700" s="196" t="s">
        <v>3122</v>
      </c>
      <c r="H3700" s="196" t="s">
        <v>3123</v>
      </c>
      <c r="I3700" s="196" t="s">
        <v>76</v>
      </c>
      <c r="J3700" s="473" t="s">
        <v>77</v>
      </c>
      <c r="K3700" s="410" t="s">
        <v>98</v>
      </c>
      <c r="L3700" s="196" t="s">
        <v>3123</v>
      </c>
      <c r="M3700" s="477" t="s">
        <v>4524</v>
      </c>
      <c r="N3700" s="410" t="s">
        <v>98</v>
      </c>
      <c r="Q3700" s="230">
        <f>VLOOKUP(M3700,LocID!$B$2:$I$1995,8, FALSE)</f>
        <v>473</v>
      </c>
    </row>
    <row r="3701" spans="1:17" x14ac:dyDescent="0.25">
      <c r="A3701" s="230" t="str">
        <f t="shared" si="2"/>
        <v>2020Q1_95</v>
      </c>
      <c r="B3701">
        <v>95</v>
      </c>
      <c r="C3701" s="511" t="s">
        <v>11799</v>
      </c>
      <c r="D3701" s="423">
        <v>2020.0248999999999</v>
      </c>
      <c r="E3701" s="477" t="s">
        <v>11800</v>
      </c>
      <c r="F3701" s="196" t="s">
        <v>11785</v>
      </c>
      <c r="G3701" s="196" t="s">
        <v>11786</v>
      </c>
      <c r="H3701" s="196" t="s">
        <v>214</v>
      </c>
      <c r="I3701" s="196" t="s">
        <v>261</v>
      </c>
      <c r="J3701" s="473" t="s">
        <v>123</v>
      </c>
      <c r="K3701" s="410" t="s">
        <v>26</v>
      </c>
      <c r="L3701" s="196" t="s">
        <v>214</v>
      </c>
      <c r="M3701" s="477" t="s">
        <v>11816</v>
      </c>
      <c r="N3701" s="410" t="s">
        <v>26</v>
      </c>
      <c r="Q3701" s="230">
        <f>VLOOKUP(M3701,LocID!$B$2:$I$1995,8, FALSE)</f>
        <v>786</v>
      </c>
    </row>
    <row r="3702" spans="1:17" x14ac:dyDescent="0.25">
      <c r="A3702" s="230" t="str">
        <f t="shared" si="2"/>
        <v>2020Q1_96</v>
      </c>
      <c r="B3702">
        <v>96</v>
      </c>
      <c r="C3702" s="511" t="s">
        <v>11799</v>
      </c>
      <c r="D3702" s="423">
        <v>2020.0304000000001</v>
      </c>
      <c r="E3702" s="477" t="s">
        <v>11800</v>
      </c>
      <c r="F3702" s="196" t="s">
        <v>11788</v>
      </c>
      <c r="G3702" s="196" t="s">
        <v>11373</v>
      </c>
      <c r="H3702" s="196" t="s">
        <v>2823</v>
      </c>
      <c r="I3702" s="196" t="s">
        <v>122</v>
      </c>
      <c r="J3702" s="473" t="s">
        <v>123</v>
      </c>
      <c r="K3702" s="410" t="s">
        <v>52</v>
      </c>
      <c r="L3702" s="196" t="s">
        <v>2823</v>
      </c>
      <c r="M3702" s="477" t="s">
        <v>6295</v>
      </c>
      <c r="N3702" s="410" t="s">
        <v>52</v>
      </c>
      <c r="Q3702" s="230">
        <f>VLOOKUP(M3702,LocID!$B$2:$I$1995,8, FALSE)</f>
        <v>427</v>
      </c>
    </row>
    <row r="3703" spans="1:17" ht="21" x14ac:dyDescent="0.25">
      <c r="A3703" s="230" t="str">
        <f t="shared" si="2"/>
        <v>2020Q1_97</v>
      </c>
      <c r="B3703">
        <v>97</v>
      </c>
      <c r="C3703" s="511" t="s">
        <v>11799</v>
      </c>
      <c r="D3703" s="423">
        <v>2020.0358000000001</v>
      </c>
      <c r="E3703" s="477" t="s">
        <v>11800</v>
      </c>
      <c r="F3703" s="196" t="s">
        <v>10165</v>
      </c>
      <c r="G3703" s="196" t="s">
        <v>4853</v>
      </c>
      <c r="H3703" s="196" t="s">
        <v>3664</v>
      </c>
      <c r="I3703" s="196" t="s">
        <v>76</v>
      </c>
      <c r="J3703" s="473" t="s">
        <v>77</v>
      </c>
      <c r="K3703" s="410" t="s">
        <v>3934</v>
      </c>
      <c r="L3703" s="196" t="s">
        <v>3664</v>
      </c>
      <c r="M3703" s="477" t="s">
        <v>6356</v>
      </c>
      <c r="N3703" s="410" t="s">
        <v>3934</v>
      </c>
      <c r="Q3703" s="230">
        <f>VLOOKUP(M3703,LocID!$B$2:$I$1995,8, FALSE)</f>
        <v>500</v>
      </c>
    </row>
    <row r="3704" spans="1:17" x14ac:dyDescent="0.25">
      <c r="A3704" s="230" t="str">
        <f t="shared" si="2"/>
        <v>2020Q1_98</v>
      </c>
      <c r="B3704">
        <v>98</v>
      </c>
      <c r="C3704" s="511" t="s">
        <v>11799</v>
      </c>
      <c r="D3704" s="423">
        <v>2020.0417</v>
      </c>
      <c r="E3704" s="477" t="s">
        <v>11800</v>
      </c>
      <c r="F3704" s="196" t="s">
        <v>11792</v>
      </c>
      <c r="G3704" s="196" t="s">
        <v>11793</v>
      </c>
      <c r="H3704" s="196" t="s">
        <v>2908</v>
      </c>
      <c r="I3704" s="196" t="s">
        <v>380</v>
      </c>
      <c r="J3704" s="473" t="s">
        <v>51</v>
      </c>
      <c r="K3704" s="410" t="s">
        <v>9916</v>
      </c>
      <c r="L3704" s="196" t="s">
        <v>2908</v>
      </c>
      <c r="M3704" s="477" t="s">
        <v>6299</v>
      </c>
      <c r="N3704" s="410" t="s">
        <v>9916</v>
      </c>
      <c r="Q3704" s="230">
        <f>VLOOKUP(M3704,LocID!$B$2:$I$1995,8, FALSE)</f>
        <v>431</v>
      </c>
    </row>
  </sheetData>
  <sortState xmlns:xlrd2="http://schemas.microsoft.com/office/spreadsheetml/2017/richdata2" ref="A2882:T3090">
    <sortCondition ref="B2882:B3090"/>
  </sortState>
  <phoneticPr fontId="37" type="noConversion"/>
  <hyperlinks>
    <hyperlink ref="D3295" r:id="rId1" display="http://ntranet/Database/Database.aspx?mode=Browse&amp;searchID=160715" xr:uid="{A0CED5BC-12C7-4E36-AB08-B1A37225BC35}"/>
    <hyperlink ref="D3345" r:id="rId2" display="http://ntranet/Database/Database.aspx?mode=Browse&amp;searchID=158161" xr:uid="{2818C37A-5879-4274-8AAB-F957DC51A12C}"/>
    <hyperlink ref="D3368" r:id="rId3" display="http://ntranet/Database/Database.aspx?mode=Browse&amp;searchID=158283" xr:uid="{D2642F58-B76C-47D0-BA57-C8C6887A7C02}"/>
    <hyperlink ref="D3385" r:id="rId4" display="http://ntranet/Database/Database.aspx?mode=Browse&amp;searchID=158288" xr:uid="{88CBB618-E064-4B87-9B92-97E0BC768338}"/>
    <hyperlink ref="D3396" r:id="rId5" display="http://ntranet/Database/Database.aspx?mode=Browse&amp;searchID=158296" xr:uid="{CE829DA6-7B6B-4807-8189-9F0C4F9729AD}"/>
    <hyperlink ref="D3398" r:id="rId6" display="http://ntranet/Database/Database.aspx?mode=Browse&amp;searchID=160716" xr:uid="{EFB9E316-CE10-4AC1-A70D-0F9CEA44A4FE}"/>
    <hyperlink ref="D3399" r:id="rId7" display="http://ntranet/Database/Database.aspx?mode=Browse&amp;searchID=158523" xr:uid="{92545154-5D3C-4AE7-B5B3-9F051DCB0C53}"/>
    <hyperlink ref="D3400" r:id="rId8" display="http://ntranet/Database/Database.aspx?mode=Browse&amp;searchID=158298" xr:uid="{B59D9743-A8A0-4F53-A8D1-AFD6DC3B73D1}"/>
    <hyperlink ref="D3401" r:id="rId9" display="http://ntranet/Database/Database.aspx?mode=Browse&amp;searchID=158546" xr:uid="{7DD4EC5F-277C-4641-8AE5-40527C6F03FB}"/>
    <hyperlink ref="D3402" r:id="rId10" display="http://ntranet/Database/Database.aspx?mode=Browse&amp;searchID=158230" xr:uid="{1255BEE6-DB25-47AA-9D93-440B60B226B1}"/>
    <hyperlink ref="D3420" r:id="rId11" display="http://ntranet/Database/Database.aspx?mode=Browse&amp;searchID=158231" xr:uid="{8C971683-355C-41CE-BC8B-77A2DE1A04BE}"/>
    <hyperlink ref="D3440" r:id="rId12" display="http://ntranet/Database/Database.aspx?mode=Browse&amp;searchID=158310" xr:uid="{A7087B7B-D32E-4573-BBFF-781537A2A816}"/>
    <hyperlink ref="D3442" r:id="rId13" display="http://ntranet/Database/Database.aspx?mode=Browse&amp;searchID=158170" xr:uid="{5E447F2B-94A8-46D6-A8DD-068143C451F6}"/>
    <hyperlink ref="D3447" r:id="rId14" display="http://ntranet/Database/Database.aspx?mode=Browse&amp;searchID=158316" xr:uid="{C459F320-41C7-4056-B3D1-66469CEB5E6A}"/>
    <hyperlink ref="D3449" r:id="rId15" display="http://ntranet/Database/Database.aspx?mode=Browse&amp;searchID=158317" xr:uid="{93C4F645-DCFA-4402-8D08-BFEE60523583}"/>
    <hyperlink ref="D3454" r:id="rId16" display="http://ntranet/Database/Database.aspx?mode=Browse&amp;searchID=158318" xr:uid="{7476E49B-0622-4783-ADDE-58672879707A}"/>
    <hyperlink ref="D3461" r:id="rId17" display="http://ntranet/Database/Database.aspx?mode=Browse&amp;searchID=158605" xr:uid="{F80E6339-D189-4921-B75D-28EAAE014B1B}"/>
    <hyperlink ref="D3470" r:id="rId18" display="http://ntranet/Database/Database.aspx?mode=Browse&amp;searchID=158171" xr:uid="{6F7EF7B1-8FF5-46C7-B2E2-0E08A61C04F8}"/>
    <hyperlink ref="D3476" r:id="rId19" display="http://ntranet/Database/Database.aspx?mode=Browse&amp;searchID=159975" xr:uid="{B8569639-78A3-4E6F-9311-E144D77E618F}"/>
    <hyperlink ref="D3477" r:id="rId20" display="http://ntranet/Database/Database.aspx?mode=Browse&amp;searchID=158324" xr:uid="{6D9D75D1-E7D3-4F6D-8900-778F2125094F}"/>
    <hyperlink ref="D3479" r:id="rId21" display="http://ntranet/Database/Database.aspx?mode=Browse&amp;searchID=158326" xr:uid="{2A15DE5F-BD05-45F8-B33E-2A1C6EFDACA1}"/>
    <hyperlink ref="D3483" r:id="rId22" display="http://ntranet/Database/Database.aspx?mode=Browse&amp;searchID=158328" xr:uid="{C3F074E6-C1DB-4DDA-AF22-77831DDF5937}"/>
    <hyperlink ref="D3484" r:id="rId23" display="http://ntranet/Database/Database.aspx?mode=Browse&amp;searchID=158329" xr:uid="{1197460E-B9F5-4BF7-A093-E3F0C86AE504}"/>
    <hyperlink ref="D3485" r:id="rId24" display="http://ntranet/Database/Database.aspx?mode=Browse&amp;searchID=158331" xr:uid="{DACAE224-FC46-4DE7-B12F-5280634AEF62}"/>
    <hyperlink ref="D3490" r:id="rId25" display="http://ntranet/Database/Database.aspx?mode=Browse&amp;searchID=158184" xr:uid="{92C2C044-2019-40E9-8BA0-DDB592AE64E6}"/>
    <hyperlink ref="D3492" r:id="rId26" display="http://ntranet/Database/Database.aspx?mode=Browse&amp;searchID=158163" xr:uid="{0830B0CA-B5D5-42F8-B441-6AA5A6905A2C}"/>
    <hyperlink ref="D3494" r:id="rId27" display="http://ntranet/Database/Database.aspx?mode=Browse&amp;searchID=158334" xr:uid="{90D2532E-0C35-48DF-B372-CD5F5D4D4D15}"/>
    <hyperlink ref="D3496" r:id="rId28" display="http://ntranet/Database/Database.aspx?mode=Browse&amp;searchID=158337" xr:uid="{BCC364E1-9860-44AB-8AB7-0981A52627D4}"/>
    <hyperlink ref="D3497" r:id="rId29" display="http://ntranet/Database/Database.aspx?mode=Browse&amp;searchID=158186" xr:uid="{47F2D978-0A4D-4620-8905-BDAE2E3A204E}"/>
    <hyperlink ref="D3498" r:id="rId30" display="http://ntranet/Database/Database.aspx?mode=Browse&amp;searchID=158339" xr:uid="{B1F148FD-1FBC-4605-ADBD-DAF40FC21A1B}"/>
    <hyperlink ref="D3500" r:id="rId31" display="http://ntranet/Database/Database.aspx?mode=Browse&amp;searchID=157938" xr:uid="{5DD2458E-8BB6-4E40-AEE3-923BAD3DFB0C}"/>
    <hyperlink ref="D3501" r:id="rId32" display="http://ntranet/Database/Database.aspx?mode=Browse&amp;searchID=159985" xr:uid="{D939741F-E69C-45DE-96A9-85BCC98DCAD4}"/>
    <hyperlink ref="D3502" r:id="rId33" display="http://ntranet/Database/Database.aspx?mode=Browse&amp;searchID=158378" xr:uid="{9DB55937-FC9F-416E-AE8D-34F3EC4C4A32}"/>
    <hyperlink ref="D3503" r:id="rId34" display="http://ntranet/Database/Database.aspx?mode=Browse&amp;searchID=158187" xr:uid="{5B393D1B-7009-4CB2-A2C1-BE7276158CAA}"/>
    <hyperlink ref="D3504" r:id="rId35" display="http://ntranet/Database/Database.aspx?mode=Browse&amp;searchID=158197" xr:uid="{B106D97A-7F1A-4441-B477-7CE74AA8C0B0}"/>
    <hyperlink ref="D3506" r:id="rId36" display="http://ntranet/Database/Database.aspx?mode=Browse&amp;searchID=158175" xr:uid="{BA698179-9905-4AD1-B9F4-DBF5CFFF18A2}"/>
    <hyperlink ref="D3507" r:id="rId37" display="http://ntranet/Database/Database.aspx?mode=Browse&amp;searchID=158351" xr:uid="{261FC7CC-0958-4EE5-BC6F-7FA7D8633D97}"/>
    <hyperlink ref="D3508" r:id="rId38" display="http://ntranet/Database/Database.aspx?mode=Browse&amp;searchID=158381" xr:uid="{693CA0D0-C0C7-467D-86DB-A7E25F9494F9}"/>
    <hyperlink ref="D3509" r:id="rId39" display="http://ntranet/Database/Database.aspx?mode=Browse&amp;searchID=158353" xr:uid="{F88884E2-A73D-4A93-AA05-0E6FD98B0181}"/>
    <hyperlink ref="D3510" r:id="rId40" display="http://ntranet/Database/Database.aspx?mode=Browse&amp;searchID=158193" xr:uid="{D1174313-F2A1-488E-BB7C-EA5E5374EF84}"/>
    <hyperlink ref="D3511" r:id="rId41" display="http://ntranet/Database/Database.aspx?mode=Browse&amp;searchID=158354" xr:uid="{88707342-00F2-4A55-ADF7-AD016C60CA3A}"/>
    <hyperlink ref="D3512" r:id="rId42" display="http://ntranet/Database/Database.aspx?mode=Browse&amp;searchID=158356" xr:uid="{D884A8F1-A24F-419E-8783-9E8E09B73796}"/>
    <hyperlink ref="D3513" r:id="rId43" display="http://ntranet/Database/Database.aspx?mode=Browse&amp;searchID=158176" xr:uid="{9B324F1F-B09E-41CF-86C9-A44CB76825B7}"/>
    <hyperlink ref="D3518" r:id="rId44" display="http://ntranet/Database/Database.aspx?mode=Browse&amp;searchID=158255" xr:uid="{F8762DF0-7AE9-4724-A4D6-0D3D7BBA8D0E}"/>
    <hyperlink ref="D3517" r:id="rId45" display="http://ntranet/Database/Database.aspx?mode=Browse&amp;searchID=158369" xr:uid="{616B3C50-13BF-4621-B617-9CA129F9A355}"/>
    <hyperlink ref="D3519" r:id="rId46" display="http://ntranet/Database/Database.aspx?mode=Browse&amp;searchID=158165" xr:uid="{F9D551F1-8D13-415C-8503-7B5016B10A53}"/>
    <hyperlink ref="D3520" r:id="rId47" display="http://ntranet/Database/Database.aspx?mode=Browse&amp;searchID=158370" xr:uid="{B591CE71-D98A-4FCB-A98F-B32B464ECE62}"/>
    <hyperlink ref="D3521" r:id="rId48" display="http://ntranet/Database/Database.aspx?mode=Browse&amp;searchID=158259" xr:uid="{4CD299CD-5912-42A7-9C8A-1293D734A94F}"/>
    <hyperlink ref="D3522" r:id="rId49" display="http://ntranet/Database/Database.aspx?mode=Browse&amp;searchID=158397" xr:uid="{D17AC31A-8BF1-4719-9BC3-F2185A0F4841}"/>
    <hyperlink ref="D3523" r:id="rId50" display="http://ntranet/Database/Database.aspx?mode=Browse&amp;searchID=158371" xr:uid="{BFBDD5A0-8184-4574-8405-0F160EF5FAA4}"/>
    <hyperlink ref="D3526" r:id="rId51" display="http://ntranet/Database/Database.aspx?mode=Browse&amp;searchID=157913" xr:uid="{9B566ED7-C854-4DC0-AFEC-45A2ADF6B9DA}"/>
    <hyperlink ref="D3527" r:id="rId52" display="http://ntranet/Database/Database.aspx?mode=Browse&amp;searchID=158006" xr:uid="{7524499A-573D-4703-8733-4C1C1A23929D}"/>
    <hyperlink ref="D3528" r:id="rId53" display="http://ntranet/Database/Database.aspx?mode=Browse&amp;searchID=158919" xr:uid="{7AA608C7-5F69-4BD1-B170-A551D82D808C}"/>
    <hyperlink ref="D3529" r:id="rId54" display="http://ntranet/Database/Database.aspx?mode=Browse&amp;searchID=158920" xr:uid="{D4F93B56-C92B-49F7-B650-01FF87E1BF35}"/>
    <hyperlink ref="D3530" r:id="rId55" display="http://ntranet/Database/Database.aspx?mode=Browse&amp;searchID=158921" xr:uid="{233E622C-83B1-4843-8997-27A1BB6011CF}"/>
    <hyperlink ref="D3531" r:id="rId56" display="http://ntranet/Database/Database.aspx?mode=Browse&amp;searchID=158922" xr:uid="{2CB2CDE9-7352-41BB-9EE0-A4B89C119177}"/>
    <hyperlink ref="D3532" r:id="rId57" display="http://ntranet/Database/Database.aspx?mode=Browse&amp;searchID=158924" xr:uid="{CA9F6A94-3B25-4F7B-B792-4C17573E41EC}"/>
    <hyperlink ref="D3534" r:id="rId58" display="http://ntranet/Database/Database.aspx?mode=Browse&amp;searchID=159263" xr:uid="{83E193EC-2C7E-4980-A302-A372707EF0A3}"/>
    <hyperlink ref="D3535" r:id="rId59" display="http://ntranet/Database/Database.aspx?mode=Browse&amp;searchID=159264" xr:uid="{13C99697-EFFD-4E5C-9C2A-DE6F440866C0}"/>
    <hyperlink ref="D3536" r:id="rId60" display="http://ntranet/Database/Database.aspx?mode=Browse&amp;searchID=159279" xr:uid="{54014398-4DF3-4FDC-A753-D139486D1558}"/>
    <hyperlink ref="D3537" r:id="rId61" display="http://ntranet/Database/Database.aspx?mode=Browse&amp;searchID=159784" xr:uid="{4DCB878F-CFFB-4829-ABD4-81A00D5CCBDB}"/>
    <hyperlink ref="D3538" r:id="rId62" display="http://ntranet/Database/Database.aspx?mode=Browse&amp;searchID=159785" xr:uid="{59D4E905-1733-4C57-BBBB-1D87F0876D8C}"/>
    <hyperlink ref="D3539" r:id="rId63" display="http://ntranet/Database/Database.aspx?mode=Browse&amp;searchID=159787" xr:uid="{82BA2135-402A-4C9F-B3AB-F5A4EB260487}"/>
    <hyperlink ref="D3540" r:id="rId64" display="http://ntranet/Database/Database.aspx?mode=Browse&amp;searchID=159789" xr:uid="{B34B725D-8789-4A42-B15B-4BA1FE782EB8}"/>
    <hyperlink ref="D3541" r:id="rId65" display="http://ntranet/Database/Database.aspx?mode=Browse&amp;searchID=159802" xr:uid="{38A32612-3BE6-4647-BC95-4E8292817F7F}"/>
    <hyperlink ref="D3542" r:id="rId66" display="http://ntranet/Database/Database.aspx?mode=Browse&amp;searchID=160000" xr:uid="{CE8E6B1F-7919-4B53-B51E-56C2F4E635D9}"/>
    <hyperlink ref="D3543" r:id="rId67" display="http://ntranet/Database/Database.aspx?mode=Browse&amp;searchID=160447" xr:uid="{B63E6882-FC69-40A1-9C7C-000026962C0C}"/>
    <hyperlink ref="D3544" r:id="rId68" display="http://ntranet/Database/Database.aspx?mode=Browse&amp;searchID=160455" xr:uid="{029C36E0-18A6-483C-8749-4277E1233889}"/>
    <hyperlink ref="D3545" r:id="rId69" display="http://ntranet/Database/Database.aspx?mode=Browse&amp;searchID=160594" xr:uid="{3F35E722-AD8C-40A3-8013-77AE151A3E80}"/>
    <hyperlink ref="D3546" r:id="rId70" display="http://ntranet/Database/Database.aspx?mode=Browse&amp;searchID=160596" xr:uid="{FF9AEEE3-540B-4606-9051-A095244E397B}"/>
    <hyperlink ref="D3547" r:id="rId71" display="http://ntranet/Database/Database.aspx?mode=Browse&amp;searchID=160912" xr:uid="{2E2791B7-E8E6-4406-81D1-7EC987E84B89}"/>
  </hyperlinks>
  <pageMargins left="0.7" right="0.7" top="0.75" bottom="0.75" header="0.3" footer="0.3"/>
  <pageSetup orientation="portrait" r:id="rId7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A864E-2A16-42D4-BA5B-50C05C6B5B52}">
  <dimension ref="A1:M3704"/>
  <sheetViews>
    <sheetView workbookViewId="0">
      <selection activeCell="K2" sqref="K2"/>
    </sheetView>
  </sheetViews>
  <sheetFormatPr defaultRowHeight="15" x14ac:dyDescent="0.25"/>
  <cols>
    <col min="1" max="1" width="10" bestFit="1" customWidth="1"/>
    <col min="2" max="2" width="7.85546875" bestFit="1" customWidth="1"/>
    <col min="3" max="3" width="7.85546875" customWidth="1"/>
    <col min="4" max="4" width="92.42578125" bestFit="1" customWidth="1"/>
    <col min="5" max="5" width="52.42578125" bestFit="1" customWidth="1"/>
    <col min="6" max="6" width="19" bestFit="1" customWidth="1"/>
    <col min="8" max="8" width="30.5703125" bestFit="1" customWidth="1"/>
    <col min="9" max="9" width="22.140625" bestFit="1" customWidth="1"/>
    <col min="10" max="10" width="5.7109375" bestFit="1" customWidth="1"/>
    <col min="11" max="11" width="12.5703125" bestFit="1" customWidth="1"/>
  </cols>
  <sheetData>
    <row r="1" spans="1:13" x14ac:dyDescent="0.25">
      <c r="A1" s="328" t="s">
        <v>1</v>
      </c>
      <c r="B1" s="328" t="s">
        <v>2</v>
      </c>
      <c r="C1" s="328" t="s">
        <v>11820</v>
      </c>
      <c r="D1" s="328" t="s">
        <v>3</v>
      </c>
      <c r="E1" s="328" t="s">
        <v>4</v>
      </c>
      <c r="F1" s="327" t="s">
        <v>6</v>
      </c>
      <c r="G1" t="s">
        <v>7</v>
      </c>
      <c r="H1" s="327" t="s">
        <v>11</v>
      </c>
      <c r="I1" s="327" t="s">
        <v>9739</v>
      </c>
      <c r="J1" s="327" t="s">
        <v>16</v>
      </c>
      <c r="K1" s="327" t="s">
        <v>22</v>
      </c>
      <c r="L1" s="327" t="s">
        <v>5858</v>
      </c>
      <c r="M1" s="327" t="s">
        <v>5859</v>
      </c>
    </row>
    <row r="2" spans="1:13" x14ac:dyDescent="0.25">
      <c r="A2" s="230">
        <v>2015.0373</v>
      </c>
      <c r="B2" s="230" t="s">
        <v>253</v>
      </c>
      <c r="C2" s="230" t="s">
        <v>11821</v>
      </c>
      <c r="D2" s="230" t="s">
        <v>4234</v>
      </c>
      <c r="E2" s="230" t="s">
        <v>4235</v>
      </c>
      <c r="F2" s="230" t="s">
        <v>2997</v>
      </c>
      <c r="G2" t="s">
        <v>2996</v>
      </c>
      <c r="H2" s="230" t="s">
        <v>4536</v>
      </c>
      <c r="I2" s="230" t="s">
        <v>23</v>
      </c>
      <c r="J2" s="230">
        <f>VLOOKUP(H2,LocID!$B$2:$I$1995,8, FALSE)</f>
        <v>447</v>
      </c>
      <c r="L2">
        <v>38.890369415283203</v>
      </c>
      <c r="M2">
        <v>-77.031959533691406</v>
      </c>
    </row>
    <row r="3" spans="1:13" x14ac:dyDescent="0.25">
      <c r="A3" s="230">
        <v>2015.0337</v>
      </c>
      <c r="B3" s="230" t="s">
        <v>253</v>
      </c>
      <c r="C3" s="230" t="s">
        <v>11821</v>
      </c>
      <c r="D3" s="230" t="s">
        <v>3928</v>
      </c>
      <c r="E3" s="230" t="s">
        <v>3908</v>
      </c>
      <c r="F3" s="230" t="s">
        <v>3906</v>
      </c>
      <c r="G3" t="s">
        <v>76</v>
      </c>
      <c r="H3" s="230" t="s">
        <v>4532</v>
      </c>
      <c r="I3" s="230" t="s">
        <v>23</v>
      </c>
      <c r="J3" s="230">
        <f>VLOOKUP(H3,LocID!$B$2:$I$1995,8, FALSE)</f>
        <v>527</v>
      </c>
      <c r="L3">
        <v>37.656059265136697</v>
      </c>
      <c r="M3">
        <v>-122.414176940917</v>
      </c>
    </row>
    <row r="4" spans="1:13" x14ac:dyDescent="0.25">
      <c r="A4" s="230">
        <v>2015.0531000000001</v>
      </c>
      <c r="B4" s="230" t="s">
        <v>138</v>
      </c>
      <c r="C4" s="230" t="s">
        <v>11821</v>
      </c>
      <c r="D4" s="230" t="s">
        <v>2612</v>
      </c>
      <c r="E4" s="230" t="s">
        <v>2613</v>
      </c>
      <c r="F4" s="230" t="s">
        <v>2414</v>
      </c>
      <c r="G4" t="s">
        <v>76</v>
      </c>
      <c r="H4" s="230" t="s">
        <v>4518</v>
      </c>
      <c r="I4" s="230" t="s">
        <v>188</v>
      </c>
      <c r="J4" s="230">
        <f>VLOOKUP(H4,LocID!$B$2:$I$1995,8, FALSE)</f>
        <v>387</v>
      </c>
      <c r="L4">
        <v>37.805080413818303</v>
      </c>
      <c r="M4">
        <v>-122.273071289062</v>
      </c>
    </row>
    <row r="5" spans="1:13" x14ac:dyDescent="0.25">
      <c r="A5" s="230">
        <v>2015.0531000000001</v>
      </c>
      <c r="B5" s="230" t="s">
        <v>138</v>
      </c>
      <c r="C5" s="230" t="s">
        <v>11821</v>
      </c>
      <c r="D5" s="230" t="s">
        <v>2612</v>
      </c>
      <c r="E5" s="230" t="s">
        <v>2613</v>
      </c>
      <c r="F5" s="230" t="s">
        <v>2414</v>
      </c>
      <c r="G5" t="s">
        <v>76</v>
      </c>
      <c r="H5" s="230" t="s">
        <v>4518</v>
      </c>
      <c r="I5" s="230" t="s">
        <v>23</v>
      </c>
      <c r="J5" s="230">
        <f>VLOOKUP(H5,LocID!$B$2:$I$1995,8, FALSE)</f>
        <v>387</v>
      </c>
      <c r="L5">
        <v>37.805080413818303</v>
      </c>
      <c r="M5">
        <v>-122.273071289062</v>
      </c>
    </row>
    <row r="6" spans="1:13" x14ac:dyDescent="0.25">
      <c r="A6" s="230">
        <v>2010.223</v>
      </c>
      <c r="B6" s="230" t="s">
        <v>82</v>
      </c>
      <c r="C6" s="230" t="s">
        <v>11822</v>
      </c>
      <c r="D6" s="230" t="s">
        <v>701</v>
      </c>
      <c r="E6" s="230"/>
      <c r="F6" s="230" t="s">
        <v>695</v>
      </c>
      <c r="G6" t="s">
        <v>107</v>
      </c>
      <c r="H6" s="230" t="s">
        <v>5972</v>
      </c>
      <c r="I6" s="230" t="s">
        <v>23</v>
      </c>
      <c r="J6" s="230">
        <f>VLOOKUP(H6,LocID!$B$2:$I$1995,8, FALSE)</f>
        <v>78</v>
      </c>
      <c r="L6">
        <v>40.692451477050703</v>
      </c>
      <c r="M6">
        <v>-73.9903564453125</v>
      </c>
    </row>
    <row r="7" spans="1:13" x14ac:dyDescent="0.25">
      <c r="A7" s="230">
        <v>2009.645</v>
      </c>
      <c r="B7" s="230" t="s">
        <v>82</v>
      </c>
      <c r="C7" s="230" t="s">
        <v>11822</v>
      </c>
      <c r="D7" s="230" t="s">
        <v>3605</v>
      </c>
      <c r="E7" s="230" t="s">
        <v>3585</v>
      </c>
      <c r="F7" s="230" t="s">
        <v>3586</v>
      </c>
      <c r="G7" t="s">
        <v>76</v>
      </c>
      <c r="H7" s="230" t="s">
        <v>6352</v>
      </c>
      <c r="I7" s="230" t="s">
        <v>26</v>
      </c>
      <c r="J7" s="230">
        <f>VLOOKUP(H7,LocID!$B$2:$I$1995,8, FALSE)</f>
        <v>495</v>
      </c>
      <c r="L7">
        <v>37.547031402587798</v>
      </c>
      <c r="M7">
        <v>-122.314826965332</v>
      </c>
    </row>
    <row r="8" spans="1:13" x14ac:dyDescent="0.25">
      <c r="A8" s="230">
        <v>2010.0129999999999</v>
      </c>
      <c r="B8" s="230" t="s">
        <v>82</v>
      </c>
      <c r="C8" s="230" t="s">
        <v>11822</v>
      </c>
      <c r="D8" s="230" t="s">
        <v>3538</v>
      </c>
      <c r="E8" s="230" t="s">
        <v>2704</v>
      </c>
      <c r="F8" s="230" t="s">
        <v>3531</v>
      </c>
      <c r="G8" t="s">
        <v>76</v>
      </c>
      <c r="H8" s="230" t="s">
        <v>6348</v>
      </c>
      <c r="I8" s="230" t="s">
        <v>52</v>
      </c>
      <c r="J8" s="230">
        <f>VLOOKUP(H8,LocID!$B$2:$I$1995,8, FALSE)</f>
        <v>491</v>
      </c>
      <c r="L8">
        <v>37.338581085205</v>
      </c>
      <c r="M8">
        <v>-121.885566711425</v>
      </c>
    </row>
    <row r="9" spans="1:13" x14ac:dyDescent="0.25">
      <c r="A9" s="230">
        <v>2010.3130000000001</v>
      </c>
      <c r="B9" s="230" t="s">
        <v>82</v>
      </c>
      <c r="C9" s="230" t="s">
        <v>11822</v>
      </c>
      <c r="D9" s="230" t="s">
        <v>3788</v>
      </c>
      <c r="E9" s="230" t="s">
        <v>3770</v>
      </c>
      <c r="F9" s="230" t="s">
        <v>3750</v>
      </c>
      <c r="G9" t="s">
        <v>261</v>
      </c>
      <c r="H9" s="230" t="s">
        <v>4530</v>
      </c>
      <c r="I9" s="230" t="s">
        <v>23</v>
      </c>
      <c r="J9" s="230">
        <f>VLOOKUP(H9,LocID!$B$2:$I$1995,8, FALSE)</f>
        <v>513</v>
      </c>
      <c r="L9">
        <v>47.603569030761697</v>
      </c>
      <c r="M9">
        <v>-122.329452514648</v>
      </c>
    </row>
    <row r="10" spans="1:13" x14ac:dyDescent="0.25">
      <c r="A10" s="230">
        <v>2010.1780000000001</v>
      </c>
      <c r="B10" s="230" t="s">
        <v>82</v>
      </c>
      <c r="C10" s="230" t="s">
        <v>11822</v>
      </c>
      <c r="D10" s="230" t="s">
        <v>4029</v>
      </c>
      <c r="E10" s="230" t="s">
        <v>4027</v>
      </c>
      <c r="F10" s="230" t="s">
        <v>4028</v>
      </c>
      <c r="G10" t="s">
        <v>76</v>
      </c>
      <c r="H10" s="230" t="s">
        <v>6390</v>
      </c>
      <c r="I10" s="230" t="s">
        <v>98</v>
      </c>
      <c r="J10" s="230">
        <f>VLOOKUP(H10,LocID!$B$2:$I$1995,8, FALSE)</f>
        <v>543</v>
      </c>
      <c r="L10">
        <v>38.239120483398402</v>
      </c>
      <c r="M10">
        <v>-122.03688049316401</v>
      </c>
    </row>
    <row r="11" spans="1:13" x14ac:dyDescent="0.25">
      <c r="A11" s="230">
        <v>2010.3420000000001</v>
      </c>
      <c r="B11" s="230" t="s">
        <v>82</v>
      </c>
      <c r="C11" s="230" t="s">
        <v>11822</v>
      </c>
      <c r="D11" s="230" t="s">
        <v>3893</v>
      </c>
      <c r="E11" s="230" t="s">
        <v>3894</v>
      </c>
      <c r="F11" s="230" t="s">
        <v>3895</v>
      </c>
      <c r="G11" t="s">
        <v>660</v>
      </c>
      <c r="H11" s="230" t="s">
        <v>6375</v>
      </c>
      <c r="I11" s="230" t="s">
        <v>23</v>
      </c>
      <c r="J11" s="230">
        <f>VLOOKUP(H11,LocID!$B$2:$I$1995,8, FALSE)</f>
        <v>524</v>
      </c>
      <c r="L11">
        <v>40.549880981445298</v>
      </c>
      <c r="M11">
        <v>-111.93869018554599</v>
      </c>
    </row>
    <row r="12" spans="1:13" x14ac:dyDescent="0.25">
      <c r="A12" s="230">
        <v>2010.268</v>
      </c>
      <c r="B12" s="230" t="s">
        <v>82</v>
      </c>
      <c r="C12" s="230" t="s">
        <v>11822</v>
      </c>
      <c r="D12" s="230" t="s">
        <v>551</v>
      </c>
      <c r="E12" s="230" t="s">
        <v>552</v>
      </c>
      <c r="F12" s="230" t="s">
        <v>533</v>
      </c>
      <c r="G12" t="s">
        <v>49</v>
      </c>
      <c r="H12" s="230" t="s">
        <v>4499</v>
      </c>
      <c r="I12" s="230" t="s">
        <v>98</v>
      </c>
      <c r="J12" s="230">
        <f>VLOOKUP(H12,LocID!$B$2:$I$1995,8, FALSE)</f>
        <v>65</v>
      </c>
      <c r="L12">
        <v>42.3586616516113</v>
      </c>
      <c r="M12">
        <v>-71.056739807128906</v>
      </c>
    </row>
    <row r="13" spans="1:13" x14ac:dyDescent="0.25">
      <c r="A13" s="230">
        <v>2010.271</v>
      </c>
      <c r="B13" s="230" t="s">
        <v>82</v>
      </c>
      <c r="C13" s="230" t="s">
        <v>11822</v>
      </c>
      <c r="D13" s="230" t="s">
        <v>457</v>
      </c>
      <c r="E13" s="230" t="s">
        <v>458</v>
      </c>
      <c r="F13" s="230" t="s">
        <v>446</v>
      </c>
      <c r="G13" t="s">
        <v>76</v>
      </c>
      <c r="H13" s="230" t="s">
        <v>5947</v>
      </c>
      <c r="I13" s="230" t="s">
        <v>98</v>
      </c>
      <c r="J13" s="230">
        <f>VLOOKUP(H13,LocID!$B$2:$I$1995,8, FALSE)</f>
        <v>52</v>
      </c>
      <c r="L13">
        <v>37.869880676269503</v>
      </c>
      <c r="M13">
        <v>-122.270538330078</v>
      </c>
    </row>
    <row r="14" spans="1:13" x14ac:dyDescent="0.25">
      <c r="A14" s="230">
        <v>2010.059</v>
      </c>
      <c r="B14" s="230" t="s">
        <v>82</v>
      </c>
      <c r="C14" s="230" t="s">
        <v>11822</v>
      </c>
      <c r="D14" s="230" t="s">
        <v>4454</v>
      </c>
      <c r="E14" s="230" t="s">
        <v>4455</v>
      </c>
      <c r="F14" s="230" t="s">
        <v>4456</v>
      </c>
      <c r="G14" t="s">
        <v>122</v>
      </c>
      <c r="H14" s="230" t="s">
        <v>6453</v>
      </c>
      <c r="I14" s="230" t="s">
        <v>52</v>
      </c>
      <c r="J14" s="230">
        <f>VLOOKUP(H14,LocID!$B$2:$I$1995,8, FALSE)</f>
        <v>611</v>
      </c>
      <c r="L14">
        <v>45.142269134521399</v>
      </c>
      <c r="M14">
        <v>-122.858932495117</v>
      </c>
    </row>
    <row r="15" spans="1:13" x14ac:dyDescent="0.25">
      <c r="A15" s="230">
        <v>2009.6510000000001</v>
      </c>
      <c r="B15" s="230" t="s">
        <v>82</v>
      </c>
      <c r="C15" s="230" t="s">
        <v>11822</v>
      </c>
      <c r="D15" s="230" t="s">
        <v>751</v>
      </c>
      <c r="E15" s="230" t="s">
        <v>737</v>
      </c>
      <c r="F15" s="230" t="s">
        <v>738</v>
      </c>
      <c r="G15" t="s">
        <v>740</v>
      </c>
      <c r="H15" s="377" t="s">
        <v>11294</v>
      </c>
      <c r="I15" s="230" t="s">
        <v>23</v>
      </c>
      <c r="J15" s="230">
        <f>VLOOKUP(H15,LocID!$B$2:$I$1995,8, FALSE)</f>
        <v>758</v>
      </c>
      <c r="K15">
        <v>1</v>
      </c>
      <c r="L15">
        <v>49.2447509765625</v>
      </c>
      <c r="M15">
        <v>-122.973342895507</v>
      </c>
    </row>
    <row r="16" spans="1:13" x14ac:dyDescent="0.25">
      <c r="A16" s="230">
        <v>2015.0458000000001</v>
      </c>
      <c r="B16" s="230" t="s">
        <v>138</v>
      </c>
      <c r="C16" s="230" t="s">
        <v>11821</v>
      </c>
      <c r="D16" s="230" t="s">
        <v>2715</v>
      </c>
      <c r="E16" s="230" t="s">
        <v>2709</v>
      </c>
      <c r="F16" s="230" t="s">
        <v>2705</v>
      </c>
      <c r="G16" t="s">
        <v>76</v>
      </c>
      <c r="H16" s="230" t="s">
        <v>6272</v>
      </c>
      <c r="I16" s="230" t="s">
        <v>52</v>
      </c>
      <c r="J16" s="230">
        <f>VLOOKUP(H16,LocID!$B$2:$I$1995,8, FALSE)</f>
        <v>404</v>
      </c>
      <c r="L16">
        <v>37.4446601867675</v>
      </c>
      <c r="M16">
        <v>-122.16078948974599</v>
      </c>
    </row>
    <row r="17" spans="1:13" x14ac:dyDescent="0.25">
      <c r="A17" s="230">
        <v>2010.251</v>
      </c>
      <c r="B17" s="230" t="s">
        <v>82</v>
      </c>
      <c r="C17" s="230" t="s">
        <v>11822</v>
      </c>
      <c r="D17" s="230" t="s">
        <v>3377</v>
      </c>
      <c r="E17" s="230" t="s">
        <v>3378</v>
      </c>
      <c r="F17" s="230" t="s">
        <v>3294</v>
      </c>
      <c r="G17" t="s">
        <v>76</v>
      </c>
      <c r="H17" s="230" t="s">
        <v>4526</v>
      </c>
      <c r="I17" s="230" t="s">
        <v>23</v>
      </c>
      <c r="J17" s="230">
        <f>VLOOKUP(H17,LocID!$B$2:$I$1995,8, FALSE)</f>
        <v>489</v>
      </c>
      <c r="L17">
        <v>37.7771186828613</v>
      </c>
      <c r="M17">
        <v>-122.419639587402</v>
      </c>
    </row>
    <row r="18" spans="1:13" x14ac:dyDescent="0.25">
      <c r="A18" s="230">
        <v>2010.354</v>
      </c>
      <c r="B18" s="230" t="s">
        <v>82</v>
      </c>
      <c r="C18" s="230" t="s">
        <v>11822</v>
      </c>
      <c r="D18" s="230" t="s">
        <v>3101</v>
      </c>
      <c r="E18" s="230" t="s">
        <v>3102</v>
      </c>
      <c r="F18" s="230" t="s">
        <v>3103</v>
      </c>
      <c r="G18" t="s">
        <v>660</v>
      </c>
      <c r="H18" s="230" t="s">
        <v>6327</v>
      </c>
      <c r="I18" s="230" t="s">
        <v>52</v>
      </c>
      <c r="J18" s="230">
        <f>VLOOKUP(H18,LocID!$B$2:$I$1995,8, FALSE)</f>
        <v>466</v>
      </c>
      <c r="L18">
        <v>40.296749114990199</v>
      </c>
      <c r="M18">
        <v>-109.989570617675</v>
      </c>
    </row>
    <row r="19" spans="1:13" x14ac:dyDescent="0.25">
      <c r="A19" s="230">
        <v>2010.1959999999999</v>
      </c>
      <c r="B19" s="230" t="s">
        <v>82</v>
      </c>
      <c r="C19" s="230" t="s">
        <v>11822</v>
      </c>
      <c r="D19" s="230" t="s">
        <v>1748</v>
      </c>
      <c r="E19" s="230" t="s">
        <v>1749</v>
      </c>
      <c r="F19" s="230" t="s">
        <v>1750</v>
      </c>
      <c r="G19" t="s">
        <v>1301</v>
      </c>
      <c r="H19" s="230" t="s">
        <v>6163</v>
      </c>
      <c r="I19" s="230" t="s">
        <v>98</v>
      </c>
      <c r="J19" s="230">
        <f>VLOOKUP(H19,LocID!$B$2:$I$1995,8, FALSE)</f>
        <v>286</v>
      </c>
      <c r="L19">
        <v>38.048591613769503</v>
      </c>
      <c r="M19">
        <v>-84.500320434570298</v>
      </c>
    </row>
    <row r="20" spans="1:13" x14ac:dyDescent="0.25">
      <c r="A20" s="230">
        <v>2010.528</v>
      </c>
      <c r="B20" s="230" t="s">
        <v>68</v>
      </c>
      <c r="C20" s="230" t="s">
        <v>11822</v>
      </c>
      <c r="D20" s="230" t="s">
        <v>124</v>
      </c>
      <c r="E20" s="230" t="s">
        <v>125</v>
      </c>
      <c r="F20" s="230" t="s">
        <v>126</v>
      </c>
      <c r="G20" t="s">
        <v>127</v>
      </c>
      <c r="H20" s="230" t="s">
        <v>5907</v>
      </c>
      <c r="I20" s="230" t="s">
        <v>52</v>
      </c>
      <c r="J20" s="230">
        <f>VLOOKUP(H20,LocID!$B$2:$I$1995,8, FALSE)</f>
        <v>10</v>
      </c>
      <c r="L20">
        <v>35.084178924560497</v>
      </c>
      <c r="M20">
        <v>-106.648643493652</v>
      </c>
    </row>
    <row r="21" spans="1:13" x14ac:dyDescent="0.25">
      <c r="A21" s="230">
        <v>2010.5619999999999</v>
      </c>
      <c r="B21" s="230" t="s">
        <v>68</v>
      </c>
      <c r="C21" s="230" t="s">
        <v>11822</v>
      </c>
      <c r="D21" s="230" t="s">
        <v>826</v>
      </c>
      <c r="E21" s="230" t="s">
        <v>824</v>
      </c>
      <c r="F21" s="230" t="s">
        <v>825</v>
      </c>
      <c r="G21" t="s">
        <v>432</v>
      </c>
      <c r="H21" s="230" t="s">
        <v>4502</v>
      </c>
      <c r="I21" s="230" t="s">
        <v>23</v>
      </c>
      <c r="J21" s="230">
        <f>VLOOKUP(H21,LocID!$B$2:$I$1995,8, FALSE)</f>
        <v>96</v>
      </c>
      <c r="L21">
        <v>43.298618316650298</v>
      </c>
      <c r="M21">
        <v>-87.988349914550696</v>
      </c>
    </row>
    <row r="22" spans="1:13" x14ac:dyDescent="0.25">
      <c r="A22" s="230">
        <v>2010.2049999999999</v>
      </c>
      <c r="B22" s="230" t="s">
        <v>68</v>
      </c>
      <c r="C22" s="230" t="s">
        <v>11822</v>
      </c>
      <c r="D22" s="230" t="s">
        <v>762</v>
      </c>
      <c r="E22" s="230" t="s">
        <v>763</v>
      </c>
      <c r="F22" s="230" t="s">
        <v>764</v>
      </c>
      <c r="G22" t="s">
        <v>198</v>
      </c>
      <c r="H22" s="230" t="s">
        <v>5978</v>
      </c>
      <c r="I22" s="230" t="s">
        <v>52</v>
      </c>
      <c r="J22" s="230">
        <f>VLOOKUP(H22,LocID!$B$2:$I$1995,8, FALSE)</f>
        <v>85</v>
      </c>
      <c r="L22">
        <v>44.765850067138601</v>
      </c>
      <c r="M22">
        <v>-93.274772644042898</v>
      </c>
    </row>
    <row r="23" spans="1:13" x14ac:dyDescent="0.25">
      <c r="A23" s="230">
        <v>2010.56</v>
      </c>
      <c r="B23" s="230" t="s">
        <v>68</v>
      </c>
      <c r="C23" s="230" t="s">
        <v>11822</v>
      </c>
      <c r="D23" s="230" t="s">
        <v>367</v>
      </c>
      <c r="E23" s="230" t="s">
        <v>368</v>
      </c>
      <c r="F23" s="230" t="s">
        <v>364</v>
      </c>
      <c r="G23" t="s">
        <v>192</v>
      </c>
      <c r="H23" s="230" t="s">
        <v>5936</v>
      </c>
      <c r="I23" s="230" t="s">
        <v>23</v>
      </c>
      <c r="J23" s="230">
        <f>VLOOKUP(H23,LocID!$B$2:$I$1995,8, FALSE)</f>
        <v>40</v>
      </c>
      <c r="L23">
        <v>39.290580749511697</v>
      </c>
      <c r="M23">
        <v>-76.609260559082003</v>
      </c>
    </row>
    <row r="24" spans="1:13" x14ac:dyDescent="0.25">
      <c r="A24" s="230">
        <v>2010.49</v>
      </c>
      <c r="B24" s="230" t="s">
        <v>68</v>
      </c>
      <c r="C24" s="230" t="s">
        <v>11822</v>
      </c>
      <c r="D24" s="230" t="s">
        <v>3539</v>
      </c>
      <c r="E24" s="230" t="s">
        <v>3540</v>
      </c>
      <c r="F24" s="230" t="s">
        <v>3531</v>
      </c>
      <c r="G24" t="s">
        <v>76</v>
      </c>
      <c r="H24" s="230" t="s">
        <v>6348</v>
      </c>
      <c r="I24" s="230" t="s">
        <v>26</v>
      </c>
      <c r="J24" s="230">
        <f>VLOOKUP(H24,LocID!$B$2:$I$1995,8, FALSE)</f>
        <v>491</v>
      </c>
      <c r="L24">
        <v>37.338581085205</v>
      </c>
      <c r="M24">
        <v>-121.885566711425</v>
      </c>
    </row>
    <row r="25" spans="1:13" x14ac:dyDescent="0.25">
      <c r="A25" s="230">
        <v>2008.201</v>
      </c>
      <c r="B25" s="230" t="s">
        <v>68</v>
      </c>
      <c r="C25" s="230" t="s">
        <v>11822</v>
      </c>
      <c r="D25" s="230" t="s">
        <v>2482</v>
      </c>
      <c r="E25" s="230" t="s">
        <v>2423</v>
      </c>
      <c r="F25" s="230" t="s">
        <v>2414</v>
      </c>
      <c r="G25" t="s">
        <v>76</v>
      </c>
      <c r="H25" s="230" t="s">
        <v>4518</v>
      </c>
      <c r="I25" s="230" t="s">
        <v>26</v>
      </c>
      <c r="J25" s="230">
        <f>VLOOKUP(H25,LocID!$B$2:$I$1995,8, FALSE)</f>
        <v>387</v>
      </c>
      <c r="L25">
        <v>37.805080413818303</v>
      </c>
      <c r="M25">
        <v>-122.273071289062</v>
      </c>
    </row>
    <row r="26" spans="1:13" x14ac:dyDescent="0.25">
      <c r="A26" s="230">
        <v>2010.5</v>
      </c>
      <c r="B26" s="230" t="s">
        <v>68</v>
      </c>
      <c r="C26" s="230" t="s">
        <v>11822</v>
      </c>
      <c r="D26" s="230" t="s">
        <v>2483</v>
      </c>
      <c r="E26" s="230" t="s">
        <v>2423</v>
      </c>
      <c r="F26" s="230" t="s">
        <v>2414</v>
      </c>
      <c r="G26" t="s">
        <v>76</v>
      </c>
      <c r="H26" s="230" t="s">
        <v>4518</v>
      </c>
      <c r="I26" s="230" t="s">
        <v>52</v>
      </c>
      <c r="J26" s="230">
        <f>VLOOKUP(H26,LocID!$B$2:$I$1995,8, FALSE)</f>
        <v>387</v>
      </c>
      <c r="L26">
        <v>37.805080413818303</v>
      </c>
      <c r="M26">
        <v>-122.273071289062</v>
      </c>
    </row>
    <row r="27" spans="1:13" x14ac:dyDescent="0.25">
      <c r="A27" s="230">
        <v>2015.0594000000001</v>
      </c>
      <c r="B27" s="230" t="s">
        <v>138</v>
      </c>
      <c r="C27" s="230" t="s">
        <v>11821</v>
      </c>
      <c r="D27" s="230" t="s">
        <v>2723</v>
      </c>
      <c r="E27" s="230" t="s">
        <v>2721</v>
      </c>
      <c r="F27" s="230" t="s">
        <v>2722</v>
      </c>
      <c r="G27" t="s">
        <v>660</v>
      </c>
      <c r="H27" s="230" t="s">
        <v>6273</v>
      </c>
      <c r="I27" s="230" t="s">
        <v>26</v>
      </c>
      <c r="J27" s="230">
        <f>VLOOKUP(H27,LocID!$B$2:$I$1995,8, FALSE)</f>
        <v>405</v>
      </c>
      <c r="L27">
        <v>40.643138885497997</v>
      </c>
      <c r="M27">
        <v>-111.49397277832</v>
      </c>
    </row>
    <row r="28" spans="1:13" x14ac:dyDescent="0.25">
      <c r="A28" s="230">
        <v>2010.383</v>
      </c>
      <c r="B28" s="230" t="s">
        <v>68</v>
      </c>
      <c r="C28" s="230" t="s">
        <v>11822</v>
      </c>
      <c r="D28" s="230" t="s">
        <v>389</v>
      </c>
      <c r="E28" s="230" t="s">
        <v>390</v>
      </c>
      <c r="F28" s="230" t="s">
        <v>391</v>
      </c>
      <c r="G28" t="s">
        <v>122</v>
      </c>
      <c r="H28" s="230" t="s">
        <v>5939</v>
      </c>
      <c r="I28" s="230" t="s">
        <v>23</v>
      </c>
      <c r="J28" s="230">
        <f>VLOOKUP(H28,LocID!$B$2:$I$1995,8, FALSE)</f>
        <v>44</v>
      </c>
      <c r="L28">
        <v>45.4846801757812</v>
      </c>
      <c r="M28">
        <v>-122.79604339599599</v>
      </c>
    </row>
    <row r="29" spans="1:13" x14ac:dyDescent="0.25">
      <c r="A29" s="230">
        <v>2010.4079999999999</v>
      </c>
      <c r="B29" s="230" t="s">
        <v>68</v>
      </c>
      <c r="C29" s="230" t="s">
        <v>11822</v>
      </c>
      <c r="D29" s="230" t="s">
        <v>460</v>
      </c>
      <c r="E29" s="230" t="s">
        <v>450</v>
      </c>
      <c r="F29" s="230" t="s">
        <v>446</v>
      </c>
      <c r="G29" t="s">
        <v>76</v>
      </c>
      <c r="H29" s="230" t="s">
        <v>5947</v>
      </c>
      <c r="I29" s="230" t="s">
        <v>23</v>
      </c>
      <c r="J29" s="230">
        <f>VLOOKUP(H29,LocID!$B$2:$I$1995,8, FALSE)</f>
        <v>52</v>
      </c>
      <c r="L29">
        <v>37.869880676269503</v>
      </c>
      <c r="M29">
        <v>-122.270538330078</v>
      </c>
    </row>
    <row r="30" spans="1:13" x14ac:dyDescent="0.25">
      <c r="A30" s="230">
        <v>2010.0989999999999</v>
      </c>
      <c r="B30" s="230" t="s">
        <v>68</v>
      </c>
      <c r="C30" s="230" t="s">
        <v>11822</v>
      </c>
      <c r="D30" s="230" t="s">
        <v>702</v>
      </c>
      <c r="E30" s="230" t="s">
        <v>697</v>
      </c>
      <c r="F30" s="230" t="s">
        <v>695</v>
      </c>
      <c r="G30" t="s">
        <v>107</v>
      </c>
      <c r="H30" s="230" t="s">
        <v>5972</v>
      </c>
      <c r="I30" s="230" t="s">
        <v>52</v>
      </c>
      <c r="J30" s="230">
        <f>VLOOKUP(H30,LocID!$B$2:$I$1995,8, FALSE)</f>
        <v>78</v>
      </c>
      <c r="L30">
        <v>40.692451477050703</v>
      </c>
      <c r="M30">
        <v>-73.9903564453125</v>
      </c>
    </row>
    <row r="31" spans="1:13" x14ac:dyDescent="0.25">
      <c r="A31" s="230">
        <v>2010.211</v>
      </c>
      <c r="B31" s="230" t="s">
        <v>68</v>
      </c>
      <c r="C31" s="230" t="s">
        <v>11822</v>
      </c>
      <c r="D31" s="230" t="s">
        <v>1780</v>
      </c>
      <c r="E31" s="230" t="s">
        <v>1777</v>
      </c>
      <c r="F31" s="230" t="s">
        <v>1775</v>
      </c>
      <c r="G31" t="s">
        <v>76</v>
      </c>
      <c r="H31" s="230" t="s">
        <v>6168</v>
      </c>
      <c r="I31" s="230" t="s">
        <v>52</v>
      </c>
      <c r="J31" s="230">
        <f>VLOOKUP(H31,LocID!$B$2:$I$1995,8, FALSE)</f>
        <v>291</v>
      </c>
      <c r="L31">
        <v>37.675491333007798</v>
      </c>
      <c r="M31">
        <v>-121.75821685791</v>
      </c>
    </row>
    <row r="32" spans="1:13" x14ac:dyDescent="0.25">
      <c r="A32" s="230">
        <v>2010.4179999999999</v>
      </c>
      <c r="B32" s="230" t="s">
        <v>68</v>
      </c>
      <c r="C32" s="230" t="s">
        <v>11822</v>
      </c>
      <c r="D32" s="230" t="s">
        <v>199</v>
      </c>
      <c r="E32" s="230" t="s">
        <v>196</v>
      </c>
      <c r="F32" s="230" t="s">
        <v>197</v>
      </c>
      <c r="G32" t="s">
        <v>198</v>
      </c>
      <c r="H32" s="230" t="s">
        <v>5918</v>
      </c>
      <c r="I32" s="230" t="s">
        <v>52</v>
      </c>
      <c r="J32" s="230">
        <f>VLOOKUP(H32,LocID!$B$2:$I$1995,8, FALSE)</f>
        <v>21</v>
      </c>
      <c r="L32">
        <v>44.743621826171797</v>
      </c>
      <c r="M32">
        <v>-93.217590332031193</v>
      </c>
    </row>
    <row r="33" spans="1:13" x14ac:dyDescent="0.25">
      <c r="A33" s="230">
        <v>2010.44</v>
      </c>
      <c r="B33" s="230" t="s">
        <v>68</v>
      </c>
      <c r="C33" s="230" t="s">
        <v>11822</v>
      </c>
      <c r="D33" s="230" t="s">
        <v>2295</v>
      </c>
      <c r="E33" s="230" t="s">
        <v>697</v>
      </c>
      <c r="F33" s="230" t="s">
        <v>2273</v>
      </c>
      <c r="G33" t="s">
        <v>107</v>
      </c>
      <c r="H33" s="230" t="s">
        <v>4516</v>
      </c>
      <c r="I33" s="230" t="s">
        <v>26</v>
      </c>
      <c r="J33" s="230">
        <f>VLOOKUP(H33,LocID!$B$2:$I$1995,8, FALSE)</f>
        <v>370</v>
      </c>
      <c r="L33">
        <v>40.7820014953613</v>
      </c>
      <c r="M33">
        <v>-73.831703186035099</v>
      </c>
    </row>
    <row r="34" spans="1:13" x14ac:dyDescent="0.25">
      <c r="A34" s="230">
        <v>2010.3720000000001</v>
      </c>
      <c r="B34" s="230" t="s">
        <v>68</v>
      </c>
      <c r="C34" s="230" t="s">
        <v>11822</v>
      </c>
      <c r="D34" s="230" t="s">
        <v>4462</v>
      </c>
      <c r="E34" s="230" t="s">
        <v>4463</v>
      </c>
      <c r="F34" s="230" t="s">
        <v>4464</v>
      </c>
      <c r="G34" t="s">
        <v>526</v>
      </c>
      <c r="H34" s="230" t="s">
        <v>6456</v>
      </c>
      <c r="I34" s="230" t="s">
        <v>23</v>
      </c>
      <c r="J34" s="230">
        <f>VLOOKUP(H34,LocID!$B$2:$I$1995,8, FALSE)</f>
        <v>614</v>
      </c>
      <c r="L34">
        <v>47.400768280029297</v>
      </c>
      <c r="M34">
        <v>-116.91948699951099</v>
      </c>
    </row>
    <row r="35" spans="1:13" x14ac:dyDescent="0.25">
      <c r="A35" s="230">
        <v>2010.511</v>
      </c>
      <c r="B35" s="230" t="s">
        <v>68</v>
      </c>
      <c r="C35" s="230" t="s">
        <v>11822</v>
      </c>
      <c r="D35" s="230" t="s">
        <v>1237</v>
      </c>
      <c r="E35" s="230" t="s">
        <v>1235</v>
      </c>
      <c r="F35" s="230" t="s">
        <v>1233</v>
      </c>
      <c r="G35" t="s">
        <v>261</v>
      </c>
      <c r="H35" s="230" t="s">
        <v>6062</v>
      </c>
      <c r="I35" s="230" t="s">
        <v>52</v>
      </c>
      <c r="J35" s="230">
        <f>VLOOKUP(H35,LocID!$B$2:$I$1995,8, FALSE)</f>
        <v>174</v>
      </c>
      <c r="L35">
        <v>47.976589202880803</v>
      </c>
      <c r="M35">
        <v>-122.205932617187</v>
      </c>
    </row>
    <row r="36" spans="1:13" x14ac:dyDescent="0.25">
      <c r="A36" s="230">
        <v>2010.384</v>
      </c>
      <c r="B36" s="230" t="s">
        <v>68</v>
      </c>
      <c r="C36" s="230" t="s">
        <v>11822</v>
      </c>
      <c r="D36" s="230" t="s">
        <v>2484</v>
      </c>
      <c r="E36" s="230" t="s">
        <v>2416</v>
      </c>
      <c r="F36" s="230" t="s">
        <v>2414</v>
      </c>
      <c r="G36" t="s">
        <v>76</v>
      </c>
      <c r="H36" s="230" t="s">
        <v>4518</v>
      </c>
      <c r="I36" s="230" t="s">
        <v>23</v>
      </c>
      <c r="J36" s="230">
        <f>VLOOKUP(H36,LocID!$B$2:$I$1995,8, FALSE)</f>
        <v>387</v>
      </c>
      <c r="L36">
        <v>37.805080413818303</v>
      </c>
      <c r="M36">
        <v>-122.273071289062</v>
      </c>
    </row>
    <row r="37" spans="1:13" x14ac:dyDescent="0.25">
      <c r="A37" s="230">
        <v>2010.508</v>
      </c>
      <c r="B37" s="230" t="s">
        <v>68</v>
      </c>
      <c r="C37" s="230" t="s">
        <v>11822</v>
      </c>
      <c r="D37" s="230" t="s">
        <v>3379</v>
      </c>
      <c r="E37" s="230" t="s">
        <v>2467</v>
      </c>
      <c r="F37" s="230" t="s">
        <v>3294</v>
      </c>
      <c r="G37" t="s">
        <v>76</v>
      </c>
      <c r="H37" s="230" t="s">
        <v>4526</v>
      </c>
      <c r="I37" s="230" t="s">
        <v>23</v>
      </c>
      <c r="J37" s="230">
        <f>VLOOKUP(H37,LocID!$B$2:$I$1995,8, FALSE)</f>
        <v>489</v>
      </c>
      <c r="L37">
        <v>37.7771186828613</v>
      </c>
      <c r="M37">
        <v>-122.419639587402</v>
      </c>
    </row>
    <row r="38" spans="1:13" x14ac:dyDescent="0.25">
      <c r="A38" s="230">
        <v>2015.0431000000001</v>
      </c>
      <c r="B38" s="230" t="s">
        <v>138</v>
      </c>
      <c r="C38" s="230" t="s">
        <v>11821</v>
      </c>
      <c r="D38" s="230" t="s">
        <v>2716</v>
      </c>
      <c r="E38" s="230" t="s">
        <v>2717</v>
      </c>
      <c r="F38" s="230" t="s">
        <v>2705</v>
      </c>
      <c r="G38" t="s">
        <v>76</v>
      </c>
      <c r="H38" s="230" t="s">
        <v>6272</v>
      </c>
      <c r="I38" s="230" t="s">
        <v>26</v>
      </c>
      <c r="J38" s="230">
        <f>VLOOKUP(H38,LocID!$B$2:$I$1995,8, FALSE)</f>
        <v>404</v>
      </c>
      <c r="L38">
        <v>37.4446601867675</v>
      </c>
      <c r="M38">
        <v>-122.16078948974599</v>
      </c>
    </row>
    <row r="39" spans="1:13" x14ac:dyDescent="0.25">
      <c r="A39" s="230">
        <v>2010.3330000000001</v>
      </c>
      <c r="B39" s="230" t="s">
        <v>68</v>
      </c>
      <c r="C39" s="230" t="s">
        <v>11822</v>
      </c>
      <c r="D39" s="230" t="s">
        <v>773</v>
      </c>
      <c r="E39" s="230" t="s">
        <v>774</v>
      </c>
      <c r="F39" s="230" t="s">
        <v>775</v>
      </c>
      <c r="G39" t="s">
        <v>49</v>
      </c>
      <c r="H39" s="230" t="s">
        <v>5979</v>
      </c>
      <c r="I39" s="230" t="s">
        <v>52</v>
      </c>
      <c r="J39" s="230">
        <f>VLOOKUP(H39,LocID!$B$2:$I$1995,8, FALSE)</f>
        <v>87</v>
      </c>
      <c r="L39">
        <v>42.366790771484297</v>
      </c>
      <c r="M39">
        <v>-71.106010437011705</v>
      </c>
    </row>
    <row r="40" spans="1:13" x14ac:dyDescent="0.25">
      <c r="A40" s="230">
        <v>2010.4960000000001</v>
      </c>
      <c r="B40" s="230" t="s">
        <v>68</v>
      </c>
      <c r="C40" s="230" t="s">
        <v>11822</v>
      </c>
      <c r="D40" s="230" t="s">
        <v>3380</v>
      </c>
      <c r="E40" s="230" t="s">
        <v>3381</v>
      </c>
      <c r="F40" s="230" t="s">
        <v>3294</v>
      </c>
      <c r="G40" t="s">
        <v>76</v>
      </c>
      <c r="H40" s="230" t="s">
        <v>4526</v>
      </c>
      <c r="I40" s="230" t="s">
        <v>23</v>
      </c>
      <c r="J40" s="230">
        <f>VLOOKUP(H40,LocID!$B$2:$I$1995,8, FALSE)</f>
        <v>489</v>
      </c>
      <c r="L40">
        <v>37.7771186828613</v>
      </c>
      <c r="M40">
        <v>-122.419639587402</v>
      </c>
    </row>
    <row r="41" spans="1:13" x14ac:dyDescent="0.25">
      <c r="A41" s="230">
        <v>2010.249</v>
      </c>
      <c r="B41" s="230" t="s">
        <v>68</v>
      </c>
      <c r="C41" s="230" t="s">
        <v>11822</v>
      </c>
      <c r="D41" s="230" t="s">
        <v>1126</v>
      </c>
      <c r="E41" s="230" t="s">
        <v>1127</v>
      </c>
      <c r="F41" s="230" t="s">
        <v>1128</v>
      </c>
      <c r="G41" t="s">
        <v>219</v>
      </c>
      <c r="H41" s="230" t="s">
        <v>6041</v>
      </c>
      <c r="I41" s="230" t="s">
        <v>52</v>
      </c>
      <c r="J41" s="230">
        <f>VLOOKUP(H41,LocID!$B$2:$I$1995,8, FALSE)</f>
        <v>150</v>
      </c>
      <c r="L41">
        <v>32.605670928955</v>
      </c>
      <c r="M41">
        <v>-96.857040405273395</v>
      </c>
    </row>
    <row r="42" spans="1:13" x14ac:dyDescent="0.25">
      <c r="A42" s="230">
        <v>2010.498</v>
      </c>
      <c r="B42" s="230" t="s">
        <v>68</v>
      </c>
      <c r="C42" s="230" t="s">
        <v>11822</v>
      </c>
      <c r="D42" s="230" t="s">
        <v>4274</v>
      </c>
      <c r="E42" s="230" t="s">
        <v>4275</v>
      </c>
      <c r="F42" s="230" t="s">
        <v>2997</v>
      </c>
      <c r="G42" t="s">
        <v>2996</v>
      </c>
      <c r="H42" s="230" t="s">
        <v>4536</v>
      </c>
      <c r="I42" s="230" t="s">
        <v>3934</v>
      </c>
      <c r="J42" s="230">
        <f>VLOOKUP(H42,LocID!$B$2:$I$1995,8, FALSE)</f>
        <v>447</v>
      </c>
      <c r="L42">
        <v>38.890369415283203</v>
      </c>
      <c r="M42">
        <v>-77.031959533691406</v>
      </c>
    </row>
    <row r="43" spans="1:13" x14ac:dyDescent="0.25">
      <c r="A43" s="230">
        <v>2010.498</v>
      </c>
      <c r="B43" s="230" t="s">
        <v>68</v>
      </c>
      <c r="C43" s="230" t="s">
        <v>11822</v>
      </c>
      <c r="D43" s="230" t="s">
        <v>4274</v>
      </c>
      <c r="E43" s="230" t="s">
        <v>4275</v>
      </c>
      <c r="F43" s="230" t="s">
        <v>2997</v>
      </c>
      <c r="G43" t="s">
        <v>2996</v>
      </c>
      <c r="H43" s="230" t="s">
        <v>4536</v>
      </c>
      <c r="I43" s="230" t="s">
        <v>23</v>
      </c>
      <c r="J43" s="230">
        <f>VLOOKUP(H43,LocID!$B$2:$I$1995,8, FALSE)</f>
        <v>447</v>
      </c>
      <c r="L43">
        <v>38.890369415283203</v>
      </c>
      <c r="M43">
        <v>-77.031959533691406</v>
      </c>
    </row>
    <row r="44" spans="1:13" x14ac:dyDescent="0.25">
      <c r="A44" s="230">
        <v>2010.559</v>
      </c>
      <c r="B44" s="230" t="s">
        <v>68</v>
      </c>
      <c r="C44" s="230" t="s">
        <v>11822</v>
      </c>
      <c r="D44" s="230" t="s">
        <v>3142</v>
      </c>
      <c r="E44" s="230" t="s">
        <v>3143</v>
      </c>
      <c r="F44" s="230" t="s">
        <v>3123</v>
      </c>
      <c r="G44" t="s">
        <v>76</v>
      </c>
      <c r="H44" s="230" t="s">
        <v>4524</v>
      </c>
      <c r="I44" s="230" t="s">
        <v>52</v>
      </c>
      <c r="J44" s="230">
        <f>VLOOKUP(H44,LocID!$B$2:$I$1995,8, FALSE)</f>
        <v>473</v>
      </c>
      <c r="L44">
        <v>41.237720489501903</v>
      </c>
      <c r="M44">
        <v>-122.27001953125</v>
      </c>
    </row>
    <row r="45" spans="1:13" x14ac:dyDescent="0.25">
      <c r="A45" s="230">
        <v>2010.529</v>
      </c>
      <c r="B45" s="230" t="s">
        <v>68</v>
      </c>
      <c r="C45" s="230" t="s">
        <v>11822</v>
      </c>
      <c r="D45" s="230" t="s">
        <v>3912</v>
      </c>
      <c r="E45" s="230" t="s">
        <v>3908</v>
      </c>
      <c r="F45" s="230" t="s">
        <v>3906</v>
      </c>
      <c r="G45" t="s">
        <v>76</v>
      </c>
      <c r="H45" s="230" t="s">
        <v>4532</v>
      </c>
      <c r="I45" s="230" t="s">
        <v>23</v>
      </c>
      <c r="J45" s="230">
        <f>VLOOKUP(H45,LocID!$B$2:$I$1995,8, FALSE)</f>
        <v>527</v>
      </c>
      <c r="L45">
        <v>37.656059265136697</v>
      </c>
      <c r="M45">
        <v>-122.414176940917</v>
      </c>
    </row>
    <row r="46" spans="1:13" x14ac:dyDescent="0.25">
      <c r="A46" s="230">
        <v>2010.1569999999999</v>
      </c>
      <c r="B46" s="230" t="s">
        <v>68</v>
      </c>
      <c r="C46" s="230" t="s">
        <v>11822</v>
      </c>
      <c r="D46" s="230" t="s">
        <v>2525</v>
      </c>
      <c r="E46" s="230" t="s">
        <v>3207</v>
      </c>
      <c r="F46" s="230" t="s">
        <v>3202</v>
      </c>
      <c r="G46" t="s">
        <v>660</v>
      </c>
      <c r="H46" s="230" t="s">
        <v>6337</v>
      </c>
      <c r="I46" s="230" t="s">
        <v>23</v>
      </c>
      <c r="J46" s="230">
        <f>VLOOKUP(H46,LocID!$B$2:$I$1995,8, FALSE)</f>
        <v>479</v>
      </c>
      <c r="L46">
        <v>40.760311126708899</v>
      </c>
      <c r="M46">
        <v>-111.888221740722</v>
      </c>
    </row>
    <row r="47" spans="1:13" x14ac:dyDescent="0.25">
      <c r="A47" s="230">
        <v>2010.4680000000001</v>
      </c>
      <c r="B47" s="230" t="s">
        <v>68</v>
      </c>
      <c r="C47" s="230" t="s">
        <v>11822</v>
      </c>
      <c r="D47" s="230" t="s">
        <v>1476</v>
      </c>
      <c r="E47" s="230" t="s">
        <v>1477</v>
      </c>
      <c r="F47" s="230" t="s">
        <v>1478</v>
      </c>
      <c r="G47" t="s">
        <v>144</v>
      </c>
      <c r="H47" s="230" t="s">
        <v>6110</v>
      </c>
      <c r="I47" s="230" t="s">
        <v>52</v>
      </c>
      <c r="J47" s="230">
        <f>VLOOKUP(H47,LocID!$B$2:$I$1995,8, FALSE)</f>
        <v>229</v>
      </c>
      <c r="L47">
        <v>38.969688415527301</v>
      </c>
      <c r="M47">
        <v>-77.385551452636705</v>
      </c>
    </row>
    <row r="48" spans="1:13" x14ac:dyDescent="0.25">
      <c r="A48" s="230">
        <v>2010.48</v>
      </c>
      <c r="B48" s="230" t="s">
        <v>68</v>
      </c>
      <c r="C48" s="230" t="s">
        <v>11822</v>
      </c>
      <c r="D48" s="230" t="s">
        <v>1372</v>
      </c>
      <c r="E48" s="230" t="s">
        <v>1370</v>
      </c>
      <c r="F48" s="230" t="s">
        <v>1368</v>
      </c>
      <c r="G48" t="s">
        <v>76</v>
      </c>
      <c r="H48" s="230" t="s">
        <v>4506</v>
      </c>
      <c r="I48" s="230" t="s">
        <v>3934</v>
      </c>
      <c r="J48" s="230">
        <f>VLOOKUP(H48,LocID!$B$2:$I$1995,8, FALSE)</f>
        <v>204</v>
      </c>
      <c r="L48">
        <v>34.146331787109297</v>
      </c>
      <c r="M48">
        <v>-118.248641967773</v>
      </c>
    </row>
    <row r="49" spans="1:13" x14ac:dyDescent="0.25">
      <c r="A49" s="230">
        <v>2010.48</v>
      </c>
      <c r="B49" s="230" t="s">
        <v>68</v>
      </c>
      <c r="C49" s="230" t="s">
        <v>11822</v>
      </c>
      <c r="D49" s="230" t="s">
        <v>1372</v>
      </c>
      <c r="E49" s="230" t="s">
        <v>1370</v>
      </c>
      <c r="F49" s="230" t="s">
        <v>1368</v>
      </c>
      <c r="G49" t="s">
        <v>76</v>
      </c>
      <c r="H49" s="230" t="s">
        <v>4506</v>
      </c>
      <c r="I49" s="230" t="s">
        <v>23</v>
      </c>
      <c r="J49" s="230">
        <f>VLOOKUP(H49,LocID!$B$2:$I$1995,8, FALSE)</f>
        <v>204</v>
      </c>
      <c r="L49">
        <v>34.146331787109297</v>
      </c>
      <c r="M49">
        <v>-118.248641967773</v>
      </c>
    </row>
    <row r="50" spans="1:13" x14ac:dyDescent="0.25">
      <c r="A50" s="230">
        <v>2015.0395000000001</v>
      </c>
      <c r="B50" s="230" t="s">
        <v>138</v>
      </c>
      <c r="C50" s="230" t="s">
        <v>11821</v>
      </c>
      <c r="D50" s="230" t="s">
        <v>1873</v>
      </c>
      <c r="E50" s="230" t="s">
        <v>1852</v>
      </c>
      <c r="F50" s="230" t="s">
        <v>9882</v>
      </c>
      <c r="G50" t="s">
        <v>76</v>
      </c>
      <c r="H50" s="230" t="s">
        <v>10398</v>
      </c>
      <c r="I50" s="230" t="s">
        <v>23</v>
      </c>
      <c r="J50" s="230">
        <f>VLOOKUP(H50,LocID!$B$2:$I$1995,8, FALSE)</f>
        <v>723</v>
      </c>
      <c r="L50">
        <v>34.106681823730497</v>
      </c>
      <c r="M50">
        <v>-117.802978515625</v>
      </c>
    </row>
    <row r="51" spans="1:13" x14ac:dyDescent="0.25">
      <c r="A51" s="230">
        <v>2010.1369999999999</v>
      </c>
      <c r="B51" s="230" t="s">
        <v>68</v>
      </c>
      <c r="C51" s="230" t="s">
        <v>11822</v>
      </c>
      <c r="D51" s="230" t="s">
        <v>2827</v>
      </c>
      <c r="E51" s="230" t="s">
        <v>2825</v>
      </c>
      <c r="F51" s="230" t="s">
        <v>2823</v>
      </c>
      <c r="G51" t="s">
        <v>320</v>
      </c>
      <c r="H51" s="230" t="s">
        <v>6294</v>
      </c>
      <c r="I51" s="230" t="s">
        <v>52</v>
      </c>
      <c r="J51" s="230">
        <f>VLOOKUP(H51,LocID!$B$2:$I$1995,8, FALSE)</f>
        <v>426</v>
      </c>
      <c r="L51">
        <v>43.659141540527301</v>
      </c>
      <c r="M51">
        <v>-70.256652832031193</v>
      </c>
    </row>
    <row r="52" spans="1:13" x14ac:dyDescent="0.25">
      <c r="A52" s="230">
        <v>2010.547</v>
      </c>
      <c r="B52" s="230" t="s">
        <v>68</v>
      </c>
      <c r="C52" s="230" t="s">
        <v>11822</v>
      </c>
      <c r="D52" s="230" t="s">
        <v>2485</v>
      </c>
      <c r="E52" s="230" t="s">
        <v>2461</v>
      </c>
      <c r="F52" s="230" t="s">
        <v>2414</v>
      </c>
      <c r="G52" t="s">
        <v>76</v>
      </c>
      <c r="H52" s="230" t="s">
        <v>4518</v>
      </c>
      <c r="I52" s="230" t="s">
        <v>23</v>
      </c>
      <c r="J52" s="230">
        <f>VLOOKUP(H52,LocID!$B$2:$I$1995,8, FALSE)</f>
        <v>387</v>
      </c>
      <c r="L52">
        <v>37.805080413818303</v>
      </c>
      <c r="M52">
        <v>-122.273071289062</v>
      </c>
    </row>
    <row r="53" spans="1:13" x14ac:dyDescent="0.25">
      <c r="A53" s="230">
        <v>2010.4829999999999</v>
      </c>
      <c r="B53" s="230" t="s">
        <v>68</v>
      </c>
      <c r="C53" s="230" t="s">
        <v>11822</v>
      </c>
      <c r="D53" s="230" t="s">
        <v>833</v>
      </c>
      <c r="E53" s="230" t="s">
        <v>834</v>
      </c>
      <c r="F53" s="230" t="s">
        <v>835</v>
      </c>
      <c r="G53" t="s">
        <v>250</v>
      </c>
      <c r="H53" s="230" t="s">
        <v>5990</v>
      </c>
      <c r="I53" s="230" t="s">
        <v>23</v>
      </c>
      <c r="J53" s="230">
        <f>VLOOKUP(H53,LocID!$B$2:$I$1995,8, FALSE)</f>
        <v>98</v>
      </c>
      <c r="L53">
        <v>35.927452087402301</v>
      </c>
      <c r="M53">
        <v>-79.039268493652301</v>
      </c>
    </row>
    <row r="54" spans="1:13" x14ac:dyDescent="0.25">
      <c r="A54" s="230">
        <v>2010.2270000000001</v>
      </c>
      <c r="B54" s="230" t="s">
        <v>68</v>
      </c>
      <c r="C54" s="230" t="s">
        <v>11822</v>
      </c>
      <c r="D54" s="230" t="s">
        <v>3789</v>
      </c>
      <c r="E54" s="230" t="s">
        <v>3779</v>
      </c>
      <c r="F54" s="230" t="s">
        <v>3750</v>
      </c>
      <c r="G54" t="s">
        <v>261</v>
      </c>
      <c r="H54" s="230" t="s">
        <v>4530</v>
      </c>
      <c r="I54" s="230" t="s">
        <v>26</v>
      </c>
      <c r="J54" s="230">
        <f>VLOOKUP(H54,LocID!$B$2:$I$1995,8, FALSE)</f>
        <v>513</v>
      </c>
      <c r="L54">
        <v>47.603569030761697</v>
      </c>
      <c r="M54">
        <v>-122.329452514648</v>
      </c>
    </row>
    <row r="55" spans="1:13" x14ac:dyDescent="0.25">
      <c r="A55" s="230">
        <v>2010.287</v>
      </c>
      <c r="B55" s="230" t="s">
        <v>68</v>
      </c>
      <c r="C55" s="230" t="s">
        <v>11822</v>
      </c>
      <c r="D55" s="230" t="s">
        <v>2486</v>
      </c>
      <c r="E55" s="230" t="s">
        <v>2487</v>
      </c>
      <c r="F55" s="230" t="s">
        <v>2414</v>
      </c>
      <c r="G55" t="s">
        <v>76</v>
      </c>
      <c r="H55" s="230" t="s">
        <v>4518</v>
      </c>
      <c r="I55" s="230" t="s">
        <v>98</v>
      </c>
      <c r="J55" s="230">
        <f>VLOOKUP(H55,LocID!$B$2:$I$1995,8, FALSE)</f>
        <v>387</v>
      </c>
      <c r="L55">
        <v>37.805080413818303</v>
      </c>
      <c r="M55">
        <v>-122.273071289062</v>
      </c>
    </row>
    <row r="56" spans="1:13" x14ac:dyDescent="0.25">
      <c r="A56" s="230">
        <v>2010.16</v>
      </c>
      <c r="B56" s="230" t="s">
        <v>68</v>
      </c>
      <c r="C56" s="230" t="s">
        <v>11822</v>
      </c>
      <c r="D56" s="230" t="s">
        <v>2296</v>
      </c>
      <c r="E56" s="230" t="s">
        <v>697</v>
      </c>
      <c r="F56" s="230" t="s">
        <v>2273</v>
      </c>
      <c r="G56" t="s">
        <v>107</v>
      </c>
      <c r="H56" s="230" t="s">
        <v>4516</v>
      </c>
      <c r="I56" s="230" t="s">
        <v>23</v>
      </c>
      <c r="J56" s="230">
        <f>VLOOKUP(H56,LocID!$B$2:$I$1995,8, FALSE)</f>
        <v>370</v>
      </c>
      <c r="L56">
        <v>40.7820014953613</v>
      </c>
      <c r="M56">
        <v>-73.831703186035099</v>
      </c>
    </row>
    <row r="57" spans="1:13" x14ac:dyDescent="0.25">
      <c r="A57" s="230">
        <v>2010.2439999999999</v>
      </c>
      <c r="B57" s="230" t="s">
        <v>68</v>
      </c>
      <c r="C57" s="230" t="s">
        <v>11822</v>
      </c>
      <c r="D57" s="230" t="s">
        <v>703</v>
      </c>
      <c r="E57" s="230" t="s">
        <v>697</v>
      </c>
      <c r="F57" s="230" t="s">
        <v>695</v>
      </c>
      <c r="G57" t="s">
        <v>107</v>
      </c>
      <c r="H57" s="230" t="s">
        <v>5972</v>
      </c>
      <c r="I57" s="230" t="s">
        <v>23</v>
      </c>
      <c r="J57" s="230">
        <f>VLOOKUP(H57,LocID!$B$2:$I$1995,8, FALSE)</f>
        <v>78</v>
      </c>
      <c r="L57">
        <v>40.692451477050703</v>
      </c>
      <c r="M57">
        <v>-73.9903564453125</v>
      </c>
    </row>
    <row r="58" spans="1:13" x14ac:dyDescent="0.25">
      <c r="A58" s="230">
        <v>2010.307</v>
      </c>
      <c r="B58" s="230" t="s">
        <v>68</v>
      </c>
      <c r="C58" s="230" t="s">
        <v>11822</v>
      </c>
      <c r="D58" s="230" t="s">
        <v>2107</v>
      </c>
      <c r="E58" s="230" t="s">
        <v>2105</v>
      </c>
      <c r="F58" s="230" t="s">
        <v>2106</v>
      </c>
      <c r="G58" t="s">
        <v>76</v>
      </c>
      <c r="H58" s="230" t="s">
        <v>6217</v>
      </c>
      <c r="I58" s="230" t="s">
        <v>26</v>
      </c>
      <c r="J58" s="230">
        <f>VLOOKUP(H58,LocID!$B$2:$I$1995,8, FALSE)</f>
        <v>342</v>
      </c>
      <c r="L58">
        <v>37.638641357421797</v>
      </c>
      <c r="M58">
        <v>-121</v>
      </c>
    </row>
    <row r="59" spans="1:13" x14ac:dyDescent="0.25">
      <c r="A59" s="230">
        <v>2010.248</v>
      </c>
      <c r="B59" s="230" t="s">
        <v>68</v>
      </c>
      <c r="C59" s="230" t="s">
        <v>11822</v>
      </c>
      <c r="D59" s="230" t="s">
        <v>553</v>
      </c>
      <c r="E59" s="230" t="s">
        <v>532</v>
      </c>
      <c r="F59" s="230" t="s">
        <v>533</v>
      </c>
      <c r="G59" t="s">
        <v>49</v>
      </c>
      <c r="H59" s="230" t="s">
        <v>4499</v>
      </c>
      <c r="I59" s="230" t="s">
        <v>52</v>
      </c>
      <c r="J59" s="230">
        <f>VLOOKUP(H59,LocID!$B$2:$I$1995,8, FALSE)</f>
        <v>65</v>
      </c>
      <c r="L59">
        <v>42.3586616516113</v>
      </c>
      <c r="M59">
        <v>-71.056739807128906</v>
      </c>
    </row>
    <row r="60" spans="1:13" x14ac:dyDescent="0.25">
      <c r="A60" s="230">
        <v>2010.386</v>
      </c>
      <c r="B60" s="230" t="s">
        <v>68</v>
      </c>
      <c r="C60" s="230" t="s">
        <v>11822</v>
      </c>
      <c r="D60" s="230" t="s">
        <v>2978</v>
      </c>
      <c r="E60" s="230" t="s">
        <v>2974</v>
      </c>
      <c r="F60" s="230" t="s">
        <v>2972</v>
      </c>
      <c r="G60" t="s">
        <v>2979</v>
      </c>
      <c r="H60" s="230" t="s">
        <v>6310</v>
      </c>
      <c r="I60" s="230" t="s">
        <v>52</v>
      </c>
      <c r="J60" s="230">
        <f>VLOOKUP(H60,LocID!$B$2:$I$1995,8, FALSE)</f>
        <v>443</v>
      </c>
      <c r="L60">
        <v>47.678581237792898</v>
      </c>
      <c r="M60">
        <v>-122.131576538085</v>
      </c>
    </row>
    <row r="61" spans="1:13" x14ac:dyDescent="0.25">
      <c r="A61" s="230">
        <v>2015.0464999999999</v>
      </c>
      <c r="B61" s="230" t="s">
        <v>138</v>
      </c>
      <c r="C61" s="230" t="s">
        <v>11821</v>
      </c>
      <c r="D61" s="230" t="s">
        <v>3560</v>
      </c>
      <c r="E61" s="230" t="s">
        <v>3533</v>
      </c>
      <c r="F61" s="230" t="s">
        <v>3531</v>
      </c>
      <c r="G61" t="s">
        <v>76</v>
      </c>
      <c r="H61" s="230" t="s">
        <v>6348</v>
      </c>
      <c r="I61" s="230" t="s">
        <v>188</v>
      </c>
      <c r="J61" s="230">
        <f>VLOOKUP(H61,LocID!$B$2:$I$1995,8, FALSE)</f>
        <v>491</v>
      </c>
      <c r="L61">
        <v>37.338581085205</v>
      </c>
      <c r="M61">
        <v>-121.885566711425</v>
      </c>
    </row>
    <row r="62" spans="1:13" x14ac:dyDescent="0.25">
      <c r="A62" s="230">
        <v>2010.2139999999999</v>
      </c>
      <c r="B62" s="230" t="s">
        <v>68</v>
      </c>
      <c r="C62" s="230" t="s">
        <v>11822</v>
      </c>
      <c r="D62" s="230" t="s">
        <v>2082</v>
      </c>
      <c r="E62" s="230" t="s">
        <v>2083</v>
      </c>
      <c r="F62" s="230" t="s">
        <v>2084</v>
      </c>
      <c r="G62" t="s">
        <v>198</v>
      </c>
      <c r="H62" s="230" t="s">
        <v>6213</v>
      </c>
      <c r="I62" s="230" t="s">
        <v>52</v>
      </c>
      <c r="J62" s="230">
        <f>VLOOKUP(H62,LocID!$B$2:$I$1995,8, FALSE)</f>
        <v>338</v>
      </c>
      <c r="L62">
        <v>44.940059661865199</v>
      </c>
      <c r="M62">
        <v>-93.467323303222599</v>
      </c>
    </row>
    <row r="63" spans="1:13" x14ac:dyDescent="0.25">
      <c r="A63" s="230">
        <v>2010.473</v>
      </c>
      <c r="B63" s="230" t="s">
        <v>68</v>
      </c>
      <c r="C63" s="230" t="s">
        <v>11822</v>
      </c>
      <c r="D63" s="230" t="s">
        <v>2119</v>
      </c>
      <c r="E63" s="230" t="s">
        <v>2120</v>
      </c>
      <c r="F63" s="230" t="s">
        <v>2118</v>
      </c>
      <c r="G63" t="s">
        <v>76</v>
      </c>
      <c r="H63" s="230" t="s">
        <v>6221</v>
      </c>
      <c r="I63" s="230" t="s">
        <v>26</v>
      </c>
      <c r="J63" s="230">
        <f>VLOOKUP(H63,LocID!$B$2:$I$1995,8, FALSE)</f>
        <v>346</v>
      </c>
      <c r="L63">
        <v>36.597591400146399</v>
      </c>
      <c r="M63">
        <v>-121.896766662597</v>
      </c>
    </row>
    <row r="64" spans="1:13" x14ac:dyDescent="0.25">
      <c r="A64" s="230">
        <v>2010.2919999999999</v>
      </c>
      <c r="B64" s="230" t="s">
        <v>68</v>
      </c>
      <c r="C64" s="230" t="s">
        <v>11822</v>
      </c>
      <c r="D64" s="230" t="s">
        <v>2488</v>
      </c>
      <c r="E64" s="230" t="s">
        <v>2433</v>
      </c>
      <c r="F64" s="230" t="s">
        <v>2414</v>
      </c>
      <c r="G64" t="s">
        <v>76</v>
      </c>
      <c r="H64" s="230" t="s">
        <v>4518</v>
      </c>
      <c r="I64" s="230" t="s">
        <v>23</v>
      </c>
      <c r="J64" s="230">
        <f>VLOOKUP(H64,LocID!$B$2:$I$1995,8, FALSE)</f>
        <v>387</v>
      </c>
      <c r="L64">
        <v>37.805080413818303</v>
      </c>
      <c r="M64">
        <v>-122.273071289062</v>
      </c>
    </row>
    <row r="65" spans="1:13" x14ac:dyDescent="0.25">
      <c r="A65" s="230">
        <v>2010.2719999999999</v>
      </c>
      <c r="B65" s="230" t="s">
        <v>68</v>
      </c>
      <c r="C65" s="230" t="s">
        <v>11822</v>
      </c>
      <c r="D65" s="230" t="s">
        <v>2489</v>
      </c>
      <c r="E65" s="230" t="s">
        <v>2433</v>
      </c>
      <c r="F65" s="230" t="s">
        <v>2414</v>
      </c>
      <c r="G65" t="s">
        <v>76</v>
      </c>
      <c r="H65" s="230" t="s">
        <v>4518</v>
      </c>
      <c r="I65" s="230" t="s">
        <v>23</v>
      </c>
      <c r="J65" s="230">
        <f>VLOOKUP(H65,LocID!$B$2:$I$1995,8, FALSE)</f>
        <v>387</v>
      </c>
      <c r="L65">
        <v>37.805080413818303</v>
      </c>
      <c r="M65">
        <v>-122.273071289062</v>
      </c>
    </row>
    <row r="66" spans="1:13" x14ac:dyDescent="0.25">
      <c r="A66" s="230">
        <v>2009.6369999999999</v>
      </c>
      <c r="B66" s="230" t="s">
        <v>68</v>
      </c>
      <c r="C66" s="230" t="s">
        <v>11822</v>
      </c>
      <c r="D66" s="230" t="s">
        <v>4276</v>
      </c>
      <c r="E66" s="230" t="s">
        <v>4247</v>
      </c>
      <c r="F66" s="230" t="s">
        <v>2997</v>
      </c>
      <c r="G66" t="s">
        <v>2996</v>
      </c>
      <c r="H66" s="230" t="s">
        <v>4536</v>
      </c>
      <c r="I66" s="230" t="s">
        <v>98</v>
      </c>
      <c r="J66" s="230">
        <f>VLOOKUP(H66,LocID!$B$2:$I$1995,8, FALSE)</f>
        <v>447</v>
      </c>
      <c r="L66">
        <v>38.890369415283203</v>
      </c>
      <c r="M66">
        <v>-77.031959533691406</v>
      </c>
    </row>
    <row r="67" spans="1:13" x14ac:dyDescent="0.25">
      <c r="A67" s="230">
        <v>2010.518</v>
      </c>
      <c r="B67" s="230" t="s">
        <v>68</v>
      </c>
      <c r="C67" s="230" t="s">
        <v>11822</v>
      </c>
      <c r="D67" s="230" t="s">
        <v>2202</v>
      </c>
      <c r="E67" s="230" t="s">
        <v>2203</v>
      </c>
      <c r="F67" s="230" t="s">
        <v>2201</v>
      </c>
      <c r="G67" t="s">
        <v>49</v>
      </c>
      <c r="H67" s="230" t="s">
        <v>6234</v>
      </c>
      <c r="I67" s="230" t="s">
        <v>26</v>
      </c>
      <c r="J67" s="230">
        <f>VLOOKUP(H67,LocID!$B$2:$I$1995,8, FALSE)</f>
        <v>359</v>
      </c>
      <c r="L67">
        <v>42.2813110351562</v>
      </c>
      <c r="M67">
        <v>-71.236053466796804</v>
      </c>
    </row>
    <row r="68" spans="1:13" x14ac:dyDescent="0.25">
      <c r="A68" s="230">
        <v>2010.5350000000001</v>
      </c>
      <c r="B68" s="230" t="s">
        <v>68</v>
      </c>
      <c r="C68" s="230" t="s">
        <v>11822</v>
      </c>
      <c r="D68" s="230" t="s">
        <v>1733</v>
      </c>
      <c r="E68" s="230" t="s">
        <v>1734</v>
      </c>
      <c r="F68" s="230" t="s">
        <v>1735</v>
      </c>
      <c r="G68" t="s">
        <v>399</v>
      </c>
      <c r="H68" s="230" t="s">
        <v>6161</v>
      </c>
      <c r="I68" s="230" t="s">
        <v>52</v>
      </c>
      <c r="J68" s="230">
        <f>VLOOKUP(H68,LocID!$B$2:$I$1995,8, FALSE)</f>
        <v>284</v>
      </c>
      <c r="L68">
        <v>43.644809722900298</v>
      </c>
      <c r="M68">
        <v>-72.253952026367102</v>
      </c>
    </row>
    <row r="69" spans="1:13" x14ac:dyDescent="0.25">
      <c r="A69" s="230">
        <v>2010.43</v>
      </c>
      <c r="B69" s="230" t="s">
        <v>68</v>
      </c>
      <c r="C69" s="230" t="s">
        <v>11822</v>
      </c>
      <c r="D69" s="230" t="s">
        <v>3144</v>
      </c>
      <c r="E69" s="230" t="s">
        <v>2396</v>
      </c>
      <c r="F69" s="230" t="s">
        <v>3123</v>
      </c>
      <c r="G69" t="s">
        <v>76</v>
      </c>
      <c r="H69" s="230" t="s">
        <v>4524</v>
      </c>
      <c r="I69" s="230" t="s">
        <v>52</v>
      </c>
      <c r="J69" s="230">
        <f>VLOOKUP(H69,LocID!$B$2:$I$1995,8, FALSE)</f>
        <v>473</v>
      </c>
      <c r="L69">
        <v>41.237720489501903</v>
      </c>
      <c r="M69">
        <v>-122.27001953125</v>
      </c>
    </row>
    <row r="70" spans="1:13" x14ac:dyDescent="0.25">
      <c r="A70" s="230">
        <v>2010.4690000000001</v>
      </c>
      <c r="B70" s="230" t="s">
        <v>68</v>
      </c>
      <c r="C70" s="230" t="s">
        <v>11822</v>
      </c>
      <c r="D70" s="230" t="s">
        <v>2406</v>
      </c>
      <c r="E70" s="230" t="s">
        <v>2407</v>
      </c>
      <c r="F70" s="230" t="s">
        <v>2404</v>
      </c>
      <c r="G70" t="s">
        <v>49</v>
      </c>
      <c r="H70" s="230" t="s">
        <v>6255</v>
      </c>
      <c r="I70" s="230" t="s">
        <v>23</v>
      </c>
      <c r="J70" s="230">
        <f>VLOOKUP(H70,LocID!$B$2:$I$1995,8, FALSE)</f>
        <v>385</v>
      </c>
      <c r="L70">
        <v>42.31782913208</v>
      </c>
      <c r="M70">
        <v>-72.632392883300696</v>
      </c>
    </row>
    <row r="71" spans="1:13" x14ac:dyDescent="0.25">
      <c r="A71" s="230">
        <v>2010.3409999999999</v>
      </c>
      <c r="B71" s="230" t="s">
        <v>68</v>
      </c>
      <c r="C71" s="230" t="s">
        <v>11822</v>
      </c>
      <c r="D71" s="230" t="s">
        <v>3183</v>
      </c>
      <c r="E71" s="230" t="s">
        <v>3179</v>
      </c>
      <c r="F71" s="230" t="s">
        <v>3174</v>
      </c>
      <c r="G71" t="s">
        <v>122</v>
      </c>
      <c r="H71" s="230" t="s">
        <v>4525</v>
      </c>
      <c r="I71" s="230" t="s">
        <v>98</v>
      </c>
      <c r="J71" s="230">
        <f>VLOOKUP(H71,LocID!$B$2:$I$1995,8, FALSE)</f>
        <v>477</v>
      </c>
      <c r="L71">
        <v>44.933261871337798</v>
      </c>
      <c r="M71">
        <v>-123.043807983398</v>
      </c>
    </row>
    <row r="72" spans="1:13" x14ac:dyDescent="0.25">
      <c r="A72" s="230">
        <v>2015.0564999999999</v>
      </c>
      <c r="B72" s="230" t="s">
        <v>138</v>
      </c>
      <c r="C72" s="230" t="s">
        <v>11821</v>
      </c>
      <c r="D72" s="230" t="s">
        <v>3561</v>
      </c>
      <c r="E72" s="230" t="s">
        <v>3533</v>
      </c>
      <c r="F72" s="230" t="s">
        <v>3531</v>
      </c>
      <c r="G72" t="s">
        <v>76</v>
      </c>
      <c r="H72" s="230" t="s">
        <v>6348</v>
      </c>
      <c r="I72" s="230" t="s">
        <v>23</v>
      </c>
      <c r="J72" s="230">
        <f>VLOOKUP(H72,LocID!$B$2:$I$1995,8, FALSE)</f>
        <v>491</v>
      </c>
      <c r="L72">
        <v>37.338581085205</v>
      </c>
      <c r="M72">
        <v>-121.885566711425</v>
      </c>
    </row>
    <row r="73" spans="1:13" x14ac:dyDescent="0.25">
      <c r="A73" s="230">
        <v>2010.5329999999999</v>
      </c>
      <c r="B73" s="230" t="s">
        <v>68</v>
      </c>
      <c r="C73" s="230" t="s">
        <v>11822</v>
      </c>
      <c r="D73" s="230" t="s">
        <v>4452</v>
      </c>
      <c r="E73" s="230" t="s">
        <v>4238</v>
      </c>
      <c r="F73" s="230" t="s">
        <v>4453</v>
      </c>
      <c r="G73" t="s">
        <v>144</v>
      </c>
      <c r="H73" s="230" t="s">
        <v>4539</v>
      </c>
      <c r="I73" s="230" t="s">
        <v>3934</v>
      </c>
      <c r="J73" s="230">
        <f>VLOOKUP(H73,LocID!$B$2:$I$1995,8, FALSE)</f>
        <v>610</v>
      </c>
      <c r="L73">
        <v>38.660591125488203</v>
      </c>
      <c r="M73">
        <v>-77.247871398925696</v>
      </c>
    </row>
    <row r="74" spans="1:13" x14ac:dyDescent="0.25">
      <c r="A74" s="230">
        <v>2010.5329999999999</v>
      </c>
      <c r="B74" s="230" t="s">
        <v>68</v>
      </c>
      <c r="C74" s="230" t="s">
        <v>11822</v>
      </c>
      <c r="D74" s="230" t="s">
        <v>4452</v>
      </c>
      <c r="E74" s="230" t="s">
        <v>4238</v>
      </c>
      <c r="F74" s="230" t="s">
        <v>4453</v>
      </c>
      <c r="G74" t="s">
        <v>144</v>
      </c>
      <c r="H74" s="230" t="s">
        <v>4539</v>
      </c>
      <c r="I74" s="230" t="s">
        <v>23</v>
      </c>
      <c r="J74" s="230">
        <f>VLOOKUP(H74,LocID!$B$2:$I$1995,8, FALSE)</f>
        <v>610</v>
      </c>
      <c r="L74">
        <v>38.660591125488203</v>
      </c>
      <c r="M74">
        <v>-77.247871398925696</v>
      </c>
    </row>
    <row r="75" spans="1:13" x14ac:dyDescent="0.25">
      <c r="A75" s="230">
        <v>2010.0329999999999</v>
      </c>
      <c r="B75" s="230" t="s">
        <v>68</v>
      </c>
      <c r="C75" s="230" t="s">
        <v>11822</v>
      </c>
      <c r="D75" s="230" t="s">
        <v>69</v>
      </c>
      <c r="E75" s="230" t="s">
        <v>70</v>
      </c>
      <c r="F75" s="230" t="s">
        <v>71</v>
      </c>
      <c r="G75" t="s">
        <v>21</v>
      </c>
      <c r="H75" s="230" t="s">
        <v>4495</v>
      </c>
      <c r="I75" s="230" t="s">
        <v>3934</v>
      </c>
      <c r="J75" s="230">
        <f>VLOOKUP(H75,LocID!$B$2:$I$1995,8, FALSE)</f>
        <v>4</v>
      </c>
      <c r="K75">
        <v>1</v>
      </c>
      <c r="L75">
        <v>24.199100494384702</v>
      </c>
      <c r="M75">
        <v>55.6817016601562</v>
      </c>
    </row>
    <row r="76" spans="1:13" x14ac:dyDescent="0.25">
      <c r="A76" s="230">
        <v>2010.0329999999999</v>
      </c>
      <c r="B76" s="230" t="s">
        <v>68</v>
      </c>
      <c r="C76" s="230" t="s">
        <v>11822</v>
      </c>
      <c r="D76" s="230" t="s">
        <v>69</v>
      </c>
      <c r="E76" s="230" t="s">
        <v>70</v>
      </c>
      <c r="F76" s="230" t="s">
        <v>71</v>
      </c>
      <c r="G76" t="s">
        <v>21</v>
      </c>
      <c r="H76" s="230" t="s">
        <v>4495</v>
      </c>
      <c r="I76" s="230" t="s">
        <v>23</v>
      </c>
      <c r="J76" s="230">
        <f>VLOOKUP(H76,LocID!$B$2:$I$1995,8, FALSE)</f>
        <v>4</v>
      </c>
      <c r="K76">
        <v>1</v>
      </c>
      <c r="L76">
        <v>24.199100494384702</v>
      </c>
      <c r="M76">
        <v>55.6817016601562</v>
      </c>
    </row>
    <row r="77" spans="1:13" x14ac:dyDescent="0.25">
      <c r="A77" s="230">
        <v>2010.1079999999999</v>
      </c>
      <c r="B77" s="230" t="s">
        <v>68</v>
      </c>
      <c r="C77" s="230" t="s">
        <v>11822</v>
      </c>
      <c r="D77" s="230" t="s">
        <v>2754</v>
      </c>
      <c r="E77" s="230" t="s">
        <v>2755</v>
      </c>
      <c r="F77" s="230" t="s">
        <v>2753</v>
      </c>
      <c r="G77" t="s">
        <v>76</v>
      </c>
      <c r="H77" s="230" t="s">
        <v>6280</v>
      </c>
      <c r="I77" s="230" t="s">
        <v>23</v>
      </c>
      <c r="J77" s="230">
        <f>VLOOKUP(H77,LocID!$B$2:$I$1995,8, FALSE)</f>
        <v>412</v>
      </c>
      <c r="L77">
        <v>38.232471466064403</v>
      </c>
      <c r="M77">
        <v>-122.644439697265</v>
      </c>
    </row>
    <row r="78" spans="1:13" x14ac:dyDescent="0.25">
      <c r="A78" s="230">
        <v>2010.5609999999999</v>
      </c>
      <c r="B78" s="230" t="s">
        <v>68</v>
      </c>
      <c r="C78" s="230" t="s">
        <v>11822</v>
      </c>
      <c r="D78" s="230" t="s">
        <v>2782</v>
      </c>
      <c r="E78" s="230" t="s">
        <v>2783</v>
      </c>
      <c r="F78" s="230" t="s">
        <v>2781</v>
      </c>
      <c r="G78" t="s">
        <v>156</v>
      </c>
      <c r="H78" s="230" t="s">
        <v>6285</v>
      </c>
      <c r="I78" s="230" t="s">
        <v>23</v>
      </c>
      <c r="J78" s="230">
        <f>VLOOKUP(H78,LocID!$B$2:$I$1995,8, FALSE)</f>
        <v>417</v>
      </c>
      <c r="L78">
        <v>40.438339233398402</v>
      </c>
      <c r="M78">
        <v>-79.997467041015597</v>
      </c>
    </row>
    <row r="79" spans="1:13" x14ac:dyDescent="0.25">
      <c r="A79" s="230">
        <v>2010.077</v>
      </c>
      <c r="B79" s="230" t="s">
        <v>68</v>
      </c>
      <c r="C79" s="230" t="s">
        <v>11822</v>
      </c>
      <c r="D79" s="230" t="s">
        <v>2909</v>
      </c>
      <c r="E79" s="230" t="s">
        <v>2910</v>
      </c>
      <c r="F79" s="230" t="s">
        <v>2908</v>
      </c>
      <c r="G79" t="s">
        <v>380</v>
      </c>
      <c r="H79" s="230" t="s">
        <v>6299</v>
      </c>
      <c r="I79" s="230" t="s">
        <v>52</v>
      </c>
      <c r="J79" s="230">
        <f>VLOOKUP(H79,LocID!$B$2:$I$1995,8, FALSE)</f>
        <v>431</v>
      </c>
      <c r="L79">
        <v>41.8238716125488</v>
      </c>
      <c r="M79">
        <v>-71.4119873046875</v>
      </c>
    </row>
    <row r="80" spans="1:13" x14ac:dyDescent="0.25">
      <c r="A80" s="230">
        <v>2010.4659999999999</v>
      </c>
      <c r="B80" s="230" t="s">
        <v>68</v>
      </c>
      <c r="C80" s="230" t="s">
        <v>11822</v>
      </c>
      <c r="D80" s="230" t="s">
        <v>2980</v>
      </c>
      <c r="E80" s="230" t="s">
        <v>2976</v>
      </c>
      <c r="F80" s="230" t="s">
        <v>2972</v>
      </c>
      <c r="G80" t="s">
        <v>261</v>
      </c>
      <c r="H80" s="230" t="s">
        <v>6309</v>
      </c>
      <c r="I80" s="230" t="s">
        <v>23</v>
      </c>
      <c r="J80" s="230">
        <f>VLOOKUP(H80,LocID!$B$2:$I$1995,8, FALSE)</f>
        <v>443</v>
      </c>
      <c r="L80">
        <v>47.678581237792898</v>
      </c>
      <c r="M80">
        <v>-122.131576538085</v>
      </c>
    </row>
    <row r="81" spans="1:13" x14ac:dyDescent="0.25">
      <c r="A81" s="230">
        <v>2009.652</v>
      </c>
      <c r="B81" s="230" t="s">
        <v>68</v>
      </c>
      <c r="C81" s="230" t="s">
        <v>11822</v>
      </c>
      <c r="D81" s="230" t="s">
        <v>2991</v>
      </c>
      <c r="E81" s="230" t="s">
        <v>2992</v>
      </c>
      <c r="F81" s="230" t="s">
        <v>2986</v>
      </c>
      <c r="G81" t="s">
        <v>76</v>
      </c>
      <c r="H81" s="230" t="s">
        <v>6311</v>
      </c>
      <c r="I81" s="230" t="s">
        <v>23</v>
      </c>
      <c r="J81" s="230">
        <f>VLOOKUP(H81,LocID!$B$2:$I$1995,8, FALSE)</f>
        <v>446</v>
      </c>
      <c r="L81">
        <v>37.484500885009702</v>
      </c>
      <c r="M81">
        <v>-122.227722167968</v>
      </c>
    </row>
    <row r="82" spans="1:13" x14ac:dyDescent="0.25">
      <c r="A82" s="230">
        <v>2010.3679999999999</v>
      </c>
      <c r="B82" s="230" t="s">
        <v>68</v>
      </c>
      <c r="C82" s="230" t="s">
        <v>11822</v>
      </c>
      <c r="D82" s="230" t="s">
        <v>2225</v>
      </c>
      <c r="E82" s="230" t="s">
        <v>2221</v>
      </c>
      <c r="F82" s="230" t="s">
        <v>2217</v>
      </c>
      <c r="G82" t="s">
        <v>874</v>
      </c>
      <c r="H82" s="230" t="s">
        <v>4514</v>
      </c>
      <c r="I82" s="230" t="s">
        <v>52</v>
      </c>
      <c r="J82" s="230">
        <f>VLOOKUP(H82,LocID!$B$2:$I$1995,8, FALSE)</f>
        <v>363</v>
      </c>
      <c r="L82">
        <v>41.307621002197202</v>
      </c>
      <c r="M82">
        <v>-72.924621582031193</v>
      </c>
    </row>
    <row r="83" spans="1:13" x14ac:dyDescent="0.25">
      <c r="A83" s="230">
        <v>2010.452</v>
      </c>
      <c r="B83" s="230" t="s">
        <v>68</v>
      </c>
      <c r="C83" s="230" t="s">
        <v>11822</v>
      </c>
      <c r="D83" s="230" t="s">
        <v>263</v>
      </c>
      <c r="E83" s="230" t="s">
        <v>264</v>
      </c>
      <c r="F83" s="230" t="s">
        <v>265</v>
      </c>
      <c r="G83" t="s">
        <v>244</v>
      </c>
      <c r="H83" s="230" t="s">
        <v>5928</v>
      </c>
      <c r="I83" s="230" t="s">
        <v>52</v>
      </c>
      <c r="J83" s="230">
        <f>VLOOKUP(H83,LocID!$B$2:$I$1995,8, FALSE)</f>
        <v>31</v>
      </c>
      <c r="L83">
        <v>39.1900215148925</v>
      </c>
      <c r="M83">
        <v>-106.81817626953099</v>
      </c>
    </row>
    <row r="84" spans="1:13" x14ac:dyDescent="0.25">
      <c r="A84" s="230">
        <v>2010.2360000000001</v>
      </c>
      <c r="B84" s="230" t="s">
        <v>68</v>
      </c>
      <c r="C84" s="230" t="s">
        <v>11822</v>
      </c>
      <c r="D84" s="230" t="s">
        <v>231</v>
      </c>
      <c r="E84" s="230" t="s">
        <v>232</v>
      </c>
      <c r="F84" s="230" t="s">
        <v>214</v>
      </c>
      <c r="G84" t="s">
        <v>144</v>
      </c>
      <c r="H84" s="230" t="s">
        <v>5923</v>
      </c>
      <c r="I84" s="230" t="s">
        <v>23</v>
      </c>
      <c r="J84" s="230">
        <f>VLOOKUP(H84,LocID!$B$2:$I$1995,8, FALSE)</f>
        <v>25</v>
      </c>
      <c r="L84">
        <v>38.878585815429602</v>
      </c>
      <c r="M84">
        <v>-77.068832397460895</v>
      </c>
    </row>
    <row r="85" spans="1:13" x14ac:dyDescent="0.25">
      <c r="A85" s="230">
        <v>2015.0393999999999</v>
      </c>
      <c r="B85" s="230" t="s">
        <v>138</v>
      </c>
      <c r="C85" s="230" t="s">
        <v>11821</v>
      </c>
      <c r="D85" s="230" t="s">
        <v>3744</v>
      </c>
      <c r="E85" s="230" t="s">
        <v>3745</v>
      </c>
      <c r="F85" s="230" t="s">
        <v>3741</v>
      </c>
      <c r="G85" t="s">
        <v>160</v>
      </c>
      <c r="H85" s="230" t="s">
        <v>6364</v>
      </c>
      <c r="I85" s="230" t="s">
        <v>26</v>
      </c>
      <c r="J85" s="230">
        <f>VLOOKUP(H85,LocID!$B$2:$I$1995,8, FALSE)</f>
        <v>511</v>
      </c>
      <c r="L85">
        <v>32.080909729003899</v>
      </c>
      <c r="M85">
        <v>-81.0911865234375</v>
      </c>
    </row>
    <row r="86" spans="1:13" x14ac:dyDescent="0.25">
      <c r="A86" s="230">
        <v>2010.3320000000001</v>
      </c>
      <c r="B86" s="230" t="s">
        <v>68</v>
      </c>
      <c r="C86" s="230" t="s">
        <v>11822</v>
      </c>
      <c r="D86" s="230" t="s">
        <v>3268</v>
      </c>
      <c r="E86" s="230" t="s">
        <v>3264</v>
      </c>
      <c r="F86" s="230" t="s">
        <v>3265</v>
      </c>
      <c r="G86" t="s">
        <v>76</v>
      </c>
      <c r="H86" s="230" t="s">
        <v>6343</v>
      </c>
      <c r="I86" s="230" t="s">
        <v>26</v>
      </c>
      <c r="J86" s="230">
        <f>VLOOKUP(H86,LocID!$B$2:$I$1995,8, FALSE)</f>
        <v>486</v>
      </c>
      <c r="L86">
        <v>33.428619384765597</v>
      </c>
      <c r="M86">
        <v>-117.607330322265</v>
      </c>
    </row>
    <row r="87" spans="1:13" x14ac:dyDescent="0.25">
      <c r="A87" s="230">
        <v>2010.4380000000001</v>
      </c>
      <c r="B87" s="230" t="s">
        <v>68</v>
      </c>
      <c r="C87" s="230" t="s">
        <v>11822</v>
      </c>
      <c r="D87" s="230" t="s">
        <v>1462</v>
      </c>
      <c r="E87" s="230" t="s">
        <v>1463</v>
      </c>
      <c r="F87" s="230" t="s">
        <v>1458</v>
      </c>
      <c r="G87" t="s">
        <v>76</v>
      </c>
      <c r="H87" s="230" t="s">
        <v>6107</v>
      </c>
      <c r="I87" s="230" t="s">
        <v>26</v>
      </c>
      <c r="J87" s="230">
        <f>VLOOKUP(H87,LocID!$B$2:$I$1995,8, FALSE)</f>
        <v>226</v>
      </c>
      <c r="L87">
        <v>37.671340942382798</v>
      </c>
      <c r="M87">
        <v>-122.0855178833</v>
      </c>
    </row>
    <row r="88" spans="1:13" x14ac:dyDescent="0.25">
      <c r="A88" s="230">
        <v>2010.2449999999999</v>
      </c>
      <c r="B88" s="230" t="s">
        <v>68</v>
      </c>
      <c r="C88" s="230" t="s">
        <v>11822</v>
      </c>
      <c r="D88" s="230" t="s">
        <v>3606</v>
      </c>
      <c r="E88" s="230" t="s">
        <v>3585</v>
      </c>
      <c r="F88" s="230" t="s">
        <v>3586</v>
      </c>
      <c r="G88" t="s">
        <v>76</v>
      </c>
      <c r="H88" s="230" t="s">
        <v>6352</v>
      </c>
      <c r="I88" s="230" t="s">
        <v>26</v>
      </c>
      <c r="J88" s="230">
        <f>VLOOKUP(H88,LocID!$B$2:$I$1995,8, FALSE)</f>
        <v>495</v>
      </c>
      <c r="L88">
        <v>37.547031402587798</v>
      </c>
      <c r="M88">
        <v>-122.314826965332</v>
      </c>
    </row>
    <row r="89" spans="1:13" x14ac:dyDescent="0.25">
      <c r="A89" s="230">
        <v>2010.317</v>
      </c>
      <c r="B89" s="230" t="s">
        <v>68</v>
      </c>
      <c r="C89" s="230" t="s">
        <v>11822</v>
      </c>
      <c r="D89" s="230" t="s">
        <v>3790</v>
      </c>
      <c r="E89" s="230" t="s">
        <v>3791</v>
      </c>
      <c r="F89" s="230" t="s">
        <v>3750</v>
      </c>
      <c r="G89" t="s">
        <v>261</v>
      </c>
      <c r="H89" s="230" t="s">
        <v>4530</v>
      </c>
      <c r="I89" s="230" t="s">
        <v>52</v>
      </c>
      <c r="J89" s="230">
        <f>VLOOKUP(H89,LocID!$B$2:$I$1995,8, FALSE)</f>
        <v>513</v>
      </c>
      <c r="L89">
        <v>47.603569030761697</v>
      </c>
      <c r="M89">
        <v>-122.329452514648</v>
      </c>
    </row>
    <row r="90" spans="1:13" x14ac:dyDescent="0.25">
      <c r="A90" s="230">
        <v>2010.557</v>
      </c>
      <c r="B90" s="230" t="s">
        <v>68</v>
      </c>
      <c r="C90" s="230" t="s">
        <v>11822</v>
      </c>
      <c r="D90" s="230" t="s">
        <v>3792</v>
      </c>
      <c r="E90" s="230" t="s">
        <v>3793</v>
      </c>
      <c r="F90" s="230" t="s">
        <v>3750</v>
      </c>
      <c r="G90" t="s">
        <v>261</v>
      </c>
      <c r="H90" s="230" t="s">
        <v>4530</v>
      </c>
      <c r="I90" s="230" t="s">
        <v>23</v>
      </c>
      <c r="J90" s="230">
        <f>VLOOKUP(H90,LocID!$B$2:$I$1995,8, FALSE)</f>
        <v>513</v>
      </c>
      <c r="L90">
        <v>47.603569030761697</v>
      </c>
      <c r="M90">
        <v>-122.329452514648</v>
      </c>
    </row>
    <row r="91" spans="1:13" x14ac:dyDescent="0.25">
      <c r="A91" s="230">
        <v>2010.325</v>
      </c>
      <c r="B91" s="230" t="s">
        <v>68</v>
      </c>
      <c r="C91" s="230" t="s">
        <v>11822</v>
      </c>
      <c r="D91" s="230" t="s">
        <v>3794</v>
      </c>
      <c r="E91" s="230" t="s">
        <v>3759</v>
      </c>
      <c r="F91" s="230" t="s">
        <v>3750</v>
      </c>
      <c r="G91" t="s">
        <v>261</v>
      </c>
      <c r="H91" s="230" t="s">
        <v>4530</v>
      </c>
      <c r="I91" s="230" t="s">
        <v>23</v>
      </c>
      <c r="J91" s="230">
        <f>VLOOKUP(H91,LocID!$B$2:$I$1995,8, FALSE)</f>
        <v>513</v>
      </c>
      <c r="L91">
        <v>47.603569030761697</v>
      </c>
      <c r="M91">
        <v>-122.329452514648</v>
      </c>
    </row>
    <row r="92" spans="1:13" x14ac:dyDescent="0.25">
      <c r="A92" s="230">
        <v>2010.451</v>
      </c>
      <c r="B92" s="230" t="s">
        <v>68</v>
      </c>
      <c r="C92" s="230" t="s">
        <v>11822</v>
      </c>
      <c r="D92" s="230" t="s">
        <v>3382</v>
      </c>
      <c r="E92" s="230" t="s">
        <v>3319</v>
      </c>
      <c r="F92" s="230" t="s">
        <v>3294</v>
      </c>
      <c r="G92" t="s">
        <v>76</v>
      </c>
      <c r="H92" s="230" t="s">
        <v>4526</v>
      </c>
      <c r="I92" s="230" t="s">
        <v>23</v>
      </c>
      <c r="J92" s="230">
        <f>VLOOKUP(H92,LocID!$B$2:$I$1995,8, FALSE)</f>
        <v>489</v>
      </c>
      <c r="L92">
        <v>37.7771186828613</v>
      </c>
      <c r="M92">
        <v>-122.419639587402</v>
      </c>
    </row>
    <row r="93" spans="1:13" x14ac:dyDescent="0.25">
      <c r="A93" s="230">
        <v>2010.4880000000001</v>
      </c>
      <c r="B93" s="230" t="s">
        <v>68</v>
      </c>
      <c r="C93" s="230" t="s">
        <v>11822</v>
      </c>
      <c r="D93" s="230" t="s">
        <v>3383</v>
      </c>
      <c r="E93" s="230" t="s">
        <v>3384</v>
      </c>
      <c r="F93" s="230" t="s">
        <v>3294</v>
      </c>
      <c r="G93" t="s">
        <v>76</v>
      </c>
      <c r="H93" s="230" t="s">
        <v>4526</v>
      </c>
      <c r="I93" s="230" t="s">
        <v>23</v>
      </c>
      <c r="J93" s="230">
        <f>VLOOKUP(H93,LocID!$B$2:$I$1995,8, FALSE)</f>
        <v>489</v>
      </c>
      <c r="L93">
        <v>37.7771186828613</v>
      </c>
      <c r="M93">
        <v>-122.419639587402</v>
      </c>
    </row>
    <row r="94" spans="1:13" x14ac:dyDescent="0.25">
      <c r="A94" s="230">
        <v>2010.1310000000001</v>
      </c>
      <c r="B94" s="230" t="s">
        <v>68</v>
      </c>
      <c r="C94" s="230" t="s">
        <v>11822</v>
      </c>
      <c r="D94" s="230" t="s">
        <v>3541</v>
      </c>
      <c r="E94" s="230" t="s">
        <v>3542</v>
      </c>
      <c r="F94" s="230" t="s">
        <v>3531</v>
      </c>
      <c r="G94" t="s">
        <v>76</v>
      </c>
      <c r="H94" s="230" t="s">
        <v>6348</v>
      </c>
      <c r="I94" s="230" t="s">
        <v>23</v>
      </c>
      <c r="J94" s="230">
        <f>VLOOKUP(H94,LocID!$B$2:$I$1995,8, FALSE)</f>
        <v>491</v>
      </c>
      <c r="L94">
        <v>37.338581085205</v>
      </c>
      <c r="M94">
        <v>-121.885566711425</v>
      </c>
    </row>
    <row r="95" spans="1:13" x14ac:dyDescent="0.25">
      <c r="A95" s="230">
        <v>2010.694</v>
      </c>
      <c r="B95" s="230" t="s">
        <v>68</v>
      </c>
      <c r="C95" s="230" t="s">
        <v>11822</v>
      </c>
      <c r="D95" s="230" t="s">
        <v>4277</v>
      </c>
      <c r="E95" s="230" t="s">
        <v>3095</v>
      </c>
      <c r="F95" s="230" t="s">
        <v>2997</v>
      </c>
      <c r="G95" t="s">
        <v>2996</v>
      </c>
      <c r="H95" s="230" t="s">
        <v>4536</v>
      </c>
      <c r="I95" s="230" t="s">
        <v>23</v>
      </c>
      <c r="J95" s="230">
        <f>VLOOKUP(H95,LocID!$B$2:$I$1995,8, FALSE)</f>
        <v>447</v>
      </c>
      <c r="L95">
        <v>38.890369415283203</v>
      </c>
      <c r="M95">
        <v>-77.031959533691406</v>
      </c>
    </row>
    <row r="96" spans="1:13" x14ac:dyDescent="0.25">
      <c r="A96" s="230">
        <v>2015.0532000000001</v>
      </c>
      <c r="B96" s="230" t="s">
        <v>138</v>
      </c>
      <c r="C96" s="230" t="s">
        <v>11821</v>
      </c>
      <c r="D96" s="230" t="s">
        <v>3845</v>
      </c>
      <c r="E96" s="230" t="s">
        <v>3759</v>
      </c>
      <c r="F96" s="230" t="s">
        <v>3750</v>
      </c>
      <c r="G96" t="s">
        <v>261</v>
      </c>
      <c r="H96" s="230" t="s">
        <v>4530</v>
      </c>
      <c r="I96" s="230" t="s">
        <v>52</v>
      </c>
      <c r="J96" s="230">
        <f>VLOOKUP(H96,LocID!$B$2:$I$1995,8, FALSE)</f>
        <v>513</v>
      </c>
      <c r="L96">
        <v>47.603569030761697</v>
      </c>
      <c r="M96">
        <v>-122.329452514648</v>
      </c>
    </row>
    <row r="97" spans="1:13" x14ac:dyDescent="0.25">
      <c r="A97" s="230">
        <v>2010.443</v>
      </c>
      <c r="B97" s="230" t="s">
        <v>68</v>
      </c>
      <c r="C97" s="230" t="s">
        <v>11822</v>
      </c>
      <c r="D97" s="230" t="s">
        <v>3094</v>
      </c>
      <c r="E97" s="230" t="s">
        <v>3095</v>
      </c>
      <c r="F97" s="230" t="s">
        <v>3093</v>
      </c>
      <c r="G97" t="s">
        <v>192</v>
      </c>
      <c r="H97" s="230" t="s">
        <v>6325</v>
      </c>
      <c r="I97" s="230" t="s">
        <v>23</v>
      </c>
      <c r="J97" s="230">
        <f>VLOOKUP(H97,LocID!$B$2:$I$1995,8, FALSE)</f>
        <v>464</v>
      </c>
      <c r="L97">
        <v>39.081661224365199</v>
      </c>
      <c r="M97">
        <v>-77.151237487792898</v>
      </c>
    </row>
    <row r="98" spans="1:13" x14ac:dyDescent="0.25">
      <c r="A98" s="230">
        <v>2010.107</v>
      </c>
      <c r="B98" s="230" t="s">
        <v>68</v>
      </c>
      <c r="C98" s="230" t="s">
        <v>11822</v>
      </c>
      <c r="D98" s="230" t="s">
        <v>2856</v>
      </c>
      <c r="E98" s="230" t="s">
        <v>2857</v>
      </c>
      <c r="F98" s="230" t="s">
        <v>2823</v>
      </c>
      <c r="G98" t="s">
        <v>122</v>
      </c>
      <c r="H98" s="230" t="s">
        <v>6295</v>
      </c>
      <c r="I98" s="230" t="s">
        <v>23</v>
      </c>
      <c r="J98" s="230">
        <f>VLOOKUP(H98,LocID!$B$2:$I$1995,8, FALSE)</f>
        <v>427</v>
      </c>
      <c r="L98">
        <v>45.511791229247997</v>
      </c>
      <c r="M98">
        <v>-122.67562866210901</v>
      </c>
    </row>
    <row r="99" spans="1:13" x14ac:dyDescent="0.25">
      <c r="A99" s="230">
        <v>2010.125</v>
      </c>
      <c r="B99" s="230" t="s">
        <v>68</v>
      </c>
      <c r="C99" s="230" t="s">
        <v>11822</v>
      </c>
      <c r="D99" s="230" t="s">
        <v>4092</v>
      </c>
      <c r="E99" s="230" t="s">
        <v>4088</v>
      </c>
      <c r="F99" s="230" t="s">
        <v>4089</v>
      </c>
      <c r="G99" t="s">
        <v>740</v>
      </c>
      <c r="H99" s="230" t="s">
        <v>6403</v>
      </c>
      <c r="I99" s="230" t="s">
        <v>23</v>
      </c>
      <c r="J99" s="230">
        <f>VLOOKUP(H99,LocID!$B$2:$I$1995,8, FALSE)</f>
        <v>556</v>
      </c>
      <c r="K99">
        <v>1</v>
      </c>
      <c r="L99">
        <v>43.657398223876903</v>
      </c>
      <c r="M99">
        <v>-79.432800292968693</v>
      </c>
    </row>
    <row r="100" spans="1:13" x14ac:dyDescent="0.25">
      <c r="A100" s="230">
        <v>2010.29</v>
      </c>
      <c r="B100" s="230" t="s">
        <v>68</v>
      </c>
      <c r="C100" s="230" t="s">
        <v>11822</v>
      </c>
      <c r="D100" s="230" t="s">
        <v>3621</v>
      </c>
      <c r="E100" s="230" t="s">
        <v>3622</v>
      </c>
      <c r="F100" s="230" t="s">
        <v>3623</v>
      </c>
      <c r="G100" t="s">
        <v>76</v>
      </c>
      <c r="H100" s="230" t="s">
        <v>6353</v>
      </c>
      <c r="I100" s="230" t="s">
        <v>52</v>
      </c>
      <c r="J100" s="230">
        <f>VLOOKUP(H100,LocID!$B$2:$I$1995,8, FALSE)</f>
        <v>496</v>
      </c>
      <c r="L100">
        <v>37.960289001464801</v>
      </c>
      <c r="M100">
        <v>-122.34234619140599</v>
      </c>
    </row>
    <row r="101" spans="1:13" x14ac:dyDescent="0.25">
      <c r="A101" s="230">
        <v>2010.048</v>
      </c>
      <c r="B101" s="230" t="s">
        <v>68</v>
      </c>
      <c r="C101" s="230" t="s">
        <v>11822</v>
      </c>
      <c r="D101" s="230" t="s">
        <v>2490</v>
      </c>
      <c r="E101" s="230" t="s">
        <v>2433</v>
      </c>
      <c r="F101" s="230" t="s">
        <v>2414</v>
      </c>
      <c r="G101" t="s">
        <v>76</v>
      </c>
      <c r="H101" s="230" t="s">
        <v>4518</v>
      </c>
      <c r="I101" s="230" t="s">
        <v>52</v>
      </c>
      <c r="J101" s="230">
        <f>VLOOKUP(H101,LocID!$B$2:$I$1995,8, FALSE)</f>
        <v>387</v>
      </c>
      <c r="L101">
        <v>37.805080413818303</v>
      </c>
      <c r="M101">
        <v>-122.273071289062</v>
      </c>
    </row>
    <row r="102" spans="1:13" x14ac:dyDescent="0.25">
      <c r="A102" s="230">
        <v>2010.1880000000001</v>
      </c>
      <c r="B102" s="230" t="s">
        <v>68</v>
      </c>
      <c r="C102" s="230" t="s">
        <v>11822</v>
      </c>
      <c r="D102" s="230" t="s">
        <v>3023</v>
      </c>
      <c r="E102" s="230" t="s">
        <v>2757</v>
      </c>
      <c r="F102" s="230" t="s">
        <v>3022</v>
      </c>
      <c r="G102" t="s">
        <v>76</v>
      </c>
      <c r="H102" s="230" t="s">
        <v>6316</v>
      </c>
      <c r="I102" s="230" t="s">
        <v>26</v>
      </c>
      <c r="J102" s="230">
        <f>VLOOKUP(H102,LocID!$B$2:$I$1995,8, FALSE)</f>
        <v>451</v>
      </c>
      <c r="L102">
        <v>37.937808990478501</v>
      </c>
      <c r="M102">
        <v>-122.342712402343</v>
      </c>
    </row>
    <row r="103" spans="1:13" x14ac:dyDescent="0.25">
      <c r="A103" s="230">
        <v>2010.47</v>
      </c>
      <c r="B103" s="230" t="s">
        <v>68</v>
      </c>
      <c r="C103" s="230" t="s">
        <v>11822</v>
      </c>
      <c r="D103" s="230" t="s">
        <v>3208</v>
      </c>
      <c r="E103" s="230" t="s">
        <v>3207</v>
      </c>
      <c r="F103" s="230" t="s">
        <v>3202</v>
      </c>
      <c r="G103" t="s">
        <v>660</v>
      </c>
      <c r="H103" s="230" t="s">
        <v>6337</v>
      </c>
      <c r="I103" s="230" t="s">
        <v>23</v>
      </c>
      <c r="J103" s="230">
        <f>VLOOKUP(H103,LocID!$B$2:$I$1995,8, FALSE)</f>
        <v>479</v>
      </c>
      <c r="L103">
        <v>40.760311126708899</v>
      </c>
      <c r="M103">
        <v>-111.888221740722</v>
      </c>
    </row>
    <row r="104" spans="1:13" x14ac:dyDescent="0.25">
      <c r="A104" s="230">
        <v>2010.454</v>
      </c>
      <c r="B104" s="230" t="s">
        <v>68</v>
      </c>
      <c r="C104" s="230" t="s">
        <v>11822</v>
      </c>
      <c r="D104" s="230" t="s">
        <v>273</v>
      </c>
      <c r="E104" s="230"/>
      <c r="F104" s="230" t="s">
        <v>271</v>
      </c>
      <c r="G104" t="s">
        <v>160</v>
      </c>
      <c r="H104" s="230" t="s">
        <v>5930</v>
      </c>
      <c r="I104" s="230" t="s">
        <v>52</v>
      </c>
      <c r="J104" s="230">
        <f>VLOOKUP(H104,LocID!$B$2:$I$1995,8, FALSE)</f>
        <v>33</v>
      </c>
      <c r="L104">
        <v>33.7483100891113</v>
      </c>
      <c r="M104">
        <v>-84.39111328125</v>
      </c>
    </row>
    <row r="105" spans="1:13" x14ac:dyDescent="0.25">
      <c r="A105" s="230">
        <v>2010.3530000000001</v>
      </c>
      <c r="B105" s="230" t="s">
        <v>68</v>
      </c>
      <c r="C105" s="230" t="s">
        <v>11822</v>
      </c>
      <c r="D105" s="230" t="s">
        <v>4181</v>
      </c>
      <c r="E105" s="230" t="s">
        <v>4175</v>
      </c>
      <c r="F105" s="230" t="s">
        <v>4176</v>
      </c>
      <c r="G105" t="s">
        <v>76</v>
      </c>
      <c r="H105" s="230" t="s">
        <v>6419</v>
      </c>
      <c r="I105" s="230" t="s">
        <v>52</v>
      </c>
      <c r="J105" s="230">
        <f>VLOOKUP(H105,LocID!$B$2:$I$1995,8, FALSE)</f>
        <v>573</v>
      </c>
      <c r="L105">
        <v>34.280818939208899</v>
      </c>
      <c r="M105">
        <v>-119.29232025146401</v>
      </c>
    </row>
    <row r="106" spans="1:13" x14ac:dyDescent="0.25">
      <c r="A106" s="230">
        <v>2010.3910000000001</v>
      </c>
      <c r="B106" s="230" t="s">
        <v>68</v>
      </c>
      <c r="C106" s="230" t="s">
        <v>11822</v>
      </c>
      <c r="D106" s="230" t="s">
        <v>3385</v>
      </c>
      <c r="E106" s="230" t="s">
        <v>3386</v>
      </c>
      <c r="F106" s="230" t="s">
        <v>3294</v>
      </c>
      <c r="G106" t="s">
        <v>76</v>
      </c>
      <c r="H106" s="230" t="s">
        <v>4526</v>
      </c>
      <c r="I106" s="230" t="s">
        <v>52</v>
      </c>
      <c r="J106" s="230">
        <f>VLOOKUP(H106,LocID!$B$2:$I$1995,8, FALSE)</f>
        <v>489</v>
      </c>
      <c r="L106">
        <v>37.7771186828613</v>
      </c>
      <c r="M106">
        <v>-122.419639587402</v>
      </c>
    </row>
    <row r="107" spans="1:13" x14ac:dyDescent="0.25">
      <c r="A107" s="230">
        <v>2015.0454</v>
      </c>
      <c r="B107" s="230" t="s">
        <v>138</v>
      </c>
      <c r="C107" s="230" t="s">
        <v>11821</v>
      </c>
      <c r="D107" s="230" t="s">
        <v>3510</v>
      </c>
      <c r="E107" s="230" t="s">
        <v>3445</v>
      </c>
      <c r="F107" s="230" t="s">
        <v>3294</v>
      </c>
      <c r="G107" t="s">
        <v>76</v>
      </c>
      <c r="H107" s="230" t="s">
        <v>4526</v>
      </c>
      <c r="I107" s="230" t="s">
        <v>23</v>
      </c>
      <c r="J107" s="230">
        <f>VLOOKUP(H107,LocID!$B$2:$I$1995,8, FALSE)</f>
        <v>489</v>
      </c>
      <c r="L107">
        <v>37.7771186828613</v>
      </c>
      <c r="M107">
        <v>-122.419639587402</v>
      </c>
    </row>
    <row r="108" spans="1:13" x14ac:dyDescent="0.25">
      <c r="A108" s="230">
        <v>2010.4490000000001</v>
      </c>
      <c r="B108" s="230" t="s">
        <v>68</v>
      </c>
      <c r="C108" s="230" t="s">
        <v>11822</v>
      </c>
      <c r="D108" s="230" t="s">
        <v>3387</v>
      </c>
      <c r="E108" s="230" t="s">
        <v>89</v>
      </c>
      <c r="F108" s="230" t="s">
        <v>3294</v>
      </c>
      <c r="G108" t="s">
        <v>76</v>
      </c>
      <c r="H108" s="230" t="s">
        <v>4526</v>
      </c>
      <c r="I108" s="230" t="s">
        <v>23</v>
      </c>
      <c r="J108" s="230">
        <f>VLOOKUP(H108,LocID!$B$2:$I$1995,8, FALSE)</f>
        <v>489</v>
      </c>
      <c r="L108">
        <v>37.7771186828613</v>
      </c>
      <c r="M108">
        <v>-122.419639587402</v>
      </c>
    </row>
    <row r="109" spans="1:13" x14ac:dyDescent="0.25">
      <c r="A109" s="230">
        <v>2010.479</v>
      </c>
      <c r="B109" s="230" t="s">
        <v>68</v>
      </c>
      <c r="C109" s="230" t="s">
        <v>11822</v>
      </c>
      <c r="D109" s="230" t="s">
        <v>4433</v>
      </c>
      <c r="E109" s="230" t="s">
        <v>4434</v>
      </c>
      <c r="F109" s="230" t="s">
        <v>4435</v>
      </c>
      <c r="G109" t="s">
        <v>76</v>
      </c>
      <c r="H109" s="230" t="s">
        <v>6449</v>
      </c>
      <c r="I109" s="230" t="s">
        <v>26</v>
      </c>
      <c r="J109" s="230">
        <f>VLOOKUP(H109,LocID!$B$2:$I$1995,8, FALSE)</f>
        <v>605</v>
      </c>
      <c r="L109">
        <v>38.549098968505803</v>
      </c>
      <c r="M109">
        <v>-122.812606811523</v>
      </c>
    </row>
    <row r="110" spans="1:13" x14ac:dyDescent="0.25">
      <c r="A110" s="230">
        <v>2010.021</v>
      </c>
      <c r="B110" s="230" t="s">
        <v>68</v>
      </c>
      <c r="C110" s="230" t="s">
        <v>11822</v>
      </c>
      <c r="D110" s="230" t="s">
        <v>2658</v>
      </c>
      <c r="E110" s="230" t="s">
        <v>2659</v>
      </c>
      <c r="F110" s="230" t="s">
        <v>2644</v>
      </c>
      <c r="G110" t="s">
        <v>261</v>
      </c>
      <c r="H110" s="230" t="s">
        <v>6262</v>
      </c>
      <c r="I110" s="230" t="s">
        <v>23</v>
      </c>
      <c r="J110" s="230">
        <f>VLOOKUP(H110,LocID!$B$2:$I$1995,8, FALSE)</f>
        <v>393</v>
      </c>
      <c r="L110">
        <v>47.039230346679602</v>
      </c>
      <c r="M110">
        <v>-122.891357421875</v>
      </c>
    </row>
    <row r="111" spans="1:13" x14ac:dyDescent="0.25">
      <c r="A111" s="230">
        <v>2010.4269999999999</v>
      </c>
      <c r="B111" s="230" t="s">
        <v>68</v>
      </c>
      <c r="C111" s="230" t="s">
        <v>11822</v>
      </c>
      <c r="D111" s="230" t="s">
        <v>3388</v>
      </c>
      <c r="E111" s="230" t="s">
        <v>3389</v>
      </c>
      <c r="F111" s="230" t="s">
        <v>3294</v>
      </c>
      <c r="G111" t="s">
        <v>76</v>
      </c>
      <c r="H111" s="230" t="s">
        <v>4526</v>
      </c>
      <c r="I111" s="230" t="s">
        <v>23</v>
      </c>
      <c r="J111" s="230">
        <f>VLOOKUP(H111,LocID!$B$2:$I$1995,8, FALSE)</f>
        <v>489</v>
      </c>
      <c r="L111">
        <v>37.7771186828613</v>
      </c>
      <c r="M111">
        <v>-122.419639587402</v>
      </c>
    </row>
    <row r="112" spans="1:13" x14ac:dyDescent="0.25">
      <c r="A112" s="230">
        <v>2010.4159999999999</v>
      </c>
      <c r="B112" s="230" t="s">
        <v>43</v>
      </c>
      <c r="C112" s="230" t="s">
        <v>11822</v>
      </c>
      <c r="D112" s="230" t="s">
        <v>44</v>
      </c>
      <c r="E112" s="230" t="s">
        <v>45</v>
      </c>
      <c r="F112" s="230" t="s">
        <v>19</v>
      </c>
      <c r="G112" t="s">
        <v>21</v>
      </c>
      <c r="H112" s="230" t="s">
        <v>5900</v>
      </c>
      <c r="I112" s="230" t="s">
        <v>23</v>
      </c>
      <c r="J112" s="230">
        <f>VLOOKUP(H112,LocID!$B$2:$I$1995,8, FALSE)</f>
        <v>1</v>
      </c>
      <c r="K112">
        <v>1</v>
      </c>
      <c r="L112">
        <v>24.469190597534102</v>
      </c>
      <c r="M112">
        <v>54.371738433837798</v>
      </c>
    </row>
    <row r="113" spans="1:13" x14ac:dyDescent="0.25">
      <c r="A113" s="230">
        <v>2010.7239999999999</v>
      </c>
      <c r="B113" s="230" t="s">
        <v>43</v>
      </c>
      <c r="C113" s="230" t="s">
        <v>11822</v>
      </c>
      <c r="D113" s="230" t="s">
        <v>2491</v>
      </c>
      <c r="E113" s="230" t="s">
        <v>2492</v>
      </c>
      <c r="F113" s="230" t="s">
        <v>2414</v>
      </c>
      <c r="G113" t="s">
        <v>76</v>
      </c>
      <c r="H113" s="230" t="s">
        <v>4518</v>
      </c>
      <c r="I113" s="230" t="s">
        <v>23</v>
      </c>
      <c r="J113" s="230">
        <f>VLOOKUP(H113,LocID!$B$2:$I$1995,8, FALSE)</f>
        <v>387</v>
      </c>
      <c r="L113">
        <v>37.805080413818303</v>
      </c>
      <c r="M113">
        <v>-122.273071289062</v>
      </c>
    </row>
    <row r="114" spans="1:13" x14ac:dyDescent="0.25">
      <c r="A114" s="230">
        <v>2010.2750000000001</v>
      </c>
      <c r="B114" s="230" t="s">
        <v>43</v>
      </c>
      <c r="C114" s="230" t="s">
        <v>11822</v>
      </c>
      <c r="D114" s="230" t="s">
        <v>883</v>
      </c>
      <c r="E114" s="230" t="s">
        <v>884</v>
      </c>
      <c r="F114" s="230" t="s">
        <v>877</v>
      </c>
      <c r="G114" t="s">
        <v>208</v>
      </c>
      <c r="H114" s="230" t="s">
        <v>5997</v>
      </c>
      <c r="I114" s="230" t="s">
        <v>98</v>
      </c>
      <c r="J114" s="230">
        <f>VLOOKUP(H114,LocID!$B$2:$I$1995,8, FALSE)</f>
        <v>105</v>
      </c>
      <c r="L114">
        <v>41.884250640869098</v>
      </c>
      <c r="M114">
        <v>-87.6324462890625</v>
      </c>
    </row>
    <row r="115" spans="1:13" x14ac:dyDescent="0.25">
      <c r="A115" s="230">
        <v>2010.212</v>
      </c>
      <c r="B115" s="230" t="s">
        <v>43</v>
      </c>
      <c r="C115" s="230" t="s">
        <v>11822</v>
      </c>
      <c r="D115" s="230" t="s">
        <v>4018</v>
      </c>
      <c r="E115" s="230" t="s">
        <v>4017</v>
      </c>
      <c r="F115" s="230" t="s">
        <v>4014</v>
      </c>
      <c r="G115" t="s">
        <v>76</v>
      </c>
      <c r="H115" s="230" t="s">
        <v>6388</v>
      </c>
      <c r="I115" s="230" t="s">
        <v>52</v>
      </c>
      <c r="J115" s="230">
        <f>VLOOKUP(H115,LocID!$B$2:$I$1995,8, FALSE)</f>
        <v>541</v>
      </c>
      <c r="L115">
        <v>37.953670501708899</v>
      </c>
      <c r="M115">
        <v>-121.29074859619099</v>
      </c>
    </row>
    <row r="116" spans="1:13" x14ac:dyDescent="0.25">
      <c r="A116" s="230">
        <v>2010.5050000000001</v>
      </c>
      <c r="B116" s="230" t="s">
        <v>43</v>
      </c>
      <c r="C116" s="230" t="s">
        <v>11822</v>
      </c>
      <c r="D116" s="230" t="s">
        <v>2493</v>
      </c>
      <c r="E116" s="230" t="s">
        <v>2494</v>
      </c>
      <c r="F116" s="230" t="s">
        <v>2414</v>
      </c>
      <c r="G116" t="s">
        <v>76</v>
      </c>
      <c r="H116" s="230" t="s">
        <v>4518</v>
      </c>
      <c r="I116" s="230" t="s">
        <v>26</v>
      </c>
      <c r="J116" s="230">
        <f>VLOOKUP(H116,LocID!$B$2:$I$1995,8, FALSE)</f>
        <v>387</v>
      </c>
      <c r="L116">
        <v>37.805080413818303</v>
      </c>
      <c r="M116">
        <v>-122.273071289062</v>
      </c>
    </row>
    <row r="117" spans="1:13" x14ac:dyDescent="0.25">
      <c r="A117" s="230">
        <v>2010.3869999999999</v>
      </c>
      <c r="B117" s="230" t="s">
        <v>43</v>
      </c>
      <c r="C117" s="230" t="s">
        <v>11822</v>
      </c>
      <c r="D117" s="230" t="s">
        <v>827</v>
      </c>
      <c r="E117" s="230" t="s">
        <v>824</v>
      </c>
      <c r="F117" s="230" t="s">
        <v>825</v>
      </c>
      <c r="G117" t="s">
        <v>432</v>
      </c>
      <c r="H117" s="230" t="s">
        <v>4502</v>
      </c>
      <c r="I117" s="230" t="s">
        <v>23</v>
      </c>
      <c r="J117" s="230">
        <f>VLOOKUP(H117,LocID!$B$2:$I$1995,8, FALSE)</f>
        <v>96</v>
      </c>
      <c r="L117">
        <v>43.298618316650298</v>
      </c>
      <c r="M117">
        <v>-87.988349914550696</v>
      </c>
    </row>
    <row r="118" spans="1:13" x14ac:dyDescent="0.25">
      <c r="A118" s="230">
        <v>2015.0247999999999</v>
      </c>
      <c r="B118" s="230" t="s">
        <v>253</v>
      </c>
      <c r="C118" s="230" t="s">
        <v>11821</v>
      </c>
      <c r="D118" s="230" t="s">
        <v>2078</v>
      </c>
      <c r="E118" s="230" t="s">
        <v>2073</v>
      </c>
      <c r="F118" s="230" t="s">
        <v>2069</v>
      </c>
      <c r="G118" t="s">
        <v>198</v>
      </c>
      <c r="H118" s="230" t="s">
        <v>4513</v>
      </c>
      <c r="I118" s="230" t="s">
        <v>3934</v>
      </c>
      <c r="J118" s="230">
        <f>VLOOKUP(H118,LocID!$B$2:$I$1995,8, FALSE)</f>
        <v>337</v>
      </c>
      <c r="L118">
        <v>44.979030609130803</v>
      </c>
      <c r="M118">
        <v>-93.264930725097599</v>
      </c>
    </row>
    <row r="119" spans="1:13" x14ac:dyDescent="0.25">
      <c r="A119" s="230">
        <v>2015.0247999999999</v>
      </c>
      <c r="B119" s="230" t="s">
        <v>253</v>
      </c>
      <c r="C119" s="230" t="s">
        <v>11821</v>
      </c>
      <c r="D119" s="230" t="s">
        <v>2078</v>
      </c>
      <c r="E119" s="230" t="s">
        <v>2073</v>
      </c>
      <c r="F119" s="230" t="s">
        <v>2069</v>
      </c>
      <c r="G119" t="s">
        <v>198</v>
      </c>
      <c r="H119" s="230" t="s">
        <v>4513</v>
      </c>
      <c r="I119" s="230" t="s">
        <v>23</v>
      </c>
      <c r="J119" s="230">
        <f>VLOOKUP(H119,LocID!$B$2:$I$1995,8, FALSE)</f>
        <v>337</v>
      </c>
      <c r="L119">
        <v>44.979030609130803</v>
      </c>
      <c r="M119">
        <v>-93.264930725097599</v>
      </c>
    </row>
    <row r="120" spans="1:13" x14ac:dyDescent="0.25">
      <c r="A120" s="230">
        <v>2015.0128</v>
      </c>
      <c r="B120" s="230" t="s">
        <v>138</v>
      </c>
      <c r="C120" s="230" t="s">
        <v>11821</v>
      </c>
      <c r="D120" s="230" t="s">
        <v>4110</v>
      </c>
      <c r="E120" s="230" t="s">
        <v>4111</v>
      </c>
      <c r="F120" s="230" t="s">
        <v>4112</v>
      </c>
      <c r="G120" t="s">
        <v>76</v>
      </c>
      <c r="H120" s="230" t="s">
        <v>6407</v>
      </c>
      <c r="I120" s="230" t="s">
        <v>52</v>
      </c>
      <c r="J120" s="230">
        <f>VLOOKUP(H120,LocID!$B$2:$I$1995,8, FALSE)</f>
        <v>561</v>
      </c>
      <c r="L120">
        <v>37.495010375976499</v>
      </c>
      <c r="M120">
        <v>-120.846420288085</v>
      </c>
    </row>
    <row r="121" spans="1:13" x14ac:dyDescent="0.25">
      <c r="A121" s="230">
        <v>2010.318</v>
      </c>
      <c r="B121" s="230" t="s">
        <v>43</v>
      </c>
      <c r="C121" s="230" t="s">
        <v>11822</v>
      </c>
      <c r="D121" s="230" t="s">
        <v>3079</v>
      </c>
      <c r="E121" s="230" t="s">
        <v>3080</v>
      </c>
      <c r="F121" s="230" t="s">
        <v>3068</v>
      </c>
      <c r="G121" t="s">
        <v>107</v>
      </c>
      <c r="H121" s="230" t="s">
        <v>4523</v>
      </c>
      <c r="I121" s="230" t="s">
        <v>98</v>
      </c>
      <c r="J121" s="230">
        <f>VLOOKUP(H121,LocID!$B$2:$I$1995,8, FALSE)</f>
        <v>461</v>
      </c>
      <c r="L121">
        <v>43.155799865722599</v>
      </c>
      <c r="M121">
        <v>-77.616317749023395</v>
      </c>
    </row>
    <row r="122" spans="1:13" x14ac:dyDescent="0.25">
      <c r="A122" s="230">
        <v>2010.029</v>
      </c>
      <c r="B122" s="230" t="s">
        <v>43</v>
      </c>
      <c r="C122" s="230" t="s">
        <v>11822</v>
      </c>
      <c r="D122" s="230" t="s">
        <v>1070</v>
      </c>
      <c r="E122" s="230" t="s">
        <v>1068</v>
      </c>
      <c r="F122" s="230" t="s">
        <v>1069</v>
      </c>
      <c r="G122" t="s">
        <v>488</v>
      </c>
      <c r="H122" s="230" t="s">
        <v>6031</v>
      </c>
      <c r="I122" s="230" t="s">
        <v>23</v>
      </c>
      <c r="J122" s="230">
        <f>VLOOKUP(H122,LocID!$B$2:$I$1995,8, FALSE)</f>
        <v>139</v>
      </c>
      <c r="L122">
        <v>41.538261413574197</v>
      </c>
      <c r="M122">
        <v>-90.576400756835895</v>
      </c>
    </row>
    <row r="123" spans="1:13" x14ac:dyDescent="0.25">
      <c r="A123" s="230">
        <v>2010.3810000000001</v>
      </c>
      <c r="B123" s="230" t="s">
        <v>43</v>
      </c>
      <c r="C123" s="230" t="s">
        <v>11822</v>
      </c>
      <c r="D123" s="230" t="s">
        <v>3220</v>
      </c>
      <c r="E123" s="230" t="s">
        <v>3207</v>
      </c>
      <c r="F123" s="230" t="s">
        <v>3202</v>
      </c>
      <c r="G123" t="s">
        <v>660</v>
      </c>
      <c r="H123" s="230" t="s">
        <v>6337</v>
      </c>
      <c r="I123" s="230" t="s">
        <v>23</v>
      </c>
      <c r="J123" s="230">
        <f>VLOOKUP(H123,LocID!$B$2:$I$1995,8, FALSE)</f>
        <v>479</v>
      </c>
      <c r="L123">
        <v>40.760311126708899</v>
      </c>
      <c r="M123">
        <v>-111.888221740722</v>
      </c>
    </row>
    <row r="124" spans="1:13" x14ac:dyDescent="0.25">
      <c r="A124" s="230">
        <v>2010.279</v>
      </c>
      <c r="B124" s="230" t="s">
        <v>43</v>
      </c>
      <c r="C124" s="230" t="s">
        <v>11822</v>
      </c>
      <c r="D124" s="230" t="s">
        <v>3390</v>
      </c>
      <c r="E124" s="230" t="s">
        <v>89</v>
      </c>
      <c r="F124" s="230" t="s">
        <v>3294</v>
      </c>
      <c r="G124" t="s">
        <v>76</v>
      </c>
      <c r="H124" s="230" t="s">
        <v>4526</v>
      </c>
      <c r="I124" s="230" t="s">
        <v>23</v>
      </c>
      <c r="J124" s="230">
        <f>VLOOKUP(H124,LocID!$B$2:$I$1995,8, FALSE)</f>
        <v>489</v>
      </c>
      <c r="L124">
        <v>37.7771186828613</v>
      </c>
      <c r="M124">
        <v>-122.419639587402</v>
      </c>
    </row>
    <row r="125" spans="1:13" x14ac:dyDescent="0.25">
      <c r="A125" s="230">
        <v>2010.192</v>
      </c>
      <c r="B125" s="230" t="s">
        <v>43</v>
      </c>
      <c r="C125" s="230" t="s">
        <v>11822</v>
      </c>
      <c r="D125" s="230" t="s">
        <v>1285</v>
      </c>
      <c r="E125" s="230" t="s">
        <v>1286</v>
      </c>
      <c r="F125" s="230" t="s">
        <v>1287</v>
      </c>
      <c r="G125" t="s">
        <v>122</v>
      </c>
      <c r="H125" s="230" t="s">
        <v>6072</v>
      </c>
      <c r="I125" s="230" t="s">
        <v>23</v>
      </c>
      <c r="J125" s="230">
        <f>VLOOKUP(H125,LocID!$B$2:$I$1995,8, FALSE)</f>
        <v>186</v>
      </c>
      <c r="L125">
        <v>45.518989562988203</v>
      </c>
      <c r="M125">
        <v>-123.111198425292</v>
      </c>
    </row>
    <row r="126" spans="1:13" x14ac:dyDescent="0.25">
      <c r="A126" s="230">
        <v>2010.7180000000001</v>
      </c>
      <c r="B126" s="230" t="s">
        <v>43</v>
      </c>
      <c r="C126" s="230" t="s">
        <v>11822</v>
      </c>
      <c r="D126" s="230" t="s">
        <v>1579</v>
      </c>
      <c r="E126" s="230" t="s">
        <v>1580</v>
      </c>
      <c r="F126" s="230" t="s">
        <v>1581</v>
      </c>
      <c r="G126" t="s">
        <v>822</v>
      </c>
      <c r="H126" s="230" t="s">
        <v>6126</v>
      </c>
      <c r="I126" s="230" t="s">
        <v>23</v>
      </c>
      <c r="J126" s="230">
        <f>VLOOKUP(H126,LocID!$B$2:$I$1995,8, FALSE)</f>
        <v>248</v>
      </c>
      <c r="L126">
        <v>43.479709625244098</v>
      </c>
      <c r="M126">
        <v>-110.762321472167</v>
      </c>
    </row>
    <row r="127" spans="1:13" x14ac:dyDescent="0.25">
      <c r="A127" s="230">
        <v>2010.22</v>
      </c>
      <c r="B127" s="230" t="s">
        <v>43</v>
      </c>
      <c r="C127" s="230" t="s">
        <v>11822</v>
      </c>
      <c r="D127" s="230" t="s">
        <v>3913</v>
      </c>
      <c r="E127" s="230" t="s">
        <v>3908</v>
      </c>
      <c r="F127" s="230" t="s">
        <v>3906</v>
      </c>
      <c r="G127" t="s">
        <v>76</v>
      </c>
      <c r="H127" s="230" t="s">
        <v>4532</v>
      </c>
      <c r="I127" s="230" t="s">
        <v>52</v>
      </c>
      <c r="J127" s="230">
        <f>VLOOKUP(H127,LocID!$B$2:$I$1995,8, FALSE)</f>
        <v>527</v>
      </c>
      <c r="L127">
        <v>37.656059265136697</v>
      </c>
      <c r="M127">
        <v>-122.414176940917</v>
      </c>
    </row>
    <row r="128" spans="1:13" x14ac:dyDescent="0.25">
      <c r="A128" s="230">
        <v>2010.2080000000001</v>
      </c>
      <c r="B128" s="230" t="s">
        <v>43</v>
      </c>
      <c r="C128" s="230" t="s">
        <v>11822</v>
      </c>
      <c r="D128" s="230" t="s">
        <v>4138</v>
      </c>
      <c r="E128" s="230" t="s">
        <v>3908</v>
      </c>
      <c r="F128" s="230" t="s">
        <v>4139</v>
      </c>
      <c r="G128" t="s">
        <v>76</v>
      </c>
      <c r="H128" s="230" t="s">
        <v>6414</v>
      </c>
      <c r="I128" s="230" t="s">
        <v>23</v>
      </c>
      <c r="J128" s="230">
        <f>VLOOKUP(H128,LocID!$B$2:$I$1995,8, FALSE)</f>
        <v>568</v>
      </c>
      <c r="L128">
        <v>38.351528167724602</v>
      </c>
      <c r="M128">
        <v>-121.993263244628</v>
      </c>
    </row>
    <row r="129" spans="1:13" x14ac:dyDescent="0.25">
      <c r="A129" s="230">
        <v>2010.71</v>
      </c>
      <c r="B129" s="230" t="s">
        <v>43</v>
      </c>
      <c r="C129" s="230" t="s">
        <v>11822</v>
      </c>
      <c r="D129" s="230" t="s">
        <v>752</v>
      </c>
      <c r="E129" s="230" t="s">
        <v>737</v>
      </c>
      <c r="F129" s="230" t="s">
        <v>738</v>
      </c>
      <c r="G129" t="s">
        <v>740</v>
      </c>
      <c r="H129" s="377" t="s">
        <v>11294</v>
      </c>
      <c r="I129" s="230" t="s">
        <v>98</v>
      </c>
      <c r="J129" s="230">
        <f>VLOOKUP(H129,LocID!$B$2:$I$1995,8, FALSE)</f>
        <v>758</v>
      </c>
      <c r="K129">
        <v>1</v>
      </c>
      <c r="L129">
        <v>49.2447509765625</v>
      </c>
      <c r="M129">
        <v>-122.973342895507</v>
      </c>
    </row>
    <row r="130" spans="1:13" x14ac:dyDescent="0.25">
      <c r="A130" s="230">
        <v>2010.568</v>
      </c>
      <c r="B130" s="230" t="s">
        <v>43</v>
      </c>
      <c r="C130" s="230" t="s">
        <v>11822</v>
      </c>
      <c r="D130" s="230" t="s">
        <v>2245</v>
      </c>
      <c r="E130" s="230" t="s">
        <v>2246</v>
      </c>
      <c r="F130" s="230" t="s">
        <v>2244</v>
      </c>
      <c r="G130" t="s">
        <v>384</v>
      </c>
      <c r="H130" s="230" t="s">
        <v>4515</v>
      </c>
      <c r="I130" s="230" t="s">
        <v>23</v>
      </c>
      <c r="J130" s="230">
        <f>VLOOKUP(H130,LocID!$B$2:$I$1995,8, FALSE)</f>
        <v>365</v>
      </c>
      <c r="L130">
        <v>29.953699111938398</v>
      </c>
      <c r="M130">
        <v>-90.077751159667898</v>
      </c>
    </row>
    <row r="131" spans="1:13" x14ac:dyDescent="0.25">
      <c r="A131" s="230">
        <v>2015.0536</v>
      </c>
      <c r="B131" s="230" t="s">
        <v>138</v>
      </c>
      <c r="C131" s="230" t="s">
        <v>11821</v>
      </c>
      <c r="D131" s="230" t="s">
        <v>4034</v>
      </c>
      <c r="E131" s="230" t="s">
        <v>4027</v>
      </c>
      <c r="F131" s="230" t="s">
        <v>4028</v>
      </c>
      <c r="G131" t="s">
        <v>76</v>
      </c>
      <c r="H131" s="230" t="s">
        <v>6390</v>
      </c>
      <c r="I131" s="230" t="s">
        <v>98</v>
      </c>
      <c r="J131" s="230">
        <f>VLOOKUP(H131,LocID!$B$2:$I$1995,8, FALSE)</f>
        <v>543</v>
      </c>
      <c r="L131">
        <v>38.239120483398402</v>
      </c>
      <c r="M131">
        <v>-122.03688049316401</v>
      </c>
    </row>
    <row r="132" spans="1:13" x14ac:dyDescent="0.25">
      <c r="A132" s="230">
        <v>2010.25</v>
      </c>
      <c r="B132" s="230" t="s">
        <v>43</v>
      </c>
      <c r="C132" s="230" t="s">
        <v>11822</v>
      </c>
      <c r="D132" s="230" t="s">
        <v>1938</v>
      </c>
      <c r="E132" s="230" t="s">
        <v>1939</v>
      </c>
      <c r="F132" s="230" t="s">
        <v>1937</v>
      </c>
      <c r="G132" t="s">
        <v>219</v>
      </c>
      <c r="H132" s="230" t="s">
        <v>6191</v>
      </c>
      <c r="I132" s="230" t="s">
        <v>98</v>
      </c>
      <c r="J132" s="230">
        <f>VLOOKUP(H132,LocID!$B$2:$I$1995,8, FALSE)</f>
        <v>315</v>
      </c>
      <c r="L132">
        <v>32.945621490478501</v>
      </c>
      <c r="M132">
        <v>-96.466850280761705</v>
      </c>
    </row>
    <row r="133" spans="1:13" x14ac:dyDescent="0.25">
      <c r="A133" s="230">
        <v>2010.739</v>
      </c>
      <c r="B133" s="230" t="s">
        <v>43</v>
      </c>
      <c r="C133" s="230" t="s">
        <v>11822</v>
      </c>
      <c r="D133" s="230" t="s">
        <v>554</v>
      </c>
      <c r="E133" s="230" t="s">
        <v>532</v>
      </c>
      <c r="F133" s="230" t="s">
        <v>533</v>
      </c>
      <c r="G133" t="s">
        <v>49</v>
      </c>
      <c r="H133" s="230" t="s">
        <v>4499</v>
      </c>
      <c r="I133" s="230" t="s">
        <v>98</v>
      </c>
      <c r="J133" s="230">
        <f>VLOOKUP(H133,LocID!$B$2:$I$1995,8, FALSE)</f>
        <v>65</v>
      </c>
      <c r="L133">
        <v>42.3586616516113</v>
      </c>
      <c r="M133">
        <v>-71.056739807128906</v>
      </c>
    </row>
    <row r="134" spans="1:13" x14ac:dyDescent="0.25">
      <c r="A134" s="230">
        <v>2010.422</v>
      </c>
      <c r="B134" s="230" t="s">
        <v>43</v>
      </c>
      <c r="C134" s="230" t="s">
        <v>11822</v>
      </c>
      <c r="D134" s="230" t="s">
        <v>1970</v>
      </c>
      <c r="E134" s="230" t="s">
        <v>1971</v>
      </c>
      <c r="F134" s="230" t="s">
        <v>1972</v>
      </c>
      <c r="G134" t="s">
        <v>865</v>
      </c>
      <c r="H134" s="230" t="s">
        <v>6199</v>
      </c>
      <c r="I134" s="230" t="s">
        <v>52</v>
      </c>
      <c r="J134" s="230">
        <f>VLOOKUP(H134,LocID!$B$2:$I$1995,8, FALSE)</f>
        <v>323</v>
      </c>
      <c r="L134">
        <v>35.149761199951101</v>
      </c>
      <c r="M134">
        <v>-90.049247741699205</v>
      </c>
    </row>
    <row r="135" spans="1:13" x14ac:dyDescent="0.25">
      <c r="A135" s="230">
        <v>2010.393</v>
      </c>
      <c r="B135" s="230" t="s">
        <v>43</v>
      </c>
      <c r="C135" s="230" t="s">
        <v>11822</v>
      </c>
      <c r="D135" s="230" t="s">
        <v>2044</v>
      </c>
      <c r="E135" s="230" t="s">
        <v>2042</v>
      </c>
      <c r="F135" s="230" t="s">
        <v>2043</v>
      </c>
      <c r="G135" t="s">
        <v>76</v>
      </c>
      <c r="H135" s="230" t="s">
        <v>6208</v>
      </c>
      <c r="I135" s="230" t="s">
        <v>26</v>
      </c>
      <c r="J135" s="230">
        <f>VLOOKUP(H135,LocID!$B$2:$I$1995,8, FALSE)</f>
        <v>332</v>
      </c>
      <c r="L135">
        <v>37.9076118469238</v>
      </c>
      <c r="M135">
        <v>-122.54818725585901</v>
      </c>
    </row>
    <row r="136" spans="1:13" x14ac:dyDescent="0.25">
      <c r="A136" s="230">
        <v>2010.3119999999999</v>
      </c>
      <c r="B136" s="230" t="s">
        <v>43</v>
      </c>
      <c r="C136" s="230" t="s">
        <v>11822</v>
      </c>
      <c r="D136" s="230" t="s">
        <v>2495</v>
      </c>
      <c r="E136" s="230" t="s">
        <v>2433</v>
      </c>
      <c r="F136" s="230" t="s">
        <v>2414</v>
      </c>
      <c r="G136" t="s">
        <v>76</v>
      </c>
      <c r="H136" s="230" t="s">
        <v>4518</v>
      </c>
      <c r="I136" s="230" t="s">
        <v>23</v>
      </c>
      <c r="J136" s="230">
        <f>VLOOKUP(H136,LocID!$B$2:$I$1995,8, FALSE)</f>
        <v>387</v>
      </c>
      <c r="L136">
        <v>37.805080413818303</v>
      </c>
      <c r="M136">
        <v>-122.273071289062</v>
      </c>
    </row>
    <row r="137" spans="1:13" x14ac:dyDescent="0.25">
      <c r="A137" s="230">
        <v>2010.5740000000001</v>
      </c>
      <c r="B137" s="230" t="s">
        <v>43</v>
      </c>
      <c r="C137" s="230" t="s">
        <v>11822</v>
      </c>
      <c r="D137" s="230" t="s">
        <v>1086</v>
      </c>
      <c r="E137" s="230" t="s">
        <v>1087</v>
      </c>
      <c r="F137" s="230" t="s">
        <v>1088</v>
      </c>
      <c r="G137" t="s">
        <v>76</v>
      </c>
      <c r="H137" s="230" t="s">
        <v>6037</v>
      </c>
      <c r="I137" s="230" t="s">
        <v>23</v>
      </c>
      <c r="J137" s="230">
        <f>VLOOKUP(H137,LocID!$B$2:$I$1995,8, FALSE)</f>
        <v>145</v>
      </c>
      <c r="L137">
        <v>35.770458221435497</v>
      </c>
      <c r="M137">
        <v>-119.245277404785</v>
      </c>
    </row>
    <row r="138" spans="1:13" x14ac:dyDescent="0.25">
      <c r="A138" s="230">
        <v>2010.5709999999999</v>
      </c>
      <c r="B138" s="230" t="s">
        <v>43</v>
      </c>
      <c r="C138" s="230" t="s">
        <v>11822</v>
      </c>
      <c r="D138" s="230" t="s">
        <v>974</v>
      </c>
      <c r="E138" s="230" t="s">
        <v>975</v>
      </c>
      <c r="F138" s="230" t="s">
        <v>973</v>
      </c>
      <c r="G138" t="s">
        <v>60</v>
      </c>
      <c r="H138" s="230" t="s">
        <v>6012</v>
      </c>
      <c r="I138" s="230" t="s">
        <v>98</v>
      </c>
      <c r="J138" s="230">
        <f>VLOOKUP(H138,LocID!$B$2:$I$1995,8, FALSE)</f>
        <v>120</v>
      </c>
      <c r="L138">
        <v>39.961990356445298</v>
      </c>
      <c r="M138">
        <v>-83.002746582031193</v>
      </c>
    </row>
    <row r="139" spans="1:13" x14ac:dyDescent="0.25">
      <c r="A139" s="230">
        <v>2010.296</v>
      </c>
      <c r="B139" s="230" t="s">
        <v>43</v>
      </c>
      <c r="C139" s="230" t="s">
        <v>11822</v>
      </c>
      <c r="D139" s="230" t="s">
        <v>2811</v>
      </c>
      <c r="E139" s="230" t="s">
        <v>2812</v>
      </c>
      <c r="F139" s="230" t="s">
        <v>2813</v>
      </c>
      <c r="G139" t="s">
        <v>2814</v>
      </c>
      <c r="H139" s="230" t="s">
        <v>6291</v>
      </c>
      <c r="I139" s="230" t="s">
        <v>23</v>
      </c>
      <c r="J139" s="230">
        <f>VLOOKUP(H139,LocID!$B$2:$I$1995,8, FALSE)</f>
        <v>423</v>
      </c>
      <c r="K139">
        <v>1</v>
      </c>
      <c r="L139">
        <v>18.539199829101499</v>
      </c>
      <c r="M139">
        <v>-72.334999084472599</v>
      </c>
    </row>
    <row r="140" spans="1:13" x14ac:dyDescent="0.25">
      <c r="A140" s="230">
        <v>2010.586</v>
      </c>
      <c r="B140" s="230" t="s">
        <v>43</v>
      </c>
      <c r="C140" s="230" t="s">
        <v>11822</v>
      </c>
      <c r="D140" s="230" t="s">
        <v>885</v>
      </c>
      <c r="E140" s="230" t="s">
        <v>886</v>
      </c>
      <c r="F140" s="230" t="s">
        <v>877</v>
      </c>
      <c r="G140" t="s">
        <v>208</v>
      </c>
      <c r="H140" s="230" t="s">
        <v>5997</v>
      </c>
      <c r="I140" s="230" t="s">
        <v>23</v>
      </c>
      <c r="J140" s="230">
        <f>VLOOKUP(H140,LocID!$B$2:$I$1995,8, FALSE)</f>
        <v>105</v>
      </c>
      <c r="L140">
        <v>41.884250640869098</v>
      </c>
      <c r="M140">
        <v>-87.6324462890625</v>
      </c>
    </row>
    <row r="141" spans="1:13" x14ac:dyDescent="0.25">
      <c r="A141" s="230">
        <v>2010.588</v>
      </c>
      <c r="B141" s="230" t="s">
        <v>43</v>
      </c>
      <c r="C141" s="230" t="s">
        <v>11822</v>
      </c>
      <c r="D141" s="230" t="s">
        <v>2496</v>
      </c>
      <c r="E141" s="230" t="s">
        <v>2497</v>
      </c>
      <c r="F141" s="230" t="s">
        <v>2414</v>
      </c>
      <c r="G141" t="s">
        <v>76</v>
      </c>
      <c r="H141" s="230" t="s">
        <v>4518</v>
      </c>
      <c r="I141" s="230" t="s">
        <v>23</v>
      </c>
      <c r="J141" s="230">
        <f>VLOOKUP(H141,LocID!$B$2:$I$1995,8, FALSE)</f>
        <v>387</v>
      </c>
      <c r="L141">
        <v>37.805080413818303</v>
      </c>
      <c r="M141">
        <v>-122.273071289062</v>
      </c>
    </row>
    <row r="142" spans="1:13" x14ac:dyDescent="0.25">
      <c r="A142" s="230">
        <v>2015.0427999999999</v>
      </c>
      <c r="B142" s="230" t="s">
        <v>138</v>
      </c>
      <c r="C142" s="230" t="s">
        <v>11821</v>
      </c>
      <c r="D142" s="230" t="s">
        <v>3930</v>
      </c>
      <c r="E142" s="230" t="s">
        <v>3927</v>
      </c>
      <c r="F142" s="230" t="s">
        <v>3906</v>
      </c>
      <c r="G142" t="s">
        <v>76</v>
      </c>
      <c r="H142" s="230" t="s">
        <v>4532</v>
      </c>
      <c r="I142" s="230" t="s">
        <v>23</v>
      </c>
      <c r="J142" s="230">
        <f>VLOOKUP(H142,LocID!$B$2:$I$1995,8, FALSE)</f>
        <v>527</v>
      </c>
      <c r="L142">
        <v>37.656059265136697</v>
      </c>
      <c r="M142">
        <v>-122.414176940917</v>
      </c>
    </row>
    <row r="143" spans="1:13" x14ac:dyDescent="0.25">
      <c r="A143" s="230">
        <v>2010.1289999999999</v>
      </c>
      <c r="B143" s="230" t="s">
        <v>43</v>
      </c>
      <c r="C143" s="230" t="s">
        <v>11822</v>
      </c>
      <c r="D143" s="230" t="s">
        <v>3391</v>
      </c>
      <c r="E143" s="230" t="s">
        <v>3359</v>
      </c>
      <c r="F143" s="230" t="s">
        <v>3294</v>
      </c>
      <c r="G143" t="s">
        <v>76</v>
      </c>
      <c r="H143" s="230" t="s">
        <v>4526</v>
      </c>
      <c r="I143" s="230" t="s">
        <v>23</v>
      </c>
      <c r="J143" s="230">
        <f>VLOOKUP(H143,LocID!$B$2:$I$1995,8, FALSE)</f>
        <v>489</v>
      </c>
      <c r="L143">
        <v>37.7771186828613</v>
      </c>
      <c r="M143">
        <v>-122.419639587402</v>
      </c>
    </row>
    <row r="144" spans="1:13" x14ac:dyDescent="0.25">
      <c r="A144" s="230">
        <v>2010.742</v>
      </c>
      <c r="B144" s="230" t="s">
        <v>43</v>
      </c>
      <c r="C144" s="230" t="s">
        <v>11822</v>
      </c>
      <c r="D144" s="230" t="s">
        <v>1327</v>
      </c>
      <c r="E144" s="230" t="s">
        <v>1328</v>
      </c>
      <c r="F144" s="230" t="s">
        <v>1323</v>
      </c>
      <c r="G144" t="s">
        <v>76</v>
      </c>
      <c r="H144" s="230" t="s">
        <v>6079</v>
      </c>
      <c r="I144" s="230" t="s">
        <v>52</v>
      </c>
      <c r="J144" s="230">
        <f>VLOOKUP(H144,LocID!$B$2:$I$1995,8, FALSE)</f>
        <v>193</v>
      </c>
      <c r="L144">
        <v>36.74068069458</v>
      </c>
      <c r="M144">
        <v>-119.78572845458901</v>
      </c>
    </row>
    <row r="145" spans="1:13" x14ac:dyDescent="0.25">
      <c r="A145" s="230">
        <v>2010.7539999999999</v>
      </c>
      <c r="B145" s="230" t="s">
        <v>43</v>
      </c>
      <c r="C145" s="230" t="s">
        <v>11822</v>
      </c>
      <c r="D145" s="230" t="s">
        <v>3682</v>
      </c>
      <c r="E145" s="230" t="s">
        <v>3683</v>
      </c>
      <c r="F145" s="230" t="s">
        <v>3684</v>
      </c>
      <c r="G145" t="s">
        <v>127</v>
      </c>
      <c r="H145" s="230" t="s">
        <v>6358</v>
      </c>
      <c r="I145" s="230" t="s">
        <v>52</v>
      </c>
      <c r="J145" s="230">
        <f>VLOOKUP(H145,LocID!$B$2:$I$1995,8, FALSE)</f>
        <v>503</v>
      </c>
      <c r="L145">
        <v>35.691680908203097</v>
      </c>
      <c r="M145">
        <v>-105.93795776367099</v>
      </c>
    </row>
    <row r="146" spans="1:13" x14ac:dyDescent="0.25">
      <c r="A146" s="230">
        <v>2010.31</v>
      </c>
      <c r="B146" s="230" t="s">
        <v>43</v>
      </c>
      <c r="C146" s="230" t="s">
        <v>11822</v>
      </c>
      <c r="D146" s="230" t="s">
        <v>3795</v>
      </c>
      <c r="E146" s="230" t="s">
        <v>3759</v>
      </c>
      <c r="F146" s="230" t="s">
        <v>3750</v>
      </c>
      <c r="G146" t="s">
        <v>261</v>
      </c>
      <c r="H146" s="230" t="s">
        <v>4530</v>
      </c>
      <c r="I146" s="230" t="s">
        <v>23</v>
      </c>
      <c r="J146" s="230">
        <f>VLOOKUP(H146,LocID!$B$2:$I$1995,8, FALSE)</f>
        <v>513</v>
      </c>
      <c r="L146">
        <v>47.603569030761697</v>
      </c>
      <c r="M146">
        <v>-122.329452514648</v>
      </c>
    </row>
    <row r="147" spans="1:13" x14ac:dyDescent="0.25">
      <c r="A147" s="230">
        <v>2010.566</v>
      </c>
      <c r="B147" s="230" t="s">
        <v>43</v>
      </c>
      <c r="C147" s="230" t="s">
        <v>11822</v>
      </c>
      <c r="D147" s="230" t="s">
        <v>3867</v>
      </c>
      <c r="E147" s="230" t="s">
        <v>3868</v>
      </c>
      <c r="F147" s="230" t="s">
        <v>3866</v>
      </c>
      <c r="G147" t="s">
        <v>76</v>
      </c>
      <c r="H147" s="230" t="s">
        <v>6371</v>
      </c>
      <c r="I147" s="230" t="s">
        <v>26</v>
      </c>
      <c r="J147" s="230">
        <f>VLOOKUP(H147,LocID!$B$2:$I$1995,8, FALSE)</f>
        <v>519</v>
      </c>
      <c r="L147">
        <v>36.428428649902301</v>
      </c>
      <c r="M147">
        <v>-121.32769012451099</v>
      </c>
    </row>
    <row r="148" spans="1:13" x14ac:dyDescent="0.25">
      <c r="A148" s="230">
        <v>2010.5889999999999</v>
      </c>
      <c r="B148" s="230" t="s">
        <v>43</v>
      </c>
      <c r="C148" s="230" t="s">
        <v>11822</v>
      </c>
      <c r="D148" s="230" t="s">
        <v>2949</v>
      </c>
      <c r="E148" s="230" t="s">
        <v>2950</v>
      </c>
      <c r="F148" s="230" t="s">
        <v>2944</v>
      </c>
      <c r="G148" t="s">
        <v>250</v>
      </c>
      <c r="H148" s="230" t="s">
        <v>4520</v>
      </c>
      <c r="I148" s="230" t="s">
        <v>23</v>
      </c>
      <c r="J148" s="230">
        <f>VLOOKUP(H148,LocID!$B$2:$I$1995,8, FALSE)</f>
        <v>438</v>
      </c>
      <c r="L148">
        <v>35.785511016845703</v>
      </c>
      <c r="M148">
        <v>-78.642669677734304</v>
      </c>
    </row>
    <row r="149" spans="1:13" x14ac:dyDescent="0.25">
      <c r="A149" s="230">
        <v>2010.575</v>
      </c>
      <c r="B149" s="230" t="s">
        <v>43</v>
      </c>
      <c r="C149" s="230" t="s">
        <v>11822</v>
      </c>
      <c r="D149" s="230" t="s">
        <v>3040</v>
      </c>
      <c r="E149" s="230" t="s">
        <v>3041</v>
      </c>
      <c r="F149" s="230" t="s">
        <v>3039</v>
      </c>
      <c r="G149" t="s">
        <v>1284</v>
      </c>
      <c r="H149" s="230" t="s">
        <v>6318</v>
      </c>
      <c r="I149" s="230" t="s">
        <v>23</v>
      </c>
      <c r="J149" s="230">
        <f>VLOOKUP(H149,LocID!$B$2:$I$1995,8, FALSE)</f>
        <v>454</v>
      </c>
      <c r="L149">
        <v>-22.912160873413001</v>
      </c>
      <c r="M149">
        <v>-43.175010681152301</v>
      </c>
    </row>
    <row r="150" spans="1:13" x14ac:dyDescent="0.25">
      <c r="A150" s="230">
        <v>2010.3610000000001</v>
      </c>
      <c r="B150" s="230" t="s">
        <v>43</v>
      </c>
      <c r="C150" s="230" t="s">
        <v>11822</v>
      </c>
      <c r="D150" s="230" t="s">
        <v>3796</v>
      </c>
      <c r="E150" s="230" t="s">
        <v>3783</v>
      </c>
      <c r="F150" s="230" t="s">
        <v>3750</v>
      </c>
      <c r="G150" t="s">
        <v>261</v>
      </c>
      <c r="H150" s="230" t="s">
        <v>4530</v>
      </c>
      <c r="I150" s="230" t="s">
        <v>23</v>
      </c>
      <c r="J150" s="230">
        <f>VLOOKUP(H150,LocID!$B$2:$I$1995,8, FALSE)</f>
        <v>513</v>
      </c>
      <c r="L150">
        <v>47.603569030761697</v>
      </c>
      <c r="M150">
        <v>-122.329452514648</v>
      </c>
    </row>
    <row r="151" spans="1:13" x14ac:dyDescent="0.25">
      <c r="A151" s="230">
        <v>2011.059</v>
      </c>
      <c r="B151" s="230" t="s">
        <v>274</v>
      </c>
      <c r="C151" s="230" t="s">
        <v>11823</v>
      </c>
      <c r="D151" s="230" t="s">
        <v>2498</v>
      </c>
      <c r="E151" s="230" t="s">
        <v>2467</v>
      </c>
      <c r="F151" s="230" t="s">
        <v>2414</v>
      </c>
      <c r="G151" t="s">
        <v>76</v>
      </c>
      <c r="H151" s="230" t="s">
        <v>4518</v>
      </c>
      <c r="I151" s="230" t="s">
        <v>26</v>
      </c>
      <c r="J151" s="230">
        <f>VLOOKUP(H151,LocID!$B$2:$I$1995,8, FALSE)</f>
        <v>387</v>
      </c>
      <c r="L151">
        <v>37.805080413818303</v>
      </c>
      <c r="M151">
        <v>-122.273071289062</v>
      </c>
    </row>
    <row r="152" spans="1:13" x14ac:dyDescent="0.25">
      <c r="A152" s="230">
        <v>2010.752</v>
      </c>
      <c r="B152" s="230" t="s">
        <v>274</v>
      </c>
      <c r="C152" s="230" t="s">
        <v>11823</v>
      </c>
      <c r="D152" s="230" t="s">
        <v>4278</v>
      </c>
      <c r="E152" s="230" t="s">
        <v>4279</v>
      </c>
      <c r="F152" s="230" t="s">
        <v>2997</v>
      </c>
      <c r="G152" t="s">
        <v>2996</v>
      </c>
      <c r="H152" s="230" t="s">
        <v>4536</v>
      </c>
      <c r="I152" s="230" t="s">
        <v>23</v>
      </c>
      <c r="J152" s="230">
        <f>VLOOKUP(H152,LocID!$B$2:$I$1995,8, FALSE)</f>
        <v>447</v>
      </c>
      <c r="L152">
        <v>38.890369415283203</v>
      </c>
      <c r="M152">
        <v>-77.031959533691406</v>
      </c>
    </row>
    <row r="153" spans="1:13" x14ac:dyDescent="0.25">
      <c r="A153" s="230">
        <v>2015.0530000000001</v>
      </c>
      <c r="B153" s="230" t="s">
        <v>138</v>
      </c>
      <c r="C153" s="230" t="s">
        <v>11821</v>
      </c>
      <c r="D153" s="230" t="s">
        <v>3650</v>
      </c>
      <c r="E153" s="230" t="s">
        <v>3641</v>
      </c>
      <c r="F153" s="230" t="s">
        <v>3628</v>
      </c>
      <c r="G153" t="s">
        <v>76</v>
      </c>
      <c r="H153" s="230" t="s">
        <v>4527</v>
      </c>
      <c r="I153" s="230" t="s">
        <v>23</v>
      </c>
      <c r="J153" s="230">
        <f>VLOOKUP(H153,LocID!$B$2:$I$1995,8, FALSE)</f>
        <v>497</v>
      </c>
      <c r="L153">
        <v>37.974571228027301</v>
      </c>
      <c r="M153">
        <v>-122.532470703125</v>
      </c>
    </row>
    <row r="154" spans="1:13" x14ac:dyDescent="0.25">
      <c r="A154" s="230">
        <v>2010.723</v>
      </c>
      <c r="B154" s="230" t="s">
        <v>274</v>
      </c>
      <c r="C154" s="230" t="s">
        <v>11823</v>
      </c>
      <c r="D154" s="230" t="s">
        <v>2499</v>
      </c>
      <c r="E154" s="230" t="s">
        <v>2423</v>
      </c>
      <c r="F154" s="230" t="s">
        <v>2414</v>
      </c>
      <c r="G154" t="s">
        <v>76</v>
      </c>
      <c r="H154" s="230" t="s">
        <v>4518</v>
      </c>
      <c r="I154" s="230" t="s">
        <v>52</v>
      </c>
      <c r="J154" s="230">
        <f>VLOOKUP(H154,LocID!$B$2:$I$1995,8, FALSE)</f>
        <v>387</v>
      </c>
      <c r="L154">
        <v>37.805080413818303</v>
      </c>
      <c r="M154">
        <v>-122.273071289062</v>
      </c>
    </row>
    <row r="155" spans="1:13" x14ac:dyDescent="0.25">
      <c r="A155" s="230">
        <v>2010.7639999999999</v>
      </c>
      <c r="B155" s="230" t="s">
        <v>274</v>
      </c>
      <c r="C155" s="230" t="s">
        <v>11823</v>
      </c>
      <c r="D155" s="230" t="s">
        <v>405</v>
      </c>
      <c r="E155" s="230" t="s">
        <v>406</v>
      </c>
      <c r="F155" s="230" t="s">
        <v>402</v>
      </c>
      <c r="G155" t="s">
        <v>261</v>
      </c>
      <c r="H155" s="230" t="s">
        <v>5941</v>
      </c>
      <c r="I155" s="230" t="s">
        <v>52</v>
      </c>
      <c r="J155" s="230">
        <f>VLOOKUP(H155,LocID!$B$2:$I$1995,8, FALSE)</f>
        <v>46</v>
      </c>
      <c r="L155">
        <v>47.610019683837798</v>
      </c>
      <c r="M155">
        <v>-122.187850952148</v>
      </c>
    </row>
    <row r="156" spans="1:13" x14ac:dyDescent="0.25">
      <c r="A156" s="230">
        <v>2010.625</v>
      </c>
      <c r="B156" s="230" t="s">
        <v>274</v>
      </c>
      <c r="C156" s="230" t="s">
        <v>11823</v>
      </c>
      <c r="D156" s="230" t="s">
        <v>407</v>
      </c>
      <c r="E156" s="230" t="s">
        <v>408</v>
      </c>
      <c r="F156" s="230" t="s">
        <v>402</v>
      </c>
      <c r="G156" t="s">
        <v>261</v>
      </c>
      <c r="H156" s="230" t="s">
        <v>5941</v>
      </c>
      <c r="I156" s="230" t="s">
        <v>26</v>
      </c>
      <c r="J156" s="230">
        <f>VLOOKUP(H156,LocID!$B$2:$I$1995,8, FALSE)</f>
        <v>46</v>
      </c>
      <c r="L156">
        <v>47.610019683837798</v>
      </c>
      <c r="M156">
        <v>-122.187850952148</v>
      </c>
    </row>
    <row r="157" spans="1:13" x14ac:dyDescent="0.25">
      <c r="A157" s="230">
        <v>2011.0419999999999</v>
      </c>
      <c r="B157" s="230" t="s">
        <v>274</v>
      </c>
      <c r="C157" s="230" t="s">
        <v>11823</v>
      </c>
      <c r="D157" s="230" t="s">
        <v>3733</v>
      </c>
      <c r="E157" s="230" t="s">
        <v>3734</v>
      </c>
      <c r="F157" s="230" t="s">
        <v>3735</v>
      </c>
      <c r="G157" t="s">
        <v>1284</v>
      </c>
      <c r="H157" s="230" t="s">
        <v>6362</v>
      </c>
      <c r="I157" s="230" t="s">
        <v>26</v>
      </c>
      <c r="J157" s="230">
        <f>VLOOKUP(H157,LocID!$B$2:$I$1995,8, FALSE)</f>
        <v>509</v>
      </c>
      <c r="L157">
        <v>-23.562839508056602</v>
      </c>
      <c r="M157">
        <v>-46.654640197753899</v>
      </c>
    </row>
    <row r="158" spans="1:13" x14ac:dyDescent="0.25">
      <c r="A158" s="230">
        <v>2010.7059999999999</v>
      </c>
      <c r="B158" s="230" t="s">
        <v>274</v>
      </c>
      <c r="C158" s="230" t="s">
        <v>11823</v>
      </c>
      <c r="D158" s="230" t="s">
        <v>513</v>
      </c>
      <c r="E158" s="230" t="s">
        <v>514</v>
      </c>
      <c r="F158" s="230" t="s">
        <v>515</v>
      </c>
      <c r="G158" t="s">
        <v>516</v>
      </c>
      <c r="H158" s="230" t="s">
        <v>5957</v>
      </c>
      <c r="I158" s="230" t="s">
        <v>52</v>
      </c>
      <c r="J158" s="230">
        <f>VLOOKUP(H158,LocID!$B$2:$I$1995,8, FALSE)</f>
        <v>62</v>
      </c>
      <c r="L158">
        <v>46.8053588867187</v>
      </c>
      <c r="M158">
        <v>-100.779327392578</v>
      </c>
    </row>
    <row r="159" spans="1:13" x14ac:dyDescent="0.25">
      <c r="A159" s="230">
        <v>2011.09</v>
      </c>
      <c r="B159" s="230" t="s">
        <v>274</v>
      </c>
      <c r="C159" s="230" t="s">
        <v>11823</v>
      </c>
      <c r="D159" s="230" t="s">
        <v>2773</v>
      </c>
      <c r="E159" s="230" t="s">
        <v>2774</v>
      </c>
      <c r="F159" s="230" t="s">
        <v>2775</v>
      </c>
      <c r="G159" t="s">
        <v>76</v>
      </c>
      <c r="H159" s="230" t="s">
        <v>6283</v>
      </c>
      <c r="I159" s="230" t="s">
        <v>23</v>
      </c>
      <c r="J159" s="230">
        <f>VLOOKUP(H159,LocID!$B$2:$I$1995,8, FALSE)</f>
        <v>415</v>
      </c>
      <c r="L159">
        <v>37.824588775634702</v>
      </c>
      <c r="M159">
        <v>-122.23281097412099</v>
      </c>
    </row>
    <row r="160" spans="1:13" x14ac:dyDescent="0.25">
      <c r="A160" s="230">
        <v>2010.626</v>
      </c>
      <c r="B160" s="230" t="s">
        <v>274</v>
      </c>
      <c r="C160" s="230" t="s">
        <v>11823</v>
      </c>
      <c r="D160" s="230" t="s">
        <v>2911</v>
      </c>
      <c r="E160" s="230" t="s">
        <v>2912</v>
      </c>
      <c r="F160" s="230" t="s">
        <v>2908</v>
      </c>
      <c r="G160" t="s">
        <v>380</v>
      </c>
      <c r="H160" s="230" t="s">
        <v>6299</v>
      </c>
      <c r="I160" s="230" t="s">
        <v>52</v>
      </c>
      <c r="J160" s="230">
        <f>VLOOKUP(H160,LocID!$B$2:$I$1995,8, FALSE)</f>
        <v>431</v>
      </c>
      <c r="L160">
        <v>41.8238716125488</v>
      </c>
      <c r="M160">
        <v>-71.4119873046875</v>
      </c>
    </row>
    <row r="161" spans="1:13" x14ac:dyDescent="0.25">
      <c r="A161" s="230">
        <v>2011.164</v>
      </c>
      <c r="B161" s="230" t="s">
        <v>274</v>
      </c>
      <c r="C161" s="230" t="s">
        <v>11823</v>
      </c>
      <c r="D161" s="230" t="s">
        <v>3896</v>
      </c>
      <c r="E161" s="230" t="s">
        <v>3897</v>
      </c>
      <c r="F161" s="230" t="s">
        <v>3898</v>
      </c>
      <c r="G161" t="s">
        <v>76</v>
      </c>
      <c r="H161" s="230" t="s">
        <v>6376</v>
      </c>
      <c r="I161" s="230" t="s">
        <v>23</v>
      </c>
      <c r="J161" s="230">
        <f>VLOOKUP(H161,LocID!$B$2:$I$1995,8, FALSE)</f>
        <v>525</v>
      </c>
      <c r="L161">
        <v>34.115798950195298</v>
      </c>
      <c r="M161">
        <v>-118.152130126953</v>
      </c>
    </row>
    <row r="162" spans="1:13" x14ac:dyDescent="0.25">
      <c r="A162" s="230">
        <v>2010.6310000000001</v>
      </c>
      <c r="B162" s="230" t="s">
        <v>274</v>
      </c>
      <c r="C162" s="230" t="s">
        <v>11823</v>
      </c>
      <c r="D162" s="230" t="s">
        <v>1238</v>
      </c>
      <c r="E162" s="230" t="s">
        <v>1235</v>
      </c>
      <c r="F162" s="230" t="s">
        <v>1233</v>
      </c>
      <c r="G162" t="s">
        <v>261</v>
      </c>
      <c r="H162" s="230" t="s">
        <v>6062</v>
      </c>
      <c r="I162" s="230" t="s">
        <v>52</v>
      </c>
      <c r="J162" s="230">
        <f>VLOOKUP(H162,LocID!$B$2:$I$1995,8, FALSE)</f>
        <v>174</v>
      </c>
      <c r="L162">
        <v>47.976589202880803</v>
      </c>
      <c r="M162">
        <v>-122.205932617187</v>
      </c>
    </row>
    <row r="163" spans="1:13" x14ac:dyDescent="0.25">
      <c r="A163" s="230">
        <v>2010.769</v>
      </c>
      <c r="B163" s="230" t="s">
        <v>274</v>
      </c>
      <c r="C163" s="230" t="s">
        <v>11823</v>
      </c>
      <c r="D163" s="230" t="s">
        <v>275</v>
      </c>
      <c r="E163" s="230" t="s">
        <v>276</v>
      </c>
      <c r="F163" s="230" t="s">
        <v>271</v>
      </c>
      <c r="G163" t="s">
        <v>160</v>
      </c>
      <c r="H163" s="230" t="s">
        <v>5930</v>
      </c>
      <c r="I163" s="230" t="s">
        <v>23</v>
      </c>
      <c r="J163" s="230">
        <f>VLOOKUP(H163,LocID!$B$2:$I$1995,8, FALSE)</f>
        <v>33</v>
      </c>
      <c r="L163">
        <v>33.7483100891113</v>
      </c>
      <c r="M163">
        <v>-84.39111328125</v>
      </c>
    </row>
    <row r="164" spans="1:13" x14ac:dyDescent="0.25">
      <c r="A164" s="230">
        <v>2015.0449000000001</v>
      </c>
      <c r="B164" s="230" t="s">
        <v>138</v>
      </c>
      <c r="C164" s="230" t="s">
        <v>11821</v>
      </c>
      <c r="D164" s="230" t="s">
        <v>3651</v>
      </c>
      <c r="E164" s="230" t="s">
        <v>3641</v>
      </c>
      <c r="F164" s="230" t="s">
        <v>3628</v>
      </c>
      <c r="G164" t="s">
        <v>76</v>
      </c>
      <c r="H164" s="230" t="s">
        <v>4527</v>
      </c>
      <c r="I164" s="230" t="s">
        <v>23</v>
      </c>
      <c r="J164" s="230">
        <f>VLOOKUP(H164,LocID!$B$2:$I$1995,8, FALSE)</f>
        <v>497</v>
      </c>
      <c r="L164">
        <v>37.974571228027301</v>
      </c>
      <c r="M164">
        <v>-122.532470703125</v>
      </c>
    </row>
    <row r="165" spans="1:13" x14ac:dyDescent="0.25">
      <c r="A165" s="230">
        <v>2011.01</v>
      </c>
      <c r="B165" s="230" t="s">
        <v>274</v>
      </c>
      <c r="C165" s="230" t="s">
        <v>11823</v>
      </c>
      <c r="D165" s="230" t="s">
        <v>1010</v>
      </c>
      <c r="E165" s="230" t="s">
        <v>1022</v>
      </c>
      <c r="F165" s="230" t="s">
        <v>1023</v>
      </c>
      <c r="G165" t="s">
        <v>488</v>
      </c>
      <c r="H165" s="230" t="s">
        <v>6022</v>
      </c>
      <c r="I165" s="230" t="s">
        <v>52</v>
      </c>
      <c r="J165" s="230">
        <f>VLOOKUP(H165,LocID!$B$2:$I$1995,8, FALSE)</f>
        <v>130</v>
      </c>
      <c r="L165">
        <v>41.2577514648437</v>
      </c>
      <c r="M165">
        <v>-95.851211547851506</v>
      </c>
    </row>
    <row r="166" spans="1:13" x14ac:dyDescent="0.25">
      <c r="A166" s="230">
        <v>2010.6</v>
      </c>
      <c r="B166" s="230" t="s">
        <v>274</v>
      </c>
      <c r="C166" s="230" t="s">
        <v>11823</v>
      </c>
      <c r="D166" s="230" t="s">
        <v>2828</v>
      </c>
      <c r="E166" s="230" t="s">
        <v>2825</v>
      </c>
      <c r="F166" s="230" t="s">
        <v>2823</v>
      </c>
      <c r="G166" t="s">
        <v>320</v>
      </c>
      <c r="H166" s="230" t="s">
        <v>6294</v>
      </c>
      <c r="I166" s="230" t="s">
        <v>52</v>
      </c>
      <c r="J166" s="230">
        <f>VLOOKUP(H166,LocID!$B$2:$I$1995,8, FALSE)</f>
        <v>426</v>
      </c>
      <c r="L166">
        <v>43.659141540527301</v>
      </c>
      <c r="M166">
        <v>-70.256652832031193</v>
      </c>
    </row>
    <row r="167" spans="1:13" x14ac:dyDescent="0.25">
      <c r="A167" s="230">
        <v>2010.7449999999999</v>
      </c>
      <c r="B167" s="230" t="s">
        <v>274</v>
      </c>
      <c r="C167" s="230" t="s">
        <v>11823</v>
      </c>
      <c r="D167" s="230" t="s">
        <v>4280</v>
      </c>
      <c r="E167" s="230" t="s">
        <v>4281</v>
      </c>
      <c r="F167" s="230" t="s">
        <v>2997</v>
      </c>
      <c r="G167" t="s">
        <v>2996</v>
      </c>
      <c r="H167" s="230" t="s">
        <v>4536</v>
      </c>
      <c r="I167" s="230" t="s">
        <v>26</v>
      </c>
      <c r="J167" s="230">
        <f>VLOOKUP(H167,LocID!$B$2:$I$1995,8, FALSE)</f>
        <v>447</v>
      </c>
      <c r="L167">
        <v>38.890369415283203</v>
      </c>
      <c r="M167">
        <v>-77.031959533691406</v>
      </c>
    </row>
    <row r="168" spans="1:13" x14ac:dyDescent="0.25">
      <c r="A168" s="230">
        <v>2011.1790000000001</v>
      </c>
      <c r="B168" s="230" t="s">
        <v>274</v>
      </c>
      <c r="C168" s="230" t="s">
        <v>11823</v>
      </c>
      <c r="D168" s="230" t="s">
        <v>1967</v>
      </c>
      <c r="E168" s="230" t="s">
        <v>570</v>
      </c>
      <c r="F168" s="230" t="s">
        <v>1968</v>
      </c>
      <c r="G168" t="s">
        <v>49</v>
      </c>
      <c r="H168" s="230" t="s">
        <v>6198</v>
      </c>
      <c r="I168" s="230" t="s">
        <v>26</v>
      </c>
      <c r="J168" s="230">
        <f>VLOOKUP(H168,LocID!$B$2:$I$1995,8, FALSE)</f>
        <v>322</v>
      </c>
      <c r="L168">
        <v>42.457168579101499</v>
      </c>
      <c r="M168">
        <v>-71.064048767089801</v>
      </c>
    </row>
    <row r="169" spans="1:13" x14ac:dyDescent="0.25">
      <c r="A169" s="230">
        <v>2011.154</v>
      </c>
      <c r="B169" s="230" t="s">
        <v>274</v>
      </c>
      <c r="C169" s="230" t="s">
        <v>11823</v>
      </c>
      <c r="D169" s="230" t="s">
        <v>2500</v>
      </c>
      <c r="E169" s="230" t="s">
        <v>2423</v>
      </c>
      <c r="F169" s="230" t="s">
        <v>2414</v>
      </c>
      <c r="G169" t="s">
        <v>76</v>
      </c>
      <c r="H169" s="230" t="s">
        <v>4518</v>
      </c>
      <c r="I169" s="230" t="s">
        <v>52</v>
      </c>
      <c r="J169" s="230">
        <f>VLOOKUP(H169,LocID!$B$2:$I$1995,8, FALSE)</f>
        <v>387</v>
      </c>
      <c r="L169">
        <v>37.805080413818303</v>
      </c>
      <c r="M169">
        <v>-122.273071289062</v>
      </c>
    </row>
    <row r="170" spans="1:13" x14ac:dyDescent="0.25">
      <c r="A170" s="230">
        <v>2010.673</v>
      </c>
      <c r="B170" s="230" t="s">
        <v>274</v>
      </c>
      <c r="C170" s="230" t="s">
        <v>11823</v>
      </c>
      <c r="D170" s="230" t="s">
        <v>555</v>
      </c>
      <c r="E170" s="230" t="s">
        <v>556</v>
      </c>
      <c r="F170" s="230" t="s">
        <v>533</v>
      </c>
      <c r="G170" t="s">
        <v>49</v>
      </c>
      <c r="H170" s="230" t="s">
        <v>4499</v>
      </c>
      <c r="I170" s="230" t="s">
        <v>23</v>
      </c>
      <c r="J170" s="230">
        <f>VLOOKUP(H170,LocID!$B$2:$I$1995,8, FALSE)</f>
        <v>65</v>
      </c>
      <c r="L170">
        <v>42.3586616516113</v>
      </c>
      <c r="M170">
        <v>-71.056739807128906</v>
      </c>
    </row>
    <row r="171" spans="1:13" x14ac:dyDescent="0.25">
      <c r="A171" s="230">
        <v>2010.683</v>
      </c>
      <c r="B171" s="230" t="s">
        <v>274</v>
      </c>
      <c r="C171" s="230" t="s">
        <v>11823</v>
      </c>
      <c r="D171" s="230" t="s">
        <v>3392</v>
      </c>
      <c r="E171" s="230" t="s">
        <v>3393</v>
      </c>
      <c r="F171" s="230" t="s">
        <v>3294</v>
      </c>
      <c r="G171" t="s">
        <v>76</v>
      </c>
      <c r="H171" s="230" t="s">
        <v>4526</v>
      </c>
      <c r="I171" s="230" t="s">
        <v>52</v>
      </c>
      <c r="J171" s="230">
        <f>VLOOKUP(H171,LocID!$B$2:$I$1995,8, FALSE)</f>
        <v>489</v>
      </c>
      <c r="L171">
        <v>37.7771186828613</v>
      </c>
      <c r="M171">
        <v>-122.419639587402</v>
      </c>
    </row>
    <row r="172" spans="1:13" x14ac:dyDescent="0.25">
      <c r="A172" s="230">
        <v>2011.027</v>
      </c>
      <c r="B172" s="230" t="s">
        <v>274</v>
      </c>
      <c r="C172" s="230" t="s">
        <v>11823</v>
      </c>
      <c r="D172" s="230" t="s">
        <v>4019</v>
      </c>
      <c r="E172" s="230" t="s">
        <v>4020</v>
      </c>
      <c r="F172" s="230" t="s">
        <v>4014</v>
      </c>
      <c r="G172" t="s">
        <v>76</v>
      </c>
      <c r="H172" s="230" t="s">
        <v>6388</v>
      </c>
      <c r="I172" s="230" t="s">
        <v>52</v>
      </c>
      <c r="J172" s="230">
        <f>VLOOKUP(H172,LocID!$B$2:$I$1995,8, FALSE)</f>
        <v>541</v>
      </c>
      <c r="L172">
        <v>37.953670501708899</v>
      </c>
      <c r="M172">
        <v>-121.29074859619099</v>
      </c>
    </row>
    <row r="173" spans="1:13" x14ac:dyDescent="0.25">
      <c r="A173" s="230">
        <v>2010.693</v>
      </c>
      <c r="B173" s="230" t="s">
        <v>274</v>
      </c>
      <c r="C173" s="230" t="s">
        <v>11823</v>
      </c>
      <c r="D173" s="230" t="s">
        <v>3209</v>
      </c>
      <c r="E173" s="230" t="s">
        <v>3210</v>
      </c>
      <c r="F173" s="230" t="s">
        <v>3202</v>
      </c>
      <c r="G173" t="s">
        <v>660</v>
      </c>
      <c r="H173" s="230" t="s">
        <v>6337</v>
      </c>
      <c r="I173" s="230" t="s">
        <v>52</v>
      </c>
      <c r="J173" s="230">
        <f>VLOOKUP(H173,LocID!$B$2:$I$1995,8, FALSE)</f>
        <v>479</v>
      </c>
      <c r="L173">
        <v>40.760311126708899</v>
      </c>
      <c r="M173">
        <v>-111.888221740722</v>
      </c>
    </row>
    <row r="174" spans="1:13" x14ac:dyDescent="0.25">
      <c r="A174" s="230">
        <v>2011.0440000000001</v>
      </c>
      <c r="B174" s="230" t="s">
        <v>274</v>
      </c>
      <c r="C174" s="230" t="s">
        <v>11823</v>
      </c>
      <c r="D174" s="230" t="s">
        <v>4359</v>
      </c>
      <c r="E174" s="230" t="s">
        <v>4360</v>
      </c>
      <c r="F174" s="230" t="s">
        <v>4361</v>
      </c>
      <c r="G174" t="s">
        <v>107</v>
      </c>
      <c r="H174" s="230" t="s">
        <v>6431</v>
      </c>
      <c r="I174" s="230" t="s">
        <v>52</v>
      </c>
      <c r="J174" s="230">
        <f>VLOOKUP(H174,LocID!$B$2:$I$1995,8, FALSE)</f>
        <v>586</v>
      </c>
      <c r="L174">
        <v>43.975578308105398</v>
      </c>
      <c r="M174">
        <v>-75.913162231445298</v>
      </c>
    </row>
    <row r="175" spans="1:13" x14ac:dyDescent="0.25">
      <c r="A175" s="230">
        <v>2015.0347999999999</v>
      </c>
      <c r="B175" s="230" t="s">
        <v>138</v>
      </c>
      <c r="C175" s="230" t="s">
        <v>11821</v>
      </c>
      <c r="D175" s="230" t="s">
        <v>1725</v>
      </c>
      <c r="E175" s="230" t="s">
        <v>1718</v>
      </c>
      <c r="F175" s="230" t="s">
        <v>1719</v>
      </c>
      <c r="G175" t="s">
        <v>1475</v>
      </c>
      <c r="H175" s="230" t="s">
        <v>6158</v>
      </c>
      <c r="I175" s="230" t="s">
        <v>52</v>
      </c>
      <c r="J175" s="230">
        <f>VLOOKUP(H175,LocID!$B$2:$I$1995,8, FALSE)</f>
        <v>281</v>
      </c>
      <c r="L175">
        <v>36.171909332275298</v>
      </c>
      <c r="M175">
        <v>-115.13996887207</v>
      </c>
    </row>
    <row r="176" spans="1:13" x14ac:dyDescent="0.25">
      <c r="A176" s="230">
        <v>2011.1030000000001</v>
      </c>
      <c r="B176" s="230" t="s">
        <v>274</v>
      </c>
      <c r="C176" s="230" t="s">
        <v>11823</v>
      </c>
      <c r="D176" s="230" t="s">
        <v>3914</v>
      </c>
      <c r="E176" s="230" t="s">
        <v>3908</v>
      </c>
      <c r="F176" s="230" t="s">
        <v>3906</v>
      </c>
      <c r="G176" t="s">
        <v>76</v>
      </c>
      <c r="H176" s="230" t="s">
        <v>4532</v>
      </c>
      <c r="I176" s="230" t="s">
        <v>26</v>
      </c>
      <c r="J176" s="230">
        <f>VLOOKUP(H176,LocID!$B$2:$I$1995,8, FALSE)</f>
        <v>527</v>
      </c>
      <c r="L176">
        <v>37.656059265136697</v>
      </c>
      <c r="M176">
        <v>-122.414176940917</v>
      </c>
    </row>
    <row r="177" spans="1:13" x14ac:dyDescent="0.25">
      <c r="A177" s="230">
        <v>2009.2670000000001</v>
      </c>
      <c r="B177" s="230" t="s">
        <v>274</v>
      </c>
      <c r="C177" s="230" t="s">
        <v>11823</v>
      </c>
      <c r="D177" s="230" t="s">
        <v>2913</v>
      </c>
      <c r="E177" s="230" t="s">
        <v>2914</v>
      </c>
      <c r="F177" s="230" t="s">
        <v>2908</v>
      </c>
      <c r="G177" t="s">
        <v>380</v>
      </c>
      <c r="H177" s="230" t="s">
        <v>6299</v>
      </c>
      <c r="I177" s="230" t="s">
        <v>98</v>
      </c>
      <c r="J177" s="230">
        <f>VLOOKUP(H177,LocID!$B$2:$I$1995,8, FALSE)</f>
        <v>431</v>
      </c>
      <c r="L177">
        <v>41.8238716125488</v>
      </c>
      <c r="M177">
        <v>-71.4119873046875</v>
      </c>
    </row>
    <row r="178" spans="1:13" x14ac:dyDescent="0.25">
      <c r="A178" s="230">
        <v>2010.6959999999999</v>
      </c>
      <c r="B178" s="230" t="s">
        <v>274</v>
      </c>
      <c r="C178" s="230" t="s">
        <v>11823</v>
      </c>
      <c r="D178" s="230" t="s">
        <v>1247</v>
      </c>
      <c r="E178" s="230" t="s">
        <v>1248</v>
      </c>
      <c r="F178" s="230" t="s">
        <v>1244</v>
      </c>
      <c r="G178" t="s">
        <v>144</v>
      </c>
      <c r="H178" s="230" t="s">
        <v>6064</v>
      </c>
      <c r="I178" s="230" t="s">
        <v>98</v>
      </c>
      <c r="J178" s="230">
        <f>VLOOKUP(H178,LocID!$B$2:$I$1995,8, FALSE)</f>
        <v>176</v>
      </c>
      <c r="L178">
        <v>38.841789245605398</v>
      </c>
      <c r="M178">
        <v>-77.308868408203097</v>
      </c>
    </row>
    <row r="179" spans="1:13" x14ac:dyDescent="0.25">
      <c r="A179" s="230">
        <v>2011.0060000000001</v>
      </c>
      <c r="B179" s="230" t="s">
        <v>274</v>
      </c>
      <c r="C179" s="230" t="s">
        <v>11823</v>
      </c>
      <c r="D179" s="230" t="s">
        <v>2297</v>
      </c>
      <c r="E179" s="230" t="s">
        <v>1090</v>
      </c>
      <c r="F179" s="230" t="s">
        <v>2273</v>
      </c>
      <c r="G179" t="s">
        <v>107</v>
      </c>
      <c r="H179" s="230" t="s">
        <v>4516</v>
      </c>
      <c r="I179" s="230" t="s">
        <v>23</v>
      </c>
      <c r="J179" s="230">
        <f>VLOOKUP(H179,LocID!$B$2:$I$1995,8, FALSE)</f>
        <v>370</v>
      </c>
      <c r="L179">
        <v>40.7820014953613</v>
      </c>
      <c r="M179">
        <v>-73.831703186035099</v>
      </c>
    </row>
    <row r="180" spans="1:13" x14ac:dyDescent="0.25">
      <c r="A180" s="230">
        <v>2010.721</v>
      </c>
      <c r="B180" s="230" t="s">
        <v>274</v>
      </c>
      <c r="C180" s="230" t="s">
        <v>11823</v>
      </c>
      <c r="D180" s="230" t="s">
        <v>1593</v>
      </c>
      <c r="E180" s="230" t="s">
        <v>1585</v>
      </c>
      <c r="F180" s="230" t="s">
        <v>1586</v>
      </c>
      <c r="G180" t="s">
        <v>250</v>
      </c>
      <c r="H180" s="230" t="s">
        <v>6128</v>
      </c>
      <c r="I180" s="230" t="s">
        <v>52</v>
      </c>
      <c r="J180" s="230">
        <f>VLOOKUP(H180,LocID!$B$2:$I$1995,8, FALSE)</f>
        <v>250</v>
      </c>
      <c r="L180">
        <v>34.749290466308501</v>
      </c>
      <c r="M180">
        <v>-77.421051025390597</v>
      </c>
    </row>
    <row r="181" spans="1:13" x14ac:dyDescent="0.25">
      <c r="A181" s="230">
        <v>2011.0350000000001</v>
      </c>
      <c r="B181" s="230" t="s">
        <v>274</v>
      </c>
      <c r="C181" s="230" t="s">
        <v>11823</v>
      </c>
      <c r="D181" s="230" t="s">
        <v>3797</v>
      </c>
      <c r="E181" s="230" t="s">
        <v>3798</v>
      </c>
      <c r="F181" s="230" t="s">
        <v>3750</v>
      </c>
      <c r="G181" t="s">
        <v>261</v>
      </c>
      <c r="H181" s="230" t="s">
        <v>4530</v>
      </c>
      <c r="I181" s="230" t="s">
        <v>23</v>
      </c>
      <c r="J181" s="230">
        <f>VLOOKUP(H181,LocID!$B$2:$I$1995,8, FALSE)</f>
        <v>513</v>
      </c>
      <c r="L181">
        <v>47.603569030761697</v>
      </c>
      <c r="M181">
        <v>-122.329452514648</v>
      </c>
    </row>
    <row r="182" spans="1:13" x14ac:dyDescent="0.25">
      <c r="A182" s="230">
        <v>2011.0050000000001</v>
      </c>
      <c r="B182" s="230" t="s">
        <v>274</v>
      </c>
      <c r="C182" s="230" t="s">
        <v>11823</v>
      </c>
      <c r="D182" s="230" t="s">
        <v>3799</v>
      </c>
      <c r="E182" s="230" t="s">
        <v>3775</v>
      </c>
      <c r="F182" s="230" t="s">
        <v>3750</v>
      </c>
      <c r="G182" t="s">
        <v>261</v>
      </c>
      <c r="H182" s="230" t="s">
        <v>4530</v>
      </c>
      <c r="I182" s="230" t="s">
        <v>52</v>
      </c>
      <c r="J182" s="230">
        <f>VLOOKUP(H182,LocID!$B$2:$I$1995,8, FALSE)</f>
        <v>513</v>
      </c>
      <c r="L182">
        <v>47.603569030761697</v>
      </c>
      <c r="M182">
        <v>-122.329452514648</v>
      </c>
    </row>
    <row r="183" spans="1:13" x14ac:dyDescent="0.25">
      <c r="A183" s="230">
        <v>2011.002</v>
      </c>
      <c r="B183" s="230" t="s">
        <v>274</v>
      </c>
      <c r="C183" s="230" t="s">
        <v>11823</v>
      </c>
      <c r="D183" s="230" t="s">
        <v>3999</v>
      </c>
      <c r="E183" s="230" t="s">
        <v>3997</v>
      </c>
      <c r="F183" s="230" t="s">
        <v>3998</v>
      </c>
      <c r="G183" t="s">
        <v>1475</v>
      </c>
      <c r="H183" s="230" t="s">
        <v>4534</v>
      </c>
      <c r="I183" s="230" t="s">
        <v>23</v>
      </c>
      <c r="J183" s="230">
        <f>VLOOKUP(H183,LocID!$B$2:$I$1995,8, FALSE)</f>
        <v>538</v>
      </c>
      <c r="L183">
        <v>38.961448669433501</v>
      </c>
      <c r="M183">
        <v>-119.940551757812</v>
      </c>
    </row>
    <row r="184" spans="1:13" x14ac:dyDescent="0.25">
      <c r="A184" s="230">
        <v>2010.675</v>
      </c>
      <c r="B184" s="230" t="s">
        <v>274</v>
      </c>
      <c r="C184" s="230" t="s">
        <v>11823</v>
      </c>
      <c r="D184" s="230" t="s">
        <v>1699</v>
      </c>
      <c r="E184" s="230" t="s">
        <v>1700</v>
      </c>
      <c r="F184" s="230" t="s">
        <v>1701</v>
      </c>
      <c r="G184" t="s">
        <v>156</v>
      </c>
      <c r="H184" s="230" t="s">
        <v>6153</v>
      </c>
      <c r="I184" s="230" t="s">
        <v>26</v>
      </c>
      <c r="J184" s="230">
        <f>VLOOKUP(H184,LocID!$B$2:$I$1995,8, FALSE)</f>
        <v>276</v>
      </c>
      <c r="L184">
        <v>40.240581512451101</v>
      </c>
      <c r="M184">
        <v>-75.285308837890597</v>
      </c>
    </row>
    <row r="185" spans="1:13" x14ac:dyDescent="0.25">
      <c r="A185" s="230">
        <v>2015.0008</v>
      </c>
      <c r="B185" s="230" t="s">
        <v>138</v>
      </c>
      <c r="C185" s="230" t="s">
        <v>11821</v>
      </c>
      <c r="D185" s="230" t="s">
        <v>4217</v>
      </c>
      <c r="E185" s="230" t="s">
        <v>4218</v>
      </c>
      <c r="F185" s="230" t="s">
        <v>4219</v>
      </c>
      <c r="G185" t="s">
        <v>261</v>
      </c>
      <c r="H185" s="230" t="s">
        <v>6426</v>
      </c>
      <c r="I185" s="230" t="s">
        <v>52</v>
      </c>
      <c r="J185" s="230">
        <f>VLOOKUP(H185,LocID!$B$2:$I$1995,8, FALSE)</f>
        <v>580</v>
      </c>
      <c r="L185">
        <v>46.070381164550703</v>
      </c>
      <c r="M185">
        <v>-118.34237670898401</v>
      </c>
    </row>
    <row r="186" spans="1:13" x14ac:dyDescent="0.25">
      <c r="A186" s="230">
        <v>2011.175</v>
      </c>
      <c r="B186" s="230" t="s">
        <v>274</v>
      </c>
      <c r="C186" s="230" t="s">
        <v>11823</v>
      </c>
      <c r="D186" s="230" t="s">
        <v>1849</v>
      </c>
      <c r="E186" s="230" t="s">
        <v>1850</v>
      </c>
      <c r="F186" s="230" t="s">
        <v>1832</v>
      </c>
      <c r="G186" t="s">
        <v>76</v>
      </c>
      <c r="H186" s="230" t="s">
        <v>4512</v>
      </c>
      <c r="I186" s="230" t="s">
        <v>23</v>
      </c>
      <c r="J186" s="230">
        <f>VLOOKUP(H186,LocID!$B$2:$I$1995,8, FALSE)</f>
        <v>300</v>
      </c>
      <c r="L186">
        <v>34.053489685058501</v>
      </c>
      <c r="M186">
        <v>-118.245323181152</v>
      </c>
    </row>
    <row r="187" spans="1:13" x14ac:dyDescent="0.25">
      <c r="A187" s="230">
        <v>2012.4349999999999</v>
      </c>
      <c r="B187" s="230" t="s">
        <v>274</v>
      </c>
      <c r="C187" s="230" t="s">
        <v>11823</v>
      </c>
      <c r="D187" s="230" t="s">
        <v>4465</v>
      </c>
      <c r="E187" s="230" t="s">
        <v>708</v>
      </c>
      <c r="F187" s="230" t="s">
        <v>4466</v>
      </c>
      <c r="G187" t="s">
        <v>832</v>
      </c>
      <c r="H187" s="230" t="s">
        <v>6457</v>
      </c>
      <c r="I187" s="230" t="s">
        <v>23</v>
      </c>
      <c r="J187" s="230">
        <f>VLOOKUP(H187,LocID!$B$2:$I$1995,8, FALSE)</f>
        <v>615</v>
      </c>
      <c r="K187">
        <v>1</v>
      </c>
      <c r="L187">
        <v>30.5534954071044</v>
      </c>
      <c r="M187">
        <v>114.25325775146401</v>
      </c>
    </row>
    <row r="188" spans="1:13" x14ac:dyDescent="0.25">
      <c r="A188" s="230">
        <v>2010.7529999999999</v>
      </c>
      <c r="B188" s="230" t="s">
        <v>274</v>
      </c>
      <c r="C188" s="230" t="s">
        <v>11823</v>
      </c>
      <c r="D188" s="230" t="s">
        <v>1917</v>
      </c>
      <c r="E188" s="230" t="s">
        <v>1914</v>
      </c>
      <c r="F188" s="230" t="s">
        <v>1912</v>
      </c>
      <c r="G188" t="s">
        <v>76</v>
      </c>
      <c r="H188" s="230" t="s">
        <v>6184</v>
      </c>
      <c r="I188" s="230" t="s">
        <v>26</v>
      </c>
      <c r="J188" s="230">
        <f>VLOOKUP(H188,LocID!$B$2:$I$1995,8, FALSE)</f>
        <v>308</v>
      </c>
      <c r="L188">
        <v>37.648780822753899</v>
      </c>
      <c r="M188">
        <v>-118.97792816162099</v>
      </c>
    </row>
    <row r="189" spans="1:13" x14ac:dyDescent="0.25">
      <c r="A189" s="230">
        <v>2010.7149999999999</v>
      </c>
      <c r="B189" s="230" t="s">
        <v>274</v>
      </c>
      <c r="C189" s="230" t="s">
        <v>11823</v>
      </c>
      <c r="D189" s="230" t="s">
        <v>1935</v>
      </c>
      <c r="E189" s="230" t="s">
        <v>1936</v>
      </c>
      <c r="F189" s="230" t="s">
        <v>1937</v>
      </c>
      <c r="G189" t="s">
        <v>76</v>
      </c>
      <c r="H189" s="230" t="s">
        <v>6190</v>
      </c>
      <c r="I189" s="230" t="s">
        <v>52</v>
      </c>
      <c r="J189" s="230">
        <f>VLOOKUP(H189,LocID!$B$2:$I$1995,8, FALSE)</f>
        <v>314</v>
      </c>
      <c r="L189">
        <v>37.4840087890625</v>
      </c>
      <c r="M189">
        <v>-119.96456909179599</v>
      </c>
    </row>
    <row r="190" spans="1:13" x14ac:dyDescent="0.25">
      <c r="A190" s="230">
        <v>2010.598</v>
      </c>
      <c r="B190" s="230" t="s">
        <v>274</v>
      </c>
      <c r="C190" s="230" t="s">
        <v>11823</v>
      </c>
      <c r="D190" s="230" t="s">
        <v>3872</v>
      </c>
      <c r="E190" s="230" t="s">
        <v>540</v>
      </c>
      <c r="F190" s="230" t="s">
        <v>3871</v>
      </c>
      <c r="G190" t="s">
        <v>49</v>
      </c>
      <c r="H190" s="230" t="s">
        <v>4531</v>
      </c>
      <c r="I190" s="230" t="s">
        <v>26</v>
      </c>
      <c r="J190" s="230">
        <f>VLOOKUP(H190,LocID!$B$2:$I$1995,8, FALSE)</f>
        <v>520</v>
      </c>
      <c r="L190">
        <v>42.386680603027301</v>
      </c>
      <c r="M190">
        <v>-71.098258972167898</v>
      </c>
    </row>
    <row r="191" spans="1:13" x14ac:dyDescent="0.25">
      <c r="A191" s="230">
        <v>2010.519</v>
      </c>
      <c r="B191" s="230" t="s">
        <v>274</v>
      </c>
      <c r="C191" s="230" t="s">
        <v>11823</v>
      </c>
      <c r="D191" s="230" t="s">
        <v>557</v>
      </c>
      <c r="E191" s="230" t="s">
        <v>558</v>
      </c>
      <c r="F191" s="230" t="s">
        <v>533</v>
      </c>
      <c r="G191" t="s">
        <v>49</v>
      </c>
      <c r="H191" s="230" t="s">
        <v>4499</v>
      </c>
      <c r="I191" s="230" t="s">
        <v>26</v>
      </c>
      <c r="J191" s="230">
        <f>VLOOKUP(H191,LocID!$B$2:$I$1995,8, FALSE)</f>
        <v>65</v>
      </c>
      <c r="L191">
        <v>42.3586616516113</v>
      </c>
      <c r="M191">
        <v>-71.056739807128906</v>
      </c>
    </row>
    <row r="192" spans="1:13" x14ac:dyDescent="0.25">
      <c r="A192" s="230">
        <v>2011.1780000000001</v>
      </c>
      <c r="B192" s="230" t="s">
        <v>274</v>
      </c>
      <c r="C192" s="230" t="s">
        <v>11823</v>
      </c>
      <c r="D192" s="230" t="s">
        <v>1969</v>
      </c>
      <c r="E192" s="230" t="s">
        <v>570</v>
      </c>
      <c r="F192" s="230" t="s">
        <v>1968</v>
      </c>
      <c r="G192" t="s">
        <v>49</v>
      </c>
      <c r="H192" s="230" t="s">
        <v>6198</v>
      </c>
      <c r="I192" s="230" t="s">
        <v>26</v>
      </c>
      <c r="J192" s="230">
        <f>VLOOKUP(H192,LocID!$B$2:$I$1995,8, FALSE)</f>
        <v>322</v>
      </c>
      <c r="L192">
        <v>42.457168579101499</v>
      </c>
      <c r="M192">
        <v>-71.064048767089801</v>
      </c>
    </row>
    <row r="193" spans="1:13" x14ac:dyDescent="0.25">
      <c r="A193" s="230">
        <v>2010.605</v>
      </c>
      <c r="B193" s="230" t="s">
        <v>274</v>
      </c>
      <c r="C193" s="230" t="s">
        <v>11823</v>
      </c>
      <c r="D193" s="230" t="s">
        <v>2045</v>
      </c>
      <c r="E193" s="230" t="s">
        <v>2046</v>
      </c>
      <c r="F193" s="230" t="s">
        <v>2043</v>
      </c>
      <c r="G193" t="s">
        <v>76</v>
      </c>
      <c r="H193" s="230" t="s">
        <v>6208</v>
      </c>
      <c r="I193" s="230" t="s">
        <v>26</v>
      </c>
      <c r="J193" s="230">
        <f>VLOOKUP(H193,LocID!$B$2:$I$1995,8, FALSE)</f>
        <v>332</v>
      </c>
      <c r="L193">
        <v>37.9076118469238</v>
      </c>
      <c r="M193">
        <v>-122.54818725585901</v>
      </c>
    </row>
    <row r="194" spans="1:13" x14ac:dyDescent="0.25">
      <c r="A194" s="230">
        <v>2010.7370000000001</v>
      </c>
      <c r="B194" s="230" t="s">
        <v>274</v>
      </c>
      <c r="C194" s="230" t="s">
        <v>11823</v>
      </c>
      <c r="D194" s="230" t="s">
        <v>2939</v>
      </c>
      <c r="E194" s="230" t="s">
        <v>2940</v>
      </c>
      <c r="F194" s="230" t="s">
        <v>2941</v>
      </c>
      <c r="G194" t="s">
        <v>76</v>
      </c>
      <c r="H194" s="230" t="s">
        <v>6304</v>
      </c>
      <c r="I194" s="230" t="s">
        <v>98</v>
      </c>
      <c r="J194" s="230">
        <f>VLOOKUP(H194,LocID!$B$2:$I$1995,8, FALSE)</f>
        <v>437</v>
      </c>
      <c r="L194">
        <v>39.936729431152301</v>
      </c>
      <c r="M194">
        <v>-120.948112487792</v>
      </c>
    </row>
    <row r="195" spans="1:13" x14ac:dyDescent="0.25">
      <c r="A195" s="230">
        <v>2015.0682999999999</v>
      </c>
      <c r="B195" s="230" t="s">
        <v>138</v>
      </c>
      <c r="C195" s="230" t="s">
        <v>11821</v>
      </c>
      <c r="D195" s="230" t="s">
        <v>2889</v>
      </c>
      <c r="E195" s="230" t="s">
        <v>2873</v>
      </c>
      <c r="F195" s="230" t="s">
        <v>2823</v>
      </c>
      <c r="G195" t="s">
        <v>122</v>
      </c>
      <c r="H195" s="230" t="s">
        <v>6295</v>
      </c>
      <c r="I195" s="230" t="s">
        <v>26</v>
      </c>
      <c r="J195" s="230">
        <f>VLOOKUP(H195,LocID!$B$2:$I$1995,8, FALSE)</f>
        <v>427</v>
      </c>
      <c r="L195">
        <v>45.511791229247997</v>
      </c>
      <c r="M195">
        <v>-122.67562866210901</v>
      </c>
    </row>
    <row r="196" spans="1:13" x14ac:dyDescent="0.25">
      <c r="A196" s="230">
        <v>2010.704</v>
      </c>
      <c r="B196" s="230" t="s">
        <v>274</v>
      </c>
      <c r="C196" s="230" t="s">
        <v>11823</v>
      </c>
      <c r="D196" s="230" t="s">
        <v>2143</v>
      </c>
      <c r="E196" s="230" t="s">
        <v>2144</v>
      </c>
      <c r="F196" s="230" t="s">
        <v>2145</v>
      </c>
      <c r="G196" t="s">
        <v>526</v>
      </c>
      <c r="H196" s="230" t="s">
        <v>6225</v>
      </c>
      <c r="I196" s="230" t="s">
        <v>23</v>
      </c>
      <c r="J196" s="230">
        <f>VLOOKUP(H196,LocID!$B$2:$I$1995,8, FALSE)</f>
        <v>350</v>
      </c>
      <c r="L196">
        <v>46.732349395751903</v>
      </c>
      <c r="M196">
        <v>-117.00054168701099</v>
      </c>
    </row>
    <row r="197" spans="1:13" x14ac:dyDescent="0.25">
      <c r="A197" s="230">
        <v>2010.6969999999999</v>
      </c>
      <c r="B197" s="230" t="s">
        <v>274</v>
      </c>
      <c r="C197" s="230" t="s">
        <v>11823</v>
      </c>
      <c r="D197" s="230" t="s">
        <v>2501</v>
      </c>
      <c r="E197" s="230" t="s">
        <v>2433</v>
      </c>
      <c r="F197" s="230" t="s">
        <v>2414</v>
      </c>
      <c r="G197" t="s">
        <v>76</v>
      </c>
      <c r="H197" s="230" t="s">
        <v>4518</v>
      </c>
      <c r="I197" s="230" t="s">
        <v>23</v>
      </c>
      <c r="J197" s="230">
        <f>VLOOKUP(H197,LocID!$B$2:$I$1995,8, FALSE)</f>
        <v>387</v>
      </c>
      <c r="L197">
        <v>37.805080413818303</v>
      </c>
      <c r="M197">
        <v>-122.273071289062</v>
      </c>
    </row>
    <row r="198" spans="1:13" x14ac:dyDescent="0.25">
      <c r="A198" s="230">
        <v>2011.181</v>
      </c>
      <c r="B198" s="230" t="s">
        <v>274</v>
      </c>
      <c r="C198" s="230" t="s">
        <v>11823</v>
      </c>
      <c r="D198" s="230" t="s">
        <v>2088</v>
      </c>
      <c r="E198" s="230" t="s">
        <v>2089</v>
      </c>
      <c r="F198" s="230" t="s">
        <v>2090</v>
      </c>
      <c r="G198" t="s">
        <v>501</v>
      </c>
      <c r="H198" s="230" t="s">
        <v>6215</v>
      </c>
      <c r="I198" s="230" t="s">
        <v>52</v>
      </c>
      <c r="J198" s="230">
        <f>VLOOKUP(H198,LocID!$B$2:$I$1995,8, FALSE)</f>
        <v>340</v>
      </c>
      <c r="L198">
        <v>46.872779846191399</v>
      </c>
      <c r="M198">
        <v>-113.99623107910099</v>
      </c>
    </row>
    <row r="199" spans="1:13" x14ac:dyDescent="0.25">
      <c r="A199" s="230">
        <v>2010.7329999999999</v>
      </c>
      <c r="B199" s="230" t="s">
        <v>274</v>
      </c>
      <c r="C199" s="230" t="s">
        <v>11823</v>
      </c>
      <c r="D199" s="230" t="s">
        <v>4282</v>
      </c>
      <c r="E199" s="230" t="s">
        <v>4238</v>
      </c>
      <c r="F199" s="230" t="s">
        <v>2997</v>
      </c>
      <c r="G199" t="s">
        <v>2996</v>
      </c>
      <c r="H199" s="230" t="s">
        <v>4536</v>
      </c>
      <c r="I199" s="230" t="s">
        <v>98</v>
      </c>
      <c r="J199" s="230">
        <f>VLOOKUP(H199,LocID!$B$2:$I$1995,8, FALSE)</f>
        <v>447</v>
      </c>
      <c r="L199">
        <v>38.890369415283203</v>
      </c>
      <c r="M199">
        <v>-77.031959533691406</v>
      </c>
    </row>
    <row r="200" spans="1:13" x14ac:dyDescent="0.25">
      <c r="A200" s="230">
        <v>2010.6659999999999</v>
      </c>
      <c r="B200" s="230" t="s">
        <v>274</v>
      </c>
      <c r="C200" s="230" t="s">
        <v>11823</v>
      </c>
      <c r="D200" s="230" t="s">
        <v>2226</v>
      </c>
      <c r="E200" s="230" t="s">
        <v>2221</v>
      </c>
      <c r="F200" s="230" t="s">
        <v>2217</v>
      </c>
      <c r="G200" t="s">
        <v>874</v>
      </c>
      <c r="H200" s="230" t="s">
        <v>4514</v>
      </c>
      <c r="I200" s="230" t="s">
        <v>26</v>
      </c>
      <c r="J200" s="230">
        <f>VLOOKUP(H200,LocID!$B$2:$I$1995,8, FALSE)</f>
        <v>363</v>
      </c>
      <c r="L200">
        <v>41.307621002197202</v>
      </c>
      <c r="M200">
        <v>-72.924621582031193</v>
      </c>
    </row>
    <row r="201" spans="1:13" x14ac:dyDescent="0.25">
      <c r="A201" s="230">
        <v>2011.1379999999999</v>
      </c>
      <c r="B201" s="230" t="s">
        <v>274</v>
      </c>
      <c r="C201" s="230" t="s">
        <v>11823</v>
      </c>
      <c r="D201" s="230" t="s">
        <v>2247</v>
      </c>
      <c r="E201" s="230" t="s">
        <v>2246</v>
      </c>
      <c r="F201" s="230" t="s">
        <v>2244</v>
      </c>
      <c r="G201" t="s">
        <v>384</v>
      </c>
      <c r="H201" s="230" t="s">
        <v>4515</v>
      </c>
      <c r="I201" s="230" t="s">
        <v>52</v>
      </c>
      <c r="J201" s="230">
        <f>VLOOKUP(H201,LocID!$B$2:$I$1995,8, FALSE)</f>
        <v>365</v>
      </c>
      <c r="L201">
        <v>29.953699111938398</v>
      </c>
      <c r="M201">
        <v>-90.077751159667898</v>
      </c>
    </row>
    <row r="202" spans="1:13" x14ac:dyDescent="0.25">
      <c r="A202" s="230">
        <v>2010.6020000000001</v>
      </c>
      <c r="B202" s="230" t="s">
        <v>274</v>
      </c>
      <c r="C202" s="230" t="s">
        <v>11823</v>
      </c>
      <c r="D202" s="230" t="s">
        <v>1952</v>
      </c>
      <c r="E202" s="230" t="s">
        <v>1953</v>
      </c>
      <c r="F202" s="230" t="s">
        <v>1954</v>
      </c>
      <c r="G202" t="s">
        <v>49</v>
      </c>
      <c r="H202" s="230" t="s">
        <v>6196</v>
      </c>
      <c r="I202" s="230" t="s">
        <v>98</v>
      </c>
      <c r="J202" s="230">
        <f>VLOOKUP(H202,LocID!$B$2:$I$1995,8, FALSE)</f>
        <v>320</v>
      </c>
      <c r="L202">
        <v>42.419811248779297</v>
      </c>
      <c r="M202">
        <v>-71.108757019042898</v>
      </c>
    </row>
    <row r="203" spans="1:13" x14ac:dyDescent="0.25">
      <c r="A203" s="230">
        <v>2010.6869999999999</v>
      </c>
      <c r="B203" s="230" t="s">
        <v>274</v>
      </c>
      <c r="C203" s="230" t="s">
        <v>11823</v>
      </c>
      <c r="D203" s="230" t="s">
        <v>3184</v>
      </c>
      <c r="E203" s="230" t="s">
        <v>1018</v>
      </c>
      <c r="F203" s="230" t="s">
        <v>3174</v>
      </c>
      <c r="G203" t="s">
        <v>122</v>
      </c>
      <c r="H203" s="230" t="s">
        <v>4525</v>
      </c>
      <c r="I203" s="230" t="s">
        <v>52</v>
      </c>
      <c r="J203" s="230">
        <f>VLOOKUP(H203,LocID!$B$2:$I$1995,8, FALSE)</f>
        <v>477</v>
      </c>
      <c r="L203">
        <v>44.933261871337798</v>
      </c>
      <c r="M203">
        <v>-123.043807983398</v>
      </c>
    </row>
    <row r="204" spans="1:13" x14ac:dyDescent="0.25">
      <c r="A204" s="230">
        <v>2010.7170000000001</v>
      </c>
      <c r="B204" s="230" t="s">
        <v>274</v>
      </c>
      <c r="C204" s="230" t="s">
        <v>11823</v>
      </c>
      <c r="D204" s="230" t="s">
        <v>1182</v>
      </c>
      <c r="E204" s="230" t="s">
        <v>1183</v>
      </c>
      <c r="F204" s="230" t="s">
        <v>1181</v>
      </c>
      <c r="G204" t="s">
        <v>76</v>
      </c>
      <c r="H204" s="230" t="s">
        <v>6054</v>
      </c>
      <c r="I204" s="230" t="s">
        <v>23</v>
      </c>
      <c r="J204" s="230">
        <f>VLOOKUP(H204,LocID!$B$2:$I$1995,8, FALSE)</f>
        <v>165</v>
      </c>
      <c r="L204">
        <v>37.676231384277301</v>
      </c>
      <c r="M204">
        <v>-119.776397705078</v>
      </c>
    </row>
    <row r="205" spans="1:13" x14ac:dyDescent="0.25">
      <c r="A205" s="230">
        <v>2011.12</v>
      </c>
      <c r="B205" s="230" t="s">
        <v>274</v>
      </c>
      <c r="C205" s="230" t="s">
        <v>11823</v>
      </c>
      <c r="D205" s="230" t="s">
        <v>1623</v>
      </c>
      <c r="E205" s="230" t="s">
        <v>1621</v>
      </c>
      <c r="F205" s="230" t="s">
        <v>1618</v>
      </c>
      <c r="G205" t="s">
        <v>673</v>
      </c>
      <c r="H205" s="230" t="s">
        <v>6135</v>
      </c>
      <c r="I205" s="230" t="s">
        <v>52</v>
      </c>
      <c r="J205" s="230">
        <f>VLOOKUP(H205,LocID!$B$2:$I$1995,8, FALSE)</f>
        <v>257</v>
      </c>
      <c r="L205">
        <v>39.102951049804602</v>
      </c>
      <c r="M205">
        <v>-94.583076477050696</v>
      </c>
    </row>
    <row r="206" spans="1:13" x14ac:dyDescent="0.25">
      <c r="A206" s="230">
        <v>2015.0698</v>
      </c>
      <c r="B206" s="230" t="s">
        <v>138</v>
      </c>
      <c r="C206" s="230" t="s">
        <v>11821</v>
      </c>
      <c r="D206" s="230" t="s">
        <v>3511</v>
      </c>
      <c r="E206" s="230" t="s">
        <v>3512</v>
      </c>
      <c r="F206" s="230" t="s">
        <v>3294</v>
      </c>
      <c r="G206" t="s">
        <v>76</v>
      </c>
      <c r="H206" s="230" t="s">
        <v>4526</v>
      </c>
      <c r="I206" s="230" t="s">
        <v>188</v>
      </c>
      <c r="J206" s="230">
        <f>VLOOKUP(H206,LocID!$B$2:$I$1995,8, FALSE)</f>
        <v>489</v>
      </c>
      <c r="L206">
        <v>37.7771186828613</v>
      </c>
      <c r="M206">
        <v>-122.419639587402</v>
      </c>
    </row>
    <row r="207" spans="1:13" x14ac:dyDescent="0.25">
      <c r="A207" s="230">
        <v>2010.6210000000001</v>
      </c>
      <c r="B207" s="230" t="s">
        <v>274</v>
      </c>
      <c r="C207" s="230" t="s">
        <v>11823</v>
      </c>
      <c r="D207" s="230" t="s">
        <v>277</v>
      </c>
      <c r="E207" s="230" t="s">
        <v>278</v>
      </c>
      <c r="F207" s="230" t="s">
        <v>271</v>
      </c>
      <c r="G207" t="s">
        <v>160</v>
      </c>
      <c r="H207" s="230" t="s">
        <v>5930</v>
      </c>
      <c r="I207" s="230" t="s">
        <v>52</v>
      </c>
      <c r="J207" s="230">
        <f>VLOOKUP(H207,LocID!$B$2:$I$1995,8, FALSE)</f>
        <v>33</v>
      </c>
      <c r="L207">
        <v>33.7483100891113</v>
      </c>
      <c r="M207">
        <v>-84.39111328125</v>
      </c>
    </row>
    <row r="208" spans="1:13" x14ac:dyDescent="0.25">
      <c r="A208" s="230">
        <v>2011.028</v>
      </c>
      <c r="B208" s="230" t="s">
        <v>274</v>
      </c>
      <c r="C208" s="230" t="s">
        <v>11823</v>
      </c>
      <c r="D208" s="230" t="s">
        <v>3145</v>
      </c>
      <c r="E208" s="230" t="s">
        <v>3138</v>
      </c>
      <c r="F208" s="230" t="s">
        <v>3123</v>
      </c>
      <c r="G208" t="s">
        <v>76</v>
      </c>
      <c r="H208" s="230" t="s">
        <v>4524</v>
      </c>
      <c r="I208" s="230" t="s">
        <v>23</v>
      </c>
      <c r="J208" s="230">
        <f>VLOOKUP(H208,LocID!$B$2:$I$1995,8, FALSE)</f>
        <v>473</v>
      </c>
      <c r="L208">
        <v>41.237720489501903</v>
      </c>
      <c r="M208">
        <v>-122.27001953125</v>
      </c>
    </row>
    <row r="209" spans="1:13" x14ac:dyDescent="0.25">
      <c r="A209" s="230">
        <v>2011.075</v>
      </c>
      <c r="B209" s="230" t="s">
        <v>274</v>
      </c>
      <c r="C209" s="230" t="s">
        <v>11823</v>
      </c>
      <c r="D209" s="230" t="s">
        <v>2091</v>
      </c>
      <c r="E209" s="230" t="s">
        <v>2089</v>
      </c>
      <c r="F209" s="230" t="s">
        <v>2090</v>
      </c>
      <c r="G209" t="s">
        <v>501</v>
      </c>
      <c r="H209" s="230" t="s">
        <v>6215</v>
      </c>
      <c r="I209" s="230" t="s">
        <v>52</v>
      </c>
      <c r="J209" s="230">
        <f>VLOOKUP(H209,LocID!$B$2:$I$1995,8, FALSE)</f>
        <v>340</v>
      </c>
      <c r="L209">
        <v>46.872779846191399</v>
      </c>
      <c r="M209">
        <v>-113.99623107910099</v>
      </c>
    </row>
    <row r="210" spans="1:13" x14ac:dyDescent="0.25">
      <c r="A210" s="230">
        <v>2011.106</v>
      </c>
      <c r="B210" s="230" t="s">
        <v>274</v>
      </c>
      <c r="C210" s="230" t="s">
        <v>11823</v>
      </c>
      <c r="D210" s="230" t="s">
        <v>3394</v>
      </c>
      <c r="E210" s="230" t="s">
        <v>3395</v>
      </c>
      <c r="F210" s="230" t="s">
        <v>3294</v>
      </c>
      <c r="G210" t="s">
        <v>76</v>
      </c>
      <c r="H210" s="230" t="s">
        <v>4526</v>
      </c>
      <c r="I210" s="230" t="s">
        <v>23</v>
      </c>
      <c r="J210" s="230">
        <f>VLOOKUP(H210,LocID!$B$2:$I$1995,8, FALSE)</f>
        <v>489</v>
      </c>
      <c r="L210">
        <v>37.7771186828613</v>
      </c>
      <c r="M210">
        <v>-122.419639587402</v>
      </c>
    </row>
    <row r="211" spans="1:13" x14ac:dyDescent="0.25">
      <c r="A211" s="230">
        <v>2010.615</v>
      </c>
      <c r="B211" s="230" t="s">
        <v>274</v>
      </c>
      <c r="C211" s="230" t="s">
        <v>11823</v>
      </c>
      <c r="D211" s="230" t="s">
        <v>3396</v>
      </c>
      <c r="E211" s="230" t="s">
        <v>3352</v>
      </c>
      <c r="F211" s="230" t="s">
        <v>3294</v>
      </c>
      <c r="G211" t="s">
        <v>76</v>
      </c>
      <c r="H211" s="230" t="s">
        <v>4526</v>
      </c>
      <c r="I211" s="230" t="s">
        <v>23</v>
      </c>
      <c r="J211" s="230">
        <f>VLOOKUP(H211,LocID!$B$2:$I$1995,8, FALSE)</f>
        <v>489</v>
      </c>
      <c r="L211">
        <v>37.7771186828613</v>
      </c>
      <c r="M211">
        <v>-122.419639587402</v>
      </c>
    </row>
    <row r="212" spans="1:13" x14ac:dyDescent="0.25">
      <c r="A212" s="230">
        <v>2011.096</v>
      </c>
      <c r="B212" s="230" t="s">
        <v>274</v>
      </c>
      <c r="C212" s="230" t="s">
        <v>11823</v>
      </c>
      <c r="D212" s="230" t="s">
        <v>3572</v>
      </c>
      <c r="E212" s="230" t="s">
        <v>3570</v>
      </c>
      <c r="F212" s="230" t="s">
        <v>3571</v>
      </c>
      <c r="G212" t="s">
        <v>76</v>
      </c>
      <c r="H212" s="230" t="s">
        <v>6350</v>
      </c>
      <c r="I212" s="230" t="s">
        <v>52</v>
      </c>
      <c r="J212" s="230">
        <f>VLOOKUP(H212,LocID!$B$2:$I$1995,8, FALSE)</f>
        <v>493</v>
      </c>
      <c r="L212">
        <v>35.285518646240199</v>
      </c>
      <c r="M212">
        <v>-120.66252136230401</v>
      </c>
    </row>
    <row r="213" spans="1:13" x14ac:dyDescent="0.25">
      <c r="A213" s="230">
        <v>2010.1659999999999</v>
      </c>
      <c r="B213" s="230" t="s">
        <v>274</v>
      </c>
      <c r="C213" s="230" t="s">
        <v>11823</v>
      </c>
      <c r="D213" s="230" t="s">
        <v>3583</v>
      </c>
      <c r="E213" s="230" t="s">
        <v>3535</v>
      </c>
      <c r="F213" s="230" t="s">
        <v>3579</v>
      </c>
      <c r="G213" t="s">
        <v>76</v>
      </c>
      <c r="H213" s="230" t="s">
        <v>6351</v>
      </c>
      <c r="I213" s="230" t="s">
        <v>26</v>
      </c>
      <c r="J213" s="230">
        <f>VLOOKUP(H213,LocID!$B$2:$I$1995,8, FALSE)</f>
        <v>494</v>
      </c>
      <c r="L213">
        <v>33.140861511230398</v>
      </c>
      <c r="M213">
        <v>-117.158821105957</v>
      </c>
    </row>
    <row r="214" spans="1:13" x14ac:dyDescent="0.25">
      <c r="A214" s="230">
        <v>2010.67</v>
      </c>
      <c r="B214" s="230" t="s">
        <v>274</v>
      </c>
      <c r="C214" s="230" t="s">
        <v>11823</v>
      </c>
      <c r="D214" s="230" t="s">
        <v>3397</v>
      </c>
      <c r="E214" s="230" t="s">
        <v>2685</v>
      </c>
      <c r="F214" s="230" t="s">
        <v>3294</v>
      </c>
      <c r="G214" t="s">
        <v>76</v>
      </c>
      <c r="H214" s="230" t="s">
        <v>4526</v>
      </c>
      <c r="I214" s="230" t="s">
        <v>52</v>
      </c>
      <c r="J214" s="230">
        <f>VLOOKUP(H214,LocID!$B$2:$I$1995,8, FALSE)</f>
        <v>489</v>
      </c>
      <c r="L214">
        <v>37.7771186828613</v>
      </c>
      <c r="M214">
        <v>-122.419639587402</v>
      </c>
    </row>
    <row r="215" spans="1:13" x14ac:dyDescent="0.25">
      <c r="A215" s="230">
        <v>2010.703</v>
      </c>
      <c r="B215" s="230" t="s">
        <v>274</v>
      </c>
      <c r="C215" s="230" t="s">
        <v>11823</v>
      </c>
      <c r="D215" s="230" t="s">
        <v>3800</v>
      </c>
      <c r="E215" s="230" t="s">
        <v>3759</v>
      </c>
      <c r="F215" s="230" t="s">
        <v>3750</v>
      </c>
      <c r="G215" t="s">
        <v>261</v>
      </c>
      <c r="H215" s="230" t="s">
        <v>4530</v>
      </c>
      <c r="I215" s="230" t="s">
        <v>52</v>
      </c>
      <c r="J215" s="230">
        <f>VLOOKUP(H215,LocID!$B$2:$I$1995,8, FALSE)</f>
        <v>513</v>
      </c>
      <c r="L215">
        <v>47.603569030761697</v>
      </c>
      <c r="M215">
        <v>-122.329452514648</v>
      </c>
    </row>
    <row r="216" spans="1:13" x14ac:dyDescent="0.25">
      <c r="A216" s="230">
        <v>2011.1880000000001</v>
      </c>
      <c r="B216" s="230" t="s">
        <v>274</v>
      </c>
      <c r="C216" s="230" t="s">
        <v>11823</v>
      </c>
      <c r="D216" s="230" t="s">
        <v>1129</v>
      </c>
      <c r="E216" s="230" t="s">
        <v>1130</v>
      </c>
      <c r="F216" s="230" t="s">
        <v>1131</v>
      </c>
      <c r="G216" t="s">
        <v>183</v>
      </c>
      <c r="H216" s="230" t="s">
        <v>6042</v>
      </c>
      <c r="I216" s="230" t="s">
        <v>52</v>
      </c>
      <c r="J216" s="230">
        <f>VLOOKUP(H216,LocID!$B$2:$I$1995,8, FALSE)</f>
        <v>151</v>
      </c>
      <c r="L216">
        <v>42.331680297851499</v>
      </c>
      <c r="M216">
        <v>-83.047996520996094</v>
      </c>
    </row>
    <row r="217" spans="1:13" x14ac:dyDescent="0.25">
      <c r="A217" s="230">
        <v>2015.0501999999999</v>
      </c>
      <c r="B217" s="230" t="s">
        <v>138</v>
      </c>
      <c r="C217" s="230" t="s">
        <v>11821</v>
      </c>
      <c r="D217" s="230" t="s">
        <v>2349</v>
      </c>
      <c r="E217" s="230" t="s">
        <v>2350</v>
      </c>
      <c r="F217" s="230" t="s">
        <v>2341</v>
      </c>
      <c r="G217" t="s">
        <v>815</v>
      </c>
      <c r="H217" s="230" t="s">
        <v>4517</v>
      </c>
      <c r="I217" s="230" t="s">
        <v>98</v>
      </c>
      <c r="J217" s="230">
        <f>VLOOKUP(H217,LocID!$B$2:$I$1995,8, FALSE)</f>
        <v>371</v>
      </c>
      <c r="L217">
        <v>40.731971740722599</v>
      </c>
      <c r="M217">
        <v>-74.174209594726506</v>
      </c>
    </row>
    <row r="218" spans="1:13" x14ac:dyDescent="0.25">
      <c r="A218" s="230">
        <v>2011.0409999999999</v>
      </c>
      <c r="B218" s="230" t="s">
        <v>274</v>
      </c>
      <c r="C218" s="230" t="s">
        <v>11823</v>
      </c>
      <c r="D218" s="230" t="s">
        <v>3901</v>
      </c>
      <c r="E218" s="230" t="s">
        <v>3902</v>
      </c>
      <c r="F218" s="230" t="s">
        <v>3903</v>
      </c>
      <c r="G218" t="s">
        <v>320</v>
      </c>
      <c r="H218" s="230" t="s">
        <v>6377</v>
      </c>
      <c r="I218" s="230" t="s">
        <v>23</v>
      </c>
      <c r="J218" s="230">
        <f>VLOOKUP(H218,LocID!$B$2:$I$1995,8, FALSE)</f>
        <v>526</v>
      </c>
      <c r="L218">
        <v>43.637611389160099</v>
      </c>
      <c r="M218">
        <v>-70.251731872558594</v>
      </c>
    </row>
    <row r="219" spans="1:13" x14ac:dyDescent="0.25">
      <c r="A219" s="230">
        <v>2011.0940000000001</v>
      </c>
      <c r="B219" s="230" t="s">
        <v>274</v>
      </c>
      <c r="C219" s="230" t="s">
        <v>11823</v>
      </c>
      <c r="D219" s="230" t="s">
        <v>3801</v>
      </c>
      <c r="E219" s="230" t="s">
        <v>3770</v>
      </c>
      <c r="F219" s="230" t="s">
        <v>3750</v>
      </c>
      <c r="G219" t="s">
        <v>261</v>
      </c>
      <c r="H219" s="230" t="s">
        <v>4530</v>
      </c>
      <c r="I219" s="230" t="s">
        <v>23</v>
      </c>
      <c r="J219" s="230">
        <f>VLOOKUP(H219,LocID!$B$2:$I$1995,8, FALSE)</f>
        <v>513</v>
      </c>
      <c r="L219">
        <v>47.603569030761697</v>
      </c>
      <c r="M219">
        <v>-122.329452514648</v>
      </c>
    </row>
    <row r="220" spans="1:13" x14ac:dyDescent="0.25">
      <c r="A220" s="230">
        <v>2010.663</v>
      </c>
      <c r="B220" s="230" t="s">
        <v>274</v>
      </c>
      <c r="C220" s="230" t="s">
        <v>11823</v>
      </c>
      <c r="D220" s="230" t="s">
        <v>3081</v>
      </c>
      <c r="E220" s="230" t="s">
        <v>3078</v>
      </c>
      <c r="F220" s="230" t="s">
        <v>3068</v>
      </c>
      <c r="G220" t="s">
        <v>107</v>
      </c>
      <c r="H220" s="230" t="s">
        <v>4523</v>
      </c>
      <c r="I220" s="230" t="s">
        <v>52</v>
      </c>
      <c r="J220" s="230">
        <f>VLOOKUP(H220,LocID!$B$2:$I$1995,8, FALSE)</f>
        <v>461</v>
      </c>
      <c r="L220">
        <v>43.155799865722599</v>
      </c>
      <c r="M220">
        <v>-77.616317749023395</v>
      </c>
    </row>
    <row r="221" spans="1:13" x14ac:dyDescent="0.25">
      <c r="A221" s="230">
        <v>2010.63</v>
      </c>
      <c r="B221" s="230" t="s">
        <v>274</v>
      </c>
      <c r="C221" s="230" t="s">
        <v>11823</v>
      </c>
      <c r="D221" s="230" t="s">
        <v>2371</v>
      </c>
      <c r="E221" s="230" t="s">
        <v>2372</v>
      </c>
      <c r="F221" s="230" t="s">
        <v>2366</v>
      </c>
      <c r="G221" t="s">
        <v>815</v>
      </c>
      <c r="H221" s="230" t="s">
        <v>6245</v>
      </c>
      <c r="I221" s="230" t="s">
        <v>52</v>
      </c>
      <c r="J221" s="230">
        <f>VLOOKUP(H221,LocID!$B$2:$I$1995,8, FALSE)</f>
        <v>375</v>
      </c>
      <c r="L221">
        <v>41.058559417724602</v>
      </c>
      <c r="M221">
        <v>-74.753189086914006</v>
      </c>
    </row>
    <row r="222" spans="1:13" x14ac:dyDescent="0.25">
      <c r="A222" s="230">
        <v>2011.0709999999999</v>
      </c>
      <c r="B222" s="230" t="s">
        <v>274</v>
      </c>
      <c r="C222" s="230" t="s">
        <v>11823</v>
      </c>
      <c r="D222" s="230" t="s">
        <v>3643</v>
      </c>
      <c r="E222" s="230" t="s">
        <v>3641</v>
      </c>
      <c r="F222" s="230" t="s">
        <v>3628</v>
      </c>
      <c r="G222" t="s">
        <v>76</v>
      </c>
      <c r="H222" s="230" t="s">
        <v>4527</v>
      </c>
      <c r="I222" s="230" t="s">
        <v>23</v>
      </c>
      <c r="J222" s="230">
        <f>VLOOKUP(H222,LocID!$B$2:$I$1995,8, FALSE)</f>
        <v>497</v>
      </c>
      <c r="L222">
        <v>37.974571228027301</v>
      </c>
      <c r="M222">
        <v>-122.532470703125</v>
      </c>
    </row>
    <row r="223" spans="1:13" x14ac:dyDescent="0.25">
      <c r="A223" s="230">
        <v>2010.6369999999999</v>
      </c>
      <c r="B223" s="230" t="s">
        <v>274</v>
      </c>
      <c r="C223" s="230" t="s">
        <v>11823</v>
      </c>
      <c r="D223" s="230" t="s">
        <v>2227</v>
      </c>
      <c r="E223" s="230" t="s">
        <v>2221</v>
      </c>
      <c r="F223" s="230" t="s">
        <v>2217</v>
      </c>
      <c r="G223" t="s">
        <v>874</v>
      </c>
      <c r="H223" s="230" t="s">
        <v>4514</v>
      </c>
      <c r="I223" s="230" t="s">
        <v>52</v>
      </c>
      <c r="J223" s="230">
        <f>VLOOKUP(H223,LocID!$B$2:$I$1995,8, FALSE)</f>
        <v>363</v>
      </c>
      <c r="L223">
        <v>41.307621002197202</v>
      </c>
      <c r="M223">
        <v>-72.924621582031193</v>
      </c>
    </row>
    <row r="224" spans="1:13" x14ac:dyDescent="0.25">
      <c r="A224" s="230">
        <v>2010.59</v>
      </c>
      <c r="B224" s="230" t="s">
        <v>274</v>
      </c>
      <c r="C224" s="230" t="s">
        <v>11823</v>
      </c>
      <c r="D224" s="230" t="s">
        <v>2858</v>
      </c>
      <c r="E224" s="230" t="s">
        <v>2846</v>
      </c>
      <c r="F224" s="230" t="s">
        <v>2823</v>
      </c>
      <c r="G224" t="s">
        <v>122</v>
      </c>
      <c r="H224" s="230" t="s">
        <v>6295</v>
      </c>
      <c r="I224" s="230" t="s">
        <v>52</v>
      </c>
      <c r="J224" s="230">
        <f>VLOOKUP(H224,LocID!$B$2:$I$1995,8, FALSE)</f>
        <v>427</v>
      </c>
      <c r="L224">
        <v>45.511791229247997</v>
      </c>
      <c r="M224">
        <v>-122.67562866210901</v>
      </c>
    </row>
    <row r="225" spans="1:13" x14ac:dyDescent="0.25">
      <c r="A225" s="230">
        <v>2011.06</v>
      </c>
      <c r="B225" s="230" t="s">
        <v>274</v>
      </c>
      <c r="C225" s="230" t="s">
        <v>11823</v>
      </c>
      <c r="D225" s="230" t="s">
        <v>1262</v>
      </c>
      <c r="E225" s="230" t="s">
        <v>1263</v>
      </c>
      <c r="F225" s="230" t="s">
        <v>1264</v>
      </c>
      <c r="G225" t="s">
        <v>516</v>
      </c>
      <c r="H225" s="230" t="s">
        <v>6067</v>
      </c>
      <c r="I225" s="230" t="s">
        <v>52</v>
      </c>
      <c r="J225" s="230">
        <f>VLOOKUP(H225,LocID!$B$2:$I$1995,8, FALSE)</f>
        <v>179</v>
      </c>
      <c r="L225">
        <v>46.875911712646399</v>
      </c>
      <c r="M225">
        <v>-96.781761169433594</v>
      </c>
    </row>
    <row r="226" spans="1:13" x14ac:dyDescent="0.25">
      <c r="A226" s="230">
        <v>2010.614</v>
      </c>
      <c r="B226" s="230" t="s">
        <v>274</v>
      </c>
      <c r="C226" s="230" t="s">
        <v>11823</v>
      </c>
      <c r="D226" s="230" t="s">
        <v>965</v>
      </c>
      <c r="E226" s="230" t="s">
        <v>963</v>
      </c>
      <c r="F226" s="230" t="s">
        <v>964</v>
      </c>
      <c r="G226" t="s">
        <v>244</v>
      </c>
      <c r="H226" s="230" t="s">
        <v>6009</v>
      </c>
      <c r="I226" s="230" t="s">
        <v>52</v>
      </c>
      <c r="J226" s="230">
        <f>VLOOKUP(H226,LocID!$B$2:$I$1995,8, FALSE)</f>
        <v>117</v>
      </c>
      <c r="L226">
        <v>38.833431243896399</v>
      </c>
      <c r="M226">
        <v>-104.821807861328</v>
      </c>
    </row>
    <row r="227" spans="1:13" x14ac:dyDescent="0.25">
      <c r="A227" s="230">
        <v>2015.1387</v>
      </c>
      <c r="B227" s="230" t="s">
        <v>253</v>
      </c>
      <c r="C227" s="230" t="s">
        <v>11821</v>
      </c>
      <c r="D227" s="230" t="s">
        <v>1521</v>
      </c>
      <c r="E227" s="230" t="s">
        <v>1503</v>
      </c>
      <c r="F227" s="230" t="s">
        <v>1501</v>
      </c>
      <c r="G227" t="s">
        <v>1488</v>
      </c>
      <c r="H227" s="230" t="s">
        <v>4508</v>
      </c>
      <c r="I227" s="230" t="s">
        <v>23</v>
      </c>
      <c r="J227" s="230">
        <f>VLOOKUP(H227,LocID!$B$2:$I$1995,8, FALSE)</f>
        <v>235</v>
      </c>
      <c r="L227">
        <v>21.3048496246337</v>
      </c>
      <c r="M227">
        <v>-157.85775756835901</v>
      </c>
    </row>
    <row r="228" spans="1:13" x14ac:dyDescent="0.25">
      <c r="A228" s="230">
        <v>2015.0592999999999</v>
      </c>
      <c r="B228" s="230" t="s">
        <v>138</v>
      </c>
      <c r="C228" s="230" t="s">
        <v>11821</v>
      </c>
      <c r="D228" s="230" t="s">
        <v>683</v>
      </c>
      <c r="E228" s="230" t="s">
        <v>684</v>
      </c>
      <c r="F228" s="230" t="s">
        <v>685</v>
      </c>
      <c r="G228" t="s">
        <v>49</v>
      </c>
      <c r="H228" s="230" t="s">
        <v>5969</v>
      </c>
      <c r="I228" s="230" t="s">
        <v>26</v>
      </c>
      <c r="J228" s="230">
        <f>VLOOKUP(H228,LocID!$B$2:$I$1995,8, FALSE)</f>
        <v>75</v>
      </c>
      <c r="L228">
        <v>42.083179473876903</v>
      </c>
      <c r="M228">
        <v>-71.017242431640597</v>
      </c>
    </row>
    <row r="229" spans="1:13" x14ac:dyDescent="0.25">
      <c r="A229" s="230">
        <v>2010.671</v>
      </c>
      <c r="B229" s="230" t="s">
        <v>274</v>
      </c>
      <c r="C229" s="230" t="s">
        <v>11823</v>
      </c>
      <c r="D229" s="230" t="s">
        <v>1141</v>
      </c>
      <c r="E229" s="230" t="s">
        <v>1142</v>
      </c>
      <c r="F229" s="230" t="s">
        <v>1143</v>
      </c>
      <c r="G229" t="s">
        <v>60</v>
      </c>
      <c r="H229" s="230" t="s">
        <v>6044</v>
      </c>
      <c r="I229" s="230" t="s">
        <v>52</v>
      </c>
      <c r="J229" s="230">
        <f>VLOOKUP(H229,LocID!$B$2:$I$1995,8, FALSE)</f>
        <v>155</v>
      </c>
      <c r="L229">
        <v>40.104969024658203</v>
      </c>
      <c r="M229">
        <v>-83.133087158203097</v>
      </c>
    </row>
    <row r="230" spans="1:13" x14ac:dyDescent="0.25">
      <c r="A230" s="230">
        <v>2011.088</v>
      </c>
      <c r="B230" s="230" t="s">
        <v>274</v>
      </c>
      <c r="C230" s="230" t="s">
        <v>11823</v>
      </c>
      <c r="D230" s="230" t="s">
        <v>2859</v>
      </c>
      <c r="E230" s="230" t="s">
        <v>2860</v>
      </c>
      <c r="F230" s="230" t="s">
        <v>2823</v>
      </c>
      <c r="G230" t="s">
        <v>122</v>
      </c>
      <c r="H230" s="230" t="s">
        <v>6295</v>
      </c>
      <c r="I230" s="230" t="s">
        <v>52</v>
      </c>
      <c r="J230" s="230">
        <f>VLOOKUP(H230,LocID!$B$2:$I$1995,8, FALSE)</f>
        <v>427</v>
      </c>
      <c r="L230">
        <v>45.511791229247997</v>
      </c>
      <c r="M230">
        <v>-122.67562866210901</v>
      </c>
    </row>
    <row r="231" spans="1:13" x14ac:dyDescent="0.25">
      <c r="A231" s="230">
        <v>2009.242</v>
      </c>
      <c r="B231" s="230" t="s">
        <v>274</v>
      </c>
      <c r="C231" s="230" t="s">
        <v>11823</v>
      </c>
      <c r="D231" s="230" t="s">
        <v>1659</v>
      </c>
      <c r="E231" s="230" t="s">
        <v>1657</v>
      </c>
      <c r="F231" s="230" t="s">
        <v>1658</v>
      </c>
      <c r="G231" t="s">
        <v>107</v>
      </c>
      <c r="H231" s="230" t="s">
        <v>6141</v>
      </c>
      <c r="I231" s="230" t="s">
        <v>52</v>
      </c>
      <c r="J231" s="230">
        <f>VLOOKUP(H231,LocID!$B$2:$I$1995,8, FALSE)</f>
        <v>264</v>
      </c>
      <c r="L231">
        <v>41.926708221435497</v>
      </c>
      <c r="M231">
        <v>-73.996498107910099</v>
      </c>
    </row>
    <row r="232" spans="1:13" x14ac:dyDescent="0.25">
      <c r="A232" s="230">
        <v>2011.0329999999999</v>
      </c>
      <c r="B232" s="230" t="s">
        <v>274</v>
      </c>
      <c r="C232" s="230" t="s">
        <v>11823</v>
      </c>
      <c r="D232" s="230" t="s">
        <v>776</v>
      </c>
      <c r="E232" s="230" t="s">
        <v>777</v>
      </c>
      <c r="F232" s="230" t="s">
        <v>775</v>
      </c>
      <c r="G232" t="s">
        <v>49</v>
      </c>
      <c r="H232" s="230" t="s">
        <v>5979</v>
      </c>
      <c r="I232" s="230" t="s">
        <v>23</v>
      </c>
      <c r="J232" s="230">
        <f>VLOOKUP(H232,LocID!$B$2:$I$1995,8, FALSE)</f>
        <v>87</v>
      </c>
      <c r="L232">
        <v>42.366790771484297</v>
      </c>
      <c r="M232">
        <v>-71.106010437011705</v>
      </c>
    </row>
    <row r="233" spans="1:13" x14ac:dyDescent="0.25">
      <c r="A233" s="230">
        <v>2010.652</v>
      </c>
      <c r="B233" s="230" t="s">
        <v>274</v>
      </c>
      <c r="C233" s="230" t="s">
        <v>11823</v>
      </c>
      <c r="D233" s="230" t="s">
        <v>2228</v>
      </c>
      <c r="E233" s="230" t="s">
        <v>2229</v>
      </c>
      <c r="F233" s="230" t="s">
        <v>2217</v>
      </c>
      <c r="G233" t="s">
        <v>874</v>
      </c>
      <c r="H233" s="230" t="s">
        <v>4514</v>
      </c>
      <c r="I233" s="230" t="s">
        <v>23</v>
      </c>
      <c r="J233" s="230">
        <f>VLOOKUP(H233,LocID!$B$2:$I$1995,8, FALSE)</f>
        <v>363</v>
      </c>
      <c r="L233">
        <v>41.307621002197202</v>
      </c>
      <c r="M233">
        <v>-72.924621582031193</v>
      </c>
    </row>
    <row r="234" spans="1:13" x14ac:dyDescent="0.25">
      <c r="A234" s="230">
        <v>2009.5340000000001</v>
      </c>
      <c r="B234" s="230" t="s">
        <v>274</v>
      </c>
      <c r="C234" s="230" t="s">
        <v>11823</v>
      </c>
      <c r="D234" s="230" t="s">
        <v>4283</v>
      </c>
      <c r="E234" s="230" t="s">
        <v>4240</v>
      </c>
      <c r="F234" s="230" t="s">
        <v>2997</v>
      </c>
      <c r="G234" t="s">
        <v>2996</v>
      </c>
      <c r="H234" s="230" t="s">
        <v>4536</v>
      </c>
      <c r="I234" s="230" t="s">
        <v>23</v>
      </c>
      <c r="J234" s="230">
        <f>VLOOKUP(H234,LocID!$B$2:$I$1995,8, FALSE)</f>
        <v>447</v>
      </c>
      <c r="L234">
        <v>38.890369415283203</v>
      </c>
      <c r="M234">
        <v>-77.031959533691406</v>
      </c>
    </row>
    <row r="235" spans="1:13" x14ac:dyDescent="0.25">
      <c r="A235" s="230">
        <v>2010.4449999999999</v>
      </c>
      <c r="B235" s="230" t="s">
        <v>274</v>
      </c>
      <c r="C235" s="230" t="s">
        <v>11823</v>
      </c>
      <c r="D235" s="230" t="s">
        <v>3670</v>
      </c>
      <c r="E235" s="230" t="s">
        <v>2704</v>
      </c>
      <c r="F235" s="230" t="s">
        <v>3671</v>
      </c>
      <c r="G235" t="s">
        <v>76</v>
      </c>
      <c r="H235" s="230" t="s">
        <v>6357</v>
      </c>
      <c r="I235" s="230" t="s">
        <v>26</v>
      </c>
      <c r="J235" s="230">
        <f>VLOOKUP(H235,LocID!$B$2:$I$1995,8, FALSE)</f>
        <v>501</v>
      </c>
      <c r="L235">
        <v>37.355739593505803</v>
      </c>
      <c r="M235">
        <v>-121.954986572265</v>
      </c>
    </row>
    <row r="236" spans="1:13" x14ac:dyDescent="0.25">
      <c r="A236" s="230">
        <v>2008.3879999999999</v>
      </c>
      <c r="B236" s="230" t="s">
        <v>274</v>
      </c>
      <c r="C236" s="230" t="s">
        <v>11823</v>
      </c>
      <c r="D236" s="230" t="s">
        <v>3211</v>
      </c>
      <c r="E236" s="230" t="s">
        <v>3212</v>
      </c>
      <c r="F236" s="230" t="s">
        <v>3202</v>
      </c>
      <c r="G236" t="s">
        <v>660</v>
      </c>
      <c r="H236" s="230" t="s">
        <v>6337</v>
      </c>
      <c r="I236" s="230" t="s">
        <v>98</v>
      </c>
      <c r="J236" s="230">
        <f>VLOOKUP(H236,LocID!$B$2:$I$1995,8, FALSE)</f>
        <v>479</v>
      </c>
      <c r="L236">
        <v>40.760311126708899</v>
      </c>
      <c r="M236">
        <v>-111.888221740722</v>
      </c>
    </row>
    <row r="237" spans="1:13" x14ac:dyDescent="0.25">
      <c r="A237" s="230">
        <v>2011.0530000000001</v>
      </c>
      <c r="B237" s="230" t="s">
        <v>274</v>
      </c>
      <c r="C237" s="230" t="s">
        <v>11823</v>
      </c>
      <c r="D237" s="230" t="s">
        <v>4061</v>
      </c>
      <c r="E237" s="230" t="s">
        <v>4062</v>
      </c>
      <c r="F237" s="230" t="s">
        <v>4063</v>
      </c>
      <c r="G237" t="s">
        <v>1301</v>
      </c>
      <c r="H237" s="230" t="s">
        <v>6395</v>
      </c>
      <c r="I237" s="230" t="s">
        <v>52</v>
      </c>
      <c r="J237" s="230">
        <f>VLOOKUP(H237,LocID!$B$2:$I$1995,8, FALSE)</f>
        <v>548</v>
      </c>
      <c r="L237">
        <v>39.008209228515597</v>
      </c>
      <c r="M237">
        <v>-84.502342224121094</v>
      </c>
    </row>
    <row r="238" spans="1:13" x14ac:dyDescent="0.25">
      <c r="A238" s="230">
        <v>2012.433</v>
      </c>
      <c r="B238" s="230" t="s">
        <v>274</v>
      </c>
      <c r="C238" s="230" t="s">
        <v>11823</v>
      </c>
      <c r="D238" s="230" t="s">
        <v>4116</v>
      </c>
      <c r="E238" s="230" t="s">
        <v>830</v>
      </c>
      <c r="F238" s="230" t="s">
        <v>4117</v>
      </c>
      <c r="G238" t="s">
        <v>4118</v>
      </c>
      <c r="H238" s="230" t="s">
        <v>6409</v>
      </c>
      <c r="I238" s="230" t="s">
        <v>52</v>
      </c>
      <c r="J238" s="230">
        <f>VLOOKUP(H238,LocID!$B$2:$I$1995,8, FALSE)</f>
        <v>563</v>
      </c>
      <c r="K238">
        <v>1</v>
      </c>
      <c r="L238">
        <v>47.922100067138601</v>
      </c>
      <c r="M238">
        <v>106.91696929931599</v>
      </c>
    </row>
    <row r="239" spans="1:13" x14ac:dyDescent="0.25">
      <c r="A239" s="230">
        <v>2015.0429999999999</v>
      </c>
      <c r="B239" s="230" t="s">
        <v>138</v>
      </c>
      <c r="C239" s="230" t="s">
        <v>11821</v>
      </c>
      <c r="D239" s="230" t="s">
        <v>2199</v>
      </c>
      <c r="E239" s="230" t="s">
        <v>2196</v>
      </c>
      <c r="F239" s="230" t="s">
        <v>2194</v>
      </c>
      <c r="G239" t="s">
        <v>865</v>
      </c>
      <c r="H239" s="230" t="s">
        <v>6233</v>
      </c>
      <c r="I239" s="230" t="s">
        <v>52</v>
      </c>
      <c r="J239" s="230">
        <f>VLOOKUP(H239,LocID!$B$2:$I$1995,8, FALSE)</f>
        <v>358</v>
      </c>
      <c r="L239">
        <v>36.167839050292898</v>
      </c>
      <c r="M239">
        <v>-86.778160095214801</v>
      </c>
    </row>
    <row r="240" spans="1:13" x14ac:dyDescent="0.25">
      <c r="A240" s="230">
        <v>2011.04</v>
      </c>
      <c r="B240" s="230" t="s">
        <v>85</v>
      </c>
      <c r="C240" s="230" t="s">
        <v>11823</v>
      </c>
      <c r="D240" s="230" t="s">
        <v>4172</v>
      </c>
      <c r="E240" s="230" t="s">
        <v>4173</v>
      </c>
      <c r="F240" s="230" t="s">
        <v>4160</v>
      </c>
      <c r="G240" t="s">
        <v>261</v>
      </c>
      <c r="H240" s="230" t="s">
        <v>6418</v>
      </c>
      <c r="I240" s="230" t="s">
        <v>52</v>
      </c>
      <c r="J240" s="230">
        <f>VLOOKUP(H240,LocID!$B$2:$I$1995,8, FALSE)</f>
        <v>572</v>
      </c>
      <c r="L240">
        <v>45.632209777832003</v>
      </c>
      <c r="M240">
        <v>-122.67156219482401</v>
      </c>
    </row>
    <row r="241" spans="1:13" x14ac:dyDescent="0.25">
      <c r="A241" s="230">
        <v>2011.4359999999999</v>
      </c>
      <c r="B241" s="230" t="s">
        <v>85</v>
      </c>
      <c r="C241" s="230" t="s">
        <v>11823</v>
      </c>
      <c r="D241" s="230" t="s">
        <v>3607</v>
      </c>
      <c r="E241" s="230" t="s">
        <v>3608</v>
      </c>
      <c r="F241" s="230" t="s">
        <v>3586</v>
      </c>
      <c r="G241" t="s">
        <v>76</v>
      </c>
      <c r="H241" s="230" t="s">
        <v>6352</v>
      </c>
      <c r="I241" s="230" t="s">
        <v>26</v>
      </c>
      <c r="J241" s="230">
        <f>VLOOKUP(H241,LocID!$B$2:$I$1995,8, FALSE)</f>
        <v>495</v>
      </c>
      <c r="L241">
        <v>37.547031402587798</v>
      </c>
      <c r="M241">
        <v>-122.314826965332</v>
      </c>
    </row>
    <row r="242" spans="1:13" x14ac:dyDescent="0.25">
      <c r="A242" s="230">
        <v>2011.2950000000001</v>
      </c>
      <c r="B242" s="230" t="s">
        <v>85</v>
      </c>
      <c r="C242" s="230" t="s">
        <v>11823</v>
      </c>
      <c r="D242" s="230" t="s">
        <v>753</v>
      </c>
      <c r="E242" s="230" t="s">
        <v>737</v>
      </c>
      <c r="F242" s="230" t="s">
        <v>738</v>
      </c>
      <c r="G242" t="s">
        <v>740</v>
      </c>
      <c r="H242" s="377" t="s">
        <v>11294</v>
      </c>
      <c r="I242" s="230" t="s">
        <v>23</v>
      </c>
      <c r="J242" s="230">
        <f>VLOOKUP(H242,LocID!$B$2:$I$1995,8, FALSE)</f>
        <v>758</v>
      </c>
      <c r="K242">
        <v>1</v>
      </c>
      <c r="L242">
        <v>49.2447509765625</v>
      </c>
      <c r="M242">
        <v>-122.973342895507</v>
      </c>
    </row>
    <row r="243" spans="1:13" x14ac:dyDescent="0.25">
      <c r="A243" s="230">
        <v>2010.6949999999999</v>
      </c>
      <c r="B243" s="230" t="s">
        <v>85</v>
      </c>
      <c r="C243" s="230" t="s">
        <v>11823</v>
      </c>
      <c r="D243" s="230" t="s">
        <v>86</v>
      </c>
      <c r="E243" s="230" t="s">
        <v>74</v>
      </c>
      <c r="F243" s="230" t="s">
        <v>75</v>
      </c>
      <c r="G243" t="s">
        <v>76</v>
      </c>
      <c r="H243" s="230" t="s">
        <v>5903</v>
      </c>
      <c r="I243" s="230" t="s">
        <v>26</v>
      </c>
      <c r="J243" s="230">
        <f>VLOOKUP(H243,LocID!$B$2:$I$1995,8, FALSE)</f>
        <v>5</v>
      </c>
      <c r="L243">
        <v>37.766830444335902</v>
      </c>
      <c r="M243">
        <v>-122.245300292968</v>
      </c>
    </row>
    <row r="244" spans="1:13" x14ac:dyDescent="0.25">
      <c r="A244" s="230">
        <v>2011.1489999999999</v>
      </c>
      <c r="B244" s="230" t="s">
        <v>85</v>
      </c>
      <c r="C244" s="230" t="s">
        <v>11823</v>
      </c>
      <c r="D244" s="230" t="s">
        <v>2502</v>
      </c>
      <c r="E244" s="230" t="s">
        <v>2492</v>
      </c>
      <c r="F244" s="230" t="s">
        <v>2414</v>
      </c>
      <c r="G244" t="s">
        <v>76</v>
      </c>
      <c r="H244" s="230" t="s">
        <v>4518</v>
      </c>
      <c r="I244" s="230" t="s">
        <v>98</v>
      </c>
      <c r="J244" s="230">
        <f>VLOOKUP(H244,LocID!$B$2:$I$1995,8, FALSE)</f>
        <v>387</v>
      </c>
      <c r="L244">
        <v>37.805080413818303</v>
      </c>
      <c r="M244">
        <v>-122.273071289062</v>
      </c>
    </row>
    <row r="245" spans="1:13" x14ac:dyDescent="0.25">
      <c r="A245" s="230">
        <v>2010.6880000000001</v>
      </c>
      <c r="B245" s="230" t="s">
        <v>85</v>
      </c>
      <c r="C245" s="230" t="s">
        <v>11823</v>
      </c>
      <c r="D245" s="230" t="s">
        <v>170</v>
      </c>
      <c r="E245" s="230" t="s">
        <v>171</v>
      </c>
      <c r="F245" s="230" t="s">
        <v>172</v>
      </c>
      <c r="G245" t="s">
        <v>76</v>
      </c>
      <c r="H245" s="230" t="s">
        <v>5913</v>
      </c>
      <c r="I245" s="230" t="s">
        <v>98</v>
      </c>
      <c r="J245" s="230">
        <f>VLOOKUP(H245,LocID!$B$2:$I$1995,8, FALSE)</f>
        <v>16</v>
      </c>
      <c r="L245">
        <v>33.832759857177699</v>
      </c>
      <c r="M245">
        <v>-117.915718078613</v>
      </c>
    </row>
    <row r="246" spans="1:13" x14ac:dyDescent="0.25">
      <c r="A246" s="230">
        <v>2011.213</v>
      </c>
      <c r="B246" s="230" t="s">
        <v>85</v>
      </c>
      <c r="C246" s="230" t="s">
        <v>11823</v>
      </c>
      <c r="D246" s="230" t="s">
        <v>2503</v>
      </c>
      <c r="E246" s="230" t="s">
        <v>2423</v>
      </c>
      <c r="F246" s="230" t="s">
        <v>2414</v>
      </c>
      <c r="G246" t="s">
        <v>76</v>
      </c>
      <c r="H246" s="230" t="s">
        <v>4518</v>
      </c>
      <c r="I246" s="230" t="s">
        <v>98</v>
      </c>
      <c r="J246" s="230">
        <f>VLOOKUP(H246,LocID!$B$2:$I$1995,8, FALSE)</f>
        <v>387</v>
      </c>
      <c r="L246">
        <v>37.805080413818303</v>
      </c>
      <c r="M246">
        <v>-122.273071289062</v>
      </c>
    </row>
    <row r="247" spans="1:13" x14ac:dyDescent="0.25">
      <c r="A247" s="230">
        <v>2011.35</v>
      </c>
      <c r="B247" s="230" t="s">
        <v>85</v>
      </c>
      <c r="C247" s="230" t="s">
        <v>11823</v>
      </c>
      <c r="D247" s="230" t="s">
        <v>2504</v>
      </c>
      <c r="E247" s="230" t="s">
        <v>2423</v>
      </c>
      <c r="F247" s="230" t="s">
        <v>2414</v>
      </c>
      <c r="G247" t="s">
        <v>76</v>
      </c>
      <c r="H247" s="230" t="s">
        <v>4518</v>
      </c>
      <c r="I247" s="230" t="s">
        <v>23</v>
      </c>
      <c r="J247" s="230">
        <f>VLOOKUP(H247,LocID!$B$2:$I$1995,8, FALSE)</f>
        <v>387</v>
      </c>
      <c r="L247">
        <v>37.805080413818303</v>
      </c>
      <c r="M247">
        <v>-122.273071289062</v>
      </c>
    </row>
    <row r="248" spans="1:13" x14ac:dyDescent="0.25">
      <c r="A248" s="230">
        <v>2011.4269999999999</v>
      </c>
      <c r="B248" s="230" t="s">
        <v>85</v>
      </c>
      <c r="C248" s="230" t="s">
        <v>11823</v>
      </c>
      <c r="D248" s="230" t="s">
        <v>2505</v>
      </c>
      <c r="E248" s="230" t="s">
        <v>2423</v>
      </c>
      <c r="F248" s="230" t="s">
        <v>2414</v>
      </c>
      <c r="G248" t="s">
        <v>76</v>
      </c>
      <c r="H248" s="230" t="s">
        <v>4518</v>
      </c>
      <c r="I248" s="230" t="s">
        <v>26</v>
      </c>
      <c r="J248" s="230">
        <f>VLOOKUP(H248,LocID!$B$2:$I$1995,8, FALSE)</f>
        <v>387</v>
      </c>
      <c r="L248">
        <v>37.805080413818303</v>
      </c>
      <c r="M248">
        <v>-122.273071289062</v>
      </c>
    </row>
    <row r="249" spans="1:13" x14ac:dyDescent="0.25">
      <c r="A249" s="230">
        <v>2011.33</v>
      </c>
      <c r="B249" s="230" t="s">
        <v>85</v>
      </c>
      <c r="C249" s="230" t="s">
        <v>11823</v>
      </c>
      <c r="D249" s="230" t="s">
        <v>2506</v>
      </c>
      <c r="E249" s="230" t="s">
        <v>2423</v>
      </c>
      <c r="F249" s="230" t="s">
        <v>2414</v>
      </c>
      <c r="G249" t="s">
        <v>76</v>
      </c>
      <c r="H249" s="230" t="s">
        <v>4518</v>
      </c>
      <c r="I249" s="230" t="s">
        <v>26</v>
      </c>
      <c r="J249" s="230">
        <f>VLOOKUP(H249,LocID!$B$2:$I$1995,8, FALSE)</f>
        <v>387</v>
      </c>
      <c r="L249">
        <v>37.805080413818303</v>
      </c>
      <c r="M249">
        <v>-122.273071289062</v>
      </c>
    </row>
    <row r="250" spans="1:13" x14ac:dyDescent="0.25">
      <c r="A250" s="230">
        <v>2015.059</v>
      </c>
      <c r="B250" s="230" t="s">
        <v>138</v>
      </c>
      <c r="C250" s="230" t="s">
        <v>11821</v>
      </c>
      <c r="D250" s="230" t="s">
        <v>1199</v>
      </c>
      <c r="E250" s="230" t="s">
        <v>1200</v>
      </c>
      <c r="F250" s="230" t="s">
        <v>1194</v>
      </c>
      <c r="G250" t="s">
        <v>76</v>
      </c>
      <c r="H250" s="230" t="s">
        <v>4504</v>
      </c>
      <c r="I250" s="230" t="s">
        <v>26</v>
      </c>
      <c r="J250" s="230">
        <f>VLOOKUP(H250,LocID!$B$2:$I$1995,8, FALSE)</f>
        <v>167</v>
      </c>
      <c r="L250">
        <v>37.837169647216797</v>
      </c>
      <c r="M250">
        <v>-122.301750183105</v>
      </c>
    </row>
    <row r="251" spans="1:13" x14ac:dyDescent="0.25">
      <c r="A251" s="230">
        <v>2011.1679999999999</v>
      </c>
      <c r="B251" s="230" t="s">
        <v>85</v>
      </c>
      <c r="C251" s="230" t="s">
        <v>11823</v>
      </c>
      <c r="D251" s="230" t="s">
        <v>2507</v>
      </c>
      <c r="E251" s="230" t="s">
        <v>2423</v>
      </c>
      <c r="F251" s="230" t="s">
        <v>2414</v>
      </c>
      <c r="G251" t="s">
        <v>76</v>
      </c>
      <c r="H251" s="230" t="s">
        <v>4518</v>
      </c>
      <c r="I251" s="230" t="s">
        <v>23</v>
      </c>
      <c r="J251" s="230">
        <f>VLOOKUP(H251,LocID!$B$2:$I$1995,8, FALSE)</f>
        <v>387</v>
      </c>
      <c r="L251">
        <v>37.805080413818303</v>
      </c>
      <c r="M251">
        <v>-122.273071289062</v>
      </c>
    </row>
    <row r="252" spans="1:13" x14ac:dyDescent="0.25">
      <c r="A252" s="230">
        <v>2010.702</v>
      </c>
      <c r="B252" s="230" t="s">
        <v>85</v>
      </c>
      <c r="C252" s="230" t="s">
        <v>11823</v>
      </c>
      <c r="D252" s="230" t="s">
        <v>2508</v>
      </c>
      <c r="E252" s="230" t="s">
        <v>2423</v>
      </c>
      <c r="F252" s="230" t="s">
        <v>2414</v>
      </c>
      <c r="G252" t="s">
        <v>76</v>
      </c>
      <c r="H252" s="230" t="s">
        <v>4518</v>
      </c>
      <c r="I252" s="230" t="s">
        <v>52</v>
      </c>
      <c r="J252" s="230">
        <f>VLOOKUP(H252,LocID!$B$2:$I$1995,8, FALSE)</f>
        <v>387</v>
      </c>
      <c r="L252">
        <v>37.805080413818303</v>
      </c>
      <c r="M252">
        <v>-122.273071289062</v>
      </c>
    </row>
    <row r="253" spans="1:13" x14ac:dyDescent="0.25">
      <c r="A253" s="230">
        <v>2011.26</v>
      </c>
      <c r="B253" s="230" t="s">
        <v>85</v>
      </c>
      <c r="C253" s="230" t="s">
        <v>11823</v>
      </c>
      <c r="D253" s="230" t="s">
        <v>4192</v>
      </c>
      <c r="E253" s="230" t="s">
        <v>4190</v>
      </c>
      <c r="F253" s="230" t="s">
        <v>4188</v>
      </c>
      <c r="G253" t="s">
        <v>740</v>
      </c>
      <c r="H253" s="230" t="s">
        <v>6420</v>
      </c>
      <c r="I253" s="230" t="s">
        <v>98</v>
      </c>
      <c r="J253" s="230">
        <f>VLOOKUP(H253,LocID!$B$2:$I$1995,8, FALSE)</f>
        <v>574</v>
      </c>
      <c r="K253">
        <v>1</v>
      </c>
      <c r="L253">
        <v>48.438899993896399</v>
      </c>
      <c r="M253">
        <v>-123.39600372314401</v>
      </c>
    </row>
    <row r="254" spans="1:13" x14ac:dyDescent="0.25">
      <c r="A254" s="230">
        <v>2011.21</v>
      </c>
      <c r="B254" s="230" t="s">
        <v>85</v>
      </c>
      <c r="C254" s="230" t="s">
        <v>11823</v>
      </c>
      <c r="D254" s="230" t="s">
        <v>426</v>
      </c>
      <c r="E254" s="230" t="s">
        <v>422</v>
      </c>
      <c r="F254" s="230" t="s">
        <v>423</v>
      </c>
      <c r="G254" t="s">
        <v>49</v>
      </c>
      <c r="H254" s="230" t="s">
        <v>5943</v>
      </c>
      <c r="I254" s="230" t="s">
        <v>26</v>
      </c>
      <c r="J254" s="230">
        <f>VLOOKUP(H254,LocID!$B$2:$I$1995,8, FALSE)</f>
        <v>48</v>
      </c>
      <c r="L254">
        <v>42.3962593078613</v>
      </c>
      <c r="M254">
        <v>-71.177009582519503</v>
      </c>
    </row>
    <row r="255" spans="1:13" x14ac:dyDescent="0.25">
      <c r="A255" s="230">
        <v>2011.3330000000001</v>
      </c>
      <c r="B255" s="230" t="s">
        <v>85</v>
      </c>
      <c r="C255" s="230" t="s">
        <v>11823</v>
      </c>
      <c r="D255" s="230" t="s">
        <v>433</v>
      </c>
      <c r="E255" s="230" t="s">
        <v>434</v>
      </c>
      <c r="F255" s="230" t="s">
        <v>435</v>
      </c>
      <c r="G255" t="s">
        <v>122</v>
      </c>
      <c r="H255" s="230" t="s">
        <v>5945</v>
      </c>
      <c r="I255" s="230" t="s">
        <v>23</v>
      </c>
      <c r="J255" s="230">
        <f>VLOOKUP(H255,LocID!$B$2:$I$1995,8, FALSE)</f>
        <v>50</v>
      </c>
      <c r="L255">
        <v>44.057388305663999</v>
      </c>
      <c r="M255">
        <v>-121.31581115722599</v>
      </c>
    </row>
    <row r="256" spans="1:13" x14ac:dyDescent="0.25">
      <c r="A256" s="230">
        <v>2011.136</v>
      </c>
      <c r="B256" s="230" t="s">
        <v>85</v>
      </c>
      <c r="C256" s="230" t="s">
        <v>11823</v>
      </c>
      <c r="D256" s="230" t="s">
        <v>461</v>
      </c>
      <c r="E256" s="230" t="s">
        <v>454</v>
      </c>
      <c r="F256" s="230" t="s">
        <v>446</v>
      </c>
      <c r="G256" t="s">
        <v>76</v>
      </c>
      <c r="H256" s="230" t="s">
        <v>5947</v>
      </c>
      <c r="I256" s="230" t="s">
        <v>23</v>
      </c>
      <c r="J256" s="230">
        <f>VLOOKUP(H256,LocID!$B$2:$I$1995,8, FALSE)</f>
        <v>52</v>
      </c>
      <c r="L256">
        <v>37.869880676269503</v>
      </c>
      <c r="M256">
        <v>-122.270538330078</v>
      </c>
    </row>
    <row r="257" spans="1:13" x14ac:dyDescent="0.25">
      <c r="A257" s="230">
        <v>2011.1310000000001</v>
      </c>
      <c r="B257" s="230" t="s">
        <v>85</v>
      </c>
      <c r="C257" s="230" t="s">
        <v>11823</v>
      </c>
      <c r="D257" s="230" t="s">
        <v>489</v>
      </c>
      <c r="E257" s="230" t="s">
        <v>490</v>
      </c>
      <c r="F257" s="230" t="s">
        <v>491</v>
      </c>
      <c r="G257" t="s">
        <v>76</v>
      </c>
      <c r="H257" s="230" t="s">
        <v>5952</v>
      </c>
      <c r="I257" s="230" t="s">
        <v>98</v>
      </c>
      <c r="J257" s="230">
        <f>VLOOKUP(H257,LocID!$B$2:$I$1995,8, FALSE)</f>
        <v>57</v>
      </c>
      <c r="L257">
        <v>34.073478698730398</v>
      </c>
      <c r="M257">
        <v>-118.400337219238</v>
      </c>
    </row>
    <row r="258" spans="1:13" x14ac:dyDescent="0.25">
      <c r="A258" s="230">
        <v>2011.135</v>
      </c>
      <c r="B258" s="230" t="s">
        <v>85</v>
      </c>
      <c r="C258" s="230" t="s">
        <v>11823</v>
      </c>
      <c r="D258" s="230" t="s">
        <v>559</v>
      </c>
      <c r="E258" s="230" t="s">
        <v>560</v>
      </c>
      <c r="F258" s="230" t="s">
        <v>533</v>
      </c>
      <c r="G258" t="s">
        <v>49</v>
      </c>
      <c r="H258" s="230" t="s">
        <v>4499</v>
      </c>
      <c r="I258" s="230" t="s">
        <v>26</v>
      </c>
      <c r="J258" s="230">
        <f>VLOOKUP(H258,LocID!$B$2:$I$1995,8, FALSE)</f>
        <v>65</v>
      </c>
      <c r="L258">
        <v>42.3586616516113</v>
      </c>
      <c r="M258">
        <v>-71.056739807128906</v>
      </c>
    </row>
    <row r="259" spans="1:13" x14ac:dyDescent="0.25">
      <c r="A259" s="230">
        <v>2011.444</v>
      </c>
      <c r="B259" s="230" t="s">
        <v>85</v>
      </c>
      <c r="C259" s="230" t="s">
        <v>11823</v>
      </c>
      <c r="D259" s="230" t="s">
        <v>770</v>
      </c>
      <c r="E259" s="230" t="s">
        <v>766</v>
      </c>
      <c r="F259" s="230" t="s">
        <v>767</v>
      </c>
      <c r="G259" t="s">
        <v>768</v>
      </c>
      <c r="H259" s="230" t="s">
        <v>4501</v>
      </c>
      <c r="I259" s="230" t="s">
        <v>23</v>
      </c>
      <c r="J259" s="230">
        <f>VLOOKUP(H259,LocID!$B$2:$I$1995,8, FALSE)</f>
        <v>86</v>
      </c>
      <c r="K259">
        <v>1</v>
      </c>
      <c r="L259">
        <v>51.045219421386697</v>
      </c>
      <c r="M259">
        <v>-114.063018798828</v>
      </c>
    </row>
    <row r="260" spans="1:13" x14ac:dyDescent="0.25">
      <c r="A260" s="230">
        <v>2010.7719999999999</v>
      </c>
      <c r="B260" s="230" t="s">
        <v>85</v>
      </c>
      <c r="C260" s="230" t="s">
        <v>11823</v>
      </c>
      <c r="D260" s="230" t="s">
        <v>4132</v>
      </c>
      <c r="E260" s="230" t="s">
        <v>4133</v>
      </c>
      <c r="F260" s="230" t="s">
        <v>4134</v>
      </c>
      <c r="G260" t="s">
        <v>488</v>
      </c>
      <c r="H260" s="230" t="s">
        <v>6412</v>
      </c>
      <c r="I260" s="230" t="s">
        <v>23</v>
      </c>
      <c r="J260" s="230">
        <f>VLOOKUP(H260,LocID!$B$2:$I$1995,8, FALSE)</f>
        <v>566</v>
      </c>
      <c r="L260">
        <v>41.625049591064403</v>
      </c>
      <c r="M260">
        <v>-93.712432861328097</v>
      </c>
    </row>
    <row r="261" spans="1:13" x14ac:dyDescent="0.25">
      <c r="A261" s="230">
        <v>2015.0609999999999</v>
      </c>
      <c r="B261" s="230" t="s">
        <v>138</v>
      </c>
      <c r="C261" s="230" t="s">
        <v>11821</v>
      </c>
      <c r="D261" s="230" t="s">
        <v>414</v>
      </c>
      <c r="E261" s="230" t="s">
        <v>412</v>
      </c>
      <c r="F261" s="230" t="s">
        <v>402</v>
      </c>
      <c r="G261" t="s">
        <v>261</v>
      </c>
      <c r="H261" s="230" t="s">
        <v>5941</v>
      </c>
      <c r="I261" s="230" t="s">
        <v>23</v>
      </c>
      <c r="J261" s="230">
        <f>VLOOKUP(H261,LocID!$B$2:$I$1995,8, FALSE)</f>
        <v>46</v>
      </c>
      <c r="L261">
        <v>47.610019683837798</v>
      </c>
      <c r="M261">
        <v>-122.187850952148</v>
      </c>
    </row>
    <row r="262" spans="1:13" x14ac:dyDescent="0.25">
      <c r="A262" s="230">
        <v>2011.2</v>
      </c>
      <c r="B262" s="230" t="s">
        <v>85</v>
      </c>
      <c r="C262" s="230" t="s">
        <v>11823</v>
      </c>
      <c r="D262" s="230" t="s">
        <v>3985</v>
      </c>
      <c r="E262" s="230" t="s">
        <v>3986</v>
      </c>
      <c r="F262" s="230" t="s">
        <v>3168</v>
      </c>
      <c r="G262" t="s">
        <v>198</v>
      </c>
      <c r="H262" s="230" t="s">
        <v>6334</v>
      </c>
      <c r="I262" s="230" t="s">
        <v>52</v>
      </c>
      <c r="J262" s="230">
        <f>VLOOKUP(H262,LocID!$B$2:$I$1995,8, FALSE)</f>
        <v>537</v>
      </c>
      <c r="L262">
        <v>44.943820953369098</v>
      </c>
      <c r="M262">
        <v>-93.093322753906193</v>
      </c>
    </row>
    <row r="263" spans="1:13" x14ac:dyDescent="0.25">
      <c r="A263" s="230">
        <v>2011.2280000000001</v>
      </c>
      <c r="B263" s="230" t="s">
        <v>85</v>
      </c>
      <c r="C263" s="230" t="s">
        <v>11823</v>
      </c>
      <c r="D263" s="230" t="s">
        <v>3398</v>
      </c>
      <c r="E263" s="230" t="s">
        <v>3326</v>
      </c>
      <c r="F263" s="230" t="s">
        <v>3294</v>
      </c>
      <c r="G263" t="s">
        <v>76</v>
      </c>
      <c r="H263" s="230" t="s">
        <v>4526</v>
      </c>
      <c r="I263" s="230" t="s">
        <v>26</v>
      </c>
      <c r="J263" s="230">
        <f>VLOOKUP(H263,LocID!$B$2:$I$1995,8, FALSE)</f>
        <v>489</v>
      </c>
      <c r="L263">
        <v>37.7771186828613</v>
      </c>
      <c r="M263">
        <v>-122.419639587402</v>
      </c>
    </row>
    <row r="264" spans="1:13" x14ac:dyDescent="0.25">
      <c r="A264" s="230">
        <v>2011.278</v>
      </c>
      <c r="B264" s="230" t="s">
        <v>85</v>
      </c>
      <c r="C264" s="230" t="s">
        <v>11823</v>
      </c>
      <c r="D264" s="230" t="s">
        <v>934</v>
      </c>
      <c r="E264" s="230" t="s">
        <v>935</v>
      </c>
      <c r="F264" s="230" t="s">
        <v>936</v>
      </c>
      <c r="G264" t="s">
        <v>60</v>
      </c>
      <c r="H264" s="230" t="s">
        <v>6005</v>
      </c>
      <c r="I264" s="230" t="s">
        <v>23</v>
      </c>
      <c r="J264" s="230">
        <f>VLOOKUP(H264,LocID!$B$2:$I$1995,8, FALSE)</f>
        <v>113</v>
      </c>
      <c r="L264">
        <v>41.504749298095703</v>
      </c>
      <c r="M264">
        <v>-81.690719604492102</v>
      </c>
    </row>
    <row r="265" spans="1:13" x14ac:dyDescent="0.25">
      <c r="A265" s="230">
        <v>2011.319</v>
      </c>
      <c r="B265" s="230" t="s">
        <v>85</v>
      </c>
      <c r="C265" s="230" t="s">
        <v>11823</v>
      </c>
      <c r="D265" s="230" t="s">
        <v>966</v>
      </c>
      <c r="E265" s="230" t="s">
        <v>963</v>
      </c>
      <c r="F265" s="230" t="s">
        <v>964</v>
      </c>
      <c r="G265" t="s">
        <v>244</v>
      </c>
      <c r="H265" s="230" t="s">
        <v>6009</v>
      </c>
      <c r="I265" s="230" t="s">
        <v>52</v>
      </c>
      <c r="J265" s="230">
        <f>VLOOKUP(H265,LocID!$B$2:$I$1995,8, FALSE)</f>
        <v>117</v>
      </c>
      <c r="L265">
        <v>38.833431243896399</v>
      </c>
      <c r="M265">
        <v>-104.821807861328</v>
      </c>
    </row>
    <row r="266" spans="1:13" x14ac:dyDescent="0.25">
      <c r="A266" s="230">
        <v>2011.23</v>
      </c>
      <c r="B266" s="230" t="s">
        <v>85</v>
      </c>
      <c r="C266" s="230" t="s">
        <v>11823</v>
      </c>
      <c r="D266" s="230" t="s">
        <v>4051</v>
      </c>
      <c r="E266" s="230" t="s">
        <v>4046</v>
      </c>
      <c r="F266" s="230" t="s">
        <v>4047</v>
      </c>
      <c r="G266" t="s">
        <v>261</v>
      </c>
      <c r="H266" s="230" t="s">
        <v>6392</v>
      </c>
      <c r="I266" s="230" t="s">
        <v>23</v>
      </c>
      <c r="J266" s="230">
        <f>VLOOKUP(H266,LocID!$B$2:$I$1995,8, FALSE)</f>
        <v>545</v>
      </c>
      <c r="L266">
        <v>47.255130767822202</v>
      </c>
      <c r="M266">
        <v>-122.44164276123</v>
      </c>
    </row>
    <row r="267" spans="1:13" x14ac:dyDescent="0.25">
      <c r="A267" s="230">
        <v>2011.2139999999999</v>
      </c>
      <c r="B267" s="230" t="s">
        <v>85</v>
      </c>
      <c r="C267" s="230" t="s">
        <v>11823</v>
      </c>
      <c r="D267" s="230" t="s">
        <v>1544</v>
      </c>
      <c r="E267" s="230" t="s">
        <v>1545</v>
      </c>
      <c r="F267" s="230" t="s">
        <v>1546</v>
      </c>
      <c r="G267" t="s">
        <v>510</v>
      </c>
      <c r="H267" s="230" t="s">
        <v>6119</v>
      </c>
      <c r="I267" s="230" t="s">
        <v>52</v>
      </c>
      <c r="J267" s="230">
        <f>VLOOKUP(H267,LocID!$B$2:$I$1995,8, FALSE)</f>
        <v>240</v>
      </c>
      <c r="L267">
        <v>34.729129791259702</v>
      </c>
      <c r="M267">
        <v>-86.584976196289006</v>
      </c>
    </row>
    <row r="268" spans="1:13" x14ac:dyDescent="0.25">
      <c r="A268" s="230">
        <v>2010.414</v>
      </c>
      <c r="B268" s="230" t="s">
        <v>85</v>
      </c>
      <c r="C268" s="230" t="s">
        <v>11823</v>
      </c>
      <c r="D268" s="230" t="s">
        <v>561</v>
      </c>
      <c r="E268" s="230" t="s">
        <v>213</v>
      </c>
      <c r="F268" s="230" t="s">
        <v>533</v>
      </c>
      <c r="G268" t="s">
        <v>49</v>
      </c>
      <c r="H268" s="230" t="s">
        <v>4499</v>
      </c>
      <c r="I268" s="230" t="s">
        <v>26</v>
      </c>
      <c r="J268" s="230">
        <f>VLOOKUP(H268,LocID!$B$2:$I$1995,8, FALSE)</f>
        <v>65</v>
      </c>
      <c r="L268">
        <v>42.3586616516113</v>
      </c>
      <c r="M268">
        <v>-71.056739807128906</v>
      </c>
    </row>
    <row r="269" spans="1:13" x14ac:dyDescent="0.25">
      <c r="A269" s="230">
        <v>2011.0260000000001</v>
      </c>
      <c r="B269" s="230" t="s">
        <v>85</v>
      </c>
      <c r="C269" s="230" t="s">
        <v>11823</v>
      </c>
      <c r="D269" s="230" t="s">
        <v>3706</v>
      </c>
      <c r="E269" s="230" t="s">
        <v>3695</v>
      </c>
      <c r="F269" s="230" t="s">
        <v>3696</v>
      </c>
      <c r="G269" t="s">
        <v>76</v>
      </c>
      <c r="H269" s="230" t="s">
        <v>4529</v>
      </c>
      <c r="I269" s="230" t="s">
        <v>26</v>
      </c>
      <c r="J269" s="230">
        <f>VLOOKUP(H269,LocID!$B$2:$I$1995,8, FALSE)</f>
        <v>506</v>
      </c>
      <c r="L269">
        <v>34.011558532714801</v>
      </c>
      <c r="M269">
        <v>-118.492286682128</v>
      </c>
    </row>
    <row r="270" spans="1:13" x14ac:dyDescent="0.25">
      <c r="A270" s="230">
        <v>2011.3620000000001</v>
      </c>
      <c r="B270" s="230" t="s">
        <v>85</v>
      </c>
      <c r="C270" s="230" t="s">
        <v>11823</v>
      </c>
      <c r="D270" s="230" t="s">
        <v>3225</v>
      </c>
      <c r="E270" s="230" t="s">
        <v>3223</v>
      </c>
      <c r="F270" s="230" t="s">
        <v>3224</v>
      </c>
      <c r="G270" t="s">
        <v>219</v>
      </c>
      <c r="H270" s="230" t="s">
        <v>6338</v>
      </c>
      <c r="I270" s="230" t="s">
        <v>52</v>
      </c>
      <c r="J270" s="230">
        <f>VLOOKUP(H270,LocID!$B$2:$I$1995,8, FALSE)</f>
        <v>481</v>
      </c>
      <c r="L270">
        <v>29.4245796203613</v>
      </c>
      <c r="M270">
        <v>-98.494613647460895</v>
      </c>
    </row>
    <row r="271" spans="1:13" x14ac:dyDescent="0.25">
      <c r="A271" s="230">
        <v>2011.2159999999999</v>
      </c>
      <c r="B271" s="230" t="s">
        <v>85</v>
      </c>
      <c r="C271" s="230" t="s">
        <v>11823</v>
      </c>
      <c r="D271" s="230" t="s">
        <v>3858</v>
      </c>
      <c r="E271" s="230" t="s">
        <v>3856</v>
      </c>
      <c r="F271" s="230" t="s">
        <v>3857</v>
      </c>
      <c r="G271" t="s">
        <v>874</v>
      </c>
      <c r="H271" s="230" t="s">
        <v>6368</v>
      </c>
      <c r="I271" s="230" t="s">
        <v>98</v>
      </c>
      <c r="J271" s="230">
        <f>VLOOKUP(H271,LocID!$B$2:$I$1995,8, FALSE)</f>
        <v>516</v>
      </c>
      <c r="L271">
        <v>41.878391265869098</v>
      </c>
      <c r="M271">
        <v>-73.476982116699205</v>
      </c>
    </row>
    <row r="272" spans="1:13" x14ac:dyDescent="0.25">
      <c r="A272" s="230">
        <v>2015.0617999999999</v>
      </c>
      <c r="B272" s="230" t="s">
        <v>138</v>
      </c>
      <c r="C272" s="230" t="s">
        <v>11821</v>
      </c>
      <c r="D272" s="230" t="s">
        <v>3562</v>
      </c>
      <c r="E272" s="230" t="s">
        <v>3563</v>
      </c>
      <c r="F272" s="230" t="s">
        <v>3531</v>
      </c>
      <c r="G272" t="s">
        <v>76</v>
      </c>
      <c r="H272" s="230" t="s">
        <v>6348</v>
      </c>
      <c r="I272" s="230" t="s">
        <v>188</v>
      </c>
      <c r="J272" s="230">
        <f>VLOOKUP(H272,LocID!$B$2:$I$1995,8, FALSE)</f>
        <v>491</v>
      </c>
      <c r="L272">
        <v>37.338581085205</v>
      </c>
      <c r="M272">
        <v>-121.885566711425</v>
      </c>
    </row>
    <row r="273" spans="1:13" x14ac:dyDescent="0.25">
      <c r="A273" s="230">
        <v>2011.2829999999999</v>
      </c>
      <c r="B273" s="230" t="s">
        <v>85</v>
      </c>
      <c r="C273" s="230" t="s">
        <v>11823</v>
      </c>
      <c r="D273" s="230" t="s">
        <v>976</v>
      </c>
      <c r="E273" s="230" t="s">
        <v>977</v>
      </c>
      <c r="F273" s="230" t="s">
        <v>973</v>
      </c>
      <c r="G273" t="s">
        <v>60</v>
      </c>
      <c r="H273" s="230" t="s">
        <v>6012</v>
      </c>
      <c r="I273" s="230" t="s">
        <v>23</v>
      </c>
      <c r="J273" s="230">
        <f>VLOOKUP(H273,LocID!$B$2:$I$1995,8, FALSE)</f>
        <v>120</v>
      </c>
      <c r="L273">
        <v>39.961990356445298</v>
      </c>
      <c r="M273">
        <v>-83.002746582031193</v>
      </c>
    </row>
    <row r="274" spans="1:13" x14ac:dyDescent="0.25">
      <c r="A274" s="230">
        <v>2010.3389999999999</v>
      </c>
      <c r="B274" s="230" t="s">
        <v>85</v>
      </c>
      <c r="C274" s="230" t="s">
        <v>11823</v>
      </c>
      <c r="D274" s="230" t="s">
        <v>1160</v>
      </c>
      <c r="E274" s="230" t="s">
        <v>1161</v>
      </c>
      <c r="F274" s="230" t="s">
        <v>1162</v>
      </c>
      <c r="G274" t="s">
        <v>740</v>
      </c>
      <c r="H274" s="230" t="s">
        <v>6050</v>
      </c>
      <c r="I274" s="230" t="s">
        <v>23</v>
      </c>
      <c r="J274" s="230">
        <f>VLOOKUP(H274,LocID!$B$2:$I$1995,8, FALSE)</f>
        <v>161</v>
      </c>
      <c r="K274">
        <v>1</v>
      </c>
      <c r="L274">
        <v>53.453800201416001</v>
      </c>
      <c r="M274">
        <v>-113.50900268554599</v>
      </c>
    </row>
    <row r="275" spans="1:13" x14ac:dyDescent="0.25">
      <c r="A275" s="230">
        <v>2010.5070000000001</v>
      </c>
      <c r="B275" s="230" t="s">
        <v>85</v>
      </c>
      <c r="C275" s="230" t="s">
        <v>11823</v>
      </c>
      <c r="D275" s="230" t="s">
        <v>4284</v>
      </c>
      <c r="E275" s="230" t="s">
        <v>4275</v>
      </c>
      <c r="F275" s="230" t="s">
        <v>2997</v>
      </c>
      <c r="G275" t="s">
        <v>2996</v>
      </c>
      <c r="H275" s="230" t="s">
        <v>4536</v>
      </c>
      <c r="I275" s="230" t="s">
        <v>23</v>
      </c>
      <c r="J275" s="230">
        <f>VLOOKUP(H275,LocID!$B$2:$I$1995,8, FALSE)</f>
        <v>447</v>
      </c>
      <c r="L275">
        <v>38.890369415283203</v>
      </c>
      <c r="M275">
        <v>-77.031959533691406</v>
      </c>
    </row>
    <row r="276" spans="1:13" x14ac:dyDescent="0.25">
      <c r="A276" s="230">
        <v>2011.0930000000001</v>
      </c>
      <c r="B276" s="230" t="s">
        <v>85</v>
      </c>
      <c r="C276" s="230" t="s">
        <v>11823</v>
      </c>
      <c r="D276" s="230" t="s">
        <v>2861</v>
      </c>
      <c r="E276" s="230" t="s">
        <v>2862</v>
      </c>
      <c r="F276" s="230" t="s">
        <v>2823</v>
      </c>
      <c r="G276" t="s">
        <v>122</v>
      </c>
      <c r="H276" s="230" t="s">
        <v>6295</v>
      </c>
      <c r="I276" s="230" t="s">
        <v>23</v>
      </c>
      <c r="J276" s="230">
        <f>VLOOKUP(H276,LocID!$B$2:$I$1995,8, FALSE)</f>
        <v>427</v>
      </c>
      <c r="L276">
        <v>45.511791229247997</v>
      </c>
      <c r="M276">
        <v>-122.67562866210901</v>
      </c>
    </row>
    <row r="277" spans="1:13" x14ac:dyDescent="0.25">
      <c r="A277" s="230">
        <v>2011.45</v>
      </c>
      <c r="B277" s="230" t="s">
        <v>85</v>
      </c>
      <c r="C277" s="230" t="s">
        <v>11823</v>
      </c>
      <c r="D277" s="230" t="s">
        <v>1314</v>
      </c>
      <c r="E277" s="230" t="s">
        <v>1315</v>
      </c>
      <c r="F277" s="230" t="s">
        <v>1309</v>
      </c>
      <c r="G277" t="s">
        <v>144</v>
      </c>
      <c r="H277" s="230" t="s">
        <v>6077</v>
      </c>
      <c r="I277" s="230" t="s">
        <v>52</v>
      </c>
      <c r="J277" s="230">
        <f>VLOOKUP(H277,LocID!$B$2:$I$1995,8, FALSE)</f>
        <v>191</v>
      </c>
      <c r="L277">
        <v>38.300891876220703</v>
      </c>
      <c r="M277">
        <v>-77.459136962890597</v>
      </c>
    </row>
    <row r="278" spans="1:13" x14ac:dyDescent="0.25">
      <c r="A278" s="230">
        <v>2011.204</v>
      </c>
      <c r="B278" s="230" t="s">
        <v>85</v>
      </c>
      <c r="C278" s="230" t="s">
        <v>11823</v>
      </c>
      <c r="D278" s="230" t="s">
        <v>3915</v>
      </c>
      <c r="E278" s="230" t="s">
        <v>3908</v>
      </c>
      <c r="F278" s="230" t="s">
        <v>3906</v>
      </c>
      <c r="G278" t="s">
        <v>76</v>
      </c>
      <c r="H278" s="230" t="s">
        <v>4532</v>
      </c>
      <c r="I278" s="230" t="s">
        <v>3934</v>
      </c>
      <c r="J278" s="230">
        <f>VLOOKUP(H278,LocID!$B$2:$I$1995,8, FALSE)</f>
        <v>527</v>
      </c>
      <c r="L278">
        <v>37.656059265136697</v>
      </c>
      <c r="M278">
        <v>-122.414176940917</v>
      </c>
    </row>
    <row r="279" spans="1:13" x14ac:dyDescent="0.25">
      <c r="A279" s="230">
        <v>2011.204</v>
      </c>
      <c r="B279" s="230" t="s">
        <v>85</v>
      </c>
      <c r="C279" s="230" t="s">
        <v>11823</v>
      </c>
      <c r="D279" s="230" t="s">
        <v>3915</v>
      </c>
      <c r="E279" s="230" t="s">
        <v>3908</v>
      </c>
      <c r="F279" s="230" t="s">
        <v>3906</v>
      </c>
      <c r="G279" t="s">
        <v>76</v>
      </c>
      <c r="H279" s="230" t="s">
        <v>4532</v>
      </c>
      <c r="I279" s="230" t="s">
        <v>23</v>
      </c>
      <c r="J279" s="230">
        <f>VLOOKUP(H279,LocID!$B$2:$I$1995,8, FALSE)</f>
        <v>527</v>
      </c>
      <c r="L279">
        <v>37.656059265136697</v>
      </c>
      <c r="M279">
        <v>-122.414176940917</v>
      </c>
    </row>
    <row r="280" spans="1:13" x14ac:dyDescent="0.25">
      <c r="A280" s="230">
        <v>2011.191</v>
      </c>
      <c r="B280" s="230" t="s">
        <v>85</v>
      </c>
      <c r="C280" s="230" t="s">
        <v>11823</v>
      </c>
      <c r="D280" s="230" t="s">
        <v>1316</v>
      </c>
      <c r="E280" s="230" t="s">
        <v>1308</v>
      </c>
      <c r="F280" s="230" t="s">
        <v>1309</v>
      </c>
      <c r="G280" t="s">
        <v>144</v>
      </c>
      <c r="H280" s="230" t="s">
        <v>6077</v>
      </c>
      <c r="I280" s="230" t="s">
        <v>52</v>
      </c>
      <c r="J280" s="230">
        <f>VLOOKUP(H280,LocID!$B$2:$I$1995,8, FALSE)</f>
        <v>191</v>
      </c>
      <c r="L280">
        <v>38.300891876220703</v>
      </c>
      <c r="M280">
        <v>-77.459136962890597</v>
      </c>
    </row>
    <row r="281" spans="1:13" x14ac:dyDescent="0.25">
      <c r="A281" s="230">
        <v>2011.299</v>
      </c>
      <c r="B281" s="230" t="s">
        <v>85</v>
      </c>
      <c r="C281" s="230" t="s">
        <v>11823</v>
      </c>
      <c r="D281" s="230" t="s">
        <v>1926</v>
      </c>
      <c r="E281" s="230" t="s">
        <v>1927</v>
      </c>
      <c r="F281" s="230" t="s">
        <v>1928</v>
      </c>
      <c r="G281" t="s">
        <v>198</v>
      </c>
      <c r="H281" s="230" t="s">
        <v>6187</v>
      </c>
      <c r="I281" s="230" t="s">
        <v>52</v>
      </c>
      <c r="J281" s="230">
        <f>VLOOKUP(H281,LocID!$B$2:$I$1995,8, FALSE)</f>
        <v>311</v>
      </c>
      <c r="L281">
        <v>44.167400360107401</v>
      </c>
      <c r="M281">
        <v>-94.002410888671804</v>
      </c>
    </row>
    <row r="282" spans="1:13" x14ac:dyDescent="0.25">
      <c r="A282" s="230">
        <v>2011.299</v>
      </c>
      <c r="B282" s="230" t="s">
        <v>85</v>
      </c>
      <c r="C282" s="230" t="s">
        <v>11823</v>
      </c>
      <c r="D282" s="230" t="s">
        <v>1926</v>
      </c>
      <c r="E282" s="230" t="s">
        <v>1927</v>
      </c>
      <c r="F282" s="230" t="s">
        <v>1928</v>
      </c>
      <c r="G282" t="s">
        <v>198</v>
      </c>
      <c r="H282" s="230" t="s">
        <v>6187</v>
      </c>
      <c r="I282" s="230" t="s">
        <v>98</v>
      </c>
      <c r="J282" s="230">
        <f>VLOOKUP(H282,LocID!$B$2:$I$1995,8, FALSE)</f>
        <v>311</v>
      </c>
      <c r="L282">
        <v>44.167400360107401</v>
      </c>
      <c r="M282">
        <v>-94.002410888671804</v>
      </c>
    </row>
    <row r="283" spans="1:13" x14ac:dyDescent="0.25">
      <c r="A283" s="230">
        <v>2011.3789999999999</v>
      </c>
      <c r="B283" s="230" t="s">
        <v>85</v>
      </c>
      <c r="C283" s="230" t="s">
        <v>11823</v>
      </c>
      <c r="D283" s="230" t="s">
        <v>778</v>
      </c>
      <c r="E283" s="230" t="s">
        <v>778</v>
      </c>
      <c r="F283" s="230" t="s">
        <v>775</v>
      </c>
      <c r="G283" t="s">
        <v>49</v>
      </c>
      <c r="H283" s="230" t="s">
        <v>5979</v>
      </c>
      <c r="I283" s="230" t="s">
        <v>23</v>
      </c>
      <c r="J283" s="230">
        <f>VLOOKUP(H283,LocID!$B$2:$I$1995,8, FALSE)</f>
        <v>87</v>
      </c>
      <c r="L283">
        <v>42.366790771484297</v>
      </c>
      <c r="M283">
        <v>-71.106010437011705</v>
      </c>
    </row>
    <row r="284" spans="1:13" x14ac:dyDescent="0.25">
      <c r="A284" s="230">
        <v>2010.75</v>
      </c>
      <c r="B284" s="230" t="s">
        <v>85</v>
      </c>
      <c r="C284" s="230" t="s">
        <v>11823</v>
      </c>
      <c r="D284" s="230" t="s">
        <v>1529</v>
      </c>
      <c r="E284" s="230" t="s">
        <v>1525</v>
      </c>
      <c r="F284" s="230" t="s">
        <v>1526</v>
      </c>
      <c r="G284" t="s">
        <v>219</v>
      </c>
      <c r="H284" s="230" t="s">
        <v>4509</v>
      </c>
      <c r="I284" s="230" t="s">
        <v>23</v>
      </c>
      <c r="J284" s="230">
        <f>VLOOKUP(H284,LocID!$B$2:$I$1995,8, FALSE)</f>
        <v>236</v>
      </c>
      <c r="L284">
        <v>29.760450363159102</v>
      </c>
      <c r="M284">
        <v>-95.369781494140597</v>
      </c>
    </row>
    <row r="285" spans="1:13" x14ac:dyDescent="0.25">
      <c r="A285" s="230">
        <v>2015.0246999999999</v>
      </c>
      <c r="B285" s="230" t="s">
        <v>138</v>
      </c>
      <c r="C285" s="230" t="s">
        <v>11821</v>
      </c>
      <c r="D285" s="230" t="s">
        <v>1391</v>
      </c>
      <c r="E285" s="230" t="s">
        <v>1392</v>
      </c>
      <c r="F285" s="230" t="s">
        <v>1390</v>
      </c>
      <c r="G285" t="s">
        <v>183</v>
      </c>
      <c r="H285" s="230" t="s">
        <v>6092</v>
      </c>
      <c r="I285" s="230" t="s">
        <v>23</v>
      </c>
      <c r="J285" s="230">
        <f>VLOOKUP(H285,LocID!$B$2:$I$1995,8, FALSE)</f>
        <v>208</v>
      </c>
      <c r="L285">
        <v>42.966411590576101</v>
      </c>
      <c r="M285">
        <v>-85.671180725097599</v>
      </c>
    </row>
    <row r="286" spans="1:13" x14ac:dyDescent="0.25">
      <c r="A286" s="230">
        <v>2011.2059999999999</v>
      </c>
      <c r="B286" s="230" t="s">
        <v>85</v>
      </c>
      <c r="C286" s="230" t="s">
        <v>11823</v>
      </c>
      <c r="D286" s="230" t="s">
        <v>4441</v>
      </c>
      <c r="E286" s="230" t="s">
        <v>4442</v>
      </c>
      <c r="F286" s="230" t="s">
        <v>4443</v>
      </c>
      <c r="G286" t="s">
        <v>732</v>
      </c>
      <c r="H286" s="230" t="s">
        <v>6451</v>
      </c>
      <c r="I286" s="230" t="s">
        <v>52</v>
      </c>
      <c r="J286" s="230">
        <f>VLOOKUP(H286,LocID!$B$2:$I$1995,8, FALSE)</f>
        <v>608</v>
      </c>
      <c r="L286">
        <v>44.491409301757798</v>
      </c>
      <c r="M286">
        <v>-73.1876220703125</v>
      </c>
    </row>
    <row r="287" spans="1:13" x14ac:dyDescent="0.25">
      <c r="A287" s="230">
        <v>2011.0450000000001</v>
      </c>
      <c r="B287" s="230" t="s">
        <v>85</v>
      </c>
      <c r="C287" s="230" t="s">
        <v>11823</v>
      </c>
      <c r="D287" s="230" t="s">
        <v>2951</v>
      </c>
      <c r="E287" s="230" t="s">
        <v>2952</v>
      </c>
      <c r="F287" s="230" t="s">
        <v>2944</v>
      </c>
      <c r="G287" t="s">
        <v>250</v>
      </c>
      <c r="H287" s="230" t="s">
        <v>4520</v>
      </c>
      <c r="I287" s="230" t="s">
        <v>52</v>
      </c>
      <c r="J287" s="230">
        <f>VLOOKUP(H287,LocID!$B$2:$I$1995,8, FALSE)</f>
        <v>438</v>
      </c>
      <c r="L287">
        <v>35.785511016845703</v>
      </c>
      <c r="M287">
        <v>-78.642669677734304</v>
      </c>
    </row>
    <row r="288" spans="1:13" x14ac:dyDescent="0.25">
      <c r="A288" s="230">
        <v>2010.4639999999999</v>
      </c>
      <c r="B288" s="230" t="s">
        <v>85</v>
      </c>
      <c r="C288" s="230" t="s">
        <v>11823</v>
      </c>
      <c r="D288" s="230" t="s">
        <v>1594</v>
      </c>
      <c r="E288" s="230" t="s">
        <v>1595</v>
      </c>
      <c r="F288" s="230" t="s">
        <v>1586</v>
      </c>
      <c r="G288" t="s">
        <v>250</v>
      </c>
      <c r="H288" s="230" t="s">
        <v>6128</v>
      </c>
      <c r="I288" s="230" t="s">
        <v>52</v>
      </c>
      <c r="J288" s="230">
        <f>VLOOKUP(H288,LocID!$B$2:$I$1995,8, FALSE)</f>
        <v>250</v>
      </c>
      <c r="L288">
        <v>34.749290466308501</v>
      </c>
      <c r="M288">
        <v>-77.421051025390597</v>
      </c>
    </row>
    <row r="289" spans="1:13" x14ac:dyDescent="0.25">
      <c r="A289" s="230">
        <v>2011.134</v>
      </c>
      <c r="B289" s="230" t="s">
        <v>85</v>
      </c>
      <c r="C289" s="230" t="s">
        <v>11823</v>
      </c>
      <c r="D289" s="230" t="s">
        <v>1396</v>
      </c>
      <c r="E289" s="230" t="s">
        <v>1397</v>
      </c>
      <c r="F289" s="230" t="s">
        <v>1398</v>
      </c>
      <c r="G289" t="s">
        <v>122</v>
      </c>
      <c r="H289" s="230" t="s">
        <v>6093</v>
      </c>
      <c r="I289" s="230" t="s">
        <v>52</v>
      </c>
      <c r="J289" s="230">
        <f>VLOOKUP(H289,LocID!$B$2:$I$1995,8, FALSE)</f>
        <v>210</v>
      </c>
      <c r="L289">
        <v>42.443210601806598</v>
      </c>
      <c r="M289">
        <v>-123.32463836669901</v>
      </c>
    </row>
    <row r="290" spans="1:13" x14ac:dyDescent="0.25">
      <c r="A290" s="230">
        <v>2011.183</v>
      </c>
      <c r="B290" s="230" t="s">
        <v>85</v>
      </c>
      <c r="C290" s="230" t="s">
        <v>11823</v>
      </c>
      <c r="D290" s="230" t="s">
        <v>1650</v>
      </c>
      <c r="E290" s="230" t="s">
        <v>1651</v>
      </c>
      <c r="F290" s="230" t="s">
        <v>1652</v>
      </c>
      <c r="G290" t="s">
        <v>76</v>
      </c>
      <c r="H290" s="230" t="s">
        <v>6139</v>
      </c>
      <c r="I290" s="230" t="s">
        <v>23</v>
      </c>
      <c r="J290" s="230">
        <f>VLOOKUP(H290,LocID!$B$2:$I$1995,8, FALSE)</f>
        <v>262</v>
      </c>
      <c r="L290">
        <v>36.728561401367102</v>
      </c>
      <c r="M290">
        <v>-120.06027221679599</v>
      </c>
    </row>
    <row r="291" spans="1:13" x14ac:dyDescent="0.25">
      <c r="A291" s="230">
        <v>2011.28</v>
      </c>
      <c r="B291" s="230" t="s">
        <v>85</v>
      </c>
      <c r="C291" s="230" t="s">
        <v>11823</v>
      </c>
      <c r="D291" s="230" t="s">
        <v>3802</v>
      </c>
      <c r="E291" s="230" t="s">
        <v>3752</v>
      </c>
      <c r="F291" s="230" t="s">
        <v>3750</v>
      </c>
      <c r="G291" t="s">
        <v>261</v>
      </c>
      <c r="H291" s="230" t="s">
        <v>4530</v>
      </c>
      <c r="I291" s="230" t="s">
        <v>98</v>
      </c>
      <c r="J291" s="230">
        <f>VLOOKUP(H291,LocID!$B$2:$I$1995,8, FALSE)</f>
        <v>513</v>
      </c>
      <c r="L291">
        <v>47.603569030761697</v>
      </c>
      <c r="M291">
        <v>-122.329452514648</v>
      </c>
    </row>
    <row r="292" spans="1:13" x14ac:dyDescent="0.25">
      <c r="A292" s="230">
        <v>2011.145</v>
      </c>
      <c r="B292" s="230" t="s">
        <v>85</v>
      </c>
      <c r="C292" s="230" t="s">
        <v>11823</v>
      </c>
      <c r="D292" s="230" t="s">
        <v>704</v>
      </c>
      <c r="E292" s="230" t="s">
        <v>697</v>
      </c>
      <c r="F292" s="230" t="s">
        <v>695</v>
      </c>
      <c r="G292" t="s">
        <v>107</v>
      </c>
      <c r="H292" s="230" t="s">
        <v>5972</v>
      </c>
      <c r="I292" s="230" t="s">
        <v>23</v>
      </c>
      <c r="J292" s="230">
        <f>VLOOKUP(H292,LocID!$B$2:$I$1995,8, FALSE)</f>
        <v>78</v>
      </c>
      <c r="L292">
        <v>40.692451477050703</v>
      </c>
      <c r="M292">
        <v>-73.9903564453125</v>
      </c>
    </row>
    <row r="293" spans="1:13" x14ac:dyDescent="0.25">
      <c r="A293" s="230">
        <v>2010.644</v>
      </c>
      <c r="B293" s="230" t="s">
        <v>85</v>
      </c>
      <c r="C293" s="230" t="s">
        <v>11823</v>
      </c>
      <c r="D293" s="230" t="s">
        <v>1032</v>
      </c>
      <c r="E293" s="230" t="s">
        <v>1031</v>
      </c>
      <c r="F293" s="230" t="s">
        <v>1029</v>
      </c>
      <c r="G293" t="s">
        <v>76</v>
      </c>
      <c r="H293" s="230" t="s">
        <v>6024</v>
      </c>
      <c r="I293" s="230" t="s">
        <v>52</v>
      </c>
      <c r="J293" s="230">
        <f>VLOOKUP(H293,LocID!$B$2:$I$1995,8, FALSE)</f>
        <v>132</v>
      </c>
      <c r="L293">
        <v>34.021610260009702</v>
      </c>
      <c r="M293">
        <v>-118.39620971679599</v>
      </c>
    </row>
    <row r="294" spans="1:13" x14ac:dyDescent="0.25">
      <c r="A294" s="230">
        <v>2011.3040000000001</v>
      </c>
      <c r="B294" s="230" t="s">
        <v>85</v>
      </c>
      <c r="C294" s="230" t="s">
        <v>11823</v>
      </c>
      <c r="D294" s="230" t="s">
        <v>1781</v>
      </c>
      <c r="E294" s="230" t="s">
        <v>1779</v>
      </c>
      <c r="F294" s="230" t="s">
        <v>1775</v>
      </c>
      <c r="G294" t="s">
        <v>76</v>
      </c>
      <c r="H294" s="230" t="s">
        <v>6168</v>
      </c>
      <c r="I294" s="230" t="s">
        <v>52</v>
      </c>
      <c r="J294" s="230">
        <f>VLOOKUP(H294,LocID!$B$2:$I$1995,8, FALSE)</f>
        <v>291</v>
      </c>
      <c r="L294">
        <v>37.675491333007798</v>
      </c>
      <c r="M294">
        <v>-121.75821685791</v>
      </c>
    </row>
    <row r="295" spans="1:13" x14ac:dyDescent="0.25">
      <c r="A295" s="230">
        <v>2015.0681999999999</v>
      </c>
      <c r="B295" s="230" t="s">
        <v>138</v>
      </c>
      <c r="C295" s="230" t="s">
        <v>11821</v>
      </c>
      <c r="D295" s="230" t="s">
        <v>2815</v>
      </c>
      <c r="E295" s="230" t="s">
        <v>2816</v>
      </c>
      <c r="F295" s="230" t="s">
        <v>2817</v>
      </c>
      <c r="G295" t="s">
        <v>122</v>
      </c>
      <c r="H295" s="230" t="s">
        <v>6292</v>
      </c>
      <c r="I295" s="230" t="s">
        <v>23</v>
      </c>
      <c r="J295" s="230">
        <f>VLOOKUP(H295,LocID!$B$2:$I$1995,8, FALSE)</f>
        <v>424</v>
      </c>
      <c r="L295">
        <v>45.671260833740199</v>
      </c>
      <c r="M295">
        <v>-121.53424835205</v>
      </c>
    </row>
    <row r="296" spans="1:13" x14ac:dyDescent="0.25">
      <c r="A296" s="230">
        <v>2011.021</v>
      </c>
      <c r="B296" s="230" t="s">
        <v>85</v>
      </c>
      <c r="C296" s="230" t="s">
        <v>11823</v>
      </c>
      <c r="D296" s="230" t="s">
        <v>1506</v>
      </c>
      <c r="E296" s="230" t="s">
        <v>1503</v>
      </c>
      <c r="F296" s="230" t="s">
        <v>1501</v>
      </c>
      <c r="G296" t="s">
        <v>1488</v>
      </c>
      <c r="H296" s="230" t="s">
        <v>4508</v>
      </c>
      <c r="I296" s="230" t="s">
        <v>52</v>
      </c>
      <c r="J296" s="230">
        <f>VLOOKUP(H296,LocID!$B$2:$I$1995,8, FALSE)</f>
        <v>235</v>
      </c>
      <c r="L296">
        <v>21.3048496246337</v>
      </c>
      <c r="M296">
        <v>-157.85775756835901</v>
      </c>
    </row>
    <row r="297" spans="1:13" x14ac:dyDescent="0.25">
      <c r="A297" s="230">
        <v>2011.2380000000001</v>
      </c>
      <c r="B297" s="230" t="s">
        <v>85</v>
      </c>
      <c r="C297" s="230" t="s">
        <v>11823</v>
      </c>
      <c r="D297" s="230" t="s">
        <v>2509</v>
      </c>
      <c r="E297" s="230" t="s">
        <v>2510</v>
      </c>
      <c r="F297" s="230" t="s">
        <v>2414</v>
      </c>
      <c r="G297" t="s">
        <v>76</v>
      </c>
      <c r="H297" s="230" t="s">
        <v>4518</v>
      </c>
      <c r="I297" s="230" t="s">
        <v>23</v>
      </c>
      <c r="J297" s="230">
        <f>VLOOKUP(H297,LocID!$B$2:$I$1995,8, FALSE)</f>
        <v>387</v>
      </c>
      <c r="L297">
        <v>37.805080413818303</v>
      </c>
      <c r="M297">
        <v>-122.273071289062</v>
      </c>
    </row>
    <row r="298" spans="1:13" x14ac:dyDescent="0.25">
      <c r="A298" s="230">
        <v>2011.258</v>
      </c>
      <c r="B298" s="230" t="s">
        <v>85</v>
      </c>
      <c r="C298" s="230" t="s">
        <v>11823</v>
      </c>
      <c r="D298" s="230" t="s">
        <v>562</v>
      </c>
      <c r="E298" s="230" t="s">
        <v>532</v>
      </c>
      <c r="F298" s="230" t="s">
        <v>533</v>
      </c>
      <c r="G298" t="s">
        <v>49</v>
      </c>
      <c r="H298" s="230" t="s">
        <v>4499</v>
      </c>
      <c r="I298" s="230" t="s">
        <v>98</v>
      </c>
      <c r="J298" s="230">
        <f>VLOOKUP(H298,LocID!$B$2:$I$1995,8, FALSE)</f>
        <v>65</v>
      </c>
      <c r="L298">
        <v>42.3586616516113</v>
      </c>
      <c r="M298">
        <v>-71.056739807128906</v>
      </c>
    </row>
    <row r="299" spans="1:13" x14ac:dyDescent="0.25">
      <c r="A299" s="230">
        <v>2011.127</v>
      </c>
      <c r="B299" s="230" t="s">
        <v>85</v>
      </c>
      <c r="C299" s="230" t="s">
        <v>11823</v>
      </c>
      <c r="D299" s="230" t="s">
        <v>3667</v>
      </c>
      <c r="E299" s="230" t="s">
        <v>3666</v>
      </c>
      <c r="F299" s="230" t="s">
        <v>3664</v>
      </c>
      <c r="G299" t="s">
        <v>76</v>
      </c>
      <c r="H299" s="230" t="s">
        <v>6356</v>
      </c>
      <c r="I299" s="230" t="s">
        <v>23</v>
      </c>
      <c r="J299" s="230">
        <f>VLOOKUP(H299,LocID!$B$2:$I$1995,8, FALSE)</f>
        <v>500</v>
      </c>
      <c r="L299">
        <v>34.419380187988203</v>
      </c>
      <c r="M299">
        <v>-119.69905090332</v>
      </c>
    </row>
    <row r="300" spans="1:13" x14ac:dyDescent="0.25">
      <c r="A300" s="230">
        <v>2011.395</v>
      </c>
      <c r="B300" s="230" t="s">
        <v>85</v>
      </c>
      <c r="C300" s="230" t="s">
        <v>11823</v>
      </c>
      <c r="D300" s="230" t="s">
        <v>1955</v>
      </c>
      <c r="E300" s="230" t="s">
        <v>1956</v>
      </c>
      <c r="F300" s="230" t="s">
        <v>1954</v>
      </c>
      <c r="G300" t="s">
        <v>49</v>
      </c>
      <c r="H300" s="230" t="s">
        <v>6196</v>
      </c>
      <c r="I300" s="230" t="s">
        <v>26</v>
      </c>
      <c r="J300" s="230">
        <f>VLOOKUP(H300,LocID!$B$2:$I$1995,8, FALSE)</f>
        <v>320</v>
      </c>
      <c r="L300">
        <v>42.419811248779297</v>
      </c>
      <c r="M300">
        <v>-71.108757019042898</v>
      </c>
    </row>
    <row r="301" spans="1:13" x14ac:dyDescent="0.25">
      <c r="A301" s="230">
        <v>2011.232</v>
      </c>
      <c r="B301" s="230" t="s">
        <v>85</v>
      </c>
      <c r="C301" s="230" t="s">
        <v>11823</v>
      </c>
      <c r="D301" s="230" t="s">
        <v>266</v>
      </c>
      <c r="E301" s="230" t="s">
        <v>267</v>
      </c>
      <c r="F301" s="230" t="s">
        <v>268</v>
      </c>
      <c r="G301" t="s">
        <v>76</v>
      </c>
      <c r="H301" s="230" t="s">
        <v>5929</v>
      </c>
      <c r="I301" s="230" t="s">
        <v>26</v>
      </c>
      <c r="J301" s="230">
        <f>VLOOKUP(H301,LocID!$B$2:$I$1995,8, FALSE)</f>
        <v>32</v>
      </c>
      <c r="L301">
        <v>37.462478637695298</v>
      </c>
      <c r="M301">
        <v>-122.197799682617</v>
      </c>
    </row>
    <row r="302" spans="1:13" x14ac:dyDescent="0.25">
      <c r="A302" s="230">
        <v>2011.3019999999999</v>
      </c>
      <c r="B302" s="230" t="s">
        <v>85</v>
      </c>
      <c r="C302" s="230" t="s">
        <v>11823</v>
      </c>
      <c r="D302" s="230" t="s">
        <v>904</v>
      </c>
      <c r="E302" s="230" t="s">
        <v>905</v>
      </c>
      <c r="F302" s="230" t="s">
        <v>906</v>
      </c>
      <c r="G302" t="s">
        <v>76</v>
      </c>
      <c r="H302" s="230" t="s">
        <v>5998</v>
      </c>
      <c r="I302" s="230" t="s">
        <v>26</v>
      </c>
      <c r="J302" s="230">
        <f>VLOOKUP(H302,LocID!$B$2:$I$1995,8, FALSE)</f>
        <v>106</v>
      </c>
      <c r="L302">
        <v>39.731998443603501</v>
      </c>
      <c r="M302">
        <v>-121.841979980468</v>
      </c>
    </row>
    <row r="303" spans="1:13" x14ac:dyDescent="0.25">
      <c r="A303" s="230">
        <v>2010.64</v>
      </c>
      <c r="B303" s="230" t="s">
        <v>85</v>
      </c>
      <c r="C303" s="230" t="s">
        <v>11823</v>
      </c>
      <c r="D303" s="230" t="s">
        <v>2984</v>
      </c>
      <c r="E303" s="230" t="s">
        <v>2985</v>
      </c>
      <c r="F303" s="230" t="s">
        <v>2986</v>
      </c>
      <c r="G303" t="s">
        <v>76</v>
      </c>
      <c r="H303" s="230" t="s">
        <v>6311</v>
      </c>
      <c r="I303" s="230" t="s">
        <v>23</v>
      </c>
      <c r="J303" s="230">
        <f>VLOOKUP(H303,LocID!$B$2:$I$1995,8, FALSE)</f>
        <v>446</v>
      </c>
      <c r="L303">
        <v>37.484500885009702</v>
      </c>
      <c r="M303">
        <v>-122.227722167968</v>
      </c>
    </row>
    <row r="304" spans="1:13" x14ac:dyDescent="0.25">
      <c r="A304" s="230">
        <v>2015.06</v>
      </c>
      <c r="B304" s="230" t="s">
        <v>138</v>
      </c>
      <c r="C304" s="230" t="s">
        <v>11821</v>
      </c>
      <c r="D304" s="230" t="s">
        <v>1684</v>
      </c>
      <c r="E304" s="230" t="s">
        <v>1103</v>
      </c>
      <c r="F304" s="230" t="s">
        <v>1685</v>
      </c>
      <c r="G304" t="s">
        <v>244</v>
      </c>
      <c r="H304" s="230" t="s">
        <v>6149</v>
      </c>
      <c r="I304" s="230" t="s">
        <v>23</v>
      </c>
      <c r="J304" s="230">
        <f>VLOOKUP(H304,LocID!$B$2:$I$1995,8, FALSE)</f>
        <v>272</v>
      </c>
      <c r="L304">
        <v>39.710918426513601</v>
      </c>
      <c r="M304">
        <v>-105.082069396972</v>
      </c>
    </row>
    <row r="305" spans="1:13" x14ac:dyDescent="0.25">
      <c r="A305" s="230">
        <v>2011.2760000000001</v>
      </c>
      <c r="B305" s="230" t="s">
        <v>85</v>
      </c>
      <c r="C305" s="230" t="s">
        <v>11823</v>
      </c>
      <c r="D305" s="230" t="s">
        <v>2047</v>
      </c>
      <c r="E305" s="230" t="s">
        <v>2042</v>
      </c>
      <c r="F305" s="230" t="s">
        <v>2043</v>
      </c>
      <c r="G305" t="s">
        <v>76</v>
      </c>
      <c r="H305" s="230" t="s">
        <v>6208</v>
      </c>
      <c r="I305" s="230" t="s">
        <v>26</v>
      </c>
      <c r="J305" s="230">
        <f>VLOOKUP(H305,LocID!$B$2:$I$1995,8, FALSE)</f>
        <v>332</v>
      </c>
      <c r="L305">
        <v>37.9076118469238</v>
      </c>
      <c r="M305">
        <v>-122.54818725585901</v>
      </c>
    </row>
    <row r="306" spans="1:13" x14ac:dyDescent="0.25">
      <c r="A306" s="230">
        <v>2011.271</v>
      </c>
      <c r="B306" s="230" t="s">
        <v>85</v>
      </c>
      <c r="C306" s="230" t="s">
        <v>11823</v>
      </c>
      <c r="D306" s="230" t="s">
        <v>2067</v>
      </c>
      <c r="E306" s="230" t="s">
        <v>2068</v>
      </c>
      <c r="F306" s="230" t="s">
        <v>2069</v>
      </c>
      <c r="G306" t="s">
        <v>198</v>
      </c>
      <c r="H306" s="230" t="s">
        <v>4513</v>
      </c>
      <c r="I306" s="230" t="s">
        <v>52</v>
      </c>
      <c r="J306" s="230">
        <f>VLOOKUP(H306,LocID!$B$2:$I$1995,8, FALSE)</f>
        <v>337</v>
      </c>
      <c r="L306">
        <v>44.979030609130803</v>
      </c>
      <c r="M306">
        <v>-93.264930725097599</v>
      </c>
    </row>
    <row r="307" spans="1:13" x14ac:dyDescent="0.25">
      <c r="A307" s="230">
        <v>2010.539</v>
      </c>
      <c r="B307" s="230" t="s">
        <v>85</v>
      </c>
      <c r="C307" s="230" t="s">
        <v>11823</v>
      </c>
      <c r="D307" s="230" t="s">
        <v>1040</v>
      </c>
      <c r="E307" s="230" t="s">
        <v>1041</v>
      </c>
      <c r="F307" s="230" t="s">
        <v>1042</v>
      </c>
      <c r="G307" t="s">
        <v>219</v>
      </c>
      <c r="H307" s="230" t="s">
        <v>6026</v>
      </c>
      <c r="I307" s="230" t="s">
        <v>98</v>
      </c>
      <c r="J307" s="230">
        <f>VLOOKUP(H307,LocID!$B$2:$I$1995,8, FALSE)</f>
        <v>134</v>
      </c>
      <c r="L307">
        <v>32.778148651122997</v>
      </c>
      <c r="M307">
        <v>-96.795402526855398</v>
      </c>
    </row>
    <row r="308" spans="1:13" x14ac:dyDescent="0.25">
      <c r="A308" s="230">
        <v>2010.5360000000001</v>
      </c>
      <c r="B308" s="230" t="s">
        <v>85</v>
      </c>
      <c r="C308" s="230" t="s">
        <v>11823</v>
      </c>
      <c r="D308" s="230" t="s">
        <v>2511</v>
      </c>
      <c r="E308" s="230" t="s">
        <v>2423</v>
      </c>
      <c r="F308" s="230" t="s">
        <v>2414</v>
      </c>
      <c r="G308" t="s">
        <v>76</v>
      </c>
      <c r="H308" s="230" t="s">
        <v>4518</v>
      </c>
      <c r="I308" s="230" t="s">
        <v>3934</v>
      </c>
      <c r="J308" s="230">
        <f>VLOOKUP(H308,LocID!$B$2:$I$1995,8, FALSE)</f>
        <v>387</v>
      </c>
      <c r="L308">
        <v>37.805080413818303</v>
      </c>
      <c r="M308">
        <v>-122.273071289062</v>
      </c>
    </row>
    <row r="309" spans="1:13" x14ac:dyDescent="0.25">
      <c r="A309" s="230">
        <v>2010.5360000000001</v>
      </c>
      <c r="B309" s="230" t="s">
        <v>85</v>
      </c>
      <c r="C309" s="230" t="s">
        <v>11823</v>
      </c>
      <c r="D309" s="230" t="s">
        <v>2511</v>
      </c>
      <c r="E309" s="230" t="s">
        <v>2423</v>
      </c>
      <c r="F309" s="230" t="s">
        <v>2414</v>
      </c>
      <c r="G309" t="s">
        <v>76</v>
      </c>
      <c r="H309" s="230" t="s">
        <v>4518</v>
      </c>
      <c r="I309" s="230" t="s">
        <v>23</v>
      </c>
      <c r="J309" s="230">
        <f>VLOOKUP(H309,LocID!$B$2:$I$1995,8, FALSE)</f>
        <v>387</v>
      </c>
      <c r="L309">
        <v>37.805080413818303</v>
      </c>
      <c r="M309">
        <v>-122.273071289062</v>
      </c>
    </row>
    <row r="310" spans="1:13" x14ac:dyDescent="0.25">
      <c r="A310" s="230">
        <v>2011.298</v>
      </c>
      <c r="B310" s="230" t="s">
        <v>85</v>
      </c>
      <c r="C310" s="230" t="s">
        <v>11823</v>
      </c>
      <c r="D310" s="230" t="s">
        <v>2159</v>
      </c>
      <c r="E310" s="230" t="s">
        <v>2157</v>
      </c>
      <c r="F310" s="230" t="s">
        <v>2155</v>
      </c>
      <c r="G310" t="s">
        <v>76</v>
      </c>
      <c r="H310" s="230" t="s">
        <v>6227</v>
      </c>
      <c r="I310" s="230" t="s">
        <v>23</v>
      </c>
      <c r="J310" s="230">
        <f>VLOOKUP(H310,LocID!$B$2:$I$1995,8, FALSE)</f>
        <v>352</v>
      </c>
      <c r="L310">
        <v>37.389671325683501</v>
      </c>
      <c r="M310">
        <v>-122.08159637451099</v>
      </c>
    </row>
    <row r="311" spans="1:13" x14ac:dyDescent="0.25">
      <c r="A311" s="230">
        <v>2011.1179999999999</v>
      </c>
      <c r="B311" s="230" t="s">
        <v>85</v>
      </c>
      <c r="C311" s="230" t="s">
        <v>11823</v>
      </c>
      <c r="D311" s="230" t="s">
        <v>2298</v>
      </c>
      <c r="E311" s="230" t="s">
        <v>2299</v>
      </c>
      <c r="F311" s="230" t="s">
        <v>2273</v>
      </c>
      <c r="G311" t="s">
        <v>107</v>
      </c>
      <c r="H311" s="230" t="s">
        <v>4516</v>
      </c>
      <c r="I311" s="230" t="s">
        <v>23</v>
      </c>
      <c r="J311" s="230">
        <f>VLOOKUP(H311,LocID!$B$2:$I$1995,8, FALSE)</f>
        <v>370</v>
      </c>
      <c r="L311">
        <v>40.7820014953613</v>
      </c>
      <c r="M311">
        <v>-73.831703186035099</v>
      </c>
    </row>
    <row r="312" spans="1:13" x14ac:dyDescent="0.25">
      <c r="A312" s="230">
        <v>2011.1010000000001</v>
      </c>
      <c r="B312" s="230" t="s">
        <v>85</v>
      </c>
      <c r="C312" s="230" t="s">
        <v>11823</v>
      </c>
      <c r="D312" s="230" t="s">
        <v>4285</v>
      </c>
      <c r="E312" s="230" t="s">
        <v>4286</v>
      </c>
      <c r="F312" s="230" t="s">
        <v>2997</v>
      </c>
      <c r="G312" t="s">
        <v>2996</v>
      </c>
      <c r="H312" s="230" t="s">
        <v>4536</v>
      </c>
      <c r="I312" s="230" t="s">
        <v>23</v>
      </c>
      <c r="J312" s="230">
        <f>VLOOKUP(H312,LocID!$B$2:$I$1995,8, FALSE)</f>
        <v>447</v>
      </c>
      <c r="L312">
        <v>38.890369415283203</v>
      </c>
      <c r="M312">
        <v>-77.031959533691406</v>
      </c>
    </row>
    <row r="313" spans="1:13" x14ac:dyDescent="0.25">
      <c r="A313" s="230">
        <v>2011.3610000000001</v>
      </c>
      <c r="B313" s="230" t="s">
        <v>85</v>
      </c>
      <c r="C313" s="230" t="s">
        <v>11823</v>
      </c>
      <c r="D313" s="230" t="s">
        <v>2049</v>
      </c>
      <c r="E313" s="230" t="s">
        <v>2050</v>
      </c>
      <c r="F313" s="230" t="s">
        <v>2051</v>
      </c>
      <c r="G313" t="s">
        <v>107</v>
      </c>
      <c r="H313" s="230" t="s">
        <v>6209</v>
      </c>
      <c r="I313" s="230" t="s">
        <v>98</v>
      </c>
      <c r="J313" s="230">
        <f>VLOOKUP(H313,LocID!$B$2:$I$1995,8, FALSE)</f>
        <v>333</v>
      </c>
      <c r="L313">
        <v>41.954090118408203</v>
      </c>
      <c r="M313">
        <v>-73.505569458007798</v>
      </c>
    </row>
    <row r="314" spans="1:13" x14ac:dyDescent="0.25">
      <c r="A314" s="230">
        <v>2011.087</v>
      </c>
      <c r="B314" s="230" t="s">
        <v>85</v>
      </c>
      <c r="C314" s="230" t="s">
        <v>11823</v>
      </c>
      <c r="D314" s="230" t="s">
        <v>4099</v>
      </c>
      <c r="E314" s="230" t="s">
        <v>4096</v>
      </c>
      <c r="F314" s="230" t="s">
        <v>4097</v>
      </c>
      <c r="G314" t="s">
        <v>815</v>
      </c>
      <c r="H314" s="230" t="s">
        <v>4535</v>
      </c>
      <c r="I314" s="230" t="s">
        <v>23</v>
      </c>
      <c r="J314" s="230">
        <f>VLOOKUP(H314,LocID!$B$2:$I$1995,8, FALSE)</f>
        <v>557</v>
      </c>
      <c r="L314">
        <v>40.217880249023402</v>
      </c>
      <c r="M314">
        <v>-74.7593994140625</v>
      </c>
    </row>
    <row r="315" spans="1:13" x14ac:dyDescent="0.25">
      <c r="A315" s="230">
        <v>2011.269</v>
      </c>
      <c r="B315" s="230" t="s">
        <v>85</v>
      </c>
      <c r="C315" s="230" t="s">
        <v>11823</v>
      </c>
      <c r="D315" s="230" t="s">
        <v>4287</v>
      </c>
      <c r="E315" s="230" t="s">
        <v>4238</v>
      </c>
      <c r="F315" s="230" t="s">
        <v>2997</v>
      </c>
      <c r="G315" t="s">
        <v>2996</v>
      </c>
      <c r="H315" s="230" t="s">
        <v>4536</v>
      </c>
      <c r="I315" s="230" t="s">
        <v>98</v>
      </c>
      <c r="J315" s="230">
        <f>VLOOKUP(H315,LocID!$B$2:$I$1995,8, FALSE)</f>
        <v>447</v>
      </c>
      <c r="L315">
        <v>38.890369415283203</v>
      </c>
      <c r="M315">
        <v>-77.031959533691406</v>
      </c>
    </row>
    <row r="316" spans="1:13" x14ac:dyDescent="0.25">
      <c r="A316" s="230">
        <v>2015.0658000000001</v>
      </c>
      <c r="B316" s="230" t="s">
        <v>138</v>
      </c>
      <c r="C316" s="230" t="s">
        <v>11821</v>
      </c>
      <c r="D316" s="230" t="s">
        <v>2695</v>
      </c>
      <c r="E316" s="230" t="s">
        <v>2696</v>
      </c>
      <c r="F316" s="230" t="s">
        <v>2694</v>
      </c>
      <c r="G316" t="s">
        <v>1619</v>
      </c>
      <c r="H316" s="230" t="s">
        <v>6269</v>
      </c>
      <c r="I316" s="230" t="s">
        <v>26</v>
      </c>
      <c r="J316" s="230">
        <f>VLOOKUP(H316,LocID!$B$2:$I$1995,8, FALSE)</f>
        <v>401</v>
      </c>
      <c r="L316">
        <v>38.984889984130803</v>
      </c>
      <c r="M316">
        <v>-94.671676635742102</v>
      </c>
    </row>
    <row r="317" spans="1:13" x14ac:dyDescent="0.25">
      <c r="A317" s="230">
        <v>2011.0340000000001</v>
      </c>
      <c r="B317" s="230" t="s">
        <v>85</v>
      </c>
      <c r="C317" s="230" t="s">
        <v>11823</v>
      </c>
      <c r="D317" s="230" t="s">
        <v>2512</v>
      </c>
      <c r="E317" s="230" t="s">
        <v>2423</v>
      </c>
      <c r="F317" s="230" t="s">
        <v>2414</v>
      </c>
      <c r="G317" t="s">
        <v>76</v>
      </c>
      <c r="H317" s="230" t="s">
        <v>4518</v>
      </c>
      <c r="I317" s="230" t="s">
        <v>23</v>
      </c>
      <c r="J317" s="230">
        <f>VLOOKUP(H317,LocID!$B$2:$I$1995,8, FALSE)</f>
        <v>387</v>
      </c>
      <c r="L317">
        <v>37.805080413818303</v>
      </c>
      <c r="M317">
        <v>-122.273071289062</v>
      </c>
    </row>
    <row r="318" spans="1:13" x14ac:dyDescent="0.25">
      <c r="A318" s="230">
        <v>2011.3779999999999</v>
      </c>
      <c r="B318" s="230" t="s">
        <v>85</v>
      </c>
      <c r="C318" s="230" t="s">
        <v>11823</v>
      </c>
      <c r="D318" s="230" t="s">
        <v>2863</v>
      </c>
      <c r="E318" s="230" t="s">
        <v>2839</v>
      </c>
      <c r="F318" s="230" t="s">
        <v>2823</v>
      </c>
      <c r="G318" t="s">
        <v>122</v>
      </c>
      <c r="H318" s="230" t="s">
        <v>6295</v>
      </c>
      <c r="I318" s="230" t="s">
        <v>23</v>
      </c>
      <c r="J318" s="230">
        <f>VLOOKUP(H318,LocID!$B$2:$I$1995,8, FALSE)</f>
        <v>427</v>
      </c>
      <c r="L318">
        <v>45.511791229247997</v>
      </c>
      <c r="M318">
        <v>-122.67562866210901</v>
      </c>
    </row>
    <row r="319" spans="1:13" x14ac:dyDescent="0.25">
      <c r="A319" s="230">
        <v>2011.4259999999999</v>
      </c>
      <c r="B319" s="230" t="s">
        <v>85</v>
      </c>
      <c r="C319" s="230" t="s">
        <v>11823</v>
      </c>
      <c r="D319" s="230" t="s">
        <v>2864</v>
      </c>
      <c r="E319" s="230" t="s">
        <v>2865</v>
      </c>
      <c r="F319" s="230" t="s">
        <v>2823</v>
      </c>
      <c r="G319" t="s">
        <v>122</v>
      </c>
      <c r="H319" s="230" t="s">
        <v>6295</v>
      </c>
      <c r="I319" s="230" t="s">
        <v>23</v>
      </c>
      <c r="J319" s="230">
        <f>VLOOKUP(H319,LocID!$B$2:$I$1995,8, FALSE)</f>
        <v>427</v>
      </c>
      <c r="L319">
        <v>45.511791229247997</v>
      </c>
      <c r="M319">
        <v>-122.67562866210901</v>
      </c>
    </row>
    <row r="320" spans="1:13" x14ac:dyDescent="0.25">
      <c r="A320" s="230">
        <v>2011.0889999999999</v>
      </c>
      <c r="B320" s="230" t="s">
        <v>85</v>
      </c>
      <c r="C320" s="230" t="s">
        <v>11823</v>
      </c>
      <c r="D320" s="230" t="s">
        <v>3000</v>
      </c>
      <c r="E320" s="230" t="s">
        <v>3001</v>
      </c>
      <c r="F320" s="230" t="s">
        <v>3002</v>
      </c>
      <c r="G320" t="s">
        <v>1475</v>
      </c>
      <c r="H320" s="230" t="s">
        <v>6312</v>
      </c>
      <c r="I320" s="230" t="s">
        <v>52</v>
      </c>
      <c r="J320" s="230">
        <f>VLOOKUP(H320,LocID!$B$2:$I$1995,8, FALSE)</f>
        <v>448</v>
      </c>
      <c r="L320">
        <v>39.527381896972599</v>
      </c>
      <c r="M320">
        <v>-119.813438415527</v>
      </c>
    </row>
    <row r="321" spans="1:13" x14ac:dyDescent="0.25">
      <c r="A321" s="230">
        <v>2011.4380000000001</v>
      </c>
      <c r="B321" s="230" t="s">
        <v>85</v>
      </c>
      <c r="C321" s="230" t="s">
        <v>11823</v>
      </c>
      <c r="D321" s="230" t="s">
        <v>3146</v>
      </c>
      <c r="E321" s="230" t="s">
        <v>3147</v>
      </c>
      <c r="F321" s="230" t="s">
        <v>3123</v>
      </c>
      <c r="G321" t="s">
        <v>76</v>
      </c>
      <c r="H321" s="230" t="s">
        <v>4524</v>
      </c>
      <c r="I321" s="230" t="s">
        <v>23</v>
      </c>
      <c r="J321" s="230">
        <f>VLOOKUP(H321,LocID!$B$2:$I$1995,8, FALSE)</f>
        <v>473</v>
      </c>
      <c r="L321">
        <v>41.237720489501903</v>
      </c>
      <c r="M321">
        <v>-122.27001953125</v>
      </c>
    </row>
    <row r="322" spans="1:13" x14ac:dyDescent="0.25">
      <c r="A322" s="230">
        <v>2011.4090000000001</v>
      </c>
      <c r="B322" s="230" t="s">
        <v>85</v>
      </c>
      <c r="C322" s="230" t="s">
        <v>11823</v>
      </c>
      <c r="D322" s="230" t="s">
        <v>3024</v>
      </c>
      <c r="E322" s="230" t="s">
        <v>3025</v>
      </c>
      <c r="F322" s="230" t="s">
        <v>3022</v>
      </c>
      <c r="G322" t="s">
        <v>76</v>
      </c>
      <c r="H322" s="230" t="s">
        <v>6316</v>
      </c>
      <c r="I322" s="230" t="s">
        <v>52</v>
      </c>
      <c r="J322" s="230">
        <f>VLOOKUP(H322,LocID!$B$2:$I$1995,8, FALSE)</f>
        <v>451</v>
      </c>
      <c r="L322">
        <v>37.937808990478501</v>
      </c>
      <c r="M322">
        <v>-122.342712402343</v>
      </c>
    </row>
    <row r="323" spans="1:13" x14ac:dyDescent="0.25">
      <c r="A323" s="230">
        <v>2011.2639999999999</v>
      </c>
      <c r="B323" s="230" t="s">
        <v>85</v>
      </c>
      <c r="C323" s="230" t="s">
        <v>11823</v>
      </c>
      <c r="D323" s="230" t="s">
        <v>3069</v>
      </c>
      <c r="E323" s="230" t="s">
        <v>3067</v>
      </c>
      <c r="F323" s="230" t="s">
        <v>3068</v>
      </c>
      <c r="G323" t="s">
        <v>198</v>
      </c>
      <c r="H323" s="230" t="s">
        <v>4522</v>
      </c>
      <c r="I323" s="230" t="s">
        <v>23</v>
      </c>
      <c r="J323" s="230">
        <f>VLOOKUP(H323,LocID!$B$2:$I$1995,8, FALSE)</f>
        <v>460</v>
      </c>
      <c r="L323">
        <v>44.0193481445312</v>
      </c>
      <c r="M323">
        <v>-92.459152221679602</v>
      </c>
    </row>
    <row r="324" spans="1:13" x14ac:dyDescent="0.25">
      <c r="A324" s="230">
        <v>2011.259</v>
      </c>
      <c r="B324" s="230" t="s">
        <v>85</v>
      </c>
      <c r="C324" s="230" t="s">
        <v>11823</v>
      </c>
      <c r="D324" s="230" t="s">
        <v>3148</v>
      </c>
      <c r="E324" s="230" t="s">
        <v>3122</v>
      </c>
      <c r="F324" s="230" t="s">
        <v>3123</v>
      </c>
      <c r="G324" t="s">
        <v>76</v>
      </c>
      <c r="H324" s="230" t="s">
        <v>4524</v>
      </c>
      <c r="I324" s="230" t="s">
        <v>3149</v>
      </c>
      <c r="J324" s="230">
        <f>VLOOKUP(H324,LocID!$B$2:$I$1995,8, FALSE)</f>
        <v>473</v>
      </c>
      <c r="L324">
        <v>41.237720489501903</v>
      </c>
      <c r="M324">
        <v>-122.27001953125</v>
      </c>
    </row>
    <row r="325" spans="1:13" x14ac:dyDescent="0.25">
      <c r="A325" s="230">
        <v>2011.1659999999999</v>
      </c>
      <c r="B325" s="230" t="s">
        <v>85</v>
      </c>
      <c r="C325" s="230" t="s">
        <v>11823</v>
      </c>
      <c r="D325" s="230" t="s">
        <v>3150</v>
      </c>
      <c r="E325" s="230" t="s">
        <v>3138</v>
      </c>
      <c r="F325" s="230" t="s">
        <v>3123</v>
      </c>
      <c r="G325" t="s">
        <v>76</v>
      </c>
      <c r="H325" s="230" t="s">
        <v>4524</v>
      </c>
      <c r="I325" s="230" t="s">
        <v>23</v>
      </c>
      <c r="J325" s="230">
        <f>VLOOKUP(H325,LocID!$B$2:$I$1995,8, FALSE)</f>
        <v>473</v>
      </c>
      <c r="L325">
        <v>41.237720489501903</v>
      </c>
      <c r="M325">
        <v>-122.27001953125</v>
      </c>
    </row>
    <row r="326" spans="1:13" x14ac:dyDescent="0.25">
      <c r="A326" s="230">
        <v>2010.643</v>
      </c>
      <c r="B326" s="230" t="s">
        <v>85</v>
      </c>
      <c r="C326" s="230" t="s">
        <v>11823</v>
      </c>
      <c r="D326" s="230" t="s">
        <v>3247</v>
      </c>
      <c r="E326" s="230" t="s">
        <v>3244</v>
      </c>
      <c r="F326" s="230" t="s">
        <v>3240</v>
      </c>
      <c r="G326" t="s">
        <v>76</v>
      </c>
      <c r="H326" s="230" t="s">
        <v>6342</v>
      </c>
      <c r="I326" s="230" t="s">
        <v>98</v>
      </c>
      <c r="J326" s="230">
        <f>VLOOKUP(H326,LocID!$B$2:$I$1995,8, FALSE)</f>
        <v>485</v>
      </c>
      <c r="L326">
        <v>37.504501342773402</v>
      </c>
      <c r="M326">
        <v>-122.26229095458901</v>
      </c>
    </row>
    <row r="327" spans="1:13" x14ac:dyDescent="0.25">
      <c r="A327" s="230">
        <v>2015.0589</v>
      </c>
      <c r="B327" s="230" t="s">
        <v>138</v>
      </c>
      <c r="C327" s="230" t="s">
        <v>11821</v>
      </c>
      <c r="D327" s="230" t="s">
        <v>186</v>
      </c>
      <c r="E327" s="230" t="s">
        <v>185</v>
      </c>
      <c r="F327" s="230" t="s">
        <v>182</v>
      </c>
      <c r="G327" t="s">
        <v>183</v>
      </c>
      <c r="H327" s="230" t="s">
        <v>5916</v>
      </c>
      <c r="I327" s="230" t="s">
        <v>26</v>
      </c>
      <c r="J327" s="230">
        <f>VLOOKUP(H327,LocID!$B$2:$I$1995,8, FALSE)</f>
        <v>19</v>
      </c>
      <c r="L327">
        <v>42.282100677490199</v>
      </c>
      <c r="M327">
        <v>-83.748466491699205</v>
      </c>
    </row>
    <row r="328" spans="1:13" x14ac:dyDescent="0.25">
      <c r="A328" s="230">
        <v>2010.1110000000001</v>
      </c>
      <c r="B328" s="230" t="s">
        <v>85</v>
      </c>
      <c r="C328" s="230" t="s">
        <v>11823</v>
      </c>
      <c r="D328" s="230" t="s">
        <v>3273</v>
      </c>
      <c r="E328" s="230" t="s">
        <v>3274</v>
      </c>
      <c r="F328" s="230" t="s">
        <v>3272</v>
      </c>
      <c r="G328" t="s">
        <v>76</v>
      </c>
      <c r="H328" s="230" t="s">
        <v>6344</v>
      </c>
      <c r="I328" s="230" t="s">
        <v>23</v>
      </c>
      <c r="J328" s="230">
        <f>VLOOKUP(H328,LocID!$B$2:$I$1995,8, FALSE)</f>
        <v>487</v>
      </c>
      <c r="L328">
        <v>32.715690612792898</v>
      </c>
      <c r="M328">
        <v>-117.161720275878</v>
      </c>
    </row>
    <row r="329" spans="1:13" x14ac:dyDescent="0.25">
      <c r="A329" s="230">
        <v>2011.0309999999999</v>
      </c>
      <c r="B329" s="230" t="s">
        <v>85</v>
      </c>
      <c r="C329" s="230" t="s">
        <v>11823</v>
      </c>
      <c r="D329" s="230" t="s">
        <v>3399</v>
      </c>
      <c r="E329" s="230" t="s">
        <v>3319</v>
      </c>
      <c r="F329" s="230" t="s">
        <v>3294</v>
      </c>
      <c r="G329" t="s">
        <v>76</v>
      </c>
      <c r="H329" s="230" t="s">
        <v>4526</v>
      </c>
      <c r="I329" s="230" t="s">
        <v>23</v>
      </c>
      <c r="J329" s="230">
        <f>VLOOKUP(H329,LocID!$B$2:$I$1995,8, FALSE)</f>
        <v>489</v>
      </c>
      <c r="L329">
        <v>37.7771186828613</v>
      </c>
      <c r="M329">
        <v>-122.419639587402</v>
      </c>
    </row>
    <row r="330" spans="1:13" x14ac:dyDescent="0.25">
      <c r="A330" s="230">
        <v>2011.4469999999999</v>
      </c>
      <c r="B330" s="230" t="s">
        <v>85</v>
      </c>
      <c r="C330" s="230" t="s">
        <v>11823</v>
      </c>
      <c r="D330" s="230" t="s">
        <v>2990</v>
      </c>
      <c r="E330" s="230" t="s">
        <v>3595</v>
      </c>
      <c r="F330" s="230" t="s">
        <v>3586</v>
      </c>
      <c r="G330" t="s">
        <v>76</v>
      </c>
      <c r="H330" s="230" t="s">
        <v>6352</v>
      </c>
      <c r="I330" s="230" t="s">
        <v>98</v>
      </c>
      <c r="J330" s="230">
        <f>VLOOKUP(H330,LocID!$B$2:$I$1995,8, FALSE)</f>
        <v>495</v>
      </c>
      <c r="L330">
        <v>37.547031402587798</v>
      </c>
      <c r="M330">
        <v>-122.314826965332</v>
      </c>
    </row>
    <row r="331" spans="1:13" x14ac:dyDescent="0.25">
      <c r="A331" s="230">
        <v>2011.2729999999999</v>
      </c>
      <c r="B331" s="230" t="s">
        <v>85</v>
      </c>
      <c r="C331" s="230" t="s">
        <v>11823</v>
      </c>
      <c r="D331" s="230" t="s">
        <v>3668</v>
      </c>
      <c r="E331" s="230" t="s">
        <v>3669</v>
      </c>
      <c r="F331" s="230" t="s">
        <v>3664</v>
      </c>
      <c r="G331" t="s">
        <v>76</v>
      </c>
      <c r="H331" s="230" t="s">
        <v>6356</v>
      </c>
      <c r="I331" s="230" t="s">
        <v>23</v>
      </c>
      <c r="J331" s="230">
        <f>VLOOKUP(H331,LocID!$B$2:$I$1995,8, FALSE)</f>
        <v>500</v>
      </c>
      <c r="L331">
        <v>34.419380187988203</v>
      </c>
      <c r="M331">
        <v>-119.69905090332</v>
      </c>
    </row>
    <row r="332" spans="1:13" x14ac:dyDescent="0.25">
      <c r="A332" s="230">
        <v>2011.126</v>
      </c>
      <c r="B332" s="230" t="s">
        <v>85</v>
      </c>
      <c r="C332" s="230" t="s">
        <v>11823</v>
      </c>
      <c r="D332" s="230" t="s">
        <v>3685</v>
      </c>
      <c r="E332" s="230" t="s">
        <v>3686</v>
      </c>
      <c r="F332" s="230" t="s">
        <v>3684</v>
      </c>
      <c r="G332" t="s">
        <v>127</v>
      </c>
      <c r="H332" s="230" t="s">
        <v>6358</v>
      </c>
      <c r="I332" s="230" t="s">
        <v>52</v>
      </c>
      <c r="J332" s="230">
        <f>VLOOKUP(H332,LocID!$B$2:$I$1995,8, FALSE)</f>
        <v>503</v>
      </c>
      <c r="L332">
        <v>35.691680908203097</v>
      </c>
      <c r="M332">
        <v>-105.93795776367099</v>
      </c>
    </row>
    <row r="333" spans="1:13" x14ac:dyDescent="0.25">
      <c r="A333" s="230">
        <v>2011.1320000000001</v>
      </c>
      <c r="B333" s="230" t="s">
        <v>85</v>
      </c>
      <c r="C333" s="230" t="s">
        <v>11823</v>
      </c>
      <c r="D333" s="230" t="s">
        <v>3688</v>
      </c>
      <c r="E333" s="230" t="s">
        <v>3689</v>
      </c>
      <c r="F333" s="230" t="s">
        <v>3690</v>
      </c>
      <c r="G333" t="s">
        <v>76</v>
      </c>
      <c r="H333" s="230" t="s">
        <v>6359</v>
      </c>
      <c r="I333" s="230" t="s">
        <v>23</v>
      </c>
      <c r="J333" s="230">
        <f>VLOOKUP(H333,LocID!$B$2:$I$1995,8, FALSE)</f>
        <v>504</v>
      </c>
      <c r="L333">
        <v>33.639469146728501</v>
      </c>
      <c r="M333">
        <v>-117.586311340332</v>
      </c>
    </row>
    <row r="334" spans="1:13" x14ac:dyDescent="0.25">
      <c r="A334" s="230">
        <v>2011.2650000000001</v>
      </c>
      <c r="B334" s="230" t="s">
        <v>85</v>
      </c>
      <c r="C334" s="230" t="s">
        <v>11823</v>
      </c>
      <c r="D334" s="230" t="s">
        <v>3707</v>
      </c>
      <c r="E334" s="230" t="s">
        <v>3695</v>
      </c>
      <c r="F334" s="230" t="s">
        <v>3696</v>
      </c>
      <c r="G334" t="s">
        <v>76</v>
      </c>
      <c r="H334" s="230" t="s">
        <v>4529</v>
      </c>
      <c r="I334" s="230" t="s">
        <v>3934</v>
      </c>
      <c r="J334" s="230">
        <f>VLOOKUP(H334,LocID!$B$2:$I$1995,8, FALSE)</f>
        <v>506</v>
      </c>
      <c r="L334">
        <v>34.011558532714801</v>
      </c>
      <c r="M334">
        <v>-118.492286682128</v>
      </c>
    </row>
    <row r="335" spans="1:13" x14ac:dyDescent="0.25">
      <c r="A335" s="230">
        <v>2011.2650000000001</v>
      </c>
      <c r="B335" s="230" t="s">
        <v>85</v>
      </c>
      <c r="C335" s="230" t="s">
        <v>11823</v>
      </c>
      <c r="D335" s="230" t="s">
        <v>3707</v>
      </c>
      <c r="E335" s="230" t="s">
        <v>3695</v>
      </c>
      <c r="F335" s="230" t="s">
        <v>3696</v>
      </c>
      <c r="G335" t="s">
        <v>76</v>
      </c>
      <c r="H335" s="230" t="s">
        <v>4529</v>
      </c>
      <c r="I335" s="230" t="s">
        <v>23</v>
      </c>
      <c r="J335" s="230">
        <f>VLOOKUP(H335,LocID!$B$2:$I$1995,8, FALSE)</f>
        <v>506</v>
      </c>
      <c r="L335">
        <v>34.011558532714801</v>
      </c>
      <c r="M335">
        <v>-118.492286682128</v>
      </c>
    </row>
    <row r="336" spans="1:13" x14ac:dyDescent="0.25">
      <c r="A336" s="230">
        <v>2011.172</v>
      </c>
      <c r="B336" s="230" t="s">
        <v>85</v>
      </c>
      <c r="C336" s="230" t="s">
        <v>11823</v>
      </c>
      <c r="D336" s="230" t="s">
        <v>3708</v>
      </c>
      <c r="E336" s="230" t="s">
        <v>3695</v>
      </c>
      <c r="F336" s="230" t="s">
        <v>3696</v>
      </c>
      <c r="G336" t="s">
        <v>76</v>
      </c>
      <c r="H336" s="230" t="s">
        <v>4529</v>
      </c>
      <c r="I336" s="230" t="s">
        <v>23</v>
      </c>
      <c r="J336" s="230">
        <f>VLOOKUP(H336,LocID!$B$2:$I$1995,8, FALSE)</f>
        <v>506</v>
      </c>
      <c r="L336">
        <v>34.011558532714801</v>
      </c>
      <c r="M336">
        <v>-118.492286682128</v>
      </c>
    </row>
    <row r="337" spans="1:13" x14ac:dyDescent="0.25">
      <c r="A337" s="230">
        <v>2011.434</v>
      </c>
      <c r="B337" s="230" t="s">
        <v>85</v>
      </c>
      <c r="C337" s="230" t="s">
        <v>11823</v>
      </c>
      <c r="D337" s="230" t="s">
        <v>3709</v>
      </c>
      <c r="E337" s="230" t="s">
        <v>3695</v>
      </c>
      <c r="F337" s="230" t="s">
        <v>3696</v>
      </c>
      <c r="G337" t="s">
        <v>76</v>
      </c>
      <c r="H337" s="230" t="s">
        <v>4529</v>
      </c>
      <c r="I337" s="230" t="s">
        <v>26</v>
      </c>
      <c r="J337" s="230">
        <f>VLOOKUP(H337,LocID!$B$2:$I$1995,8, FALSE)</f>
        <v>506</v>
      </c>
      <c r="L337">
        <v>34.011558532714801</v>
      </c>
      <c r="M337">
        <v>-118.492286682128</v>
      </c>
    </row>
    <row r="338" spans="1:13" x14ac:dyDescent="0.25">
      <c r="A338" s="230">
        <v>2011.239</v>
      </c>
      <c r="B338" s="230" t="s">
        <v>85</v>
      </c>
      <c r="C338" s="230" t="s">
        <v>11823</v>
      </c>
      <c r="D338" s="230" t="s">
        <v>3710</v>
      </c>
      <c r="E338" s="230" t="s">
        <v>3695</v>
      </c>
      <c r="F338" s="230" t="s">
        <v>3696</v>
      </c>
      <c r="G338" t="s">
        <v>76</v>
      </c>
      <c r="H338" s="230" t="s">
        <v>4529</v>
      </c>
      <c r="I338" s="230" t="s">
        <v>52</v>
      </c>
      <c r="J338" s="230">
        <f>VLOOKUP(H338,LocID!$B$2:$I$1995,8, FALSE)</f>
        <v>506</v>
      </c>
      <c r="L338">
        <v>34.011558532714801</v>
      </c>
      <c r="M338">
        <v>-118.492286682128</v>
      </c>
    </row>
    <row r="339" spans="1:13" x14ac:dyDescent="0.25">
      <c r="A339" s="230">
        <v>2015.0077000000001</v>
      </c>
      <c r="B339" s="230" t="s">
        <v>253</v>
      </c>
      <c r="C339" s="230" t="s">
        <v>11821</v>
      </c>
      <c r="D339" s="230" t="s">
        <v>2007</v>
      </c>
      <c r="E339" s="230" t="s">
        <v>2008</v>
      </c>
      <c r="F339" s="230" t="s">
        <v>2001</v>
      </c>
      <c r="G339" t="s">
        <v>76</v>
      </c>
      <c r="H339" s="230" t="s">
        <v>6201</v>
      </c>
      <c r="I339" s="230" t="s">
        <v>52</v>
      </c>
      <c r="J339" s="230">
        <f>VLOOKUP(H339,LocID!$B$2:$I$1995,8, FALSE)</f>
        <v>325</v>
      </c>
      <c r="L339">
        <v>37.30126953125</v>
      </c>
      <c r="M339">
        <v>-120.486198425292</v>
      </c>
    </row>
    <row r="340" spans="1:13" x14ac:dyDescent="0.25">
      <c r="A340" s="230">
        <v>2015.0688</v>
      </c>
      <c r="B340" s="230" t="s">
        <v>138</v>
      </c>
      <c r="C340" s="230" t="s">
        <v>11821</v>
      </c>
      <c r="D340" s="230" t="s">
        <v>3259</v>
      </c>
      <c r="E340" s="230" t="s">
        <v>3252</v>
      </c>
      <c r="F340" s="230" t="s">
        <v>3240</v>
      </c>
      <c r="G340" t="s">
        <v>76</v>
      </c>
      <c r="H340" s="230" t="s">
        <v>6342</v>
      </c>
      <c r="I340" s="230" t="s">
        <v>26</v>
      </c>
      <c r="J340" s="230">
        <f>VLOOKUP(H340,LocID!$B$2:$I$1995,8, FALSE)</f>
        <v>485</v>
      </c>
      <c r="L340">
        <v>37.504501342773402</v>
      </c>
      <c r="M340">
        <v>-122.26229095458901</v>
      </c>
    </row>
    <row r="341" spans="1:13" x14ac:dyDescent="0.25">
      <c r="A341" s="230">
        <v>2011.1189999999999</v>
      </c>
      <c r="B341" s="230" t="s">
        <v>85</v>
      </c>
      <c r="C341" s="230" t="s">
        <v>11823</v>
      </c>
      <c r="D341" s="230" t="s">
        <v>1851</v>
      </c>
      <c r="E341" s="230" t="s">
        <v>1852</v>
      </c>
      <c r="F341" s="230" t="s">
        <v>1832</v>
      </c>
      <c r="G341" t="s">
        <v>76</v>
      </c>
      <c r="H341" s="230" t="s">
        <v>4512</v>
      </c>
      <c r="I341" s="230" t="s">
        <v>23</v>
      </c>
      <c r="J341" s="230">
        <f>VLOOKUP(H341,LocID!$B$2:$I$1995,8, FALSE)</f>
        <v>300</v>
      </c>
      <c r="L341">
        <v>34.053489685058501</v>
      </c>
      <c r="M341">
        <v>-118.245323181152</v>
      </c>
    </row>
    <row r="342" spans="1:13" x14ac:dyDescent="0.25">
      <c r="A342" s="230">
        <v>2011.308</v>
      </c>
      <c r="B342" s="230" t="s">
        <v>85</v>
      </c>
      <c r="C342" s="230" t="s">
        <v>11823</v>
      </c>
      <c r="D342" s="230" t="s">
        <v>3803</v>
      </c>
      <c r="E342" s="230" t="s">
        <v>3791</v>
      </c>
      <c r="F342" s="230" t="s">
        <v>3750</v>
      </c>
      <c r="G342" t="s">
        <v>261</v>
      </c>
      <c r="H342" s="230" t="s">
        <v>4530</v>
      </c>
      <c r="I342" s="230" t="s">
        <v>52</v>
      </c>
      <c r="J342" s="230">
        <f>VLOOKUP(H342,LocID!$B$2:$I$1995,8, FALSE)</f>
        <v>513</v>
      </c>
      <c r="L342">
        <v>47.603569030761697</v>
      </c>
      <c r="M342">
        <v>-122.329452514648</v>
      </c>
    </row>
    <row r="343" spans="1:13" x14ac:dyDescent="0.25">
      <c r="A343" s="230">
        <v>2011.338</v>
      </c>
      <c r="B343" s="230" t="s">
        <v>85</v>
      </c>
      <c r="C343" s="230" t="s">
        <v>11823</v>
      </c>
      <c r="D343" s="230" t="s">
        <v>3804</v>
      </c>
      <c r="E343" s="230" t="s">
        <v>3759</v>
      </c>
      <c r="F343" s="230" t="s">
        <v>3750</v>
      </c>
      <c r="G343" t="s">
        <v>261</v>
      </c>
      <c r="H343" s="230" t="s">
        <v>4530</v>
      </c>
      <c r="I343" s="230" t="s">
        <v>23</v>
      </c>
      <c r="J343" s="230">
        <f>VLOOKUP(H343,LocID!$B$2:$I$1995,8, FALSE)</f>
        <v>513</v>
      </c>
      <c r="L343">
        <v>47.603569030761697</v>
      </c>
      <c r="M343">
        <v>-122.329452514648</v>
      </c>
    </row>
    <row r="344" spans="1:13" x14ac:dyDescent="0.25">
      <c r="A344" s="230">
        <v>2011.4079999999999</v>
      </c>
      <c r="B344" s="230" t="s">
        <v>85</v>
      </c>
      <c r="C344" s="230" t="s">
        <v>11823</v>
      </c>
      <c r="D344" s="230" t="s">
        <v>3400</v>
      </c>
      <c r="E344" s="230" t="s">
        <v>3401</v>
      </c>
      <c r="F344" s="230" t="s">
        <v>3294</v>
      </c>
      <c r="G344" t="s">
        <v>76</v>
      </c>
      <c r="H344" s="230" t="s">
        <v>4526</v>
      </c>
      <c r="I344" s="230" t="s">
        <v>23</v>
      </c>
      <c r="J344" s="230">
        <f>VLOOKUP(H344,LocID!$B$2:$I$1995,8, FALSE)</f>
        <v>489</v>
      </c>
      <c r="L344">
        <v>37.7771186828613</v>
      </c>
      <c r="M344">
        <v>-122.419639587402</v>
      </c>
    </row>
    <row r="345" spans="1:13" x14ac:dyDescent="0.25">
      <c r="A345" s="230">
        <v>2011.077</v>
      </c>
      <c r="B345" s="230" t="s">
        <v>85</v>
      </c>
      <c r="C345" s="230" t="s">
        <v>11823</v>
      </c>
      <c r="D345" s="230" t="s">
        <v>3402</v>
      </c>
      <c r="E345" s="230" t="s">
        <v>3317</v>
      </c>
      <c r="F345" s="230" t="s">
        <v>3294</v>
      </c>
      <c r="G345" t="s">
        <v>76</v>
      </c>
      <c r="H345" s="230" t="s">
        <v>4526</v>
      </c>
      <c r="I345" s="230" t="s">
        <v>26</v>
      </c>
      <c r="J345" s="230">
        <f>VLOOKUP(H345,LocID!$B$2:$I$1995,8, FALSE)</f>
        <v>489</v>
      </c>
      <c r="L345">
        <v>37.7771186828613</v>
      </c>
      <c r="M345">
        <v>-122.419639587402</v>
      </c>
    </row>
    <row r="346" spans="1:13" x14ac:dyDescent="0.25">
      <c r="A346" s="230">
        <v>2011.2439999999999</v>
      </c>
      <c r="B346" s="230" t="s">
        <v>85</v>
      </c>
      <c r="C346" s="230" t="s">
        <v>11823</v>
      </c>
      <c r="D346" s="230" t="s">
        <v>1760</v>
      </c>
      <c r="E346" s="230" t="s">
        <v>1792</v>
      </c>
      <c r="F346" s="230" t="s">
        <v>1793</v>
      </c>
      <c r="G346" t="s">
        <v>660</v>
      </c>
      <c r="H346" s="230" t="s">
        <v>6171</v>
      </c>
      <c r="I346" s="230" t="s">
        <v>52</v>
      </c>
      <c r="J346" s="230">
        <f>VLOOKUP(H346,LocID!$B$2:$I$1995,8, FALSE)</f>
        <v>294</v>
      </c>
      <c r="L346">
        <v>41.736179351806598</v>
      </c>
      <c r="M346">
        <v>-111.834846496582</v>
      </c>
    </row>
    <row r="347" spans="1:13" x14ac:dyDescent="0.25">
      <c r="A347" s="230">
        <v>2011.3309999999999</v>
      </c>
      <c r="B347" s="230" t="s">
        <v>85</v>
      </c>
      <c r="C347" s="230" t="s">
        <v>11823</v>
      </c>
      <c r="D347" s="230" t="s">
        <v>3185</v>
      </c>
      <c r="E347" s="230" t="s">
        <v>2851</v>
      </c>
      <c r="F347" s="230" t="s">
        <v>3174</v>
      </c>
      <c r="G347" t="s">
        <v>122</v>
      </c>
      <c r="H347" s="230" t="s">
        <v>4525</v>
      </c>
      <c r="I347" s="230" t="s">
        <v>52</v>
      </c>
      <c r="J347" s="230">
        <f>VLOOKUP(H347,LocID!$B$2:$I$1995,8, FALSE)</f>
        <v>477</v>
      </c>
      <c r="L347">
        <v>44.933261871337798</v>
      </c>
      <c r="M347">
        <v>-123.043807983398</v>
      </c>
    </row>
    <row r="348" spans="1:13" x14ac:dyDescent="0.25">
      <c r="A348" s="230">
        <v>2011.3340000000001</v>
      </c>
      <c r="B348" s="230" t="s">
        <v>85</v>
      </c>
      <c r="C348" s="230" t="s">
        <v>11823</v>
      </c>
      <c r="D348" s="230" t="s">
        <v>1823</v>
      </c>
      <c r="E348" s="230" t="s">
        <v>1824</v>
      </c>
      <c r="F348" s="230" t="s">
        <v>1821</v>
      </c>
      <c r="G348" t="s">
        <v>76</v>
      </c>
      <c r="H348" s="230" t="s">
        <v>6176</v>
      </c>
      <c r="I348" s="230" t="s">
        <v>26</v>
      </c>
      <c r="J348" s="230">
        <f>VLOOKUP(H348,LocID!$B$2:$I$1995,8, FALSE)</f>
        <v>298</v>
      </c>
      <c r="L348">
        <v>37.383079528808501</v>
      </c>
      <c r="M348">
        <v>-122.11422729492099</v>
      </c>
    </row>
    <row r="349" spans="1:13" x14ac:dyDescent="0.25">
      <c r="A349" s="230">
        <v>2011.17</v>
      </c>
      <c r="B349" s="230" t="s">
        <v>85</v>
      </c>
      <c r="C349" s="230" t="s">
        <v>11823</v>
      </c>
      <c r="D349" s="230" t="s">
        <v>3805</v>
      </c>
      <c r="E349" s="230" t="s">
        <v>3806</v>
      </c>
      <c r="F349" s="230" t="s">
        <v>3750</v>
      </c>
      <c r="G349" t="s">
        <v>261</v>
      </c>
      <c r="H349" s="230" t="s">
        <v>4530</v>
      </c>
      <c r="I349" s="230" t="s">
        <v>52</v>
      </c>
      <c r="J349" s="230">
        <f>VLOOKUP(H349,LocID!$B$2:$I$1995,8, FALSE)</f>
        <v>513</v>
      </c>
      <c r="L349">
        <v>47.603569030761697</v>
      </c>
      <c r="M349">
        <v>-122.329452514648</v>
      </c>
    </row>
    <row r="350" spans="1:13" x14ac:dyDescent="0.25">
      <c r="A350" s="230">
        <v>2015.0473</v>
      </c>
      <c r="B350" s="230" t="s">
        <v>138</v>
      </c>
      <c r="C350" s="230" t="s">
        <v>11821</v>
      </c>
      <c r="D350" s="230" t="s">
        <v>311</v>
      </c>
      <c r="E350" s="230" t="s">
        <v>312</v>
      </c>
      <c r="F350" s="230" t="s">
        <v>271</v>
      </c>
      <c r="G350" t="s">
        <v>160</v>
      </c>
      <c r="H350" s="230" t="s">
        <v>5930</v>
      </c>
      <c r="I350" s="230" t="s">
        <v>98</v>
      </c>
      <c r="J350" s="230">
        <f>VLOOKUP(H350,LocID!$B$2:$I$1995,8, FALSE)</f>
        <v>33</v>
      </c>
      <c r="L350">
        <v>33.7483100891113</v>
      </c>
      <c r="M350">
        <v>-84.39111328125</v>
      </c>
    </row>
    <row r="351" spans="1:13" x14ac:dyDescent="0.25">
      <c r="A351" s="230">
        <v>2011.1849999999999</v>
      </c>
      <c r="B351" s="230" t="s">
        <v>85</v>
      </c>
      <c r="C351" s="230" t="s">
        <v>11823</v>
      </c>
      <c r="D351" s="230" t="s">
        <v>1208</v>
      </c>
      <c r="E351" s="230" t="s">
        <v>1209</v>
      </c>
      <c r="F351" s="230" t="s">
        <v>1210</v>
      </c>
      <c r="G351" t="s">
        <v>244</v>
      </c>
      <c r="H351" s="230" t="s">
        <v>6057</v>
      </c>
      <c r="I351" s="230" t="s">
        <v>52</v>
      </c>
      <c r="J351" s="230">
        <f>VLOOKUP(H351,LocID!$B$2:$I$1995,8, FALSE)</f>
        <v>169</v>
      </c>
      <c r="L351">
        <v>39.6546211242675</v>
      </c>
      <c r="M351">
        <v>-104.993560791015</v>
      </c>
    </row>
    <row r="352" spans="1:13" x14ac:dyDescent="0.25">
      <c r="A352" s="230">
        <v>2011.14</v>
      </c>
      <c r="B352" s="230" t="s">
        <v>85</v>
      </c>
      <c r="C352" s="230" t="s">
        <v>11823</v>
      </c>
      <c r="D352" s="230" t="s">
        <v>4000</v>
      </c>
      <c r="E352" s="230" t="s">
        <v>4001</v>
      </c>
      <c r="F352" s="230" t="s">
        <v>3998</v>
      </c>
      <c r="G352" t="s">
        <v>1475</v>
      </c>
      <c r="H352" s="230" t="s">
        <v>4534</v>
      </c>
      <c r="I352" s="230" t="s">
        <v>23</v>
      </c>
      <c r="J352" s="230">
        <f>VLOOKUP(H352,LocID!$B$2:$I$1995,8, FALSE)</f>
        <v>538</v>
      </c>
      <c r="L352">
        <v>38.961448669433501</v>
      </c>
      <c r="M352">
        <v>-119.940551757812</v>
      </c>
    </row>
    <row r="353" spans="1:13" x14ac:dyDescent="0.25">
      <c r="A353" s="230">
        <v>2011.43</v>
      </c>
      <c r="B353" s="230" t="s">
        <v>85</v>
      </c>
      <c r="C353" s="230" t="s">
        <v>11823</v>
      </c>
      <c r="D353" s="230" t="s">
        <v>1753</v>
      </c>
      <c r="E353" s="230" t="s">
        <v>1754</v>
      </c>
      <c r="F353" s="230" t="s">
        <v>1750</v>
      </c>
      <c r="G353" t="s">
        <v>49</v>
      </c>
      <c r="H353" s="230" t="s">
        <v>6164</v>
      </c>
      <c r="I353" s="230" t="s">
        <v>26</v>
      </c>
      <c r="J353" s="230">
        <f>VLOOKUP(H353,LocID!$B$2:$I$1995,8, FALSE)</f>
        <v>287</v>
      </c>
      <c r="L353">
        <v>42.446319580078097</v>
      </c>
      <c r="M353">
        <v>-71.223739624023395</v>
      </c>
    </row>
    <row r="354" spans="1:13" x14ac:dyDescent="0.25">
      <c r="A354" s="230">
        <v>2011.296</v>
      </c>
      <c r="B354" s="230" t="s">
        <v>85</v>
      </c>
      <c r="C354" s="230" t="s">
        <v>11823</v>
      </c>
      <c r="D354" s="230" t="s">
        <v>1185</v>
      </c>
      <c r="E354" s="230" t="s">
        <v>1186</v>
      </c>
      <c r="F354" s="230" t="s">
        <v>1187</v>
      </c>
      <c r="G354" t="s">
        <v>261</v>
      </c>
      <c r="H354" s="230" t="s">
        <v>6055</v>
      </c>
      <c r="I354" s="230" t="s">
        <v>52</v>
      </c>
      <c r="J354" s="230">
        <f>VLOOKUP(H354,LocID!$B$2:$I$1995,8, FALSE)</f>
        <v>166</v>
      </c>
      <c r="L354">
        <v>46.99702835083</v>
      </c>
      <c r="M354">
        <v>-120.54872131347599</v>
      </c>
    </row>
    <row r="355" spans="1:13" x14ac:dyDescent="0.25">
      <c r="A355" s="230">
        <v>2011.268</v>
      </c>
      <c r="B355" s="230" t="s">
        <v>85</v>
      </c>
      <c r="C355" s="230" t="s">
        <v>11823</v>
      </c>
      <c r="D355" s="230" t="s">
        <v>3403</v>
      </c>
      <c r="E355" s="230" t="s">
        <v>3401</v>
      </c>
      <c r="F355" s="230" t="s">
        <v>3294</v>
      </c>
      <c r="G355" t="s">
        <v>76</v>
      </c>
      <c r="H355" s="230" t="s">
        <v>4526</v>
      </c>
      <c r="I355" s="230" t="s">
        <v>26</v>
      </c>
      <c r="J355" s="230">
        <f>VLOOKUP(H355,LocID!$B$2:$I$1995,8, FALSE)</f>
        <v>489</v>
      </c>
      <c r="L355">
        <v>37.7771186828613</v>
      </c>
      <c r="M355">
        <v>-122.419639587402</v>
      </c>
    </row>
    <row r="356" spans="1:13" x14ac:dyDescent="0.25">
      <c r="A356" s="230">
        <v>2011.115</v>
      </c>
      <c r="B356" s="230" t="s">
        <v>85</v>
      </c>
      <c r="C356" s="230" t="s">
        <v>11823</v>
      </c>
      <c r="D356" s="230" t="s">
        <v>1507</v>
      </c>
      <c r="E356" s="230" t="s">
        <v>1508</v>
      </c>
      <c r="F356" s="230" t="s">
        <v>1501</v>
      </c>
      <c r="G356" t="s">
        <v>1488</v>
      </c>
      <c r="H356" s="230" t="s">
        <v>4508</v>
      </c>
      <c r="I356" s="230" t="s">
        <v>26</v>
      </c>
      <c r="J356" s="230">
        <f>VLOOKUP(H356,LocID!$B$2:$I$1995,8, FALSE)</f>
        <v>235</v>
      </c>
      <c r="L356">
        <v>21.3048496246337</v>
      </c>
      <c r="M356">
        <v>-157.85775756835901</v>
      </c>
    </row>
    <row r="357" spans="1:13" x14ac:dyDescent="0.25">
      <c r="A357" s="230">
        <v>2011.3030000000001</v>
      </c>
      <c r="B357" s="230" t="s">
        <v>85</v>
      </c>
      <c r="C357" s="230" t="s">
        <v>11823</v>
      </c>
      <c r="D357" s="230" t="s">
        <v>4288</v>
      </c>
      <c r="E357" s="230" t="s">
        <v>4289</v>
      </c>
      <c r="F357" s="230" t="s">
        <v>2997</v>
      </c>
      <c r="G357" t="s">
        <v>2996</v>
      </c>
      <c r="H357" s="230" t="s">
        <v>4536</v>
      </c>
      <c r="I357" s="230" t="s">
        <v>23</v>
      </c>
      <c r="J357" s="230">
        <f>VLOOKUP(H357,LocID!$B$2:$I$1995,8, FALSE)</f>
        <v>447</v>
      </c>
      <c r="L357">
        <v>38.890369415283203</v>
      </c>
      <c r="M357">
        <v>-77.031959533691406</v>
      </c>
    </row>
    <row r="358" spans="1:13" x14ac:dyDescent="0.25">
      <c r="A358" s="230">
        <v>2011.2070000000001</v>
      </c>
      <c r="B358" s="230" t="s">
        <v>85</v>
      </c>
      <c r="C358" s="230" t="s">
        <v>11823</v>
      </c>
      <c r="D358" s="230" t="s">
        <v>4144</v>
      </c>
      <c r="E358" s="230" t="s">
        <v>4145</v>
      </c>
      <c r="F358" s="230" t="s">
        <v>4142</v>
      </c>
      <c r="G358" t="s">
        <v>76</v>
      </c>
      <c r="H358" s="230" t="s">
        <v>6415</v>
      </c>
      <c r="I358" s="230" t="s">
        <v>26</v>
      </c>
      <c r="J358" s="230">
        <f>VLOOKUP(H358,LocID!$B$2:$I$1995,8, FALSE)</f>
        <v>569</v>
      </c>
      <c r="L358">
        <v>38.100830078125</v>
      </c>
      <c r="M358">
        <v>-122.25495147705</v>
      </c>
    </row>
    <row r="359" spans="1:13" x14ac:dyDescent="0.25">
      <c r="A359" s="230">
        <v>2011.3230000000001</v>
      </c>
      <c r="B359" s="230" t="s">
        <v>85</v>
      </c>
      <c r="C359" s="230" t="s">
        <v>11823</v>
      </c>
      <c r="D359" s="230" t="s">
        <v>4182</v>
      </c>
      <c r="E359" s="230" t="s">
        <v>4183</v>
      </c>
      <c r="F359" s="230" t="s">
        <v>4176</v>
      </c>
      <c r="G359" t="s">
        <v>76</v>
      </c>
      <c r="H359" s="230" t="s">
        <v>6419</v>
      </c>
      <c r="I359" s="230" t="s">
        <v>26</v>
      </c>
      <c r="J359" s="230">
        <f>VLOOKUP(H359,LocID!$B$2:$I$1995,8, FALSE)</f>
        <v>573</v>
      </c>
      <c r="L359">
        <v>34.280818939208899</v>
      </c>
      <c r="M359">
        <v>-119.29232025146401</v>
      </c>
    </row>
    <row r="360" spans="1:13" x14ac:dyDescent="0.25">
      <c r="A360" s="230">
        <v>2015.0587</v>
      </c>
      <c r="B360" s="230" t="s">
        <v>138</v>
      </c>
      <c r="C360" s="230" t="s">
        <v>11821</v>
      </c>
      <c r="D360" s="230" t="s">
        <v>3931</v>
      </c>
      <c r="E360" s="230" t="s">
        <v>3927</v>
      </c>
      <c r="F360" s="230" t="s">
        <v>3906</v>
      </c>
      <c r="G360" t="s">
        <v>76</v>
      </c>
      <c r="H360" s="230" t="s">
        <v>4532</v>
      </c>
      <c r="I360" s="230" t="s">
        <v>23</v>
      </c>
      <c r="J360" s="230">
        <f>VLOOKUP(H360,LocID!$B$2:$I$1995,8, FALSE)</f>
        <v>527</v>
      </c>
      <c r="L360">
        <v>37.656059265136697</v>
      </c>
      <c r="M360">
        <v>-122.414176940917</v>
      </c>
    </row>
    <row r="361" spans="1:13" x14ac:dyDescent="0.25">
      <c r="A361" s="230">
        <v>2011.076</v>
      </c>
      <c r="B361" s="230" t="s">
        <v>85</v>
      </c>
      <c r="C361" s="230" t="s">
        <v>11823</v>
      </c>
      <c r="D361" s="230" t="s">
        <v>2513</v>
      </c>
      <c r="E361" s="230" t="s">
        <v>2433</v>
      </c>
      <c r="F361" s="230" t="s">
        <v>2414</v>
      </c>
      <c r="G361" t="s">
        <v>76</v>
      </c>
      <c r="H361" s="230" t="s">
        <v>4518</v>
      </c>
      <c r="I361" s="230" t="s">
        <v>26</v>
      </c>
      <c r="J361" s="230">
        <f>VLOOKUP(H361,LocID!$B$2:$I$1995,8, FALSE)</f>
        <v>387</v>
      </c>
      <c r="L361">
        <v>37.805080413818303</v>
      </c>
      <c r="M361">
        <v>-122.273071289062</v>
      </c>
    </row>
    <row r="362" spans="1:13" x14ac:dyDescent="0.25">
      <c r="A362" s="230">
        <v>2011.4760000000001</v>
      </c>
      <c r="B362" s="230" t="s">
        <v>409</v>
      </c>
      <c r="C362" s="230" t="s">
        <v>11823</v>
      </c>
      <c r="D362" s="230" t="s">
        <v>823</v>
      </c>
      <c r="E362" s="230" t="s">
        <v>824</v>
      </c>
      <c r="F362" s="230" t="s">
        <v>825</v>
      </c>
      <c r="G362" t="s">
        <v>432</v>
      </c>
      <c r="H362" s="230" t="s">
        <v>4502</v>
      </c>
      <c r="I362" s="230" t="s">
        <v>3934</v>
      </c>
      <c r="J362" s="230">
        <f>VLOOKUP(H362,LocID!$B$2:$I$1995,8, FALSE)</f>
        <v>96</v>
      </c>
      <c r="L362">
        <v>43.298618316650298</v>
      </c>
      <c r="M362">
        <v>-87.988349914550696</v>
      </c>
    </row>
    <row r="363" spans="1:13" x14ac:dyDescent="0.25">
      <c r="A363" s="230">
        <v>2011.4760000000001</v>
      </c>
      <c r="B363" s="230" t="s">
        <v>409</v>
      </c>
      <c r="C363" s="230" t="s">
        <v>11823</v>
      </c>
      <c r="D363" s="230" t="s">
        <v>823</v>
      </c>
      <c r="E363" s="230" t="s">
        <v>824</v>
      </c>
      <c r="F363" s="230" t="s">
        <v>825</v>
      </c>
      <c r="G363" t="s">
        <v>432</v>
      </c>
      <c r="H363" s="230" t="s">
        <v>4502</v>
      </c>
      <c r="I363" s="230" t="s">
        <v>23</v>
      </c>
      <c r="J363" s="230">
        <f>VLOOKUP(H363,LocID!$B$2:$I$1995,8, FALSE)</f>
        <v>96</v>
      </c>
      <c r="L363">
        <v>43.298618316650298</v>
      </c>
      <c r="M363">
        <v>-87.988349914550696</v>
      </c>
    </row>
    <row r="364" spans="1:13" x14ac:dyDescent="0.25">
      <c r="A364" s="230">
        <v>2011.4870000000001</v>
      </c>
      <c r="B364" s="230" t="s">
        <v>409</v>
      </c>
      <c r="C364" s="230" t="s">
        <v>11823</v>
      </c>
      <c r="D364" s="230" t="s">
        <v>1111</v>
      </c>
      <c r="E364" s="230" t="s">
        <v>1103</v>
      </c>
      <c r="F364" s="230" t="s">
        <v>1099</v>
      </c>
      <c r="G364" t="s">
        <v>244</v>
      </c>
      <c r="H364" s="230" t="s">
        <v>6039</v>
      </c>
      <c r="I364" s="230" t="s">
        <v>52</v>
      </c>
      <c r="J364" s="230">
        <f>VLOOKUP(H364,LocID!$B$2:$I$1995,8, FALSE)</f>
        <v>148</v>
      </c>
      <c r="L364">
        <v>39.7400093078613</v>
      </c>
      <c r="M364">
        <v>-104.992301940917</v>
      </c>
    </row>
    <row r="365" spans="1:13" x14ac:dyDescent="0.25">
      <c r="A365" s="230">
        <v>2011.396</v>
      </c>
      <c r="B365" s="230" t="s">
        <v>409</v>
      </c>
      <c r="C365" s="230" t="s">
        <v>11823</v>
      </c>
      <c r="D365" s="230" t="s">
        <v>2514</v>
      </c>
      <c r="E365" s="230" t="s">
        <v>2423</v>
      </c>
      <c r="F365" s="230" t="s">
        <v>2414</v>
      </c>
      <c r="G365" t="s">
        <v>76</v>
      </c>
      <c r="H365" s="230" t="s">
        <v>4518</v>
      </c>
      <c r="I365" s="230" t="s">
        <v>52</v>
      </c>
      <c r="J365" s="230">
        <f>VLOOKUP(H365,LocID!$B$2:$I$1995,8, FALSE)</f>
        <v>387</v>
      </c>
      <c r="L365">
        <v>37.805080413818303</v>
      </c>
      <c r="M365">
        <v>-122.273071289062</v>
      </c>
    </row>
    <row r="366" spans="1:13" x14ac:dyDescent="0.25">
      <c r="A366" s="230">
        <v>2011.3969999999999</v>
      </c>
      <c r="B366" s="230" t="s">
        <v>409</v>
      </c>
      <c r="C366" s="230" t="s">
        <v>11823</v>
      </c>
      <c r="D366" s="230" t="s">
        <v>2515</v>
      </c>
      <c r="E366" s="230" t="s">
        <v>2423</v>
      </c>
      <c r="F366" s="230" t="s">
        <v>2414</v>
      </c>
      <c r="G366" t="s">
        <v>76</v>
      </c>
      <c r="H366" s="230" t="s">
        <v>4518</v>
      </c>
      <c r="I366" s="230" t="s">
        <v>52</v>
      </c>
      <c r="J366" s="230">
        <f>VLOOKUP(H366,LocID!$B$2:$I$1995,8, FALSE)</f>
        <v>387</v>
      </c>
      <c r="L366">
        <v>37.805080413818303</v>
      </c>
      <c r="M366">
        <v>-122.273071289062</v>
      </c>
    </row>
    <row r="367" spans="1:13" x14ac:dyDescent="0.25">
      <c r="A367" s="230">
        <v>2011.556</v>
      </c>
      <c r="B367" s="230" t="s">
        <v>409</v>
      </c>
      <c r="C367" s="230" t="s">
        <v>11823</v>
      </c>
      <c r="D367" s="230" t="s">
        <v>2516</v>
      </c>
      <c r="E367" s="230" t="s">
        <v>2423</v>
      </c>
      <c r="F367" s="230" t="s">
        <v>2414</v>
      </c>
      <c r="G367" t="s">
        <v>76</v>
      </c>
      <c r="H367" s="230" t="s">
        <v>4518</v>
      </c>
      <c r="I367" s="230" t="s">
        <v>52</v>
      </c>
      <c r="J367" s="230">
        <f>VLOOKUP(H367,LocID!$B$2:$I$1995,8, FALSE)</f>
        <v>387</v>
      </c>
      <c r="L367">
        <v>37.805080413818303</v>
      </c>
      <c r="M367">
        <v>-122.273071289062</v>
      </c>
    </row>
    <row r="368" spans="1:13" x14ac:dyDescent="0.25">
      <c r="A368" s="230">
        <v>2011.5029999999999</v>
      </c>
      <c r="B368" s="230" t="s">
        <v>409</v>
      </c>
      <c r="C368" s="230" t="s">
        <v>11823</v>
      </c>
      <c r="D368" s="230" t="s">
        <v>436</v>
      </c>
      <c r="E368" s="230" t="s">
        <v>437</v>
      </c>
      <c r="F368" s="230" t="s">
        <v>435</v>
      </c>
      <c r="G368" t="s">
        <v>122</v>
      </c>
      <c r="H368" s="230" t="s">
        <v>5945</v>
      </c>
      <c r="I368" s="230" t="s">
        <v>23</v>
      </c>
      <c r="J368" s="230">
        <f>VLOOKUP(H368,LocID!$B$2:$I$1995,8, FALSE)</f>
        <v>50</v>
      </c>
      <c r="L368">
        <v>44.057388305663999</v>
      </c>
      <c r="M368">
        <v>-121.31581115722599</v>
      </c>
    </row>
    <row r="369" spans="1:13" x14ac:dyDescent="0.25">
      <c r="A369" s="230">
        <v>2011.614</v>
      </c>
      <c r="B369" s="230" t="s">
        <v>409</v>
      </c>
      <c r="C369" s="230" t="s">
        <v>11823</v>
      </c>
      <c r="D369" s="230" t="s">
        <v>3404</v>
      </c>
      <c r="E369" s="230" t="s">
        <v>3381</v>
      </c>
      <c r="F369" s="230" t="s">
        <v>3294</v>
      </c>
      <c r="G369" t="s">
        <v>76</v>
      </c>
      <c r="H369" s="230" t="s">
        <v>4526</v>
      </c>
      <c r="I369" s="230" t="s">
        <v>26</v>
      </c>
      <c r="J369" s="230">
        <f>VLOOKUP(H369,LocID!$B$2:$I$1995,8, FALSE)</f>
        <v>489</v>
      </c>
      <c r="L369">
        <v>37.7771186828613</v>
      </c>
      <c r="M369">
        <v>-122.419639587402</v>
      </c>
    </row>
    <row r="370" spans="1:13" x14ac:dyDescent="0.25">
      <c r="A370" s="230">
        <v>2015.0563999999999</v>
      </c>
      <c r="B370" s="230" t="s">
        <v>138</v>
      </c>
      <c r="C370" s="230" t="s">
        <v>11821</v>
      </c>
      <c r="D370" s="230" t="s">
        <v>4196</v>
      </c>
      <c r="E370" s="230" t="s">
        <v>4197</v>
      </c>
      <c r="F370" s="230" t="s">
        <v>4198</v>
      </c>
      <c r="G370" t="s">
        <v>76</v>
      </c>
      <c r="H370" s="230" t="s">
        <v>6421</v>
      </c>
      <c r="I370" s="230" t="s">
        <v>23</v>
      </c>
      <c r="J370" s="230">
        <f>VLOOKUP(H370,LocID!$B$2:$I$1995,8, FALSE)</f>
        <v>575</v>
      </c>
      <c r="L370">
        <v>34.510608673095703</v>
      </c>
      <c r="M370">
        <v>-117.323638916015</v>
      </c>
    </row>
    <row r="371" spans="1:13" x14ac:dyDescent="0.25">
      <c r="A371" s="230">
        <v>2011.223</v>
      </c>
      <c r="B371" s="230" t="s">
        <v>409</v>
      </c>
      <c r="C371" s="230" t="s">
        <v>11823</v>
      </c>
      <c r="D371" s="230" t="s">
        <v>563</v>
      </c>
      <c r="E371" s="230" t="s">
        <v>558</v>
      </c>
      <c r="F371" s="230" t="s">
        <v>533</v>
      </c>
      <c r="G371" t="s">
        <v>49</v>
      </c>
      <c r="H371" s="230" t="s">
        <v>4499</v>
      </c>
      <c r="I371" s="230" t="s">
        <v>52</v>
      </c>
      <c r="J371" s="230">
        <f>VLOOKUP(H371,LocID!$B$2:$I$1995,8, FALSE)</f>
        <v>65</v>
      </c>
      <c r="L371">
        <v>42.3586616516113</v>
      </c>
      <c r="M371">
        <v>-71.056739807128906</v>
      </c>
    </row>
    <row r="372" spans="1:13" x14ac:dyDescent="0.25">
      <c r="A372" s="230">
        <v>2011.316</v>
      </c>
      <c r="B372" s="230" t="s">
        <v>409</v>
      </c>
      <c r="C372" s="230" t="s">
        <v>11823</v>
      </c>
      <c r="D372" s="230" t="s">
        <v>729</v>
      </c>
      <c r="E372" s="230" t="s">
        <v>730</v>
      </c>
      <c r="F372" s="230" t="s">
        <v>731</v>
      </c>
      <c r="G372" t="s">
        <v>732</v>
      </c>
      <c r="H372" s="230" t="s">
        <v>5976</v>
      </c>
      <c r="I372" s="230" t="s">
        <v>23</v>
      </c>
      <c r="J372" s="230">
        <f>VLOOKUP(H372,LocID!$B$2:$I$1995,8, FALSE)</f>
        <v>83</v>
      </c>
      <c r="L372">
        <v>44.475921630859297</v>
      </c>
      <c r="M372">
        <v>-73.213226318359304</v>
      </c>
    </row>
    <row r="373" spans="1:13" x14ac:dyDescent="0.25">
      <c r="A373" s="230">
        <v>2011.502</v>
      </c>
      <c r="B373" s="230" t="s">
        <v>409</v>
      </c>
      <c r="C373" s="230" t="s">
        <v>11823</v>
      </c>
      <c r="D373" s="230" t="s">
        <v>765</v>
      </c>
      <c r="E373" s="230" t="s">
        <v>766</v>
      </c>
      <c r="F373" s="230" t="s">
        <v>767</v>
      </c>
      <c r="G373" t="s">
        <v>768</v>
      </c>
      <c r="H373" s="230" t="s">
        <v>4501</v>
      </c>
      <c r="I373" s="230" t="s">
        <v>52</v>
      </c>
      <c r="J373" s="230">
        <f>VLOOKUP(H373,LocID!$B$2:$I$1995,8, FALSE)</f>
        <v>86</v>
      </c>
      <c r="K373">
        <v>1</v>
      </c>
      <c r="L373">
        <v>51.045219421386697</v>
      </c>
      <c r="M373">
        <v>-114.063018798828</v>
      </c>
    </row>
    <row r="374" spans="1:13" x14ac:dyDescent="0.25">
      <c r="A374" s="230">
        <v>2011.3979999999999</v>
      </c>
      <c r="B374" s="230" t="s">
        <v>409</v>
      </c>
      <c r="C374" s="230" t="s">
        <v>11823</v>
      </c>
      <c r="D374" s="230" t="s">
        <v>2380</v>
      </c>
      <c r="E374" s="230" t="s">
        <v>2381</v>
      </c>
      <c r="F374" s="230" t="s">
        <v>2382</v>
      </c>
      <c r="G374" t="s">
        <v>841</v>
      </c>
      <c r="H374" s="230" t="s">
        <v>6248</v>
      </c>
      <c r="I374" s="230" t="s">
        <v>23</v>
      </c>
      <c r="J374" s="230">
        <f>VLOOKUP(H374,LocID!$B$2:$I$1995,8, FALSE)</f>
        <v>378</v>
      </c>
      <c r="L374">
        <v>32.876720428466797</v>
      </c>
      <c r="M374">
        <v>-80.00927734375</v>
      </c>
    </row>
    <row r="375" spans="1:13" x14ac:dyDescent="0.25">
      <c r="A375" s="230">
        <v>2011.366</v>
      </c>
      <c r="B375" s="230" t="s">
        <v>409</v>
      </c>
      <c r="C375" s="230" t="s">
        <v>11823</v>
      </c>
      <c r="D375" s="230" t="s">
        <v>887</v>
      </c>
      <c r="E375" s="230" t="s">
        <v>888</v>
      </c>
      <c r="F375" s="230" t="s">
        <v>877</v>
      </c>
      <c r="G375" t="s">
        <v>208</v>
      </c>
      <c r="H375" s="230" t="s">
        <v>5997</v>
      </c>
      <c r="I375" s="230" t="s">
        <v>23</v>
      </c>
      <c r="J375" s="230">
        <f>VLOOKUP(H375,LocID!$B$2:$I$1995,8, FALSE)</f>
        <v>105</v>
      </c>
      <c r="L375">
        <v>41.884250640869098</v>
      </c>
      <c r="M375">
        <v>-87.6324462890625</v>
      </c>
    </row>
    <row r="376" spans="1:13" x14ac:dyDescent="0.25">
      <c r="A376" s="230">
        <v>2011.366</v>
      </c>
      <c r="B376" s="230" t="s">
        <v>409</v>
      </c>
      <c r="C376" s="230" t="s">
        <v>11823</v>
      </c>
      <c r="D376" s="230" t="s">
        <v>887</v>
      </c>
      <c r="E376" s="230" t="s">
        <v>888</v>
      </c>
      <c r="F376" s="230" t="s">
        <v>877</v>
      </c>
      <c r="G376" t="s">
        <v>208</v>
      </c>
      <c r="H376" s="230" t="s">
        <v>5997</v>
      </c>
      <c r="I376" s="230" t="s">
        <v>3934</v>
      </c>
      <c r="J376" s="230">
        <f>VLOOKUP(H376,LocID!$B$2:$I$1995,8, FALSE)</f>
        <v>105</v>
      </c>
      <c r="L376">
        <v>41.884250640869098</v>
      </c>
      <c r="M376">
        <v>-87.6324462890625</v>
      </c>
    </row>
    <row r="377" spans="1:13" x14ac:dyDescent="0.25">
      <c r="A377" s="230">
        <v>2011.6420000000001</v>
      </c>
      <c r="B377" s="230" t="s">
        <v>409</v>
      </c>
      <c r="C377" s="230" t="s">
        <v>11823</v>
      </c>
      <c r="D377" s="230" t="s">
        <v>3405</v>
      </c>
      <c r="E377" s="230" t="s">
        <v>3326</v>
      </c>
      <c r="F377" s="230" t="s">
        <v>3294</v>
      </c>
      <c r="G377" t="s">
        <v>76</v>
      </c>
      <c r="H377" s="230" t="s">
        <v>4526</v>
      </c>
      <c r="I377" s="230" t="s">
        <v>23</v>
      </c>
      <c r="J377" s="230">
        <f>VLOOKUP(H377,LocID!$B$2:$I$1995,8, FALSE)</f>
        <v>489</v>
      </c>
      <c r="L377">
        <v>37.7771186828613</v>
      </c>
      <c r="M377">
        <v>-122.419639587402</v>
      </c>
    </row>
    <row r="378" spans="1:13" x14ac:dyDescent="0.25">
      <c r="A378" s="230">
        <v>2011.6410000000001</v>
      </c>
      <c r="B378" s="230" t="s">
        <v>409</v>
      </c>
      <c r="C378" s="230" t="s">
        <v>11823</v>
      </c>
      <c r="D378" s="230" t="s">
        <v>3406</v>
      </c>
      <c r="E378" s="230" t="s">
        <v>3326</v>
      </c>
      <c r="F378" s="230" t="s">
        <v>3294</v>
      </c>
      <c r="G378" t="s">
        <v>76</v>
      </c>
      <c r="H378" s="230" t="s">
        <v>4526</v>
      </c>
      <c r="I378" s="230" t="s">
        <v>23</v>
      </c>
      <c r="J378" s="230">
        <f>VLOOKUP(H378,LocID!$B$2:$I$1995,8, FALSE)</f>
        <v>489</v>
      </c>
      <c r="L378">
        <v>37.7771186828613</v>
      </c>
      <c r="M378">
        <v>-122.419639587402</v>
      </c>
    </row>
    <row r="379" spans="1:13" x14ac:dyDescent="0.25">
      <c r="A379" s="230">
        <v>2011.2529999999999</v>
      </c>
      <c r="B379" s="230" t="s">
        <v>409</v>
      </c>
      <c r="C379" s="230" t="s">
        <v>11823</v>
      </c>
      <c r="D379" s="230" t="s">
        <v>2953</v>
      </c>
      <c r="E379" s="230" t="s">
        <v>2954</v>
      </c>
      <c r="F379" s="230" t="s">
        <v>2944</v>
      </c>
      <c r="G379" t="s">
        <v>250</v>
      </c>
      <c r="H379" s="230" t="s">
        <v>4520</v>
      </c>
      <c r="I379" s="230" t="s">
        <v>98</v>
      </c>
      <c r="J379" s="230">
        <f>VLOOKUP(H379,LocID!$B$2:$I$1995,8, FALSE)</f>
        <v>438</v>
      </c>
      <c r="L379">
        <v>35.785511016845703</v>
      </c>
      <c r="M379">
        <v>-78.642669677734304</v>
      </c>
    </row>
    <row r="380" spans="1:13" x14ac:dyDescent="0.25">
      <c r="A380" s="230">
        <v>2011.568</v>
      </c>
      <c r="B380" s="230" t="s">
        <v>409</v>
      </c>
      <c r="C380" s="230" t="s">
        <v>11823</v>
      </c>
      <c r="D380" s="230" t="s">
        <v>1624</v>
      </c>
      <c r="E380" s="230" t="s">
        <v>1621</v>
      </c>
      <c r="F380" s="230" t="s">
        <v>1618</v>
      </c>
      <c r="G380" t="s">
        <v>673</v>
      </c>
      <c r="H380" s="230" t="s">
        <v>6135</v>
      </c>
      <c r="I380" s="230" t="s">
        <v>23</v>
      </c>
      <c r="J380" s="230">
        <f>VLOOKUP(H380,LocID!$B$2:$I$1995,8, FALSE)</f>
        <v>257</v>
      </c>
      <c r="L380">
        <v>39.102951049804602</v>
      </c>
      <c r="M380">
        <v>-94.583076477050696</v>
      </c>
    </row>
    <row r="381" spans="1:13" x14ac:dyDescent="0.25">
      <c r="A381" s="230">
        <v>2011.3209999999999</v>
      </c>
      <c r="B381" s="230" t="s">
        <v>409</v>
      </c>
      <c r="C381" s="230" t="s">
        <v>11823</v>
      </c>
      <c r="D381" s="230" t="s">
        <v>1010</v>
      </c>
      <c r="E381" s="230" t="s">
        <v>2089</v>
      </c>
      <c r="F381" s="230" t="s">
        <v>2090</v>
      </c>
      <c r="G381" t="s">
        <v>501</v>
      </c>
      <c r="H381" s="230" t="s">
        <v>6215</v>
      </c>
      <c r="I381" s="230" t="s">
        <v>52</v>
      </c>
      <c r="J381" s="230">
        <f>VLOOKUP(H381,LocID!$B$2:$I$1995,8, FALSE)</f>
        <v>340</v>
      </c>
      <c r="L381">
        <v>46.872779846191399</v>
      </c>
      <c r="M381">
        <v>-113.99623107910099</v>
      </c>
    </row>
    <row r="382" spans="1:13" x14ac:dyDescent="0.25">
      <c r="A382" s="230">
        <v>2015.0653</v>
      </c>
      <c r="B382" s="230" t="s">
        <v>138</v>
      </c>
      <c r="C382" s="230" t="s">
        <v>11821</v>
      </c>
      <c r="D382" s="230" t="s">
        <v>631</v>
      </c>
      <c r="E382" s="230" t="s">
        <v>632</v>
      </c>
      <c r="F382" s="230" t="s">
        <v>533</v>
      </c>
      <c r="G382" t="s">
        <v>49</v>
      </c>
      <c r="H382" s="230" t="s">
        <v>4499</v>
      </c>
      <c r="I382" s="230" t="s">
        <v>26</v>
      </c>
      <c r="J382" s="230">
        <f>VLOOKUP(H382,LocID!$B$2:$I$1995,8, FALSE)</f>
        <v>65</v>
      </c>
      <c r="L382">
        <v>42.3586616516113</v>
      </c>
      <c r="M382">
        <v>-71.056739807128906</v>
      </c>
    </row>
    <row r="383" spans="1:13" x14ac:dyDescent="0.25">
      <c r="A383" s="230">
        <v>2011.598</v>
      </c>
      <c r="B383" s="230" t="s">
        <v>409</v>
      </c>
      <c r="C383" s="230" t="s">
        <v>11823</v>
      </c>
      <c r="D383" s="230" t="s">
        <v>889</v>
      </c>
      <c r="E383" s="230" t="s">
        <v>890</v>
      </c>
      <c r="F383" s="230" t="s">
        <v>877</v>
      </c>
      <c r="G383" t="s">
        <v>208</v>
      </c>
      <c r="H383" s="230" t="s">
        <v>5997</v>
      </c>
      <c r="I383" s="230" t="s">
        <v>23</v>
      </c>
      <c r="J383" s="230">
        <f>VLOOKUP(H383,LocID!$B$2:$I$1995,8, FALSE)</f>
        <v>105</v>
      </c>
      <c r="L383">
        <v>41.884250640869098</v>
      </c>
      <c r="M383">
        <v>-87.6324462890625</v>
      </c>
    </row>
    <row r="384" spans="1:13" x14ac:dyDescent="0.25">
      <c r="A384" s="230">
        <v>2011.3720000000001</v>
      </c>
      <c r="B384" s="230" t="s">
        <v>409</v>
      </c>
      <c r="C384" s="230" t="s">
        <v>11823</v>
      </c>
      <c r="D384" s="230" t="s">
        <v>1007</v>
      </c>
      <c r="E384" s="230" t="s">
        <v>1008</v>
      </c>
      <c r="F384" s="230" t="s">
        <v>1009</v>
      </c>
      <c r="G384" t="s">
        <v>219</v>
      </c>
      <c r="H384" s="230" t="s">
        <v>6018</v>
      </c>
      <c r="I384" s="230" t="s">
        <v>52</v>
      </c>
      <c r="J384" s="230">
        <f>VLOOKUP(H384,LocID!$B$2:$I$1995,8, FALSE)</f>
        <v>126</v>
      </c>
      <c r="L384">
        <v>27.796409606933501</v>
      </c>
      <c r="M384">
        <v>-97.403556823730398</v>
      </c>
    </row>
    <row r="385" spans="1:13" x14ac:dyDescent="0.25">
      <c r="A385" s="230">
        <v>2011.501</v>
      </c>
      <c r="B385" s="230" t="s">
        <v>409</v>
      </c>
      <c r="C385" s="230" t="s">
        <v>11823</v>
      </c>
      <c r="D385" s="230" t="s">
        <v>1815</v>
      </c>
      <c r="E385" s="230" t="s">
        <v>1813</v>
      </c>
      <c r="F385" s="230" t="s">
        <v>1814</v>
      </c>
      <c r="G385" t="s">
        <v>261</v>
      </c>
      <c r="H385" s="230" t="s">
        <v>6174</v>
      </c>
      <c r="I385" s="230" t="s">
        <v>52</v>
      </c>
      <c r="J385" s="230">
        <f>VLOOKUP(H385,LocID!$B$2:$I$1995,8, FALSE)</f>
        <v>297</v>
      </c>
      <c r="L385">
        <v>46.1468086242675</v>
      </c>
      <c r="M385">
        <v>-122.950538635253</v>
      </c>
    </row>
    <row r="386" spans="1:13" x14ac:dyDescent="0.25">
      <c r="A386" s="230">
        <v>2011.6389999999999</v>
      </c>
      <c r="B386" s="230" t="s">
        <v>409</v>
      </c>
      <c r="C386" s="230" t="s">
        <v>11823</v>
      </c>
      <c r="D386" s="230" t="s">
        <v>1464</v>
      </c>
      <c r="E386" s="230" t="s">
        <v>1465</v>
      </c>
      <c r="F386" s="230" t="s">
        <v>1458</v>
      </c>
      <c r="G386" t="s">
        <v>76</v>
      </c>
      <c r="H386" s="230" t="s">
        <v>6107</v>
      </c>
      <c r="I386" s="230" t="s">
        <v>26</v>
      </c>
      <c r="J386" s="230">
        <f>VLOOKUP(H386,LocID!$B$2:$I$1995,8, FALSE)</f>
        <v>226</v>
      </c>
      <c r="L386">
        <v>37.671340942382798</v>
      </c>
      <c r="M386">
        <v>-122.0855178833</v>
      </c>
    </row>
    <row r="387" spans="1:13" x14ac:dyDescent="0.25">
      <c r="A387" s="230">
        <v>2011.1859999999999</v>
      </c>
      <c r="B387" s="230" t="s">
        <v>409</v>
      </c>
      <c r="C387" s="230" t="s">
        <v>11823</v>
      </c>
      <c r="D387" s="230" t="s">
        <v>2355</v>
      </c>
      <c r="E387" s="230" t="s">
        <v>2352</v>
      </c>
      <c r="F387" s="230" t="s">
        <v>2353</v>
      </c>
      <c r="G387" t="s">
        <v>874</v>
      </c>
      <c r="H387" s="230" t="s">
        <v>6242</v>
      </c>
      <c r="I387" s="230" t="s">
        <v>23</v>
      </c>
      <c r="J387" s="230">
        <f>VLOOKUP(H387,LocID!$B$2:$I$1995,8, FALSE)</f>
        <v>372</v>
      </c>
      <c r="L387">
        <v>41.695369720458899</v>
      </c>
      <c r="M387">
        <v>-72.720649719238196</v>
      </c>
    </row>
    <row r="388" spans="1:13" x14ac:dyDescent="0.25">
      <c r="A388" s="230">
        <v>2011.4670000000001</v>
      </c>
      <c r="B388" s="230" t="s">
        <v>409</v>
      </c>
      <c r="C388" s="230" t="s">
        <v>11823</v>
      </c>
      <c r="D388" s="230" t="s">
        <v>3807</v>
      </c>
      <c r="E388" s="230" t="s">
        <v>3759</v>
      </c>
      <c r="F388" s="230" t="s">
        <v>3750</v>
      </c>
      <c r="G388" t="s">
        <v>261</v>
      </c>
      <c r="H388" s="230" t="s">
        <v>4530</v>
      </c>
      <c r="I388" s="230" t="s">
        <v>52</v>
      </c>
      <c r="J388" s="230">
        <f>VLOOKUP(H388,LocID!$B$2:$I$1995,8, FALSE)</f>
        <v>513</v>
      </c>
      <c r="L388">
        <v>47.603569030761697</v>
      </c>
      <c r="M388">
        <v>-122.329452514648</v>
      </c>
    </row>
    <row r="389" spans="1:13" x14ac:dyDescent="0.25">
      <c r="A389" s="230">
        <v>2011.3409999999999</v>
      </c>
      <c r="B389" s="230" t="s">
        <v>409</v>
      </c>
      <c r="C389" s="230" t="s">
        <v>11823</v>
      </c>
      <c r="D389" s="230" t="s">
        <v>410</v>
      </c>
      <c r="E389" s="230" t="s">
        <v>406</v>
      </c>
      <c r="F389" s="230" t="s">
        <v>402</v>
      </c>
      <c r="G389" t="s">
        <v>261</v>
      </c>
      <c r="H389" s="230" t="s">
        <v>5941</v>
      </c>
      <c r="I389" s="230" t="s">
        <v>52</v>
      </c>
      <c r="J389" s="230">
        <f>VLOOKUP(H389,LocID!$B$2:$I$1995,8, FALSE)</f>
        <v>46</v>
      </c>
      <c r="L389">
        <v>47.610019683837798</v>
      </c>
      <c r="M389">
        <v>-122.187850952148</v>
      </c>
    </row>
    <row r="390" spans="1:13" x14ac:dyDescent="0.25">
      <c r="A390" s="230">
        <v>2011.521</v>
      </c>
      <c r="B390" s="230" t="s">
        <v>409</v>
      </c>
      <c r="C390" s="230" t="s">
        <v>11823</v>
      </c>
      <c r="D390" s="230" t="s">
        <v>1188</v>
      </c>
      <c r="E390" s="230" t="s">
        <v>1186</v>
      </c>
      <c r="F390" s="230" t="s">
        <v>1187</v>
      </c>
      <c r="G390" t="s">
        <v>261</v>
      </c>
      <c r="H390" s="230" t="s">
        <v>6055</v>
      </c>
      <c r="I390" s="230" t="s">
        <v>52</v>
      </c>
      <c r="J390" s="230">
        <f>VLOOKUP(H390,LocID!$B$2:$I$1995,8, FALSE)</f>
        <v>166</v>
      </c>
      <c r="L390">
        <v>46.99702835083</v>
      </c>
      <c r="M390">
        <v>-120.54872131347599</v>
      </c>
    </row>
    <row r="391" spans="1:13" x14ac:dyDescent="0.25">
      <c r="A391" s="230">
        <v>2011.57</v>
      </c>
      <c r="B391" s="230" t="s">
        <v>409</v>
      </c>
      <c r="C391" s="230" t="s">
        <v>11823</v>
      </c>
      <c r="D391" s="230" t="s">
        <v>3916</v>
      </c>
      <c r="E391" s="230" t="s">
        <v>3908</v>
      </c>
      <c r="F391" s="230" t="s">
        <v>3906</v>
      </c>
      <c r="G391" t="s">
        <v>76</v>
      </c>
      <c r="H391" s="230" t="s">
        <v>4532</v>
      </c>
      <c r="I391" s="230" t="s">
        <v>26</v>
      </c>
      <c r="J391" s="230">
        <f>VLOOKUP(H391,LocID!$B$2:$I$1995,8, FALSE)</f>
        <v>527</v>
      </c>
      <c r="L391">
        <v>37.656059265136697</v>
      </c>
      <c r="M391">
        <v>-122.414176940917</v>
      </c>
    </row>
    <row r="392" spans="1:13" x14ac:dyDescent="0.25">
      <c r="A392" s="230">
        <v>2011.5619999999999</v>
      </c>
      <c r="B392" s="230" t="s">
        <v>409</v>
      </c>
      <c r="C392" s="230" t="s">
        <v>11823</v>
      </c>
      <c r="D392" s="230" t="s">
        <v>3543</v>
      </c>
      <c r="E392" s="230" t="s">
        <v>3544</v>
      </c>
      <c r="F392" s="230" t="s">
        <v>3531</v>
      </c>
      <c r="G392" t="s">
        <v>76</v>
      </c>
      <c r="H392" s="230" t="s">
        <v>6348</v>
      </c>
      <c r="I392" s="230" t="s">
        <v>23</v>
      </c>
      <c r="J392" s="230">
        <f>VLOOKUP(H392,LocID!$B$2:$I$1995,8, FALSE)</f>
        <v>491</v>
      </c>
      <c r="L392">
        <v>37.338581085205</v>
      </c>
      <c r="M392">
        <v>-121.885566711425</v>
      </c>
    </row>
    <row r="393" spans="1:13" x14ac:dyDescent="0.25">
      <c r="A393" s="230">
        <v>2015.0669</v>
      </c>
      <c r="B393" s="230" t="s">
        <v>138</v>
      </c>
      <c r="C393" s="230" t="s">
        <v>11821</v>
      </c>
      <c r="D393" s="230" t="s">
        <v>3652</v>
      </c>
      <c r="E393" s="230" t="s">
        <v>3641</v>
      </c>
      <c r="F393" s="230" t="s">
        <v>3628</v>
      </c>
      <c r="G393" t="s">
        <v>76</v>
      </c>
      <c r="H393" s="230" t="s">
        <v>4527</v>
      </c>
      <c r="I393" s="230" t="s">
        <v>23</v>
      </c>
      <c r="J393" s="230">
        <f>VLOOKUP(H393,LocID!$B$2:$I$1995,8, FALSE)</f>
        <v>497</v>
      </c>
      <c r="L393">
        <v>37.974571228027301</v>
      </c>
      <c r="M393">
        <v>-122.532470703125</v>
      </c>
    </row>
    <row r="394" spans="1:13" x14ac:dyDescent="0.25">
      <c r="A394" s="230">
        <v>2011.37</v>
      </c>
      <c r="B394" s="230" t="s">
        <v>409</v>
      </c>
      <c r="C394" s="230" t="s">
        <v>11823</v>
      </c>
      <c r="D394" s="230" t="s">
        <v>3026</v>
      </c>
      <c r="E394" s="230" t="s">
        <v>3025</v>
      </c>
      <c r="F394" s="230" t="s">
        <v>3022</v>
      </c>
      <c r="G394" t="s">
        <v>76</v>
      </c>
      <c r="H394" s="230" t="s">
        <v>6316</v>
      </c>
      <c r="I394" s="230" t="s">
        <v>26</v>
      </c>
      <c r="J394" s="230">
        <f>VLOOKUP(H394,LocID!$B$2:$I$1995,8, FALSE)</f>
        <v>451</v>
      </c>
      <c r="L394">
        <v>37.937808990478501</v>
      </c>
      <c r="M394">
        <v>-122.342712402343</v>
      </c>
    </row>
    <row r="395" spans="1:13" x14ac:dyDescent="0.25">
      <c r="A395" s="230">
        <v>2011.482</v>
      </c>
      <c r="B395" s="230" t="s">
        <v>409</v>
      </c>
      <c r="C395" s="230" t="s">
        <v>11823</v>
      </c>
      <c r="D395" s="230" t="s">
        <v>779</v>
      </c>
      <c r="E395" s="230" t="s">
        <v>780</v>
      </c>
      <c r="F395" s="230" t="s">
        <v>775</v>
      </c>
      <c r="G395" t="s">
        <v>49</v>
      </c>
      <c r="H395" s="230" t="s">
        <v>5979</v>
      </c>
      <c r="I395" s="230" t="s">
        <v>23</v>
      </c>
      <c r="J395" s="230">
        <f>VLOOKUP(H395,LocID!$B$2:$I$1995,8, FALSE)</f>
        <v>87</v>
      </c>
      <c r="L395">
        <v>42.366790771484297</v>
      </c>
      <c r="M395">
        <v>-71.106010437011705</v>
      </c>
    </row>
    <row r="396" spans="1:13" x14ac:dyDescent="0.25">
      <c r="A396" s="230">
        <v>2011.4839999999999</v>
      </c>
      <c r="B396" s="230" t="s">
        <v>409</v>
      </c>
      <c r="C396" s="230" t="s">
        <v>11823</v>
      </c>
      <c r="D396" s="230" t="s">
        <v>1453</v>
      </c>
      <c r="E396" s="230" t="s">
        <v>1449</v>
      </c>
      <c r="F396" s="230" t="s">
        <v>1450</v>
      </c>
      <c r="G396" t="s">
        <v>49</v>
      </c>
      <c r="H396" s="230" t="s">
        <v>6106</v>
      </c>
      <c r="I396" s="230" t="s">
        <v>26</v>
      </c>
      <c r="J396" s="230">
        <f>VLOOKUP(H396,LocID!$B$2:$I$1995,8, FALSE)</f>
        <v>224</v>
      </c>
      <c r="L396">
        <v>42.777599334716797</v>
      </c>
      <c r="M396">
        <v>-71.0765380859375</v>
      </c>
    </row>
    <row r="397" spans="1:13" x14ac:dyDescent="0.25">
      <c r="A397" s="230">
        <v>2011.404</v>
      </c>
      <c r="B397" s="230" t="s">
        <v>409</v>
      </c>
      <c r="C397" s="230" t="s">
        <v>11823</v>
      </c>
      <c r="D397" s="230" t="s">
        <v>4290</v>
      </c>
      <c r="E397" s="230" t="s">
        <v>4291</v>
      </c>
      <c r="F397" s="230" t="s">
        <v>2997</v>
      </c>
      <c r="G397" t="s">
        <v>2996</v>
      </c>
      <c r="H397" s="230" t="s">
        <v>4536</v>
      </c>
      <c r="I397" s="230" t="s">
        <v>23</v>
      </c>
      <c r="J397" s="230">
        <f>VLOOKUP(H397,LocID!$B$2:$I$1995,8, FALSE)</f>
        <v>447</v>
      </c>
      <c r="L397">
        <v>38.890369415283203</v>
      </c>
      <c r="M397">
        <v>-77.031959533691406</v>
      </c>
    </row>
    <row r="398" spans="1:13" x14ac:dyDescent="0.25">
      <c r="A398" s="230">
        <v>2011.6189999999999</v>
      </c>
      <c r="B398" s="230" t="s">
        <v>409</v>
      </c>
      <c r="C398" s="230" t="s">
        <v>11823</v>
      </c>
      <c r="D398" s="230" t="s">
        <v>3526</v>
      </c>
      <c r="E398" s="230" t="s">
        <v>3527</v>
      </c>
      <c r="F398" s="230" t="s">
        <v>3528</v>
      </c>
      <c r="G398" t="s">
        <v>76</v>
      </c>
      <c r="H398" s="230" t="s">
        <v>6347</v>
      </c>
      <c r="I398" s="230" t="s">
        <v>23</v>
      </c>
      <c r="J398" s="230">
        <f>VLOOKUP(H398,LocID!$B$2:$I$1995,8, FALSE)</f>
        <v>490</v>
      </c>
      <c r="L398">
        <v>36.856258392333899</v>
      </c>
      <c r="M398">
        <v>-119.859977722167</v>
      </c>
    </row>
    <row r="399" spans="1:13" x14ac:dyDescent="0.25">
      <c r="A399" s="230">
        <v>2011.4369999999999</v>
      </c>
      <c r="B399" s="230" t="s">
        <v>409</v>
      </c>
      <c r="C399" s="230" t="s">
        <v>11823</v>
      </c>
      <c r="D399" s="230" t="s">
        <v>1757</v>
      </c>
      <c r="E399" s="230" t="s">
        <v>1758</v>
      </c>
      <c r="F399" s="230" t="s">
        <v>1759</v>
      </c>
      <c r="G399" t="s">
        <v>1488</v>
      </c>
      <c r="H399" s="230" t="s">
        <v>6165</v>
      </c>
      <c r="I399" s="230" t="s">
        <v>23</v>
      </c>
      <c r="J399" s="230">
        <f>VLOOKUP(H399,LocID!$B$2:$I$1995,8, FALSE)</f>
        <v>288</v>
      </c>
      <c r="L399">
        <v>21.974889755248999</v>
      </c>
      <c r="M399">
        <v>-159.36859130859301</v>
      </c>
    </row>
    <row r="400" spans="1:13" x14ac:dyDescent="0.25">
      <c r="A400" s="230">
        <v>2011.357</v>
      </c>
      <c r="B400" s="230" t="s">
        <v>409</v>
      </c>
      <c r="C400" s="230" t="s">
        <v>11823</v>
      </c>
      <c r="D400" s="230" t="s">
        <v>2140</v>
      </c>
      <c r="E400" s="230" t="s">
        <v>2141</v>
      </c>
      <c r="F400" s="230" t="s">
        <v>2142</v>
      </c>
      <c r="G400" t="s">
        <v>732</v>
      </c>
      <c r="H400" s="230" t="s">
        <v>6224</v>
      </c>
      <c r="I400" s="230" t="s">
        <v>23</v>
      </c>
      <c r="J400" s="230">
        <f>VLOOKUP(H400,LocID!$B$2:$I$1995,8, FALSE)</f>
        <v>349</v>
      </c>
      <c r="L400">
        <v>44.562129974365199</v>
      </c>
      <c r="M400">
        <v>-72.598449707031193</v>
      </c>
    </row>
    <row r="401" spans="1:13" x14ac:dyDescent="0.25">
      <c r="A401" s="230">
        <v>2011.461</v>
      </c>
      <c r="B401" s="230" t="s">
        <v>409</v>
      </c>
      <c r="C401" s="230" t="s">
        <v>11823</v>
      </c>
      <c r="D401" s="230" t="s">
        <v>1690</v>
      </c>
      <c r="E401" s="230" t="s">
        <v>1691</v>
      </c>
      <c r="F401" s="230" t="s">
        <v>1692</v>
      </c>
      <c r="G401" t="s">
        <v>76</v>
      </c>
      <c r="H401" s="230" t="s">
        <v>6151</v>
      </c>
      <c r="I401" s="230" t="s">
        <v>26</v>
      </c>
      <c r="J401" s="230">
        <f>VLOOKUP(H401,LocID!$B$2:$I$1995,8, FALSE)</f>
        <v>274</v>
      </c>
      <c r="L401">
        <v>34.698898315429602</v>
      </c>
      <c r="M401">
        <v>-118.14478302001901</v>
      </c>
    </row>
    <row r="402" spans="1:13" x14ac:dyDescent="0.25">
      <c r="A402" s="230">
        <v>2011.443</v>
      </c>
      <c r="B402" s="230" t="s">
        <v>409</v>
      </c>
      <c r="C402" s="230" t="s">
        <v>11823</v>
      </c>
      <c r="D402" s="230" t="s">
        <v>3711</v>
      </c>
      <c r="E402" s="230" t="s">
        <v>3712</v>
      </c>
      <c r="F402" s="230" t="s">
        <v>3696</v>
      </c>
      <c r="G402" t="s">
        <v>76</v>
      </c>
      <c r="H402" s="230" t="s">
        <v>4529</v>
      </c>
      <c r="I402" s="230" t="s">
        <v>26</v>
      </c>
      <c r="J402" s="230">
        <f>VLOOKUP(H402,LocID!$B$2:$I$1995,8, FALSE)</f>
        <v>506</v>
      </c>
      <c r="L402">
        <v>34.011558532714801</v>
      </c>
      <c r="M402">
        <v>-118.492286682128</v>
      </c>
    </row>
    <row r="403" spans="1:13" x14ac:dyDescent="0.25">
      <c r="A403" s="230">
        <v>2015.0549000000001</v>
      </c>
      <c r="B403" s="230" t="s">
        <v>138</v>
      </c>
      <c r="C403" s="230" t="s">
        <v>11821</v>
      </c>
      <c r="D403" s="230" t="s">
        <v>1660</v>
      </c>
      <c r="E403" s="230" t="s">
        <v>1661</v>
      </c>
      <c r="F403" s="230" t="s">
        <v>1658</v>
      </c>
      <c r="G403" t="s">
        <v>107</v>
      </c>
      <c r="H403" s="230" t="s">
        <v>6141</v>
      </c>
      <c r="I403" s="230" t="s">
        <v>98</v>
      </c>
      <c r="J403" s="230">
        <f>VLOOKUP(H403,LocID!$B$2:$I$1995,8, FALSE)</f>
        <v>264</v>
      </c>
      <c r="L403">
        <v>41.926708221435497</v>
      </c>
      <c r="M403">
        <v>-73.996498107910099</v>
      </c>
    </row>
    <row r="404" spans="1:13" x14ac:dyDescent="0.25">
      <c r="A404" s="230">
        <v>2011.405</v>
      </c>
      <c r="B404" s="230" t="s">
        <v>409</v>
      </c>
      <c r="C404" s="230" t="s">
        <v>11823</v>
      </c>
      <c r="D404" s="230" t="s">
        <v>1957</v>
      </c>
      <c r="E404" s="230" t="s">
        <v>1956</v>
      </c>
      <c r="F404" s="230" t="s">
        <v>1954</v>
      </c>
      <c r="G404" t="s">
        <v>49</v>
      </c>
      <c r="H404" s="230" t="s">
        <v>6196</v>
      </c>
      <c r="I404" s="230" t="s">
        <v>26</v>
      </c>
      <c r="J404" s="230">
        <f>VLOOKUP(H404,LocID!$B$2:$I$1995,8, FALSE)</f>
        <v>320</v>
      </c>
      <c r="L404">
        <v>42.419811248779297</v>
      </c>
      <c r="M404">
        <v>-71.108757019042898</v>
      </c>
    </row>
    <row r="405" spans="1:13" x14ac:dyDescent="0.25">
      <c r="A405" s="230">
        <v>2011.367</v>
      </c>
      <c r="B405" s="230" t="s">
        <v>409</v>
      </c>
      <c r="C405" s="230" t="s">
        <v>11823</v>
      </c>
      <c r="D405" s="230" t="s">
        <v>754</v>
      </c>
      <c r="E405" s="230" t="s">
        <v>737</v>
      </c>
      <c r="F405" s="230" t="s">
        <v>738</v>
      </c>
      <c r="G405" t="s">
        <v>740</v>
      </c>
      <c r="H405" s="377" t="s">
        <v>11294</v>
      </c>
      <c r="I405" s="230" t="s">
        <v>23</v>
      </c>
      <c r="J405" s="230">
        <f>VLOOKUP(H405,LocID!$B$2:$I$1995,8, FALSE)</f>
        <v>758</v>
      </c>
      <c r="K405">
        <v>1</v>
      </c>
      <c r="L405">
        <v>49.2447509765625</v>
      </c>
      <c r="M405">
        <v>-122.973342895507</v>
      </c>
    </row>
    <row r="406" spans="1:13" x14ac:dyDescent="0.25">
      <c r="A406" s="230">
        <v>2011.4780000000001</v>
      </c>
      <c r="B406" s="230" t="s">
        <v>409</v>
      </c>
      <c r="C406" s="230" t="s">
        <v>11823</v>
      </c>
      <c r="D406" s="230" t="s">
        <v>2978</v>
      </c>
      <c r="E406" s="230" t="s">
        <v>2974</v>
      </c>
      <c r="F406" s="230" t="s">
        <v>2972</v>
      </c>
      <c r="G406" t="s">
        <v>261</v>
      </c>
      <c r="H406" s="230" t="s">
        <v>6309</v>
      </c>
      <c r="I406" s="230" t="s">
        <v>52</v>
      </c>
      <c r="J406" s="230">
        <f>VLOOKUP(H406,LocID!$B$2:$I$1995,8, FALSE)</f>
        <v>443</v>
      </c>
      <c r="L406">
        <v>47.678581237792898</v>
      </c>
      <c r="M406">
        <v>-122.131576538085</v>
      </c>
    </row>
    <row r="407" spans="1:13" x14ac:dyDescent="0.25">
      <c r="A407" s="230">
        <v>2011.3810000000001</v>
      </c>
      <c r="B407" s="230" t="s">
        <v>409</v>
      </c>
      <c r="C407" s="230" t="s">
        <v>11823</v>
      </c>
      <c r="D407" s="230" t="s">
        <v>2121</v>
      </c>
      <c r="E407" s="230" t="s">
        <v>2122</v>
      </c>
      <c r="F407" s="230" t="s">
        <v>2118</v>
      </c>
      <c r="G407" t="s">
        <v>76</v>
      </c>
      <c r="H407" s="230" t="s">
        <v>6221</v>
      </c>
      <c r="I407" s="230" t="s">
        <v>98</v>
      </c>
      <c r="J407" s="230">
        <f>VLOOKUP(H407,LocID!$B$2:$I$1995,8, FALSE)</f>
        <v>346</v>
      </c>
      <c r="L407">
        <v>36.597591400146399</v>
      </c>
      <c r="M407">
        <v>-121.896766662597</v>
      </c>
    </row>
    <row r="408" spans="1:13" x14ac:dyDescent="0.25">
      <c r="A408" s="230">
        <v>2011.424</v>
      </c>
      <c r="B408" s="230" t="s">
        <v>409</v>
      </c>
      <c r="C408" s="230" t="s">
        <v>11823</v>
      </c>
      <c r="D408" s="230" t="s">
        <v>2123</v>
      </c>
      <c r="E408" s="230" t="s">
        <v>2122</v>
      </c>
      <c r="F408" s="230" t="s">
        <v>2118</v>
      </c>
      <c r="G408" t="s">
        <v>76</v>
      </c>
      <c r="H408" s="230" t="s">
        <v>6221</v>
      </c>
      <c r="I408" s="230" t="s">
        <v>98</v>
      </c>
      <c r="J408" s="230">
        <f>VLOOKUP(H408,LocID!$B$2:$I$1995,8, FALSE)</f>
        <v>346</v>
      </c>
      <c r="L408">
        <v>36.597591400146399</v>
      </c>
      <c r="M408">
        <v>-121.896766662597</v>
      </c>
    </row>
    <row r="409" spans="1:13" x14ac:dyDescent="0.25">
      <c r="A409" s="230">
        <v>2011.13</v>
      </c>
      <c r="B409" s="230" t="s">
        <v>409</v>
      </c>
      <c r="C409" s="230" t="s">
        <v>11823</v>
      </c>
      <c r="D409" s="230" t="s">
        <v>4292</v>
      </c>
      <c r="E409" s="230" t="s">
        <v>4275</v>
      </c>
      <c r="F409" s="230" t="s">
        <v>2997</v>
      </c>
      <c r="G409" t="s">
        <v>2996</v>
      </c>
      <c r="H409" s="230" t="s">
        <v>4536</v>
      </c>
      <c r="I409" s="230" t="s">
        <v>23</v>
      </c>
      <c r="J409" s="230">
        <f>VLOOKUP(H409,LocID!$B$2:$I$1995,8, FALSE)</f>
        <v>447</v>
      </c>
      <c r="L409">
        <v>38.890369415283203</v>
      </c>
      <c r="M409">
        <v>-77.031959533691406</v>
      </c>
    </row>
    <row r="410" spans="1:13" x14ac:dyDescent="0.25">
      <c r="A410" s="230">
        <v>2011.5820000000001</v>
      </c>
      <c r="B410" s="230" t="s">
        <v>409</v>
      </c>
      <c r="C410" s="230" t="s">
        <v>11823</v>
      </c>
      <c r="D410" s="230" t="s">
        <v>2955</v>
      </c>
      <c r="E410" s="230" t="s">
        <v>2956</v>
      </c>
      <c r="F410" s="230" t="s">
        <v>2944</v>
      </c>
      <c r="G410" t="s">
        <v>250</v>
      </c>
      <c r="H410" s="230" t="s">
        <v>4520</v>
      </c>
      <c r="I410" s="230" t="s">
        <v>3934</v>
      </c>
      <c r="J410" s="230">
        <f>VLOOKUP(H410,LocID!$B$2:$I$1995,8, FALSE)</f>
        <v>438</v>
      </c>
      <c r="L410">
        <v>35.785511016845703</v>
      </c>
      <c r="M410">
        <v>-78.642669677734304</v>
      </c>
    </row>
    <row r="411" spans="1:13" x14ac:dyDescent="0.25">
      <c r="A411" s="230">
        <v>2011.5820000000001</v>
      </c>
      <c r="B411" s="230" t="s">
        <v>409</v>
      </c>
      <c r="C411" s="230" t="s">
        <v>11823</v>
      </c>
      <c r="D411" s="230" t="s">
        <v>2955</v>
      </c>
      <c r="E411" s="230" t="s">
        <v>2956</v>
      </c>
      <c r="F411" s="230" t="s">
        <v>2944</v>
      </c>
      <c r="G411" t="s">
        <v>250</v>
      </c>
      <c r="H411" s="230" t="s">
        <v>4520</v>
      </c>
      <c r="I411" s="230" t="s">
        <v>23</v>
      </c>
      <c r="J411" s="230">
        <f>VLOOKUP(H411,LocID!$B$2:$I$1995,8, FALSE)</f>
        <v>438</v>
      </c>
      <c r="L411">
        <v>35.785511016845703</v>
      </c>
      <c r="M411">
        <v>-78.642669677734304</v>
      </c>
    </row>
    <row r="412" spans="1:13" x14ac:dyDescent="0.25">
      <c r="A412" s="230">
        <v>2011.31</v>
      </c>
      <c r="B412" s="230" t="s">
        <v>409</v>
      </c>
      <c r="C412" s="230" t="s">
        <v>11823</v>
      </c>
      <c r="D412" s="230" t="s">
        <v>3003</v>
      </c>
      <c r="E412" s="230" t="s">
        <v>3001</v>
      </c>
      <c r="F412" s="230" t="s">
        <v>3002</v>
      </c>
      <c r="G412" t="s">
        <v>1475</v>
      </c>
      <c r="H412" s="230" t="s">
        <v>6312</v>
      </c>
      <c r="I412" s="230" t="s">
        <v>23</v>
      </c>
      <c r="J412" s="230">
        <f>VLOOKUP(H412,LocID!$B$2:$I$1995,8, FALSE)</f>
        <v>448</v>
      </c>
      <c r="L412">
        <v>39.527381896972599</v>
      </c>
      <c r="M412">
        <v>-119.813438415527</v>
      </c>
    </row>
    <row r="413" spans="1:13" x14ac:dyDescent="0.25">
      <c r="A413" s="230">
        <v>2011.4770000000001</v>
      </c>
      <c r="B413" s="230" t="s">
        <v>409</v>
      </c>
      <c r="C413" s="230" t="s">
        <v>11823</v>
      </c>
      <c r="D413" s="230" t="s">
        <v>2750</v>
      </c>
      <c r="E413" s="230" t="s">
        <v>2748</v>
      </c>
      <c r="F413" s="230" t="s">
        <v>2749</v>
      </c>
      <c r="G413" t="s">
        <v>1276</v>
      </c>
      <c r="H413" s="230" t="s">
        <v>6279</v>
      </c>
      <c r="I413" s="230" t="s">
        <v>23</v>
      </c>
      <c r="J413" s="230">
        <f>VLOOKUP(H413,LocID!$B$2:$I$1995,8, FALSE)</f>
        <v>411</v>
      </c>
      <c r="L413">
        <v>33.577308654785099</v>
      </c>
      <c r="M413">
        <v>-112.24089813232401</v>
      </c>
    </row>
    <row r="414" spans="1:13" x14ac:dyDescent="0.25">
      <c r="A414" s="230">
        <v>2011.6289999999999</v>
      </c>
      <c r="B414" s="230" t="s">
        <v>409</v>
      </c>
      <c r="C414" s="230" t="s">
        <v>11823</v>
      </c>
      <c r="D414" s="230" t="s">
        <v>2866</v>
      </c>
      <c r="E414" s="230" t="s">
        <v>2839</v>
      </c>
      <c r="F414" s="230" t="s">
        <v>2823</v>
      </c>
      <c r="G414" t="s">
        <v>122</v>
      </c>
      <c r="H414" s="230" t="s">
        <v>6295</v>
      </c>
      <c r="I414" s="230" t="s">
        <v>52</v>
      </c>
      <c r="J414" s="230">
        <f>VLOOKUP(H414,LocID!$B$2:$I$1995,8, FALSE)</f>
        <v>427</v>
      </c>
      <c r="L414">
        <v>45.511791229247997</v>
      </c>
      <c r="M414">
        <v>-122.67562866210901</v>
      </c>
    </row>
    <row r="415" spans="1:13" x14ac:dyDescent="0.25">
      <c r="A415" s="230">
        <v>2015.0558000000001</v>
      </c>
      <c r="B415" s="230" t="s">
        <v>138</v>
      </c>
      <c r="C415" s="230" t="s">
        <v>11821</v>
      </c>
      <c r="D415" s="230" t="s">
        <v>1251</v>
      </c>
      <c r="E415" s="230" t="s">
        <v>238</v>
      </c>
      <c r="F415" s="230" t="s">
        <v>1244</v>
      </c>
      <c r="G415" t="s">
        <v>144</v>
      </c>
      <c r="H415" s="230" t="s">
        <v>6064</v>
      </c>
      <c r="I415" s="230" t="s">
        <v>23</v>
      </c>
      <c r="J415" s="230">
        <f>VLOOKUP(H415,LocID!$B$2:$I$1995,8, FALSE)</f>
        <v>176</v>
      </c>
      <c r="L415">
        <v>38.841789245605398</v>
      </c>
      <c r="M415">
        <v>-77.308868408203097</v>
      </c>
    </row>
    <row r="416" spans="1:13" x14ac:dyDescent="0.25">
      <c r="A416" s="230">
        <v>2011.499</v>
      </c>
      <c r="B416" s="230" t="s">
        <v>409</v>
      </c>
      <c r="C416" s="230" t="s">
        <v>11823</v>
      </c>
      <c r="D416" s="230" t="s">
        <v>2890</v>
      </c>
      <c r="E416" s="230" t="s">
        <v>2891</v>
      </c>
      <c r="F416" s="230" t="s">
        <v>2892</v>
      </c>
      <c r="G416" t="s">
        <v>399</v>
      </c>
      <c r="H416" s="230" t="s">
        <v>6296</v>
      </c>
      <c r="I416" s="230" t="s">
        <v>26</v>
      </c>
      <c r="J416" s="230">
        <f>VLOOKUP(H416,LocID!$B$2:$I$1995,8, FALSE)</f>
        <v>428</v>
      </c>
      <c r="L416">
        <v>43.070621490478501</v>
      </c>
      <c r="M416">
        <v>-70.772117614746094</v>
      </c>
    </row>
    <row r="417" spans="1:13" x14ac:dyDescent="0.25">
      <c r="A417" s="230">
        <v>2010.509</v>
      </c>
      <c r="B417" s="230" t="s">
        <v>409</v>
      </c>
      <c r="C417" s="230" t="s">
        <v>11823</v>
      </c>
      <c r="D417" s="230" t="s">
        <v>4293</v>
      </c>
      <c r="E417" s="230" t="s">
        <v>4286</v>
      </c>
      <c r="F417" s="230" t="s">
        <v>2997</v>
      </c>
      <c r="G417" t="s">
        <v>2996</v>
      </c>
      <c r="H417" s="230" t="s">
        <v>4536</v>
      </c>
      <c r="I417" s="230" t="s">
        <v>23</v>
      </c>
      <c r="J417" s="230">
        <f>VLOOKUP(H417,LocID!$B$2:$I$1995,8, FALSE)</f>
        <v>447</v>
      </c>
      <c r="L417">
        <v>38.890369415283203</v>
      </c>
      <c r="M417">
        <v>-77.031959533691406</v>
      </c>
    </row>
    <row r="418" spans="1:13" x14ac:dyDescent="0.25">
      <c r="A418" s="230">
        <v>2011.5319999999999</v>
      </c>
      <c r="B418" s="230" t="s">
        <v>409</v>
      </c>
      <c r="C418" s="230" t="s">
        <v>11823</v>
      </c>
      <c r="D418" s="230" t="s">
        <v>2230</v>
      </c>
      <c r="E418" s="230" t="s">
        <v>2223</v>
      </c>
      <c r="F418" s="230" t="s">
        <v>2217</v>
      </c>
      <c r="G418" t="s">
        <v>874</v>
      </c>
      <c r="H418" s="230" t="s">
        <v>4514</v>
      </c>
      <c r="I418" s="230" t="s">
        <v>23</v>
      </c>
      <c r="J418" s="230">
        <f>VLOOKUP(H418,LocID!$B$2:$I$1995,8, FALSE)</f>
        <v>363</v>
      </c>
      <c r="L418">
        <v>41.307621002197202</v>
      </c>
      <c r="M418">
        <v>-72.924621582031193</v>
      </c>
    </row>
    <row r="419" spans="1:13" x14ac:dyDescent="0.25">
      <c r="A419" s="230">
        <v>2011.336</v>
      </c>
      <c r="B419" s="230" t="s">
        <v>409</v>
      </c>
      <c r="C419" s="230" t="s">
        <v>11823</v>
      </c>
      <c r="D419" s="230" t="s">
        <v>3151</v>
      </c>
      <c r="E419" s="230" t="s">
        <v>3152</v>
      </c>
      <c r="F419" s="230" t="s">
        <v>3123</v>
      </c>
      <c r="G419" t="s">
        <v>76</v>
      </c>
      <c r="H419" s="230" t="s">
        <v>4524</v>
      </c>
      <c r="I419" s="230" t="s">
        <v>26</v>
      </c>
      <c r="J419" s="230">
        <f>VLOOKUP(H419,LocID!$B$2:$I$1995,8, FALSE)</f>
        <v>473</v>
      </c>
      <c r="L419">
        <v>41.237720489501903</v>
      </c>
      <c r="M419">
        <v>-122.27001953125</v>
      </c>
    </row>
    <row r="420" spans="1:13" x14ac:dyDescent="0.25">
      <c r="A420" s="230">
        <v>2011.6120000000001</v>
      </c>
      <c r="B420" s="230" t="s">
        <v>409</v>
      </c>
      <c r="C420" s="230" t="s">
        <v>11823</v>
      </c>
      <c r="D420" s="230" t="s">
        <v>3407</v>
      </c>
      <c r="E420" s="230" t="s">
        <v>3408</v>
      </c>
      <c r="F420" s="230" t="s">
        <v>3294</v>
      </c>
      <c r="G420" t="s">
        <v>76</v>
      </c>
      <c r="H420" s="230" t="s">
        <v>4526</v>
      </c>
      <c r="I420" s="230" t="s">
        <v>23</v>
      </c>
      <c r="J420" s="230">
        <f>VLOOKUP(H420,LocID!$B$2:$I$1995,8, FALSE)</f>
        <v>489</v>
      </c>
      <c r="L420">
        <v>37.7771186828613</v>
      </c>
      <c r="M420">
        <v>-122.419639587402</v>
      </c>
    </row>
    <row r="421" spans="1:13" x14ac:dyDescent="0.25">
      <c r="A421" s="230">
        <v>2011.559</v>
      </c>
      <c r="B421" s="230" t="s">
        <v>409</v>
      </c>
      <c r="C421" s="230" t="s">
        <v>11823</v>
      </c>
      <c r="D421" s="230" t="s">
        <v>3687</v>
      </c>
      <c r="E421" s="230" t="s">
        <v>3683</v>
      </c>
      <c r="F421" s="230" t="s">
        <v>3684</v>
      </c>
      <c r="G421" t="s">
        <v>127</v>
      </c>
      <c r="H421" s="230" t="s">
        <v>6358</v>
      </c>
      <c r="I421" s="230" t="s">
        <v>52</v>
      </c>
      <c r="J421" s="230">
        <f>VLOOKUP(H421,LocID!$B$2:$I$1995,8, FALSE)</f>
        <v>503</v>
      </c>
      <c r="L421">
        <v>35.691680908203097</v>
      </c>
      <c r="M421">
        <v>-105.93795776367099</v>
      </c>
    </row>
    <row r="422" spans="1:13" x14ac:dyDescent="0.25">
      <c r="A422" s="230">
        <v>2011.5519999999999</v>
      </c>
      <c r="B422" s="230" t="s">
        <v>409</v>
      </c>
      <c r="C422" s="230" t="s">
        <v>11823</v>
      </c>
      <c r="D422" s="230" t="s">
        <v>3713</v>
      </c>
      <c r="E422" s="230" t="s">
        <v>3695</v>
      </c>
      <c r="F422" s="230" t="s">
        <v>3696</v>
      </c>
      <c r="G422" t="s">
        <v>76</v>
      </c>
      <c r="H422" s="230" t="s">
        <v>4529</v>
      </c>
      <c r="I422" s="230" t="s">
        <v>23</v>
      </c>
      <c r="J422" s="230">
        <f>VLOOKUP(H422,LocID!$B$2:$I$1995,8, FALSE)</f>
        <v>506</v>
      </c>
      <c r="L422">
        <v>34.011558532714801</v>
      </c>
      <c r="M422">
        <v>-118.492286682128</v>
      </c>
    </row>
    <row r="423" spans="1:13" x14ac:dyDescent="0.25">
      <c r="A423" s="230">
        <v>2011.654</v>
      </c>
      <c r="B423" s="230" t="s">
        <v>409</v>
      </c>
      <c r="C423" s="230" t="s">
        <v>11823</v>
      </c>
      <c r="D423" s="230" t="s">
        <v>3808</v>
      </c>
      <c r="E423" s="230" t="s">
        <v>3759</v>
      </c>
      <c r="F423" s="230" t="s">
        <v>3750</v>
      </c>
      <c r="G423" t="s">
        <v>261</v>
      </c>
      <c r="H423" s="230" t="s">
        <v>4530</v>
      </c>
      <c r="I423" s="230" t="s">
        <v>52</v>
      </c>
      <c r="J423" s="230">
        <f>VLOOKUP(H423,LocID!$B$2:$I$1995,8, FALSE)</f>
        <v>513</v>
      </c>
      <c r="L423">
        <v>47.603569030761697</v>
      </c>
      <c r="M423">
        <v>-122.329452514648</v>
      </c>
    </row>
    <row r="424" spans="1:13" x14ac:dyDescent="0.25">
      <c r="A424" s="230">
        <v>2011.3679999999999</v>
      </c>
      <c r="B424" s="230" t="s">
        <v>409</v>
      </c>
      <c r="C424" s="230" t="s">
        <v>11823</v>
      </c>
      <c r="D424" s="230" t="s">
        <v>4199</v>
      </c>
      <c r="E424" s="230" t="s">
        <v>4200</v>
      </c>
      <c r="F424" s="230" t="s">
        <v>4202</v>
      </c>
      <c r="G424" t="s">
        <v>1284</v>
      </c>
      <c r="H424" s="230" t="s">
        <v>6422</v>
      </c>
      <c r="I424" s="230" t="s">
        <v>23</v>
      </c>
      <c r="J424" s="230">
        <f>VLOOKUP(H424,LocID!$B$2:$I$1995,8, FALSE)</f>
        <v>576</v>
      </c>
      <c r="L424">
        <v>-5.8666701316833496</v>
      </c>
      <c r="M424">
        <v>-47.38330078125</v>
      </c>
    </row>
    <row r="425" spans="1:13" x14ac:dyDescent="0.25">
      <c r="A425" s="230">
        <v>2015.0436999999999</v>
      </c>
      <c r="B425" s="230" t="s">
        <v>138</v>
      </c>
      <c r="C425" s="230" t="s">
        <v>11821</v>
      </c>
      <c r="D425" s="230" t="s">
        <v>3729</v>
      </c>
      <c r="E425" s="230" t="s">
        <v>3730</v>
      </c>
      <c r="F425" s="230" t="s">
        <v>3722</v>
      </c>
      <c r="G425" t="s">
        <v>76</v>
      </c>
      <c r="H425" s="230" t="s">
        <v>6361</v>
      </c>
      <c r="I425" s="230" t="s">
        <v>23</v>
      </c>
      <c r="J425" s="230">
        <f>VLOOKUP(H425,LocID!$B$2:$I$1995,8, FALSE)</f>
        <v>507</v>
      </c>
      <c r="L425">
        <v>38.437900543212798</v>
      </c>
      <c r="M425">
        <v>-122.712440490722</v>
      </c>
    </row>
    <row r="426" spans="1:13" x14ac:dyDescent="0.25">
      <c r="A426" s="230">
        <v>2011.51</v>
      </c>
      <c r="B426" s="230" t="s">
        <v>409</v>
      </c>
      <c r="C426" s="230" t="s">
        <v>11823</v>
      </c>
      <c r="D426" s="230" t="s">
        <v>3409</v>
      </c>
      <c r="E426" s="230" t="s">
        <v>3359</v>
      </c>
      <c r="F426" s="230" t="s">
        <v>3294</v>
      </c>
      <c r="G426" t="s">
        <v>76</v>
      </c>
      <c r="H426" s="230" t="s">
        <v>4526</v>
      </c>
      <c r="I426" s="230" t="s">
        <v>492</v>
      </c>
      <c r="J426" s="230">
        <f>VLOOKUP(H426,LocID!$B$2:$I$1995,8, FALSE)</f>
        <v>489</v>
      </c>
      <c r="L426">
        <v>37.7771186828613</v>
      </c>
      <c r="M426">
        <v>-122.419639587402</v>
      </c>
    </row>
    <row r="427" spans="1:13" x14ac:dyDescent="0.25">
      <c r="A427" s="230">
        <v>2011.422</v>
      </c>
      <c r="B427" s="230" t="s">
        <v>409</v>
      </c>
      <c r="C427" s="230" t="s">
        <v>11823</v>
      </c>
      <c r="D427" s="230" t="s">
        <v>2517</v>
      </c>
      <c r="E427" s="230" t="s">
        <v>2518</v>
      </c>
      <c r="F427" s="230" t="s">
        <v>2414</v>
      </c>
      <c r="G427" t="s">
        <v>76</v>
      </c>
      <c r="H427" s="230" t="s">
        <v>4518</v>
      </c>
      <c r="I427" s="230" t="s">
        <v>23</v>
      </c>
      <c r="J427" s="230">
        <f>VLOOKUP(H427,LocID!$B$2:$I$1995,8, FALSE)</f>
        <v>387</v>
      </c>
      <c r="L427">
        <v>37.805080413818303</v>
      </c>
      <c r="M427">
        <v>-122.273071289062</v>
      </c>
    </row>
    <row r="428" spans="1:13" x14ac:dyDescent="0.25">
      <c r="A428" s="230">
        <v>2011.5709999999999</v>
      </c>
      <c r="B428" s="230" t="s">
        <v>409</v>
      </c>
      <c r="C428" s="230" t="s">
        <v>11823</v>
      </c>
      <c r="D428" s="230" t="s">
        <v>2867</v>
      </c>
      <c r="E428" s="230" t="s">
        <v>2868</v>
      </c>
      <c r="F428" s="230" t="s">
        <v>2823</v>
      </c>
      <c r="G428" t="s">
        <v>122</v>
      </c>
      <c r="H428" s="230" t="s">
        <v>6295</v>
      </c>
      <c r="I428" s="230" t="s">
        <v>52</v>
      </c>
      <c r="J428" s="230">
        <f>VLOOKUP(H428,LocID!$B$2:$I$1995,8, FALSE)</f>
        <v>427</v>
      </c>
      <c r="L428">
        <v>45.511791229247997</v>
      </c>
      <c r="M428">
        <v>-122.67562866210901</v>
      </c>
    </row>
    <row r="429" spans="1:13" x14ac:dyDescent="0.25">
      <c r="A429" s="230">
        <v>2011.6210000000001</v>
      </c>
      <c r="B429" s="230" t="s">
        <v>409</v>
      </c>
      <c r="C429" s="230" t="s">
        <v>11823</v>
      </c>
      <c r="D429" s="230" t="s">
        <v>1239</v>
      </c>
      <c r="E429" s="230" t="s">
        <v>1235</v>
      </c>
      <c r="F429" s="230" t="s">
        <v>1233</v>
      </c>
      <c r="G429" t="s">
        <v>261</v>
      </c>
      <c r="H429" s="230" t="s">
        <v>6062</v>
      </c>
      <c r="I429" s="230" t="s">
        <v>52</v>
      </c>
      <c r="J429" s="230">
        <f>VLOOKUP(H429,LocID!$B$2:$I$1995,8, FALSE)</f>
        <v>174</v>
      </c>
      <c r="L429">
        <v>47.976589202880803</v>
      </c>
      <c r="M429">
        <v>-122.205932617187</v>
      </c>
    </row>
    <row r="430" spans="1:13" x14ac:dyDescent="0.25">
      <c r="A430" s="230">
        <v>2011.5550000000001</v>
      </c>
      <c r="B430" s="230" t="s">
        <v>409</v>
      </c>
      <c r="C430" s="230" t="s">
        <v>11823</v>
      </c>
      <c r="D430" s="230" t="s">
        <v>4294</v>
      </c>
      <c r="E430" s="230" t="s">
        <v>4252</v>
      </c>
      <c r="F430" s="230" t="s">
        <v>2997</v>
      </c>
      <c r="G430" t="s">
        <v>2996</v>
      </c>
      <c r="H430" s="230" t="s">
        <v>4536</v>
      </c>
      <c r="I430" s="230" t="s">
        <v>52</v>
      </c>
      <c r="J430" s="230">
        <f>VLOOKUP(H430,LocID!$B$2:$I$1995,8, FALSE)</f>
        <v>447</v>
      </c>
      <c r="L430">
        <v>38.890369415283203</v>
      </c>
      <c r="M430">
        <v>-77.031959533691406</v>
      </c>
    </row>
    <row r="431" spans="1:13" x14ac:dyDescent="0.25">
      <c r="A431" s="230">
        <v>2011.479</v>
      </c>
      <c r="B431" s="230" t="s">
        <v>409</v>
      </c>
      <c r="C431" s="230" t="s">
        <v>11823</v>
      </c>
      <c r="D431" s="230" t="s">
        <v>1112</v>
      </c>
      <c r="E431" s="230" t="s">
        <v>1103</v>
      </c>
      <c r="F431" s="230" t="s">
        <v>1099</v>
      </c>
      <c r="G431" t="s">
        <v>244</v>
      </c>
      <c r="H431" s="230" t="s">
        <v>6039</v>
      </c>
      <c r="I431" s="230" t="s">
        <v>52</v>
      </c>
      <c r="J431" s="230">
        <f>VLOOKUP(H431,LocID!$B$2:$I$1995,8, FALSE)</f>
        <v>148</v>
      </c>
      <c r="L431">
        <v>39.7400093078613</v>
      </c>
      <c r="M431">
        <v>-104.992301940917</v>
      </c>
    </row>
    <row r="432" spans="1:13" x14ac:dyDescent="0.25">
      <c r="A432" s="230">
        <v>2011.317</v>
      </c>
      <c r="B432" s="230" t="s">
        <v>409</v>
      </c>
      <c r="C432" s="230" t="s">
        <v>11823</v>
      </c>
      <c r="D432" s="230" t="s">
        <v>2767</v>
      </c>
      <c r="E432" s="230" t="s">
        <v>2766</v>
      </c>
      <c r="F432" s="230" t="s">
        <v>2764</v>
      </c>
      <c r="G432" t="s">
        <v>1276</v>
      </c>
      <c r="H432" s="230" t="s">
        <v>6282</v>
      </c>
      <c r="I432" s="230" t="s">
        <v>23</v>
      </c>
      <c r="J432" s="230">
        <f>VLOOKUP(H432,LocID!$B$2:$I$1995,8, FALSE)</f>
        <v>414</v>
      </c>
      <c r="L432">
        <v>33.448249816894503</v>
      </c>
      <c r="M432">
        <v>-112.075798034667</v>
      </c>
    </row>
    <row r="433" spans="1:13" x14ac:dyDescent="0.25">
      <c r="A433" s="230">
        <v>2011.4159999999999</v>
      </c>
      <c r="B433" s="230" t="s">
        <v>409</v>
      </c>
      <c r="C433" s="230" t="s">
        <v>11823</v>
      </c>
      <c r="D433" s="230" t="s">
        <v>3987</v>
      </c>
      <c r="E433" s="230" t="s">
        <v>3988</v>
      </c>
      <c r="F433" s="230" t="s">
        <v>3168</v>
      </c>
      <c r="G433" t="s">
        <v>198</v>
      </c>
      <c r="H433" s="230" t="s">
        <v>6334</v>
      </c>
      <c r="I433" s="230" t="s">
        <v>23</v>
      </c>
      <c r="J433" s="230">
        <f>VLOOKUP(H433,LocID!$B$2:$I$1995,8, FALSE)</f>
        <v>537</v>
      </c>
      <c r="L433">
        <v>44.943820953369098</v>
      </c>
      <c r="M433">
        <v>-93.093322753906193</v>
      </c>
    </row>
    <row r="434" spans="1:13" x14ac:dyDescent="0.25">
      <c r="A434" s="230">
        <v>2011.472</v>
      </c>
      <c r="B434" s="230" t="s">
        <v>409</v>
      </c>
      <c r="C434" s="230" t="s">
        <v>11823</v>
      </c>
      <c r="D434" s="230" t="s">
        <v>646</v>
      </c>
      <c r="E434" s="230" t="s">
        <v>647</v>
      </c>
      <c r="F434" s="230" t="s">
        <v>648</v>
      </c>
      <c r="G434" t="s">
        <v>261</v>
      </c>
      <c r="H434" s="230" t="s">
        <v>5960</v>
      </c>
      <c r="I434" s="230" t="s">
        <v>26</v>
      </c>
      <c r="J434" s="230">
        <f>VLOOKUP(H434,LocID!$B$2:$I$1995,8, FALSE)</f>
        <v>66</v>
      </c>
      <c r="L434">
        <v>47.791301727294901</v>
      </c>
      <c r="M434">
        <v>-122.228996276855</v>
      </c>
    </row>
    <row r="435" spans="1:13" x14ac:dyDescent="0.25">
      <c r="A435" s="230">
        <v>2011.56</v>
      </c>
      <c r="B435" s="230" t="s">
        <v>409</v>
      </c>
      <c r="C435" s="230" t="s">
        <v>11823</v>
      </c>
      <c r="D435" s="230" t="s">
        <v>2869</v>
      </c>
      <c r="E435" s="230" t="s">
        <v>2860</v>
      </c>
      <c r="F435" s="230" t="s">
        <v>2823</v>
      </c>
      <c r="G435" t="s">
        <v>122</v>
      </c>
      <c r="H435" s="230" t="s">
        <v>6295</v>
      </c>
      <c r="I435" s="230" t="s">
        <v>98</v>
      </c>
      <c r="J435" s="230">
        <f>VLOOKUP(H435,LocID!$B$2:$I$1995,8, FALSE)</f>
        <v>427</v>
      </c>
      <c r="L435">
        <v>45.511791229247997</v>
      </c>
      <c r="M435">
        <v>-122.67562866210901</v>
      </c>
    </row>
    <row r="436" spans="1:13" x14ac:dyDescent="0.25">
      <c r="A436" s="230">
        <v>2015.0659000000001</v>
      </c>
      <c r="B436" s="230" t="s">
        <v>138</v>
      </c>
      <c r="C436" s="230" t="s">
        <v>11821</v>
      </c>
      <c r="D436" s="230" t="s">
        <v>4107</v>
      </c>
      <c r="E436" s="230" t="s">
        <v>4108</v>
      </c>
      <c r="F436" s="230" t="s">
        <v>4109</v>
      </c>
      <c r="G436" t="s">
        <v>261</v>
      </c>
      <c r="H436" s="230" t="s">
        <v>6406</v>
      </c>
      <c r="I436" s="230" t="s">
        <v>52</v>
      </c>
      <c r="J436" s="230">
        <f>VLOOKUP(H436,LocID!$B$2:$I$1995,8, FALSE)</f>
        <v>560</v>
      </c>
      <c r="L436">
        <v>47.462501525878899</v>
      </c>
      <c r="M436">
        <v>-122.255737304687</v>
      </c>
    </row>
    <row r="437" spans="1:13" x14ac:dyDescent="0.25">
      <c r="A437" s="230">
        <v>2011.549</v>
      </c>
      <c r="B437" s="230" t="s">
        <v>409</v>
      </c>
      <c r="C437" s="230" t="s">
        <v>11823</v>
      </c>
      <c r="D437" s="230" t="s">
        <v>4158</v>
      </c>
      <c r="E437" s="230" t="s">
        <v>4159</v>
      </c>
      <c r="F437" s="230" t="s">
        <v>4160</v>
      </c>
      <c r="G437" t="s">
        <v>739</v>
      </c>
      <c r="H437" s="230" t="s">
        <v>6417</v>
      </c>
      <c r="I437" s="230" t="s">
        <v>98</v>
      </c>
      <c r="J437" s="230">
        <f>VLOOKUP(H437,LocID!$B$2:$I$1995,8, FALSE)</f>
        <v>571</v>
      </c>
      <c r="L437">
        <v>49.281101226806598</v>
      </c>
      <c r="M437">
        <v>-123.04399871826099</v>
      </c>
    </row>
    <row r="438" spans="1:13" x14ac:dyDescent="0.25">
      <c r="A438" s="230">
        <v>2011.385</v>
      </c>
      <c r="B438" s="230" t="s">
        <v>409</v>
      </c>
      <c r="C438" s="230" t="s">
        <v>11823</v>
      </c>
      <c r="D438" s="230" t="s">
        <v>4357</v>
      </c>
      <c r="E438" s="230"/>
      <c r="F438" s="230" t="s">
        <v>4358</v>
      </c>
      <c r="G438" t="s">
        <v>740</v>
      </c>
      <c r="H438" s="230" t="s">
        <v>6430</v>
      </c>
      <c r="I438" s="230" t="s">
        <v>23</v>
      </c>
      <c r="J438" s="230">
        <f>VLOOKUP(H438,LocID!$B$2:$I$1995,8, FALSE)</f>
        <v>585</v>
      </c>
      <c r="K438">
        <v>1</v>
      </c>
      <c r="L438">
        <v>43.509498596191399</v>
      </c>
      <c r="M438">
        <v>-80.5509033203125</v>
      </c>
    </row>
    <row r="439" spans="1:13" x14ac:dyDescent="0.25">
      <c r="A439" s="230">
        <v>2011.4649999999999</v>
      </c>
      <c r="B439" s="230" t="s">
        <v>409</v>
      </c>
      <c r="C439" s="230" t="s">
        <v>11823</v>
      </c>
      <c r="D439" s="230" t="s">
        <v>4417</v>
      </c>
      <c r="E439" s="230" t="s">
        <v>4418</v>
      </c>
      <c r="F439" s="230" t="s">
        <v>4419</v>
      </c>
      <c r="G439" t="s">
        <v>250</v>
      </c>
      <c r="H439" s="230" t="s">
        <v>6446</v>
      </c>
      <c r="I439" s="230" t="s">
        <v>52</v>
      </c>
      <c r="J439" s="230">
        <f>VLOOKUP(H439,LocID!$B$2:$I$1995,8, FALSE)</f>
        <v>602</v>
      </c>
      <c r="L439">
        <v>34.234970092773402</v>
      </c>
      <c r="M439">
        <v>-77.945991516113196</v>
      </c>
    </row>
    <row r="440" spans="1:13" x14ac:dyDescent="0.25">
      <c r="A440" s="230">
        <v>2011.5239999999999</v>
      </c>
      <c r="B440" s="230" t="s">
        <v>409</v>
      </c>
      <c r="C440" s="230" t="s">
        <v>11823</v>
      </c>
      <c r="D440" s="230" t="s">
        <v>4430</v>
      </c>
      <c r="E440" s="230" t="s">
        <v>4428</v>
      </c>
      <c r="F440" s="230" t="s">
        <v>4429</v>
      </c>
      <c r="G440" t="s">
        <v>49</v>
      </c>
      <c r="H440" s="230" t="s">
        <v>6448</v>
      </c>
      <c r="I440" s="230" t="s">
        <v>26</v>
      </c>
      <c r="J440" s="230">
        <f>VLOOKUP(H440,LocID!$B$2:$I$1995,8, FALSE)</f>
        <v>604</v>
      </c>
      <c r="L440">
        <v>42.453140258788999</v>
      </c>
      <c r="M440">
        <v>-71.134078979492102</v>
      </c>
    </row>
    <row r="441" spans="1:13" x14ac:dyDescent="0.25">
      <c r="A441" s="230">
        <v>2011.309</v>
      </c>
      <c r="B441" s="230" t="s">
        <v>409</v>
      </c>
      <c r="C441" s="230" t="s">
        <v>11823</v>
      </c>
      <c r="D441" s="230" t="s">
        <v>1184</v>
      </c>
      <c r="E441" s="230" t="s">
        <v>1183</v>
      </c>
      <c r="F441" s="230" t="s">
        <v>1181</v>
      </c>
      <c r="G441" t="s">
        <v>76</v>
      </c>
      <c r="H441" s="230" t="s">
        <v>6054</v>
      </c>
      <c r="I441" s="230" t="s">
        <v>23</v>
      </c>
      <c r="J441" s="230">
        <f>VLOOKUP(H441,LocID!$B$2:$I$1995,8, FALSE)</f>
        <v>165</v>
      </c>
      <c r="L441">
        <v>37.676231384277301</v>
      </c>
      <c r="M441">
        <v>-119.776397705078</v>
      </c>
    </row>
    <row r="442" spans="1:13" x14ac:dyDescent="0.25">
      <c r="A442" s="230">
        <v>2011.6469999999999</v>
      </c>
      <c r="B442" s="230" t="s">
        <v>233</v>
      </c>
      <c r="C442" s="230" t="s">
        <v>11823</v>
      </c>
      <c r="D442" s="230" t="s">
        <v>1994</v>
      </c>
      <c r="E442" s="230" t="s">
        <v>1995</v>
      </c>
      <c r="F442" s="230" t="s">
        <v>1991</v>
      </c>
      <c r="G442" t="s">
        <v>76</v>
      </c>
      <c r="H442" s="230" t="s">
        <v>6200</v>
      </c>
      <c r="I442" s="230" t="s">
        <v>26</v>
      </c>
      <c r="J442" s="230">
        <f>VLOOKUP(H442,LocID!$B$2:$I$1995,8, FALSE)</f>
        <v>324</v>
      </c>
      <c r="L442">
        <v>37.455318450927699</v>
      </c>
      <c r="M442">
        <v>-122.17855834960901</v>
      </c>
    </row>
    <row r="443" spans="1:13" x14ac:dyDescent="0.25">
      <c r="A443" s="230">
        <v>2011.789</v>
      </c>
      <c r="B443" s="230" t="s">
        <v>233</v>
      </c>
      <c r="C443" s="230" t="s">
        <v>11823</v>
      </c>
      <c r="D443" s="230" t="s">
        <v>2981</v>
      </c>
      <c r="E443" s="230" t="s">
        <v>2982</v>
      </c>
      <c r="F443" s="230" t="s">
        <v>2983</v>
      </c>
      <c r="G443" t="s">
        <v>76</v>
      </c>
      <c r="H443" s="230" t="s">
        <v>4521</v>
      </c>
      <c r="I443" s="230" t="s">
        <v>3934</v>
      </c>
      <c r="J443" s="230">
        <f>VLOOKUP(H443,LocID!$B$2:$I$1995,8, FALSE)</f>
        <v>444</v>
      </c>
      <c r="L443">
        <v>33.844451904296797</v>
      </c>
      <c r="M443">
        <v>-118.387939453125</v>
      </c>
    </row>
    <row r="444" spans="1:13" x14ac:dyDescent="0.25">
      <c r="A444" s="230">
        <v>2011.789</v>
      </c>
      <c r="B444" s="230" t="s">
        <v>233</v>
      </c>
      <c r="C444" s="230" t="s">
        <v>11823</v>
      </c>
      <c r="D444" s="230" t="s">
        <v>2981</v>
      </c>
      <c r="E444" s="230" t="s">
        <v>2982</v>
      </c>
      <c r="F444" s="230" t="s">
        <v>2983</v>
      </c>
      <c r="G444" t="s">
        <v>76</v>
      </c>
      <c r="H444" s="230" t="s">
        <v>4521</v>
      </c>
      <c r="I444" s="230" t="s">
        <v>23</v>
      </c>
      <c r="J444" s="230">
        <f>VLOOKUP(H444,LocID!$B$2:$I$1995,8, FALSE)</f>
        <v>444</v>
      </c>
      <c r="L444">
        <v>33.844451904296797</v>
      </c>
      <c r="M444">
        <v>-118.387939453125</v>
      </c>
    </row>
    <row r="445" spans="1:13" x14ac:dyDescent="0.25">
      <c r="A445" s="230">
        <v>2011.6569999999999</v>
      </c>
      <c r="B445" s="230" t="s">
        <v>233</v>
      </c>
      <c r="C445" s="230" t="s">
        <v>11823</v>
      </c>
      <c r="D445" s="230" t="s">
        <v>2519</v>
      </c>
      <c r="E445" s="230" t="s">
        <v>2423</v>
      </c>
      <c r="F445" s="230" t="s">
        <v>2414</v>
      </c>
      <c r="G445" t="s">
        <v>76</v>
      </c>
      <c r="H445" s="230" t="s">
        <v>4518</v>
      </c>
      <c r="I445" s="230" t="s">
        <v>52</v>
      </c>
      <c r="J445" s="230">
        <f>VLOOKUP(H445,LocID!$B$2:$I$1995,8, FALSE)</f>
        <v>387</v>
      </c>
      <c r="L445">
        <v>37.805080413818303</v>
      </c>
      <c r="M445">
        <v>-122.273071289062</v>
      </c>
    </row>
    <row r="446" spans="1:13" x14ac:dyDescent="0.25">
      <c r="A446" s="230">
        <v>2015.1161</v>
      </c>
      <c r="B446" s="230" t="s">
        <v>253</v>
      </c>
      <c r="C446" s="230" t="s">
        <v>11821</v>
      </c>
      <c r="D446" s="230" t="s">
        <v>2885</v>
      </c>
      <c r="E446" s="230" t="s">
        <v>1018</v>
      </c>
      <c r="F446" s="230" t="s">
        <v>2823</v>
      </c>
      <c r="G446" t="s">
        <v>122</v>
      </c>
      <c r="H446" s="230" t="s">
        <v>6295</v>
      </c>
      <c r="I446" s="230" t="s">
        <v>52</v>
      </c>
      <c r="J446" s="230">
        <f>VLOOKUP(H446,LocID!$B$2:$I$1995,8, FALSE)</f>
        <v>427</v>
      </c>
      <c r="L446">
        <v>45.511791229247997</v>
      </c>
      <c r="M446">
        <v>-122.67562866210901</v>
      </c>
    </row>
    <row r="447" spans="1:13" x14ac:dyDescent="0.25">
      <c r="A447" s="230">
        <v>2015.0640000000001</v>
      </c>
      <c r="B447" s="230" t="s">
        <v>138</v>
      </c>
      <c r="C447" s="230" t="s">
        <v>11821</v>
      </c>
      <c r="D447" s="230" t="s">
        <v>902</v>
      </c>
      <c r="E447" s="230" t="s">
        <v>903</v>
      </c>
      <c r="F447" s="230" t="s">
        <v>877</v>
      </c>
      <c r="G447" t="s">
        <v>208</v>
      </c>
      <c r="H447" s="230" t="s">
        <v>5997</v>
      </c>
      <c r="I447" s="230" t="s">
        <v>188</v>
      </c>
      <c r="J447" s="230">
        <f>VLOOKUP(H447,LocID!$B$2:$I$1995,8, FALSE)</f>
        <v>105</v>
      </c>
      <c r="L447">
        <v>41.884250640869098</v>
      </c>
      <c r="M447">
        <v>-87.6324462890625</v>
      </c>
    </row>
    <row r="448" spans="1:13" x14ac:dyDescent="0.25">
      <c r="A448" s="230">
        <v>2011.6</v>
      </c>
      <c r="B448" s="230" t="s">
        <v>233</v>
      </c>
      <c r="C448" s="230" t="s">
        <v>11823</v>
      </c>
      <c r="D448" s="230" t="s">
        <v>2520</v>
      </c>
      <c r="E448" s="230" t="s">
        <v>2423</v>
      </c>
      <c r="F448" s="230" t="s">
        <v>2414</v>
      </c>
      <c r="G448" t="s">
        <v>76</v>
      </c>
      <c r="H448" s="230" t="s">
        <v>4518</v>
      </c>
      <c r="I448" s="230" t="s">
        <v>26</v>
      </c>
      <c r="J448" s="230">
        <f>VLOOKUP(H448,LocID!$B$2:$I$1995,8, FALSE)</f>
        <v>387</v>
      </c>
      <c r="L448">
        <v>37.805080413818303</v>
      </c>
      <c r="M448">
        <v>-122.273071289062</v>
      </c>
    </row>
    <row r="449" spans="1:13" x14ac:dyDescent="0.25">
      <c r="A449" s="230">
        <v>2011.6990000000001</v>
      </c>
      <c r="B449" s="230" t="s">
        <v>233</v>
      </c>
      <c r="C449" s="230" t="s">
        <v>11823</v>
      </c>
      <c r="D449" s="230" t="s">
        <v>2521</v>
      </c>
      <c r="E449" s="230" t="s">
        <v>2423</v>
      </c>
      <c r="F449" s="230" t="s">
        <v>2414</v>
      </c>
      <c r="G449" t="s">
        <v>76</v>
      </c>
      <c r="H449" s="230" t="s">
        <v>4518</v>
      </c>
      <c r="I449" s="230" t="s">
        <v>52</v>
      </c>
      <c r="J449" s="230">
        <f>VLOOKUP(H449,LocID!$B$2:$I$1995,8, FALSE)</f>
        <v>387</v>
      </c>
      <c r="L449">
        <v>37.805080413818303</v>
      </c>
      <c r="M449">
        <v>-122.273071289062</v>
      </c>
    </row>
    <row r="450" spans="1:13" x14ac:dyDescent="0.25">
      <c r="A450" s="230">
        <v>2011.5630000000001</v>
      </c>
      <c r="B450" s="230" t="s">
        <v>233</v>
      </c>
      <c r="C450" s="230" t="s">
        <v>11823</v>
      </c>
      <c r="D450" s="230" t="s">
        <v>2522</v>
      </c>
      <c r="E450" s="230" t="s">
        <v>2423</v>
      </c>
      <c r="F450" s="230" t="s">
        <v>2414</v>
      </c>
      <c r="G450" t="s">
        <v>76</v>
      </c>
      <c r="H450" s="230" t="s">
        <v>4518</v>
      </c>
      <c r="I450" s="230" t="s">
        <v>428</v>
      </c>
      <c r="J450" s="230">
        <f>VLOOKUP(H450,LocID!$B$2:$I$1995,8, FALSE)</f>
        <v>387</v>
      </c>
      <c r="L450">
        <v>37.805080413818303</v>
      </c>
      <c r="M450">
        <v>-122.273071289062</v>
      </c>
    </row>
    <row r="451" spans="1:13" x14ac:dyDescent="0.25">
      <c r="A451" s="230">
        <v>2011.7249999999999</v>
      </c>
      <c r="B451" s="230" t="s">
        <v>233</v>
      </c>
      <c r="C451" s="230" t="s">
        <v>11823</v>
      </c>
      <c r="D451" s="230" t="s">
        <v>2523</v>
      </c>
      <c r="E451" s="230" t="s">
        <v>2524</v>
      </c>
      <c r="F451" s="230" t="s">
        <v>2414</v>
      </c>
      <c r="G451" t="s">
        <v>76</v>
      </c>
      <c r="H451" s="230" t="s">
        <v>4518</v>
      </c>
      <c r="I451" s="230" t="s">
        <v>98</v>
      </c>
      <c r="J451" s="230">
        <f>VLOOKUP(H451,LocID!$B$2:$I$1995,8, FALSE)</f>
        <v>387</v>
      </c>
      <c r="L451">
        <v>37.805080413818303</v>
      </c>
      <c r="M451">
        <v>-122.273071289062</v>
      </c>
    </row>
    <row r="452" spans="1:13" x14ac:dyDescent="0.25">
      <c r="A452" s="230">
        <v>2011.837</v>
      </c>
      <c r="B452" s="230" t="s">
        <v>233</v>
      </c>
      <c r="C452" s="230" t="s">
        <v>11823</v>
      </c>
      <c r="D452" s="230" t="s">
        <v>396</v>
      </c>
      <c r="E452" s="230" t="s">
        <v>397</v>
      </c>
      <c r="F452" s="230" t="s">
        <v>398</v>
      </c>
      <c r="G452" t="s">
        <v>399</v>
      </c>
      <c r="H452" s="230" t="s">
        <v>5940</v>
      </c>
      <c r="I452" s="230" t="s">
        <v>23</v>
      </c>
      <c r="J452" s="230">
        <f>VLOOKUP(H452,LocID!$B$2:$I$1995,8, FALSE)</f>
        <v>45</v>
      </c>
      <c r="L452">
        <v>42.946380615234297</v>
      </c>
      <c r="M452">
        <v>-71.516693115234304</v>
      </c>
    </row>
    <row r="453" spans="1:13" x14ac:dyDescent="0.25">
      <c r="A453" s="230">
        <v>2011.7190000000001</v>
      </c>
      <c r="B453" s="230" t="s">
        <v>233</v>
      </c>
      <c r="C453" s="230" t="s">
        <v>11823</v>
      </c>
      <c r="D453" s="230" t="s">
        <v>438</v>
      </c>
      <c r="E453" s="230" t="s">
        <v>437</v>
      </c>
      <c r="F453" s="230" t="s">
        <v>435</v>
      </c>
      <c r="G453" t="s">
        <v>122</v>
      </c>
      <c r="H453" s="230" t="s">
        <v>5945</v>
      </c>
      <c r="I453" s="230" t="s">
        <v>52</v>
      </c>
      <c r="J453" s="230">
        <f>VLOOKUP(H453,LocID!$B$2:$I$1995,8, FALSE)</f>
        <v>50</v>
      </c>
      <c r="L453">
        <v>44.057388305663999</v>
      </c>
      <c r="M453">
        <v>-121.31581115722599</v>
      </c>
    </row>
    <row r="454" spans="1:13" x14ac:dyDescent="0.25">
      <c r="A454" s="230">
        <v>2011.585</v>
      </c>
      <c r="B454" s="230" t="s">
        <v>233</v>
      </c>
      <c r="C454" s="230" t="s">
        <v>11823</v>
      </c>
      <c r="D454" s="230" t="s">
        <v>564</v>
      </c>
      <c r="E454" s="230" t="s">
        <v>560</v>
      </c>
      <c r="F454" s="230" t="s">
        <v>533</v>
      </c>
      <c r="G454" t="s">
        <v>49</v>
      </c>
      <c r="H454" s="230" t="s">
        <v>4499</v>
      </c>
      <c r="I454" s="230" t="s">
        <v>23</v>
      </c>
      <c r="J454" s="230">
        <f>VLOOKUP(H454,LocID!$B$2:$I$1995,8, FALSE)</f>
        <v>65</v>
      </c>
      <c r="L454">
        <v>42.3586616516113</v>
      </c>
      <c r="M454">
        <v>-71.056739807128906</v>
      </c>
    </row>
    <row r="455" spans="1:13" x14ac:dyDescent="0.25">
      <c r="A455" s="230">
        <v>2011.4860000000001</v>
      </c>
      <c r="B455" s="230" t="s">
        <v>233</v>
      </c>
      <c r="C455" s="230" t="s">
        <v>11823</v>
      </c>
      <c r="D455" s="230" t="s">
        <v>1802</v>
      </c>
      <c r="E455" s="230" t="s">
        <v>1803</v>
      </c>
      <c r="F455" s="230" t="s">
        <v>1804</v>
      </c>
      <c r="G455" t="s">
        <v>76</v>
      </c>
      <c r="H455" s="230" t="s">
        <v>6173</v>
      </c>
      <c r="I455" s="230" t="s">
        <v>26</v>
      </c>
      <c r="J455" s="230">
        <f>VLOOKUP(H455,LocID!$B$2:$I$1995,8, FALSE)</f>
        <v>296</v>
      </c>
      <c r="L455">
        <v>33.766719818115199</v>
      </c>
      <c r="M455">
        <v>-118.19239807128901</v>
      </c>
    </row>
    <row r="456" spans="1:13" x14ac:dyDescent="0.25">
      <c r="A456" s="230">
        <v>2011.6869999999999</v>
      </c>
      <c r="B456" s="230" t="s">
        <v>233</v>
      </c>
      <c r="C456" s="230" t="s">
        <v>11823</v>
      </c>
      <c r="D456" s="230" t="s">
        <v>2731</v>
      </c>
      <c r="E456" s="230" t="s">
        <v>2732</v>
      </c>
      <c r="F456" s="230" t="s">
        <v>2726</v>
      </c>
      <c r="G456" t="s">
        <v>76</v>
      </c>
      <c r="H456" s="230" t="s">
        <v>6274</v>
      </c>
      <c r="I456" s="230" t="s">
        <v>26</v>
      </c>
      <c r="J456" s="230">
        <f>VLOOKUP(H456,LocID!$B$2:$I$1995,8, FALSE)</f>
        <v>406</v>
      </c>
      <c r="L456">
        <v>34.147449493408203</v>
      </c>
      <c r="M456">
        <v>-118.144271850585</v>
      </c>
    </row>
    <row r="457" spans="1:13" x14ac:dyDescent="0.25">
      <c r="A457" s="230">
        <v>2015.0626999999999</v>
      </c>
      <c r="B457" s="230" t="s">
        <v>138</v>
      </c>
      <c r="C457" s="230" t="s">
        <v>11821</v>
      </c>
      <c r="D457" s="230" t="s">
        <v>3846</v>
      </c>
      <c r="E457" s="230" t="s">
        <v>647</v>
      </c>
      <c r="F457" s="230" t="s">
        <v>3750</v>
      </c>
      <c r="G457" t="s">
        <v>261</v>
      </c>
      <c r="H457" s="230" t="s">
        <v>4530</v>
      </c>
      <c r="I457" s="230" t="s">
        <v>23</v>
      </c>
      <c r="J457" s="230">
        <f>VLOOKUP(H457,LocID!$B$2:$I$1995,8, FALSE)</f>
        <v>513</v>
      </c>
      <c r="L457">
        <v>47.603569030761697</v>
      </c>
      <c r="M457">
        <v>-122.329452514648</v>
      </c>
    </row>
    <row r="458" spans="1:13" x14ac:dyDescent="0.25">
      <c r="A458" s="230">
        <v>2011.607</v>
      </c>
      <c r="B458" s="230" t="s">
        <v>233</v>
      </c>
      <c r="C458" s="230" t="s">
        <v>11823</v>
      </c>
      <c r="D458" s="230" t="s">
        <v>891</v>
      </c>
      <c r="E458" s="230" t="s">
        <v>881</v>
      </c>
      <c r="F458" s="230" t="s">
        <v>877</v>
      </c>
      <c r="G458" t="s">
        <v>208</v>
      </c>
      <c r="H458" s="230" t="s">
        <v>5997</v>
      </c>
      <c r="I458" s="230" t="s">
        <v>23</v>
      </c>
      <c r="J458" s="230">
        <f>VLOOKUP(H458,LocID!$B$2:$I$1995,8, FALSE)</f>
        <v>105</v>
      </c>
      <c r="L458">
        <v>41.884250640869098</v>
      </c>
      <c r="M458">
        <v>-87.6324462890625</v>
      </c>
    </row>
    <row r="459" spans="1:13" x14ac:dyDescent="0.25">
      <c r="A459" s="230">
        <v>2011.7570000000001</v>
      </c>
      <c r="B459" s="230" t="s">
        <v>233</v>
      </c>
      <c r="C459" s="230" t="s">
        <v>11823</v>
      </c>
      <c r="D459" s="230" t="s">
        <v>4030</v>
      </c>
      <c r="E459" s="230" t="s">
        <v>4027</v>
      </c>
      <c r="F459" s="230" t="s">
        <v>4028</v>
      </c>
      <c r="G459" t="s">
        <v>76</v>
      </c>
      <c r="H459" s="230" t="s">
        <v>6390</v>
      </c>
      <c r="I459" s="230" t="s">
        <v>98</v>
      </c>
      <c r="J459" s="230">
        <f>VLOOKUP(H459,LocID!$B$2:$I$1995,8, FALSE)</f>
        <v>543</v>
      </c>
      <c r="L459">
        <v>38.239120483398402</v>
      </c>
      <c r="M459">
        <v>-122.03688049316401</v>
      </c>
    </row>
    <row r="460" spans="1:13" x14ac:dyDescent="0.25">
      <c r="A460" s="230">
        <v>2011.527</v>
      </c>
      <c r="B460" s="230" t="s">
        <v>233</v>
      </c>
      <c r="C460" s="230" t="s">
        <v>11823</v>
      </c>
      <c r="D460" s="230" t="s">
        <v>989</v>
      </c>
      <c r="E460" s="230" t="s">
        <v>990</v>
      </c>
      <c r="F460" s="230" t="s">
        <v>985</v>
      </c>
      <c r="G460" t="s">
        <v>49</v>
      </c>
      <c r="H460" s="230" t="s">
        <v>6014</v>
      </c>
      <c r="I460" s="230" t="s">
        <v>26</v>
      </c>
      <c r="J460" s="230">
        <f>VLOOKUP(H460,LocID!$B$2:$I$1995,8, FALSE)</f>
        <v>122</v>
      </c>
      <c r="L460">
        <v>42.461009979247997</v>
      </c>
      <c r="M460">
        <v>-71.349052429199205</v>
      </c>
    </row>
    <row r="461" spans="1:13" x14ac:dyDescent="0.25">
      <c r="A461" s="230">
        <v>2011.6669999999999</v>
      </c>
      <c r="B461" s="230" t="s">
        <v>233</v>
      </c>
      <c r="C461" s="230" t="s">
        <v>11823</v>
      </c>
      <c r="D461" s="230" t="s">
        <v>1019</v>
      </c>
      <c r="E461" s="230" t="s">
        <v>1020</v>
      </c>
      <c r="F461" s="230" t="s">
        <v>1021</v>
      </c>
      <c r="G461" t="s">
        <v>76</v>
      </c>
      <c r="H461" s="230" t="s">
        <v>6021</v>
      </c>
      <c r="I461" s="230" t="s">
        <v>23</v>
      </c>
      <c r="J461" s="230">
        <f>VLOOKUP(H461,LocID!$B$2:$I$1995,8, FALSE)</f>
        <v>129</v>
      </c>
      <c r="L461">
        <v>38.323360443115199</v>
      </c>
      <c r="M461">
        <v>-122.70834350585901</v>
      </c>
    </row>
    <row r="462" spans="1:13" x14ac:dyDescent="0.25">
      <c r="A462" s="230">
        <v>2011.7239999999999</v>
      </c>
      <c r="B462" s="230" t="s">
        <v>233</v>
      </c>
      <c r="C462" s="230" t="s">
        <v>11823</v>
      </c>
      <c r="D462" s="230" t="s">
        <v>2398</v>
      </c>
      <c r="E462" s="230" t="s">
        <v>2399</v>
      </c>
      <c r="F462" s="230" t="s">
        <v>2400</v>
      </c>
      <c r="G462" t="s">
        <v>740</v>
      </c>
      <c r="H462" s="230" t="s">
        <v>6254</v>
      </c>
      <c r="I462" s="230" t="s">
        <v>428</v>
      </c>
      <c r="J462" s="230">
        <f>VLOOKUP(H462,LocID!$B$2:$I$1995,8, FALSE)</f>
        <v>384</v>
      </c>
      <c r="K462">
        <v>1</v>
      </c>
      <c r="L462">
        <v>49.326099395751903</v>
      </c>
      <c r="M462">
        <v>-123.059997558593</v>
      </c>
    </row>
    <row r="463" spans="1:13" x14ac:dyDescent="0.25">
      <c r="A463" s="230">
        <v>2011.5650000000001</v>
      </c>
      <c r="B463" s="230" t="s">
        <v>233</v>
      </c>
      <c r="C463" s="230" t="s">
        <v>11823</v>
      </c>
      <c r="D463" s="230" t="s">
        <v>1296</v>
      </c>
      <c r="E463" s="230" t="s">
        <v>1297</v>
      </c>
      <c r="F463" s="230" t="s">
        <v>1295</v>
      </c>
      <c r="G463" t="s">
        <v>244</v>
      </c>
      <c r="H463" s="230" t="s">
        <v>6074</v>
      </c>
      <c r="I463" s="230" t="s">
        <v>52</v>
      </c>
      <c r="J463" s="230">
        <f>VLOOKUP(H463,LocID!$B$2:$I$1995,8, FALSE)</f>
        <v>188</v>
      </c>
      <c r="L463">
        <v>40.581470489501903</v>
      </c>
      <c r="M463">
        <v>-105.07626342773401</v>
      </c>
    </row>
    <row r="464" spans="1:13" x14ac:dyDescent="0.25">
      <c r="A464" s="230">
        <v>2011.441</v>
      </c>
      <c r="B464" s="230" t="s">
        <v>233</v>
      </c>
      <c r="C464" s="230" t="s">
        <v>11823</v>
      </c>
      <c r="D464" s="230" t="s">
        <v>234</v>
      </c>
      <c r="E464" s="230" t="s">
        <v>235</v>
      </c>
      <c r="F464" s="230" t="s">
        <v>214</v>
      </c>
      <c r="G464" t="s">
        <v>144</v>
      </c>
      <c r="H464" s="230" t="s">
        <v>5923</v>
      </c>
      <c r="I464" s="230" t="s">
        <v>52</v>
      </c>
      <c r="J464" s="230">
        <f>VLOOKUP(H464,LocID!$B$2:$I$1995,8, FALSE)</f>
        <v>25</v>
      </c>
      <c r="L464">
        <v>38.878585815429602</v>
      </c>
      <c r="M464">
        <v>-77.068832397460895</v>
      </c>
    </row>
    <row r="465" spans="1:13" x14ac:dyDescent="0.25">
      <c r="A465" s="230">
        <v>2011.3140000000001</v>
      </c>
      <c r="B465" s="230" t="s">
        <v>233</v>
      </c>
      <c r="C465" s="230" t="s">
        <v>11823</v>
      </c>
      <c r="D465" s="230" t="s">
        <v>4295</v>
      </c>
      <c r="E465" s="230" t="s">
        <v>4275</v>
      </c>
      <c r="F465" s="230" t="s">
        <v>2997</v>
      </c>
      <c r="G465" t="s">
        <v>2996</v>
      </c>
      <c r="H465" s="230" t="s">
        <v>4536</v>
      </c>
      <c r="I465" s="230" t="s">
        <v>23</v>
      </c>
      <c r="J465" s="230">
        <f>VLOOKUP(H465,LocID!$B$2:$I$1995,8, FALSE)</f>
        <v>447</v>
      </c>
      <c r="L465">
        <v>38.890369415283203</v>
      </c>
      <c r="M465">
        <v>-77.031959533691406</v>
      </c>
    </row>
    <row r="466" spans="1:13" x14ac:dyDescent="0.25">
      <c r="A466" s="230">
        <v>2011.2929999999999</v>
      </c>
      <c r="B466" s="230" t="s">
        <v>233</v>
      </c>
      <c r="C466" s="230" t="s">
        <v>11823</v>
      </c>
      <c r="D466" s="230" t="s">
        <v>2809</v>
      </c>
      <c r="E466" s="230" t="s">
        <v>2810</v>
      </c>
      <c r="F466" s="230" t="s">
        <v>2805</v>
      </c>
      <c r="G466" t="s">
        <v>107</v>
      </c>
      <c r="H466" s="230" t="s">
        <v>6290</v>
      </c>
      <c r="I466" s="230" t="s">
        <v>23</v>
      </c>
      <c r="J466" s="230">
        <f>VLOOKUP(H466,LocID!$B$2:$I$1995,8, FALSE)</f>
        <v>422</v>
      </c>
      <c r="L466">
        <v>41.183380126953097</v>
      </c>
      <c r="M466">
        <v>-74.056503295898395</v>
      </c>
    </row>
    <row r="467" spans="1:13" x14ac:dyDescent="0.25">
      <c r="A467" s="230">
        <v>2011.8510000000001</v>
      </c>
      <c r="B467" s="230" t="s">
        <v>233</v>
      </c>
      <c r="C467" s="230" t="s">
        <v>11823</v>
      </c>
      <c r="D467" s="230" t="s">
        <v>3248</v>
      </c>
      <c r="E467" s="230" t="s">
        <v>3244</v>
      </c>
      <c r="F467" s="230" t="s">
        <v>3240</v>
      </c>
      <c r="G467" t="s">
        <v>76</v>
      </c>
      <c r="H467" s="230" t="s">
        <v>6342</v>
      </c>
      <c r="I467" s="230" t="s">
        <v>98</v>
      </c>
      <c r="J467" s="230">
        <f>VLOOKUP(H467,LocID!$B$2:$I$1995,8, FALSE)</f>
        <v>485</v>
      </c>
      <c r="L467">
        <v>37.504501342773402</v>
      </c>
      <c r="M467">
        <v>-122.26229095458901</v>
      </c>
    </row>
    <row r="468" spans="1:13" x14ac:dyDescent="0.25">
      <c r="A468" s="230">
        <v>2015.0386000000001</v>
      </c>
      <c r="B468" s="230" t="s">
        <v>138</v>
      </c>
      <c r="C468" s="230" t="s">
        <v>11821</v>
      </c>
      <c r="D468" s="230" t="s">
        <v>3029</v>
      </c>
      <c r="E468" s="230" t="s">
        <v>3030</v>
      </c>
      <c r="F468" s="230" t="s">
        <v>3022</v>
      </c>
      <c r="G468" t="s">
        <v>144</v>
      </c>
      <c r="H468" s="230" t="s">
        <v>6317</v>
      </c>
      <c r="I468" s="230" t="s">
        <v>23</v>
      </c>
      <c r="J468" s="230">
        <f>VLOOKUP(H468,LocID!$B$2:$I$1995,8, FALSE)</f>
        <v>452</v>
      </c>
      <c r="L468">
        <v>37.540699005126903</v>
      </c>
      <c r="M468">
        <v>-77.433647155761705</v>
      </c>
    </row>
    <row r="469" spans="1:13" x14ac:dyDescent="0.25">
      <c r="A469" s="230">
        <v>2011.2719999999999</v>
      </c>
      <c r="B469" s="230" t="s">
        <v>233</v>
      </c>
      <c r="C469" s="230" t="s">
        <v>11823</v>
      </c>
      <c r="D469" s="230" t="s">
        <v>2525</v>
      </c>
      <c r="E469" s="230" t="s">
        <v>2423</v>
      </c>
      <c r="F469" s="230" t="s">
        <v>2414</v>
      </c>
      <c r="G469" t="s">
        <v>76</v>
      </c>
      <c r="H469" s="230" t="s">
        <v>4518</v>
      </c>
      <c r="I469" s="230" t="s">
        <v>23</v>
      </c>
      <c r="J469" s="230">
        <f>VLOOKUP(H469,LocID!$B$2:$I$1995,8, FALSE)</f>
        <v>387</v>
      </c>
      <c r="L469">
        <v>37.805080413818303</v>
      </c>
      <c r="M469">
        <v>-122.273071289062</v>
      </c>
    </row>
    <row r="470" spans="1:13" x14ac:dyDescent="0.25">
      <c r="A470" s="230">
        <v>2011.5070000000001</v>
      </c>
      <c r="B470" s="230" t="s">
        <v>233</v>
      </c>
      <c r="C470" s="230" t="s">
        <v>11823</v>
      </c>
      <c r="D470" s="230" t="s">
        <v>2526</v>
      </c>
      <c r="E470" s="230" t="s">
        <v>2524</v>
      </c>
      <c r="F470" s="230" t="s">
        <v>2414</v>
      </c>
      <c r="G470" t="s">
        <v>76</v>
      </c>
      <c r="H470" s="230" t="s">
        <v>4518</v>
      </c>
      <c r="I470" s="230" t="s">
        <v>23</v>
      </c>
      <c r="J470" s="230">
        <f>VLOOKUP(H470,LocID!$B$2:$I$1995,8, FALSE)</f>
        <v>387</v>
      </c>
      <c r="L470">
        <v>37.805080413818303</v>
      </c>
      <c r="M470">
        <v>-122.273071289062</v>
      </c>
    </row>
    <row r="471" spans="1:13" x14ac:dyDescent="0.25">
      <c r="A471" s="230">
        <v>2011.8309999999999</v>
      </c>
      <c r="B471" s="230" t="s">
        <v>233</v>
      </c>
      <c r="C471" s="230" t="s">
        <v>11823</v>
      </c>
      <c r="D471" s="230" t="s">
        <v>3644</v>
      </c>
      <c r="E471" s="230" t="s">
        <v>3641</v>
      </c>
      <c r="F471" s="230" t="s">
        <v>3628</v>
      </c>
      <c r="G471" t="s">
        <v>76</v>
      </c>
      <c r="H471" s="230" t="s">
        <v>4527</v>
      </c>
      <c r="I471" s="230" t="s">
        <v>52</v>
      </c>
      <c r="J471" s="230">
        <f>VLOOKUP(H471,LocID!$B$2:$I$1995,8, FALSE)</f>
        <v>497</v>
      </c>
      <c r="L471">
        <v>37.974571228027301</v>
      </c>
      <c r="M471">
        <v>-122.532470703125</v>
      </c>
    </row>
    <row r="472" spans="1:13" x14ac:dyDescent="0.25">
      <c r="A472" s="230">
        <v>2011.693</v>
      </c>
      <c r="B472" s="230" t="s">
        <v>233</v>
      </c>
      <c r="C472" s="230" t="s">
        <v>11823</v>
      </c>
      <c r="D472" s="230" t="s">
        <v>1424</v>
      </c>
      <c r="E472" s="230" t="s">
        <v>1425</v>
      </c>
      <c r="F472" s="230" t="s">
        <v>1426</v>
      </c>
      <c r="G472" t="s">
        <v>1426</v>
      </c>
      <c r="H472" s="230" t="s">
        <v>6101</v>
      </c>
      <c r="I472" s="230" t="s">
        <v>23</v>
      </c>
      <c r="J472" s="230">
        <f>VLOOKUP(H472,LocID!$B$2:$I$1995,8, FALSE)</f>
        <v>219</v>
      </c>
      <c r="K472">
        <v>1</v>
      </c>
      <c r="L472">
        <v>14.631719589233301</v>
      </c>
      <c r="M472">
        <v>-90.467437744140597</v>
      </c>
    </row>
    <row r="473" spans="1:13" x14ac:dyDescent="0.25">
      <c r="A473" s="230">
        <v>2011.2660000000001</v>
      </c>
      <c r="B473" s="230" t="s">
        <v>233</v>
      </c>
      <c r="C473" s="230" t="s">
        <v>11823</v>
      </c>
      <c r="D473" s="230" t="s">
        <v>1437</v>
      </c>
      <c r="E473" s="230" t="s">
        <v>1438</v>
      </c>
      <c r="F473" s="230" t="s">
        <v>1439</v>
      </c>
      <c r="G473" t="s">
        <v>874</v>
      </c>
      <c r="H473" s="230" t="s">
        <v>6105</v>
      </c>
      <c r="I473" s="230" t="s">
        <v>52</v>
      </c>
      <c r="J473" s="230">
        <f>VLOOKUP(H473,LocID!$B$2:$I$1995,8, FALSE)</f>
        <v>223</v>
      </c>
      <c r="L473">
        <v>41.7634887695312</v>
      </c>
      <c r="M473">
        <v>-72.674018859863196</v>
      </c>
    </row>
    <row r="474" spans="1:13" x14ac:dyDescent="0.25">
      <c r="A474" s="230">
        <v>2011.7449999999999</v>
      </c>
      <c r="B474" s="230" t="s">
        <v>233</v>
      </c>
      <c r="C474" s="230" t="s">
        <v>11823</v>
      </c>
      <c r="D474" s="230" t="s">
        <v>358</v>
      </c>
      <c r="E474" s="230" t="s">
        <v>353</v>
      </c>
      <c r="F474" s="230" t="s">
        <v>354</v>
      </c>
      <c r="G474" t="s">
        <v>76</v>
      </c>
      <c r="H474" s="230" t="s">
        <v>5935</v>
      </c>
      <c r="I474" s="230" t="s">
        <v>52</v>
      </c>
      <c r="J474" s="230">
        <f>VLOOKUP(H474,LocID!$B$2:$I$1995,8, FALSE)</f>
        <v>39</v>
      </c>
      <c r="L474">
        <v>35.366958618163999</v>
      </c>
      <c r="M474">
        <v>-119.01885986328099</v>
      </c>
    </row>
    <row r="475" spans="1:13" x14ac:dyDescent="0.25">
      <c r="A475" s="230">
        <v>2011.722</v>
      </c>
      <c r="B475" s="230" t="s">
        <v>233</v>
      </c>
      <c r="C475" s="230" t="s">
        <v>11823</v>
      </c>
      <c r="D475" s="230" t="s">
        <v>3809</v>
      </c>
      <c r="E475" s="230" t="s">
        <v>3798</v>
      </c>
      <c r="F475" s="230" t="s">
        <v>3750</v>
      </c>
      <c r="G475" t="s">
        <v>261</v>
      </c>
      <c r="H475" s="230" t="s">
        <v>4530</v>
      </c>
      <c r="I475" s="230" t="s">
        <v>428</v>
      </c>
      <c r="J475" s="230">
        <f>VLOOKUP(H475,LocID!$B$2:$I$1995,8, FALSE)</f>
        <v>513</v>
      </c>
      <c r="L475">
        <v>47.603569030761697</v>
      </c>
      <c r="M475">
        <v>-122.329452514648</v>
      </c>
    </row>
    <row r="476" spans="1:13" x14ac:dyDescent="0.25">
      <c r="A476" s="230">
        <v>2011.6859999999999</v>
      </c>
      <c r="B476" s="230" t="s">
        <v>233</v>
      </c>
      <c r="C476" s="230" t="s">
        <v>11823</v>
      </c>
      <c r="D476" s="230" t="s">
        <v>3751</v>
      </c>
      <c r="E476" s="230" t="s">
        <v>3752</v>
      </c>
      <c r="F476" s="230" t="s">
        <v>3750</v>
      </c>
      <c r="G476" t="s">
        <v>261</v>
      </c>
      <c r="H476" s="230" t="s">
        <v>4530</v>
      </c>
      <c r="I476" s="230" t="s">
        <v>98</v>
      </c>
      <c r="J476" s="230">
        <f>VLOOKUP(H476,LocID!$B$2:$I$1995,8, FALSE)</f>
        <v>513</v>
      </c>
      <c r="L476">
        <v>47.603569030761697</v>
      </c>
      <c r="M476">
        <v>-122.329452514648</v>
      </c>
    </row>
    <row r="477" spans="1:13" x14ac:dyDescent="0.25">
      <c r="A477" s="230">
        <v>2011.856</v>
      </c>
      <c r="B477" s="230" t="s">
        <v>233</v>
      </c>
      <c r="C477" s="230" t="s">
        <v>11823</v>
      </c>
      <c r="D477" s="230" t="s">
        <v>1797</v>
      </c>
      <c r="E477" s="230" t="s">
        <v>1798</v>
      </c>
      <c r="F477" s="230" t="s">
        <v>1799</v>
      </c>
      <c r="G477" t="s">
        <v>399</v>
      </c>
      <c r="H477" s="230" t="s">
        <v>6172</v>
      </c>
      <c r="I477" s="230" t="s">
        <v>23</v>
      </c>
      <c r="J477" s="230">
        <f>VLOOKUP(H477,LocID!$B$2:$I$1995,8, FALSE)</f>
        <v>295</v>
      </c>
      <c r="L477">
        <v>42.866378784179602</v>
      </c>
      <c r="M477">
        <v>-71.374778747558594</v>
      </c>
    </row>
    <row r="478" spans="1:13" x14ac:dyDescent="0.25">
      <c r="A478" s="230">
        <v>2011.7650000000001</v>
      </c>
      <c r="B478" s="230" t="s">
        <v>233</v>
      </c>
      <c r="C478" s="230" t="s">
        <v>11823</v>
      </c>
      <c r="D478" s="230" t="s">
        <v>1805</v>
      </c>
      <c r="E478" s="230" t="s">
        <v>1806</v>
      </c>
      <c r="F478" s="230" t="s">
        <v>1804</v>
      </c>
      <c r="G478" t="s">
        <v>76</v>
      </c>
      <c r="H478" s="230" t="s">
        <v>6173</v>
      </c>
      <c r="I478" s="230" t="s">
        <v>23</v>
      </c>
      <c r="J478" s="230">
        <f>VLOOKUP(H478,LocID!$B$2:$I$1995,8, FALSE)</f>
        <v>296</v>
      </c>
      <c r="L478">
        <v>33.766719818115199</v>
      </c>
      <c r="M478">
        <v>-118.19239807128901</v>
      </c>
    </row>
    <row r="479" spans="1:13" x14ac:dyDescent="0.25">
      <c r="A479" s="230">
        <v>2015.0586000000001</v>
      </c>
      <c r="B479" s="230" t="s">
        <v>138</v>
      </c>
      <c r="C479" s="230" t="s">
        <v>11821</v>
      </c>
      <c r="D479" s="230" t="s">
        <v>2666</v>
      </c>
      <c r="E479" s="230" t="s">
        <v>2667</v>
      </c>
      <c r="F479" s="230" t="s">
        <v>2644</v>
      </c>
      <c r="G479" t="s">
        <v>261</v>
      </c>
      <c r="H479" s="230" t="s">
        <v>6262</v>
      </c>
      <c r="I479" s="230" t="s">
        <v>23</v>
      </c>
      <c r="J479" s="230">
        <f>VLOOKUP(H479,LocID!$B$2:$I$1995,8, FALSE)</f>
        <v>393</v>
      </c>
      <c r="L479">
        <v>47.039230346679602</v>
      </c>
      <c r="M479">
        <v>-122.891357421875</v>
      </c>
    </row>
    <row r="480" spans="1:13" x14ac:dyDescent="0.25">
      <c r="A480" s="230">
        <v>2011.4829999999999</v>
      </c>
      <c r="B480" s="230" t="s">
        <v>233</v>
      </c>
      <c r="C480" s="230" t="s">
        <v>11823</v>
      </c>
      <c r="D480" s="230" t="s">
        <v>565</v>
      </c>
      <c r="E480" s="230" t="s">
        <v>566</v>
      </c>
      <c r="F480" s="230" t="s">
        <v>533</v>
      </c>
      <c r="G480" t="s">
        <v>49</v>
      </c>
      <c r="H480" s="230" t="s">
        <v>4499</v>
      </c>
      <c r="I480" s="230" t="s">
        <v>52</v>
      </c>
      <c r="J480" s="230">
        <f>VLOOKUP(H480,LocID!$B$2:$I$1995,8, FALSE)</f>
        <v>65</v>
      </c>
      <c r="L480">
        <v>42.3586616516113</v>
      </c>
      <c r="M480">
        <v>-71.056739807128906</v>
      </c>
    </row>
    <row r="481" spans="1:13" x14ac:dyDescent="0.25">
      <c r="A481" s="230">
        <v>2010.1130000000001</v>
      </c>
      <c r="B481" s="230" t="s">
        <v>233</v>
      </c>
      <c r="C481" s="230" t="s">
        <v>11823</v>
      </c>
      <c r="D481" s="230" t="s">
        <v>1794</v>
      </c>
      <c r="E481" s="230" t="s">
        <v>1795</v>
      </c>
      <c r="F481" s="230" t="s">
        <v>1793</v>
      </c>
      <c r="G481" t="s">
        <v>660</v>
      </c>
      <c r="H481" s="230" t="s">
        <v>6171</v>
      </c>
      <c r="I481" s="230" t="s">
        <v>98</v>
      </c>
      <c r="J481" s="230">
        <f>VLOOKUP(H481,LocID!$B$2:$I$1995,8, FALSE)</f>
        <v>294</v>
      </c>
      <c r="L481">
        <v>41.736179351806598</v>
      </c>
      <c r="M481">
        <v>-111.834846496582</v>
      </c>
    </row>
    <row r="482" spans="1:13" x14ac:dyDescent="0.25">
      <c r="A482" s="230">
        <v>2011.578</v>
      </c>
      <c r="B482" s="230" t="s">
        <v>233</v>
      </c>
      <c r="C482" s="230" t="s">
        <v>11823</v>
      </c>
      <c r="D482" s="230" t="s">
        <v>4296</v>
      </c>
      <c r="E482" s="230" t="s">
        <v>4238</v>
      </c>
      <c r="F482" s="230" t="s">
        <v>2997</v>
      </c>
      <c r="G482" t="s">
        <v>2996</v>
      </c>
      <c r="H482" s="230" t="s">
        <v>4536</v>
      </c>
      <c r="I482" s="230" t="s">
        <v>23</v>
      </c>
      <c r="J482" s="230">
        <f>VLOOKUP(H482,LocID!$B$2:$I$1995,8, FALSE)</f>
        <v>447</v>
      </c>
      <c r="L482">
        <v>38.890369415283203</v>
      </c>
      <c r="M482">
        <v>-77.031959533691406</v>
      </c>
    </row>
    <row r="483" spans="1:13" x14ac:dyDescent="0.25">
      <c r="A483" s="230">
        <v>2011.327</v>
      </c>
      <c r="B483" s="230" t="s">
        <v>233</v>
      </c>
      <c r="C483" s="230" t="s">
        <v>11823</v>
      </c>
      <c r="D483" s="230" t="s">
        <v>236</v>
      </c>
      <c r="E483" s="230" t="s">
        <v>228</v>
      </c>
      <c r="F483" s="230" t="s">
        <v>214</v>
      </c>
      <c r="G483" t="s">
        <v>144</v>
      </c>
      <c r="H483" s="230" t="s">
        <v>5923</v>
      </c>
      <c r="I483" s="230" t="s">
        <v>23</v>
      </c>
      <c r="J483" s="230">
        <f>VLOOKUP(H483,LocID!$B$2:$I$1995,8, FALSE)</f>
        <v>25</v>
      </c>
      <c r="L483">
        <v>38.878585815429602</v>
      </c>
      <c r="M483">
        <v>-77.068832397460895</v>
      </c>
    </row>
    <row r="484" spans="1:13" x14ac:dyDescent="0.25">
      <c r="A484" s="230">
        <v>2011.6959999999999</v>
      </c>
      <c r="B484" s="230" t="s">
        <v>233</v>
      </c>
      <c r="C484" s="230" t="s">
        <v>11823</v>
      </c>
      <c r="D484" s="230" t="s">
        <v>2185</v>
      </c>
      <c r="E484" s="230" t="s">
        <v>2183</v>
      </c>
      <c r="F484" s="230" t="s">
        <v>2184</v>
      </c>
      <c r="G484" t="s">
        <v>76</v>
      </c>
      <c r="H484" s="230" t="s">
        <v>6231</v>
      </c>
      <c r="I484" s="230" t="s">
        <v>52</v>
      </c>
      <c r="J484" s="230">
        <f>VLOOKUP(H484,LocID!$B$2:$I$1995,8, FALSE)</f>
        <v>356</v>
      </c>
      <c r="L484">
        <v>38.298858642578097</v>
      </c>
      <c r="M484">
        <v>-122.28521728515599</v>
      </c>
    </row>
    <row r="485" spans="1:13" x14ac:dyDescent="0.25">
      <c r="A485" s="230">
        <v>2011.8119999999999</v>
      </c>
      <c r="B485" s="230" t="s">
        <v>233</v>
      </c>
      <c r="C485" s="230" t="s">
        <v>11823</v>
      </c>
      <c r="D485" s="230" t="s">
        <v>567</v>
      </c>
      <c r="E485" s="230" t="s">
        <v>548</v>
      </c>
      <c r="F485" s="230" t="s">
        <v>533</v>
      </c>
      <c r="G485" t="s">
        <v>49</v>
      </c>
      <c r="H485" s="230" t="s">
        <v>4499</v>
      </c>
      <c r="I485" s="230" t="s">
        <v>428</v>
      </c>
      <c r="J485" s="230">
        <f>VLOOKUP(H485,LocID!$B$2:$I$1995,8, FALSE)</f>
        <v>65</v>
      </c>
      <c r="L485">
        <v>42.3586616516113</v>
      </c>
      <c r="M485">
        <v>-71.056739807128906</v>
      </c>
    </row>
    <row r="486" spans="1:13" x14ac:dyDescent="0.25">
      <c r="A486" s="230">
        <v>2011.55</v>
      </c>
      <c r="B486" s="230" t="s">
        <v>233</v>
      </c>
      <c r="C486" s="230" t="s">
        <v>11823</v>
      </c>
      <c r="D486" s="230" t="s">
        <v>2357</v>
      </c>
      <c r="E486" s="230" t="s">
        <v>2358</v>
      </c>
      <c r="F486" s="230" t="s">
        <v>2359</v>
      </c>
      <c r="G486" t="s">
        <v>76</v>
      </c>
      <c r="H486" s="230" t="s">
        <v>6243</v>
      </c>
      <c r="I486" s="230" t="s">
        <v>26</v>
      </c>
      <c r="J486" s="230">
        <f>VLOOKUP(H486,LocID!$B$2:$I$1995,8, FALSE)</f>
        <v>373</v>
      </c>
      <c r="L486">
        <v>33.616828918457003</v>
      </c>
      <c r="M486">
        <v>-117.93034362792901</v>
      </c>
    </row>
    <row r="487" spans="1:13" x14ac:dyDescent="0.25">
      <c r="A487" s="230">
        <v>2011.473</v>
      </c>
      <c r="B487" s="230" t="s">
        <v>233</v>
      </c>
      <c r="C487" s="230" t="s">
        <v>11823</v>
      </c>
      <c r="D487" s="230" t="s">
        <v>3186</v>
      </c>
      <c r="E487" s="230" t="s">
        <v>2851</v>
      </c>
      <c r="F487" s="230" t="s">
        <v>3174</v>
      </c>
      <c r="G487" t="s">
        <v>122</v>
      </c>
      <c r="H487" s="230" t="s">
        <v>4525</v>
      </c>
      <c r="I487" s="230" t="s">
        <v>23</v>
      </c>
      <c r="J487" s="230">
        <f>VLOOKUP(H487,LocID!$B$2:$I$1995,8, FALSE)</f>
        <v>477</v>
      </c>
      <c r="L487">
        <v>44.933261871337798</v>
      </c>
      <c r="M487">
        <v>-123.043807983398</v>
      </c>
    </row>
    <row r="488" spans="1:13" x14ac:dyDescent="0.25">
      <c r="A488" s="230">
        <v>2011.5989999999999</v>
      </c>
      <c r="B488" s="230" t="s">
        <v>233</v>
      </c>
      <c r="C488" s="230" t="s">
        <v>11823</v>
      </c>
      <c r="D488" s="230" t="s">
        <v>3410</v>
      </c>
      <c r="E488" s="230" t="s">
        <v>3411</v>
      </c>
      <c r="F488" s="230" t="s">
        <v>3294</v>
      </c>
      <c r="G488" t="s">
        <v>76</v>
      </c>
      <c r="H488" s="230" t="s">
        <v>4526</v>
      </c>
      <c r="I488" s="230" t="s">
        <v>26</v>
      </c>
      <c r="J488" s="230">
        <f>VLOOKUP(H488,LocID!$B$2:$I$1995,8, FALSE)</f>
        <v>489</v>
      </c>
      <c r="L488">
        <v>37.7771186828613</v>
      </c>
      <c r="M488">
        <v>-122.419639587402</v>
      </c>
    </row>
    <row r="489" spans="1:13" x14ac:dyDescent="0.25">
      <c r="A489" s="230">
        <v>2015.0820000000001</v>
      </c>
      <c r="B489" s="230" t="s">
        <v>138</v>
      </c>
      <c r="C489" s="230" t="s">
        <v>11821</v>
      </c>
      <c r="D489" s="230" t="s">
        <v>2614</v>
      </c>
      <c r="E489" s="230" t="s">
        <v>2423</v>
      </c>
      <c r="F489" s="230" t="s">
        <v>2414</v>
      </c>
      <c r="G489" t="s">
        <v>76</v>
      </c>
      <c r="H489" s="230" t="s">
        <v>4518</v>
      </c>
      <c r="I489" s="230" t="s">
        <v>52</v>
      </c>
      <c r="J489" s="230">
        <f>VLOOKUP(H489,LocID!$B$2:$I$1995,8, FALSE)</f>
        <v>387</v>
      </c>
      <c r="L489">
        <v>37.805080413818303</v>
      </c>
      <c r="M489">
        <v>-122.273071289062</v>
      </c>
    </row>
    <row r="490" spans="1:13" x14ac:dyDescent="0.25">
      <c r="A490" s="230">
        <v>2011.7090000000001</v>
      </c>
      <c r="B490" s="230" t="s">
        <v>233</v>
      </c>
      <c r="C490" s="230" t="s">
        <v>11823</v>
      </c>
      <c r="D490" s="230" t="s">
        <v>2248</v>
      </c>
      <c r="E490" s="230" t="s">
        <v>2246</v>
      </c>
      <c r="F490" s="230" t="s">
        <v>2244</v>
      </c>
      <c r="G490" t="s">
        <v>384</v>
      </c>
      <c r="H490" s="230" t="s">
        <v>4515</v>
      </c>
      <c r="I490" s="230" t="s">
        <v>3934</v>
      </c>
      <c r="J490" s="230">
        <f>VLOOKUP(H490,LocID!$B$2:$I$1995,8, FALSE)</f>
        <v>365</v>
      </c>
      <c r="L490">
        <v>29.953699111938398</v>
      </c>
      <c r="M490">
        <v>-90.077751159667898</v>
      </c>
    </row>
    <row r="491" spans="1:13" x14ac:dyDescent="0.25">
      <c r="A491" s="230">
        <v>2011.7090000000001</v>
      </c>
      <c r="B491" s="230" t="s">
        <v>233</v>
      </c>
      <c r="C491" s="230" t="s">
        <v>11823</v>
      </c>
      <c r="D491" s="230" t="s">
        <v>2248</v>
      </c>
      <c r="E491" s="230" t="s">
        <v>2246</v>
      </c>
      <c r="F491" s="230" t="s">
        <v>2244</v>
      </c>
      <c r="G491" t="s">
        <v>384</v>
      </c>
      <c r="H491" s="230" t="s">
        <v>4515</v>
      </c>
      <c r="I491" s="230" t="s">
        <v>23</v>
      </c>
      <c r="J491" s="230">
        <f>VLOOKUP(H491,LocID!$B$2:$I$1995,8, FALSE)</f>
        <v>365</v>
      </c>
      <c r="L491">
        <v>29.953699111938398</v>
      </c>
      <c r="M491">
        <v>-90.077751159667898</v>
      </c>
    </row>
    <row r="492" spans="1:13" x14ac:dyDescent="0.25">
      <c r="A492" s="230">
        <v>2011.576</v>
      </c>
      <c r="B492" s="230" t="s">
        <v>233</v>
      </c>
      <c r="C492" s="230" t="s">
        <v>11823</v>
      </c>
      <c r="D492" s="230" t="s">
        <v>4297</v>
      </c>
      <c r="E492" s="230" t="s">
        <v>4238</v>
      </c>
      <c r="F492" s="230" t="s">
        <v>2997</v>
      </c>
      <c r="G492" t="s">
        <v>2996</v>
      </c>
      <c r="H492" s="230" t="s">
        <v>4536</v>
      </c>
      <c r="I492" s="230" t="s">
        <v>3934</v>
      </c>
      <c r="J492" s="230">
        <f>VLOOKUP(H492,LocID!$B$2:$I$1995,8, FALSE)</f>
        <v>447</v>
      </c>
      <c r="L492">
        <v>38.890369415283203</v>
      </c>
      <c r="M492">
        <v>-77.031959533691406</v>
      </c>
    </row>
    <row r="493" spans="1:13" x14ac:dyDescent="0.25">
      <c r="A493" s="230">
        <v>2011.576</v>
      </c>
      <c r="B493" s="230" t="s">
        <v>233</v>
      </c>
      <c r="C493" s="230" t="s">
        <v>11823</v>
      </c>
      <c r="D493" s="230" t="s">
        <v>4297</v>
      </c>
      <c r="E493" s="230" t="s">
        <v>4238</v>
      </c>
      <c r="F493" s="230" t="s">
        <v>2997</v>
      </c>
      <c r="G493" t="s">
        <v>2996</v>
      </c>
      <c r="H493" s="230" t="s">
        <v>4536</v>
      </c>
      <c r="I493" s="230" t="s">
        <v>23</v>
      </c>
      <c r="J493" s="230">
        <f>VLOOKUP(H493,LocID!$B$2:$I$1995,8, FALSE)</f>
        <v>447</v>
      </c>
      <c r="L493">
        <v>38.890369415283203</v>
      </c>
      <c r="M493">
        <v>-77.031959533691406</v>
      </c>
    </row>
    <row r="494" spans="1:13" x14ac:dyDescent="0.25">
      <c r="A494" s="230">
        <v>2011.7860000000001</v>
      </c>
      <c r="B494" s="230" t="s">
        <v>233</v>
      </c>
      <c r="C494" s="230" t="s">
        <v>11823</v>
      </c>
      <c r="D494" s="230" t="s">
        <v>2374</v>
      </c>
      <c r="E494" s="230" t="s">
        <v>2375</v>
      </c>
      <c r="F494" s="230" t="s">
        <v>2376</v>
      </c>
      <c r="G494" t="s">
        <v>144</v>
      </c>
      <c r="H494" s="230" t="s">
        <v>6246</v>
      </c>
      <c r="I494" s="230" t="s">
        <v>98</v>
      </c>
      <c r="J494" s="230">
        <f>VLOOKUP(H494,LocID!$B$2:$I$1995,8, FALSE)</f>
        <v>376</v>
      </c>
      <c r="L494">
        <v>36.8468208312988</v>
      </c>
      <c r="M494">
        <v>-76.285057067871094</v>
      </c>
    </row>
    <row r="495" spans="1:13" x14ac:dyDescent="0.25">
      <c r="A495" s="230">
        <v>2011.6880000000001</v>
      </c>
      <c r="B495" s="230" t="s">
        <v>233</v>
      </c>
      <c r="C495" s="230" t="s">
        <v>11823</v>
      </c>
      <c r="D495" s="230" t="s">
        <v>279</v>
      </c>
      <c r="E495" s="230" t="s">
        <v>280</v>
      </c>
      <c r="F495" s="230" t="s">
        <v>271</v>
      </c>
      <c r="G495" t="s">
        <v>160</v>
      </c>
      <c r="H495" s="230" t="s">
        <v>5930</v>
      </c>
      <c r="I495" s="230" t="s">
        <v>98</v>
      </c>
      <c r="J495" s="230">
        <f>VLOOKUP(H495,LocID!$B$2:$I$1995,8, FALSE)</f>
        <v>33</v>
      </c>
      <c r="L495">
        <v>33.7483100891113</v>
      </c>
      <c r="M495">
        <v>-84.39111328125</v>
      </c>
    </row>
    <row r="496" spans="1:13" x14ac:dyDescent="0.25">
      <c r="A496" s="230">
        <v>2011.038</v>
      </c>
      <c r="B496" s="230" t="s">
        <v>233</v>
      </c>
      <c r="C496" s="230" t="s">
        <v>11823</v>
      </c>
      <c r="D496" s="230" t="s">
        <v>2124</v>
      </c>
      <c r="E496" s="230" t="s">
        <v>2125</v>
      </c>
      <c r="F496" s="230" t="s">
        <v>2118</v>
      </c>
      <c r="G496" t="s">
        <v>76</v>
      </c>
      <c r="H496" s="230" t="s">
        <v>6221</v>
      </c>
      <c r="I496" s="230" t="s">
        <v>52</v>
      </c>
      <c r="J496" s="230">
        <f>VLOOKUP(H496,LocID!$B$2:$I$1995,8, FALSE)</f>
        <v>346</v>
      </c>
      <c r="L496">
        <v>36.597591400146399</v>
      </c>
      <c r="M496">
        <v>-121.896766662597</v>
      </c>
    </row>
    <row r="497" spans="1:13" x14ac:dyDescent="0.25">
      <c r="A497" s="230">
        <v>2011.7460000000001</v>
      </c>
      <c r="B497" s="230" t="s">
        <v>233</v>
      </c>
      <c r="C497" s="230" t="s">
        <v>11823</v>
      </c>
      <c r="D497" s="230" t="s">
        <v>3412</v>
      </c>
      <c r="E497" s="230"/>
      <c r="F497" s="230" t="s">
        <v>3294</v>
      </c>
      <c r="G497" t="s">
        <v>76</v>
      </c>
      <c r="H497" s="230" t="s">
        <v>4526</v>
      </c>
      <c r="I497" s="230" t="s">
        <v>23</v>
      </c>
      <c r="J497" s="230">
        <f>VLOOKUP(H497,LocID!$B$2:$I$1995,8, FALSE)</f>
        <v>489</v>
      </c>
      <c r="L497">
        <v>37.7771186828613</v>
      </c>
      <c r="M497">
        <v>-122.419639587402</v>
      </c>
    </row>
    <row r="498" spans="1:13" x14ac:dyDescent="0.25">
      <c r="A498" s="230">
        <v>2011.5719999999999</v>
      </c>
      <c r="B498" s="230" t="s">
        <v>233</v>
      </c>
      <c r="C498" s="230" t="s">
        <v>11823</v>
      </c>
      <c r="D498" s="230" t="s">
        <v>3714</v>
      </c>
      <c r="E498" s="230" t="s">
        <v>3695</v>
      </c>
      <c r="F498" s="230" t="s">
        <v>3696</v>
      </c>
      <c r="G498" t="s">
        <v>76</v>
      </c>
      <c r="H498" s="230" t="s">
        <v>4529</v>
      </c>
      <c r="I498" s="230" t="s">
        <v>23</v>
      </c>
      <c r="J498" s="230">
        <f>VLOOKUP(H498,LocID!$B$2:$I$1995,8, FALSE)</f>
        <v>506</v>
      </c>
      <c r="L498">
        <v>34.011558532714801</v>
      </c>
      <c r="M498">
        <v>-118.492286682128</v>
      </c>
    </row>
    <row r="499" spans="1:13" x14ac:dyDescent="0.25">
      <c r="A499" s="230">
        <v>2011.6489999999999</v>
      </c>
      <c r="B499" s="230" t="s">
        <v>233</v>
      </c>
      <c r="C499" s="230" t="s">
        <v>11823</v>
      </c>
      <c r="D499" s="230" t="s">
        <v>3746</v>
      </c>
      <c r="E499" s="230" t="s">
        <v>3747</v>
      </c>
      <c r="F499" s="230" t="s">
        <v>3748</v>
      </c>
      <c r="G499" t="s">
        <v>165</v>
      </c>
      <c r="H499" s="230" t="s">
        <v>6365</v>
      </c>
      <c r="I499" s="230" t="s">
        <v>26</v>
      </c>
      <c r="J499" s="230">
        <f>VLOOKUP(H499,LocID!$B$2:$I$1995,8, FALSE)</f>
        <v>512</v>
      </c>
      <c r="L499">
        <v>30.319820404052699</v>
      </c>
      <c r="M499">
        <v>-86.137908935546804</v>
      </c>
    </row>
    <row r="500" spans="1:13" x14ac:dyDescent="0.25">
      <c r="A500" s="230">
        <v>2011.797</v>
      </c>
      <c r="B500" s="230" t="s">
        <v>233</v>
      </c>
      <c r="C500" s="230" t="s">
        <v>11823</v>
      </c>
      <c r="D500" s="230" t="s">
        <v>3545</v>
      </c>
      <c r="E500" s="230" t="s">
        <v>3546</v>
      </c>
      <c r="F500" s="230" t="s">
        <v>3531</v>
      </c>
      <c r="G500" t="s">
        <v>76</v>
      </c>
      <c r="H500" s="230" t="s">
        <v>6348</v>
      </c>
      <c r="I500" s="230" t="s">
        <v>26</v>
      </c>
      <c r="J500" s="230">
        <f>VLOOKUP(H500,LocID!$B$2:$I$1995,8, FALSE)</f>
        <v>491</v>
      </c>
      <c r="L500">
        <v>37.338581085205</v>
      </c>
      <c r="M500">
        <v>-121.885566711425</v>
      </c>
    </row>
    <row r="501" spans="1:13" x14ac:dyDescent="0.25">
      <c r="A501" s="230">
        <v>2011.62</v>
      </c>
      <c r="B501" s="230" t="s">
        <v>233</v>
      </c>
      <c r="C501" s="230" t="s">
        <v>11823</v>
      </c>
      <c r="D501" s="230" t="s">
        <v>3890</v>
      </c>
      <c r="E501" s="230" t="s">
        <v>3891</v>
      </c>
      <c r="F501" s="230" t="s">
        <v>3892</v>
      </c>
      <c r="G501" t="s">
        <v>76</v>
      </c>
      <c r="H501" s="230" t="s">
        <v>6374</v>
      </c>
      <c r="I501" s="230" t="s">
        <v>23</v>
      </c>
      <c r="J501" s="230">
        <f>VLOOKUP(H501,LocID!$B$2:$I$1995,8, FALSE)</f>
        <v>523</v>
      </c>
      <c r="L501">
        <v>34.045680999755803</v>
      </c>
      <c r="M501">
        <v>-118.04418182373</v>
      </c>
    </row>
    <row r="502" spans="1:13" x14ac:dyDescent="0.25">
      <c r="A502" s="230">
        <v>2015.0764999999999</v>
      </c>
      <c r="B502" s="230" t="s">
        <v>138</v>
      </c>
      <c r="C502" s="230" t="s">
        <v>11821</v>
      </c>
      <c r="D502" s="230" t="s">
        <v>381</v>
      </c>
      <c r="E502" s="230" t="s">
        <v>378</v>
      </c>
      <c r="F502" s="230" t="s">
        <v>379</v>
      </c>
      <c r="G502" t="s">
        <v>380</v>
      </c>
      <c r="H502" s="230" t="s">
        <v>5937</v>
      </c>
      <c r="I502" s="230" t="s">
        <v>26</v>
      </c>
      <c r="J502" s="230">
        <f>VLOOKUP(H502,LocID!$B$2:$I$1995,8, FALSE)</f>
        <v>42</v>
      </c>
      <c r="L502">
        <v>41.740699768066399</v>
      </c>
      <c r="M502">
        <v>-71.308700561523395</v>
      </c>
    </row>
    <row r="503" spans="1:13" x14ac:dyDescent="0.25">
      <c r="A503" s="230">
        <v>2011.809</v>
      </c>
      <c r="B503" s="230" t="s">
        <v>233</v>
      </c>
      <c r="C503" s="230" t="s">
        <v>11823</v>
      </c>
      <c r="D503" s="230" t="s">
        <v>568</v>
      </c>
      <c r="E503" s="230" t="s">
        <v>550</v>
      </c>
      <c r="F503" s="230" t="s">
        <v>533</v>
      </c>
      <c r="G503" t="s">
        <v>49</v>
      </c>
      <c r="H503" s="230" t="s">
        <v>4499</v>
      </c>
      <c r="I503" s="230" t="s">
        <v>428</v>
      </c>
      <c r="J503" s="230">
        <f>VLOOKUP(H503,LocID!$B$2:$I$1995,8, FALSE)</f>
        <v>65</v>
      </c>
      <c r="L503">
        <v>42.3586616516113</v>
      </c>
      <c r="M503">
        <v>-71.056739807128906</v>
      </c>
    </row>
    <row r="504" spans="1:13" x14ac:dyDescent="0.25">
      <c r="A504" s="230">
        <v>2011.664</v>
      </c>
      <c r="B504" s="230" t="s">
        <v>233</v>
      </c>
      <c r="C504" s="230" t="s">
        <v>11823</v>
      </c>
      <c r="D504" s="230" t="s">
        <v>3976</v>
      </c>
      <c r="E504" s="230" t="s">
        <v>3973</v>
      </c>
      <c r="F504" s="230" t="s">
        <v>3974</v>
      </c>
      <c r="G504" t="s">
        <v>673</v>
      </c>
      <c r="H504" s="230" t="s">
        <v>6385</v>
      </c>
      <c r="I504" s="230" t="s">
        <v>23</v>
      </c>
      <c r="J504" s="230">
        <f>VLOOKUP(H504,LocID!$B$2:$I$1995,8, FALSE)</f>
        <v>536</v>
      </c>
      <c r="L504">
        <v>38.627750396728501</v>
      </c>
      <c r="M504">
        <v>-90.199562072753906</v>
      </c>
    </row>
    <row r="505" spans="1:13" x14ac:dyDescent="0.25">
      <c r="A505" s="230">
        <v>2011.6679999999999</v>
      </c>
      <c r="B505" s="230" t="s">
        <v>233</v>
      </c>
      <c r="C505" s="230" t="s">
        <v>11823</v>
      </c>
      <c r="D505" s="230" t="s">
        <v>4298</v>
      </c>
      <c r="E505" s="230" t="s">
        <v>4240</v>
      </c>
      <c r="F505" s="230" t="s">
        <v>2997</v>
      </c>
      <c r="G505" t="s">
        <v>2996</v>
      </c>
      <c r="H505" s="230" t="s">
        <v>4536</v>
      </c>
      <c r="I505" s="230" t="s">
        <v>23</v>
      </c>
      <c r="J505" s="230">
        <f>VLOOKUP(H505,LocID!$B$2:$I$1995,8, FALSE)</f>
        <v>447</v>
      </c>
      <c r="L505">
        <v>38.890369415283203</v>
      </c>
      <c r="M505">
        <v>-77.031959533691406</v>
      </c>
    </row>
    <row r="506" spans="1:13" x14ac:dyDescent="0.25">
      <c r="A506" s="230">
        <v>2011.5429999999999</v>
      </c>
      <c r="B506" s="230" t="s">
        <v>233</v>
      </c>
      <c r="C506" s="230" t="s">
        <v>11823</v>
      </c>
      <c r="D506" s="230" t="s">
        <v>4081</v>
      </c>
      <c r="E506" s="230" t="s">
        <v>4082</v>
      </c>
      <c r="F506" s="230" t="s">
        <v>4083</v>
      </c>
      <c r="G506" t="s">
        <v>76</v>
      </c>
      <c r="H506" s="230" t="s">
        <v>6402</v>
      </c>
      <c r="I506" s="230" t="s">
        <v>26</v>
      </c>
      <c r="J506" s="230">
        <f>VLOOKUP(H506,LocID!$B$2:$I$1995,8, FALSE)</f>
        <v>555</v>
      </c>
      <c r="L506">
        <v>37.881179809570298</v>
      </c>
      <c r="M506">
        <v>-122.46582794189401</v>
      </c>
    </row>
    <row r="507" spans="1:13" x14ac:dyDescent="0.25">
      <c r="A507" s="230">
        <v>2011.4949999999999</v>
      </c>
      <c r="B507" s="230" t="s">
        <v>233</v>
      </c>
      <c r="C507" s="230" t="s">
        <v>11823</v>
      </c>
      <c r="D507" s="230" t="s">
        <v>462</v>
      </c>
      <c r="E507" s="230" t="s">
        <v>456</v>
      </c>
      <c r="F507" s="230" t="s">
        <v>446</v>
      </c>
      <c r="G507" t="s">
        <v>76</v>
      </c>
      <c r="H507" s="230" t="s">
        <v>5947</v>
      </c>
      <c r="I507" s="230" t="s">
        <v>26</v>
      </c>
      <c r="J507" s="230">
        <f>VLOOKUP(H507,LocID!$B$2:$I$1995,8, FALSE)</f>
        <v>52</v>
      </c>
      <c r="L507">
        <v>37.869880676269503</v>
      </c>
      <c r="M507">
        <v>-122.270538330078</v>
      </c>
    </row>
    <row r="508" spans="1:13" x14ac:dyDescent="0.25">
      <c r="A508" s="230">
        <v>2011.4659999999999</v>
      </c>
      <c r="B508" s="230" t="s">
        <v>233</v>
      </c>
      <c r="C508" s="230" t="s">
        <v>11823</v>
      </c>
      <c r="D508" s="230" t="s">
        <v>3213</v>
      </c>
      <c r="E508" s="230" t="s">
        <v>3210</v>
      </c>
      <c r="F508" s="230" t="s">
        <v>3202</v>
      </c>
      <c r="G508" t="s">
        <v>660</v>
      </c>
      <c r="H508" s="230" t="s">
        <v>6337</v>
      </c>
      <c r="I508" s="230" t="s">
        <v>52</v>
      </c>
      <c r="J508" s="230">
        <f>VLOOKUP(H508,LocID!$B$2:$I$1995,8, FALSE)</f>
        <v>479</v>
      </c>
      <c r="L508">
        <v>40.760311126708899</v>
      </c>
      <c r="M508">
        <v>-111.888221740722</v>
      </c>
    </row>
    <row r="509" spans="1:13" x14ac:dyDescent="0.25">
      <c r="A509" s="230">
        <v>2011.8140000000001</v>
      </c>
      <c r="B509" s="230" t="s">
        <v>233</v>
      </c>
      <c r="C509" s="230" t="s">
        <v>11823</v>
      </c>
      <c r="D509" s="230" t="s">
        <v>3020</v>
      </c>
      <c r="E509" s="230" t="s">
        <v>3021</v>
      </c>
      <c r="F509" s="230" t="s">
        <v>3022</v>
      </c>
      <c r="G509" t="s">
        <v>739</v>
      </c>
      <c r="H509" s="230" t="s">
        <v>6315</v>
      </c>
      <c r="I509" s="230" t="s">
        <v>52</v>
      </c>
      <c r="J509" s="230">
        <f>VLOOKUP(H509,LocID!$B$2:$I$1995,8, FALSE)</f>
        <v>450</v>
      </c>
      <c r="L509">
        <v>49.155601501464801</v>
      </c>
      <c r="M509">
        <v>-123.151000976562</v>
      </c>
    </row>
    <row r="510" spans="1:13" x14ac:dyDescent="0.25">
      <c r="A510" s="230">
        <v>2011.702</v>
      </c>
      <c r="B510" s="230" t="s">
        <v>233</v>
      </c>
      <c r="C510" s="230" t="s">
        <v>11823</v>
      </c>
      <c r="D510" s="230" t="s">
        <v>2057</v>
      </c>
      <c r="E510" s="230" t="s">
        <v>2058</v>
      </c>
      <c r="F510" s="230" t="s">
        <v>2059</v>
      </c>
      <c r="G510" t="s">
        <v>432</v>
      </c>
      <c r="H510" s="230" t="s">
        <v>6211</v>
      </c>
      <c r="I510" s="230" t="s">
        <v>98</v>
      </c>
      <c r="J510" s="230">
        <f>VLOOKUP(H510,LocID!$B$2:$I$1995,8, FALSE)</f>
        <v>335</v>
      </c>
      <c r="L510">
        <v>43.0418090820312</v>
      </c>
      <c r="M510">
        <v>-87.906837463378906</v>
      </c>
    </row>
    <row r="511" spans="1:13" x14ac:dyDescent="0.25">
      <c r="A511" s="230">
        <v>2011.7809999999999</v>
      </c>
      <c r="B511" s="230" t="s">
        <v>233</v>
      </c>
      <c r="C511" s="230" t="s">
        <v>11823</v>
      </c>
      <c r="D511" s="230" t="s">
        <v>4482</v>
      </c>
      <c r="E511" s="230" t="s">
        <v>4483</v>
      </c>
      <c r="F511" s="230" t="s">
        <v>4484</v>
      </c>
      <c r="G511" t="s">
        <v>76</v>
      </c>
      <c r="H511" s="230" t="s">
        <v>6462</v>
      </c>
      <c r="I511" s="230" t="s">
        <v>26</v>
      </c>
      <c r="J511" s="230">
        <f>VLOOKUP(H511,LocID!$B$2:$I$1995,8, FALSE)</f>
        <v>621</v>
      </c>
      <c r="L511">
        <v>41.731208801269503</v>
      </c>
      <c r="M511">
        <v>-122.635688781738</v>
      </c>
    </row>
    <row r="512" spans="1:13" x14ac:dyDescent="0.25">
      <c r="A512" s="230">
        <v>2015.0714</v>
      </c>
      <c r="B512" s="230" t="s">
        <v>138</v>
      </c>
      <c r="C512" s="230" t="s">
        <v>11821</v>
      </c>
      <c r="D512" s="230" t="s">
        <v>3513</v>
      </c>
      <c r="E512" s="230" t="s">
        <v>3514</v>
      </c>
      <c r="F512" s="230" t="s">
        <v>3294</v>
      </c>
      <c r="G512" t="s">
        <v>76</v>
      </c>
      <c r="H512" s="230" t="s">
        <v>4526</v>
      </c>
      <c r="I512" s="230" t="s">
        <v>23</v>
      </c>
      <c r="J512" s="230">
        <f>VLOOKUP(H512,LocID!$B$2:$I$1995,8, FALSE)</f>
        <v>489</v>
      </c>
      <c r="L512">
        <v>37.7771186828613</v>
      </c>
      <c r="M512">
        <v>-122.419639587402</v>
      </c>
    </row>
    <row r="513" spans="1:13" x14ac:dyDescent="0.25">
      <c r="A513" s="230">
        <v>2012.039</v>
      </c>
      <c r="B513" s="230" t="s">
        <v>147</v>
      </c>
      <c r="C513" s="230" t="s">
        <v>11824</v>
      </c>
      <c r="D513" s="230" t="s">
        <v>2527</v>
      </c>
      <c r="E513" s="230" t="s">
        <v>2492</v>
      </c>
      <c r="F513" s="230" t="s">
        <v>2414</v>
      </c>
      <c r="G513" t="s">
        <v>76</v>
      </c>
      <c r="H513" s="230" t="s">
        <v>4518</v>
      </c>
      <c r="I513" s="230" t="s">
        <v>26</v>
      </c>
      <c r="J513" s="230">
        <f>VLOOKUP(H513,LocID!$B$2:$I$1995,8, FALSE)</f>
        <v>387</v>
      </c>
      <c r="L513">
        <v>37.805080413818303</v>
      </c>
      <c r="M513">
        <v>-122.273071289062</v>
      </c>
    </row>
    <row r="514" spans="1:13" x14ac:dyDescent="0.25">
      <c r="A514" s="230">
        <v>2012.124</v>
      </c>
      <c r="B514" s="230" t="s">
        <v>147</v>
      </c>
      <c r="C514" s="230" t="s">
        <v>11824</v>
      </c>
      <c r="D514" s="230" t="s">
        <v>2528</v>
      </c>
      <c r="E514" s="230" t="s">
        <v>2467</v>
      </c>
      <c r="F514" s="230" t="s">
        <v>2414</v>
      </c>
      <c r="G514" t="s">
        <v>76</v>
      </c>
      <c r="H514" s="230" t="s">
        <v>4518</v>
      </c>
      <c r="I514" s="230" t="s">
        <v>26</v>
      </c>
      <c r="J514" s="230">
        <f>VLOOKUP(H514,LocID!$B$2:$I$1995,8, FALSE)</f>
        <v>387</v>
      </c>
      <c r="L514">
        <v>37.805080413818303</v>
      </c>
      <c r="M514">
        <v>-122.273071289062</v>
      </c>
    </row>
    <row r="515" spans="1:13" x14ac:dyDescent="0.25">
      <c r="A515" s="230">
        <v>2012.0550000000001</v>
      </c>
      <c r="B515" s="230" t="s">
        <v>147</v>
      </c>
      <c r="C515" s="230" t="s">
        <v>11824</v>
      </c>
      <c r="D515" s="230" t="s">
        <v>189</v>
      </c>
      <c r="E515" s="230" t="s">
        <v>190</v>
      </c>
      <c r="F515" s="230" t="s">
        <v>191</v>
      </c>
      <c r="G515" t="s">
        <v>192</v>
      </c>
      <c r="H515" s="230" t="s">
        <v>5917</v>
      </c>
      <c r="I515" s="230" t="s">
        <v>26</v>
      </c>
      <c r="J515" s="230">
        <f>VLOOKUP(H515,LocID!$B$2:$I$1995,8, FALSE)</f>
        <v>20</v>
      </c>
      <c r="L515">
        <v>38.976669311523402</v>
      </c>
      <c r="M515">
        <v>-76.489959716796804</v>
      </c>
    </row>
    <row r="516" spans="1:13" x14ac:dyDescent="0.25">
      <c r="A516" s="230">
        <v>2011.729</v>
      </c>
      <c r="B516" s="230" t="s">
        <v>147</v>
      </c>
      <c r="C516" s="230" t="s">
        <v>11824</v>
      </c>
      <c r="D516" s="230" t="s">
        <v>1039</v>
      </c>
      <c r="E516" s="230" t="s">
        <v>1037</v>
      </c>
      <c r="F516" s="230" t="s">
        <v>1038</v>
      </c>
      <c r="G516" t="s">
        <v>76</v>
      </c>
      <c r="H516" s="230" t="s">
        <v>6025</v>
      </c>
      <c r="I516" s="230" t="s">
        <v>26</v>
      </c>
      <c r="J516" s="230">
        <f>VLOOKUP(H516,LocID!$B$2:$I$1995,8, FALSE)</f>
        <v>133</v>
      </c>
      <c r="L516">
        <v>37.318958282470703</v>
      </c>
      <c r="M516">
        <v>-122.02928161621</v>
      </c>
    </row>
    <row r="517" spans="1:13" x14ac:dyDescent="0.25">
      <c r="A517" s="230">
        <v>2012.1389999999999</v>
      </c>
      <c r="B517" s="230" t="s">
        <v>147</v>
      </c>
      <c r="C517" s="230" t="s">
        <v>11824</v>
      </c>
      <c r="D517" s="230" t="s">
        <v>3153</v>
      </c>
      <c r="E517" s="230" t="s">
        <v>3138</v>
      </c>
      <c r="F517" s="230" t="s">
        <v>3123</v>
      </c>
      <c r="G517" t="s">
        <v>76</v>
      </c>
      <c r="H517" s="230" t="s">
        <v>4524</v>
      </c>
      <c r="I517" s="230" t="s">
        <v>23</v>
      </c>
      <c r="J517" s="230">
        <f>VLOOKUP(H517,LocID!$B$2:$I$1995,8, FALSE)</f>
        <v>473</v>
      </c>
      <c r="L517">
        <v>41.237720489501903</v>
      </c>
      <c r="M517">
        <v>-122.27001953125</v>
      </c>
    </row>
    <row r="518" spans="1:13" x14ac:dyDescent="0.25">
      <c r="A518" s="230">
        <v>2011.6759999999999</v>
      </c>
      <c r="B518" s="230" t="s">
        <v>147</v>
      </c>
      <c r="C518" s="230" t="s">
        <v>11824</v>
      </c>
      <c r="D518" s="230" t="s">
        <v>3413</v>
      </c>
      <c r="E518" s="230" t="s">
        <v>3341</v>
      </c>
      <c r="F518" s="230" t="s">
        <v>3294</v>
      </c>
      <c r="G518" t="s">
        <v>76</v>
      </c>
      <c r="H518" s="230" t="s">
        <v>4526</v>
      </c>
      <c r="I518" s="230" t="s">
        <v>23</v>
      </c>
      <c r="J518" s="230">
        <f>VLOOKUP(H518,LocID!$B$2:$I$1995,8, FALSE)</f>
        <v>489</v>
      </c>
      <c r="L518">
        <v>37.7771186828613</v>
      </c>
      <c r="M518">
        <v>-122.419639587402</v>
      </c>
    </row>
    <row r="519" spans="1:13" x14ac:dyDescent="0.25">
      <c r="A519" s="230">
        <v>2011.825</v>
      </c>
      <c r="B519" s="230" t="s">
        <v>147</v>
      </c>
      <c r="C519" s="230" t="s">
        <v>11824</v>
      </c>
      <c r="D519" s="230" t="s">
        <v>3414</v>
      </c>
      <c r="E519" s="230" t="s">
        <v>3401</v>
      </c>
      <c r="F519" s="230" t="s">
        <v>3294</v>
      </c>
      <c r="G519" t="s">
        <v>76</v>
      </c>
      <c r="H519" s="230" t="s">
        <v>4526</v>
      </c>
      <c r="I519" s="230" t="s">
        <v>23</v>
      </c>
      <c r="J519" s="230">
        <f>VLOOKUP(H519,LocID!$B$2:$I$1995,8, FALSE)</f>
        <v>489</v>
      </c>
      <c r="L519">
        <v>37.7771186828613</v>
      </c>
      <c r="M519">
        <v>-122.419639587402</v>
      </c>
    </row>
    <row r="520" spans="1:13" x14ac:dyDescent="0.25">
      <c r="A520" s="230">
        <v>2012.067</v>
      </c>
      <c r="B520" s="230" t="s">
        <v>147</v>
      </c>
      <c r="C520" s="230" t="s">
        <v>11824</v>
      </c>
      <c r="D520" s="230" t="s">
        <v>2529</v>
      </c>
      <c r="E520" s="230" t="s">
        <v>2423</v>
      </c>
      <c r="F520" s="230" t="s">
        <v>2414</v>
      </c>
      <c r="G520" t="s">
        <v>76</v>
      </c>
      <c r="H520" s="230" t="s">
        <v>4518</v>
      </c>
      <c r="I520" s="230" t="s">
        <v>23</v>
      </c>
      <c r="J520" s="230">
        <f>VLOOKUP(H520,LocID!$B$2:$I$1995,8, FALSE)</f>
        <v>387</v>
      </c>
      <c r="L520">
        <v>37.805080413818303</v>
      </c>
      <c r="M520">
        <v>-122.273071289062</v>
      </c>
    </row>
    <row r="521" spans="1:13" x14ac:dyDescent="0.25">
      <c r="A521" s="230">
        <v>2012.106</v>
      </c>
      <c r="B521" s="230" t="s">
        <v>147</v>
      </c>
      <c r="C521" s="230" t="s">
        <v>11824</v>
      </c>
      <c r="D521" s="230" t="s">
        <v>4299</v>
      </c>
      <c r="E521" s="230" t="s">
        <v>4300</v>
      </c>
      <c r="F521" s="230" t="s">
        <v>2997</v>
      </c>
      <c r="G521" t="s">
        <v>2996</v>
      </c>
      <c r="H521" s="230" t="s">
        <v>4536</v>
      </c>
      <c r="I521" s="230" t="s">
        <v>23</v>
      </c>
      <c r="J521" s="230">
        <f>VLOOKUP(H521,LocID!$B$2:$I$1995,8, FALSE)</f>
        <v>447</v>
      </c>
      <c r="L521">
        <v>38.890369415283203</v>
      </c>
      <c r="M521">
        <v>-77.031959533691406</v>
      </c>
    </row>
    <row r="522" spans="1:13" x14ac:dyDescent="0.25">
      <c r="A522" s="230">
        <v>2015.0719999999999</v>
      </c>
      <c r="B522" s="230" t="s">
        <v>138</v>
      </c>
      <c r="C522" s="230" t="s">
        <v>11821</v>
      </c>
      <c r="D522" s="230" t="s">
        <v>792</v>
      </c>
      <c r="E522" s="230" t="s">
        <v>777</v>
      </c>
      <c r="F522" s="230" t="s">
        <v>775</v>
      </c>
      <c r="G522" t="s">
        <v>49</v>
      </c>
      <c r="H522" s="230" t="s">
        <v>5979</v>
      </c>
      <c r="I522" s="230" t="s">
        <v>23</v>
      </c>
      <c r="J522" s="230">
        <f>VLOOKUP(H522,LocID!$B$2:$I$1995,8, FALSE)</f>
        <v>87</v>
      </c>
      <c r="L522">
        <v>42.366790771484297</v>
      </c>
      <c r="M522">
        <v>-71.106010437011705</v>
      </c>
    </row>
    <row r="523" spans="1:13" x14ac:dyDescent="0.25">
      <c r="A523" s="230">
        <v>2011.808</v>
      </c>
      <c r="B523" s="230" t="s">
        <v>147</v>
      </c>
      <c r="C523" s="230" t="s">
        <v>11824</v>
      </c>
      <c r="D523" s="230" t="s">
        <v>855</v>
      </c>
      <c r="E523" s="230" t="s">
        <v>856</v>
      </c>
      <c r="F523" s="230" t="s">
        <v>852</v>
      </c>
      <c r="G523" t="s">
        <v>144</v>
      </c>
      <c r="H523" s="230" t="s">
        <v>5993</v>
      </c>
      <c r="I523" s="230" t="s">
        <v>52</v>
      </c>
      <c r="J523" s="230">
        <f>VLOOKUP(H523,LocID!$B$2:$I$1995,8, FALSE)</f>
        <v>101</v>
      </c>
      <c r="L523">
        <v>38.032131195068303</v>
      </c>
      <c r="M523">
        <v>-78.477531433105398</v>
      </c>
    </row>
    <row r="524" spans="1:13" x14ac:dyDescent="0.25">
      <c r="A524" s="230">
        <v>2012.1859999999999</v>
      </c>
      <c r="B524" s="230" t="s">
        <v>147</v>
      </c>
      <c r="C524" s="230" t="s">
        <v>11824</v>
      </c>
      <c r="D524" s="230" t="s">
        <v>892</v>
      </c>
      <c r="E524" s="230" t="s">
        <v>893</v>
      </c>
      <c r="F524" s="230" t="s">
        <v>877</v>
      </c>
      <c r="G524" t="s">
        <v>208</v>
      </c>
      <c r="H524" s="230" t="s">
        <v>5997</v>
      </c>
      <c r="I524" s="230" t="s">
        <v>26</v>
      </c>
      <c r="J524" s="230">
        <f>VLOOKUP(H524,LocID!$B$2:$I$1995,8, FALSE)</f>
        <v>105</v>
      </c>
      <c r="L524">
        <v>41.884250640869098</v>
      </c>
      <c r="M524">
        <v>-87.6324462890625</v>
      </c>
    </row>
    <row r="525" spans="1:13" x14ac:dyDescent="0.25">
      <c r="A525" s="230">
        <v>2012.144</v>
      </c>
      <c r="B525" s="230" t="s">
        <v>147</v>
      </c>
      <c r="C525" s="230" t="s">
        <v>11824</v>
      </c>
      <c r="D525" s="230" t="s">
        <v>463</v>
      </c>
      <c r="E525" s="230" t="s">
        <v>454</v>
      </c>
      <c r="F525" s="230" t="s">
        <v>446</v>
      </c>
      <c r="G525" t="s">
        <v>76</v>
      </c>
      <c r="H525" s="230" t="s">
        <v>5947</v>
      </c>
      <c r="I525" s="230" t="s">
        <v>52</v>
      </c>
      <c r="J525" s="230">
        <f>VLOOKUP(H525,LocID!$B$2:$I$1995,8, FALSE)</f>
        <v>52</v>
      </c>
      <c r="L525">
        <v>37.869880676269503</v>
      </c>
      <c r="M525">
        <v>-122.270538330078</v>
      </c>
    </row>
    <row r="526" spans="1:13" x14ac:dyDescent="0.25">
      <c r="A526" s="230">
        <v>2012.165</v>
      </c>
      <c r="B526" s="230" t="s">
        <v>147</v>
      </c>
      <c r="C526" s="230" t="s">
        <v>11824</v>
      </c>
      <c r="D526" s="230" t="s">
        <v>1853</v>
      </c>
      <c r="E526" s="230" t="s">
        <v>1854</v>
      </c>
      <c r="F526" s="230" t="s">
        <v>1832</v>
      </c>
      <c r="G526" t="s">
        <v>76</v>
      </c>
      <c r="H526" s="230" t="s">
        <v>4512</v>
      </c>
      <c r="I526" s="230" t="s">
        <v>23</v>
      </c>
      <c r="J526" s="230">
        <f>VLOOKUP(H526,LocID!$B$2:$I$1995,8, FALSE)</f>
        <v>300</v>
      </c>
      <c r="L526">
        <v>34.053489685058501</v>
      </c>
      <c r="M526">
        <v>-118.245323181152</v>
      </c>
    </row>
    <row r="527" spans="1:13" x14ac:dyDescent="0.25">
      <c r="A527" s="230">
        <v>2011.8019999999999</v>
      </c>
      <c r="B527" s="230" t="s">
        <v>147</v>
      </c>
      <c r="C527" s="230" t="s">
        <v>11824</v>
      </c>
      <c r="D527" s="230" t="s">
        <v>920</v>
      </c>
      <c r="E527" s="230" t="s">
        <v>921</v>
      </c>
      <c r="F527" s="230" t="s">
        <v>922</v>
      </c>
      <c r="G527" t="s">
        <v>60</v>
      </c>
      <c r="H527" s="230" t="s">
        <v>6001</v>
      </c>
      <c r="I527" s="230" t="s">
        <v>52</v>
      </c>
      <c r="J527" s="230">
        <f>VLOOKUP(H527,LocID!$B$2:$I$1995,8, FALSE)</f>
        <v>109</v>
      </c>
      <c r="L527">
        <v>39.107128143310497</v>
      </c>
      <c r="M527">
        <v>-84.504127502441406</v>
      </c>
    </row>
    <row r="528" spans="1:13" x14ac:dyDescent="0.25">
      <c r="A528" s="230">
        <v>2012.019</v>
      </c>
      <c r="B528" s="230" t="s">
        <v>147</v>
      </c>
      <c r="C528" s="230" t="s">
        <v>11824</v>
      </c>
      <c r="D528" s="230" t="s">
        <v>781</v>
      </c>
      <c r="E528" s="230" t="s">
        <v>774</v>
      </c>
      <c r="F528" s="230" t="s">
        <v>775</v>
      </c>
      <c r="G528" t="s">
        <v>49</v>
      </c>
      <c r="H528" s="230" t="s">
        <v>5979</v>
      </c>
      <c r="I528" s="230" t="s">
        <v>52</v>
      </c>
      <c r="J528" s="230">
        <f>VLOOKUP(H528,LocID!$B$2:$I$1995,8, FALSE)</f>
        <v>87</v>
      </c>
      <c r="L528">
        <v>42.366790771484297</v>
      </c>
      <c r="M528">
        <v>-71.106010437011705</v>
      </c>
    </row>
    <row r="529" spans="1:13" x14ac:dyDescent="0.25">
      <c r="A529" s="230">
        <v>2012.0640000000001</v>
      </c>
      <c r="B529" s="230" t="s">
        <v>147</v>
      </c>
      <c r="C529" s="230" t="s">
        <v>11824</v>
      </c>
      <c r="D529" s="230" t="s">
        <v>2300</v>
      </c>
      <c r="E529" s="230" t="s">
        <v>697</v>
      </c>
      <c r="F529" s="230" t="s">
        <v>2273</v>
      </c>
      <c r="G529" t="s">
        <v>107</v>
      </c>
      <c r="H529" s="230" t="s">
        <v>4516</v>
      </c>
      <c r="I529" s="230" t="s">
        <v>23</v>
      </c>
      <c r="J529" s="230">
        <f>VLOOKUP(H529,LocID!$B$2:$I$1995,8, FALSE)</f>
        <v>370</v>
      </c>
      <c r="L529">
        <v>40.7820014953613</v>
      </c>
      <c r="M529">
        <v>-73.831703186035099</v>
      </c>
    </row>
    <row r="530" spans="1:13" x14ac:dyDescent="0.25">
      <c r="A530" s="230">
        <v>2012.06</v>
      </c>
      <c r="B530" s="230" t="s">
        <v>147</v>
      </c>
      <c r="C530" s="230" t="s">
        <v>11824</v>
      </c>
      <c r="D530" s="230" t="s">
        <v>217</v>
      </c>
      <c r="E530" s="230" t="s">
        <v>218</v>
      </c>
      <c r="F530" s="230" t="s">
        <v>214</v>
      </c>
      <c r="G530" t="s">
        <v>219</v>
      </c>
      <c r="H530" s="230" t="s">
        <v>5922</v>
      </c>
      <c r="I530" s="230" t="s">
        <v>52</v>
      </c>
      <c r="J530" s="230">
        <f>VLOOKUP(H530,LocID!$B$2:$I$1995,8, FALSE)</f>
        <v>24</v>
      </c>
      <c r="L530">
        <v>32.735599517822202</v>
      </c>
      <c r="M530">
        <v>-97.107719421386705</v>
      </c>
    </row>
    <row r="531" spans="1:13" x14ac:dyDescent="0.25">
      <c r="A531" s="230">
        <v>2011.7159999999999</v>
      </c>
      <c r="B531" s="230" t="s">
        <v>147</v>
      </c>
      <c r="C531" s="230" t="s">
        <v>11824</v>
      </c>
      <c r="D531" s="230" t="s">
        <v>148</v>
      </c>
      <c r="E531" s="230" t="s">
        <v>142</v>
      </c>
      <c r="F531" s="230" t="s">
        <v>143</v>
      </c>
      <c r="G531" t="s">
        <v>144</v>
      </c>
      <c r="H531" s="230" t="s">
        <v>5908</v>
      </c>
      <c r="I531" s="230" t="s">
        <v>52</v>
      </c>
      <c r="J531" s="230">
        <f>VLOOKUP(H531,LocID!$B$2:$I$1995,8, FALSE)</f>
        <v>11</v>
      </c>
      <c r="L531">
        <v>38.804599761962798</v>
      </c>
      <c r="M531">
        <v>-77.043411254882798</v>
      </c>
    </row>
    <row r="532" spans="1:13" x14ac:dyDescent="0.25">
      <c r="A532" s="230">
        <v>2012.2280000000001</v>
      </c>
      <c r="B532" s="230" t="s">
        <v>147</v>
      </c>
      <c r="C532" s="230" t="s">
        <v>11824</v>
      </c>
      <c r="D532" s="230" t="s">
        <v>569</v>
      </c>
      <c r="E532" s="230" t="s">
        <v>570</v>
      </c>
      <c r="F532" s="230" t="s">
        <v>533</v>
      </c>
      <c r="G532" t="s">
        <v>49</v>
      </c>
      <c r="H532" s="230" t="s">
        <v>4499</v>
      </c>
      <c r="I532" s="230" t="s">
        <v>26</v>
      </c>
      <c r="J532" s="230">
        <f>VLOOKUP(H532,LocID!$B$2:$I$1995,8, FALSE)</f>
        <v>65</v>
      </c>
      <c r="L532">
        <v>42.3586616516113</v>
      </c>
      <c r="M532">
        <v>-71.056739807128906</v>
      </c>
    </row>
    <row r="533" spans="1:13" x14ac:dyDescent="0.25">
      <c r="A533" s="230">
        <v>2015.0737999999999</v>
      </c>
      <c r="B533" s="230" t="s">
        <v>138</v>
      </c>
      <c r="C533" s="230" t="s">
        <v>11821</v>
      </c>
      <c r="D533" s="230" t="s">
        <v>4362</v>
      </c>
      <c r="E533" s="230" t="s">
        <v>4363</v>
      </c>
      <c r="F533" s="230" t="s">
        <v>4364</v>
      </c>
      <c r="G533" t="s">
        <v>432</v>
      </c>
      <c r="H533" s="230" t="s">
        <v>6432</v>
      </c>
      <c r="I533" s="230" t="s">
        <v>23</v>
      </c>
      <c r="J533" s="230">
        <f>VLOOKUP(H533,LocID!$B$2:$I$1995,8, FALSE)</f>
        <v>587</v>
      </c>
      <c r="L533">
        <v>43.060749053955</v>
      </c>
      <c r="M533">
        <v>-88.008438110351506</v>
      </c>
    </row>
    <row r="534" spans="1:13" x14ac:dyDescent="0.25">
      <c r="A534" s="230">
        <v>2012.0609999999999</v>
      </c>
      <c r="B534" s="230" t="s">
        <v>147</v>
      </c>
      <c r="C534" s="230" t="s">
        <v>11824</v>
      </c>
      <c r="D534" s="230" t="s">
        <v>464</v>
      </c>
      <c r="E534" s="230" t="s">
        <v>465</v>
      </c>
      <c r="F534" s="230" t="s">
        <v>446</v>
      </c>
      <c r="G534" t="s">
        <v>76</v>
      </c>
      <c r="H534" s="230" t="s">
        <v>5947</v>
      </c>
      <c r="I534" s="230" t="s">
        <v>98</v>
      </c>
      <c r="J534" s="230">
        <f>VLOOKUP(H534,LocID!$B$2:$I$1995,8, FALSE)</f>
        <v>52</v>
      </c>
      <c r="L534">
        <v>37.869880676269503</v>
      </c>
      <c r="M534">
        <v>-122.270538330078</v>
      </c>
    </row>
    <row r="535" spans="1:13" x14ac:dyDescent="0.25">
      <c r="A535" s="230">
        <v>2012.163</v>
      </c>
      <c r="B535" s="230" t="s">
        <v>147</v>
      </c>
      <c r="C535" s="230" t="s">
        <v>11824</v>
      </c>
      <c r="D535" s="230" t="s">
        <v>1189</v>
      </c>
      <c r="E535" s="230" t="s">
        <v>1186</v>
      </c>
      <c r="F535" s="230" t="s">
        <v>1187</v>
      </c>
      <c r="G535" t="s">
        <v>261</v>
      </c>
      <c r="H535" s="230" t="s">
        <v>6055</v>
      </c>
      <c r="I535" s="230" t="s">
        <v>52</v>
      </c>
      <c r="J535" s="230">
        <f>VLOOKUP(H535,LocID!$B$2:$I$1995,8, FALSE)</f>
        <v>166</v>
      </c>
      <c r="L535">
        <v>46.99702835083</v>
      </c>
      <c r="M535">
        <v>-120.54872131347599</v>
      </c>
    </row>
    <row r="536" spans="1:13" x14ac:dyDescent="0.25">
      <c r="A536" s="230">
        <v>2011.684</v>
      </c>
      <c r="B536" s="230" t="s">
        <v>147</v>
      </c>
      <c r="C536" s="230" t="s">
        <v>11824</v>
      </c>
      <c r="D536" s="230" t="s">
        <v>2768</v>
      </c>
      <c r="E536" s="230" t="s">
        <v>2766</v>
      </c>
      <c r="F536" s="230" t="s">
        <v>2764</v>
      </c>
      <c r="G536" t="s">
        <v>1276</v>
      </c>
      <c r="H536" s="230" t="s">
        <v>6282</v>
      </c>
      <c r="I536" s="230" t="s">
        <v>52</v>
      </c>
      <c r="J536" s="230">
        <f>VLOOKUP(H536,LocID!$B$2:$I$1995,8, FALSE)</f>
        <v>414</v>
      </c>
      <c r="L536">
        <v>33.448249816894503</v>
      </c>
      <c r="M536">
        <v>-112.075798034667</v>
      </c>
    </row>
    <row r="537" spans="1:13" x14ac:dyDescent="0.25">
      <c r="A537" s="230">
        <v>2012.1089999999999</v>
      </c>
      <c r="B537" s="230" t="s">
        <v>147</v>
      </c>
      <c r="C537" s="230" t="s">
        <v>11824</v>
      </c>
      <c r="D537" s="230" t="s">
        <v>2681</v>
      </c>
      <c r="E537" s="230" t="s">
        <v>2682</v>
      </c>
      <c r="F537" s="230" t="s">
        <v>2683</v>
      </c>
      <c r="G537" t="s">
        <v>165</v>
      </c>
      <c r="H537" s="230" t="s">
        <v>6267</v>
      </c>
      <c r="I537" s="230" t="s">
        <v>52</v>
      </c>
      <c r="J537" s="230">
        <f>VLOOKUP(H537,LocID!$B$2:$I$1995,8, FALSE)</f>
        <v>398</v>
      </c>
      <c r="L537">
        <v>28.538230895996001</v>
      </c>
      <c r="M537">
        <v>-81.377388000488196</v>
      </c>
    </row>
    <row r="538" spans="1:13" x14ac:dyDescent="0.25">
      <c r="A538" s="230">
        <v>2012.1769999999999</v>
      </c>
      <c r="B538" s="230" t="s">
        <v>147</v>
      </c>
      <c r="C538" s="230" t="s">
        <v>11824</v>
      </c>
      <c r="D538" s="230" t="s">
        <v>3917</v>
      </c>
      <c r="E538" s="230" t="s">
        <v>3908</v>
      </c>
      <c r="F538" s="230" t="s">
        <v>3906</v>
      </c>
      <c r="G538" t="s">
        <v>76</v>
      </c>
      <c r="H538" s="230" t="s">
        <v>4532</v>
      </c>
      <c r="I538" s="230" t="s">
        <v>26</v>
      </c>
      <c r="J538" s="230">
        <f>VLOOKUP(H538,LocID!$B$2:$I$1995,8, FALSE)</f>
        <v>527</v>
      </c>
      <c r="L538">
        <v>37.656059265136697</v>
      </c>
      <c r="M538">
        <v>-122.414176940917</v>
      </c>
    </row>
    <row r="539" spans="1:13" x14ac:dyDescent="0.25">
      <c r="A539" s="230">
        <v>2012.1780000000001</v>
      </c>
      <c r="B539" s="230" t="s">
        <v>147</v>
      </c>
      <c r="C539" s="230" t="s">
        <v>11824</v>
      </c>
      <c r="D539" s="230" t="s">
        <v>3918</v>
      </c>
      <c r="E539" s="230" t="s">
        <v>3908</v>
      </c>
      <c r="F539" s="230" t="s">
        <v>3906</v>
      </c>
      <c r="G539" t="s">
        <v>76</v>
      </c>
      <c r="H539" s="230" t="s">
        <v>4532</v>
      </c>
      <c r="I539" s="230" t="s">
        <v>26</v>
      </c>
      <c r="J539" s="230">
        <f>VLOOKUP(H539,LocID!$B$2:$I$1995,8, FALSE)</f>
        <v>527</v>
      </c>
      <c r="L539">
        <v>37.656059265136697</v>
      </c>
      <c r="M539">
        <v>-122.414176940917</v>
      </c>
    </row>
    <row r="540" spans="1:13" x14ac:dyDescent="0.25">
      <c r="A540" s="230">
        <v>2012.1990000000001</v>
      </c>
      <c r="B540" s="230" t="s">
        <v>147</v>
      </c>
      <c r="C540" s="230" t="s">
        <v>11824</v>
      </c>
      <c r="D540" s="230" t="s">
        <v>4102</v>
      </c>
      <c r="E540" s="230" t="s">
        <v>4103</v>
      </c>
      <c r="F540" s="230" t="s">
        <v>4104</v>
      </c>
      <c r="G540" t="s">
        <v>76</v>
      </c>
      <c r="H540" s="230" t="s">
        <v>6404</v>
      </c>
      <c r="I540" s="230" t="s">
        <v>23</v>
      </c>
      <c r="J540" s="230">
        <f>VLOOKUP(H540,LocID!$B$2:$I$1995,8, FALSE)</f>
        <v>558</v>
      </c>
      <c r="L540">
        <v>39.326118469238203</v>
      </c>
      <c r="M540">
        <v>-120.21215057373</v>
      </c>
    </row>
    <row r="541" spans="1:13" x14ac:dyDescent="0.25">
      <c r="A541" s="230">
        <v>2011.644</v>
      </c>
      <c r="B541" s="230" t="s">
        <v>147</v>
      </c>
      <c r="C541" s="230" t="s">
        <v>11824</v>
      </c>
      <c r="D541" s="230" t="s">
        <v>2530</v>
      </c>
      <c r="E541" s="230" t="s">
        <v>2531</v>
      </c>
      <c r="F541" s="230" t="s">
        <v>2414</v>
      </c>
      <c r="G541" t="s">
        <v>76</v>
      </c>
      <c r="H541" s="230" t="s">
        <v>4518</v>
      </c>
      <c r="I541" s="230" t="s">
        <v>52</v>
      </c>
      <c r="J541" s="230">
        <f>VLOOKUP(H541,LocID!$B$2:$I$1995,8, FALSE)</f>
        <v>387</v>
      </c>
      <c r="L541">
        <v>37.805080413818303</v>
      </c>
      <c r="M541">
        <v>-122.273071289062</v>
      </c>
    </row>
    <row r="542" spans="1:13" x14ac:dyDescent="0.25">
      <c r="A542" s="230">
        <v>2012.037</v>
      </c>
      <c r="B542" s="230" t="s">
        <v>147</v>
      </c>
      <c r="C542" s="230" t="s">
        <v>11824</v>
      </c>
      <c r="D542" s="230" t="s">
        <v>2301</v>
      </c>
      <c r="E542" s="230" t="s">
        <v>1090</v>
      </c>
      <c r="F542" s="230" t="s">
        <v>2273</v>
      </c>
      <c r="G542" t="s">
        <v>107</v>
      </c>
      <c r="H542" s="230" t="s">
        <v>4516</v>
      </c>
      <c r="I542" s="230" t="s">
        <v>23</v>
      </c>
      <c r="J542" s="230">
        <f>VLOOKUP(H542,LocID!$B$2:$I$1995,8, FALSE)</f>
        <v>370</v>
      </c>
      <c r="L542">
        <v>40.7820014953613</v>
      </c>
      <c r="M542">
        <v>-73.831703186035099</v>
      </c>
    </row>
    <row r="543" spans="1:13" x14ac:dyDescent="0.25">
      <c r="A543" s="230">
        <v>2012.0340000000001</v>
      </c>
      <c r="B543" s="230" t="s">
        <v>147</v>
      </c>
      <c r="C543" s="230" t="s">
        <v>11824</v>
      </c>
      <c r="D543" s="230" t="s">
        <v>1598</v>
      </c>
      <c r="E543" s="230" t="s">
        <v>1599</v>
      </c>
      <c r="F543" s="230" t="s">
        <v>1600</v>
      </c>
      <c r="G543" t="s">
        <v>432</v>
      </c>
      <c r="H543" s="230" t="s">
        <v>6129</v>
      </c>
      <c r="I543" s="230" t="s">
        <v>52</v>
      </c>
      <c r="J543" s="230">
        <f>VLOOKUP(H543,LocID!$B$2:$I$1995,8, FALSE)</f>
        <v>251</v>
      </c>
      <c r="L543">
        <v>42.687889099121001</v>
      </c>
      <c r="M543">
        <v>-89.018211364746094</v>
      </c>
    </row>
    <row r="544" spans="1:13" x14ac:dyDescent="0.25">
      <c r="A544" s="230">
        <v>2015.0778</v>
      </c>
      <c r="B544" s="230" t="s">
        <v>138</v>
      </c>
      <c r="C544" s="230" t="s">
        <v>11821</v>
      </c>
      <c r="D544" s="230" t="s">
        <v>226</v>
      </c>
      <c r="E544" s="230" t="s">
        <v>218</v>
      </c>
      <c r="F544" s="230" t="s">
        <v>214</v>
      </c>
      <c r="G544" t="s">
        <v>219</v>
      </c>
      <c r="H544" s="230" t="s">
        <v>5922</v>
      </c>
      <c r="I544" s="230" t="s">
        <v>52</v>
      </c>
      <c r="J544" s="230">
        <f>VLOOKUP(H544,LocID!$B$2:$I$1995,8, FALSE)</f>
        <v>24</v>
      </c>
      <c r="L544">
        <v>32.735599517822202</v>
      </c>
      <c r="M544">
        <v>-97.107719421386705</v>
      </c>
    </row>
    <row r="545" spans="1:13" x14ac:dyDescent="0.25">
      <c r="A545" s="230">
        <v>2012.1969999999999</v>
      </c>
      <c r="B545" s="230" t="s">
        <v>147</v>
      </c>
      <c r="C545" s="230" t="s">
        <v>11824</v>
      </c>
      <c r="D545" s="230" t="s">
        <v>4301</v>
      </c>
      <c r="E545" s="230" t="s">
        <v>4302</v>
      </c>
      <c r="F545" s="230" t="s">
        <v>2997</v>
      </c>
      <c r="G545" t="s">
        <v>2996</v>
      </c>
      <c r="H545" s="230" t="s">
        <v>4536</v>
      </c>
      <c r="I545" s="230" t="s">
        <v>98</v>
      </c>
      <c r="J545" s="230">
        <f>VLOOKUP(H545,LocID!$B$2:$I$1995,8, FALSE)</f>
        <v>447</v>
      </c>
      <c r="L545">
        <v>38.890369415283203</v>
      </c>
      <c r="M545">
        <v>-77.031959533691406</v>
      </c>
    </row>
    <row r="546" spans="1:13" x14ac:dyDescent="0.25">
      <c r="A546" s="230">
        <v>2011.8440000000001</v>
      </c>
      <c r="B546" s="230" t="s">
        <v>147</v>
      </c>
      <c r="C546" s="230" t="s">
        <v>11824</v>
      </c>
      <c r="D546" s="230" t="s">
        <v>1625</v>
      </c>
      <c r="E546" s="230" t="s">
        <v>1626</v>
      </c>
      <c r="F546" s="230" t="s">
        <v>1618</v>
      </c>
      <c r="G546" t="s">
        <v>673</v>
      </c>
      <c r="H546" s="230" t="s">
        <v>6135</v>
      </c>
      <c r="I546" s="230" t="s">
        <v>52</v>
      </c>
      <c r="J546" s="230">
        <f>VLOOKUP(H546,LocID!$B$2:$I$1995,8, FALSE)</f>
        <v>257</v>
      </c>
      <c r="L546">
        <v>39.102951049804602</v>
      </c>
      <c r="M546">
        <v>-94.583076477050696</v>
      </c>
    </row>
    <row r="547" spans="1:13" x14ac:dyDescent="0.25">
      <c r="A547" s="230">
        <v>2012.056</v>
      </c>
      <c r="B547" s="230" t="s">
        <v>147</v>
      </c>
      <c r="C547" s="230" t="s">
        <v>11824</v>
      </c>
      <c r="D547" s="230" t="s">
        <v>1627</v>
      </c>
      <c r="E547" s="230" t="s">
        <v>1617</v>
      </c>
      <c r="F547" s="230" t="s">
        <v>1618</v>
      </c>
      <c r="G547" t="s">
        <v>673</v>
      </c>
      <c r="H547" s="230" t="s">
        <v>6135</v>
      </c>
      <c r="I547" s="230" t="s">
        <v>52</v>
      </c>
      <c r="J547" s="230">
        <f>VLOOKUP(H547,LocID!$B$2:$I$1995,8, FALSE)</f>
        <v>257</v>
      </c>
      <c r="L547">
        <v>39.102951049804602</v>
      </c>
      <c r="M547">
        <v>-94.583076477050696</v>
      </c>
    </row>
    <row r="548" spans="1:13" x14ac:dyDescent="0.25">
      <c r="A548" s="230">
        <v>2011.769</v>
      </c>
      <c r="B548" s="230" t="s">
        <v>147</v>
      </c>
      <c r="C548" s="230" t="s">
        <v>11824</v>
      </c>
      <c r="D548" s="230" t="s">
        <v>1791</v>
      </c>
      <c r="E548" s="230" t="s">
        <v>1789</v>
      </c>
      <c r="F548" s="230" t="s">
        <v>1790</v>
      </c>
      <c r="G548" t="s">
        <v>76</v>
      </c>
      <c r="H548" s="230" t="s">
        <v>6170</v>
      </c>
      <c r="I548" s="230" t="s">
        <v>23</v>
      </c>
      <c r="J548" s="230">
        <f>VLOOKUP(H548,LocID!$B$2:$I$1995,8, FALSE)</f>
        <v>293</v>
      </c>
      <c r="L548">
        <v>38.130191802978501</v>
      </c>
      <c r="M548">
        <v>-121.275466918945</v>
      </c>
    </row>
    <row r="549" spans="1:13" x14ac:dyDescent="0.25">
      <c r="A549" s="230">
        <v>2011.7619999999999</v>
      </c>
      <c r="B549" s="230" t="s">
        <v>147</v>
      </c>
      <c r="C549" s="230" t="s">
        <v>11824</v>
      </c>
      <c r="D549" s="230" t="s">
        <v>1174</v>
      </c>
      <c r="E549" s="230" t="s">
        <v>1175</v>
      </c>
      <c r="F549" s="230" t="s">
        <v>1176</v>
      </c>
      <c r="G549" t="s">
        <v>76</v>
      </c>
      <c r="H549" s="230" t="s">
        <v>6053</v>
      </c>
      <c r="I549" s="230" t="s">
        <v>98</v>
      </c>
      <c r="J549" s="230">
        <f>VLOOKUP(H549,LocID!$B$2:$I$1995,8, FALSE)</f>
        <v>164</v>
      </c>
      <c r="L549">
        <v>34.070640563964801</v>
      </c>
      <c r="M549">
        <v>-118.030372619628</v>
      </c>
    </row>
    <row r="550" spans="1:13" x14ac:dyDescent="0.25">
      <c r="A550" s="230">
        <v>2012.1849999999999</v>
      </c>
      <c r="B550" s="230" t="s">
        <v>147</v>
      </c>
      <c r="C550" s="230" t="s">
        <v>11824</v>
      </c>
      <c r="D550" s="230" t="s">
        <v>1876</v>
      </c>
      <c r="E550" s="230" t="s">
        <v>1877</v>
      </c>
      <c r="F550" s="230" t="s">
        <v>1878</v>
      </c>
      <c r="G550" t="s">
        <v>76</v>
      </c>
      <c r="H550" s="230" t="s">
        <v>6177</v>
      </c>
      <c r="I550" s="230" t="s">
        <v>26</v>
      </c>
      <c r="J550" s="230">
        <f>VLOOKUP(H550,LocID!$B$2:$I$1995,8, FALSE)</f>
        <v>301</v>
      </c>
      <c r="L550">
        <v>37.221309661865199</v>
      </c>
      <c r="M550">
        <v>-121.979270935058</v>
      </c>
    </row>
    <row r="551" spans="1:13" x14ac:dyDescent="0.25">
      <c r="A551" s="230">
        <v>2012.2159999999999</v>
      </c>
      <c r="B551" s="230" t="s">
        <v>147</v>
      </c>
      <c r="C551" s="230" t="s">
        <v>11824</v>
      </c>
      <c r="D551" s="230" t="s">
        <v>1882</v>
      </c>
      <c r="E551" s="230" t="s">
        <v>1883</v>
      </c>
      <c r="F551" s="230" t="s">
        <v>1881</v>
      </c>
      <c r="G551" t="s">
        <v>1301</v>
      </c>
      <c r="H551" s="230" t="s">
        <v>6178</v>
      </c>
      <c r="I551" s="230" t="s">
        <v>26</v>
      </c>
      <c r="J551" s="230">
        <f>VLOOKUP(H551,LocID!$B$2:$I$1995,8, FALSE)</f>
        <v>302</v>
      </c>
      <c r="L551">
        <v>38.254859924316399</v>
      </c>
      <c r="M551">
        <v>-85.766403198242102</v>
      </c>
    </row>
    <row r="552" spans="1:13" x14ac:dyDescent="0.25">
      <c r="A552" s="230">
        <v>2011.7660000000001</v>
      </c>
      <c r="B552" s="230" t="s">
        <v>147</v>
      </c>
      <c r="C552" s="230" t="s">
        <v>11824</v>
      </c>
      <c r="D552" s="230" t="s">
        <v>1923</v>
      </c>
      <c r="E552" s="230" t="s">
        <v>1924</v>
      </c>
      <c r="F552" s="230" t="s">
        <v>1925</v>
      </c>
      <c r="G552" t="s">
        <v>244</v>
      </c>
      <c r="H552" s="230" t="s">
        <v>6186</v>
      </c>
      <c r="I552" s="230" t="s">
        <v>26</v>
      </c>
      <c r="J552" s="230">
        <f>VLOOKUP(H552,LocID!$B$2:$I$1995,8, FALSE)</f>
        <v>310</v>
      </c>
      <c r="L552">
        <v>38.857429504394503</v>
      </c>
      <c r="M552">
        <v>-104.913360595703</v>
      </c>
    </row>
    <row r="553" spans="1:13" x14ac:dyDescent="0.25">
      <c r="A553" s="230">
        <v>2012.105</v>
      </c>
      <c r="B553" s="230" t="s">
        <v>147</v>
      </c>
      <c r="C553" s="230" t="s">
        <v>11824</v>
      </c>
      <c r="D553" s="230" t="s">
        <v>3645</v>
      </c>
      <c r="E553" s="230" t="s">
        <v>3641</v>
      </c>
      <c r="F553" s="230" t="s">
        <v>3628</v>
      </c>
      <c r="G553" t="s">
        <v>76</v>
      </c>
      <c r="H553" s="230" t="s">
        <v>4527</v>
      </c>
      <c r="I553" s="230" t="s">
        <v>26</v>
      </c>
      <c r="J553" s="230">
        <f>VLOOKUP(H553,LocID!$B$2:$I$1995,8, FALSE)</f>
        <v>497</v>
      </c>
      <c r="L553">
        <v>37.974571228027301</v>
      </c>
      <c r="M553">
        <v>-122.532470703125</v>
      </c>
    </row>
    <row r="554" spans="1:13" x14ac:dyDescent="0.25">
      <c r="A554" s="230">
        <v>2012.125</v>
      </c>
      <c r="B554" s="230" t="s">
        <v>147</v>
      </c>
      <c r="C554" s="230" t="s">
        <v>11824</v>
      </c>
      <c r="D554" s="230" t="s">
        <v>3415</v>
      </c>
      <c r="E554" s="230" t="s">
        <v>3374</v>
      </c>
      <c r="F554" s="230" t="s">
        <v>3294</v>
      </c>
      <c r="G554" t="s">
        <v>76</v>
      </c>
      <c r="H554" s="230" t="s">
        <v>4526</v>
      </c>
      <c r="I554" s="230" t="s">
        <v>23</v>
      </c>
      <c r="J554" s="230">
        <f>VLOOKUP(H554,LocID!$B$2:$I$1995,8, FALSE)</f>
        <v>489</v>
      </c>
      <c r="L554">
        <v>37.7771186828613</v>
      </c>
      <c r="M554">
        <v>-122.419639587402</v>
      </c>
    </row>
    <row r="555" spans="1:13" x14ac:dyDescent="0.25">
      <c r="A555" s="230">
        <v>2015.0253</v>
      </c>
      <c r="B555" s="230" t="s">
        <v>253</v>
      </c>
      <c r="C555" s="230" t="s">
        <v>11821</v>
      </c>
      <c r="D555" s="230" t="s">
        <v>2323</v>
      </c>
      <c r="E555" s="230" t="s">
        <v>697</v>
      </c>
      <c r="F555" s="230" t="s">
        <v>2273</v>
      </c>
      <c r="G555" t="s">
        <v>107</v>
      </c>
      <c r="H555" s="230" t="s">
        <v>4516</v>
      </c>
      <c r="I555" s="230" t="s">
        <v>26</v>
      </c>
      <c r="J555" s="230">
        <f>VLOOKUP(H555,LocID!$B$2:$I$1995,8, FALSE)</f>
        <v>370</v>
      </c>
      <c r="L555">
        <v>40.7820014953613</v>
      </c>
      <c r="M555">
        <v>-73.831703186035099</v>
      </c>
    </row>
    <row r="556" spans="1:13" x14ac:dyDescent="0.25">
      <c r="A556" s="230">
        <v>2015.0763999999999</v>
      </c>
      <c r="B556" s="230" t="s">
        <v>138</v>
      </c>
      <c r="C556" s="230" t="s">
        <v>11821</v>
      </c>
      <c r="D556" s="230" t="s">
        <v>987</v>
      </c>
      <c r="E556" s="230" t="s">
        <v>988</v>
      </c>
      <c r="F556" s="230" t="s">
        <v>985</v>
      </c>
      <c r="G556" t="s">
        <v>76</v>
      </c>
      <c r="H556" s="230" t="s">
        <v>6013</v>
      </c>
      <c r="I556" s="230" t="s">
        <v>52</v>
      </c>
      <c r="J556" s="230">
        <f>VLOOKUP(H556,LocID!$B$2:$I$1995,8, FALSE)</f>
        <v>121</v>
      </c>
      <c r="L556">
        <v>37.981651306152301</v>
      </c>
      <c r="M556">
        <v>-122.025833129882</v>
      </c>
    </row>
    <row r="557" spans="1:13" x14ac:dyDescent="0.25">
      <c r="A557" s="230">
        <v>2011.7819999999999</v>
      </c>
      <c r="B557" s="230" t="s">
        <v>147</v>
      </c>
      <c r="C557" s="230" t="s">
        <v>11824</v>
      </c>
      <c r="D557" s="230" t="s">
        <v>2003</v>
      </c>
      <c r="E557" s="230" t="s">
        <v>2004</v>
      </c>
      <c r="F557" s="230" t="s">
        <v>2001</v>
      </c>
      <c r="G557" t="s">
        <v>76</v>
      </c>
      <c r="H557" s="230" t="s">
        <v>6201</v>
      </c>
      <c r="I557" s="230" t="s">
        <v>23</v>
      </c>
      <c r="J557" s="230">
        <f>VLOOKUP(H557,LocID!$B$2:$I$1995,8, FALSE)</f>
        <v>325</v>
      </c>
      <c r="L557">
        <v>37.30126953125</v>
      </c>
      <c r="M557">
        <v>-120.486198425292</v>
      </c>
    </row>
    <row r="558" spans="1:13" x14ac:dyDescent="0.25">
      <c r="A558" s="230">
        <v>2011.7739999999999</v>
      </c>
      <c r="B558" s="230" t="s">
        <v>147</v>
      </c>
      <c r="C558" s="230" t="s">
        <v>11824</v>
      </c>
      <c r="D558" s="230" t="s">
        <v>3989</v>
      </c>
      <c r="E558" s="230" t="s">
        <v>3990</v>
      </c>
      <c r="F558" s="230" t="s">
        <v>3168</v>
      </c>
      <c r="G558" t="s">
        <v>198</v>
      </c>
      <c r="H558" s="230" t="s">
        <v>6334</v>
      </c>
      <c r="I558" s="230" t="s">
        <v>52</v>
      </c>
      <c r="J558" s="230">
        <f>VLOOKUP(H558,LocID!$B$2:$I$1995,8, FALSE)</f>
        <v>537</v>
      </c>
      <c r="L558">
        <v>44.943820953369098</v>
      </c>
      <c r="M558">
        <v>-93.093322753906193</v>
      </c>
    </row>
    <row r="559" spans="1:13" x14ac:dyDescent="0.25">
      <c r="A559" s="230">
        <v>2012.0909999999999</v>
      </c>
      <c r="B559" s="230" t="s">
        <v>147</v>
      </c>
      <c r="C559" s="230" t="s">
        <v>11824</v>
      </c>
      <c r="D559" s="230" t="s">
        <v>2092</v>
      </c>
      <c r="E559" s="230" t="s">
        <v>2093</v>
      </c>
      <c r="F559" s="230" t="s">
        <v>2090</v>
      </c>
      <c r="G559" t="s">
        <v>501</v>
      </c>
      <c r="H559" s="230" t="s">
        <v>6215</v>
      </c>
      <c r="I559" s="230" t="s">
        <v>26</v>
      </c>
      <c r="J559" s="230">
        <f>VLOOKUP(H559,LocID!$B$2:$I$1995,8, FALSE)</f>
        <v>340</v>
      </c>
      <c r="L559">
        <v>46.872779846191399</v>
      </c>
      <c r="M559">
        <v>-113.99623107910099</v>
      </c>
    </row>
    <row r="560" spans="1:13" x14ac:dyDescent="0.25">
      <c r="A560" s="230">
        <v>2011.836</v>
      </c>
      <c r="B560" s="230" t="s">
        <v>147</v>
      </c>
      <c r="C560" s="230" t="s">
        <v>11824</v>
      </c>
      <c r="D560" s="230" t="s">
        <v>2146</v>
      </c>
      <c r="E560" s="230" t="s">
        <v>2147</v>
      </c>
      <c r="F560" s="230" t="s">
        <v>2145</v>
      </c>
      <c r="G560" t="s">
        <v>2148</v>
      </c>
      <c r="H560" s="230" t="s">
        <v>6226</v>
      </c>
      <c r="I560" s="230" t="s">
        <v>23</v>
      </c>
      <c r="J560" s="230">
        <f>VLOOKUP(H560,LocID!$B$2:$I$1995,8, FALSE)</f>
        <v>351</v>
      </c>
      <c r="K560">
        <v>1</v>
      </c>
      <c r="L560">
        <v>55.756969451904297</v>
      </c>
      <c r="M560">
        <v>37.615020751953097</v>
      </c>
    </row>
    <row r="561" spans="1:13" x14ac:dyDescent="0.25">
      <c r="A561" s="230">
        <v>2012.0709999999999</v>
      </c>
      <c r="B561" s="230" t="s">
        <v>147</v>
      </c>
      <c r="C561" s="230" t="s">
        <v>11824</v>
      </c>
      <c r="D561" s="230" t="s">
        <v>2532</v>
      </c>
      <c r="E561" s="230" t="s">
        <v>2433</v>
      </c>
      <c r="F561" s="230" t="s">
        <v>2414</v>
      </c>
      <c r="G561" t="s">
        <v>76</v>
      </c>
      <c r="H561" s="230" t="s">
        <v>4518</v>
      </c>
      <c r="I561" s="230" t="s">
        <v>52</v>
      </c>
      <c r="J561" s="230">
        <f>VLOOKUP(H561,LocID!$B$2:$I$1995,8, FALSE)</f>
        <v>387</v>
      </c>
      <c r="L561">
        <v>37.805080413818303</v>
      </c>
      <c r="M561">
        <v>-122.273071289062</v>
      </c>
    </row>
    <row r="562" spans="1:13" x14ac:dyDescent="0.25">
      <c r="A562" s="230">
        <v>2012.0619999999999</v>
      </c>
      <c r="B562" s="230" t="s">
        <v>147</v>
      </c>
      <c r="C562" s="230" t="s">
        <v>11824</v>
      </c>
      <c r="D562" s="230" t="s">
        <v>2533</v>
      </c>
      <c r="E562" s="230" t="s">
        <v>2433</v>
      </c>
      <c r="F562" s="230" t="s">
        <v>2414</v>
      </c>
      <c r="G562" t="s">
        <v>76</v>
      </c>
      <c r="H562" s="230" t="s">
        <v>4518</v>
      </c>
      <c r="I562" s="230" t="s">
        <v>26</v>
      </c>
      <c r="J562" s="230">
        <f>VLOOKUP(H562,LocID!$B$2:$I$1995,8, FALSE)</f>
        <v>387</v>
      </c>
      <c r="L562">
        <v>37.805080413818303</v>
      </c>
      <c r="M562">
        <v>-122.273071289062</v>
      </c>
    </row>
    <row r="563" spans="1:13" x14ac:dyDescent="0.25">
      <c r="A563" s="230">
        <v>2011.829</v>
      </c>
      <c r="B563" s="230" t="s">
        <v>147</v>
      </c>
      <c r="C563" s="230" t="s">
        <v>11824</v>
      </c>
      <c r="D563" s="230" t="s">
        <v>2192</v>
      </c>
      <c r="E563" s="230" t="s">
        <v>2193</v>
      </c>
      <c r="F563" s="230" t="s">
        <v>2194</v>
      </c>
      <c r="G563" t="s">
        <v>865</v>
      </c>
      <c r="H563" s="230" t="s">
        <v>6233</v>
      </c>
      <c r="I563" s="230" t="s">
        <v>98</v>
      </c>
      <c r="J563" s="230">
        <f>VLOOKUP(H563,LocID!$B$2:$I$1995,8, FALSE)</f>
        <v>358</v>
      </c>
      <c r="L563">
        <v>36.167839050292898</v>
      </c>
      <c r="M563">
        <v>-86.778160095214801</v>
      </c>
    </row>
    <row r="564" spans="1:13" x14ac:dyDescent="0.25">
      <c r="A564" s="230">
        <v>2012.175</v>
      </c>
      <c r="B564" s="230" t="s">
        <v>147</v>
      </c>
      <c r="C564" s="230" t="s">
        <v>11824</v>
      </c>
      <c r="D564" s="230" t="s">
        <v>2231</v>
      </c>
      <c r="E564" s="230" t="s">
        <v>2223</v>
      </c>
      <c r="F564" s="230" t="s">
        <v>2217</v>
      </c>
      <c r="G564" t="s">
        <v>874</v>
      </c>
      <c r="H564" s="230" t="s">
        <v>4514</v>
      </c>
      <c r="I564" s="230" t="s">
        <v>23</v>
      </c>
      <c r="J564" s="230">
        <f>VLOOKUP(H564,LocID!$B$2:$I$1995,8, FALSE)</f>
        <v>363</v>
      </c>
      <c r="L564">
        <v>41.307621002197202</v>
      </c>
      <c r="M564">
        <v>-72.924621582031193</v>
      </c>
    </row>
    <row r="565" spans="1:13" x14ac:dyDescent="0.25">
      <c r="A565" s="230">
        <v>2011.845</v>
      </c>
      <c r="B565" s="230" t="s">
        <v>147</v>
      </c>
      <c r="C565" s="230" t="s">
        <v>11824</v>
      </c>
      <c r="D565" s="230" t="s">
        <v>1366</v>
      </c>
      <c r="E565" s="230" t="s">
        <v>1367</v>
      </c>
      <c r="F565" s="230" t="s">
        <v>1368</v>
      </c>
      <c r="G565" t="s">
        <v>1276</v>
      </c>
      <c r="H565" s="230" t="s">
        <v>6088</v>
      </c>
      <c r="I565" s="230" t="s">
        <v>23</v>
      </c>
      <c r="J565" s="230">
        <f>VLOOKUP(H565,LocID!$B$2:$I$1995,8, FALSE)</f>
        <v>203</v>
      </c>
      <c r="L565">
        <v>33.538608551025298</v>
      </c>
      <c r="M565">
        <v>-112.18627166748</v>
      </c>
    </row>
    <row r="566" spans="1:13" x14ac:dyDescent="0.25">
      <c r="A566" s="230">
        <v>2011.8130000000001</v>
      </c>
      <c r="B566" s="230" t="s">
        <v>147</v>
      </c>
      <c r="C566" s="230" t="s">
        <v>11824</v>
      </c>
      <c r="D566" s="230" t="s">
        <v>2302</v>
      </c>
      <c r="E566" s="230" t="s">
        <v>697</v>
      </c>
      <c r="F566" s="230" t="s">
        <v>2273</v>
      </c>
      <c r="G566" t="s">
        <v>107</v>
      </c>
      <c r="H566" s="230" t="s">
        <v>4516</v>
      </c>
      <c r="I566" s="230" t="s">
        <v>23</v>
      </c>
      <c r="J566" s="230">
        <f>VLOOKUP(H566,LocID!$B$2:$I$1995,8, FALSE)</f>
        <v>370</v>
      </c>
      <c r="L566">
        <v>40.7820014953613</v>
      </c>
      <c r="M566">
        <v>-73.831703186035099</v>
      </c>
    </row>
    <row r="567" spans="1:13" x14ac:dyDescent="0.25">
      <c r="A567" s="230">
        <v>2015.0776000000001</v>
      </c>
      <c r="B567" s="230" t="s">
        <v>138</v>
      </c>
      <c r="C567" s="230" t="s">
        <v>11821</v>
      </c>
      <c r="D567" s="230" t="s">
        <v>1034</v>
      </c>
      <c r="E567" s="230" t="s">
        <v>1035</v>
      </c>
      <c r="F567" s="230" t="s">
        <v>1029</v>
      </c>
      <c r="G567" t="s">
        <v>76</v>
      </c>
      <c r="H567" s="230" t="s">
        <v>6024</v>
      </c>
      <c r="I567" s="230" t="s">
        <v>52</v>
      </c>
      <c r="J567" s="230">
        <f>VLOOKUP(H567,LocID!$B$2:$I$1995,8, FALSE)</f>
        <v>132</v>
      </c>
      <c r="L567">
        <v>34.021610260009702</v>
      </c>
      <c r="M567">
        <v>-118.39620971679599</v>
      </c>
    </row>
    <row r="568" spans="1:13" x14ac:dyDescent="0.25">
      <c r="A568" s="230">
        <v>2011.5309999999999</v>
      </c>
      <c r="B568" s="230" t="s">
        <v>147</v>
      </c>
      <c r="C568" s="230" t="s">
        <v>11824</v>
      </c>
      <c r="D568" s="230" t="s">
        <v>3229</v>
      </c>
      <c r="E568" s="230" t="s">
        <v>3230</v>
      </c>
      <c r="F568" s="230" t="s">
        <v>3231</v>
      </c>
      <c r="G568" t="s">
        <v>219</v>
      </c>
      <c r="H568" s="230" t="s">
        <v>6339</v>
      </c>
      <c r="I568" s="230" t="s">
        <v>52</v>
      </c>
      <c r="J568" s="230">
        <f>VLOOKUP(H568,LocID!$B$2:$I$1995,8, FALSE)</f>
        <v>482</v>
      </c>
      <c r="L568">
        <v>26.132299423217699</v>
      </c>
      <c r="M568">
        <v>-97.631416320800696</v>
      </c>
    </row>
    <row r="569" spans="1:13" x14ac:dyDescent="0.25">
      <c r="A569" s="230">
        <v>2012.07</v>
      </c>
      <c r="B569" s="230" t="s">
        <v>147</v>
      </c>
      <c r="C569" s="230" t="s">
        <v>11824</v>
      </c>
      <c r="D569" s="230" t="s">
        <v>3416</v>
      </c>
      <c r="E569" s="230" t="s">
        <v>3417</v>
      </c>
      <c r="F569" s="230" t="s">
        <v>3294</v>
      </c>
      <c r="G569" t="s">
        <v>76</v>
      </c>
      <c r="H569" s="230" t="s">
        <v>4526</v>
      </c>
      <c r="I569" s="230" t="s">
        <v>23</v>
      </c>
      <c r="J569" s="230">
        <f>VLOOKUP(H569,LocID!$B$2:$I$1995,8, FALSE)</f>
        <v>489</v>
      </c>
      <c r="L569">
        <v>37.7771186828613</v>
      </c>
      <c r="M569">
        <v>-122.419639587402</v>
      </c>
    </row>
    <row r="570" spans="1:13" x14ac:dyDescent="0.25">
      <c r="A570" s="230">
        <v>2012.0409999999999</v>
      </c>
      <c r="B570" s="230" t="s">
        <v>147</v>
      </c>
      <c r="C570" s="230" t="s">
        <v>11824</v>
      </c>
      <c r="D570" s="230" t="s">
        <v>2870</v>
      </c>
      <c r="E570" s="230" t="s">
        <v>2862</v>
      </c>
      <c r="F570" s="230" t="s">
        <v>2823</v>
      </c>
      <c r="G570" t="s">
        <v>122</v>
      </c>
      <c r="H570" s="230" t="s">
        <v>6295</v>
      </c>
      <c r="I570" s="230" t="s">
        <v>52</v>
      </c>
      <c r="J570" s="230">
        <f>VLOOKUP(H570,LocID!$B$2:$I$1995,8, FALSE)</f>
        <v>427</v>
      </c>
      <c r="L570">
        <v>45.511791229247997</v>
      </c>
      <c r="M570">
        <v>-122.67562866210901</v>
      </c>
    </row>
    <row r="571" spans="1:13" x14ac:dyDescent="0.25">
      <c r="A571" s="230">
        <v>2011.731</v>
      </c>
      <c r="B571" s="230" t="s">
        <v>147</v>
      </c>
      <c r="C571" s="230" t="s">
        <v>11824</v>
      </c>
      <c r="D571" s="230" t="s">
        <v>3646</v>
      </c>
      <c r="E571" s="230" t="s">
        <v>3641</v>
      </c>
      <c r="F571" s="230" t="s">
        <v>3628</v>
      </c>
      <c r="G571" t="s">
        <v>76</v>
      </c>
      <c r="H571" s="230" t="s">
        <v>4527</v>
      </c>
      <c r="I571" s="230" t="s">
        <v>23</v>
      </c>
      <c r="J571" s="230">
        <f>VLOOKUP(H571,LocID!$B$2:$I$1995,8, FALSE)</f>
        <v>497</v>
      </c>
      <c r="L571">
        <v>37.974571228027301</v>
      </c>
      <c r="M571">
        <v>-122.532470703125</v>
      </c>
    </row>
    <row r="572" spans="1:13" x14ac:dyDescent="0.25">
      <c r="A572" s="230">
        <v>2011.7629999999999</v>
      </c>
      <c r="B572" s="230" t="s">
        <v>147</v>
      </c>
      <c r="C572" s="230" t="s">
        <v>11824</v>
      </c>
      <c r="D572" s="230" t="s">
        <v>2135</v>
      </c>
      <c r="E572" s="230" t="s">
        <v>2136</v>
      </c>
      <c r="F572" s="230" t="s">
        <v>2137</v>
      </c>
      <c r="G572" t="s">
        <v>732</v>
      </c>
      <c r="H572" s="230" t="s">
        <v>6223</v>
      </c>
      <c r="I572" s="230" t="s">
        <v>52</v>
      </c>
      <c r="J572" s="230">
        <f>VLOOKUP(H572,LocID!$B$2:$I$1995,8, FALSE)</f>
        <v>348</v>
      </c>
      <c r="L572">
        <v>44.260288238525298</v>
      </c>
      <c r="M572">
        <v>-72.576263427734304</v>
      </c>
    </row>
    <row r="573" spans="1:13" x14ac:dyDescent="0.25">
      <c r="A573" s="230">
        <v>2012.057</v>
      </c>
      <c r="B573" s="230" t="s">
        <v>147</v>
      </c>
      <c r="C573" s="230" t="s">
        <v>11824</v>
      </c>
      <c r="D573" s="230" t="s">
        <v>2915</v>
      </c>
      <c r="E573" s="230" t="s">
        <v>2907</v>
      </c>
      <c r="F573" s="230" t="s">
        <v>2908</v>
      </c>
      <c r="G573" t="s">
        <v>380</v>
      </c>
      <c r="H573" s="230" t="s">
        <v>6299</v>
      </c>
      <c r="I573" s="230" t="s">
        <v>52</v>
      </c>
      <c r="J573" s="230">
        <f>VLOOKUP(H573,LocID!$B$2:$I$1995,8, FALSE)</f>
        <v>431</v>
      </c>
      <c r="L573">
        <v>41.8238716125488</v>
      </c>
      <c r="M573">
        <v>-71.4119873046875</v>
      </c>
    </row>
    <row r="574" spans="1:13" x14ac:dyDescent="0.25">
      <c r="A574" s="230">
        <v>2012.231</v>
      </c>
      <c r="B574" s="230" t="s">
        <v>147</v>
      </c>
      <c r="C574" s="230" t="s">
        <v>11824</v>
      </c>
      <c r="D574" s="230" t="s">
        <v>3269</v>
      </c>
      <c r="E574" s="230" t="s">
        <v>3264</v>
      </c>
      <c r="F574" s="230" t="s">
        <v>3265</v>
      </c>
      <c r="G574" t="s">
        <v>76</v>
      </c>
      <c r="H574" s="230" t="s">
        <v>6343</v>
      </c>
      <c r="I574" s="230" t="s">
        <v>26</v>
      </c>
      <c r="J574" s="230">
        <f>VLOOKUP(H574,LocID!$B$2:$I$1995,8, FALSE)</f>
        <v>486</v>
      </c>
      <c r="L574">
        <v>33.428619384765597</v>
      </c>
      <c r="M574">
        <v>-117.607330322265</v>
      </c>
    </row>
    <row r="575" spans="1:13" x14ac:dyDescent="0.25">
      <c r="A575" s="230">
        <v>2011.569</v>
      </c>
      <c r="B575" s="230" t="s">
        <v>147</v>
      </c>
      <c r="C575" s="230" t="s">
        <v>11824</v>
      </c>
      <c r="D575" s="230" t="s">
        <v>3275</v>
      </c>
      <c r="E575" s="230" t="s">
        <v>3276</v>
      </c>
      <c r="F575" s="230" t="s">
        <v>3272</v>
      </c>
      <c r="G575" t="s">
        <v>76</v>
      </c>
      <c r="H575" s="230" t="s">
        <v>6344</v>
      </c>
      <c r="I575" s="230" t="s">
        <v>23</v>
      </c>
      <c r="J575" s="230">
        <f>VLOOKUP(H575,LocID!$B$2:$I$1995,8, FALSE)</f>
        <v>487</v>
      </c>
      <c r="L575">
        <v>32.715690612792898</v>
      </c>
      <c r="M575">
        <v>-117.161720275878</v>
      </c>
    </row>
    <row r="576" spans="1:13" x14ac:dyDescent="0.25">
      <c r="A576" s="230">
        <v>2011.848</v>
      </c>
      <c r="B576" s="230" t="s">
        <v>147</v>
      </c>
      <c r="C576" s="230" t="s">
        <v>11824</v>
      </c>
      <c r="D576" s="230" t="s">
        <v>3609</v>
      </c>
      <c r="E576" s="230" t="s">
        <v>3585</v>
      </c>
      <c r="F576" s="230" t="s">
        <v>3586</v>
      </c>
      <c r="G576" t="s">
        <v>76</v>
      </c>
      <c r="H576" s="230" t="s">
        <v>6352</v>
      </c>
      <c r="I576" s="230" t="s">
        <v>26</v>
      </c>
      <c r="J576" s="230">
        <f>VLOOKUP(H576,LocID!$B$2:$I$1995,8, FALSE)</f>
        <v>495</v>
      </c>
      <c r="L576">
        <v>37.547031402587798</v>
      </c>
      <c r="M576">
        <v>-122.314826965332</v>
      </c>
    </row>
    <row r="577" spans="1:13" x14ac:dyDescent="0.25">
      <c r="A577" s="230">
        <v>2011.7170000000001</v>
      </c>
      <c r="B577" s="230" t="s">
        <v>147</v>
      </c>
      <c r="C577" s="230" t="s">
        <v>11824</v>
      </c>
      <c r="D577" s="230" t="s">
        <v>3547</v>
      </c>
      <c r="E577" s="230" t="s">
        <v>3548</v>
      </c>
      <c r="F577" s="230" t="s">
        <v>3531</v>
      </c>
      <c r="G577" t="s">
        <v>76</v>
      </c>
      <c r="H577" s="230" t="s">
        <v>6348</v>
      </c>
      <c r="I577" s="230" t="s">
        <v>23</v>
      </c>
      <c r="J577" s="230">
        <f>VLOOKUP(H577,LocID!$B$2:$I$1995,8, FALSE)</f>
        <v>491</v>
      </c>
      <c r="L577">
        <v>37.338581085205</v>
      </c>
      <c r="M577">
        <v>-121.885566711425</v>
      </c>
    </row>
    <row r="578" spans="1:13" x14ac:dyDescent="0.25">
      <c r="A578" s="230">
        <v>2015.0666000000001</v>
      </c>
      <c r="B578" s="230" t="s">
        <v>138</v>
      </c>
      <c r="C578" s="230" t="s">
        <v>11821</v>
      </c>
      <c r="D578" s="230" t="s">
        <v>1547</v>
      </c>
      <c r="E578" s="230" t="s">
        <v>1548</v>
      </c>
      <c r="F578" s="230" t="s">
        <v>1546</v>
      </c>
      <c r="G578" t="s">
        <v>510</v>
      </c>
      <c r="H578" s="230" t="s">
        <v>6119</v>
      </c>
      <c r="I578" s="230" t="s">
        <v>23</v>
      </c>
      <c r="J578" s="230">
        <f>VLOOKUP(H578,LocID!$B$2:$I$1995,8, FALSE)</f>
        <v>240</v>
      </c>
      <c r="L578">
        <v>34.729129791259702</v>
      </c>
      <c r="M578">
        <v>-86.584976196289006</v>
      </c>
    </row>
    <row r="579" spans="1:13" x14ac:dyDescent="0.25">
      <c r="A579" s="230">
        <v>2011.81</v>
      </c>
      <c r="B579" s="230" t="s">
        <v>147</v>
      </c>
      <c r="C579" s="230" t="s">
        <v>11824</v>
      </c>
      <c r="D579" s="230" t="s">
        <v>3715</v>
      </c>
      <c r="E579" s="230" t="s">
        <v>3716</v>
      </c>
      <c r="F579" s="230" t="s">
        <v>3696</v>
      </c>
      <c r="G579" t="s">
        <v>76</v>
      </c>
      <c r="H579" s="230" t="s">
        <v>4529</v>
      </c>
      <c r="I579" s="230" t="s">
        <v>26</v>
      </c>
      <c r="J579" s="230">
        <f>VLOOKUP(H579,LocID!$B$2:$I$1995,8, FALSE)</f>
        <v>506</v>
      </c>
      <c r="L579">
        <v>34.011558532714801</v>
      </c>
      <c r="M579">
        <v>-118.492286682128</v>
      </c>
    </row>
    <row r="580" spans="1:13" x14ac:dyDescent="0.25">
      <c r="A580" s="230">
        <v>2011.7149999999999</v>
      </c>
      <c r="B580" s="230" t="s">
        <v>147</v>
      </c>
      <c r="C580" s="230" t="s">
        <v>11824</v>
      </c>
      <c r="D580" s="230" t="s">
        <v>3277</v>
      </c>
      <c r="E580" s="230" t="s">
        <v>3278</v>
      </c>
      <c r="F580" s="230" t="s">
        <v>3272</v>
      </c>
      <c r="G580" t="s">
        <v>76</v>
      </c>
      <c r="H580" s="230" t="s">
        <v>6344</v>
      </c>
      <c r="I580" s="230" t="s">
        <v>428</v>
      </c>
      <c r="J580" s="230">
        <f>VLOOKUP(H580,LocID!$B$2:$I$1995,8, FALSE)</f>
        <v>487</v>
      </c>
      <c r="L580">
        <v>32.715690612792898</v>
      </c>
      <c r="M580">
        <v>-117.161720275878</v>
      </c>
    </row>
    <row r="581" spans="1:13" x14ac:dyDescent="0.25">
      <c r="A581" s="230">
        <v>2012.002</v>
      </c>
      <c r="B581" s="230" t="s">
        <v>147</v>
      </c>
      <c r="C581" s="230" t="s">
        <v>11824</v>
      </c>
      <c r="D581" s="230" t="s">
        <v>3810</v>
      </c>
      <c r="E581" s="230" t="s">
        <v>3759</v>
      </c>
      <c r="F581" s="230" t="s">
        <v>3750</v>
      </c>
      <c r="G581" t="s">
        <v>261</v>
      </c>
      <c r="H581" s="230" t="s">
        <v>4530</v>
      </c>
      <c r="I581" s="230" t="s">
        <v>3934</v>
      </c>
      <c r="J581" s="230">
        <f>VLOOKUP(H581,LocID!$B$2:$I$1995,8, FALSE)</f>
        <v>513</v>
      </c>
      <c r="L581">
        <v>47.603569030761697</v>
      </c>
      <c r="M581">
        <v>-122.329452514648</v>
      </c>
    </row>
    <row r="582" spans="1:13" x14ac:dyDescent="0.25">
      <c r="A582" s="230">
        <v>2012.002</v>
      </c>
      <c r="B582" s="230" t="s">
        <v>147</v>
      </c>
      <c r="C582" s="230" t="s">
        <v>11824</v>
      </c>
      <c r="D582" s="230" t="s">
        <v>3810</v>
      </c>
      <c r="E582" s="230" t="s">
        <v>3759</v>
      </c>
      <c r="F582" s="230" t="s">
        <v>3750</v>
      </c>
      <c r="G582" t="s">
        <v>261</v>
      </c>
      <c r="H582" s="230" t="s">
        <v>4530</v>
      </c>
      <c r="I582" s="230" t="s">
        <v>23</v>
      </c>
      <c r="J582" s="230">
        <f>VLOOKUP(H582,LocID!$B$2:$I$1995,8, FALSE)</f>
        <v>513</v>
      </c>
      <c r="L582">
        <v>47.603569030761697</v>
      </c>
      <c r="M582">
        <v>-122.329452514648</v>
      </c>
    </row>
    <row r="583" spans="1:13" x14ac:dyDescent="0.25">
      <c r="A583" s="230">
        <v>2012.11</v>
      </c>
      <c r="B583" s="230" t="s">
        <v>147</v>
      </c>
      <c r="C583" s="230" t="s">
        <v>11824</v>
      </c>
      <c r="D583" s="230" t="s">
        <v>3811</v>
      </c>
      <c r="E583" s="230" t="s">
        <v>3812</v>
      </c>
      <c r="F583" s="230" t="s">
        <v>3750</v>
      </c>
      <c r="G583" t="s">
        <v>261</v>
      </c>
      <c r="H583" s="230" t="s">
        <v>4530</v>
      </c>
      <c r="I583" s="230" t="s">
        <v>23</v>
      </c>
      <c r="J583" s="230">
        <f>VLOOKUP(H583,LocID!$B$2:$I$1995,8, FALSE)</f>
        <v>513</v>
      </c>
      <c r="L583">
        <v>47.603569030761697</v>
      </c>
      <c r="M583">
        <v>-122.329452514648</v>
      </c>
    </row>
    <row r="584" spans="1:13" x14ac:dyDescent="0.25">
      <c r="A584" s="230">
        <v>2012.059</v>
      </c>
      <c r="B584" s="230" t="s">
        <v>147</v>
      </c>
      <c r="C584" s="230" t="s">
        <v>11824</v>
      </c>
      <c r="D584" s="230" t="s">
        <v>3418</v>
      </c>
      <c r="E584" s="230" t="s">
        <v>3401</v>
      </c>
      <c r="F584" s="230" t="s">
        <v>3294</v>
      </c>
      <c r="G584" t="s">
        <v>76</v>
      </c>
      <c r="H584" s="230" t="s">
        <v>4526</v>
      </c>
      <c r="I584" s="230" t="s">
        <v>23</v>
      </c>
      <c r="J584" s="230">
        <f>VLOOKUP(H584,LocID!$B$2:$I$1995,8, FALSE)</f>
        <v>489</v>
      </c>
      <c r="L584">
        <v>37.7771186828613</v>
      </c>
      <c r="M584">
        <v>-122.419639587402</v>
      </c>
    </row>
    <row r="585" spans="1:13" x14ac:dyDescent="0.25">
      <c r="A585" s="230">
        <v>2011.787</v>
      </c>
      <c r="B585" s="230" t="s">
        <v>147</v>
      </c>
      <c r="C585" s="230" t="s">
        <v>11824</v>
      </c>
      <c r="D585" s="230" t="s">
        <v>3419</v>
      </c>
      <c r="E585" s="230" t="s">
        <v>3420</v>
      </c>
      <c r="F585" s="230" t="s">
        <v>3294</v>
      </c>
      <c r="G585" t="s">
        <v>76</v>
      </c>
      <c r="H585" s="230" t="s">
        <v>4526</v>
      </c>
      <c r="I585" s="230" t="s">
        <v>26</v>
      </c>
      <c r="J585" s="230">
        <f>VLOOKUP(H585,LocID!$B$2:$I$1995,8, FALSE)</f>
        <v>489</v>
      </c>
      <c r="L585">
        <v>37.7771186828613</v>
      </c>
      <c r="M585">
        <v>-122.419639587402</v>
      </c>
    </row>
    <row r="586" spans="1:13" x14ac:dyDescent="0.25">
      <c r="A586" s="230">
        <v>2012.1189999999999</v>
      </c>
      <c r="B586" s="230" t="s">
        <v>147</v>
      </c>
      <c r="C586" s="230" t="s">
        <v>11824</v>
      </c>
      <c r="D586" s="230" t="s">
        <v>4303</v>
      </c>
      <c r="E586" s="230" t="s">
        <v>4300</v>
      </c>
      <c r="F586" s="230" t="s">
        <v>2997</v>
      </c>
      <c r="G586" t="s">
        <v>2996</v>
      </c>
      <c r="H586" s="230" t="s">
        <v>4536</v>
      </c>
      <c r="I586" s="230" t="s">
        <v>23</v>
      </c>
      <c r="J586" s="230">
        <f>VLOOKUP(H586,LocID!$B$2:$I$1995,8, FALSE)</f>
        <v>447</v>
      </c>
      <c r="L586">
        <v>38.890369415283203</v>
      </c>
      <c r="M586">
        <v>-77.031959533691406</v>
      </c>
    </row>
    <row r="587" spans="1:13" x14ac:dyDescent="0.25">
      <c r="A587" s="230">
        <v>2012.1369999999999</v>
      </c>
      <c r="B587" s="230" t="s">
        <v>147</v>
      </c>
      <c r="C587" s="230" t="s">
        <v>11824</v>
      </c>
      <c r="D587" s="230" t="s">
        <v>3573</v>
      </c>
      <c r="E587" s="230" t="s">
        <v>3574</v>
      </c>
      <c r="F587" s="230" t="s">
        <v>3571</v>
      </c>
      <c r="G587" t="s">
        <v>76</v>
      </c>
      <c r="H587" s="230" t="s">
        <v>6350</v>
      </c>
      <c r="I587" s="230" t="s">
        <v>23</v>
      </c>
      <c r="J587" s="230">
        <f>VLOOKUP(H587,LocID!$B$2:$I$1995,8, FALSE)</f>
        <v>493</v>
      </c>
      <c r="L587">
        <v>35.285518646240199</v>
      </c>
      <c r="M587">
        <v>-120.66252136230401</v>
      </c>
    </row>
    <row r="588" spans="1:13" x14ac:dyDescent="0.25">
      <c r="A588" s="230">
        <v>2012.14</v>
      </c>
      <c r="B588" s="230" t="s">
        <v>147</v>
      </c>
      <c r="C588" s="230" t="s">
        <v>11824</v>
      </c>
      <c r="D588" s="230" t="s">
        <v>4146</v>
      </c>
      <c r="E588" s="230" t="s">
        <v>4147</v>
      </c>
      <c r="F588" s="230" t="s">
        <v>4142</v>
      </c>
      <c r="G588" t="s">
        <v>76</v>
      </c>
      <c r="H588" s="230" t="s">
        <v>6415</v>
      </c>
      <c r="I588" s="230" t="s">
        <v>52</v>
      </c>
      <c r="J588" s="230">
        <f>VLOOKUP(H588,LocID!$B$2:$I$1995,8, FALSE)</f>
        <v>569</v>
      </c>
      <c r="L588">
        <v>38.100830078125</v>
      </c>
      <c r="M588">
        <v>-122.25495147705</v>
      </c>
    </row>
    <row r="589" spans="1:13" x14ac:dyDescent="0.25">
      <c r="A589" s="230">
        <v>2012.076</v>
      </c>
      <c r="B589" s="230" t="s">
        <v>147</v>
      </c>
      <c r="C589" s="230" t="s">
        <v>11824</v>
      </c>
      <c r="D589" s="230" t="s">
        <v>3873</v>
      </c>
      <c r="E589" s="230" t="s">
        <v>3870</v>
      </c>
      <c r="F589" s="230" t="s">
        <v>3871</v>
      </c>
      <c r="G589" t="s">
        <v>49</v>
      </c>
      <c r="H589" s="230" t="s">
        <v>4531</v>
      </c>
      <c r="I589" s="230" t="s">
        <v>26</v>
      </c>
      <c r="J589" s="230">
        <f>VLOOKUP(H589,LocID!$B$2:$I$1995,8, FALSE)</f>
        <v>520</v>
      </c>
      <c r="L589">
        <v>42.386680603027301</v>
      </c>
      <c r="M589">
        <v>-71.098258972167898</v>
      </c>
    </row>
    <row r="590" spans="1:13" x14ac:dyDescent="0.25">
      <c r="A590" s="230">
        <v>2015.0761</v>
      </c>
      <c r="B590" s="230" t="s">
        <v>138</v>
      </c>
      <c r="C590" s="230" t="s">
        <v>11821</v>
      </c>
      <c r="D590" s="230" t="s">
        <v>1050</v>
      </c>
      <c r="E590" s="230" t="s">
        <v>1051</v>
      </c>
      <c r="F590" s="230" t="s">
        <v>1042</v>
      </c>
      <c r="G590" t="s">
        <v>219</v>
      </c>
      <c r="H590" s="230" t="s">
        <v>6026</v>
      </c>
      <c r="I590" s="230" t="s">
        <v>23</v>
      </c>
      <c r="J590" s="230">
        <f>VLOOKUP(H590,LocID!$B$2:$I$1995,8, FALSE)</f>
        <v>134</v>
      </c>
      <c r="L590">
        <v>32.778148651122997</v>
      </c>
      <c r="M590">
        <v>-96.795402526855398</v>
      </c>
    </row>
    <row r="591" spans="1:13" x14ac:dyDescent="0.25">
      <c r="A591" s="230">
        <v>2011.7929999999999</v>
      </c>
      <c r="B591" s="230" t="s">
        <v>147</v>
      </c>
      <c r="C591" s="230" t="s">
        <v>11824</v>
      </c>
      <c r="D591" s="230" t="s">
        <v>3813</v>
      </c>
      <c r="E591" s="230" t="s">
        <v>3814</v>
      </c>
      <c r="F591" s="230" t="s">
        <v>3750</v>
      </c>
      <c r="G591" t="s">
        <v>261</v>
      </c>
      <c r="H591" s="230" t="s">
        <v>4530</v>
      </c>
      <c r="I591" s="230" t="s">
        <v>23</v>
      </c>
      <c r="J591" s="230">
        <f>VLOOKUP(H591,LocID!$B$2:$I$1995,8, FALSE)</f>
        <v>513</v>
      </c>
      <c r="L591">
        <v>47.603569030761697</v>
      </c>
      <c r="M591">
        <v>-122.329452514648</v>
      </c>
    </row>
    <row r="592" spans="1:13" x14ac:dyDescent="0.25">
      <c r="A592" s="230">
        <v>2011.7550000000001</v>
      </c>
      <c r="B592" s="230" t="s">
        <v>147</v>
      </c>
      <c r="C592" s="230" t="s">
        <v>11824</v>
      </c>
      <c r="D592" s="230" t="s">
        <v>1855</v>
      </c>
      <c r="E592" s="230" t="s">
        <v>1842</v>
      </c>
      <c r="F592" s="230" t="s">
        <v>1832</v>
      </c>
      <c r="G592" t="s">
        <v>76</v>
      </c>
      <c r="H592" s="230" t="s">
        <v>4512</v>
      </c>
      <c r="I592" s="230" t="s">
        <v>23</v>
      </c>
      <c r="J592" s="230">
        <f>VLOOKUP(H592,LocID!$B$2:$I$1995,8, FALSE)</f>
        <v>300</v>
      </c>
      <c r="L592">
        <v>34.053489685058501</v>
      </c>
      <c r="M592">
        <v>-118.245323181152</v>
      </c>
    </row>
    <row r="593" spans="1:13" x14ac:dyDescent="0.25">
      <c r="A593" s="230">
        <v>2011.7829999999999</v>
      </c>
      <c r="B593" s="230" t="s">
        <v>147</v>
      </c>
      <c r="C593" s="230" t="s">
        <v>11824</v>
      </c>
      <c r="D593" s="230" t="s">
        <v>4031</v>
      </c>
      <c r="E593" s="230" t="s">
        <v>4027</v>
      </c>
      <c r="F593" s="230" t="s">
        <v>4028</v>
      </c>
      <c r="G593" t="s">
        <v>76</v>
      </c>
      <c r="H593" s="230" t="s">
        <v>6390</v>
      </c>
      <c r="I593" s="230" t="s">
        <v>98</v>
      </c>
      <c r="J593" s="230">
        <f>VLOOKUP(H593,LocID!$B$2:$I$1995,8, FALSE)</f>
        <v>543</v>
      </c>
      <c r="L593">
        <v>38.239120483398402</v>
      </c>
      <c r="M593">
        <v>-122.03688049316401</v>
      </c>
    </row>
    <row r="594" spans="1:13" x14ac:dyDescent="0.25">
      <c r="A594" s="230">
        <v>2012.23</v>
      </c>
      <c r="B594" s="230" t="s">
        <v>147</v>
      </c>
      <c r="C594" s="230" t="s">
        <v>11824</v>
      </c>
      <c r="D594" s="230" t="s">
        <v>571</v>
      </c>
      <c r="E594" s="230" t="s">
        <v>570</v>
      </c>
      <c r="F594" s="230" t="s">
        <v>533</v>
      </c>
      <c r="G594" t="s">
        <v>49</v>
      </c>
      <c r="H594" s="230" t="s">
        <v>4499</v>
      </c>
      <c r="I594" s="230" t="s">
        <v>26</v>
      </c>
      <c r="J594" s="230">
        <f>VLOOKUP(H594,LocID!$B$2:$I$1995,8, FALSE)</f>
        <v>65</v>
      </c>
      <c r="L594">
        <v>42.3586616516113</v>
      </c>
      <c r="M594">
        <v>-71.056739807128906</v>
      </c>
    </row>
    <row r="595" spans="1:13" x14ac:dyDescent="0.25">
      <c r="A595" s="230">
        <v>2012.027</v>
      </c>
      <c r="B595" s="230" t="s">
        <v>147</v>
      </c>
      <c r="C595" s="230" t="s">
        <v>11824</v>
      </c>
      <c r="D595" s="230" t="s">
        <v>3104</v>
      </c>
      <c r="E595" s="230" t="s">
        <v>3105</v>
      </c>
      <c r="F595" s="230" t="s">
        <v>3106</v>
      </c>
      <c r="G595" t="s">
        <v>165</v>
      </c>
      <c r="H595" s="230" t="s">
        <v>6328</v>
      </c>
      <c r="I595" s="230" t="s">
        <v>26</v>
      </c>
      <c r="J595" s="230">
        <f>VLOOKUP(H595,LocID!$B$2:$I$1995,8, FALSE)</f>
        <v>467</v>
      </c>
      <c r="L595">
        <v>30.279899597167901</v>
      </c>
      <c r="M595">
        <v>-86.015800476074205</v>
      </c>
    </row>
    <row r="596" spans="1:13" x14ac:dyDescent="0.25">
      <c r="A596" s="230">
        <v>2011.779</v>
      </c>
      <c r="B596" s="230" t="s">
        <v>147</v>
      </c>
      <c r="C596" s="230" t="s">
        <v>11824</v>
      </c>
      <c r="D596" s="230" t="s">
        <v>1887</v>
      </c>
      <c r="E596" s="230" t="s">
        <v>1888</v>
      </c>
      <c r="F596" s="230" t="s">
        <v>1886</v>
      </c>
      <c r="G596" t="s">
        <v>49</v>
      </c>
      <c r="H596" s="230" t="s">
        <v>6179</v>
      </c>
      <c r="I596" s="230" t="s">
        <v>52</v>
      </c>
      <c r="J596" s="230">
        <f>VLOOKUP(H596,LocID!$B$2:$I$1995,8, FALSE)</f>
        <v>303</v>
      </c>
      <c r="L596">
        <v>42.645881652832003</v>
      </c>
      <c r="M596">
        <v>-71.312843322753906</v>
      </c>
    </row>
    <row r="597" spans="1:13" x14ac:dyDescent="0.25">
      <c r="A597" s="230">
        <v>2011.8109999999999</v>
      </c>
      <c r="B597" s="230" t="s">
        <v>147</v>
      </c>
      <c r="C597" s="230" t="s">
        <v>11824</v>
      </c>
      <c r="D597" s="230" t="s">
        <v>1197</v>
      </c>
      <c r="E597" s="230" t="s">
        <v>1198</v>
      </c>
      <c r="F597" s="230" t="s">
        <v>1194</v>
      </c>
      <c r="G597" t="s">
        <v>76</v>
      </c>
      <c r="H597" s="230" t="s">
        <v>4504</v>
      </c>
      <c r="I597" s="230" t="s">
        <v>26</v>
      </c>
      <c r="J597" s="230">
        <f>VLOOKUP(H597,LocID!$B$2:$I$1995,8, FALSE)</f>
        <v>167</v>
      </c>
      <c r="L597">
        <v>37.837169647216797</v>
      </c>
      <c r="M597">
        <v>-122.301750183105</v>
      </c>
    </row>
    <row r="598" spans="1:13" x14ac:dyDescent="0.25">
      <c r="A598" s="230">
        <v>2011.827</v>
      </c>
      <c r="B598" s="230" t="s">
        <v>147</v>
      </c>
      <c r="C598" s="230" t="s">
        <v>11824</v>
      </c>
      <c r="D598" s="230" t="s">
        <v>1662</v>
      </c>
      <c r="E598" s="230" t="s">
        <v>1663</v>
      </c>
      <c r="F598" s="230" t="s">
        <v>1664</v>
      </c>
      <c r="G598" t="s">
        <v>740</v>
      </c>
      <c r="H598" s="230" t="s">
        <v>6142</v>
      </c>
      <c r="I598" s="230" t="s">
        <v>23</v>
      </c>
      <c r="J598" s="230">
        <f>VLOOKUP(H598,LocID!$B$2:$I$1995,8, FALSE)</f>
        <v>265</v>
      </c>
      <c r="K598">
        <v>1</v>
      </c>
      <c r="L598">
        <v>43.471199035644503</v>
      </c>
      <c r="M598">
        <v>-80.486900329589801</v>
      </c>
    </row>
    <row r="599" spans="1:13" x14ac:dyDescent="0.25">
      <c r="A599" s="230">
        <v>2011.7370000000001</v>
      </c>
      <c r="B599" s="230" t="s">
        <v>147</v>
      </c>
      <c r="C599" s="230" t="s">
        <v>11824</v>
      </c>
      <c r="D599" s="230" t="s">
        <v>2303</v>
      </c>
      <c r="E599" s="230" t="s">
        <v>697</v>
      </c>
      <c r="F599" s="230" t="s">
        <v>2273</v>
      </c>
      <c r="G599" t="s">
        <v>107</v>
      </c>
      <c r="H599" s="230" t="s">
        <v>4516</v>
      </c>
      <c r="I599" s="230" t="s">
        <v>23</v>
      </c>
      <c r="J599" s="230">
        <f>VLOOKUP(H599,LocID!$B$2:$I$1995,8, FALSE)</f>
        <v>370</v>
      </c>
      <c r="L599">
        <v>40.7820014953613</v>
      </c>
      <c r="M599">
        <v>-73.831703186035099</v>
      </c>
    </row>
    <row r="600" spans="1:13" x14ac:dyDescent="0.25">
      <c r="A600" s="230">
        <v>2015.0726999999999</v>
      </c>
      <c r="B600" s="230" t="s">
        <v>138</v>
      </c>
      <c r="C600" s="230" t="s">
        <v>11821</v>
      </c>
      <c r="D600" s="230" t="s">
        <v>1726</v>
      </c>
      <c r="E600" s="230" t="s">
        <v>1727</v>
      </c>
      <c r="F600" s="230" t="s">
        <v>1728</v>
      </c>
      <c r="G600" t="s">
        <v>49</v>
      </c>
      <c r="H600" s="230" t="s">
        <v>6159</v>
      </c>
      <c r="I600" s="230" t="s">
        <v>26</v>
      </c>
      <c r="J600" s="230">
        <f>VLOOKUP(H600,LocID!$B$2:$I$1995,8, FALSE)</f>
        <v>282</v>
      </c>
      <c r="L600">
        <v>42.710399627685497</v>
      </c>
      <c r="M600">
        <v>-71.160797119140597</v>
      </c>
    </row>
    <row r="601" spans="1:13" x14ac:dyDescent="0.25">
      <c r="A601" s="230">
        <v>2012.02</v>
      </c>
      <c r="B601" s="230" t="s">
        <v>147</v>
      </c>
      <c r="C601" s="230" t="s">
        <v>11824</v>
      </c>
      <c r="D601" s="230" t="s">
        <v>4383</v>
      </c>
      <c r="E601" s="230" t="s">
        <v>4384</v>
      </c>
      <c r="F601" s="230" t="s">
        <v>4385</v>
      </c>
      <c r="G601" t="s">
        <v>874</v>
      </c>
      <c r="H601" s="230" t="s">
        <v>6437</v>
      </c>
      <c r="I601" s="230" t="s">
        <v>26</v>
      </c>
      <c r="J601" s="230">
        <f>VLOOKUP(H601,LocID!$B$2:$I$1995,8, FALSE)</f>
        <v>593</v>
      </c>
      <c r="L601">
        <v>41.758769989013601</v>
      </c>
      <c r="M601">
        <v>-72.744430541992102</v>
      </c>
    </row>
    <row r="602" spans="1:13" x14ac:dyDescent="0.25">
      <c r="A602" s="230">
        <v>2012.229</v>
      </c>
      <c r="B602" s="230" t="s">
        <v>147</v>
      </c>
      <c r="C602" s="230" t="s">
        <v>11824</v>
      </c>
      <c r="D602" s="230" t="s">
        <v>572</v>
      </c>
      <c r="E602" s="230" t="s">
        <v>570</v>
      </c>
      <c r="F602" s="230" t="s">
        <v>533</v>
      </c>
      <c r="G602" t="s">
        <v>49</v>
      </c>
      <c r="H602" s="230" t="s">
        <v>4499</v>
      </c>
      <c r="I602" s="230" t="s">
        <v>26</v>
      </c>
      <c r="J602" s="230">
        <f>VLOOKUP(H602,LocID!$B$2:$I$1995,8, FALSE)</f>
        <v>65</v>
      </c>
      <c r="L602">
        <v>42.3586616516113</v>
      </c>
      <c r="M602">
        <v>-71.056739807128906</v>
      </c>
    </row>
    <row r="603" spans="1:13" x14ac:dyDescent="0.25">
      <c r="A603" s="230">
        <v>2012.327</v>
      </c>
      <c r="B603" s="230" t="s">
        <v>87</v>
      </c>
      <c r="C603" s="230" t="s">
        <v>11824</v>
      </c>
      <c r="D603" s="230" t="s">
        <v>3421</v>
      </c>
      <c r="E603" s="230" t="s">
        <v>3420</v>
      </c>
      <c r="F603" s="230" t="s">
        <v>3294</v>
      </c>
      <c r="G603" t="s">
        <v>76</v>
      </c>
      <c r="H603" s="230" t="s">
        <v>4526</v>
      </c>
      <c r="I603" s="230" t="s">
        <v>98</v>
      </c>
      <c r="J603" s="230">
        <f>VLOOKUP(H603,LocID!$B$2:$I$1995,8, FALSE)</f>
        <v>489</v>
      </c>
      <c r="L603">
        <v>37.7771186828613</v>
      </c>
      <c r="M603">
        <v>-122.419639587402</v>
      </c>
    </row>
    <row r="604" spans="1:13" x14ac:dyDescent="0.25">
      <c r="A604" s="230">
        <v>2012.2360000000001</v>
      </c>
      <c r="B604" s="230" t="s">
        <v>87</v>
      </c>
      <c r="C604" s="230" t="s">
        <v>11824</v>
      </c>
      <c r="D604" s="230" t="s">
        <v>2534</v>
      </c>
      <c r="E604" s="230" t="s">
        <v>2492</v>
      </c>
      <c r="F604" s="230" t="s">
        <v>2414</v>
      </c>
      <c r="G604" t="s">
        <v>76</v>
      </c>
      <c r="H604" s="230" t="s">
        <v>4518</v>
      </c>
      <c r="I604" s="230" t="s">
        <v>98</v>
      </c>
      <c r="J604" s="230">
        <f>VLOOKUP(H604,LocID!$B$2:$I$1995,8, FALSE)</f>
        <v>387</v>
      </c>
      <c r="L604">
        <v>37.805080413818303</v>
      </c>
      <c r="M604">
        <v>-122.273071289062</v>
      </c>
    </row>
    <row r="605" spans="1:13" x14ac:dyDescent="0.25">
      <c r="A605" s="230">
        <v>2012.481</v>
      </c>
      <c r="B605" s="230" t="s">
        <v>87</v>
      </c>
      <c r="C605" s="230" t="s">
        <v>11824</v>
      </c>
      <c r="D605" s="230" t="s">
        <v>2535</v>
      </c>
      <c r="E605" s="230" t="s">
        <v>2492</v>
      </c>
      <c r="F605" s="230" t="s">
        <v>2414</v>
      </c>
      <c r="G605" t="s">
        <v>76</v>
      </c>
      <c r="H605" s="230" t="s">
        <v>4518</v>
      </c>
      <c r="I605" s="230" t="s">
        <v>23</v>
      </c>
      <c r="J605" s="230">
        <f>VLOOKUP(H605,LocID!$B$2:$I$1995,8, FALSE)</f>
        <v>387</v>
      </c>
      <c r="L605">
        <v>37.805080413818303</v>
      </c>
      <c r="M605">
        <v>-122.273071289062</v>
      </c>
    </row>
    <row r="606" spans="1:13" x14ac:dyDescent="0.25">
      <c r="A606" s="230">
        <v>2011.748</v>
      </c>
      <c r="B606" s="230" t="s">
        <v>87</v>
      </c>
      <c r="C606" s="230" t="s">
        <v>11824</v>
      </c>
      <c r="D606" s="230" t="s">
        <v>129</v>
      </c>
      <c r="E606" s="230" t="s">
        <v>125</v>
      </c>
      <c r="F606" s="230" t="s">
        <v>126</v>
      </c>
      <c r="G606" t="s">
        <v>127</v>
      </c>
      <c r="H606" s="230" t="s">
        <v>5907</v>
      </c>
      <c r="I606" s="230" t="s">
        <v>23</v>
      </c>
      <c r="J606" s="230">
        <f>VLOOKUP(H606,LocID!$B$2:$I$1995,8, FALSE)</f>
        <v>10</v>
      </c>
      <c r="L606">
        <v>35.084178924560497</v>
      </c>
      <c r="M606">
        <v>-106.648643493652</v>
      </c>
    </row>
    <row r="607" spans="1:13" x14ac:dyDescent="0.25">
      <c r="A607" s="230">
        <v>2011.5139999999999</v>
      </c>
      <c r="B607" s="230" t="s">
        <v>87</v>
      </c>
      <c r="C607" s="230" t="s">
        <v>11824</v>
      </c>
      <c r="D607" s="230" t="s">
        <v>130</v>
      </c>
      <c r="E607" s="230" t="s">
        <v>125</v>
      </c>
      <c r="F607" s="230" t="s">
        <v>126</v>
      </c>
      <c r="G607" t="s">
        <v>127</v>
      </c>
      <c r="H607" s="230" t="s">
        <v>5907</v>
      </c>
      <c r="I607" s="230" t="s">
        <v>131</v>
      </c>
      <c r="J607" s="230">
        <f>VLOOKUP(H607,LocID!$B$2:$I$1995,8, FALSE)</f>
        <v>10</v>
      </c>
      <c r="L607">
        <v>35.084178924560497</v>
      </c>
      <c r="M607">
        <v>-106.648643493652</v>
      </c>
    </row>
    <row r="608" spans="1:13" x14ac:dyDescent="0.25">
      <c r="A608" s="230">
        <v>2012.3789999999999</v>
      </c>
      <c r="B608" s="230" t="s">
        <v>87</v>
      </c>
      <c r="C608" s="230" t="s">
        <v>11824</v>
      </c>
      <c r="D608" s="230" t="s">
        <v>4268</v>
      </c>
      <c r="E608" s="230" t="s">
        <v>4269</v>
      </c>
      <c r="F608" s="230" t="s">
        <v>2997</v>
      </c>
      <c r="G608" t="s">
        <v>2996</v>
      </c>
      <c r="H608" s="230" t="s">
        <v>4536</v>
      </c>
      <c r="I608" s="230" t="s">
        <v>23</v>
      </c>
      <c r="J608" s="230">
        <f>VLOOKUP(H608,LocID!$B$2:$I$1995,8, FALSE)</f>
        <v>447</v>
      </c>
      <c r="L608">
        <v>38.890369415283203</v>
      </c>
      <c r="M608">
        <v>-77.031959533691406</v>
      </c>
    </row>
    <row r="609" spans="1:13" x14ac:dyDescent="0.25">
      <c r="A609" s="230">
        <v>2012.377</v>
      </c>
      <c r="B609" s="230" t="s">
        <v>87</v>
      </c>
      <c r="C609" s="230" t="s">
        <v>11824</v>
      </c>
      <c r="D609" s="230" t="s">
        <v>281</v>
      </c>
      <c r="E609" s="230" t="s">
        <v>282</v>
      </c>
      <c r="F609" s="230" t="s">
        <v>271</v>
      </c>
      <c r="G609" t="s">
        <v>160</v>
      </c>
      <c r="H609" s="230" t="s">
        <v>5930</v>
      </c>
      <c r="I609" s="230" t="s">
        <v>98</v>
      </c>
      <c r="J609" s="230">
        <f>VLOOKUP(H609,LocID!$B$2:$I$1995,8, FALSE)</f>
        <v>33</v>
      </c>
      <c r="L609">
        <v>33.7483100891113</v>
      </c>
      <c r="M609">
        <v>-84.39111328125</v>
      </c>
    </row>
    <row r="610" spans="1:13" x14ac:dyDescent="0.25">
      <c r="A610" s="230">
        <v>2015.0822000000001</v>
      </c>
      <c r="B610" s="230" t="s">
        <v>138</v>
      </c>
      <c r="C610" s="230" t="s">
        <v>11821</v>
      </c>
      <c r="D610" s="230" t="s">
        <v>633</v>
      </c>
      <c r="E610" s="230" t="s">
        <v>550</v>
      </c>
      <c r="F610" s="230" t="s">
        <v>533</v>
      </c>
      <c r="G610" t="s">
        <v>49</v>
      </c>
      <c r="H610" s="230" t="s">
        <v>4499</v>
      </c>
      <c r="I610" s="230" t="s">
        <v>23</v>
      </c>
      <c r="J610" s="230">
        <f>VLOOKUP(H610,LocID!$B$2:$I$1995,8, FALSE)</f>
        <v>65</v>
      </c>
      <c r="L610">
        <v>42.3586616516113</v>
      </c>
      <c r="M610">
        <v>-71.056739807128906</v>
      </c>
    </row>
    <row r="611" spans="1:13" x14ac:dyDescent="0.25">
      <c r="A611" s="230">
        <v>2012.2439999999999</v>
      </c>
      <c r="B611" s="230" t="s">
        <v>87</v>
      </c>
      <c r="C611" s="230" t="s">
        <v>11824</v>
      </c>
      <c r="D611" s="230" t="s">
        <v>369</v>
      </c>
      <c r="E611" s="230" t="s">
        <v>370</v>
      </c>
      <c r="F611" s="230" t="s">
        <v>364</v>
      </c>
      <c r="G611" t="s">
        <v>192</v>
      </c>
      <c r="H611" s="230" t="s">
        <v>5936</v>
      </c>
      <c r="I611" s="230" t="s">
        <v>26</v>
      </c>
      <c r="J611" s="230">
        <f>VLOOKUP(H611,LocID!$B$2:$I$1995,8, FALSE)</f>
        <v>40</v>
      </c>
      <c r="L611">
        <v>39.290580749511697</v>
      </c>
      <c r="M611">
        <v>-76.609260559082003</v>
      </c>
    </row>
    <row r="612" spans="1:13" x14ac:dyDescent="0.25">
      <c r="A612" s="230">
        <v>2012.31</v>
      </c>
      <c r="B612" s="230" t="s">
        <v>87</v>
      </c>
      <c r="C612" s="230" t="s">
        <v>11824</v>
      </c>
      <c r="D612" s="230" t="s">
        <v>3656</v>
      </c>
      <c r="E612" s="230" t="s">
        <v>3657</v>
      </c>
      <c r="F612" s="230" t="s">
        <v>3658</v>
      </c>
      <c r="G612" t="s">
        <v>127</v>
      </c>
      <c r="H612" s="230" t="s">
        <v>6354</v>
      </c>
      <c r="I612" s="230" t="s">
        <v>52</v>
      </c>
      <c r="J612" s="230">
        <f>VLOOKUP(H612,LocID!$B$2:$I$1995,8, FALSE)</f>
        <v>498</v>
      </c>
      <c r="L612">
        <v>35.688701629638601</v>
      </c>
      <c r="M612">
        <v>-106.86605834960901</v>
      </c>
    </row>
    <row r="613" spans="1:13" x14ac:dyDescent="0.25">
      <c r="A613" s="230">
        <v>2012.1880000000001</v>
      </c>
      <c r="B613" s="230" t="s">
        <v>87</v>
      </c>
      <c r="C613" s="230" t="s">
        <v>11824</v>
      </c>
      <c r="D613" s="230" t="s">
        <v>2536</v>
      </c>
      <c r="E613" s="230" t="s">
        <v>2423</v>
      </c>
      <c r="F613" s="230" t="s">
        <v>2414</v>
      </c>
      <c r="G613" t="s">
        <v>76</v>
      </c>
      <c r="H613" s="230" t="s">
        <v>4518</v>
      </c>
      <c r="I613" s="230" t="s">
        <v>52</v>
      </c>
      <c r="J613" s="230">
        <f>VLOOKUP(H613,LocID!$B$2:$I$1995,8, FALSE)</f>
        <v>387</v>
      </c>
      <c r="L613">
        <v>37.805080413818303</v>
      </c>
      <c r="M613">
        <v>-122.273071289062</v>
      </c>
    </row>
    <row r="614" spans="1:13" x14ac:dyDescent="0.25">
      <c r="A614" s="230">
        <v>2012.2639999999999</v>
      </c>
      <c r="B614" s="230" t="s">
        <v>87</v>
      </c>
      <c r="C614" s="230" t="s">
        <v>11824</v>
      </c>
      <c r="D614" s="230" t="s">
        <v>4193</v>
      </c>
      <c r="E614" s="230" t="s">
        <v>4190</v>
      </c>
      <c r="F614" s="230" t="s">
        <v>4188</v>
      </c>
      <c r="G614" t="s">
        <v>740</v>
      </c>
      <c r="H614" s="230" t="s">
        <v>6420</v>
      </c>
      <c r="I614" s="230" t="s">
        <v>98</v>
      </c>
      <c r="J614" s="230">
        <f>VLOOKUP(H614,LocID!$B$2:$I$1995,8, FALSE)</f>
        <v>574</v>
      </c>
      <c r="K614">
        <v>1</v>
      </c>
      <c r="L614">
        <v>48.438899993896399</v>
      </c>
      <c r="M614">
        <v>-123.39600372314401</v>
      </c>
    </row>
    <row r="615" spans="1:13" x14ac:dyDescent="0.25">
      <c r="A615" s="230">
        <v>2012.3430000000001</v>
      </c>
      <c r="B615" s="230" t="s">
        <v>87</v>
      </c>
      <c r="C615" s="230" t="s">
        <v>11824</v>
      </c>
      <c r="D615" s="230" t="s">
        <v>392</v>
      </c>
      <c r="E615" s="230" t="s">
        <v>393</v>
      </c>
      <c r="F615" s="230" t="s">
        <v>391</v>
      </c>
      <c r="G615" t="s">
        <v>122</v>
      </c>
      <c r="H615" s="230" t="s">
        <v>5939</v>
      </c>
      <c r="I615" s="230" t="s">
        <v>23</v>
      </c>
      <c r="J615" s="230">
        <f>VLOOKUP(H615,LocID!$B$2:$I$1995,8, FALSE)</f>
        <v>44</v>
      </c>
      <c r="L615">
        <v>45.4846801757812</v>
      </c>
      <c r="M615">
        <v>-122.79604339599599</v>
      </c>
    </row>
    <row r="616" spans="1:13" x14ac:dyDescent="0.25">
      <c r="A616" s="230">
        <v>2012.317</v>
      </c>
      <c r="B616" s="230" t="s">
        <v>87</v>
      </c>
      <c r="C616" s="230" t="s">
        <v>11824</v>
      </c>
      <c r="D616" s="230" t="s">
        <v>427</v>
      </c>
      <c r="E616" s="230" t="s">
        <v>422</v>
      </c>
      <c r="F616" s="230" t="s">
        <v>423</v>
      </c>
      <c r="G616" t="s">
        <v>49</v>
      </c>
      <c r="H616" s="230" t="s">
        <v>5943</v>
      </c>
      <c r="I616" s="230" t="s">
        <v>26</v>
      </c>
      <c r="J616" s="230">
        <f>VLOOKUP(H616,LocID!$B$2:$I$1995,8, FALSE)</f>
        <v>48</v>
      </c>
      <c r="L616">
        <v>42.3962593078613</v>
      </c>
      <c r="M616">
        <v>-71.177009582519503</v>
      </c>
    </row>
    <row r="617" spans="1:13" x14ac:dyDescent="0.25">
      <c r="A617" s="230">
        <v>2012.463</v>
      </c>
      <c r="B617" s="230" t="s">
        <v>87</v>
      </c>
      <c r="C617" s="230" t="s">
        <v>11824</v>
      </c>
      <c r="D617" s="230" t="s">
        <v>466</v>
      </c>
      <c r="E617" s="230" t="s">
        <v>454</v>
      </c>
      <c r="F617" s="230" t="s">
        <v>446</v>
      </c>
      <c r="G617" t="s">
        <v>76</v>
      </c>
      <c r="H617" s="230" t="s">
        <v>5947</v>
      </c>
      <c r="I617" s="230" t="s">
        <v>26</v>
      </c>
      <c r="J617" s="230">
        <f>VLOOKUP(H617,LocID!$B$2:$I$1995,8, FALSE)</f>
        <v>52</v>
      </c>
      <c r="L617">
        <v>37.869880676269503</v>
      </c>
      <c r="M617">
        <v>-122.270538330078</v>
      </c>
    </row>
    <row r="618" spans="1:13" x14ac:dyDescent="0.25">
      <c r="A618" s="230">
        <v>2012.319</v>
      </c>
      <c r="B618" s="230" t="s">
        <v>87</v>
      </c>
      <c r="C618" s="230" t="s">
        <v>11824</v>
      </c>
      <c r="D618" s="230" t="s">
        <v>573</v>
      </c>
      <c r="E618" s="230" t="s">
        <v>574</v>
      </c>
      <c r="F618" s="230" t="s">
        <v>533</v>
      </c>
      <c r="G618" t="s">
        <v>49</v>
      </c>
      <c r="H618" s="230" t="s">
        <v>4499</v>
      </c>
      <c r="I618" s="230" t="s">
        <v>26</v>
      </c>
      <c r="J618" s="230">
        <f>VLOOKUP(H618,LocID!$B$2:$I$1995,8, FALSE)</f>
        <v>65</v>
      </c>
      <c r="L618">
        <v>42.3586616516113</v>
      </c>
      <c r="M618">
        <v>-71.056739807128906</v>
      </c>
    </row>
    <row r="619" spans="1:13" x14ac:dyDescent="0.25">
      <c r="A619" s="230">
        <v>2012.248</v>
      </c>
      <c r="B619" s="230" t="s">
        <v>87</v>
      </c>
      <c r="C619" s="230" t="s">
        <v>11824</v>
      </c>
      <c r="D619" s="230" t="s">
        <v>707</v>
      </c>
      <c r="E619" s="230" t="s">
        <v>708</v>
      </c>
      <c r="F619" s="230" t="s">
        <v>709</v>
      </c>
      <c r="G619" t="s">
        <v>710</v>
      </c>
      <c r="H619" s="230" t="s">
        <v>4500</v>
      </c>
      <c r="I619" s="230" t="s">
        <v>3934</v>
      </c>
      <c r="J619" s="230">
        <f>VLOOKUP(H619,LocID!$B$2:$I$1995,8, FALSE)</f>
        <v>79</v>
      </c>
      <c r="K619">
        <v>1</v>
      </c>
      <c r="L619">
        <v>-34.614555358886697</v>
      </c>
      <c r="M619">
        <v>-58.445877075195298</v>
      </c>
    </row>
    <row r="620" spans="1:13" x14ac:dyDescent="0.25">
      <c r="A620" s="230">
        <v>2012.248</v>
      </c>
      <c r="B620" s="230" t="s">
        <v>87</v>
      </c>
      <c r="C620" s="230" t="s">
        <v>11824</v>
      </c>
      <c r="D620" s="230" t="s">
        <v>707</v>
      </c>
      <c r="E620" s="230" t="s">
        <v>708</v>
      </c>
      <c r="F620" s="230" t="s">
        <v>709</v>
      </c>
      <c r="G620" t="s">
        <v>710</v>
      </c>
      <c r="H620" s="230" t="s">
        <v>4500</v>
      </c>
      <c r="I620" s="230" t="s">
        <v>23</v>
      </c>
      <c r="J620" s="230">
        <f>VLOOKUP(H620,LocID!$B$2:$I$1995,8, FALSE)</f>
        <v>79</v>
      </c>
      <c r="K620">
        <v>1</v>
      </c>
      <c r="L620">
        <v>-34.614555358886697</v>
      </c>
      <c r="M620">
        <v>-58.445877075195298</v>
      </c>
    </row>
    <row r="621" spans="1:13" x14ac:dyDescent="0.25">
      <c r="A621" s="230">
        <v>2012.402</v>
      </c>
      <c r="B621" s="230" t="s">
        <v>87</v>
      </c>
      <c r="C621" s="230" t="s">
        <v>11824</v>
      </c>
      <c r="D621" s="230" t="s">
        <v>1702</v>
      </c>
      <c r="E621" s="230" t="s">
        <v>1703</v>
      </c>
      <c r="F621" s="230" t="s">
        <v>1704</v>
      </c>
      <c r="G621" t="s">
        <v>183</v>
      </c>
      <c r="H621" s="230" t="s">
        <v>6154</v>
      </c>
      <c r="I621" s="230" t="s">
        <v>52</v>
      </c>
      <c r="J621" s="230">
        <f>VLOOKUP(H621,LocID!$B$2:$I$1995,8, FALSE)</f>
        <v>277</v>
      </c>
      <c r="L621">
        <v>42.733829498291001</v>
      </c>
      <c r="M621">
        <v>-84.593338012695298</v>
      </c>
    </row>
    <row r="622" spans="1:13" x14ac:dyDescent="0.25">
      <c r="A622" s="230">
        <v>2015.0821000000001</v>
      </c>
      <c r="B622" s="230" t="s">
        <v>138</v>
      </c>
      <c r="C622" s="230" t="s">
        <v>11821</v>
      </c>
      <c r="D622" s="230" t="s">
        <v>1523</v>
      </c>
      <c r="E622" s="230" t="s">
        <v>1512</v>
      </c>
      <c r="F622" s="230" t="s">
        <v>1501</v>
      </c>
      <c r="G622" t="s">
        <v>1488</v>
      </c>
      <c r="H622" s="230" t="s">
        <v>4508</v>
      </c>
      <c r="I622" s="230" t="s">
        <v>23</v>
      </c>
      <c r="J622" s="230">
        <f>VLOOKUP(H622,LocID!$B$2:$I$1995,8, FALSE)</f>
        <v>235</v>
      </c>
      <c r="L622">
        <v>21.3048496246337</v>
      </c>
      <c r="M622">
        <v>-157.85775756835901</v>
      </c>
    </row>
    <row r="623" spans="1:13" x14ac:dyDescent="0.25">
      <c r="A623" s="230">
        <v>2011.818</v>
      </c>
      <c r="B623" s="230" t="s">
        <v>87</v>
      </c>
      <c r="C623" s="230" t="s">
        <v>11824</v>
      </c>
      <c r="D623" s="230" t="s">
        <v>2356</v>
      </c>
      <c r="E623" s="230" t="s">
        <v>2353</v>
      </c>
      <c r="F623" s="230" t="s">
        <v>2353</v>
      </c>
      <c r="G623" t="s">
        <v>874</v>
      </c>
      <c r="H623" s="230" t="s">
        <v>6242</v>
      </c>
      <c r="I623" s="230" t="s">
        <v>23</v>
      </c>
      <c r="J623" s="230">
        <f>VLOOKUP(H623,LocID!$B$2:$I$1995,8, FALSE)</f>
        <v>372</v>
      </c>
      <c r="L623">
        <v>41.695369720458899</v>
      </c>
      <c r="M623">
        <v>-72.720649719238196</v>
      </c>
    </row>
    <row r="624" spans="1:13" x14ac:dyDescent="0.25">
      <c r="A624" s="230">
        <v>2012.318</v>
      </c>
      <c r="B624" s="230" t="s">
        <v>87</v>
      </c>
      <c r="C624" s="230" t="s">
        <v>11824</v>
      </c>
      <c r="D624" s="230" t="s">
        <v>3739</v>
      </c>
      <c r="E624" s="230" t="s">
        <v>3740</v>
      </c>
      <c r="F624" s="230" t="s">
        <v>3741</v>
      </c>
      <c r="G624" t="s">
        <v>160</v>
      </c>
      <c r="H624" s="230" t="s">
        <v>6364</v>
      </c>
      <c r="I624" s="230" t="s">
        <v>52</v>
      </c>
      <c r="J624" s="230">
        <f>VLOOKUP(H624,LocID!$B$2:$I$1995,8, FALSE)</f>
        <v>511</v>
      </c>
      <c r="L624">
        <v>32.080909729003899</v>
      </c>
      <c r="M624">
        <v>-81.0911865234375</v>
      </c>
    </row>
    <row r="625" spans="1:13" x14ac:dyDescent="0.25">
      <c r="A625" s="230">
        <v>2011.412</v>
      </c>
      <c r="B625" s="230" t="s">
        <v>87</v>
      </c>
      <c r="C625" s="230" t="s">
        <v>11824</v>
      </c>
      <c r="D625" s="230" t="s">
        <v>1362</v>
      </c>
      <c r="E625" s="230" t="s">
        <v>1363</v>
      </c>
      <c r="F625" s="230" t="s">
        <v>1364</v>
      </c>
      <c r="G625" t="s">
        <v>673</v>
      </c>
      <c r="H625" s="230" t="s">
        <v>6087</v>
      </c>
      <c r="I625" s="230" t="s">
        <v>23</v>
      </c>
      <c r="J625" s="230">
        <f>VLOOKUP(H625,LocID!$B$2:$I$1995,8, FALSE)</f>
        <v>202</v>
      </c>
      <c r="L625">
        <v>39.224720001220703</v>
      </c>
      <c r="M625">
        <v>-94.576797485351506</v>
      </c>
    </row>
    <row r="626" spans="1:13" x14ac:dyDescent="0.25">
      <c r="A626" s="230">
        <v>2012.259</v>
      </c>
      <c r="B626" s="230" t="s">
        <v>87</v>
      </c>
      <c r="C626" s="230" t="s">
        <v>11824</v>
      </c>
      <c r="D626" s="230" t="s">
        <v>99</v>
      </c>
      <c r="E626" s="230" t="s">
        <v>100</v>
      </c>
      <c r="F626" s="230" t="s">
        <v>101</v>
      </c>
      <c r="G626" t="s">
        <v>76</v>
      </c>
      <c r="H626" s="230" t="s">
        <v>4496</v>
      </c>
      <c r="I626" s="230" t="s">
        <v>23</v>
      </c>
      <c r="J626" s="230">
        <f>VLOOKUP(H626,LocID!$B$2:$I$1995,8, FALSE)</f>
        <v>7</v>
      </c>
      <c r="L626">
        <v>37.887271881103501</v>
      </c>
      <c r="M626">
        <v>-122.29799652099599</v>
      </c>
    </row>
    <row r="627" spans="1:13" x14ac:dyDescent="0.25">
      <c r="A627" s="230">
        <v>2012.1079999999999</v>
      </c>
      <c r="B627" s="230" t="s">
        <v>87</v>
      </c>
      <c r="C627" s="230" t="s">
        <v>11824</v>
      </c>
      <c r="D627" s="230" t="s">
        <v>755</v>
      </c>
      <c r="E627" s="230" t="s">
        <v>737</v>
      </c>
      <c r="F627" s="230" t="s">
        <v>738</v>
      </c>
      <c r="G627" t="s">
        <v>740</v>
      </c>
      <c r="H627" s="377" t="s">
        <v>11294</v>
      </c>
      <c r="I627" s="230" t="s">
        <v>23</v>
      </c>
      <c r="J627" s="230">
        <f>VLOOKUP(H627,LocID!$B$2:$I$1995,8, FALSE)</f>
        <v>758</v>
      </c>
      <c r="K627">
        <v>1</v>
      </c>
      <c r="L627">
        <v>49.2447509765625</v>
      </c>
      <c r="M627">
        <v>-122.973342895507</v>
      </c>
    </row>
    <row r="628" spans="1:13" x14ac:dyDescent="0.25">
      <c r="A628" s="230">
        <v>2012.0989999999999</v>
      </c>
      <c r="B628" s="230" t="s">
        <v>87</v>
      </c>
      <c r="C628" s="230" t="s">
        <v>11824</v>
      </c>
      <c r="D628" s="230" t="s">
        <v>1903</v>
      </c>
      <c r="E628" s="230" t="s">
        <v>1904</v>
      </c>
      <c r="F628" s="230" t="s">
        <v>1902</v>
      </c>
      <c r="G628" t="s">
        <v>432</v>
      </c>
      <c r="H628" s="230" t="s">
        <v>6182</v>
      </c>
      <c r="I628" s="230" t="s">
        <v>52</v>
      </c>
      <c r="J628" s="230">
        <f>VLOOKUP(H628,LocID!$B$2:$I$1995,8, FALSE)</f>
        <v>306</v>
      </c>
      <c r="L628">
        <v>43.042469024658203</v>
      </c>
      <c r="M628">
        <v>-89.403968811035099</v>
      </c>
    </row>
    <row r="629" spans="1:13" x14ac:dyDescent="0.25">
      <c r="A629" s="230">
        <v>2012.249</v>
      </c>
      <c r="B629" s="230" t="s">
        <v>87</v>
      </c>
      <c r="C629" s="230" t="s">
        <v>11824</v>
      </c>
      <c r="D629" s="230" t="s">
        <v>3977</v>
      </c>
      <c r="E629" s="230" t="s">
        <v>3978</v>
      </c>
      <c r="F629" s="230" t="s">
        <v>3974</v>
      </c>
      <c r="G629" t="s">
        <v>673</v>
      </c>
      <c r="H629" s="230" t="s">
        <v>6385</v>
      </c>
      <c r="I629" s="230" t="s">
        <v>26</v>
      </c>
      <c r="J629" s="230">
        <f>VLOOKUP(H629,LocID!$B$2:$I$1995,8, FALSE)</f>
        <v>536</v>
      </c>
      <c r="L629">
        <v>38.627750396728501</v>
      </c>
      <c r="M629">
        <v>-90.199562072753906</v>
      </c>
    </row>
    <row r="630" spans="1:13" x14ac:dyDescent="0.25">
      <c r="A630" s="230">
        <v>2012.1510000000001</v>
      </c>
      <c r="B630" s="230" t="s">
        <v>87</v>
      </c>
      <c r="C630" s="230" t="s">
        <v>11824</v>
      </c>
      <c r="D630" s="230" t="s">
        <v>1628</v>
      </c>
      <c r="E630" s="230" t="s">
        <v>1621</v>
      </c>
      <c r="F630" s="230" t="s">
        <v>1618</v>
      </c>
      <c r="G630" t="s">
        <v>673</v>
      </c>
      <c r="H630" s="230" t="s">
        <v>6135</v>
      </c>
      <c r="I630" s="230" t="s">
        <v>23</v>
      </c>
      <c r="J630" s="230">
        <f>VLOOKUP(H630,LocID!$B$2:$I$1995,8, FALSE)</f>
        <v>257</v>
      </c>
      <c r="L630">
        <v>39.102951049804602</v>
      </c>
      <c r="M630">
        <v>-94.583076477050696</v>
      </c>
    </row>
    <row r="631" spans="1:13" x14ac:dyDescent="0.25">
      <c r="A631" s="230">
        <v>2015.0650000000001</v>
      </c>
      <c r="B631" s="230" t="s">
        <v>138</v>
      </c>
      <c r="C631" s="230" t="s">
        <v>11821</v>
      </c>
      <c r="D631" s="230" t="s">
        <v>1538</v>
      </c>
      <c r="E631" s="230" t="s">
        <v>1539</v>
      </c>
      <c r="F631" s="230" t="s">
        <v>1540</v>
      </c>
      <c r="G631" t="s">
        <v>49</v>
      </c>
      <c r="H631" s="230" t="s">
        <v>6117</v>
      </c>
      <c r="I631" s="230" t="s">
        <v>23</v>
      </c>
      <c r="J631" s="230">
        <f>VLOOKUP(H631,LocID!$B$2:$I$1995,8, FALSE)</f>
        <v>238</v>
      </c>
      <c r="L631">
        <v>42.272060394287102</v>
      </c>
      <c r="M631">
        <v>-70.858612060546804</v>
      </c>
    </row>
    <row r="632" spans="1:13" x14ac:dyDescent="0.25">
      <c r="A632" s="230">
        <v>2011.3530000000001</v>
      </c>
      <c r="B632" s="230" t="s">
        <v>87</v>
      </c>
      <c r="C632" s="230" t="s">
        <v>11824</v>
      </c>
      <c r="D632" s="230" t="s">
        <v>1973</v>
      </c>
      <c r="E632" s="230" t="s">
        <v>1971</v>
      </c>
      <c r="F632" s="230" t="s">
        <v>1972</v>
      </c>
      <c r="G632" t="s">
        <v>865</v>
      </c>
      <c r="H632" s="230" t="s">
        <v>6199</v>
      </c>
      <c r="I632" s="230" t="s">
        <v>52</v>
      </c>
      <c r="J632" s="230">
        <f>VLOOKUP(H632,LocID!$B$2:$I$1995,8, FALSE)</f>
        <v>323</v>
      </c>
      <c r="L632">
        <v>35.149761199951101</v>
      </c>
      <c r="M632">
        <v>-90.049247741699205</v>
      </c>
    </row>
    <row r="633" spans="1:13" x14ac:dyDescent="0.25">
      <c r="A633" s="230">
        <v>2012.1489999999999</v>
      </c>
      <c r="B633" s="230" t="s">
        <v>87</v>
      </c>
      <c r="C633" s="230" t="s">
        <v>11824</v>
      </c>
      <c r="D633" s="230" t="s">
        <v>1466</v>
      </c>
      <c r="E633" s="230" t="s">
        <v>1467</v>
      </c>
      <c r="F633" s="230" t="s">
        <v>1458</v>
      </c>
      <c r="G633" t="s">
        <v>76</v>
      </c>
      <c r="H633" s="230" t="s">
        <v>6107</v>
      </c>
      <c r="I633" s="230" t="s">
        <v>26</v>
      </c>
      <c r="J633" s="230">
        <f>VLOOKUP(H633,LocID!$B$2:$I$1995,8, FALSE)</f>
        <v>226</v>
      </c>
      <c r="L633">
        <v>37.671340942382798</v>
      </c>
      <c r="M633">
        <v>-122.0855178833</v>
      </c>
    </row>
    <row r="634" spans="1:13" x14ac:dyDescent="0.25">
      <c r="A634" s="230">
        <v>2012.2619999999999</v>
      </c>
      <c r="B634" s="230" t="s">
        <v>87</v>
      </c>
      <c r="C634" s="230" t="s">
        <v>11824</v>
      </c>
      <c r="D634" s="230" t="s">
        <v>1963</v>
      </c>
      <c r="E634" s="230" t="s">
        <v>1964</v>
      </c>
      <c r="F634" s="230" t="s">
        <v>1954</v>
      </c>
      <c r="G634" t="s">
        <v>122</v>
      </c>
      <c r="H634" s="230" t="s">
        <v>6197</v>
      </c>
      <c r="I634" s="230" t="s">
        <v>52</v>
      </c>
      <c r="J634" s="230">
        <f>VLOOKUP(H634,LocID!$B$2:$I$1995,8, FALSE)</f>
        <v>321</v>
      </c>
      <c r="L634">
        <v>42.323558807372997</v>
      </c>
      <c r="M634">
        <v>-122.875610351562</v>
      </c>
    </row>
    <row r="635" spans="1:13" x14ac:dyDescent="0.25">
      <c r="A635" s="230">
        <v>2012.1559999999999</v>
      </c>
      <c r="B635" s="230" t="s">
        <v>87</v>
      </c>
      <c r="C635" s="230" t="s">
        <v>11824</v>
      </c>
      <c r="D635" s="230" t="s">
        <v>1687</v>
      </c>
      <c r="E635" s="230" t="s">
        <v>1688</v>
      </c>
      <c r="F635" s="230" t="s">
        <v>1685</v>
      </c>
      <c r="G635" t="s">
        <v>261</v>
      </c>
      <c r="H635" s="230" t="s">
        <v>6150</v>
      </c>
      <c r="I635" s="230" t="s">
        <v>52</v>
      </c>
      <c r="J635" s="230">
        <f>VLOOKUP(H635,LocID!$B$2:$I$1995,8, FALSE)</f>
        <v>273</v>
      </c>
      <c r="L635">
        <v>47.161949157714801</v>
      </c>
      <c r="M635">
        <v>-122.514930725097</v>
      </c>
    </row>
    <row r="636" spans="1:13" x14ac:dyDescent="0.25">
      <c r="A636" s="230">
        <v>2012.2940000000001</v>
      </c>
      <c r="B636" s="230" t="s">
        <v>87</v>
      </c>
      <c r="C636" s="230" t="s">
        <v>11824</v>
      </c>
      <c r="D636" s="230" t="s">
        <v>4304</v>
      </c>
      <c r="E636" s="230" t="s">
        <v>4305</v>
      </c>
      <c r="F636" s="230" t="s">
        <v>2997</v>
      </c>
      <c r="G636" t="s">
        <v>2996</v>
      </c>
      <c r="H636" s="230" t="s">
        <v>4536</v>
      </c>
      <c r="I636" s="230" t="s">
        <v>23</v>
      </c>
      <c r="J636" s="230">
        <f>VLOOKUP(H636,LocID!$B$2:$I$1995,8, FALSE)</f>
        <v>447</v>
      </c>
      <c r="L636">
        <v>38.890369415283203</v>
      </c>
      <c r="M636">
        <v>-77.031959533691406</v>
      </c>
    </row>
    <row r="637" spans="1:13" x14ac:dyDescent="0.25">
      <c r="A637" s="230">
        <v>2012.4490000000001</v>
      </c>
      <c r="B637" s="230" t="s">
        <v>87</v>
      </c>
      <c r="C637" s="230" t="s">
        <v>11824</v>
      </c>
      <c r="D637" s="230" t="s">
        <v>1288</v>
      </c>
      <c r="E637" s="230" t="s">
        <v>1286</v>
      </c>
      <c r="F637" s="230" t="s">
        <v>1287</v>
      </c>
      <c r="G637" t="s">
        <v>122</v>
      </c>
      <c r="H637" s="230" t="s">
        <v>6072</v>
      </c>
      <c r="I637" s="230" t="s">
        <v>52</v>
      </c>
      <c r="J637" s="230">
        <f>VLOOKUP(H637,LocID!$B$2:$I$1995,8, FALSE)</f>
        <v>186</v>
      </c>
      <c r="L637">
        <v>45.518989562988203</v>
      </c>
      <c r="M637">
        <v>-123.111198425292</v>
      </c>
    </row>
    <row r="638" spans="1:13" x14ac:dyDescent="0.25">
      <c r="A638" s="230">
        <v>2012.2270000000001</v>
      </c>
      <c r="B638" s="230" t="s">
        <v>87</v>
      </c>
      <c r="C638" s="230" t="s">
        <v>11824</v>
      </c>
      <c r="D638" s="230" t="s">
        <v>1320</v>
      </c>
      <c r="E638" s="230" t="s">
        <v>1318</v>
      </c>
      <c r="F638" s="230" t="s">
        <v>1319</v>
      </c>
      <c r="G638" t="s">
        <v>76</v>
      </c>
      <c r="H638" s="230" t="s">
        <v>6078</v>
      </c>
      <c r="I638" s="230" t="s">
        <v>23</v>
      </c>
      <c r="J638" s="230">
        <f>VLOOKUP(H638,LocID!$B$2:$I$1995,8, FALSE)</f>
        <v>192</v>
      </c>
      <c r="L638">
        <v>37.550910949707003</v>
      </c>
      <c r="M638">
        <v>-121.98217010498</v>
      </c>
    </row>
    <row r="639" spans="1:13" x14ac:dyDescent="0.25">
      <c r="A639" s="230">
        <v>2012.297</v>
      </c>
      <c r="B639" s="230" t="s">
        <v>87</v>
      </c>
      <c r="C639" s="230" t="s">
        <v>11824</v>
      </c>
      <c r="D639" s="230" t="s">
        <v>3815</v>
      </c>
      <c r="E639" s="230" t="s">
        <v>3816</v>
      </c>
      <c r="F639" s="230" t="s">
        <v>3750</v>
      </c>
      <c r="G639" t="s">
        <v>261</v>
      </c>
      <c r="H639" s="230" t="s">
        <v>4530</v>
      </c>
      <c r="I639" s="230" t="s">
        <v>52</v>
      </c>
      <c r="J639" s="230">
        <f>VLOOKUP(H639,LocID!$B$2:$I$1995,8, FALSE)</f>
        <v>513</v>
      </c>
      <c r="L639">
        <v>47.603569030761697</v>
      </c>
      <c r="M639">
        <v>-122.329452514648</v>
      </c>
    </row>
    <row r="640" spans="1:13" x14ac:dyDescent="0.25">
      <c r="A640" s="230">
        <v>2012.2349999999999</v>
      </c>
      <c r="B640" s="230" t="s">
        <v>87</v>
      </c>
      <c r="C640" s="230" t="s">
        <v>11824</v>
      </c>
      <c r="D640" s="230" t="s">
        <v>88</v>
      </c>
      <c r="E640" s="230" t="s">
        <v>89</v>
      </c>
      <c r="F640" s="230" t="s">
        <v>75</v>
      </c>
      <c r="G640" t="s">
        <v>76</v>
      </c>
      <c r="H640" s="230" t="s">
        <v>5903</v>
      </c>
      <c r="I640" s="230" t="s">
        <v>26</v>
      </c>
      <c r="J640" s="230">
        <f>VLOOKUP(H640,LocID!$B$2:$I$1995,8, FALSE)</f>
        <v>5</v>
      </c>
      <c r="L640">
        <v>37.766830444335902</v>
      </c>
      <c r="M640">
        <v>-122.245300292968</v>
      </c>
    </row>
    <row r="641" spans="1:13" x14ac:dyDescent="0.25">
      <c r="A641" s="230">
        <v>2012.3109999999999</v>
      </c>
      <c r="B641" s="230" t="s">
        <v>87</v>
      </c>
      <c r="C641" s="230" t="s">
        <v>11824</v>
      </c>
      <c r="D641" s="230" t="s">
        <v>1509</v>
      </c>
      <c r="E641" s="230" t="s">
        <v>1510</v>
      </c>
      <c r="F641" s="230" t="s">
        <v>1501</v>
      </c>
      <c r="G641" t="s">
        <v>1488</v>
      </c>
      <c r="H641" s="230" t="s">
        <v>4508</v>
      </c>
      <c r="I641" s="230" t="s">
        <v>23</v>
      </c>
      <c r="J641" s="230">
        <f>VLOOKUP(H641,LocID!$B$2:$I$1995,8, FALSE)</f>
        <v>235</v>
      </c>
      <c r="L641">
        <v>21.3048496246337</v>
      </c>
      <c r="M641">
        <v>-157.85775756835901</v>
      </c>
    </row>
    <row r="642" spans="1:13" x14ac:dyDescent="0.25">
      <c r="A642" s="230">
        <v>2015.0809999999999</v>
      </c>
      <c r="B642" s="230" t="s">
        <v>138</v>
      </c>
      <c r="C642" s="230" t="s">
        <v>11821</v>
      </c>
      <c r="D642" s="230" t="s">
        <v>1784</v>
      </c>
      <c r="E642" s="230" t="s">
        <v>1774</v>
      </c>
      <c r="F642" s="230" t="s">
        <v>1775</v>
      </c>
      <c r="G642" t="s">
        <v>76</v>
      </c>
      <c r="H642" s="230" t="s">
        <v>6168</v>
      </c>
      <c r="I642" s="230" t="s">
        <v>52</v>
      </c>
      <c r="J642" s="230">
        <f>VLOOKUP(H642,LocID!$B$2:$I$1995,8, FALSE)</f>
        <v>291</v>
      </c>
      <c r="L642">
        <v>37.675491333007798</v>
      </c>
      <c r="M642">
        <v>-121.75821685791</v>
      </c>
    </row>
    <row r="643" spans="1:13" x14ac:dyDescent="0.25">
      <c r="A643" s="230">
        <v>2012.01</v>
      </c>
      <c r="B643" s="230" t="s">
        <v>87</v>
      </c>
      <c r="C643" s="230" t="s">
        <v>11824</v>
      </c>
      <c r="D643" s="230" t="s">
        <v>3033</v>
      </c>
      <c r="E643" s="230" t="s">
        <v>3025</v>
      </c>
      <c r="F643" s="230" t="s">
        <v>3022</v>
      </c>
      <c r="G643" t="s">
        <v>144</v>
      </c>
      <c r="H643" s="230" t="s">
        <v>6317</v>
      </c>
      <c r="I643" s="230" t="s">
        <v>23</v>
      </c>
      <c r="J643" s="230">
        <f>VLOOKUP(H643,LocID!$B$2:$I$1995,8, FALSE)</f>
        <v>452</v>
      </c>
      <c r="L643">
        <v>37.540699005126903</v>
      </c>
      <c r="M643">
        <v>-77.433647155761705</v>
      </c>
    </row>
    <row r="644" spans="1:13" x14ac:dyDescent="0.25">
      <c r="A644" s="230">
        <v>2012.2840000000001</v>
      </c>
      <c r="B644" s="230" t="s">
        <v>87</v>
      </c>
      <c r="C644" s="230" t="s">
        <v>11824</v>
      </c>
      <c r="D644" s="230" t="s">
        <v>1665</v>
      </c>
      <c r="E644" s="230" t="s">
        <v>1663</v>
      </c>
      <c r="F644" s="230" t="s">
        <v>1664</v>
      </c>
      <c r="G644" t="s">
        <v>740</v>
      </c>
      <c r="H644" s="230" t="s">
        <v>6142</v>
      </c>
      <c r="I644" s="230" t="s">
        <v>23</v>
      </c>
      <c r="J644" s="230">
        <f>VLOOKUP(H644,LocID!$B$2:$I$1995,8, FALSE)</f>
        <v>265</v>
      </c>
      <c r="K644">
        <v>1</v>
      </c>
      <c r="L644">
        <v>43.471199035644503</v>
      </c>
      <c r="M644">
        <v>-80.486900329589801</v>
      </c>
    </row>
    <row r="645" spans="1:13" x14ac:dyDescent="0.25">
      <c r="A645" s="230">
        <v>2012.3209999999999</v>
      </c>
      <c r="B645" s="230" t="s">
        <v>87</v>
      </c>
      <c r="C645" s="230" t="s">
        <v>11824</v>
      </c>
      <c r="D645" s="230" t="s">
        <v>3051</v>
      </c>
      <c r="E645" s="230" t="s">
        <v>3052</v>
      </c>
      <c r="F645" s="230" t="s">
        <v>3049</v>
      </c>
      <c r="G645" t="s">
        <v>192</v>
      </c>
      <c r="H645" s="230" t="s">
        <v>6320</v>
      </c>
      <c r="I645" s="230" t="s">
        <v>23</v>
      </c>
      <c r="J645" s="230">
        <f>VLOOKUP(H645,LocID!$B$2:$I$1995,8, FALSE)</f>
        <v>457</v>
      </c>
      <c r="L645">
        <v>38.961650848388601</v>
      </c>
      <c r="M645">
        <v>-76.928237915039006</v>
      </c>
    </row>
    <row r="646" spans="1:13" x14ac:dyDescent="0.25">
      <c r="A646" s="230">
        <v>2012.201</v>
      </c>
      <c r="B646" s="230" t="s">
        <v>87</v>
      </c>
      <c r="C646" s="230" t="s">
        <v>11824</v>
      </c>
      <c r="D646" s="230" t="s">
        <v>2304</v>
      </c>
      <c r="E646" s="230" t="s">
        <v>697</v>
      </c>
      <c r="F646" s="230" t="s">
        <v>2273</v>
      </c>
      <c r="G646" t="s">
        <v>107</v>
      </c>
      <c r="H646" s="230" t="s">
        <v>4516</v>
      </c>
      <c r="I646" s="230" t="s">
        <v>23</v>
      </c>
      <c r="J646" s="230">
        <f>VLOOKUP(H646,LocID!$B$2:$I$1995,8, FALSE)</f>
        <v>370</v>
      </c>
      <c r="L646">
        <v>40.7820014953613</v>
      </c>
      <c r="M646">
        <v>-73.831703186035099</v>
      </c>
    </row>
    <row r="647" spans="1:13" x14ac:dyDescent="0.25">
      <c r="A647" s="230">
        <v>2012.2370000000001</v>
      </c>
      <c r="B647" s="230" t="s">
        <v>87</v>
      </c>
      <c r="C647" s="230" t="s">
        <v>11824</v>
      </c>
      <c r="D647" s="230" t="s">
        <v>1629</v>
      </c>
      <c r="E647" s="230" t="s">
        <v>1621</v>
      </c>
      <c r="F647" s="230" t="s">
        <v>1618</v>
      </c>
      <c r="G647" t="s">
        <v>673</v>
      </c>
      <c r="H647" s="230" t="s">
        <v>6135</v>
      </c>
      <c r="I647" s="230" t="s">
        <v>23</v>
      </c>
      <c r="J647" s="230">
        <f>VLOOKUP(H647,LocID!$B$2:$I$1995,8, FALSE)</f>
        <v>257</v>
      </c>
      <c r="L647">
        <v>39.102951049804602</v>
      </c>
      <c r="M647">
        <v>-94.583076477050696</v>
      </c>
    </row>
    <row r="648" spans="1:13" x14ac:dyDescent="0.25">
      <c r="A648" s="230">
        <v>2012.1379999999999</v>
      </c>
      <c r="B648" s="230" t="s">
        <v>87</v>
      </c>
      <c r="C648" s="230" t="s">
        <v>11824</v>
      </c>
      <c r="D648" s="230" t="s">
        <v>3249</v>
      </c>
      <c r="E648" s="230" t="s">
        <v>3246</v>
      </c>
      <c r="F648" s="230" t="s">
        <v>3240</v>
      </c>
      <c r="G648" t="s">
        <v>76</v>
      </c>
      <c r="H648" s="230" t="s">
        <v>6342</v>
      </c>
      <c r="I648" s="230" t="s">
        <v>52</v>
      </c>
      <c r="J648" s="230">
        <f>VLOOKUP(H648,LocID!$B$2:$I$1995,8, FALSE)</f>
        <v>485</v>
      </c>
      <c r="L648">
        <v>37.504501342773402</v>
      </c>
      <c r="M648">
        <v>-122.26229095458901</v>
      </c>
    </row>
    <row r="649" spans="1:13" x14ac:dyDescent="0.25">
      <c r="A649" s="230">
        <v>2012.1869999999999</v>
      </c>
      <c r="B649" s="230" t="s">
        <v>87</v>
      </c>
      <c r="C649" s="230" t="s">
        <v>11824</v>
      </c>
      <c r="D649" s="230" t="s">
        <v>1946</v>
      </c>
      <c r="E649" s="230" t="s">
        <v>1947</v>
      </c>
      <c r="F649" s="230" t="s">
        <v>1948</v>
      </c>
      <c r="G649" t="s">
        <v>183</v>
      </c>
      <c r="H649" s="230" t="s">
        <v>6194</v>
      </c>
      <c r="I649" s="230" t="s">
        <v>26</v>
      </c>
      <c r="J649" s="230">
        <f>VLOOKUP(H649,LocID!$B$2:$I$1995,8, FALSE)</f>
        <v>318</v>
      </c>
      <c r="L649">
        <v>46.545841217041001</v>
      </c>
      <c r="M649">
        <v>-87.413681030273395</v>
      </c>
    </row>
    <row r="650" spans="1:13" x14ac:dyDescent="0.25">
      <c r="A650" s="230">
        <v>2012.0319999999999</v>
      </c>
      <c r="B650" s="230" t="s">
        <v>87</v>
      </c>
      <c r="C650" s="230" t="s">
        <v>11824</v>
      </c>
      <c r="D650" s="230" t="s">
        <v>575</v>
      </c>
      <c r="E650" s="230" t="s">
        <v>566</v>
      </c>
      <c r="F650" s="230" t="s">
        <v>533</v>
      </c>
      <c r="G650" t="s">
        <v>49</v>
      </c>
      <c r="H650" s="230" t="s">
        <v>4499</v>
      </c>
      <c r="I650" s="230" t="s">
        <v>52</v>
      </c>
      <c r="J650" s="230">
        <f>VLOOKUP(H650,LocID!$B$2:$I$1995,8, FALSE)</f>
        <v>65</v>
      </c>
      <c r="L650">
        <v>42.3586616516113</v>
      </c>
      <c r="M650">
        <v>-71.056739807128906</v>
      </c>
    </row>
    <row r="651" spans="1:13" x14ac:dyDescent="0.25">
      <c r="A651" s="230">
        <v>2011.703</v>
      </c>
      <c r="B651" s="230" t="s">
        <v>87</v>
      </c>
      <c r="C651" s="230" t="s">
        <v>11824</v>
      </c>
      <c r="D651" s="230" t="s">
        <v>2070</v>
      </c>
      <c r="E651" s="230" t="s">
        <v>2071</v>
      </c>
      <c r="F651" s="230" t="s">
        <v>2069</v>
      </c>
      <c r="G651" t="s">
        <v>198</v>
      </c>
      <c r="H651" s="230" t="s">
        <v>4513</v>
      </c>
      <c r="I651" s="230" t="s">
        <v>52</v>
      </c>
      <c r="J651" s="230">
        <f>VLOOKUP(H651,LocID!$B$2:$I$1995,8, FALSE)</f>
        <v>337</v>
      </c>
      <c r="L651">
        <v>44.979030609130803</v>
      </c>
      <c r="M651">
        <v>-93.264930725097599</v>
      </c>
    </row>
    <row r="652" spans="1:13" x14ac:dyDescent="0.25">
      <c r="A652" s="230">
        <v>2012.3440000000001</v>
      </c>
      <c r="B652" s="230" t="s">
        <v>87</v>
      </c>
      <c r="C652" s="230" t="s">
        <v>11824</v>
      </c>
      <c r="D652" s="230" t="s">
        <v>335</v>
      </c>
      <c r="E652" s="230" t="s">
        <v>334</v>
      </c>
      <c r="F652" s="230" t="s">
        <v>332</v>
      </c>
      <c r="G652" t="s">
        <v>219</v>
      </c>
      <c r="H652" s="230" t="s">
        <v>4497</v>
      </c>
      <c r="I652" s="230" t="s">
        <v>26</v>
      </c>
      <c r="J652" s="230">
        <f>VLOOKUP(H652,LocID!$B$2:$I$1995,8, FALSE)</f>
        <v>37</v>
      </c>
      <c r="L652">
        <v>30.267589569091701</v>
      </c>
      <c r="M652">
        <v>-97.742988586425696</v>
      </c>
    </row>
    <row r="653" spans="1:13" x14ac:dyDescent="0.25">
      <c r="A653" s="230">
        <v>2015.0748000000001</v>
      </c>
      <c r="B653" s="230" t="s">
        <v>138</v>
      </c>
      <c r="C653" s="230" t="s">
        <v>11821</v>
      </c>
      <c r="D653" s="230" t="s">
        <v>2168</v>
      </c>
      <c r="E653" s="230" t="s">
        <v>2162</v>
      </c>
      <c r="F653" s="230" t="s">
        <v>2155</v>
      </c>
      <c r="G653" t="s">
        <v>76</v>
      </c>
      <c r="H653" s="230" t="s">
        <v>6227</v>
      </c>
      <c r="I653" s="230" t="s">
        <v>26</v>
      </c>
      <c r="J653" s="230">
        <f>VLOOKUP(H653,LocID!$B$2:$I$1995,8, FALSE)</f>
        <v>352</v>
      </c>
      <c r="L653">
        <v>37.389671325683501</v>
      </c>
      <c r="M653">
        <v>-122.08159637451099</v>
      </c>
    </row>
    <row r="654" spans="1:13" x14ac:dyDescent="0.25">
      <c r="A654" s="230">
        <v>2012.0350000000001</v>
      </c>
      <c r="B654" s="230" t="s">
        <v>87</v>
      </c>
      <c r="C654" s="230" t="s">
        <v>11824</v>
      </c>
      <c r="D654" s="230" t="s">
        <v>2305</v>
      </c>
      <c r="E654" s="230" t="s">
        <v>2306</v>
      </c>
      <c r="F654" s="230" t="s">
        <v>2273</v>
      </c>
      <c r="G654" t="s">
        <v>107</v>
      </c>
      <c r="H654" s="230" t="s">
        <v>4516</v>
      </c>
      <c r="I654" s="230" t="s">
        <v>23</v>
      </c>
      <c r="J654" s="230">
        <f>VLOOKUP(H654,LocID!$B$2:$I$1995,8, FALSE)</f>
        <v>370</v>
      </c>
      <c r="L654">
        <v>40.7820014953613</v>
      </c>
      <c r="M654">
        <v>-73.831703186035099</v>
      </c>
    </row>
    <row r="655" spans="1:13" x14ac:dyDescent="0.25">
      <c r="A655" s="230">
        <v>2012.394</v>
      </c>
      <c r="B655" s="230" t="s">
        <v>87</v>
      </c>
      <c r="C655" s="230" t="s">
        <v>11824</v>
      </c>
      <c r="D655" s="230" t="s">
        <v>2307</v>
      </c>
      <c r="E655" s="230" t="s">
        <v>2308</v>
      </c>
      <c r="F655" s="230" t="s">
        <v>2273</v>
      </c>
      <c r="G655" t="s">
        <v>107</v>
      </c>
      <c r="H655" s="230" t="s">
        <v>4516</v>
      </c>
      <c r="I655" s="230" t="s">
        <v>26</v>
      </c>
      <c r="J655" s="230">
        <f>VLOOKUP(H655,LocID!$B$2:$I$1995,8, FALSE)</f>
        <v>370</v>
      </c>
      <c r="L655">
        <v>40.7820014953613</v>
      </c>
      <c r="M655">
        <v>-73.831703186035099</v>
      </c>
    </row>
    <row r="656" spans="1:13" x14ac:dyDescent="0.25">
      <c r="A656" s="230">
        <v>2012.3920000000001</v>
      </c>
      <c r="B656" s="230" t="s">
        <v>87</v>
      </c>
      <c r="C656" s="230" t="s">
        <v>11824</v>
      </c>
      <c r="D656" s="230" t="s">
        <v>576</v>
      </c>
      <c r="E656" s="230" t="s">
        <v>550</v>
      </c>
      <c r="F656" s="230" t="s">
        <v>533</v>
      </c>
      <c r="G656" t="s">
        <v>49</v>
      </c>
      <c r="H656" s="230" t="s">
        <v>4499</v>
      </c>
      <c r="I656" s="230" t="s">
        <v>26</v>
      </c>
      <c r="J656" s="230">
        <f>VLOOKUP(H656,LocID!$B$2:$I$1995,8, FALSE)</f>
        <v>65</v>
      </c>
      <c r="L656">
        <v>42.3586616516113</v>
      </c>
      <c r="M656">
        <v>-71.056739807128906</v>
      </c>
    </row>
    <row r="657" spans="1:13" x14ac:dyDescent="0.25">
      <c r="A657" s="230">
        <v>2012.954</v>
      </c>
      <c r="B657" s="230" t="s">
        <v>87</v>
      </c>
      <c r="C657" s="230" t="s">
        <v>11824</v>
      </c>
      <c r="D657" s="230" t="s">
        <v>2344</v>
      </c>
      <c r="E657" s="230" t="s">
        <v>2340</v>
      </c>
      <c r="F657" s="230" t="s">
        <v>2341</v>
      </c>
      <c r="G657" t="s">
        <v>815</v>
      </c>
      <c r="H657" s="230" t="s">
        <v>4517</v>
      </c>
      <c r="I657" s="230" t="s">
        <v>98</v>
      </c>
      <c r="J657" s="230">
        <f>VLOOKUP(H657,LocID!$B$2:$I$1995,8, FALSE)</f>
        <v>371</v>
      </c>
      <c r="L657">
        <v>40.731971740722599</v>
      </c>
      <c r="M657">
        <v>-74.174209594726506</v>
      </c>
    </row>
    <row r="658" spans="1:13" x14ac:dyDescent="0.25">
      <c r="A658" s="230">
        <v>2011.857</v>
      </c>
      <c r="B658" s="230" t="s">
        <v>87</v>
      </c>
      <c r="C658" s="230" t="s">
        <v>11824</v>
      </c>
      <c r="D658" s="230" t="s">
        <v>2309</v>
      </c>
      <c r="E658" s="230" t="s">
        <v>2276</v>
      </c>
      <c r="F658" s="230" t="s">
        <v>2273</v>
      </c>
      <c r="G658" t="s">
        <v>107</v>
      </c>
      <c r="H658" s="230" t="s">
        <v>4516</v>
      </c>
      <c r="I658" s="230" t="s">
        <v>23</v>
      </c>
      <c r="J658" s="230">
        <f>VLOOKUP(H658,LocID!$B$2:$I$1995,8, FALSE)</f>
        <v>370</v>
      </c>
      <c r="L658">
        <v>40.7820014953613</v>
      </c>
      <c r="M658">
        <v>-73.831703186035099</v>
      </c>
    </row>
    <row r="659" spans="1:13" x14ac:dyDescent="0.25">
      <c r="A659" s="230">
        <v>2012.2719999999999</v>
      </c>
      <c r="B659" s="230" t="s">
        <v>87</v>
      </c>
      <c r="C659" s="230" t="s">
        <v>11824</v>
      </c>
      <c r="D659" s="230" t="s">
        <v>95</v>
      </c>
      <c r="E659" s="230" t="s">
        <v>96</v>
      </c>
      <c r="F659" s="230" t="s">
        <v>97</v>
      </c>
      <c r="G659" t="s">
        <v>76</v>
      </c>
      <c r="H659" s="230" t="s">
        <v>5904</v>
      </c>
      <c r="I659" s="230" t="s">
        <v>98</v>
      </c>
      <c r="J659" s="230">
        <f>VLOOKUP(H659,LocID!$B$2:$I$1995,8, FALSE)</f>
        <v>6</v>
      </c>
      <c r="L659">
        <v>37.850090026855398</v>
      </c>
      <c r="M659">
        <v>-122.032386779785</v>
      </c>
    </row>
    <row r="660" spans="1:13" x14ac:dyDescent="0.25">
      <c r="A660" s="230">
        <v>2012.1320000000001</v>
      </c>
      <c r="B660" s="230" t="s">
        <v>87</v>
      </c>
      <c r="C660" s="230" t="s">
        <v>11824</v>
      </c>
      <c r="D660" s="230" t="s">
        <v>3575</v>
      </c>
      <c r="E660" s="230" t="s">
        <v>3576</v>
      </c>
      <c r="F660" s="230" t="s">
        <v>3571</v>
      </c>
      <c r="G660" t="s">
        <v>76</v>
      </c>
      <c r="H660" s="230" t="s">
        <v>6350</v>
      </c>
      <c r="I660" s="230" t="s">
        <v>23</v>
      </c>
      <c r="J660" s="230">
        <f>VLOOKUP(H660,LocID!$B$2:$I$1995,8, FALSE)</f>
        <v>493</v>
      </c>
      <c r="L660">
        <v>35.285518646240199</v>
      </c>
      <c r="M660">
        <v>-120.66252136230401</v>
      </c>
    </row>
    <row r="661" spans="1:13" x14ac:dyDescent="0.25">
      <c r="A661" s="230">
        <v>2012.338</v>
      </c>
      <c r="B661" s="230" t="s">
        <v>87</v>
      </c>
      <c r="C661" s="230" t="s">
        <v>11824</v>
      </c>
      <c r="D661" s="230" t="s">
        <v>3279</v>
      </c>
      <c r="E661" s="230" t="s">
        <v>3280</v>
      </c>
      <c r="F661" s="230" t="s">
        <v>3272</v>
      </c>
      <c r="G661" t="s">
        <v>76</v>
      </c>
      <c r="H661" s="230" t="s">
        <v>6344</v>
      </c>
      <c r="I661" s="230" t="s">
        <v>23</v>
      </c>
      <c r="J661" s="230">
        <f>VLOOKUP(H661,LocID!$B$2:$I$1995,8, FALSE)</f>
        <v>487</v>
      </c>
      <c r="L661">
        <v>32.715690612792898</v>
      </c>
      <c r="M661">
        <v>-117.161720275878</v>
      </c>
    </row>
    <row r="662" spans="1:13" x14ac:dyDescent="0.25">
      <c r="A662" s="230">
        <v>2012.3720000000001</v>
      </c>
      <c r="B662" s="230" t="s">
        <v>87</v>
      </c>
      <c r="C662" s="230" t="s">
        <v>11824</v>
      </c>
      <c r="D662" s="230" t="s">
        <v>3422</v>
      </c>
      <c r="E662" s="230" t="s">
        <v>3423</v>
      </c>
      <c r="F662" s="230" t="s">
        <v>3294</v>
      </c>
      <c r="G662" t="s">
        <v>76</v>
      </c>
      <c r="H662" s="230" t="s">
        <v>4526</v>
      </c>
      <c r="I662" s="230" t="s">
        <v>23</v>
      </c>
      <c r="J662" s="230">
        <f>VLOOKUP(H662,LocID!$B$2:$I$1995,8, FALSE)</f>
        <v>489</v>
      </c>
      <c r="L662">
        <v>37.7771186828613</v>
      </c>
      <c r="M662">
        <v>-122.419639587402</v>
      </c>
    </row>
    <row r="663" spans="1:13" x14ac:dyDescent="0.25">
      <c r="A663" s="230">
        <v>2012.4670000000001</v>
      </c>
      <c r="B663" s="230" t="s">
        <v>87</v>
      </c>
      <c r="C663" s="230" t="s">
        <v>11824</v>
      </c>
      <c r="D663" s="230" t="s">
        <v>4148</v>
      </c>
      <c r="E663" s="230" t="s">
        <v>4147</v>
      </c>
      <c r="F663" s="230" t="s">
        <v>4142</v>
      </c>
      <c r="G663" t="s">
        <v>76</v>
      </c>
      <c r="H663" s="230" t="s">
        <v>6415</v>
      </c>
      <c r="I663" s="230" t="s">
        <v>98</v>
      </c>
      <c r="J663" s="230">
        <f>VLOOKUP(H663,LocID!$B$2:$I$1995,8, FALSE)</f>
        <v>569</v>
      </c>
      <c r="L663">
        <v>38.100830078125</v>
      </c>
      <c r="M663">
        <v>-122.25495147705</v>
      </c>
    </row>
    <row r="664" spans="1:13" x14ac:dyDescent="0.25">
      <c r="A664" s="230">
        <v>2015.0571</v>
      </c>
      <c r="B664" s="230" t="s">
        <v>253</v>
      </c>
      <c r="C664" s="230" t="s">
        <v>11821</v>
      </c>
      <c r="D664" s="230" t="s">
        <v>617</v>
      </c>
      <c r="E664" s="230" t="s">
        <v>618</v>
      </c>
      <c r="F664" s="230" t="s">
        <v>533</v>
      </c>
      <c r="G664" t="s">
        <v>49</v>
      </c>
      <c r="H664" s="230" t="s">
        <v>4499</v>
      </c>
      <c r="I664" s="230" t="s">
        <v>26</v>
      </c>
      <c r="J664" s="230">
        <f>VLOOKUP(H664,LocID!$B$2:$I$1995,8, FALSE)</f>
        <v>65</v>
      </c>
      <c r="L664">
        <v>42.3586616516113</v>
      </c>
      <c r="M664">
        <v>-71.056739807128906</v>
      </c>
    </row>
    <row r="665" spans="1:13" x14ac:dyDescent="0.25">
      <c r="A665" s="230">
        <v>2015.0663</v>
      </c>
      <c r="B665" s="230" t="s">
        <v>138</v>
      </c>
      <c r="C665" s="230" t="s">
        <v>11821</v>
      </c>
      <c r="D665" s="230" t="s">
        <v>3653</v>
      </c>
      <c r="E665" s="230" t="s">
        <v>3654</v>
      </c>
      <c r="F665" s="230" t="s">
        <v>3628</v>
      </c>
      <c r="G665" t="s">
        <v>76</v>
      </c>
      <c r="H665" s="230" t="s">
        <v>4527</v>
      </c>
      <c r="I665" s="230" t="s">
        <v>23</v>
      </c>
      <c r="J665" s="230">
        <f>VLOOKUP(H665,LocID!$B$2:$I$1995,8, FALSE)</f>
        <v>497</v>
      </c>
      <c r="L665">
        <v>37.974571228027301</v>
      </c>
      <c r="M665">
        <v>-122.532470703125</v>
      </c>
    </row>
    <row r="666" spans="1:13" x14ac:dyDescent="0.25">
      <c r="A666" s="230">
        <v>2012.3589999999999</v>
      </c>
      <c r="B666" s="230" t="s">
        <v>87</v>
      </c>
      <c r="C666" s="230" t="s">
        <v>11824</v>
      </c>
      <c r="D666" s="230" t="s">
        <v>4072</v>
      </c>
      <c r="E666" s="230" t="s">
        <v>4073</v>
      </c>
      <c r="F666" s="230" t="s">
        <v>4074</v>
      </c>
      <c r="G666" t="s">
        <v>244</v>
      </c>
      <c r="H666" s="230" t="s">
        <v>6399</v>
      </c>
      <c r="I666" s="230" t="s">
        <v>23</v>
      </c>
      <c r="J666" s="230">
        <f>VLOOKUP(H666,LocID!$B$2:$I$1995,8, FALSE)</f>
        <v>552</v>
      </c>
      <c r="L666">
        <v>39.8692016601562</v>
      </c>
      <c r="M666">
        <v>-104.984817504882</v>
      </c>
    </row>
    <row r="667" spans="1:13" x14ac:dyDescent="0.25">
      <c r="A667" s="230">
        <v>2012.203</v>
      </c>
      <c r="B667" s="230" t="s">
        <v>87</v>
      </c>
      <c r="C667" s="230" t="s">
        <v>11824</v>
      </c>
      <c r="D667" s="230" t="s">
        <v>221</v>
      </c>
      <c r="E667" s="230" t="s">
        <v>222</v>
      </c>
      <c r="F667" s="230" t="s">
        <v>214</v>
      </c>
      <c r="G667" t="s">
        <v>219</v>
      </c>
      <c r="H667" s="230" t="s">
        <v>5922</v>
      </c>
      <c r="I667" s="230" t="s">
        <v>52</v>
      </c>
      <c r="J667" s="230">
        <f>VLOOKUP(H667,LocID!$B$2:$I$1995,8, FALSE)</f>
        <v>24</v>
      </c>
      <c r="L667">
        <v>32.735599517822202</v>
      </c>
      <c r="M667">
        <v>-97.107719421386705</v>
      </c>
    </row>
    <row r="668" spans="1:13" x14ac:dyDescent="0.25">
      <c r="A668" s="230">
        <v>2012.3610000000001</v>
      </c>
      <c r="B668" s="230" t="s">
        <v>87</v>
      </c>
      <c r="C668" s="230" t="s">
        <v>11824</v>
      </c>
      <c r="D668" s="230" t="s">
        <v>3082</v>
      </c>
      <c r="E668" s="230" t="s">
        <v>3083</v>
      </c>
      <c r="F668" s="230" t="s">
        <v>3068</v>
      </c>
      <c r="G668" t="s">
        <v>107</v>
      </c>
      <c r="H668" s="230" t="s">
        <v>4523</v>
      </c>
      <c r="I668" s="230" t="s">
        <v>52</v>
      </c>
      <c r="J668" s="230">
        <f>VLOOKUP(H668,LocID!$B$2:$I$1995,8, FALSE)</f>
        <v>461</v>
      </c>
      <c r="L668">
        <v>43.155799865722599</v>
      </c>
      <c r="M668">
        <v>-77.616317749023395</v>
      </c>
    </row>
    <row r="669" spans="1:13" x14ac:dyDescent="0.25">
      <c r="A669" s="230">
        <v>2012.261</v>
      </c>
      <c r="B669" s="230" t="s">
        <v>87</v>
      </c>
      <c r="C669" s="230" t="s">
        <v>11824</v>
      </c>
      <c r="D669" s="230" t="s">
        <v>1113</v>
      </c>
      <c r="E669" s="230" t="s">
        <v>1114</v>
      </c>
      <c r="F669" s="230" t="s">
        <v>1099</v>
      </c>
      <c r="G669" t="s">
        <v>244</v>
      </c>
      <c r="H669" s="230" t="s">
        <v>6039</v>
      </c>
      <c r="I669" s="230" t="s">
        <v>98</v>
      </c>
      <c r="J669" s="230">
        <f>VLOOKUP(H669,LocID!$B$2:$I$1995,8, FALSE)</f>
        <v>148</v>
      </c>
      <c r="L669">
        <v>39.7400093078613</v>
      </c>
      <c r="M669">
        <v>-104.992301940917</v>
      </c>
    </row>
    <row r="670" spans="1:13" x14ac:dyDescent="0.25">
      <c r="A670" s="230">
        <v>2012.2650000000001</v>
      </c>
      <c r="B670" s="230" t="s">
        <v>87</v>
      </c>
      <c r="C670" s="230" t="s">
        <v>11824</v>
      </c>
      <c r="D670" s="230" t="s">
        <v>2871</v>
      </c>
      <c r="E670" s="230" t="s">
        <v>2862</v>
      </c>
      <c r="F670" s="230" t="s">
        <v>2823</v>
      </c>
      <c r="G670" t="s">
        <v>122</v>
      </c>
      <c r="H670" s="230" t="s">
        <v>6295</v>
      </c>
      <c r="I670" s="230" t="s">
        <v>23</v>
      </c>
      <c r="J670" s="230">
        <f>VLOOKUP(H670,LocID!$B$2:$I$1995,8, FALSE)</f>
        <v>427</v>
      </c>
      <c r="L670">
        <v>45.511791229247997</v>
      </c>
      <c r="M670">
        <v>-122.67562866210901</v>
      </c>
    </row>
    <row r="671" spans="1:13" x14ac:dyDescent="0.25">
      <c r="A671" s="230">
        <v>2012.173</v>
      </c>
      <c r="B671" s="230" t="s">
        <v>87</v>
      </c>
      <c r="C671" s="230" t="s">
        <v>11824</v>
      </c>
      <c r="D671" s="230" t="s">
        <v>2660</v>
      </c>
      <c r="E671" s="230" t="s">
        <v>2661</v>
      </c>
      <c r="F671" s="230" t="s">
        <v>2644</v>
      </c>
      <c r="G671" t="s">
        <v>261</v>
      </c>
      <c r="H671" s="230" t="s">
        <v>6262</v>
      </c>
      <c r="I671" s="230" t="s">
        <v>98</v>
      </c>
      <c r="J671" s="230">
        <f>VLOOKUP(H671,LocID!$B$2:$I$1995,8, FALSE)</f>
        <v>393</v>
      </c>
      <c r="L671">
        <v>47.039230346679602</v>
      </c>
      <c r="M671">
        <v>-122.891357421875</v>
      </c>
    </row>
    <row r="672" spans="1:13" x14ac:dyDescent="0.25">
      <c r="A672" s="230">
        <v>2012.33</v>
      </c>
      <c r="B672" s="230" t="s">
        <v>87</v>
      </c>
      <c r="C672" s="230" t="s">
        <v>11824</v>
      </c>
      <c r="D672" s="230" t="s">
        <v>3424</v>
      </c>
      <c r="E672" s="230" t="s">
        <v>89</v>
      </c>
      <c r="F672" s="230" t="s">
        <v>3294</v>
      </c>
      <c r="G672" t="s">
        <v>76</v>
      </c>
      <c r="H672" s="230" t="s">
        <v>4526</v>
      </c>
      <c r="I672" s="230" t="s">
        <v>52</v>
      </c>
      <c r="J672" s="230">
        <f>VLOOKUP(H672,LocID!$B$2:$I$1995,8, FALSE)</f>
        <v>489</v>
      </c>
      <c r="L672">
        <v>37.7771186828613</v>
      </c>
      <c r="M672">
        <v>-122.419639587402</v>
      </c>
    </row>
    <row r="673" spans="1:13" x14ac:dyDescent="0.25">
      <c r="A673" s="230">
        <v>2012.3710000000001</v>
      </c>
      <c r="B673" s="230" t="s">
        <v>87</v>
      </c>
      <c r="C673" s="230" t="s">
        <v>11824</v>
      </c>
      <c r="D673" s="230" t="s">
        <v>3425</v>
      </c>
      <c r="E673" s="230" t="s">
        <v>89</v>
      </c>
      <c r="F673" s="230" t="s">
        <v>3294</v>
      </c>
      <c r="G673" t="s">
        <v>76</v>
      </c>
      <c r="H673" s="230" t="s">
        <v>4526</v>
      </c>
      <c r="I673" s="230" t="s">
        <v>52</v>
      </c>
      <c r="J673" s="230">
        <f>VLOOKUP(H673,LocID!$B$2:$I$1995,8, FALSE)</f>
        <v>489</v>
      </c>
      <c r="L673">
        <v>37.7771186828613</v>
      </c>
      <c r="M673">
        <v>-122.419639587402</v>
      </c>
    </row>
    <row r="674" spans="1:13" x14ac:dyDescent="0.25">
      <c r="A674" s="230">
        <v>2012.6389999999999</v>
      </c>
      <c r="B674" s="230" t="s">
        <v>110</v>
      </c>
      <c r="C674" s="230" t="s">
        <v>11824</v>
      </c>
      <c r="D674" s="230" t="s">
        <v>4306</v>
      </c>
      <c r="E674" s="230" t="s">
        <v>4307</v>
      </c>
      <c r="F674" s="230" t="s">
        <v>2997</v>
      </c>
      <c r="G674" t="s">
        <v>2996</v>
      </c>
      <c r="H674" s="230" t="s">
        <v>4536</v>
      </c>
      <c r="I674" s="230" t="s">
        <v>26</v>
      </c>
      <c r="J674" s="230">
        <f>VLOOKUP(H674,LocID!$B$2:$I$1995,8, FALSE)</f>
        <v>447</v>
      </c>
      <c r="L674">
        <v>38.890369415283203</v>
      </c>
      <c r="M674">
        <v>-77.031959533691406</v>
      </c>
    </row>
    <row r="675" spans="1:13" x14ac:dyDescent="0.25">
      <c r="A675" s="230">
        <v>2012.5889999999999</v>
      </c>
      <c r="B675" s="230" t="s">
        <v>110</v>
      </c>
      <c r="C675" s="230" t="s">
        <v>11824</v>
      </c>
      <c r="D675" s="230" t="s">
        <v>2537</v>
      </c>
      <c r="E675" s="230" t="s">
        <v>2413</v>
      </c>
      <c r="F675" s="230" t="s">
        <v>2414</v>
      </c>
      <c r="G675" t="s">
        <v>76</v>
      </c>
      <c r="H675" s="230" t="s">
        <v>4518</v>
      </c>
      <c r="I675" s="230" t="s">
        <v>52</v>
      </c>
      <c r="J675" s="230">
        <f>VLOOKUP(H675,LocID!$B$2:$I$1995,8, FALSE)</f>
        <v>387</v>
      </c>
      <c r="L675">
        <v>37.805080413818303</v>
      </c>
      <c r="M675">
        <v>-122.273071289062</v>
      </c>
    </row>
    <row r="676" spans="1:13" x14ac:dyDescent="0.25">
      <c r="A676" s="230">
        <v>2015.047</v>
      </c>
      <c r="B676" s="230" t="s">
        <v>138</v>
      </c>
      <c r="C676" s="230" t="s">
        <v>11821</v>
      </c>
      <c r="D676" s="230" t="s">
        <v>2114</v>
      </c>
      <c r="E676" s="230" t="s">
        <v>2115</v>
      </c>
      <c r="F676" s="230" t="s">
        <v>2113</v>
      </c>
      <c r="G676" t="s">
        <v>815</v>
      </c>
      <c r="H676" s="230" t="s">
        <v>6220</v>
      </c>
      <c r="I676" s="230" t="s">
        <v>26</v>
      </c>
      <c r="J676" s="230">
        <f>VLOOKUP(H676,LocID!$B$2:$I$1995,8, FALSE)</f>
        <v>345</v>
      </c>
      <c r="L676">
        <v>40.8174018859863</v>
      </c>
      <c r="M676">
        <v>-74.216148376464801</v>
      </c>
    </row>
    <row r="677" spans="1:13" x14ac:dyDescent="0.25">
      <c r="A677" s="230">
        <v>2012.57</v>
      </c>
      <c r="B677" s="230" t="s">
        <v>110</v>
      </c>
      <c r="C677" s="230" t="s">
        <v>11824</v>
      </c>
      <c r="D677" s="230" t="s">
        <v>4308</v>
      </c>
      <c r="E677" s="230" t="s">
        <v>4309</v>
      </c>
      <c r="F677" s="230" t="s">
        <v>2997</v>
      </c>
      <c r="G677" t="s">
        <v>2996</v>
      </c>
      <c r="H677" s="230" t="s">
        <v>4536</v>
      </c>
      <c r="I677" s="230" t="s">
        <v>23</v>
      </c>
      <c r="J677" s="230">
        <f>VLOOKUP(H677,LocID!$B$2:$I$1995,8, FALSE)</f>
        <v>447</v>
      </c>
      <c r="L677">
        <v>38.890369415283203</v>
      </c>
      <c r="M677">
        <v>-77.031959533691406</v>
      </c>
    </row>
    <row r="678" spans="1:13" x14ac:dyDescent="0.25">
      <c r="A678" s="230">
        <v>2012.3989999999999</v>
      </c>
      <c r="B678" s="230" t="s">
        <v>110</v>
      </c>
      <c r="C678" s="230" t="s">
        <v>11824</v>
      </c>
      <c r="D678" s="230" t="s">
        <v>111</v>
      </c>
      <c r="E678" s="230" t="s">
        <v>109</v>
      </c>
      <c r="F678" s="230" t="s">
        <v>101</v>
      </c>
      <c r="G678" t="s">
        <v>107</v>
      </c>
      <c r="H678" s="230" t="s">
        <v>5905</v>
      </c>
      <c r="I678" s="230" t="s">
        <v>23</v>
      </c>
      <c r="J678" s="230">
        <f>VLOOKUP(H678,LocID!$B$2:$I$1995,8, FALSE)</f>
        <v>8</v>
      </c>
      <c r="L678">
        <v>42.6515502929687</v>
      </c>
      <c r="M678">
        <v>-73.755210876464801</v>
      </c>
    </row>
    <row r="679" spans="1:13" x14ac:dyDescent="0.25">
      <c r="A679" s="230">
        <v>2012.5530000000001</v>
      </c>
      <c r="B679" s="230" t="s">
        <v>110</v>
      </c>
      <c r="C679" s="230" t="s">
        <v>11824</v>
      </c>
      <c r="D679" s="230" t="s">
        <v>132</v>
      </c>
      <c r="E679" s="230" t="s">
        <v>125</v>
      </c>
      <c r="F679" s="230" t="s">
        <v>126</v>
      </c>
      <c r="G679" t="s">
        <v>127</v>
      </c>
      <c r="H679" s="230" t="s">
        <v>5907</v>
      </c>
      <c r="I679" s="230" t="s">
        <v>98</v>
      </c>
      <c r="J679" s="230">
        <f>VLOOKUP(H679,LocID!$B$2:$I$1995,8, FALSE)</f>
        <v>10</v>
      </c>
      <c r="L679">
        <v>35.084178924560497</v>
      </c>
      <c r="M679">
        <v>-106.648643493652</v>
      </c>
    </row>
    <row r="680" spans="1:13" x14ac:dyDescent="0.25">
      <c r="A680" s="230">
        <v>2012.5989999999999</v>
      </c>
      <c r="B680" s="230" t="s">
        <v>110</v>
      </c>
      <c r="C680" s="230" t="s">
        <v>11824</v>
      </c>
      <c r="D680" s="230" t="s">
        <v>2872</v>
      </c>
      <c r="E680" s="230" t="s">
        <v>2873</v>
      </c>
      <c r="F680" s="230" t="s">
        <v>2823</v>
      </c>
      <c r="G680" t="s">
        <v>122</v>
      </c>
      <c r="H680" s="230" t="s">
        <v>6295</v>
      </c>
      <c r="I680" s="230" t="s">
        <v>26</v>
      </c>
      <c r="J680" s="230">
        <f>VLOOKUP(H680,LocID!$B$2:$I$1995,8, FALSE)</f>
        <v>427</v>
      </c>
      <c r="L680">
        <v>45.511791229247997</v>
      </c>
      <c r="M680">
        <v>-122.67562866210901</v>
      </c>
    </row>
    <row r="681" spans="1:13" x14ac:dyDescent="0.25">
      <c r="A681" s="230">
        <v>2012.335</v>
      </c>
      <c r="B681" s="230" t="s">
        <v>110</v>
      </c>
      <c r="C681" s="230" t="s">
        <v>11824</v>
      </c>
      <c r="D681" s="230" t="s">
        <v>2538</v>
      </c>
      <c r="E681" s="230" t="s">
        <v>2423</v>
      </c>
      <c r="F681" s="230" t="s">
        <v>2414</v>
      </c>
      <c r="G681" t="s">
        <v>76</v>
      </c>
      <c r="H681" s="230" t="s">
        <v>4518</v>
      </c>
      <c r="I681" s="230" t="s">
        <v>23</v>
      </c>
      <c r="J681" s="230">
        <f>VLOOKUP(H681,LocID!$B$2:$I$1995,8, FALSE)</f>
        <v>387</v>
      </c>
      <c r="L681">
        <v>37.805080413818303</v>
      </c>
      <c r="M681">
        <v>-122.273071289062</v>
      </c>
    </row>
    <row r="682" spans="1:13" x14ac:dyDescent="0.25">
      <c r="A682" s="230">
        <v>2012.0260000000001</v>
      </c>
      <c r="B682" s="230" t="s">
        <v>110</v>
      </c>
      <c r="C682" s="230" t="s">
        <v>11824</v>
      </c>
      <c r="D682" s="230" t="s">
        <v>2539</v>
      </c>
      <c r="E682" s="230" t="s">
        <v>2423</v>
      </c>
      <c r="F682" s="230" t="s">
        <v>2414</v>
      </c>
      <c r="G682" t="s">
        <v>76</v>
      </c>
      <c r="H682" s="230" t="s">
        <v>4518</v>
      </c>
      <c r="I682" s="230" t="s">
        <v>52</v>
      </c>
      <c r="J682" s="230">
        <f>VLOOKUP(H682,LocID!$B$2:$I$1995,8, FALSE)</f>
        <v>387</v>
      </c>
      <c r="L682">
        <v>37.805080413818303</v>
      </c>
      <c r="M682">
        <v>-122.273071289062</v>
      </c>
    </row>
    <row r="683" spans="1:13" x14ac:dyDescent="0.25">
      <c r="A683" s="230">
        <v>2012.58</v>
      </c>
      <c r="B683" s="230" t="s">
        <v>110</v>
      </c>
      <c r="C683" s="230" t="s">
        <v>11824</v>
      </c>
      <c r="D683" s="230" t="s">
        <v>2540</v>
      </c>
      <c r="E683" s="230" t="s">
        <v>2423</v>
      </c>
      <c r="F683" s="230" t="s">
        <v>2414</v>
      </c>
      <c r="G683" t="s">
        <v>76</v>
      </c>
      <c r="H683" s="230" t="s">
        <v>4518</v>
      </c>
      <c r="I683" s="230" t="s">
        <v>52</v>
      </c>
      <c r="J683" s="230">
        <f>VLOOKUP(H683,LocID!$B$2:$I$1995,8, FALSE)</f>
        <v>387</v>
      </c>
      <c r="L683">
        <v>37.805080413818303</v>
      </c>
      <c r="M683">
        <v>-122.273071289062</v>
      </c>
    </row>
    <row r="684" spans="1:13" x14ac:dyDescent="0.25">
      <c r="A684" s="230">
        <v>2012.6790000000001</v>
      </c>
      <c r="B684" s="230" t="s">
        <v>110</v>
      </c>
      <c r="C684" s="230" t="s">
        <v>11824</v>
      </c>
      <c r="D684" s="230" t="s">
        <v>2541</v>
      </c>
      <c r="E684" s="230" t="s">
        <v>2423</v>
      </c>
      <c r="F684" s="230" t="s">
        <v>2414</v>
      </c>
      <c r="G684" t="s">
        <v>76</v>
      </c>
      <c r="H684" s="230" t="s">
        <v>4518</v>
      </c>
      <c r="I684" s="230" t="s">
        <v>23</v>
      </c>
      <c r="J684" s="230">
        <f>VLOOKUP(H684,LocID!$B$2:$I$1995,8, FALSE)</f>
        <v>387</v>
      </c>
      <c r="L684">
        <v>37.805080413818303</v>
      </c>
      <c r="M684">
        <v>-122.273071289062</v>
      </c>
    </row>
    <row r="685" spans="1:13" x14ac:dyDescent="0.25">
      <c r="A685" s="230">
        <v>2012.3520000000001</v>
      </c>
      <c r="B685" s="230" t="s">
        <v>110</v>
      </c>
      <c r="C685" s="230" t="s">
        <v>11824</v>
      </c>
      <c r="D685" s="230" t="s">
        <v>3549</v>
      </c>
      <c r="E685" s="230" t="s">
        <v>2704</v>
      </c>
      <c r="F685" s="230" t="s">
        <v>3531</v>
      </c>
      <c r="G685" t="s">
        <v>76</v>
      </c>
      <c r="H685" s="230" t="s">
        <v>6348</v>
      </c>
      <c r="I685" s="230" t="s">
        <v>23</v>
      </c>
      <c r="J685" s="230">
        <f>VLOOKUP(H685,LocID!$B$2:$I$1995,8, FALSE)</f>
        <v>491</v>
      </c>
      <c r="L685">
        <v>37.338581085205</v>
      </c>
      <c r="M685">
        <v>-121.885566711425</v>
      </c>
    </row>
    <row r="686" spans="1:13" x14ac:dyDescent="0.25">
      <c r="A686" s="230">
        <v>2012.2809999999999</v>
      </c>
      <c r="B686" s="230" t="s">
        <v>110</v>
      </c>
      <c r="C686" s="230" t="s">
        <v>11824</v>
      </c>
      <c r="D686" s="230" t="s">
        <v>2015</v>
      </c>
      <c r="E686" s="230" t="s">
        <v>2016</v>
      </c>
      <c r="F686" s="230" t="s">
        <v>2012</v>
      </c>
      <c r="G686" t="s">
        <v>526</v>
      </c>
      <c r="H686" s="230" t="s">
        <v>6202</v>
      </c>
      <c r="I686" s="230" t="s">
        <v>52</v>
      </c>
      <c r="J686" s="230">
        <f>VLOOKUP(H686,LocID!$B$2:$I$1995,8, FALSE)</f>
        <v>326</v>
      </c>
      <c r="L686">
        <v>43.611000061035099</v>
      </c>
      <c r="M686">
        <v>-116.39222717285099</v>
      </c>
    </row>
    <row r="687" spans="1:13" x14ac:dyDescent="0.25">
      <c r="A687" s="230">
        <v>2015.0803000000001</v>
      </c>
      <c r="B687" s="230" t="s">
        <v>138</v>
      </c>
      <c r="C687" s="230" t="s">
        <v>11821</v>
      </c>
      <c r="D687" s="230" t="s">
        <v>477</v>
      </c>
      <c r="E687" s="230" t="s">
        <v>478</v>
      </c>
      <c r="F687" s="230" t="s">
        <v>479</v>
      </c>
      <c r="G687" t="s">
        <v>76</v>
      </c>
      <c r="H687" s="230" t="s">
        <v>5948</v>
      </c>
      <c r="I687" s="230" t="s">
        <v>26</v>
      </c>
      <c r="J687" s="230">
        <f>VLOOKUP(H687,LocID!$B$2:$I$1995,8, FALSE)</f>
        <v>53</v>
      </c>
      <c r="L687">
        <v>44.116798400878899</v>
      </c>
      <c r="M687">
        <v>-77.132797241210895</v>
      </c>
    </row>
    <row r="688" spans="1:13" x14ac:dyDescent="0.25">
      <c r="A688" s="230">
        <v>2012.346</v>
      </c>
      <c r="B688" s="230" t="s">
        <v>110</v>
      </c>
      <c r="C688" s="230" t="s">
        <v>11824</v>
      </c>
      <c r="D688" s="230" t="s">
        <v>674</v>
      </c>
      <c r="E688" s="230" t="s">
        <v>675</v>
      </c>
      <c r="F688" s="230" t="s">
        <v>676</v>
      </c>
      <c r="G688" t="s">
        <v>76</v>
      </c>
      <c r="H688" s="230" t="s">
        <v>5966</v>
      </c>
      <c r="I688" s="230" t="s">
        <v>23</v>
      </c>
      <c r="J688" s="230">
        <f>VLOOKUP(H688,LocID!$B$2:$I$1995,8, FALSE)</f>
        <v>72</v>
      </c>
      <c r="L688">
        <v>38.255908966064403</v>
      </c>
      <c r="M688">
        <v>-119.227638244628</v>
      </c>
    </row>
    <row r="689" spans="1:13" x14ac:dyDescent="0.25">
      <c r="A689" s="230">
        <v>2012.479</v>
      </c>
      <c r="B689" s="230" t="s">
        <v>110</v>
      </c>
      <c r="C689" s="230" t="s">
        <v>11824</v>
      </c>
      <c r="D689" s="230" t="s">
        <v>2364</v>
      </c>
      <c r="E689" s="230" t="s">
        <v>2365</v>
      </c>
      <c r="F689" s="230" t="s">
        <v>2366</v>
      </c>
      <c r="G689" t="s">
        <v>49</v>
      </c>
      <c r="H689" s="230" t="s">
        <v>6244</v>
      </c>
      <c r="I689" s="230" t="s">
        <v>23</v>
      </c>
      <c r="J689" s="230">
        <f>VLOOKUP(H689,LocID!$B$2:$I$1995,8, FALSE)</f>
        <v>374</v>
      </c>
      <c r="L689">
        <v>42.330509185791001</v>
      </c>
      <c r="M689">
        <v>-71.199493408203097</v>
      </c>
    </row>
    <row r="690" spans="1:13" x14ac:dyDescent="0.25">
      <c r="A690" s="230">
        <v>2012.383</v>
      </c>
      <c r="B690" s="230" t="s">
        <v>110</v>
      </c>
      <c r="C690" s="230" t="s">
        <v>11824</v>
      </c>
      <c r="D690" s="230" t="s">
        <v>1584</v>
      </c>
      <c r="E690" s="230" t="s">
        <v>1585</v>
      </c>
      <c r="F690" s="230" t="s">
        <v>1586</v>
      </c>
      <c r="G690" t="s">
        <v>165</v>
      </c>
      <c r="H690" s="230" t="s">
        <v>6127</v>
      </c>
      <c r="I690" s="230" t="s">
        <v>52</v>
      </c>
      <c r="J690" s="230">
        <f>VLOOKUP(H690,LocID!$B$2:$I$1995,8, FALSE)</f>
        <v>249</v>
      </c>
      <c r="L690">
        <v>30.3314704895019</v>
      </c>
      <c r="M690">
        <v>-81.656219482421804</v>
      </c>
    </row>
    <row r="691" spans="1:13" x14ac:dyDescent="0.25">
      <c r="A691" s="230">
        <v>2012.6289999999999</v>
      </c>
      <c r="B691" s="230" t="s">
        <v>110</v>
      </c>
      <c r="C691" s="230" t="s">
        <v>11824</v>
      </c>
      <c r="D691" s="230" t="s">
        <v>1349</v>
      </c>
      <c r="E691" s="230" t="s">
        <v>1350</v>
      </c>
      <c r="F691" s="230" t="s">
        <v>1351</v>
      </c>
      <c r="G691" t="s">
        <v>107</v>
      </c>
      <c r="H691" s="230" t="s">
        <v>6083</v>
      </c>
      <c r="I691" s="230" t="s">
        <v>26</v>
      </c>
      <c r="J691" s="230">
        <f>VLOOKUP(H691,LocID!$B$2:$I$1995,8, FALSE)</f>
        <v>198</v>
      </c>
      <c r="L691">
        <v>40.726341247558501</v>
      </c>
      <c r="M691">
        <v>-73.635589599609304</v>
      </c>
    </row>
    <row r="692" spans="1:13" x14ac:dyDescent="0.25">
      <c r="A692" s="230">
        <v>2012.518</v>
      </c>
      <c r="B692" s="230" t="s">
        <v>110</v>
      </c>
      <c r="C692" s="230" t="s">
        <v>11824</v>
      </c>
      <c r="D692" s="230" t="s">
        <v>1001</v>
      </c>
      <c r="E692" s="230" t="s">
        <v>1002</v>
      </c>
      <c r="F692" s="230" t="s">
        <v>1003</v>
      </c>
      <c r="G692" t="s">
        <v>739</v>
      </c>
      <c r="H692" s="230" t="s">
        <v>6016</v>
      </c>
      <c r="I692" s="230" t="s">
        <v>52</v>
      </c>
      <c r="J692" s="230">
        <f>VLOOKUP(H692,LocID!$B$2:$I$1995,8, FALSE)</f>
        <v>124</v>
      </c>
      <c r="L692">
        <v>49.2849311828613</v>
      </c>
      <c r="M692">
        <v>-122.794380187988</v>
      </c>
    </row>
    <row r="693" spans="1:13" x14ac:dyDescent="0.25">
      <c r="A693" s="230">
        <v>2012.6130000000001</v>
      </c>
      <c r="B693" s="230" t="s">
        <v>110</v>
      </c>
      <c r="C693" s="230" t="s">
        <v>11824</v>
      </c>
      <c r="D693" s="230" t="s">
        <v>805</v>
      </c>
      <c r="E693" s="230" t="s">
        <v>806</v>
      </c>
      <c r="F693" s="230" t="s">
        <v>807</v>
      </c>
      <c r="G693" t="s">
        <v>808</v>
      </c>
      <c r="H693" s="230" t="s">
        <v>5984</v>
      </c>
      <c r="I693" s="230" t="s">
        <v>52</v>
      </c>
      <c r="J693" s="230">
        <f>VLOOKUP(H693,LocID!$B$2:$I$1995,8, FALSE)</f>
        <v>91</v>
      </c>
      <c r="L693">
        <v>39.978389739990199</v>
      </c>
      <c r="M693">
        <v>-86.126419067382798</v>
      </c>
    </row>
    <row r="694" spans="1:13" x14ac:dyDescent="0.25">
      <c r="A694" s="230">
        <v>2012.5730000000001</v>
      </c>
      <c r="B694" s="230" t="s">
        <v>110</v>
      </c>
      <c r="C694" s="230" t="s">
        <v>11824</v>
      </c>
      <c r="D694" s="230" t="s">
        <v>2172</v>
      </c>
      <c r="E694" s="230" t="s">
        <v>2173</v>
      </c>
      <c r="F694" s="230" t="s">
        <v>2174</v>
      </c>
      <c r="G694" t="s">
        <v>740</v>
      </c>
      <c r="H694" s="230" t="s">
        <v>6228</v>
      </c>
      <c r="I694" s="230" t="s">
        <v>23</v>
      </c>
      <c r="J694" s="230">
        <f>VLOOKUP(H694,LocID!$B$2:$I$1995,8, FALSE)</f>
        <v>353</v>
      </c>
      <c r="K694">
        <v>1</v>
      </c>
      <c r="L694">
        <v>49.184700012207003</v>
      </c>
      <c r="M694">
        <v>-124.012001037597</v>
      </c>
    </row>
    <row r="695" spans="1:13" x14ac:dyDescent="0.25">
      <c r="A695" s="230">
        <v>2012.6279999999999</v>
      </c>
      <c r="B695" s="230" t="s">
        <v>110</v>
      </c>
      <c r="C695" s="230" t="s">
        <v>11824</v>
      </c>
      <c r="D695" s="230" t="s">
        <v>4113</v>
      </c>
      <c r="E695" s="230" t="s">
        <v>4114</v>
      </c>
      <c r="F695" s="230" t="s">
        <v>4115</v>
      </c>
      <c r="G695" t="s">
        <v>76</v>
      </c>
      <c r="H695" s="230" t="s">
        <v>6408</v>
      </c>
      <c r="I695" s="230" t="s">
        <v>23</v>
      </c>
      <c r="J695" s="230">
        <f>VLOOKUP(H695,LocID!$B$2:$I$1995,8, FALSE)</f>
        <v>562</v>
      </c>
      <c r="L695">
        <v>39.150928497314403</v>
      </c>
      <c r="M695">
        <v>-123.20790100097599</v>
      </c>
    </row>
    <row r="696" spans="1:13" x14ac:dyDescent="0.25">
      <c r="A696" s="230">
        <v>2012.54</v>
      </c>
      <c r="B696" s="230" t="s">
        <v>110</v>
      </c>
      <c r="C696" s="230" t="s">
        <v>11824</v>
      </c>
      <c r="D696" s="230" t="s">
        <v>2542</v>
      </c>
      <c r="E696" s="230" t="s">
        <v>2494</v>
      </c>
      <c r="F696" s="230" t="s">
        <v>2414</v>
      </c>
      <c r="G696" t="s">
        <v>76</v>
      </c>
      <c r="H696" s="230" t="s">
        <v>4518</v>
      </c>
      <c r="I696" s="230" t="s">
        <v>23</v>
      </c>
      <c r="J696" s="230">
        <f>VLOOKUP(H696,LocID!$B$2:$I$1995,8, FALSE)</f>
        <v>387</v>
      </c>
      <c r="L696">
        <v>37.805080413818303</v>
      </c>
      <c r="M696">
        <v>-122.273071289062</v>
      </c>
    </row>
    <row r="697" spans="1:13" x14ac:dyDescent="0.25">
      <c r="A697" s="230">
        <v>2012.501</v>
      </c>
      <c r="B697" s="230" t="s">
        <v>110</v>
      </c>
      <c r="C697" s="230" t="s">
        <v>11824</v>
      </c>
      <c r="D697" s="230" t="s">
        <v>4470</v>
      </c>
      <c r="E697" s="230" t="s">
        <v>4471</v>
      </c>
      <c r="F697" s="230" t="s">
        <v>4472</v>
      </c>
      <c r="G697" t="s">
        <v>320</v>
      </c>
      <c r="H697" s="230" t="s">
        <v>6459</v>
      </c>
      <c r="I697" s="230" t="s">
        <v>23</v>
      </c>
      <c r="J697" s="230">
        <f>VLOOKUP(H697,LocID!$B$2:$I$1995,8, FALSE)</f>
        <v>617</v>
      </c>
      <c r="L697">
        <v>43.800868988037102</v>
      </c>
      <c r="M697">
        <v>-70.187362670898395</v>
      </c>
    </row>
    <row r="698" spans="1:13" x14ac:dyDescent="0.25">
      <c r="A698" s="230">
        <v>2015.0742</v>
      </c>
      <c r="B698" s="230" t="s">
        <v>138</v>
      </c>
      <c r="C698" s="230" t="s">
        <v>11821</v>
      </c>
      <c r="D698" s="230" t="s">
        <v>2330</v>
      </c>
      <c r="E698" s="230" t="s">
        <v>697</v>
      </c>
      <c r="F698" s="230" t="s">
        <v>2273</v>
      </c>
      <c r="G698" t="s">
        <v>107</v>
      </c>
      <c r="H698" s="230" t="s">
        <v>4516</v>
      </c>
      <c r="I698" s="230" t="s">
        <v>26</v>
      </c>
      <c r="J698" s="230">
        <f>VLOOKUP(H698,LocID!$B$2:$I$1995,8, FALSE)</f>
        <v>370</v>
      </c>
      <c r="L698">
        <v>40.7820014953613</v>
      </c>
      <c r="M698">
        <v>-73.831703186035099</v>
      </c>
    </row>
    <row r="699" spans="1:13" x14ac:dyDescent="0.25">
      <c r="A699" s="230">
        <v>2012.2860000000001</v>
      </c>
      <c r="B699" s="230" t="s">
        <v>110</v>
      </c>
      <c r="C699" s="230" t="s">
        <v>11824</v>
      </c>
      <c r="D699" s="230" t="s">
        <v>894</v>
      </c>
      <c r="E699" s="230" t="s">
        <v>895</v>
      </c>
      <c r="F699" s="230" t="s">
        <v>877</v>
      </c>
      <c r="G699" t="s">
        <v>208</v>
      </c>
      <c r="H699" s="230" t="s">
        <v>5997</v>
      </c>
      <c r="I699" s="230" t="s">
        <v>52</v>
      </c>
      <c r="J699" s="230">
        <f>VLOOKUP(H699,LocID!$B$2:$I$1995,8, FALSE)</f>
        <v>105</v>
      </c>
      <c r="L699">
        <v>41.884250640869098</v>
      </c>
      <c r="M699">
        <v>-87.6324462890625</v>
      </c>
    </row>
    <row r="700" spans="1:13" x14ac:dyDescent="0.25">
      <c r="A700" s="230">
        <v>2012.605</v>
      </c>
      <c r="B700" s="230" t="s">
        <v>110</v>
      </c>
      <c r="C700" s="230" t="s">
        <v>11824</v>
      </c>
      <c r="D700" s="230" t="s">
        <v>1807</v>
      </c>
      <c r="E700" s="230" t="s">
        <v>1808</v>
      </c>
      <c r="F700" s="230" t="s">
        <v>1804</v>
      </c>
      <c r="G700" t="s">
        <v>76</v>
      </c>
      <c r="H700" s="230" t="s">
        <v>6173</v>
      </c>
      <c r="I700" s="230" t="s">
        <v>26</v>
      </c>
      <c r="J700" s="230">
        <f>VLOOKUP(H700,LocID!$B$2:$I$1995,8, FALSE)</f>
        <v>296</v>
      </c>
      <c r="L700">
        <v>33.766719818115199</v>
      </c>
      <c r="M700">
        <v>-118.19239807128901</v>
      </c>
    </row>
    <row r="701" spans="1:13" x14ac:dyDescent="0.25">
      <c r="A701" s="230">
        <v>2012.702</v>
      </c>
      <c r="B701" s="230" t="s">
        <v>110</v>
      </c>
      <c r="C701" s="230" t="s">
        <v>11824</v>
      </c>
      <c r="D701" s="230" t="s">
        <v>1065</v>
      </c>
      <c r="E701" s="230" t="s">
        <v>213</v>
      </c>
      <c r="F701" s="230" t="s">
        <v>1066</v>
      </c>
      <c r="G701" t="s">
        <v>49</v>
      </c>
      <c r="H701" s="230" t="s">
        <v>6030</v>
      </c>
      <c r="I701" s="230" t="s">
        <v>26</v>
      </c>
      <c r="J701" s="230">
        <f>VLOOKUP(H701,LocID!$B$2:$I$1995,8, FALSE)</f>
        <v>138</v>
      </c>
      <c r="L701">
        <v>41.628208160400298</v>
      </c>
      <c r="M701">
        <v>-70.966026306152301</v>
      </c>
    </row>
    <row r="702" spans="1:13" x14ac:dyDescent="0.25">
      <c r="A702" s="230">
        <v>2012.3219999999999</v>
      </c>
      <c r="B702" s="230" t="s">
        <v>110</v>
      </c>
      <c r="C702" s="230" t="s">
        <v>11824</v>
      </c>
      <c r="D702" s="230" t="s">
        <v>4310</v>
      </c>
      <c r="E702" s="230" t="s">
        <v>4311</v>
      </c>
      <c r="F702" s="230" t="s">
        <v>2997</v>
      </c>
      <c r="G702" t="s">
        <v>2996</v>
      </c>
      <c r="H702" s="230" t="s">
        <v>4536</v>
      </c>
      <c r="I702" s="230" t="s">
        <v>23</v>
      </c>
      <c r="J702" s="230">
        <f>VLOOKUP(H702,LocID!$B$2:$I$1995,8, FALSE)</f>
        <v>447</v>
      </c>
      <c r="L702">
        <v>38.890369415283203</v>
      </c>
      <c r="M702">
        <v>-77.031959533691406</v>
      </c>
    </row>
    <row r="703" spans="1:13" x14ac:dyDescent="0.25">
      <c r="A703" s="230">
        <v>2012.4680000000001</v>
      </c>
      <c r="B703" s="230" t="s">
        <v>110</v>
      </c>
      <c r="C703" s="230" t="s">
        <v>11824</v>
      </c>
      <c r="D703" s="230" t="s">
        <v>1080</v>
      </c>
      <c r="E703" s="230" t="s">
        <v>1081</v>
      </c>
      <c r="F703" s="230" t="s">
        <v>1082</v>
      </c>
      <c r="G703" t="s">
        <v>49</v>
      </c>
      <c r="H703" s="230" t="s">
        <v>6035</v>
      </c>
      <c r="I703" s="230" t="s">
        <v>23</v>
      </c>
      <c r="J703" s="230">
        <f>VLOOKUP(H703,LocID!$B$2:$I$1995,8, FALSE)</f>
        <v>143</v>
      </c>
      <c r="L703">
        <v>42.542469024658203</v>
      </c>
      <c r="M703">
        <v>-72.601997375488196</v>
      </c>
    </row>
    <row r="704" spans="1:13" x14ac:dyDescent="0.25">
      <c r="A704" s="230">
        <v>2012.748</v>
      </c>
      <c r="B704" s="230" t="s">
        <v>110</v>
      </c>
      <c r="C704" s="230" t="s">
        <v>11824</v>
      </c>
      <c r="D704" s="230" t="s">
        <v>1335</v>
      </c>
      <c r="E704" s="230" t="s">
        <v>1299</v>
      </c>
      <c r="F704" s="230" t="s">
        <v>1300</v>
      </c>
      <c r="G704" t="s">
        <v>1301</v>
      </c>
      <c r="H704" s="230" t="s">
        <v>6075</v>
      </c>
      <c r="I704" s="230" t="s">
        <v>52</v>
      </c>
      <c r="J704" s="230">
        <f>VLOOKUP(H704,LocID!$B$2:$I$1995,8, FALSE)</f>
        <v>189</v>
      </c>
      <c r="L704">
        <v>39.040981292724602</v>
      </c>
      <c r="M704">
        <v>-84.538497924804602</v>
      </c>
    </row>
    <row r="705" spans="1:13" x14ac:dyDescent="0.25">
      <c r="A705" s="230">
        <v>2012.3820000000001</v>
      </c>
      <c r="B705" s="230" t="s">
        <v>110</v>
      </c>
      <c r="C705" s="230" t="s">
        <v>11824</v>
      </c>
      <c r="D705" s="230" t="s">
        <v>4056</v>
      </c>
      <c r="E705" s="230" t="s">
        <v>4057</v>
      </c>
      <c r="F705" s="230" t="s">
        <v>4058</v>
      </c>
      <c r="G705" t="s">
        <v>165</v>
      </c>
      <c r="H705" s="230" t="s">
        <v>6394</v>
      </c>
      <c r="I705" s="230" t="s">
        <v>52</v>
      </c>
      <c r="J705" s="230">
        <f>VLOOKUP(H705,LocID!$B$2:$I$1995,8, FALSE)</f>
        <v>547</v>
      </c>
      <c r="L705">
        <v>30.439769744873001</v>
      </c>
      <c r="M705">
        <v>-84.280647277832003</v>
      </c>
    </row>
    <row r="706" spans="1:13" x14ac:dyDescent="0.25">
      <c r="A706" s="230">
        <v>2012.63</v>
      </c>
      <c r="B706" s="230" t="s">
        <v>110</v>
      </c>
      <c r="C706" s="230" t="s">
        <v>11824</v>
      </c>
      <c r="D706" s="230" t="s">
        <v>1289</v>
      </c>
      <c r="E706" s="230" t="s">
        <v>1287</v>
      </c>
      <c r="F706" s="230" t="s">
        <v>1287</v>
      </c>
      <c r="G706" t="s">
        <v>122</v>
      </c>
      <c r="H706" s="230" t="s">
        <v>6072</v>
      </c>
      <c r="I706" s="230" t="s">
        <v>52</v>
      </c>
      <c r="J706" s="230">
        <f>VLOOKUP(H706,LocID!$B$2:$I$1995,8, FALSE)</f>
        <v>186</v>
      </c>
      <c r="L706">
        <v>45.518989562988203</v>
      </c>
      <c r="M706">
        <v>-123.111198425292</v>
      </c>
    </row>
    <row r="707" spans="1:13" x14ac:dyDescent="0.25">
      <c r="A707" s="230">
        <v>2012.53</v>
      </c>
      <c r="B707" s="230" t="s">
        <v>110</v>
      </c>
      <c r="C707" s="230" t="s">
        <v>11824</v>
      </c>
      <c r="D707" s="230" t="s">
        <v>928</v>
      </c>
      <c r="E707" s="230" t="s">
        <v>929</v>
      </c>
      <c r="F707" s="230" t="s">
        <v>930</v>
      </c>
      <c r="G707" t="s">
        <v>399</v>
      </c>
      <c r="H707" s="230" t="s">
        <v>6003</v>
      </c>
      <c r="I707" s="230" t="s">
        <v>23</v>
      </c>
      <c r="J707" s="230">
        <f>VLOOKUP(H707,LocID!$B$2:$I$1995,8, FALSE)</f>
        <v>111</v>
      </c>
      <c r="L707">
        <v>43.374191284179602</v>
      </c>
      <c r="M707">
        <v>-72.336158752441406</v>
      </c>
    </row>
    <row r="708" spans="1:13" x14ac:dyDescent="0.25">
      <c r="A708" s="230">
        <v>2012.567</v>
      </c>
      <c r="B708" s="230" t="s">
        <v>110</v>
      </c>
      <c r="C708" s="230" t="s">
        <v>11824</v>
      </c>
      <c r="D708" s="230" t="s">
        <v>1373</v>
      </c>
      <c r="E708" s="230" t="s">
        <v>1370</v>
      </c>
      <c r="F708" s="230" t="s">
        <v>1368</v>
      </c>
      <c r="G708" t="s">
        <v>76</v>
      </c>
      <c r="H708" s="230" t="s">
        <v>4506</v>
      </c>
      <c r="I708" s="230" t="s">
        <v>23</v>
      </c>
      <c r="J708" s="230">
        <f>VLOOKUP(H708,LocID!$B$2:$I$1995,8, FALSE)</f>
        <v>204</v>
      </c>
      <c r="L708">
        <v>34.146331787109297</v>
      </c>
      <c r="M708">
        <v>-118.248641967773</v>
      </c>
    </row>
    <row r="709" spans="1:13" x14ac:dyDescent="0.25">
      <c r="A709" s="230">
        <v>2015.0655999999999</v>
      </c>
      <c r="B709" s="230" t="s">
        <v>138</v>
      </c>
      <c r="C709" s="230" t="s">
        <v>11821</v>
      </c>
      <c r="D709" s="230" t="s">
        <v>1563</v>
      </c>
      <c r="E709" s="230" t="s">
        <v>1564</v>
      </c>
      <c r="F709" s="230" t="s">
        <v>1558</v>
      </c>
      <c r="G709" t="s">
        <v>808</v>
      </c>
      <c r="H709" s="230" t="s">
        <v>4510</v>
      </c>
      <c r="I709" s="230" t="s">
        <v>3934</v>
      </c>
      <c r="J709" s="230">
        <f>VLOOKUP(H709,LocID!$B$2:$I$1995,8, FALSE)</f>
        <v>243</v>
      </c>
      <c r="L709">
        <v>39.766910552978501</v>
      </c>
      <c r="M709">
        <v>-86.149963378906193</v>
      </c>
    </row>
    <row r="710" spans="1:13" x14ac:dyDescent="0.25">
      <c r="A710" s="230">
        <v>2015.0655999999999</v>
      </c>
      <c r="B710" s="230" t="s">
        <v>138</v>
      </c>
      <c r="C710" s="230" t="s">
        <v>11821</v>
      </c>
      <c r="D710" s="230" t="s">
        <v>1563</v>
      </c>
      <c r="E710" s="230" t="s">
        <v>1564</v>
      </c>
      <c r="F710" s="230" t="s">
        <v>1558</v>
      </c>
      <c r="G710" t="s">
        <v>808</v>
      </c>
      <c r="H710" s="230" t="s">
        <v>4510</v>
      </c>
      <c r="I710" s="230" t="s">
        <v>23</v>
      </c>
      <c r="J710" s="230">
        <f>VLOOKUP(H710,LocID!$B$2:$I$1995,8, FALSE)</f>
        <v>243</v>
      </c>
      <c r="L710">
        <v>39.766910552978501</v>
      </c>
      <c r="M710">
        <v>-86.149963378906193</v>
      </c>
    </row>
    <row r="711" spans="1:13" x14ac:dyDescent="0.25">
      <c r="A711" s="230">
        <v>2012.566</v>
      </c>
      <c r="B711" s="230" t="s">
        <v>110</v>
      </c>
      <c r="C711" s="230" t="s">
        <v>11824</v>
      </c>
      <c r="D711" s="230" t="s">
        <v>2543</v>
      </c>
      <c r="E711" s="230" t="s">
        <v>2492</v>
      </c>
      <c r="F711" s="230" t="s">
        <v>2414</v>
      </c>
      <c r="G711" t="s">
        <v>76</v>
      </c>
      <c r="H711" s="230" t="s">
        <v>4518</v>
      </c>
      <c r="I711" s="230" t="s">
        <v>26</v>
      </c>
      <c r="J711" s="230">
        <f>VLOOKUP(H711,LocID!$B$2:$I$1995,8, FALSE)</f>
        <v>387</v>
      </c>
      <c r="L711">
        <v>37.805080413818303</v>
      </c>
      <c r="M711">
        <v>-122.273071289062</v>
      </c>
    </row>
    <row r="712" spans="1:13" x14ac:dyDescent="0.25">
      <c r="A712" s="230">
        <v>2012.6510000000001</v>
      </c>
      <c r="B712" s="230" t="s">
        <v>110</v>
      </c>
      <c r="C712" s="230" t="s">
        <v>11824</v>
      </c>
      <c r="D712" s="230" t="s">
        <v>1511</v>
      </c>
      <c r="E712" s="230" t="s">
        <v>1512</v>
      </c>
      <c r="F712" s="230" t="s">
        <v>1501</v>
      </c>
      <c r="G712" t="s">
        <v>1488</v>
      </c>
      <c r="H712" s="230" t="s">
        <v>4508</v>
      </c>
      <c r="I712" s="230" t="s">
        <v>23</v>
      </c>
      <c r="J712" s="230">
        <f>VLOOKUP(H712,LocID!$B$2:$I$1995,8, FALSE)</f>
        <v>235</v>
      </c>
      <c r="L712">
        <v>21.3048496246337</v>
      </c>
      <c r="M712">
        <v>-157.85775756835901</v>
      </c>
    </row>
    <row r="713" spans="1:13" x14ac:dyDescent="0.25">
      <c r="A713" s="230">
        <v>2012.2660000000001</v>
      </c>
      <c r="B713" s="230" t="s">
        <v>110</v>
      </c>
      <c r="C713" s="230" t="s">
        <v>11824</v>
      </c>
      <c r="D713" s="230" t="s">
        <v>3979</v>
      </c>
      <c r="E713" s="230" t="s">
        <v>3980</v>
      </c>
      <c r="F713" s="230" t="s">
        <v>3974</v>
      </c>
      <c r="G713" t="s">
        <v>673</v>
      </c>
      <c r="H713" s="230" t="s">
        <v>6385</v>
      </c>
      <c r="I713" s="230" t="s">
        <v>52</v>
      </c>
      <c r="J713" s="230">
        <f>VLOOKUP(H713,LocID!$B$2:$I$1995,8, FALSE)</f>
        <v>536</v>
      </c>
      <c r="L713">
        <v>38.627750396728501</v>
      </c>
      <c r="M713">
        <v>-90.199562072753906</v>
      </c>
    </row>
    <row r="714" spans="1:13" x14ac:dyDescent="0.25">
      <c r="A714" s="230">
        <v>2012.739</v>
      </c>
      <c r="B714" s="230" t="s">
        <v>110</v>
      </c>
      <c r="C714" s="230" t="s">
        <v>11824</v>
      </c>
      <c r="D714" s="230" t="s">
        <v>1513</v>
      </c>
      <c r="E714" s="230" t="s">
        <v>1508</v>
      </c>
      <c r="F714" s="230" t="s">
        <v>1501</v>
      </c>
      <c r="G714" t="s">
        <v>1488</v>
      </c>
      <c r="H714" s="230" t="s">
        <v>4508</v>
      </c>
      <c r="I714" s="230" t="s">
        <v>23</v>
      </c>
      <c r="J714" s="230">
        <f>VLOOKUP(H714,LocID!$B$2:$I$1995,8, FALSE)</f>
        <v>235</v>
      </c>
      <c r="L714">
        <v>21.3048496246337</v>
      </c>
      <c r="M714">
        <v>-157.85775756835901</v>
      </c>
    </row>
    <row r="715" spans="1:13" x14ac:dyDescent="0.25">
      <c r="A715" s="230">
        <v>2012.097</v>
      </c>
      <c r="B715" s="230" t="s">
        <v>110</v>
      </c>
      <c r="C715" s="230" t="s">
        <v>11824</v>
      </c>
      <c r="D715" s="230" t="s">
        <v>1541</v>
      </c>
      <c r="E715" s="230" t="s">
        <v>1542</v>
      </c>
      <c r="F715" s="230" t="s">
        <v>1543</v>
      </c>
      <c r="G715" t="s">
        <v>107</v>
      </c>
      <c r="H715" s="230" t="s">
        <v>6118</v>
      </c>
      <c r="I715" s="230" t="s">
        <v>26</v>
      </c>
      <c r="J715" s="230">
        <f>VLOOKUP(H715,LocID!$B$2:$I$1995,8, FALSE)</f>
        <v>239</v>
      </c>
      <c r="L715">
        <v>40.874378204345703</v>
      </c>
      <c r="M715">
        <v>-73.419509887695298</v>
      </c>
    </row>
    <row r="716" spans="1:13" x14ac:dyDescent="0.25">
      <c r="A716" s="230">
        <v>2012.5840000000001</v>
      </c>
      <c r="B716" s="230" t="s">
        <v>110</v>
      </c>
      <c r="C716" s="230" t="s">
        <v>11824</v>
      </c>
      <c r="D716" s="230" t="s">
        <v>3154</v>
      </c>
      <c r="E716" s="230" t="s">
        <v>3138</v>
      </c>
      <c r="F716" s="230" t="s">
        <v>3123</v>
      </c>
      <c r="G716" t="s">
        <v>76</v>
      </c>
      <c r="H716" s="230" t="s">
        <v>4524</v>
      </c>
      <c r="I716" s="230" t="s">
        <v>23</v>
      </c>
      <c r="J716" s="230">
        <f>VLOOKUP(H716,LocID!$B$2:$I$1995,8, FALSE)</f>
        <v>473</v>
      </c>
      <c r="L716">
        <v>41.237720489501903</v>
      </c>
      <c r="M716">
        <v>-122.27001953125</v>
      </c>
    </row>
    <row r="717" spans="1:13" x14ac:dyDescent="0.25">
      <c r="A717" s="230">
        <v>2012.4369999999999</v>
      </c>
      <c r="B717" s="230" t="s">
        <v>110</v>
      </c>
      <c r="C717" s="230" t="s">
        <v>11824</v>
      </c>
      <c r="D717" s="230" t="s">
        <v>373</v>
      </c>
      <c r="E717" s="230" t="s">
        <v>374</v>
      </c>
      <c r="F717" s="230" t="s">
        <v>375</v>
      </c>
      <c r="G717" t="s">
        <v>376</v>
      </c>
      <c r="H717" s="230" t="s">
        <v>4498</v>
      </c>
      <c r="I717" s="230" t="s">
        <v>3934</v>
      </c>
      <c r="J717" s="230">
        <f>VLOOKUP(H717,LocID!$B$2:$I$1995,8, FALSE)</f>
        <v>41</v>
      </c>
      <c r="K717">
        <v>1</v>
      </c>
      <c r="L717">
        <v>13.7533502578735</v>
      </c>
      <c r="M717">
        <v>100.504829406738</v>
      </c>
    </row>
    <row r="718" spans="1:13" x14ac:dyDescent="0.25">
      <c r="A718" s="230">
        <v>2012.4369999999999</v>
      </c>
      <c r="B718" s="230" t="s">
        <v>110</v>
      </c>
      <c r="C718" s="230" t="s">
        <v>11824</v>
      </c>
      <c r="D718" s="230" t="s">
        <v>373</v>
      </c>
      <c r="E718" s="230" t="s">
        <v>374</v>
      </c>
      <c r="F718" s="230" t="s">
        <v>375</v>
      </c>
      <c r="G718" t="s">
        <v>376</v>
      </c>
      <c r="H718" s="230" t="s">
        <v>4498</v>
      </c>
      <c r="I718" s="230" t="s">
        <v>23</v>
      </c>
      <c r="J718" s="230">
        <f>VLOOKUP(H718,LocID!$B$2:$I$1995,8, FALSE)</f>
        <v>41</v>
      </c>
      <c r="K718">
        <v>1</v>
      </c>
      <c r="L718">
        <v>13.7533502578735</v>
      </c>
      <c r="M718">
        <v>100.504829406738</v>
      </c>
    </row>
    <row r="719" spans="1:13" x14ac:dyDescent="0.25">
      <c r="A719" s="230">
        <v>2012.3389999999999</v>
      </c>
      <c r="B719" s="230" t="s">
        <v>110</v>
      </c>
      <c r="C719" s="230" t="s">
        <v>11824</v>
      </c>
      <c r="D719" s="230" t="s">
        <v>4312</v>
      </c>
      <c r="E719" s="230" t="s">
        <v>4247</v>
      </c>
      <c r="F719" s="230" t="s">
        <v>2997</v>
      </c>
      <c r="G719" t="s">
        <v>2996</v>
      </c>
      <c r="H719" s="230" t="s">
        <v>4536</v>
      </c>
      <c r="I719" s="230" t="s">
        <v>52</v>
      </c>
      <c r="J719" s="230">
        <f>VLOOKUP(H719,LocID!$B$2:$I$1995,8, FALSE)</f>
        <v>447</v>
      </c>
      <c r="L719">
        <v>38.890369415283203</v>
      </c>
      <c r="M719">
        <v>-77.031959533691406</v>
      </c>
    </row>
    <row r="720" spans="1:13" x14ac:dyDescent="0.25">
      <c r="A720" s="230">
        <v>2012.0250000000001</v>
      </c>
      <c r="B720" s="230" t="s">
        <v>110</v>
      </c>
      <c r="C720" s="230" t="s">
        <v>11824</v>
      </c>
      <c r="D720" s="230" t="s">
        <v>1556</v>
      </c>
      <c r="E720" s="230" t="s">
        <v>1557</v>
      </c>
      <c r="F720" s="230" t="s">
        <v>1558</v>
      </c>
      <c r="G720" t="s">
        <v>808</v>
      </c>
      <c r="H720" s="230" t="s">
        <v>4510</v>
      </c>
      <c r="I720" s="230" t="s">
        <v>52</v>
      </c>
      <c r="J720" s="230">
        <f>VLOOKUP(H720,LocID!$B$2:$I$1995,8, FALSE)</f>
        <v>243</v>
      </c>
      <c r="L720">
        <v>39.766910552978501</v>
      </c>
      <c r="M720">
        <v>-86.149963378906193</v>
      </c>
    </row>
    <row r="721" spans="1:13" x14ac:dyDescent="0.25">
      <c r="A721" s="230">
        <v>2012.575</v>
      </c>
      <c r="B721" s="230" t="s">
        <v>110</v>
      </c>
      <c r="C721" s="230" t="s">
        <v>11824</v>
      </c>
      <c r="D721" s="230" t="s">
        <v>1606</v>
      </c>
      <c r="E721" s="230" t="s">
        <v>1607</v>
      </c>
      <c r="F721" s="230" t="s">
        <v>1608</v>
      </c>
      <c r="G721" t="s">
        <v>832</v>
      </c>
      <c r="H721" s="230" t="s">
        <v>6131</v>
      </c>
      <c r="I721" s="230" t="s">
        <v>23</v>
      </c>
      <c r="J721" s="230">
        <f>VLOOKUP(H721,LocID!$B$2:$I$1995,8, FALSE)</f>
        <v>253</v>
      </c>
      <c r="K721">
        <v>1</v>
      </c>
      <c r="L721">
        <v>36.666439056396399</v>
      </c>
      <c r="M721">
        <v>116.96485900878901</v>
      </c>
    </row>
    <row r="722" spans="1:13" x14ac:dyDescent="0.25">
      <c r="A722" s="230">
        <v>2015.0499</v>
      </c>
      <c r="B722" s="230" t="s">
        <v>138</v>
      </c>
      <c r="C722" s="230" t="s">
        <v>11821</v>
      </c>
      <c r="D722" s="230" t="s">
        <v>4406</v>
      </c>
      <c r="E722" s="230" t="s">
        <v>4403</v>
      </c>
      <c r="F722" s="230" t="s">
        <v>4404</v>
      </c>
      <c r="G722" t="s">
        <v>165</v>
      </c>
      <c r="H722" s="230" t="s">
        <v>6442</v>
      </c>
      <c r="I722" s="230" t="s">
        <v>52</v>
      </c>
      <c r="J722" s="230">
        <f>VLOOKUP(H722,LocID!$B$2:$I$1995,8, FALSE)</f>
        <v>598</v>
      </c>
      <c r="L722">
        <v>26.714389801025298</v>
      </c>
      <c r="M722">
        <v>-80.053192138671804</v>
      </c>
    </row>
    <row r="723" spans="1:13" x14ac:dyDescent="0.25">
      <c r="A723" s="230">
        <v>2012.7049999999999</v>
      </c>
      <c r="B723" s="230" t="s">
        <v>110</v>
      </c>
      <c r="C723" s="230" t="s">
        <v>11824</v>
      </c>
      <c r="D723" s="230" t="s">
        <v>2637</v>
      </c>
      <c r="E723" s="230" t="s">
        <v>2638</v>
      </c>
      <c r="F723" s="230" t="s">
        <v>2639</v>
      </c>
      <c r="G723" t="s">
        <v>1619</v>
      </c>
      <c r="H723" s="230" t="s">
        <v>6260</v>
      </c>
      <c r="I723" s="230" t="s">
        <v>52</v>
      </c>
      <c r="J723" s="230">
        <f>VLOOKUP(H723,LocID!$B$2:$I$1995,8, FALSE)</f>
        <v>391</v>
      </c>
      <c r="L723">
        <v>38.883529663085902</v>
      </c>
      <c r="M723">
        <v>-94.818870544433594</v>
      </c>
    </row>
    <row r="724" spans="1:13" x14ac:dyDescent="0.25">
      <c r="A724" s="230">
        <v>2012.527</v>
      </c>
      <c r="B724" s="230" t="s">
        <v>110</v>
      </c>
      <c r="C724" s="230" t="s">
        <v>11824</v>
      </c>
      <c r="D724" s="230" t="s">
        <v>1762</v>
      </c>
      <c r="E724" s="230" t="s">
        <v>1763</v>
      </c>
      <c r="F724" s="230" t="s">
        <v>1764</v>
      </c>
      <c r="G724" t="s">
        <v>1765</v>
      </c>
      <c r="H724" s="230" t="s">
        <v>6166</v>
      </c>
      <c r="I724" s="230" t="s">
        <v>26</v>
      </c>
      <c r="J724" s="230">
        <f>VLOOKUP(H724,LocID!$B$2:$I$1995,8, FALSE)</f>
        <v>289</v>
      </c>
      <c r="L724">
        <v>40.813621520996001</v>
      </c>
      <c r="M724">
        <v>-96.707740783691406</v>
      </c>
    </row>
    <row r="725" spans="1:13" x14ac:dyDescent="0.25">
      <c r="A725" s="230">
        <v>2012.5329999999999</v>
      </c>
      <c r="B725" s="230" t="s">
        <v>110</v>
      </c>
      <c r="C725" s="230" t="s">
        <v>11824</v>
      </c>
      <c r="D725" s="230" t="s">
        <v>2626</v>
      </c>
      <c r="E725" s="230" t="s">
        <v>2105</v>
      </c>
      <c r="F725" s="230" t="s">
        <v>2414</v>
      </c>
      <c r="G725" t="s">
        <v>76</v>
      </c>
      <c r="H725" s="230" t="s">
        <v>4518</v>
      </c>
      <c r="I725" s="230" t="s">
        <v>26</v>
      </c>
      <c r="J725" s="230">
        <f>VLOOKUP(H725,LocID!$B$2:$I$1995,8, FALSE)</f>
        <v>387</v>
      </c>
      <c r="L725">
        <v>37.805080413818303</v>
      </c>
      <c r="M725">
        <v>-122.273071289062</v>
      </c>
    </row>
    <row r="726" spans="1:13" x14ac:dyDescent="0.25">
      <c r="A726" s="230">
        <v>2012.5450000000001</v>
      </c>
      <c r="B726" s="230" t="s">
        <v>110</v>
      </c>
      <c r="C726" s="230" t="s">
        <v>11824</v>
      </c>
      <c r="D726" s="230" t="s">
        <v>3426</v>
      </c>
      <c r="E726" s="230" t="s">
        <v>3322</v>
      </c>
      <c r="F726" s="230" t="s">
        <v>3294</v>
      </c>
      <c r="G726" t="s">
        <v>76</v>
      </c>
      <c r="H726" s="230" t="s">
        <v>4526</v>
      </c>
      <c r="I726" s="230" t="s">
        <v>26</v>
      </c>
      <c r="J726" s="230">
        <f>VLOOKUP(H726,LocID!$B$2:$I$1995,8, FALSE)</f>
        <v>489</v>
      </c>
      <c r="L726">
        <v>37.7771186828613</v>
      </c>
      <c r="M726">
        <v>-122.419639587402</v>
      </c>
    </row>
    <row r="727" spans="1:13" x14ac:dyDescent="0.25">
      <c r="A727" s="230">
        <v>2012.422</v>
      </c>
      <c r="B727" s="230" t="s">
        <v>110</v>
      </c>
      <c r="C727" s="230" t="s">
        <v>11824</v>
      </c>
      <c r="D727" s="230" t="s">
        <v>3647</v>
      </c>
      <c r="E727" s="230" t="s">
        <v>3648</v>
      </c>
      <c r="F727" s="230" t="s">
        <v>3628</v>
      </c>
      <c r="G727" t="s">
        <v>76</v>
      </c>
      <c r="H727" s="230" t="s">
        <v>4527</v>
      </c>
      <c r="I727" s="230" t="s">
        <v>52</v>
      </c>
      <c r="J727" s="230">
        <f>VLOOKUP(H727,LocID!$B$2:$I$1995,8, FALSE)</f>
        <v>497</v>
      </c>
      <c r="L727">
        <v>37.974571228027301</v>
      </c>
      <c r="M727">
        <v>-122.532470703125</v>
      </c>
    </row>
    <row r="728" spans="1:13" x14ac:dyDescent="0.25">
      <c r="A728" s="230">
        <v>2012.328</v>
      </c>
      <c r="B728" s="230" t="s">
        <v>110</v>
      </c>
      <c r="C728" s="230" t="s">
        <v>11824</v>
      </c>
      <c r="D728" s="230" t="s">
        <v>237</v>
      </c>
      <c r="E728" s="230" t="s">
        <v>238</v>
      </c>
      <c r="F728" s="230" t="s">
        <v>214</v>
      </c>
      <c r="G728" t="s">
        <v>144</v>
      </c>
      <c r="H728" s="230" t="s">
        <v>5923</v>
      </c>
      <c r="I728" s="230" t="s">
        <v>52</v>
      </c>
      <c r="J728" s="230">
        <f>VLOOKUP(H728,LocID!$B$2:$I$1995,8, FALSE)</f>
        <v>25</v>
      </c>
      <c r="L728">
        <v>38.878585815429602</v>
      </c>
      <c r="M728">
        <v>-77.068832397460895</v>
      </c>
    </row>
    <row r="729" spans="1:13" x14ac:dyDescent="0.25">
      <c r="A729" s="230">
        <v>2012.3420000000001</v>
      </c>
      <c r="B729" s="230" t="s">
        <v>110</v>
      </c>
      <c r="C729" s="230" t="s">
        <v>11824</v>
      </c>
      <c r="D729" s="230" t="s">
        <v>577</v>
      </c>
      <c r="E729" s="230" t="s">
        <v>566</v>
      </c>
      <c r="F729" s="230" t="s">
        <v>533</v>
      </c>
      <c r="G729" t="s">
        <v>49</v>
      </c>
      <c r="H729" s="230" t="s">
        <v>4499</v>
      </c>
      <c r="I729" s="230" t="s">
        <v>52</v>
      </c>
      <c r="J729" s="230">
        <f>VLOOKUP(H729,LocID!$B$2:$I$1995,8, FALSE)</f>
        <v>65</v>
      </c>
      <c r="L729">
        <v>42.3586616516113</v>
      </c>
      <c r="M729">
        <v>-71.056739807128906</v>
      </c>
    </row>
    <row r="730" spans="1:13" x14ac:dyDescent="0.25">
      <c r="A730" s="230">
        <v>2012.617</v>
      </c>
      <c r="B730" s="230" t="s">
        <v>110</v>
      </c>
      <c r="C730" s="230" t="s">
        <v>11824</v>
      </c>
      <c r="D730" s="230" t="s">
        <v>1974</v>
      </c>
      <c r="E730" s="230" t="s">
        <v>1975</v>
      </c>
      <c r="F730" s="230" t="s">
        <v>1972</v>
      </c>
      <c r="G730" t="s">
        <v>865</v>
      </c>
      <c r="H730" s="230" t="s">
        <v>6199</v>
      </c>
      <c r="I730" s="230" t="s">
        <v>52</v>
      </c>
      <c r="J730" s="230">
        <f>VLOOKUP(H730,LocID!$B$2:$I$1995,8, FALSE)</f>
        <v>323</v>
      </c>
      <c r="L730">
        <v>35.149761199951101</v>
      </c>
      <c r="M730">
        <v>-90.049247741699205</v>
      </c>
    </row>
    <row r="731" spans="1:13" x14ac:dyDescent="0.25">
      <c r="A731" s="230">
        <v>2012.56</v>
      </c>
      <c r="B731" s="230" t="s">
        <v>110</v>
      </c>
      <c r="C731" s="230" t="s">
        <v>11824</v>
      </c>
      <c r="D731" s="230" t="s">
        <v>4313</v>
      </c>
      <c r="E731" s="230" t="s">
        <v>4300</v>
      </c>
      <c r="F731" s="230" t="s">
        <v>2997</v>
      </c>
      <c r="G731" t="s">
        <v>2996</v>
      </c>
      <c r="H731" s="230" t="s">
        <v>4536</v>
      </c>
      <c r="I731" s="230" t="s">
        <v>23</v>
      </c>
      <c r="J731" s="230">
        <f>VLOOKUP(H731,LocID!$B$2:$I$1995,8, FALSE)</f>
        <v>447</v>
      </c>
      <c r="L731">
        <v>38.890369415283203</v>
      </c>
      <c r="M731">
        <v>-77.031959533691406</v>
      </c>
    </row>
    <row r="732" spans="1:13" x14ac:dyDescent="0.25">
      <c r="A732" s="230">
        <v>2015.0796</v>
      </c>
      <c r="B732" s="230" t="s">
        <v>138</v>
      </c>
      <c r="C732" s="230" t="s">
        <v>11821</v>
      </c>
      <c r="D732" s="230" t="s">
        <v>2108</v>
      </c>
      <c r="E732" s="230" t="s">
        <v>2109</v>
      </c>
      <c r="F732" s="230" t="s">
        <v>2110</v>
      </c>
      <c r="G732" t="s">
        <v>156</v>
      </c>
      <c r="H732" s="230" t="s">
        <v>6218</v>
      </c>
      <c r="I732" s="230" t="s">
        <v>23</v>
      </c>
      <c r="J732" s="230">
        <f>VLOOKUP(H732,LocID!$B$2:$I$1995,8, FALSE)</f>
        <v>343</v>
      </c>
      <c r="L732">
        <v>40.43648147583</v>
      </c>
      <c r="M732">
        <v>-79.780090332031193</v>
      </c>
    </row>
    <row r="733" spans="1:13" x14ac:dyDescent="0.25">
      <c r="A733" s="230">
        <v>2012.509</v>
      </c>
      <c r="B733" s="230" t="s">
        <v>110</v>
      </c>
      <c r="C733" s="230" t="s">
        <v>11824</v>
      </c>
      <c r="D733" s="230" t="s">
        <v>2978</v>
      </c>
      <c r="E733" s="230" t="s">
        <v>2974</v>
      </c>
      <c r="F733" s="230" t="s">
        <v>2972</v>
      </c>
      <c r="G733" t="s">
        <v>261</v>
      </c>
      <c r="H733" s="230" t="s">
        <v>6309</v>
      </c>
      <c r="I733" s="230" t="s">
        <v>52</v>
      </c>
      <c r="J733" s="230">
        <f>VLOOKUP(H733,LocID!$B$2:$I$1995,8, FALSE)</f>
        <v>443</v>
      </c>
      <c r="L733">
        <v>47.678581237792898</v>
      </c>
      <c r="M733">
        <v>-122.131576538085</v>
      </c>
    </row>
    <row r="734" spans="1:13" x14ac:dyDescent="0.25">
      <c r="A734" s="230">
        <v>2012.4739999999999</v>
      </c>
      <c r="B734" s="230" t="s">
        <v>110</v>
      </c>
      <c r="C734" s="230" t="s">
        <v>11824</v>
      </c>
      <c r="D734" s="230" t="s">
        <v>2048</v>
      </c>
      <c r="E734" s="230" t="s">
        <v>2042</v>
      </c>
      <c r="F734" s="230" t="s">
        <v>2043</v>
      </c>
      <c r="G734" t="s">
        <v>76</v>
      </c>
      <c r="H734" s="230" t="s">
        <v>6208</v>
      </c>
      <c r="I734" s="230" t="s">
        <v>26</v>
      </c>
      <c r="J734" s="230">
        <f>VLOOKUP(H734,LocID!$B$2:$I$1995,8, FALSE)</f>
        <v>332</v>
      </c>
      <c r="L734">
        <v>37.9076118469238</v>
      </c>
      <c r="M734">
        <v>-122.54818725585901</v>
      </c>
    </row>
    <row r="735" spans="1:13" x14ac:dyDescent="0.25">
      <c r="A735" s="230">
        <v>2012.2950000000001</v>
      </c>
      <c r="B735" s="230" t="s">
        <v>110</v>
      </c>
      <c r="C735" s="230" t="s">
        <v>11824</v>
      </c>
      <c r="D735" s="230" t="s">
        <v>3427</v>
      </c>
      <c r="E735" s="230" t="s">
        <v>3428</v>
      </c>
      <c r="F735" s="230" t="s">
        <v>3294</v>
      </c>
      <c r="G735" t="s">
        <v>76</v>
      </c>
      <c r="H735" s="230" t="s">
        <v>4526</v>
      </c>
      <c r="I735" s="230" t="s">
        <v>23</v>
      </c>
      <c r="J735" s="230">
        <f>VLOOKUP(H735,LocID!$B$2:$I$1995,8, FALSE)</f>
        <v>489</v>
      </c>
      <c r="L735">
        <v>37.7771186828613</v>
      </c>
      <c r="M735">
        <v>-122.419639587402</v>
      </c>
    </row>
    <row r="736" spans="1:13" x14ac:dyDescent="0.25">
      <c r="A736" s="230">
        <v>2012.653</v>
      </c>
      <c r="B736" s="230" t="s">
        <v>110</v>
      </c>
      <c r="C736" s="230" t="s">
        <v>11824</v>
      </c>
      <c r="D736" s="230" t="s">
        <v>2784</v>
      </c>
      <c r="E736" s="230" t="s">
        <v>2785</v>
      </c>
      <c r="F736" s="230" t="s">
        <v>2781</v>
      </c>
      <c r="G736" t="s">
        <v>156</v>
      </c>
      <c r="H736" s="230" t="s">
        <v>6285</v>
      </c>
      <c r="I736" s="230" t="s">
        <v>52</v>
      </c>
      <c r="J736" s="230">
        <f>VLOOKUP(H736,LocID!$B$2:$I$1995,8, FALSE)</f>
        <v>417</v>
      </c>
      <c r="L736">
        <v>40.438339233398402</v>
      </c>
      <c r="M736">
        <v>-79.997467041015597</v>
      </c>
    </row>
    <row r="737" spans="1:13" x14ac:dyDescent="0.25">
      <c r="A737" s="230">
        <v>2012.461</v>
      </c>
      <c r="B737" s="230" t="s">
        <v>110</v>
      </c>
      <c r="C737" s="230" t="s">
        <v>11824</v>
      </c>
      <c r="D737" s="230" t="s">
        <v>2232</v>
      </c>
      <c r="E737" s="230" t="s">
        <v>2223</v>
      </c>
      <c r="F737" s="230" t="s">
        <v>2217</v>
      </c>
      <c r="G737" t="s">
        <v>874</v>
      </c>
      <c r="H737" s="230" t="s">
        <v>4514</v>
      </c>
      <c r="I737" s="230" t="s">
        <v>23</v>
      </c>
      <c r="J737" s="230">
        <f>VLOOKUP(H737,LocID!$B$2:$I$1995,8, FALSE)</f>
        <v>363</v>
      </c>
      <c r="L737">
        <v>41.307621002197202</v>
      </c>
      <c r="M737">
        <v>-72.924621582031193</v>
      </c>
    </row>
    <row r="738" spans="1:13" x14ac:dyDescent="0.25">
      <c r="A738" s="230">
        <v>2012.4649999999999</v>
      </c>
      <c r="B738" s="230" t="s">
        <v>110</v>
      </c>
      <c r="C738" s="230" t="s">
        <v>11824</v>
      </c>
      <c r="D738" s="230" t="s">
        <v>2345</v>
      </c>
      <c r="E738" s="230" t="s">
        <v>2346</v>
      </c>
      <c r="F738" s="230" t="s">
        <v>2341</v>
      </c>
      <c r="G738" t="s">
        <v>815</v>
      </c>
      <c r="H738" s="230" t="s">
        <v>4517</v>
      </c>
      <c r="I738" s="230" t="s">
        <v>23</v>
      </c>
      <c r="J738" s="230">
        <f>VLOOKUP(H738,LocID!$B$2:$I$1995,8, FALSE)</f>
        <v>371</v>
      </c>
      <c r="L738">
        <v>40.731971740722599</v>
      </c>
      <c r="M738">
        <v>-74.174209594726506</v>
      </c>
    </row>
    <row r="739" spans="1:13" x14ac:dyDescent="0.25">
      <c r="A739" s="230">
        <v>2012.12</v>
      </c>
      <c r="B739" s="230" t="s">
        <v>110</v>
      </c>
      <c r="C739" s="230" t="s">
        <v>11824</v>
      </c>
      <c r="D739" s="230" t="s">
        <v>1482</v>
      </c>
      <c r="E739" s="230" t="s">
        <v>1483</v>
      </c>
      <c r="F739" s="230" t="s">
        <v>1484</v>
      </c>
      <c r="G739" t="s">
        <v>76</v>
      </c>
      <c r="H739" s="230" t="s">
        <v>6112</v>
      </c>
      <c r="I739" s="230" t="s">
        <v>23</v>
      </c>
      <c r="J739" s="230">
        <f>VLOOKUP(H739,LocID!$B$2:$I$1995,8, FALSE)</f>
        <v>231</v>
      </c>
      <c r="L739">
        <v>37.577800750732401</v>
      </c>
      <c r="M739">
        <v>-122.355651855468</v>
      </c>
    </row>
    <row r="740" spans="1:13" x14ac:dyDescent="0.25">
      <c r="A740" s="230">
        <v>2012.69</v>
      </c>
      <c r="B740" s="230" t="s">
        <v>110</v>
      </c>
      <c r="C740" s="230" t="s">
        <v>11824</v>
      </c>
      <c r="D740" s="230" t="s">
        <v>3429</v>
      </c>
      <c r="E740" s="230" t="s">
        <v>3430</v>
      </c>
      <c r="F740" s="230" t="s">
        <v>3294</v>
      </c>
      <c r="G740" t="s">
        <v>76</v>
      </c>
      <c r="H740" s="230" t="s">
        <v>4526</v>
      </c>
      <c r="I740" s="230" t="s">
        <v>26</v>
      </c>
      <c r="J740" s="230">
        <f>VLOOKUP(H740,LocID!$B$2:$I$1995,8, FALSE)</f>
        <v>489</v>
      </c>
      <c r="L740">
        <v>37.7771186828613</v>
      </c>
      <c r="M740">
        <v>-122.419639587402</v>
      </c>
    </row>
    <row r="741" spans="1:13" x14ac:dyDescent="0.25">
      <c r="A741" s="230">
        <v>2012.4749999999999</v>
      </c>
      <c r="B741" s="230" t="s">
        <v>110</v>
      </c>
      <c r="C741" s="230" t="s">
        <v>11824</v>
      </c>
      <c r="D741" s="230" t="s">
        <v>2662</v>
      </c>
      <c r="E741" s="230" t="s">
        <v>2663</v>
      </c>
      <c r="F741" s="230" t="s">
        <v>2644</v>
      </c>
      <c r="G741" t="s">
        <v>261</v>
      </c>
      <c r="H741" s="230" t="s">
        <v>6262</v>
      </c>
      <c r="I741" s="230" t="s">
        <v>52</v>
      </c>
      <c r="J741" s="230">
        <f>VLOOKUP(H741,LocID!$B$2:$I$1995,8, FALSE)</f>
        <v>393</v>
      </c>
      <c r="L741">
        <v>47.039230346679602</v>
      </c>
      <c r="M741">
        <v>-122.891357421875</v>
      </c>
    </row>
    <row r="742" spans="1:13" x14ac:dyDescent="0.25">
      <c r="A742" s="230">
        <v>2015.075</v>
      </c>
      <c r="B742" s="230" t="s">
        <v>138</v>
      </c>
      <c r="C742" s="230" t="s">
        <v>11821</v>
      </c>
      <c r="D742" s="230" t="s">
        <v>3075</v>
      </c>
      <c r="E742" s="230" t="s">
        <v>3076</v>
      </c>
      <c r="F742" s="230" t="s">
        <v>3068</v>
      </c>
      <c r="G742" t="s">
        <v>198</v>
      </c>
      <c r="H742" s="230" t="s">
        <v>4522</v>
      </c>
      <c r="I742" s="230" t="s">
        <v>23</v>
      </c>
      <c r="J742" s="230">
        <f>VLOOKUP(H742,LocID!$B$2:$I$1995,8, FALSE)</f>
        <v>460</v>
      </c>
      <c r="L742">
        <v>44.0193481445312</v>
      </c>
      <c r="M742">
        <v>-92.459152221679602</v>
      </c>
    </row>
    <row r="743" spans="1:13" x14ac:dyDescent="0.25">
      <c r="A743" s="230">
        <v>2012.5160000000001</v>
      </c>
      <c r="B743" s="230" t="s">
        <v>110</v>
      </c>
      <c r="C743" s="230" t="s">
        <v>11824</v>
      </c>
      <c r="D743" s="230" t="s">
        <v>210</v>
      </c>
      <c r="E743" s="230" t="s">
        <v>206</v>
      </c>
      <c r="F743" s="230" t="s">
        <v>207</v>
      </c>
      <c r="G743" t="s">
        <v>208</v>
      </c>
      <c r="H743" s="230" t="s">
        <v>5920</v>
      </c>
      <c r="I743" s="230" t="s">
        <v>98</v>
      </c>
      <c r="J743" s="230">
        <f>VLOOKUP(H743,LocID!$B$2:$I$1995,8, FALSE)</f>
        <v>26</v>
      </c>
      <c r="L743">
        <v>42.087181091308501</v>
      </c>
      <c r="M743">
        <v>-87.980438232421804</v>
      </c>
    </row>
    <row r="744" spans="1:13" x14ac:dyDescent="0.25">
      <c r="A744" s="230">
        <v>2012.471</v>
      </c>
      <c r="B744" s="230" t="s">
        <v>110</v>
      </c>
      <c r="C744" s="230" t="s">
        <v>11824</v>
      </c>
      <c r="D744" s="230" t="s">
        <v>2790</v>
      </c>
      <c r="E744" s="230" t="s">
        <v>2791</v>
      </c>
      <c r="F744" s="230" t="s">
        <v>2792</v>
      </c>
      <c r="G744" t="s">
        <v>49</v>
      </c>
      <c r="H744" s="230" t="s">
        <v>6286</v>
      </c>
      <c r="I744" s="230" t="s">
        <v>26</v>
      </c>
      <c r="J744" s="230">
        <f>VLOOKUP(H744,LocID!$B$2:$I$1995,8, FALSE)</f>
        <v>418</v>
      </c>
      <c r="L744">
        <v>42.447380065917898</v>
      </c>
      <c r="M744">
        <v>-73.254219055175696</v>
      </c>
    </row>
    <row r="745" spans="1:13" x14ac:dyDescent="0.25">
      <c r="A745" s="230">
        <v>2012.27</v>
      </c>
      <c r="B745" s="230" t="s">
        <v>110</v>
      </c>
      <c r="C745" s="230" t="s">
        <v>11824</v>
      </c>
      <c r="D745" s="230" t="s">
        <v>2138</v>
      </c>
      <c r="E745" s="230" t="s">
        <v>2136</v>
      </c>
      <c r="F745" s="230" t="s">
        <v>2137</v>
      </c>
      <c r="G745" t="s">
        <v>732</v>
      </c>
      <c r="H745" s="230" t="s">
        <v>6223</v>
      </c>
      <c r="I745" s="230" t="s">
        <v>52</v>
      </c>
      <c r="J745" s="230">
        <f>VLOOKUP(H745,LocID!$B$2:$I$1995,8, FALSE)</f>
        <v>348</v>
      </c>
      <c r="L745">
        <v>44.260288238525298</v>
      </c>
      <c r="M745">
        <v>-72.576263427734304</v>
      </c>
    </row>
    <row r="746" spans="1:13" x14ac:dyDescent="0.25">
      <c r="A746" s="230">
        <v>2012.616</v>
      </c>
      <c r="B746" s="230" t="s">
        <v>110</v>
      </c>
      <c r="C746" s="230" t="s">
        <v>11824</v>
      </c>
      <c r="D746" s="230" t="s">
        <v>2803</v>
      </c>
      <c r="E746" s="230" t="s">
        <v>2804</v>
      </c>
      <c r="F746" s="230" t="s">
        <v>2805</v>
      </c>
      <c r="G746" t="s">
        <v>76</v>
      </c>
      <c r="H746" s="230" t="s">
        <v>6289</v>
      </c>
      <c r="I746" s="230" t="s">
        <v>52</v>
      </c>
      <c r="J746" s="230">
        <f>VLOOKUP(H746,LocID!$B$2:$I$1995,8, FALSE)</f>
        <v>421</v>
      </c>
      <c r="L746">
        <v>34.0548286437988</v>
      </c>
      <c r="M746">
        <v>-117.750030517578</v>
      </c>
    </row>
    <row r="747" spans="1:13" x14ac:dyDescent="0.25">
      <c r="A747" s="230">
        <v>2012.1890000000001</v>
      </c>
      <c r="B747" s="230" t="s">
        <v>110</v>
      </c>
      <c r="C747" s="230" t="s">
        <v>11824</v>
      </c>
      <c r="D747" s="230" t="s">
        <v>3053</v>
      </c>
      <c r="E747" s="230" t="s">
        <v>3052</v>
      </c>
      <c r="F747" s="230" t="s">
        <v>3049</v>
      </c>
      <c r="G747" t="s">
        <v>192</v>
      </c>
      <c r="H747" s="230" t="s">
        <v>6320</v>
      </c>
      <c r="I747" s="230" t="s">
        <v>23</v>
      </c>
      <c r="J747" s="230">
        <f>VLOOKUP(H747,LocID!$B$2:$I$1995,8, FALSE)</f>
        <v>457</v>
      </c>
      <c r="L747">
        <v>38.961650848388601</v>
      </c>
      <c r="M747">
        <v>-76.928237915039006</v>
      </c>
    </row>
    <row r="748" spans="1:13" x14ac:dyDescent="0.25">
      <c r="A748" s="230">
        <v>2012.6410000000001</v>
      </c>
      <c r="B748" s="230" t="s">
        <v>110</v>
      </c>
      <c r="C748" s="230" t="s">
        <v>11824</v>
      </c>
      <c r="D748" s="230" t="s">
        <v>3044</v>
      </c>
      <c r="E748" s="230" t="s">
        <v>3045</v>
      </c>
      <c r="F748" s="230" t="s">
        <v>3046</v>
      </c>
      <c r="G748" t="s">
        <v>76</v>
      </c>
      <c r="H748" s="230" t="s">
        <v>6319</v>
      </c>
      <c r="I748" s="230" t="s">
        <v>52</v>
      </c>
      <c r="J748" s="230">
        <f>VLOOKUP(H748,LocID!$B$2:$I$1995,8, FALSE)</f>
        <v>456</v>
      </c>
      <c r="L748">
        <v>38.1638984680175</v>
      </c>
      <c r="M748">
        <v>-121.695999145507</v>
      </c>
    </row>
    <row r="749" spans="1:13" x14ac:dyDescent="0.25">
      <c r="A749" s="230">
        <v>2012.654</v>
      </c>
      <c r="B749" s="230" t="s">
        <v>110</v>
      </c>
      <c r="C749" s="230" t="s">
        <v>11824</v>
      </c>
      <c r="D749" s="230" t="s">
        <v>2028</v>
      </c>
      <c r="E749" s="230" t="s">
        <v>2029</v>
      </c>
      <c r="F749" s="230" t="s">
        <v>2030</v>
      </c>
      <c r="G749" t="s">
        <v>165</v>
      </c>
      <c r="H749" s="230" t="s">
        <v>6206</v>
      </c>
      <c r="I749" s="230" t="s">
        <v>23</v>
      </c>
      <c r="J749" s="230">
        <f>VLOOKUP(H749,LocID!$B$2:$I$1995,8, FALSE)</f>
        <v>329</v>
      </c>
      <c r="L749">
        <v>25.7748107910156</v>
      </c>
      <c r="M749">
        <v>-80.197731018066406</v>
      </c>
    </row>
    <row r="750" spans="1:13" x14ac:dyDescent="0.25">
      <c r="A750" s="230">
        <v>2012.336</v>
      </c>
      <c r="B750" s="230" t="s">
        <v>110</v>
      </c>
      <c r="C750" s="230" t="s">
        <v>11824</v>
      </c>
      <c r="D750" s="230" t="s">
        <v>4448</v>
      </c>
      <c r="E750" s="230" t="s">
        <v>4449</v>
      </c>
      <c r="F750" s="230" t="s">
        <v>4450</v>
      </c>
      <c r="G750" t="s">
        <v>165</v>
      </c>
      <c r="H750" s="230" t="s">
        <v>6452</v>
      </c>
      <c r="I750" s="230" t="s">
        <v>23</v>
      </c>
      <c r="J750" s="230">
        <f>VLOOKUP(H750,LocID!$B$2:$I$1995,8, FALSE)</f>
        <v>609</v>
      </c>
      <c r="L750">
        <v>28.565330505371001</v>
      </c>
      <c r="M750">
        <v>-81.588401794433594</v>
      </c>
    </row>
    <row r="751" spans="1:13" x14ac:dyDescent="0.25">
      <c r="A751" s="230">
        <v>2012.4939999999999</v>
      </c>
      <c r="B751" s="230" t="s">
        <v>110</v>
      </c>
      <c r="C751" s="230" t="s">
        <v>11824</v>
      </c>
      <c r="D751" s="230" t="s">
        <v>3155</v>
      </c>
      <c r="E751" s="230" t="s">
        <v>3156</v>
      </c>
      <c r="F751" s="230" t="s">
        <v>3123</v>
      </c>
      <c r="G751" t="s">
        <v>76</v>
      </c>
      <c r="H751" s="230" t="s">
        <v>4524</v>
      </c>
      <c r="I751" s="230" t="s">
        <v>23</v>
      </c>
      <c r="J751" s="230">
        <f>VLOOKUP(H751,LocID!$B$2:$I$1995,8, FALSE)</f>
        <v>473</v>
      </c>
      <c r="L751">
        <v>41.237720489501903</v>
      </c>
      <c r="M751">
        <v>-122.27001953125</v>
      </c>
    </row>
    <row r="752" spans="1:13" x14ac:dyDescent="0.25">
      <c r="A752" s="230">
        <v>2012.3019999999999</v>
      </c>
      <c r="B752" s="230" t="s">
        <v>110</v>
      </c>
      <c r="C752" s="230" t="s">
        <v>11824</v>
      </c>
      <c r="D752" s="230" t="s">
        <v>3165</v>
      </c>
      <c r="E752" s="230" t="s">
        <v>3166</v>
      </c>
      <c r="F752" s="230" t="s">
        <v>3168</v>
      </c>
      <c r="G752" t="s">
        <v>198</v>
      </c>
      <c r="H752" s="230" t="s">
        <v>6334</v>
      </c>
      <c r="I752" s="230" t="s">
        <v>52</v>
      </c>
      <c r="J752" s="230">
        <f>VLOOKUP(H752,LocID!$B$2:$I$1995,8, FALSE)</f>
        <v>537</v>
      </c>
      <c r="L752">
        <v>44.943820953369098</v>
      </c>
      <c r="M752">
        <v>-93.093322753906193</v>
      </c>
    </row>
    <row r="753" spans="1:13" x14ac:dyDescent="0.25">
      <c r="A753" s="230">
        <v>2015.0488</v>
      </c>
      <c r="B753" s="230" t="s">
        <v>138</v>
      </c>
      <c r="C753" s="230" t="s">
        <v>11821</v>
      </c>
      <c r="D753" s="230" t="s">
        <v>313</v>
      </c>
      <c r="E753" s="230" t="s">
        <v>314</v>
      </c>
      <c r="F753" s="230" t="s">
        <v>271</v>
      </c>
      <c r="G753" t="s">
        <v>160</v>
      </c>
      <c r="H753" s="230" t="s">
        <v>5930</v>
      </c>
      <c r="I753" s="230" t="s">
        <v>52</v>
      </c>
      <c r="J753" s="230">
        <f>VLOOKUP(H753,LocID!$B$2:$I$1995,8, FALSE)</f>
        <v>33</v>
      </c>
      <c r="L753">
        <v>33.7483100891113</v>
      </c>
      <c r="M753">
        <v>-84.39111328125</v>
      </c>
    </row>
    <row r="754" spans="1:13" x14ac:dyDescent="0.25">
      <c r="A754" s="230">
        <v>2012.5619999999999</v>
      </c>
      <c r="B754" s="230" t="s">
        <v>110</v>
      </c>
      <c r="C754" s="230" t="s">
        <v>11824</v>
      </c>
      <c r="D754" s="230" t="s">
        <v>3250</v>
      </c>
      <c r="E754" s="230" t="s">
        <v>3244</v>
      </c>
      <c r="F754" s="230" t="s">
        <v>3240</v>
      </c>
      <c r="G754" t="s">
        <v>76</v>
      </c>
      <c r="H754" s="230" t="s">
        <v>6342</v>
      </c>
      <c r="I754" s="230" t="s">
        <v>98</v>
      </c>
      <c r="J754" s="230">
        <f>VLOOKUP(H754,LocID!$B$2:$I$1995,8, FALSE)</f>
        <v>485</v>
      </c>
      <c r="L754">
        <v>37.504501342773402</v>
      </c>
      <c r="M754">
        <v>-122.26229095458901</v>
      </c>
    </row>
    <row r="755" spans="1:13" x14ac:dyDescent="0.25">
      <c r="A755" s="230">
        <v>2012.6010000000001</v>
      </c>
      <c r="B755" s="230" t="s">
        <v>110</v>
      </c>
      <c r="C755" s="230" t="s">
        <v>11824</v>
      </c>
      <c r="D755" s="230" t="s">
        <v>3251</v>
      </c>
      <c r="E755" s="230" t="s">
        <v>3252</v>
      </c>
      <c r="F755" s="230" t="s">
        <v>3240</v>
      </c>
      <c r="G755" t="s">
        <v>76</v>
      </c>
      <c r="H755" s="230" t="s">
        <v>6342</v>
      </c>
      <c r="I755" s="230" t="s">
        <v>26</v>
      </c>
      <c r="J755" s="230">
        <f>VLOOKUP(H755,LocID!$B$2:$I$1995,8, FALSE)</f>
        <v>485</v>
      </c>
      <c r="L755">
        <v>37.504501342773402</v>
      </c>
      <c r="M755">
        <v>-122.26229095458901</v>
      </c>
    </row>
    <row r="756" spans="1:13" x14ac:dyDescent="0.25">
      <c r="A756" s="230">
        <v>2012.4839999999999</v>
      </c>
      <c r="B756" s="230" t="s">
        <v>110</v>
      </c>
      <c r="C756" s="230" t="s">
        <v>11824</v>
      </c>
      <c r="D756" s="230" t="s">
        <v>3431</v>
      </c>
      <c r="E756" s="230" t="s">
        <v>3432</v>
      </c>
      <c r="F756" s="230" t="s">
        <v>3294</v>
      </c>
      <c r="G756" t="s">
        <v>76</v>
      </c>
      <c r="H756" s="230" t="s">
        <v>4526</v>
      </c>
      <c r="I756" s="230" t="s">
        <v>23</v>
      </c>
      <c r="J756" s="230">
        <f>VLOOKUP(H756,LocID!$B$2:$I$1995,8, FALSE)</f>
        <v>489</v>
      </c>
      <c r="L756">
        <v>37.7771186828613</v>
      </c>
      <c r="M756">
        <v>-122.419639587402</v>
      </c>
    </row>
    <row r="757" spans="1:13" x14ac:dyDescent="0.25">
      <c r="A757" s="230">
        <v>2012.4929999999999</v>
      </c>
      <c r="B757" s="230" t="s">
        <v>110</v>
      </c>
      <c r="C757" s="230" t="s">
        <v>11824</v>
      </c>
      <c r="D757" s="230" t="s">
        <v>2990</v>
      </c>
      <c r="E757" s="230" t="s">
        <v>3610</v>
      </c>
      <c r="F757" s="230" t="s">
        <v>3586</v>
      </c>
      <c r="G757" t="s">
        <v>76</v>
      </c>
      <c r="H757" s="230" t="s">
        <v>6352</v>
      </c>
      <c r="I757" s="230" t="s">
        <v>98</v>
      </c>
      <c r="J757" s="230">
        <f>VLOOKUP(H757,LocID!$B$2:$I$1995,8, FALSE)</f>
        <v>495</v>
      </c>
      <c r="L757">
        <v>37.547031402587798</v>
      </c>
      <c r="M757">
        <v>-122.314826965332</v>
      </c>
    </row>
    <row r="758" spans="1:13" x14ac:dyDescent="0.25">
      <c r="A758" s="230">
        <v>2012.548</v>
      </c>
      <c r="B758" s="230" t="s">
        <v>110</v>
      </c>
      <c r="C758" s="230" t="s">
        <v>11824</v>
      </c>
      <c r="D758" s="230" t="s">
        <v>3611</v>
      </c>
      <c r="E758" s="230" t="s">
        <v>3608</v>
      </c>
      <c r="F758" s="230" t="s">
        <v>3586</v>
      </c>
      <c r="G758" t="s">
        <v>76</v>
      </c>
      <c r="H758" s="230" t="s">
        <v>6352</v>
      </c>
      <c r="I758" s="230" t="s">
        <v>26</v>
      </c>
      <c r="J758" s="230">
        <f>VLOOKUP(H758,LocID!$B$2:$I$1995,8, FALSE)</f>
        <v>495</v>
      </c>
      <c r="L758">
        <v>37.547031402587798</v>
      </c>
      <c r="M758">
        <v>-122.314826965332</v>
      </c>
    </row>
    <row r="759" spans="1:13" x14ac:dyDescent="0.25">
      <c r="A759" s="230">
        <v>2010.3251</v>
      </c>
      <c r="B759" s="230" t="s">
        <v>110</v>
      </c>
      <c r="C759" s="230" t="s">
        <v>11824</v>
      </c>
      <c r="D759" s="230" t="s">
        <v>3794</v>
      </c>
      <c r="E759" s="230" t="s">
        <v>3759</v>
      </c>
      <c r="F759" s="230" t="s">
        <v>3750</v>
      </c>
      <c r="G759" t="s">
        <v>261</v>
      </c>
      <c r="H759" s="230" t="s">
        <v>4530</v>
      </c>
      <c r="I759" s="230" t="s">
        <v>52</v>
      </c>
      <c r="J759" s="230">
        <f>VLOOKUP(H759,LocID!$B$2:$I$1995,8, FALSE)</f>
        <v>513</v>
      </c>
      <c r="L759">
        <v>47.603569030761697</v>
      </c>
      <c r="M759">
        <v>-122.329452514648</v>
      </c>
    </row>
    <row r="760" spans="1:13" x14ac:dyDescent="0.25">
      <c r="A760" s="230">
        <v>2012.4960000000001</v>
      </c>
      <c r="B760" s="230" t="s">
        <v>110</v>
      </c>
      <c r="C760" s="230" t="s">
        <v>11824</v>
      </c>
      <c r="D760" s="230" t="s">
        <v>3852</v>
      </c>
      <c r="E760" s="230" t="s">
        <v>3853</v>
      </c>
      <c r="F760" s="230" t="s">
        <v>3854</v>
      </c>
      <c r="G760" t="s">
        <v>1276</v>
      </c>
      <c r="H760" s="230" t="s">
        <v>6367</v>
      </c>
      <c r="I760" s="230" t="s">
        <v>26</v>
      </c>
      <c r="J760" s="230">
        <f>VLOOKUP(H760,LocID!$B$2:$I$1995,8, FALSE)</f>
        <v>515</v>
      </c>
      <c r="L760">
        <v>34.858676910400298</v>
      </c>
      <c r="M760">
        <v>-111.80948638916</v>
      </c>
    </row>
    <row r="761" spans="1:13" x14ac:dyDescent="0.25">
      <c r="A761" s="230">
        <v>2012.556</v>
      </c>
      <c r="B761" s="230" t="s">
        <v>110</v>
      </c>
      <c r="C761" s="230" t="s">
        <v>11824</v>
      </c>
      <c r="D761" s="230" t="s">
        <v>3433</v>
      </c>
      <c r="E761" s="230" t="s">
        <v>3319</v>
      </c>
      <c r="F761" s="230" t="s">
        <v>3294</v>
      </c>
      <c r="G761" t="s">
        <v>76</v>
      </c>
      <c r="H761" s="230" t="s">
        <v>4526</v>
      </c>
      <c r="I761" s="230" t="s">
        <v>26</v>
      </c>
      <c r="J761" s="230">
        <f>VLOOKUP(H761,LocID!$B$2:$I$1995,8, FALSE)</f>
        <v>489</v>
      </c>
      <c r="L761">
        <v>37.7771186828613</v>
      </c>
      <c r="M761">
        <v>-122.419639587402</v>
      </c>
    </row>
    <row r="762" spans="1:13" x14ac:dyDescent="0.25">
      <c r="A762" s="230">
        <v>2012.499</v>
      </c>
      <c r="B762" s="230" t="s">
        <v>110</v>
      </c>
      <c r="C762" s="230" t="s">
        <v>11824</v>
      </c>
      <c r="D762" s="230" t="s">
        <v>3434</v>
      </c>
      <c r="E762" s="230" t="s">
        <v>3319</v>
      </c>
      <c r="F762" s="230" t="s">
        <v>3294</v>
      </c>
      <c r="G762" t="s">
        <v>76</v>
      </c>
      <c r="H762" s="230" t="s">
        <v>4526</v>
      </c>
      <c r="I762" s="230" t="s">
        <v>26</v>
      </c>
      <c r="J762" s="230">
        <f>VLOOKUP(H762,LocID!$B$2:$I$1995,8, FALSE)</f>
        <v>489</v>
      </c>
      <c r="L762">
        <v>37.7771186828613</v>
      </c>
      <c r="M762">
        <v>-122.419639587402</v>
      </c>
    </row>
    <row r="763" spans="1:13" x14ac:dyDescent="0.25">
      <c r="A763" s="230">
        <v>2012.5340000000001</v>
      </c>
      <c r="B763" s="230" t="s">
        <v>110</v>
      </c>
      <c r="C763" s="230" t="s">
        <v>11824</v>
      </c>
      <c r="D763" s="230" t="s">
        <v>3435</v>
      </c>
      <c r="E763" s="230" t="s">
        <v>3319</v>
      </c>
      <c r="F763" s="230" t="s">
        <v>3294</v>
      </c>
      <c r="G763" t="s">
        <v>76</v>
      </c>
      <c r="H763" s="230" t="s">
        <v>4526</v>
      </c>
      <c r="I763" s="230" t="s">
        <v>23</v>
      </c>
      <c r="J763" s="230">
        <f>VLOOKUP(H763,LocID!$B$2:$I$1995,8, FALSE)</f>
        <v>489</v>
      </c>
      <c r="L763">
        <v>37.7771186828613</v>
      </c>
      <c r="M763">
        <v>-122.419639587402</v>
      </c>
    </row>
    <row r="764" spans="1:13" x14ac:dyDescent="0.25">
      <c r="A764" s="230">
        <v>2015.0799</v>
      </c>
      <c r="B764" s="230" t="s">
        <v>138</v>
      </c>
      <c r="C764" s="230" t="s">
        <v>11821</v>
      </c>
      <c r="D764" s="230" t="s">
        <v>2615</v>
      </c>
      <c r="E764" s="230" t="s">
        <v>2433</v>
      </c>
      <c r="F764" s="230" t="s">
        <v>2414</v>
      </c>
      <c r="G764" t="s">
        <v>76</v>
      </c>
      <c r="H764" s="230" t="s">
        <v>4518</v>
      </c>
      <c r="I764" s="230" t="s">
        <v>23</v>
      </c>
      <c r="J764" s="230">
        <f>VLOOKUP(H764,LocID!$B$2:$I$1995,8, FALSE)</f>
        <v>387</v>
      </c>
      <c r="L764">
        <v>37.805080413818303</v>
      </c>
      <c r="M764">
        <v>-122.273071289062</v>
      </c>
    </row>
    <row r="765" spans="1:13" x14ac:dyDescent="0.25">
      <c r="A765" s="230">
        <v>2012.6890000000001</v>
      </c>
      <c r="B765" s="230" t="s">
        <v>110</v>
      </c>
      <c r="C765" s="230" t="s">
        <v>11824</v>
      </c>
      <c r="D765" s="230" t="s">
        <v>3817</v>
      </c>
      <c r="E765" s="230" t="s">
        <v>3814</v>
      </c>
      <c r="F765" s="230" t="s">
        <v>3750</v>
      </c>
      <c r="G765" t="s">
        <v>261</v>
      </c>
      <c r="H765" s="230" t="s">
        <v>4530</v>
      </c>
      <c r="I765" s="230" t="s">
        <v>52</v>
      </c>
      <c r="J765" s="230">
        <f>VLOOKUP(H765,LocID!$B$2:$I$1995,8, FALSE)</f>
        <v>513</v>
      </c>
      <c r="L765">
        <v>47.603569030761697</v>
      </c>
      <c r="M765">
        <v>-122.329452514648</v>
      </c>
    </row>
    <row r="766" spans="1:13" x14ac:dyDescent="0.25">
      <c r="A766" s="230">
        <v>2012.71</v>
      </c>
      <c r="B766" s="230" t="s">
        <v>110</v>
      </c>
      <c r="C766" s="230" t="s">
        <v>11824</v>
      </c>
      <c r="D766" s="230" t="s">
        <v>3935</v>
      </c>
      <c r="E766" s="230" t="s">
        <v>3936</v>
      </c>
      <c r="F766" s="230" t="s">
        <v>3937</v>
      </c>
      <c r="G766" t="s">
        <v>261</v>
      </c>
      <c r="H766" s="230" t="s">
        <v>4533</v>
      </c>
      <c r="I766" s="230" t="s">
        <v>3934</v>
      </c>
      <c r="J766" s="230">
        <f>VLOOKUP(H766,LocID!$B$2:$I$1995,8, FALSE)</f>
        <v>528</v>
      </c>
      <c r="L766">
        <v>47.657260894775298</v>
      </c>
      <c r="M766">
        <v>-117.41227722167901</v>
      </c>
    </row>
    <row r="767" spans="1:13" x14ac:dyDescent="0.25">
      <c r="A767" s="230">
        <v>2012.71</v>
      </c>
      <c r="B767" s="230" t="s">
        <v>110</v>
      </c>
      <c r="C767" s="230" t="s">
        <v>11824</v>
      </c>
      <c r="D767" s="230" t="s">
        <v>3935</v>
      </c>
      <c r="E767" s="230" t="s">
        <v>3936</v>
      </c>
      <c r="F767" s="230" t="s">
        <v>3937</v>
      </c>
      <c r="G767" t="s">
        <v>261</v>
      </c>
      <c r="H767" s="230" t="s">
        <v>4533</v>
      </c>
      <c r="I767" s="230" t="s">
        <v>23</v>
      </c>
      <c r="J767" s="230">
        <f>VLOOKUP(H767,LocID!$B$2:$I$1995,8, FALSE)</f>
        <v>528</v>
      </c>
      <c r="L767">
        <v>47.657260894775298</v>
      </c>
      <c r="M767">
        <v>-117.41227722167901</v>
      </c>
    </row>
    <row r="768" spans="1:13" x14ac:dyDescent="0.25">
      <c r="A768" s="230">
        <v>2012.6110000000001</v>
      </c>
      <c r="B768" s="230" t="s">
        <v>110</v>
      </c>
      <c r="C768" s="230" t="s">
        <v>11824</v>
      </c>
      <c r="D768" s="230" t="s">
        <v>3938</v>
      </c>
      <c r="E768" s="230" t="s">
        <v>3939</v>
      </c>
      <c r="F768" s="230" t="s">
        <v>3937</v>
      </c>
      <c r="G768" t="s">
        <v>261</v>
      </c>
      <c r="H768" s="230" t="s">
        <v>4533</v>
      </c>
      <c r="I768" s="230" t="s">
        <v>52</v>
      </c>
      <c r="J768" s="230">
        <f>VLOOKUP(H768,LocID!$B$2:$I$1995,8, FALSE)</f>
        <v>528</v>
      </c>
      <c r="L768">
        <v>47.657260894775298</v>
      </c>
      <c r="M768">
        <v>-117.41227722167901</v>
      </c>
    </row>
    <row r="769" spans="1:13" x14ac:dyDescent="0.25">
      <c r="A769" s="230">
        <v>2012.32</v>
      </c>
      <c r="B769" s="230" t="s">
        <v>110</v>
      </c>
      <c r="C769" s="230" t="s">
        <v>11824</v>
      </c>
      <c r="D769" s="230" t="s">
        <v>4002</v>
      </c>
      <c r="E769" s="230" t="s">
        <v>4003</v>
      </c>
      <c r="F769" s="230" t="s">
        <v>3998</v>
      </c>
      <c r="G769" t="s">
        <v>1475</v>
      </c>
      <c r="H769" s="230" t="s">
        <v>4534</v>
      </c>
      <c r="I769" s="230" t="s">
        <v>3934</v>
      </c>
      <c r="J769" s="230">
        <f>VLOOKUP(H769,LocID!$B$2:$I$1995,8, FALSE)</f>
        <v>538</v>
      </c>
      <c r="L769">
        <v>38.961448669433501</v>
      </c>
      <c r="M769">
        <v>-119.940551757812</v>
      </c>
    </row>
    <row r="770" spans="1:13" x14ac:dyDescent="0.25">
      <c r="A770" s="230">
        <v>2012.32</v>
      </c>
      <c r="B770" s="230" t="s">
        <v>110</v>
      </c>
      <c r="C770" s="230" t="s">
        <v>11824</v>
      </c>
      <c r="D770" s="230" t="s">
        <v>4002</v>
      </c>
      <c r="E770" s="230" t="s">
        <v>4003</v>
      </c>
      <c r="F770" s="230" t="s">
        <v>3998</v>
      </c>
      <c r="G770" t="s">
        <v>1475</v>
      </c>
      <c r="H770" s="230" t="s">
        <v>4534</v>
      </c>
      <c r="I770" s="230" t="s">
        <v>23</v>
      </c>
      <c r="J770" s="230">
        <f>VLOOKUP(H770,LocID!$B$2:$I$1995,8, FALSE)</f>
        <v>538</v>
      </c>
      <c r="L770">
        <v>38.961448669433501</v>
      </c>
      <c r="M770">
        <v>-119.940551757812</v>
      </c>
    </row>
    <row r="771" spans="1:13" x14ac:dyDescent="0.25">
      <c r="A771" s="230">
        <v>2012.5609999999999</v>
      </c>
      <c r="B771" s="230" t="s">
        <v>110</v>
      </c>
      <c r="C771" s="230" t="s">
        <v>11824</v>
      </c>
      <c r="D771" s="230" t="s">
        <v>1653</v>
      </c>
      <c r="E771" s="230" t="s">
        <v>1654</v>
      </c>
      <c r="F771" s="230" t="s">
        <v>1655</v>
      </c>
      <c r="G771" t="s">
        <v>76</v>
      </c>
      <c r="H771" s="230" t="s">
        <v>6140</v>
      </c>
      <c r="I771" s="230" t="s">
        <v>52</v>
      </c>
      <c r="J771" s="230">
        <f>VLOOKUP(H771,LocID!$B$2:$I$1995,8, FALSE)</f>
        <v>263</v>
      </c>
      <c r="L771">
        <v>36.075370788574197</v>
      </c>
      <c r="M771">
        <v>-119.815559387207</v>
      </c>
    </row>
    <row r="772" spans="1:13" x14ac:dyDescent="0.25">
      <c r="A772" s="230">
        <v>2012.652</v>
      </c>
      <c r="B772" s="230" t="s">
        <v>110</v>
      </c>
      <c r="C772" s="230" t="s">
        <v>11824</v>
      </c>
      <c r="D772" s="230" t="s">
        <v>1653</v>
      </c>
      <c r="E772" s="230" t="s">
        <v>3576</v>
      </c>
      <c r="F772" s="230" t="s">
        <v>3571</v>
      </c>
      <c r="G772" t="s">
        <v>76</v>
      </c>
      <c r="H772" s="230" t="s">
        <v>6350</v>
      </c>
      <c r="I772" s="230" t="s">
        <v>52</v>
      </c>
      <c r="J772" s="230">
        <f>VLOOKUP(H772,LocID!$B$2:$I$1995,8, FALSE)</f>
        <v>493</v>
      </c>
      <c r="L772">
        <v>35.285518646240199</v>
      </c>
      <c r="M772">
        <v>-120.66252136230401</v>
      </c>
    </row>
    <row r="773" spans="1:13" x14ac:dyDescent="0.25">
      <c r="A773" s="230">
        <v>2012.5029999999999</v>
      </c>
      <c r="B773" s="230" t="s">
        <v>110</v>
      </c>
      <c r="C773" s="230" t="s">
        <v>11824</v>
      </c>
      <c r="D773" s="230" t="s">
        <v>467</v>
      </c>
      <c r="E773" s="230" t="s">
        <v>468</v>
      </c>
      <c r="F773" s="230" t="s">
        <v>446</v>
      </c>
      <c r="G773" t="s">
        <v>76</v>
      </c>
      <c r="H773" s="230" t="s">
        <v>5947</v>
      </c>
      <c r="I773" s="230" t="s">
        <v>26</v>
      </c>
      <c r="J773" s="230">
        <f>VLOOKUP(H773,LocID!$B$2:$I$1995,8, FALSE)</f>
        <v>52</v>
      </c>
      <c r="L773">
        <v>37.869880676269503</v>
      </c>
      <c r="M773">
        <v>-122.270538330078</v>
      </c>
    </row>
    <row r="774" spans="1:13" x14ac:dyDescent="0.25">
      <c r="A774" s="230">
        <v>2012.5050000000001</v>
      </c>
      <c r="B774" s="230" t="s">
        <v>110</v>
      </c>
      <c r="C774" s="230" t="s">
        <v>11824</v>
      </c>
      <c r="D774" s="230" t="s">
        <v>3436</v>
      </c>
      <c r="E774" s="230" t="s">
        <v>3437</v>
      </c>
      <c r="F774" s="230" t="s">
        <v>3294</v>
      </c>
      <c r="G774" t="s">
        <v>76</v>
      </c>
      <c r="H774" s="230" t="s">
        <v>4526</v>
      </c>
      <c r="I774" s="230" t="s">
        <v>23</v>
      </c>
      <c r="J774" s="230">
        <f>VLOOKUP(H774,LocID!$B$2:$I$1995,8, FALSE)</f>
        <v>489</v>
      </c>
      <c r="L774">
        <v>37.7771186828613</v>
      </c>
      <c r="M774">
        <v>-122.419639587402</v>
      </c>
    </row>
    <row r="775" spans="1:13" x14ac:dyDescent="0.25">
      <c r="A775" s="230">
        <v>2012.4059999999999</v>
      </c>
      <c r="B775" s="230" t="s">
        <v>110</v>
      </c>
      <c r="C775" s="230" t="s">
        <v>11824</v>
      </c>
      <c r="D775" s="230" t="s">
        <v>4124</v>
      </c>
      <c r="E775" s="230" t="s">
        <v>4125</v>
      </c>
      <c r="F775" s="230" t="s">
        <v>4121</v>
      </c>
      <c r="G775" t="s">
        <v>76</v>
      </c>
      <c r="H775" s="230" t="s">
        <v>6410</v>
      </c>
      <c r="I775" s="230" t="s">
        <v>52</v>
      </c>
      <c r="J775" s="230">
        <f>VLOOKUP(H775,LocID!$B$2:$I$1995,8, FALSE)</f>
        <v>564</v>
      </c>
      <c r="L775">
        <v>37.588829040527301</v>
      </c>
      <c r="M775">
        <v>-122.02751159667901</v>
      </c>
    </row>
    <row r="776" spans="1:13" x14ac:dyDescent="0.25">
      <c r="A776" s="230">
        <v>2012.684</v>
      </c>
      <c r="B776" s="230" t="s">
        <v>110</v>
      </c>
      <c r="C776" s="230" t="s">
        <v>11824</v>
      </c>
      <c r="D776" s="230" t="s">
        <v>4149</v>
      </c>
      <c r="E776" s="230" t="s">
        <v>4141</v>
      </c>
      <c r="F776" s="230" t="s">
        <v>4142</v>
      </c>
      <c r="G776" t="s">
        <v>76</v>
      </c>
      <c r="H776" s="230" t="s">
        <v>6415</v>
      </c>
      <c r="I776" s="230" t="s">
        <v>26</v>
      </c>
      <c r="J776" s="230">
        <f>VLOOKUP(H776,LocID!$B$2:$I$1995,8, FALSE)</f>
        <v>569</v>
      </c>
      <c r="L776">
        <v>38.100830078125</v>
      </c>
      <c r="M776">
        <v>-122.25495147705</v>
      </c>
    </row>
    <row r="777" spans="1:13" x14ac:dyDescent="0.25">
      <c r="A777" s="230">
        <v>2015.0605</v>
      </c>
      <c r="B777" s="230" t="s">
        <v>253</v>
      </c>
      <c r="C777" s="230" t="s">
        <v>11821</v>
      </c>
      <c r="D777" s="230" t="s">
        <v>786</v>
      </c>
      <c r="E777" s="230" t="s">
        <v>787</v>
      </c>
      <c r="F777" s="230" t="s">
        <v>775</v>
      </c>
      <c r="G777" t="s">
        <v>49</v>
      </c>
      <c r="H777" s="230" t="s">
        <v>5979</v>
      </c>
      <c r="I777" s="230" t="s">
        <v>26</v>
      </c>
      <c r="J777" s="230">
        <f>VLOOKUP(H777,LocID!$B$2:$I$1995,8, FALSE)</f>
        <v>87</v>
      </c>
      <c r="L777">
        <v>42.366790771484297</v>
      </c>
      <c r="M777">
        <v>-71.106010437011705</v>
      </c>
    </row>
    <row r="778" spans="1:13" x14ac:dyDescent="0.25">
      <c r="A778" s="230">
        <v>2015.0664999999999</v>
      </c>
      <c r="B778" s="230" t="s">
        <v>138</v>
      </c>
      <c r="C778" s="230" t="s">
        <v>11821</v>
      </c>
      <c r="D778" s="230" t="s">
        <v>4395</v>
      </c>
      <c r="E778" s="230" t="s">
        <v>4390</v>
      </c>
      <c r="F778" s="230" t="s">
        <v>4391</v>
      </c>
      <c r="G778" t="s">
        <v>76</v>
      </c>
      <c r="H778" s="230" t="s">
        <v>6439</v>
      </c>
      <c r="I778" s="230" t="s">
        <v>98</v>
      </c>
      <c r="J778" s="230">
        <f>VLOOKUP(H778,LocID!$B$2:$I$1995,8, FALSE)</f>
        <v>595</v>
      </c>
      <c r="L778">
        <v>34.090679168701101</v>
      </c>
      <c r="M778">
        <v>-118.37093353271401</v>
      </c>
    </row>
    <row r="779" spans="1:13" x14ac:dyDescent="0.25">
      <c r="A779" s="230">
        <v>2012.48</v>
      </c>
      <c r="B779" s="230" t="s">
        <v>110</v>
      </c>
      <c r="C779" s="230" t="s">
        <v>11824</v>
      </c>
      <c r="D779" s="230" t="s">
        <v>2017</v>
      </c>
      <c r="E779" s="230" t="s">
        <v>2016</v>
      </c>
      <c r="F779" s="230" t="s">
        <v>2012</v>
      </c>
      <c r="G779" t="s">
        <v>526</v>
      </c>
      <c r="H779" s="230" t="s">
        <v>6202</v>
      </c>
      <c r="I779" s="230" t="s">
        <v>52</v>
      </c>
      <c r="J779" s="230">
        <f>VLOOKUP(H779,LocID!$B$2:$I$1995,8, FALSE)</f>
        <v>326</v>
      </c>
      <c r="L779">
        <v>43.611000061035099</v>
      </c>
      <c r="M779">
        <v>-116.39222717285099</v>
      </c>
    </row>
    <row r="780" spans="1:13" x14ac:dyDescent="0.25">
      <c r="A780" s="230">
        <v>2012.095</v>
      </c>
      <c r="B780" s="230" t="s">
        <v>110</v>
      </c>
      <c r="C780" s="230" t="s">
        <v>11824</v>
      </c>
      <c r="D780" s="230" t="s">
        <v>4314</v>
      </c>
      <c r="E780" s="230" t="s">
        <v>4265</v>
      </c>
      <c r="F780" s="230" t="s">
        <v>2997</v>
      </c>
      <c r="G780" t="s">
        <v>2996</v>
      </c>
      <c r="H780" s="230" t="s">
        <v>4536</v>
      </c>
      <c r="I780" s="230" t="s">
        <v>23</v>
      </c>
      <c r="J780" s="230">
        <f>VLOOKUP(H780,LocID!$B$2:$I$1995,8, FALSE)</f>
        <v>447</v>
      </c>
      <c r="L780">
        <v>38.890369415283203</v>
      </c>
      <c r="M780">
        <v>-77.031959533691406</v>
      </c>
    </row>
    <row r="781" spans="1:13" x14ac:dyDescent="0.25">
      <c r="A781" s="230">
        <v>2012.664</v>
      </c>
      <c r="B781" s="230" t="s">
        <v>110</v>
      </c>
      <c r="C781" s="230" t="s">
        <v>11824</v>
      </c>
      <c r="D781" s="230" t="s">
        <v>578</v>
      </c>
      <c r="E781" s="230" t="s">
        <v>548</v>
      </c>
      <c r="F781" s="230" t="s">
        <v>533</v>
      </c>
      <c r="G781" t="s">
        <v>49</v>
      </c>
      <c r="H781" s="230" t="s">
        <v>4499</v>
      </c>
      <c r="I781" s="230" t="s">
        <v>26</v>
      </c>
      <c r="J781" s="230">
        <f>VLOOKUP(H781,LocID!$B$2:$I$1995,8, FALSE)</f>
        <v>65</v>
      </c>
      <c r="L781">
        <v>42.3586616516113</v>
      </c>
      <c r="M781">
        <v>-71.056739807128906</v>
      </c>
    </row>
    <row r="782" spans="1:13" x14ac:dyDescent="0.25">
      <c r="A782" s="230">
        <v>2012.347</v>
      </c>
      <c r="B782" s="230" t="s">
        <v>110</v>
      </c>
      <c r="C782" s="230" t="s">
        <v>11824</v>
      </c>
      <c r="D782" s="230" t="s">
        <v>4437</v>
      </c>
      <c r="E782" s="230" t="s">
        <v>4434</v>
      </c>
      <c r="F782" s="230" t="s">
        <v>4435</v>
      </c>
      <c r="G782" t="s">
        <v>874</v>
      </c>
      <c r="H782" s="230" t="s">
        <v>5891</v>
      </c>
      <c r="I782" s="230" t="s">
        <v>23</v>
      </c>
      <c r="J782" s="230">
        <f>VLOOKUP(H782,LocID!$B$2:$I$1995,8, FALSE)</f>
        <v>641</v>
      </c>
      <c r="L782">
        <v>41.852598399999998</v>
      </c>
      <c r="M782">
        <v>-72.643702200000007</v>
      </c>
    </row>
    <row r="783" spans="1:13" x14ac:dyDescent="0.25">
      <c r="A783" s="230">
        <v>2012.347</v>
      </c>
      <c r="B783" s="230" t="s">
        <v>110</v>
      </c>
      <c r="C783" s="230" t="s">
        <v>11824</v>
      </c>
      <c r="D783" s="230" t="s">
        <v>4437</v>
      </c>
      <c r="E783" s="230" t="s">
        <v>4434</v>
      </c>
      <c r="F783" s="230" t="s">
        <v>4435</v>
      </c>
      <c r="G783" t="s">
        <v>874</v>
      </c>
      <c r="H783" s="230" t="s">
        <v>5891</v>
      </c>
      <c r="I783" s="230" t="s">
        <v>98</v>
      </c>
      <c r="J783" s="230">
        <f>VLOOKUP(H783,LocID!$B$2:$I$1995,8, FALSE)</f>
        <v>641</v>
      </c>
      <c r="L783">
        <v>41.852598399999998</v>
      </c>
      <c r="M783">
        <v>-72.643702200000007</v>
      </c>
    </row>
    <row r="784" spans="1:13" x14ac:dyDescent="0.25">
      <c r="A784" s="230">
        <v>2012.694</v>
      </c>
      <c r="B784" s="230" t="s">
        <v>110</v>
      </c>
      <c r="C784" s="230" t="s">
        <v>11824</v>
      </c>
      <c r="D784" s="230" t="s">
        <v>1800</v>
      </c>
      <c r="E784" s="230" t="s">
        <v>1801</v>
      </c>
      <c r="F784" s="230" t="s">
        <v>1799</v>
      </c>
      <c r="G784" t="s">
        <v>399</v>
      </c>
      <c r="H784" s="230" t="s">
        <v>6172</v>
      </c>
      <c r="I784" s="230" t="s">
        <v>23</v>
      </c>
      <c r="J784" s="230">
        <f>VLOOKUP(H784,LocID!$B$2:$I$1995,8, FALSE)</f>
        <v>295</v>
      </c>
      <c r="L784">
        <v>42.866378784179602</v>
      </c>
      <c r="M784">
        <v>-71.374778747558594</v>
      </c>
    </row>
    <row r="785" spans="1:13" x14ac:dyDescent="0.25">
      <c r="A785" s="230">
        <v>2012.587</v>
      </c>
      <c r="B785" s="230" t="s">
        <v>110</v>
      </c>
      <c r="C785" s="230" t="s">
        <v>11824</v>
      </c>
      <c r="D785" s="230" t="s">
        <v>4493</v>
      </c>
      <c r="E785" s="230" t="s">
        <v>4494</v>
      </c>
      <c r="F785" s="230" t="s">
        <v>4492</v>
      </c>
      <c r="G785" t="s">
        <v>1276</v>
      </c>
      <c r="H785" s="230" t="s">
        <v>6464</v>
      </c>
      <c r="I785" s="230" t="s">
        <v>52</v>
      </c>
      <c r="J785" s="230">
        <f>VLOOKUP(H785,LocID!$B$2:$I$1995,8, FALSE)</f>
        <v>623</v>
      </c>
      <c r="L785">
        <v>32.684848785400298</v>
      </c>
      <c r="M785">
        <v>-114.624610900878</v>
      </c>
    </row>
    <row r="786" spans="1:13" x14ac:dyDescent="0.25">
      <c r="A786" s="230">
        <v>2012.8</v>
      </c>
      <c r="B786" s="230" t="s">
        <v>90</v>
      </c>
      <c r="C786" s="230" t="s">
        <v>11824</v>
      </c>
      <c r="D786" s="230" t="s">
        <v>579</v>
      </c>
      <c r="E786" s="230" t="s">
        <v>558</v>
      </c>
      <c r="F786" s="230" t="s">
        <v>533</v>
      </c>
      <c r="G786" t="s">
        <v>49</v>
      </c>
      <c r="H786" s="230" t="s">
        <v>4499</v>
      </c>
      <c r="I786" s="230" t="s">
        <v>52</v>
      </c>
      <c r="J786" s="230">
        <f>VLOOKUP(H786,LocID!$B$2:$I$1995,8, FALSE)</f>
        <v>65</v>
      </c>
      <c r="L786">
        <v>42.3586616516113</v>
      </c>
      <c r="M786">
        <v>-71.056739807128906</v>
      </c>
    </row>
    <row r="787" spans="1:13" x14ac:dyDescent="0.25">
      <c r="A787" s="230">
        <v>2012.7059999999999</v>
      </c>
      <c r="B787" s="230" t="s">
        <v>90</v>
      </c>
      <c r="C787" s="230" t="s">
        <v>11824</v>
      </c>
      <c r="D787" s="230" t="s">
        <v>983</v>
      </c>
      <c r="E787" s="230" t="s">
        <v>984</v>
      </c>
      <c r="F787" s="230" t="s">
        <v>985</v>
      </c>
      <c r="G787" t="s">
        <v>76</v>
      </c>
      <c r="H787" s="230" t="s">
        <v>6013</v>
      </c>
      <c r="I787" s="230" t="s">
        <v>52</v>
      </c>
      <c r="J787" s="230">
        <f>VLOOKUP(H787,LocID!$B$2:$I$1995,8, FALSE)</f>
        <v>121</v>
      </c>
      <c r="L787">
        <v>37.981651306152301</v>
      </c>
      <c r="M787">
        <v>-122.025833129882</v>
      </c>
    </row>
    <row r="788" spans="1:13" x14ac:dyDescent="0.25">
      <c r="A788" s="230">
        <v>2012.8209999999999</v>
      </c>
      <c r="B788" s="230" t="s">
        <v>90</v>
      </c>
      <c r="C788" s="230" t="s">
        <v>11824</v>
      </c>
      <c r="D788" s="230" t="s">
        <v>4315</v>
      </c>
      <c r="E788" s="230" t="s">
        <v>4238</v>
      </c>
      <c r="F788" s="230" t="s">
        <v>2997</v>
      </c>
      <c r="G788" t="s">
        <v>2996</v>
      </c>
      <c r="H788" s="230" t="s">
        <v>4536</v>
      </c>
      <c r="I788" s="230" t="s">
        <v>23</v>
      </c>
      <c r="J788" s="230">
        <f>VLOOKUP(H788,LocID!$B$2:$I$1995,8, FALSE)</f>
        <v>447</v>
      </c>
      <c r="L788">
        <v>38.890369415283203</v>
      </c>
      <c r="M788">
        <v>-77.031959533691406</v>
      </c>
    </row>
    <row r="789" spans="1:13" x14ac:dyDescent="0.25">
      <c r="A789" s="230">
        <v>2012.0450000000001</v>
      </c>
      <c r="B789" s="230" t="s">
        <v>90</v>
      </c>
      <c r="C789" s="230" t="s">
        <v>11824</v>
      </c>
      <c r="D789" s="230" t="s">
        <v>91</v>
      </c>
      <c r="E789" s="230" t="s">
        <v>74</v>
      </c>
      <c r="F789" s="230" t="s">
        <v>75</v>
      </c>
      <c r="G789" t="s">
        <v>76</v>
      </c>
      <c r="H789" s="230" t="s">
        <v>5903</v>
      </c>
      <c r="I789" s="230" t="s">
        <v>23</v>
      </c>
      <c r="J789" s="230">
        <f>VLOOKUP(H789,LocID!$B$2:$I$1995,8, FALSE)</f>
        <v>5</v>
      </c>
      <c r="L789">
        <v>37.766830444335902</v>
      </c>
      <c r="M789">
        <v>-122.245300292968</v>
      </c>
    </row>
    <row r="790" spans="1:13" x14ac:dyDescent="0.25">
      <c r="A790" s="230">
        <v>2015.0934</v>
      </c>
      <c r="B790" s="230" t="s">
        <v>138</v>
      </c>
      <c r="C790" s="230" t="s">
        <v>11821</v>
      </c>
      <c r="D790" s="230" t="s">
        <v>240</v>
      </c>
      <c r="E790" s="230" t="s">
        <v>228</v>
      </c>
      <c r="F790" s="230" t="s">
        <v>214</v>
      </c>
      <c r="G790" t="s">
        <v>144</v>
      </c>
      <c r="H790" s="230" t="s">
        <v>5923</v>
      </c>
      <c r="I790" s="230" t="s">
        <v>26</v>
      </c>
      <c r="J790" s="230">
        <f>VLOOKUP(H790,LocID!$B$2:$I$1995,8, FALSE)</f>
        <v>25</v>
      </c>
      <c r="L790">
        <v>38.878585815429602</v>
      </c>
      <c r="M790">
        <v>-77.068832397460895</v>
      </c>
    </row>
    <row r="791" spans="1:13" x14ac:dyDescent="0.25">
      <c r="A791" s="230">
        <v>2012.4110000000001</v>
      </c>
      <c r="B791" s="230" t="s">
        <v>90</v>
      </c>
      <c r="C791" s="230" t="s">
        <v>11824</v>
      </c>
      <c r="D791" s="230" t="s">
        <v>133</v>
      </c>
      <c r="E791" s="230" t="s">
        <v>125</v>
      </c>
      <c r="F791" s="230" t="s">
        <v>126</v>
      </c>
      <c r="G791" t="s">
        <v>127</v>
      </c>
      <c r="H791" s="230" t="s">
        <v>5907</v>
      </c>
      <c r="I791" s="230" t="s">
        <v>23</v>
      </c>
      <c r="J791" s="230">
        <f>VLOOKUP(H791,LocID!$B$2:$I$1995,8, FALSE)</f>
        <v>10</v>
      </c>
      <c r="L791">
        <v>35.084178924560497</v>
      </c>
      <c r="M791">
        <v>-106.648643493652</v>
      </c>
    </row>
    <row r="792" spans="1:13" x14ac:dyDescent="0.25">
      <c r="A792" s="230">
        <v>2012.915</v>
      </c>
      <c r="B792" s="230" t="s">
        <v>90</v>
      </c>
      <c r="C792" s="230" t="s">
        <v>11824</v>
      </c>
      <c r="D792" s="230" t="s">
        <v>2544</v>
      </c>
      <c r="E792" s="230" t="s">
        <v>2467</v>
      </c>
      <c r="F792" s="230" t="s">
        <v>2414</v>
      </c>
      <c r="G792" t="s">
        <v>76</v>
      </c>
      <c r="H792" s="230" t="s">
        <v>4518</v>
      </c>
      <c r="I792" s="230" t="s">
        <v>26</v>
      </c>
      <c r="J792" s="230">
        <f>VLOOKUP(H792,LocID!$B$2:$I$1995,8, FALSE)</f>
        <v>387</v>
      </c>
      <c r="L792">
        <v>37.805080413818303</v>
      </c>
      <c r="M792">
        <v>-122.273071289062</v>
      </c>
    </row>
    <row r="793" spans="1:13" x14ac:dyDescent="0.25">
      <c r="A793" s="230">
        <v>2012.7729999999999</v>
      </c>
      <c r="B793" s="230" t="s">
        <v>90</v>
      </c>
      <c r="C793" s="230" t="s">
        <v>11824</v>
      </c>
      <c r="D793" s="230" t="s">
        <v>2545</v>
      </c>
      <c r="E793" s="230" t="s">
        <v>2423</v>
      </c>
      <c r="F793" s="230" t="s">
        <v>2414</v>
      </c>
      <c r="G793" t="s">
        <v>76</v>
      </c>
      <c r="H793" s="230" t="s">
        <v>4518</v>
      </c>
      <c r="I793" s="230" t="s">
        <v>52</v>
      </c>
      <c r="J793" s="230">
        <f>VLOOKUP(H793,LocID!$B$2:$I$1995,8, FALSE)</f>
        <v>387</v>
      </c>
      <c r="L793">
        <v>37.805080413818303</v>
      </c>
      <c r="M793">
        <v>-122.273071289062</v>
      </c>
    </row>
    <row r="794" spans="1:13" x14ac:dyDescent="0.25">
      <c r="A794" s="230">
        <v>2012.922</v>
      </c>
      <c r="B794" s="230" t="s">
        <v>90</v>
      </c>
      <c r="C794" s="230" t="s">
        <v>11824</v>
      </c>
      <c r="D794" s="230" t="s">
        <v>3438</v>
      </c>
      <c r="E794" s="230" t="s">
        <v>3344</v>
      </c>
      <c r="F794" s="230" t="s">
        <v>3294</v>
      </c>
      <c r="G794" t="s">
        <v>76</v>
      </c>
      <c r="H794" s="230" t="s">
        <v>4526</v>
      </c>
      <c r="I794" s="230" t="s">
        <v>23</v>
      </c>
      <c r="J794" s="230">
        <f>VLOOKUP(H794,LocID!$B$2:$I$1995,8, FALSE)</f>
        <v>489</v>
      </c>
      <c r="L794">
        <v>37.7771186828613</v>
      </c>
      <c r="M794">
        <v>-122.419639587402</v>
      </c>
    </row>
    <row r="795" spans="1:13" x14ac:dyDescent="0.25">
      <c r="A795" s="230">
        <v>2012.9549999999999</v>
      </c>
      <c r="B795" s="230" t="s">
        <v>90</v>
      </c>
      <c r="C795" s="230" t="s">
        <v>11824</v>
      </c>
      <c r="D795" s="230" t="s">
        <v>580</v>
      </c>
      <c r="E795" s="230" t="s">
        <v>581</v>
      </c>
      <c r="F795" s="230" t="s">
        <v>533</v>
      </c>
      <c r="G795" t="s">
        <v>49</v>
      </c>
      <c r="H795" s="230" t="s">
        <v>4499</v>
      </c>
      <c r="I795" s="230" t="s">
        <v>26</v>
      </c>
      <c r="J795" s="230">
        <f>VLOOKUP(H795,LocID!$B$2:$I$1995,8, FALSE)</f>
        <v>65</v>
      </c>
      <c r="L795">
        <v>42.3586616516113</v>
      </c>
      <c r="M795">
        <v>-71.056739807128906</v>
      </c>
    </row>
    <row r="796" spans="1:13" x14ac:dyDescent="0.25">
      <c r="A796" s="230">
        <v>2012.8019999999999</v>
      </c>
      <c r="B796" s="230" t="s">
        <v>90</v>
      </c>
      <c r="C796" s="230" t="s">
        <v>11824</v>
      </c>
      <c r="D796" s="230" t="s">
        <v>1958</v>
      </c>
      <c r="E796" s="230" t="s">
        <v>1953</v>
      </c>
      <c r="F796" s="230" t="s">
        <v>1954</v>
      </c>
      <c r="G796" t="s">
        <v>49</v>
      </c>
      <c r="H796" s="230" t="s">
        <v>6196</v>
      </c>
      <c r="I796" s="230" t="s">
        <v>98</v>
      </c>
      <c r="J796" s="230">
        <f>VLOOKUP(H796,LocID!$B$2:$I$1995,8, FALSE)</f>
        <v>320</v>
      </c>
      <c r="L796">
        <v>42.419811248779297</v>
      </c>
      <c r="M796">
        <v>-71.108757019042898</v>
      </c>
    </row>
    <row r="797" spans="1:13" x14ac:dyDescent="0.25">
      <c r="A797" s="230">
        <v>2012.777</v>
      </c>
      <c r="B797" s="230" t="s">
        <v>90</v>
      </c>
      <c r="C797" s="230" t="s">
        <v>11824</v>
      </c>
      <c r="D797" s="230" t="s">
        <v>649</v>
      </c>
      <c r="E797" s="230" t="s">
        <v>650</v>
      </c>
      <c r="F797" s="230" t="s">
        <v>651</v>
      </c>
      <c r="G797" t="s">
        <v>244</v>
      </c>
      <c r="H797" s="230" t="s">
        <v>5961</v>
      </c>
      <c r="I797" s="230" t="s">
        <v>52</v>
      </c>
      <c r="J797" s="230">
        <f>VLOOKUP(H797,LocID!$B$2:$I$1995,8, FALSE)</f>
        <v>67</v>
      </c>
      <c r="L797">
        <v>40.015739440917898</v>
      </c>
      <c r="M797">
        <v>-105.279243469238</v>
      </c>
    </row>
    <row r="798" spans="1:13" x14ac:dyDescent="0.25">
      <c r="A798" s="230">
        <v>2011.701</v>
      </c>
      <c r="B798" s="230" t="s">
        <v>90</v>
      </c>
      <c r="C798" s="230" t="s">
        <v>11824</v>
      </c>
      <c r="D798" s="230" t="s">
        <v>896</v>
      </c>
      <c r="E798" s="230" t="s">
        <v>897</v>
      </c>
      <c r="F798" s="230" t="s">
        <v>877</v>
      </c>
      <c r="G798" t="s">
        <v>208</v>
      </c>
      <c r="H798" s="230" t="s">
        <v>5997</v>
      </c>
      <c r="I798" s="230" t="s">
        <v>98</v>
      </c>
      <c r="J798" s="230">
        <f>VLOOKUP(H798,LocID!$B$2:$I$1995,8, FALSE)</f>
        <v>105</v>
      </c>
      <c r="L798">
        <v>41.884250640869098</v>
      </c>
      <c r="M798">
        <v>-87.6324462890625</v>
      </c>
    </row>
    <row r="799" spans="1:13" x14ac:dyDescent="0.25">
      <c r="A799" s="230">
        <v>2012.962</v>
      </c>
      <c r="B799" s="230" t="s">
        <v>90</v>
      </c>
      <c r="C799" s="230" t="s">
        <v>11824</v>
      </c>
      <c r="D799" s="230" t="s">
        <v>937</v>
      </c>
      <c r="E799" s="230" t="s">
        <v>938</v>
      </c>
      <c r="F799" s="230" t="s">
        <v>936</v>
      </c>
      <c r="G799" t="s">
        <v>60</v>
      </c>
      <c r="H799" s="230" t="s">
        <v>6005</v>
      </c>
      <c r="I799" s="230" t="s">
        <v>26</v>
      </c>
      <c r="J799" s="230">
        <f>VLOOKUP(H799,LocID!$B$2:$I$1995,8, FALSE)</f>
        <v>113</v>
      </c>
      <c r="L799">
        <v>41.504749298095703</v>
      </c>
      <c r="M799">
        <v>-81.690719604492102</v>
      </c>
    </row>
    <row r="800" spans="1:13" x14ac:dyDescent="0.25">
      <c r="A800" s="230">
        <v>2012.7339999999999</v>
      </c>
      <c r="B800" s="230" t="s">
        <v>90</v>
      </c>
      <c r="C800" s="230" t="s">
        <v>11824</v>
      </c>
      <c r="D800" s="230" t="s">
        <v>1115</v>
      </c>
      <c r="E800" s="230" t="s">
        <v>1101</v>
      </c>
      <c r="F800" s="230" t="s">
        <v>1099</v>
      </c>
      <c r="G800" t="s">
        <v>244</v>
      </c>
      <c r="H800" s="230" t="s">
        <v>6039</v>
      </c>
      <c r="I800" s="230" t="s">
        <v>52</v>
      </c>
      <c r="J800" s="230">
        <f>VLOOKUP(H800,LocID!$B$2:$I$1995,8, FALSE)</f>
        <v>148</v>
      </c>
      <c r="L800">
        <v>39.7400093078613</v>
      </c>
      <c r="M800">
        <v>-104.992301940917</v>
      </c>
    </row>
    <row r="801" spans="1:13" x14ac:dyDescent="0.25">
      <c r="A801" s="230">
        <v>2015.0550000000001</v>
      </c>
      <c r="B801" s="230" t="s">
        <v>138</v>
      </c>
      <c r="C801" s="230" t="s">
        <v>11821</v>
      </c>
      <c r="D801" s="230" t="s">
        <v>415</v>
      </c>
      <c r="E801" s="230" t="s">
        <v>401</v>
      </c>
      <c r="F801" s="230" t="s">
        <v>402</v>
      </c>
      <c r="G801" t="s">
        <v>261</v>
      </c>
      <c r="H801" s="230" t="s">
        <v>5941</v>
      </c>
      <c r="I801" s="230" t="s">
        <v>23</v>
      </c>
      <c r="J801" s="230">
        <f>VLOOKUP(H801,LocID!$B$2:$I$1995,8, FALSE)</f>
        <v>46</v>
      </c>
      <c r="L801">
        <v>47.610019683837798</v>
      </c>
      <c r="M801">
        <v>-122.187850952148</v>
      </c>
    </row>
    <row r="802" spans="1:13" x14ac:dyDescent="0.25">
      <c r="A802" s="230">
        <v>2012.635</v>
      </c>
      <c r="B802" s="230" t="s">
        <v>90</v>
      </c>
      <c r="C802" s="230" t="s">
        <v>11824</v>
      </c>
      <c r="D802" s="230" t="s">
        <v>756</v>
      </c>
      <c r="E802" s="230" t="s">
        <v>737</v>
      </c>
      <c r="F802" s="230" t="s">
        <v>738</v>
      </c>
      <c r="G802" t="s">
        <v>740</v>
      </c>
      <c r="H802" s="377" t="s">
        <v>11294</v>
      </c>
      <c r="I802" s="230" t="s">
        <v>52</v>
      </c>
      <c r="J802" s="230">
        <f>VLOOKUP(H802,LocID!$B$2:$I$1995,8, FALSE)</f>
        <v>758</v>
      </c>
      <c r="K802">
        <v>1</v>
      </c>
      <c r="L802">
        <v>49.2447509765625</v>
      </c>
      <c r="M802">
        <v>-122.973342895507</v>
      </c>
    </row>
    <row r="803" spans="1:13" x14ac:dyDescent="0.25">
      <c r="A803" s="230">
        <v>2012.8040000000001</v>
      </c>
      <c r="B803" s="230" t="s">
        <v>90</v>
      </c>
      <c r="C803" s="230" t="s">
        <v>11824</v>
      </c>
      <c r="D803" s="230" t="s">
        <v>652</v>
      </c>
      <c r="E803" s="230" t="s">
        <v>653</v>
      </c>
      <c r="F803" s="230" t="s">
        <v>651</v>
      </c>
      <c r="G803" t="s">
        <v>244</v>
      </c>
      <c r="H803" s="230" t="s">
        <v>5961</v>
      </c>
      <c r="I803" s="230" t="s">
        <v>23</v>
      </c>
      <c r="J803" s="230">
        <f>VLOOKUP(H803,LocID!$B$2:$I$1995,8, FALSE)</f>
        <v>67</v>
      </c>
      <c r="L803">
        <v>40.015739440917898</v>
      </c>
      <c r="M803">
        <v>-105.279243469238</v>
      </c>
    </row>
    <row r="804" spans="1:13" x14ac:dyDescent="0.25">
      <c r="A804" s="230">
        <v>2012.7280000000001</v>
      </c>
      <c r="B804" s="230" t="s">
        <v>90</v>
      </c>
      <c r="C804" s="230" t="s">
        <v>11824</v>
      </c>
      <c r="D804" s="230" t="s">
        <v>4093</v>
      </c>
      <c r="E804" s="230" t="s">
        <v>4094</v>
      </c>
      <c r="F804" s="230" t="s">
        <v>4089</v>
      </c>
      <c r="G804" t="s">
        <v>740</v>
      </c>
      <c r="H804" s="230" t="s">
        <v>6403</v>
      </c>
      <c r="I804" s="230" t="s">
        <v>98</v>
      </c>
      <c r="J804" s="230">
        <f>VLOOKUP(H804,LocID!$B$2:$I$1995,8, FALSE)</f>
        <v>556</v>
      </c>
      <c r="K804">
        <v>1</v>
      </c>
      <c r="L804">
        <v>43.657398223876903</v>
      </c>
      <c r="M804">
        <v>-79.432800292968693</v>
      </c>
    </row>
    <row r="805" spans="1:13" x14ac:dyDescent="0.25">
      <c r="A805" s="230">
        <v>2012.692</v>
      </c>
      <c r="B805" s="230" t="s">
        <v>90</v>
      </c>
      <c r="C805" s="230" t="s">
        <v>11824</v>
      </c>
      <c r="D805" s="230" t="s">
        <v>4316</v>
      </c>
      <c r="E805" s="230" t="s">
        <v>4317</v>
      </c>
      <c r="F805" s="230" t="s">
        <v>2997</v>
      </c>
      <c r="G805" t="s">
        <v>2996</v>
      </c>
      <c r="H805" s="230" t="s">
        <v>4536</v>
      </c>
      <c r="I805" s="230" t="s">
        <v>26</v>
      </c>
      <c r="J805" s="230">
        <f>VLOOKUP(H805,LocID!$B$2:$I$1995,8, FALSE)</f>
        <v>447</v>
      </c>
      <c r="L805">
        <v>38.890369415283203</v>
      </c>
      <c r="M805">
        <v>-77.031959533691406</v>
      </c>
    </row>
    <row r="806" spans="1:13" x14ac:dyDescent="0.25">
      <c r="A806" s="230">
        <v>2012.903</v>
      </c>
      <c r="B806" s="230" t="s">
        <v>90</v>
      </c>
      <c r="C806" s="230" t="s">
        <v>11824</v>
      </c>
      <c r="D806" s="230" t="s">
        <v>2401</v>
      </c>
      <c r="E806" s="230" t="s">
        <v>2399</v>
      </c>
      <c r="F806" s="230" t="s">
        <v>2400</v>
      </c>
      <c r="G806" t="s">
        <v>740</v>
      </c>
      <c r="H806" s="230" t="s">
        <v>6254</v>
      </c>
      <c r="I806" s="230" t="s">
        <v>23</v>
      </c>
      <c r="J806" s="230">
        <f>VLOOKUP(H806,LocID!$B$2:$I$1995,8, FALSE)</f>
        <v>384</v>
      </c>
      <c r="K806">
        <v>1</v>
      </c>
      <c r="L806">
        <v>49.326099395751903</v>
      </c>
      <c r="M806">
        <v>-123.059997558593</v>
      </c>
    </row>
    <row r="807" spans="1:13" x14ac:dyDescent="0.25">
      <c r="A807" s="230">
        <v>2012.819</v>
      </c>
      <c r="B807" s="230" t="s">
        <v>90</v>
      </c>
      <c r="C807" s="230" t="s">
        <v>11824</v>
      </c>
      <c r="D807" s="230" t="s">
        <v>517</v>
      </c>
      <c r="E807" s="230" t="s">
        <v>514</v>
      </c>
      <c r="F807" s="230" t="s">
        <v>515</v>
      </c>
      <c r="G807" t="s">
        <v>516</v>
      </c>
      <c r="H807" s="230" t="s">
        <v>5957</v>
      </c>
      <c r="I807" s="230" t="s">
        <v>23</v>
      </c>
      <c r="J807" s="230">
        <f>VLOOKUP(H807,LocID!$B$2:$I$1995,8, FALSE)</f>
        <v>62</v>
      </c>
      <c r="L807">
        <v>46.8053588867187</v>
      </c>
      <c r="M807">
        <v>-100.779327392578</v>
      </c>
    </row>
    <row r="808" spans="1:13" x14ac:dyDescent="0.25">
      <c r="A808" s="230">
        <v>2012.7329999999999</v>
      </c>
      <c r="B808" s="230" t="s">
        <v>90</v>
      </c>
      <c r="C808" s="230" t="s">
        <v>11824</v>
      </c>
      <c r="D808" s="230" t="s">
        <v>1468</v>
      </c>
      <c r="E808" s="230" t="s">
        <v>1457</v>
      </c>
      <c r="F808" s="230" t="s">
        <v>1458</v>
      </c>
      <c r="G808" t="s">
        <v>76</v>
      </c>
      <c r="H808" s="230" t="s">
        <v>6107</v>
      </c>
      <c r="I808" s="230" t="s">
        <v>26</v>
      </c>
      <c r="J808" s="230">
        <f>VLOOKUP(H808,LocID!$B$2:$I$1995,8, FALSE)</f>
        <v>226</v>
      </c>
      <c r="L808">
        <v>37.671340942382798</v>
      </c>
      <c r="M808">
        <v>-122.0855178833</v>
      </c>
    </row>
    <row r="809" spans="1:13" x14ac:dyDescent="0.25">
      <c r="A809" s="230">
        <v>2012.5809999999999</v>
      </c>
      <c r="B809" s="230" t="s">
        <v>90</v>
      </c>
      <c r="C809" s="230" t="s">
        <v>11824</v>
      </c>
      <c r="D809" s="230" t="s">
        <v>1889</v>
      </c>
      <c r="E809" s="230" t="s">
        <v>1890</v>
      </c>
      <c r="F809" s="230" t="s">
        <v>1886</v>
      </c>
      <c r="G809" t="s">
        <v>49</v>
      </c>
      <c r="H809" s="230" t="s">
        <v>6179</v>
      </c>
      <c r="I809" s="230" t="s">
        <v>23</v>
      </c>
      <c r="J809" s="230">
        <f>VLOOKUP(H809,LocID!$B$2:$I$1995,8, FALSE)</f>
        <v>303</v>
      </c>
      <c r="L809">
        <v>42.645881652832003</v>
      </c>
      <c r="M809">
        <v>-71.312843322753906</v>
      </c>
    </row>
    <row r="810" spans="1:13" x14ac:dyDescent="0.25">
      <c r="A810" s="230">
        <v>2012.8579999999999</v>
      </c>
      <c r="B810" s="230" t="s">
        <v>90</v>
      </c>
      <c r="C810" s="230" t="s">
        <v>11824</v>
      </c>
      <c r="D810" s="230" t="s">
        <v>1630</v>
      </c>
      <c r="E810" s="230" t="s">
        <v>1626</v>
      </c>
      <c r="F810" s="230" t="s">
        <v>1618</v>
      </c>
      <c r="G810" t="s">
        <v>673</v>
      </c>
      <c r="H810" s="230" t="s">
        <v>6135</v>
      </c>
      <c r="I810" s="230" t="s">
        <v>52</v>
      </c>
      <c r="J810" s="230">
        <f>VLOOKUP(H810,LocID!$B$2:$I$1995,8, FALSE)</f>
        <v>257</v>
      </c>
      <c r="L810">
        <v>39.102951049804602</v>
      </c>
      <c r="M810">
        <v>-94.583076477050696</v>
      </c>
    </row>
    <row r="811" spans="1:13" x14ac:dyDescent="0.25">
      <c r="A811" s="230">
        <v>2012.001</v>
      </c>
      <c r="B811" s="230" t="s">
        <v>90</v>
      </c>
      <c r="C811" s="230" t="s">
        <v>11824</v>
      </c>
      <c r="D811" s="230" t="s">
        <v>1150</v>
      </c>
      <c r="E811" s="230" t="s">
        <v>1151</v>
      </c>
      <c r="F811" s="230" t="s">
        <v>1152</v>
      </c>
      <c r="G811" t="s">
        <v>76</v>
      </c>
      <c r="H811" s="230" t="s">
        <v>6047</v>
      </c>
      <c r="I811" s="230" t="s">
        <v>26</v>
      </c>
      <c r="J811" s="230">
        <f>VLOOKUP(H811,LocID!$B$2:$I$1995,8, FALSE)</f>
        <v>158</v>
      </c>
      <c r="L811">
        <v>37.472911834716797</v>
      </c>
      <c r="M811">
        <v>-122.13954925537099</v>
      </c>
    </row>
    <row r="812" spans="1:13" x14ac:dyDescent="0.25">
      <c r="A812" s="230">
        <v>2015.0753</v>
      </c>
      <c r="B812" s="230" t="s">
        <v>138</v>
      </c>
      <c r="C812" s="230" t="s">
        <v>11821</v>
      </c>
      <c r="D812" s="230" t="s">
        <v>507</v>
      </c>
      <c r="E812" s="230" t="s">
        <v>508</v>
      </c>
      <c r="F812" s="230" t="s">
        <v>509</v>
      </c>
      <c r="G812" t="s">
        <v>510</v>
      </c>
      <c r="H812" s="230" t="s">
        <v>5955</v>
      </c>
      <c r="I812" s="230" t="s">
        <v>52</v>
      </c>
      <c r="J812" s="230">
        <f>VLOOKUP(H812,LocID!$B$2:$I$1995,8, FALSE)</f>
        <v>60</v>
      </c>
      <c r="L812">
        <v>33.520679473876903</v>
      </c>
      <c r="M812">
        <v>-86.811759948730398</v>
      </c>
    </row>
    <row r="813" spans="1:13" x14ac:dyDescent="0.25">
      <c r="A813" s="230">
        <v>2012.876</v>
      </c>
      <c r="B813" s="230" t="s">
        <v>90</v>
      </c>
      <c r="C813" s="230" t="s">
        <v>11824</v>
      </c>
      <c r="D813" s="230" t="s">
        <v>1856</v>
      </c>
      <c r="E813" s="230" t="s">
        <v>1857</v>
      </c>
      <c r="F813" s="230" t="s">
        <v>1832</v>
      </c>
      <c r="G813" t="s">
        <v>76</v>
      </c>
      <c r="H813" s="230" t="s">
        <v>4512</v>
      </c>
      <c r="I813" s="230" t="s">
        <v>23</v>
      </c>
      <c r="J813" s="230">
        <f>VLOOKUP(H813,LocID!$B$2:$I$1995,8, FALSE)</f>
        <v>300</v>
      </c>
      <c r="L813">
        <v>34.053489685058501</v>
      </c>
      <c r="M813">
        <v>-118.245323181152</v>
      </c>
    </row>
    <row r="814" spans="1:13" x14ac:dyDescent="0.25">
      <c r="A814" s="230">
        <v>2012.7670000000001</v>
      </c>
      <c r="B814" s="230" t="s">
        <v>90</v>
      </c>
      <c r="C814" s="230" t="s">
        <v>11824</v>
      </c>
      <c r="D814" s="230" t="s">
        <v>842</v>
      </c>
      <c r="E814" s="230" t="s">
        <v>843</v>
      </c>
      <c r="F814" s="230" t="s">
        <v>844</v>
      </c>
      <c r="G814" t="s">
        <v>250</v>
      </c>
      <c r="H814" s="230" t="s">
        <v>5992</v>
      </c>
      <c r="I814" s="230" t="s">
        <v>52</v>
      </c>
      <c r="J814" s="230">
        <f>VLOOKUP(H814,LocID!$B$2:$I$1995,8, FALSE)</f>
        <v>100</v>
      </c>
      <c r="L814">
        <v>35.222858428955</v>
      </c>
      <c r="M814">
        <v>-80.837959289550696</v>
      </c>
    </row>
    <row r="815" spans="1:13" x14ac:dyDescent="0.25">
      <c r="A815" s="230">
        <v>2012.809</v>
      </c>
      <c r="B815" s="230" t="s">
        <v>90</v>
      </c>
      <c r="C815" s="230" t="s">
        <v>11824</v>
      </c>
      <c r="D815" s="230" t="s">
        <v>1433</v>
      </c>
      <c r="E815" s="230" t="s">
        <v>1434</v>
      </c>
      <c r="F815" s="230" t="s">
        <v>1432</v>
      </c>
      <c r="G815" t="s">
        <v>740</v>
      </c>
      <c r="H815" s="230" t="s">
        <v>6103</v>
      </c>
      <c r="I815" s="230" t="s">
        <v>98</v>
      </c>
      <c r="J815" s="230">
        <f>VLOOKUP(H815,LocID!$B$2:$I$1995,8, FALSE)</f>
        <v>221</v>
      </c>
      <c r="K815">
        <v>1</v>
      </c>
      <c r="L815">
        <v>43.235401153564403</v>
      </c>
      <c r="M815">
        <v>-79.888000488281193</v>
      </c>
    </row>
    <row r="816" spans="1:13" x14ac:dyDescent="0.25">
      <c r="A816" s="230">
        <v>2012.971</v>
      </c>
      <c r="B816" s="230" t="s">
        <v>90</v>
      </c>
      <c r="C816" s="230" t="s">
        <v>11824</v>
      </c>
      <c r="D816" s="230" t="s">
        <v>2310</v>
      </c>
      <c r="E816" s="230" t="s">
        <v>1090</v>
      </c>
      <c r="F816" s="230" t="s">
        <v>2273</v>
      </c>
      <c r="G816" t="s">
        <v>107</v>
      </c>
      <c r="H816" s="230" t="s">
        <v>4516</v>
      </c>
      <c r="I816" s="230" t="s">
        <v>23</v>
      </c>
      <c r="J816" s="230">
        <f>VLOOKUP(H816,LocID!$B$2:$I$1995,8, FALSE)</f>
        <v>370</v>
      </c>
      <c r="L816">
        <v>40.7820014953613</v>
      </c>
      <c r="M816">
        <v>-73.831703186035099</v>
      </c>
    </row>
    <row r="817" spans="1:13" x14ac:dyDescent="0.25">
      <c r="A817" s="230">
        <v>2012.72</v>
      </c>
      <c r="B817" s="230" t="s">
        <v>90</v>
      </c>
      <c r="C817" s="230" t="s">
        <v>11824</v>
      </c>
      <c r="D817" s="230" t="s">
        <v>1514</v>
      </c>
      <c r="E817" s="230" t="s">
        <v>1508</v>
      </c>
      <c r="F817" s="230" t="s">
        <v>1501</v>
      </c>
      <c r="G817" t="s">
        <v>1488</v>
      </c>
      <c r="H817" s="230" t="s">
        <v>4508</v>
      </c>
      <c r="I817" s="230" t="s">
        <v>23</v>
      </c>
      <c r="J817" s="230">
        <f>VLOOKUP(H817,LocID!$B$2:$I$1995,8, FALSE)</f>
        <v>235</v>
      </c>
      <c r="L817">
        <v>21.3048496246337</v>
      </c>
      <c r="M817">
        <v>-157.85775756835901</v>
      </c>
    </row>
    <row r="818" spans="1:13" x14ac:dyDescent="0.25">
      <c r="A818" s="230">
        <v>2012.598</v>
      </c>
      <c r="B818" s="230" t="s">
        <v>90</v>
      </c>
      <c r="C818" s="230" t="s">
        <v>11824</v>
      </c>
      <c r="D818" s="230" t="s">
        <v>3818</v>
      </c>
      <c r="E818" s="230" t="s">
        <v>3779</v>
      </c>
      <c r="F818" s="230" t="s">
        <v>3750</v>
      </c>
      <c r="G818" t="s">
        <v>261</v>
      </c>
      <c r="H818" s="230" t="s">
        <v>4530</v>
      </c>
      <c r="I818" s="230" t="s">
        <v>23</v>
      </c>
      <c r="J818" s="230">
        <f>VLOOKUP(H818,LocID!$B$2:$I$1995,8, FALSE)</f>
        <v>513</v>
      </c>
      <c r="L818">
        <v>47.603569030761697</v>
      </c>
      <c r="M818">
        <v>-122.329452514648</v>
      </c>
    </row>
    <row r="819" spans="1:13" x14ac:dyDescent="0.25">
      <c r="A819" s="230">
        <v>2012.009</v>
      </c>
      <c r="B819" s="230" t="s">
        <v>90</v>
      </c>
      <c r="C819" s="230" t="s">
        <v>11824</v>
      </c>
      <c r="D819" s="230" t="s">
        <v>1858</v>
      </c>
      <c r="E819" s="230" t="s">
        <v>1859</v>
      </c>
      <c r="F819" s="230" t="s">
        <v>1832</v>
      </c>
      <c r="G819" t="s">
        <v>76</v>
      </c>
      <c r="H819" s="230" t="s">
        <v>4512</v>
      </c>
      <c r="I819" s="230" t="s">
        <v>23</v>
      </c>
      <c r="J819" s="230">
        <f>VLOOKUP(H819,LocID!$B$2:$I$1995,8, FALSE)</f>
        <v>300</v>
      </c>
      <c r="L819">
        <v>34.053489685058501</v>
      </c>
      <c r="M819">
        <v>-118.245323181152</v>
      </c>
    </row>
    <row r="820" spans="1:13" x14ac:dyDescent="0.25">
      <c r="A820" s="230">
        <v>2012.8620000000001</v>
      </c>
      <c r="B820" s="230" t="s">
        <v>90</v>
      </c>
      <c r="C820" s="230" t="s">
        <v>11824</v>
      </c>
      <c r="D820" s="230" t="s">
        <v>1693</v>
      </c>
      <c r="E820" s="230" t="s">
        <v>1691</v>
      </c>
      <c r="F820" s="230" t="s">
        <v>1692</v>
      </c>
      <c r="G820" t="s">
        <v>76</v>
      </c>
      <c r="H820" s="230" t="s">
        <v>6151</v>
      </c>
      <c r="I820" s="230" t="s">
        <v>23</v>
      </c>
      <c r="J820" s="230">
        <f>VLOOKUP(H820,LocID!$B$2:$I$1995,8, FALSE)</f>
        <v>274</v>
      </c>
      <c r="L820">
        <v>34.698898315429602</v>
      </c>
      <c r="M820">
        <v>-118.14478302001901</v>
      </c>
    </row>
    <row r="821" spans="1:13" x14ac:dyDescent="0.25">
      <c r="A821" s="230">
        <v>2012.357</v>
      </c>
      <c r="B821" s="230" t="s">
        <v>90</v>
      </c>
      <c r="C821" s="230" t="s">
        <v>11824</v>
      </c>
      <c r="D821" s="230" t="s">
        <v>1220</v>
      </c>
      <c r="E821" s="230" t="s">
        <v>1215</v>
      </c>
      <c r="F821" s="230" t="s">
        <v>1216</v>
      </c>
      <c r="G821" t="s">
        <v>122</v>
      </c>
      <c r="H821" s="230" t="s">
        <v>6059</v>
      </c>
      <c r="I821" s="230" t="s">
        <v>23</v>
      </c>
      <c r="J821" s="230">
        <f>VLOOKUP(H821,LocID!$B$2:$I$1995,8, FALSE)</f>
        <v>171</v>
      </c>
      <c r="L821">
        <v>44.049919128417898</v>
      </c>
      <c r="M821">
        <v>-123.088539123535</v>
      </c>
    </row>
    <row r="822" spans="1:13" x14ac:dyDescent="0.25">
      <c r="A822" s="230">
        <v>2012.636</v>
      </c>
      <c r="B822" s="230" t="s">
        <v>90</v>
      </c>
      <c r="C822" s="230" t="s">
        <v>11824</v>
      </c>
      <c r="D822" s="230" t="s">
        <v>4067</v>
      </c>
      <c r="E822" s="230" t="s">
        <v>4068</v>
      </c>
      <c r="F822" s="230" t="s">
        <v>4068</v>
      </c>
      <c r="G822" t="s">
        <v>76</v>
      </c>
      <c r="H822" s="230" t="s">
        <v>6397</v>
      </c>
      <c r="I822" s="230" t="s">
        <v>23</v>
      </c>
      <c r="J822" s="230">
        <f>VLOOKUP(H822,LocID!$B$2:$I$1995,8, FALSE)</f>
        <v>550</v>
      </c>
      <c r="L822">
        <v>34.107280731201101</v>
      </c>
      <c r="M822">
        <v>-118.056678771972</v>
      </c>
    </row>
    <row r="823" spans="1:13" x14ac:dyDescent="0.25">
      <c r="A823" s="230">
        <v>2015.0884000000001</v>
      </c>
      <c r="B823" s="230" t="s">
        <v>138</v>
      </c>
      <c r="C823" s="230" t="s">
        <v>11821</v>
      </c>
      <c r="D823" s="230" t="s">
        <v>670</v>
      </c>
      <c r="E823" s="230" t="s">
        <v>671</v>
      </c>
      <c r="F823" s="230" t="s">
        <v>672</v>
      </c>
      <c r="G823" t="s">
        <v>673</v>
      </c>
      <c r="H823" s="230" t="s">
        <v>5965</v>
      </c>
      <c r="I823" s="230" t="s">
        <v>23</v>
      </c>
      <c r="J823" s="230">
        <f>VLOOKUP(H823,LocID!$B$2:$I$1995,8, FALSE)</f>
        <v>71</v>
      </c>
      <c r="L823">
        <v>38.618209838867102</v>
      </c>
      <c r="M823">
        <v>-90.348480224609304</v>
      </c>
    </row>
    <row r="824" spans="1:13" x14ac:dyDescent="0.25">
      <c r="A824" s="230">
        <v>2012.66</v>
      </c>
      <c r="B824" s="230" t="s">
        <v>90</v>
      </c>
      <c r="C824" s="230" t="s">
        <v>11824</v>
      </c>
      <c r="D824" s="230" t="s">
        <v>1894</v>
      </c>
      <c r="E824" s="230" t="s">
        <v>1895</v>
      </c>
      <c r="F824" s="230" t="s">
        <v>1896</v>
      </c>
      <c r="G824" t="s">
        <v>76</v>
      </c>
      <c r="H824" s="230" t="s">
        <v>6180</v>
      </c>
      <c r="I824" s="230" t="s">
        <v>23</v>
      </c>
      <c r="J824" s="230">
        <f>VLOOKUP(H824,LocID!$B$2:$I$1995,8, FALSE)</f>
        <v>304</v>
      </c>
      <c r="L824">
        <v>33.927829742431598</v>
      </c>
      <c r="M824">
        <v>-118.19927215576099</v>
      </c>
    </row>
    <row r="825" spans="1:13" x14ac:dyDescent="0.25">
      <c r="A825" s="230">
        <v>2012.6179999999999</v>
      </c>
      <c r="B825" s="230" t="s">
        <v>90</v>
      </c>
      <c r="C825" s="230" t="s">
        <v>11824</v>
      </c>
      <c r="D825" s="230" t="s">
        <v>1905</v>
      </c>
      <c r="E825" s="230" t="s">
        <v>1906</v>
      </c>
      <c r="F825" s="230" t="s">
        <v>1902</v>
      </c>
      <c r="G825" t="s">
        <v>432</v>
      </c>
      <c r="H825" s="230" t="s">
        <v>6182</v>
      </c>
      <c r="I825" s="230" t="s">
        <v>52</v>
      </c>
      <c r="J825" s="230">
        <f>VLOOKUP(H825,LocID!$B$2:$I$1995,8, FALSE)</f>
        <v>306</v>
      </c>
      <c r="L825">
        <v>43.042469024658203</v>
      </c>
      <c r="M825">
        <v>-89.403968811035099</v>
      </c>
    </row>
    <row r="826" spans="1:13" x14ac:dyDescent="0.25">
      <c r="A826" s="230">
        <v>2012.7919999999999</v>
      </c>
      <c r="B826" s="230" t="s">
        <v>90</v>
      </c>
      <c r="C826" s="230" t="s">
        <v>11824</v>
      </c>
      <c r="D826" s="230" t="s">
        <v>1640</v>
      </c>
      <c r="E826" s="230" t="s">
        <v>1641</v>
      </c>
      <c r="F826" s="230" t="s">
        <v>1639</v>
      </c>
      <c r="G826" t="s">
        <v>399</v>
      </c>
      <c r="H826" s="230" t="s">
        <v>6136</v>
      </c>
      <c r="I826" s="230" t="s">
        <v>23</v>
      </c>
      <c r="J826" s="230">
        <f>VLOOKUP(H826,LocID!$B$2:$I$1995,8, FALSE)</f>
        <v>258</v>
      </c>
      <c r="L826">
        <v>42.933200836181598</v>
      </c>
      <c r="M826">
        <v>-72.281501770019503</v>
      </c>
    </row>
    <row r="827" spans="1:13" x14ac:dyDescent="0.25">
      <c r="A827" s="230">
        <v>2012.7270000000001</v>
      </c>
      <c r="B827" s="230" t="s">
        <v>90</v>
      </c>
      <c r="C827" s="230" t="s">
        <v>11824</v>
      </c>
      <c r="D827" s="230" t="s">
        <v>1697</v>
      </c>
      <c r="E827" s="230" t="s">
        <v>368</v>
      </c>
      <c r="F827" s="230" t="s">
        <v>1698</v>
      </c>
      <c r="G827" t="s">
        <v>192</v>
      </c>
      <c r="H827" s="230" t="s">
        <v>6152</v>
      </c>
      <c r="I827" s="230" t="s">
        <v>52</v>
      </c>
      <c r="J827" s="230">
        <f>VLOOKUP(H827,LocID!$B$2:$I$1995,8, FALSE)</f>
        <v>275</v>
      </c>
      <c r="L827">
        <v>38.992439270019503</v>
      </c>
      <c r="M827">
        <v>-76.981353759765597</v>
      </c>
    </row>
    <row r="828" spans="1:13" x14ac:dyDescent="0.25">
      <c r="A828" s="230">
        <v>2012.44</v>
      </c>
      <c r="B828" s="230" t="s">
        <v>90</v>
      </c>
      <c r="C828" s="230" t="s">
        <v>11824</v>
      </c>
      <c r="D828" s="230" t="s">
        <v>582</v>
      </c>
      <c r="E828" s="230" t="s">
        <v>566</v>
      </c>
      <c r="F828" s="230" t="s">
        <v>533</v>
      </c>
      <c r="G828" t="s">
        <v>49</v>
      </c>
      <c r="H828" s="230" t="s">
        <v>4499</v>
      </c>
      <c r="I828" s="230" t="s">
        <v>52</v>
      </c>
      <c r="J828" s="230">
        <f>VLOOKUP(H828,LocID!$B$2:$I$1995,8, FALSE)</f>
        <v>65</v>
      </c>
      <c r="L828">
        <v>42.3586616516113</v>
      </c>
      <c r="M828">
        <v>-71.056739807128906</v>
      </c>
    </row>
    <row r="829" spans="1:13" x14ac:dyDescent="0.25">
      <c r="A829" s="230">
        <v>2012.181</v>
      </c>
      <c r="B829" s="230" t="s">
        <v>90</v>
      </c>
      <c r="C829" s="230" t="s">
        <v>11824</v>
      </c>
      <c r="D829" s="230" t="s">
        <v>583</v>
      </c>
      <c r="E829" s="230" t="s">
        <v>566</v>
      </c>
      <c r="F829" s="230" t="s">
        <v>533</v>
      </c>
      <c r="G829" t="s">
        <v>49</v>
      </c>
      <c r="H829" s="230" t="s">
        <v>4499</v>
      </c>
      <c r="I829" s="230" t="s">
        <v>98</v>
      </c>
      <c r="J829" s="230">
        <f>VLOOKUP(H829,LocID!$B$2:$I$1995,8, FALSE)</f>
        <v>65</v>
      </c>
      <c r="L829">
        <v>42.3586616516113</v>
      </c>
      <c r="M829">
        <v>-71.056739807128906</v>
      </c>
    </row>
    <row r="830" spans="1:13" x14ac:dyDescent="0.25">
      <c r="A830" s="230">
        <v>2012.875</v>
      </c>
      <c r="B830" s="230" t="s">
        <v>90</v>
      </c>
      <c r="C830" s="230" t="s">
        <v>11824</v>
      </c>
      <c r="D830" s="230" t="s">
        <v>2031</v>
      </c>
      <c r="E830" s="230" t="s">
        <v>2032</v>
      </c>
      <c r="F830" s="230" t="s">
        <v>2030</v>
      </c>
      <c r="G830" t="s">
        <v>165</v>
      </c>
      <c r="H830" s="230" t="s">
        <v>6206</v>
      </c>
      <c r="I830" s="230" t="s">
        <v>52</v>
      </c>
      <c r="J830" s="230">
        <f>VLOOKUP(H830,LocID!$B$2:$I$1995,8, FALSE)</f>
        <v>329</v>
      </c>
      <c r="L830">
        <v>25.7748107910156</v>
      </c>
      <c r="M830">
        <v>-80.197731018066406</v>
      </c>
    </row>
    <row r="831" spans="1:13" x14ac:dyDescent="0.25">
      <c r="A831" s="230">
        <v>2012.6120000000001</v>
      </c>
      <c r="B831" s="230" t="s">
        <v>90</v>
      </c>
      <c r="C831" s="230" t="s">
        <v>11824</v>
      </c>
      <c r="D831" s="230" t="s">
        <v>3612</v>
      </c>
      <c r="E831" s="230" t="s">
        <v>3613</v>
      </c>
      <c r="F831" s="230" t="s">
        <v>3586</v>
      </c>
      <c r="G831" t="s">
        <v>76</v>
      </c>
      <c r="H831" s="230" t="s">
        <v>6352</v>
      </c>
      <c r="I831" s="230" t="s">
        <v>26</v>
      </c>
      <c r="J831" s="230">
        <f>VLOOKUP(H831,LocID!$B$2:$I$1995,8, FALSE)</f>
        <v>495</v>
      </c>
      <c r="L831">
        <v>37.547031402587798</v>
      </c>
      <c r="M831">
        <v>-122.314826965332</v>
      </c>
    </row>
    <row r="832" spans="1:13" x14ac:dyDescent="0.25">
      <c r="A832" s="230">
        <v>2012.8119999999999</v>
      </c>
      <c r="B832" s="230" t="s">
        <v>90</v>
      </c>
      <c r="C832" s="230" t="s">
        <v>11824</v>
      </c>
      <c r="D832" s="230" t="s">
        <v>1345</v>
      </c>
      <c r="E832" s="230" t="s">
        <v>1346</v>
      </c>
      <c r="F832" s="230" t="s">
        <v>1344</v>
      </c>
      <c r="G832" t="s">
        <v>192</v>
      </c>
      <c r="H832" s="230" t="s">
        <v>6082</v>
      </c>
      <c r="I832" s="230" t="s">
        <v>26</v>
      </c>
      <c r="J832" s="230">
        <f>VLOOKUP(H832,LocID!$B$2:$I$1995,8, FALSE)</f>
        <v>197</v>
      </c>
      <c r="L832">
        <v>39.139858245849602</v>
      </c>
      <c r="M832">
        <v>-77.193817138671804</v>
      </c>
    </row>
    <row r="833" spans="1:13" x14ac:dyDescent="0.25">
      <c r="A833" s="230">
        <v>2015.0785000000001</v>
      </c>
      <c r="B833" s="230" t="s">
        <v>138</v>
      </c>
      <c r="C833" s="230" t="s">
        <v>11821</v>
      </c>
      <c r="D833" s="230" t="s">
        <v>848</v>
      </c>
      <c r="E833" s="230" t="s">
        <v>849</v>
      </c>
      <c r="F833" s="230" t="s">
        <v>844</v>
      </c>
      <c r="G833" t="s">
        <v>250</v>
      </c>
      <c r="H833" s="230" t="s">
        <v>5992</v>
      </c>
      <c r="I833" s="230" t="s">
        <v>52</v>
      </c>
      <c r="J833" s="230">
        <f>VLOOKUP(H833,LocID!$B$2:$I$1995,8, FALSE)</f>
        <v>100</v>
      </c>
      <c r="L833">
        <v>35.222858428955</v>
      </c>
      <c r="M833">
        <v>-80.837959289550696</v>
      </c>
    </row>
    <row r="834" spans="1:13" x14ac:dyDescent="0.25">
      <c r="A834" s="230">
        <v>2012.703</v>
      </c>
      <c r="B834" s="230" t="s">
        <v>90</v>
      </c>
      <c r="C834" s="230" t="s">
        <v>11824</v>
      </c>
      <c r="D834" s="230" t="s">
        <v>2786</v>
      </c>
      <c r="E834" s="230" t="s">
        <v>2785</v>
      </c>
      <c r="F834" s="230" t="s">
        <v>2781</v>
      </c>
      <c r="G834" t="s">
        <v>156</v>
      </c>
      <c r="H834" s="230" t="s">
        <v>6285</v>
      </c>
      <c r="I834" s="230" t="s">
        <v>23</v>
      </c>
      <c r="J834" s="230">
        <f>VLOOKUP(H834,LocID!$B$2:$I$1995,8, FALSE)</f>
        <v>417</v>
      </c>
      <c r="L834">
        <v>40.438339233398402</v>
      </c>
      <c r="M834">
        <v>-79.997467041015597</v>
      </c>
    </row>
    <row r="835" spans="1:13" x14ac:dyDescent="0.25">
      <c r="A835" s="230">
        <v>2012.7929999999999</v>
      </c>
      <c r="B835" s="230" t="s">
        <v>90</v>
      </c>
      <c r="C835" s="230" t="s">
        <v>11824</v>
      </c>
      <c r="D835" s="230" t="s">
        <v>584</v>
      </c>
      <c r="E835" s="230" t="s">
        <v>585</v>
      </c>
      <c r="F835" s="230" t="s">
        <v>533</v>
      </c>
      <c r="G835" t="s">
        <v>49</v>
      </c>
      <c r="H835" s="230" t="s">
        <v>4499</v>
      </c>
      <c r="I835" s="230" t="s">
        <v>23</v>
      </c>
      <c r="J835" s="230">
        <f>VLOOKUP(H835,LocID!$B$2:$I$1995,8, FALSE)</f>
        <v>65</v>
      </c>
      <c r="L835">
        <v>42.3586616516113</v>
      </c>
      <c r="M835">
        <v>-71.056739807128906</v>
      </c>
    </row>
    <row r="836" spans="1:13" x14ac:dyDescent="0.25">
      <c r="A836" s="230">
        <v>2012.866</v>
      </c>
      <c r="B836" s="230" t="s">
        <v>90</v>
      </c>
      <c r="C836" s="230" t="s">
        <v>11824</v>
      </c>
      <c r="D836" s="230" t="s">
        <v>2186</v>
      </c>
      <c r="E836" s="230" t="s">
        <v>2183</v>
      </c>
      <c r="F836" s="230" t="s">
        <v>2184</v>
      </c>
      <c r="G836" t="s">
        <v>76</v>
      </c>
      <c r="H836" s="230" t="s">
        <v>6231</v>
      </c>
      <c r="I836" s="230" t="s">
        <v>52</v>
      </c>
      <c r="J836" s="230">
        <f>VLOOKUP(H836,LocID!$B$2:$I$1995,8, FALSE)</f>
        <v>356</v>
      </c>
      <c r="L836">
        <v>38.298858642578097</v>
      </c>
      <c r="M836">
        <v>-122.28521728515599</v>
      </c>
    </row>
    <row r="837" spans="1:13" x14ac:dyDescent="0.25">
      <c r="A837" s="230">
        <v>2012.856</v>
      </c>
      <c r="B837" s="230" t="s">
        <v>90</v>
      </c>
      <c r="C837" s="230" t="s">
        <v>11824</v>
      </c>
      <c r="D837" s="230" t="s">
        <v>4318</v>
      </c>
      <c r="E837" s="230" t="s">
        <v>4238</v>
      </c>
      <c r="F837" s="230" t="s">
        <v>2997</v>
      </c>
      <c r="G837" t="s">
        <v>2996</v>
      </c>
      <c r="H837" s="230" t="s">
        <v>4536</v>
      </c>
      <c r="I837" s="230" t="s">
        <v>23</v>
      </c>
      <c r="J837" s="230">
        <f>VLOOKUP(H837,LocID!$B$2:$I$1995,8, FALSE)</f>
        <v>447</v>
      </c>
      <c r="L837">
        <v>38.890369415283203</v>
      </c>
      <c r="M837">
        <v>-77.031959533691406</v>
      </c>
    </row>
    <row r="838" spans="1:13" x14ac:dyDescent="0.25">
      <c r="A838" s="230">
        <v>2012.86</v>
      </c>
      <c r="B838" s="230" t="s">
        <v>90</v>
      </c>
      <c r="C838" s="230" t="s">
        <v>11824</v>
      </c>
      <c r="D838" s="230" t="s">
        <v>2546</v>
      </c>
      <c r="E838" s="230" t="s">
        <v>2433</v>
      </c>
      <c r="F838" s="230" t="s">
        <v>2414</v>
      </c>
      <c r="G838" t="s">
        <v>76</v>
      </c>
      <c r="H838" s="230" t="s">
        <v>4518</v>
      </c>
      <c r="I838" s="230" t="s">
        <v>26</v>
      </c>
      <c r="J838" s="230">
        <f>VLOOKUP(H838,LocID!$B$2:$I$1995,8, FALSE)</f>
        <v>387</v>
      </c>
      <c r="L838">
        <v>37.805080413818303</v>
      </c>
      <c r="M838">
        <v>-122.273071289062</v>
      </c>
    </row>
    <row r="839" spans="1:13" x14ac:dyDescent="0.25">
      <c r="A839" s="230">
        <v>2012.7070000000001</v>
      </c>
      <c r="B839" s="230" t="s">
        <v>90</v>
      </c>
      <c r="C839" s="230" t="s">
        <v>11824</v>
      </c>
      <c r="D839" s="230" t="s">
        <v>2207</v>
      </c>
      <c r="E839" s="230" t="s">
        <v>2208</v>
      </c>
      <c r="F839" s="230" t="s">
        <v>2209</v>
      </c>
      <c r="G839" t="s">
        <v>815</v>
      </c>
      <c r="H839" s="230" t="s">
        <v>6236</v>
      </c>
      <c r="I839" s="230" t="s">
        <v>23</v>
      </c>
      <c r="J839" s="230">
        <f>VLOOKUP(H839,LocID!$B$2:$I$1995,8, FALSE)</f>
        <v>361</v>
      </c>
      <c r="L839">
        <v>40.4947700500488</v>
      </c>
      <c r="M839">
        <v>-74.443809509277301</v>
      </c>
    </row>
    <row r="840" spans="1:13" x14ac:dyDescent="0.25">
      <c r="A840" s="230">
        <v>2012.7750000000001</v>
      </c>
      <c r="B840" s="230" t="s">
        <v>90</v>
      </c>
      <c r="C840" s="230" t="s">
        <v>11824</v>
      </c>
      <c r="D840" s="230" t="s">
        <v>1440</v>
      </c>
      <c r="E840" s="230" t="s">
        <v>1441</v>
      </c>
      <c r="F840" s="230" t="s">
        <v>1439</v>
      </c>
      <c r="G840" t="s">
        <v>874</v>
      </c>
      <c r="H840" s="230" t="s">
        <v>6105</v>
      </c>
      <c r="I840" s="230" t="s">
        <v>23</v>
      </c>
      <c r="J840" s="230">
        <f>VLOOKUP(H840,LocID!$B$2:$I$1995,8, FALSE)</f>
        <v>223</v>
      </c>
      <c r="L840">
        <v>41.7634887695312</v>
      </c>
      <c r="M840">
        <v>-72.674018859863196</v>
      </c>
    </row>
    <row r="841" spans="1:13" x14ac:dyDescent="0.25">
      <c r="A841" s="230">
        <v>2012.6379999999999</v>
      </c>
      <c r="B841" s="230" t="s">
        <v>90</v>
      </c>
      <c r="C841" s="230" t="s">
        <v>11824</v>
      </c>
      <c r="D841" s="230" t="s">
        <v>2408</v>
      </c>
      <c r="E841" s="230" t="s">
        <v>2407</v>
      </c>
      <c r="F841" s="230" t="s">
        <v>2404</v>
      </c>
      <c r="G841" t="s">
        <v>49</v>
      </c>
      <c r="H841" s="230" t="s">
        <v>6255</v>
      </c>
      <c r="I841" s="230" t="s">
        <v>23</v>
      </c>
      <c r="J841" s="230">
        <f>VLOOKUP(H841,LocID!$B$2:$I$1995,8, FALSE)</f>
        <v>385</v>
      </c>
      <c r="L841">
        <v>42.31782913208</v>
      </c>
      <c r="M841">
        <v>-72.632392883300696</v>
      </c>
    </row>
    <row r="842" spans="1:13" x14ac:dyDescent="0.25">
      <c r="A842" s="230">
        <v>2012.8240000000001</v>
      </c>
      <c r="B842" s="230" t="s">
        <v>90</v>
      </c>
      <c r="C842" s="230" t="s">
        <v>11824</v>
      </c>
      <c r="D842" s="230" t="s">
        <v>2311</v>
      </c>
      <c r="E842" s="230" t="s">
        <v>2276</v>
      </c>
      <c r="F842" s="230" t="s">
        <v>2273</v>
      </c>
      <c r="G842" t="s">
        <v>107</v>
      </c>
      <c r="H842" s="230" t="s">
        <v>4516</v>
      </c>
      <c r="I842" s="230" t="s">
        <v>98</v>
      </c>
      <c r="J842" s="230">
        <f>VLOOKUP(H842,LocID!$B$2:$I$1995,8, FALSE)</f>
        <v>370</v>
      </c>
      <c r="L842">
        <v>40.7820014953613</v>
      </c>
      <c r="M842">
        <v>-73.831703186035099</v>
      </c>
    </row>
    <row r="843" spans="1:13" x14ac:dyDescent="0.25">
      <c r="A843" s="230">
        <v>2012.171</v>
      </c>
      <c r="B843" s="230" t="s">
        <v>90</v>
      </c>
      <c r="C843" s="230" t="s">
        <v>11824</v>
      </c>
      <c r="D843" s="230" t="s">
        <v>1860</v>
      </c>
      <c r="E843" s="230" t="s">
        <v>1861</v>
      </c>
      <c r="F843" s="230" t="s">
        <v>1832</v>
      </c>
      <c r="G843" t="s">
        <v>76</v>
      </c>
      <c r="H843" s="230" t="s">
        <v>4512</v>
      </c>
      <c r="I843" s="230" t="s">
        <v>23</v>
      </c>
      <c r="J843" s="230">
        <f>VLOOKUP(H843,LocID!$B$2:$I$1995,8, FALSE)</f>
        <v>300</v>
      </c>
      <c r="L843">
        <v>34.053489685058501</v>
      </c>
      <c r="M843">
        <v>-118.245323181152</v>
      </c>
    </row>
    <row r="844" spans="1:13" x14ac:dyDescent="0.25">
      <c r="A844" s="230">
        <v>2015.0857000000001</v>
      </c>
      <c r="B844" s="230" t="s">
        <v>138</v>
      </c>
      <c r="C844" s="230" t="s">
        <v>11821</v>
      </c>
      <c r="D844" s="230" t="s">
        <v>2616</v>
      </c>
      <c r="E844" s="230" t="s">
        <v>2617</v>
      </c>
      <c r="F844" s="230" t="s">
        <v>2414</v>
      </c>
      <c r="G844" t="s">
        <v>76</v>
      </c>
      <c r="H844" s="230" t="s">
        <v>4518</v>
      </c>
      <c r="I844" s="230" t="s">
        <v>23</v>
      </c>
      <c r="J844" s="230">
        <f>VLOOKUP(H844,LocID!$B$2:$I$1995,8, FALSE)</f>
        <v>387</v>
      </c>
      <c r="L844">
        <v>37.805080413818303</v>
      </c>
      <c r="M844">
        <v>-122.273071289062</v>
      </c>
    </row>
    <row r="845" spans="1:13" x14ac:dyDescent="0.25">
      <c r="A845" s="230">
        <v>2012.961</v>
      </c>
      <c r="B845" s="230" t="s">
        <v>90</v>
      </c>
      <c r="C845" s="230" t="s">
        <v>11824</v>
      </c>
      <c r="D845" s="230" t="s">
        <v>2689</v>
      </c>
      <c r="E845" s="230" t="s">
        <v>2690</v>
      </c>
      <c r="F845" s="230" t="s">
        <v>2691</v>
      </c>
      <c r="G845" t="s">
        <v>107</v>
      </c>
      <c r="H845" s="230" t="s">
        <v>6268</v>
      </c>
      <c r="I845" s="230" t="s">
        <v>26</v>
      </c>
      <c r="J845" s="230">
        <f>VLOOKUP(H845,LocID!$B$2:$I$1995,8, FALSE)</f>
        <v>399</v>
      </c>
      <c r="L845">
        <v>41.163379669189403</v>
      </c>
      <c r="M845">
        <v>-73.86083984375</v>
      </c>
    </row>
    <row r="846" spans="1:13" x14ac:dyDescent="0.25">
      <c r="A846" s="230">
        <v>2012.681</v>
      </c>
      <c r="B846" s="230" t="s">
        <v>90</v>
      </c>
      <c r="C846" s="230" t="s">
        <v>11824</v>
      </c>
      <c r="D846" s="230" t="s">
        <v>1530</v>
      </c>
      <c r="E846" s="230" t="s">
        <v>1525</v>
      </c>
      <c r="F846" s="230" t="s">
        <v>1526</v>
      </c>
      <c r="G846" t="s">
        <v>219</v>
      </c>
      <c r="H846" s="230" t="s">
        <v>4509</v>
      </c>
      <c r="I846" s="230" t="s">
        <v>23</v>
      </c>
      <c r="J846" s="230">
        <f>VLOOKUP(H846,LocID!$B$2:$I$1995,8, FALSE)</f>
        <v>236</v>
      </c>
      <c r="L846">
        <v>29.760450363159102</v>
      </c>
      <c r="M846">
        <v>-95.369781494140597</v>
      </c>
    </row>
    <row r="847" spans="1:13" x14ac:dyDescent="0.25">
      <c r="A847" s="230">
        <v>2012.808</v>
      </c>
      <c r="B847" s="230" t="s">
        <v>90</v>
      </c>
      <c r="C847" s="230" t="s">
        <v>11824</v>
      </c>
      <c r="D847" s="230" t="s">
        <v>3439</v>
      </c>
      <c r="E847" s="230" t="s">
        <v>3440</v>
      </c>
      <c r="F847" s="230" t="s">
        <v>3294</v>
      </c>
      <c r="G847" t="s">
        <v>76</v>
      </c>
      <c r="H847" s="230" t="s">
        <v>4526</v>
      </c>
      <c r="I847" s="230" t="s">
        <v>23</v>
      </c>
      <c r="J847" s="230">
        <f>VLOOKUP(H847,LocID!$B$2:$I$1995,8, FALSE)</f>
        <v>489</v>
      </c>
      <c r="L847">
        <v>37.7771186828613</v>
      </c>
      <c r="M847">
        <v>-122.419639587402</v>
      </c>
    </row>
    <row r="848" spans="1:13" x14ac:dyDescent="0.25">
      <c r="A848" s="230">
        <v>2012.884</v>
      </c>
      <c r="B848" s="230" t="s">
        <v>90</v>
      </c>
      <c r="C848" s="230" t="s">
        <v>11824</v>
      </c>
      <c r="D848" s="230" t="s">
        <v>3441</v>
      </c>
      <c r="E848" s="230" t="s">
        <v>3442</v>
      </c>
      <c r="F848" s="230" t="s">
        <v>3294</v>
      </c>
      <c r="G848" t="s">
        <v>76</v>
      </c>
      <c r="H848" s="230" t="s">
        <v>4526</v>
      </c>
      <c r="I848" s="230" t="s">
        <v>26</v>
      </c>
      <c r="J848" s="230">
        <f>VLOOKUP(H848,LocID!$B$2:$I$1995,8, FALSE)</f>
        <v>489</v>
      </c>
      <c r="L848">
        <v>37.7771186828613</v>
      </c>
      <c r="M848">
        <v>-122.419639587402</v>
      </c>
    </row>
    <row r="849" spans="1:13" x14ac:dyDescent="0.25">
      <c r="A849" s="230">
        <v>2012.615</v>
      </c>
      <c r="B849" s="230" t="s">
        <v>90</v>
      </c>
      <c r="C849" s="230" t="s">
        <v>11824</v>
      </c>
      <c r="D849" s="230" t="s">
        <v>223</v>
      </c>
      <c r="E849" s="230" t="s">
        <v>218</v>
      </c>
      <c r="F849" s="230" t="s">
        <v>214</v>
      </c>
      <c r="G849" t="s">
        <v>219</v>
      </c>
      <c r="H849" s="230" t="s">
        <v>5922</v>
      </c>
      <c r="I849" s="230" t="s">
        <v>98</v>
      </c>
      <c r="J849" s="230">
        <f>VLOOKUP(H849,LocID!$B$2:$I$1995,8, FALSE)</f>
        <v>24</v>
      </c>
      <c r="L849">
        <v>32.735599517822202</v>
      </c>
      <c r="M849">
        <v>-97.107719421386705</v>
      </c>
    </row>
    <row r="850" spans="1:13" x14ac:dyDescent="0.25">
      <c r="A850" s="230">
        <v>2012.424</v>
      </c>
      <c r="B850" s="230" t="s">
        <v>90</v>
      </c>
      <c r="C850" s="230" t="s">
        <v>11824</v>
      </c>
      <c r="D850" s="230" t="s">
        <v>3187</v>
      </c>
      <c r="E850" s="230" t="s">
        <v>1018</v>
      </c>
      <c r="F850" s="230" t="s">
        <v>3174</v>
      </c>
      <c r="G850" t="s">
        <v>122</v>
      </c>
      <c r="H850" s="230" t="s">
        <v>4525</v>
      </c>
      <c r="I850" s="230" t="s">
        <v>23</v>
      </c>
      <c r="J850" s="230">
        <f>VLOOKUP(H850,LocID!$B$2:$I$1995,8, FALSE)</f>
        <v>477</v>
      </c>
      <c r="L850">
        <v>44.933261871337798</v>
      </c>
      <c r="M850">
        <v>-123.043807983398</v>
      </c>
    </row>
    <row r="851" spans="1:13" x14ac:dyDescent="0.25">
      <c r="A851" s="230">
        <v>2012.4190000000001</v>
      </c>
      <c r="B851" s="230" t="s">
        <v>90</v>
      </c>
      <c r="C851" s="230" t="s">
        <v>11824</v>
      </c>
      <c r="D851" s="230" t="s">
        <v>3004</v>
      </c>
      <c r="E851" s="230" t="s">
        <v>3001</v>
      </c>
      <c r="F851" s="230" t="s">
        <v>3002</v>
      </c>
      <c r="G851" t="s">
        <v>1475</v>
      </c>
      <c r="H851" s="230" t="s">
        <v>6312</v>
      </c>
      <c r="I851" s="230" t="s">
        <v>52</v>
      </c>
      <c r="J851" s="230">
        <f>VLOOKUP(H851,LocID!$B$2:$I$1995,8, FALSE)</f>
        <v>448</v>
      </c>
      <c r="L851">
        <v>39.527381896972599</v>
      </c>
      <c r="M851">
        <v>-119.813438415527</v>
      </c>
    </row>
    <row r="852" spans="1:13" x14ac:dyDescent="0.25">
      <c r="A852" s="230">
        <v>2012.7550000000001</v>
      </c>
      <c r="B852" s="230" t="s">
        <v>90</v>
      </c>
      <c r="C852" s="230" t="s">
        <v>11824</v>
      </c>
      <c r="D852" s="230" t="s">
        <v>336</v>
      </c>
      <c r="E852" s="230" t="s">
        <v>337</v>
      </c>
      <c r="F852" s="230" t="s">
        <v>332</v>
      </c>
      <c r="G852" t="s">
        <v>219</v>
      </c>
      <c r="H852" s="230" t="s">
        <v>4497</v>
      </c>
      <c r="I852" s="230" t="s">
        <v>23</v>
      </c>
      <c r="J852" s="230">
        <f>VLOOKUP(H852,LocID!$B$2:$I$1995,8, FALSE)</f>
        <v>37</v>
      </c>
      <c r="L852">
        <v>30.267589569091701</v>
      </c>
      <c r="M852">
        <v>-97.742988586425696</v>
      </c>
    </row>
    <row r="853" spans="1:13" x14ac:dyDescent="0.25">
      <c r="A853" s="230">
        <v>2012.8030000000001</v>
      </c>
      <c r="B853" s="230" t="s">
        <v>90</v>
      </c>
      <c r="C853" s="230" t="s">
        <v>11824</v>
      </c>
      <c r="D853" s="230" t="s">
        <v>3027</v>
      </c>
      <c r="E853" s="230" t="s">
        <v>3025</v>
      </c>
      <c r="F853" s="230" t="s">
        <v>3022</v>
      </c>
      <c r="G853" t="s">
        <v>76</v>
      </c>
      <c r="H853" s="230" t="s">
        <v>6316</v>
      </c>
      <c r="I853" s="230" t="s">
        <v>23</v>
      </c>
      <c r="J853" s="230">
        <f>VLOOKUP(H853,LocID!$B$2:$I$1995,8, FALSE)</f>
        <v>451</v>
      </c>
      <c r="L853">
        <v>37.937808990478501</v>
      </c>
      <c r="M853">
        <v>-122.342712402343</v>
      </c>
    </row>
    <row r="854" spans="1:13" x14ac:dyDescent="0.25">
      <c r="A854" s="230">
        <v>2012.8630000000001</v>
      </c>
      <c r="B854" s="230" t="s">
        <v>90</v>
      </c>
      <c r="C854" s="230" t="s">
        <v>11824</v>
      </c>
      <c r="D854" s="230" t="s">
        <v>3063</v>
      </c>
      <c r="E854" s="230" t="s">
        <v>3064</v>
      </c>
      <c r="F854" s="230" t="s">
        <v>3065</v>
      </c>
      <c r="G854" t="s">
        <v>144</v>
      </c>
      <c r="H854" s="230" t="s">
        <v>6322</v>
      </c>
      <c r="I854" s="230" t="s">
        <v>26</v>
      </c>
      <c r="J854" s="230">
        <f>VLOOKUP(H854,LocID!$B$2:$I$1995,8, FALSE)</f>
        <v>459</v>
      </c>
      <c r="L854">
        <v>37.271518707275298</v>
      </c>
      <c r="M854">
        <v>-79.940528869628906</v>
      </c>
    </row>
    <row r="855" spans="1:13" x14ac:dyDescent="0.25">
      <c r="A855" s="230">
        <v>2015.0758000000001</v>
      </c>
      <c r="B855" s="230" t="s">
        <v>138</v>
      </c>
      <c r="C855" s="230" t="s">
        <v>11821</v>
      </c>
      <c r="D855" s="230" t="s">
        <v>1376</v>
      </c>
      <c r="E855" s="230" t="s">
        <v>1375</v>
      </c>
      <c r="F855" s="230" t="s">
        <v>1368</v>
      </c>
      <c r="G855" t="s">
        <v>76</v>
      </c>
      <c r="H855" s="230" t="s">
        <v>4506</v>
      </c>
      <c r="I855" s="230" t="s">
        <v>3934</v>
      </c>
      <c r="J855" s="230">
        <f>VLOOKUP(H855,LocID!$B$2:$I$1995,8, FALSE)</f>
        <v>204</v>
      </c>
      <c r="L855">
        <v>34.146331787109297</v>
      </c>
      <c r="M855">
        <v>-118.248641967773</v>
      </c>
    </row>
    <row r="856" spans="1:13" x14ac:dyDescent="0.25">
      <c r="A856" s="230">
        <v>2015.0758000000001</v>
      </c>
      <c r="B856" s="230" t="s">
        <v>138</v>
      </c>
      <c r="C856" s="230" t="s">
        <v>11821</v>
      </c>
      <c r="D856" s="230" t="s">
        <v>1376</v>
      </c>
      <c r="E856" s="230" t="s">
        <v>1375</v>
      </c>
      <c r="F856" s="230" t="s">
        <v>1368</v>
      </c>
      <c r="G856" t="s">
        <v>76</v>
      </c>
      <c r="H856" s="230" t="s">
        <v>4506</v>
      </c>
      <c r="I856" s="230" t="s">
        <v>23</v>
      </c>
      <c r="J856" s="230">
        <f>VLOOKUP(H856,LocID!$B$2:$I$1995,8, FALSE)</f>
        <v>204</v>
      </c>
      <c r="L856">
        <v>34.146331787109297</v>
      </c>
      <c r="M856">
        <v>-118.248641967773</v>
      </c>
    </row>
    <row r="857" spans="1:13" x14ac:dyDescent="0.25">
      <c r="A857" s="230">
        <v>2012.835</v>
      </c>
      <c r="B857" s="230" t="s">
        <v>90</v>
      </c>
      <c r="C857" s="230" t="s">
        <v>11824</v>
      </c>
      <c r="D857" s="230" t="s">
        <v>3084</v>
      </c>
      <c r="E857" s="230" t="s">
        <v>3080</v>
      </c>
      <c r="F857" s="230" t="s">
        <v>3068</v>
      </c>
      <c r="G857" t="s">
        <v>107</v>
      </c>
      <c r="H857" s="230" t="s">
        <v>4523</v>
      </c>
      <c r="I857" s="230" t="s">
        <v>3934</v>
      </c>
      <c r="J857" s="230">
        <f>VLOOKUP(H857,LocID!$B$2:$I$1995,8, FALSE)</f>
        <v>461</v>
      </c>
      <c r="L857">
        <v>43.155799865722599</v>
      </c>
      <c r="M857">
        <v>-77.616317749023395</v>
      </c>
    </row>
    <row r="858" spans="1:13" x14ac:dyDescent="0.25">
      <c r="A858" s="230">
        <v>2012.835</v>
      </c>
      <c r="B858" s="230" t="s">
        <v>90</v>
      </c>
      <c r="C858" s="230" t="s">
        <v>11824</v>
      </c>
      <c r="D858" s="230" t="s">
        <v>3084</v>
      </c>
      <c r="E858" s="230" t="s">
        <v>3080</v>
      </c>
      <c r="F858" s="230" t="s">
        <v>3068</v>
      </c>
      <c r="G858" t="s">
        <v>107</v>
      </c>
      <c r="H858" s="230" t="s">
        <v>4523</v>
      </c>
      <c r="I858" s="230" t="s">
        <v>23</v>
      </c>
      <c r="J858" s="230">
        <f>VLOOKUP(H858,LocID!$B$2:$I$1995,8, FALSE)</f>
        <v>461</v>
      </c>
      <c r="L858">
        <v>43.155799865722599</v>
      </c>
      <c r="M858">
        <v>-77.616317749023395</v>
      </c>
    </row>
    <row r="859" spans="1:13" x14ac:dyDescent="0.25">
      <c r="A859" s="230">
        <v>2012.77</v>
      </c>
      <c r="B859" s="230" t="s">
        <v>90</v>
      </c>
      <c r="C859" s="230" t="s">
        <v>11824</v>
      </c>
      <c r="D859" s="230" t="s">
        <v>4451</v>
      </c>
      <c r="E859" s="230" t="s">
        <v>4449</v>
      </c>
      <c r="F859" s="230" t="s">
        <v>4450</v>
      </c>
      <c r="G859" t="s">
        <v>165</v>
      </c>
      <c r="H859" s="230" t="s">
        <v>6452</v>
      </c>
      <c r="I859" s="230" t="s">
        <v>23</v>
      </c>
      <c r="J859" s="230">
        <f>VLOOKUP(H859,LocID!$B$2:$I$1995,8, FALSE)</f>
        <v>609</v>
      </c>
      <c r="L859">
        <v>28.565330505371001</v>
      </c>
      <c r="M859">
        <v>-81.588401794433594</v>
      </c>
    </row>
    <row r="860" spans="1:13" x14ac:dyDescent="0.25">
      <c r="A860" s="230">
        <v>2012.723</v>
      </c>
      <c r="B860" s="230" t="s">
        <v>90</v>
      </c>
      <c r="C860" s="230" t="s">
        <v>11824</v>
      </c>
      <c r="D860" s="230" t="s">
        <v>3005</v>
      </c>
      <c r="E860" s="230" t="s">
        <v>3006</v>
      </c>
      <c r="F860" s="230" t="s">
        <v>3002</v>
      </c>
      <c r="G860" t="s">
        <v>1475</v>
      </c>
      <c r="H860" s="230" t="s">
        <v>6312</v>
      </c>
      <c r="I860" s="230" t="s">
        <v>98</v>
      </c>
      <c r="J860" s="230">
        <f>VLOOKUP(H860,LocID!$B$2:$I$1995,8, FALSE)</f>
        <v>448</v>
      </c>
      <c r="L860">
        <v>39.527381896972599</v>
      </c>
      <c r="M860">
        <v>-119.813438415527</v>
      </c>
    </row>
    <row r="861" spans="1:13" x14ac:dyDescent="0.25">
      <c r="A861" s="230">
        <v>2012.8520000000001</v>
      </c>
      <c r="B861" s="230" t="s">
        <v>90</v>
      </c>
      <c r="C861" s="230" t="s">
        <v>11824</v>
      </c>
      <c r="D861" s="230" t="s">
        <v>283</v>
      </c>
      <c r="E861" s="230" t="s">
        <v>280</v>
      </c>
      <c r="F861" s="230" t="s">
        <v>271</v>
      </c>
      <c r="G861" t="s">
        <v>160</v>
      </c>
      <c r="H861" s="230" t="s">
        <v>5930</v>
      </c>
      <c r="I861" s="230" t="s">
        <v>98</v>
      </c>
      <c r="J861" s="230">
        <f>VLOOKUP(H861,LocID!$B$2:$I$1995,8, FALSE)</f>
        <v>33</v>
      </c>
      <c r="L861">
        <v>33.7483100891113</v>
      </c>
      <c r="M861">
        <v>-84.39111328125</v>
      </c>
    </row>
    <row r="862" spans="1:13" x14ac:dyDescent="0.25">
      <c r="A862" s="230">
        <v>2011.3240000000001</v>
      </c>
      <c r="B862" s="230" t="s">
        <v>90</v>
      </c>
      <c r="C862" s="230" t="s">
        <v>11824</v>
      </c>
      <c r="D862" s="230" t="s">
        <v>1273</v>
      </c>
      <c r="E862" s="230" t="s">
        <v>1274</v>
      </c>
      <c r="F862" s="230" t="s">
        <v>1275</v>
      </c>
      <c r="G862" t="s">
        <v>1276</v>
      </c>
      <c r="H862" s="230" t="s">
        <v>6069</v>
      </c>
      <c r="I862" s="230" t="s">
        <v>23</v>
      </c>
      <c r="J862" s="230">
        <f>VLOOKUP(H862,LocID!$B$2:$I$1995,8, FALSE)</f>
        <v>183</v>
      </c>
      <c r="L862">
        <v>35.19820022583</v>
      </c>
      <c r="M862">
        <v>-111.65129852294901</v>
      </c>
    </row>
    <row r="863" spans="1:13" x14ac:dyDescent="0.25">
      <c r="A863" s="230">
        <v>2012.8330000000001</v>
      </c>
      <c r="B863" s="230" t="s">
        <v>90</v>
      </c>
      <c r="C863" s="230" t="s">
        <v>11824</v>
      </c>
      <c r="D863" s="230" t="s">
        <v>3819</v>
      </c>
      <c r="E863" s="230" t="s">
        <v>3759</v>
      </c>
      <c r="F863" s="230" t="s">
        <v>3750</v>
      </c>
      <c r="G863" t="s">
        <v>261</v>
      </c>
      <c r="H863" s="230" t="s">
        <v>4530</v>
      </c>
      <c r="I863" s="230" t="s">
        <v>23</v>
      </c>
      <c r="J863" s="230">
        <f>VLOOKUP(H863,LocID!$B$2:$I$1995,8, FALSE)</f>
        <v>513</v>
      </c>
      <c r="L863">
        <v>47.603569030761697</v>
      </c>
      <c r="M863">
        <v>-122.329452514648</v>
      </c>
    </row>
    <row r="864" spans="1:13" x14ac:dyDescent="0.25">
      <c r="A864" s="230">
        <v>2012.8879999999999</v>
      </c>
      <c r="B864" s="230" t="s">
        <v>90</v>
      </c>
      <c r="C864" s="230" t="s">
        <v>11824</v>
      </c>
      <c r="D864" s="230" t="s">
        <v>3820</v>
      </c>
      <c r="E864" s="230" t="s">
        <v>3759</v>
      </c>
      <c r="F864" s="230" t="s">
        <v>3750</v>
      </c>
      <c r="G864" t="s">
        <v>261</v>
      </c>
      <c r="H864" s="230" t="s">
        <v>4530</v>
      </c>
      <c r="I864" s="230" t="s">
        <v>23</v>
      </c>
      <c r="J864" s="230">
        <f>VLOOKUP(H864,LocID!$B$2:$I$1995,8, FALSE)</f>
        <v>513</v>
      </c>
      <c r="L864">
        <v>47.603569030761697</v>
      </c>
      <c r="M864">
        <v>-122.329452514648</v>
      </c>
    </row>
    <row r="865" spans="1:13" x14ac:dyDescent="0.25">
      <c r="A865" s="230">
        <v>2012.88</v>
      </c>
      <c r="B865" s="230" t="s">
        <v>90</v>
      </c>
      <c r="C865" s="230" t="s">
        <v>11824</v>
      </c>
      <c r="D865" s="230" t="s">
        <v>3821</v>
      </c>
      <c r="E865" s="230" t="s">
        <v>3759</v>
      </c>
      <c r="F865" s="230" t="s">
        <v>3750</v>
      </c>
      <c r="G865" t="s">
        <v>261</v>
      </c>
      <c r="H865" s="230" t="s">
        <v>4530</v>
      </c>
      <c r="I865" s="230" t="s">
        <v>52</v>
      </c>
      <c r="J865" s="230">
        <f>VLOOKUP(H865,LocID!$B$2:$I$1995,8, FALSE)</f>
        <v>513</v>
      </c>
      <c r="L865">
        <v>47.603569030761697</v>
      </c>
      <c r="M865">
        <v>-122.329452514648</v>
      </c>
    </row>
    <row r="866" spans="1:13" x14ac:dyDescent="0.25">
      <c r="A866" s="230">
        <v>2012.78</v>
      </c>
      <c r="B866" s="230" t="s">
        <v>90</v>
      </c>
      <c r="C866" s="230" t="s">
        <v>11824</v>
      </c>
      <c r="D866" s="230" t="s">
        <v>2874</v>
      </c>
      <c r="E866" s="230" t="s">
        <v>2860</v>
      </c>
      <c r="F866" s="230" t="s">
        <v>2823</v>
      </c>
      <c r="G866" t="s">
        <v>122</v>
      </c>
      <c r="H866" s="230" t="s">
        <v>6295</v>
      </c>
      <c r="I866" s="230" t="s">
        <v>98</v>
      </c>
      <c r="J866" s="230">
        <f>VLOOKUP(H866,LocID!$B$2:$I$1995,8, FALSE)</f>
        <v>427</v>
      </c>
      <c r="L866">
        <v>45.511791229247997</v>
      </c>
      <c r="M866">
        <v>-122.67562866210901</v>
      </c>
    </row>
    <row r="867" spans="1:13" x14ac:dyDescent="0.25">
      <c r="A867" s="230">
        <v>2012.778</v>
      </c>
      <c r="B867" s="230" t="s">
        <v>90</v>
      </c>
      <c r="C867" s="230" t="s">
        <v>11824</v>
      </c>
      <c r="D867" s="230" t="s">
        <v>3443</v>
      </c>
      <c r="E867" s="230" t="s">
        <v>3319</v>
      </c>
      <c r="F867" s="230" t="s">
        <v>3294</v>
      </c>
      <c r="G867" t="s">
        <v>76</v>
      </c>
      <c r="H867" s="230" t="s">
        <v>4526</v>
      </c>
      <c r="I867" s="230" t="s">
        <v>52</v>
      </c>
      <c r="J867" s="230">
        <f>VLOOKUP(H867,LocID!$B$2:$I$1995,8, FALSE)</f>
        <v>489</v>
      </c>
      <c r="L867">
        <v>37.7771186828613</v>
      </c>
      <c r="M867">
        <v>-122.419639587402</v>
      </c>
    </row>
    <row r="868" spans="1:13" x14ac:dyDescent="0.25">
      <c r="A868" s="230">
        <v>2015.079</v>
      </c>
      <c r="B868" s="230" t="s">
        <v>138</v>
      </c>
      <c r="C868" s="230" t="s">
        <v>11821</v>
      </c>
      <c r="D868" s="230" t="s">
        <v>634</v>
      </c>
      <c r="E868" s="230" t="s">
        <v>548</v>
      </c>
      <c r="F868" s="230" t="s">
        <v>533</v>
      </c>
      <c r="G868" t="s">
        <v>49</v>
      </c>
      <c r="H868" s="230" t="s">
        <v>4499</v>
      </c>
      <c r="I868" s="230" t="s">
        <v>23</v>
      </c>
      <c r="J868" s="230">
        <f>VLOOKUP(H868,LocID!$B$2:$I$1995,8, FALSE)</f>
        <v>65</v>
      </c>
      <c r="L868">
        <v>42.3586616516113</v>
      </c>
      <c r="M868">
        <v>-71.056739807128906</v>
      </c>
    </row>
    <row r="869" spans="1:13" x14ac:dyDescent="0.25">
      <c r="A869" s="230">
        <v>2012.9459999999999</v>
      </c>
      <c r="B869" s="230" t="s">
        <v>90</v>
      </c>
      <c r="C869" s="230" t="s">
        <v>11824</v>
      </c>
      <c r="D869" s="230" t="s">
        <v>3444</v>
      </c>
      <c r="E869" s="230" t="s">
        <v>3445</v>
      </c>
      <c r="F869" s="230" t="s">
        <v>3294</v>
      </c>
      <c r="G869" t="s">
        <v>76</v>
      </c>
      <c r="H869" s="230" t="s">
        <v>4526</v>
      </c>
      <c r="I869" s="230" t="s">
        <v>23</v>
      </c>
      <c r="J869" s="230">
        <f>VLOOKUP(H869,LocID!$B$2:$I$1995,8, FALSE)</f>
        <v>489</v>
      </c>
      <c r="L869">
        <v>37.7771186828613</v>
      </c>
      <c r="M869">
        <v>-122.419639587402</v>
      </c>
    </row>
    <row r="870" spans="1:13" x14ac:dyDescent="0.25">
      <c r="A870" s="230">
        <v>2012.828</v>
      </c>
      <c r="B870" s="230" t="s">
        <v>90</v>
      </c>
      <c r="C870" s="230" t="s">
        <v>11824</v>
      </c>
      <c r="D870" s="230" t="s">
        <v>3446</v>
      </c>
      <c r="E870" s="230" t="s">
        <v>3401</v>
      </c>
      <c r="F870" s="230" t="s">
        <v>3294</v>
      </c>
      <c r="G870" t="s">
        <v>76</v>
      </c>
      <c r="H870" s="230" t="s">
        <v>4526</v>
      </c>
      <c r="I870" s="230" t="s">
        <v>23</v>
      </c>
      <c r="J870" s="230">
        <f>VLOOKUP(H870,LocID!$B$2:$I$1995,8, FALSE)</f>
        <v>489</v>
      </c>
      <c r="L870">
        <v>37.7771186828613</v>
      </c>
      <c r="M870">
        <v>-122.419639587402</v>
      </c>
    </row>
    <row r="871" spans="1:13" x14ac:dyDescent="0.25">
      <c r="A871" s="230">
        <v>2012.7370000000001</v>
      </c>
      <c r="B871" s="230" t="s">
        <v>90</v>
      </c>
      <c r="C871" s="230" t="s">
        <v>11824</v>
      </c>
      <c r="D871" s="230" t="s">
        <v>1177</v>
      </c>
      <c r="E871" s="230" t="s">
        <v>1175</v>
      </c>
      <c r="F871" s="230" t="s">
        <v>1176</v>
      </c>
      <c r="G871" t="s">
        <v>76</v>
      </c>
      <c r="H871" s="230" t="s">
        <v>6053</v>
      </c>
      <c r="I871" s="230" t="s">
        <v>98</v>
      </c>
      <c r="J871" s="230">
        <f>VLOOKUP(H871,LocID!$B$2:$I$1995,8, FALSE)</f>
        <v>164</v>
      </c>
      <c r="L871">
        <v>34.070640563964801</v>
      </c>
      <c r="M871">
        <v>-118.030372619628</v>
      </c>
    </row>
    <row r="872" spans="1:13" x14ac:dyDescent="0.25">
      <c r="A872" s="230">
        <v>2011.8219999999999</v>
      </c>
      <c r="B872" s="230" t="s">
        <v>90</v>
      </c>
      <c r="C872" s="230" t="s">
        <v>11824</v>
      </c>
      <c r="D872" s="230" t="s">
        <v>3822</v>
      </c>
      <c r="E872" s="230" t="s">
        <v>3814</v>
      </c>
      <c r="F872" s="230" t="s">
        <v>3750</v>
      </c>
      <c r="G872" t="s">
        <v>261</v>
      </c>
      <c r="H872" s="230" t="s">
        <v>4530</v>
      </c>
      <c r="I872" s="230" t="s">
        <v>52</v>
      </c>
      <c r="J872" s="230">
        <f>VLOOKUP(H872,LocID!$B$2:$I$1995,8, FALSE)</f>
        <v>513</v>
      </c>
      <c r="L872">
        <v>47.603569030761697</v>
      </c>
      <c r="M872">
        <v>-122.329452514648</v>
      </c>
    </row>
    <row r="873" spans="1:13" x14ac:dyDescent="0.25">
      <c r="A873" s="230">
        <v>2012.675</v>
      </c>
      <c r="B873" s="230" t="s">
        <v>90</v>
      </c>
      <c r="C873" s="230" t="s">
        <v>11824</v>
      </c>
      <c r="D873" s="230" t="s">
        <v>3950</v>
      </c>
      <c r="E873" s="230" t="s">
        <v>3951</v>
      </c>
      <c r="F873" s="230" t="s">
        <v>3947</v>
      </c>
      <c r="G873" t="s">
        <v>49</v>
      </c>
      <c r="H873" s="230" t="s">
        <v>6380</v>
      </c>
      <c r="I873" s="230" t="s">
        <v>26</v>
      </c>
      <c r="J873" s="230">
        <f>VLOOKUP(H873,LocID!$B$2:$I$1995,8, FALSE)</f>
        <v>531</v>
      </c>
      <c r="L873">
        <v>42.101249694824197</v>
      </c>
      <c r="M873">
        <v>-72.589286804199205</v>
      </c>
    </row>
    <row r="874" spans="1:13" x14ac:dyDescent="0.25">
      <c r="A874" s="230">
        <v>2012.597</v>
      </c>
      <c r="B874" s="230" t="s">
        <v>90</v>
      </c>
      <c r="C874" s="230" t="s">
        <v>11824</v>
      </c>
      <c r="D874" s="230" t="s">
        <v>3981</v>
      </c>
      <c r="E874" s="230" t="s">
        <v>3973</v>
      </c>
      <c r="F874" s="230" t="s">
        <v>3974</v>
      </c>
      <c r="G874" t="s">
        <v>673</v>
      </c>
      <c r="H874" s="230" t="s">
        <v>6385</v>
      </c>
      <c r="I874" s="230" t="s">
        <v>23</v>
      </c>
      <c r="J874" s="230">
        <f>VLOOKUP(H874,LocID!$B$2:$I$1995,8, FALSE)</f>
        <v>536</v>
      </c>
      <c r="L874">
        <v>38.627750396728501</v>
      </c>
      <c r="M874">
        <v>-90.199562072753906</v>
      </c>
    </row>
    <row r="875" spans="1:13" x14ac:dyDescent="0.25">
      <c r="A875" s="230">
        <v>2012.74</v>
      </c>
      <c r="B875" s="230" t="s">
        <v>90</v>
      </c>
      <c r="C875" s="230" t="s">
        <v>11824</v>
      </c>
      <c r="D875" s="230" t="s">
        <v>4039</v>
      </c>
      <c r="E875" s="230" t="s">
        <v>4040</v>
      </c>
      <c r="F875" s="230" t="s">
        <v>4038</v>
      </c>
      <c r="G875" t="s">
        <v>76</v>
      </c>
      <c r="H875" s="230" t="s">
        <v>6391</v>
      </c>
      <c r="I875" s="230" t="s">
        <v>26</v>
      </c>
      <c r="J875" s="230">
        <f>VLOOKUP(H875,LocID!$B$2:$I$1995,8, FALSE)</f>
        <v>544</v>
      </c>
      <c r="L875">
        <v>37.371711730957003</v>
      </c>
      <c r="M875">
        <v>-122.03800201416</v>
      </c>
    </row>
    <row r="876" spans="1:13" x14ac:dyDescent="0.25">
      <c r="A876" s="230">
        <v>2012.7380000000001</v>
      </c>
      <c r="B876" s="230" t="s">
        <v>90</v>
      </c>
      <c r="C876" s="230" t="s">
        <v>11824</v>
      </c>
      <c r="D876" s="230" t="s">
        <v>1298</v>
      </c>
      <c r="E876" s="230" t="s">
        <v>1299</v>
      </c>
      <c r="F876" s="230" t="s">
        <v>1300</v>
      </c>
      <c r="G876" t="s">
        <v>1301</v>
      </c>
      <c r="H876" s="230" t="s">
        <v>6075</v>
      </c>
      <c r="I876" s="230" t="s">
        <v>52</v>
      </c>
      <c r="J876" s="230">
        <f>VLOOKUP(H876,LocID!$B$2:$I$1995,8, FALSE)</f>
        <v>189</v>
      </c>
      <c r="L876">
        <v>39.040981292724602</v>
      </c>
      <c r="M876">
        <v>-84.538497924804602</v>
      </c>
    </row>
    <row r="877" spans="1:13" x14ac:dyDescent="0.25">
      <c r="A877" s="230">
        <v>2012.94</v>
      </c>
      <c r="B877" s="230" t="s">
        <v>90</v>
      </c>
      <c r="C877" s="230" t="s">
        <v>11824</v>
      </c>
      <c r="D877" s="230" t="s">
        <v>1559</v>
      </c>
      <c r="E877" s="230" t="s">
        <v>1560</v>
      </c>
      <c r="F877" s="230" t="s">
        <v>1558</v>
      </c>
      <c r="G877" t="s">
        <v>808</v>
      </c>
      <c r="H877" s="230" t="s">
        <v>4510</v>
      </c>
      <c r="I877" s="230" t="s">
        <v>23</v>
      </c>
      <c r="J877" s="230">
        <f>VLOOKUP(H877,LocID!$B$2:$I$1995,8, FALSE)</f>
        <v>243</v>
      </c>
      <c r="L877">
        <v>39.766910552978501</v>
      </c>
      <c r="M877">
        <v>-86.149963378906193</v>
      </c>
    </row>
    <row r="878" spans="1:13" x14ac:dyDescent="0.25">
      <c r="A878" s="230">
        <v>2012.6210000000001</v>
      </c>
      <c r="B878" s="230" t="s">
        <v>90</v>
      </c>
      <c r="C878" s="230" t="s">
        <v>11824</v>
      </c>
      <c r="D878" s="230" t="s">
        <v>2085</v>
      </c>
      <c r="E878" s="230" t="s">
        <v>2086</v>
      </c>
      <c r="F878" s="230" t="s">
        <v>2087</v>
      </c>
      <c r="G878" t="s">
        <v>516</v>
      </c>
      <c r="H878" s="230" t="s">
        <v>6214</v>
      </c>
      <c r="I878" s="230" t="s">
        <v>52</v>
      </c>
      <c r="J878" s="230">
        <f>VLOOKUP(H878,LocID!$B$2:$I$1995,8, FALSE)</f>
        <v>339</v>
      </c>
      <c r="L878">
        <v>48.236110687255803</v>
      </c>
      <c r="M878">
        <v>-101.29606628417901</v>
      </c>
    </row>
    <row r="879" spans="1:13" x14ac:dyDescent="0.25">
      <c r="A879" s="230">
        <v>2015.0871999999999</v>
      </c>
      <c r="B879" s="230" t="s">
        <v>138</v>
      </c>
      <c r="C879" s="230" t="s">
        <v>11821</v>
      </c>
      <c r="D879" s="230" t="s">
        <v>948</v>
      </c>
      <c r="E879" s="230" t="s">
        <v>949</v>
      </c>
      <c r="F879" s="230" t="s">
        <v>936</v>
      </c>
      <c r="G879" t="s">
        <v>60</v>
      </c>
      <c r="H879" s="230" t="s">
        <v>6005</v>
      </c>
      <c r="I879" s="230" t="s">
        <v>188</v>
      </c>
      <c r="J879" s="230">
        <f>VLOOKUP(H879,LocID!$B$2:$I$1995,8, FALSE)</f>
        <v>113</v>
      </c>
      <c r="L879">
        <v>41.504749298095703</v>
      </c>
      <c r="M879">
        <v>-81.690719604492102</v>
      </c>
    </row>
    <row r="880" spans="1:13" x14ac:dyDescent="0.25">
      <c r="A880" s="230">
        <v>2012.5260000000001</v>
      </c>
      <c r="B880" s="230" t="s">
        <v>90</v>
      </c>
      <c r="C880" s="230" t="s">
        <v>11824</v>
      </c>
      <c r="D880" s="230" t="s">
        <v>2633</v>
      </c>
      <c r="E880" s="230" t="s">
        <v>2634</v>
      </c>
      <c r="F880" s="230" t="s">
        <v>2635</v>
      </c>
      <c r="G880" t="s">
        <v>2636</v>
      </c>
      <c r="H880" s="230" t="s">
        <v>6259</v>
      </c>
      <c r="I880" s="230" t="s">
        <v>52</v>
      </c>
      <c r="J880" s="230">
        <f>VLOOKUP(H880,LocID!$B$2:$I$1995,8, FALSE)</f>
        <v>390</v>
      </c>
      <c r="L880">
        <v>35.472030639648402</v>
      </c>
      <c r="M880">
        <v>-97.521072387695298</v>
      </c>
    </row>
    <row r="881" spans="1:13" x14ac:dyDescent="0.25">
      <c r="A881" s="230">
        <v>2012.8810000000001</v>
      </c>
      <c r="B881" s="230" t="s">
        <v>90</v>
      </c>
      <c r="C881" s="230" t="s">
        <v>11824</v>
      </c>
      <c r="D881" s="230" t="s">
        <v>757</v>
      </c>
      <c r="E881" s="230" t="s">
        <v>737</v>
      </c>
      <c r="F881" s="230" t="s">
        <v>738</v>
      </c>
      <c r="G881" t="s">
        <v>740</v>
      </c>
      <c r="H881" s="377" t="s">
        <v>11294</v>
      </c>
      <c r="I881" s="230" t="s">
        <v>98</v>
      </c>
      <c r="J881" s="230">
        <f>VLOOKUP(H881,LocID!$B$2:$I$1995,8, FALSE)</f>
        <v>758</v>
      </c>
      <c r="K881">
        <v>1</v>
      </c>
      <c r="L881">
        <v>49.2447509765625</v>
      </c>
      <c r="M881">
        <v>-122.973342895507</v>
      </c>
    </row>
    <row r="882" spans="1:13" x14ac:dyDescent="0.25">
      <c r="A882" s="230">
        <v>2012.741</v>
      </c>
      <c r="B882" s="230" t="s">
        <v>90</v>
      </c>
      <c r="C882" s="230" t="s">
        <v>11824</v>
      </c>
      <c r="D882" s="230" t="s">
        <v>758</v>
      </c>
      <c r="E882" s="230" t="s">
        <v>737</v>
      </c>
      <c r="F882" s="230" t="s">
        <v>738</v>
      </c>
      <c r="G882" t="s">
        <v>740</v>
      </c>
      <c r="H882" s="377" t="s">
        <v>11294</v>
      </c>
      <c r="I882" s="230" t="s">
        <v>52</v>
      </c>
      <c r="J882" s="230">
        <f>VLOOKUP(H882,LocID!$B$2:$I$1995,8, FALSE)</f>
        <v>758</v>
      </c>
      <c r="K882">
        <v>1</v>
      </c>
      <c r="L882">
        <v>49.2447509765625</v>
      </c>
      <c r="M882">
        <v>-122.973342895507</v>
      </c>
    </row>
    <row r="883" spans="1:13" x14ac:dyDescent="0.25">
      <c r="A883" s="230">
        <v>2012.5930000000001</v>
      </c>
      <c r="B883" s="230" t="s">
        <v>90</v>
      </c>
      <c r="C883" s="230" t="s">
        <v>11824</v>
      </c>
      <c r="D883" s="230" t="s">
        <v>3214</v>
      </c>
      <c r="E883" s="230" t="s">
        <v>3207</v>
      </c>
      <c r="F883" s="230" t="s">
        <v>3202</v>
      </c>
      <c r="G883" t="s">
        <v>660</v>
      </c>
      <c r="H883" s="230" t="s">
        <v>6337</v>
      </c>
      <c r="I883" s="230" t="s">
        <v>98</v>
      </c>
      <c r="J883" s="230">
        <f>VLOOKUP(H883,LocID!$B$2:$I$1995,8, FALSE)</f>
        <v>479</v>
      </c>
      <c r="L883">
        <v>40.760311126708899</v>
      </c>
      <c r="M883">
        <v>-111.888221740722</v>
      </c>
    </row>
    <row r="884" spans="1:13" x14ac:dyDescent="0.25">
      <c r="A884" s="230">
        <v>2012.59</v>
      </c>
      <c r="B884" s="230" t="s">
        <v>90</v>
      </c>
      <c r="C884" s="230" t="s">
        <v>11824</v>
      </c>
      <c r="D884" s="230" t="s">
        <v>3550</v>
      </c>
      <c r="E884" s="230" t="s">
        <v>2704</v>
      </c>
      <c r="F884" s="230" t="s">
        <v>3531</v>
      </c>
      <c r="G884" t="s">
        <v>76</v>
      </c>
      <c r="H884" s="230" t="s">
        <v>6348</v>
      </c>
      <c r="I884" s="230" t="s">
        <v>52</v>
      </c>
      <c r="J884" s="230">
        <f>VLOOKUP(H884,LocID!$B$2:$I$1995,8, FALSE)</f>
        <v>491</v>
      </c>
      <c r="L884">
        <v>37.338581085205</v>
      </c>
      <c r="M884">
        <v>-121.885566711425</v>
      </c>
    </row>
    <row r="885" spans="1:13" x14ac:dyDescent="0.25">
      <c r="A885" s="230">
        <v>2012.47</v>
      </c>
      <c r="B885" s="230" t="s">
        <v>90</v>
      </c>
      <c r="C885" s="230" t="s">
        <v>11824</v>
      </c>
      <c r="D885" s="230" t="s">
        <v>4431</v>
      </c>
      <c r="E885" s="230" t="s">
        <v>4428</v>
      </c>
      <c r="F885" s="230" t="s">
        <v>4429</v>
      </c>
      <c r="G885" t="s">
        <v>49</v>
      </c>
      <c r="H885" s="230" t="s">
        <v>6448</v>
      </c>
      <c r="I885" s="230" t="s">
        <v>26</v>
      </c>
      <c r="J885" s="230">
        <f>VLOOKUP(H885,LocID!$B$2:$I$1995,8, FALSE)</f>
        <v>604</v>
      </c>
      <c r="L885">
        <v>42.453140258788999</v>
      </c>
      <c r="M885">
        <v>-71.134078979492102</v>
      </c>
    </row>
    <row r="886" spans="1:13" x14ac:dyDescent="0.25">
      <c r="A886" s="230">
        <v>2012.4069999999999</v>
      </c>
      <c r="B886" s="230" t="s">
        <v>90</v>
      </c>
      <c r="C886" s="230" t="s">
        <v>11824</v>
      </c>
      <c r="D886" s="230" t="s">
        <v>2925</v>
      </c>
      <c r="E886" s="230" t="s">
        <v>2926</v>
      </c>
      <c r="F886" s="230" t="s">
        <v>2927</v>
      </c>
      <c r="G886" t="s">
        <v>261</v>
      </c>
      <c r="H886" s="230" t="s">
        <v>4519</v>
      </c>
      <c r="I886" s="230" t="s">
        <v>3934</v>
      </c>
      <c r="J886" s="230">
        <f>VLOOKUP(H886,LocID!$B$2:$I$1995,8, FALSE)</f>
        <v>432</v>
      </c>
      <c r="L886">
        <v>46.730148315429602</v>
      </c>
      <c r="M886">
        <v>-117.18147277832</v>
      </c>
    </row>
    <row r="887" spans="1:13" x14ac:dyDescent="0.25">
      <c r="A887" s="230">
        <v>2012.4069999999999</v>
      </c>
      <c r="B887" s="230" t="s">
        <v>90</v>
      </c>
      <c r="C887" s="230" t="s">
        <v>11824</v>
      </c>
      <c r="D887" s="230" t="s">
        <v>2925</v>
      </c>
      <c r="E887" s="230" t="s">
        <v>2926</v>
      </c>
      <c r="F887" s="230" t="s">
        <v>2927</v>
      </c>
      <c r="G887" t="s">
        <v>261</v>
      </c>
      <c r="H887" s="230" t="s">
        <v>4519</v>
      </c>
      <c r="I887" s="230" t="s">
        <v>23</v>
      </c>
      <c r="J887" s="230">
        <f>VLOOKUP(H887,LocID!$B$2:$I$1995,8, FALSE)</f>
        <v>432</v>
      </c>
      <c r="L887">
        <v>46.730148315429602</v>
      </c>
      <c r="M887">
        <v>-117.18147277832</v>
      </c>
    </row>
    <row r="888" spans="1:13" x14ac:dyDescent="0.25">
      <c r="A888" s="230">
        <v>2012.9670000000001</v>
      </c>
      <c r="B888" s="230" t="s">
        <v>90</v>
      </c>
      <c r="C888" s="230" t="s">
        <v>11824</v>
      </c>
      <c r="D888" s="230" t="s">
        <v>1768</v>
      </c>
      <c r="E888" s="230" t="s">
        <v>1769</v>
      </c>
      <c r="F888" s="230" t="s">
        <v>1771</v>
      </c>
      <c r="G888" t="s">
        <v>107</v>
      </c>
      <c r="H888" s="230" t="s">
        <v>6167</v>
      </c>
      <c r="I888" s="230" t="s">
        <v>23</v>
      </c>
      <c r="J888" s="230">
        <f>VLOOKUP(H888,LocID!$B$2:$I$1995,8, FALSE)</f>
        <v>290</v>
      </c>
      <c r="L888">
        <v>40.681671142578097</v>
      </c>
      <c r="M888">
        <v>-73.367431640625</v>
      </c>
    </row>
    <row r="889" spans="1:13" x14ac:dyDescent="0.25">
      <c r="A889" s="230">
        <v>2012.674</v>
      </c>
      <c r="B889" s="230" t="s">
        <v>90</v>
      </c>
      <c r="C889" s="230" t="s">
        <v>11824</v>
      </c>
      <c r="D889" s="230" t="s">
        <v>4473</v>
      </c>
      <c r="E889" s="230" t="s">
        <v>4474</v>
      </c>
      <c r="F889" s="230" t="s">
        <v>4472</v>
      </c>
      <c r="G889" t="s">
        <v>320</v>
      </c>
      <c r="H889" s="230" t="s">
        <v>6459</v>
      </c>
      <c r="I889" s="230" t="s">
        <v>23</v>
      </c>
      <c r="J889" s="230">
        <f>VLOOKUP(H889,LocID!$B$2:$I$1995,8, FALSE)</f>
        <v>617</v>
      </c>
      <c r="L889">
        <v>43.800868988037102</v>
      </c>
      <c r="M889">
        <v>-70.187362670898395</v>
      </c>
    </row>
    <row r="890" spans="1:13" x14ac:dyDescent="0.25">
      <c r="A890" s="230">
        <v>2012.9780000000001</v>
      </c>
      <c r="B890" s="230" t="s">
        <v>90</v>
      </c>
      <c r="C890" s="230" t="s">
        <v>11824</v>
      </c>
      <c r="D890" s="230" t="s">
        <v>1921</v>
      </c>
      <c r="E890" s="230" t="s">
        <v>830</v>
      </c>
      <c r="F890" s="230" t="s">
        <v>1922</v>
      </c>
      <c r="G890" t="s">
        <v>832</v>
      </c>
      <c r="H890" s="230" t="s">
        <v>6185</v>
      </c>
      <c r="I890" s="230" t="s">
        <v>52</v>
      </c>
      <c r="J890" s="230">
        <f>VLOOKUP(H890,LocID!$B$2:$I$1995,8, FALSE)</f>
        <v>618</v>
      </c>
      <c r="K890">
        <v>1</v>
      </c>
      <c r="L890">
        <v>30.699989318847599</v>
      </c>
      <c r="M890">
        <v>111.28025054931599</v>
      </c>
    </row>
    <row r="891" spans="1:13" x14ac:dyDescent="0.25">
      <c r="A891" s="230">
        <v>2015.0539000000001</v>
      </c>
      <c r="B891" s="230" t="s">
        <v>253</v>
      </c>
      <c r="C891" s="230" t="s">
        <v>11821</v>
      </c>
      <c r="D891" s="230" t="s">
        <v>619</v>
      </c>
      <c r="E891" s="230"/>
      <c r="F891" s="230" t="s">
        <v>533</v>
      </c>
      <c r="G891" t="s">
        <v>49</v>
      </c>
      <c r="H891" s="230" t="s">
        <v>4499</v>
      </c>
      <c r="I891" s="230" t="s">
        <v>188</v>
      </c>
      <c r="J891" s="230">
        <f>VLOOKUP(H891,LocID!$B$2:$I$1995,8, FALSE)</f>
        <v>65</v>
      </c>
      <c r="L891">
        <v>42.3586616516113</v>
      </c>
      <c r="M891">
        <v>-71.056739807128906</v>
      </c>
    </row>
    <row r="892" spans="1:13" x14ac:dyDescent="0.25">
      <c r="A892" s="230">
        <v>2015.0817</v>
      </c>
      <c r="B892" s="230" t="s">
        <v>138</v>
      </c>
      <c r="C892" s="230" t="s">
        <v>11821</v>
      </c>
      <c r="D892" s="230" t="s">
        <v>387</v>
      </c>
      <c r="E892" s="230" t="s">
        <v>388</v>
      </c>
      <c r="F892" s="230" t="s">
        <v>383</v>
      </c>
      <c r="G892" t="s">
        <v>384</v>
      </c>
      <c r="H892" s="230" t="s">
        <v>5938</v>
      </c>
      <c r="I892" s="230" t="s">
        <v>23</v>
      </c>
      <c r="J892" s="230">
        <f>VLOOKUP(H892,LocID!$B$2:$I$1995,8, FALSE)</f>
        <v>43</v>
      </c>
      <c r="L892">
        <v>30.443340301513601</v>
      </c>
      <c r="M892">
        <v>-91.186988830566406</v>
      </c>
    </row>
    <row r="893" spans="1:13" x14ac:dyDescent="0.25">
      <c r="A893" s="230">
        <v>2013.0108</v>
      </c>
      <c r="B893" s="230" t="s">
        <v>62</v>
      </c>
      <c r="C893" s="230" t="s">
        <v>11825</v>
      </c>
      <c r="D893" s="230" t="s">
        <v>586</v>
      </c>
      <c r="E893" s="230" t="s">
        <v>587</v>
      </c>
      <c r="F893" s="230" t="s">
        <v>533</v>
      </c>
      <c r="G893" t="s">
        <v>49</v>
      </c>
      <c r="H893" s="230" t="s">
        <v>4499</v>
      </c>
      <c r="I893" s="230" t="s">
        <v>23</v>
      </c>
      <c r="J893" s="230">
        <f>VLOOKUP(H893,LocID!$B$2:$I$1995,8, FALSE)</f>
        <v>65</v>
      </c>
      <c r="L893">
        <v>42.3586616516113</v>
      </c>
      <c r="M893">
        <v>-71.056739807128906</v>
      </c>
    </row>
    <row r="894" spans="1:13" x14ac:dyDescent="0.25">
      <c r="A894" s="230">
        <v>2012.932</v>
      </c>
      <c r="B894" s="230" t="s">
        <v>62</v>
      </c>
      <c r="C894" s="230" t="s">
        <v>11825</v>
      </c>
      <c r="D894" s="230" t="s">
        <v>102</v>
      </c>
      <c r="E894" s="230" t="s">
        <v>100</v>
      </c>
      <c r="F894" s="230" t="s">
        <v>101</v>
      </c>
      <c r="G894" t="s">
        <v>76</v>
      </c>
      <c r="H894" s="230" t="s">
        <v>4496</v>
      </c>
      <c r="I894" s="230" t="s">
        <v>3934</v>
      </c>
      <c r="J894" s="230">
        <f>VLOOKUP(H894,LocID!$B$2:$I$1995,8, FALSE)</f>
        <v>7</v>
      </c>
      <c r="L894">
        <v>37.887271881103501</v>
      </c>
      <c r="M894">
        <v>-122.29799652099599</v>
      </c>
    </row>
    <row r="895" spans="1:13" x14ac:dyDescent="0.25">
      <c r="A895" s="230">
        <v>2012.932</v>
      </c>
      <c r="B895" s="230" t="s">
        <v>62</v>
      </c>
      <c r="C895" s="230" t="s">
        <v>11825</v>
      </c>
      <c r="D895" s="230" t="s">
        <v>102</v>
      </c>
      <c r="E895" s="230" t="s">
        <v>100</v>
      </c>
      <c r="F895" s="230" t="s">
        <v>101</v>
      </c>
      <c r="G895" t="s">
        <v>76</v>
      </c>
      <c r="H895" s="230" t="s">
        <v>4496</v>
      </c>
      <c r="I895" s="230" t="s">
        <v>23</v>
      </c>
      <c r="J895" s="230">
        <f>VLOOKUP(H895,LocID!$B$2:$I$1995,8, FALSE)</f>
        <v>7</v>
      </c>
      <c r="L895">
        <v>37.887271881103501</v>
      </c>
      <c r="M895">
        <v>-122.29799652099599</v>
      </c>
    </row>
    <row r="896" spans="1:13" x14ac:dyDescent="0.25">
      <c r="A896" s="230">
        <v>2013.0085999999999</v>
      </c>
      <c r="B896" s="230" t="s">
        <v>62</v>
      </c>
      <c r="C896" s="230" t="s">
        <v>11825</v>
      </c>
      <c r="D896" s="230" t="s">
        <v>134</v>
      </c>
      <c r="E896" s="230" t="s">
        <v>135</v>
      </c>
      <c r="F896" s="230" t="s">
        <v>126</v>
      </c>
      <c r="G896" t="s">
        <v>127</v>
      </c>
      <c r="H896" s="230" t="s">
        <v>5907</v>
      </c>
      <c r="I896" s="230" t="s">
        <v>52</v>
      </c>
      <c r="J896" s="230">
        <f>VLOOKUP(H896,LocID!$B$2:$I$1995,8, FALSE)</f>
        <v>10</v>
      </c>
      <c r="L896">
        <v>35.084178924560497</v>
      </c>
      <c r="M896">
        <v>-106.648643493652</v>
      </c>
    </row>
    <row r="897" spans="1:13" x14ac:dyDescent="0.25">
      <c r="A897" s="230">
        <v>2013.0121999999999</v>
      </c>
      <c r="B897" s="230" t="s">
        <v>62</v>
      </c>
      <c r="C897" s="230" t="s">
        <v>11825</v>
      </c>
      <c r="D897" s="230" t="s">
        <v>2547</v>
      </c>
      <c r="E897" s="230" t="s">
        <v>2467</v>
      </c>
      <c r="F897" s="230" t="s">
        <v>2414</v>
      </c>
      <c r="G897" t="s">
        <v>76</v>
      </c>
      <c r="H897" s="230" t="s">
        <v>4518</v>
      </c>
      <c r="I897" s="230" t="s">
        <v>26</v>
      </c>
      <c r="J897" s="230">
        <f>VLOOKUP(H897,LocID!$B$2:$I$1995,8, FALSE)</f>
        <v>387</v>
      </c>
      <c r="L897">
        <v>37.805080413818303</v>
      </c>
      <c r="M897">
        <v>-122.273071289062</v>
      </c>
    </row>
    <row r="898" spans="1:13" x14ac:dyDescent="0.25">
      <c r="A898" s="230">
        <v>2013.0272</v>
      </c>
      <c r="B898" s="230" t="s">
        <v>62</v>
      </c>
      <c r="C898" s="230" t="s">
        <v>11825</v>
      </c>
      <c r="D898" s="230" t="s">
        <v>4420</v>
      </c>
      <c r="E898" s="230" t="s">
        <v>4421</v>
      </c>
      <c r="F898" s="230" t="s">
        <v>4422</v>
      </c>
      <c r="G898" t="s">
        <v>122</v>
      </c>
      <c r="H898" s="230" t="s">
        <v>6447</v>
      </c>
      <c r="I898" s="230" t="s">
        <v>23</v>
      </c>
      <c r="J898" s="230">
        <f>VLOOKUP(H898,LocID!$B$2:$I$1995,8, FALSE)</f>
        <v>603</v>
      </c>
      <c r="L898">
        <v>45.309730529785099</v>
      </c>
      <c r="M898">
        <v>-122.769355773925</v>
      </c>
    </row>
    <row r="899" spans="1:13" x14ac:dyDescent="0.25">
      <c r="A899" s="230">
        <v>2012.742</v>
      </c>
      <c r="B899" s="230" t="s">
        <v>62</v>
      </c>
      <c r="C899" s="230" t="s">
        <v>11825</v>
      </c>
      <c r="D899" s="230" t="s">
        <v>2769</v>
      </c>
      <c r="E899" s="230" t="s">
        <v>2766</v>
      </c>
      <c r="F899" s="230" t="s">
        <v>2764</v>
      </c>
      <c r="G899" t="s">
        <v>1276</v>
      </c>
      <c r="H899" s="230" t="s">
        <v>6282</v>
      </c>
      <c r="I899" s="230" t="s">
        <v>52</v>
      </c>
      <c r="J899" s="230">
        <f>VLOOKUP(H899,LocID!$B$2:$I$1995,8, FALSE)</f>
        <v>414</v>
      </c>
      <c r="L899">
        <v>33.448249816894503</v>
      </c>
      <c r="M899">
        <v>-112.075798034667</v>
      </c>
    </row>
    <row r="900" spans="1:13" x14ac:dyDescent="0.25">
      <c r="A900" s="230">
        <v>2013.0016000000001</v>
      </c>
      <c r="B900" s="230" t="s">
        <v>62</v>
      </c>
      <c r="C900" s="230" t="s">
        <v>11825</v>
      </c>
      <c r="D900" s="230" t="s">
        <v>284</v>
      </c>
      <c r="E900" s="230" t="s">
        <v>278</v>
      </c>
      <c r="F900" s="230" t="s">
        <v>271</v>
      </c>
      <c r="G900" t="s">
        <v>160</v>
      </c>
      <c r="H900" s="230" t="s">
        <v>5930</v>
      </c>
      <c r="I900" s="230" t="s">
        <v>98</v>
      </c>
      <c r="J900" s="230">
        <f>VLOOKUP(H900,LocID!$B$2:$I$1995,8, FALSE)</f>
        <v>33</v>
      </c>
      <c r="L900">
        <v>33.7483100891113</v>
      </c>
      <c r="M900">
        <v>-84.39111328125</v>
      </c>
    </row>
    <row r="901" spans="1:13" x14ac:dyDescent="0.25">
      <c r="A901" s="230">
        <v>2012.9849999999999</v>
      </c>
      <c r="B901" s="230" t="s">
        <v>62</v>
      </c>
      <c r="C901" s="230" t="s">
        <v>11825</v>
      </c>
      <c r="D901" s="230" t="s">
        <v>2548</v>
      </c>
      <c r="E901" s="230" t="s">
        <v>2423</v>
      </c>
      <c r="F901" s="230" t="s">
        <v>2414</v>
      </c>
      <c r="G901" t="s">
        <v>76</v>
      </c>
      <c r="H901" s="230" t="s">
        <v>4518</v>
      </c>
      <c r="I901" s="230" t="s">
        <v>23</v>
      </c>
      <c r="J901" s="230">
        <f>VLOOKUP(H901,LocID!$B$2:$I$1995,8, FALSE)</f>
        <v>387</v>
      </c>
      <c r="L901">
        <v>37.805080413818303</v>
      </c>
      <c r="M901">
        <v>-122.273071289062</v>
      </c>
    </row>
    <row r="902" spans="1:13" x14ac:dyDescent="0.25">
      <c r="A902" s="230">
        <v>2013.0208</v>
      </c>
      <c r="B902" s="230" t="s">
        <v>62</v>
      </c>
      <c r="C902" s="230" t="s">
        <v>11825</v>
      </c>
      <c r="D902" s="230" t="s">
        <v>4319</v>
      </c>
      <c r="E902" s="230" t="s">
        <v>4317</v>
      </c>
      <c r="F902" s="230" t="s">
        <v>2997</v>
      </c>
      <c r="G902" t="s">
        <v>2996</v>
      </c>
      <c r="H902" s="230" t="s">
        <v>4536</v>
      </c>
      <c r="I902" s="230" t="s">
        <v>52</v>
      </c>
      <c r="J902" s="230">
        <f>VLOOKUP(H902,LocID!$B$2:$I$1995,8, FALSE)</f>
        <v>447</v>
      </c>
      <c r="L902">
        <v>38.890369415283203</v>
      </c>
      <c r="M902">
        <v>-77.031959533691406</v>
      </c>
    </row>
    <row r="903" spans="1:13" x14ac:dyDescent="0.25">
      <c r="A903" s="230">
        <v>2013.0148999999999</v>
      </c>
      <c r="B903" s="230" t="s">
        <v>62</v>
      </c>
      <c r="C903" s="230" t="s">
        <v>11825</v>
      </c>
      <c r="D903" s="230" t="s">
        <v>469</v>
      </c>
      <c r="E903" s="230" t="s">
        <v>470</v>
      </c>
      <c r="F903" s="230" t="s">
        <v>446</v>
      </c>
      <c r="G903" t="s">
        <v>76</v>
      </c>
      <c r="H903" s="230" t="s">
        <v>5947</v>
      </c>
      <c r="I903" s="230" t="s">
        <v>26</v>
      </c>
      <c r="J903" s="230">
        <f>VLOOKUP(H903,LocID!$B$2:$I$1995,8, FALSE)</f>
        <v>52</v>
      </c>
      <c r="L903">
        <v>37.869880676269503</v>
      </c>
      <c r="M903">
        <v>-122.270538330078</v>
      </c>
    </row>
    <row r="904" spans="1:13" x14ac:dyDescent="0.25">
      <c r="A904" s="230">
        <v>2015.0455999999999</v>
      </c>
      <c r="B904" s="230" t="s">
        <v>138</v>
      </c>
      <c r="C904" s="230" t="s">
        <v>11821</v>
      </c>
      <c r="D904" s="230" t="s">
        <v>1123</v>
      </c>
      <c r="E904" s="230" t="s">
        <v>1124</v>
      </c>
      <c r="F904" s="230" t="s">
        <v>1125</v>
      </c>
      <c r="G904" t="s">
        <v>488</v>
      </c>
      <c r="H904" s="230" t="s">
        <v>6040</v>
      </c>
      <c r="I904" s="230" t="s">
        <v>188</v>
      </c>
      <c r="J904" s="230">
        <f>VLOOKUP(H904,LocID!$B$2:$I$1995,8, FALSE)</f>
        <v>149</v>
      </c>
      <c r="L904">
        <v>41.589759826660099</v>
      </c>
      <c r="M904">
        <v>-93.615646362304602</v>
      </c>
    </row>
    <row r="905" spans="1:13" x14ac:dyDescent="0.25">
      <c r="A905" s="230">
        <v>2012.8420000000001</v>
      </c>
      <c r="B905" s="230" t="s">
        <v>62</v>
      </c>
      <c r="C905" s="230" t="s">
        <v>11825</v>
      </c>
      <c r="D905" s="230" t="s">
        <v>493</v>
      </c>
      <c r="E905" s="230" t="s">
        <v>494</v>
      </c>
      <c r="F905" s="230" t="s">
        <v>491</v>
      </c>
      <c r="G905" t="s">
        <v>76</v>
      </c>
      <c r="H905" s="230" t="s">
        <v>5952</v>
      </c>
      <c r="I905" s="230" t="s">
        <v>98</v>
      </c>
      <c r="J905" s="230">
        <f>VLOOKUP(H905,LocID!$B$2:$I$1995,8, FALSE)</f>
        <v>57</v>
      </c>
      <c r="L905">
        <v>34.073478698730398</v>
      </c>
      <c r="M905">
        <v>-118.400337219238</v>
      </c>
    </row>
    <row r="906" spans="1:13" x14ac:dyDescent="0.25">
      <c r="A906" s="230">
        <v>2013.0119</v>
      </c>
      <c r="B906" s="230" t="s">
        <v>62</v>
      </c>
      <c r="C906" s="230" t="s">
        <v>11825</v>
      </c>
      <c r="D906" s="230" t="s">
        <v>654</v>
      </c>
      <c r="E906" s="230" t="s">
        <v>650</v>
      </c>
      <c r="F906" s="230" t="s">
        <v>651</v>
      </c>
      <c r="G906" t="s">
        <v>244</v>
      </c>
      <c r="H906" s="230" t="s">
        <v>5961</v>
      </c>
      <c r="I906" s="230" t="s">
        <v>23</v>
      </c>
      <c r="J906" s="230">
        <f>VLOOKUP(H906,LocID!$B$2:$I$1995,8, FALSE)</f>
        <v>67</v>
      </c>
      <c r="L906">
        <v>40.015739440917898</v>
      </c>
      <c r="M906">
        <v>-105.279243469238</v>
      </c>
    </row>
    <row r="907" spans="1:13" x14ac:dyDescent="0.25">
      <c r="A907" s="230">
        <v>2012.8920000000001</v>
      </c>
      <c r="B907" s="230" t="s">
        <v>62</v>
      </c>
      <c r="C907" s="230" t="s">
        <v>11825</v>
      </c>
      <c r="D907" s="230" t="s">
        <v>2549</v>
      </c>
      <c r="E907" s="230" t="s">
        <v>2550</v>
      </c>
      <c r="F907" s="230" t="s">
        <v>2414</v>
      </c>
      <c r="G907" t="s">
        <v>76</v>
      </c>
      <c r="H907" s="230" t="s">
        <v>4518</v>
      </c>
      <c r="I907" s="230" t="s">
        <v>52</v>
      </c>
      <c r="J907" s="230">
        <f>VLOOKUP(H907,LocID!$B$2:$I$1995,8, FALSE)</f>
        <v>387</v>
      </c>
      <c r="L907">
        <v>37.805080413818303</v>
      </c>
      <c r="M907">
        <v>-122.273071289062</v>
      </c>
    </row>
    <row r="908" spans="1:13" x14ac:dyDescent="0.25">
      <c r="A908" s="230">
        <v>2012.98</v>
      </c>
      <c r="B908" s="230" t="s">
        <v>62</v>
      </c>
      <c r="C908" s="230" t="s">
        <v>11825</v>
      </c>
      <c r="D908" s="230" t="s">
        <v>1976</v>
      </c>
      <c r="E908" s="230" t="s">
        <v>1977</v>
      </c>
      <c r="F908" s="230" t="s">
        <v>1972</v>
      </c>
      <c r="G908" t="s">
        <v>865</v>
      </c>
      <c r="H908" s="230" t="s">
        <v>6199</v>
      </c>
      <c r="I908" s="230" t="s">
        <v>52</v>
      </c>
      <c r="J908" s="230">
        <f>VLOOKUP(H908,LocID!$B$2:$I$1995,8, FALSE)</f>
        <v>323</v>
      </c>
      <c r="L908">
        <v>35.149761199951101</v>
      </c>
      <c r="M908">
        <v>-90.049247741699205</v>
      </c>
    </row>
    <row r="909" spans="1:13" x14ac:dyDescent="0.25">
      <c r="A909" s="230">
        <v>2013.0116</v>
      </c>
      <c r="B909" s="230" t="s">
        <v>62</v>
      </c>
      <c r="C909" s="230" t="s">
        <v>11825</v>
      </c>
      <c r="D909" s="230" t="s">
        <v>782</v>
      </c>
      <c r="E909" s="230" t="s">
        <v>783</v>
      </c>
      <c r="F909" s="230" t="s">
        <v>775</v>
      </c>
      <c r="G909" t="s">
        <v>49</v>
      </c>
      <c r="H909" s="230" t="s">
        <v>5979</v>
      </c>
      <c r="I909" s="230" t="s">
        <v>23</v>
      </c>
      <c r="J909" s="230">
        <f>VLOOKUP(H909,LocID!$B$2:$I$1995,8, FALSE)</f>
        <v>87</v>
      </c>
      <c r="L909">
        <v>42.366790771484297</v>
      </c>
      <c r="M909">
        <v>-71.106010437011705</v>
      </c>
    </row>
    <row r="910" spans="1:13" x14ac:dyDescent="0.25">
      <c r="A910" s="230">
        <v>2013.011</v>
      </c>
      <c r="B910" s="230" t="s">
        <v>62</v>
      </c>
      <c r="C910" s="230" t="s">
        <v>11825</v>
      </c>
      <c r="D910" s="230" t="s">
        <v>1736</v>
      </c>
      <c r="E910" s="230" t="s">
        <v>1737</v>
      </c>
      <c r="F910" s="230" t="s">
        <v>1735</v>
      </c>
      <c r="G910" t="s">
        <v>399</v>
      </c>
      <c r="H910" s="230" t="s">
        <v>6161</v>
      </c>
      <c r="I910" s="230" t="s">
        <v>23</v>
      </c>
      <c r="J910" s="230">
        <f>VLOOKUP(H910,LocID!$B$2:$I$1995,8, FALSE)</f>
        <v>284</v>
      </c>
      <c r="L910">
        <v>43.644809722900298</v>
      </c>
      <c r="M910">
        <v>-72.253952026367102</v>
      </c>
    </row>
    <row r="911" spans="1:13" x14ac:dyDescent="0.25">
      <c r="A911" s="230">
        <v>2012.847</v>
      </c>
      <c r="B911" s="230" t="s">
        <v>62</v>
      </c>
      <c r="C911" s="230" t="s">
        <v>11825</v>
      </c>
      <c r="D911" s="230" t="s">
        <v>816</v>
      </c>
      <c r="E911" s="230" t="s">
        <v>817</v>
      </c>
      <c r="F911" s="230" t="s">
        <v>818</v>
      </c>
      <c r="G911" t="s">
        <v>250</v>
      </c>
      <c r="H911" s="230" t="s">
        <v>5987</v>
      </c>
      <c r="I911" s="230" t="s">
        <v>23</v>
      </c>
      <c r="J911" s="230">
        <f>VLOOKUP(H911,LocID!$B$2:$I$1995,8, FALSE)</f>
        <v>94</v>
      </c>
      <c r="L911">
        <v>35.789749145507798</v>
      </c>
      <c r="M911">
        <v>-78.781158447265597</v>
      </c>
    </row>
    <row r="912" spans="1:13" x14ac:dyDescent="0.25">
      <c r="A912" s="230">
        <v>2013.0118</v>
      </c>
      <c r="B912" s="230" t="s">
        <v>62</v>
      </c>
      <c r="C912" s="230" t="s">
        <v>11825</v>
      </c>
      <c r="D912" s="230" t="s">
        <v>845</v>
      </c>
      <c r="E912" s="230" t="s">
        <v>843</v>
      </c>
      <c r="F912" s="230" t="s">
        <v>844</v>
      </c>
      <c r="G912" t="s">
        <v>250</v>
      </c>
      <c r="H912" s="230" t="s">
        <v>5992</v>
      </c>
      <c r="I912" s="230" t="s">
        <v>26</v>
      </c>
      <c r="J912" s="230">
        <f>VLOOKUP(H912,LocID!$B$2:$I$1995,8, FALSE)</f>
        <v>100</v>
      </c>
      <c r="L912">
        <v>35.222858428955</v>
      </c>
      <c r="M912">
        <v>-80.837959289550696</v>
      </c>
    </row>
    <row r="913" spans="1:13" x14ac:dyDescent="0.25">
      <c r="A913" s="230">
        <v>2013.0178000000001</v>
      </c>
      <c r="B913" s="230" t="s">
        <v>62</v>
      </c>
      <c r="C913" s="230" t="s">
        <v>11825</v>
      </c>
      <c r="D913" s="230" t="s">
        <v>939</v>
      </c>
      <c r="E913" s="230" t="s">
        <v>938</v>
      </c>
      <c r="F913" s="230" t="s">
        <v>936</v>
      </c>
      <c r="G913" t="s">
        <v>60</v>
      </c>
      <c r="H913" s="230" t="s">
        <v>6005</v>
      </c>
      <c r="I913" s="230" t="s">
        <v>52</v>
      </c>
      <c r="J913" s="230">
        <f>VLOOKUP(H913,LocID!$B$2:$I$1995,8, FALSE)</f>
        <v>113</v>
      </c>
      <c r="L913">
        <v>41.504749298095703</v>
      </c>
      <c r="M913">
        <v>-81.690719604492102</v>
      </c>
    </row>
    <row r="914" spans="1:13" x14ac:dyDescent="0.25">
      <c r="A914" s="230">
        <v>2013.0029999999999</v>
      </c>
      <c r="B914" s="230" t="s">
        <v>62</v>
      </c>
      <c r="C914" s="230" t="s">
        <v>11825</v>
      </c>
      <c r="D914" s="230" t="s">
        <v>967</v>
      </c>
      <c r="E914" s="230" t="s">
        <v>963</v>
      </c>
      <c r="F914" s="230" t="s">
        <v>964</v>
      </c>
      <c r="G914" t="s">
        <v>244</v>
      </c>
      <c r="H914" s="230" t="s">
        <v>6009</v>
      </c>
      <c r="I914" s="230" t="s">
        <v>26</v>
      </c>
      <c r="J914" s="230">
        <f>VLOOKUP(H914,LocID!$B$2:$I$1995,8, FALSE)</f>
        <v>117</v>
      </c>
      <c r="L914">
        <v>38.833431243896399</v>
      </c>
      <c r="M914">
        <v>-104.821807861328</v>
      </c>
    </row>
    <row r="915" spans="1:13" x14ac:dyDescent="0.25">
      <c r="A915" s="230">
        <v>2015.0887</v>
      </c>
      <c r="B915" s="230" t="s">
        <v>138</v>
      </c>
      <c r="C915" s="230" t="s">
        <v>11821</v>
      </c>
      <c r="D915" s="230" t="s">
        <v>1191</v>
      </c>
      <c r="E915" s="230" t="s">
        <v>1186</v>
      </c>
      <c r="F915" s="230" t="s">
        <v>1187</v>
      </c>
      <c r="G915" t="s">
        <v>261</v>
      </c>
      <c r="H915" s="230" t="s">
        <v>6055</v>
      </c>
      <c r="I915" s="230" t="s">
        <v>52</v>
      </c>
      <c r="J915" s="230">
        <f>VLOOKUP(H915,LocID!$B$2:$I$1995,8, FALSE)</f>
        <v>166</v>
      </c>
      <c r="L915">
        <v>46.99702835083</v>
      </c>
      <c r="M915">
        <v>-120.54872131347599</v>
      </c>
    </row>
    <row r="916" spans="1:13" x14ac:dyDescent="0.25">
      <c r="A916" s="230">
        <v>2013.0001</v>
      </c>
      <c r="B916" s="230" t="s">
        <v>62</v>
      </c>
      <c r="C916" s="230" t="s">
        <v>11825</v>
      </c>
      <c r="D916" s="230" t="s">
        <v>1612</v>
      </c>
      <c r="E916" s="230" t="s">
        <v>1613</v>
      </c>
      <c r="F916" s="230" t="s">
        <v>1614</v>
      </c>
      <c r="G916" t="s">
        <v>1615</v>
      </c>
      <c r="H916" s="230" t="s">
        <v>6133</v>
      </c>
      <c r="I916" s="230" t="s">
        <v>52</v>
      </c>
      <c r="J916" s="230">
        <f>VLOOKUP(H916,LocID!$B$2:$I$1995,8, FALSE)</f>
        <v>255</v>
      </c>
      <c r="L916">
        <v>58.299728393554602</v>
      </c>
      <c r="M916">
        <v>-134.40678405761699</v>
      </c>
    </row>
    <row r="917" spans="1:13" x14ac:dyDescent="0.25">
      <c r="A917" s="230">
        <v>2012.9390000000001</v>
      </c>
      <c r="B917" s="230" t="s">
        <v>62</v>
      </c>
      <c r="C917" s="230" t="s">
        <v>11825</v>
      </c>
      <c r="D917" s="230" t="s">
        <v>4438</v>
      </c>
      <c r="E917" s="230" t="s">
        <v>4439</v>
      </c>
      <c r="F917" s="230" t="s">
        <v>4440</v>
      </c>
      <c r="G917" t="s">
        <v>740</v>
      </c>
      <c r="H917" s="230" t="s">
        <v>4538</v>
      </c>
      <c r="I917" s="230" t="s">
        <v>3934</v>
      </c>
      <c r="J917" s="230">
        <f>VLOOKUP(H917,LocID!$B$2:$I$1995,8, FALSE)</f>
        <v>607</v>
      </c>
      <c r="K917">
        <v>1</v>
      </c>
      <c r="L917">
        <v>52.148941040038999</v>
      </c>
      <c r="M917">
        <v>-97.718460083007798</v>
      </c>
    </row>
    <row r="918" spans="1:13" x14ac:dyDescent="0.25">
      <c r="A918" s="230">
        <v>2012.9390000000001</v>
      </c>
      <c r="B918" s="230" t="s">
        <v>62</v>
      </c>
      <c r="C918" s="230" t="s">
        <v>11825</v>
      </c>
      <c r="D918" s="230" t="s">
        <v>4438</v>
      </c>
      <c r="E918" s="230" t="s">
        <v>4439</v>
      </c>
      <c r="F918" s="230" t="s">
        <v>4440</v>
      </c>
      <c r="G918" t="s">
        <v>740</v>
      </c>
      <c r="H918" s="230" t="s">
        <v>4538</v>
      </c>
      <c r="I918" s="230" t="s">
        <v>23</v>
      </c>
      <c r="J918" s="230">
        <f>VLOOKUP(H918,LocID!$B$2:$I$1995,8, FALSE)</f>
        <v>607</v>
      </c>
      <c r="K918">
        <v>1</v>
      </c>
      <c r="L918">
        <v>52.148941040038999</v>
      </c>
      <c r="M918">
        <v>-97.718460083007798</v>
      </c>
    </row>
    <row r="919" spans="1:13" x14ac:dyDescent="0.25">
      <c r="A919" s="230">
        <v>2013.0015000000001</v>
      </c>
      <c r="B919" s="230" t="s">
        <v>62</v>
      </c>
      <c r="C919" s="230" t="s">
        <v>11825</v>
      </c>
      <c r="D919" s="230" t="s">
        <v>224</v>
      </c>
      <c r="E919" s="230" t="s">
        <v>222</v>
      </c>
      <c r="F919" s="230" t="s">
        <v>214</v>
      </c>
      <c r="G919" t="s">
        <v>219</v>
      </c>
      <c r="H919" s="230" t="s">
        <v>5922</v>
      </c>
      <c r="I919" s="230" t="s">
        <v>52</v>
      </c>
      <c r="J919" s="230">
        <f>VLOOKUP(H919,LocID!$B$2:$I$1995,8, FALSE)</f>
        <v>24</v>
      </c>
      <c r="L919">
        <v>32.735599517822202</v>
      </c>
      <c r="M919">
        <v>-97.107719421386705</v>
      </c>
    </row>
    <row r="920" spans="1:13" x14ac:dyDescent="0.25">
      <c r="A920" s="230">
        <v>2013.0087000000001</v>
      </c>
      <c r="B920" s="230" t="s">
        <v>62</v>
      </c>
      <c r="C920" s="230" t="s">
        <v>11825</v>
      </c>
      <c r="D920" s="230" t="s">
        <v>1163</v>
      </c>
      <c r="E920" s="230" t="s">
        <v>1161</v>
      </c>
      <c r="F920" s="230" t="s">
        <v>1162</v>
      </c>
      <c r="G920" t="s">
        <v>740</v>
      </c>
      <c r="H920" s="230" t="s">
        <v>6050</v>
      </c>
      <c r="I920" s="230" t="s">
        <v>52</v>
      </c>
      <c r="J920" s="230">
        <f>VLOOKUP(H920,LocID!$B$2:$I$1995,8, FALSE)</f>
        <v>161</v>
      </c>
      <c r="K920">
        <v>1</v>
      </c>
      <c r="L920">
        <v>53.453800201416001</v>
      </c>
      <c r="M920">
        <v>-113.50900268554599</v>
      </c>
    </row>
    <row r="921" spans="1:13" x14ac:dyDescent="0.25">
      <c r="A921" s="230">
        <v>2012.752</v>
      </c>
      <c r="B921" s="230" t="s">
        <v>62</v>
      </c>
      <c r="C921" s="230" t="s">
        <v>11825</v>
      </c>
      <c r="D921" s="230" t="s">
        <v>4320</v>
      </c>
      <c r="E921" s="230" t="s">
        <v>4265</v>
      </c>
      <c r="F921" s="230" t="s">
        <v>2997</v>
      </c>
      <c r="G921" t="s">
        <v>2996</v>
      </c>
      <c r="H921" s="230" t="s">
        <v>4536</v>
      </c>
      <c r="I921" s="230" t="s">
        <v>26</v>
      </c>
      <c r="J921" s="230">
        <f>VLOOKUP(H921,LocID!$B$2:$I$1995,8, FALSE)</f>
        <v>447</v>
      </c>
      <c r="L921">
        <v>38.890369415283203</v>
      </c>
      <c r="M921">
        <v>-77.031959533691406</v>
      </c>
    </row>
    <row r="922" spans="1:13" x14ac:dyDescent="0.25">
      <c r="A922" s="230">
        <v>2013.0077000000001</v>
      </c>
      <c r="B922" s="230" t="s">
        <v>62</v>
      </c>
      <c r="C922" s="230" t="s">
        <v>11825</v>
      </c>
      <c r="D922" s="230" t="s">
        <v>1678</v>
      </c>
      <c r="E922" s="230" t="s">
        <v>1679</v>
      </c>
      <c r="F922" s="230" t="s">
        <v>1680</v>
      </c>
      <c r="G922" t="s">
        <v>165</v>
      </c>
      <c r="H922" s="230" t="s">
        <v>6147</v>
      </c>
      <c r="I922" s="230" t="s">
        <v>23</v>
      </c>
      <c r="J922" s="230">
        <f>VLOOKUP(H922,LocID!$B$2:$I$1995,8, FALSE)</f>
        <v>270</v>
      </c>
      <c r="L922">
        <v>30.190359115600501</v>
      </c>
      <c r="M922">
        <v>-82.637123107910099</v>
      </c>
    </row>
    <row r="923" spans="1:13" x14ac:dyDescent="0.25">
      <c r="A923" s="230">
        <v>2012.8789999999999</v>
      </c>
      <c r="B923" s="230" t="s">
        <v>62</v>
      </c>
      <c r="C923" s="230" t="s">
        <v>11825</v>
      </c>
      <c r="D923" s="230" t="s">
        <v>4321</v>
      </c>
      <c r="E923" s="230" t="s">
        <v>4322</v>
      </c>
      <c r="F923" s="230" t="s">
        <v>2997</v>
      </c>
      <c r="G923" t="s">
        <v>2996</v>
      </c>
      <c r="H923" s="230" t="s">
        <v>4536</v>
      </c>
      <c r="I923" s="230" t="s">
        <v>52</v>
      </c>
      <c r="J923" s="230">
        <f>VLOOKUP(H923,LocID!$B$2:$I$1995,8, FALSE)</f>
        <v>447</v>
      </c>
      <c r="L923">
        <v>38.890369415283203</v>
      </c>
      <c r="M923">
        <v>-77.031959533691406</v>
      </c>
    </row>
    <row r="924" spans="1:13" x14ac:dyDescent="0.25">
      <c r="A924" s="230">
        <v>2012.7170000000001</v>
      </c>
      <c r="B924" s="230" t="s">
        <v>62</v>
      </c>
      <c r="C924" s="230" t="s">
        <v>11825</v>
      </c>
      <c r="D924" s="230" t="s">
        <v>898</v>
      </c>
      <c r="E924" s="230" t="s">
        <v>879</v>
      </c>
      <c r="F924" s="230" t="s">
        <v>877</v>
      </c>
      <c r="G924" t="s">
        <v>208</v>
      </c>
      <c r="H924" s="230" t="s">
        <v>5997</v>
      </c>
      <c r="I924" s="230" t="s">
        <v>52</v>
      </c>
      <c r="J924" s="230">
        <f>VLOOKUP(H924,LocID!$B$2:$I$1995,8, FALSE)</f>
        <v>105</v>
      </c>
      <c r="L924">
        <v>41.884250640869098</v>
      </c>
      <c r="M924">
        <v>-87.6324462890625</v>
      </c>
    </row>
    <row r="925" spans="1:13" x14ac:dyDescent="0.25">
      <c r="A925" s="230">
        <v>2013.0264</v>
      </c>
      <c r="B925" s="230" t="s">
        <v>62</v>
      </c>
      <c r="C925" s="230" t="s">
        <v>11825</v>
      </c>
      <c r="D925" s="230" t="s">
        <v>1388</v>
      </c>
      <c r="E925" s="230" t="s">
        <v>1389</v>
      </c>
      <c r="F925" s="230" t="s">
        <v>1390</v>
      </c>
      <c r="G925" t="s">
        <v>183</v>
      </c>
      <c r="H925" s="230" t="s">
        <v>6092</v>
      </c>
      <c r="I925" s="230" t="s">
        <v>26</v>
      </c>
      <c r="J925" s="230">
        <f>VLOOKUP(H925,LocID!$B$2:$I$1995,8, FALSE)</f>
        <v>208</v>
      </c>
      <c r="L925">
        <v>42.966411590576101</v>
      </c>
      <c r="M925">
        <v>-85.671180725097599</v>
      </c>
    </row>
    <row r="926" spans="1:13" x14ac:dyDescent="0.25">
      <c r="A926" s="230">
        <v>2013.0021999999999</v>
      </c>
      <c r="B926" s="230" t="s">
        <v>62</v>
      </c>
      <c r="C926" s="230" t="s">
        <v>11825</v>
      </c>
      <c r="D926" s="230" t="s">
        <v>2684</v>
      </c>
      <c r="E926" s="230" t="s">
        <v>2685</v>
      </c>
      <c r="F926" s="230" t="s">
        <v>2683</v>
      </c>
      <c r="G926" t="s">
        <v>165</v>
      </c>
      <c r="H926" s="230" t="s">
        <v>6267</v>
      </c>
      <c r="I926" s="230" t="s">
        <v>23</v>
      </c>
      <c r="J926" s="230">
        <f>VLOOKUP(H926,LocID!$B$2:$I$1995,8, FALSE)</f>
        <v>398</v>
      </c>
      <c r="L926">
        <v>28.538230895996001</v>
      </c>
      <c r="M926">
        <v>-81.377388000488196</v>
      </c>
    </row>
    <row r="927" spans="1:13" x14ac:dyDescent="0.25">
      <c r="A927" s="230">
        <v>2015.0752</v>
      </c>
      <c r="B927" s="230" t="s">
        <v>138</v>
      </c>
      <c r="C927" s="230" t="s">
        <v>11821</v>
      </c>
      <c r="D927" s="230" t="s">
        <v>310</v>
      </c>
      <c r="E927" s="230" t="s">
        <v>280</v>
      </c>
      <c r="F927" s="230" t="s">
        <v>271</v>
      </c>
      <c r="G927" t="s">
        <v>160</v>
      </c>
      <c r="H927" s="230" t="s">
        <v>5930</v>
      </c>
      <c r="I927" s="230" t="s">
        <v>52</v>
      </c>
      <c r="J927" s="230">
        <f>VLOOKUP(H927,LocID!$B$2:$I$1995,8, FALSE)</f>
        <v>33</v>
      </c>
      <c r="L927">
        <v>33.7483100891113</v>
      </c>
      <c r="M927">
        <v>-84.39111328125</v>
      </c>
    </row>
    <row r="928" spans="1:13" x14ac:dyDescent="0.25">
      <c r="A928" s="230">
        <v>2013.01</v>
      </c>
      <c r="B928" s="230" t="s">
        <v>62</v>
      </c>
      <c r="C928" s="230" t="s">
        <v>11825</v>
      </c>
      <c r="D928" s="230" t="s">
        <v>4041</v>
      </c>
      <c r="E928" s="230" t="s">
        <v>2162</v>
      </c>
      <c r="F928" s="230" t="s">
        <v>4038</v>
      </c>
      <c r="G928" t="s">
        <v>76</v>
      </c>
      <c r="H928" s="230" t="s">
        <v>6391</v>
      </c>
      <c r="I928" s="230" t="s">
        <v>26</v>
      </c>
      <c r="J928" s="230">
        <f>VLOOKUP(H928,LocID!$B$2:$I$1995,8, FALSE)</f>
        <v>544</v>
      </c>
      <c r="L928">
        <v>37.371711730957003</v>
      </c>
      <c r="M928">
        <v>-122.03800201416</v>
      </c>
    </row>
    <row r="929" spans="1:13" x14ac:dyDescent="0.25">
      <c r="A929" s="230">
        <v>2013.0202999999999</v>
      </c>
      <c r="B929" s="230" t="s">
        <v>62</v>
      </c>
      <c r="C929" s="230" t="s">
        <v>11825</v>
      </c>
      <c r="D929" s="230" t="s">
        <v>2551</v>
      </c>
      <c r="E929" s="230" t="s">
        <v>2552</v>
      </c>
      <c r="F929" s="230" t="s">
        <v>2414</v>
      </c>
      <c r="G929" t="s">
        <v>76</v>
      </c>
      <c r="H929" s="230" t="s">
        <v>4518</v>
      </c>
      <c r="I929" s="230" t="s">
        <v>98</v>
      </c>
      <c r="J929" s="230">
        <f>VLOOKUP(H929,LocID!$B$2:$I$1995,8, FALSE)</f>
        <v>387</v>
      </c>
      <c r="L929">
        <v>37.805080413818303</v>
      </c>
      <c r="M929">
        <v>-122.273071289062</v>
      </c>
    </row>
    <row r="930" spans="1:13" x14ac:dyDescent="0.25">
      <c r="A930" s="230">
        <v>2012.768</v>
      </c>
      <c r="B930" s="230" t="s">
        <v>62</v>
      </c>
      <c r="C930" s="230" t="s">
        <v>11825</v>
      </c>
      <c r="D930" s="230" t="s">
        <v>2686</v>
      </c>
      <c r="E930" s="230" t="s">
        <v>2682</v>
      </c>
      <c r="F930" s="230" t="s">
        <v>2683</v>
      </c>
      <c r="G930" t="s">
        <v>165</v>
      </c>
      <c r="H930" s="230" t="s">
        <v>6267</v>
      </c>
      <c r="I930" s="230" t="s">
        <v>52</v>
      </c>
      <c r="J930" s="230">
        <f>VLOOKUP(H930,LocID!$B$2:$I$1995,8, FALSE)</f>
        <v>398</v>
      </c>
      <c r="L930">
        <v>28.538230895996001</v>
      </c>
      <c r="M930">
        <v>-81.377388000488196</v>
      </c>
    </row>
    <row r="931" spans="1:13" x14ac:dyDescent="0.25">
      <c r="A931" s="230">
        <v>2013.0081</v>
      </c>
      <c r="B931" s="230" t="s">
        <v>62</v>
      </c>
      <c r="C931" s="230" t="s">
        <v>11825</v>
      </c>
      <c r="D931" s="230" t="s">
        <v>1862</v>
      </c>
      <c r="E931" s="230" t="s">
        <v>1850</v>
      </c>
      <c r="F931" s="230" t="s">
        <v>1832</v>
      </c>
      <c r="G931" t="s">
        <v>76</v>
      </c>
      <c r="H931" s="230" t="s">
        <v>4512</v>
      </c>
      <c r="I931" s="230" t="s">
        <v>23</v>
      </c>
      <c r="J931" s="230">
        <f>VLOOKUP(H931,LocID!$B$2:$I$1995,8, FALSE)</f>
        <v>300</v>
      </c>
      <c r="L931">
        <v>34.053489685058501</v>
      </c>
      <c r="M931">
        <v>-118.245323181152</v>
      </c>
    </row>
    <row r="932" spans="1:13" x14ac:dyDescent="0.25">
      <c r="A932" s="230">
        <v>2013.0139999999999</v>
      </c>
      <c r="B932" s="230" t="s">
        <v>62</v>
      </c>
      <c r="C932" s="230" t="s">
        <v>11825</v>
      </c>
      <c r="D932" s="230" t="s">
        <v>1978</v>
      </c>
      <c r="E932" s="230" t="s">
        <v>1979</v>
      </c>
      <c r="F932" s="230" t="s">
        <v>1972</v>
      </c>
      <c r="G932" t="s">
        <v>865</v>
      </c>
      <c r="H932" s="230" t="s">
        <v>6199</v>
      </c>
      <c r="I932" s="230" t="s">
        <v>52</v>
      </c>
      <c r="J932" s="230">
        <f>VLOOKUP(H932,LocID!$B$2:$I$1995,8, FALSE)</f>
        <v>323</v>
      </c>
      <c r="L932">
        <v>35.149761199951101</v>
      </c>
      <c r="M932">
        <v>-90.049247741699205</v>
      </c>
    </row>
    <row r="933" spans="1:13" x14ac:dyDescent="0.25">
      <c r="A933" s="230">
        <v>2013.0001999999999</v>
      </c>
      <c r="B933" s="230" t="s">
        <v>62</v>
      </c>
      <c r="C933" s="230" t="s">
        <v>11825</v>
      </c>
      <c r="D933" s="230" t="s">
        <v>3874</v>
      </c>
      <c r="E933" s="230" t="s">
        <v>3875</v>
      </c>
      <c r="F933" s="230" t="s">
        <v>3871</v>
      </c>
      <c r="G933" t="s">
        <v>49</v>
      </c>
      <c r="H933" s="230" t="s">
        <v>4531</v>
      </c>
      <c r="I933" s="230" t="s">
        <v>23</v>
      </c>
      <c r="J933" s="230">
        <f>VLOOKUP(H933,LocID!$B$2:$I$1995,8, FALSE)</f>
        <v>520</v>
      </c>
      <c r="L933">
        <v>42.386680603027301</v>
      </c>
      <c r="M933">
        <v>-71.098258972167898</v>
      </c>
    </row>
    <row r="934" spans="1:13" x14ac:dyDescent="0.25">
      <c r="A934" s="230">
        <v>2013.0044</v>
      </c>
      <c r="B934" s="230" t="s">
        <v>62</v>
      </c>
      <c r="C934" s="230" t="s">
        <v>11825</v>
      </c>
      <c r="D934" s="230" t="s">
        <v>2018</v>
      </c>
      <c r="E934" s="230" t="s">
        <v>2019</v>
      </c>
      <c r="F934" s="230" t="s">
        <v>2020</v>
      </c>
      <c r="G934" t="s">
        <v>815</v>
      </c>
      <c r="H934" s="230" t="s">
        <v>6203</v>
      </c>
      <c r="I934" s="230" t="s">
        <v>26</v>
      </c>
      <c r="J934" s="230">
        <f>VLOOKUP(H934,LocID!$B$2:$I$1995,8, FALSE)</f>
        <v>327</v>
      </c>
      <c r="L934">
        <v>40.544158935546797</v>
      </c>
      <c r="M934">
        <v>-74.363029479980398</v>
      </c>
    </row>
    <row r="935" spans="1:13" x14ac:dyDescent="0.25">
      <c r="A935" s="230">
        <v>2012.9159999999999</v>
      </c>
      <c r="B935" s="230" t="s">
        <v>62</v>
      </c>
      <c r="C935" s="230" t="s">
        <v>11825</v>
      </c>
      <c r="D935" s="230" t="s">
        <v>4323</v>
      </c>
      <c r="E935" s="230" t="s">
        <v>4317</v>
      </c>
      <c r="F935" s="230" t="s">
        <v>2997</v>
      </c>
      <c r="G935" t="s">
        <v>2996</v>
      </c>
      <c r="H935" s="230" t="s">
        <v>4536</v>
      </c>
      <c r="I935" s="230" t="s">
        <v>23</v>
      </c>
      <c r="J935" s="230">
        <f>VLOOKUP(H935,LocID!$B$2:$I$1995,8, FALSE)</f>
        <v>447</v>
      </c>
      <c r="L935">
        <v>38.890369415283203</v>
      </c>
      <c r="M935">
        <v>-77.031959533691406</v>
      </c>
    </row>
    <row r="936" spans="1:13" x14ac:dyDescent="0.25">
      <c r="A936" s="230">
        <v>2012.883</v>
      </c>
      <c r="B936" s="230" t="s">
        <v>62</v>
      </c>
      <c r="C936" s="230" t="s">
        <v>11825</v>
      </c>
      <c r="D936" s="230" t="s">
        <v>1666</v>
      </c>
      <c r="E936" s="230" t="s">
        <v>1667</v>
      </c>
      <c r="F936" s="230" t="s">
        <v>1668</v>
      </c>
      <c r="G936" t="s">
        <v>320</v>
      </c>
      <c r="H936" s="230" t="s">
        <v>6143</v>
      </c>
      <c r="I936" s="230" t="s">
        <v>52</v>
      </c>
      <c r="J936" s="230">
        <f>VLOOKUP(H936,LocID!$B$2:$I$1995,8, FALSE)</f>
        <v>266</v>
      </c>
      <c r="L936">
        <v>44.134834289550703</v>
      </c>
      <c r="M936">
        <v>-69.171905517578097</v>
      </c>
    </row>
    <row r="937" spans="1:13" x14ac:dyDescent="0.25">
      <c r="A937" s="230">
        <v>2013.0005000000001</v>
      </c>
      <c r="B937" s="230" t="s">
        <v>62</v>
      </c>
      <c r="C937" s="230" t="s">
        <v>11825</v>
      </c>
      <c r="D937" s="230" t="s">
        <v>2126</v>
      </c>
      <c r="E937" s="230" t="s">
        <v>2127</v>
      </c>
      <c r="F937" s="230" t="s">
        <v>2118</v>
      </c>
      <c r="G937" t="s">
        <v>76</v>
      </c>
      <c r="H937" s="230" t="s">
        <v>6221</v>
      </c>
      <c r="I937" s="230" t="s">
        <v>52</v>
      </c>
      <c r="J937" s="230">
        <f>VLOOKUP(H937,LocID!$B$2:$I$1995,8, FALSE)</f>
        <v>346</v>
      </c>
      <c r="L937">
        <v>36.597591400146399</v>
      </c>
      <c r="M937">
        <v>-121.896766662597</v>
      </c>
    </row>
    <row r="938" spans="1:13" x14ac:dyDescent="0.25">
      <c r="A938" s="230">
        <v>2015.0853</v>
      </c>
      <c r="B938" s="230" t="s">
        <v>138</v>
      </c>
      <c r="C938" s="230" t="s">
        <v>11821</v>
      </c>
      <c r="D938" s="230" t="s">
        <v>2262</v>
      </c>
      <c r="E938" s="230" t="s">
        <v>737</v>
      </c>
      <c r="F938" s="230" t="s">
        <v>2264</v>
      </c>
      <c r="G938" t="s">
        <v>739</v>
      </c>
      <c r="H938" s="230" t="s">
        <v>6241</v>
      </c>
      <c r="I938" s="230" t="s">
        <v>52</v>
      </c>
      <c r="J938" s="230">
        <f>VLOOKUP(H938,LocID!$B$2:$I$1995,8, FALSE)</f>
        <v>369</v>
      </c>
      <c r="L938">
        <v>49.231601715087798</v>
      </c>
      <c r="M938">
        <v>-122.89600372314401</v>
      </c>
    </row>
    <row r="939" spans="1:13" x14ac:dyDescent="0.25">
      <c r="A939" s="230">
        <v>2013.0210999999999</v>
      </c>
      <c r="B939" s="230" t="s">
        <v>62</v>
      </c>
      <c r="C939" s="230" t="s">
        <v>11825</v>
      </c>
      <c r="D939" s="230" t="s">
        <v>2128</v>
      </c>
      <c r="E939" s="230" t="s">
        <v>2125</v>
      </c>
      <c r="F939" s="230" t="s">
        <v>2118</v>
      </c>
      <c r="G939" t="s">
        <v>76</v>
      </c>
      <c r="H939" s="230" t="s">
        <v>6221</v>
      </c>
      <c r="I939" s="230" t="s">
        <v>52</v>
      </c>
      <c r="J939" s="230">
        <f>VLOOKUP(H939,LocID!$B$2:$I$1995,8, FALSE)</f>
        <v>346</v>
      </c>
      <c r="L939">
        <v>36.597591400146399</v>
      </c>
      <c r="M939">
        <v>-121.896766662597</v>
      </c>
    </row>
    <row r="940" spans="1:13" x14ac:dyDescent="0.25">
      <c r="A940" s="230">
        <v>2012.627</v>
      </c>
      <c r="B940" s="230" t="s">
        <v>62</v>
      </c>
      <c r="C940" s="230" t="s">
        <v>11825</v>
      </c>
      <c r="D940" s="230" t="s">
        <v>2347</v>
      </c>
      <c r="E940" s="230" t="s">
        <v>2340</v>
      </c>
      <c r="F940" s="230" t="s">
        <v>2341</v>
      </c>
      <c r="G940" t="s">
        <v>815</v>
      </c>
      <c r="H940" s="230" t="s">
        <v>4517</v>
      </c>
      <c r="I940" s="230" t="s">
        <v>23</v>
      </c>
      <c r="J940" s="230">
        <f>VLOOKUP(H940,LocID!$B$2:$I$1995,8, FALSE)</f>
        <v>371</v>
      </c>
      <c r="L940">
        <v>40.731971740722599</v>
      </c>
      <c r="M940">
        <v>-74.174209594726506</v>
      </c>
    </row>
    <row r="941" spans="1:13" x14ac:dyDescent="0.25">
      <c r="A941" s="230">
        <v>2012.9639999999999</v>
      </c>
      <c r="B941" s="230" t="s">
        <v>62</v>
      </c>
      <c r="C941" s="230" t="s">
        <v>11825</v>
      </c>
      <c r="D941" s="230" t="s">
        <v>2360</v>
      </c>
      <c r="E941" s="230" t="s">
        <v>2358</v>
      </c>
      <c r="F941" s="230" t="s">
        <v>2359</v>
      </c>
      <c r="G941" t="s">
        <v>76</v>
      </c>
      <c r="H941" s="230" t="s">
        <v>6243</v>
      </c>
      <c r="I941" s="230" t="s">
        <v>26</v>
      </c>
      <c r="J941" s="230">
        <f>VLOOKUP(H941,LocID!$B$2:$I$1995,8, FALSE)</f>
        <v>373</v>
      </c>
      <c r="L941">
        <v>33.616828918457003</v>
      </c>
      <c r="M941">
        <v>-117.93034362792901</v>
      </c>
    </row>
    <row r="942" spans="1:13" x14ac:dyDescent="0.25">
      <c r="A942" s="230">
        <v>2012.665</v>
      </c>
      <c r="B942" s="230" t="s">
        <v>62</v>
      </c>
      <c r="C942" s="230" t="s">
        <v>11825</v>
      </c>
      <c r="D942" s="230" t="s">
        <v>2367</v>
      </c>
      <c r="E942" s="230" t="s">
        <v>2368</v>
      </c>
      <c r="F942" s="230" t="s">
        <v>2366</v>
      </c>
      <c r="G942" t="s">
        <v>49</v>
      </c>
      <c r="H942" s="230" t="s">
        <v>6244</v>
      </c>
      <c r="I942" s="230" t="s">
        <v>26</v>
      </c>
      <c r="J942" s="230">
        <f>VLOOKUP(H942,LocID!$B$2:$I$1995,8, FALSE)</f>
        <v>374</v>
      </c>
      <c r="L942">
        <v>42.330509185791001</v>
      </c>
      <c r="M942">
        <v>-71.199493408203097</v>
      </c>
    </row>
    <row r="943" spans="1:13" x14ac:dyDescent="0.25">
      <c r="A943" s="230">
        <v>2012.9290000000001</v>
      </c>
      <c r="B943" s="230" t="s">
        <v>62</v>
      </c>
      <c r="C943" s="230" t="s">
        <v>11825</v>
      </c>
      <c r="D943" s="230" t="s">
        <v>1587</v>
      </c>
      <c r="E943" s="230" t="s">
        <v>1585</v>
      </c>
      <c r="F943" s="230" t="s">
        <v>1586</v>
      </c>
      <c r="G943" t="s">
        <v>165</v>
      </c>
      <c r="H943" s="230" t="s">
        <v>6127</v>
      </c>
      <c r="I943" s="230" t="s">
        <v>52</v>
      </c>
      <c r="J943" s="230">
        <f>VLOOKUP(H943,LocID!$B$2:$I$1995,8, FALSE)</f>
        <v>249</v>
      </c>
      <c r="L943">
        <v>30.3314704895019</v>
      </c>
      <c r="M943">
        <v>-81.656219482421804</v>
      </c>
    </row>
    <row r="944" spans="1:13" x14ac:dyDescent="0.25">
      <c r="A944" s="230">
        <v>2013.0006000000001</v>
      </c>
      <c r="B944" s="230" t="s">
        <v>62</v>
      </c>
      <c r="C944" s="230" t="s">
        <v>11825</v>
      </c>
      <c r="D944" s="230" t="s">
        <v>2671</v>
      </c>
      <c r="E944" s="230" t="s">
        <v>2672</v>
      </c>
      <c r="F944" s="230" t="s">
        <v>2673</v>
      </c>
      <c r="G944" t="s">
        <v>76</v>
      </c>
      <c r="H944" s="230" t="s">
        <v>6264</v>
      </c>
      <c r="I944" s="230" t="s">
        <v>98</v>
      </c>
      <c r="J944" s="230">
        <f>VLOOKUP(H944,LocID!$B$2:$I$1995,8, FALSE)</f>
        <v>395</v>
      </c>
      <c r="L944">
        <v>33.654399871826101</v>
      </c>
      <c r="M944">
        <v>-117.788208007812</v>
      </c>
    </row>
    <row r="945" spans="1:13" x14ac:dyDescent="0.25">
      <c r="A945" s="230">
        <v>2012.9649999999999</v>
      </c>
      <c r="B945" s="230" t="s">
        <v>62</v>
      </c>
      <c r="C945" s="230" t="s">
        <v>11825</v>
      </c>
      <c r="D945" s="230" t="s">
        <v>3188</v>
      </c>
      <c r="E945" s="230" t="s">
        <v>1018</v>
      </c>
      <c r="F945" s="230" t="s">
        <v>3174</v>
      </c>
      <c r="G945" t="s">
        <v>122</v>
      </c>
      <c r="H945" s="230" t="s">
        <v>4525</v>
      </c>
      <c r="I945" s="230" t="s">
        <v>26</v>
      </c>
      <c r="J945" s="230">
        <f>VLOOKUP(H945,LocID!$B$2:$I$1995,8, FALSE)</f>
        <v>477</v>
      </c>
      <c r="L945">
        <v>44.933261871337798</v>
      </c>
      <c r="M945">
        <v>-123.043807983398</v>
      </c>
    </row>
    <row r="946" spans="1:13" x14ac:dyDescent="0.25">
      <c r="A946" s="230">
        <v>2012.84</v>
      </c>
      <c r="B946" s="230" t="s">
        <v>62</v>
      </c>
      <c r="C946" s="230" t="s">
        <v>11825</v>
      </c>
      <c r="D946" s="230" t="s">
        <v>1240</v>
      </c>
      <c r="E946" s="230" t="s">
        <v>1235</v>
      </c>
      <c r="F946" s="230" t="s">
        <v>1233</v>
      </c>
      <c r="G946" t="s">
        <v>261</v>
      </c>
      <c r="H946" s="230" t="s">
        <v>6062</v>
      </c>
      <c r="I946" s="230" t="s">
        <v>52</v>
      </c>
      <c r="J946" s="230">
        <f>VLOOKUP(H946,LocID!$B$2:$I$1995,8, FALSE)</f>
        <v>174</v>
      </c>
      <c r="L946">
        <v>47.976589202880803</v>
      </c>
      <c r="M946">
        <v>-122.205932617187</v>
      </c>
    </row>
    <row r="947" spans="1:13" x14ac:dyDescent="0.25">
      <c r="A947" s="230">
        <v>2013.0265999999999</v>
      </c>
      <c r="B947" s="230" t="s">
        <v>62</v>
      </c>
      <c r="C947" s="230" t="s">
        <v>11825</v>
      </c>
      <c r="D947" s="230" t="s">
        <v>2851</v>
      </c>
      <c r="E947" s="230" t="s">
        <v>2851</v>
      </c>
      <c r="F947" s="230" t="s">
        <v>3174</v>
      </c>
      <c r="G947" t="s">
        <v>122</v>
      </c>
      <c r="H947" s="230" t="s">
        <v>4525</v>
      </c>
      <c r="I947" s="230" t="s">
        <v>52</v>
      </c>
      <c r="J947" s="230">
        <f>VLOOKUP(H947,LocID!$B$2:$I$1995,8, FALSE)</f>
        <v>477</v>
      </c>
      <c r="L947">
        <v>44.933261871337798</v>
      </c>
      <c r="M947">
        <v>-123.043807983398</v>
      </c>
    </row>
    <row r="948" spans="1:13" x14ac:dyDescent="0.25">
      <c r="A948" s="230">
        <v>2013.0003999999999</v>
      </c>
      <c r="B948" s="230" t="s">
        <v>62</v>
      </c>
      <c r="C948" s="230" t="s">
        <v>11825</v>
      </c>
      <c r="D948" s="230" t="s">
        <v>2692</v>
      </c>
      <c r="E948" s="230" t="s">
        <v>2693</v>
      </c>
      <c r="F948" s="230" t="s">
        <v>2694</v>
      </c>
      <c r="G948" t="s">
        <v>1619</v>
      </c>
      <c r="H948" s="230" t="s">
        <v>6269</v>
      </c>
      <c r="I948" s="230" t="s">
        <v>26</v>
      </c>
      <c r="J948" s="230">
        <f>VLOOKUP(H948,LocID!$B$2:$I$1995,8, FALSE)</f>
        <v>401</v>
      </c>
      <c r="L948">
        <v>38.984889984130803</v>
      </c>
      <c r="M948">
        <v>-94.671676635742102</v>
      </c>
    </row>
    <row r="949" spans="1:13" x14ac:dyDescent="0.25">
      <c r="A949" s="230">
        <v>2015.0866000000001</v>
      </c>
      <c r="B949" s="230" t="s">
        <v>138</v>
      </c>
      <c r="C949" s="230" t="s">
        <v>11821</v>
      </c>
      <c r="D949" s="230" t="s">
        <v>3515</v>
      </c>
      <c r="E949" s="230" t="s">
        <v>3445</v>
      </c>
      <c r="F949" s="230" t="s">
        <v>3294</v>
      </c>
      <c r="G949" t="s">
        <v>76</v>
      </c>
      <c r="H949" s="230" t="s">
        <v>4526</v>
      </c>
      <c r="I949" s="230" t="s">
        <v>3934</v>
      </c>
      <c r="J949" s="230">
        <f>VLOOKUP(H949,LocID!$B$2:$I$1995,8, FALSE)</f>
        <v>489</v>
      </c>
      <c r="L949">
        <v>37.7771186828613</v>
      </c>
      <c r="M949">
        <v>-122.419639587402</v>
      </c>
    </row>
    <row r="950" spans="1:13" x14ac:dyDescent="0.25">
      <c r="A950" s="230">
        <v>2015.0866000000001</v>
      </c>
      <c r="B950" s="230" t="s">
        <v>138</v>
      </c>
      <c r="C950" s="230" t="s">
        <v>11821</v>
      </c>
      <c r="D950" s="230" t="s">
        <v>3515</v>
      </c>
      <c r="E950" s="230" t="s">
        <v>3445</v>
      </c>
      <c r="F950" s="230" t="s">
        <v>3294</v>
      </c>
      <c r="G950" t="s">
        <v>76</v>
      </c>
      <c r="H950" s="230" t="s">
        <v>4526</v>
      </c>
      <c r="I950" s="230" t="s">
        <v>23</v>
      </c>
      <c r="J950" s="230">
        <f>VLOOKUP(H950,LocID!$B$2:$I$1995,8, FALSE)</f>
        <v>489</v>
      </c>
      <c r="L950">
        <v>37.7771186828613</v>
      </c>
      <c r="M950">
        <v>-122.419639587402</v>
      </c>
    </row>
    <row r="951" spans="1:13" x14ac:dyDescent="0.25">
      <c r="A951" s="230">
        <v>2013.0183999999999</v>
      </c>
      <c r="B951" s="230" t="s">
        <v>62</v>
      </c>
      <c r="C951" s="230" t="s">
        <v>11825</v>
      </c>
      <c r="D951" s="230" t="s">
        <v>285</v>
      </c>
      <c r="E951" s="230" t="s">
        <v>286</v>
      </c>
      <c r="F951" s="230" t="s">
        <v>271</v>
      </c>
      <c r="G951" t="s">
        <v>160</v>
      </c>
      <c r="H951" s="230" t="s">
        <v>5930</v>
      </c>
      <c r="I951" s="230" t="s">
        <v>26</v>
      </c>
      <c r="J951" s="230">
        <f>VLOOKUP(H951,LocID!$B$2:$I$1995,8, FALSE)</f>
        <v>33</v>
      </c>
      <c r="L951">
        <v>33.7483100891113</v>
      </c>
      <c r="M951">
        <v>-84.39111328125</v>
      </c>
    </row>
    <row r="952" spans="1:13" x14ac:dyDescent="0.25">
      <c r="A952" s="230">
        <v>2013.0117</v>
      </c>
      <c r="B952" s="230" t="s">
        <v>62</v>
      </c>
      <c r="C952" s="230" t="s">
        <v>11825</v>
      </c>
      <c r="D952" s="230" t="s">
        <v>2818</v>
      </c>
      <c r="E952" s="230" t="s">
        <v>2819</v>
      </c>
      <c r="F952" s="230" t="s">
        <v>2820</v>
      </c>
      <c r="G952" t="s">
        <v>432</v>
      </c>
      <c r="H952" s="230" t="s">
        <v>6293</v>
      </c>
      <c r="I952" s="230" t="s">
        <v>26</v>
      </c>
      <c r="J952" s="230">
        <f>VLOOKUP(H952,LocID!$B$2:$I$1995,8, FALSE)</f>
        <v>425</v>
      </c>
      <c r="L952">
        <v>43.413990020751903</v>
      </c>
      <c r="M952">
        <v>-87.8702392578125</v>
      </c>
    </row>
    <row r="953" spans="1:13" x14ac:dyDescent="0.25">
      <c r="A953" s="230">
        <v>2012.9749999999999</v>
      </c>
      <c r="B953" s="230" t="s">
        <v>62</v>
      </c>
      <c r="C953" s="230" t="s">
        <v>11825</v>
      </c>
      <c r="D953" s="230" t="s">
        <v>2987</v>
      </c>
      <c r="E953" s="230" t="s">
        <v>2985</v>
      </c>
      <c r="F953" s="230" t="s">
        <v>2986</v>
      </c>
      <c r="G953" t="s">
        <v>76</v>
      </c>
      <c r="H953" s="230" t="s">
        <v>6311</v>
      </c>
      <c r="I953" s="230" t="s">
        <v>23</v>
      </c>
      <c r="J953" s="230">
        <f>VLOOKUP(H953,LocID!$B$2:$I$1995,8, FALSE)</f>
        <v>446</v>
      </c>
      <c r="L953">
        <v>37.484500885009702</v>
      </c>
      <c r="M953">
        <v>-122.227722167968</v>
      </c>
    </row>
    <row r="954" spans="1:13" x14ac:dyDescent="0.25">
      <c r="A954" s="230">
        <v>2012.885</v>
      </c>
      <c r="B954" s="230" t="s">
        <v>62</v>
      </c>
      <c r="C954" s="230" t="s">
        <v>11825</v>
      </c>
      <c r="D954" s="230" t="s">
        <v>3952</v>
      </c>
      <c r="E954" s="230" t="s">
        <v>3953</v>
      </c>
      <c r="F954" s="230" t="s">
        <v>3947</v>
      </c>
      <c r="G954" t="s">
        <v>49</v>
      </c>
      <c r="H954" s="230" t="s">
        <v>6380</v>
      </c>
      <c r="I954" s="230" t="s">
        <v>52</v>
      </c>
      <c r="J954" s="230">
        <f>VLOOKUP(H954,LocID!$B$2:$I$1995,8, FALSE)</f>
        <v>531</v>
      </c>
      <c r="L954">
        <v>42.101249694824197</v>
      </c>
      <c r="M954">
        <v>-72.589286804199205</v>
      </c>
    </row>
    <row r="955" spans="1:13" x14ac:dyDescent="0.25">
      <c r="A955" s="230">
        <v>2012.874</v>
      </c>
      <c r="B955" s="230" t="s">
        <v>62</v>
      </c>
      <c r="C955" s="230" t="s">
        <v>11825</v>
      </c>
      <c r="D955" s="230" t="s">
        <v>63</v>
      </c>
      <c r="E955" s="230" t="s">
        <v>64</v>
      </c>
      <c r="F955" s="230" t="s">
        <v>59</v>
      </c>
      <c r="G955" t="s">
        <v>60</v>
      </c>
      <c r="H955" s="230" t="s">
        <v>5902</v>
      </c>
      <c r="I955" s="230" t="s">
        <v>23</v>
      </c>
      <c r="J955" s="230">
        <f>VLOOKUP(H955,LocID!$B$2:$I$1995,8, FALSE)</f>
        <v>3</v>
      </c>
      <c r="L955">
        <v>41.084190368652301</v>
      </c>
      <c r="M955">
        <v>-81.514060974121094</v>
      </c>
    </row>
    <row r="956" spans="1:13" x14ac:dyDescent="0.25">
      <c r="A956" s="230">
        <v>2012.223</v>
      </c>
      <c r="B956" s="230" t="s">
        <v>62</v>
      </c>
      <c r="C956" s="230" t="s">
        <v>11825</v>
      </c>
      <c r="D956" s="230" t="s">
        <v>2916</v>
      </c>
      <c r="E956" s="230" t="s">
        <v>2917</v>
      </c>
      <c r="F956" s="230" t="s">
        <v>2908</v>
      </c>
      <c r="G956" t="s">
        <v>380</v>
      </c>
      <c r="H956" s="230" t="s">
        <v>6299</v>
      </c>
      <c r="I956" s="230" t="s">
        <v>23</v>
      </c>
      <c r="J956" s="230">
        <f>VLOOKUP(H956,LocID!$B$2:$I$1995,8, FALSE)</f>
        <v>431</v>
      </c>
      <c r="L956">
        <v>41.8238716125488</v>
      </c>
      <c r="M956">
        <v>-71.4119873046875</v>
      </c>
    </row>
    <row r="957" spans="1:13" x14ac:dyDescent="0.25">
      <c r="A957" s="230">
        <v>2012.8389999999999</v>
      </c>
      <c r="B957" s="230" t="s">
        <v>62</v>
      </c>
      <c r="C957" s="230" t="s">
        <v>11825</v>
      </c>
      <c r="D957" s="230" t="s">
        <v>3070</v>
      </c>
      <c r="E957" s="230" t="s">
        <v>3071</v>
      </c>
      <c r="F957" s="230" t="s">
        <v>3068</v>
      </c>
      <c r="G957" t="s">
        <v>198</v>
      </c>
      <c r="H957" s="230" t="s">
        <v>4522</v>
      </c>
      <c r="I957" s="230" t="s">
        <v>3934</v>
      </c>
      <c r="J957" s="230">
        <f>VLOOKUP(H957,LocID!$B$2:$I$1995,8, FALSE)</f>
        <v>460</v>
      </c>
      <c r="L957">
        <v>44.0193481445312</v>
      </c>
      <c r="M957">
        <v>-92.459152221679602</v>
      </c>
    </row>
    <row r="958" spans="1:13" x14ac:dyDescent="0.25">
      <c r="A958" s="230">
        <v>2012.8389999999999</v>
      </c>
      <c r="B958" s="230" t="s">
        <v>62</v>
      </c>
      <c r="C958" s="230" t="s">
        <v>11825</v>
      </c>
      <c r="D958" s="230" t="s">
        <v>3070</v>
      </c>
      <c r="E958" s="230" t="s">
        <v>3071</v>
      </c>
      <c r="F958" s="230" t="s">
        <v>3068</v>
      </c>
      <c r="G958" t="s">
        <v>198</v>
      </c>
      <c r="H958" s="230" t="s">
        <v>4522</v>
      </c>
      <c r="I958" s="230" t="s">
        <v>23</v>
      </c>
      <c r="J958" s="230">
        <f>VLOOKUP(H958,LocID!$B$2:$I$1995,8, FALSE)</f>
        <v>460</v>
      </c>
      <c r="L958">
        <v>44.0193481445312</v>
      </c>
      <c r="M958">
        <v>-92.459152221679602</v>
      </c>
    </row>
    <row r="959" spans="1:13" x14ac:dyDescent="0.25">
      <c r="A959" s="230">
        <v>2012.8689999999999</v>
      </c>
      <c r="B959" s="230" t="s">
        <v>62</v>
      </c>
      <c r="C959" s="230" t="s">
        <v>11825</v>
      </c>
      <c r="D959" s="230" t="s">
        <v>3215</v>
      </c>
      <c r="E959" s="230" t="s">
        <v>3210</v>
      </c>
      <c r="F959" s="230" t="s">
        <v>3202</v>
      </c>
      <c r="G959" t="s">
        <v>660</v>
      </c>
      <c r="H959" s="230" t="s">
        <v>6337</v>
      </c>
      <c r="I959" s="230" t="s">
        <v>52</v>
      </c>
      <c r="J959" s="230">
        <f>VLOOKUP(H959,LocID!$B$2:$I$1995,8, FALSE)</f>
        <v>479</v>
      </c>
      <c r="L959">
        <v>40.760311126708899</v>
      </c>
      <c r="M959">
        <v>-111.888221740722</v>
      </c>
    </row>
    <row r="960" spans="1:13" x14ac:dyDescent="0.25">
      <c r="A960" s="230">
        <v>2013.0012999999999</v>
      </c>
      <c r="B960" s="230" t="s">
        <v>62</v>
      </c>
      <c r="C960" s="230" t="s">
        <v>11825</v>
      </c>
      <c r="D960" s="230" t="s">
        <v>846</v>
      </c>
      <c r="E960" s="230" t="s">
        <v>847</v>
      </c>
      <c r="F960" s="230" t="s">
        <v>844</v>
      </c>
      <c r="G960" t="s">
        <v>250</v>
      </c>
      <c r="H960" s="230" t="s">
        <v>5992</v>
      </c>
      <c r="I960" s="230" t="s">
        <v>26</v>
      </c>
      <c r="J960" s="230">
        <f>VLOOKUP(H960,LocID!$B$2:$I$1995,8, FALSE)</f>
        <v>100</v>
      </c>
      <c r="L960">
        <v>35.222858428955</v>
      </c>
      <c r="M960">
        <v>-80.837959289550696</v>
      </c>
    </row>
    <row r="961" spans="1:13" x14ac:dyDescent="0.25">
      <c r="A961" s="230">
        <v>2012.902</v>
      </c>
      <c r="B961" s="230" t="s">
        <v>62</v>
      </c>
      <c r="C961" s="230" t="s">
        <v>11825</v>
      </c>
      <c r="D961" s="230" t="s">
        <v>3614</v>
      </c>
      <c r="E961" s="230" t="s">
        <v>3585</v>
      </c>
      <c r="F961" s="230" t="s">
        <v>3586</v>
      </c>
      <c r="G961" t="s">
        <v>76</v>
      </c>
      <c r="H961" s="230" t="s">
        <v>6352</v>
      </c>
      <c r="I961" s="230" t="s">
        <v>23</v>
      </c>
      <c r="J961" s="230">
        <f>VLOOKUP(H961,LocID!$B$2:$I$1995,8, FALSE)</f>
        <v>495</v>
      </c>
      <c r="L961">
        <v>37.547031402587798</v>
      </c>
      <c r="M961">
        <v>-122.314826965332</v>
      </c>
    </row>
    <row r="962" spans="1:13" x14ac:dyDescent="0.25">
      <c r="A962" s="230">
        <v>2015.0914</v>
      </c>
      <c r="B962" s="230" t="s">
        <v>138</v>
      </c>
      <c r="C962" s="230" t="s">
        <v>11821</v>
      </c>
      <c r="D962" s="230" t="s">
        <v>1829</v>
      </c>
      <c r="E962" s="230" t="s">
        <v>1824</v>
      </c>
      <c r="F962" s="230" t="s">
        <v>1821</v>
      </c>
      <c r="G962" t="s">
        <v>76</v>
      </c>
      <c r="H962" s="230" t="s">
        <v>6176</v>
      </c>
      <c r="I962" s="230" t="s">
        <v>26</v>
      </c>
      <c r="J962" s="230">
        <f>VLOOKUP(H962,LocID!$B$2:$I$1995,8, FALSE)</f>
        <v>298</v>
      </c>
      <c r="L962">
        <v>37.383079528808501</v>
      </c>
      <c r="M962">
        <v>-122.11422729492099</v>
      </c>
    </row>
    <row r="963" spans="1:13" x14ac:dyDescent="0.25">
      <c r="A963" s="230">
        <v>2013.0146999999999</v>
      </c>
      <c r="B963" s="230" t="s">
        <v>62</v>
      </c>
      <c r="C963" s="230" t="s">
        <v>11825</v>
      </c>
      <c r="D963" s="230" t="s">
        <v>3672</v>
      </c>
      <c r="E963" s="230" t="s">
        <v>3673</v>
      </c>
      <c r="F963" s="230" t="s">
        <v>3674</v>
      </c>
      <c r="G963" t="s">
        <v>76</v>
      </c>
      <c r="H963" s="230" t="s">
        <v>4528</v>
      </c>
      <c r="I963" s="230" t="s">
        <v>23</v>
      </c>
      <c r="J963" s="230">
        <f>VLOOKUP(H963,LocID!$B$2:$I$1995,8, FALSE)</f>
        <v>502</v>
      </c>
      <c r="L963">
        <v>36.9740180969238</v>
      </c>
      <c r="M963">
        <v>-122.030952453613</v>
      </c>
    </row>
    <row r="964" spans="1:13" x14ac:dyDescent="0.25">
      <c r="A964" s="230">
        <v>2013.0029</v>
      </c>
      <c r="B964" s="230" t="s">
        <v>62</v>
      </c>
      <c r="C964" s="230" t="s">
        <v>11825</v>
      </c>
      <c r="D964" s="230" t="s">
        <v>3823</v>
      </c>
      <c r="E964" s="230" t="s">
        <v>3791</v>
      </c>
      <c r="F964" s="230" t="s">
        <v>3750</v>
      </c>
      <c r="G964" t="s">
        <v>261</v>
      </c>
      <c r="H964" s="230" t="s">
        <v>4530</v>
      </c>
      <c r="I964" s="230" t="s">
        <v>52</v>
      </c>
      <c r="J964" s="230">
        <f>VLOOKUP(H964,LocID!$B$2:$I$1995,8, FALSE)</f>
        <v>513</v>
      </c>
      <c r="L964">
        <v>47.603569030761697</v>
      </c>
      <c r="M964">
        <v>-122.329452514648</v>
      </c>
    </row>
    <row r="965" spans="1:13" x14ac:dyDescent="0.25">
      <c r="A965" s="230">
        <v>2013.0019</v>
      </c>
      <c r="B965" s="230" t="s">
        <v>62</v>
      </c>
      <c r="C965" s="230" t="s">
        <v>11825</v>
      </c>
      <c r="D965" s="230" t="s">
        <v>3824</v>
      </c>
      <c r="E965" s="230" t="s">
        <v>3770</v>
      </c>
      <c r="F965" s="230" t="s">
        <v>3750</v>
      </c>
      <c r="G965" t="s">
        <v>261</v>
      </c>
      <c r="H965" s="230" t="s">
        <v>4530</v>
      </c>
      <c r="I965" s="230" t="s">
        <v>52</v>
      </c>
      <c r="J965" s="230">
        <f>VLOOKUP(H965,LocID!$B$2:$I$1995,8, FALSE)</f>
        <v>513</v>
      </c>
      <c r="L965">
        <v>47.603569030761697</v>
      </c>
      <c r="M965">
        <v>-122.329452514648</v>
      </c>
    </row>
    <row r="966" spans="1:13" x14ac:dyDescent="0.25">
      <c r="A966" s="230">
        <v>2012.8340000000001</v>
      </c>
      <c r="B966" s="230" t="s">
        <v>62</v>
      </c>
      <c r="C966" s="230" t="s">
        <v>11825</v>
      </c>
      <c r="D966" s="230" t="s">
        <v>3447</v>
      </c>
      <c r="E966" s="230" t="s">
        <v>3448</v>
      </c>
      <c r="F966" s="230" t="s">
        <v>3294</v>
      </c>
      <c r="G966" t="s">
        <v>76</v>
      </c>
      <c r="H966" s="230" t="s">
        <v>4526</v>
      </c>
      <c r="I966" s="230" t="s">
        <v>23</v>
      </c>
      <c r="J966" s="230">
        <f>VLOOKUP(H966,LocID!$B$2:$I$1995,8, FALSE)</f>
        <v>489</v>
      </c>
      <c r="L966">
        <v>37.7771186828613</v>
      </c>
      <c r="M966">
        <v>-122.419639587402</v>
      </c>
    </row>
    <row r="967" spans="1:13" x14ac:dyDescent="0.25">
      <c r="A967" s="230">
        <v>2013.0224000000001</v>
      </c>
      <c r="B967" s="230" t="s">
        <v>62</v>
      </c>
      <c r="C967" s="230" t="s">
        <v>11825</v>
      </c>
      <c r="D967" s="230" t="s">
        <v>3449</v>
      </c>
      <c r="E967" s="230" t="s">
        <v>3445</v>
      </c>
      <c r="F967" s="230" t="s">
        <v>3294</v>
      </c>
      <c r="G967" t="s">
        <v>76</v>
      </c>
      <c r="H967" s="230" t="s">
        <v>4526</v>
      </c>
      <c r="I967" s="230" t="s">
        <v>23</v>
      </c>
      <c r="J967" s="230">
        <f>VLOOKUP(H967,LocID!$B$2:$I$1995,8, FALSE)</f>
        <v>489</v>
      </c>
      <c r="L967">
        <v>37.7771186828613</v>
      </c>
      <c r="M967">
        <v>-122.419639587402</v>
      </c>
    </row>
    <row r="968" spans="1:13" x14ac:dyDescent="0.25">
      <c r="A968" s="230">
        <v>2012.905</v>
      </c>
      <c r="B968" s="230" t="s">
        <v>62</v>
      </c>
      <c r="C968" s="230" t="s">
        <v>11825</v>
      </c>
      <c r="D968" s="230" t="s">
        <v>3450</v>
      </c>
      <c r="E968" s="230" t="s">
        <v>3445</v>
      </c>
      <c r="F968" s="230" t="s">
        <v>3294</v>
      </c>
      <c r="G968" t="s">
        <v>76</v>
      </c>
      <c r="H968" s="230" t="s">
        <v>4526</v>
      </c>
      <c r="I968" s="230" t="s">
        <v>26</v>
      </c>
      <c r="J968" s="230">
        <f>VLOOKUP(H968,LocID!$B$2:$I$1995,8, FALSE)</f>
        <v>489</v>
      </c>
      <c r="L968">
        <v>37.7771186828613</v>
      </c>
      <c r="M968">
        <v>-122.419639587402</v>
      </c>
    </row>
    <row r="969" spans="1:13" x14ac:dyDescent="0.25">
      <c r="A969" s="230">
        <v>2012.944</v>
      </c>
      <c r="B969" s="230" t="s">
        <v>62</v>
      </c>
      <c r="C969" s="230" t="s">
        <v>11825</v>
      </c>
      <c r="D969" s="230" t="s">
        <v>759</v>
      </c>
      <c r="E969" s="230" t="s">
        <v>737</v>
      </c>
      <c r="F969" s="230" t="s">
        <v>738</v>
      </c>
      <c r="G969" t="s">
        <v>740</v>
      </c>
      <c r="H969" s="377" t="s">
        <v>11294</v>
      </c>
      <c r="I969" s="230" t="s">
        <v>52</v>
      </c>
      <c r="J969" s="230">
        <f>VLOOKUP(H969,LocID!$B$2:$I$1995,8, FALSE)</f>
        <v>758</v>
      </c>
      <c r="K969">
        <v>1</v>
      </c>
      <c r="L969">
        <v>49.2447509765625</v>
      </c>
      <c r="M969">
        <v>-122.973342895507</v>
      </c>
    </row>
    <row r="970" spans="1:13" x14ac:dyDescent="0.25">
      <c r="A970" s="230">
        <v>2013.009</v>
      </c>
      <c r="B970" s="230" t="s">
        <v>62</v>
      </c>
      <c r="C970" s="230" t="s">
        <v>11825</v>
      </c>
      <c r="D970" s="230" t="s">
        <v>157</v>
      </c>
      <c r="E970" s="230" t="s">
        <v>158</v>
      </c>
      <c r="F970" s="230" t="s">
        <v>159</v>
      </c>
      <c r="G970" t="s">
        <v>160</v>
      </c>
      <c r="H970" s="230" t="s">
        <v>5910</v>
      </c>
      <c r="I970" s="230" t="s">
        <v>23</v>
      </c>
      <c r="J970" s="230">
        <f>VLOOKUP(H970,LocID!$B$2:$I$1995,8, FALSE)</f>
        <v>13</v>
      </c>
      <c r="L970">
        <v>34.075370788574197</v>
      </c>
      <c r="M970">
        <v>-84.294548034667898</v>
      </c>
    </row>
    <row r="971" spans="1:13" x14ac:dyDescent="0.25">
      <c r="A971" s="230">
        <v>2013.0032000000001</v>
      </c>
      <c r="B971" s="230" t="s">
        <v>62</v>
      </c>
      <c r="C971" s="230" t="s">
        <v>11825</v>
      </c>
      <c r="D971" s="230" t="s">
        <v>4078</v>
      </c>
      <c r="E971" s="230" t="s">
        <v>4079</v>
      </c>
      <c r="F971" s="230" t="s">
        <v>4080</v>
      </c>
      <c r="G971" t="s">
        <v>76</v>
      </c>
      <c r="H971" s="230" t="s">
        <v>6401</v>
      </c>
      <c r="I971" s="230" t="s">
        <v>98</v>
      </c>
      <c r="J971" s="230">
        <f>VLOOKUP(H971,LocID!$B$2:$I$1995,8, FALSE)</f>
        <v>554</v>
      </c>
      <c r="L971">
        <v>33.816398620605398</v>
      </c>
      <c r="M971">
        <v>-116.38687133789</v>
      </c>
    </row>
    <row r="972" spans="1:13" x14ac:dyDescent="0.25">
      <c r="A972" s="230">
        <v>2013.0204000000001</v>
      </c>
      <c r="B972" s="230" t="s">
        <v>62</v>
      </c>
      <c r="C972" s="230" t="s">
        <v>11825</v>
      </c>
      <c r="D972" s="230" t="s">
        <v>3451</v>
      </c>
      <c r="E972" s="230" t="s">
        <v>2467</v>
      </c>
      <c r="F972" s="230" t="s">
        <v>3294</v>
      </c>
      <c r="G972" t="s">
        <v>76</v>
      </c>
      <c r="H972" s="230" t="s">
        <v>4526</v>
      </c>
      <c r="I972" s="230" t="s">
        <v>26</v>
      </c>
      <c r="J972" s="230">
        <f>VLOOKUP(H972,LocID!$B$2:$I$1995,8, FALSE)</f>
        <v>489</v>
      </c>
      <c r="L972">
        <v>37.7771186828613</v>
      </c>
      <c r="M972">
        <v>-122.419639587402</v>
      </c>
    </row>
    <row r="973" spans="1:13" x14ac:dyDescent="0.25">
      <c r="A973" s="230">
        <v>2015.0909999999999</v>
      </c>
      <c r="B973" s="230" t="s">
        <v>138</v>
      </c>
      <c r="C973" s="230" t="s">
        <v>11821</v>
      </c>
      <c r="D973" s="230" t="s">
        <v>2735</v>
      </c>
      <c r="E973" s="230" t="s">
        <v>2725</v>
      </c>
      <c r="F973" s="230" t="s">
        <v>2726</v>
      </c>
      <c r="G973" t="s">
        <v>76</v>
      </c>
      <c r="H973" s="230" t="s">
        <v>6274</v>
      </c>
      <c r="I973" s="230" t="s">
        <v>23</v>
      </c>
      <c r="J973" s="230">
        <f>VLOOKUP(H973,LocID!$B$2:$I$1995,8, FALSE)</f>
        <v>406</v>
      </c>
      <c r="L973">
        <v>34.147449493408203</v>
      </c>
      <c r="M973">
        <v>-118.144271850585</v>
      </c>
    </row>
    <row r="974" spans="1:13" x14ac:dyDescent="0.25">
      <c r="A974" s="230">
        <v>2012.921</v>
      </c>
      <c r="B974" s="230" t="s">
        <v>62</v>
      </c>
      <c r="C974" s="230" t="s">
        <v>11825</v>
      </c>
      <c r="D974" s="230" t="s">
        <v>2759</v>
      </c>
      <c r="E974" s="230" t="s">
        <v>2760</v>
      </c>
      <c r="F974" s="230" t="s">
        <v>2758</v>
      </c>
      <c r="G974" t="s">
        <v>156</v>
      </c>
      <c r="H974" s="230" t="s">
        <v>6281</v>
      </c>
      <c r="I974" s="230" t="s">
        <v>23</v>
      </c>
      <c r="J974" s="230">
        <f>VLOOKUP(H974,LocID!$B$2:$I$1995,8, FALSE)</f>
        <v>413</v>
      </c>
      <c r="L974">
        <v>39.952278137207003</v>
      </c>
      <c r="M974">
        <v>-75.162452697753906</v>
      </c>
    </row>
    <row r="975" spans="1:13" x14ac:dyDescent="0.25">
      <c r="A975" s="230">
        <v>2012.953</v>
      </c>
      <c r="B975" s="230" t="s">
        <v>62</v>
      </c>
      <c r="C975" s="230" t="s">
        <v>11825</v>
      </c>
      <c r="D975" s="230" t="s">
        <v>4423</v>
      </c>
      <c r="E975" s="230" t="s">
        <v>4424</v>
      </c>
      <c r="F975" s="230" t="s">
        <v>4422</v>
      </c>
      <c r="G975" t="s">
        <v>122</v>
      </c>
      <c r="H975" s="230" t="s">
        <v>6447</v>
      </c>
      <c r="I975" s="230" t="s">
        <v>52</v>
      </c>
      <c r="J975" s="230">
        <f>VLOOKUP(H975,LocID!$B$2:$I$1995,8, FALSE)</f>
        <v>603</v>
      </c>
      <c r="L975">
        <v>45.309730529785099</v>
      </c>
      <c r="M975">
        <v>-122.769355773925</v>
      </c>
    </row>
    <row r="976" spans="1:13" x14ac:dyDescent="0.25">
      <c r="A976" s="230">
        <v>2013.0206000000001</v>
      </c>
      <c r="B976" s="230" t="s">
        <v>62</v>
      </c>
      <c r="C976" s="230" t="s">
        <v>11825</v>
      </c>
      <c r="D976" s="230" t="s">
        <v>760</v>
      </c>
      <c r="E976" s="230" t="s">
        <v>737</v>
      </c>
      <c r="F976" s="230" t="s">
        <v>738</v>
      </c>
      <c r="G976" t="s">
        <v>740</v>
      </c>
      <c r="H976" s="377" t="s">
        <v>11294</v>
      </c>
      <c r="I976" s="230" t="s">
        <v>52</v>
      </c>
      <c r="J976" s="230">
        <f>VLOOKUP(H976,LocID!$B$2:$I$1995,8, FALSE)</f>
        <v>758</v>
      </c>
      <c r="K976">
        <v>1</v>
      </c>
      <c r="L976">
        <v>49.2447509765625</v>
      </c>
      <c r="M976">
        <v>-122.973342895507</v>
      </c>
    </row>
    <row r="977" spans="1:13" x14ac:dyDescent="0.25">
      <c r="A977" s="230">
        <v>2013.0251000000001</v>
      </c>
      <c r="B977" s="230" t="s">
        <v>62</v>
      </c>
      <c r="C977" s="230" t="s">
        <v>11825</v>
      </c>
      <c r="D977" s="230" t="s">
        <v>3452</v>
      </c>
      <c r="E977" s="230" t="s">
        <v>3453</v>
      </c>
      <c r="F977" s="230" t="s">
        <v>3294</v>
      </c>
      <c r="G977" t="s">
        <v>76</v>
      </c>
      <c r="H977" s="230" t="s">
        <v>4526</v>
      </c>
      <c r="I977" s="230" t="s">
        <v>23</v>
      </c>
      <c r="J977" s="230">
        <f>VLOOKUP(H977,LocID!$B$2:$I$1995,8, FALSE)</f>
        <v>489</v>
      </c>
      <c r="L977">
        <v>37.7771186828613</v>
      </c>
      <c r="M977">
        <v>-122.419639587402</v>
      </c>
    </row>
    <row r="978" spans="1:13" x14ac:dyDescent="0.25">
      <c r="A978" s="230">
        <v>2012.5</v>
      </c>
      <c r="B978" s="230" t="s">
        <v>62</v>
      </c>
      <c r="C978" s="230" t="s">
        <v>11825</v>
      </c>
      <c r="D978" s="230" t="s">
        <v>1891</v>
      </c>
      <c r="E978" s="230" t="s">
        <v>1892</v>
      </c>
      <c r="F978" s="230" t="s">
        <v>1886</v>
      </c>
      <c r="G978" t="s">
        <v>49</v>
      </c>
      <c r="H978" s="230" t="s">
        <v>6179</v>
      </c>
      <c r="I978" s="230" t="s">
        <v>52</v>
      </c>
      <c r="J978" s="230">
        <f>VLOOKUP(H978,LocID!$B$2:$I$1995,8, FALSE)</f>
        <v>303</v>
      </c>
      <c r="L978">
        <v>42.645881652832003</v>
      </c>
      <c r="M978">
        <v>-71.312843322753906</v>
      </c>
    </row>
    <row r="979" spans="1:13" x14ac:dyDescent="0.25">
      <c r="A979" s="230">
        <v>2013.0156999999999</v>
      </c>
      <c r="B979" s="230" t="s">
        <v>62</v>
      </c>
      <c r="C979" s="230" t="s">
        <v>11825</v>
      </c>
      <c r="D979" s="230" t="s">
        <v>4008</v>
      </c>
      <c r="E979" s="230" t="s">
        <v>4009</v>
      </c>
      <c r="F979" s="230" t="s">
        <v>4010</v>
      </c>
      <c r="G979" t="s">
        <v>4011</v>
      </c>
      <c r="H979" s="230" t="s">
        <v>6387</v>
      </c>
      <c r="I979" s="230" t="s">
        <v>26</v>
      </c>
      <c r="J979" s="230">
        <f>VLOOKUP(H979,LocID!$B$2:$I$1995,8, FALSE)</f>
        <v>540</v>
      </c>
      <c r="K979">
        <v>1</v>
      </c>
      <c r="L979">
        <v>59.352500915527301</v>
      </c>
      <c r="M979">
        <v>18.032600402831999</v>
      </c>
    </row>
    <row r="980" spans="1:13" x14ac:dyDescent="0.25">
      <c r="A980" s="230">
        <v>2013.0182</v>
      </c>
      <c r="B980" s="230" t="s">
        <v>62</v>
      </c>
      <c r="C980" s="230" t="s">
        <v>11825</v>
      </c>
      <c r="D980" s="230" t="s">
        <v>4324</v>
      </c>
      <c r="E980" s="230" t="s">
        <v>4265</v>
      </c>
      <c r="F980" s="230" t="s">
        <v>2997</v>
      </c>
      <c r="G980" t="s">
        <v>2996</v>
      </c>
      <c r="H980" s="230" t="s">
        <v>4536</v>
      </c>
      <c r="I980" s="230" t="s">
        <v>23</v>
      </c>
      <c r="J980" s="230">
        <f>VLOOKUP(H980,LocID!$B$2:$I$1995,8, FALSE)</f>
        <v>447</v>
      </c>
      <c r="L980">
        <v>38.890369415283203</v>
      </c>
      <c r="M980">
        <v>-77.031959533691406</v>
      </c>
    </row>
    <row r="981" spans="1:13" x14ac:dyDescent="0.25">
      <c r="A981" s="230">
        <v>2013.0187000000001</v>
      </c>
      <c r="B981" s="230" t="s">
        <v>62</v>
      </c>
      <c r="C981" s="230" t="s">
        <v>11825</v>
      </c>
      <c r="D981" s="230" t="s">
        <v>3454</v>
      </c>
      <c r="E981" s="230" t="s">
        <v>3455</v>
      </c>
      <c r="F981" s="230" t="s">
        <v>3294</v>
      </c>
      <c r="G981" t="s">
        <v>76</v>
      </c>
      <c r="H981" s="230" t="s">
        <v>4526</v>
      </c>
      <c r="I981" s="230" t="s">
        <v>52</v>
      </c>
      <c r="J981" s="230">
        <f>VLOOKUP(H981,LocID!$B$2:$I$1995,8, FALSE)</f>
        <v>489</v>
      </c>
      <c r="L981">
        <v>37.7771186828613</v>
      </c>
      <c r="M981">
        <v>-122.419639587402</v>
      </c>
    </row>
    <row r="982" spans="1:13" x14ac:dyDescent="0.25">
      <c r="A982" s="230">
        <v>2013.0134</v>
      </c>
      <c r="B982" s="230" t="s">
        <v>62</v>
      </c>
      <c r="C982" s="230" t="s">
        <v>11825</v>
      </c>
      <c r="D982" s="230" t="s">
        <v>4485</v>
      </c>
      <c r="E982" s="230" t="s">
        <v>4486</v>
      </c>
      <c r="F982" s="230" t="s">
        <v>4488</v>
      </c>
      <c r="G982" t="s">
        <v>76</v>
      </c>
      <c r="H982" s="230" t="s">
        <v>6463</v>
      </c>
      <c r="I982" s="230" t="s">
        <v>23</v>
      </c>
      <c r="J982" s="230">
        <f>VLOOKUP(H982,LocID!$B$2:$I$1995,8, FALSE)</f>
        <v>622</v>
      </c>
      <c r="L982">
        <v>39.140781402587798</v>
      </c>
      <c r="M982">
        <v>-121.61946105957</v>
      </c>
    </row>
    <row r="983" spans="1:13" x14ac:dyDescent="0.25">
      <c r="A983" s="230">
        <v>2013.0053</v>
      </c>
      <c r="B983" s="230" t="s">
        <v>246</v>
      </c>
      <c r="C983" s="230" t="s">
        <v>11825</v>
      </c>
      <c r="D983" s="230" t="s">
        <v>1729</v>
      </c>
      <c r="E983" s="230" t="s">
        <v>1730</v>
      </c>
      <c r="F983" s="230" t="s">
        <v>1731</v>
      </c>
      <c r="G983" t="s">
        <v>1619</v>
      </c>
      <c r="H983" s="230" t="s">
        <v>6160</v>
      </c>
      <c r="I983" s="230" t="s">
        <v>23</v>
      </c>
      <c r="J983" s="230">
        <f>VLOOKUP(H983,LocID!$B$2:$I$1995,8, FALSE)</f>
        <v>283</v>
      </c>
      <c r="L983">
        <v>38.916580200195298</v>
      </c>
      <c r="M983">
        <v>-94.641296386718693</v>
      </c>
    </row>
    <row r="984" spans="1:13" x14ac:dyDescent="0.25">
      <c r="A984" s="230">
        <v>2015.0207</v>
      </c>
      <c r="B984" s="230" t="s">
        <v>138</v>
      </c>
      <c r="C984" s="230" t="s">
        <v>11821</v>
      </c>
      <c r="D984" s="230" t="s">
        <v>315</v>
      </c>
      <c r="E984" s="230" t="s">
        <v>316</v>
      </c>
      <c r="F984" s="230" t="s">
        <v>271</v>
      </c>
      <c r="G984" t="s">
        <v>160</v>
      </c>
      <c r="H984" s="230" t="s">
        <v>5930</v>
      </c>
      <c r="I984" s="230" t="s">
        <v>23</v>
      </c>
      <c r="J984" s="230">
        <f>VLOOKUP(H984,LocID!$B$2:$I$1995,8, FALSE)</f>
        <v>33</v>
      </c>
      <c r="L984">
        <v>33.7483100891113</v>
      </c>
      <c r="M984">
        <v>-84.39111328125</v>
      </c>
    </row>
    <row r="985" spans="1:13" x14ac:dyDescent="0.25">
      <c r="A985" s="230">
        <v>2012.3050000000001</v>
      </c>
      <c r="B985" s="230" t="s">
        <v>246</v>
      </c>
      <c r="C985" s="230" t="s">
        <v>11825</v>
      </c>
      <c r="D985" s="230" t="s">
        <v>4325</v>
      </c>
      <c r="E985" s="230" t="s">
        <v>4326</v>
      </c>
      <c r="F985" s="230" t="s">
        <v>2997</v>
      </c>
      <c r="G985" t="s">
        <v>2996</v>
      </c>
      <c r="H985" s="230" t="s">
        <v>4536</v>
      </c>
      <c r="I985" s="230" t="s">
        <v>98</v>
      </c>
      <c r="J985" s="230">
        <f>VLOOKUP(H985,LocID!$B$2:$I$1995,8, FALSE)</f>
        <v>447</v>
      </c>
      <c r="L985">
        <v>38.890369415283203</v>
      </c>
      <c r="M985">
        <v>-77.031959533691406</v>
      </c>
    </row>
    <row r="986" spans="1:13" x14ac:dyDescent="0.25">
      <c r="A986" s="230">
        <v>2013.048</v>
      </c>
      <c r="B986" s="230" t="s">
        <v>246</v>
      </c>
      <c r="C986" s="230" t="s">
        <v>11825</v>
      </c>
      <c r="D986" s="230" t="s">
        <v>4327</v>
      </c>
      <c r="E986" s="230" t="s">
        <v>4328</v>
      </c>
      <c r="F986" s="230" t="s">
        <v>2997</v>
      </c>
      <c r="G986" t="s">
        <v>2996</v>
      </c>
      <c r="H986" s="230" t="s">
        <v>4536</v>
      </c>
      <c r="I986" s="230" t="s">
        <v>26</v>
      </c>
      <c r="J986" s="230">
        <f>VLOOKUP(H986,LocID!$B$2:$I$1995,8, FALSE)</f>
        <v>447</v>
      </c>
      <c r="L986">
        <v>38.890369415283203</v>
      </c>
      <c r="M986">
        <v>-77.031959533691406</v>
      </c>
    </row>
    <row r="987" spans="1:13" x14ac:dyDescent="0.25">
      <c r="A987" s="230">
        <v>2013.0318</v>
      </c>
      <c r="B987" s="230" t="s">
        <v>246</v>
      </c>
      <c r="C987" s="230" t="s">
        <v>11825</v>
      </c>
      <c r="D987" s="230" t="s">
        <v>4329</v>
      </c>
      <c r="E987" s="230" t="s">
        <v>4328</v>
      </c>
      <c r="F987" s="230" t="s">
        <v>2997</v>
      </c>
      <c r="G987" t="s">
        <v>2996</v>
      </c>
      <c r="H987" s="230" t="s">
        <v>4536</v>
      </c>
      <c r="I987" s="230" t="s">
        <v>26</v>
      </c>
      <c r="J987" s="230">
        <f>VLOOKUP(H987,LocID!$B$2:$I$1995,8, FALSE)</f>
        <v>447</v>
      </c>
      <c r="L987">
        <v>38.890369415283203</v>
      </c>
      <c r="M987">
        <v>-77.031959533691406</v>
      </c>
    </row>
    <row r="988" spans="1:13" x14ac:dyDescent="0.25">
      <c r="A988" s="230">
        <v>2013.0256999999999</v>
      </c>
      <c r="B988" s="230" t="s">
        <v>246</v>
      </c>
      <c r="C988" s="230" t="s">
        <v>11825</v>
      </c>
      <c r="D988" s="230" t="s">
        <v>2553</v>
      </c>
      <c r="E988" s="230" t="s">
        <v>2423</v>
      </c>
      <c r="F988" s="230" t="s">
        <v>2414</v>
      </c>
      <c r="G988" t="s">
        <v>76</v>
      </c>
      <c r="H988" s="230" t="s">
        <v>4518</v>
      </c>
      <c r="I988" s="230" t="s">
        <v>23</v>
      </c>
      <c r="J988" s="230">
        <f>VLOOKUP(H988,LocID!$B$2:$I$1995,8, FALSE)</f>
        <v>387</v>
      </c>
      <c r="L988">
        <v>37.805080413818303</v>
      </c>
      <c r="M988">
        <v>-122.273071289062</v>
      </c>
    </row>
    <row r="989" spans="1:13" x14ac:dyDescent="0.25">
      <c r="A989" s="230">
        <v>2013.0419999999999</v>
      </c>
      <c r="B989" s="230" t="s">
        <v>246</v>
      </c>
      <c r="C989" s="230" t="s">
        <v>11825</v>
      </c>
      <c r="D989" s="230" t="s">
        <v>2554</v>
      </c>
      <c r="E989" s="230" t="s">
        <v>2423</v>
      </c>
      <c r="F989" s="230" t="s">
        <v>2414</v>
      </c>
      <c r="G989" t="s">
        <v>76</v>
      </c>
      <c r="H989" s="230" t="s">
        <v>4518</v>
      </c>
      <c r="I989" s="230" t="s">
        <v>26</v>
      </c>
      <c r="J989" s="230">
        <f>VLOOKUP(H989,LocID!$B$2:$I$1995,8, FALSE)</f>
        <v>387</v>
      </c>
      <c r="L989">
        <v>37.805080413818303</v>
      </c>
      <c r="M989">
        <v>-122.273071289062</v>
      </c>
    </row>
    <row r="990" spans="1:13" x14ac:dyDescent="0.25">
      <c r="A990" s="230">
        <v>2013.0130999999999</v>
      </c>
      <c r="B990" s="230" t="s">
        <v>246</v>
      </c>
      <c r="C990" s="230" t="s">
        <v>11825</v>
      </c>
      <c r="D990" s="230" t="s">
        <v>2555</v>
      </c>
      <c r="E990" s="230" t="s">
        <v>2423</v>
      </c>
      <c r="F990" s="230" t="s">
        <v>2414</v>
      </c>
      <c r="G990" t="s">
        <v>76</v>
      </c>
      <c r="H990" s="230" t="s">
        <v>4518</v>
      </c>
      <c r="I990" s="230" t="s">
        <v>52</v>
      </c>
      <c r="J990" s="230">
        <f>VLOOKUP(H990,LocID!$B$2:$I$1995,8, FALSE)</f>
        <v>387</v>
      </c>
      <c r="L990">
        <v>37.805080413818303</v>
      </c>
      <c r="M990">
        <v>-122.273071289062</v>
      </c>
    </row>
    <row r="991" spans="1:13" x14ac:dyDescent="0.25">
      <c r="A991" s="230">
        <v>2013.0132000000001</v>
      </c>
      <c r="B991" s="230" t="s">
        <v>246</v>
      </c>
      <c r="C991" s="230" t="s">
        <v>11825</v>
      </c>
      <c r="D991" s="230" t="s">
        <v>2556</v>
      </c>
      <c r="E991" s="230" t="s">
        <v>2423</v>
      </c>
      <c r="F991" s="230" t="s">
        <v>2414</v>
      </c>
      <c r="G991" t="s">
        <v>76</v>
      </c>
      <c r="H991" s="230" t="s">
        <v>4518</v>
      </c>
      <c r="I991" s="230" t="s">
        <v>52</v>
      </c>
      <c r="J991" s="230">
        <f>VLOOKUP(H991,LocID!$B$2:$I$1995,8, FALSE)</f>
        <v>387</v>
      </c>
      <c r="L991">
        <v>37.805080413818303</v>
      </c>
      <c r="M991">
        <v>-122.273071289062</v>
      </c>
    </row>
    <row r="992" spans="1:13" x14ac:dyDescent="0.25">
      <c r="A992" s="230">
        <v>2013.0300999999999</v>
      </c>
      <c r="B992" s="230" t="s">
        <v>246</v>
      </c>
      <c r="C992" s="230" t="s">
        <v>11825</v>
      </c>
      <c r="D992" s="230" t="s">
        <v>2557</v>
      </c>
      <c r="E992" s="230" t="s">
        <v>2423</v>
      </c>
      <c r="F992" s="230" t="s">
        <v>2414</v>
      </c>
      <c r="G992" t="s">
        <v>76</v>
      </c>
      <c r="H992" s="230" t="s">
        <v>4518</v>
      </c>
      <c r="I992" s="230" t="s">
        <v>52</v>
      </c>
      <c r="J992" s="230">
        <f>VLOOKUP(H992,LocID!$B$2:$I$1995,8, FALSE)</f>
        <v>387</v>
      </c>
      <c r="L992">
        <v>37.805080413818303</v>
      </c>
      <c r="M992">
        <v>-122.273071289062</v>
      </c>
    </row>
    <row r="993" spans="1:13" x14ac:dyDescent="0.25">
      <c r="A993" s="230">
        <v>2013.0223000000001</v>
      </c>
      <c r="B993" s="230" t="s">
        <v>246</v>
      </c>
      <c r="C993" s="230" t="s">
        <v>11825</v>
      </c>
      <c r="D993" s="230" t="s">
        <v>439</v>
      </c>
      <c r="E993" s="230" t="s">
        <v>440</v>
      </c>
      <c r="F993" s="230" t="s">
        <v>435</v>
      </c>
      <c r="G993" t="s">
        <v>122</v>
      </c>
      <c r="H993" s="230" t="s">
        <v>5945</v>
      </c>
      <c r="I993" s="230" t="s">
        <v>23</v>
      </c>
      <c r="J993" s="230">
        <f>VLOOKUP(H993,LocID!$B$2:$I$1995,8, FALSE)</f>
        <v>50</v>
      </c>
      <c r="L993">
        <v>44.057388305663999</v>
      </c>
      <c r="M993">
        <v>-121.31581115722599</v>
      </c>
    </row>
    <row r="994" spans="1:13" x14ac:dyDescent="0.25">
      <c r="A994" s="230">
        <v>2013.0317</v>
      </c>
      <c r="B994" s="230" t="s">
        <v>246</v>
      </c>
      <c r="C994" s="230" t="s">
        <v>11825</v>
      </c>
      <c r="D994" s="230" t="s">
        <v>504</v>
      </c>
      <c r="E994" s="230" t="s">
        <v>505</v>
      </c>
      <c r="F994" s="230" t="s">
        <v>506</v>
      </c>
      <c r="G994" t="s">
        <v>107</v>
      </c>
      <c r="H994" s="230" t="s">
        <v>5954</v>
      </c>
      <c r="I994" s="230" t="s">
        <v>23</v>
      </c>
      <c r="J994" s="230">
        <f>VLOOKUP(H994,LocID!$B$2:$I$1995,8, FALSE)</f>
        <v>59</v>
      </c>
      <c r="L994">
        <v>42.098690032958899</v>
      </c>
      <c r="M994">
        <v>-75.911361694335895</v>
      </c>
    </row>
    <row r="995" spans="1:13" x14ac:dyDescent="0.25">
      <c r="A995" s="230">
        <v>2013.0317</v>
      </c>
      <c r="B995" s="230" t="s">
        <v>246</v>
      </c>
      <c r="C995" s="230" t="s">
        <v>11825</v>
      </c>
      <c r="D995" s="230" t="s">
        <v>504</v>
      </c>
      <c r="E995" s="230" t="s">
        <v>505</v>
      </c>
      <c r="F995" s="230" t="s">
        <v>506</v>
      </c>
      <c r="G995" t="s">
        <v>107</v>
      </c>
      <c r="H995" s="230" t="s">
        <v>5954</v>
      </c>
      <c r="I995" s="230" t="s">
        <v>26</v>
      </c>
      <c r="J995" s="230">
        <f>VLOOKUP(H995,LocID!$B$2:$I$1995,8, FALSE)</f>
        <v>59</v>
      </c>
      <c r="L995">
        <v>42.098690032958899</v>
      </c>
      <c r="M995">
        <v>-75.911361694335895</v>
      </c>
    </row>
    <row r="996" spans="1:13" x14ac:dyDescent="0.25">
      <c r="A996" s="230">
        <v>2015.0829000000001</v>
      </c>
      <c r="B996" s="230" t="s">
        <v>138</v>
      </c>
      <c r="C996" s="230" t="s">
        <v>11821</v>
      </c>
      <c r="D996" s="230" t="s">
        <v>3170</v>
      </c>
      <c r="E996" s="230" t="s">
        <v>3171</v>
      </c>
      <c r="F996" s="230" t="s">
        <v>3168</v>
      </c>
      <c r="G996" t="s">
        <v>198</v>
      </c>
      <c r="H996" s="230" t="s">
        <v>6334</v>
      </c>
      <c r="I996" s="230" t="s">
        <v>23</v>
      </c>
      <c r="J996" s="230">
        <f>VLOOKUP(H996,LocID!$B$2:$I$1995,8, FALSE)</f>
        <v>537</v>
      </c>
      <c r="L996">
        <v>44.943820953369098</v>
      </c>
      <c r="M996">
        <v>-93.093322753906193</v>
      </c>
    </row>
    <row r="997" spans="1:13" x14ac:dyDescent="0.25">
      <c r="A997" s="230">
        <v>2013.0329999999999</v>
      </c>
      <c r="B997" s="230" t="s">
        <v>246</v>
      </c>
      <c r="C997" s="230" t="s">
        <v>11825</v>
      </c>
      <c r="D997" s="230" t="s">
        <v>588</v>
      </c>
      <c r="E997" s="230" t="s">
        <v>560</v>
      </c>
      <c r="F997" s="230" t="s">
        <v>533</v>
      </c>
      <c r="G997" t="s">
        <v>49</v>
      </c>
      <c r="H997" s="230" t="s">
        <v>4499</v>
      </c>
      <c r="I997" s="230" t="s">
        <v>98</v>
      </c>
      <c r="J997" s="230">
        <f>VLOOKUP(H997,LocID!$B$2:$I$1995,8, FALSE)</f>
        <v>65</v>
      </c>
      <c r="L997">
        <v>42.3586616516113</v>
      </c>
      <c r="M997">
        <v>-71.056739807128906</v>
      </c>
    </row>
    <row r="998" spans="1:13" x14ac:dyDescent="0.25">
      <c r="A998" s="230">
        <v>2012.3530000000001</v>
      </c>
      <c r="B998" s="230" t="s">
        <v>246</v>
      </c>
      <c r="C998" s="230" t="s">
        <v>11825</v>
      </c>
      <c r="D998" s="230" t="s">
        <v>711</v>
      </c>
      <c r="E998" s="230" t="s">
        <v>712</v>
      </c>
      <c r="F998" s="230" t="s">
        <v>709</v>
      </c>
      <c r="G998" t="s">
        <v>710</v>
      </c>
      <c r="H998" s="230" t="s">
        <v>4500</v>
      </c>
      <c r="I998" s="230" t="s">
        <v>3934</v>
      </c>
      <c r="J998" s="230">
        <f>VLOOKUP(H998,LocID!$B$2:$I$1995,8, FALSE)</f>
        <v>79</v>
      </c>
      <c r="K998">
        <v>1</v>
      </c>
      <c r="L998">
        <v>-34.614555358886697</v>
      </c>
      <c r="M998">
        <v>-58.445877075195298</v>
      </c>
    </row>
    <row r="999" spans="1:13" x14ac:dyDescent="0.25">
      <c r="A999" s="230">
        <v>2012.3530000000001</v>
      </c>
      <c r="B999" s="230" t="s">
        <v>246</v>
      </c>
      <c r="C999" s="230" t="s">
        <v>11825</v>
      </c>
      <c r="D999" s="230" t="s">
        <v>711</v>
      </c>
      <c r="E999" s="230" t="s">
        <v>712</v>
      </c>
      <c r="F999" s="230" t="s">
        <v>709</v>
      </c>
      <c r="G999" t="s">
        <v>710</v>
      </c>
      <c r="H999" s="230" t="s">
        <v>4500</v>
      </c>
      <c r="I999" s="230" t="s">
        <v>23</v>
      </c>
      <c r="J999" s="230">
        <f>VLOOKUP(H999,LocID!$B$2:$I$1995,8, FALSE)</f>
        <v>79</v>
      </c>
      <c r="K999">
        <v>1</v>
      </c>
      <c r="L999">
        <v>-34.614555358886697</v>
      </c>
      <c r="M999">
        <v>-58.445877075195298</v>
      </c>
    </row>
    <row r="1000" spans="1:13" x14ac:dyDescent="0.25">
      <c r="A1000" s="230">
        <v>2013.0409</v>
      </c>
      <c r="B1000" s="230" t="s">
        <v>246</v>
      </c>
      <c r="C1000" s="230" t="s">
        <v>11825</v>
      </c>
      <c r="D1000" s="230" t="s">
        <v>761</v>
      </c>
      <c r="E1000" s="230" t="s">
        <v>737</v>
      </c>
      <c r="F1000" s="230" t="s">
        <v>738</v>
      </c>
      <c r="G1000" t="s">
        <v>740</v>
      </c>
      <c r="H1000" s="377" t="s">
        <v>11294</v>
      </c>
      <c r="I1000" s="230" t="s">
        <v>52</v>
      </c>
      <c r="J1000" s="230">
        <f>VLOOKUP(H1000,LocID!$B$2:$I$1995,8, FALSE)</f>
        <v>758</v>
      </c>
      <c r="K1000">
        <v>1</v>
      </c>
      <c r="L1000">
        <v>49.2447509765625</v>
      </c>
      <c r="M1000">
        <v>-122.973342895507</v>
      </c>
    </row>
    <row r="1001" spans="1:13" x14ac:dyDescent="0.25">
      <c r="A1001" s="230">
        <v>2013.0310999999999</v>
      </c>
      <c r="B1001" s="230" t="s">
        <v>246</v>
      </c>
      <c r="C1001" s="230" t="s">
        <v>11825</v>
      </c>
      <c r="D1001" s="230" t="s">
        <v>4167</v>
      </c>
      <c r="E1001" s="230" t="s">
        <v>4168</v>
      </c>
      <c r="F1001" s="230" t="s">
        <v>4160</v>
      </c>
      <c r="G1001" t="s">
        <v>739</v>
      </c>
      <c r="H1001" s="230" t="s">
        <v>6417</v>
      </c>
      <c r="I1001" s="230" t="s">
        <v>52</v>
      </c>
      <c r="J1001" s="230">
        <f>VLOOKUP(H1001,LocID!$B$2:$I$1995,8, FALSE)</f>
        <v>571</v>
      </c>
      <c r="L1001">
        <v>49.281101226806598</v>
      </c>
      <c r="M1001">
        <v>-123.04399871826099</v>
      </c>
    </row>
    <row r="1002" spans="1:13" x14ac:dyDescent="0.25">
      <c r="A1002" s="230">
        <v>2013.0477000000001</v>
      </c>
      <c r="B1002" s="230" t="s">
        <v>246</v>
      </c>
      <c r="C1002" s="230" t="s">
        <v>11825</v>
      </c>
      <c r="D1002" s="230" t="s">
        <v>907</v>
      </c>
      <c r="E1002" s="230" t="s">
        <v>908</v>
      </c>
      <c r="F1002" s="230" t="s">
        <v>906</v>
      </c>
      <c r="G1002" t="s">
        <v>76</v>
      </c>
      <c r="H1002" s="230" t="s">
        <v>5998</v>
      </c>
      <c r="I1002" s="230" t="s">
        <v>52</v>
      </c>
      <c r="J1002" s="230">
        <f>VLOOKUP(H1002,LocID!$B$2:$I$1995,8, FALSE)</f>
        <v>106</v>
      </c>
      <c r="L1002">
        <v>39.731998443603501</v>
      </c>
      <c r="M1002">
        <v>-121.841979980468</v>
      </c>
    </row>
    <row r="1003" spans="1:13" x14ac:dyDescent="0.25">
      <c r="A1003" s="230">
        <v>2013.0165</v>
      </c>
      <c r="B1003" s="230" t="s">
        <v>246</v>
      </c>
      <c r="C1003" s="230" t="s">
        <v>11825</v>
      </c>
      <c r="D1003" s="230" t="s">
        <v>2710</v>
      </c>
      <c r="E1003" s="230" t="s">
        <v>2711</v>
      </c>
      <c r="F1003" s="230" t="s">
        <v>2705</v>
      </c>
      <c r="G1003" t="s">
        <v>76</v>
      </c>
      <c r="H1003" s="230" t="s">
        <v>6272</v>
      </c>
      <c r="I1003" s="230" t="s">
        <v>26</v>
      </c>
      <c r="J1003" s="230">
        <f>VLOOKUP(H1003,LocID!$B$2:$I$1995,8, FALSE)</f>
        <v>404</v>
      </c>
      <c r="L1003">
        <v>37.4446601867675</v>
      </c>
      <c r="M1003">
        <v>-122.16078948974599</v>
      </c>
    </row>
    <row r="1004" spans="1:13" x14ac:dyDescent="0.25">
      <c r="A1004" s="230">
        <v>2013.0211999999999</v>
      </c>
      <c r="B1004" s="230" t="s">
        <v>246</v>
      </c>
      <c r="C1004" s="230" t="s">
        <v>11825</v>
      </c>
      <c r="D1004" s="230" t="s">
        <v>857</v>
      </c>
      <c r="E1004" s="230" t="s">
        <v>858</v>
      </c>
      <c r="F1004" s="230" t="s">
        <v>852</v>
      </c>
      <c r="G1004" t="s">
        <v>144</v>
      </c>
      <c r="H1004" s="230" t="s">
        <v>5993</v>
      </c>
      <c r="I1004" s="230" t="s">
        <v>23</v>
      </c>
      <c r="J1004" s="230">
        <f>VLOOKUP(H1004,LocID!$B$2:$I$1995,8, FALSE)</f>
        <v>101</v>
      </c>
      <c r="L1004">
        <v>38.032131195068303</v>
      </c>
      <c r="M1004">
        <v>-78.477531433105398</v>
      </c>
    </row>
    <row r="1005" spans="1:13" x14ac:dyDescent="0.25">
      <c r="A1005" s="230">
        <v>2013.0534</v>
      </c>
      <c r="B1005" s="230" t="s">
        <v>246</v>
      </c>
      <c r="C1005" s="230" t="s">
        <v>11825</v>
      </c>
      <c r="D1005" s="230" t="s">
        <v>868</v>
      </c>
      <c r="E1005" s="230" t="s">
        <v>869</v>
      </c>
      <c r="F1005" s="230" t="s">
        <v>870</v>
      </c>
      <c r="G1005" t="s">
        <v>49</v>
      </c>
      <c r="H1005" s="230" t="s">
        <v>5995</v>
      </c>
      <c r="I1005" s="230" t="s">
        <v>23</v>
      </c>
      <c r="J1005" s="230">
        <f>VLOOKUP(H1005,LocID!$B$2:$I$1995,8, FALSE)</f>
        <v>103</v>
      </c>
      <c r="L1005">
        <v>42.598270416259702</v>
      </c>
      <c r="M1005">
        <v>-71.3468017578125</v>
      </c>
    </row>
    <row r="1006" spans="1:13" x14ac:dyDescent="0.25">
      <c r="A1006" s="230">
        <v>2012.539</v>
      </c>
      <c r="B1006" s="230" t="s">
        <v>246</v>
      </c>
      <c r="C1006" s="230" t="s">
        <v>11825</v>
      </c>
      <c r="D1006" s="230" t="s">
        <v>915</v>
      </c>
      <c r="E1006" s="230" t="s">
        <v>916</v>
      </c>
      <c r="F1006" s="230" t="s">
        <v>917</v>
      </c>
      <c r="G1006" t="s">
        <v>76</v>
      </c>
      <c r="H1006" s="230" t="s">
        <v>6000</v>
      </c>
      <c r="I1006" s="230" t="s">
        <v>26</v>
      </c>
      <c r="J1006" s="230">
        <f>VLOOKUP(H1006,LocID!$B$2:$I$1995,8, FALSE)</f>
        <v>108</v>
      </c>
      <c r="L1006">
        <v>32.640899658203097</v>
      </c>
      <c r="M1006">
        <v>-117.08428192138599</v>
      </c>
    </row>
    <row r="1007" spans="1:13" x14ac:dyDescent="0.25">
      <c r="A1007" s="230">
        <v>2013.0319</v>
      </c>
      <c r="B1007" s="230" t="s">
        <v>246</v>
      </c>
      <c r="C1007" s="230" t="s">
        <v>11825</v>
      </c>
      <c r="D1007" s="230" t="s">
        <v>1427</v>
      </c>
      <c r="E1007" s="230" t="s">
        <v>1428</v>
      </c>
      <c r="F1007" s="230" t="s">
        <v>1429</v>
      </c>
      <c r="G1007" t="s">
        <v>76</v>
      </c>
      <c r="H1007" s="230" t="s">
        <v>6102</v>
      </c>
      <c r="I1007" s="230" t="s">
        <v>23</v>
      </c>
      <c r="J1007" s="230">
        <f>VLOOKUP(H1007,LocID!$B$2:$I$1995,8, FALSE)</f>
        <v>220</v>
      </c>
      <c r="L1007">
        <v>37.463111877441399</v>
      </c>
      <c r="M1007">
        <v>-122.429298400878</v>
      </c>
    </row>
    <row r="1008" spans="1:13" x14ac:dyDescent="0.25">
      <c r="A1008" s="230">
        <v>2015.0181</v>
      </c>
      <c r="B1008" s="230" t="s">
        <v>253</v>
      </c>
      <c r="C1008" s="230" t="s">
        <v>11821</v>
      </c>
      <c r="D1008" s="230" t="s">
        <v>1408</v>
      </c>
      <c r="E1008" s="230" t="s">
        <v>1409</v>
      </c>
      <c r="F1008" s="230" t="s">
        <v>1410</v>
      </c>
      <c r="G1008" t="s">
        <v>841</v>
      </c>
      <c r="H1008" s="230" t="s">
        <v>6096</v>
      </c>
      <c r="I1008" s="230" t="s">
        <v>26</v>
      </c>
      <c r="J1008" s="230">
        <f>VLOOKUP(H1008,LocID!$B$2:$I$1995,8, FALSE)</f>
        <v>214</v>
      </c>
      <c r="L1008">
        <v>34.848270416259702</v>
      </c>
      <c r="M1008">
        <v>-82.400108337402301</v>
      </c>
    </row>
    <row r="1009" spans="1:13" x14ac:dyDescent="0.25">
      <c r="A1009" s="230">
        <v>2013.0172</v>
      </c>
      <c r="B1009" s="230" t="s">
        <v>246</v>
      </c>
      <c r="C1009" s="230" t="s">
        <v>11825</v>
      </c>
      <c r="D1009" s="230" t="s">
        <v>925</v>
      </c>
      <c r="E1009" s="230" t="s">
        <v>926</v>
      </c>
      <c r="F1009" s="230" t="s">
        <v>927</v>
      </c>
      <c r="G1009" t="s">
        <v>76</v>
      </c>
      <c r="H1009" s="230" t="s">
        <v>6002</v>
      </c>
      <c r="I1009" s="230" t="s">
        <v>52</v>
      </c>
      <c r="J1009" s="230">
        <f>VLOOKUP(H1009,LocID!$B$2:$I$1995,8, FALSE)</f>
        <v>110</v>
      </c>
      <c r="L1009">
        <v>38.6987915039062</v>
      </c>
      <c r="M1009">
        <v>-121.271713256835</v>
      </c>
    </row>
    <row r="1010" spans="1:13" x14ac:dyDescent="0.25">
      <c r="A1010" s="230">
        <v>2013.0057999999999</v>
      </c>
      <c r="B1010" s="230" t="s">
        <v>246</v>
      </c>
      <c r="C1010" s="230" t="s">
        <v>11825</v>
      </c>
      <c r="D1010" s="230" t="s">
        <v>3691</v>
      </c>
      <c r="E1010" s="230" t="s">
        <v>3692</v>
      </c>
      <c r="F1010" s="230" t="s">
        <v>3693</v>
      </c>
      <c r="G1010" t="s">
        <v>76</v>
      </c>
      <c r="H1010" s="230" t="s">
        <v>6360</v>
      </c>
      <c r="I1010" s="230" t="s">
        <v>52</v>
      </c>
      <c r="J1010" s="230">
        <f>VLOOKUP(H1010,LocID!$B$2:$I$1995,8, FALSE)</f>
        <v>505</v>
      </c>
      <c r="L1010">
        <v>34.953128814697202</v>
      </c>
      <c r="M1010">
        <v>-120.434532165527</v>
      </c>
    </row>
    <row r="1011" spans="1:13" x14ac:dyDescent="0.25">
      <c r="A1011" s="230">
        <v>2013.0173</v>
      </c>
      <c r="B1011" s="230" t="s">
        <v>246</v>
      </c>
      <c r="C1011" s="230" t="s">
        <v>11825</v>
      </c>
      <c r="D1011" s="230" t="s">
        <v>3054</v>
      </c>
      <c r="E1011" s="230" t="s">
        <v>3052</v>
      </c>
      <c r="F1011" s="230" t="s">
        <v>3049</v>
      </c>
      <c r="G1011" t="s">
        <v>192</v>
      </c>
      <c r="H1011" s="230" t="s">
        <v>6320</v>
      </c>
      <c r="I1011" s="230" t="s">
        <v>23</v>
      </c>
      <c r="J1011" s="230">
        <f>VLOOKUP(H1011,LocID!$B$2:$I$1995,8, FALSE)</f>
        <v>457</v>
      </c>
      <c r="L1011">
        <v>38.961650848388601</v>
      </c>
      <c r="M1011">
        <v>-76.928237915039006</v>
      </c>
    </row>
    <row r="1012" spans="1:13" x14ac:dyDescent="0.25">
      <c r="A1012" s="230">
        <v>2013.0465999999999</v>
      </c>
      <c r="B1012" s="230" t="s">
        <v>246</v>
      </c>
      <c r="C1012" s="230" t="s">
        <v>11825</v>
      </c>
      <c r="D1012" s="230" t="s">
        <v>3859</v>
      </c>
      <c r="E1012" s="230" t="s">
        <v>3860</v>
      </c>
      <c r="F1012" s="230" t="s">
        <v>3861</v>
      </c>
      <c r="G1012" t="s">
        <v>1619</v>
      </c>
      <c r="H1012" s="230" t="s">
        <v>6369</v>
      </c>
      <c r="I1012" s="230" t="s">
        <v>52</v>
      </c>
      <c r="J1012" s="230">
        <f>VLOOKUP(H1012,LocID!$B$2:$I$1995,8, FALSE)</f>
        <v>517</v>
      </c>
      <c r="L1012">
        <v>39.022918701171797</v>
      </c>
      <c r="M1012">
        <v>-94.715431213378906</v>
      </c>
    </row>
    <row r="1013" spans="1:13" x14ac:dyDescent="0.25">
      <c r="A1013" s="230">
        <v>2012.9079999999999</v>
      </c>
      <c r="B1013" s="230" t="s">
        <v>246</v>
      </c>
      <c r="C1013" s="230" t="s">
        <v>11825</v>
      </c>
      <c r="D1013" s="230" t="s">
        <v>2348</v>
      </c>
      <c r="E1013" s="230" t="s">
        <v>2340</v>
      </c>
      <c r="F1013" s="230" t="s">
        <v>2341</v>
      </c>
      <c r="G1013" t="s">
        <v>815</v>
      </c>
      <c r="H1013" s="230" t="s">
        <v>4517</v>
      </c>
      <c r="I1013" s="230" t="s">
        <v>98</v>
      </c>
      <c r="J1013" s="230">
        <f>VLOOKUP(H1013,LocID!$B$2:$I$1995,8, FALSE)</f>
        <v>371</v>
      </c>
      <c r="L1013">
        <v>40.731971740722599</v>
      </c>
      <c r="M1013">
        <v>-74.174209594726506</v>
      </c>
    </row>
    <row r="1014" spans="1:13" x14ac:dyDescent="0.25">
      <c r="A1014" s="230">
        <v>2013.0207</v>
      </c>
      <c r="B1014" s="230" t="s">
        <v>246</v>
      </c>
      <c r="C1014" s="230" t="s">
        <v>11825</v>
      </c>
      <c r="D1014" s="230" t="s">
        <v>1147</v>
      </c>
      <c r="E1014" s="230" t="s">
        <v>1148</v>
      </c>
      <c r="F1014" s="230" t="s">
        <v>1149</v>
      </c>
      <c r="G1014" t="s">
        <v>49</v>
      </c>
      <c r="H1014" s="230" t="s">
        <v>6046</v>
      </c>
      <c r="I1014" s="230" t="s">
        <v>23</v>
      </c>
      <c r="J1014" s="230">
        <f>VLOOKUP(H1014,LocID!$B$2:$I$1995,8, FALSE)</f>
        <v>157</v>
      </c>
      <c r="L1014">
        <v>42.372631072997997</v>
      </c>
      <c r="M1014">
        <v>-71.015640258789006</v>
      </c>
    </row>
    <row r="1015" spans="1:13" x14ac:dyDescent="0.25">
      <c r="A1015" s="230">
        <v>2013.0526</v>
      </c>
      <c r="B1015" s="230" t="s">
        <v>246</v>
      </c>
      <c r="C1015" s="230" t="s">
        <v>11825</v>
      </c>
      <c r="D1015" s="230" t="s">
        <v>1742</v>
      </c>
      <c r="E1015" s="230" t="s">
        <v>1739</v>
      </c>
      <c r="F1015" s="230" t="s">
        <v>1740</v>
      </c>
      <c r="G1015" t="s">
        <v>219</v>
      </c>
      <c r="H1015" s="230" t="s">
        <v>6162</v>
      </c>
      <c r="I1015" s="230" t="s">
        <v>52</v>
      </c>
      <c r="J1015" s="230">
        <f>VLOOKUP(H1015,LocID!$B$2:$I$1995,8, FALSE)</f>
        <v>285</v>
      </c>
      <c r="L1015">
        <v>33.047218322753899</v>
      </c>
      <c r="M1015">
        <v>-96.995933532714801</v>
      </c>
    </row>
    <row r="1016" spans="1:13" x14ac:dyDescent="0.25">
      <c r="A1016" s="230">
        <v>2013.0311999999999</v>
      </c>
      <c r="B1016" s="230" t="s">
        <v>246</v>
      </c>
      <c r="C1016" s="230" t="s">
        <v>11825</v>
      </c>
      <c r="D1016" s="230" t="s">
        <v>1083</v>
      </c>
      <c r="E1016" s="230" t="s">
        <v>1084</v>
      </c>
      <c r="F1016" s="230" t="s">
        <v>1085</v>
      </c>
      <c r="G1016" t="s">
        <v>76</v>
      </c>
      <c r="H1016" s="230" t="s">
        <v>6036</v>
      </c>
      <c r="I1016" s="230" t="s">
        <v>26</v>
      </c>
      <c r="J1016" s="230">
        <f>VLOOKUP(H1016,LocID!$B$2:$I$1995,8, FALSE)</f>
        <v>144</v>
      </c>
      <c r="L1016">
        <v>32.954891204833899</v>
      </c>
      <c r="M1016">
        <v>-117.26348114013599</v>
      </c>
    </row>
    <row r="1017" spans="1:13" x14ac:dyDescent="0.25">
      <c r="A1017" s="230">
        <v>2013.0263</v>
      </c>
      <c r="B1017" s="230" t="s">
        <v>246</v>
      </c>
      <c r="C1017" s="230" t="s">
        <v>11825</v>
      </c>
      <c r="D1017" s="230" t="s">
        <v>1052</v>
      </c>
      <c r="E1017" s="230" t="s">
        <v>331</v>
      </c>
      <c r="F1017" s="230" t="s">
        <v>1053</v>
      </c>
      <c r="G1017" t="s">
        <v>76</v>
      </c>
      <c r="H1017" s="230" t="s">
        <v>6027</v>
      </c>
      <c r="I1017" s="230" t="s">
        <v>23</v>
      </c>
      <c r="J1017" s="230">
        <f>VLOOKUP(H1017,LocID!$B$2:$I$1995,8, FALSE)</f>
        <v>135</v>
      </c>
      <c r="L1017">
        <v>33.47998046875</v>
      </c>
      <c r="M1017">
        <v>-117.697639465332</v>
      </c>
    </row>
    <row r="1018" spans="1:13" x14ac:dyDescent="0.25">
      <c r="A1018" s="230">
        <v>2013.0269000000001</v>
      </c>
      <c r="B1018" s="230" t="s">
        <v>246</v>
      </c>
      <c r="C1018" s="230" t="s">
        <v>11825</v>
      </c>
      <c r="D1018" s="230" t="s">
        <v>3551</v>
      </c>
      <c r="E1018" s="230" t="s">
        <v>3552</v>
      </c>
      <c r="F1018" s="230" t="s">
        <v>3531</v>
      </c>
      <c r="G1018" t="s">
        <v>76</v>
      </c>
      <c r="H1018" s="230" t="s">
        <v>6348</v>
      </c>
      <c r="I1018" s="230" t="s">
        <v>23</v>
      </c>
      <c r="J1018" s="230">
        <f>VLOOKUP(H1018,LocID!$B$2:$I$1995,8, FALSE)</f>
        <v>491</v>
      </c>
      <c r="L1018">
        <v>37.338581085205</v>
      </c>
      <c r="M1018">
        <v>-121.885566711425</v>
      </c>
    </row>
    <row r="1019" spans="1:13" x14ac:dyDescent="0.25">
      <c r="A1019" s="230">
        <v>2015.0808999999999</v>
      </c>
      <c r="B1019" s="230" t="s">
        <v>138</v>
      </c>
      <c r="C1019" s="230" t="s">
        <v>11821</v>
      </c>
      <c r="D1019" s="230" t="s">
        <v>2169</v>
      </c>
      <c r="E1019" s="230" t="s">
        <v>2164</v>
      </c>
      <c r="F1019" s="230" t="s">
        <v>2155</v>
      </c>
      <c r="G1019" t="s">
        <v>76</v>
      </c>
      <c r="H1019" s="230" t="s">
        <v>6227</v>
      </c>
      <c r="I1019" s="230" t="s">
        <v>23</v>
      </c>
      <c r="J1019" s="230">
        <f>VLOOKUP(H1019,LocID!$B$2:$I$1995,8, FALSE)</f>
        <v>352</v>
      </c>
      <c r="L1019">
        <v>37.389671325683501</v>
      </c>
      <c r="M1019">
        <v>-122.08159637451099</v>
      </c>
    </row>
    <row r="1020" spans="1:13" x14ac:dyDescent="0.25">
      <c r="A1020" s="230">
        <v>2013.047</v>
      </c>
      <c r="B1020" s="230" t="s">
        <v>246</v>
      </c>
      <c r="C1020" s="230" t="s">
        <v>11825</v>
      </c>
      <c r="D1020" s="230" t="s">
        <v>1229</v>
      </c>
      <c r="E1020" s="230" t="s">
        <v>1230</v>
      </c>
      <c r="F1020" s="230" t="s">
        <v>1224</v>
      </c>
      <c r="G1020" t="s">
        <v>76</v>
      </c>
      <c r="H1020" s="230" t="s">
        <v>6060</v>
      </c>
      <c r="I1020" s="230" t="s">
        <v>23</v>
      </c>
      <c r="J1020" s="230">
        <f>VLOOKUP(H1020,LocID!$B$2:$I$1995,8, FALSE)</f>
        <v>172</v>
      </c>
      <c r="L1020">
        <v>40.803268432617102</v>
      </c>
      <c r="M1020">
        <v>-124.159530639648</v>
      </c>
    </row>
    <row r="1021" spans="1:13" x14ac:dyDescent="0.25">
      <c r="A1021" s="230">
        <v>2013.0243</v>
      </c>
      <c r="B1021" s="230" t="s">
        <v>246</v>
      </c>
      <c r="C1021" s="230" t="s">
        <v>11825</v>
      </c>
      <c r="D1021" s="230" t="s">
        <v>1242</v>
      </c>
      <c r="E1021" s="230" t="s">
        <v>1243</v>
      </c>
      <c r="F1021" s="230" t="s">
        <v>1244</v>
      </c>
      <c r="G1021" t="s">
        <v>76</v>
      </c>
      <c r="H1021" s="230" t="s">
        <v>6063</v>
      </c>
      <c r="I1021" s="230" t="s">
        <v>23</v>
      </c>
      <c r="J1021" s="230">
        <f>VLOOKUP(H1021,LocID!$B$2:$I$1995,8, FALSE)</f>
        <v>175</v>
      </c>
      <c r="L1021">
        <v>37.9851684570312</v>
      </c>
      <c r="M1021">
        <v>-122.590377807617</v>
      </c>
    </row>
    <row r="1022" spans="1:13" x14ac:dyDescent="0.25">
      <c r="A1022" s="230">
        <v>2013.0353</v>
      </c>
      <c r="B1022" s="230" t="s">
        <v>246</v>
      </c>
      <c r="C1022" s="230" t="s">
        <v>11825</v>
      </c>
      <c r="D1022" s="230" t="s">
        <v>247</v>
      </c>
      <c r="E1022" s="230" t="s">
        <v>248</v>
      </c>
      <c r="F1022" s="230" t="s">
        <v>249</v>
      </c>
      <c r="G1022" t="s">
        <v>250</v>
      </c>
      <c r="H1022" s="230" t="s">
        <v>5925</v>
      </c>
      <c r="I1022" s="230" t="s">
        <v>23</v>
      </c>
      <c r="J1022" s="230">
        <f>VLOOKUP(H1022,LocID!$B$2:$I$1995,8, FALSE)</f>
        <v>28</v>
      </c>
      <c r="L1022">
        <v>35.598461151122997</v>
      </c>
      <c r="M1022">
        <v>-82.553138732910099</v>
      </c>
    </row>
    <row r="1023" spans="1:13" x14ac:dyDescent="0.25">
      <c r="A1023" s="230">
        <v>2013.0379</v>
      </c>
      <c r="B1023" s="230" t="s">
        <v>246</v>
      </c>
      <c r="C1023" s="230" t="s">
        <v>11825</v>
      </c>
      <c r="D1023" s="230" t="s">
        <v>3456</v>
      </c>
      <c r="E1023" s="230" t="s">
        <v>3401</v>
      </c>
      <c r="F1023" s="230" t="s">
        <v>3294</v>
      </c>
      <c r="G1023" t="s">
        <v>76</v>
      </c>
      <c r="H1023" s="230" t="s">
        <v>4526</v>
      </c>
      <c r="I1023" s="230" t="s">
        <v>23</v>
      </c>
      <c r="J1023" s="230">
        <f>VLOOKUP(H1023,LocID!$B$2:$I$1995,8, FALSE)</f>
        <v>489</v>
      </c>
      <c r="L1023">
        <v>37.7771186828613</v>
      </c>
      <c r="M1023">
        <v>-122.419639587402</v>
      </c>
    </row>
    <row r="1024" spans="1:13" x14ac:dyDescent="0.25">
      <c r="A1024" s="230">
        <v>2013.0379</v>
      </c>
      <c r="B1024" s="230" t="s">
        <v>246</v>
      </c>
      <c r="C1024" s="230" t="s">
        <v>11825</v>
      </c>
      <c r="D1024" s="230" t="s">
        <v>3456</v>
      </c>
      <c r="E1024" s="230" t="s">
        <v>3401</v>
      </c>
      <c r="F1024" s="230" t="s">
        <v>3294</v>
      </c>
      <c r="G1024" t="s">
        <v>76</v>
      </c>
      <c r="H1024" s="230" t="s">
        <v>4526</v>
      </c>
      <c r="I1024" s="230" t="s">
        <v>52</v>
      </c>
      <c r="J1024" s="230">
        <f>VLOOKUP(H1024,LocID!$B$2:$I$1995,8, FALSE)</f>
        <v>489</v>
      </c>
      <c r="L1024">
        <v>37.7771186828613</v>
      </c>
      <c r="M1024">
        <v>-122.419639587402</v>
      </c>
    </row>
    <row r="1025" spans="1:13" x14ac:dyDescent="0.25">
      <c r="A1025" s="230">
        <v>2013.0363</v>
      </c>
      <c r="B1025" s="230" t="s">
        <v>246</v>
      </c>
      <c r="C1025" s="230" t="s">
        <v>11825</v>
      </c>
      <c r="D1025" s="230" t="s">
        <v>1365</v>
      </c>
      <c r="E1025" s="230" t="s">
        <v>1363</v>
      </c>
      <c r="F1025" s="230" t="s">
        <v>1364</v>
      </c>
      <c r="G1025" t="s">
        <v>673</v>
      </c>
      <c r="H1025" s="230" t="s">
        <v>6087</v>
      </c>
      <c r="I1025" s="230" t="s">
        <v>23</v>
      </c>
      <c r="J1025" s="230">
        <f>VLOOKUP(H1025,LocID!$B$2:$I$1995,8, FALSE)</f>
        <v>202</v>
      </c>
      <c r="L1025">
        <v>39.224720001220703</v>
      </c>
      <c r="M1025">
        <v>-94.576797485351506</v>
      </c>
    </row>
    <row r="1026" spans="1:13" x14ac:dyDescent="0.25">
      <c r="A1026" s="230">
        <v>2013.0297</v>
      </c>
      <c r="B1026" s="230" t="s">
        <v>246</v>
      </c>
      <c r="C1026" s="230" t="s">
        <v>11825</v>
      </c>
      <c r="D1026" s="230" t="s">
        <v>2668</v>
      </c>
      <c r="E1026" s="230" t="s">
        <v>2669</v>
      </c>
      <c r="F1026" s="230" t="s">
        <v>2670</v>
      </c>
      <c r="G1026" t="s">
        <v>1765</v>
      </c>
      <c r="H1026" s="230" t="s">
        <v>6263</v>
      </c>
      <c r="I1026" s="230" t="s">
        <v>23</v>
      </c>
      <c r="J1026" s="230">
        <f>VLOOKUP(H1026,LocID!$B$2:$I$1995,8, FALSE)</f>
        <v>394</v>
      </c>
      <c r="L1026">
        <v>41.260688781738203</v>
      </c>
      <c r="M1026">
        <v>-95.940589904785099</v>
      </c>
    </row>
    <row r="1027" spans="1:13" x14ac:dyDescent="0.25">
      <c r="A1027" s="230">
        <v>2013.0395000000001</v>
      </c>
      <c r="B1027" s="230" t="s">
        <v>246</v>
      </c>
      <c r="C1027" s="230" t="s">
        <v>11825</v>
      </c>
      <c r="D1027" s="230" t="s">
        <v>2072</v>
      </c>
      <c r="E1027" s="230" t="s">
        <v>2073</v>
      </c>
      <c r="F1027" s="230" t="s">
        <v>2069</v>
      </c>
      <c r="G1027" t="s">
        <v>198</v>
      </c>
      <c r="H1027" s="230" t="s">
        <v>4513</v>
      </c>
      <c r="I1027" s="230" t="s">
        <v>26</v>
      </c>
      <c r="J1027" s="230">
        <f>VLOOKUP(H1027,LocID!$B$2:$I$1995,8, FALSE)</f>
        <v>337</v>
      </c>
      <c r="L1027">
        <v>44.979030609130803</v>
      </c>
      <c r="M1027">
        <v>-93.264930725097599</v>
      </c>
    </row>
    <row r="1028" spans="1:13" x14ac:dyDescent="0.25">
      <c r="A1028" s="230">
        <v>2013.0213000000001</v>
      </c>
      <c r="B1028" s="230" t="s">
        <v>246</v>
      </c>
      <c r="C1028" s="230" t="s">
        <v>11825</v>
      </c>
      <c r="D1028" s="230" t="s">
        <v>1497</v>
      </c>
      <c r="E1028" s="230" t="s">
        <v>1498</v>
      </c>
      <c r="F1028" s="230" t="s">
        <v>1496</v>
      </c>
      <c r="G1028" t="s">
        <v>76</v>
      </c>
      <c r="H1028" s="230" t="s">
        <v>6115</v>
      </c>
      <c r="I1028" s="230" t="s">
        <v>23</v>
      </c>
      <c r="J1028" s="230">
        <f>VLOOKUP(H1028,LocID!$B$2:$I$1995,8, FALSE)</f>
        <v>234</v>
      </c>
      <c r="L1028">
        <v>36.852531433105398</v>
      </c>
      <c r="M1028">
        <v>-121.403259277343</v>
      </c>
    </row>
    <row r="1029" spans="1:13" x14ac:dyDescent="0.25">
      <c r="A1029" s="230">
        <v>2013.0444</v>
      </c>
      <c r="B1029" s="230" t="s">
        <v>246</v>
      </c>
      <c r="C1029" s="230" t="s">
        <v>11825</v>
      </c>
      <c r="D1029" s="230" t="s">
        <v>1515</v>
      </c>
      <c r="E1029" s="230" t="s">
        <v>1503</v>
      </c>
      <c r="F1029" s="230" t="s">
        <v>1501</v>
      </c>
      <c r="G1029" t="s">
        <v>1488</v>
      </c>
      <c r="H1029" s="230" t="s">
        <v>4508</v>
      </c>
      <c r="I1029" s="230" t="s">
        <v>3934</v>
      </c>
      <c r="J1029" s="230">
        <f>VLOOKUP(H1029,LocID!$B$2:$I$1995,8, FALSE)</f>
        <v>235</v>
      </c>
      <c r="L1029">
        <v>21.3048496246337</v>
      </c>
      <c r="M1029">
        <v>-157.85775756835901</v>
      </c>
    </row>
    <row r="1030" spans="1:13" x14ac:dyDescent="0.25">
      <c r="A1030" s="230">
        <v>2013.0444</v>
      </c>
      <c r="B1030" s="230" t="s">
        <v>246</v>
      </c>
      <c r="C1030" s="230" t="s">
        <v>11825</v>
      </c>
      <c r="D1030" s="230" t="s">
        <v>1515</v>
      </c>
      <c r="E1030" s="230" t="s">
        <v>1503</v>
      </c>
      <c r="F1030" s="230" t="s">
        <v>1501</v>
      </c>
      <c r="G1030" t="s">
        <v>1488</v>
      </c>
      <c r="H1030" s="230" t="s">
        <v>4508</v>
      </c>
      <c r="I1030" s="230" t="s">
        <v>23</v>
      </c>
      <c r="J1030" s="230">
        <f>VLOOKUP(H1030,LocID!$B$2:$I$1995,8, FALSE)</f>
        <v>235</v>
      </c>
      <c r="L1030">
        <v>21.3048496246337</v>
      </c>
      <c r="M1030">
        <v>-157.85775756835901</v>
      </c>
    </row>
    <row r="1031" spans="1:13" x14ac:dyDescent="0.25">
      <c r="A1031" s="230">
        <v>2013.0539000000001</v>
      </c>
      <c r="B1031" s="230" t="s">
        <v>246</v>
      </c>
      <c r="C1031" s="230" t="s">
        <v>11825</v>
      </c>
      <c r="D1031" s="230" t="s">
        <v>1949</v>
      </c>
      <c r="E1031" s="230" t="s">
        <v>1950</v>
      </c>
      <c r="F1031" s="230" t="s">
        <v>1951</v>
      </c>
      <c r="G1031" t="s">
        <v>1488</v>
      </c>
      <c r="H1031" s="230" t="s">
        <v>6195</v>
      </c>
      <c r="I1031" s="230" t="s">
        <v>23</v>
      </c>
      <c r="J1031" s="230">
        <f>VLOOKUP(H1031,LocID!$B$2:$I$1995,8, FALSE)</f>
        <v>319</v>
      </c>
      <c r="L1031">
        <v>20.8026218414306</v>
      </c>
      <c r="M1031">
        <v>-156.33787536621</v>
      </c>
    </row>
    <row r="1032" spans="1:13" x14ac:dyDescent="0.25">
      <c r="A1032" s="230">
        <v>2015.0867000000001</v>
      </c>
      <c r="B1032" s="230" t="s">
        <v>138</v>
      </c>
      <c r="C1032" s="230" t="s">
        <v>11821</v>
      </c>
      <c r="D1032" s="230" t="s">
        <v>3260</v>
      </c>
      <c r="E1032" s="230" t="s">
        <v>3261</v>
      </c>
      <c r="F1032" s="230" t="s">
        <v>3240</v>
      </c>
      <c r="G1032" t="s">
        <v>76</v>
      </c>
      <c r="H1032" s="230" t="s">
        <v>6342</v>
      </c>
      <c r="I1032" s="230" t="s">
        <v>98</v>
      </c>
      <c r="J1032" s="230">
        <f>VLOOKUP(H1032,LocID!$B$2:$I$1995,8, FALSE)</f>
        <v>485</v>
      </c>
      <c r="L1032">
        <v>37.504501342773402</v>
      </c>
      <c r="M1032">
        <v>-122.26229095458901</v>
      </c>
    </row>
    <row r="1033" spans="1:13" x14ac:dyDescent="0.25">
      <c r="A1033" s="230">
        <v>2013.0334</v>
      </c>
      <c r="B1033" s="230" t="s">
        <v>246</v>
      </c>
      <c r="C1033" s="230" t="s">
        <v>11825</v>
      </c>
      <c r="D1033" s="230" t="s">
        <v>1329</v>
      </c>
      <c r="E1033" s="230" t="s">
        <v>1322</v>
      </c>
      <c r="F1033" s="230" t="s">
        <v>1323</v>
      </c>
      <c r="G1033" t="s">
        <v>76</v>
      </c>
      <c r="H1033" s="230" t="s">
        <v>6079</v>
      </c>
      <c r="I1033" s="230" t="s">
        <v>23</v>
      </c>
      <c r="J1033" s="230">
        <f>VLOOKUP(H1033,LocID!$B$2:$I$1995,8, FALSE)</f>
        <v>193</v>
      </c>
      <c r="L1033">
        <v>36.74068069458</v>
      </c>
      <c r="M1033">
        <v>-119.78572845458901</v>
      </c>
    </row>
    <row r="1034" spans="1:13" x14ac:dyDescent="0.25">
      <c r="A1034" s="230">
        <v>2013.0427</v>
      </c>
      <c r="B1034" s="230" t="s">
        <v>246</v>
      </c>
      <c r="C1034" s="230" t="s">
        <v>11825</v>
      </c>
      <c r="D1034" s="230" t="s">
        <v>1338</v>
      </c>
      <c r="E1034" s="230" t="s">
        <v>1339</v>
      </c>
      <c r="F1034" s="230" t="s">
        <v>1340</v>
      </c>
      <c r="G1034" t="s">
        <v>165</v>
      </c>
      <c r="H1034" s="230" t="s">
        <v>6081</v>
      </c>
      <c r="I1034" s="230" t="s">
        <v>26</v>
      </c>
      <c r="J1034" s="230">
        <f>VLOOKUP(H1034,LocID!$B$2:$I$1995,8, FALSE)</f>
        <v>196</v>
      </c>
      <c r="L1034">
        <v>29.651950836181602</v>
      </c>
      <c r="M1034">
        <v>-82.323181152343693</v>
      </c>
    </row>
    <row r="1035" spans="1:13" x14ac:dyDescent="0.25">
      <c r="A1035" s="230">
        <v>2012.7439999999999</v>
      </c>
      <c r="B1035" s="230" t="s">
        <v>246</v>
      </c>
      <c r="C1035" s="230" t="s">
        <v>11825</v>
      </c>
      <c r="D1035" s="230" t="s">
        <v>1616</v>
      </c>
      <c r="E1035" s="230" t="s">
        <v>1617</v>
      </c>
      <c r="F1035" s="230" t="s">
        <v>1618</v>
      </c>
      <c r="G1035" t="s">
        <v>1619</v>
      </c>
      <c r="H1035" s="230" t="s">
        <v>6134</v>
      </c>
      <c r="I1035" s="230" t="s">
        <v>23</v>
      </c>
      <c r="J1035" s="230">
        <f>VLOOKUP(H1035,LocID!$B$2:$I$1995,8, FALSE)</f>
        <v>256</v>
      </c>
      <c r="L1035">
        <v>39.113521575927699</v>
      </c>
      <c r="M1035">
        <v>-94.626823425292898</v>
      </c>
    </row>
    <row r="1036" spans="1:13" x14ac:dyDescent="0.25">
      <c r="A1036" s="230">
        <v>2013.0350000000001</v>
      </c>
      <c r="B1036" s="230" t="s">
        <v>246</v>
      </c>
      <c r="C1036" s="230" t="s">
        <v>11825</v>
      </c>
      <c r="D1036" s="230" t="s">
        <v>1631</v>
      </c>
      <c r="E1036" s="230" t="s">
        <v>1632</v>
      </c>
      <c r="F1036" s="230" t="s">
        <v>1618</v>
      </c>
      <c r="G1036" t="s">
        <v>673</v>
      </c>
      <c r="H1036" s="230" t="s">
        <v>6135</v>
      </c>
      <c r="I1036" s="230" t="s">
        <v>52</v>
      </c>
      <c r="J1036" s="230">
        <f>VLOOKUP(H1036,LocID!$B$2:$I$1995,8, FALSE)</f>
        <v>257</v>
      </c>
      <c r="L1036">
        <v>39.102951049804602</v>
      </c>
      <c r="M1036">
        <v>-94.583076477050696</v>
      </c>
    </row>
    <row r="1037" spans="1:13" x14ac:dyDescent="0.25">
      <c r="A1037" s="230">
        <v>2013.0338999999999</v>
      </c>
      <c r="B1037" s="230" t="s">
        <v>246</v>
      </c>
      <c r="C1037" s="230" t="s">
        <v>11825</v>
      </c>
      <c r="D1037" s="230" t="s">
        <v>1221</v>
      </c>
      <c r="E1037" s="230" t="s">
        <v>1215</v>
      </c>
      <c r="F1037" s="230" t="s">
        <v>1216</v>
      </c>
      <c r="G1037" t="s">
        <v>122</v>
      </c>
      <c r="H1037" s="230" t="s">
        <v>6059</v>
      </c>
      <c r="I1037" s="230" t="s">
        <v>52</v>
      </c>
      <c r="J1037" s="230">
        <f>VLOOKUP(H1037,LocID!$B$2:$I$1995,8, FALSE)</f>
        <v>171</v>
      </c>
      <c r="L1037">
        <v>44.049919128417898</v>
      </c>
      <c r="M1037">
        <v>-123.088539123535</v>
      </c>
    </row>
    <row r="1038" spans="1:13" x14ac:dyDescent="0.25">
      <c r="A1038" s="230">
        <v>2013.0296000000001</v>
      </c>
      <c r="B1038" s="230" t="s">
        <v>246</v>
      </c>
      <c r="C1038" s="230" t="s">
        <v>11825</v>
      </c>
      <c r="D1038" s="230" t="s">
        <v>1785</v>
      </c>
      <c r="E1038" s="230" t="s">
        <v>1786</v>
      </c>
      <c r="F1038" s="230" t="s">
        <v>1787</v>
      </c>
      <c r="G1038" t="s">
        <v>76</v>
      </c>
      <c r="H1038" s="230" t="s">
        <v>6169</v>
      </c>
      <c r="I1038" s="230" t="s">
        <v>23</v>
      </c>
      <c r="J1038" s="230">
        <f>VLOOKUP(H1038,LocID!$B$2:$I$1995,8, FALSE)</f>
        <v>292</v>
      </c>
      <c r="L1038">
        <v>37.380729675292898</v>
      </c>
      <c r="M1038">
        <v>-120.72339630126901</v>
      </c>
    </row>
    <row r="1039" spans="1:13" x14ac:dyDescent="0.25">
      <c r="A1039" s="230">
        <v>2013.0407</v>
      </c>
      <c r="B1039" s="230" t="s">
        <v>246</v>
      </c>
      <c r="C1039" s="230" t="s">
        <v>11825</v>
      </c>
      <c r="D1039" s="230" t="s">
        <v>1879</v>
      </c>
      <c r="E1039" s="230" t="s">
        <v>1880</v>
      </c>
      <c r="F1039" s="230" t="s">
        <v>1881</v>
      </c>
      <c r="G1039" t="s">
        <v>1301</v>
      </c>
      <c r="H1039" s="230" t="s">
        <v>6178</v>
      </c>
      <c r="I1039" s="230" t="s">
        <v>23</v>
      </c>
      <c r="J1039" s="230">
        <f>VLOOKUP(H1039,LocID!$B$2:$I$1995,8, FALSE)</f>
        <v>302</v>
      </c>
      <c r="L1039">
        <v>38.254859924316399</v>
      </c>
      <c r="M1039">
        <v>-85.766403198242102</v>
      </c>
    </row>
    <row r="1040" spans="1:13" x14ac:dyDescent="0.25">
      <c r="A1040" s="230">
        <v>2013.0413000000001</v>
      </c>
      <c r="B1040" s="230" t="s">
        <v>246</v>
      </c>
      <c r="C1040" s="230" t="s">
        <v>11825</v>
      </c>
      <c r="D1040" s="230" t="s">
        <v>2312</v>
      </c>
      <c r="E1040" s="230" t="s">
        <v>2313</v>
      </c>
      <c r="F1040" s="230" t="s">
        <v>2273</v>
      </c>
      <c r="G1040" t="s">
        <v>107</v>
      </c>
      <c r="H1040" s="230" t="s">
        <v>4516</v>
      </c>
      <c r="I1040" s="230" t="s">
        <v>23</v>
      </c>
      <c r="J1040" s="230">
        <f>VLOOKUP(H1040,LocID!$B$2:$I$1995,8, FALSE)</f>
        <v>370</v>
      </c>
      <c r="L1040">
        <v>40.7820014953613</v>
      </c>
      <c r="M1040">
        <v>-73.831703186035099</v>
      </c>
    </row>
    <row r="1041" spans="1:13" x14ac:dyDescent="0.25">
      <c r="A1041" s="230">
        <v>2012.924</v>
      </c>
      <c r="B1041" s="230" t="s">
        <v>246</v>
      </c>
      <c r="C1041" s="230" t="s">
        <v>11825</v>
      </c>
      <c r="D1041" s="230" t="s">
        <v>287</v>
      </c>
      <c r="E1041" s="230" t="s">
        <v>288</v>
      </c>
      <c r="F1041" s="230" t="s">
        <v>271</v>
      </c>
      <c r="G1041" t="s">
        <v>160</v>
      </c>
      <c r="H1041" s="230" t="s">
        <v>5930</v>
      </c>
      <c r="I1041" s="230" t="s">
        <v>23</v>
      </c>
      <c r="J1041" s="230">
        <f>VLOOKUP(H1041,LocID!$B$2:$I$1995,8, FALSE)</f>
        <v>33</v>
      </c>
      <c r="L1041">
        <v>33.7483100891113</v>
      </c>
      <c r="M1041">
        <v>-84.39111328125</v>
      </c>
    </row>
    <row r="1042" spans="1:13" x14ac:dyDescent="0.25">
      <c r="A1042" s="230">
        <v>2013.0188000000001</v>
      </c>
      <c r="B1042" s="230" t="s">
        <v>246</v>
      </c>
      <c r="C1042" s="230" t="s">
        <v>11825</v>
      </c>
      <c r="D1042" s="230" t="s">
        <v>3553</v>
      </c>
      <c r="E1042" s="230" t="s">
        <v>3533</v>
      </c>
      <c r="F1042" s="230" t="s">
        <v>3531</v>
      </c>
      <c r="G1042" t="s">
        <v>76</v>
      </c>
      <c r="H1042" s="230" t="s">
        <v>6348</v>
      </c>
      <c r="I1042" s="230" t="s">
        <v>23</v>
      </c>
      <c r="J1042" s="230">
        <f>VLOOKUP(H1042,LocID!$B$2:$I$1995,8, FALSE)</f>
        <v>491</v>
      </c>
      <c r="L1042">
        <v>37.338581085205</v>
      </c>
      <c r="M1042">
        <v>-121.885566711425</v>
      </c>
    </row>
    <row r="1043" spans="1:13" x14ac:dyDescent="0.25">
      <c r="A1043" s="230">
        <v>2015.0891999999999</v>
      </c>
      <c r="B1043" s="230" t="s">
        <v>138</v>
      </c>
      <c r="C1043" s="230" t="s">
        <v>11821</v>
      </c>
      <c r="D1043" s="230" t="s">
        <v>323</v>
      </c>
      <c r="E1043" s="230" t="s">
        <v>324</v>
      </c>
      <c r="F1043" s="230" t="s">
        <v>325</v>
      </c>
      <c r="G1043" t="s">
        <v>326</v>
      </c>
      <c r="H1043" s="230" t="s">
        <v>5932</v>
      </c>
      <c r="I1043" s="230" t="s">
        <v>23</v>
      </c>
      <c r="J1043" s="230">
        <f>VLOOKUP(H1043,LocID!$B$2:$I$1995,8, FALSE)</f>
        <v>35</v>
      </c>
      <c r="K1043">
        <v>1</v>
      </c>
      <c r="L1043">
        <v>-36.852329254150298</v>
      </c>
      <c r="M1043">
        <v>174.763900756835</v>
      </c>
    </row>
    <row r="1044" spans="1:13" x14ac:dyDescent="0.25">
      <c r="A1044" s="230">
        <v>2013.0456999999999</v>
      </c>
      <c r="B1044" s="230" t="s">
        <v>246</v>
      </c>
      <c r="C1044" s="230" t="s">
        <v>11825</v>
      </c>
      <c r="D1044" s="230" t="s">
        <v>1980</v>
      </c>
      <c r="E1044" s="230" t="s">
        <v>1981</v>
      </c>
      <c r="F1044" s="230" t="s">
        <v>1972</v>
      </c>
      <c r="G1044" t="s">
        <v>865</v>
      </c>
      <c r="H1044" s="230" t="s">
        <v>6199</v>
      </c>
      <c r="I1044" s="230" t="s">
        <v>52</v>
      </c>
      <c r="J1044" s="230">
        <f>VLOOKUP(H1044,LocID!$B$2:$I$1995,8, FALSE)</f>
        <v>323</v>
      </c>
      <c r="L1044">
        <v>35.149761199951101</v>
      </c>
      <c r="M1044">
        <v>-90.049247741699205</v>
      </c>
    </row>
    <row r="1045" spans="1:13" x14ac:dyDescent="0.25">
      <c r="A1045" s="230">
        <v>2012.779</v>
      </c>
      <c r="B1045" s="230" t="s">
        <v>246</v>
      </c>
      <c r="C1045" s="230" t="s">
        <v>11825</v>
      </c>
      <c r="D1045" s="230" t="s">
        <v>909</v>
      </c>
      <c r="E1045" s="230" t="s">
        <v>910</v>
      </c>
      <c r="F1045" s="230" t="s">
        <v>906</v>
      </c>
      <c r="G1045" t="s">
        <v>76</v>
      </c>
      <c r="H1045" s="230" t="s">
        <v>5998</v>
      </c>
      <c r="I1045" s="230" t="s">
        <v>52</v>
      </c>
      <c r="J1045" s="230">
        <f>VLOOKUP(H1045,LocID!$B$2:$I$1995,8, FALSE)</f>
        <v>106</v>
      </c>
      <c r="L1045">
        <v>39.731998443603501</v>
      </c>
      <c r="M1045">
        <v>-121.841979980468</v>
      </c>
    </row>
    <row r="1046" spans="1:13" x14ac:dyDescent="0.25">
      <c r="A1046" s="230">
        <v>2013.0418</v>
      </c>
      <c r="B1046" s="230" t="s">
        <v>246</v>
      </c>
      <c r="C1046" s="230" t="s">
        <v>11825</v>
      </c>
      <c r="D1046" s="230" t="s">
        <v>4330</v>
      </c>
      <c r="E1046" s="230" t="s">
        <v>4300</v>
      </c>
      <c r="F1046" s="230" t="s">
        <v>2997</v>
      </c>
      <c r="G1046" t="s">
        <v>2996</v>
      </c>
      <c r="H1046" s="230" t="s">
        <v>4536</v>
      </c>
      <c r="I1046" s="230" t="s">
        <v>23</v>
      </c>
      <c r="J1046" s="230">
        <f>VLOOKUP(H1046,LocID!$B$2:$I$1995,8, FALSE)</f>
        <v>447</v>
      </c>
      <c r="L1046">
        <v>38.890369415283203</v>
      </c>
      <c r="M1046">
        <v>-77.031959533691406</v>
      </c>
    </row>
    <row r="1047" spans="1:13" x14ac:dyDescent="0.25">
      <c r="A1047" s="230">
        <v>2013.0536</v>
      </c>
      <c r="B1047" s="230" t="s">
        <v>246</v>
      </c>
      <c r="C1047" s="230" t="s">
        <v>11825</v>
      </c>
      <c r="D1047" s="230" t="s">
        <v>2733</v>
      </c>
      <c r="E1047" s="230" t="s">
        <v>2725</v>
      </c>
      <c r="F1047" s="230" t="s">
        <v>2726</v>
      </c>
      <c r="G1047" t="s">
        <v>76</v>
      </c>
      <c r="H1047" s="230" t="s">
        <v>6274</v>
      </c>
      <c r="I1047" s="230" t="s">
        <v>52</v>
      </c>
      <c r="J1047" s="230">
        <f>VLOOKUP(H1047,LocID!$B$2:$I$1995,8, FALSE)</f>
        <v>406</v>
      </c>
      <c r="L1047">
        <v>34.147449493408203</v>
      </c>
      <c r="M1047">
        <v>-118.144271850585</v>
      </c>
    </row>
    <row r="1048" spans="1:13" x14ac:dyDescent="0.25">
      <c r="A1048" s="230">
        <v>2012.3340000000001</v>
      </c>
      <c r="B1048" s="230" t="s">
        <v>246</v>
      </c>
      <c r="C1048" s="230" t="s">
        <v>11825</v>
      </c>
      <c r="D1048" s="230" t="s">
        <v>1604</v>
      </c>
      <c r="E1048" s="230" t="s">
        <v>1605</v>
      </c>
      <c r="F1048" s="230" t="s">
        <v>1603</v>
      </c>
      <c r="G1048" t="s">
        <v>815</v>
      </c>
      <c r="H1048" s="230" t="s">
        <v>6130</v>
      </c>
      <c r="I1048" s="230" t="s">
        <v>23</v>
      </c>
      <c r="J1048" s="230">
        <f>VLOOKUP(H1048,LocID!$B$2:$I$1995,8, FALSE)</f>
        <v>252</v>
      </c>
      <c r="L1048">
        <v>40.717479705810497</v>
      </c>
      <c r="M1048">
        <v>-74.043853759765597</v>
      </c>
    </row>
    <row r="1049" spans="1:13" x14ac:dyDescent="0.25">
      <c r="A1049" s="230">
        <v>2013.0402999999999</v>
      </c>
      <c r="B1049" s="230" t="s">
        <v>246</v>
      </c>
      <c r="C1049" s="230" t="s">
        <v>11825</v>
      </c>
      <c r="D1049" s="230" t="s">
        <v>2094</v>
      </c>
      <c r="E1049" s="230" t="s">
        <v>2089</v>
      </c>
      <c r="F1049" s="230" t="s">
        <v>2090</v>
      </c>
      <c r="G1049" t="s">
        <v>501</v>
      </c>
      <c r="H1049" s="230" t="s">
        <v>6215</v>
      </c>
      <c r="I1049" s="230" t="s">
        <v>52</v>
      </c>
      <c r="J1049" s="230">
        <f>VLOOKUP(H1049,LocID!$B$2:$I$1995,8, FALSE)</f>
        <v>340</v>
      </c>
      <c r="L1049">
        <v>46.872779846191399</v>
      </c>
      <c r="M1049">
        <v>-113.99623107910099</v>
      </c>
    </row>
    <row r="1050" spans="1:13" x14ac:dyDescent="0.25">
      <c r="A1050" s="230">
        <v>2013.0141000000001</v>
      </c>
      <c r="B1050" s="230" t="s">
        <v>246</v>
      </c>
      <c r="C1050" s="230" t="s">
        <v>11825</v>
      </c>
      <c r="D1050" s="230" t="s">
        <v>2558</v>
      </c>
      <c r="E1050" s="230" t="s">
        <v>2413</v>
      </c>
      <c r="F1050" s="230" t="s">
        <v>2414</v>
      </c>
      <c r="G1050" t="s">
        <v>76</v>
      </c>
      <c r="H1050" s="230" t="s">
        <v>4518</v>
      </c>
      <c r="I1050" s="230" t="s">
        <v>98</v>
      </c>
      <c r="J1050" s="230">
        <f>VLOOKUP(H1050,LocID!$B$2:$I$1995,8, FALSE)</f>
        <v>387</v>
      </c>
      <c r="L1050">
        <v>37.805080413818303</v>
      </c>
      <c r="M1050">
        <v>-122.273071289062</v>
      </c>
    </row>
    <row r="1051" spans="1:13" x14ac:dyDescent="0.25">
      <c r="A1051" s="230">
        <v>2012.6859999999999</v>
      </c>
      <c r="B1051" s="230" t="s">
        <v>246</v>
      </c>
      <c r="C1051" s="230" t="s">
        <v>11825</v>
      </c>
      <c r="D1051" s="230" t="s">
        <v>338</v>
      </c>
      <c r="E1051" s="230" t="s">
        <v>334</v>
      </c>
      <c r="F1051" s="230" t="s">
        <v>332</v>
      </c>
      <c r="G1051" t="s">
        <v>219</v>
      </c>
      <c r="H1051" s="230" t="s">
        <v>4497</v>
      </c>
      <c r="I1051" s="230" t="s">
        <v>26</v>
      </c>
      <c r="J1051" s="230">
        <f>VLOOKUP(H1051,LocID!$B$2:$I$1995,8, FALSE)</f>
        <v>37</v>
      </c>
      <c r="L1051">
        <v>30.267589569091701</v>
      </c>
      <c r="M1051">
        <v>-97.742988586425696</v>
      </c>
    </row>
    <row r="1052" spans="1:13" x14ac:dyDescent="0.25">
      <c r="A1052" s="230">
        <v>2013.0309999999999</v>
      </c>
      <c r="B1052" s="230" t="s">
        <v>246</v>
      </c>
      <c r="C1052" s="230" t="s">
        <v>11825</v>
      </c>
      <c r="D1052" s="230" t="s">
        <v>3969</v>
      </c>
      <c r="E1052" s="230" t="s">
        <v>3970</v>
      </c>
      <c r="F1052" s="230" t="s">
        <v>3971</v>
      </c>
      <c r="G1052" t="s">
        <v>732</v>
      </c>
      <c r="H1052" s="230" t="s">
        <v>6384</v>
      </c>
      <c r="I1052" s="230" t="s">
        <v>52</v>
      </c>
      <c r="J1052" s="230">
        <f>VLOOKUP(H1052,LocID!$B$2:$I$1995,8, FALSE)</f>
        <v>535</v>
      </c>
      <c r="L1052">
        <v>44.418228149413999</v>
      </c>
      <c r="M1052">
        <v>-72.020782470703097</v>
      </c>
    </row>
    <row r="1053" spans="1:13" x14ac:dyDescent="0.25">
      <c r="A1053" s="230">
        <v>2013.0103999999999</v>
      </c>
      <c r="B1053" s="230" t="s">
        <v>246</v>
      </c>
      <c r="C1053" s="230" t="s">
        <v>11825</v>
      </c>
      <c r="D1053" s="230" t="s">
        <v>4100</v>
      </c>
      <c r="E1053" s="230" t="s">
        <v>4101</v>
      </c>
      <c r="F1053" s="230" t="s">
        <v>4097</v>
      </c>
      <c r="G1053" t="s">
        <v>815</v>
      </c>
      <c r="H1053" s="230" t="s">
        <v>4535</v>
      </c>
      <c r="I1053" s="230" t="s">
        <v>23</v>
      </c>
      <c r="J1053" s="230">
        <f>VLOOKUP(H1053,LocID!$B$2:$I$1995,8, FALSE)</f>
        <v>557</v>
      </c>
      <c r="L1053">
        <v>40.217880249023402</v>
      </c>
      <c r="M1053">
        <v>-74.7593994140625</v>
      </c>
    </row>
    <row r="1054" spans="1:13" x14ac:dyDescent="0.25">
      <c r="A1054" s="230">
        <v>2015.0890999999999</v>
      </c>
      <c r="B1054" s="230" t="s">
        <v>138</v>
      </c>
      <c r="C1054" s="230" t="s">
        <v>11821</v>
      </c>
      <c r="D1054" s="230" t="s">
        <v>3679</v>
      </c>
      <c r="E1054" s="230" t="s">
        <v>3673</v>
      </c>
      <c r="F1054" s="230" t="s">
        <v>3674</v>
      </c>
      <c r="G1054" t="s">
        <v>76</v>
      </c>
      <c r="H1054" s="230" t="s">
        <v>4528</v>
      </c>
      <c r="I1054" s="230" t="s">
        <v>26</v>
      </c>
      <c r="J1054" s="230">
        <f>VLOOKUP(H1054,LocID!$B$2:$I$1995,8, FALSE)</f>
        <v>502</v>
      </c>
      <c r="L1054">
        <v>36.9740180969238</v>
      </c>
      <c r="M1054">
        <v>-122.030952453613</v>
      </c>
    </row>
    <row r="1055" spans="1:13" x14ac:dyDescent="0.25">
      <c r="A1055" s="230">
        <v>2013.0164</v>
      </c>
      <c r="B1055" s="230" t="s">
        <v>246</v>
      </c>
      <c r="C1055" s="230" t="s">
        <v>11825</v>
      </c>
      <c r="D1055" s="230" t="s">
        <v>2249</v>
      </c>
      <c r="E1055" s="230" t="s">
        <v>2250</v>
      </c>
      <c r="F1055" s="230" t="s">
        <v>2244</v>
      </c>
      <c r="G1055" t="s">
        <v>384</v>
      </c>
      <c r="H1055" s="230" t="s">
        <v>4515</v>
      </c>
      <c r="I1055" s="230" t="s">
        <v>52</v>
      </c>
      <c r="J1055" s="230">
        <f>VLOOKUP(H1055,LocID!$B$2:$I$1995,8, FALSE)</f>
        <v>365</v>
      </c>
      <c r="L1055">
        <v>29.953699111938398</v>
      </c>
      <c r="M1055">
        <v>-90.077751159667898</v>
      </c>
    </row>
    <row r="1056" spans="1:13" x14ac:dyDescent="0.25">
      <c r="A1056" s="230">
        <v>2013.0128</v>
      </c>
      <c r="B1056" s="230" t="s">
        <v>246</v>
      </c>
      <c r="C1056" s="230" t="s">
        <v>11825</v>
      </c>
      <c r="D1056" s="230" t="s">
        <v>2256</v>
      </c>
      <c r="E1056" s="230" t="s">
        <v>1657</v>
      </c>
      <c r="F1056" s="230" t="s">
        <v>2257</v>
      </c>
      <c r="G1056" t="s">
        <v>107</v>
      </c>
      <c r="H1056" s="230" t="s">
        <v>6239</v>
      </c>
      <c r="I1056" s="230" t="s">
        <v>52</v>
      </c>
      <c r="J1056" s="230">
        <f>VLOOKUP(H1056,LocID!$B$2:$I$1995,8, FALSE)</f>
        <v>366</v>
      </c>
      <c r="L1056">
        <v>41.746109008788999</v>
      </c>
      <c r="M1056">
        <v>-74.078460693359304</v>
      </c>
    </row>
    <row r="1057" spans="1:13" x14ac:dyDescent="0.25">
      <c r="A1057" s="230">
        <v>2013.0073</v>
      </c>
      <c r="B1057" s="230" t="s">
        <v>246</v>
      </c>
      <c r="C1057" s="230" t="s">
        <v>11825</v>
      </c>
      <c r="D1057" s="230" t="s">
        <v>2361</v>
      </c>
      <c r="E1057" s="230" t="s">
        <v>2362</v>
      </c>
      <c r="F1057" s="230" t="s">
        <v>2359</v>
      </c>
      <c r="G1057" t="s">
        <v>76</v>
      </c>
      <c r="H1057" s="230" t="s">
        <v>6243</v>
      </c>
      <c r="I1057" s="230" t="s">
        <v>26</v>
      </c>
      <c r="J1057" s="230">
        <f>VLOOKUP(H1057,LocID!$B$2:$I$1995,8, FALSE)</f>
        <v>373</v>
      </c>
      <c r="L1057">
        <v>33.616828918457003</v>
      </c>
      <c r="M1057">
        <v>-117.93034362792901</v>
      </c>
    </row>
    <row r="1058" spans="1:13" x14ac:dyDescent="0.25">
      <c r="A1058" s="230">
        <v>2013.0449000000001</v>
      </c>
      <c r="B1058" s="230" t="s">
        <v>246</v>
      </c>
      <c r="C1058" s="230" t="s">
        <v>11825</v>
      </c>
      <c r="D1058" s="230" t="s">
        <v>589</v>
      </c>
      <c r="E1058" s="230" t="s">
        <v>590</v>
      </c>
      <c r="F1058" s="230" t="s">
        <v>533</v>
      </c>
      <c r="G1058" t="s">
        <v>49</v>
      </c>
      <c r="H1058" s="230" t="s">
        <v>4499</v>
      </c>
      <c r="I1058" s="230" t="s">
        <v>23</v>
      </c>
      <c r="J1058" s="230">
        <f>VLOOKUP(H1058,LocID!$B$2:$I$1995,8, FALSE)</f>
        <v>65</v>
      </c>
      <c r="L1058">
        <v>42.3586616516113</v>
      </c>
      <c r="M1058">
        <v>-71.056739807128906</v>
      </c>
    </row>
    <row r="1059" spans="1:13" x14ac:dyDescent="0.25">
      <c r="A1059" s="230">
        <v>2013.0137999999999</v>
      </c>
      <c r="B1059" s="230" t="s">
        <v>246</v>
      </c>
      <c r="C1059" s="230" t="s">
        <v>11825</v>
      </c>
      <c r="D1059" s="230" t="s">
        <v>2389</v>
      </c>
      <c r="E1059" s="230" t="s">
        <v>2390</v>
      </c>
      <c r="F1059" s="230" t="s">
        <v>2391</v>
      </c>
      <c r="G1059" t="s">
        <v>380</v>
      </c>
      <c r="H1059" s="230" t="s">
        <v>6251</v>
      </c>
      <c r="I1059" s="230" t="s">
        <v>52</v>
      </c>
      <c r="J1059" s="230">
        <f>VLOOKUP(H1059,LocID!$B$2:$I$1995,8, FALSE)</f>
        <v>381</v>
      </c>
      <c r="L1059">
        <v>41.586860656738203</v>
      </c>
      <c r="M1059">
        <v>-71.458366394042898</v>
      </c>
    </row>
    <row r="1060" spans="1:13" x14ac:dyDescent="0.25">
      <c r="A1060" s="230">
        <v>2013.039</v>
      </c>
      <c r="B1060" s="230" t="s">
        <v>246</v>
      </c>
      <c r="C1060" s="230" t="s">
        <v>11825</v>
      </c>
      <c r="D1060" s="230" t="s">
        <v>3458</v>
      </c>
      <c r="E1060" s="230" t="s">
        <v>3459</v>
      </c>
      <c r="F1060" s="230" t="s">
        <v>3294</v>
      </c>
      <c r="G1060" t="s">
        <v>76</v>
      </c>
      <c r="H1060" s="230" t="s">
        <v>4526</v>
      </c>
      <c r="I1060" s="230" t="s">
        <v>23</v>
      </c>
      <c r="J1060" s="230">
        <f>VLOOKUP(H1060,LocID!$B$2:$I$1995,8, FALSE)</f>
        <v>489</v>
      </c>
      <c r="L1060">
        <v>37.7771186828613</v>
      </c>
      <c r="M1060">
        <v>-122.419639587402</v>
      </c>
    </row>
    <row r="1061" spans="1:13" x14ac:dyDescent="0.25">
      <c r="A1061" s="230">
        <v>2013.0052000000001</v>
      </c>
      <c r="B1061" s="230" t="s">
        <v>246</v>
      </c>
      <c r="C1061" s="230" t="s">
        <v>11825</v>
      </c>
      <c r="D1061" s="230" t="s">
        <v>2559</v>
      </c>
      <c r="E1061" s="230" t="s">
        <v>2433</v>
      </c>
      <c r="F1061" s="230" t="s">
        <v>2414</v>
      </c>
      <c r="G1061" t="s">
        <v>76</v>
      </c>
      <c r="H1061" s="230" t="s">
        <v>4518</v>
      </c>
      <c r="I1061" s="230" t="s">
        <v>23</v>
      </c>
      <c r="J1061" s="230">
        <f>VLOOKUP(H1061,LocID!$B$2:$I$1995,8, FALSE)</f>
        <v>387</v>
      </c>
      <c r="L1061">
        <v>37.805080413818303</v>
      </c>
      <c r="M1061">
        <v>-122.273071289062</v>
      </c>
    </row>
    <row r="1062" spans="1:13" x14ac:dyDescent="0.25">
      <c r="A1062" s="230">
        <v>2013.0056999999999</v>
      </c>
      <c r="B1062" s="230" t="s">
        <v>246</v>
      </c>
      <c r="C1062" s="230" t="s">
        <v>11825</v>
      </c>
      <c r="D1062" s="230" t="s">
        <v>2712</v>
      </c>
      <c r="E1062" s="230" t="s">
        <v>2709</v>
      </c>
      <c r="F1062" s="230" t="s">
        <v>2705</v>
      </c>
      <c r="G1062" t="s">
        <v>76</v>
      </c>
      <c r="H1062" s="230" t="s">
        <v>6272</v>
      </c>
      <c r="I1062" s="230" t="s">
        <v>23</v>
      </c>
      <c r="J1062" s="230">
        <f>VLOOKUP(H1062,LocID!$B$2:$I$1995,8, FALSE)</f>
        <v>404</v>
      </c>
      <c r="L1062">
        <v>37.4446601867675</v>
      </c>
      <c r="M1062">
        <v>-122.16078948974599</v>
      </c>
    </row>
    <row r="1063" spans="1:13" x14ac:dyDescent="0.25">
      <c r="A1063" s="230">
        <v>2013.0231000000001</v>
      </c>
      <c r="B1063" s="230" t="s">
        <v>246</v>
      </c>
      <c r="C1063" s="230" t="s">
        <v>11825</v>
      </c>
      <c r="D1063" s="230" t="s">
        <v>2560</v>
      </c>
      <c r="E1063" s="230" t="s">
        <v>2492</v>
      </c>
      <c r="F1063" s="230" t="s">
        <v>2414</v>
      </c>
      <c r="G1063" t="s">
        <v>76</v>
      </c>
      <c r="H1063" s="230" t="s">
        <v>4518</v>
      </c>
      <c r="I1063" s="230" t="s">
        <v>98</v>
      </c>
      <c r="J1063" s="230">
        <f>VLOOKUP(H1063,LocID!$B$2:$I$1995,8, FALSE)</f>
        <v>387</v>
      </c>
      <c r="L1063">
        <v>37.805080413818303</v>
      </c>
      <c r="M1063">
        <v>-122.273071289062</v>
      </c>
    </row>
    <row r="1064" spans="1:13" x14ac:dyDescent="0.25">
      <c r="A1064" s="230">
        <v>2012.24</v>
      </c>
      <c r="B1064" s="230" t="s">
        <v>246</v>
      </c>
      <c r="C1064" s="230" t="s">
        <v>11825</v>
      </c>
      <c r="D1064" s="230" t="s">
        <v>2902</v>
      </c>
      <c r="E1064" s="230" t="s">
        <v>2903</v>
      </c>
      <c r="F1064" s="230" t="s">
        <v>2901</v>
      </c>
      <c r="G1064" t="s">
        <v>815</v>
      </c>
      <c r="H1064" s="230" t="s">
        <v>6298</v>
      </c>
      <c r="I1064" s="230" t="s">
        <v>52</v>
      </c>
      <c r="J1064" s="230">
        <f>VLOOKUP(H1064,LocID!$B$2:$I$1995,8, FALSE)</f>
        <v>430</v>
      </c>
      <c r="L1064">
        <v>40.36030960083</v>
      </c>
      <c r="M1064">
        <v>-74.664283752441406</v>
      </c>
    </row>
    <row r="1065" spans="1:13" x14ac:dyDescent="0.25">
      <c r="A1065" s="230">
        <v>2015.0879</v>
      </c>
      <c r="B1065" s="230" t="s">
        <v>138</v>
      </c>
      <c r="C1065" s="230" t="s">
        <v>11821</v>
      </c>
      <c r="D1065" s="230" t="s">
        <v>1760</v>
      </c>
      <c r="E1065" s="230" t="s">
        <v>1761</v>
      </c>
      <c r="F1065" s="230" t="s">
        <v>1759</v>
      </c>
      <c r="G1065" t="s">
        <v>1488</v>
      </c>
      <c r="H1065" s="230" t="s">
        <v>6165</v>
      </c>
      <c r="I1065" s="230" t="s">
        <v>52</v>
      </c>
      <c r="J1065" s="230">
        <f>VLOOKUP(H1065,LocID!$B$2:$I$1995,8, FALSE)</f>
        <v>288</v>
      </c>
      <c r="L1065">
        <v>21.974889755248999</v>
      </c>
      <c r="M1065">
        <v>-159.36859130859301</v>
      </c>
    </row>
    <row r="1066" spans="1:13" x14ac:dyDescent="0.25">
      <c r="A1066" s="230">
        <v>2013.0428999999999</v>
      </c>
      <c r="B1066" s="230" t="s">
        <v>246</v>
      </c>
      <c r="C1066" s="230" t="s">
        <v>11825</v>
      </c>
      <c r="D1066" s="230" t="s">
        <v>3460</v>
      </c>
      <c r="E1066" s="230" t="s">
        <v>3445</v>
      </c>
      <c r="F1066" s="230" t="s">
        <v>3294</v>
      </c>
      <c r="G1066" t="s">
        <v>76</v>
      </c>
      <c r="H1066" s="230" t="s">
        <v>4526</v>
      </c>
      <c r="I1066" s="230" t="s">
        <v>23</v>
      </c>
      <c r="J1066" s="230">
        <f>VLOOKUP(H1066,LocID!$B$2:$I$1995,8, FALSE)</f>
        <v>489</v>
      </c>
      <c r="L1066">
        <v>37.7771186828613</v>
      </c>
      <c r="M1066">
        <v>-122.419639587402</v>
      </c>
    </row>
    <row r="1067" spans="1:13" x14ac:dyDescent="0.25">
      <c r="A1067" s="230">
        <v>2013.0319999999999</v>
      </c>
      <c r="B1067" s="230" t="s">
        <v>246</v>
      </c>
      <c r="C1067" s="230" t="s">
        <v>11825</v>
      </c>
      <c r="D1067" s="230" t="s">
        <v>3034</v>
      </c>
      <c r="E1067" s="230" t="s">
        <v>3035</v>
      </c>
      <c r="F1067" s="230" t="s">
        <v>3022</v>
      </c>
      <c r="G1067" t="s">
        <v>144</v>
      </c>
      <c r="H1067" s="230" t="s">
        <v>6317</v>
      </c>
      <c r="I1067" s="230" t="s">
        <v>52</v>
      </c>
      <c r="J1067" s="230">
        <f>VLOOKUP(H1067,LocID!$B$2:$I$1995,8, FALSE)</f>
        <v>452</v>
      </c>
      <c r="L1067">
        <v>37.540699005126903</v>
      </c>
      <c r="M1067">
        <v>-77.433647155761705</v>
      </c>
    </row>
    <row r="1068" spans="1:13" x14ac:dyDescent="0.25">
      <c r="A1068" s="230">
        <v>2013.0473</v>
      </c>
      <c r="B1068" s="230" t="s">
        <v>246</v>
      </c>
      <c r="C1068" s="230" t="s">
        <v>11825</v>
      </c>
      <c r="D1068" s="230" t="s">
        <v>3461</v>
      </c>
      <c r="E1068" s="230" t="s">
        <v>3364</v>
      </c>
      <c r="F1068" s="230" t="s">
        <v>3294</v>
      </c>
      <c r="G1068" t="s">
        <v>76</v>
      </c>
      <c r="H1068" s="230" t="s">
        <v>4526</v>
      </c>
      <c r="I1068" s="230" t="s">
        <v>52</v>
      </c>
      <c r="J1068" s="230">
        <f>VLOOKUP(H1068,LocID!$B$2:$I$1995,8, FALSE)</f>
        <v>489</v>
      </c>
      <c r="L1068">
        <v>37.7771186828613</v>
      </c>
      <c r="M1068">
        <v>-122.419639587402</v>
      </c>
    </row>
    <row r="1069" spans="1:13" x14ac:dyDescent="0.25">
      <c r="A1069" s="230">
        <v>2013.0462</v>
      </c>
      <c r="B1069" s="230" t="s">
        <v>246</v>
      </c>
      <c r="C1069" s="230" t="s">
        <v>11825</v>
      </c>
      <c r="D1069" s="230" t="s">
        <v>3462</v>
      </c>
      <c r="E1069" s="230" t="s">
        <v>3463</v>
      </c>
      <c r="F1069" s="230" t="s">
        <v>3294</v>
      </c>
      <c r="G1069" t="s">
        <v>76</v>
      </c>
      <c r="H1069" s="230" t="s">
        <v>4526</v>
      </c>
      <c r="I1069" s="230" t="s">
        <v>26</v>
      </c>
      <c r="J1069" s="230">
        <f>VLOOKUP(H1069,LocID!$B$2:$I$1995,8, FALSE)</f>
        <v>489</v>
      </c>
      <c r="L1069">
        <v>37.7771186828613</v>
      </c>
      <c r="M1069">
        <v>-122.419639587402</v>
      </c>
    </row>
    <row r="1070" spans="1:13" x14ac:dyDescent="0.25">
      <c r="A1070" s="230">
        <v>2013.0491999999999</v>
      </c>
      <c r="B1070" s="230" t="s">
        <v>246</v>
      </c>
      <c r="C1070" s="230" t="s">
        <v>11825</v>
      </c>
      <c r="D1070" s="230" t="s">
        <v>2990</v>
      </c>
      <c r="E1070" s="230" t="s">
        <v>3615</v>
      </c>
      <c r="F1070" s="230" t="s">
        <v>3586</v>
      </c>
      <c r="G1070" t="s">
        <v>76</v>
      </c>
      <c r="H1070" s="230" t="s">
        <v>6352</v>
      </c>
      <c r="I1070" s="230" t="s">
        <v>52</v>
      </c>
      <c r="J1070" s="230">
        <f>VLOOKUP(H1070,LocID!$B$2:$I$1995,8, FALSE)</f>
        <v>495</v>
      </c>
      <c r="L1070">
        <v>37.547031402587798</v>
      </c>
      <c r="M1070">
        <v>-122.314826965332</v>
      </c>
    </row>
    <row r="1071" spans="1:13" x14ac:dyDescent="0.25">
      <c r="A1071" s="230">
        <v>2013.0233000000001</v>
      </c>
      <c r="B1071" s="230" t="s">
        <v>246</v>
      </c>
      <c r="C1071" s="230" t="s">
        <v>11825</v>
      </c>
      <c r="D1071" s="230" t="s">
        <v>3675</v>
      </c>
      <c r="E1071" s="230" t="s">
        <v>3676</v>
      </c>
      <c r="F1071" s="230" t="s">
        <v>3674</v>
      </c>
      <c r="G1071" t="s">
        <v>76</v>
      </c>
      <c r="H1071" s="230" t="s">
        <v>4528</v>
      </c>
      <c r="I1071" s="230" t="s">
        <v>52</v>
      </c>
      <c r="J1071" s="230">
        <f>VLOOKUP(H1071,LocID!$B$2:$I$1995,8, FALSE)</f>
        <v>502</v>
      </c>
      <c r="L1071">
        <v>36.9740180969238</v>
      </c>
      <c r="M1071">
        <v>-122.030952453613</v>
      </c>
    </row>
    <row r="1072" spans="1:13" x14ac:dyDescent="0.25">
      <c r="A1072" s="230">
        <v>2013.0287000000001</v>
      </c>
      <c r="B1072" s="230" t="s">
        <v>246</v>
      </c>
      <c r="C1072" s="230" t="s">
        <v>11825</v>
      </c>
      <c r="D1072" s="230" t="s">
        <v>2770</v>
      </c>
      <c r="E1072" s="230" t="s">
        <v>2766</v>
      </c>
      <c r="F1072" s="230" t="s">
        <v>2764</v>
      </c>
      <c r="G1072" t="s">
        <v>1276</v>
      </c>
      <c r="H1072" s="230" t="s">
        <v>6282</v>
      </c>
      <c r="I1072" s="230" t="s">
        <v>23</v>
      </c>
      <c r="J1072" s="230">
        <f>VLOOKUP(H1072,LocID!$B$2:$I$1995,8, FALSE)</f>
        <v>414</v>
      </c>
      <c r="L1072">
        <v>33.448249816894503</v>
      </c>
      <c r="M1072">
        <v>-112.075798034667</v>
      </c>
    </row>
    <row r="1073" spans="1:13" x14ac:dyDescent="0.25">
      <c r="A1073" s="230">
        <v>2012.25</v>
      </c>
      <c r="B1073" s="230" t="s">
        <v>246</v>
      </c>
      <c r="C1073" s="230" t="s">
        <v>11825</v>
      </c>
      <c r="D1073" s="230" t="s">
        <v>4331</v>
      </c>
      <c r="E1073" s="230" t="s">
        <v>4332</v>
      </c>
      <c r="F1073" s="230" t="s">
        <v>2997</v>
      </c>
      <c r="G1073" t="s">
        <v>2996</v>
      </c>
      <c r="H1073" s="230" t="s">
        <v>4536</v>
      </c>
      <c r="I1073" s="230" t="s">
        <v>131</v>
      </c>
      <c r="J1073" s="230">
        <f>VLOOKUP(H1073,LocID!$B$2:$I$1995,8, FALSE)</f>
        <v>447</v>
      </c>
      <c r="L1073">
        <v>38.890369415283203</v>
      </c>
      <c r="M1073">
        <v>-77.031959533691406</v>
      </c>
    </row>
    <row r="1074" spans="1:13" x14ac:dyDescent="0.25">
      <c r="A1074" s="230">
        <v>2013.0041000000001</v>
      </c>
      <c r="B1074" s="230" t="s">
        <v>246</v>
      </c>
      <c r="C1074" s="230" t="s">
        <v>11825</v>
      </c>
      <c r="D1074" s="230" t="s">
        <v>3940</v>
      </c>
      <c r="E1074" s="230" t="s">
        <v>3939</v>
      </c>
      <c r="F1074" s="230" t="s">
        <v>3937</v>
      </c>
      <c r="G1074" t="s">
        <v>261</v>
      </c>
      <c r="H1074" s="230" t="s">
        <v>4533</v>
      </c>
      <c r="I1074" s="230" t="s">
        <v>23</v>
      </c>
      <c r="J1074" s="230">
        <f>VLOOKUP(H1074,LocID!$B$2:$I$1995,8, FALSE)</f>
        <v>528</v>
      </c>
      <c r="L1074">
        <v>47.657260894775298</v>
      </c>
      <c r="M1074">
        <v>-117.41227722167901</v>
      </c>
    </row>
    <row r="1075" spans="1:13" x14ac:dyDescent="0.25">
      <c r="A1075" s="230">
        <v>2013.0411999999999</v>
      </c>
      <c r="B1075" s="230" t="s">
        <v>246</v>
      </c>
      <c r="C1075" s="230" t="s">
        <v>11825</v>
      </c>
      <c r="D1075" s="230" t="s">
        <v>3954</v>
      </c>
      <c r="E1075" s="230" t="s">
        <v>3955</v>
      </c>
      <c r="F1075" s="230" t="s">
        <v>3947</v>
      </c>
      <c r="G1075" t="s">
        <v>49</v>
      </c>
      <c r="H1075" s="230" t="s">
        <v>6380</v>
      </c>
      <c r="I1075" s="230" t="s">
        <v>23</v>
      </c>
      <c r="J1075" s="230">
        <f>VLOOKUP(H1075,LocID!$B$2:$I$1995,8, FALSE)</f>
        <v>531</v>
      </c>
      <c r="L1075">
        <v>42.101249694824197</v>
      </c>
      <c r="M1075">
        <v>-72.589286804199205</v>
      </c>
    </row>
    <row r="1076" spans="1:13" x14ac:dyDescent="0.25">
      <c r="A1076" s="230">
        <v>2015.0833</v>
      </c>
      <c r="B1076" s="230" t="s">
        <v>138</v>
      </c>
      <c r="C1076" s="230" t="s">
        <v>11821</v>
      </c>
      <c r="D1076" s="230" t="s">
        <v>3883</v>
      </c>
      <c r="E1076" s="230" t="s">
        <v>3870</v>
      </c>
      <c r="F1076" s="230" t="s">
        <v>3871</v>
      </c>
      <c r="G1076" t="s">
        <v>49</v>
      </c>
      <c r="H1076" s="230" t="s">
        <v>4531</v>
      </c>
      <c r="I1076" s="230" t="s">
        <v>26</v>
      </c>
      <c r="J1076" s="230">
        <f>VLOOKUP(H1076,LocID!$B$2:$I$1995,8, FALSE)</f>
        <v>520</v>
      </c>
      <c r="L1076">
        <v>42.386680603027301</v>
      </c>
      <c r="M1076">
        <v>-71.098258972167898</v>
      </c>
    </row>
    <row r="1077" spans="1:13" x14ac:dyDescent="0.25">
      <c r="A1077" s="230">
        <v>2013.0436</v>
      </c>
      <c r="B1077" s="230" t="s">
        <v>246</v>
      </c>
      <c r="C1077" s="230" t="s">
        <v>11825</v>
      </c>
      <c r="D1077" s="230" t="s">
        <v>2373</v>
      </c>
      <c r="E1077" s="230" t="s">
        <v>2372</v>
      </c>
      <c r="F1077" s="230" t="s">
        <v>2366</v>
      </c>
      <c r="G1077" t="s">
        <v>815</v>
      </c>
      <c r="H1077" s="230" t="s">
        <v>6245</v>
      </c>
      <c r="I1077" s="230" t="s">
        <v>52</v>
      </c>
      <c r="J1077" s="230">
        <f>VLOOKUP(H1077,LocID!$B$2:$I$1995,8, FALSE)</f>
        <v>375</v>
      </c>
      <c r="L1077">
        <v>41.058559417724602</v>
      </c>
      <c r="M1077">
        <v>-74.753189086914006</v>
      </c>
    </row>
    <row r="1078" spans="1:13" x14ac:dyDescent="0.25">
      <c r="A1078" s="230">
        <v>2012.91</v>
      </c>
      <c r="B1078" s="230" t="s">
        <v>246</v>
      </c>
      <c r="C1078" s="230" t="s">
        <v>11825</v>
      </c>
      <c r="D1078" s="230" t="s">
        <v>2561</v>
      </c>
      <c r="E1078" s="230" t="s">
        <v>2492</v>
      </c>
      <c r="F1078" s="230" t="s">
        <v>2414</v>
      </c>
      <c r="G1078" t="s">
        <v>76</v>
      </c>
      <c r="H1078" s="230" t="s">
        <v>4518</v>
      </c>
      <c r="I1078" s="230" t="s">
        <v>23</v>
      </c>
      <c r="J1078" s="230">
        <f>VLOOKUP(H1078,LocID!$B$2:$I$1995,8, FALSE)</f>
        <v>387</v>
      </c>
      <c r="L1078">
        <v>37.805080413818303</v>
      </c>
      <c r="M1078">
        <v>-122.273071289062</v>
      </c>
    </row>
    <row r="1079" spans="1:13" x14ac:dyDescent="0.25">
      <c r="A1079" s="230">
        <v>2013.0245</v>
      </c>
      <c r="B1079" s="230" t="s">
        <v>246</v>
      </c>
      <c r="C1079" s="230" t="s">
        <v>11825</v>
      </c>
      <c r="D1079" s="230" t="s">
        <v>3189</v>
      </c>
      <c r="E1079" s="230" t="s">
        <v>2851</v>
      </c>
      <c r="F1079" s="230" t="s">
        <v>3174</v>
      </c>
      <c r="G1079" t="s">
        <v>122</v>
      </c>
      <c r="H1079" s="230" t="s">
        <v>4525</v>
      </c>
      <c r="I1079" s="230" t="s">
        <v>23</v>
      </c>
      <c r="J1079" s="230">
        <f>VLOOKUP(H1079,LocID!$B$2:$I$1995,8, FALSE)</f>
        <v>477</v>
      </c>
      <c r="L1079">
        <v>44.933261871337798</v>
      </c>
      <c r="M1079">
        <v>-123.043807983398</v>
      </c>
    </row>
    <row r="1080" spans="1:13" x14ac:dyDescent="0.25">
      <c r="A1080" s="230">
        <v>2013.0295000000001</v>
      </c>
      <c r="B1080" s="230" t="s">
        <v>246</v>
      </c>
      <c r="C1080" s="230" t="s">
        <v>11825</v>
      </c>
      <c r="D1080" s="230" t="s">
        <v>4169</v>
      </c>
      <c r="E1080" s="230" t="s">
        <v>4170</v>
      </c>
      <c r="F1080" s="230" t="s">
        <v>4160</v>
      </c>
      <c r="G1080" t="s">
        <v>739</v>
      </c>
      <c r="H1080" s="230" t="s">
        <v>6417</v>
      </c>
      <c r="I1080" s="230" t="s">
        <v>52</v>
      </c>
      <c r="J1080" s="230">
        <f>VLOOKUP(H1080,LocID!$B$2:$I$1995,8, FALSE)</f>
        <v>571</v>
      </c>
      <c r="L1080">
        <v>49.281101226806598</v>
      </c>
      <c r="M1080">
        <v>-123.04399871826099</v>
      </c>
    </row>
    <row r="1081" spans="1:13" x14ac:dyDescent="0.25">
      <c r="A1081" s="230">
        <v>2013.0331000000001</v>
      </c>
      <c r="B1081" s="230" t="s">
        <v>246</v>
      </c>
      <c r="C1081" s="230" t="s">
        <v>11825</v>
      </c>
      <c r="D1081" s="230" t="s">
        <v>2562</v>
      </c>
      <c r="E1081" s="230" t="s">
        <v>2510</v>
      </c>
      <c r="F1081" s="230" t="s">
        <v>2414</v>
      </c>
      <c r="G1081" t="s">
        <v>76</v>
      </c>
      <c r="H1081" s="230" t="s">
        <v>4518</v>
      </c>
      <c r="I1081" s="230" t="s">
        <v>23</v>
      </c>
      <c r="J1081" s="230">
        <f>VLOOKUP(H1081,LocID!$B$2:$I$1995,8, FALSE)</f>
        <v>387</v>
      </c>
      <c r="L1081">
        <v>37.805080413818303</v>
      </c>
      <c r="M1081">
        <v>-122.273071289062</v>
      </c>
    </row>
    <row r="1082" spans="1:13" x14ac:dyDescent="0.25">
      <c r="A1082" s="230">
        <v>2013.0307</v>
      </c>
      <c r="B1082" s="230" t="s">
        <v>246</v>
      </c>
      <c r="C1082" s="230" t="s">
        <v>11825</v>
      </c>
      <c r="D1082" s="230" t="s">
        <v>1940</v>
      </c>
      <c r="E1082" s="230" t="s">
        <v>1941</v>
      </c>
      <c r="F1082" s="230" t="s">
        <v>1942</v>
      </c>
      <c r="G1082" t="s">
        <v>740</v>
      </c>
      <c r="H1082" s="230" t="s">
        <v>6192</v>
      </c>
      <c r="I1082" s="230" t="s">
        <v>23</v>
      </c>
      <c r="J1082" s="230">
        <f>VLOOKUP(H1082,LocID!$B$2:$I$1995,8, FALSE)</f>
        <v>316</v>
      </c>
      <c r="K1082">
        <v>1</v>
      </c>
      <c r="L1082">
        <v>43.90230178833</v>
      </c>
      <c r="M1082">
        <v>-79.245697021484304</v>
      </c>
    </row>
    <row r="1083" spans="1:13" x14ac:dyDescent="0.25">
      <c r="A1083" s="230">
        <v>2013.0002999999999</v>
      </c>
      <c r="B1083" s="230" t="s">
        <v>246</v>
      </c>
      <c r="C1083" s="230" t="s">
        <v>11825</v>
      </c>
      <c r="D1083" s="230" t="s">
        <v>2060</v>
      </c>
      <c r="E1083" s="230" t="s">
        <v>2061</v>
      </c>
      <c r="F1083" s="230" t="s">
        <v>2059</v>
      </c>
      <c r="G1083" t="s">
        <v>432</v>
      </c>
      <c r="H1083" s="230" t="s">
        <v>6211</v>
      </c>
      <c r="I1083" s="230" t="s">
        <v>26</v>
      </c>
      <c r="J1083" s="230">
        <f>VLOOKUP(H1083,LocID!$B$2:$I$1995,8, FALSE)</f>
        <v>335</v>
      </c>
      <c r="L1083">
        <v>43.0418090820312</v>
      </c>
      <c r="M1083">
        <v>-87.906837463378906</v>
      </c>
    </row>
    <row r="1084" spans="1:13" x14ac:dyDescent="0.25">
      <c r="A1084" s="230">
        <v>2012.6590000000001</v>
      </c>
      <c r="B1084" s="230" t="s">
        <v>246</v>
      </c>
      <c r="C1084" s="230" t="s">
        <v>11825</v>
      </c>
      <c r="D1084" s="230" t="s">
        <v>3226</v>
      </c>
      <c r="E1084" s="230" t="s">
        <v>3223</v>
      </c>
      <c r="F1084" s="230" t="s">
        <v>3224</v>
      </c>
      <c r="G1084" t="s">
        <v>219</v>
      </c>
      <c r="H1084" s="230" t="s">
        <v>6338</v>
      </c>
      <c r="I1084" s="230" t="s">
        <v>52</v>
      </c>
      <c r="J1084" s="230">
        <f>VLOOKUP(H1084,LocID!$B$2:$I$1995,8, FALSE)</f>
        <v>481</v>
      </c>
      <c r="L1084">
        <v>29.4245796203613</v>
      </c>
      <c r="M1084">
        <v>-98.494613647460895</v>
      </c>
    </row>
    <row r="1085" spans="1:13" x14ac:dyDescent="0.25">
      <c r="A1085" s="230">
        <v>2013.0292999999999</v>
      </c>
      <c r="B1085" s="230" t="s">
        <v>246</v>
      </c>
      <c r="C1085" s="230" t="s">
        <v>11825</v>
      </c>
      <c r="D1085" s="230" t="s">
        <v>591</v>
      </c>
      <c r="E1085" s="230" t="s">
        <v>570</v>
      </c>
      <c r="F1085" s="230" t="s">
        <v>533</v>
      </c>
      <c r="G1085" t="s">
        <v>49</v>
      </c>
      <c r="H1085" s="230" t="s">
        <v>4499</v>
      </c>
      <c r="I1085" s="230" t="s">
        <v>26</v>
      </c>
      <c r="J1085" s="230">
        <f>VLOOKUP(H1085,LocID!$B$2:$I$1995,8, FALSE)</f>
        <v>65</v>
      </c>
      <c r="L1085">
        <v>42.3586616516113</v>
      </c>
      <c r="M1085">
        <v>-71.056739807128906</v>
      </c>
    </row>
    <row r="1086" spans="1:13" x14ac:dyDescent="0.25">
      <c r="A1086" s="230">
        <v>2013.0146</v>
      </c>
      <c r="B1086" s="230" t="s">
        <v>246</v>
      </c>
      <c r="C1086" s="230" t="s">
        <v>11825</v>
      </c>
      <c r="D1086" s="230" t="s">
        <v>4460</v>
      </c>
      <c r="E1086" s="230" t="s">
        <v>550</v>
      </c>
      <c r="F1086" s="230" t="s">
        <v>4461</v>
      </c>
      <c r="G1086" t="s">
        <v>49</v>
      </c>
      <c r="H1086" s="230" t="s">
        <v>6455</v>
      </c>
      <c r="I1086" s="230" t="s">
        <v>23</v>
      </c>
      <c r="J1086" s="230">
        <f>VLOOKUP(H1086,LocID!$B$2:$I$1995,8, FALSE)</f>
        <v>613</v>
      </c>
      <c r="L1086">
        <v>42.263408660888601</v>
      </c>
      <c r="M1086">
        <v>-71.802192687988196</v>
      </c>
    </row>
    <row r="1087" spans="1:13" x14ac:dyDescent="0.25">
      <c r="A1087" s="230">
        <v>2015.0907999999999</v>
      </c>
      <c r="B1087" s="230" t="s">
        <v>138</v>
      </c>
      <c r="C1087" s="230" t="s">
        <v>11821</v>
      </c>
      <c r="D1087" s="230" t="s">
        <v>771</v>
      </c>
      <c r="E1087" s="230" t="s">
        <v>766</v>
      </c>
      <c r="F1087" s="230" t="s">
        <v>767</v>
      </c>
      <c r="G1087" t="s">
        <v>768</v>
      </c>
      <c r="H1087" s="230" t="s">
        <v>4501</v>
      </c>
      <c r="I1087" s="230" t="s">
        <v>23</v>
      </c>
      <c r="J1087" s="230">
        <f>VLOOKUP(H1087,LocID!$B$2:$I$1995,8, FALSE)</f>
        <v>86</v>
      </c>
      <c r="K1087">
        <v>1</v>
      </c>
      <c r="L1087">
        <v>51.045219421386697</v>
      </c>
      <c r="M1087">
        <v>-114.063018798828</v>
      </c>
    </row>
    <row r="1088" spans="1:13" x14ac:dyDescent="0.25">
      <c r="A1088" s="230">
        <v>2013.0510999999999</v>
      </c>
      <c r="B1088" s="230" t="s">
        <v>65</v>
      </c>
      <c r="C1088" s="230" t="s">
        <v>11825</v>
      </c>
      <c r="D1088" s="230" t="s">
        <v>1241</v>
      </c>
      <c r="E1088" s="230" t="s">
        <v>1235</v>
      </c>
      <c r="F1088" s="230" t="s">
        <v>1233</v>
      </c>
      <c r="G1088" t="s">
        <v>261</v>
      </c>
      <c r="H1088" s="230" t="s">
        <v>6062</v>
      </c>
      <c r="I1088" s="230" t="s">
        <v>52</v>
      </c>
      <c r="J1088" s="230">
        <f>VLOOKUP(H1088,LocID!$B$2:$I$1995,8, FALSE)</f>
        <v>174</v>
      </c>
      <c r="L1088">
        <v>47.976589202880803</v>
      </c>
      <c r="M1088">
        <v>-122.205932617187</v>
      </c>
    </row>
    <row r="1089" spans="1:13" x14ac:dyDescent="0.25">
      <c r="A1089" s="230">
        <v>2013.0441000000001</v>
      </c>
      <c r="B1089" s="230" t="s">
        <v>65</v>
      </c>
      <c r="C1089" s="230" t="s">
        <v>11825</v>
      </c>
      <c r="D1089" s="230" t="s">
        <v>2563</v>
      </c>
      <c r="E1089" s="230" t="s">
        <v>2413</v>
      </c>
      <c r="F1089" s="230" t="s">
        <v>2414</v>
      </c>
      <c r="G1089" t="s">
        <v>76</v>
      </c>
      <c r="H1089" s="230" t="s">
        <v>4518</v>
      </c>
      <c r="I1089" s="230" t="s">
        <v>52</v>
      </c>
      <c r="J1089" s="230">
        <f>VLOOKUP(H1089,LocID!$B$2:$I$1995,8, FALSE)</f>
        <v>387</v>
      </c>
      <c r="L1089">
        <v>37.805080413818303</v>
      </c>
      <c r="M1089">
        <v>-122.273071289062</v>
      </c>
    </row>
    <row r="1090" spans="1:13" x14ac:dyDescent="0.25">
      <c r="A1090" s="230">
        <v>2013.0864999999999</v>
      </c>
      <c r="B1090" s="230" t="s">
        <v>65</v>
      </c>
      <c r="C1090" s="230" t="s">
        <v>11825</v>
      </c>
      <c r="D1090" s="230" t="s">
        <v>3825</v>
      </c>
      <c r="E1090" s="230" t="s">
        <v>3826</v>
      </c>
      <c r="F1090" s="230" t="s">
        <v>3750</v>
      </c>
      <c r="G1090" t="s">
        <v>261</v>
      </c>
      <c r="H1090" s="230" t="s">
        <v>4530</v>
      </c>
      <c r="I1090" s="230" t="s">
        <v>52</v>
      </c>
      <c r="J1090" s="230">
        <f>VLOOKUP(H1090,LocID!$B$2:$I$1995,8, FALSE)</f>
        <v>513</v>
      </c>
      <c r="L1090">
        <v>47.603569030761697</v>
      </c>
      <c r="M1090">
        <v>-122.329452514648</v>
      </c>
    </row>
    <row r="1091" spans="1:13" x14ac:dyDescent="0.25">
      <c r="A1091" s="230">
        <v>2013.0451</v>
      </c>
      <c r="B1091" s="230" t="s">
        <v>65</v>
      </c>
      <c r="C1091" s="230" t="s">
        <v>11825</v>
      </c>
      <c r="D1091" s="230" t="s">
        <v>2564</v>
      </c>
      <c r="E1091" s="230" t="s">
        <v>2423</v>
      </c>
      <c r="F1091" s="230" t="s">
        <v>2414</v>
      </c>
      <c r="G1091" t="s">
        <v>76</v>
      </c>
      <c r="H1091" s="230" t="s">
        <v>4518</v>
      </c>
      <c r="I1091" s="230" t="s">
        <v>23</v>
      </c>
      <c r="J1091" s="230">
        <f>VLOOKUP(H1091,LocID!$B$2:$I$1995,8, FALSE)</f>
        <v>387</v>
      </c>
      <c r="L1091">
        <v>37.805080413818303</v>
      </c>
      <c r="M1091">
        <v>-122.273071289062</v>
      </c>
    </row>
    <row r="1092" spans="1:13" x14ac:dyDescent="0.25">
      <c r="A1092" s="230">
        <v>2013.0499</v>
      </c>
      <c r="B1092" s="230" t="s">
        <v>65</v>
      </c>
      <c r="C1092" s="230" t="s">
        <v>11825</v>
      </c>
      <c r="D1092" s="230" t="s">
        <v>2565</v>
      </c>
      <c r="E1092" s="230" t="s">
        <v>2423</v>
      </c>
      <c r="F1092" s="230" t="s">
        <v>2414</v>
      </c>
      <c r="G1092" t="s">
        <v>76</v>
      </c>
      <c r="H1092" s="230" t="s">
        <v>4518</v>
      </c>
      <c r="I1092" s="230" t="s">
        <v>23</v>
      </c>
      <c r="J1092" s="230">
        <f>VLOOKUP(H1092,LocID!$B$2:$I$1995,8, FALSE)</f>
        <v>387</v>
      </c>
      <c r="L1092">
        <v>37.805080413818303</v>
      </c>
      <c r="M1092">
        <v>-122.273071289062</v>
      </c>
    </row>
    <row r="1093" spans="1:13" x14ac:dyDescent="0.25">
      <c r="A1093" s="230">
        <v>2013.0585000000001</v>
      </c>
      <c r="B1093" s="230" t="s">
        <v>65</v>
      </c>
      <c r="C1093" s="230" t="s">
        <v>11825</v>
      </c>
      <c r="D1093" s="230" t="s">
        <v>2566</v>
      </c>
      <c r="E1093" s="230" t="s">
        <v>2423</v>
      </c>
      <c r="F1093" s="230" t="s">
        <v>2414</v>
      </c>
      <c r="G1093" t="s">
        <v>76</v>
      </c>
      <c r="H1093" s="230" t="s">
        <v>4518</v>
      </c>
      <c r="I1093" s="230" t="s">
        <v>23</v>
      </c>
      <c r="J1093" s="230">
        <f>VLOOKUP(H1093,LocID!$B$2:$I$1995,8, FALSE)</f>
        <v>387</v>
      </c>
      <c r="L1093">
        <v>37.805080413818303</v>
      </c>
      <c r="M1093">
        <v>-122.273071289062</v>
      </c>
    </row>
    <row r="1094" spans="1:13" x14ac:dyDescent="0.25">
      <c r="A1094" s="230">
        <v>2013.0225</v>
      </c>
      <c r="B1094" s="230" t="s">
        <v>65</v>
      </c>
      <c r="C1094" s="230" t="s">
        <v>11825</v>
      </c>
      <c r="D1094" s="230" t="s">
        <v>2567</v>
      </c>
      <c r="E1094" s="230" t="s">
        <v>2423</v>
      </c>
      <c r="F1094" s="230" t="s">
        <v>2414</v>
      </c>
      <c r="G1094" t="s">
        <v>76</v>
      </c>
      <c r="H1094" s="230" t="s">
        <v>4518</v>
      </c>
      <c r="I1094" s="230" t="s">
        <v>52</v>
      </c>
      <c r="J1094" s="230">
        <f>VLOOKUP(H1094,LocID!$B$2:$I$1995,8, FALSE)</f>
        <v>387</v>
      </c>
      <c r="L1094">
        <v>37.805080413818303</v>
      </c>
      <c r="M1094">
        <v>-122.273071289062</v>
      </c>
    </row>
    <row r="1095" spans="1:13" x14ac:dyDescent="0.25">
      <c r="A1095" s="230">
        <v>2013.0831000000001</v>
      </c>
      <c r="B1095" s="230" t="s">
        <v>65</v>
      </c>
      <c r="C1095" s="230" t="s">
        <v>11825</v>
      </c>
      <c r="D1095" s="230" t="s">
        <v>2568</v>
      </c>
      <c r="E1095" s="230" t="s">
        <v>2423</v>
      </c>
      <c r="F1095" s="230" t="s">
        <v>2414</v>
      </c>
      <c r="G1095" t="s">
        <v>76</v>
      </c>
      <c r="H1095" s="230" t="s">
        <v>4518</v>
      </c>
      <c r="I1095" s="230" t="s">
        <v>23</v>
      </c>
      <c r="J1095" s="230">
        <f>VLOOKUP(H1095,LocID!$B$2:$I$1995,8, FALSE)</f>
        <v>387</v>
      </c>
      <c r="L1095">
        <v>37.805080413818303</v>
      </c>
      <c r="M1095">
        <v>-122.273071289062</v>
      </c>
    </row>
    <row r="1096" spans="1:13" x14ac:dyDescent="0.25">
      <c r="A1096" s="230">
        <v>2013.0722000000001</v>
      </c>
      <c r="B1096" s="230" t="s">
        <v>65</v>
      </c>
      <c r="C1096" s="230" t="s">
        <v>11825</v>
      </c>
      <c r="D1096" s="230" t="s">
        <v>289</v>
      </c>
      <c r="E1096" s="230" t="s">
        <v>276</v>
      </c>
      <c r="F1096" s="230" t="s">
        <v>271</v>
      </c>
      <c r="G1096" t="s">
        <v>160</v>
      </c>
      <c r="H1096" s="230" t="s">
        <v>5930</v>
      </c>
      <c r="I1096" s="230" t="s">
        <v>23</v>
      </c>
      <c r="J1096" s="230">
        <f>VLOOKUP(H1096,LocID!$B$2:$I$1995,8, FALSE)</f>
        <v>33</v>
      </c>
      <c r="L1096">
        <v>33.7483100891113</v>
      </c>
      <c r="M1096">
        <v>-84.39111328125</v>
      </c>
    </row>
    <row r="1097" spans="1:13" x14ac:dyDescent="0.25">
      <c r="A1097" s="230">
        <v>2015.0926999999999</v>
      </c>
      <c r="B1097" s="230" t="s">
        <v>138</v>
      </c>
      <c r="C1097" s="230" t="s">
        <v>11821</v>
      </c>
      <c r="D1097" s="230" t="s">
        <v>772</v>
      </c>
      <c r="E1097" s="230" t="s">
        <v>766</v>
      </c>
      <c r="F1097" s="230" t="s">
        <v>767</v>
      </c>
      <c r="G1097" t="s">
        <v>768</v>
      </c>
      <c r="H1097" s="230" t="s">
        <v>4501</v>
      </c>
      <c r="I1097" s="230" t="s">
        <v>23</v>
      </c>
      <c r="J1097" s="230">
        <f>VLOOKUP(H1097,LocID!$B$2:$I$1995,8, FALSE)</f>
        <v>86</v>
      </c>
      <c r="K1097">
        <v>1</v>
      </c>
      <c r="L1097">
        <v>51.045219421386697</v>
      </c>
      <c r="M1097">
        <v>-114.063018798828</v>
      </c>
    </row>
    <row r="1098" spans="1:13" x14ac:dyDescent="0.25">
      <c r="A1098" s="230">
        <v>2013.0820000000001</v>
      </c>
      <c r="B1098" s="230" t="s">
        <v>65</v>
      </c>
      <c r="C1098" s="230" t="s">
        <v>11825</v>
      </c>
      <c r="D1098" s="230" t="s">
        <v>3464</v>
      </c>
      <c r="E1098" s="230" t="s">
        <v>3401</v>
      </c>
      <c r="F1098" s="230" t="s">
        <v>3294</v>
      </c>
      <c r="G1098" t="s">
        <v>76</v>
      </c>
      <c r="H1098" s="230" t="s">
        <v>4526</v>
      </c>
      <c r="I1098" s="230" t="s">
        <v>23</v>
      </c>
      <c r="J1098" s="230">
        <f>VLOOKUP(H1098,LocID!$B$2:$I$1995,8, FALSE)</f>
        <v>489</v>
      </c>
      <c r="L1098">
        <v>37.7771186828613</v>
      </c>
      <c r="M1098">
        <v>-122.419639587402</v>
      </c>
    </row>
    <row r="1099" spans="1:13" x14ac:dyDescent="0.25">
      <c r="A1099" s="230">
        <v>2013.0268000000001</v>
      </c>
      <c r="B1099" s="230" t="s">
        <v>65</v>
      </c>
      <c r="C1099" s="230" t="s">
        <v>11825</v>
      </c>
      <c r="D1099" s="230" t="s">
        <v>971</v>
      </c>
      <c r="E1099" s="230" t="s">
        <v>972</v>
      </c>
      <c r="F1099" s="230" t="s">
        <v>973</v>
      </c>
      <c r="G1099" t="s">
        <v>808</v>
      </c>
      <c r="H1099" s="230" t="s">
        <v>6011</v>
      </c>
      <c r="I1099" s="230" t="s">
        <v>26</v>
      </c>
      <c r="J1099" s="230">
        <f>VLOOKUP(H1099,LocID!$B$2:$I$1995,8, FALSE)</f>
        <v>119</v>
      </c>
      <c r="L1099">
        <v>39.201499938964801</v>
      </c>
      <c r="M1099">
        <v>-85.918678283691406</v>
      </c>
    </row>
    <row r="1100" spans="1:13" x14ac:dyDescent="0.25">
      <c r="A1100" s="230">
        <v>2012.0572999999999</v>
      </c>
      <c r="B1100" s="230" t="s">
        <v>65</v>
      </c>
      <c r="C1100" s="230" t="s">
        <v>11825</v>
      </c>
      <c r="D1100" s="230" t="s">
        <v>2172</v>
      </c>
      <c r="E1100" s="230" t="s">
        <v>2173</v>
      </c>
      <c r="F1100" s="230" t="s">
        <v>2174</v>
      </c>
      <c r="G1100" t="s">
        <v>740</v>
      </c>
      <c r="H1100" s="230" t="s">
        <v>6228</v>
      </c>
      <c r="I1100" s="230" t="s">
        <v>23</v>
      </c>
      <c r="J1100" s="230">
        <f>VLOOKUP(H1100,LocID!$B$2:$I$1995,8, FALSE)</f>
        <v>353</v>
      </c>
      <c r="K1100">
        <v>1</v>
      </c>
      <c r="L1100">
        <v>49.184700012207003</v>
      </c>
      <c r="M1100">
        <v>-124.012001037597</v>
      </c>
    </row>
    <row r="1101" spans="1:13" x14ac:dyDescent="0.25">
      <c r="A1101" s="230">
        <v>2013.0808</v>
      </c>
      <c r="B1101" s="230" t="s">
        <v>65</v>
      </c>
      <c r="C1101" s="230" t="s">
        <v>11825</v>
      </c>
      <c r="D1101" s="230" t="s">
        <v>959</v>
      </c>
      <c r="E1101" s="230" t="s">
        <v>960</v>
      </c>
      <c r="F1101" s="230" t="s">
        <v>961</v>
      </c>
      <c r="G1101" t="s">
        <v>192</v>
      </c>
      <c r="H1101" s="230" t="s">
        <v>6008</v>
      </c>
      <c r="I1101" s="230" t="s">
        <v>23</v>
      </c>
      <c r="J1101" s="230">
        <f>VLOOKUP(H1101,LocID!$B$2:$I$1995,8, FALSE)</f>
        <v>116</v>
      </c>
      <c r="L1101">
        <v>38.980720520019503</v>
      </c>
      <c r="M1101">
        <v>-76.937271118164006</v>
      </c>
    </row>
    <row r="1102" spans="1:13" x14ac:dyDescent="0.25">
      <c r="A1102" s="230">
        <v>2013.0042000000001</v>
      </c>
      <c r="B1102" s="230" t="s">
        <v>65</v>
      </c>
      <c r="C1102" s="230" t="s">
        <v>11825</v>
      </c>
      <c r="D1102" s="230" t="s">
        <v>239</v>
      </c>
      <c r="E1102" s="230" t="s">
        <v>228</v>
      </c>
      <c r="F1102" s="230" t="s">
        <v>214</v>
      </c>
      <c r="G1102" t="s">
        <v>144</v>
      </c>
      <c r="H1102" s="230" t="s">
        <v>5923</v>
      </c>
      <c r="I1102" s="230" t="s">
        <v>23</v>
      </c>
      <c r="J1102" s="230">
        <f>VLOOKUP(H1102,LocID!$B$2:$I$1995,8, FALSE)</f>
        <v>25</v>
      </c>
      <c r="L1102">
        <v>38.878585815429602</v>
      </c>
      <c r="M1102">
        <v>-77.068832397460895</v>
      </c>
    </row>
    <row r="1103" spans="1:13" x14ac:dyDescent="0.25">
      <c r="A1103" s="230">
        <v>2013.066</v>
      </c>
      <c r="B1103" s="230" t="s">
        <v>65</v>
      </c>
      <c r="C1103" s="230" t="s">
        <v>11825</v>
      </c>
      <c r="D1103" s="230" t="s">
        <v>4059</v>
      </c>
      <c r="E1103" s="230" t="s">
        <v>4060</v>
      </c>
      <c r="F1103" s="230" t="s">
        <v>4058</v>
      </c>
      <c r="G1103" t="s">
        <v>165</v>
      </c>
      <c r="H1103" s="230" t="s">
        <v>6394</v>
      </c>
      <c r="I1103" s="230" t="s">
        <v>23</v>
      </c>
      <c r="J1103" s="230">
        <f>VLOOKUP(H1103,LocID!$B$2:$I$1995,8, FALSE)</f>
        <v>547</v>
      </c>
      <c r="L1103">
        <v>30.439769744873001</v>
      </c>
      <c r="M1103">
        <v>-84.280647277832003</v>
      </c>
    </row>
    <row r="1104" spans="1:13" x14ac:dyDescent="0.25">
      <c r="A1104" s="230">
        <v>2013.0704000000001</v>
      </c>
      <c r="B1104" s="230" t="s">
        <v>65</v>
      </c>
      <c r="C1104" s="230" t="s">
        <v>11825</v>
      </c>
      <c r="D1104" s="230" t="s">
        <v>2787</v>
      </c>
      <c r="E1104" s="230" t="s">
        <v>2788</v>
      </c>
      <c r="F1104" s="230" t="s">
        <v>2781</v>
      </c>
      <c r="G1104" t="s">
        <v>156</v>
      </c>
      <c r="H1104" s="230" t="s">
        <v>6285</v>
      </c>
      <c r="I1104" s="230" t="s">
        <v>23</v>
      </c>
      <c r="J1104" s="230">
        <f>VLOOKUP(H1104,LocID!$B$2:$I$1995,8, FALSE)</f>
        <v>417</v>
      </c>
      <c r="L1104">
        <v>40.438339233398402</v>
      </c>
      <c r="M1104">
        <v>-79.997467041015597</v>
      </c>
    </row>
    <row r="1105" spans="1:13" x14ac:dyDescent="0.25">
      <c r="A1105" s="230">
        <v>2013.0727999999999</v>
      </c>
      <c r="B1105" s="230" t="s">
        <v>65</v>
      </c>
      <c r="C1105" s="230" t="s">
        <v>11825</v>
      </c>
      <c r="D1105" s="230" t="s">
        <v>1116</v>
      </c>
      <c r="E1105" s="230" t="s">
        <v>1117</v>
      </c>
      <c r="F1105" s="230" t="s">
        <v>1099</v>
      </c>
      <c r="G1105" t="s">
        <v>244</v>
      </c>
      <c r="H1105" s="230" t="s">
        <v>6039</v>
      </c>
      <c r="I1105" s="230" t="s">
        <v>26</v>
      </c>
      <c r="J1105" s="230">
        <f>VLOOKUP(H1105,LocID!$B$2:$I$1995,8, FALSE)</f>
        <v>148</v>
      </c>
      <c r="L1105">
        <v>39.7400093078613</v>
      </c>
      <c r="M1105">
        <v>-104.992301940917</v>
      </c>
    </row>
    <row r="1106" spans="1:13" x14ac:dyDescent="0.25">
      <c r="A1106" s="230">
        <v>2013.019</v>
      </c>
      <c r="B1106" s="230" t="s">
        <v>65</v>
      </c>
      <c r="C1106" s="230" t="s">
        <v>11825</v>
      </c>
      <c r="D1106" s="230" t="s">
        <v>836</v>
      </c>
      <c r="E1106" s="230" t="s">
        <v>837</v>
      </c>
      <c r="F1106" s="230" t="s">
        <v>835</v>
      </c>
      <c r="G1106" t="s">
        <v>250</v>
      </c>
      <c r="H1106" s="230" t="s">
        <v>5990</v>
      </c>
      <c r="I1106" s="230" t="s">
        <v>52</v>
      </c>
      <c r="J1106" s="230">
        <f>VLOOKUP(H1106,LocID!$B$2:$I$1995,8, FALSE)</f>
        <v>98</v>
      </c>
      <c r="L1106">
        <v>35.927452087402301</v>
      </c>
      <c r="M1106">
        <v>-79.039268493652301</v>
      </c>
    </row>
    <row r="1107" spans="1:13" x14ac:dyDescent="0.25">
      <c r="A1107" s="230">
        <v>2014.0732</v>
      </c>
      <c r="B1107" s="230" t="s">
        <v>65</v>
      </c>
      <c r="C1107" s="230" t="s">
        <v>11825</v>
      </c>
      <c r="D1107" s="230" t="s">
        <v>911</v>
      </c>
      <c r="E1107" s="230" t="s">
        <v>912</v>
      </c>
      <c r="F1107" s="230" t="s">
        <v>906</v>
      </c>
      <c r="G1107" t="s">
        <v>76</v>
      </c>
      <c r="H1107" s="230" t="s">
        <v>5998</v>
      </c>
      <c r="I1107" s="230" t="s">
        <v>26</v>
      </c>
      <c r="J1107" s="230">
        <f>VLOOKUP(H1107,LocID!$B$2:$I$1995,8, FALSE)</f>
        <v>106</v>
      </c>
      <c r="L1107">
        <v>39.731998443603501</v>
      </c>
      <c r="M1107">
        <v>-121.841979980468</v>
      </c>
    </row>
    <row r="1108" spans="1:13" x14ac:dyDescent="0.25">
      <c r="A1108" s="230">
        <v>2015.0119999999999</v>
      </c>
      <c r="B1108" s="230" t="s">
        <v>138</v>
      </c>
      <c r="C1108" s="230" t="s">
        <v>11821</v>
      </c>
      <c r="D1108" s="230" t="s">
        <v>2370</v>
      </c>
      <c r="E1108" s="230" t="s">
        <v>2368</v>
      </c>
      <c r="F1108" s="230" t="s">
        <v>2366</v>
      </c>
      <c r="G1108" t="s">
        <v>49</v>
      </c>
      <c r="H1108" s="230" t="s">
        <v>6244</v>
      </c>
      <c r="I1108" s="230" t="s">
        <v>23</v>
      </c>
      <c r="J1108" s="230">
        <f>VLOOKUP(H1108,LocID!$B$2:$I$1995,8, FALSE)</f>
        <v>374</v>
      </c>
      <c r="L1108">
        <v>42.330509185791001</v>
      </c>
      <c r="M1108">
        <v>-71.199493408203097</v>
      </c>
    </row>
    <row r="1109" spans="1:13" x14ac:dyDescent="0.25">
      <c r="A1109" s="230">
        <v>2013.0715</v>
      </c>
      <c r="B1109" s="230" t="s">
        <v>65</v>
      </c>
      <c r="C1109" s="230" t="s">
        <v>11825</v>
      </c>
      <c r="D1109" s="230" t="s">
        <v>2314</v>
      </c>
      <c r="E1109" s="230" t="s">
        <v>2315</v>
      </c>
      <c r="F1109" s="230" t="s">
        <v>2273</v>
      </c>
      <c r="G1109" t="s">
        <v>107</v>
      </c>
      <c r="H1109" s="230" t="s">
        <v>4516</v>
      </c>
      <c r="I1109" s="230" t="s">
        <v>52</v>
      </c>
      <c r="J1109" s="230">
        <f>VLOOKUP(H1109,LocID!$B$2:$I$1995,8, FALSE)</f>
        <v>370</v>
      </c>
      <c r="L1109">
        <v>40.7820014953613</v>
      </c>
      <c r="M1109">
        <v>-73.831703186035099</v>
      </c>
    </row>
    <row r="1110" spans="1:13" x14ac:dyDescent="0.25">
      <c r="A1110" s="230">
        <v>2013.0508</v>
      </c>
      <c r="B1110" s="230" t="s">
        <v>65</v>
      </c>
      <c r="C1110" s="230" t="s">
        <v>11825</v>
      </c>
      <c r="D1110" s="230" t="s">
        <v>3465</v>
      </c>
      <c r="E1110" s="230" t="s">
        <v>3466</v>
      </c>
      <c r="F1110" s="230" t="s">
        <v>3294</v>
      </c>
      <c r="G1110" t="s">
        <v>76</v>
      </c>
      <c r="H1110" s="230" t="s">
        <v>4526</v>
      </c>
      <c r="I1110" s="230" t="s">
        <v>26</v>
      </c>
      <c r="J1110" s="230">
        <f>VLOOKUP(H1110,LocID!$B$2:$I$1995,8, FALSE)</f>
        <v>489</v>
      </c>
      <c r="L1110">
        <v>37.7771186828613</v>
      </c>
      <c r="M1110">
        <v>-122.419639587402</v>
      </c>
    </row>
    <row r="1111" spans="1:13" x14ac:dyDescent="0.25">
      <c r="A1111" s="230">
        <v>2013.0563</v>
      </c>
      <c r="B1111" s="230" t="s">
        <v>65</v>
      </c>
      <c r="C1111" s="230" t="s">
        <v>11825</v>
      </c>
      <c r="D1111" s="230" t="s">
        <v>1959</v>
      </c>
      <c r="E1111" s="230" t="s">
        <v>1960</v>
      </c>
      <c r="F1111" s="230" t="s">
        <v>1954</v>
      </c>
      <c r="G1111" t="s">
        <v>49</v>
      </c>
      <c r="H1111" s="230" t="s">
        <v>6196</v>
      </c>
      <c r="I1111" s="230" t="s">
        <v>23</v>
      </c>
      <c r="J1111" s="230">
        <f>VLOOKUP(H1111,LocID!$B$2:$I$1995,8, FALSE)</f>
        <v>320</v>
      </c>
      <c r="L1111">
        <v>42.419811248779297</v>
      </c>
      <c r="M1111">
        <v>-71.108757019042898</v>
      </c>
    </row>
    <row r="1112" spans="1:13" x14ac:dyDescent="0.25">
      <c r="A1112" s="230">
        <v>2013.0634</v>
      </c>
      <c r="B1112" s="230" t="s">
        <v>65</v>
      </c>
      <c r="C1112" s="230" t="s">
        <v>11825</v>
      </c>
      <c r="D1112" s="230" t="s">
        <v>4333</v>
      </c>
      <c r="E1112" s="230" t="s">
        <v>4275</v>
      </c>
      <c r="F1112" s="230" t="s">
        <v>2997</v>
      </c>
      <c r="G1112" t="s">
        <v>2996</v>
      </c>
      <c r="H1112" s="230" t="s">
        <v>4536</v>
      </c>
      <c r="I1112" s="230" t="s">
        <v>23</v>
      </c>
      <c r="J1112" s="230">
        <f>VLOOKUP(H1112,LocID!$B$2:$I$1995,8, FALSE)</f>
        <v>447</v>
      </c>
      <c r="L1112">
        <v>38.890369415283203</v>
      </c>
      <c r="M1112">
        <v>-77.031959533691406</v>
      </c>
    </row>
    <row r="1113" spans="1:13" x14ac:dyDescent="0.25">
      <c r="A1113" s="230">
        <v>2013.0422000000001</v>
      </c>
      <c r="B1113" s="230" t="s">
        <v>65</v>
      </c>
      <c r="C1113" s="230" t="s">
        <v>11825</v>
      </c>
      <c r="D1113" s="230" t="s">
        <v>2875</v>
      </c>
      <c r="E1113" s="230" t="s">
        <v>2876</v>
      </c>
      <c r="F1113" s="230" t="s">
        <v>2823</v>
      </c>
      <c r="G1113" t="s">
        <v>122</v>
      </c>
      <c r="H1113" s="230" t="s">
        <v>6295</v>
      </c>
      <c r="I1113" s="230" t="s">
        <v>23</v>
      </c>
      <c r="J1113" s="230">
        <f>VLOOKUP(H1113,LocID!$B$2:$I$1995,8, FALSE)</f>
        <v>427</v>
      </c>
      <c r="L1113">
        <v>45.511791229247997</v>
      </c>
      <c r="M1113">
        <v>-122.67562866210901</v>
      </c>
    </row>
    <row r="1114" spans="1:13" x14ac:dyDescent="0.25">
      <c r="A1114" s="230">
        <v>2013.0755999999999</v>
      </c>
      <c r="B1114" s="230" t="s">
        <v>65</v>
      </c>
      <c r="C1114" s="230" t="s">
        <v>11825</v>
      </c>
      <c r="D1114" s="230" t="s">
        <v>3919</v>
      </c>
      <c r="E1114" s="230" t="s">
        <v>3908</v>
      </c>
      <c r="F1114" s="230" t="s">
        <v>3906</v>
      </c>
      <c r="G1114" t="s">
        <v>76</v>
      </c>
      <c r="H1114" s="230" t="s">
        <v>4532</v>
      </c>
      <c r="I1114" s="230" t="s">
        <v>26</v>
      </c>
      <c r="J1114" s="230">
        <f>VLOOKUP(H1114,LocID!$B$2:$I$1995,8, FALSE)</f>
        <v>527</v>
      </c>
      <c r="L1114">
        <v>37.656059265136697</v>
      </c>
      <c r="M1114">
        <v>-122.414176940917</v>
      </c>
    </row>
    <row r="1115" spans="1:13" x14ac:dyDescent="0.25">
      <c r="A1115" s="230">
        <v>2013.0583999999999</v>
      </c>
      <c r="B1115" s="230" t="s">
        <v>65</v>
      </c>
      <c r="C1115" s="230" t="s">
        <v>11825</v>
      </c>
      <c r="D1115" s="230" t="s">
        <v>1374</v>
      </c>
      <c r="E1115" s="230" t="s">
        <v>1375</v>
      </c>
      <c r="F1115" s="230" t="s">
        <v>1368</v>
      </c>
      <c r="G1115" t="s">
        <v>76</v>
      </c>
      <c r="H1115" s="230" t="s">
        <v>4506</v>
      </c>
      <c r="I1115" s="230" t="s">
        <v>23</v>
      </c>
      <c r="J1115" s="230">
        <f>VLOOKUP(H1115,LocID!$B$2:$I$1995,8, FALSE)</f>
        <v>204</v>
      </c>
      <c r="L1115">
        <v>34.146331787109297</v>
      </c>
      <c r="M1115">
        <v>-118.248641967773</v>
      </c>
    </row>
    <row r="1116" spans="1:13" x14ac:dyDescent="0.25">
      <c r="A1116" s="230">
        <v>2013.0461</v>
      </c>
      <c r="B1116" s="230" t="s">
        <v>65</v>
      </c>
      <c r="C1116" s="230" t="s">
        <v>11825</v>
      </c>
      <c r="D1116" s="230" t="s">
        <v>1516</v>
      </c>
      <c r="E1116" s="230" t="s">
        <v>1512</v>
      </c>
      <c r="F1116" s="230" t="s">
        <v>1501</v>
      </c>
      <c r="G1116" t="s">
        <v>1488</v>
      </c>
      <c r="H1116" s="230" t="s">
        <v>4508</v>
      </c>
      <c r="I1116" s="230" t="s">
        <v>23</v>
      </c>
      <c r="J1116" s="230">
        <f>VLOOKUP(H1116,LocID!$B$2:$I$1995,8, FALSE)</f>
        <v>235</v>
      </c>
      <c r="L1116">
        <v>21.3048496246337</v>
      </c>
      <c r="M1116">
        <v>-157.85775756835901</v>
      </c>
    </row>
    <row r="1117" spans="1:13" x14ac:dyDescent="0.25">
      <c r="A1117" s="230">
        <v>2013.0559000000001</v>
      </c>
      <c r="B1117" s="230" t="s">
        <v>65</v>
      </c>
      <c r="C1117" s="230" t="s">
        <v>11825</v>
      </c>
      <c r="D1117" s="230" t="s">
        <v>3849</v>
      </c>
      <c r="E1117" s="230" t="s">
        <v>3850</v>
      </c>
      <c r="F1117" s="230" t="s">
        <v>3851</v>
      </c>
      <c r="G1117" t="s">
        <v>76</v>
      </c>
      <c r="H1117" s="230" t="s">
        <v>6366</v>
      </c>
      <c r="I1117" s="230" t="s">
        <v>26</v>
      </c>
      <c r="J1117" s="230">
        <f>VLOOKUP(H1117,LocID!$B$2:$I$1995,8, FALSE)</f>
        <v>514</v>
      </c>
      <c r="L1117">
        <v>38.401741027832003</v>
      </c>
      <c r="M1117">
        <v>-122.82524871826099</v>
      </c>
    </row>
    <row r="1118" spans="1:13" x14ac:dyDescent="0.25">
      <c r="A1118" s="230">
        <v>2012.9449999999999</v>
      </c>
      <c r="B1118" s="230" t="s">
        <v>65</v>
      </c>
      <c r="C1118" s="230" t="s">
        <v>11825</v>
      </c>
      <c r="D1118" s="230" t="s">
        <v>4005</v>
      </c>
      <c r="E1118" s="230" t="s">
        <v>4006</v>
      </c>
      <c r="F1118" s="230" t="s">
        <v>4007</v>
      </c>
      <c r="G1118" t="s">
        <v>144</v>
      </c>
      <c r="H1118" s="230" t="s">
        <v>6386</v>
      </c>
      <c r="I1118" s="230" t="s">
        <v>23</v>
      </c>
      <c r="J1118" s="230">
        <f>VLOOKUP(H1118,LocID!$B$2:$I$1995,8, FALSE)</f>
        <v>539</v>
      </c>
      <c r="L1118">
        <v>39.007682800292898</v>
      </c>
      <c r="M1118">
        <v>-77.392852783203097</v>
      </c>
    </row>
    <row r="1119" spans="1:13" x14ac:dyDescent="0.25">
      <c r="A1119" s="230">
        <v>2015.0633</v>
      </c>
      <c r="B1119" s="230" t="s">
        <v>253</v>
      </c>
      <c r="C1119" s="230" t="s">
        <v>11821</v>
      </c>
      <c r="D1119" s="230" t="s">
        <v>304</v>
      </c>
      <c r="E1119" s="230" t="s">
        <v>305</v>
      </c>
      <c r="F1119" s="230" t="s">
        <v>271</v>
      </c>
      <c r="G1119" t="s">
        <v>160</v>
      </c>
      <c r="H1119" s="230" t="s">
        <v>5930</v>
      </c>
      <c r="I1119" s="230" t="s">
        <v>23</v>
      </c>
      <c r="J1119" s="230">
        <f>VLOOKUP(H1119,LocID!$B$2:$I$1995,8, FALSE)</f>
        <v>33</v>
      </c>
      <c r="L1119">
        <v>33.7483100891113</v>
      </c>
      <c r="M1119">
        <v>-84.39111328125</v>
      </c>
    </row>
    <row r="1120" spans="1:13" x14ac:dyDescent="0.25">
      <c r="A1120" s="230">
        <v>2015.0026</v>
      </c>
      <c r="B1120" s="230" t="s">
        <v>253</v>
      </c>
      <c r="C1120" s="230" t="s">
        <v>11821</v>
      </c>
      <c r="D1120" s="230" t="s">
        <v>3558</v>
      </c>
      <c r="E1120" s="230" t="s">
        <v>2704</v>
      </c>
      <c r="F1120" s="230" t="s">
        <v>3531</v>
      </c>
      <c r="G1120" t="s">
        <v>76</v>
      </c>
      <c r="H1120" s="230" t="s">
        <v>6348</v>
      </c>
      <c r="I1120" s="230" t="s">
        <v>23</v>
      </c>
      <c r="J1120" s="230">
        <f>VLOOKUP(H1120,LocID!$B$2:$I$1995,8, FALSE)</f>
        <v>491</v>
      </c>
      <c r="L1120">
        <v>37.338581085205</v>
      </c>
      <c r="M1120">
        <v>-121.885566711425</v>
      </c>
    </row>
    <row r="1121" spans="1:13" x14ac:dyDescent="0.25">
      <c r="A1121" s="230">
        <v>2015.0872999999999</v>
      </c>
      <c r="B1121" s="230" t="s">
        <v>138</v>
      </c>
      <c r="C1121" s="230" t="s">
        <v>11821</v>
      </c>
      <c r="D1121" s="230" t="s">
        <v>4436</v>
      </c>
      <c r="E1121" s="230" t="s">
        <v>4434</v>
      </c>
      <c r="F1121" s="230" t="s">
        <v>4435</v>
      </c>
      <c r="G1121" t="s">
        <v>76</v>
      </c>
      <c r="H1121" s="230" t="s">
        <v>6449</v>
      </c>
      <c r="I1121" s="230" t="s">
        <v>26</v>
      </c>
      <c r="J1121" s="230">
        <f>VLOOKUP(H1121,LocID!$B$2:$I$1995,8, FALSE)</f>
        <v>605</v>
      </c>
      <c r="L1121">
        <v>38.549098968505803</v>
      </c>
      <c r="M1121">
        <v>-122.812606811523</v>
      </c>
    </row>
    <row r="1122" spans="1:13" x14ac:dyDescent="0.25">
      <c r="A1122" s="230">
        <v>2013.059</v>
      </c>
      <c r="B1122" s="230" t="s">
        <v>65</v>
      </c>
      <c r="C1122" s="230" t="s">
        <v>11825</v>
      </c>
      <c r="D1122" s="230" t="s">
        <v>1588</v>
      </c>
      <c r="E1122" s="230" t="s">
        <v>1585</v>
      </c>
      <c r="F1122" s="230" t="s">
        <v>1586</v>
      </c>
      <c r="G1122" t="s">
        <v>165</v>
      </c>
      <c r="H1122" s="230" t="s">
        <v>6127</v>
      </c>
      <c r="I1122" s="230" t="s">
        <v>52</v>
      </c>
      <c r="J1122" s="230">
        <f>VLOOKUP(H1122,LocID!$B$2:$I$1995,8, FALSE)</f>
        <v>249</v>
      </c>
      <c r="L1122">
        <v>30.3314704895019</v>
      </c>
      <c r="M1122">
        <v>-81.656219482421804</v>
      </c>
    </row>
    <row r="1123" spans="1:13" x14ac:dyDescent="0.25">
      <c r="A1123" s="230">
        <v>2013.0427999999999</v>
      </c>
      <c r="B1123" s="230" t="s">
        <v>65</v>
      </c>
      <c r="C1123" s="230" t="s">
        <v>11825</v>
      </c>
      <c r="D1123" s="230" t="s">
        <v>1755</v>
      </c>
      <c r="E1123" s="230" t="s">
        <v>1756</v>
      </c>
      <c r="F1123" s="230" t="s">
        <v>1750</v>
      </c>
      <c r="G1123" t="s">
        <v>49</v>
      </c>
      <c r="H1123" s="230" t="s">
        <v>6164</v>
      </c>
      <c r="I1123" s="230" t="s">
        <v>26</v>
      </c>
      <c r="J1123" s="230">
        <f>VLOOKUP(H1123,LocID!$B$2:$I$1995,8, FALSE)</f>
        <v>287</v>
      </c>
      <c r="L1123">
        <v>42.446319580078097</v>
      </c>
      <c r="M1123">
        <v>-71.223739624023395</v>
      </c>
    </row>
    <row r="1124" spans="1:13" x14ac:dyDescent="0.25">
      <c r="A1124" s="230">
        <v>2013.0572999999999</v>
      </c>
      <c r="B1124" s="230" t="s">
        <v>65</v>
      </c>
      <c r="C1124" s="230" t="s">
        <v>11825</v>
      </c>
      <c r="D1124" s="230" t="s">
        <v>1782</v>
      </c>
      <c r="E1124" s="230" t="s">
        <v>1779</v>
      </c>
      <c r="F1124" s="230" t="s">
        <v>1775</v>
      </c>
      <c r="G1124" t="s">
        <v>76</v>
      </c>
      <c r="H1124" s="230" t="s">
        <v>6168</v>
      </c>
      <c r="I1124" s="230" t="s">
        <v>26</v>
      </c>
      <c r="J1124" s="230">
        <f>VLOOKUP(H1124,LocID!$B$2:$I$1995,8, FALSE)</f>
        <v>291</v>
      </c>
      <c r="L1124">
        <v>37.675491333007798</v>
      </c>
      <c r="M1124">
        <v>-121.75821685791</v>
      </c>
    </row>
    <row r="1125" spans="1:13" x14ac:dyDescent="0.25">
      <c r="A1125" s="230">
        <v>2013.0260000000001</v>
      </c>
      <c r="B1125" s="230" t="s">
        <v>65</v>
      </c>
      <c r="C1125" s="230" t="s">
        <v>11825</v>
      </c>
      <c r="D1125" s="230" t="s">
        <v>3677</v>
      </c>
      <c r="E1125" s="230" t="s">
        <v>3678</v>
      </c>
      <c r="F1125" s="230" t="s">
        <v>3674</v>
      </c>
      <c r="G1125" t="s">
        <v>76</v>
      </c>
      <c r="H1125" s="230" t="s">
        <v>4528</v>
      </c>
      <c r="I1125" s="230" t="s">
        <v>26</v>
      </c>
      <c r="J1125" s="230">
        <f>VLOOKUP(H1125,LocID!$B$2:$I$1995,8, FALSE)</f>
        <v>502</v>
      </c>
      <c r="L1125">
        <v>36.9740180969238</v>
      </c>
      <c r="M1125">
        <v>-122.030952453613</v>
      </c>
    </row>
    <row r="1126" spans="1:13" x14ac:dyDescent="0.25">
      <c r="A1126" s="230">
        <v>2013.0404000000001</v>
      </c>
      <c r="B1126" s="230" t="s">
        <v>65</v>
      </c>
      <c r="C1126" s="230" t="s">
        <v>11825</v>
      </c>
      <c r="D1126" s="230" t="s">
        <v>2038</v>
      </c>
      <c r="E1126" s="230" t="s">
        <v>2039</v>
      </c>
      <c r="F1126" s="230" t="s">
        <v>2040</v>
      </c>
      <c r="G1126" t="s">
        <v>808</v>
      </c>
      <c r="H1126" s="230" t="s">
        <v>6207</v>
      </c>
      <c r="I1126" s="230" t="s">
        <v>23</v>
      </c>
      <c r="J1126" s="230">
        <f>VLOOKUP(H1126,LocID!$B$2:$I$1995,8, FALSE)</f>
        <v>331</v>
      </c>
      <c r="L1126">
        <v>41.7193603515625</v>
      </c>
      <c r="M1126">
        <v>-86.903167724609304</v>
      </c>
    </row>
    <row r="1127" spans="1:13" x14ac:dyDescent="0.25">
      <c r="A1127" s="230">
        <v>2013.0778</v>
      </c>
      <c r="B1127" s="230" t="s">
        <v>65</v>
      </c>
      <c r="C1127" s="230" t="s">
        <v>11825</v>
      </c>
      <c r="D1127" s="230" t="s">
        <v>1118</v>
      </c>
      <c r="E1127" s="230" t="s">
        <v>1103</v>
      </c>
      <c r="F1127" s="230" t="s">
        <v>1099</v>
      </c>
      <c r="G1127" t="s">
        <v>244</v>
      </c>
      <c r="H1127" s="230" t="s">
        <v>6039</v>
      </c>
      <c r="I1127" s="230" t="s">
        <v>23</v>
      </c>
      <c r="J1127" s="230">
        <f>VLOOKUP(H1127,LocID!$B$2:$I$1995,8, FALSE)</f>
        <v>148</v>
      </c>
      <c r="L1127">
        <v>39.7400093078613</v>
      </c>
      <c r="M1127">
        <v>-104.992301940917</v>
      </c>
    </row>
    <row r="1128" spans="1:13" x14ac:dyDescent="0.25">
      <c r="A1128" s="230">
        <v>2013.0737999999999</v>
      </c>
      <c r="B1128" s="230" t="s">
        <v>65</v>
      </c>
      <c r="C1128" s="230" t="s">
        <v>11825</v>
      </c>
      <c r="D1128" s="230" t="s">
        <v>66</v>
      </c>
      <c r="E1128" s="230" t="s">
        <v>67</v>
      </c>
      <c r="F1128" s="230" t="s">
        <v>59</v>
      </c>
      <c r="G1128" t="s">
        <v>60</v>
      </c>
      <c r="H1128" s="230" t="s">
        <v>5902</v>
      </c>
      <c r="I1128" s="230" t="s">
        <v>52</v>
      </c>
      <c r="J1128" s="230">
        <f>VLOOKUP(H1128,LocID!$B$2:$I$1995,8, FALSE)</f>
        <v>3</v>
      </c>
      <c r="L1128">
        <v>41.084190368652301</v>
      </c>
      <c r="M1128">
        <v>-81.514060974121094</v>
      </c>
    </row>
    <row r="1129" spans="1:13" x14ac:dyDescent="0.25">
      <c r="A1129" s="230">
        <v>2013.0463999999999</v>
      </c>
      <c r="B1129" s="230" t="s">
        <v>65</v>
      </c>
      <c r="C1129" s="230" t="s">
        <v>11825</v>
      </c>
      <c r="D1129" s="230" t="s">
        <v>3956</v>
      </c>
      <c r="E1129" s="230" t="s">
        <v>3957</v>
      </c>
      <c r="F1129" s="230" t="s">
        <v>3947</v>
      </c>
      <c r="G1129" t="s">
        <v>49</v>
      </c>
      <c r="H1129" s="230" t="s">
        <v>6380</v>
      </c>
      <c r="I1129" s="230" t="s">
        <v>52</v>
      </c>
      <c r="J1129" s="230">
        <f>VLOOKUP(H1129,LocID!$B$2:$I$1995,8, FALSE)</f>
        <v>531</v>
      </c>
      <c r="L1129">
        <v>42.101249694824197</v>
      </c>
      <c r="M1129">
        <v>-72.589286804199205</v>
      </c>
    </row>
    <row r="1130" spans="1:13" x14ac:dyDescent="0.25">
      <c r="A1130" s="230">
        <v>2013.0716</v>
      </c>
      <c r="B1130" s="230" t="s">
        <v>65</v>
      </c>
      <c r="C1130" s="230" t="s">
        <v>11825</v>
      </c>
      <c r="D1130" s="230" t="s">
        <v>2095</v>
      </c>
      <c r="E1130" s="230" t="s">
        <v>2089</v>
      </c>
      <c r="F1130" s="230" t="s">
        <v>2090</v>
      </c>
      <c r="G1130" t="s">
        <v>501</v>
      </c>
      <c r="H1130" s="230" t="s">
        <v>6215</v>
      </c>
      <c r="I1130" s="230" t="s">
        <v>52</v>
      </c>
      <c r="J1130" s="230">
        <f>VLOOKUP(H1130,LocID!$B$2:$I$1995,8, FALSE)</f>
        <v>340</v>
      </c>
      <c r="L1130">
        <v>46.872779846191399</v>
      </c>
      <c r="M1130">
        <v>-113.99623107910099</v>
      </c>
    </row>
    <row r="1131" spans="1:13" x14ac:dyDescent="0.25">
      <c r="A1131" s="230">
        <v>2013.0546999999999</v>
      </c>
      <c r="B1131" s="230" t="s">
        <v>65</v>
      </c>
      <c r="C1131" s="230" t="s">
        <v>11825</v>
      </c>
      <c r="D1131" s="230" t="s">
        <v>2096</v>
      </c>
      <c r="E1131" s="230" t="s">
        <v>2089</v>
      </c>
      <c r="F1131" s="230" t="s">
        <v>2090</v>
      </c>
      <c r="G1131" t="s">
        <v>501</v>
      </c>
      <c r="H1131" s="230" t="s">
        <v>6215</v>
      </c>
      <c r="I1131" s="230" t="s">
        <v>52</v>
      </c>
      <c r="J1131" s="230">
        <f>VLOOKUP(H1131,LocID!$B$2:$I$1995,8, FALSE)</f>
        <v>340</v>
      </c>
      <c r="L1131">
        <v>46.872779846191399</v>
      </c>
      <c r="M1131">
        <v>-113.99623107910099</v>
      </c>
    </row>
    <row r="1132" spans="1:13" x14ac:dyDescent="0.25">
      <c r="A1132" s="230">
        <v>2015.0851</v>
      </c>
      <c r="B1132" s="230" t="s">
        <v>138</v>
      </c>
      <c r="C1132" s="230" t="s">
        <v>11821</v>
      </c>
      <c r="D1132" s="230" t="s">
        <v>4476</v>
      </c>
      <c r="E1132" s="230" t="s">
        <v>4477</v>
      </c>
      <c r="F1132" s="230" t="s">
        <v>4478</v>
      </c>
      <c r="G1132" t="s">
        <v>76</v>
      </c>
      <c r="H1132" s="230" t="s">
        <v>6460</v>
      </c>
      <c r="I1132" s="230" t="s">
        <v>26</v>
      </c>
      <c r="J1132" s="230">
        <f>VLOOKUP(H1132,LocID!$B$2:$I$1995,8, FALSE)</f>
        <v>619</v>
      </c>
      <c r="L1132">
        <v>33.891170501708899</v>
      </c>
      <c r="M1132">
        <v>-117.824317932128</v>
      </c>
    </row>
    <row r="1133" spans="1:13" x14ac:dyDescent="0.25">
      <c r="A1133" s="230">
        <v>2013.0802000000001</v>
      </c>
      <c r="B1133" s="230" t="s">
        <v>65</v>
      </c>
      <c r="C1133" s="230" t="s">
        <v>11825</v>
      </c>
      <c r="D1133" s="230" t="s">
        <v>1717</v>
      </c>
      <c r="E1133" s="230" t="s">
        <v>1718</v>
      </c>
      <c r="F1133" s="230" t="s">
        <v>1719</v>
      </c>
      <c r="G1133" t="s">
        <v>1475</v>
      </c>
      <c r="H1133" s="230" t="s">
        <v>6158</v>
      </c>
      <c r="I1133" s="230" t="s">
        <v>23</v>
      </c>
      <c r="J1133" s="230">
        <f>VLOOKUP(H1133,LocID!$B$2:$I$1995,8, FALSE)</f>
        <v>281</v>
      </c>
      <c r="L1133">
        <v>36.171909332275298</v>
      </c>
      <c r="M1133">
        <v>-115.13996887207</v>
      </c>
    </row>
    <row r="1134" spans="1:13" x14ac:dyDescent="0.25">
      <c r="A1134" s="230">
        <v>2013.0487000000001</v>
      </c>
      <c r="B1134" s="230" t="s">
        <v>65</v>
      </c>
      <c r="C1134" s="230" t="s">
        <v>11825</v>
      </c>
      <c r="D1134" s="230" t="s">
        <v>2129</v>
      </c>
      <c r="E1134" s="230" t="s">
        <v>2125</v>
      </c>
      <c r="F1134" s="230" t="s">
        <v>2118</v>
      </c>
      <c r="G1134" t="s">
        <v>76</v>
      </c>
      <c r="H1134" s="230" t="s">
        <v>6221</v>
      </c>
      <c r="I1134" s="230" t="s">
        <v>52</v>
      </c>
      <c r="J1134" s="230">
        <f>VLOOKUP(H1134,LocID!$B$2:$I$1995,8, FALSE)</f>
        <v>346</v>
      </c>
      <c r="L1134">
        <v>36.597591400146399</v>
      </c>
      <c r="M1134">
        <v>-121.896766662597</v>
      </c>
    </row>
    <row r="1135" spans="1:13" x14ac:dyDescent="0.25">
      <c r="A1135" s="230">
        <v>2013.0020999999999</v>
      </c>
      <c r="B1135" s="230" t="s">
        <v>65</v>
      </c>
      <c r="C1135" s="230" t="s">
        <v>11825</v>
      </c>
      <c r="D1135" s="230" t="s">
        <v>3467</v>
      </c>
      <c r="E1135" s="230" t="s">
        <v>3428</v>
      </c>
      <c r="F1135" s="230" t="s">
        <v>3294</v>
      </c>
      <c r="G1135" t="s">
        <v>76</v>
      </c>
      <c r="H1135" s="230" t="s">
        <v>4526</v>
      </c>
      <c r="I1135" s="230" t="s">
        <v>23</v>
      </c>
      <c r="J1135" s="230">
        <f>VLOOKUP(H1135,LocID!$B$2:$I$1995,8, FALSE)</f>
        <v>489</v>
      </c>
      <c r="L1135">
        <v>37.7771186828613</v>
      </c>
      <c r="M1135">
        <v>-122.419639587402</v>
      </c>
    </row>
    <row r="1136" spans="1:13" x14ac:dyDescent="0.25">
      <c r="A1136" s="230">
        <v>2013.0043000000001</v>
      </c>
      <c r="B1136" s="230" t="s">
        <v>65</v>
      </c>
      <c r="C1136" s="230" t="s">
        <v>11825</v>
      </c>
      <c r="D1136" s="230" t="s">
        <v>2149</v>
      </c>
      <c r="E1136" s="230" t="s">
        <v>2150</v>
      </c>
      <c r="F1136" s="230" t="s">
        <v>2145</v>
      </c>
      <c r="G1136" t="s">
        <v>2148</v>
      </c>
      <c r="H1136" s="230" t="s">
        <v>6226</v>
      </c>
      <c r="I1136" s="230" t="s">
        <v>23</v>
      </c>
      <c r="J1136" s="230">
        <f>VLOOKUP(H1136,LocID!$B$2:$I$1995,8, FALSE)</f>
        <v>351</v>
      </c>
      <c r="K1136">
        <v>1</v>
      </c>
      <c r="L1136">
        <v>55.756969451904297</v>
      </c>
      <c r="M1136">
        <v>37.615020751953097</v>
      </c>
    </row>
    <row r="1137" spans="1:13" x14ac:dyDescent="0.25">
      <c r="A1137" s="230">
        <v>2013.0371</v>
      </c>
      <c r="B1137" s="230" t="s">
        <v>65</v>
      </c>
      <c r="C1137" s="230" t="s">
        <v>11825</v>
      </c>
      <c r="D1137" s="230" t="s">
        <v>1517</v>
      </c>
      <c r="E1137" s="230" t="s">
        <v>1518</v>
      </c>
      <c r="F1137" s="230" t="s">
        <v>1501</v>
      </c>
      <c r="G1137" t="s">
        <v>1488</v>
      </c>
      <c r="H1137" s="230" t="s">
        <v>4508</v>
      </c>
      <c r="I1137" s="230" t="s">
        <v>52</v>
      </c>
      <c r="J1137" s="230">
        <f>VLOOKUP(H1137,LocID!$B$2:$I$1995,8, FALSE)</f>
        <v>235</v>
      </c>
      <c r="L1137">
        <v>21.3048496246337</v>
      </c>
      <c r="M1137">
        <v>-157.85775756835901</v>
      </c>
    </row>
    <row r="1138" spans="1:13" x14ac:dyDescent="0.25">
      <c r="A1138" s="230">
        <v>2013.0677000000001</v>
      </c>
      <c r="B1138" s="230" t="s">
        <v>65</v>
      </c>
      <c r="C1138" s="230" t="s">
        <v>11825</v>
      </c>
      <c r="D1138" s="230" t="s">
        <v>3468</v>
      </c>
      <c r="E1138" s="230" t="s">
        <v>3420</v>
      </c>
      <c r="F1138" s="230" t="s">
        <v>3294</v>
      </c>
      <c r="G1138" t="s">
        <v>76</v>
      </c>
      <c r="H1138" s="230" t="s">
        <v>4526</v>
      </c>
      <c r="I1138" s="230" t="s">
        <v>52</v>
      </c>
      <c r="J1138" s="230">
        <f>VLOOKUP(H1138,LocID!$B$2:$I$1995,8, FALSE)</f>
        <v>489</v>
      </c>
      <c r="L1138">
        <v>37.7771186828613</v>
      </c>
      <c r="M1138">
        <v>-122.419639587402</v>
      </c>
    </row>
    <row r="1139" spans="1:13" x14ac:dyDescent="0.25">
      <c r="A1139" s="230">
        <v>2013.0707</v>
      </c>
      <c r="B1139" s="230" t="s">
        <v>65</v>
      </c>
      <c r="C1139" s="230" t="s">
        <v>11825</v>
      </c>
      <c r="D1139" s="230" t="s">
        <v>2181</v>
      </c>
      <c r="E1139" s="230" t="s">
        <v>2179</v>
      </c>
      <c r="F1139" s="230" t="s">
        <v>2180</v>
      </c>
      <c r="G1139" t="s">
        <v>49</v>
      </c>
      <c r="H1139" s="230" t="s">
        <v>6230</v>
      </c>
      <c r="I1139" s="230" t="s">
        <v>26</v>
      </c>
      <c r="J1139" s="230">
        <f>VLOOKUP(H1139,LocID!$B$2:$I$1995,8, FALSE)</f>
        <v>355</v>
      </c>
      <c r="L1139">
        <v>41.2781562805175</v>
      </c>
      <c r="M1139">
        <v>-70.076148986816406</v>
      </c>
    </row>
    <row r="1140" spans="1:13" x14ac:dyDescent="0.25">
      <c r="A1140" s="230">
        <v>2013.0435</v>
      </c>
      <c r="B1140" s="230" t="s">
        <v>65</v>
      </c>
      <c r="C1140" s="230" t="s">
        <v>11825</v>
      </c>
      <c r="D1140" s="230" t="s">
        <v>592</v>
      </c>
      <c r="E1140" s="230" t="s">
        <v>593</v>
      </c>
      <c r="F1140" s="230" t="s">
        <v>533</v>
      </c>
      <c r="G1140" t="s">
        <v>49</v>
      </c>
      <c r="H1140" s="230" t="s">
        <v>4499</v>
      </c>
      <c r="I1140" s="230" t="s">
        <v>23</v>
      </c>
      <c r="J1140" s="230">
        <f>VLOOKUP(H1140,LocID!$B$2:$I$1995,8, FALSE)</f>
        <v>65</v>
      </c>
      <c r="L1140">
        <v>42.3586616516113</v>
      </c>
      <c r="M1140">
        <v>-71.056739807128906</v>
      </c>
    </row>
    <row r="1141" spans="1:13" x14ac:dyDescent="0.25">
      <c r="A1141" s="230">
        <v>2013.0816</v>
      </c>
      <c r="B1141" s="230" t="s">
        <v>65</v>
      </c>
      <c r="C1141" s="230" t="s">
        <v>11825</v>
      </c>
      <c r="D1141" s="230" t="s">
        <v>2251</v>
      </c>
      <c r="E1141" s="230" t="s">
        <v>2252</v>
      </c>
      <c r="F1141" s="230" t="s">
        <v>2244</v>
      </c>
      <c r="G1141" t="s">
        <v>384</v>
      </c>
      <c r="H1141" s="230" t="s">
        <v>4515</v>
      </c>
      <c r="I1141" s="230" t="s">
        <v>23</v>
      </c>
      <c r="J1141" s="230">
        <f>VLOOKUP(H1141,LocID!$B$2:$I$1995,8, FALSE)</f>
        <v>365</v>
      </c>
      <c r="L1141">
        <v>29.953699111938398</v>
      </c>
      <c r="M1141">
        <v>-90.077751159667898</v>
      </c>
    </row>
    <row r="1142" spans="1:13" x14ac:dyDescent="0.25">
      <c r="A1142" s="230">
        <v>2013.0532000000001</v>
      </c>
      <c r="B1142" s="230" t="s">
        <v>65</v>
      </c>
      <c r="C1142" s="230" t="s">
        <v>11825</v>
      </c>
      <c r="D1142" s="230" t="s">
        <v>2258</v>
      </c>
      <c r="E1142" s="230" t="s">
        <v>2259</v>
      </c>
      <c r="F1142" s="230" t="s">
        <v>2260</v>
      </c>
      <c r="G1142" t="s">
        <v>107</v>
      </c>
      <c r="H1142" s="230" t="s">
        <v>6240</v>
      </c>
      <c r="I1142" s="230" t="s">
        <v>23</v>
      </c>
      <c r="J1142" s="230">
        <f>VLOOKUP(H1142,LocID!$B$2:$I$1995,8, FALSE)</f>
        <v>367</v>
      </c>
      <c r="L1142">
        <v>40.919700622558501</v>
      </c>
      <c r="M1142">
        <v>-73.786796569824205</v>
      </c>
    </row>
    <row r="1143" spans="1:13" x14ac:dyDescent="0.25">
      <c r="A1143" s="230">
        <v>2015.0728999999999</v>
      </c>
      <c r="B1143" s="230" t="s">
        <v>138</v>
      </c>
      <c r="C1143" s="230" t="s">
        <v>11821</v>
      </c>
      <c r="D1143" s="230" t="s">
        <v>1636</v>
      </c>
      <c r="E1143" s="230" t="s">
        <v>1621</v>
      </c>
      <c r="F1143" s="230" t="s">
        <v>1618</v>
      </c>
      <c r="G1143" t="s">
        <v>673</v>
      </c>
      <c r="H1143" s="230" t="s">
        <v>6135</v>
      </c>
      <c r="I1143" s="230" t="s">
        <v>23</v>
      </c>
      <c r="J1143" s="230">
        <f>VLOOKUP(H1143,LocID!$B$2:$I$1995,8, FALSE)</f>
        <v>257</v>
      </c>
      <c r="L1143">
        <v>39.102951049804602</v>
      </c>
      <c r="M1143">
        <v>-94.583076477050696</v>
      </c>
    </row>
    <row r="1144" spans="1:13" x14ac:dyDescent="0.25">
      <c r="A1144" s="230">
        <v>2013.0690999999999</v>
      </c>
      <c r="B1144" s="230" t="s">
        <v>65</v>
      </c>
      <c r="C1144" s="230" t="s">
        <v>11825</v>
      </c>
      <c r="D1144" s="230" t="s">
        <v>2316</v>
      </c>
      <c r="E1144" s="230" t="s">
        <v>697</v>
      </c>
      <c r="F1144" s="230" t="s">
        <v>2273</v>
      </c>
      <c r="G1144" t="s">
        <v>107</v>
      </c>
      <c r="H1144" s="230" t="s">
        <v>4516</v>
      </c>
      <c r="I1144" s="230" t="s">
        <v>3934</v>
      </c>
      <c r="J1144" s="230">
        <f>VLOOKUP(H1144,LocID!$B$2:$I$1995,8, FALSE)</f>
        <v>370</v>
      </c>
      <c r="L1144">
        <v>40.7820014953613</v>
      </c>
      <c r="M1144">
        <v>-73.831703186035099</v>
      </c>
    </row>
    <row r="1145" spans="1:13" x14ac:dyDescent="0.25">
      <c r="A1145" s="230">
        <v>2013.0690999999999</v>
      </c>
      <c r="B1145" s="230" t="s">
        <v>65</v>
      </c>
      <c r="C1145" s="230" t="s">
        <v>11825</v>
      </c>
      <c r="D1145" s="230" t="s">
        <v>2316</v>
      </c>
      <c r="E1145" s="230" t="s">
        <v>697</v>
      </c>
      <c r="F1145" s="230" t="s">
        <v>2273</v>
      </c>
      <c r="G1145" t="s">
        <v>107</v>
      </c>
      <c r="H1145" s="230" t="s">
        <v>4516</v>
      </c>
      <c r="I1145" s="230" t="s">
        <v>23</v>
      </c>
      <c r="J1145" s="230">
        <f>VLOOKUP(H1145,LocID!$B$2:$I$1995,8, FALSE)</f>
        <v>370</v>
      </c>
      <c r="L1145">
        <v>40.7820014953613</v>
      </c>
      <c r="M1145">
        <v>-73.831703186035099</v>
      </c>
    </row>
    <row r="1146" spans="1:13" x14ac:dyDescent="0.25">
      <c r="A1146" s="230">
        <v>2013.0388</v>
      </c>
      <c r="B1146" s="230" t="s">
        <v>65</v>
      </c>
      <c r="C1146" s="230" t="s">
        <v>11825</v>
      </c>
      <c r="D1146" s="230" t="s">
        <v>2074</v>
      </c>
      <c r="E1146" s="230" t="s">
        <v>2068</v>
      </c>
      <c r="F1146" s="230" t="s">
        <v>2069</v>
      </c>
      <c r="G1146" t="s">
        <v>198</v>
      </c>
      <c r="H1146" s="230" t="s">
        <v>4513</v>
      </c>
      <c r="I1146" s="230" t="s">
        <v>23</v>
      </c>
      <c r="J1146" s="230">
        <f>VLOOKUP(H1146,LocID!$B$2:$I$1995,8, FALSE)</f>
        <v>337</v>
      </c>
      <c r="L1146">
        <v>44.979030609130803</v>
      </c>
      <c r="M1146">
        <v>-93.264930725097599</v>
      </c>
    </row>
    <row r="1147" spans="1:13" x14ac:dyDescent="0.25">
      <c r="A1147" s="230">
        <v>2013.0459000000001</v>
      </c>
      <c r="B1147" s="230" t="s">
        <v>65</v>
      </c>
      <c r="C1147" s="230" t="s">
        <v>11825</v>
      </c>
      <c r="D1147" s="230" t="s">
        <v>978</v>
      </c>
      <c r="E1147" s="230" t="s">
        <v>975</v>
      </c>
      <c r="F1147" s="230" t="s">
        <v>973</v>
      </c>
      <c r="G1147" t="s">
        <v>60</v>
      </c>
      <c r="H1147" s="230" t="s">
        <v>6012</v>
      </c>
      <c r="I1147" s="230" t="s">
        <v>52</v>
      </c>
      <c r="J1147" s="230">
        <f>VLOOKUP(H1147,LocID!$B$2:$I$1995,8, FALSE)</f>
        <v>120</v>
      </c>
      <c r="L1147">
        <v>39.961990356445298</v>
      </c>
      <c r="M1147">
        <v>-83.002746582031193</v>
      </c>
    </row>
    <row r="1148" spans="1:13" x14ac:dyDescent="0.25">
      <c r="A1148" s="230">
        <v>2013.0326</v>
      </c>
      <c r="B1148" s="230" t="s">
        <v>65</v>
      </c>
      <c r="C1148" s="230" t="s">
        <v>11825</v>
      </c>
      <c r="D1148" s="230" t="s">
        <v>3253</v>
      </c>
      <c r="E1148" s="230" t="s">
        <v>3254</v>
      </c>
      <c r="F1148" s="230" t="s">
        <v>3240</v>
      </c>
      <c r="G1148" t="s">
        <v>76</v>
      </c>
      <c r="H1148" s="230" t="s">
        <v>6342</v>
      </c>
      <c r="I1148" s="230" t="s">
        <v>98</v>
      </c>
      <c r="J1148" s="230">
        <f>VLOOKUP(H1148,LocID!$B$2:$I$1995,8, FALSE)</f>
        <v>485</v>
      </c>
      <c r="L1148">
        <v>37.504501342773402</v>
      </c>
      <c r="M1148">
        <v>-122.26229095458901</v>
      </c>
    </row>
    <row r="1149" spans="1:13" x14ac:dyDescent="0.25">
      <c r="A1149" s="230">
        <v>2012.5440000000001</v>
      </c>
      <c r="B1149" s="230" t="s">
        <v>65</v>
      </c>
      <c r="C1149" s="230" t="s">
        <v>11825</v>
      </c>
      <c r="D1149" s="230" t="s">
        <v>2713</v>
      </c>
      <c r="E1149" s="230" t="s">
        <v>2709</v>
      </c>
      <c r="F1149" s="230" t="s">
        <v>2705</v>
      </c>
      <c r="G1149" t="s">
        <v>76</v>
      </c>
      <c r="H1149" s="230" t="s">
        <v>6272</v>
      </c>
      <c r="I1149" s="230" t="s">
        <v>26</v>
      </c>
      <c r="J1149" s="230">
        <f>VLOOKUP(H1149,LocID!$B$2:$I$1995,8, FALSE)</f>
        <v>404</v>
      </c>
      <c r="L1149">
        <v>37.4446601867675</v>
      </c>
      <c r="M1149">
        <v>-122.16078948974599</v>
      </c>
    </row>
    <row r="1150" spans="1:13" x14ac:dyDescent="0.25">
      <c r="A1150" s="230">
        <v>2013.0567000000001</v>
      </c>
      <c r="B1150" s="230" t="s">
        <v>65</v>
      </c>
      <c r="C1150" s="230" t="s">
        <v>11825</v>
      </c>
      <c r="D1150" s="230" t="s">
        <v>2771</v>
      </c>
      <c r="E1150" s="230" t="s">
        <v>2772</v>
      </c>
      <c r="F1150" s="230" t="s">
        <v>2764</v>
      </c>
      <c r="G1150" t="s">
        <v>1276</v>
      </c>
      <c r="H1150" s="230" t="s">
        <v>6282</v>
      </c>
      <c r="I1150" s="230" t="s">
        <v>98</v>
      </c>
      <c r="J1150" s="230">
        <f>VLOOKUP(H1150,LocID!$B$2:$I$1995,8, FALSE)</f>
        <v>414</v>
      </c>
      <c r="L1150">
        <v>33.448249816894503</v>
      </c>
      <c r="M1150">
        <v>-112.075798034667</v>
      </c>
    </row>
    <row r="1151" spans="1:13" x14ac:dyDescent="0.25">
      <c r="A1151" s="230">
        <v>2013.0372</v>
      </c>
      <c r="B1151" s="230" t="s">
        <v>65</v>
      </c>
      <c r="C1151" s="230" t="s">
        <v>11825</v>
      </c>
      <c r="D1151" s="230" t="s">
        <v>1378</v>
      </c>
      <c r="E1151" s="230" t="s">
        <v>1379</v>
      </c>
      <c r="F1151" s="230" t="s">
        <v>1380</v>
      </c>
      <c r="G1151" t="s">
        <v>399</v>
      </c>
      <c r="H1151" s="230" t="s">
        <v>6089</v>
      </c>
      <c r="I1151" s="230" t="s">
        <v>23</v>
      </c>
      <c r="J1151" s="230">
        <f>VLOOKUP(H1151,LocID!$B$2:$I$1995,8, FALSE)</f>
        <v>205</v>
      </c>
      <c r="L1151">
        <v>43.020420074462798</v>
      </c>
      <c r="M1151">
        <v>-71.6002197265625</v>
      </c>
    </row>
    <row r="1152" spans="1:13" x14ac:dyDescent="0.25">
      <c r="A1152" s="230">
        <v>2013.0608999999999</v>
      </c>
      <c r="B1152" s="230" t="s">
        <v>65</v>
      </c>
      <c r="C1152" s="230" t="s">
        <v>11825</v>
      </c>
      <c r="D1152" s="230" t="s">
        <v>2793</v>
      </c>
      <c r="E1152" s="230" t="s">
        <v>2794</v>
      </c>
      <c r="F1152" s="230" t="s">
        <v>2792</v>
      </c>
      <c r="G1152" t="s">
        <v>49</v>
      </c>
      <c r="H1152" s="230" t="s">
        <v>6286</v>
      </c>
      <c r="I1152" s="230" t="s">
        <v>26</v>
      </c>
      <c r="J1152" s="230">
        <f>VLOOKUP(H1152,LocID!$B$2:$I$1995,8, FALSE)</f>
        <v>418</v>
      </c>
      <c r="L1152">
        <v>42.447380065917898</v>
      </c>
      <c r="M1152">
        <v>-73.254219055175696</v>
      </c>
    </row>
    <row r="1153" spans="1:13" x14ac:dyDescent="0.25">
      <c r="A1153" s="230">
        <v>2013.027</v>
      </c>
      <c r="B1153" s="230" t="s">
        <v>65</v>
      </c>
      <c r="C1153" s="230" t="s">
        <v>11825</v>
      </c>
      <c r="D1153" s="230" t="s">
        <v>1720</v>
      </c>
      <c r="E1153" s="230" t="s">
        <v>1721</v>
      </c>
      <c r="F1153" s="230" t="s">
        <v>1719</v>
      </c>
      <c r="G1153" t="s">
        <v>1475</v>
      </c>
      <c r="H1153" s="230" t="s">
        <v>6158</v>
      </c>
      <c r="I1153" s="230" t="s">
        <v>23</v>
      </c>
      <c r="J1153" s="230">
        <f>VLOOKUP(H1153,LocID!$B$2:$I$1995,8, FALSE)</f>
        <v>281</v>
      </c>
      <c r="L1153">
        <v>36.171909332275298</v>
      </c>
      <c r="M1153">
        <v>-115.13996887207</v>
      </c>
    </row>
    <row r="1154" spans="1:13" x14ac:dyDescent="0.25">
      <c r="A1154" s="230">
        <v>2013.0858000000001</v>
      </c>
      <c r="B1154" s="230" t="s">
        <v>65</v>
      </c>
      <c r="C1154" s="230" t="s">
        <v>11825</v>
      </c>
      <c r="D1154" s="230" t="s">
        <v>2806</v>
      </c>
      <c r="E1154" s="230" t="s">
        <v>2807</v>
      </c>
      <c r="F1154" s="230" t="s">
        <v>2805</v>
      </c>
      <c r="G1154" t="s">
        <v>76</v>
      </c>
      <c r="H1154" s="230" t="s">
        <v>6289</v>
      </c>
      <c r="I1154" s="230" t="s">
        <v>23</v>
      </c>
      <c r="J1154" s="230">
        <f>VLOOKUP(H1154,LocID!$B$2:$I$1995,8, FALSE)</f>
        <v>421</v>
      </c>
      <c r="L1154">
        <v>34.0548286437988</v>
      </c>
      <c r="M1154">
        <v>-117.750030517578</v>
      </c>
    </row>
    <row r="1155" spans="1:13" x14ac:dyDescent="0.25">
      <c r="A1155" s="230">
        <v>2015.0954999999999</v>
      </c>
      <c r="B1155" s="230" t="s">
        <v>138</v>
      </c>
      <c r="C1155" s="230" t="s">
        <v>11821</v>
      </c>
      <c r="D1155" s="230" t="s">
        <v>4349</v>
      </c>
      <c r="E1155" s="230" t="s">
        <v>4328</v>
      </c>
      <c r="F1155" s="230" t="s">
        <v>2997</v>
      </c>
      <c r="G1155" t="s">
        <v>2996</v>
      </c>
      <c r="H1155" s="230" t="s">
        <v>4536</v>
      </c>
      <c r="I1155" s="230" t="s">
        <v>26</v>
      </c>
      <c r="J1155" s="230">
        <f>VLOOKUP(H1155,LocID!$B$2:$I$1995,8, FALSE)</f>
        <v>447</v>
      </c>
      <c r="L1155">
        <v>38.890369415283203</v>
      </c>
      <c r="M1155">
        <v>-77.031959533691406</v>
      </c>
    </row>
    <row r="1156" spans="1:13" x14ac:dyDescent="0.25">
      <c r="A1156" s="230">
        <v>2013.0625</v>
      </c>
      <c r="B1156" s="230" t="s">
        <v>65</v>
      </c>
      <c r="C1156" s="230" t="s">
        <v>11825</v>
      </c>
      <c r="D1156" s="230" t="s">
        <v>3469</v>
      </c>
      <c r="E1156" s="230" t="s">
        <v>3401</v>
      </c>
      <c r="F1156" s="230" t="s">
        <v>3294</v>
      </c>
      <c r="G1156" t="s">
        <v>76</v>
      </c>
      <c r="H1156" s="230" t="s">
        <v>4526</v>
      </c>
      <c r="I1156" s="230" t="s">
        <v>98</v>
      </c>
      <c r="J1156" s="230">
        <f>VLOOKUP(H1156,LocID!$B$2:$I$1995,8, FALSE)</f>
        <v>489</v>
      </c>
      <c r="L1156">
        <v>37.7771186828613</v>
      </c>
      <c r="M1156">
        <v>-122.419639587402</v>
      </c>
    </row>
    <row r="1157" spans="1:13" x14ac:dyDescent="0.25">
      <c r="A1157" s="230">
        <v>2013.0535</v>
      </c>
      <c r="B1157" s="230" t="s">
        <v>65</v>
      </c>
      <c r="C1157" s="230" t="s">
        <v>11825</v>
      </c>
      <c r="D1157" s="230" t="s">
        <v>2918</v>
      </c>
      <c r="E1157" s="230" t="s">
        <v>2919</v>
      </c>
      <c r="F1157" s="230" t="s">
        <v>2908</v>
      </c>
      <c r="G1157" t="s">
        <v>380</v>
      </c>
      <c r="H1157" s="230" t="s">
        <v>6299</v>
      </c>
      <c r="I1157" s="230" t="s">
        <v>23</v>
      </c>
      <c r="J1157" s="230">
        <f>VLOOKUP(H1157,LocID!$B$2:$I$1995,8, FALSE)</f>
        <v>431</v>
      </c>
      <c r="L1157">
        <v>41.8238716125488</v>
      </c>
      <c r="M1157">
        <v>-71.4119873046875</v>
      </c>
    </row>
    <row r="1158" spans="1:13" x14ac:dyDescent="0.25">
      <c r="A1158" s="230">
        <v>2013.0079000000001</v>
      </c>
      <c r="B1158" s="230" t="s">
        <v>65</v>
      </c>
      <c r="C1158" s="230" t="s">
        <v>11825</v>
      </c>
      <c r="D1158" s="230" t="s">
        <v>3007</v>
      </c>
      <c r="E1158" s="230" t="s">
        <v>3006</v>
      </c>
      <c r="F1158" s="230" t="s">
        <v>3002</v>
      </c>
      <c r="G1158" t="s">
        <v>1475</v>
      </c>
      <c r="H1158" s="230" t="s">
        <v>6312</v>
      </c>
      <c r="I1158" s="230" t="s">
        <v>23</v>
      </c>
      <c r="J1158" s="230">
        <f>VLOOKUP(H1158,LocID!$B$2:$I$1995,8, FALSE)</f>
        <v>448</v>
      </c>
      <c r="L1158">
        <v>39.527381896972599</v>
      </c>
      <c r="M1158">
        <v>-119.813438415527</v>
      </c>
    </row>
    <row r="1159" spans="1:13" x14ac:dyDescent="0.25">
      <c r="A1159" s="230">
        <v>2013.0769</v>
      </c>
      <c r="B1159" s="230" t="s">
        <v>65</v>
      </c>
      <c r="C1159" s="230" t="s">
        <v>11825</v>
      </c>
      <c r="D1159" s="230" t="s">
        <v>2962</v>
      </c>
      <c r="E1159" s="230" t="s">
        <v>2960</v>
      </c>
      <c r="F1159" s="230" t="s">
        <v>2961</v>
      </c>
      <c r="G1159" t="s">
        <v>76</v>
      </c>
      <c r="H1159" s="230" t="s">
        <v>6305</v>
      </c>
      <c r="I1159" s="230" t="s">
        <v>52</v>
      </c>
      <c r="J1159" s="230">
        <f>VLOOKUP(H1159,LocID!$B$2:$I$1995,8, FALSE)</f>
        <v>439</v>
      </c>
      <c r="L1159">
        <v>38.574611663818303</v>
      </c>
      <c r="M1159">
        <v>-121.30361175537099</v>
      </c>
    </row>
    <row r="1160" spans="1:13" x14ac:dyDescent="0.25">
      <c r="A1160" s="230">
        <v>2013.0544</v>
      </c>
      <c r="B1160" s="230" t="s">
        <v>65</v>
      </c>
      <c r="C1160" s="230" t="s">
        <v>11825</v>
      </c>
      <c r="D1160" s="230" t="s">
        <v>3827</v>
      </c>
      <c r="E1160" s="230" t="s">
        <v>3812</v>
      </c>
      <c r="F1160" s="230" t="s">
        <v>3750</v>
      </c>
      <c r="G1160" t="s">
        <v>261</v>
      </c>
      <c r="H1160" s="230" t="s">
        <v>4530</v>
      </c>
      <c r="I1160" s="230" t="s">
        <v>23</v>
      </c>
      <c r="J1160" s="230">
        <f>VLOOKUP(H1160,LocID!$B$2:$I$1995,8, FALSE)</f>
        <v>513</v>
      </c>
      <c r="L1160">
        <v>47.603569030761697</v>
      </c>
      <c r="M1160">
        <v>-122.329452514648</v>
      </c>
    </row>
    <row r="1161" spans="1:13" x14ac:dyDescent="0.25">
      <c r="A1161" s="230">
        <v>2013.0277000000001</v>
      </c>
      <c r="B1161" s="230" t="s">
        <v>65</v>
      </c>
      <c r="C1161" s="230" t="s">
        <v>11825</v>
      </c>
      <c r="D1161" s="230" t="s">
        <v>3157</v>
      </c>
      <c r="E1161" s="230" t="s">
        <v>3138</v>
      </c>
      <c r="F1161" s="230" t="s">
        <v>3123</v>
      </c>
      <c r="G1161" t="s">
        <v>76</v>
      </c>
      <c r="H1161" s="230" t="s">
        <v>4524</v>
      </c>
      <c r="I1161" s="230" t="s">
        <v>3934</v>
      </c>
      <c r="J1161" s="230">
        <f>VLOOKUP(H1161,LocID!$B$2:$I$1995,8, FALSE)</f>
        <v>473</v>
      </c>
      <c r="L1161">
        <v>41.237720489501903</v>
      </c>
      <c r="M1161">
        <v>-122.27001953125</v>
      </c>
    </row>
    <row r="1162" spans="1:13" x14ac:dyDescent="0.25">
      <c r="A1162" s="230">
        <v>2013.0277000000001</v>
      </c>
      <c r="B1162" s="230" t="s">
        <v>65</v>
      </c>
      <c r="C1162" s="230" t="s">
        <v>11825</v>
      </c>
      <c r="D1162" s="230" t="s">
        <v>3157</v>
      </c>
      <c r="E1162" s="230" t="s">
        <v>3138</v>
      </c>
      <c r="F1162" s="230" t="s">
        <v>3123</v>
      </c>
      <c r="G1162" t="s">
        <v>76</v>
      </c>
      <c r="H1162" s="230" t="s">
        <v>4524</v>
      </c>
      <c r="I1162" s="230" t="s">
        <v>23</v>
      </c>
      <c r="J1162" s="230">
        <f>VLOOKUP(H1162,LocID!$B$2:$I$1995,8, FALSE)</f>
        <v>473</v>
      </c>
      <c r="L1162">
        <v>41.237720489501903</v>
      </c>
      <c r="M1162">
        <v>-122.27001953125</v>
      </c>
    </row>
    <row r="1163" spans="1:13" x14ac:dyDescent="0.25">
      <c r="A1163" s="230">
        <v>2013.0513000000001</v>
      </c>
      <c r="B1163" s="230" t="s">
        <v>65</v>
      </c>
      <c r="C1163" s="230" t="s">
        <v>11825</v>
      </c>
      <c r="D1163" s="230" t="s">
        <v>3255</v>
      </c>
      <c r="E1163" s="230" t="s">
        <v>3244</v>
      </c>
      <c r="F1163" s="230" t="s">
        <v>3240</v>
      </c>
      <c r="G1163" t="s">
        <v>76</v>
      </c>
      <c r="H1163" s="230" t="s">
        <v>6342</v>
      </c>
      <c r="I1163" s="230" t="s">
        <v>98</v>
      </c>
      <c r="J1163" s="230">
        <f>VLOOKUP(H1163,LocID!$B$2:$I$1995,8, FALSE)</f>
        <v>485</v>
      </c>
      <c r="L1163">
        <v>37.504501342773402</v>
      </c>
      <c r="M1163">
        <v>-122.26229095458901</v>
      </c>
    </row>
    <row r="1164" spans="1:13" x14ac:dyDescent="0.25">
      <c r="A1164" s="230">
        <v>2013.0464999999999</v>
      </c>
      <c r="B1164" s="230" t="s">
        <v>65</v>
      </c>
      <c r="C1164" s="230" t="s">
        <v>11825</v>
      </c>
      <c r="D1164" s="230" t="s">
        <v>3470</v>
      </c>
      <c r="E1164" s="230" t="s">
        <v>3471</v>
      </c>
      <c r="F1164" s="230" t="s">
        <v>3294</v>
      </c>
      <c r="G1164" t="s">
        <v>76</v>
      </c>
      <c r="H1164" s="230" t="s">
        <v>4526</v>
      </c>
      <c r="I1164" s="230" t="s">
        <v>23</v>
      </c>
      <c r="J1164" s="230">
        <f>VLOOKUP(H1164,LocID!$B$2:$I$1995,8, FALSE)</f>
        <v>489</v>
      </c>
      <c r="L1164">
        <v>37.7771186828613</v>
      </c>
      <c r="M1164">
        <v>-122.419639587402</v>
      </c>
    </row>
    <row r="1165" spans="1:13" x14ac:dyDescent="0.25">
      <c r="A1165" s="230">
        <v>2013.0504000000001</v>
      </c>
      <c r="B1165" s="230" t="s">
        <v>65</v>
      </c>
      <c r="C1165" s="230" t="s">
        <v>11825</v>
      </c>
      <c r="D1165" s="230" t="s">
        <v>339</v>
      </c>
      <c r="E1165" s="230" t="s">
        <v>340</v>
      </c>
      <c r="F1165" s="230" t="s">
        <v>332</v>
      </c>
      <c r="G1165" t="s">
        <v>219</v>
      </c>
      <c r="H1165" s="230" t="s">
        <v>4497</v>
      </c>
      <c r="I1165" s="230" t="s">
        <v>52</v>
      </c>
      <c r="J1165" s="230">
        <f>VLOOKUP(H1165,LocID!$B$2:$I$1995,8, FALSE)</f>
        <v>37</v>
      </c>
      <c r="L1165">
        <v>30.267589569091701</v>
      </c>
      <c r="M1165">
        <v>-97.742988586425696</v>
      </c>
    </row>
    <row r="1166" spans="1:13" x14ac:dyDescent="0.25">
      <c r="A1166" s="230">
        <v>2013.0397</v>
      </c>
      <c r="B1166" s="230" t="s">
        <v>65</v>
      </c>
      <c r="C1166" s="230" t="s">
        <v>11825</v>
      </c>
      <c r="D1166" s="230" t="s">
        <v>3717</v>
      </c>
      <c r="E1166" s="230" t="s">
        <v>3695</v>
      </c>
      <c r="F1166" s="230" t="s">
        <v>3696</v>
      </c>
      <c r="G1166" t="s">
        <v>76</v>
      </c>
      <c r="H1166" s="230" t="s">
        <v>4529</v>
      </c>
      <c r="I1166" s="230" t="s">
        <v>52</v>
      </c>
      <c r="J1166" s="230">
        <f>VLOOKUP(H1166,LocID!$B$2:$I$1995,8, FALSE)</f>
        <v>506</v>
      </c>
      <c r="L1166">
        <v>34.011558532714801</v>
      </c>
      <c r="M1166">
        <v>-118.492286682128</v>
      </c>
    </row>
    <row r="1167" spans="1:13" x14ac:dyDescent="0.25">
      <c r="A1167" s="230">
        <v>2013.0153</v>
      </c>
      <c r="B1167" s="230" t="s">
        <v>65</v>
      </c>
      <c r="C1167" s="230" t="s">
        <v>11825</v>
      </c>
      <c r="D1167" s="230" t="s">
        <v>3736</v>
      </c>
      <c r="E1167" s="230" t="s">
        <v>3737</v>
      </c>
      <c r="F1167" s="230" t="s">
        <v>3738</v>
      </c>
      <c r="G1167" t="s">
        <v>740</v>
      </c>
      <c r="H1167" s="230" t="s">
        <v>6363</v>
      </c>
      <c r="I1167" s="230" t="s">
        <v>23</v>
      </c>
      <c r="J1167" s="230">
        <f>VLOOKUP(H1167,LocID!$B$2:$I$1995,8, FALSE)</f>
        <v>510</v>
      </c>
      <c r="K1167">
        <v>1</v>
      </c>
      <c r="L1167">
        <v>52.1072998046875</v>
      </c>
      <c r="M1167">
        <v>-106.63500213623</v>
      </c>
    </row>
    <row r="1168" spans="1:13" x14ac:dyDescent="0.25">
      <c r="A1168" s="230">
        <v>2013.0681</v>
      </c>
      <c r="B1168" s="230" t="s">
        <v>65</v>
      </c>
      <c r="C1168" s="230" t="s">
        <v>11825</v>
      </c>
      <c r="D1168" s="230" t="s">
        <v>979</v>
      </c>
      <c r="E1168" s="230" t="s">
        <v>977</v>
      </c>
      <c r="F1168" s="230" t="s">
        <v>973</v>
      </c>
      <c r="G1168" t="s">
        <v>60</v>
      </c>
      <c r="H1168" s="230" t="s">
        <v>6012</v>
      </c>
      <c r="I1168" s="230" t="s">
        <v>26</v>
      </c>
      <c r="J1168" s="230">
        <f>VLOOKUP(H1168,LocID!$B$2:$I$1995,8, FALSE)</f>
        <v>120</v>
      </c>
      <c r="L1168">
        <v>39.961990356445298</v>
      </c>
      <c r="M1168">
        <v>-83.002746582031193</v>
      </c>
    </row>
    <row r="1169" spans="1:13" x14ac:dyDescent="0.25">
      <c r="A1169" s="230">
        <v>2013.0599</v>
      </c>
      <c r="B1169" s="230" t="s">
        <v>65</v>
      </c>
      <c r="C1169" s="230" t="s">
        <v>11825</v>
      </c>
      <c r="D1169" s="230" t="s">
        <v>3554</v>
      </c>
      <c r="E1169" s="230" t="s">
        <v>3555</v>
      </c>
      <c r="F1169" s="230" t="s">
        <v>3531</v>
      </c>
      <c r="G1169" t="s">
        <v>76</v>
      </c>
      <c r="H1169" s="230" t="s">
        <v>6348</v>
      </c>
      <c r="I1169" s="230" t="s">
        <v>23</v>
      </c>
      <c r="J1169" s="230">
        <f>VLOOKUP(H1169,LocID!$B$2:$I$1995,8, FALSE)</f>
        <v>491</v>
      </c>
      <c r="L1169">
        <v>37.338581085205</v>
      </c>
      <c r="M1169">
        <v>-121.885566711425</v>
      </c>
    </row>
    <row r="1170" spans="1:13" x14ac:dyDescent="0.25">
      <c r="A1170" s="230">
        <v>2013.0531000000001</v>
      </c>
      <c r="B1170" s="230" t="s">
        <v>65</v>
      </c>
      <c r="C1170" s="230" t="s">
        <v>11825</v>
      </c>
      <c r="D1170" s="230" t="s">
        <v>3876</v>
      </c>
      <c r="E1170" s="230" t="s">
        <v>3870</v>
      </c>
      <c r="F1170" s="230" t="s">
        <v>3871</v>
      </c>
      <c r="G1170" t="s">
        <v>49</v>
      </c>
      <c r="H1170" s="230" t="s">
        <v>4531</v>
      </c>
      <c r="I1170" s="230" t="s">
        <v>23</v>
      </c>
      <c r="J1170" s="230">
        <f>VLOOKUP(H1170,LocID!$B$2:$I$1995,8, FALSE)</f>
        <v>520</v>
      </c>
      <c r="L1170">
        <v>42.386680603027301</v>
      </c>
      <c r="M1170">
        <v>-71.098258972167898</v>
      </c>
    </row>
    <row r="1171" spans="1:13" x14ac:dyDescent="0.25">
      <c r="A1171" s="230">
        <v>2013.0163</v>
      </c>
      <c r="B1171" s="230" t="s">
        <v>65</v>
      </c>
      <c r="C1171" s="230" t="s">
        <v>11825</v>
      </c>
      <c r="D1171" s="230" t="s">
        <v>3028</v>
      </c>
      <c r="E1171" s="230" t="s">
        <v>3025</v>
      </c>
      <c r="F1171" s="230" t="s">
        <v>3022</v>
      </c>
      <c r="G1171" t="s">
        <v>76</v>
      </c>
      <c r="H1171" s="230" t="s">
        <v>6316</v>
      </c>
      <c r="I1171" s="230" t="s">
        <v>23</v>
      </c>
      <c r="J1171" s="230">
        <f>VLOOKUP(H1171,LocID!$B$2:$I$1995,8, FALSE)</f>
        <v>451</v>
      </c>
      <c r="L1171">
        <v>37.937808990478501</v>
      </c>
      <c r="M1171">
        <v>-122.342712402343</v>
      </c>
    </row>
    <row r="1172" spans="1:13" x14ac:dyDescent="0.25">
      <c r="A1172" s="230">
        <v>2013.0636999999999</v>
      </c>
      <c r="B1172" s="230" t="s">
        <v>65</v>
      </c>
      <c r="C1172" s="230" t="s">
        <v>11825</v>
      </c>
      <c r="D1172" s="230" t="s">
        <v>1489</v>
      </c>
      <c r="E1172" s="230" t="s">
        <v>1490</v>
      </c>
      <c r="F1172" s="230" t="s">
        <v>1491</v>
      </c>
      <c r="G1172" t="s">
        <v>815</v>
      </c>
      <c r="H1172" s="230" t="s">
        <v>6114</v>
      </c>
      <c r="I1172" s="230" t="s">
        <v>26</v>
      </c>
      <c r="J1172" s="230">
        <f>VLOOKUP(H1172,LocID!$B$2:$I$1995,8, FALSE)</f>
        <v>233</v>
      </c>
      <c r="L1172">
        <v>40.737159729003899</v>
      </c>
      <c r="M1172">
        <v>-74.030967712402301</v>
      </c>
    </row>
    <row r="1173" spans="1:13" x14ac:dyDescent="0.25">
      <c r="A1173" s="230">
        <v>2013.0608</v>
      </c>
      <c r="B1173" s="230" t="s">
        <v>65</v>
      </c>
      <c r="C1173" s="230" t="s">
        <v>11825</v>
      </c>
      <c r="D1173" s="230" t="s">
        <v>3008</v>
      </c>
      <c r="E1173" s="230" t="s">
        <v>3001</v>
      </c>
      <c r="F1173" s="230" t="s">
        <v>3002</v>
      </c>
      <c r="G1173" t="s">
        <v>1475</v>
      </c>
      <c r="H1173" s="230" t="s">
        <v>6312</v>
      </c>
      <c r="I1173" s="230" t="s">
        <v>52</v>
      </c>
      <c r="J1173" s="230">
        <f>VLOOKUP(H1173,LocID!$B$2:$I$1995,8, FALSE)</f>
        <v>448</v>
      </c>
      <c r="L1173">
        <v>39.527381896972599</v>
      </c>
      <c r="M1173">
        <v>-119.813438415527</v>
      </c>
    </row>
    <row r="1174" spans="1:13" x14ac:dyDescent="0.25">
      <c r="A1174" s="230">
        <v>2013.0553</v>
      </c>
      <c r="B1174" s="230" t="s">
        <v>65</v>
      </c>
      <c r="C1174" s="230" t="s">
        <v>11825</v>
      </c>
      <c r="D1174" s="230" t="s">
        <v>4052</v>
      </c>
      <c r="E1174" s="230" t="s">
        <v>4046</v>
      </c>
      <c r="F1174" s="230" t="s">
        <v>4047</v>
      </c>
      <c r="G1174" t="s">
        <v>261</v>
      </c>
      <c r="H1174" s="230" t="s">
        <v>6392</v>
      </c>
      <c r="I1174" s="230" t="s">
        <v>52</v>
      </c>
      <c r="J1174" s="230">
        <f>VLOOKUP(H1174,LocID!$B$2:$I$1995,8, FALSE)</f>
        <v>545</v>
      </c>
      <c r="L1174">
        <v>47.255130767822202</v>
      </c>
      <c r="M1174">
        <v>-122.44164276123</v>
      </c>
    </row>
    <row r="1175" spans="1:13" x14ac:dyDescent="0.25">
      <c r="A1175" s="230">
        <v>2012.9069999999999</v>
      </c>
      <c r="B1175" s="230" t="s">
        <v>65</v>
      </c>
      <c r="C1175" s="230" t="s">
        <v>11825</v>
      </c>
      <c r="D1175" s="230" t="s">
        <v>3281</v>
      </c>
      <c r="E1175" s="230" t="s">
        <v>3282</v>
      </c>
      <c r="F1175" s="230" t="s">
        <v>3272</v>
      </c>
      <c r="G1175" t="s">
        <v>76</v>
      </c>
      <c r="H1175" s="230" t="s">
        <v>6344</v>
      </c>
      <c r="I1175" s="230" t="s">
        <v>98</v>
      </c>
      <c r="J1175" s="230">
        <f>VLOOKUP(H1175,LocID!$B$2:$I$1995,8, FALSE)</f>
        <v>487</v>
      </c>
      <c r="L1175">
        <v>32.715690612792898</v>
      </c>
      <c r="M1175">
        <v>-117.161720275878</v>
      </c>
    </row>
    <row r="1176" spans="1:13" x14ac:dyDescent="0.25">
      <c r="A1176" s="230">
        <v>2013.0821000000001</v>
      </c>
      <c r="B1176" s="230" t="s">
        <v>65</v>
      </c>
      <c r="C1176" s="230" t="s">
        <v>11825</v>
      </c>
      <c r="D1176" s="230" t="s">
        <v>2761</v>
      </c>
      <c r="E1176" s="230" t="s">
        <v>2760</v>
      </c>
      <c r="F1176" s="230" t="s">
        <v>2758</v>
      </c>
      <c r="G1176" t="s">
        <v>156</v>
      </c>
      <c r="H1176" s="230" t="s">
        <v>6281</v>
      </c>
      <c r="I1176" s="230" t="s">
        <v>23</v>
      </c>
      <c r="J1176" s="230">
        <f>VLOOKUP(H1176,LocID!$B$2:$I$1995,8, FALSE)</f>
        <v>413</v>
      </c>
      <c r="L1176">
        <v>39.952278137207003</v>
      </c>
      <c r="M1176">
        <v>-75.162452697753906</v>
      </c>
    </row>
    <row r="1177" spans="1:13" x14ac:dyDescent="0.25">
      <c r="A1177" s="230">
        <v>2015.0980999999999</v>
      </c>
      <c r="B1177" s="230" t="s">
        <v>138</v>
      </c>
      <c r="C1177" s="230" t="s">
        <v>11821</v>
      </c>
      <c r="D1177" s="230" t="s">
        <v>1987</v>
      </c>
      <c r="E1177" s="230" t="s">
        <v>1988</v>
      </c>
      <c r="F1177" s="230" t="s">
        <v>1972</v>
      </c>
      <c r="G1177" t="s">
        <v>865</v>
      </c>
      <c r="H1177" s="230" t="s">
        <v>6199</v>
      </c>
      <c r="I1177" s="230" t="s">
        <v>52</v>
      </c>
      <c r="J1177" s="230">
        <f>VLOOKUP(H1177,LocID!$B$2:$I$1995,8, FALSE)</f>
        <v>323</v>
      </c>
      <c r="L1177">
        <v>35.149761199951101</v>
      </c>
      <c r="M1177">
        <v>-90.049247741699205</v>
      </c>
    </row>
    <row r="1178" spans="1:13" x14ac:dyDescent="0.25">
      <c r="A1178" s="230">
        <v>2013.0617</v>
      </c>
      <c r="B1178" s="230" t="s">
        <v>65</v>
      </c>
      <c r="C1178" s="230" t="s">
        <v>11825</v>
      </c>
      <c r="D1178" s="230" t="s">
        <v>1653</v>
      </c>
      <c r="E1178" s="230" t="s">
        <v>4175</v>
      </c>
      <c r="F1178" s="230" t="s">
        <v>4176</v>
      </c>
      <c r="G1178" t="s">
        <v>76</v>
      </c>
      <c r="H1178" s="230" t="s">
        <v>6419</v>
      </c>
      <c r="I1178" s="230" t="s">
        <v>52</v>
      </c>
      <c r="J1178" s="230">
        <f>VLOOKUP(H1178,LocID!$B$2:$I$1995,8, FALSE)</f>
        <v>573</v>
      </c>
      <c r="L1178">
        <v>34.280818939208899</v>
      </c>
      <c r="M1178">
        <v>-119.29232025146401</v>
      </c>
    </row>
    <row r="1179" spans="1:13" x14ac:dyDescent="0.25">
      <c r="A1179" s="230">
        <v>2013.0630000000001</v>
      </c>
      <c r="B1179" s="230" t="s">
        <v>65</v>
      </c>
      <c r="C1179" s="230" t="s">
        <v>11825</v>
      </c>
      <c r="D1179" s="230" t="s">
        <v>2097</v>
      </c>
      <c r="E1179" s="230" t="s">
        <v>2098</v>
      </c>
      <c r="F1179" s="230" t="s">
        <v>2090</v>
      </c>
      <c r="G1179" t="s">
        <v>501</v>
      </c>
      <c r="H1179" s="230" t="s">
        <v>6215</v>
      </c>
      <c r="I1179" s="230" t="s">
        <v>52</v>
      </c>
      <c r="J1179" s="230">
        <f>VLOOKUP(H1179,LocID!$B$2:$I$1995,8, FALSE)</f>
        <v>340</v>
      </c>
      <c r="L1179">
        <v>46.872779846191399</v>
      </c>
      <c r="M1179">
        <v>-113.99623107910099</v>
      </c>
    </row>
    <row r="1180" spans="1:13" x14ac:dyDescent="0.25">
      <c r="A1180" s="230">
        <v>2013.0746999999999</v>
      </c>
      <c r="B1180" s="230" t="s">
        <v>65</v>
      </c>
      <c r="C1180" s="230" t="s">
        <v>11825</v>
      </c>
      <c r="D1180" s="230" t="s">
        <v>103</v>
      </c>
      <c r="E1180" s="230" t="s">
        <v>100</v>
      </c>
      <c r="F1180" s="230" t="s">
        <v>101</v>
      </c>
      <c r="G1180" t="s">
        <v>76</v>
      </c>
      <c r="H1180" s="230" t="s">
        <v>4496</v>
      </c>
      <c r="I1180" s="230" t="s">
        <v>3934</v>
      </c>
      <c r="J1180" s="230">
        <f>VLOOKUP(H1180,LocID!$B$2:$I$1995,8, FALSE)</f>
        <v>7</v>
      </c>
      <c r="L1180">
        <v>37.887271881103501</v>
      </c>
      <c r="M1180">
        <v>-122.29799652099599</v>
      </c>
    </row>
    <row r="1181" spans="1:13" x14ac:dyDescent="0.25">
      <c r="A1181" s="230">
        <v>2013.0746999999999</v>
      </c>
      <c r="B1181" s="230" t="s">
        <v>65</v>
      </c>
      <c r="C1181" s="230" t="s">
        <v>11825</v>
      </c>
      <c r="D1181" s="230" t="s">
        <v>103</v>
      </c>
      <c r="E1181" s="230" t="s">
        <v>100</v>
      </c>
      <c r="F1181" s="230" t="s">
        <v>101</v>
      </c>
      <c r="G1181" t="s">
        <v>76</v>
      </c>
      <c r="H1181" s="230" t="s">
        <v>4496</v>
      </c>
      <c r="I1181" s="230" t="s">
        <v>23</v>
      </c>
      <c r="J1181" s="230">
        <f>VLOOKUP(H1181,LocID!$B$2:$I$1995,8, FALSE)</f>
        <v>7</v>
      </c>
      <c r="L1181">
        <v>37.887271881103501</v>
      </c>
      <c r="M1181">
        <v>-122.29799652099599</v>
      </c>
    </row>
    <row r="1182" spans="1:13" x14ac:dyDescent="0.25">
      <c r="A1182" s="230">
        <v>2013.0382</v>
      </c>
      <c r="B1182" s="230" t="s">
        <v>65</v>
      </c>
      <c r="C1182" s="230" t="s">
        <v>11825</v>
      </c>
      <c r="D1182" s="230" t="s">
        <v>4150</v>
      </c>
      <c r="E1182" s="230" t="s">
        <v>4141</v>
      </c>
      <c r="F1182" s="230" t="s">
        <v>4142</v>
      </c>
      <c r="G1182" t="s">
        <v>76</v>
      </c>
      <c r="H1182" s="230" t="s">
        <v>6415</v>
      </c>
      <c r="I1182" s="230" t="s">
        <v>26</v>
      </c>
      <c r="J1182" s="230">
        <f>VLOOKUP(H1182,LocID!$B$2:$I$1995,8, FALSE)</f>
        <v>569</v>
      </c>
      <c r="L1182">
        <v>38.100830078125</v>
      </c>
      <c r="M1182">
        <v>-122.25495147705</v>
      </c>
    </row>
    <row r="1183" spans="1:13" x14ac:dyDescent="0.25">
      <c r="A1183" s="230">
        <v>2013.0497</v>
      </c>
      <c r="B1183" s="230" t="s">
        <v>65</v>
      </c>
      <c r="C1183" s="230" t="s">
        <v>11825</v>
      </c>
      <c r="D1183" s="230" t="s">
        <v>4155</v>
      </c>
      <c r="E1183" s="230" t="s">
        <v>4156</v>
      </c>
      <c r="F1183" s="230" t="s">
        <v>4157</v>
      </c>
      <c r="G1183" t="s">
        <v>808</v>
      </c>
      <c r="H1183" s="230" t="s">
        <v>6416</v>
      </c>
      <c r="I1183" s="230" t="s">
        <v>52</v>
      </c>
      <c r="J1183" s="230">
        <f>VLOOKUP(H1183,LocID!$B$2:$I$1995,8, FALSE)</f>
        <v>570</v>
      </c>
      <c r="L1183">
        <v>41.467750549316399</v>
      </c>
      <c r="M1183">
        <v>-87.061622619628906</v>
      </c>
    </row>
    <row r="1184" spans="1:13" x14ac:dyDescent="0.25">
      <c r="A1184" s="230">
        <v>2013.0813000000001</v>
      </c>
      <c r="B1184" s="230" t="s">
        <v>112</v>
      </c>
      <c r="C1184" s="230" t="s">
        <v>11825</v>
      </c>
      <c r="D1184" s="230" t="s">
        <v>1589</v>
      </c>
      <c r="E1184" s="230" t="s">
        <v>1589</v>
      </c>
      <c r="F1184" s="230" t="s">
        <v>1586</v>
      </c>
      <c r="G1184" t="s">
        <v>165</v>
      </c>
      <c r="H1184" s="230" t="s">
        <v>6127</v>
      </c>
      <c r="I1184" s="230" t="s">
        <v>52</v>
      </c>
      <c r="J1184" s="230">
        <f>VLOOKUP(H1184,LocID!$B$2:$I$1995,8, FALSE)</f>
        <v>249</v>
      </c>
      <c r="L1184">
        <v>30.3314704895019</v>
      </c>
      <c r="M1184">
        <v>-81.656219482421804</v>
      </c>
    </row>
    <row r="1185" spans="1:13" x14ac:dyDescent="0.25">
      <c r="A1185" s="230">
        <v>2013.1123</v>
      </c>
      <c r="B1185" s="230" t="s">
        <v>112</v>
      </c>
      <c r="C1185" s="230" t="s">
        <v>11825</v>
      </c>
      <c r="D1185" s="230" t="s">
        <v>1119</v>
      </c>
      <c r="E1185" s="230" t="s">
        <v>1120</v>
      </c>
      <c r="F1185" s="230" t="s">
        <v>1099</v>
      </c>
      <c r="G1185" t="s">
        <v>244</v>
      </c>
      <c r="H1185" s="230" t="s">
        <v>6039</v>
      </c>
      <c r="I1185" s="230" t="s">
        <v>26</v>
      </c>
      <c r="J1185" s="230">
        <f>VLOOKUP(H1185,LocID!$B$2:$I$1995,8, FALSE)</f>
        <v>148</v>
      </c>
      <c r="L1185">
        <v>39.7400093078613</v>
      </c>
      <c r="M1185">
        <v>-104.992301940917</v>
      </c>
    </row>
    <row r="1186" spans="1:13" x14ac:dyDescent="0.25">
      <c r="A1186" s="230">
        <v>2013.0565999999999</v>
      </c>
      <c r="B1186" s="230" t="s">
        <v>112</v>
      </c>
      <c r="C1186" s="230" t="s">
        <v>11825</v>
      </c>
      <c r="D1186" s="230" t="s">
        <v>1554</v>
      </c>
      <c r="E1186" s="230" t="s">
        <v>1555</v>
      </c>
      <c r="F1186" s="230" t="s">
        <v>1092</v>
      </c>
      <c r="G1186" t="s">
        <v>1092</v>
      </c>
      <c r="H1186" s="230" t="s">
        <v>6121</v>
      </c>
      <c r="I1186" s="230" t="s">
        <v>23</v>
      </c>
      <c r="J1186" s="230">
        <f>VLOOKUP(H1186,LocID!$B$2:$I$1995,8, FALSE)</f>
        <v>242</v>
      </c>
      <c r="K1186">
        <v>1</v>
      </c>
      <c r="L1186">
        <v>22.207799911498999</v>
      </c>
      <c r="M1186">
        <v>76.970199584960895</v>
      </c>
    </row>
    <row r="1187" spans="1:13" x14ac:dyDescent="0.25">
      <c r="A1187" s="230">
        <v>2015.1007</v>
      </c>
      <c r="B1187" s="230" t="s">
        <v>138</v>
      </c>
      <c r="C1187" s="230" t="s">
        <v>11821</v>
      </c>
      <c r="D1187" s="230" t="s">
        <v>360</v>
      </c>
      <c r="E1187" s="230" t="s">
        <v>361</v>
      </c>
      <c r="F1187" s="230" t="s">
        <v>354</v>
      </c>
      <c r="G1187" t="s">
        <v>76</v>
      </c>
      <c r="H1187" s="230" t="s">
        <v>5935</v>
      </c>
      <c r="I1187" s="230" t="s">
        <v>23</v>
      </c>
      <c r="J1187" s="230">
        <f>VLOOKUP(H1187,LocID!$B$2:$I$1995,8, FALSE)</f>
        <v>39</v>
      </c>
      <c r="L1187">
        <v>35.366958618163999</v>
      </c>
      <c r="M1187">
        <v>-119.01885986328099</v>
      </c>
    </row>
    <row r="1188" spans="1:13" x14ac:dyDescent="0.25">
      <c r="A1188" s="230">
        <v>2013.1084000000001</v>
      </c>
      <c r="B1188" s="230" t="s">
        <v>112</v>
      </c>
      <c r="C1188" s="230" t="s">
        <v>11825</v>
      </c>
      <c r="D1188" s="230" t="s">
        <v>4396</v>
      </c>
      <c r="E1188" s="230" t="s">
        <v>4397</v>
      </c>
      <c r="F1188" s="230" t="s">
        <v>4398</v>
      </c>
      <c r="G1188" t="s">
        <v>122</v>
      </c>
      <c r="H1188" s="230" t="s">
        <v>6440</v>
      </c>
      <c r="I1188" s="230" t="s">
        <v>23</v>
      </c>
      <c r="J1188" s="230">
        <f>VLOOKUP(H1188,LocID!$B$2:$I$1995,8, FALSE)</f>
        <v>596</v>
      </c>
      <c r="L1188">
        <v>45.366138458251903</v>
      </c>
      <c r="M1188">
        <v>-122.64785003662099</v>
      </c>
    </row>
    <row r="1189" spans="1:13" x14ac:dyDescent="0.25">
      <c r="A1189" s="230">
        <v>2013.0752</v>
      </c>
      <c r="B1189" s="230" t="s">
        <v>112</v>
      </c>
      <c r="C1189" s="230" t="s">
        <v>11825</v>
      </c>
      <c r="D1189" s="230" t="s">
        <v>215</v>
      </c>
      <c r="E1189" s="230" t="s">
        <v>216</v>
      </c>
      <c r="F1189" s="230" t="s">
        <v>214</v>
      </c>
      <c r="G1189" t="s">
        <v>49</v>
      </c>
      <c r="H1189" s="230" t="s">
        <v>5921</v>
      </c>
      <c r="I1189" s="230" t="s">
        <v>26</v>
      </c>
      <c r="J1189" s="230">
        <f>VLOOKUP(H1189,LocID!$B$2:$I$1995,8, FALSE)</f>
        <v>23</v>
      </c>
      <c r="L1189">
        <v>42.416290283203097</v>
      </c>
      <c r="M1189">
        <v>-71.156761169433594</v>
      </c>
    </row>
    <row r="1190" spans="1:13" x14ac:dyDescent="0.25">
      <c r="A1190" s="230">
        <v>2013.0881999999999</v>
      </c>
      <c r="B1190" s="230" t="s">
        <v>112</v>
      </c>
      <c r="C1190" s="230" t="s">
        <v>11825</v>
      </c>
      <c r="D1190" s="230" t="s">
        <v>2569</v>
      </c>
      <c r="E1190" s="230" t="s">
        <v>2423</v>
      </c>
      <c r="F1190" s="230" t="s">
        <v>2414</v>
      </c>
      <c r="G1190" t="s">
        <v>76</v>
      </c>
      <c r="H1190" s="230" t="s">
        <v>4518</v>
      </c>
      <c r="I1190" s="230" t="s">
        <v>52</v>
      </c>
      <c r="J1190" s="230">
        <f>VLOOKUP(H1190,LocID!$B$2:$I$1995,8, FALSE)</f>
        <v>387</v>
      </c>
      <c r="L1190">
        <v>37.805080413818303</v>
      </c>
      <c r="M1190">
        <v>-122.273071289062</v>
      </c>
    </row>
    <row r="1191" spans="1:13" x14ac:dyDescent="0.25">
      <c r="A1191" s="230">
        <v>2013.1156000000001</v>
      </c>
      <c r="B1191" s="230" t="s">
        <v>112</v>
      </c>
      <c r="C1191" s="230" t="s">
        <v>11825</v>
      </c>
      <c r="D1191" s="230" t="s">
        <v>2570</v>
      </c>
      <c r="E1191" s="230" t="s">
        <v>2524</v>
      </c>
      <c r="F1191" s="230" t="s">
        <v>2414</v>
      </c>
      <c r="G1191" t="s">
        <v>76</v>
      </c>
      <c r="H1191" s="230" t="s">
        <v>4518</v>
      </c>
      <c r="I1191" s="230" t="s">
        <v>52</v>
      </c>
      <c r="J1191" s="230">
        <f>VLOOKUP(H1191,LocID!$B$2:$I$1995,8, FALSE)</f>
        <v>387</v>
      </c>
      <c r="L1191">
        <v>37.805080413818303</v>
      </c>
      <c r="M1191">
        <v>-122.273071289062</v>
      </c>
    </row>
    <row r="1192" spans="1:13" x14ac:dyDescent="0.25">
      <c r="A1192" s="230">
        <v>2013.0830000000001</v>
      </c>
      <c r="B1192" s="230" t="s">
        <v>112</v>
      </c>
      <c r="C1192" s="230" t="s">
        <v>11825</v>
      </c>
      <c r="D1192" s="230" t="s">
        <v>2571</v>
      </c>
      <c r="E1192" s="230" t="s">
        <v>2423</v>
      </c>
      <c r="F1192" s="230" t="s">
        <v>2414</v>
      </c>
      <c r="G1192" t="s">
        <v>76</v>
      </c>
      <c r="H1192" s="230" t="s">
        <v>4518</v>
      </c>
      <c r="I1192" s="230" t="s">
        <v>52</v>
      </c>
      <c r="J1192" s="230">
        <f>VLOOKUP(H1192,LocID!$B$2:$I$1995,8, FALSE)</f>
        <v>387</v>
      </c>
      <c r="L1192">
        <v>37.805080413818303</v>
      </c>
      <c r="M1192">
        <v>-122.273071289062</v>
      </c>
    </row>
    <row r="1193" spans="1:13" x14ac:dyDescent="0.25">
      <c r="A1193" s="230">
        <v>2013.1002000000001</v>
      </c>
      <c r="B1193" s="230" t="s">
        <v>112</v>
      </c>
      <c r="C1193" s="230" t="s">
        <v>11825</v>
      </c>
      <c r="D1193" s="230" t="s">
        <v>2572</v>
      </c>
      <c r="E1193" s="230" t="s">
        <v>2423</v>
      </c>
      <c r="F1193" s="230" t="s">
        <v>2414</v>
      </c>
      <c r="G1193" t="s">
        <v>76</v>
      </c>
      <c r="H1193" s="230" t="s">
        <v>4518</v>
      </c>
      <c r="I1193" s="230" t="s">
        <v>52</v>
      </c>
      <c r="J1193" s="230">
        <f>VLOOKUP(H1193,LocID!$B$2:$I$1995,8, FALSE)</f>
        <v>387</v>
      </c>
      <c r="L1193">
        <v>37.805080413818303</v>
      </c>
      <c r="M1193">
        <v>-122.273071289062</v>
      </c>
    </row>
    <row r="1194" spans="1:13" x14ac:dyDescent="0.25">
      <c r="A1194" s="230">
        <v>2013.1048000000001</v>
      </c>
      <c r="B1194" s="230" t="s">
        <v>112</v>
      </c>
      <c r="C1194" s="230" t="s">
        <v>11825</v>
      </c>
      <c r="D1194" s="230" t="s">
        <v>594</v>
      </c>
      <c r="E1194" s="230" t="s">
        <v>595</v>
      </c>
      <c r="F1194" s="230" t="s">
        <v>533</v>
      </c>
      <c r="G1194" t="s">
        <v>49</v>
      </c>
      <c r="H1194" s="230" t="s">
        <v>4499</v>
      </c>
      <c r="I1194" s="230" t="s">
        <v>23</v>
      </c>
      <c r="J1194" s="230">
        <f>VLOOKUP(H1194,LocID!$B$2:$I$1995,8, FALSE)</f>
        <v>65</v>
      </c>
      <c r="L1194">
        <v>42.3586616516113</v>
      </c>
      <c r="M1194">
        <v>-71.056739807128906</v>
      </c>
    </row>
    <row r="1195" spans="1:13" x14ac:dyDescent="0.25">
      <c r="A1195" s="230">
        <v>2013.0987</v>
      </c>
      <c r="B1195" s="230" t="s">
        <v>112</v>
      </c>
      <c r="C1195" s="230" t="s">
        <v>11825</v>
      </c>
      <c r="D1195" s="230" t="s">
        <v>596</v>
      </c>
      <c r="E1195" s="230" t="s">
        <v>548</v>
      </c>
      <c r="F1195" s="230" t="s">
        <v>533</v>
      </c>
      <c r="G1195" t="s">
        <v>49</v>
      </c>
      <c r="H1195" s="230" t="s">
        <v>4499</v>
      </c>
      <c r="I1195" s="230" t="s">
        <v>23</v>
      </c>
      <c r="J1195" s="230">
        <f>VLOOKUP(H1195,LocID!$B$2:$I$1995,8, FALSE)</f>
        <v>65</v>
      </c>
      <c r="L1195">
        <v>42.3586616516113</v>
      </c>
      <c r="M1195">
        <v>-71.056739807128906</v>
      </c>
    </row>
    <row r="1196" spans="1:13" x14ac:dyDescent="0.25">
      <c r="A1196" s="230">
        <v>2013.1139000000001</v>
      </c>
      <c r="B1196" s="230" t="s">
        <v>112</v>
      </c>
      <c r="C1196" s="230" t="s">
        <v>11825</v>
      </c>
      <c r="D1196" s="230" t="s">
        <v>3472</v>
      </c>
      <c r="E1196" s="230" t="s">
        <v>681</v>
      </c>
      <c r="F1196" s="230" t="s">
        <v>3294</v>
      </c>
      <c r="G1196" t="s">
        <v>76</v>
      </c>
      <c r="H1196" s="230" t="s">
        <v>4526</v>
      </c>
      <c r="I1196" s="230" t="s">
        <v>52</v>
      </c>
      <c r="J1196" s="230">
        <f>VLOOKUP(H1196,LocID!$B$2:$I$1995,8, FALSE)</f>
        <v>489</v>
      </c>
      <c r="L1196">
        <v>37.7771186828613</v>
      </c>
      <c r="M1196">
        <v>-122.419639587402</v>
      </c>
    </row>
    <row r="1197" spans="1:13" x14ac:dyDescent="0.25">
      <c r="A1197" s="230">
        <v>2013.1079999999999</v>
      </c>
      <c r="B1197" s="230" t="s">
        <v>112</v>
      </c>
      <c r="C1197" s="230" t="s">
        <v>11825</v>
      </c>
      <c r="D1197" s="230" t="s">
        <v>689</v>
      </c>
      <c r="E1197" s="230" t="s">
        <v>690</v>
      </c>
      <c r="F1197" s="230" t="s">
        <v>691</v>
      </c>
      <c r="G1197" t="s">
        <v>49</v>
      </c>
      <c r="H1197" s="230" t="s">
        <v>5971</v>
      </c>
      <c r="I1197" s="230" t="s">
        <v>26</v>
      </c>
      <c r="J1197" s="230">
        <f>VLOOKUP(H1197,LocID!$B$2:$I$1995,8, FALSE)</f>
        <v>77</v>
      </c>
      <c r="L1197">
        <v>42.333469390869098</v>
      </c>
      <c r="M1197">
        <v>-71.120468139648395</v>
      </c>
    </row>
    <row r="1198" spans="1:13" x14ac:dyDescent="0.25">
      <c r="A1198" s="230">
        <v>2015.1061</v>
      </c>
      <c r="B1198" s="230" t="s">
        <v>138</v>
      </c>
      <c r="C1198" s="230" t="s">
        <v>11821</v>
      </c>
      <c r="D1198" s="230" t="s">
        <v>866</v>
      </c>
      <c r="E1198" s="230" t="s">
        <v>867</v>
      </c>
      <c r="F1198" s="230" t="s">
        <v>864</v>
      </c>
      <c r="G1198" t="s">
        <v>865</v>
      </c>
      <c r="H1198" s="230" t="s">
        <v>5994</v>
      </c>
      <c r="I1198" s="230" t="s">
        <v>23</v>
      </c>
      <c r="J1198" s="230">
        <f>VLOOKUP(H1198,LocID!$B$2:$I$1995,8, FALSE)</f>
        <v>102</v>
      </c>
      <c r="L1198">
        <v>35.046440124511697</v>
      </c>
      <c r="M1198">
        <v>-85.309463500976506</v>
      </c>
    </row>
    <row r="1199" spans="1:13" x14ac:dyDescent="0.25">
      <c r="A1199" s="230">
        <v>2013.0836999999999</v>
      </c>
      <c r="B1199" s="230" t="s">
        <v>112</v>
      </c>
      <c r="C1199" s="230" t="s">
        <v>11825</v>
      </c>
      <c r="D1199" s="230" t="s">
        <v>1965</v>
      </c>
      <c r="E1199" s="230" t="s">
        <v>1966</v>
      </c>
      <c r="F1199" s="230" t="s">
        <v>1954</v>
      </c>
      <c r="G1199" t="s">
        <v>122</v>
      </c>
      <c r="H1199" s="230" t="s">
        <v>6197</v>
      </c>
      <c r="I1199" s="230" t="s">
        <v>52</v>
      </c>
      <c r="J1199" s="230">
        <f>VLOOKUP(H1199,LocID!$B$2:$I$1995,8, FALSE)</f>
        <v>321</v>
      </c>
      <c r="L1199">
        <v>42.323558807372997</v>
      </c>
      <c r="M1199">
        <v>-122.875610351562</v>
      </c>
    </row>
    <row r="1200" spans="1:13" x14ac:dyDescent="0.25">
      <c r="A1200" s="230">
        <v>2013.0961</v>
      </c>
      <c r="B1200" s="230" t="s">
        <v>112</v>
      </c>
      <c r="C1200" s="230" t="s">
        <v>11825</v>
      </c>
      <c r="D1200" s="230" t="s">
        <v>2573</v>
      </c>
      <c r="E1200" s="230" t="s">
        <v>2574</v>
      </c>
      <c r="F1200" s="230" t="s">
        <v>2414</v>
      </c>
      <c r="G1200" t="s">
        <v>76</v>
      </c>
      <c r="H1200" s="230" t="s">
        <v>4518</v>
      </c>
      <c r="I1200" s="230" t="s">
        <v>52</v>
      </c>
      <c r="J1200" s="230">
        <f>VLOOKUP(H1200,LocID!$B$2:$I$1995,8, FALSE)</f>
        <v>387</v>
      </c>
      <c r="L1200">
        <v>37.805080413818303</v>
      </c>
      <c r="M1200">
        <v>-122.273071289062</v>
      </c>
    </row>
    <row r="1201" spans="1:13" x14ac:dyDescent="0.25">
      <c r="A1201" s="230">
        <v>2013.1006</v>
      </c>
      <c r="B1201" s="230" t="s">
        <v>112</v>
      </c>
      <c r="C1201" s="230" t="s">
        <v>11825</v>
      </c>
      <c r="D1201" s="230" t="s">
        <v>793</v>
      </c>
      <c r="E1201" s="230" t="s">
        <v>794</v>
      </c>
      <c r="F1201" s="230" t="s">
        <v>740</v>
      </c>
      <c r="G1201" t="s">
        <v>768</v>
      </c>
      <c r="H1201" s="230" t="s">
        <v>5980</v>
      </c>
      <c r="I1201" s="230" t="s">
        <v>23</v>
      </c>
      <c r="J1201" s="230">
        <f>VLOOKUP(H1201,LocID!$B$2:$I$1995,8, FALSE)</f>
        <v>88</v>
      </c>
      <c r="K1201">
        <v>1</v>
      </c>
      <c r="L1201">
        <v>39.200000762939403</v>
      </c>
      <c r="M1201">
        <v>-1.79999995231628</v>
      </c>
    </row>
    <row r="1202" spans="1:13" x14ac:dyDescent="0.25">
      <c r="A1202" s="230">
        <v>2013.0958000000001</v>
      </c>
      <c r="B1202" s="230" t="s">
        <v>112</v>
      </c>
      <c r="C1202" s="230" t="s">
        <v>11825</v>
      </c>
      <c r="D1202" s="230" t="s">
        <v>2575</v>
      </c>
      <c r="E1202" s="230" t="s">
        <v>2574</v>
      </c>
      <c r="F1202" s="230" t="s">
        <v>2414</v>
      </c>
      <c r="G1202" t="s">
        <v>76</v>
      </c>
      <c r="H1202" s="230" t="s">
        <v>4518</v>
      </c>
      <c r="I1202" s="230" t="s">
        <v>52</v>
      </c>
      <c r="J1202" s="230">
        <f>VLOOKUP(H1202,LocID!$B$2:$I$1995,8, FALSE)</f>
        <v>387</v>
      </c>
      <c r="L1202">
        <v>37.805080413818303</v>
      </c>
      <c r="M1202">
        <v>-122.273071289062</v>
      </c>
    </row>
    <row r="1203" spans="1:13" x14ac:dyDescent="0.25">
      <c r="A1203" s="230">
        <v>2012.886</v>
      </c>
      <c r="B1203" s="230" t="s">
        <v>112</v>
      </c>
      <c r="C1203" s="230" t="s">
        <v>11825</v>
      </c>
      <c r="D1203" s="230" t="s">
        <v>899</v>
      </c>
      <c r="E1203" s="230" t="s">
        <v>881</v>
      </c>
      <c r="F1203" s="230" t="s">
        <v>877</v>
      </c>
      <c r="G1203" t="s">
        <v>208</v>
      </c>
      <c r="H1203" s="230" t="s">
        <v>5997</v>
      </c>
      <c r="I1203" s="230" t="s">
        <v>52</v>
      </c>
      <c r="J1203" s="230">
        <f>VLOOKUP(H1203,LocID!$B$2:$I$1995,8, FALSE)</f>
        <v>105</v>
      </c>
      <c r="L1203">
        <v>41.884250640869098</v>
      </c>
      <c r="M1203">
        <v>-87.6324462890625</v>
      </c>
    </row>
    <row r="1204" spans="1:13" x14ac:dyDescent="0.25">
      <c r="A1204" s="230">
        <v>2013.0869</v>
      </c>
      <c r="B1204" s="230" t="s">
        <v>112</v>
      </c>
      <c r="C1204" s="230" t="s">
        <v>11825</v>
      </c>
      <c r="D1204" s="230" t="s">
        <v>657</v>
      </c>
      <c r="E1204" s="230" t="s">
        <v>658</v>
      </c>
      <c r="F1204" s="230" t="s">
        <v>659</v>
      </c>
      <c r="G1204" t="s">
        <v>660</v>
      </c>
      <c r="H1204" s="230" t="s">
        <v>5962</v>
      </c>
      <c r="I1204" s="230" t="s">
        <v>52</v>
      </c>
      <c r="J1204" s="230">
        <f>VLOOKUP(H1204,LocID!$B$2:$I$1995,8, FALSE)</f>
        <v>68</v>
      </c>
      <c r="L1204">
        <v>40.881740570068303</v>
      </c>
      <c r="M1204">
        <v>-111.87838745117099</v>
      </c>
    </row>
    <row r="1205" spans="1:13" x14ac:dyDescent="0.25">
      <c r="A1205" s="230">
        <v>2013.0807</v>
      </c>
      <c r="B1205" s="230" t="s">
        <v>112</v>
      </c>
      <c r="C1205" s="230" t="s">
        <v>11825</v>
      </c>
      <c r="D1205" s="230" t="s">
        <v>1694</v>
      </c>
      <c r="E1205" s="230" t="s">
        <v>1695</v>
      </c>
      <c r="F1205" s="230" t="s">
        <v>1692</v>
      </c>
      <c r="G1205" t="s">
        <v>76</v>
      </c>
      <c r="H1205" s="230" t="s">
        <v>6151</v>
      </c>
      <c r="I1205" s="230" t="s">
        <v>52</v>
      </c>
      <c r="J1205" s="230">
        <f>VLOOKUP(H1205,LocID!$B$2:$I$1995,8, FALSE)</f>
        <v>274</v>
      </c>
      <c r="L1205">
        <v>34.698898315429602</v>
      </c>
      <c r="M1205">
        <v>-118.14478302001901</v>
      </c>
    </row>
    <row r="1206" spans="1:13" x14ac:dyDescent="0.25">
      <c r="A1206" s="230">
        <v>2013.1017999999999</v>
      </c>
      <c r="B1206" s="230" t="s">
        <v>112</v>
      </c>
      <c r="C1206" s="230" t="s">
        <v>11825</v>
      </c>
      <c r="D1206" s="230" t="s">
        <v>991</v>
      </c>
      <c r="E1206" s="230" t="s">
        <v>990</v>
      </c>
      <c r="F1206" s="230" t="s">
        <v>985</v>
      </c>
      <c r="G1206" t="s">
        <v>49</v>
      </c>
      <c r="H1206" s="230" t="s">
        <v>6014</v>
      </c>
      <c r="I1206" s="230" t="s">
        <v>26</v>
      </c>
      <c r="J1206" s="230">
        <f>VLOOKUP(H1206,LocID!$B$2:$I$1995,8, FALSE)</f>
        <v>122</v>
      </c>
      <c r="L1206">
        <v>42.461009979247997</v>
      </c>
      <c r="M1206">
        <v>-71.349052429199205</v>
      </c>
    </row>
    <row r="1207" spans="1:13" x14ac:dyDescent="0.25">
      <c r="A1207" s="230">
        <v>2013.0916</v>
      </c>
      <c r="B1207" s="230" t="s">
        <v>112</v>
      </c>
      <c r="C1207" s="230" t="s">
        <v>11825</v>
      </c>
      <c r="D1207" s="230" t="s">
        <v>4194</v>
      </c>
      <c r="E1207" s="230" t="s">
        <v>4190</v>
      </c>
      <c r="F1207" s="230" t="s">
        <v>4188</v>
      </c>
      <c r="G1207" t="s">
        <v>740</v>
      </c>
      <c r="H1207" s="230" t="s">
        <v>6420</v>
      </c>
      <c r="I1207" s="230" t="s">
        <v>98</v>
      </c>
      <c r="J1207" s="230">
        <f>VLOOKUP(H1207,LocID!$B$2:$I$1995,8, FALSE)</f>
        <v>574</v>
      </c>
      <c r="K1207">
        <v>1</v>
      </c>
      <c r="L1207">
        <v>48.438899993896399</v>
      </c>
      <c r="M1207">
        <v>-123.39600372314401</v>
      </c>
    </row>
    <row r="1208" spans="1:13" x14ac:dyDescent="0.25">
      <c r="A1208" s="230">
        <v>2013.0797</v>
      </c>
      <c r="B1208" s="230" t="s">
        <v>112</v>
      </c>
      <c r="C1208" s="230" t="s">
        <v>11825</v>
      </c>
      <c r="D1208" s="230" t="s">
        <v>1054</v>
      </c>
      <c r="E1208" s="230" t="s">
        <v>1055</v>
      </c>
      <c r="F1208" s="230" t="s">
        <v>1053</v>
      </c>
      <c r="G1208" t="s">
        <v>76</v>
      </c>
      <c r="H1208" s="230" t="s">
        <v>6027</v>
      </c>
      <c r="I1208" s="230" t="s">
        <v>26</v>
      </c>
      <c r="J1208" s="230">
        <f>VLOOKUP(H1208,LocID!$B$2:$I$1995,8, FALSE)</f>
        <v>135</v>
      </c>
      <c r="L1208">
        <v>33.47998046875</v>
      </c>
      <c r="M1208">
        <v>-117.697639465332</v>
      </c>
    </row>
    <row r="1209" spans="1:13" x14ac:dyDescent="0.25">
      <c r="A1209" s="230">
        <v>2015.0848000000001</v>
      </c>
      <c r="B1209" s="230" t="s">
        <v>138</v>
      </c>
      <c r="C1209" s="230" t="s">
        <v>11821</v>
      </c>
      <c r="D1209" s="230" t="s">
        <v>1997</v>
      </c>
      <c r="E1209" s="230" t="s">
        <v>1998</v>
      </c>
      <c r="F1209" s="230" t="s">
        <v>1991</v>
      </c>
      <c r="G1209" t="s">
        <v>76</v>
      </c>
      <c r="H1209" s="230" t="s">
        <v>6200</v>
      </c>
      <c r="I1209" s="230" t="s">
        <v>23</v>
      </c>
      <c r="J1209" s="230">
        <f>VLOOKUP(H1209,LocID!$B$2:$I$1995,8, FALSE)</f>
        <v>324</v>
      </c>
      <c r="L1209">
        <v>37.455318450927699</v>
      </c>
      <c r="M1209">
        <v>-122.17855834960901</v>
      </c>
    </row>
    <row r="1210" spans="1:13" x14ac:dyDescent="0.25">
      <c r="A1210" s="230">
        <v>2013.0515</v>
      </c>
      <c r="B1210" s="230" t="s">
        <v>112</v>
      </c>
      <c r="C1210" s="230" t="s">
        <v>11825</v>
      </c>
      <c r="D1210" s="230" t="s">
        <v>4334</v>
      </c>
      <c r="E1210" s="230" t="s">
        <v>4259</v>
      </c>
      <c r="F1210" s="230" t="s">
        <v>2997</v>
      </c>
      <c r="G1210" t="s">
        <v>2996</v>
      </c>
      <c r="H1210" s="230" t="s">
        <v>4536</v>
      </c>
      <c r="I1210" s="230" t="s">
        <v>23</v>
      </c>
      <c r="J1210" s="230">
        <f>VLOOKUP(H1210,LocID!$B$2:$I$1995,8, FALSE)</f>
        <v>447</v>
      </c>
      <c r="L1210">
        <v>38.890369415283203</v>
      </c>
      <c r="M1210">
        <v>-77.031959533691406</v>
      </c>
    </row>
    <row r="1211" spans="1:13" x14ac:dyDescent="0.25">
      <c r="A1211" s="230">
        <v>2013.1076</v>
      </c>
      <c r="B1211" s="230" t="s">
        <v>112</v>
      </c>
      <c r="C1211" s="230" t="s">
        <v>11825</v>
      </c>
      <c r="D1211" s="230" t="s">
        <v>1743</v>
      </c>
      <c r="E1211" s="230" t="s">
        <v>1739</v>
      </c>
      <c r="F1211" s="230" t="s">
        <v>1740</v>
      </c>
      <c r="G1211" t="s">
        <v>219</v>
      </c>
      <c r="H1211" s="230" t="s">
        <v>6162</v>
      </c>
      <c r="I1211" s="230" t="s">
        <v>52</v>
      </c>
      <c r="J1211" s="230">
        <f>VLOOKUP(H1211,LocID!$B$2:$I$1995,8, FALSE)</f>
        <v>285</v>
      </c>
      <c r="L1211">
        <v>33.047218322753899</v>
      </c>
      <c r="M1211">
        <v>-96.995933532714801</v>
      </c>
    </row>
    <row r="1212" spans="1:13" x14ac:dyDescent="0.25">
      <c r="A1212" s="230">
        <v>2013.0784000000001</v>
      </c>
      <c r="B1212" s="230" t="s">
        <v>112</v>
      </c>
      <c r="C1212" s="230" t="s">
        <v>11825</v>
      </c>
      <c r="D1212" s="230" t="s">
        <v>184</v>
      </c>
      <c r="E1212" s="230" t="s">
        <v>185</v>
      </c>
      <c r="F1212" s="230" t="s">
        <v>182</v>
      </c>
      <c r="G1212" t="s">
        <v>183</v>
      </c>
      <c r="H1212" s="230" t="s">
        <v>5916</v>
      </c>
      <c r="I1212" s="230" t="s">
        <v>23</v>
      </c>
      <c r="J1212" s="230">
        <f>VLOOKUP(H1212,LocID!$B$2:$I$1995,8, FALSE)</f>
        <v>19</v>
      </c>
      <c r="L1212">
        <v>42.282100677490199</v>
      </c>
      <c r="M1212">
        <v>-83.748466491699205</v>
      </c>
    </row>
    <row r="1213" spans="1:13" x14ac:dyDescent="0.25">
      <c r="A1213" s="230">
        <v>2013.0700999999999</v>
      </c>
      <c r="B1213" s="230" t="s">
        <v>112</v>
      </c>
      <c r="C1213" s="230" t="s">
        <v>11825</v>
      </c>
      <c r="D1213" s="230" t="s">
        <v>1164</v>
      </c>
      <c r="E1213" s="230" t="s">
        <v>1165</v>
      </c>
      <c r="F1213" s="230" t="s">
        <v>1162</v>
      </c>
      <c r="G1213" t="s">
        <v>740</v>
      </c>
      <c r="H1213" s="230" t="s">
        <v>6050</v>
      </c>
      <c r="I1213" s="230" t="s">
        <v>23</v>
      </c>
      <c r="J1213" s="230">
        <f>VLOOKUP(H1213,LocID!$B$2:$I$1995,8, FALSE)</f>
        <v>161</v>
      </c>
      <c r="K1213">
        <v>1</v>
      </c>
      <c r="L1213">
        <v>53.453800201416001</v>
      </c>
      <c r="M1213">
        <v>-113.50900268554599</v>
      </c>
    </row>
    <row r="1214" spans="1:13" x14ac:dyDescent="0.25">
      <c r="A1214" s="230">
        <v>2013.0762</v>
      </c>
      <c r="B1214" s="230" t="s">
        <v>112</v>
      </c>
      <c r="C1214" s="230" t="s">
        <v>11825</v>
      </c>
      <c r="D1214" s="230" t="s">
        <v>1190</v>
      </c>
      <c r="E1214" s="230" t="s">
        <v>1186</v>
      </c>
      <c r="F1214" s="230" t="s">
        <v>1187</v>
      </c>
      <c r="G1214" t="s">
        <v>261</v>
      </c>
      <c r="H1214" s="230" t="s">
        <v>6055</v>
      </c>
      <c r="I1214" s="230" t="s">
        <v>52</v>
      </c>
      <c r="J1214" s="230">
        <f>VLOOKUP(H1214,LocID!$B$2:$I$1995,8, FALSE)</f>
        <v>166</v>
      </c>
      <c r="L1214">
        <v>46.99702835083</v>
      </c>
      <c r="M1214">
        <v>-120.54872131347599</v>
      </c>
    </row>
    <row r="1215" spans="1:13" x14ac:dyDescent="0.25">
      <c r="A1215" s="230">
        <v>2013.0434</v>
      </c>
      <c r="B1215" s="230" t="s">
        <v>112</v>
      </c>
      <c r="C1215" s="230" t="s">
        <v>11825</v>
      </c>
      <c r="D1215" s="230" t="s">
        <v>1280</v>
      </c>
      <c r="E1215" s="230" t="s">
        <v>1281</v>
      </c>
      <c r="F1215" s="230" t="s">
        <v>1283</v>
      </c>
      <c r="G1215" t="s">
        <v>1284</v>
      </c>
      <c r="H1215" s="230" t="s">
        <v>6071</v>
      </c>
      <c r="I1215" s="230" t="s">
        <v>23</v>
      </c>
      <c r="J1215" s="230">
        <f>VLOOKUP(H1215,LocID!$B$2:$I$1995,8, FALSE)</f>
        <v>185</v>
      </c>
      <c r="L1215">
        <v>-27.597799301147401</v>
      </c>
      <c r="M1215">
        <v>-48.548179626464801</v>
      </c>
    </row>
    <row r="1216" spans="1:13" x14ac:dyDescent="0.25">
      <c r="A1216" s="230">
        <v>2012.848</v>
      </c>
      <c r="B1216" s="230" t="s">
        <v>112</v>
      </c>
      <c r="C1216" s="230" t="s">
        <v>11825</v>
      </c>
      <c r="D1216" s="230" t="s">
        <v>4377</v>
      </c>
      <c r="E1216" s="230" t="s">
        <v>4378</v>
      </c>
      <c r="F1216" s="230" t="s">
        <v>4379</v>
      </c>
      <c r="G1216" t="s">
        <v>76</v>
      </c>
      <c r="H1216" s="230" t="s">
        <v>6436</v>
      </c>
      <c r="I1216" s="230" t="s">
        <v>52</v>
      </c>
      <c r="J1216" s="230">
        <f>VLOOKUP(H1216,LocID!$B$2:$I$1995,8, FALSE)</f>
        <v>592</v>
      </c>
      <c r="L1216">
        <v>34.072139739990199</v>
      </c>
      <c r="M1216">
        <v>-117.93807220458901</v>
      </c>
    </row>
    <row r="1217" spans="1:13" x14ac:dyDescent="0.25">
      <c r="A1217" s="230">
        <v>2013.0579</v>
      </c>
      <c r="B1217" s="230" t="s">
        <v>112</v>
      </c>
      <c r="C1217" s="230" t="s">
        <v>11825</v>
      </c>
      <c r="D1217" s="230" t="s">
        <v>149</v>
      </c>
      <c r="E1217" s="230" t="s">
        <v>150</v>
      </c>
      <c r="F1217" s="230" t="s">
        <v>143</v>
      </c>
      <c r="G1217" t="s">
        <v>144</v>
      </c>
      <c r="H1217" s="230" t="s">
        <v>5908</v>
      </c>
      <c r="I1217" s="230" t="s">
        <v>23</v>
      </c>
      <c r="J1217" s="230">
        <f>VLOOKUP(H1217,LocID!$B$2:$I$1995,8, FALSE)</f>
        <v>11</v>
      </c>
      <c r="L1217">
        <v>38.804599761962798</v>
      </c>
      <c r="M1217">
        <v>-77.043411254882798</v>
      </c>
    </row>
    <row r="1218" spans="1:13" x14ac:dyDescent="0.25">
      <c r="A1218" s="230">
        <v>2013.1063999999999</v>
      </c>
      <c r="B1218" s="230" t="s">
        <v>112</v>
      </c>
      <c r="C1218" s="230" t="s">
        <v>11825</v>
      </c>
      <c r="D1218" s="230" t="s">
        <v>3920</v>
      </c>
      <c r="E1218" s="230" t="s">
        <v>3908</v>
      </c>
      <c r="F1218" s="230" t="s">
        <v>3906</v>
      </c>
      <c r="G1218" t="s">
        <v>76</v>
      </c>
      <c r="H1218" s="230" t="s">
        <v>4532</v>
      </c>
      <c r="I1218" s="230" t="s">
        <v>23</v>
      </c>
      <c r="J1218" s="230">
        <f>VLOOKUP(H1218,LocID!$B$2:$I$1995,8, FALSE)</f>
        <v>527</v>
      </c>
      <c r="L1218">
        <v>37.656059265136697</v>
      </c>
      <c r="M1218">
        <v>-122.414176940917</v>
      </c>
    </row>
    <row r="1219" spans="1:13" x14ac:dyDescent="0.25">
      <c r="A1219" s="230">
        <v>2013.0844999999999</v>
      </c>
      <c r="B1219" s="230" t="s">
        <v>112</v>
      </c>
      <c r="C1219" s="230" t="s">
        <v>11825</v>
      </c>
      <c r="D1219" s="230" t="s">
        <v>3921</v>
      </c>
      <c r="E1219" s="230" t="s">
        <v>3908</v>
      </c>
      <c r="F1219" s="230" t="s">
        <v>3906</v>
      </c>
      <c r="G1219" t="s">
        <v>76</v>
      </c>
      <c r="H1219" s="230" t="s">
        <v>4532</v>
      </c>
      <c r="I1219" s="230" t="s">
        <v>23</v>
      </c>
      <c r="J1219" s="230">
        <f>VLOOKUP(H1219,LocID!$B$2:$I$1995,8, FALSE)</f>
        <v>527</v>
      </c>
      <c r="L1219">
        <v>37.656059265136697</v>
      </c>
      <c r="M1219">
        <v>-122.414176940917</v>
      </c>
    </row>
    <row r="1220" spans="1:13" x14ac:dyDescent="0.25">
      <c r="A1220" s="230">
        <v>2015.1022</v>
      </c>
      <c r="B1220" s="230" t="s">
        <v>138</v>
      </c>
      <c r="C1220" s="230" t="s">
        <v>11821</v>
      </c>
      <c r="D1220" s="230" t="s">
        <v>3524</v>
      </c>
      <c r="E1220" s="230" t="s">
        <v>3525</v>
      </c>
      <c r="F1220" s="230" t="s">
        <v>3294</v>
      </c>
      <c r="G1220" t="s">
        <v>76</v>
      </c>
      <c r="H1220" s="230" t="s">
        <v>4526</v>
      </c>
      <c r="I1220" s="230" t="s">
        <v>23</v>
      </c>
      <c r="J1220" s="230">
        <f>VLOOKUP(H1220,LocID!$B$2:$I$1995,8, FALSE)</f>
        <v>489</v>
      </c>
      <c r="L1220">
        <v>37.7771186828613</v>
      </c>
      <c r="M1220">
        <v>-122.419639587402</v>
      </c>
    </row>
    <row r="1221" spans="1:13" x14ac:dyDescent="0.25">
      <c r="A1221" s="230">
        <v>2013.0758000000001</v>
      </c>
      <c r="B1221" s="230" t="s">
        <v>112</v>
      </c>
      <c r="C1221" s="230" t="s">
        <v>11825</v>
      </c>
      <c r="D1221" s="230" t="s">
        <v>290</v>
      </c>
      <c r="E1221" s="230" t="s">
        <v>291</v>
      </c>
      <c r="F1221" s="230" t="s">
        <v>271</v>
      </c>
      <c r="G1221" t="s">
        <v>160</v>
      </c>
      <c r="H1221" s="230" t="s">
        <v>5930</v>
      </c>
      <c r="I1221" s="230" t="s">
        <v>52</v>
      </c>
      <c r="J1221" s="230">
        <f>VLOOKUP(H1221,LocID!$B$2:$I$1995,8, FALSE)</f>
        <v>33</v>
      </c>
      <c r="L1221">
        <v>33.7483100891113</v>
      </c>
      <c r="M1221">
        <v>-84.39111328125</v>
      </c>
    </row>
    <row r="1222" spans="1:13" x14ac:dyDescent="0.25">
      <c r="A1222" s="230">
        <v>2013.0337</v>
      </c>
      <c r="B1222" s="230" t="s">
        <v>112</v>
      </c>
      <c r="C1222" s="230" t="s">
        <v>11825</v>
      </c>
      <c r="D1222" s="230" t="s">
        <v>1442</v>
      </c>
      <c r="E1222" s="230" t="s">
        <v>1443</v>
      </c>
      <c r="F1222" s="230" t="s">
        <v>1439</v>
      </c>
      <c r="G1222" t="s">
        <v>874</v>
      </c>
      <c r="H1222" s="230" t="s">
        <v>6105</v>
      </c>
      <c r="I1222" s="230" t="s">
        <v>26</v>
      </c>
      <c r="J1222" s="230">
        <f>VLOOKUP(H1222,LocID!$B$2:$I$1995,8, FALSE)</f>
        <v>223</v>
      </c>
      <c r="L1222">
        <v>41.7634887695312</v>
      </c>
      <c r="M1222">
        <v>-72.674018859863196</v>
      </c>
    </row>
    <row r="1223" spans="1:13" x14ac:dyDescent="0.25">
      <c r="A1223" s="230">
        <v>2013.0420999999999</v>
      </c>
      <c r="B1223" s="230" t="s">
        <v>112</v>
      </c>
      <c r="C1223" s="230" t="s">
        <v>11825</v>
      </c>
      <c r="D1223" s="230" t="s">
        <v>2576</v>
      </c>
      <c r="E1223" s="230" t="s">
        <v>2577</v>
      </c>
      <c r="F1223" s="230" t="s">
        <v>2414</v>
      </c>
      <c r="G1223" t="s">
        <v>76</v>
      </c>
      <c r="H1223" s="230" t="s">
        <v>4518</v>
      </c>
      <c r="I1223" s="230" t="s">
        <v>26</v>
      </c>
      <c r="J1223" s="230">
        <f>VLOOKUP(H1223,LocID!$B$2:$I$1995,8, FALSE)</f>
        <v>387</v>
      </c>
      <c r="L1223">
        <v>37.805080413818303</v>
      </c>
      <c r="M1223">
        <v>-122.273071289062</v>
      </c>
    </row>
    <row r="1224" spans="1:13" x14ac:dyDescent="0.25">
      <c r="A1224" s="230">
        <v>2013.0887</v>
      </c>
      <c r="B1224" s="230" t="s">
        <v>112</v>
      </c>
      <c r="C1224" s="230" t="s">
        <v>11825</v>
      </c>
      <c r="D1224" s="230" t="s">
        <v>1249</v>
      </c>
      <c r="E1224" s="230" t="s">
        <v>1250</v>
      </c>
      <c r="F1224" s="230" t="s">
        <v>1244</v>
      </c>
      <c r="G1224" t="s">
        <v>144</v>
      </c>
      <c r="H1224" s="230" t="s">
        <v>6064</v>
      </c>
      <c r="I1224" s="230" t="s">
        <v>23</v>
      </c>
      <c r="J1224" s="230">
        <f>VLOOKUP(H1224,LocID!$B$2:$I$1995,8, FALSE)</f>
        <v>176</v>
      </c>
      <c r="L1224">
        <v>38.841789245605398</v>
      </c>
      <c r="M1224">
        <v>-77.308868408203097</v>
      </c>
    </row>
    <row r="1225" spans="1:13" x14ac:dyDescent="0.25">
      <c r="A1225" s="230">
        <v>2013.0726</v>
      </c>
      <c r="B1225" s="230" t="s">
        <v>112</v>
      </c>
      <c r="C1225" s="230" t="s">
        <v>11825</v>
      </c>
      <c r="D1225" s="230" t="s">
        <v>1479</v>
      </c>
      <c r="E1225" s="230" t="s">
        <v>1480</v>
      </c>
      <c r="F1225" s="230" t="s">
        <v>1481</v>
      </c>
      <c r="G1225" t="s">
        <v>219</v>
      </c>
      <c r="H1225" s="230" t="s">
        <v>6111</v>
      </c>
      <c r="I1225" s="230" t="s">
        <v>23</v>
      </c>
      <c r="J1225" s="230">
        <f>VLOOKUP(H1225,LocID!$B$2:$I$1995,8, FALSE)</f>
        <v>230</v>
      </c>
      <c r="L1225">
        <v>32.828479766845703</v>
      </c>
      <c r="M1225">
        <v>-96.797027587890597</v>
      </c>
    </row>
    <row r="1226" spans="1:13" x14ac:dyDescent="0.25">
      <c r="A1226" s="230">
        <v>2013.0878</v>
      </c>
      <c r="B1226" s="230" t="s">
        <v>112</v>
      </c>
      <c r="C1226" s="230" t="s">
        <v>11825</v>
      </c>
      <c r="D1226" s="230" t="s">
        <v>1043</v>
      </c>
      <c r="E1226" s="230" t="s">
        <v>1044</v>
      </c>
      <c r="F1226" s="230" t="s">
        <v>1042</v>
      </c>
      <c r="G1226" t="s">
        <v>219</v>
      </c>
      <c r="H1226" s="230" t="s">
        <v>6026</v>
      </c>
      <c r="I1226" s="230" t="s">
        <v>23</v>
      </c>
      <c r="J1226" s="230">
        <f>VLOOKUP(H1226,LocID!$B$2:$I$1995,8, FALSE)</f>
        <v>134</v>
      </c>
      <c r="L1226">
        <v>32.778148651122997</v>
      </c>
      <c r="M1226">
        <v>-96.795402526855398</v>
      </c>
    </row>
    <row r="1227" spans="1:13" x14ac:dyDescent="0.25">
      <c r="A1227" s="230">
        <v>2013.0626</v>
      </c>
      <c r="B1227" s="230" t="s">
        <v>112</v>
      </c>
      <c r="C1227" s="230" t="s">
        <v>11825</v>
      </c>
      <c r="D1227" s="230" t="s">
        <v>1519</v>
      </c>
      <c r="E1227" s="230" t="s">
        <v>1503</v>
      </c>
      <c r="F1227" s="230" t="s">
        <v>1501</v>
      </c>
      <c r="G1227" t="s">
        <v>1488</v>
      </c>
      <c r="H1227" s="230" t="s">
        <v>4508</v>
      </c>
      <c r="I1227" s="230" t="s">
        <v>52</v>
      </c>
      <c r="J1227" s="230">
        <f>VLOOKUP(H1227,LocID!$B$2:$I$1995,8, FALSE)</f>
        <v>235</v>
      </c>
      <c r="L1227">
        <v>21.3048496246337</v>
      </c>
      <c r="M1227">
        <v>-157.85775756835901</v>
      </c>
    </row>
    <row r="1228" spans="1:13" x14ac:dyDescent="0.25">
      <c r="A1228" s="230">
        <v>2013.0695000000001</v>
      </c>
      <c r="B1228" s="230" t="s">
        <v>112</v>
      </c>
      <c r="C1228" s="230" t="s">
        <v>11825</v>
      </c>
      <c r="D1228" s="230" t="s">
        <v>2139</v>
      </c>
      <c r="E1228" s="230"/>
      <c r="F1228" s="230" t="s">
        <v>2137</v>
      </c>
      <c r="G1228" t="s">
        <v>732</v>
      </c>
      <c r="H1228" s="230" t="s">
        <v>6223</v>
      </c>
      <c r="I1228" s="230" t="s">
        <v>98</v>
      </c>
      <c r="J1228" s="230">
        <f>VLOOKUP(H1228,LocID!$B$2:$I$1995,8, FALSE)</f>
        <v>348</v>
      </c>
      <c r="L1228">
        <v>44.260288238525298</v>
      </c>
      <c r="M1228">
        <v>-72.576263427734304</v>
      </c>
    </row>
    <row r="1229" spans="1:13" x14ac:dyDescent="0.25">
      <c r="A1229" s="230">
        <v>2013.0951</v>
      </c>
      <c r="B1229" s="230" t="s">
        <v>112</v>
      </c>
      <c r="C1229" s="230" t="s">
        <v>11825</v>
      </c>
      <c r="D1229" s="230" t="s">
        <v>1582</v>
      </c>
      <c r="E1229" s="230" t="s">
        <v>1583</v>
      </c>
      <c r="F1229" s="230" t="s">
        <v>1581</v>
      </c>
      <c r="G1229" t="s">
        <v>822</v>
      </c>
      <c r="H1229" s="230" t="s">
        <v>6126</v>
      </c>
      <c r="I1229" s="230" t="s">
        <v>23</v>
      </c>
      <c r="J1229" s="230">
        <f>VLOOKUP(H1229,LocID!$B$2:$I$1995,8, FALSE)</f>
        <v>248</v>
      </c>
      <c r="L1229">
        <v>43.479709625244098</v>
      </c>
      <c r="M1229">
        <v>-110.762321472167</v>
      </c>
    </row>
    <row r="1230" spans="1:13" x14ac:dyDescent="0.25">
      <c r="A1230" s="230">
        <v>2013.0871</v>
      </c>
      <c r="B1230" s="230" t="s">
        <v>112</v>
      </c>
      <c r="C1230" s="230" t="s">
        <v>11825</v>
      </c>
      <c r="D1230" s="230" t="s">
        <v>1596</v>
      </c>
      <c r="E1230" s="230" t="s">
        <v>1597</v>
      </c>
      <c r="F1230" s="230" t="s">
        <v>1586</v>
      </c>
      <c r="G1230" t="s">
        <v>250</v>
      </c>
      <c r="H1230" s="230" t="s">
        <v>6128</v>
      </c>
      <c r="I1230" s="230" t="s">
        <v>52</v>
      </c>
      <c r="J1230" s="230">
        <f>VLOOKUP(H1230,LocID!$B$2:$I$1995,8, FALSE)</f>
        <v>250</v>
      </c>
      <c r="L1230">
        <v>34.749290466308501</v>
      </c>
      <c r="M1230">
        <v>-77.421051025390597</v>
      </c>
    </row>
    <row r="1231" spans="1:13" x14ac:dyDescent="0.25">
      <c r="A1231" s="230">
        <v>2015.0893000000001</v>
      </c>
      <c r="B1231" s="230" t="s">
        <v>253</v>
      </c>
      <c r="C1231" s="230" t="s">
        <v>11821</v>
      </c>
      <c r="D1231" s="230" t="s">
        <v>620</v>
      </c>
      <c r="E1231" s="230" t="s">
        <v>550</v>
      </c>
      <c r="F1231" s="230" t="s">
        <v>533</v>
      </c>
      <c r="G1231" t="s">
        <v>49</v>
      </c>
      <c r="H1231" s="230" t="s">
        <v>4499</v>
      </c>
      <c r="I1231" s="230" t="s">
        <v>23</v>
      </c>
      <c r="J1231" s="230">
        <f>VLOOKUP(H1231,LocID!$B$2:$I$1995,8, FALSE)</f>
        <v>65</v>
      </c>
      <c r="L1231">
        <v>42.3586616516113</v>
      </c>
      <c r="M1231">
        <v>-71.056739807128906</v>
      </c>
    </row>
    <row r="1232" spans="1:13" x14ac:dyDescent="0.25">
      <c r="A1232" s="230">
        <v>2015.1047000000001</v>
      </c>
      <c r="B1232" s="230" t="s">
        <v>138</v>
      </c>
      <c r="C1232" s="230" t="s">
        <v>11821</v>
      </c>
      <c r="D1232" s="230" t="s">
        <v>1057</v>
      </c>
      <c r="E1232" s="230" t="s">
        <v>1055</v>
      </c>
      <c r="F1232" s="230" t="s">
        <v>1053</v>
      </c>
      <c r="G1232" t="s">
        <v>76</v>
      </c>
      <c r="H1232" s="230" t="s">
        <v>6027</v>
      </c>
      <c r="I1232" s="230" t="s">
        <v>23</v>
      </c>
      <c r="J1232" s="230">
        <f>VLOOKUP(H1232,LocID!$B$2:$I$1995,8, FALSE)</f>
        <v>135</v>
      </c>
      <c r="L1232">
        <v>33.47998046875</v>
      </c>
      <c r="M1232">
        <v>-117.697639465332</v>
      </c>
    </row>
    <row r="1233" spans="1:13" x14ac:dyDescent="0.25">
      <c r="A1233" s="230">
        <v>2013.1036999999999</v>
      </c>
      <c r="B1233" s="230" t="s">
        <v>112</v>
      </c>
      <c r="C1233" s="230" t="s">
        <v>11825</v>
      </c>
      <c r="D1233" s="230" t="s">
        <v>113</v>
      </c>
      <c r="E1233" s="230" t="s">
        <v>114</v>
      </c>
      <c r="F1233" s="230" t="s">
        <v>101</v>
      </c>
      <c r="G1233" t="s">
        <v>107</v>
      </c>
      <c r="H1233" s="230" t="s">
        <v>5905</v>
      </c>
      <c r="I1233" s="230" t="s">
        <v>26</v>
      </c>
      <c r="J1233" s="230">
        <f>VLOOKUP(H1233,LocID!$B$2:$I$1995,8, FALSE)</f>
        <v>8</v>
      </c>
      <c r="L1233">
        <v>42.6515502929687</v>
      </c>
      <c r="M1233">
        <v>-73.755210876464801</v>
      </c>
    </row>
    <row r="1234" spans="1:13" x14ac:dyDescent="0.25">
      <c r="A1234" s="230">
        <v>2013.1087</v>
      </c>
      <c r="B1234" s="230" t="s">
        <v>112</v>
      </c>
      <c r="C1234" s="230" t="s">
        <v>11825</v>
      </c>
      <c r="D1234" s="230" t="s">
        <v>1642</v>
      </c>
      <c r="E1234" s="230" t="s">
        <v>1643</v>
      </c>
      <c r="F1234" s="230" t="s">
        <v>1644</v>
      </c>
      <c r="G1234" t="s">
        <v>740</v>
      </c>
      <c r="H1234" s="230" t="s">
        <v>6137</v>
      </c>
      <c r="I1234" s="230" t="s">
        <v>52</v>
      </c>
      <c r="J1234" s="230">
        <f>VLOOKUP(H1234,LocID!$B$2:$I$1995,8, FALSE)</f>
        <v>259</v>
      </c>
      <c r="K1234">
        <v>1</v>
      </c>
      <c r="L1234">
        <v>49.880901336669901</v>
      </c>
      <c r="M1234">
        <v>-119.443000793457</v>
      </c>
    </row>
    <row r="1235" spans="1:13" x14ac:dyDescent="0.25">
      <c r="A1235" s="230">
        <v>2013.096</v>
      </c>
      <c r="B1235" s="230" t="s">
        <v>112</v>
      </c>
      <c r="C1235" s="230" t="s">
        <v>11825</v>
      </c>
      <c r="D1235" s="230" t="s">
        <v>1825</v>
      </c>
      <c r="E1235" s="230" t="s">
        <v>1826</v>
      </c>
      <c r="F1235" s="230" t="s">
        <v>1821</v>
      </c>
      <c r="G1235" t="s">
        <v>76</v>
      </c>
      <c r="H1235" s="230" t="s">
        <v>6176</v>
      </c>
      <c r="I1235" s="230" t="s">
        <v>23</v>
      </c>
      <c r="J1235" s="230">
        <f>VLOOKUP(H1235,LocID!$B$2:$I$1995,8, FALSE)</f>
        <v>298</v>
      </c>
      <c r="L1235">
        <v>37.383079528808501</v>
      </c>
      <c r="M1235">
        <v>-122.11422729492099</v>
      </c>
    </row>
    <row r="1236" spans="1:13" x14ac:dyDescent="0.25">
      <c r="A1236" s="230">
        <v>2013.1081999999999</v>
      </c>
      <c r="B1236" s="230" t="s">
        <v>112</v>
      </c>
      <c r="C1236" s="230" t="s">
        <v>11825</v>
      </c>
      <c r="D1236" s="230" t="s">
        <v>1827</v>
      </c>
      <c r="E1236" s="230" t="s">
        <v>1828</v>
      </c>
      <c r="F1236" s="230" t="s">
        <v>1821</v>
      </c>
      <c r="G1236" t="s">
        <v>76</v>
      </c>
      <c r="H1236" s="230" t="s">
        <v>6176</v>
      </c>
      <c r="I1236" s="230" t="s">
        <v>23</v>
      </c>
      <c r="J1236" s="230">
        <f>VLOOKUP(H1236,LocID!$B$2:$I$1995,8, FALSE)</f>
        <v>298</v>
      </c>
      <c r="L1236">
        <v>37.383079528808501</v>
      </c>
      <c r="M1236">
        <v>-122.11422729492099</v>
      </c>
    </row>
    <row r="1237" spans="1:13" x14ac:dyDescent="0.25">
      <c r="A1237" s="230">
        <v>2013.0983000000001</v>
      </c>
      <c r="B1237" s="230" t="s">
        <v>112</v>
      </c>
      <c r="C1237" s="230" t="s">
        <v>11825</v>
      </c>
      <c r="D1237" s="230" t="s">
        <v>1897</v>
      </c>
      <c r="E1237" s="230" t="s">
        <v>1898</v>
      </c>
      <c r="F1237" s="230" t="s">
        <v>1899</v>
      </c>
      <c r="G1237" t="s">
        <v>76</v>
      </c>
      <c r="H1237" s="230" t="s">
        <v>6181</v>
      </c>
      <c r="I1237" s="230" t="s">
        <v>23</v>
      </c>
      <c r="J1237" s="230">
        <f>VLOOKUP(H1237,LocID!$B$2:$I$1995,8, FALSE)</f>
        <v>305</v>
      </c>
      <c r="L1237">
        <v>37.2180786132812</v>
      </c>
      <c r="M1237">
        <v>-119.762603759765</v>
      </c>
    </row>
    <row r="1238" spans="1:13" x14ac:dyDescent="0.25">
      <c r="A1238" s="230">
        <v>2013.0378000000001</v>
      </c>
      <c r="B1238" s="230" t="s">
        <v>112</v>
      </c>
      <c r="C1238" s="230" t="s">
        <v>11825</v>
      </c>
      <c r="D1238" s="230" t="s">
        <v>597</v>
      </c>
      <c r="E1238" s="230" t="s">
        <v>566</v>
      </c>
      <c r="F1238" s="230" t="s">
        <v>533</v>
      </c>
      <c r="G1238" t="s">
        <v>49</v>
      </c>
      <c r="H1238" s="230" t="s">
        <v>4499</v>
      </c>
      <c r="I1238" s="230" t="s">
        <v>98</v>
      </c>
      <c r="J1238" s="230">
        <f>VLOOKUP(H1238,LocID!$B$2:$I$1995,8, FALSE)</f>
        <v>65</v>
      </c>
      <c r="L1238">
        <v>42.3586616516113</v>
      </c>
      <c r="M1238">
        <v>-71.056739807128906</v>
      </c>
    </row>
    <row r="1239" spans="1:13" x14ac:dyDescent="0.25">
      <c r="A1239" s="230">
        <v>2012.5239999999999</v>
      </c>
      <c r="B1239" s="230" t="s">
        <v>112</v>
      </c>
      <c r="C1239" s="230" t="s">
        <v>11825</v>
      </c>
      <c r="D1239" s="230" t="s">
        <v>1982</v>
      </c>
      <c r="E1239" s="230" t="s">
        <v>1971</v>
      </c>
      <c r="F1239" s="230" t="s">
        <v>1972</v>
      </c>
      <c r="G1239" t="s">
        <v>865</v>
      </c>
      <c r="H1239" s="230" t="s">
        <v>6199</v>
      </c>
      <c r="I1239" s="230" t="s">
        <v>52</v>
      </c>
      <c r="J1239" s="230">
        <f>VLOOKUP(H1239,LocID!$B$2:$I$1995,8, FALSE)</f>
        <v>323</v>
      </c>
      <c r="L1239">
        <v>35.149761199951101</v>
      </c>
      <c r="M1239">
        <v>-90.049247741699205</v>
      </c>
    </row>
    <row r="1240" spans="1:13" x14ac:dyDescent="0.25">
      <c r="A1240" s="230">
        <v>2013.0871999999999</v>
      </c>
      <c r="B1240" s="230" t="s">
        <v>112</v>
      </c>
      <c r="C1240" s="230" t="s">
        <v>11825</v>
      </c>
      <c r="D1240" s="230" t="s">
        <v>2877</v>
      </c>
      <c r="E1240" s="230" t="s">
        <v>2839</v>
      </c>
      <c r="F1240" s="230" t="s">
        <v>2823</v>
      </c>
      <c r="G1240" t="s">
        <v>122</v>
      </c>
      <c r="H1240" s="230" t="s">
        <v>6295</v>
      </c>
      <c r="I1240" s="230" t="s">
        <v>23</v>
      </c>
      <c r="J1240" s="230">
        <f>VLOOKUP(H1240,LocID!$B$2:$I$1995,8, FALSE)</f>
        <v>427</v>
      </c>
      <c r="L1240">
        <v>45.511791229247997</v>
      </c>
      <c r="M1240">
        <v>-122.67562866210901</v>
      </c>
    </row>
    <row r="1241" spans="1:13" x14ac:dyDescent="0.25">
      <c r="A1241" s="230">
        <v>2013.0851</v>
      </c>
      <c r="B1241" s="230" t="s">
        <v>112</v>
      </c>
      <c r="C1241" s="230" t="s">
        <v>11825</v>
      </c>
      <c r="D1241" s="230" t="s">
        <v>2101</v>
      </c>
      <c r="E1241" s="230" t="s">
        <v>2102</v>
      </c>
      <c r="F1241" s="230" t="s">
        <v>2103</v>
      </c>
      <c r="G1241" t="s">
        <v>510</v>
      </c>
      <c r="H1241" s="230" t="s">
        <v>6216</v>
      </c>
      <c r="I1241" s="230" t="s">
        <v>52</v>
      </c>
      <c r="J1241" s="230">
        <f>VLOOKUP(H1241,LocID!$B$2:$I$1995,8, FALSE)</f>
        <v>341</v>
      </c>
      <c r="L1241">
        <v>30.6863899230957</v>
      </c>
      <c r="M1241">
        <v>-88.053237915039006</v>
      </c>
    </row>
    <row r="1242" spans="1:13" x14ac:dyDescent="0.25">
      <c r="A1242" s="230">
        <v>2013.1078</v>
      </c>
      <c r="B1242" s="230" t="s">
        <v>112</v>
      </c>
      <c r="C1242" s="230" t="s">
        <v>11825</v>
      </c>
      <c r="D1242" s="230" t="s">
        <v>2151</v>
      </c>
      <c r="E1242" s="230" t="s">
        <v>2147</v>
      </c>
      <c r="F1242" s="230" t="s">
        <v>2145</v>
      </c>
      <c r="G1242" t="s">
        <v>2148</v>
      </c>
      <c r="H1242" s="230" t="s">
        <v>6226</v>
      </c>
      <c r="I1242" s="230" t="s">
        <v>23</v>
      </c>
      <c r="J1242" s="230">
        <f>VLOOKUP(H1242,LocID!$B$2:$I$1995,8, FALSE)</f>
        <v>351</v>
      </c>
      <c r="K1242">
        <v>1</v>
      </c>
      <c r="L1242">
        <v>55.756969451904297</v>
      </c>
      <c r="M1242">
        <v>37.615020751953097</v>
      </c>
    </row>
    <row r="1243" spans="1:13" x14ac:dyDescent="0.25">
      <c r="A1243" s="230">
        <v>2015.0967000000001</v>
      </c>
      <c r="B1243" s="230" t="s">
        <v>138</v>
      </c>
      <c r="C1243" s="230" t="s">
        <v>11821</v>
      </c>
      <c r="D1243" s="230" t="s">
        <v>2383</v>
      </c>
      <c r="E1243" s="230" t="s">
        <v>2384</v>
      </c>
      <c r="F1243" s="230" t="s">
        <v>2385</v>
      </c>
      <c r="G1243" t="s">
        <v>49</v>
      </c>
      <c r="H1243" s="230" t="s">
        <v>6249</v>
      </c>
      <c r="I1243" s="230" t="s">
        <v>26</v>
      </c>
      <c r="J1243" s="230">
        <f>VLOOKUP(H1243,LocID!$B$2:$I$1995,8, FALSE)</f>
        <v>379</v>
      </c>
      <c r="L1243">
        <v>42.066028594970703</v>
      </c>
      <c r="M1243">
        <v>-71.101570129394503</v>
      </c>
    </row>
    <row r="1244" spans="1:13" x14ac:dyDescent="0.25">
      <c r="A1244" s="230">
        <v>2013.0818999999999</v>
      </c>
      <c r="B1244" s="230" t="s">
        <v>112</v>
      </c>
      <c r="C1244" s="230" t="s">
        <v>11825</v>
      </c>
      <c r="D1244" s="230" t="s">
        <v>2152</v>
      </c>
      <c r="E1244" s="230" t="s">
        <v>2147</v>
      </c>
      <c r="F1244" s="230" t="s">
        <v>2145</v>
      </c>
      <c r="G1244" t="s">
        <v>2148</v>
      </c>
      <c r="H1244" s="230" t="s">
        <v>6226</v>
      </c>
      <c r="I1244" s="230" t="s">
        <v>23</v>
      </c>
      <c r="J1244" s="230">
        <f>VLOOKUP(H1244,LocID!$B$2:$I$1995,8, FALSE)</f>
        <v>351</v>
      </c>
      <c r="K1244">
        <v>1</v>
      </c>
      <c r="L1244">
        <v>55.756969451904297</v>
      </c>
      <c r="M1244">
        <v>37.615020751953097</v>
      </c>
    </row>
    <row r="1245" spans="1:13" x14ac:dyDescent="0.25">
      <c r="A1245" s="230">
        <v>2013.0627999999999</v>
      </c>
      <c r="B1245" s="230" t="s">
        <v>112</v>
      </c>
      <c r="C1245" s="230" t="s">
        <v>11825</v>
      </c>
      <c r="D1245" s="230" t="s">
        <v>2160</v>
      </c>
      <c r="E1245" s="230" t="s">
        <v>2157</v>
      </c>
      <c r="F1245" s="230" t="s">
        <v>2155</v>
      </c>
      <c r="G1245" t="s">
        <v>76</v>
      </c>
      <c r="H1245" s="230" t="s">
        <v>6227</v>
      </c>
      <c r="I1245" s="230" t="s">
        <v>23</v>
      </c>
      <c r="J1245" s="230">
        <f>VLOOKUP(H1245,LocID!$B$2:$I$1995,8, FALSE)</f>
        <v>352</v>
      </c>
      <c r="L1245">
        <v>37.389671325683501</v>
      </c>
      <c r="M1245">
        <v>-122.08159637451099</v>
      </c>
    </row>
    <row r="1246" spans="1:13" x14ac:dyDescent="0.25">
      <c r="A1246" s="230">
        <v>2013.0938000000001</v>
      </c>
      <c r="B1246" s="230" t="s">
        <v>112</v>
      </c>
      <c r="C1246" s="230" t="s">
        <v>11825</v>
      </c>
      <c r="D1246" s="230" t="s">
        <v>4412</v>
      </c>
      <c r="E1246" s="230" t="s">
        <v>4413</v>
      </c>
      <c r="F1246" s="230" t="s">
        <v>4414</v>
      </c>
      <c r="G1246" t="s">
        <v>1619</v>
      </c>
      <c r="H1246" s="230" t="s">
        <v>6445</v>
      </c>
      <c r="I1246" s="230" t="s">
        <v>26</v>
      </c>
      <c r="J1246" s="230">
        <f>VLOOKUP(H1246,LocID!$B$2:$I$1995,8, FALSE)</f>
        <v>601</v>
      </c>
      <c r="L1246">
        <v>37.686981201171797</v>
      </c>
      <c r="M1246">
        <v>-97.335578918457003</v>
      </c>
    </row>
    <row r="1247" spans="1:13" x14ac:dyDescent="0.25">
      <c r="A1247" s="230">
        <v>2013.0549000000001</v>
      </c>
      <c r="B1247" s="230" t="s">
        <v>112</v>
      </c>
      <c r="C1247" s="230" t="s">
        <v>11825</v>
      </c>
      <c r="D1247" s="230" t="s">
        <v>2195</v>
      </c>
      <c r="E1247" s="230" t="s">
        <v>2196</v>
      </c>
      <c r="F1247" s="230" t="s">
        <v>2194</v>
      </c>
      <c r="G1247" t="s">
        <v>865</v>
      </c>
      <c r="H1247" s="230" t="s">
        <v>6233</v>
      </c>
      <c r="I1247" s="230" t="s">
        <v>52</v>
      </c>
      <c r="J1247" s="230">
        <f>VLOOKUP(H1247,LocID!$B$2:$I$1995,8, FALSE)</f>
        <v>358</v>
      </c>
      <c r="L1247">
        <v>36.167839050292898</v>
      </c>
      <c r="M1247">
        <v>-86.778160095214801</v>
      </c>
    </row>
    <row r="1248" spans="1:13" x14ac:dyDescent="0.25">
      <c r="A1248" s="230">
        <v>2013.1130000000001</v>
      </c>
      <c r="B1248" s="230" t="s">
        <v>112</v>
      </c>
      <c r="C1248" s="230" t="s">
        <v>11825</v>
      </c>
      <c r="D1248" s="230" t="s">
        <v>2189</v>
      </c>
      <c r="E1248" s="230" t="s">
        <v>2190</v>
      </c>
      <c r="F1248" s="230" t="s">
        <v>2191</v>
      </c>
      <c r="G1248" t="s">
        <v>76</v>
      </c>
      <c r="H1248" s="230" t="s">
        <v>6232</v>
      </c>
      <c r="I1248" s="230" t="s">
        <v>23</v>
      </c>
      <c r="J1248" s="230">
        <f>VLOOKUP(H1248,LocID!$B$2:$I$1995,8, FALSE)</f>
        <v>357</v>
      </c>
      <c r="L1248">
        <v>32.7015991210937</v>
      </c>
      <c r="M1248">
        <v>-117.20400238037099</v>
      </c>
    </row>
    <row r="1249" spans="1:13" x14ac:dyDescent="0.25">
      <c r="A1249" s="230">
        <v>2013.0587</v>
      </c>
      <c r="B1249" s="230" t="s">
        <v>112</v>
      </c>
      <c r="C1249" s="230" t="s">
        <v>11825</v>
      </c>
      <c r="D1249" s="230" t="s">
        <v>2233</v>
      </c>
      <c r="E1249" s="230" t="s">
        <v>2234</v>
      </c>
      <c r="F1249" s="230" t="s">
        <v>2217</v>
      </c>
      <c r="G1249" t="s">
        <v>874</v>
      </c>
      <c r="H1249" s="230" t="s">
        <v>4514</v>
      </c>
      <c r="I1249" s="230" t="s">
        <v>23</v>
      </c>
      <c r="J1249" s="230">
        <f>VLOOKUP(H1249,LocID!$B$2:$I$1995,8, FALSE)</f>
        <v>363</v>
      </c>
      <c r="L1249">
        <v>41.307621002197202</v>
      </c>
      <c r="M1249">
        <v>-72.924621582031193</v>
      </c>
    </row>
    <row r="1250" spans="1:13" x14ac:dyDescent="0.25">
      <c r="A1250" s="230">
        <v>2013.0912000000001</v>
      </c>
      <c r="B1250" s="230" t="s">
        <v>112</v>
      </c>
      <c r="C1250" s="230" t="s">
        <v>11825</v>
      </c>
      <c r="D1250" s="230" t="s">
        <v>2253</v>
      </c>
      <c r="E1250" s="230" t="s">
        <v>2254</v>
      </c>
      <c r="F1250" s="230" t="s">
        <v>2244</v>
      </c>
      <c r="G1250" t="s">
        <v>384</v>
      </c>
      <c r="H1250" s="230" t="s">
        <v>4515</v>
      </c>
      <c r="I1250" s="230" t="s">
        <v>3934</v>
      </c>
      <c r="J1250" s="230">
        <f>VLOOKUP(H1250,LocID!$B$2:$I$1995,8, FALSE)</f>
        <v>365</v>
      </c>
      <c r="L1250">
        <v>29.953699111938398</v>
      </c>
      <c r="M1250">
        <v>-90.077751159667898</v>
      </c>
    </row>
    <row r="1251" spans="1:13" x14ac:dyDescent="0.25">
      <c r="A1251" s="230">
        <v>2013.0912000000001</v>
      </c>
      <c r="B1251" s="230" t="s">
        <v>112</v>
      </c>
      <c r="C1251" s="230" t="s">
        <v>11825</v>
      </c>
      <c r="D1251" s="230" t="s">
        <v>2253</v>
      </c>
      <c r="E1251" s="230" t="s">
        <v>2254</v>
      </c>
      <c r="F1251" s="230" t="s">
        <v>2244</v>
      </c>
      <c r="G1251" t="s">
        <v>384</v>
      </c>
      <c r="H1251" s="230" t="s">
        <v>4515</v>
      </c>
      <c r="I1251" s="230" t="s">
        <v>23</v>
      </c>
      <c r="J1251" s="230">
        <f>VLOOKUP(H1251,LocID!$B$2:$I$1995,8, FALSE)</f>
        <v>365</v>
      </c>
      <c r="L1251">
        <v>29.953699111938398</v>
      </c>
      <c r="M1251">
        <v>-90.077751159667898</v>
      </c>
    </row>
    <row r="1252" spans="1:13" x14ac:dyDescent="0.25">
      <c r="A1252" s="230">
        <v>2013.0706</v>
      </c>
      <c r="B1252" s="230" t="s">
        <v>112</v>
      </c>
      <c r="C1252" s="230" t="s">
        <v>11825</v>
      </c>
      <c r="D1252" s="230" t="s">
        <v>3556</v>
      </c>
      <c r="E1252" s="230" t="s">
        <v>2704</v>
      </c>
      <c r="F1252" s="230" t="s">
        <v>3531</v>
      </c>
      <c r="G1252" t="s">
        <v>76</v>
      </c>
      <c r="H1252" s="230" t="s">
        <v>6348</v>
      </c>
      <c r="I1252" s="230" t="s">
        <v>52</v>
      </c>
      <c r="J1252" s="230">
        <f>VLOOKUP(H1252,LocID!$B$2:$I$1995,8, FALSE)</f>
        <v>491</v>
      </c>
      <c r="L1252">
        <v>37.338581085205</v>
      </c>
      <c r="M1252">
        <v>-121.885566711425</v>
      </c>
    </row>
    <row r="1253" spans="1:13" x14ac:dyDescent="0.25">
      <c r="A1253" s="230">
        <v>2013.0745999999999</v>
      </c>
      <c r="B1253" s="230" t="s">
        <v>112</v>
      </c>
      <c r="C1253" s="230" t="s">
        <v>11825</v>
      </c>
      <c r="D1253" s="230" t="s">
        <v>3190</v>
      </c>
      <c r="E1253" s="230" t="s">
        <v>1018</v>
      </c>
      <c r="F1253" s="230" t="s">
        <v>3174</v>
      </c>
      <c r="G1253" t="s">
        <v>122</v>
      </c>
      <c r="H1253" s="230" t="s">
        <v>4525</v>
      </c>
      <c r="I1253" s="230" t="s">
        <v>23</v>
      </c>
      <c r="J1253" s="230">
        <f>VLOOKUP(H1253,LocID!$B$2:$I$1995,8, FALSE)</f>
        <v>477</v>
      </c>
      <c r="L1253">
        <v>44.933261871337798</v>
      </c>
      <c r="M1253">
        <v>-123.043807983398</v>
      </c>
    </row>
    <row r="1254" spans="1:13" x14ac:dyDescent="0.25">
      <c r="A1254" s="230">
        <v>2013.0137</v>
      </c>
      <c r="B1254" s="230" t="s">
        <v>112</v>
      </c>
      <c r="C1254" s="230" t="s">
        <v>11825</v>
      </c>
      <c r="D1254" s="230" t="s">
        <v>1863</v>
      </c>
      <c r="E1254" s="230" t="s">
        <v>1864</v>
      </c>
      <c r="F1254" s="230" t="s">
        <v>1832</v>
      </c>
      <c r="G1254" t="s">
        <v>76</v>
      </c>
      <c r="H1254" s="230" t="s">
        <v>4512</v>
      </c>
      <c r="I1254" s="230" t="s">
        <v>23</v>
      </c>
      <c r="J1254" s="230">
        <f>VLOOKUP(H1254,LocID!$B$2:$I$1995,8, FALSE)</f>
        <v>300</v>
      </c>
      <c r="L1254">
        <v>34.053489685058501</v>
      </c>
      <c r="M1254">
        <v>-118.245323181152</v>
      </c>
    </row>
    <row r="1255" spans="1:13" x14ac:dyDescent="0.25">
      <c r="A1255" s="230">
        <v>2015.1057000000001</v>
      </c>
      <c r="B1255" s="230" t="s">
        <v>138</v>
      </c>
      <c r="C1255" s="230" t="s">
        <v>11821</v>
      </c>
      <c r="D1255" s="230" t="s">
        <v>1377</v>
      </c>
      <c r="E1255" s="230" t="s">
        <v>1375</v>
      </c>
      <c r="F1255" s="230" t="s">
        <v>1368</v>
      </c>
      <c r="G1255" t="s">
        <v>76</v>
      </c>
      <c r="H1255" s="230" t="s">
        <v>4506</v>
      </c>
      <c r="I1255" s="230" t="s">
        <v>23</v>
      </c>
      <c r="J1255" s="230">
        <f>VLOOKUP(H1255,LocID!$B$2:$I$1995,8, FALSE)</f>
        <v>204</v>
      </c>
      <c r="L1255">
        <v>34.146331787109297</v>
      </c>
      <c r="M1255">
        <v>-118.248641967773</v>
      </c>
    </row>
    <row r="1256" spans="1:13" x14ac:dyDescent="0.25">
      <c r="A1256" s="230">
        <v>2013.1041</v>
      </c>
      <c r="B1256" s="230" t="s">
        <v>112</v>
      </c>
      <c r="C1256" s="230" t="s">
        <v>11825</v>
      </c>
      <c r="D1256" s="230" t="s">
        <v>4335</v>
      </c>
      <c r="E1256" s="230" t="s">
        <v>4336</v>
      </c>
      <c r="F1256" s="230" t="s">
        <v>2997</v>
      </c>
      <c r="G1256" t="s">
        <v>2996</v>
      </c>
      <c r="H1256" s="230" t="s">
        <v>4536</v>
      </c>
      <c r="I1256" s="230" t="s">
        <v>23</v>
      </c>
      <c r="J1256" s="230">
        <f>VLOOKUP(H1256,LocID!$B$2:$I$1995,8, FALSE)</f>
        <v>447</v>
      </c>
      <c r="L1256">
        <v>38.890369415283203</v>
      </c>
      <c r="M1256">
        <v>-77.031959533691406</v>
      </c>
    </row>
    <row r="1257" spans="1:13" x14ac:dyDescent="0.25">
      <c r="A1257" s="230">
        <v>2013.0805</v>
      </c>
      <c r="B1257" s="230" t="s">
        <v>112</v>
      </c>
      <c r="C1257" s="230" t="s">
        <v>11825</v>
      </c>
      <c r="D1257" s="230" t="s">
        <v>471</v>
      </c>
      <c r="E1257" s="230" t="s">
        <v>450</v>
      </c>
      <c r="F1257" s="230" t="s">
        <v>446</v>
      </c>
      <c r="G1257" t="s">
        <v>76</v>
      </c>
      <c r="H1257" s="230" t="s">
        <v>5947</v>
      </c>
      <c r="I1257" s="230" t="s">
        <v>23</v>
      </c>
      <c r="J1257" s="230">
        <f>VLOOKUP(H1257,LocID!$B$2:$I$1995,8, FALSE)</f>
        <v>52</v>
      </c>
      <c r="L1257">
        <v>37.869880676269503</v>
      </c>
      <c r="M1257">
        <v>-122.270538330078</v>
      </c>
    </row>
    <row r="1258" spans="1:13" x14ac:dyDescent="0.25">
      <c r="A1258" s="230">
        <v>2013.0781999999999</v>
      </c>
      <c r="B1258" s="230" t="s">
        <v>112</v>
      </c>
      <c r="C1258" s="230" t="s">
        <v>11825</v>
      </c>
      <c r="D1258" s="230" t="s">
        <v>2697</v>
      </c>
      <c r="E1258" s="230" t="s">
        <v>2698</v>
      </c>
      <c r="F1258" s="230" t="s">
        <v>2699</v>
      </c>
      <c r="G1258" t="s">
        <v>76</v>
      </c>
      <c r="H1258" s="230" t="s">
        <v>6270</v>
      </c>
      <c r="I1258" s="230" t="s">
        <v>26</v>
      </c>
      <c r="J1258" s="230">
        <f>VLOOKUP(H1258,LocID!$B$2:$I$1995,8, FALSE)</f>
        <v>402</v>
      </c>
      <c r="L1258">
        <v>34.200340270996001</v>
      </c>
      <c r="M1258">
        <v>-119.180122375488</v>
      </c>
    </row>
    <row r="1259" spans="1:13" x14ac:dyDescent="0.25">
      <c r="A1259" s="230">
        <v>2013.0581999999999</v>
      </c>
      <c r="B1259" s="230" t="s">
        <v>112</v>
      </c>
      <c r="C1259" s="230" t="s">
        <v>11825</v>
      </c>
      <c r="D1259" s="230" t="s">
        <v>211</v>
      </c>
      <c r="E1259" s="230" t="s">
        <v>206</v>
      </c>
      <c r="F1259" s="230" t="s">
        <v>207</v>
      </c>
      <c r="G1259" t="s">
        <v>208</v>
      </c>
      <c r="H1259" s="230" t="s">
        <v>5920</v>
      </c>
      <c r="I1259" s="230" t="s">
        <v>52</v>
      </c>
      <c r="J1259" s="230">
        <f>VLOOKUP(H1259,LocID!$B$2:$I$1995,8, FALSE)</f>
        <v>26</v>
      </c>
      <c r="L1259">
        <v>42.087181091308501</v>
      </c>
      <c r="M1259">
        <v>-87.980438232421804</v>
      </c>
    </row>
    <row r="1260" spans="1:13" x14ac:dyDescent="0.25">
      <c r="A1260" s="230">
        <v>2013.1035999999999</v>
      </c>
      <c r="B1260" s="230" t="s">
        <v>112</v>
      </c>
      <c r="C1260" s="230" t="s">
        <v>11825</v>
      </c>
      <c r="D1260" s="230" t="s">
        <v>4402</v>
      </c>
      <c r="E1260" s="230" t="s">
        <v>4403</v>
      </c>
      <c r="F1260" s="230" t="s">
        <v>4404</v>
      </c>
      <c r="G1260" t="s">
        <v>165</v>
      </c>
      <c r="H1260" s="230" t="s">
        <v>6442</v>
      </c>
      <c r="I1260" s="230" t="s">
        <v>98</v>
      </c>
      <c r="J1260" s="230">
        <f>VLOOKUP(H1260,LocID!$B$2:$I$1995,8, FALSE)</f>
        <v>598</v>
      </c>
      <c r="L1260">
        <v>26.714389801025298</v>
      </c>
      <c r="M1260">
        <v>-80.053192138671804</v>
      </c>
    </row>
    <row r="1261" spans="1:13" x14ac:dyDescent="0.25">
      <c r="A1261" s="230">
        <v>2013.0891999999999</v>
      </c>
      <c r="B1261" s="230" t="s">
        <v>112</v>
      </c>
      <c r="C1261" s="230" t="s">
        <v>11825</v>
      </c>
      <c r="D1261" s="230" t="s">
        <v>795</v>
      </c>
      <c r="E1261" s="230" t="s">
        <v>737</v>
      </c>
      <c r="F1261" s="230" t="s">
        <v>738</v>
      </c>
      <c r="G1261" t="s">
        <v>740</v>
      </c>
      <c r="H1261" s="377" t="s">
        <v>11294</v>
      </c>
      <c r="I1261" s="230" t="s">
        <v>23</v>
      </c>
      <c r="J1261" s="230">
        <f>VLOOKUP(H1261,LocID!$B$2:$I$1995,8, FALSE)</f>
        <v>758</v>
      </c>
      <c r="K1261">
        <v>1</v>
      </c>
      <c r="L1261">
        <v>49.2447509765625</v>
      </c>
      <c r="M1261">
        <v>-122.973342895507</v>
      </c>
    </row>
    <row r="1262" spans="1:13" x14ac:dyDescent="0.25">
      <c r="A1262" s="230">
        <v>2013.0733</v>
      </c>
      <c r="B1262" s="230" t="s">
        <v>112</v>
      </c>
      <c r="C1262" s="230" t="s">
        <v>11825</v>
      </c>
      <c r="D1262" s="230" t="s">
        <v>2255</v>
      </c>
      <c r="E1262" s="230" t="s">
        <v>2246</v>
      </c>
      <c r="F1262" s="230" t="s">
        <v>2244</v>
      </c>
      <c r="G1262" t="s">
        <v>384</v>
      </c>
      <c r="H1262" s="230" t="s">
        <v>4515</v>
      </c>
      <c r="I1262" s="230" t="s">
        <v>3934</v>
      </c>
      <c r="J1262" s="230">
        <f>VLOOKUP(H1262,LocID!$B$2:$I$1995,8, FALSE)</f>
        <v>365</v>
      </c>
      <c r="L1262">
        <v>29.953699111938398</v>
      </c>
      <c r="M1262">
        <v>-90.077751159667898</v>
      </c>
    </row>
    <row r="1263" spans="1:13" x14ac:dyDescent="0.25">
      <c r="A1263" s="230">
        <v>2013.0733</v>
      </c>
      <c r="B1263" s="230" t="s">
        <v>112</v>
      </c>
      <c r="C1263" s="230" t="s">
        <v>11825</v>
      </c>
      <c r="D1263" s="230" t="s">
        <v>2255</v>
      </c>
      <c r="E1263" s="230" t="s">
        <v>2246</v>
      </c>
      <c r="F1263" s="230" t="s">
        <v>2244</v>
      </c>
      <c r="G1263" t="s">
        <v>384</v>
      </c>
      <c r="H1263" s="230" t="s">
        <v>4515</v>
      </c>
      <c r="I1263" s="230" t="s">
        <v>23</v>
      </c>
      <c r="J1263" s="230">
        <f>VLOOKUP(H1263,LocID!$B$2:$I$1995,8, FALSE)</f>
        <v>365</v>
      </c>
      <c r="L1263">
        <v>29.953699111938398</v>
      </c>
      <c r="M1263">
        <v>-90.077751159667898</v>
      </c>
    </row>
    <row r="1264" spans="1:13" x14ac:dyDescent="0.25">
      <c r="A1264" s="230">
        <v>2013.0119999999999</v>
      </c>
      <c r="B1264" s="230" t="s">
        <v>112</v>
      </c>
      <c r="C1264" s="230" t="s">
        <v>11825</v>
      </c>
      <c r="D1264" s="230" t="s">
        <v>1153</v>
      </c>
      <c r="E1264" s="230" t="s">
        <v>1151</v>
      </c>
      <c r="F1264" s="230" t="s">
        <v>1152</v>
      </c>
      <c r="G1264" t="s">
        <v>76</v>
      </c>
      <c r="H1264" s="230" t="s">
        <v>6047</v>
      </c>
      <c r="I1264" s="230" t="s">
        <v>23</v>
      </c>
      <c r="J1264" s="230">
        <f>VLOOKUP(H1264,LocID!$B$2:$I$1995,8, FALSE)</f>
        <v>158</v>
      </c>
      <c r="L1264">
        <v>37.472911834716797</v>
      </c>
      <c r="M1264">
        <v>-122.13954925537099</v>
      </c>
    </row>
    <row r="1265" spans="1:13" x14ac:dyDescent="0.25">
      <c r="A1265" s="230">
        <v>2013.0708</v>
      </c>
      <c r="B1265" s="230" t="s">
        <v>112</v>
      </c>
      <c r="C1265" s="230" t="s">
        <v>11825</v>
      </c>
      <c r="D1265" s="230" t="s">
        <v>2878</v>
      </c>
      <c r="E1265" s="230" t="s">
        <v>2846</v>
      </c>
      <c r="F1265" s="230" t="s">
        <v>2823</v>
      </c>
      <c r="G1265" t="s">
        <v>122</v>
      </c>
      <c r="H1265" s="230" t="s">
        <v>6295</v>
      </c>
      <c r="I1265" s="230" t="s">
        <v>23</v>
      </c>
      <c r="J1265" s="230">
        <f>VLOOKUP(H1265,LocID!$B$2:$I$1995,8, FALSE)</f>
        <v>427</v>
      </c>
      <c r="L1265">
        <v>45.511791229247997</v>
      </c>
      <c r="M1265">
        <v>-122.67562866210901</v>
      </c>
    </row>
    <row r="1266" spans="1:13" x14ac:dyDescent="0.25">
      <c r="A1266" s="230">
        <v>2013.0751</v>
      </c>
      <c r="B1266" s="230" t="s">
        <v>112</v>
      </c>
      <c r="C1266" s="230" t="s">
        <v>11825</v>
      </c>
      <c r="D1266" s="230" t="s">
        <v>716</v>
      </c>
      <c r="E1266" s="230" t="s">
        <v>717</v>
      </c>
      <c r="F1266" s="230" t="s">
        <v>715</v>
      </c>
      <c r="G1266" t="s">
        <v>107</v>
      </c>
      <c r="H1266" s="230" t="s">
        <v>5973</v>
      </c>
      <c r="I1266" s="230" t="s">
        <v>23</v>
      </c>
      <c r="J1266" s="230">
        <f>VLOOKUP(H1266,LocID!$B$2:$I$1995,8, FALSE)</f>
        <v>80</v>
      </c>
      <c r="L1266">
        <v>42.885440826416001</v>
      </c>
      <c r="M1266">
        <v>-78.878463745117102</v>
      </c>
    </row>
    <row r="1267" spans="1:13" x14ac:dyDescent="0.25">
      <c r="A1267" s="230">
        <v>2015.0374999999999</v>
      </c>
      <c r="B1267" s="230" t="s">
        <v>138</v>
      </c>
      <c r="C1267" s="230" t="s">
        <v>11821</v>
      </c>
      <c r="D1267" s="230" t="s">
        <v>1402</v>
      </c>
      <c r="E1267" s="230" t="s">
        <v>1403</v>
      </c>
      <c r="F1267" s="230" t="s">
        <v>1404</v>
      </c>
      <c r="G1267" t="s">
        <v>244</v>
      </c>
      <c r="H1267" s="230" t="s">
        <v>6095</v>
      </c>
      <c r="I1267" s="230" t="s">
        <v>52</v>
      </c>
      <c r="J1267" s="230">
        <f>VLOOKUP(H1267,LocID!$B$2:$I$1995,8, FALSE)</f>
        <v>212</v>
      </c>
      <c r="L1267">
        <v>40.423271179199197</v>
      </c>
      <c r="M1267">
        <v>-104.694458007812</v>
      </c>
    </row>
    <row r="1268" spans="1:13" x14ac:dyDescent="0.25">
      <c r="A1268" s="230">
        <v>2013.0945999999999</v>
      </c>
      <c r="B1268" s="230" t="s">
        <v>112</v>
      </c>
      <c r="C1268" s="230" t="s">
        <v>11825</v>
      </c>
      <c r="D1268" s="230" t="s">
        <v>2920</v>
      </c>
      <c r="E1268" s="230" t="s">
        <v>2910</v>
      </c>
      <c r="F1268" s="230" t="s">
        <v>2908</v>
      </c>
      <c r="G1268" t="s">
        <v>380</v>
      </c>
      <c r="H1268" s="230" t="s">
        <v>6299</v>
      </c>
      <c r="I1268" s="230" t="s">
        <v>52</v>
      </c>
      <c r="J1268" s="230">
        <f>VLOOKUP(H1268,LocID!$B$2:$I$1995,8, FALSE)</f>
        <v>431</v>
      </c>
      <c r="L1268">
        <v>41.8238716125488</v>
      </c>
      <c r="M1268">
        <v>-71.4119873046875</v>
      </c>
    </row>
    <row r="1269" spans="1:13" x14ac:dyDescent="0.25">
      <c r="A1269" s="230">
        <v>2013.1135999999999</v>
      </c>
      <c r="B1269" s="230" t="s">
        <v>112</v>
      </c>
      <c r="C1269" s="230" t="s">
        <v>11825</v>
      </c>
      <c r="D1269" s="230" t="s">
        <v>2921</v>
      </c>
      <c r="E1269" s="230" t="s">
        <v>2910</v>
      </c>
      <c r="F1269" s="230" t="s">
        <v>2908</v>
      </c>
      <c r="G1269" t="s">
        <v>380</v>
      </c>
      <c r="H1269" s="230" t="s">
        <v>6299</v>
      </c>
      <c r="I1269" s="230" t="s">
        <v>52</v>
      </c>
      <c r="J1269" s="230">
        <f>VLOOKUP(H1269,LocID!$B$2:$I$1995,8, FALSE)</f>
        <v>431</v>
      </c>
      <c r="L1269">
        <v>41.8238716125488</v>
      </c>
      <c r="M1269">
        <v>-71.4119873046875</v>
      </c>
    </row>
    <row r="1270" spans="1:13" x14ac:dyDescent="0.25">
      <c r="A1270" s="230">
        <v>2013.1193000000001</v>
      </c>
      <c r="B1270" s="230" t="s">
        <v>112</v>
      </c>
      <c r="C1270" s="230" t="s">
        <v>11825</v>
      </c>
      <c r="D1270" s="230" t="s">
        <v>3162</v>
      </c>
      <c r="E1270" s="230" t="s">
        <v>3163</v>
      </c>
      <c r="F1270" s="230" t="s">
        <v>3164</v>
      </c>
      <c r="G1270" t="s">
        <v>107</v>
      </c>
      <c r="H1270" s="230" t="s">
        <v>6333</v>
      </c>
      <c r="I1270" s="230" t="s">
        <v>23</v>
      </c>
      <c r="J1270" s="230">
        <f>VLOOKUP(H1270,LocID!$B$2:$I$1995,8, FALSE)</f>
        <v>474</v>
      </c>
      <c r="L1270">
        <v>41.001068115234297</v>
      </c>
      <c r="M1270">
        <v>-72.295326232910099</v>
      </c>
    </row>
    <row r="1271" spans="1:13" x14ac:dyDescent="0.25">
      <c r="A1271" s="230">
        <v>2013.1131</v>
      </c>
      <c r="B1271" s="230" t="s">
        <v>112</v>
      </c>
      <c r="C1271" s="230" t="s">
        <v>11825</v>
      </c>
      <c r="D1271" s="230" t="s">
        <v>3828</v>
      </c>
      <c r="E1271" s="230" t="s">
        <v>3829</v>
      </c>
      <c r="F1271" s="230" t="s">
        <v>3750</v>
      </c>
      <c r="G1271" t="s">
        <v>261</v>
      </c>
      <c r="H1271" s="230" t="s">
        <v>4530</v>
      </c>
      <c r="I1271" s="230" t="s">
        <v>23</v>
      </c>
      <c r="J1271" s="230">
        <f>VLOOKUP(H1271,LocID!$B$2:$I$1995,8, FALSE)</f>
        <v>513</v>
      </c>
      <c r="L1271">
        <v>47.603569030761697</v>
      </c>
      <c r="M1271">
        <v>-122.329452514648</v>
      </c>
    </row>
    <row r="1272" spans="1:13" x14ac:dyDescent="0.25">
      <c r="A1272" s="230">
        <v>2013.107</v>
      </c>
      <c r="B1272" s="230" t="s">
        <v>112</v>
      </c>
      <c r="C1272" s="230" t="s">
        <v>11825</v>
      </c>
      <c r="D1272" s="230" t="s">
        <v>3473</v>
      </c>
      <c r="E1272" s="230" t="s">
        <v>3319</v>
      </c>
      <c r="F1272" s="230" t="s">
        <v>3294</v>
      </c>
      <c r="G1272" t="s">
        <v>76</v>
      </c>
      <c r="H1272" s="230" t="s">
        <v>4526</v>
      </c>
      <c r="I1272" s="230" t="s">
        <v>23</v>
      </c>
      <c r="J1272" s="230">
        <f>VLOOKUP(H1272,LocID!$B$2:$I$1995,8, FALSE)</f>
        <v>489</v>
      </c>
      <c r="L1272">
        <v>37.7771186828613</v>
      </c>
      <c r="M1272">
        <v>-122.419639587402</v>
      </c>
    </row>
    <row r="1273" spans="1:13" x14ac:dyDescent="0.25">
      <c r="A1273" s="230">
        <v>2013.0861</v>
      </c>
      <c r="B1273" s="230" t="s">
        <v>112</v>
      </c>
      <c r="C1273" s="230" t="s">
        <v>11825</v>
      </c>
      <c r="D1273" s="230" t="s">
        <v>1419</v>
      </c>
      <c r="E1273" s="230" t="s">
        <v>1420</v>
      </c>
      <c r="F1273" s="230" t="s">
        <v>1421</v>
      </c>
      <c r="G1273" t="s">
        <v>76</v>
      </c>
      <c r="H1273" s="230" t="s">
        <v>6099</v>
      </c>
      <c r="I1273" s="230" t="s">
        <v>52</v>
      </c>
      <c r="J1273" s="230">
        <f>VLOOKUP(H1273,LocID!$B$2:$I$1995,8, FALSE)</f>
        <v>217</v>
      </c>
      <c r="L1273">
        <v>34.958961486816399</v>
      </c>
      <c r="M1273">
        <v>-120.57398223876901</v>
      </c>
    </row>
    <row r="1274" spans="1:13" x14ac:dyDescent="0.25">
      <c r="A1274" s="230">
        <v>2013.0967000000001</v>
      </c>
      <c r="B1274" s="230" t="s">
        <v>112</v>
      </c>
      <c r="C1274" s="230" t="s">
        <v>11825</v>
      </c>
      <c r="D1274" s="230" t="s">
        <v>2578</v>
      </c>
      <c r="E1274" s="230" t="s">
        <v>2579</v>
      </c>
      <c r="F1274" s="230" t="s">
        <v>2414</v>
      </c>
      <c r="G1274" t="s">
        <v>76</v>
      </c>
      <c r="H1274" s="230" t="s">
        <v>4518</v>
      </c>
      <c r="I1274" s="230" t="s">
        <v>26</v>
      </c>
      <c r="J1274" s="230">
        <f>VLOOKUP(H1274,LocID!$B$2:$I$1995,8, FALSE)</f>
        <v>387</v>
      </c>
      <c r="L1274">
        <v>37.805080413818303</v>
      </c>
      <c r="M1274">
        <v>-122.273071289062</v>
      </c>
    </row>
    <row r="1275" spans="1:13" x14ac:dyDescent="0.25">
      <c r="A1275" s="230">
        <v>2013.0863999999999</v>
      </c>
      <c r="B1275" s="230" t="s">
        <v>112</v>
      </c>
      <c r="C1275" s="230" t="s">
        <v>11825</v>
      </c>
      <c r="D1275" s="230" t="s">
        <v>4151</v>
      </c>
      <c r="E1275" s="230" t="s">
        <v>4152</v>
      </c>
      <c r="F1275" s="230" t="s">
        <v>4142</v>
      </c>
      <c r="G1275" t="s">
        <v>76</v>
      </c>
      <c r="H1275" s="230" t="s">
        <v>6415</v>
      </c>
      <c r="I1275" s="230" t="s">
        <v>98</v>
      </c>
      <c r="J1275" s="230">
        <f>VLOOKUP(H1275,LocID!$B$2:$I$1995,8, FALSE)</f>
        <v>569</v>
      </c>
      <c r="L1275">
        <v>38.100830078125</v>
      </c>
      <c r="M1275">
        <v>-122.25495147705</v>
      </c>
    </row>
    <row r="1276" spans="1:13" x14ac:dyDescent="0.25">
      <c r="A1276" s="230">
        <v>2013.0723</v>
      </c>
      <c r="B1276" s="230" t="s">
        <v>112</v>
      </c>
      <c r="C1276" s="230" t="s">
        <v>11825</v>
      </c>
      <c r="D1276" s="230" t="s">
        <v>527</v>
      </c>
      <c r="E1276" s="230" t="s">
        <v>528</v>
      </c>
      <c r="F1276" s="230" t="s">
        <v>525</v>
      </c>
      <c r="G1276" t="s">
        <v>526</v>
      </c>
      <c r="H1276" s="230" t="s">
        <v>5959</v>
      </c>
      <c r="I1276" s="230" t="s">
        <v>98</v>
      </c>
      <c r="J1276" s="230">
        <f>VLOOKUP(H1276,LocID!$B$2:$I$1995,8, FALSE)</f>
        <v>64</v>
      </c>
      <c r="L1276">
        <v>43.606979370117102</v>
      </c>
      <c r="M1276">
        <v>-116.19341278076099</v>
      </c>
    </row>
    <row r="1277" spans="1:13" x14ac:dyDescent="0.25">
      <c r="A1277" s="230">
        <v>2013.0748000000001</v>
      </c>
      <c r="B1277" s="230" t="s">
        <v>112</v>
      </c>
      <c r="C1277" s="230" t="s">
        <v>11825</v>
      </c>
      <c r="D1277" s="230" t="s">
        <v>3474</v>
      </c>
      <c r="E1277" s="230" t="s">
        <v>3475</v>
      </c>
      <c r="F1277" s="230" t="s">
        <v>3294</v>
      </c>
      <c r="G1277" t="s">
        <v>76</v>
      </c>
      <c r="H1277" s="230" t="s">
        <v>4526</v>
      </c>
      <c r="I1277" s="230" t="s">
        <v>23</v>
      </c>
      <c r="J1277" s="230">
        <f>VLOOKUP(H1277,LocID!$B$2:$I$1995,8, FALSE)</f>
        <v>489</v>
      </c>
      <c r="L1277">
        <v>37.7771186828613</v>
      </c>
      <c r="M1277">
        <v>-122.419639587402</v>
      </c>
    </row>
    <row r="1278" spans="1:13" x14ac:dyDescent="0.25">
      <c r="A1278" s="230">
        <v>2015.1029000000001</v>
      </c>
      <c r="B1278" s="230" t="s">
        <v>138</v>
      </c>
      <c r="C1278" s="230" t="s">
        <v>11821</v>
      </c>
      <c r="D1278" s="230" t="s">
        <v>2331</v>
      </c>
      <c r="E1278" s="230" t="s">
        <v>2332</v>
      </c>
      <c r="F1278" s="230" t="s">
        <v>2273</v>
      </c>
      <c r="G1278" t="s">
        <v>107</v>
      </c>
      <c r="H1278" s="230" t="s">
        <v>4516</v>
      </c>
      <c r="I1278" s="230" t="s">
        <v>52</v>
      </c>
      <c r="J1278" s="230">
        <f>VLOOKUP(H1278,LocID!$B$2:$I$1995,8, FALSE)</f>
        <v>370</v>
      </c>
      <c r="L1278">
        <v>40.7820014953613</v>
      </c>
      <c r="M1278">
        <v>-73.831703186035099</v>
      </c>
    </row>
    <row r="1279" spans="1:13" x14ac:dyDescent="0.25">
      <c r="A1279" s="230">
        <v>2013.0803000000001</v>
      </c>
      <c r="B1279" s="230" t="s">
        <v>112</v>
      </c>
      <c r="C1279" s="230" t="s">
        <v>11825</v>
      </c>
      <c r="D1279" s="230" t="s">
        <v>3227</v>
      </c>
      <c r="E1279" s="230" t="s">
        <v>3223</v>
      </c>
      <c r="F1279" s="230" t="s">
        <v>3224</v>
      </c>
      <c r="G1279" t="s">
        <v>219</v>
      </c>
      <c r="H1279" s="230" t="s">
        <v>6338</v>
      </c>
      <c r="I1279" s="230" t="s">
        <v>52</v>
      </c>
      <c r="J1279" s="230">
        <f>VLOOKUP(H1279,LocID!$B$2:$I$1995,8, FALSE)</f>
        <v>481</v>
      </c>
      <c r="L1279">
        <v>29.4245796203613</v>
      </c>
      <c r="M1279">
        <v>-98.494613647460895</v>
      </c>
    </row>
    <row r="1280" spans="1:13" x14ac:dyDescent="0.25">
      <c r="A1280" s="230">
        <v>2013.0709999999999</v>
      </c>
      <c r="B1280" s="230" t="s">
        <v>112</v>
      </c>
      <c r="C1280" s="230" t="s">
        <v>11825</v>
      </c>
      <c r="D1280" s="230" t="s">
        <v>4084</v>
      </c>
      <c r="E1280" s="230" t="s">
        <v>4082</v>
      </c>
      <c r="F1280" s="230" t="s">
        <v>4083</v>
      </c>
      <c r="G1280" t="s">
        <v>76</v>
      </c>
      <c r="H1280" s="230" t="s">
        <v>6402</v>
      </c>
      <c r="I1280" s="230" t="s">
        <v>23</v>
      </c>
      <c r="J1280" s="230">
        <f>VLOOKUP(H1280,LocID!$B$2:$I$1995,8, FALSE)</f>
        <v>555</v>
      </c>
      <c r="L1280">
        <v>37.881179809570298</v>
      </c>
      <c r="M1280">
        <v>-122.46582794189401</v>
      </c>
    </row>
    <row r="1281" spans="1:13" x14ac:dyDescent="0.25">
      <c r="A1281" s="230">
        <v>2013.1030000000001</v>
      </c>
      <c r="B1281" s="230" t="s">
        <v>112</v>
      </c>
      <c r="C1281" s="230" t="s">
        <v>11825</v>
      </c>
      <c r="D1281" s="230" t="s">
        <v>4085</v>
      </c>
      <c r="E1281" s="230" t="s">
        <v>4082</v>
      </c>
      <c r="F1281" s="230" t="s">
        <v>4083</v>
      </c>
      <c r="G1281" t="s">
        <v>76</v>
      </c>
      <c r="H1281" s="230" t="s">
        <v>6402</v>
      </c>
      <c r="I1281" s="230" t="s">
        <v>26</v>
      </c>
      <c r="J1281" s="230">
        <f>VLOOKUP(H1281,LocID!$B$2:$I$1995,8, FALSE)</f>
        <v>555</v>
      </c>
      <c r="L1281">
        <v>37.881179809570298</v>
      </c>
      <c r="M1281">
        <v>-122.46582794189401</v>
      </c>
    </row>
    <row r="1282" spans="1:13" x14ac:dyDescent="0.25">
      <c r="A1282" s="230">
        <v>2013.1031</v>
      </c>
      <c r="B1282" s="230" t="s">
        <v>112</v>
      </c>
      <c r="C1282" s="230" t="s">
        <v>11825</v>
      </c>
      <c r="D1282" s="230" t="s">
        <v>4086</v>
      </c>
      <c r="E1282" s="230" t="s">
        <v>4082</v>
      </c>
      <c r="F1282" s="230" t="s">
        <v>4083</v>
      </c>
      <c r="G1282" t="s">
        <v>76</v>
      </c>
      <c r="H1282" s="230" t="s">
        <v>6402</v>
      </c>
      <c r="I1282" s="230" t="s">
        <v>26</v>
      </c>
      <c r="J1282" s="230">
        <f>VLOOKUP(H1282,LocID!$B$2:$I$1995,8, FALSE)</f>
        <v>555</v>
      </c>
      <c r="L1282">
        <v>37.881179809570298</v>
      </c>
      <c r="M1282">
        <v>-122.46582794189401</v>
      </c>
    </row>
    <row r="1283" spans="1:13" x14ac:dyDescent="0.25">
      <c r="A1283" s="230">
        <v>2013.0739000000001</v>
      </c>
      <c r="B1283" s="230" t="s">
        <v>112</v>
      </c>
      <c r="C1283" s="230" t="s">
        <v>11825</v>
      </c>
      <c r="D1283" s="230" t="s">
        <v>1347</v>
      </c>
      <c r="E1283" s="230" t="s">
        <v>1348</v>
      </c>
      <c r="F1283" s="230" t="s">
        <v>1344</v>
      </c>
      <c r="G1283" t="s">
        <v>192</v>
      </c>
      <c r="H1283" s="230" t="s">
        <v>6082</v>
      </c>
      <c r="I1283" s="230" t="s">
        <v>23</v>
      </c>
      <c r="J1283" s="230">
        <f>VLOOKUP(H1283,LocID!$B$2:$I$1995,8, FALSE)</f>
        <v>197</v>
      </c>
      <c r="L1283">
        <v>39.139858245849602</v>
      </c>
      <c r="M1283">
        <v>-77.193817138671804</v>
      </c>
    </row>
    <row r="1284" spans="1:13" x14ac:dyDescent="0.25">
      <c r="A1284" s="230">
        <v>2013.0759</v>
      </c>
      <c r="B1284" s="230" t="s">
        <v>112</v>
      </c>
      <c r="C1284" s="230" t="s">
        <v>11825</v>
      </c>
      <c r="D1284" s="230" t="s">
        <v>4004</v>
      </c>
      <c r="E1284" s="230" t="s">
        <v>3997</v>
      </c>
      <c r="F1284" s="230" t="s">
        <v>3998</v>
      </c>
      <c r="G1284" t="s">
        <v>1475</v>
      </c>
      <c r="H1284" s="230" t="s">
        <v>4534</v>
      </c>
      <c r="I1284" s="230" t="s">
        <v>23</v>
      </c>
      <c r="J1284" s="230">
        <f>VLOOKUP(H1284,LocID!$B$2:$I$1995,8, FALSE)</f>
        <v>538</v>
      </c>
      <c r="L1284">
        <v>38.961448669433501</v>
      </c>
      <c r="M1284">
        <v>-119.940551757812</v>
      </c>
    </row>
    <row r="1285" spans="1:13" x14ac:dyDescent="0.25">
      <c r="A1285" s="230">
        <v>2013.1068</v>
      </c>
      <c r="B1285" s="230" t="s">
        <v>112</v>
      </c>
      <c r="C1285" s="230" t="s">
        <v>11825</v>
      </c>
      <c r="D1285" s="230" t="s">
        <v>1472</v>
      </c>
      <c r="E1285" s="230" t="s">
        <v>1473</v>
      </c>
      <c r="F1285" s="230" t="s">
        <v>1474</v>
      </c>
      <c r="G1285" t="s">
        <v>1475</v>
      </c>
      <c r="H1285" s="230" t="s">
        <v>6109</v>
      </c>
      <c r="I1285" s="230" t="s">
        <v>23</v>
      </c>
      <c r="J1285" s="230">
        <f>VLOOKUP(H1285,LocID!$B$2:$I$1995,8, FALSE)</f>
        <v>228</v>
      </c>
      <c r="L1285">
        <v>36.030818939208899</v>
      </c>
      <c r="M1285">
        <v>-114.981086730957</v>
      </c>
    </row>
    <row r="1286" spans="1:13" x14ac:dyDescent="0.25">
      <c r="A1286" s="230">
        <v>2013.0753</v>
      </c>
      <c r="B1286" s="230" t="s">
        <v>112</v>
      </c>
      <c r="C1286" s="230" t="s">
        <v>11825</v>
      </c>
      <c r="D1286" s="230" t="s">
        <v>771</v>
      </c>
      <c r="E1286" s="230" t="s">
        <v>1865</v>
      </c>
      <c r="F1286" s="230" t="s">
        <v>1832</v>
      </c>
      <c r="G1286" t="s">
        <v>76</v>
      </c>
      <c r="H1286" s="230" t="s">
        <v>4512</v>
      </c>
      <c r="I1286" s="230" t="s">
        <v>23</v>
      </c>
      <c r="J1286" s="230">
        <f>VLOOKUP(H1286,LocID!$B$2:$I$1995,8, FALSE)</f>
        <v>300</v>
      </c>
      <c r="L1286">
        <v>34.053489685058501</v>
      </c>
      <c r="M1286">
        <v>-118.245323181152</v>
      </c>
    </row>
    <row r="1287" spans="1:13" x14ac:dyDescent="0.25">
      <c r="A1287" s="230">
        <v>2013.0900999999999</v>
      </c>
      <c r="B1287" s="230" t="s">
        <v>112</v>
      </c>
      <c r="C1287" s="230" t="s">
        <v>11825</v>
      </c>
      <c r="D1287" s="230" t="s">
        <v>2005</v>
      </c>
      <c r="E1287" s="230" t="s">
        <v>2006</v>
      </c>
      <c r="F1287" s="230" t="s">
        <v>2001</v>
      </c>
      <c r="G1287" t="s">
        <v>76</v>
      </c>
      <c r="H1287" s="230" t="s">
        <v>6201</v>
      </c>
      <c r="I1287" s="230" t="s">
        <v>23</v>
      </c>
      <c r="J1287" s="230">
        <f>VLOOKUP(H1287,LocID!$B$2:$I$1995,8, FALSE)</f>
        <v>325</v>
      </c>
      <c r="L1287">
        <v>37.30126953125</v>
      </c>
      <c r="M1287">
        <v>-120.486198425292</v>
      </c>
    </row>
    <row r="1288" spans="1:13" x14ac:dyDescent="0.25">
      <c r="A1288" s="230">
        <v>2015.098</v>
      </c>
      <c r="B1288" s="230" t="s">
        <v>138</v>
      </c>
      <c r="C1288" s="230" t="s">
        <v>11821</v>
      </c>
      <c r="D1288" s="230" t="s">
        <v>2333</v>
      </c>
      <c r="E1288" s="230" t="s">
        <v>2332</v>
      </c>
      <c r="F1288" s="230" t="s">
        <v>2273</v>
      </c>
      <c r="G1288" t="s">
        <v>107</v>
      </c>
      <c r="H1288" s="230" t="s">
        <v>4516</v>
      </c>
      <c r="I1288" s="230" t="s">
        <v>52</v>
      </c>
      <c r="J1288" s="230">
        <f>VLOOKUP(H1288,LocID!$B$2:$I$1995,8, FALSE)</f>
        <v>370</v>
      </c>
      <c r="L1288">
        <v>40.7820014953613</v>
      </c>
      <c r="M1288">
        <v>-73.831703186035099</v>
      </c>
    </row>
    <row r="1289" spans="1:13" x14ac:dyDescent="0.25">
      <c r="A1289" s="230">
        <v>2013.029</v>
      </c>
      <c r="B1289" s="230" t="s">
        <v>112</v>
      </c>
      <c r="C1289" s="230" t="s">
        <v>11825</v>
      </c>
      <c r="D1289" s="230" t="s">
        <v>1893</v>
      </c>
      <c r="E1289" s="230" t="s">
        <v>1888</v>
      </c>
      <c r="F1289" s="230" t="s">
        <v>1886</v>
      </c>
      <c r="G1289" t="s">
        <v>49</v>
      </c>
      <c r="H1289" s="230" t="s">
        <v>6179</v>
      </c>
      <c r="I1289" s="230" t="s">
        <v>52</v>
      </c>
      <c r="J1289" s="230">
        <f>VLOOKUP(H1289,LocID!$B$2:$I$1995,8, FALSE)</f>
        <v>303</v>
      </c>
      <c r="L1289">
        <v>42.645881652832003</v>
      </c>
      <c r="M1289">
        <v>-71.312843322753906</v>
      </c>
    </row>
    <row r="1290" spans="1:13" x14ac:dyDescent="0.25">
      <c r="A1290" s="230">
        <v>2013.098</v>
      </c>
      <c r="B1290" s="230" t="s">
        <v>112</v>
      </c>
      <c r="C1290" s="230" t="s">
        <v>11825</v>
      </c>
      <c r="D1290" s="230" t="s">
        <v>796</v>
      </c>
      <c r="E1290" s="230" t="s">
        <v>797</v>
      </c>
      <c r="F1290" s="230" t="s">
        <v>798</v>
      </c>
      <c r="G1290" t="s">
        <v>740</v>
      </c>
      <c r="H1290" s="230" t="s">
        <v>5981</v>
      </c>
      <c r="I1290" s="230" t="s">
        <v>23</v>
      </c>
      <c r="J1290" s="230">
        <f>VLOOKUP(H1290,LocID!$B$2:$I$1995,8, FALSE)</f>
        <v>400</v>
      </c>
      <c r="K1290">
        <v>1</v>
      </c>
      <c r="L1290">
        <v>45.389198303222599</v>
      </c>
      <c r="M1290">
        <v>-75.688003540039006</v>
      </c>
    </row>
    <row r="1291" spans="1:13" x14ac:dyDescent="0.25">
      <c r="A1291" s="230">
        <v>2013.0962999999999</v>
      </c>
      <c r="B1291" s="230" t="s">
        <v>112</v>
      </c>
      <c r="C1291" s="230" t="s">
        <v>11825</v>
      </c>
      <c r="D1291" s="230" t="s">
        <v>3830</v>
      </c>
      <c r="E1291" s="230" t="s">
        <v>647</v>
      </c>
      <c r="F1291" s="230" t="s">
        <v>3750</v>
      </c>
      <c r="G1291" t="s">
        <v>261</v>
      </c>
      <c r="H1291" s="230" t="s">
        <v>4530</v>
      </c>
      <c r="I1291" s="230" t="s">
        <v>23</v>
      </c>
      <c r="J1291" s="230">
        <f>VLOOKUP(H1291,LocID!$B$2:$I$1995,8, FALSE)</f>
        <v>513</v>
      </c>
      <c r="L1291">
        <v>47.603569030761697</v>
      </c>
      <c r="M1291">
        <v>-122.329452514648</v>
      </c>
    </row>
    <row r="1292" spans="1:13" x14ac:dyDescent="0.25">
      <c r="A1292" s="230">
        <v>2013.0853</v>
      </c>
      <c r="B1292" s="230" t="s">
        <v>112</v>
      </c>
      <c r="C1292" s="230" t="s">
        <v>11825</v>
      </c>
      <c r="D1292" s="230" t="s">
        <v>3831</v>
      </c>
      <c r="E1292" s="230" t="s">
        <v>647</v>
      </c>
      <c r="F1292" s="230" t="s">
        <v>3750</v>
      </c>
      <c r="G1292" t="s">
        <v>261</v>
      </c>
      <c r="H1292" s="230" t="s">
        <v>4530</v>
      </c>
      <c r="I1292" s="230" t="s">
        <v>23</v>
      </c>
      <c r="J1292" s="230">
        <f>VLOOKUP(H1292,LocID!$B$2:$I$1995,8, FALSE)</f>
        <v>513</v>
      </c>
      <c r="L1292">
        <v>47.603569030761697</v>
      </c>
      <c r="M1292">
        <v>-122.329452514648</v>
      </c>
    </row>
    <row r="1293" spans="1:13" x14ac:dyDescent="0.25">
      <c r="A1293" s="230">
        <v>2013.1093000000001</v>
      </c>
      <c r="B1293" s="230" t="s">
        <v>112</v>
      </c>
      <c r="C1293" s="230" t="s">
        <v>11825</v>
      </c>
      <c r="D1293" s="230" t="s">
        <v>1045</v>
      </c>
      <c r="E1293" s="230" t="s">
        <v>1046</v>
      </c>
      <c r="F1293" s="230" t="s">
        <v>1042</v>
      </c>
      <c r="G1293" t="s">
        <v>219</v>
      </c>
      <c r="H1293" s="230" t="s">
        <v>6026</v>
      </c>
      <c r="I1293" s="230" t="s">
        <v>23</v>
      </c>
      <c r="J1293" s="230">
        <f>VLOOKUP(H1293,LocID!$B$2:$I$1995,8, FALSE)</f>
        <v>134</v>
      </c>
      <c r="L1293">
        <v>32.778148651122997</v>
      </c>
      <c r="M1293">
        <v>-96.795402526855398</v>
      </c>
    </row>
    <row r="1294" spans="1:13" x14ac:dyDescent="0.25">
      <c r="A1294" s="230">
        <v>2013.1077</v>
      </c>
      <c r="B1294" s="230" t="s">
        <v>112</v>
      </c>
      <c r="C1294" s="230" t="s">
        <v>11825</v>
      </c>
      <c r="D1294" s="230" t="s">
        <v>3476</v>
      </c>
      <c r="E1294" s="230" t="s">
        <v>3401</v>
      </c>
      <c r="F1294" s="230" t="s">
        <v>3294</v>
      </c>
      <c r="G1294" t="s">
        <v>76</v>
      </c>
      <c r="H1294" s="230" t="s">
        <v>4526</v>
      </c>
      <c r="I1294" s="230" t="s">
        <v>23</v>
      </c>
      <c r="J1294" s="230">
        <f>VLOOKUP(H1294,LocID!$B$2:$I$1995,8, FALSE)</f>
        <v>489</v>
      </c>
      <c r="L1294">
        <v>37.7771186828613</v>
      </c>
      <c r="M1294">
        <v>-122.419639587402</v>
      </c>
    </row>
    <row r="1295" spans="1:13" x14ac:dyDescent="0.25">
      <c r="A1295" s="230">
        <v>2013.0543</v>
      </c>
      <c r="B1295" s="230" t="s">
        <v>112</v>
      </c>
      <c r="C1295" s="230" t="s">
        <v>11825</v>
      </c>
      <c r="D1295" s="230" t="s">
        <v>4410</v>
      </c>
      <c r="E1295" s="230" t="s">
        <v>4411</v>
      </c>
      <c r="F1295" s="230" t="s">
        <v>4410</v>
      </c>
      <c r="G1295" t="s">
        <v>76</v>
      </c>
      <c r="H1295" s="230" t="s">
        <v>6444</v>
      </c>
      <c r="I1295" s="230" t="s">
        <v>23</v>
      </c>
      <c r="J1295" s="230">
        <f>VLOOKUP(H1295,LocID!$B$2:$I$1995,8, FALSE)</f>
        <v>600</v>
      </c>
      <c r="L1295">
        <v>33.759300231933501</v>
      </c>
      <c r="M1295">
        <v>-117.98650360107401</v>
      </c>
    </row>
    <row r="1296" spans="1:13" x14ac:dyDescent="0.25">
      <c r="A1296" s="230">
        <v>2013.075</v>
      </c>
      <c r="B1296" s="230" t="s">
        <v>112</v>
      </c>
      <c r="C1296" s="230" t="s">
        <v>11825</v>
      </c>
      <c r="D1296" s="230" t="s">
        <v>4432</v>
      </c>
      <c r="E1296" s="230" t="s">
        <v>4428</v>
      </c>
      <c r="F1296" s="230" t="s">
        <v>4429</v>
      </c>
      <c r="G1296" t="s">
        <v>49</v>
      </c>
      <c r="H1296" s="230" t="s">
        <v>6448</v>
      </c>
      <c r="I1296" s="230" t="s">
        <v>26</v>
      </c>
      <c r="J1296" s="230">
        <f>VLOOKUP(H1296,LocID!$B$2:$I$1995,8, FALSE)</f>
        <v>604</v>
      </c>
      <c r="L1296">
        <v>42.453140258788999</v>
      </c>
      <c r="M1296">
        <v>-71.134078979492102</v>
      </c>
    </row>
    <row r="1297" spans="1:13" x14ac:dyDescent="0.25">
      <c r="A1297" s="230">
        <v>2013.1165000000001</v>
      </c>
      <c r="B1297" s="230" t="s">
        <v>115</v>
      </c>
      <c r="C1297" s="230" t="s">
        <v>11826</v>
      </c>
      <c r="D1297" s="230" t="s">
        <v>736</v>
      </c>
      <c r="E1297" s="230" t="s">
        <v>737</v>
      </c>
      <c r="F1297" s="230" t="s">
        <v>738</v>
      </c>
      <c r="G1297" t="s">
        <v>740</v>
      </c>
      <c r="H1297" s="377" t="s">
        <v>11294</v>
      </c>
      <c r="I1297" s="230" t="s">
        <v>52</v>
      </c>
      <c r="J1297" s="230">
        <f>VLOOKUP(H1297,LocID!$B$2:$I$1995,8, FALSE)</f>
        <v>758</v>
      </c>
      <c r="K1297">
        <v>1</v>
      </c>
      <c r="L1297">
        <v>49.2447509765625</v>
      </c>
      <c r="M1297">
        <v>-122.973342895507</v>
      </c>
    </row>
    <row r="1298" spans="1:13" x14ac:dyDescent="0.25">
      <c r="A1298" s="230">
        <v>2014.0248999999999</v>
      </c>
      <c r="B1298" s="230" t="s">
        <v>115</v>
      </c>
      <c r="C1298" s="230" t="s">
        <v>11826</v>
      </c>
      <c r="D1298" s="230" t="s">
        <v>1004</v>
      </c>
      <c r="E1298" s="230" t="s">
        <v>1005</v>
      </c>
      <c r="F1298" s="230" t="s">
        <v>1006</v>
      </c>
      <c r="G1298" t="s">
        <v>165</v>
      </c>
      <c r="H1298" s="230" t="s">
        <v>6017</v>
      </c>
      <c r="I1298" s="230" t="s">
        <v>26</v>
      </c>
      <c r="J1298" s="230">
        <f>VLOOKUP(H1298,LocID!$B$2:$I$1995,8, FALSE)</f>
        <v>125</v>
      </c>
      <c r="L1298">
        <v>25.749229431152301</v>
      </c>
      <c r="M1298">
        <v>-80.262947082519503</v>
      </c>
    </row>
    <row r="1299" spans="1:13" x14ac:dyDescent="0.25">
      <c r="A1299" s="230">
        <v>2015.0998</v>
      </c>
      <c r="B1299" s="230" t="s">
        <v>138</v>
      </c>
      <c r="C1299" s="230" t="s">
        <v>11821</v>
      </c>
      <c r="D1299" s="230" t="s">
        <v>2334</v>
      </c>
      <c r="E1299" s="230" t="s">
        <v>2332</v>
      </c>
      <c r="F1299" s="230" t="s">
        <v>2273</v>
      </c>
      <c r="G1299" t="s">
        <v>107</v>
      </c>
      <c r="H1299" s="230" t="s">
        <v>4516</v>
      </c>
      <c r="I1299" s="230" t="s">
        <v>52</v>
      </c>
      <c r="J1299" s="230">
        <f>VLOOKUP(H1299,LocID!$B$2:$I$1995,8, FALSE)</f>
        <v>370</v>
      </c>
      <c r="L1299">
        <v>40.7820014953613</v>
      </c>
      <c r="M1299">
        <v>-73.831703186035099</v>
      </c>
    </row>
    <row r="1300" spans="1:13" x14ac:dyDescent="0.25">
      <c r="A1300" s="230">
        <v>2014.0083</v>
      </c>
      <c r="B1300" s="230" t="s">
        <v>115</v>
      </c>
      <c r="C1300" s="230" t="s">
        <v>11826</v>
      </c>
      <c r="D1300" s="230" t="s">
        <v>2580</v>
      </c>
      <c r="E1300" s="230" t="s">
        <v>2467</v>
      </c>
      <c r="F1300" s="230" t="s">
        <v>2414</v>
      </c>
      <c r="G1300" t="s">
        <v>76</v>
      </c>
      <c r="H1300" s="230" t="s">
        <v>4518</v>
      </c>
      <c r="I1300" s="230" t="s">
        <v>26</v>
      </c>
      <c r="J1300" s="230">
        <f>VLOOKUP(H1300,LocID!$B$2:$I$1995,8, FALSE)</f>
        <v>387</v>
      </c>
      <c r="L1300">
        <v>37.805080413818303</v>
      </c>
      <c r="M1300">
        <v>-122.273071289062</v>
      </c>
    </row>
    <row r="1301" spans="1:13" x14ac:dyDescent="0.25">
      <c r="A1301" s="230">
        <v>2013.1021000000001</v>
      </c>
      <c r="B1301" s="230" t="s">
        <v>115</v>
      </c>
      <c r="C1301" s="230" t="s">
        <v>11826</v>
      </c>
      <c r="D1301" s="230" t="s">
        <v>251</v>
      </c>
      <c r="E1301" s="230" t="s">
        <v>252</v>
      </c>
      <c r="F1301" s="230" t="s">
        <v>249</v>
      </c>
      <c r="G1301" t="s">
        <v>250</v>
      </c>
      <c r="H1301" s="230" t="s">
        <v>5925</v>
      </c>
      <c r="I1301" s="230" t="s">
        <v>23</v>
      </c>
      <c r="J1301" s="230">
        <f>VLOOKUP(H1301,LocID!$B$2:$I$1995,8, FALSE)</f>
        <v>28</v>
      </c>
      <c r="L1301">
        <v>35.598461151122997</v>
      </c>
      <c r="M1301">
        <v>-82.553138732910099</v>
      </c>
    </row>
    <row r="1302" spans="1:13" x14ac:dyDescent="0.25">
      <c r="A1302" s="230">
        <v>2013.1147000000001</v>
      </c>
      <c r="B1302" s="230" t="s">
        <v>115</v>
      </c>
      <c r="C1302" s="230" t="s">
        <v>11826</v>
      </c>
      <c r="D1302" s="230" t="s">
        <v>2581</v>
      </c>
      <c r="E1302" s="230" t="s">
        <v>2581</v>
      </c>
      <c r="F1302" s="230" t="s">
        <v>2414</v>
      </c>
      <c r="G1302" t="s">
        <v>76</v>
      </c>
      <c r="H1302" s="230" t="s">
        <v>4518</v>
      </c>
      <c r="I1302" s="230" t="s">
        <v>52</v>
      </c>
      <c r="J1302" s="230">
        <f>VLOOKUP(H1302,LocID!$B$2:$I$1995,8, FALSE)</f>
        <v>387</v>
      </c>
      <c r="L1302">
        <v>37.805080413818303</v>
      </c>
      <c r="M1302">
        <v>-122.273071289062</v>
      </c>
    </row>
    <row r="1303" spans="1:13" x14ac:dyDescent="0.25">
      <c r="A1303" s="230">
        <v>2013.0867000000001</v>
      </c>
      <c r="B1303" s="230" t="s">
        <v>115</v>
      </c>
      <c r="C1303" s="230" t="s">
        <v>11826</v>
      </c>
      <c r="D1303" s="230" t="s">
        <v>2582</v>
      </c>
      <c r="E1303" s="230" t="s">
        <v>2423</v>
      </c>
      <c r="F1303" s="230" t="s">
        <v>2414</v>
      </c>
      <c r="G1303" t="s">
        <v>76</v>
      </c>
      <c r="H1303" s="230" t="s">
        <v>4518</v>
      </c>
      <c r="I1303" s="230" t="s">
        <v>26</v>
      </c>
      <c r="J1303" s="230">
        <f>VLOOKUP(H1303,LocID!$B$2:$I$1995,8, FALSE)</f>
        <v>387</v>
      </c>
      <c r="L1303">
        <v>37.805080413818303</v>
      </c>
      <c r="M1303">
        <v>-122.273071289062</v>
      </c>
    </row>
    <row r="1304" spans="1:13" x14ac:dyDescent="0.25">
      <c r="A1304" s="230">
        <v>2014.0170000000001</v>
      </c>
      <c r="B1304" s="230" t="s">
        <v>115</v>
      </c>
      <c r="C1304" s="230" t="s">
        <v>11826</v>
      </c>
      <c r="D1304" s="230" t="s">
        <v>472</v>
      </c>
      <c r="E1304" s="230" t="s">
        <v>473</v>
      </c>
      <c r="F1304" s="230" t="s">
        <v>446</v>
      </c>
      <c r="G1304" t="s">
        <v>76</v>
      </c>
      <c r="H1304" s="230" t="s">
        <v>5947</v>
      </c>
      <c r="I1304" s="230" t="s">
        <v>26</v>
      </c>
      <c r="J1304" s="230">
        <f>VLOOKUP(H1304,LocID!$B$2:$I$1995,8, FALSE)</f>
        <v>52</v>
      </c>
      <c r="L1304">
        <v>37.869880676269503</v>
      </c>
      <c r="M1304">
        <v>-122.270538330078</v>
      </c>
    </row>
    <row r="1305" spans="1:13" x14ac:dyDescent="0.25">
      <c r="A1305" s="230">
        <v>2013.1179999999999</v>
      </c>
      <c r="B1305" s="230" t="s">
        <v>115</v>
      </c>
      <c r="C1305" s="230" t="s">
        <v>11826</v>
      </c>
      <c r="D1305" s="230" t="s">
        <v>495</v>
      </c>
      <c r="E1305" s="230" t="s">
        <v>496</v>
      </c>
      <c r="F1305" s="230" t="s">
        <v>491</v>
      </c>
      <c r="G1305" t="s">
        <v>76</v>
      </c>
      <c r="H1305" s="230" t="s">
        <v>5952</v>
      </c>
      <c r="I1305" s="230" t="s">
        <v>26</v>
      </c>
      <c r="J1305" s="230">
        <f>VLOOKUP(H1305,LocID!$B$2:$I$1995,8, FALSE)</f>
        <v>57</v>
      </c>
      <c r="L1305">
        <v>34.073478698730398</v>
      </c>
      <c r="M1305">
        <v>-118.400337219238</v>
      </c>
    </row>
    <row r="1306" spans="1:13" x14ac:dyDescent="0.25">
      <c r="A1306" s="230">
        <v>2014.0002999999999</v>
      </c>
      <c r="B1306" s="230" t="s">
        <v>115</v>
      </c>
      <c r="C1306" s="230" t="s">
        <v>11826</v>
      </c>
      <c r="D1306" s="230" t="s">
        <v>677</v>
      </c>
      <c r="E1306" s="230" t="s">
        <v>678</v>
      </c>
      <c r="F1306" s="230" t="s">
        <v>679</v>
      </c>
      <c r="G1306" t="s">
        <v>49</v>
      </c>
      <c r="H1306" s="230" t="s">
        <v>5967</v>
      </c>
      <c r="I1306" s="230" t="s">
        <v>23</v>
      </c>
      <c r="J1306" s="230">
        <f>VLOOKUP(H1306,LocID!$B$2:$I$1995,8, FALSE)</f>
        <v>73</v>
      </c>
      <c r="L1306">
        <v>41.988731384277301</v>
      </c>
      <c r="M1306">
        <v>-70.977020263671804</v>
      </c>
    </row>
    <row r="1307" spans="1:13" x14ac:dyDescent="0.25">
      <c r="A1307" s="230">
        <v>2013.1005</v>
      </c>
      <c r="B1307" s="230" t="s">
        <v>115</v>
      </c>
      <c r="C1307" s="230" t="s">
        <v>11826</v>
      </c>
      <c r="D1307" s="230" t="s">
        <v>1265</v>
      </c>
      <c r="E1307" s="230" t="s">
        <v>1266</v>
      </c>
      <c r="F1307" s="230" t="s">
        <v>1267</v>
      </c>
      <c r="G1307" t="s">
        <v>1268</v>
      </c>
      <c r="H1307" s="230" t="s">
        <v>4505</v>
      </c>
      <c r="I1307" s="230" t="s">
        <v>23</v>
      </c>
      <c r="J1307" s="230">
        <f>VLOOKUP(H1307,LocID!$B$2:$I$1995,8, FALSE)</f>
        <v>181</v>
      </c>
      <c r="L1307">
        <v>36.063201904296797</v>
      </c>
      <c r="M1307">
        <v>-94.157913208007798</v>
      </c>
    </row>
    <row r="1308" spans="1:13" x14ac:dyDescent="0.25">
      <c r="A1308" s="230">
        <v>2013.1005</v>
      </c>
      <c r="B1308" s="230" t="s">
        <v>115</v>
      </c>
      <c r="C1308" s="230" t="s">
        <v>11826</v>
      </c>
      <c r="D1308" s="230" t="s">
        <v>1265</v>
      </c>
      <c r="E1308" s="230" t="s">
        <v>1266</v>
      </c>
      <c r="F1308" s="230" t="s">
        <v>1267</v>
      </c>
      <c r="G1308" t="s">
        <v>1268</v>
      </c>
      <c r="H1308" s="230" t="s">
        <v>4505</v>
      </c>
      <c r="I1308" s="230" t="s">
        <v>26</v>
      </c>
      <c r="J1308" s="230">
        <f>VLOOKUP(H1308,LocID!$B$2:$I$1995,8, FALSE)</f>
        <v>181</v>
      </c>
      <c r="L1308">
        <v>36.063201904296797</v>
      </c>
      <c r="M1308">
        <v>-94.157913208007798</v>
      </c>
    </row>
    <row r="1309" spans="1:13" x14ac:dyDescent="0.25">
      <c r="A1309" s="230">
        <v>2013.1184000000001</v>
      </c>
      <c r="B1309" s="230" t="s">
        <v>115</v>
      </c>
      <c r="C1309" s="230" t="s">
        <v>11826</v>
      </c>
      <c r="D1309" s="230" t="s">
        <v>341</v>
      </c>
      <c r="E1309" s="230" t="s">
        <v>342</v>
      </c>
      <c r="F1309" s="230" t="s">
        <v>332</v>
      </c>
      <c r="G1309" t="s">
        <v>219</v>
      </c>
      <c r="H1309" s="230" t="s">
        <v>4497</v>
      </c>
      <c r="I1309" s="230" t="s">
        <v>98</v>
      </c>
      <c r="J1309" s="230">
        <f>VLOOKUP(H1309,LocID!$B$2:$I$1995,8, FALSE)</f>
        <v>37</v>
      </c>
      <c r="L1309">
        <v>30.267589569091701</v>
      </c>
      <c r="M1309">
        <v>-97.742988586425696</v>
      </c>
    </row>
    <row r="1310" spans="1:13" x14ac:dyDescent="0.25">
      <c r="A1310" s="230">
        <v>2015.0986</v>
      </c>
      <c r="B1310" s="230" t="s">
        <v>138</v>
      </c>
      <c r="C1310" s="230" t="s">
        <v>11821</v>
      </c>
      <c r="D1310" s="230" t="s">
        <v>2335</v>
      </c>
      <c r="E1310" s="230" t="s">
        <v>2332</v>
      </c>
      <c r="F1310" s="230" t="s">
        <v>2273</v>
      </c>
      <c r="G1310" t="s">
        <v>107</v>
      </c>
      <c r="H1310" s="230" t="s">
        <v>4516</v>
      </c>
      <c r="I1310" s="230" t="s">
        <v>52</v>
      </c>
      <c r="J1310" s="230">
        <f>VLOOKUP(H1310,LocID!$B$2:$I$1995,8, FALSE)</f>
        <v>370</v>
      </c>
      <c r="L1310">
        <v>40.7820014953613</v>
      </c>
      <c r="M1310">
        <v>-73.831703186035099</v>
      </c>
    </row>
    <row r="1311" spans="1:13" x14ac:dyDescent="0.25">
      <c r="A1311" s="230">
        <v>2014.0103999999999</v>
      </c>
      <c r="B1311" s="230" t="s">
        <v>115</v>
      </c>
      <c r="C1311" s="230" t="s">
        <v>11826</v>
      </c>
      <c r="D1311" s="230" t="s">
        <v>2583</v>
      </c>
      <c r="E1311" s="230" t="s">
        <v>2423</v>
      </c>
      <c r="F1311" s="230" t="s">
        <v>2414</v>
      </c>
      <c r="G1311" t="s">
        <v>76</v>
      </c>
      <c r="H1311" s="230" t="s">
        <v>4518</v>
      </c>
      <c r="I1311" s="230" t="s">
        <v>52</v>
      </c>
      <c r="J1311" s="230">
        <f>VLOOKUP(H1311,LocID!$B$2:$I$1995,8, FALSE)</f>
        <v>387</v>
      </c>
      <c r="L1311">
        <v>37.805080413818303</v>
      </c>
      <c r="M1311">
        <v>-122.273071289062</v>
      </c>
    </row>
    <row r="1312" spans="1:13" x14ac:dyDescent="0.25">
      <c r="A1312" s="230">
        <v>2013.0827999999999</v>
      </c>
      <c r="B1312" s="230" t="s">
        <v>115</v>
      </c>
      <c r="C1312" s="230" t="s">
        <v>11826</v>
      </c>
      <c r="D1312" s="230" t="s">
        <v>4457</v>
      </c>
      <c r="E1312" s="230" t="s">
        <v>4458</v>
      </c>
      <c r="F1312" s="230" t="s">
        <v>4459</v>
      </c>
      <c r="G1312" t="s">
        <v>76</v>
      </c>
      <c r="H1312" s="230" t="s">
        <v>6454</v>
      </c>
      <c r="I1312" s="230" t="s">
        <v>26</v>
      </c>
      <c r="J1312" s="230">
        <f>VLOOKUP(H1312,LocID!$B$2:$I$1995,8, FALSE)</f>
        <v>612</v>
      </c>
      <c r="L1312">
        <v>37.429309844970703</v>
      </c>
      <c r="M1312">
        <v>-122.25309753417901</v>
      </c>
    </row>
    <row r="1313" spans="1:13" x14ac:dyDescent="0.25">
      <c r="A1313" s="230">
        <v>2014.0155999999999</v>
      </c>
      <c r="B1313" s="230" t="s">
        <v>115</v>
      </c>
      <c r="C1313" s="230" t="s">
        <v>11826</v>
      </c>
      <c r="D1313" s="230" t="s">
        <v>3832</v>
      </c>
      <c r="E1313" s="230" t="s">
        <v>3759</v>
      </c>
      <c r="F1313" s="230" t="s">
        <v>3750</v>
      </c>
      <c r="G1313" t="s">
        <v>261</v>
      </c>
      <c r="H1313" s="230" t="s">
        <v>4530</v>
      </c>
      <c r="I1313" s="230" t="s">
        <v>52</v>
      </c>
      <c r="J1313" s="230">
        <f>VLOOKUP(H1313,LocID!$B$2:$I$1995,8, FALSE)</f>
        <v>513</v>
      </c>
      <c r="L1313">
        <v>47.603569030761697</v>
      </c>
      <c r="M1313">
        <v>-122.329452514648</v>
      </c>
    </row>
    <row r="1314" spans="1:13" x14ac:dyDescent="0.25">
      <c r="A1314" s="230">
        <v>2014.0056</v>
      </c>
      <c r="B1314" s="230" t="s">
        <v>115</v>
      </c>
      <c r="C1314" s="230" t="s">
        <v>11826</v>
      </c>
      <c r="D1314" s="230" t="s">
        <v>2988</v>
      </c>
      <c r="E1314" s="230" t="s">
        <v>2989</v>
      </c>
      <c r="F1314" s="230" t="s">
        <v>2986</v>
      </c>
      <c r="G1314" t="s">
        <v>76</v>
      </c>
      <c r="H1314" s="230" t="s">
        <v>6311</v>
      </c>
      <c r="I1314" s="230" t="s">
        <v>26</v>
      </c>
      <c r="J1314" s="230">
        <f>VLOOKUP(H1314,LocID!$B$2:$I$1995,8, FALSE)</f>
        <v>446</v>
      </c>
      <c r="L1314">
        <v>37.484500885009702</v>
      </c>
      <c r="M1314">
        <v>-122.227722167968</v>
      </c>
    </row>
    <row r="1315" spans="1:13" x14ac:dyDescent="0.25">
      <c r="A1315" s="230">
        <v>2014.0073</v>
      </c>
      <c r="B1315" s="230" t="s">
        <v>115</v>
      </c>
      <c r="C1315" s="230" t="s">
        <v>11826</v>
      </c>
      <c r="D1315" s="230" t="s">
        <v>1056</v>
      </c>
      <c r="E1315" s="230" t="s">
        <v>1055</v>
      </c>
      <c r="F1315" s="230" t="s">
        <v>1053</v>
      </c>
      <c r="G1315" t="s">
        <v>76</v>
      </c>
      <c r="H1315" s="230" t="s">
        <v>6027</v>
      </c>
      <c r="I1315" s="230" t="s">
        <v>26</v>
      </c>
      <c r="J1315" s="230">
        <f>VLOOKUP(H1315,LocID!$B$2:$I$1995,8, FALSE)</f>
        <v>135</v>
      </c>
      <c r="L1315">
        <v>33.47998046875</v>
      </c>
      <c r="M1315">
        <v>-117.697639465332</v>
      </c>
    </row>
    <row r="1316" spans="1:13" x14ac:dyDescent="0.25">
      <c r="A1316" s="230">
        <v>2014.0300999999999</v>
      </c>
      <c r="B1316" s="230" t="s">
        <v>115</v>
      </c>
      <c r="C1316" s="230" t="s">
        <v>11826</v>
      </c>
      <c r="D1316" s="230" t="s">
        <v>2204</v>
      </c>
      <c r="E1316" s="230" t="s">
        <v>2205</v>
      </c>
      <c r="F1316" s="230" t="s">
        <v>2206</v>
      </c>
      <c r="G1316" t="s">
        <v>808</v>
      </c>
      <c r="H1316" s="230" t="s">
        <v>6235</v>
      </c>
      <c r="I1316" s="230" t="s">
        <v>188</v>
      </c>
      <c r="J1316" s="230">
        <f>VLOOKUP(H1316,LocID!$B$2:$I$1995,8, FALSE)</f>
        <v>360</v>
      </c>
      <c r="L1316">
        <v>38.285511016845703</v>
      </c>
      <c r="M1316">
        <v>-85.824630737304602</v>
      </c>
    </row>
    <row r="1317" spans="1:13" x14ac:dyDescent="0.25">
      <c r="A1317" s="230">
        <v>2014.0136</v>
      </c>
      <c r="B1317" s="230" t="s">
        <v>115</v>
      </c>
      <c r="C1317" s="230" t="s">
        <v>11826</v>
      </c>
      <c r="D1317" s="230" t="s">
        <v>3477</v>
      </c>
      <c r="E1317" s="230" t="s">
        <v>3466</v>
      </c>
      <c r="F1317" s="230" t="s">
        <v>3294</v>
      </c>
      <c r="G1317" t="s">
        <v>76</v>
      </c>
      <c r="H1317" s="230" t="s">
        <v>4526</v>
      </c>
      <c r="I1317" s="230" t="s">
        <v>26</v>
      </c>
      <c r="J1317" s="230">
        <f>VLOOKUP(H1317,LocID!$B$2:$I$1995,8, FALSE)</f>
        <v>489</v>
      </c>
      <c r="L1317">
        <v>37.7771186828613</v>
      </c>
      <c r="M1317">
        <v>-122.419639587402</v>
      </c>
    </row>
    <row r="1318" spans="1:13" x14ac:dyDescent="0.25">
      <c r="A1318" s="230">
        <v>2014.0044</v>
      </c>
      <c r="B1318" s="230" t="s">
        <v>115</v>
      </c>
      <c r="C1318" s="230" t="s">
        <v>11826</v>
      </c>
      <c r="D1318" s="230" t="s">
        <v>2744</v>
      </c>
      <c r="E1318" s="230" t="s">
        <v>2745</v>
      </c>
      <c r="F1318" s="230" t="s">
        <v>2746</v>
      </c>
      <c r="G1318" t="s">
        <v>165</v>
      </c>
      <c r="H1318" s="230" t="s">
        <v>6278</v>
      </c>
      <c r="I1318" s="230" t="s">
        <v>52</v>
      </c>
      <c r="J1318" s="230">
        <f>VLOOKUP(H1318,LocID!$B$2:$I$1995,8, FALSE)</f>
        <v>410</v>
      </c>
      <c r="L1318">
        <v>30.420839309692301</v>
      </c>
      <c r="M1318">
        <v>-87.217239379882798</v>
      </c>
    </row>
    <row r="1319" spans="1:13" x14ac:dyDescent="0.25">
      <c r="A1319" s="230">
        <v>2013.1092000000001</v>
      </c>
      <c r="B1319" s="230" t="s">
        <v>115</v>
      </c>
      <c r="C1319" s="230" t="s">
        <v>11826</v>
      </c>
      <c r="D1319" s="230" t="s">
        <v>3991</v>
      </c>
      <c r="E1319" s="230" t="s">
        <v>3986</v>
      </c>
      <c r="F1319" s="230" t="s">
        <v>3168</v>
      </c>
      <c r="G1319" t="s">
        <v>198</v>
      </c>
      <c r="H1319" s="230" t="s">
        <v>6334</v>
      </c>
      <c r="I1319" s="230" t="s">
        <v>52</v>
      </c>
      <c r="J1319" s="230">
        <f>VLOOKUP(H1319,LocID!$B$2:$I$1995,8, FALSE)</f>
        <v>537</v>
      </c>
      <c r="L1319">
        <v>44.943820953369098</v>
      </c>
      <c r="M1319">
        <v>-93.093322753906193</v>
      </c>
    </row>
    <row r="1320" spans="1:13" x14ac:dyDescent="0.25">
      <c r="A1320" s="230">
        <v>2013.1195</v>
      </c>
      <c r="B1320" s="230" t="s">
        <v>115</v>
      </c>
      <c r="C1320" s="230" t="s">
        <v>11826</v>
      </c>
      <c r="D1320" s="230" t="s">
        <v>1269</v>
      </c>
      <c r="E1320" s="230" t="s">
        <v>1270</v>
      </c>
      <c r="F1320" s="230" t="s">
        <v>1267</v>
      </c>
      <c r="G1320" t="s">
        <v>1268</v>
      </c>
      <c r="H1320" s="230" t="s">
        <v>4505</v>
      </c>
      <c r="I1320" s="230" t="s">
        <v>23</v>
      </c>
      <c r="J1320" s="230">
        <f>VLOOKUP(H1320,LocID!$B$2:$I$1995,8, FALSE)</f>
        <v>181</v>
      </c>
      <c r="L1320">
        <v>36.063201904296797</v>
      </c>
      <c r="M1320">
        <v>-94.157913208007798</v>
      </c>
    </row>
    <row r="1321" spans="1:13" x14ac:dyDescent="0.25">
      <c r="A1321" s="230">
        <v>2012.798</v>
      </c>
      <c r="B1321" s="230" t="s">
        <v>115</v>
      </c>
      <c r="C1321" s="230" t="s">
        <v>11826</v>
      </c>
      <c r="D1321" s="230" t="s">
        <v>4337</v>
      </c>
      <c r="E1321" s="230" t="s">
        <v>4338</v>
      </c>
      <c r="F1321" s="230" t="s">
        <v>2997</v>
      </c>
      <c r="G1321" t="s">
        <v>2996</v>
      </c>
      <c r="H1321" s="230" t="s">
        <v>4536</v>
      </c>
      <c r="I1321" s="230" t="s">
        <v>23</v>
      </c>
      <c r="J1321" s="230">
        <f>VLOOKUP(H1321,LocID!$B$2:$I$1995,8, FALSE)</f>
        <v>447</v>
      </c>
      <c r="L1321">
        <v>38.890369415283203</v>
      </c>
      <c r="M1321">
        <v>-77.031959533691406</v>
      </c>
    </row>
    <row r="1322" spans="1:13" x14ac:dyDescent="0.25">
      <c r="A1322" s="230">
        <v>2014.0093999999999</v>
      </c>
      <c r="B1322" s="230" t="s">
        <v>115</v>
      </c>
      <c r="C1322" s="230" t="s">
        <v>11826</v>
      </c>
      <c r="D1322" s="230" t="s">
        <v>1341</v>
      </c>
      <c r="E1322" s="230" t="s">
        <v>1339</v>
      </c>
      <c r="F1322" s="230" t="s">
        <v>1340</v>
      </c>
      <c r="G1322" t="s">
        <v>165</v>
      </c>
      <c r="H1322" s="230" t="s">
        <v>6081</v>
      </c>
      <c r="I1322" s="230" t="s">
        <v>26</v>
      </c>
      <c r="J1322" s="230">
        <f>VLOOKUP(H1322,LocID!$B$2:$I$1995,8, FALSE)</f>
        <v>196</v>
      </c>
      <c r="L1322">
        <v>29.651950836181602</v>
      </c>
      <c r="M1322">
        <v>-82.323181152343693</v>
      </c>
    </row>
    <row r="1323" spans="1:13" x14ac:dyDescent="0.25">
      <c r="A1323" s="230">
        <v>2013.1062999999999</v>
      </c>
      <c r="B1323" s="230" t="s">
        <v>115</v>
      </c>
      <c r="C1323" s="230" t="s">
        <v>11826</v>
      </c>
      <c r="D1323" s="230" t="s">
        <v>1405</v>
      </c>
      <c r="E1323" s="230" t="s">
        <v>1406</v>
      </c>
      <c r="F1323" s="230" t="s">
        <v>1404</v>
      </c>
      <c r="G1323" t="s">
        <v>244</v>
      </c>
      <c r="H1323" s="230" t="s">
        <v>6095</v>
      </c>
      <c r="I1323" s="230" t="s">
        <v>52</v>
      </c>
      <c r="J1323" s="230">
        <f>VLOOKUP(H1323,LocID!$B$2:$I$1995,8, FALSE)</f>
        <v>212</v>
      </c>
      <c r="L1323">
        <v>40.423271179199197</v>
      </c>
      <c r="M1323">
        <v>-104.694458007812</v>
      </c>
    </row>
    <row r="1324" spans="1:13" x14ac:dyDescent="0.25">
      <c r="A1324" s="230">
        <v>2013.0775000000001</v>
      </c>
      <c r="B1324" s="230" t="s">
        <v>115</v>
      </c>
      <c r="C1324" s="230" t="s">
        <v>11826</v>
      </c>
      <c r="D1324" s="230" t="s">
        <v>1444</v>
      </c>
      <c r="E1324" s="230" t="s">
        <v>1438</v>
      </c>
      <c r="F1324" s="230" t="s">
        <v>1439</v>
      </c>
      <c r="G1324" t="s">
        <v>874</v>
      </c>
      <c r="H1324" s="230" t="s">
        <v>6105</v>
      </c>
      <c r="I1324" s="230" t="s">
        <v>52</v>
      </c>
      <c r="J1324" s="230">
        <f>VLOOKUP(H1324,LocID!$B$2:$I$1995,8, FALSE)</f>
        <v>223</v>
      </c>
      <c r="L1324">
        <v>41.7634887695312</v>
      </c>
      <c r="M1324">
        <v>-72.674018859863196</v>
      </c>
    </row>
    <row r="1325" spans="1:13" x14ac:dyDescent="0.25">
      <c r="A1325" s="230">
        <v>2013.0708999999999</v>
      </c>
      <c r="B1325" s="230" t="s">
        <v>115</v>
      </c>
      <c r="C1325" s="230" t="s">
        <v>11826</v>
      </c>
      <c r="D1325" s="230" t="s">
        <v>1520</v>
      </c>
      <c r="E1325" s="230" t="s">
        <v>1503</v>
      </c>
      <c r="F1325" s="230" t="s">
        <v>1501</v>
      </c>
      <c r="G1325" t="s">
        <v>1488</v>
      </c>
      <c r="H1325" s="230" t="s">
        <v>4508</v>
      </c>
      <c r="I1325" s="230" t="s">
        <v>188</v>
      </c>
      <c r="J1325" s="230">
        <f>VLOOKUP(H1325,LocID!$B$2:$I$1995,8, FALSE)</f>
        <v>235</v>
      </c>
      <c r="L1325">
        <v>21.3048496246337</v>
      </c>
      <c r="M1325">
        <v>-157.85775756835901</v>
      </c>
    </row>
    <row r="1326" spans="1:13" x14ac:dyDescent="0.25">
      <c r="A1326" s="230">
        <v>2014.0001999999999</v>
      </c>
      <c r="B1326" s="230" t="s">
        <v>115</v>
      </c>
      <c r="C1326" s="230" t="s">
        <v>11826</v>
      </c>
      <c r="D1326" s="230" t="s">
        <v>2317</v>
      </c>
      <c r="E1326" s="230" t="s">
        <v>1090</v>
      </c>
      <c r="F1326" s="230" t="s">
        <v>2273</v>
      </c>
      <c r="G1326" t="s">
        <v>107</v>
      </c>
      <c r="H1326" s="230" t="s">
        <v>4516</v>
      </c>
      <c r="I1326" s="230" t="s">
        <v>23</v>
      </c>
      <c r="J1326" s="230">
        <f>VLOOKUP(H1326,LocID!$B$2:$I$1995,8, FALSE)</f>
        <v>370</v>
      </c>
      <c r="L1326">
        <v>40.7820014953613</v>
      </c>
      <c r="M1326">
        <v>-73.831703186035099</v>
      </c>
    </row>
    <row r="1327" spans="1:13" x14ac:dyDescent="0.25">
      <c r="A1327" s="230">
        <v>2014.0018</v>
      </c>
      <c r="B1327" s="230" t="s">
        <v>115</v>
      </c>
      <c r="C1327" s="230" t="s">
        <v>11826</v>
      </c>
      <c r="D1327" s="230" t="s">
        <v>4069</v>
      </c>
      <c r="E1327" s="230" t="s">
        <v>4070</v>
      </c>
      <c r="F1327" s="230" t="s">
        <v>4071</v>
      </c>
      <c r="G1327" t="s">
        <v>219</v>
      </c>
      <c r="H1327" s="230" t="s">
        <v>6398</v>
      </c>
      <c r="I1327" s="230" t="s">
        <v>98</v>
      </c>
      <c r="J1327" s="230">
        <f>VLOOKUP(H1327,LocID!$B$2:$I$1995,8, FALSE)</f>
        <v>551</v>
      </c>
      <c r="L1327">
        <v>32.7376098632812</v>
      </c>
      <c r="M1327">
        <v>-96.27490234375</v>
      </c>
    </row>
    <row r="1328" spans="1:13" x14ac:dyDescent="0.25">
      <c r="A1328" s="230">
        <v>2015.1032</v>
      </c>
      <c r="B1328" s="230" t="s">
        <v>138</v>
      </c>
      <c r="C1328" s="230" t="s">
        <v>11821</v>
      </c>
      <c r="D1328" s="230" t="s">
        <v>635</v>
      </c>
      <c r="E1328" s="230" t="s">
        <v>636</v>
      </c>
      <c r="F1328" s="230" t="s">
        <v>533</v>
      </c>
      <c r="G1328" t="s">
        <v>49</v>
      </c>
      <c r="H1328" s="230" t="s">
        <v>4499</v>
      </c>
      <c r="I1328" s="230" t="s">
        <v>26</v>
      </c>
      <c r="J1328" s="230">
        <f>VLOOKUP(H1328,LocID!$B$2:$I$1995,8, FALSE)</f>
        <v>65</v>
      </c>
      <c r="L1328">
        <v>42.3586616516113</v>
      </c>
      <c r="M1328">
        <v>-71.056739807128906</v>
      </c>
    </row>
    <row r="1329" spans="1:13" x14ac:dyDescent="0.25">
      <c r="A1329" s="230">
        <v>2014.0045</v>
      </c>
      <c r="B1329" s="230" t="s">
        <v>115</v>
      </c>
      <c r="C1329" s="230" t="s">
        <v>11826</v>
      </c>
      <c r="D1329" s="230" t="s">
        <v>2161</v>
      </c>
      <c r="E1329" s="230" t="s">
        <v>2162</v>
      </c>
      <c r="F1329" s="230" t="s">
        <v>2155</v>
      </c>
      <c r="G1329" t="s">
        <v>76</v>
      </c>
      <c r="H1329" s="230" t="s">
        <v>6227</v>
      </c>
      <c r="I1329" s="230" t="s">
        <v>26</v>
      </c>
      <c r="J1329" s="230">
        <f>VLOOKUP(H1329,LocID!$B$2:$I$1995,8, FALSE)</f>
        <v>352</v>
      </c>
      <c r="L1329">
        <v>37.389671325683501</v>
      </c>
      <c r="M1329">
        <v>-122.08159637451099</v>
      </c>
    </row>
    <row r="1330" spans="1:13" x14ac:dyDescent="0.25">
      <c r="A1330" s="230">
        <v>2013.0814</v>
      </c>
      <c r="B1330" s="230" t="s">
        <v>115</v>
      </c>
      <c r="C1330" s="230" t="s">
        <v>11826</v>
      </c>
      <c r="D1330" s="230" t="s">
        <v>1154</v>
      </c>
      <c r="E1330" s="230" t="s">
        <v>1155</v>
      </c>
      <c r="F1330" s="230" t="s">
        <v>1156</v>
      </c>
      <c r="G1330" t="s">
        <v>198</v>
      </c>
      <c r="H1330" s="230" t="s">
        <v>6048</v>
      </c>
      <c r="I1330" s="230" t="s">
        <v>52</v>
      </c>
      <c r="J1330" s="230">
        <f>VLOOKUP(H1330,LocID!$B$2:$I$1995,8, FALSE)</f>
        <v>159</v>
      </c>
      <c r="L1330">
        <v>44.8586616516113</v>
      </c>
      <c r="M1330">
        <v>-93.460128784179602</v>
      </c>
    </row>
    <row r="1331" spans="1:13" x14ac:dyDescent="0.25">
      <c r="A1331" s="230">
        <v>2013.0452</v>
      </c>
      <c r="B1331" s="230" t="s">
        <v>115</v>
      </c>
      <c r="C1331" s="230" t="s">
        <v>11826</v>
      </c>
      <c r="D1331" s="230" t="s">
        <v>2687</v>
      </c>
      <c r="E1331" s="230" t="s">
        <v>2688</v>
      </c>
      <c r="F1331" s="230" t="s">
        <v>2683</v>
      </c>
      <c r="G1331" t="s">
        <v>165</v>
      </c>
      <c r="H1331" s="230" t="s">
        <v>6267</v>
      </c>
      <c r="I1331" s="230" t="s">
        <v>52</v>
      </c>
      <c r="J1331" s="230">
        <f>VLOOKUP(H1331,LocID!$B$2:$I$1995,8, FALSE)</f>
        <v>398</v>
      </c>
      <c r="L1331">
        <v>28.538230895996001</v>
      </c>
      <c r="M1331">
        <v>-81.377388000488196</v>
      </c>
    </row>
    <row r="1332" spans="1:13" x14ac:dyDescent="0.25">
      <c r="A1332" s="230">
        <v>2014.0042000000001</v>
      </c>
      <c r="B1332" s="230" t="s">
        <v>115</v>
      </c>
      <c r="C1332" s="230" t="s">
        <v>11826</v>
      </c>
      <c r="D1332" s="230" t="s">
        <v>4339</v>
      </c>
      <c r="E1332" s="230" t="s">
        <v>4300</v>
      </c>
      <c r="F1332" s="230" t="s">
        <v>2997</v>
      </c>
      <c r="G1332" t="s">
        <v>2996</v>
      </c>
      <c r="H1332" s="230" t="s">
        <v>4536</v>
      </c>
      <c r="I1332" s="230" t="s">
        <v>23</v>
      </c>
      <c r="J1332" s="230">
        <f>VLOOKUP(H1332,LocID!$B$2:$I$1995,8, FALSE)</f>
        <v>447</v>
      </c>
      <c r="L1332">
        <v>38.890369415283203</v>
      </c>
      <c r="M1332">
        <v>-77.031959533691406</v>
      </c>
    </row>
    <row r="1333" spans="1:13" x14ac:dyDescent="0.25">
      <c r="A1333" s="230">
        <v>2014.0042000000001</v>
      </c>
      <c r="B1333" s="230" t="s">
        <v>115</v>
      </c>
      <c r="C1333" s="230" t="s">
        <v>11826</v>
      </c>
      <c r="D1333" s="230" t="s">
        <v>4339</v>
      </c>
      <c r="E1333" s="230" t="s">
        <v>4300</v>
      </c>
      <c r="F1333" s="230" t="s">
        <v>2997</v>
      </c>
      <c r="G1333" t="s">
        <v>2996</v>
      </c>
      <c r="H1333" s="230" t="s">
        <v>4536</v>
      </c>
      <c r="I1333" s="230" t="s">
        <v>26</v>
      </c>
      <c r="J1333" s="230">
        <f>VLOOKUP(H1333,LocID!$B$2:$I$1995,8, FALSE)</f>
        <v>447</v>
      </c>
      <c r="L1333">
        <v>38.890369415283203</v>
      </c>
      <c r="M1333">
        <v>-77.031959533691406</v>
      </c>
    </row>
    <row r="1334" spans="1:13" x14ac:dyDescent="0.25">
      <c r="A1334" s="230">
        <v>2014.0137999999999</v>
      </c>
      <c r="B1334" s="230" t="s">
        <v>115</v>
      </c>
      <c r="C1334" s="230" t="s">
        <v>11826</v>
      </c>
      <c r="D1334" s="230" t="s">
        <v>3833</v>
      </c>
      <c r="E1334" s="230" t="s">
        <v>3759</v>
      </c>
      <c r="F1334" s="230" t="s">
        <v>3750</v>
      </c>
      <c r="G1334" t="s">
        <v>261</v>
      </c>
      <c r="H1334" s="230" t="s">
        <v>4530</v>
      </c>
      <c r="I1334" s="230" t="s">
        <v>52</v>
      </c>
      <c r="J1334" s="230">
        <f>VLOOKUP(H1334,LocID!$B$2:$I$1995,8, FALSE)</f>
        <v>513</v>
      </c>
      <c r="L1334">
        <v>47.603569030761697</v>
      </c>
      <c r="M1334">
        <v>-122.329452514648</v>
      </c>
    </row>
    <row r="1335" spans="1:13" x14ac:dyDescent="0.25">
      <c r="A1335" s="230">
        <v>2013.1016999999999</v>
      </c>
      <c r="B1335" s="230" t="s">
        <v>115</v>
      </c>
      <c r="C1335" s="230" t="s">
        <v>11826</v>
      </c>
      <c r="D1335" s="230" t="s">
        <v>598</v>
      </c>
      <c r="E1335" s="230" t="s">
        <v>566</v>
      </c>
      <c r="F1335" s="230" t="s">
        <v>533</v>
      </c>
      <c r="G1335" t="s">
        <v>49</v>
      </c>
      <c r="H1335" s="230" t="s">
        <v>4499</v>
      </c>
      <c r="I1335" s="230" t="s">
        <v>52</v>
      </c>
      <c r="J1335" s="230">
        <f>VLOOKUP(H1335,LocID!$B$2:$I$1995,8, FALSE)</f>
        <v>65</v>
      </c>
      <c r="L1335">
        <v>42.3586616516113</v>
      </c>
      <c r="M1335">
        <v>-71.056739807128906</v>
      </c>
    </row>
    <row r="1336" spans="1:13" x14ac:dyDescent="0.25">
      <c r="A1336" s="230">
        <v>2013.1192000000001</v>
      </c>
      <c r="B1336" s="230" t="s">
        <v>115</v>
      </c>
      <c r="C1336" s="230" t="s">
        <v>11826</v>
      </c>
      <c r="D1336" s="230" t="s">
        <v>599</v>
      </c>
      <c r="E1336" s="230" t="s">
        <v>566</v>
      </c>
      <c r="F1336" s="230" t="s">
        <v>533</v>
      </c>
      <c r="G1336" t="s">
        <v>49</v>
      </c>
      <c r="H1336" s="230" t="s">
        <v>4499</v>
      </c>
      <c r="I1336" s="230" t="s">
        <v>52</v>
      </c>
      <c r="J1336" s="230">
        <f>VLOOKUP(H1336,LocID!$B$2:$I$1995,8, FALSE)</f>
        <v>65</v>
      </c>
      <c r="L1336">
        <v>42.3586616516113</v>
      </c>
      <c r="M1336">
        <v>-71.056739807128906</v>
      </c>
    </row>
    <row r="1337" spans="1:13" x14ac:dyDescent="0.25">
      <c r="A1337" s="230">
        <v>2013.1080999999999</v>
      </c>
      <c r="B1337" s="230" t="s">
        <v>115</v>
      </c>
      <c r="C1337" s="230" t="s">
        <v>11826</v>
      </c>
      <c r="D1337" s="230" t="s">
        <v>2033</v>
      </c>
      <c r="E1337" s="230" t="s">
        <v>2034</v>
      </c>
      <c r="F1337" s="230" t="s">
        <v>2030</v>
      </c>
      <c r="G1337" t="s">
        <v>165</v>
      </c>
      <c r="H1337" s="230" t="s">
        <v>6206</v>
      </c>
      <c r="I1337" s="230" t="s">
        <v>52</v>
      </c>
      <c r="J1337" s="230">
        <f>VLOOKUP(H1337,LocID!$B$2:$I$1995,8, FALSE)</f>
        <v>329</v>
      </c>
      <c r="L1337">
        <v>25.7748107910156</v>
      </c>
      <c r="M1337">
        <v>-80.197731018066406</v>
      </c>
    </row>
    <row r="1338" spans="1:13" x14ac:dyDescent="0.25">
      <c r="A1338" s="230">
        <v>2013.1142</v>
      </c>
      <c r="B1338" s="230" t="s">
        <v>115</v>
      </c>
      <c r="C1338" s="230" t="s">
        <v>11826</v>
      </c>
      <c r="D1338" s="230" t="s">
        <v>3158</v>
      </c>
      <c r="E1338" s="230" t="s">
        <v>3138</v>
      </c>
      <c r="F1338" s="230" t="s">
        <v>3123</v>
      </c>
      <c r="G1338" t="s">
        <v>76</v>
      </c>
      <c r="H1338" s="230" t="s">
        <v>4524</v>
      </c>
      <c r="I1338" s="230" t="s">
        <v>26</v>
      </c>
      <c r="J1338" s="230">
        <f>VLOOKUP(H1338,LocID!$B$2:$I$1995,8, FALSE)</f>
        <v>473</v>
      </c>
      <c r="L1338">
        <v>41.237720489501903</v>
      </c>
      <c r="M1338">
        <v>-122.27001953125</v>
      </c>
    </row>
    <row r="1339" spans="1:13" x14ac:dyDescent="0.25">
      <c r="A1339" s="230">
        <v>2015.1135999999999</v>
      </c>
      <c r="B1339" s="230" t="s">
        <v>253</v>
      </c>
      <c r="C1339" s="230" t="s">
        <v>11821</v>
      </c>
      <c r="D1339" s="230" t="s">
        <v>1166</v>
      </c>
      <c r="E1339" s="230" t="s">
        <v>1161</v>
      </c>
      <c r="F1339" s="230" t="s">
        <v>1162</v>
      </c>
      <c r="G1339" t="s">
        <v>740</v>
      </c>
      <c r="H1339" s="230" t="s">
        <v>6050</v>
      </c>
      <c r="I1339" s="230" t="s">
        <v>23</v>
      </c>
      <c r="J1339" s="230">
        <f>VLOOKUP(H1339,LocID!$B$2:$I$1995,8, FALSE)</f>
        <v>161</v>
      </c>
      <c r="K1339">
        <v>1</v>
      </c>
      <c r="L1339">
        <v>53.453800201416001</v>
      </c>
      <c r="M1339">
        <v>-113.50900268554599</v>
      </c>
    </row>
    <row r="1340" spans="1:13" x14ac:dyDescent="0.25">
      <c r="A1340" s="230">
        <v>2015.0941</v>
      </c>
      <c r="B1340" s="230" t="s">
        <v>138</v>
      </c>
      <c r="C1340" s="230" t="s">
        <v>11821</v>
      </c>
      <c r="D1340" s="230" t="s">
        <v>2239</v>
      </c>
      <c r="E1340" s="230" t="s">
        <v>2240</v>
      </c>
      <c r="F1340" s="230" t="s">
        <v>2241</v>
      </c>
      <c r="G1340" t="s">
        <v>874</v>
      </c>
      <c r="H1340" s="230" t="s">
        <v>6238</v>
      </c>
      <c r="I1340" s="230" t="s">
        <v>26</v>
      </c>
      <c r="J1340" s="230">
        <f>VLOOKUP(H1340,LocID!$B$2:$I$1995,8, FALSE)</f>
        <v>364</v>
      </c>
      <c r="L1340">
        <v>41.356441497802699</v>
      </c>
      <c r="M1340">
        <v>-72.096473693847599</v>
      </c>
    </row>
    <row r="1341" spans="1:13" x14ac:dyDescent="0.25">
      <c r="A1341" s="230">
        <v>2014.0055</v>
      </c>
      <c r="B1341" s="230" t="s">
        <v>115</v>
      </c>
      <c r="C1341" s="230" t="s">
        <v>11826</v>
      </c>
      <c r="D1341" s="230" t="s">
        <v>2584</v>
      </c>
      <c r="E1341" s="230" t="s">
        <v>2579</v>
      </c>
      <c r="F1341" s="230" t="s">
        <v>2414</v>
      </c>
      <c r="G1341" t="s">
        <v>76</v>
      </c>
      <c r="H1341" s="230" t="s">
        <v>4518</v>
      </c>
      <c r="I1341" s="230" t="s">
        <v>26</v>
      </c>
      <c r="J1341" s="230">
        <f>VLOOKUP(H1341,LocID!$B$2:$I$1995,8, FALSE)</f>
        <v>387</v>
      </c>
      <c r="L1341">
        <v>37.805080413818303</v>
      </c>
      <c r="M1341">
        <v>-122.273071289062</v>
      </c>
    </row>
    <row r="1342" spans="1:13" x14ac:dyDescent="0.25">
      <c r="A1342" s="230">
        <v>2013.0744999999999</v>
      </c>
      <c r="B1342" s="230" t="s">
        <v>115</v>
      </c>
      <c r="C1342" s="230" t="s">
        <v>11826</v>
      </c>
      <c r="D1342" s="230" t="s">
        <v>2318</v>
      </c>
      <c r="E1342" s="230" t="s">
        <v>2319</v>
      </c>
      <c r="F1342" s="230" t="s">
        <v>2273</v>
      </c>
      <c r="G1342" t="s">
        <v>107</v>
      </c>
      <c r="H1342" s="230" t="s">
        <v>4516</v>
      </c>
      <c r="I1342" s="230" t="s">
        <v>23</v>
      </c>
      <c r="J1342" s="230">
        <f>VLOOKUP(H1342,LocID!$B$2:$I$1995,8, FALSE)</f>
        <v>370</v>
      </c>
      <c r="L1342">
        <v>40.7820014953613</v>
      </c>
      <c r="M1342">
        <v>-73.831703186035099</v>
      </c>
    </row>
    <row r="1343" spans="1:13" x14ac:dyDescent="0.25">
      <c r="A1343" s="230">
        <v>2013.0949000000001</v>
      </c>
      <c r="B1343" s="230" t="s">
        <v>115</v>
      </c>
      <c r="C1343" s="230" t="s">
        <v>11826</v>
      </c>
      <c r="D1343" s="230" t="s">
        <v>2700</v>
      </c>
      <c r="E1343" s="230" t="s">
        <v>2701</v>
      </c>
      <c r="F1343" s="230" t="s">
        <v>2702</v>
      </c>
      <c r="G1343" t="s">
        <v>76</v>
      </c>
      <c r="H1343" s="230" t="s">
        <v>6271</v>
      </c>
      <c r="I1343" s="230" t="s">
        <v>23</v>
      </c>
      <c r="J1343" s="230">
        <f>VLOOKUP(H1343,LocID!$B$2:$I$1995,8, FALSE)</f>
        <v>403</v>
      </c>
      <c r="L1343">
        <v>34.579231262207003</v>
      </c>
      <c r="M1343">
        <v>-118.116569519042</v>
      </c>
    </row>
    <row r="1344" spans="1:13" x14ac:dyDescent="0.25">
      <c r="A1344" s="230">
        <v>2014.0153</v>
      </c>
      <c r="B1344" s="230" t="s">
        <v>115</v>
      </c>
      <c r="C1344" s="230" t="s">
        <v>11826</v>
      </c>
      <c r="D1344" s="230" t="s">
        <v>116</v>
      </c>
      <c r="E1344" s="230" t="s">
        <v>117</v>
      </c>
      <c r="F1344" s="230" t="s">
        <v>101</v>
      </c>
      <c r="G1344" t="s">
        <v>107</v>
      </c>
      <c r="H1344" s="230" t="s">
        <v>5905</v>
      </c>
      <c r="I1344" s="230" t="s">
        <v>26</v>
      </c>
      <c r="J1344" s="230">
        <f>VLOOKUP(H1344,LocID!$B$2:$I$1995,8, FALSE)</f>
        <v>8</v>
      </c>
      <c r="L1344">
        <v>42.6515502929687</v>
      </c>
      <c r="M1344">
        <v>-73.755210876464801</v>
      </c>
    </row>
    <row r="1345" spans="1:13" x14ac:dyDescent="0.25">
      <c r="A1345" s="230">
        <v>2014.021</v>
      </c>
      <c r="B1345" s="230" t="s">
        <v>115</v>
      </c>
      <c r="C1345" s="230" t="s">
        <v>11826</v>
      </c>
      <c r="D1345" s="230" t="s">
        <v>2829</v>
      </c>
      <c r="E1345" s="230"/>
      <c r="F1345" s="230" t="s">
        <v>2823</v>
      </c>
      <c r="G1345" t="s">
        <v>320</v>
      </c>
      <c r="H1345" s="230" t="s">
        <v>6294</v>
      </c>
      <c r="I1345" s="230" t="s">
        <v>26</v>
      </c>
      <c r="J1345" s="230">
        <f>VLOOKUP(H1345,LocID!$B$2:$I$1995,8, FALSE)</f>
        <v>426</v>
      </c>
      <c r="L1345">
        <v>43.659141540527301</v>
      </c>
      <c r="M1345">
        <v>-70.256652832031193</v>
      </c>
    </row>
    <row r="1346" spans="1:13" x14ac:dyDescent="0.25">
      <c r="A1346" s="230">
        <v>2013.0944</v>
      </c>
      <c r="B1346" s="230" t="s">
        <v>115</v>
      </c>
      <c r="C1346" s="230" t="s">
        <v>11826</v>
      </c>
      <c r="D1346" s="230" t="s">
        <v>3055</v>
      </c>
      <c r="E1346" s="230" t="s">
        <v>3056</v>
      </c>
      <c r="F1346" s="230" t="s">
        <v>3049</v>
      </c>
      <c r="G1346" t="s">
        <v>192</v>
      </c>
      <c r="H1346" s="230" t="s">
        <v>6320</v>
      </c>
      <c r="I1346" s="230" t="s">
        <v>23</v>
      </c>
      <c r="J1346" s="230">
        <f>VLOOKUP(H1346,LocID!$B$2:$I$1995,8, FALSE)</f>
        <v>457</v>
      </c>
      <c r="L1346">
        <v>38.961650848388601</v>
      </c>
      <c r="M1346">
        <v>-76.928237915039006</v>
      </c>
    </row>
    <row r="1347" spans="1:13" x14ac:dyDescent="0.25">
      <c r="A1347" s="230">
        <v>2013.1012000000001</v>
      </c>
      <c r="B1347" s="230" t="s">
        <v>115</v>
      </c>
      <c r="C1347" s="230" t="s">
        <v>11826</v>
      </c>
      <c r="D1347" s="230" t="s">
        <v>3057</v>
      </c>
      <c r="E1347" s="230" t="s">
        <v>3052</v>
      </c>
      <c r="F1347" s="230" t="s">
        <v>3049</v>
      </c>
      <c r="G1347" t="s">
        <v>192</v>
      </c>
      <c r="H1347" s="230" t="s">
        <v>6320</v>
      </c>
      <c r="I1347" s="230" t="s">
        <v>23</v>
      </c>
      <c r="J1347" s="230">
        <f>VLOOKUP(H1347,LocID!$B$2:$I$1995,8, FALSE)</f>
        <v>457</v>
      </c>
      <c r="L1347">
        <v>38.961650848388601</v>
      </c>
      <c r="M1347">
        <v>-76.928237915039006</v>
      </c>
    </row>
    <row r="1348" spans="1:13" x14ac:dyDescent="0.25">
      <c r="A1348" s="230">
        <v>2013.1141</v>
      </c>
      <c r="B1348" s="230" t="s">
        <v>115</v>
      </c>
      <c r="C1348" s="230" t="s">
        <v>11826</v>
      </c>
      <c r="D1348" s="230" t="s">
        <v>2879</v>
      </c>
      <c r="E1348" s="230" t="s">
        <v>2880</v>
      </c>
      <c r="F1348" s="230" t="s">
        <v>2823</v>
      </c>
      <c r="G1348" t="s">
        <v>122</v>
      </c>
      <c r="H1348" s="230" t="s">
        <v>6295</v>
      </c>
      <c r="I1348" s="230" t="s">
        <v>23</v>
      </c>
      <c r="J1348" s="230">
        <f>VLOOKUP(H1348,LocID!$B$2:$I$1995,8, FALSE)</f>
        <v>427</v>
      </c>
      <c r="L1348">
        <v>45.511791229247997</v>
      </c>
      <c r="M1348">
        <v>-122.67562866210901</v>
      </c>
    </row>
    <row r="1349" spans="1:13" x14ac:dyDescent="0.25">
      <c r="A1349" s="230">
        <v>2015.0978</v>
      </c>
      <c r="B1349" s="230" t="s">
        <v>138</v>
      </c>
      <c r="C1349" s="230" t="s">
        <v>11821</v>
      </c>
      <c r="D1349" s="230" t="s">
        <v>2261</v>
      </c>
      <c r="E1349" s="230" t="s">
        <v>2259</v>
      </c>
      <c r="F1349" s="230" t="s">
        <v>2260</v>
      </c>
      <c r="G1349" t="s">
        <v>107</v>
      </c>
      <c r="H1349" s="230" t="s">
        <v>6240</v>
      </c>
      <c r="I1349" s="230" t="s">
        <v>188</v>
      </c>
      <c r="J1349" s="230">
        <f>VLOOKUP(H1349,LocID!$B$2:$I$1995,8, FALSE)</f>
        <v>367</v>
      </c>
      <c r="L1349">
        <v>40.919700622558501</v>
      </c>
      <c r="M1349">
        <v>-73.786796569824205</v>
      </c>
    </row>
    <row r="1350" spans="1:13" x14ac:dyDescent="0.25">
      <c r="A1350" s="230">
        <v>2014.0006000000001</v>
      </c>
      <c r="B1350" s="230" t="s">
        <v>115</v>
      </c>
      <c r="C1350" s="230" t="s">
        <v>11826</v>
      </c>
      <c r="D1350" s="230" t="s">
        <v>4211</v>
      </c>
      <c r="E1350" s="230" t="s">
        <v>4212</v>
      </c>
      <c r="F1350" s="230" t="s">
        <v>4210</v>
      </c>
      <c r="G1350" t="s">
        <v>76</v>
      </c>
      <c r="H1350" s="230" t="s">
        <v>6424</v>
      </c>
      <c r="I1350" s="230" t="s">
        <v>52</v>
      </c>
      <c r="J1350" s="230">
        <f>VLOOKUP(H1350,LocID!$B$2:$I$1995,8, FALSE)</f>
        <v>578</v>
      </c>
      <c r="L1350">
        <v>36.333770751953097</v>
      </c>
      <c r="M1350">
        <v>-119.292907714843</v>
      </c>
    </row>
    <row r="1351" spans="1:13" x14ac:dyDescent="0.25">
      <c r="A1351" s="230">
        <v>2013.1051</v>
      </c>
      <c r="B1351" s="230" t="s">
        <v>115</v>
      </c>
      <c r="C1351" s="230" t="s">
        <v>11826</v>
      </c>
      <c r="D1351" s="230" t="s">
        <v>3009</v>
      </c>
      <c r="E1351" s="230" t="s">
        <v>3010</v>
      </c>
      <c r="F1351" s="230" t="s">
        <v>3002</v>
      </c>
      <c r="G1351" t="s">
        <v>1475</v>
      </c>
      <c r="H1351" s="230" t="s">
        <v>6312</v>
      </c>
      <c r="I1351" s="230" t="s">
        <v>26</v>
      </c>
      <c r="J1351" s="230">
        <f>VLOOKUP(H1351,LocID!$B$2:$I$1995,8, FALSE)</f>
        <v>448</v>
      </c>
      <c r="L1351">
        <v>39.527381896972599</v>
      </c>
      <c r="M1351">
        <v>-119.813438415527</v>
      </c>
    </row>
    <row r="1352" spans="1:13" x14ac:dyDescent="0.25">
      <c r="A1352" s="230">
        <v>2014.0025000000001</v>
      </c>
      <c r="B1352" s="230" t="s">
        <v>115</v>
      </c>
      <c r="C1352" s="230" t="s">
        <v>11826</v>
      </c>
      <c r="D1352" s="230" t="s">
        <v>3964</v>
      </c>
      <c r="E1352" s="230" t="s">
        <v>1353</v>
      </c>
      <c r="F1352" s="230" t="s">
        <v>3965</v>
      </c>
      <c r="G1352" t="s">
        <v>208</v>
      </c>
      <c r="H1352" s="230" t="s">
        <v>6382</v>
      </c>
      <c r="I1352" s="230" t="s">
        <v>98</v>
      </c>
      <c r="J1352" s="230">
        <f>VLOOKUP(H1352,LocID!$B$2:$I$1995,8, FALSE)</f>
        <v>533</v>
      </c>
      <c r="L1352">
        <v>41.913761138916001</v>
      </c>
      <c r="M1352">
        <v>-88.312843322753906</v>
      </c>
    </row>
    <row r="1353" spans="1:13" x14ac:dyDescent="0.25">
      <c r="A1353" s="230">
        <v>2013.1133</v>
      </c>
      <c r="B1353" s="230" t="s">
        <v>115</v>
      </c>
      <c r="C1353" s="230" t="s">
        <v>11826</v>
      </c>
      <c r="D1353" s="230" t="s">
        <v>3577</v>
      </c>
      <c r="E1353" s="230" t="s">
        <v>3570</v>
      </c>
      <c r="F1353" s="230" t="s">
        <v>3571</v>
      </c>
      <c r="G1353" t="s">
        <v>76</v>
      </c>
      <c r="H1353" s="230" t="s">
        <v>6350</v>
      </c>
      <c r="I1353" s="230" t="s">
        <v>52</v>
      </c>
      <c r="J1353" s="230">
        <f>VLOOKUP(H1353,LocID!$B$2:$I$1995,8, FALSE)</f>
        <v>493</v>
      </c>
      <c r="L1353">
        <v>35.285518646240199</v>
      </c>
      <c r="M1353">
        <v>-120.66252136230401</v>
      </c>
    </row>
    <row r="1354" spans="1:13" x14ac:dyDescent="0.25">
      <c r="A1354" s="230">
        <v>2013.0968</v>
      </c>
      <c r="B1354" s="230" t="s">
        <v>115</v>
      </c>
      <c r="C1354" s="230" t="s">
        <v>11826</v>
      </c>
      <c r="D1354" s="230" t="s">
        <v>1772</v>
      </c>
      <c r="E1354" s="230" t="s">
        <v>1769</v>
      </c>
      <c r="F1354" s="230" t="s">
        <v>1771</v>
      </c>
      <c r="G1354" t="s">
        <v>107</v>
      </c>
      <c r="H1354" s="230" t="s">
        <v>6167</v>
      </c>
      <c r="I1354" s="230" t="s">
        <v>52</v>
      </c>
      <c r="J1354" s="230">
        <f>VLOOKUP(H1354,LocID!$B$2:$I$1995,8, FALSE)</f>
        <v>290</v>
      </c>
      <c r="L1354">
        <v>40.681671142578097</v>
      </c>
      <c r="M1354">
        <v>-73.367431640625</v>
      </c>
    </row>
    <row r="1355" spans="1:13" x14ac:dyDescent="0.25">
      <c r="A1355" s="230">
        <v>2013.1098</v>
      </c>
      <c r="B1355" s="230" t="s">
        <v>115</v>
      </c>
      <c r="C1355" s="230" t="s">
        <v>11826</v>
      </c>
      <c r="D1355" s="230" t="s">
        <v>3191</v>
      </c>
      <c r="E1355" s="230" t="s">
        <v>3192</v>
      </c>
      <c r="F1355" s="230" t="s">
        <v>3174</v>
      </c>
      <c r="G1355" t="s">
        <v>122</v>
      </c>
      <c r="H1355" s="230" t="s">
        <v>4525</v>
      </c>
      <c r="I1355" s="230" t="s">
        <v>23</v>
      </c>
      <c r="J1355" s="230">
        <f>VLOOKUP(H1355,LocID!$B$2:$I$1995,8, FALSE)</f>
        <v>477</v>
      </c>
      <c r="L1355">
        <v>44.933261871337798</v>
      </c>
      <c r="M1355">
        <v>-123.043807983398</v>
      </c>
    </row>
    <row r="1356" spans="1:13" x14ac:dyDescent="0.25">
      <c r="A1356" s="230">
        <v>2014.0161000000001</v>
      </c>
      <c r="B1356" s="230" t="s">
        <v>115</v>
      </c>
      <c r="C1356" s="230" t="s">
        <v>11826</v>
      </c>
      <c r="D1356" s="230" t="s">
        <v>3256</v>
      </c>
      <c r="E1356" s="230" t="s">
        <v>3244</v>
      </c>
      <c r="F1356" s="230" t="s">
        <v>3240</v>
      </c>
      <c r="G1356" t="s">
        <v>76</v>
      </c>
      <c r="H1356" s="230" t="s">
        <v>6342</v>
      </c>
      <c r="I1356" s="230" t="s">
        <v>98</v>
      </c>
      <c r="J1356" s="230">
        <f>VLOOKUP(H1356,LocID!$B$2:$I$1995,8, FALSE)</f>
        <v>485</v>
      </c>
      <c r="L1356">
        <v>37.504501342773402</v>
      </c>
      <c r="M1356">
        <v>-122.26229095458901</v>
      </c>
    </row>
    <row r="1357" spans="1:13" x14ac:dyDescent="0.25">
      <c r="A1357" s="230">
        <v>2014.001</v>
      </c>
      <c r="B1357" s="230" t="s">
        <v>115</v>
      </c>
      <c r="C1357" s="230" t="s">
        <v>11826</v>
      </c>
      <c r="D1357" s="230" t="s">
        <v>3478</v>
      </c>
      <c r="E1357" s="230" t="s">
        <v>3479</v>
      </c>
      <c r="F1357" s="230" t="s">
        <v>3294</v>
      </c>
      <c r="G1357" t="s">
        <v>76</v>
      </c>
      <c r="H1357" s="230" t="s">
        <v>4526</v>
      </c>
      <c r="I1357" s="230" t="s">
        <v>52</v>
      </c>
      <c r="J1357" s="230">
        <f>VLOOKUP(H1357,LocID!$B$2:$I$1995,8, FALSE)</f>
        <v>489</v>
      </c>
      <c r="L1357">
        <v>37.7771186828613</v>
      </c>
      <c r="M1357">
        <v>-122.419639587402</v>
      </c>
    </row>
    <row r="1358" spans="1:13" x14ac:dyDescent="0.25">
      <c r="A1358" s="230">
        <v>2014.0009</v>
      </c>
      <c r="B1358" s="230" t="s">
        <v>115</v>
      </c>
      <c r="C1358" s="230" t="s">
        <v>11826</v>
      </c>
      <c r="D1358" s="230" t="s">
        <v>3480</v>
      </c>
      <c r="E1358" s="230" t="s">
        <v>3401</v>
      </c>
      <c r="F1358" s="230" t="s">
        <v>3294</v>
      </c>
      <c r="G1358" t="s">
        <v>76</v>
      </c>
      <c r="H1358" s="230" t="s">
        <v>4526</v>
      </c>
      <c r="I1358" s="230" t="s">
        <v>52</v>
      </c>
      <c r="J1358" s="230">
        <f>VLOOKUP(H1358,LocID!$B$2:$I$1995,8, FALSE)</f>
        <v>489</v>
      </c>
      <c r="L1358">
        <v>37.7771186828613</v>
      </c>
      <c r="M1358">
        <v>-122.419639587402</v>
      </c>
    </row>
    <row r="1359" spans="1:13" x14ac:dyDescent="0.25">
      <c r="A1359" s="230">
        <v>2013.1164000000001</v>
      </c>
      <c r="B1359" s="230" t="s">
        <v>115</v>
      </c>
      <c r="C1359" s="230" t="s">
        <v>11826</v>
      </c>
      <c r="D1359" s="230" t="s">
        <v>3568</v>
      </c>
      <c r="E1359" s="230" t="s">
        <v>3569</v>
      </c>
      <c r="F1359" s="230" t="s">
        <v>3567</v>
      </c>
      <c r="G1359" t="s">
        <v>76</v>
      </c>
      <c r="H1359" s="230" t="s">
        <v>6349</v>
      </c>
      <c r="I1359" s="230" t="s">
        <v>98</v>
      </c>
      <c r="J1359" s="230">
        <f>VLOOKUP(H1359,LocID!$B$2:$I$1995,8, FALSE)</f>
        <v>492</v>
      </c>
      <c r="L1359">
        <v>37.728260040283203</v>
      </c>
      <c r="M1359">
        <v>-122.15850830078099</v>
      </c>
    </row>
    <row r="1360" spans="1:13" x14ac:dyDescent="0.25">
      <c r="A1360" s="230">
        <v>2015.0815</v>
      </c>
      <c r="B1360" s="230" t="s">
        <v>138</v>
      </c>
      <c r="C1360" s="230" t="s">
        <v>11821</v>
      </c>
      <c r="D1360" s="230" t="s">
        <v>1860</v>
      </c>
      <c r="E1360" s="230" t="s">
        <v>1861</v>
      </c>
      <c r="F1360" s="230" t="s">
        <v>1832</v>
      </c>
      <c r="G1360" t="s">
        <v>76</v>
      </c>
      <c r="H1360" s="230" t="s">
        <v>4512</v>
      </c>
      <c r="I1360" s="230" t="s">
        <v>23</v>
      </c>
      <c r="J1360" s="230">
        <f>VLOOKUP(H1360,LocID!$B$2:$I$1995,8, FALSE)</f>
        <v>300</v>
      </c>
      <c r="L1360">
        <v>34.053489685058501</v>
      </c>
      <c r="M1360">
        <v>-118.245323181152</v>
      </c>
    </row>
    <row r="1361" spans="1:13" x14ac:dyDescent="0.25">
      <c r="A1361" s="230">
        <v>2013.1095</v>
      </c>
      <c r="B1361" s="230" t="s">
        <v>115</v>
      </c>
      <c r="C1361" s="230" t="s">
        <v>11826</v>
      </c>
      <c r="D1361" s="230" t="s">
        <v>3922</v>
      </c>
      <c r="E1361" s="230" t="s">
        <v>3923</v>
      </c>
      <c r="F1361" s="230" t="s">
        <v>3906</v>
      </c>
      <c r="G1361" t="s">
        <v>76</v>
      </c>
      <c r="H1361" s="230" t="s">
        <v>4532</v>
      </c>
      <c r="I1361" s="230" t="s">
        <v>26</v>
      </c>
      <c r="J1361" s="230">
        <f>VLOOKUP(H1361,LocID!$B$2:$I$1995,8, FALSE)</f>
        <v>527</v>
      </c>
      <c r="L1361">
        <v>37.656059265136697</v>
      </c>
      <c r="M1361">
        <v>-122.414176940917</v>
      </c>
    </row>
    <row r="1362" spans="1:13" x14ac:dyDescent="0.25">
      <c r="A1362" s="230">
        <v>2014.0075999999999</v>
      </c>
      <c r="B1362" s="230" t="s">
        <v>115</v>
      </c>
      <c r="C1362" s="230" t="s">
        <v>11826</v>
      </c>
      <c r="D1362" s="230" t="s">
        <v>3834</v>
      </c>
      <c r="E1362" s="230" t="s">
        <v>3759</v>
      </c>
      <c r="F1362" s="230" t="s">
        <v>3750</v>
      </c>
      <c r="G1362" t="s">
        <v>261</v>
      </c>
      <c r="H1362" s="230" t="s">
        <v>4530</v>
      </c>
      <c r="I1362" s="230" t="s">
        <v>52</v>
      </c>
      <c r="J1362" s="230">
        <f>VLOOKUP(H1362,LocID!$B$2:$I$1995,8, FALSE)</f>
        <v>513</v>
      </c>
      <c r="L1362">
        <v>47.603569030761697</v>
      </c>
      <c r="M1362">
        <v>-122.329452514648</v>
      </c>
    </row>
    <row r="1363" spans="1:13" x14ac:dyDescent="0.25">
      <c r="A1363" s="230">
        <v>2014.0302999999999</v>
      </c>
      <c r="B1363" s="230" t="s">
        <v>115</v>
      </c>
      <c r="C1363" s="230" t="s">
        <v>11826</v>
      </c>
      <c r="D1363" s="230" t="s">
        <v>3835</v>
      </c>
      <c r="E1363" s="230" t="s">
        <v>3759</v>
      </c>
      <c r="F1363" s="230" t="s">
        <v>3750</v>
      </c>
      <c r="G1363" t="s">
        <v>261</v>
      </c>
      <c r="H1363" s="230" t="s">
        <v>4530</v>
      </c>
      <c r="I1363" s="230" t="s">
        <v>23</v>
      </c>
      <c r="J1363" s="230">
        <f>VLOOKUP(H1363,LocID!$B$2:$I$1995,8, FALSE)</f>
        <v>513</v>
      </c>
      <c r="L1363">
        <v>47.603569030761697</v>
      </c>
      <c r="M1363">
        <v>-122.329452514648</v>
      </c>
    </row>
    <row r="1364" spans="1:13" x14ac:dyDescent="0.25">
      <c r="A1364" s="230">
        <v>2013.0992000000001</v>
      </c>
      <c r="B1364" s="230" t="s">
        <v>115</v>
      </c>
      <c r="C1364" s="230" t="s">
        <v>11826</v>
      </c>
      <c r="D1364" s="230" t="s">
        <v>3481</v>
      </c>
      <c r="E1364" s="230" t="s">
        <v>3319</v>
      </c>
      <c r="F1364" s="230" t="s">
        <v>3294</v>
      </c>
      <c r="G1364" t="s">
        <v>76</v>
      </c>
      <c r="H1364" s="230" t="s">
        <v>4526</v>
      </c>
      <c r="I1364" s="230" t="s">
        <v>23</v>
      </c>
      <c r="J1364" s="230">
        <f>VLOOKUP(H1364,LocID!$B$2:$I$1995,8, FALSE)</f>
        <v>489</v>
      </c>
      <c r="L1364">
        <v>37.7771186828613</v>
      </c>
      <c r="M1364">
        <v>-122.419639587402</v>
      </c>
    </row>
    <row r="1365" spans="1:13" x14ac:dyDescent="0.25">
      <c r="A1365" s="230">
        <v>2014.0089</v>
      </c>
      <c r="B1365" s="230" t="s">
        <v>115</v>
      </c>
      <c r="C1365" s="230" t="s">
        <v>11826</v>
      </c>
      <c r="D1365" s="230" t="s">
        <v>2881</v>
      </c>
      <c r="E1365" s="230" t="s">
        <v>2882</v>
      </c>
      <c r="F1365" s="230" t="s">
        <v>2823</v>
      </c>
      <c r="G1365" t="s">
        <v>122</v>
      </c>
      <c r="H1365" s="230" t="s">
        <v>6295</v>
      </c>
      <c r="I1365" s="230" t="s">
        <v>23</v>
      </c>
      <c r="J1365" s="230">
        <f>VLOOKUP(H1365,LocID!$B$2:$I$1995,8, FALSE)</f>
        <v>427</v>
      </c>
      <c r="L1365">
        <v>45.511791229247997</v>
      </c>
      <c r="M1365">
        <v>-122.67562866210901</v>
      </c>
    </row>
    <row r="1366" spans="1:13" x14ac:dyDescent="0.25">
      <c r="A1366" s="230">
        <v>2013.1134999999999</v>
      </c>
      <c r="B1366" s="230" t="s">
        <v>115</v>
      </c>
      <c r="C1366" s="230" t="s">
        <v>11826</v>
      </c>
      <c r="D1366" s="230" t="s">
        <v>4032</v>
      </c>
      <c r="E1366" s="230" t="s">
        <v>4027</v>
      </c>
      <c r="F1366" s="230" t="s">
        <v>4028</v>
      </c>
      <c r="G1366" t="s">
        <v>76</v>
      </c>
      <c r="H1366" s="230" t="s">
        <v>6390</v>
      </c>
      <c r="I1366" s="230" t="s">
        <v>98</v>
      </c>
      <c r="J1366" s="230">
        <f>VLOOKUP(H1366,LocID!$B$2:$I$1995,8, FALSE)</f>
        <v>543</v>
      </c>
      <c r="L1366">
        <v>38.239120483398402</v>
      </c>
      <c r="M1366">
        <v>-122.03688049316401</v>
      </c>
    </row>
    <row r="1367" spans="1:13" x14ac:dyDescent="0.25">
      <c r="A1367" s="230">
        <v>2013.1153999999999</v>
      </c>
      <c r="B1367" s="230" t="s">
        <v>115</v>
      </c>
      <c r="C1367" s="230" t="s">
        <v>11826</v>
      </c>
      <c r="D1367" s="230" t="s">
        <v>4033</v>
      </c>
      <c r="E1367" s="230" t="s">
        <v>4027</v>
      </c>
      <c r="F1367" s="230" t="s">
        <v>4028</v>
      </c>
      <c r="G1367" t="s">
        <v>76</v>
      </c>
      <c r="H1367" s="230" t="s">
        <v>6390</v>
      </c>
      <c r="I1367" s="230" t="s">
        <v>98</v>
      </c>
      <c r="J1367" s="230">
        <f>VLOOKUP(H1367,LocID!$B$2:$I$1995,8, FALSE)</f>
        <v>543</v>
      </c>
      <c r="L1367">
        <v>38.239120483398402</v>
      </c>
      <c r="M1367">
        <v>-122.03688049316401</v>
      </c>
    </row>
    <row r="1368" spans="1:13" x14ac:dyDescent="0.25">
      <c r="A1368" s="230">
        <v>2015.0900999999999</v>
      </c>
      <c r="B1368" s="230" t="s">
        <v>138</v>
      </c>
      <c r="C1368" s="230" t="s">
        <v>11821</v>
      </c>
      <c r="D1368" s="230" t="s">
        <v>3847</v>
      </c>
      <c r="E1368" s="230" t="s">
        <v>3814</v>
      </c>
      <c r="F1368" s="230" t="s">
        <v>3750</v>
      </c>
      <c r="G1368" t="s">
        <v>261</v>
      </c>
      <c r="H1368" s="230" t="s">
        <v>4530</v>
      </c>
      <c r="I1368" s="230" t="s">
        <v>52</v>
      </c>
      <c r="J1368" s="230">
        <f>VLOOKUP(H1368,LocID!$B$2:$I$1995,8, FALSE)</f>
        <v>513</v>
      </c>
      <c r="L1368">
        <v>47.603569030761697</v>
      </c>
      <c r="M1368">
        <v>-122.329452514648</v>
      </c>
    </row>
    <row r="1369" spans="1:13" x14ac:dyDescent="0.25">
      <c r="A1369" s="230">
        <v>2013.0145</v>
      </c>
      <c r="B1369" s="230" t="s">
        <v>115</v>
      </c>
      <c r="C1369" s="230" t="s">
        <v>11826</v>
      </c>
      <c r="D1369" s="230" t="s">
        <v>3958</v>
      </c>
      <c r="E1369" s="230" t="s">
        <v>550</v>
      </c>
      <c r="F1369" s="230" t="s">
        <v>3947</v>
      </c>
      <c r="G1369" t="s">
        <v>49</v>
      </c>
      <c r="H1369" s="230" t="s">
        <v>6380</v>
      </c>
      <c r="I1369" s="230" t="s">
        <v>23</v>
      </c>
      <c r="J1369" s="230">
        <f>VLOOKUP(H1369,LocID!$B$2:$I$1995,8, FALSE)</f>
        <v>531</v>
      </c>
      <c r="L1369">
        <v>42.101249694824197</v>
      </c>
      <c r="M1369">
        <v>-72.589286804199205</v>
      </c>
    </row>
    <row r="1370" spans="1:13" x14ac:dyDescent="0.25">
      <c r="A1370" s="230">
        <v>2014.0057999999999</v>
      </c>
      <c r="B1370" s="230" t="s">
        <v>115</v>
      </c>
      <c r="C1370" s="230" t="s">
        <v>11826</v>
      </c>
      <c r="D1370" s="230" t="s">
        <v>2933</v>
      </c>
      <c r="E1370" s="230" t="s">
        <v>2934</v>
      </c>
      <c r="F1370" s="230" t="s">
        <v>2935</v>
      </c>
      <c r="G1370" t="s">
        <v>107</v>
      </c>
      <c r="H1370" s="230" t="s">
        <v>6302</v>
      </c>
      <c r="I1370" s="230" t="s">
        <v>52</v>
      </c>
      <c r="J1370" s="230">
        <f>VLOOKUP(H1370,LocID!$B$2:$I$1995,8, FALSE)</f>
        <v>435</v>
      </c>
      <c r="L1370">
        <v>40.714000701904297</v>
      </c>
      <c r="M1370">
        <v>-73.829986572265597</v>
      </c>
    </row>
    <row r="1371" spans="1:13" x14ac:dyDescent="0.25">
      <c r="A1371" s="230">
        <v>2014.0062</v>
      </c>
      <c r="B1371" s="230" t="s">
        <v>115</v>
      </c>
      <c r="C1371" s="230" t="s">
        <v>11826</v>
      </c>
      <c r="D1371" s="230" t="s">
        <v>3193</v>
      </c>
      <c r="E1371" s="230" t="s">
        <v>1018</v>
      </c>
      <c r="F1371" s="230" t="s">
        <v>3174</v>
      </c>
      <c r="G1371" t="s">
        <v>122</v>
      </c>
      <c r="H1371" s="230" t="s">
        <v>4525</v>
      </c>
      <c r="I1371" s="230" t="s">
        <v>23</v>
      </c>
      <c r="J1371" s="230">
        <f>VLOOKUP(H1371,LocID!$B$2:$I$1995,8, FALSE)</f>
        <v>477</v>
      </c>
      <c r="L1371">
        <v>44.933261871337798</v>
      </c>
      <c r="M1371">
        <v>-123.043807983398</v>
      </c>
    </row>
    <row r="1372" spans="1:13" x14ac:dyDescent="0.25">
      <c r="A1372" s="230">
        <v>2013.1102000000001</v>
      </c>
      <c r="B1372" s="230" t="s">
        <v>115</v>
      </c>
      <c r="C1372" s="230" t="s">
        <v>11826</v>
      </c>
      <c r="D1372" s="230" t="s">
        <v>1577</v>
      </c>
      <c r="E1372" s="230" t="s">
        <v>1578</v>
      </c>
      <c r="F1372" s="230" t="s">
        <v>1576</v>
      </c>
      <c r="G1372" t="s">
        <v>107</v>
      </c>
      <c r="H1372" s="230" t="s">
        <v>6125</v>
      </c>
      <c r="I1372" s="230" t="s">
        <v>52</v>
      </c>
      <c r="J1372" s="230">
        <f>VLOOKUP(H1372,LocID!$B$2:$I$1995,8, FALSE)</f>
        <v>247</v>
      </c>
      <c r="L1372">
        <v>42.4405097961425</v>
      </c>
      <c r="M1372">
        <v>-76.495460510253906</v>
      </c>
    </row>
    <row r="1373" spans="1:13" x14ac:dyDescent="0.25">
      <c r="A1373" s="230">
        <v>2014.0081</v>
      </c>
      <c r="B1373" s="230" t="s">
        <v>115</v>
      </c>
      <c r="C1373" s="230" t="s">
        <v>11826</v>
      </c>
      <c r="D1373" s="230" t="s">
        <v>480</v>
      </c>
      <c r="E1373" s="230" t="s">
        <v>481</v>
      </c>
      <c r="F1373" s="230" t="s">
        <v>479</v>
      </c>
      <c r="G1373" t="s">
        <v>192</v>
      </c>
      <c r="H1373" s="230" t="s">
        <v>5949</v>
      </c>
      <c r="I1373" s="230" t="s">
        <v>23</v>
      </c>
      <c r="J1373" s="230">
        <f>VLOOKUP(H1373,LocID!$B$2:$I$1995,8, FALSE)</f>
        <v>54</v>
      </c>
      <c r="L1373">
        <v>38.986370086669901</v>
      </c>
      <c r="M1373">
        <v>-77.096916198730398</v>
      </c>
    </row>
    <row r="1374" spans="1:13" x14ac:dyDescent="0.25">
      <c r="A1374" s="230">
        <v>2014.0283999999999</v>
      </c>
      <c r="B1374" s="230" t="s">
        <v>115</v>
      </c>
      <c r="C1374" s="230" t="s">
        <v>11826</v>
      </c>
      <c r="D1374" s="230" t="s">
        <v>3042</v>
      </c>
      <c r="E1374" s="230" t="s">
        <v>2024</v>
      </c>
      <c r="F1374" s="230" t="s">
        <v>3039</v>
      </c>
      <c r="G1374" t="s">
        <v>1284</v>
      </c>
      <c r="H1374" s="230" t="s">
        <v>6318</v>
      </c>
      <c r="I1374" s="230" t="s">
        <v>23</v>
      </c>
      <c r="J1374" s="230">
        <f>VLOOKUP(H1374,LocID!$B$2:$I$1995,8, FALSE)</f>
        <v>454</v>
      </c>
      <c r="L1374">
        <v>-22.912160873413001</v>
      </c>
      <c r="M1374">
        <v>-43.175010681152301</v>
      </c>
    </row>
    <row r="1375" spans="1:13" x14ac:dyDescent="0.25">
      <c r="A1375" s="230">
        <v>2013.0985000000001</v>
      </c>
      <c r="B1375" s="230" t="s">
        <v>115</v>
      </c>
      <c r="C1375" s="230" t="s">
        <v>11826</v>
      </c>
      <c r="D1375" s="230" t="s">
        <v>718</v>
      </c>
      <c r="E1375" s="230" t="s">
        <v>719</v>
      </c>
      <c r="F1375" s="230" t="s">
        <v>715</v>
      </c>
      <c r="G1375" t="s">
        <v>107</v>
      </c>
      <c r="H1375" s="230" t="s">
        <v>5973</v>
      </c>
      <c r="I1375" s="230" t="s">
        <v>52</v>
      </c>
      <c r="J1375" s="230">
        <f>VLOOKUP(H1375,LocID!$B$2:$I$1995,8, FALSE)</f>
        <v>80</v>
      </c>
      <c r="L1375">
        <v>42.885440826416001</v>
      </c>
      <c r="M1375">
        <v>-78.878463745117102</v>
      </c>
    </row>
    <row r="1376" spans="1:13" x14ac:dyDescent="0.25">
      <c r="A1376" s="230">
        <v>2014.0001</v>
      </c>
      <c r="B1376" s="230" t="s">
        <v>115</v>
      </c>
      <c r="C1376" s="230" t="s">
        <v>11826</v>
      </c>
      <c r="D1376" s="230" t="s">
        <v>4425</v>
      </c>
      <c r="E1376" s="230" t="s">
        <v>4426</v>
      </c>
      <c r="F1376" s="230" t="s">
        <v>4422</v>
      </c>
      <c r="G1376" t="s">
        <v>122</v>
      </c>
      <c r="H1376" s="230" t="s">
        <v>6447</v>
      </c>
      <c r="I1376" s="230" t="s">
        <v>52</v>
      </c>
      <c r="J1376" s="230">
        <f>VLOOKUP(H1376,LocID!$B$2:$I$1995,8, FALSE)</f>
        <v>603</v>
      </c>
      <c r="L1376">
        <v>45.309730529785099</v>
      </c>
      <c r="M1376">
        <v>-122.769355773925</v>
      </c>
    </row>
    <row r="1377" spans="1:13" x14ac:dyDescent="0.25">
      <c r="A1377" s="230">
        <v>2013.0749000000001</v>
      </c>
      <c r="B1377" s="230" t="s">
        <v>115</v>
      </c>
      <c r="C1377" s="230" t="s">
        <v>11826</v>
      </c>
      <c r="D1377" s="230" t="s">
        <v>940</v>
      </c>
      <c r="E1377" s="230" t="s">
        <v>941</v>
      </c>
      <c r="F1377" s="230" t="s">
        <v>936</v>
      </c>
      <c r="G1377" t="s">
        <v>60</v>
      </c>
      <c r="H1377" s="230" t="s">
        <v>6005</v>
      </c>
      <c r="I1377" s="230" t="s">
        <v>23</v>
      </c>
      <c r="J1377" s="230">
        <f>VLOOKUP(H1377,LocID!$B$2:$I$1995,8, FALSE)</f>
        <v>113</v>
      </c>
      <c r="L1377">
        <v>41.504749298095703</v>
      </c>
      <c r="M1377">
        <v>-81.690719604492102</v>
      </c>
    </row>
    <row r="1378" spans="1:13" x14ac:dyDescent="0.25">
      <c r="A1378" s="230">
        <v>2014.0030999999999</v>
      </c>
      <c r="B1378" s="230" t="s">
        <v>115</v>
      </c>
      <c r="C1378" s="230" t="s">
        <v>11826</v>
      </c>
      <c r="D1378" s="230" t="s">
        <v>4444</v>
      </c>
      <c r="E1378" s="230" t="s">
        <v>4445</v>
      </c>
      <c r="F1378" s="230" t="s">
        <v>4443</v>
      </c>
      <c r="G1378" t="s">
        <v>732</v>
      </c>
      <c r="H1378" s="230" t="s">
        <v>6451</v>
      </c>
      <c r="I1378" s="230" t="s">
        <v>52</v>
      </c>
      <c r="J1378" s="230">
        <f>VLOOKUP(H1378,LocID!$B$2:$I$1995,8, FALSE)</f>
        <v>608</v>
      </c>
      <c r="L1378">
        <v>44.491409301757798</v>
      </c>
      <c r="M1378">
        <v>-73.1876220703125</v>
      </c>
    </row>
    <row r="1379" spans="1:13" x14ac:dyDescent="0.25">
      <c r="A1379" s="230">
        <v>2015.1066000000001</v>
      </c>
      <c r="B1379" s="230" t="s">
        <v>138</v>
      </c>
      <c r="C1379" s="230" t="s">
        <v>11821</v>
      </c>
      <c r="D1379" s="230" t="s">
        <v>637</v>
      </c>
      <c r="E1379" s="230" t="s">
        <v>614</v>
      </c>
      <c r="F1379" s="230" t="s">
        <v>533</v>
      </c>
      <c r="G1379" t="s">
        <v>49</v>
      </c>
      <c r="H1379" s="230" t="s">
        <v>4499</v>
      </c>
      <c r="I1379" s="230" t="s">
        <v>188</v>
      </c>
      <c r="J1379" s="230">
        <f>VLOOKUP(H1379,LocID!$B$2:$I$1995,8, FALSE)</f>
        <v>65</v>
      </c>
      <c r="L1379">
        <v>42.3586616516113</v>
      </c>
      <c r="M1379">
        <v>-71.056739807128906</v>
      </c>
    </row>
    <row r="1380" spans="1:13" x14ac:dyDescent="0.25">
      <c r="A1380" s="230">
        <v>2014.0171</v>
      </c>
      <c r="B1380" s="230" t="s">
        <v>115</v>
      </c>
      <c r="C1380" s="230" t="s">
        <v>11826</v>
      </c>
      <c r="D1380" s="230" t="s">
        <v>3482</v>
      </c>
      <c r="E1380" s="230" t="s">
        <v>3483</v>
      </c>
      <c r="F1380" s="230" t="s">
        <v>3294</v>
      </c>
      <c r="G1380" t="s">
        <v>76</v>
      </c>
      <c r="H1380" s="230" t="s">
        <v>4526</v>
      </c>
      <c r="I1380" s="230" t="s">
        <v>26</v>
      </c>
      <c r="J1380" s="230">
        <f>VLOOKUP(H1380,LocID!$B$2:$I$1995,8, FALSE)</f>
        <v>489</v>
      </c>
      <c r="L1380">
        <v>37.7771186828613</v>
      </c>
      <c r="M1380">
        <v>-122.419639587402</v>
      </c>
    </row>
    <row r="1381" spans="1:13" x14ac:dyDescent="0.25">
      <c r="A1381" s="230">
        <v>2013.0977</v>
      </c>
      <c r="B1381" s="230" t="s">
        <v>115</v>
      </c>
      <c r="C1381" s="230" t="s">
        <v>11826</v>
      </c>
      <c r="D1381" s="230" t="s">
        <v>4184</v>
      </c>
      <c r="E1381" s="230" t="s">
        <v>4175</v>
      </c>
      <c r="F1381" s="230" t="s">
        <v>4176</v>
      </c>
      <c r="G1381" t="s">
        <v>76</v>
      </c>
      <c r="H1381" s="230" t="s">
        <v>6419</v>
      </c>
      <c r="I1381" s="230" t="s">
        <v>52</v>
      </c>
      <c r="J1381" s="230">
        <f>VLOOKUP(H1381,LocID!$B$2:$I$1995,8, FALSE)</f>
        <v>573</v>
      </c>
      <c r="L1381">
        <v>34.280818939208899</v>
      </c>
      <c r="M1381">
        <v>-119.29232025146401</v>
      </c>
    </row>
    <row r="1382" spans="1:13" x14ac:dyDescent="0.25">
      <c r="A1382" s="230">
        <v>2013.0826</v>
      </c>
      <c r="B1382" s="230" t="s">
        <v>115</v>
      </c>
      <c r="C1382" s="230" t="s">
        <v>11826</v>
      </c>
      <c r="D1382" s="230" t="s">
        <v>292</v>
      </c>
      <c r="E1382" s="230" t="s">
        <v>293</v>
      </c>
      <c r="F1382" s="230" t="s">
        <v>271</v>
      </c>
      <c r="G1382" t="s">
        <v>160</v>
      </c>
      <c r="H1382" s="230" t="s">
        <v>5930</v>
      </c>
      <c r="I1382" s="230" t="s">
        <v>23</v>
      </c>
      <c r="J1382" s="230">
        <f>VLOOKUP(H1382,LocID!$B$2:$I$1995,8, FALSE)</f>
        <v>33</v>
      </c>
      <c r="L1382">
        <v>33.7483100891113</v>
      </c>
      <c r="M1382">
        <v>-84.39111328125</v>
      </c>
    </row>
    <row r="1383" spans="1:13" x14ac:dyDescent="0.25">
      <c r="A1383" s="230">
        <v>2013.1042</v>
      </c>
      <c r="B1383" s="230" t="s">
        <v>115</v>
      </c>
      <c r="C1383" s="230" t="s">
        <v>11826</v>
      </c>
      <c r="D1383" s="230" t="s">
        <v>3557</v>
      </c>
      <c r="E1383" s="230" t="s">
        <v>2704</v>
      </c>
      <c r="F1383" s="230" t="s">
        <v>3531</v>
      </c>
      <c r="G1383" t="s">
        <v>76</v>
      </c>
      <c r="H1383" s="230" t="s">
        <v>6348</v>
      </c>
      <c r="I1383" s="230" t="s">
        <v>52</v>
      </c>
      <c r="J1383" s="230">
        <f>VLOOKUP(H1383,LocID!$B$2:$I$1995,8, FALSE)</f>
        <v>491</v>
      </c>
      <c r="L1383">
        <v>37.338581085205</v>
      </c>
      <c r="M1383">
        <v>-121.885566711425</v>
      </c>
    </row>
    <row r="1384" spans="1:13" x14ac:dyDescent="0.25">
      <c r="A1384" s="230">
        <v>2013.0712000000001</v>
      </c>
      <c r="B1384" s="230" t="s">
        <v>115</v>
      </c>
      <c r="C1384" s="230" t="s">
        <v>11826</v>
      </c>
      <c r="D1384" s="230" t="s">
        <v>4386</v>
      </c>
      <c r="E1384" s="230" t="s">
        <v>4387</v>
      </c>
      <c r="F1384" s="230" t="s">
        <v>4388</v>
      </c>
      <c r="G1384" t="s">
        <v>874</v>
      </c>
      <c r="H1384" s="230" t="s">
        <v>6438</v>
      </c>
      <c r="I1384" s="230" t="s">
        <v>23</v>
      </c>
      <c r="J1384" s="230">
        <f>VLOOKUP(H1384,LocID!$B$2:$I$1995,8, FALSE)</f>
        <v>594</v>
      </c>
      <c r="L1384">
        <v>41.272281646728501</v>
      </c>
      <c r="M1384">
        <v>-72.949981689453097</v>
      </c>
    </row>
    <row r="1385" spans="1:13" x14ac:dyDescent="0.25">
      <c r="A1385" s="230">
        <v>2013.0494000000001</v>
      </c>
      <c r="B1385" s="230" t="s">
        <v>115</v>
      </c>
      <c r="C1385" s="230" t="s">
        <v>11826</v>
      </c>
      <c r="D1385" s="230" t="s">
        <v>3484</v>
      </c>
      <c r="E1385" s="230" t="s">
        <v>3381</v>
      </c>
      <c r="F1385" s="230" t="s">
        <v>3294</v>
      </c>
      <c r="G1385" t="s">
        <v>76</v>
      </c>
      <c r="H1385" s="230" t="s">
        <v>4526</v>
      </c>
      <c r="I1385" s="230" t="s">
        <v>23</v>
      </c>
      <c r="J1385" s="230">
        <f>VLOOKUP(H1385,LocID!$B$2:$I$1995,8, FALSE)</f>
        <v>489</v>
      </c>
      <c r="L1385">
        <v>37.7771186828613</v>
      </c>
      <c r="M1385">
        <v>-122.419639587402</v>
      </c>
    </row>
    <row r="1386" spans="1:13" x14ac:dyDescent="0.25">
      <c r="A1386" s="230">
        <v>2014.0063</v>
      </c>
      <c r="B1386" s="230" t="s">
        <v>115</v>
      </c>
      <c r="C1386" s="230" t="s">
        <v>11826</v>
      </c>
      <c r="D1386" s="230" t="s">
        <v>4489</v>
      </c>
      <c r="E1386" s="230" t="s">
        <v>4490</v>
      </c>
      <c r="F1386" s="230" t="s">
        <v>4492</v>
      </c>
      <c r="G1386" t="s">
        <v>1276</v>
      </c>
      <c r="H1386" s="230" t="s">
        <v>6464</v>
      </c>
      <c r="I1386" s="230" t="s">
        <v>52</v>
      </c>
      <c r="J1386" s="230">
        <f>VLOOKUP(H1386,LocID!$B$2:$I$1995,8, FALSE)</f>
        <v>623</v>
      </c>
      <c r="L1386">
        <v>32.684848785400298</v>
      </c>
      <c r="M1386">
        <v>-114.624610900878</v>
      </c>
    </row>
    <row r="1387" spans="1:13" x14ac:dyDescent="0.25">
      <c r="A1387" s="230">
        <v>2014.0156999999999</v>
      </c>
      <c r="B1387" s="230" t="s">
        <v>151</v>
      </c>
      <c r="C1387" s="230" t="s">
        <v>11826</v>
      </c>
      <c r="D1387" s="230" t="s">
        <v>2664</v>
      </c>
      <c r="E1387" s="230" t="s">
        <v>2661</v>
      </c>
      <c r="F1387" s="230" t="s">
        <v>2644</v>
      </c>
      <c r="G1387" t="s">
        <v>261</v>
      </c>
      <c r="H1387" s="230" t="s">
        <v>6262</v>
      </c>
      <c r="I1387" s="230" t="s">
        <v>52</v>
      </c>
      <c r="J1387" s="230">
        <f>VLOOKUP(H1387,LocID!$B$2:$I$1995,8, FALSE)</f>
        <v>393</v>
      </c>
      <c r="L1387">
        <v>47.039230346679602</v>
      </c>
      <c r="M1387">
        <v>-122.891357421875</v>
      </c>
    </row>
    <row r="1388" spans="1:13" x14ac:dyDescent="0.25">
      <c r="A1388" s="230">
        <v>2015.1020000000001</v>
      </c>
      <c r="B1388" s="230" t="s">
        <v>138</v>
      </c>
      <c r="C1388" s="230" t="s">
        <v>11821</v>
      </c>
      <c r="D1388" s="230" t="s">
        <v>3262</v>
      </c>
      <c r="E1388" s="230" t="s">
        <v>3244</v>
      </c>
      <c r="F1388" s="230" t="s">
        <v>3240</v>
      </c>
      <c r="G1388" t="s">
        <v>76</v>
      </c>
      <c r="H1388" s="230" t="s">
        <v>6342</v>
      </c>
      <c r="I1388" s="230" t="s">
        <v>98</v>
      </c>
      <c r="J1388" s="230">
        <f>VLOOKUP(H1388,LocID!$B$2:$I$1995,8, FALSE)</f>
        <v>485</v>
      </c>
      <c r="L1388">
        <v>37.504501342773402</v>
      </c>
      <c r="M1388">
        <v>-122.26229095458901</v>
      </c>
    </row>
    <row r="1389" spans="1:13" x14ac:dyDescent="0.25">
      <c r="A1389" s="230">
        <v>2014.0343</v>
      </c>
      <c r="B1389" s="230" t="s">
        <v>151</v>
      </c>
      <c r="C1389" s="230" t="s">
        <v>11826</v>
      </c>
      <c r="D1389" s="230" t="s">
        <v>394</v>
      </c>
      <c r="E1389" s="230" t="s">
        <v>395</v>
      </c>
      <c r="F1389" s="230" t="s">
        <v>391</v>
      </c>
      <c r="G1389" t="s">
        <v>122</v>
      </c>
      <c r="H1389" s="230" t="s">
        <v>5939</v>
      </c>
      <c r="I1389" s="230" t="s">
        <v>23</v>
      </c>
      <c r="J1389" s="230">
        <f>VLOOKUP(H1389,LocID!$B$2:$I$1995,8, FALSE)</f>
        <v>44</v>
      </c>
      <c r="L1389">
        <v>45.4846801757812</v>
      </c>
      <c r="M1389">
        <v>-122.79604339599599</v>
      </c>
    </row>
    <row r="1390" spans="1:13" x14ac:dyDescent="0.25">
      <c r="A1390" s="230">
        <v>2014.0424</v>
      </c>
      <c r="B1390" s="230" t="s">
        <v>151</v>
      </c>
      <c r="C1390" s="230" t="s">
        <v>11826</v>
      </c>
      <c r="D1390" s="230" t="s">
        <v>3011</v>
      </c>
      <c r="E1390" s="230" t="s">
        <v>3001</v>
      </c>
      <c r="F1390" s="230" t="s">
        <v>3002</v>
      </c>
      <c r="G1390" t="s">
        <v>1475</v>
      </c>
      <c r="H1390" s="230" t="s">
        <v>6312</v>
      </c>
      <c r="I1390" s="230" t="s">
        <v>23</v>
      </c>
      <c r="J1390" s="230">
        <f>VLOOKUP(H1390,LocID!$B$2:$I$1995,8, FALSE)</f>
        <v>448</v>
      </c>
      <c r="L1390">
        <v>39.527381896972599</v>
      </c>
      <c r="M1390">
        <v>-119.813438415527</v>
      </c>
    </row>
    <row r="1391" spans="1:13" x14ac:dyDescent="0.25">
      <c r="A1391" s="230">
        <v>2014.0069000000001</v>
      </c>
      <c r="B1391" s="230" t="s">
        <v>151</v>
      </c>
      <c r="C1391" s="230" t="s">
        <v>11826</v>
      </c>
      <c r="D1391" s="230" t="s">
        <v>2585</v>
      </c>
      <c r="E1391" s="230" t="s">
        <v>2413</v>
      </c>
      <c r="F1391" s="230" t="s">
        <v>2414</v>
      </c>
      <c r="G1391" t="s">
        <v>76</v>
      </c>
      <c r="H1391" s="230" t="s">
        <v>4518</v>
      </c>
      <c r="I1391" s="230" t="s">
        <v>52</v>
      </c>
      <c r="J1391" s="230">
        <f>VLOOKUP(H1391,LocID!$B$2:$I$1995,8, FALSE)</f>
        <v>387</v>
      </c>
      <c r="L1391">
        <v>37.805080413818303</v>
      </c>
      <c r="M1391">
        <v>-122.273071289062</v>
      </c>
    </row>
    <row r="1392" spans="1:13" x14ac:dyDescent="0.25">
      <c r="A1392" s="230">
        <v>2014.0197000000001</v>
      </c>
      <c r="B1392" s="230" t="s">
        <v>151</v>
      </c>
      <c r="C1392" s="230" t="s">
        <v>11826</v>
      </c>
      <c r="D1392" s="230" t="s">
        <v>2994</v>
      </c>
      <c r="E1392" s="230" t="s">
        <v>2995</v>
      </c>
      <c r="F1392" s="230" t="s">
        <v>2997</v>
      </c>
      <c r="G1392" t="s">
        <v>2996</v>
      </c>
      <c r="H1392" s="230" t="s">
        <v>4536</v>
      </c>
      <c r="I1392" s="230" t="s">
        <v>23</v>
      </c>
      <c r="J1392" s="230">
        <f>VLOOKUP(H1392,LocID!$B$2:$I$1995,8, FALSE)</f>
        <v>447</v>
      </c>
      <c r="L1392">
        <v>38.890369415283203</v>
      </c>
      <c r="M1392">
        <v>-77.031959533691406</v>
      </c>
    </row>
    <row r="1393" spans="1:13" x14ac:dyDescent="0.25">
      <c r="A1393" s="230">
        <v>2013.0385000000001</v>
      </c>
      <c r="B1393" s="230" t="s">
        <v>151</v>
      </c>
      <c r="C1393" s="230" t="s">
        <v>11826</v>
      </c>
      <c r="D1393" s="230" t="s">
        <v>2586</v>
      </c>
      <c r="E1393" s="230" t="s">
        <v>2492</v>
      </c>
      <c r="F1393" s="230" t="s">
        <v>2414</v>
      </c>
      <c r="G1393" t="s">
        <v>76</v>
      </c>
      <c r="H1393" s="230" t="s">
        <v>4518</v>
      </c>
      <c r="I1393" s="230" t="s">
        <v>23</v>
      </c>
      <c r="J1393" s="230">
        <f>VLOOKUP(H1393,LocID!$B$2:$I$1995,8, FALSE)</f>
        <v>387</v>
      </c>
      <c r="L1393">
        <v>37.805080413818303</v>
      </c>
      <c r="M1393">
        <v>-122.273071289062</v>
      </c>
    </row>
    <row r="1394" spans="1:13" x14ac:dyDescent="0.25">
      <c r="A1394" s="230">
        <v>2014.0547999999999</v>
      </c>
      <c r="B1394" s="230" t="s">
        <v>151</v>
      </c>
      <c r="C1394" s="230" t="s">
        <v>11826</v>
      </c>
      <c r="D1394" s="230" t="s">
        <v>2587</v>
      </c>
      <c r="E1394" s="230" t="s">
        <v>2492</v>
      </c>
      <c r="F1394" s="230" t="s">
        <v>2414</v>
      </c>
      <c r="G1394" t="s">
        <v>76</v>
      </c>
      <c r="H1394" s="230" t="s">
        <v>4518</v>
      </c>
      <c r="I1394" s="230" t="s">
        <v>98</v>
      </c>
      <c r="J1394" s="230">
        <f>VLOOKUP(H1394,LocID!$B$2:$I$1995,8, FALSE)</f>
        <v>387</v>
      </c>
      <c r="L1394">
        <v>37.805080413818303</v>
      </c>
      <c r="M1394">
        <v>-122.273071289062</v>
      </c>
    </row>
    <row r="1395" spans="1:13" x14ac:dyDescent="0.25">
      <c r="A1395" s="230">
        <v>2014.0653</v>
      </c>
      <c r="B1395" s="230" t="s">
        <v>151</v>
      </c>
      <c r="C1395" s="230" t="s">
        <v>11826</v>
      </c>
      <c r="D1395" s="230" t="s">
        <v>871</v>
      </c>
      <c r="E1395" s="230" t="s">
        <v>872</v>
      </c>
      <c r="F1395" s="230" t="s">
        <v>873</v>
      </c>
      <c r="G1395" t="s">
        <v>874</v>
      </c>
      <c r="H1395" s="230" t="s">
        <v>5996</v>
      </c>
      <c r="I1395" s="230" t="s">
        <v>26</v>
      </c>
      <c r="J1395" s="230">
        <f>VLOOKUP(H1395,LocID!$B$2:$I$1995,8, FALSE)</f>
        <v>104</v>
      </c>
      <c r="L1395">
        <v>41.511688232421797</v>
      </c>
      <c r="M1395">
        <v>-72.899108886718693</v>
      </c>
    </row>
    <row r="1396" spans="1:13" x14ac:dyDescent="0.25">
      <c r="A1396" s="230">
        <v>2013.0252</v>
      </c>
      <c r="B1396" s="230" t="s">
        <v>151</v>
      </c>
      <c r="C1396" s="230" t="s">
        <v>11826</v>
      </c>
      <c r="D1396" s="230" t="s">
        <v>153</v>
      </c>
      <c r="E1396" s="230" t="s">
        <v>154</v>
      </c>
      <c r="F1396" s="230" t="s">
        <v>155</v>
      </c>
      <c r="G1396" t="s">
        <v>156</v>
      </c>
      <c r="H1396" s="230" t="s">
        <v>5909</v>
      </c>
      <c r="I1396" s="230" t="s">
        <v>23</v>
      </c>
      <c r="J1396" s="230">
        <f>VLOOKUP(H1396,LocID!$B$2:$I$1995,8, FALSE)</f>
        <v>12</v>
      </c>
      <c r="L1396">
        <v>40.6026000976562</v>
      </c>
      <c r="M1396">
        <v>-75.470260620117102</v>
      </c>
    </row>
    <row r="1397" spans="1:13" x14ac:dyDescent="0.25">
      <c r="A1397" s="230">
        <v>2014.0463</v>
      </c>
      <c r="B1397" s="230" t="s">
        <v>151</v>
      </c>
      <c r="C1397" s="230" t="s">
        <v>11826</v>
      </c>
      <c r="D1397" s="230" t="s">
        <v>294</v>
      </c>
      <c r="E1397" s="230" t="s">
        <v>295</v>
      </c>
      <c r="F1397" s="230" t="s">
        <v>271</v>
      </c>
      <c r="G1397" t="s">
        <v>160</v>
      </c>
      <c r="H1397" s="230" t="s">
        <v>5930</v>
      </c>
      <c r="I1397" s="230" t="s">
        <v>188</v>
      </c>
      <c r="J1397" s="230">
        <f>VLOOKUP(H1397,LocID!$B$2:$I$1995,8, FALSE)</f>
        <v>33</v>
      </c>
      <c r="L1397">
        <v>33.7483100891113</v>
      </c>
      <c r="M1397">
        <v>-84.39111328125</v>
      </c>
    </row>
    <row r="1398" spans="1:13" x14ac:dyDescent="0.25">
      <c r="A1398" s="230">
        <v>2014.0703000000001</v>
      </c>
      <c r="B1398" s="230" t="s">
        <v>151</v>
      </c>
      <c r="C1398" s="230" t="s">
        <v>11826</v>
      </c>
      <c r="D1398" s="230" t="s">
        <v>296</v>
      </c>
      <c r="E1398" s="230" t="s">
        <v>293</v>
      </c>
      <c r="F1398" s="230" t="s">
        <v>271</v>
      </c>
      <c r="G1398" t="s">
        <v>160</v>
      </c>
      <c r="H1398" s="230" t="s">
        <v>5930</v>
      </c>
      <c r="I1398" s="230" t="s">
        <v>23</v>
      </c>
      <c r="J1398" s="230">
        <f>VLOOKUP(H1398,LocID!$B$2:$I$1995,8, FALSE)</f>
        <v>33</v>
      </c>
      <c r="L1398">
        <v>33.7483100891113</v>
      </c>
      <c r="M1398">
        <v>-84.39111328125</v>
      </c>
    </row>
    <row r="1399" spans="1:13" x14ac:dyDescent="0.25">
      <c r="A1399" s="230">
        <v>2015.0974000000001</v>
      </c>
      <c r="B1399" s="230" t="s">
        <v>138</v>
      </c>
      <c r="C1399" s="230" t="s">
        <v>11821</v>
      </c>
      <c r="D1399" s="230" t="s">
        <v>4350</v>
      </c>
      <c r="E1399" s="230" t="s">
        <v>4351</v>
      </c>
      <c r="F1399" s="230" t="s">
        <v>2997</v>
      </c>
      <c r="G1399" t="s">
        <v>2996</v>
      </c>
      <c r="H1399" s="230" t="s">
        <v>4536</v>
      </c>
      <c r="I1399" s="230" t="s">
        <v>26</v>
      </c>
      <c r="J1399" s="230">
        <f>VLOOKUP(H1399,LocID!$B$2:$I$1995,8, FALSE)</f>
        <v>447</v>
      </c>
      <c r="L1399">
        <v>38.890369415283203</v>
      </c>
      <c r="M1399">
        <v>-77.031959533691406</v>
      </c>
    </row>
    <row r="1400" spans="1:13" x14ac:dyDescent="0.25">
      <c r="A1400" s="230">
        <v>2014.0514000000001</v>
      </c>
      <c r="B1400" s="230" t="s">
        <v>151</v>
      </c>
      <c r="C1400" s="230" t="s">
        <v>11826</v>
      </c>
      <c r="D1400" s="230" t="s">
        <v>2320</v>
      </c>
      <c r="E1400" s="230" t="s">
        <v>2321</v>
      </c>
      <c r="F1400" s="230" t="s">
        <v>2273</v>
      </c>
      <c r="G1400" t="s">
        <v>107</v>
      </c>
      <c r="H1400" s="230" t="s">
        <v>4516</v>
      </c>
      <c r="I1400" s="230" t="s">
        <v>188</v>
      </c>
      <c r="J1400" s="230">
        <f>VLOOKUP(H1400,LocID!$B$2:$I$1995,8, FALSE)</f>
        <v>370</v>
      </c>
      <c r="L1400">
        <v>40.7820014953613</v>
      </c>
      <c r="M1400">
        <v>-73.831703186035099</v>
      </c>
    </row>
    <row r="1401" spans="1:13" x14ac:dyDescent="0.25">
      <c r="A1401" s="230">
        <v>2014.0368000000001</v>
      </c>
      <c r="B1401" s="230" t="s">
        <v>151</v>
      </c>
      <c r="C1401" s="230" t="s">
        <v>11826</v>
      </c>
      <c r="D1401" s="230" t="s">
        <v>349</v>
      </c>
      <c r="E1401" s="230" t="s">
        <v>350</v>
      </c>
      <c r="F1401" s="230" t="s">
        <v>351</v>
      </c>
      <c r="G1401" t="s">
        <v>160</v>
      </c>
      <c r="H1401" s="230" t="s">
        <v>5934</v>
      </c>
      <c r="I1401" s="230" t="s">
        <v>188</v>
      </c>
      <c r="J1401" s="230">
        <f>VLOOKUP(H1401,LocID!$B$2:$I$1995,8, FALSE)</f>
        <v>38</v>
      </c>
      <c r="L1401">
        <v>33.776260375976499</v>
      </c>
      <c r="M1401">
        <v>-84.267227172851506</v>
      </c>
    </row>
    <row r="1402" spans="1:13" x14ac:dyDescent="0.25">
      <c r="A1402" s="230">
        <v>2014.0401999999999</v>
      </c>
      <c r="B1402" s="230" t="s">
        <v>151</v>
      </c>
      <c r="C1402" s="230" t="s">
        <v>11826</v>
      </c>
      <c r="D1402" s="230" t="s">
        <v>385</v>
      </c>
      <c r="E1402" s="230" t="s">
        <v>386</v>
      </c>
      <c r="F1402" s="230" t="s">
        <v>383</v>
      </c>
      <c r="G1402" t="s">
        <v>384</v>
      </c>
      <c r="H1402" s="230" t="s">
        <v>5938</v>
      </c>
      <c r="I1402" s="230" t="s">
        <v>23</v>
      </c>
      <c r="J1402" s="230">
        <f>VLOOKUP(H1402,LocID!$B$2:$I$1995,8, FALSE)</f>
        <v>43</v>
      </c>
      <c r="L1402">
        <v>30.443340301513601</v>
      </c>
      <c r="M1402">
        <v>-91.186988830566406</v>
      </c>
    </row>
    <row r="1403" spans="1:13" x14ac:dyDescent="0.25">
      <c r="A1403" s="230">
        <v>2014.0356999999999</v>
      </c>
      <c r="B1403" s="230" t="s">
        <v>151</v>
      </c>
      <c r="C1403" s="230" t="s">
        <v>11826</v>
      </c>
      <c r="D1403" s="230" t="s">
        <v>4195</v>
      </c>
      <c r="E1403" s="230" t="s">
        <v>4190</v>
      </c>
      <c r="F1403" s="230" t="s">
        <v>4188</v>
      </c>
      <c r="G1403" t="s">
        <v>740</v>
      </c>
      <c r="H1403" s="230" t="s">
        <v>6420</v>
      </c>
      <c r="I1403" s="230" t="s">
        <v>98</v>
      </c>
      <c r="J1403" s="230">
        <f>VLOOKUP(H1403,LocID!$B$2:$I$1995,8, FALSE)</f>
        <v>574</v>
      </c>
      <c r="K1403">
        <v>1</v>
      </c>
      <c r="L1403">
        <v>48.438899993896399</v>
      </c>
      <c r="M1403">
        <v>-123.39600372314401</v>
      </c>
    </row>
    <row r="1404" spans="1:13" x14ac:dyDescent="0.25">
      <c r="A1404" s="230">
        <v>2014.0029</v>
      </c>
      <c r="B1404" s="230" t="s">
        <v>151</v>
      </c>
      <c r="C1404" s="230" t="s">
        <v>11826</v>
      </c>
      <c r="D1404" s="230" t="s">
        <v>600</v>
      </c>
      <c r="E1404" s="230" t="s">
        <v>601</v>
      </c>
      <c r="F1404" s="230" t="s">
        <v>533</v>
      </c>
      <c r="G1404" t="s">
        <v>49</v>
      </c>
      <c r="H1404" s="230" t="s">
        <v>4499</v>
      </c>
      <c r="I1404" s="230" t="s">
        <v>26</v>
      </c>
      <c r="J1404" s="230">
        <f>VLOOKUP(H1404,LocID!$B$2:$I$1995,8, FALSE)</f>
        <v>65</v>
      </c>
      <c r="L1404">
        <v>42.3586616516113</v>
      </c>
      <c r="M1404">
        <v>-71.056739807128906</v>
      </c>
    </row>
    <row r="1405" spans="1:13" x14ac:dyDescent="0.25">
      <c r="A1405" s="230">
        <v>2014.0438999999999</v>
      </c>
      <c r="B1405" s="230" t="s">
        <v>151</v>
      </c>
      <c r="C1405" s="230" t="s">
        <v>11826</v>
      </c>
      <c r="D1405" s="230" t="s">
        <v>4340</v>
      </c>
      <c r="E1405" s="230" t="s">
        <v>4317</v>
      </c>
      <c r="F1405" s="230" t="s">
        <v>2997</v>
      </c>
      <c r="G1405" t="s">
        <v>2996</v>
      </c>
      <c r="H1405" s="230" t="s">
        <v>4536</v>
      </c>
      <c r="I1405" s="230" t="s">
        <v>23</v>
      </c>
      <c r="J1405" s="230">
        <f>VLOOKUP(H1405,LocID!$B$2:$I$1995,8, FALSE)</f>
        <v>447</v>
      </c>
      <c r="L1405">
        <v>38.890369415283203</v>
      </c>
      <c r="M1405">
        <v>-77.031959533691406</v>
      </c>
    </row>
    <row r="1406" spans="1:13" x14ac:dyDescent="0.25">
      <c r="A1406" s="230">
        <v>2014.0311999999999</v>
      </c>
      <c r="B1406" s="230" t="s">
        <v>151</v>
      </c>
      <c r="C1406" s="230" t="s">
        <v>11826</v>
      </c>
      <c r="D1406" s="230" t="s">
        <v>2163</v>
      </c>
      <c r="E1406" s="230" t="s">
        <v>2164</v>
      </c>
      <c r="F1406" s="230" t="s">
        <v>2155</v>
      </c>
      <c r="G1406" t="s">
        <v>76</v>
      </c>
      <c r="H1406" s="230" t="s">
        <v>6227</v>
      </c>
      <c r="I1406" s="230" t="s">
        <v>188</v>
      </c>
      <c r="J1406" s="230">
        <f>VLOOKUP(H1406,LocID!$B$2:$I$1995,8, FALSE)</f>
        <v>352</v>
      </c>
      <c r="L1406">
        <v>37.389671325683501</v>
      </c>
      <c r="M1406">
        <v>-122.08159637451099</v>
      </c>
    </row>
    <row r="1407" spans="1:13" x14ac:dyDescent="0.25">
      <c r="A1407" s="230">
        <v>2014.0154</v>
      </c>
      <c r="B1407" s="230" t="s">
        <v>151</v>
      </c>
      <c r="C1407" s="230" t="s">
        <v>11826</v>
      </c>
      <c r="D1407" s="230" t="s">
        <v>2957</v>
      </c>
      <c r="E1407" s="230" t="s">
        <v>2958</v>
      </c>
      <c r="F1407" s="230" t="s">
        <v>2944</v>
      </c>
      <c r="G1407" t="s">
        <v>250</v>
      </c>
      <c r="H1407" s="230" t="s">
        <v>4520</v>
      </c>
      <c r="I1407" s="230" t="s">
        <v>23</v>
      </c>
      <c r="J1407" s="230">
        <f>VLOOKUP(H1407,LocID!$B$2:$I$1995,8, FALSE)</f>
        <v>438</v>
      </c>
      <c r="L1407">
        <v>35.785511016845703</v>
      </c>
      <c r="M1407">
        <v>-78.642669677734304</v>
      </c>
    </row>
    <row r="1408" spans="1:13" x14ac:dyDescent="0.25">
      <c r="A1408" s="230">
        <v>2014.0065</v>
      </c>
      <c r="B1408" s="230" t="s">
        <v>151</v>
      </c>
      <c r="C1408" s="230" t="s">
        <v>11826</v>
      </c>
      <c r="D1408" s="230" t="s">
        <v>2392</v>
      </c>
      <c r="E1408" s="230" t="s">
        <v>2393</v>
      </c>
      <c r="F1408" s="230" t="s">
        <v>2394</v>
      </c>
      <c r="G1408" t="s">
        <v>1268</v>
      </c>
      <c r="H1408" s="230" t="s">
        <v>6252</v>
      </c>
      <c r="I1408" s="230" t="s">
        <v>52</v>
      </c>
      <c r="J1408" s="230">
        <f>VLOOKUP(H1408,LocID!$B$2:$I$1995,8, FALSE)</f>
        <v>382</v>
      </c>
      <c r="L1408">
        <v>34.756050109863203</v>
      </c>
      <c r="M1408">
        <v>-92.267120361328097</v>
      </c>
    </row>
    <row r="1409" spans="1:13" x14ac:dyDescent="0.25">
      <c r="A1409" s="230">
        <v>2014.0133000000001</v>
      </c>
      <c r="B1409" s="230" t="s">
        <v>151</v>
      </c>
      <c r="C1409" s="230" t="s">
        <v>11826</v>
      </c>
      <c r="D1409" s="230" t="s">
        <v>3941</v>
      </c>
      <c r="E1409" s="230" t="s">
        <v>3942</v>
      </c>
      <c r="F1409" s="230" t="s">
        <v>3937</v>
      </c>
      <c r="G1409" t="s">
        <v>261</v>
      </c>
      <c r="H1409" s="230" t="s">
        <v>4533</v>
      </c>
      <c r="I1409" s="230" t="s">
        <v>52</v>
      </c>
      <c r="J1409" s="230">
        <f>VLOOKUP(H1409,LocID!$B$2:$I$1995,8, FALSE)</f>
        <v>528</v>
      </c>
      <c r="L1409">
        <v>47.657260894775298</v>
      </c>
      <c r="M1409">
        <v>-117.41227722167901</v>
      </c>
    </row>
    <row r="1410" spans="1:13" x14ac:dyDescent="0.25">
      <c r="A1410" s="230">
        <v>2015.0998999999999</v>
      </c>
      <c r="B1410" s="230" t="s">
        <v>138</v>
      </c>
      <c r="C1410" s="230" t="s">
        <v>11821</v>
      </c>
      <c r="D1410" s="230" t="s">
        <v>3887</v>
      </c>
      <c r="E1410" s="230" t="s">
        <v>3888</v>
      </c>
      <c r="F1410" s="230" t="s">
        <v>3889</v>
      </c>
      <c r="G1410" t="s">
        <v>76</v>
      </c>
      <c r="H1410" s="230" t="s">
        <v>6373</v>
      </c>
      <c r="I1410" s="230" t="s">
        <v>23</v>
      </c>
      <c r="J1410" s="230">
        <f>VLOOKUP(H1410,LocID!$B$2:$I$1995,8, FALSE)</f>
        <v>522</v>
      </c>
      <c r="L1410">
        <v>38.524448394775298</v>
      </c>
      <c r="M1410">
        <v>-122.92501831054599</v>
      </c>
    </row>
    <row r="1411" spans="1:13" x14ac:dyDescent="0.25">
      <c r="A1411" s="230">
        <v>2013.0486000000001</v>
      </c>
      <c r="B1411" s="230" t="s">
        <v>151</v>
      </c>
      <c r="C1411" s="230" t="s">
        <v>11826</v>
      </c>
      <c r="D1411" s="230" t="s">
        <v>942</v>
      </c>
      <c r="E1411" s="230" t="s">
        <v>938</v>
      </c>
      <c r="F1411" s="230" t="s">
        <v>936</v>
      </c>
      <c r="G1411" t="s">
        <v>60</v>
      </c>
      <c r="H1411" s="230" t="s">
        <v>6005</v>
      </c>
      <c r="I1411" s="230" t="s">
        <v>23</v>
      </c>
      <c r="J1411" s="230">
        <f>VLOOKUP(H1411,LocID!$B$2:$I$1995,8, FALSE)</f>
        <v>113</v>
      </c>
      <c r="L1411">
        <v>41.504749298095703</v>
      </c>
      <c r="M1411">
        <v>-81.690719604492102</v>
      </c>
    </row>
    <row r="1412" spans="1:13" x14ac:dyDescent="0.25">
      <c r="A1412" s="230">
        <v>2014.0346999999999</v>
      </c>
      <c r="B1412" s="230" t="s">
        <v>151</v>
      </c>
      <c r="C1412" s="230" t="s">
        <v>11826</v>
      </c>
      <c r="D1412" s="230" t="s">
        <v>2789</v>
      </c>
      <c r="E1412" s="230" t="s">
        <v>2788</v>
      </c>
      <c r="F1412" s="230" t="s">
        <v>2781</v>
      </c>
      <c r="G1412" t="s">
        <v>156</v>
      </c>
      <c r="H1412" s="230" t="s">
        <v>6285</v>
      </c>
      <c r="I1412" s="230" t="s">
        <v>23</v>
      </c>
      <c r="J1412" s="230">
        <f>VLOOKUP(H1412,LocID!$B$2:$I$1995,8, FALSE)</f>
        <v>417</v>
      </c>
      <c r="L1412">
        <v>40.438339233398402</v>
      </c>
      <c r="M1412">
        <v>-79.997467041015597</v>
      </c>
    </row>
    <row r="1413" spans="1:13" x14ac:dyDescent="0.25">
      <c r="A1413" s="230">
        <v>2014.0363</v>
      </c>
      <c r="B1413" s="230" t="s">
        <v>151</v>
      </c>
      <c r="C1413" s="230" t="s">
        <v>11826</v>
      </c>
      <c r="D1413" s="230" t="s">
        <v>2210</v>
      </c>
      <c r="E1413" s="230" t="s">
        <v>2211</v>
      </c>
      <c r="F1413" s="230" t="s">
        <v>2212</v>
      </c>
      <c r="G1413" t="s">
        <v>2213</v>
      </c>
      <c r="H1413" s="230" t="s">
        <v>6237</v>
      </c>
      <c r="I1413" s="230" t="s">
        <v>23</v>
      </c>
      <c r="J1413" s="230">
        <f>VLOOKUP(H1413,LocID!$B$2:$I$1995,8, FALSE)</f>
        <v>362</v>
      </c>
      <c r="L1413">
        <v>39.659770965576101</v>
      </c>
      <c r="M1413">
        <v>-75.563941955566406</v>
      </c>
    </row>
    <row r="1414" spans="1:13" x14ac:dyDescent="0.25">
      <c r="A1414" s="230">
        <v>2014.0271</v>
      </c>
      <c r="B1414" s="230" t="s">
        <v>151</v>
      </c>
      <c r="C1414" s="230" t="s">
        <v>11826</v>
      </c>
      <c r="D1414" s="230" t="s">
        <v>4225</v>
      </c>
      <c r="E1414" s="230" t="s">
        <v>3625</v>
      </c>
      <c r="F1414" s="230" t="s">
        <v>4222</v>
      </c>
      <c r="G1414" t="s">
        <v>76</v>
      </c>
      <c r="H1414" s="230" t="s">
        <v>6427</v>
      </c>
      <c r="I1414" s="230" t="s">
        <v>23</v>
      </c>
      <c r="J1414" s="230">
        <f>VLOOKUP(H1414,LocID!$B$2:$I$1995,8, FALSE)</f>
        <v>581</v>
      </c>
      <c r="L1414">
        <v>37.901180267333899</v>
      </c>
      <c r="M1414">
        <v>-122.061622619628</v>
      </c>
    </row>
    <row r="1415" spans="1:13" x14ac:dyDescent="0.25">
      <c r="A1415" s="230">
        <v>2013.095</v>
      </c>
      <c r="B1415" s="230" t="s">
        <v>151</v>
      </c>
      <c r="C1415" s="230" t="s">
        <v>11826</v>
      </c>
      <c r="D1415" s="230" t="s">
        <v>1014</v>
      </c>
      <c r="E1415" s="230" t="s">
        <v>1015</v>
      </c>
      <c r="F1415" s="230" t="s">
        <v>1016</v>
      </c>
      <c r="G1415" t="s">
        <v>122</v>
      </c>
      <c r="H1415" s="230" t="s">
        <v>6020</v>
      </c>
      <c r="I1415" s="230" t="s">
        <v>23</v>
      </c>
      <c r="J1415" s="230">
        <f>VLOOKUP(H1415,LocID!$B$2:$I$1995,8, FALSE)</f>
        <v>128</v>
      </c>
      <c r="L1415">
        <v>44.565040588378899</v>
      </c>
      <c r="M1415">
        <v>-123.263526916503</v>
      </c>
    </row>
    <row r="1416" spans="1:13" x14ac:dyDescent="0.25">
      <c r="A1416" s="230">
        <v>2014.0386000000001</v>
      </c>
      <c r="B1416" s="230" t="s">
        <v>151</v>
      </c>
      <c r="C1416" s="230" t="s">
        <v>11826</v>
      </c>
      <c r="D1416" s="230" t="s">
        <v>1744</v>
      </c>
      <c r="E1416" s="230" t="s">
        <v>1739</v>
      </c>
      <c r="F1416" s="230" t="s">
        <v>1740</v>
      </c>
      <c r="G1416" t="s">
        <v>219</v>
      </c>
      <c r="H1416" s="230" t="s">
        <v>6162</v>
      </c>
      <c r="I1416" s="230" t="s">
        <v>52</v>
      </c>
      <c r="J1416" s="230">
        <f>VLOOKUP(H1416,LocID!$B$2:$I$1995,8, FALSE)</f>
        <v>285</v>
      </c>
      <c r="L1416">
        <v>33.047218322753899</v>
      </c>
      <c r="M1416">
        <v>-96.995933532714801</v>
      </c>
    </row>
    <row r="1417" spans="1:13" x14ac:dyDescent="0.25">
      <c r="A1417" s="230">
        <v>2014.019</v>
      </c>
      <c r="B1417" s="230" t="s">
        <v>151</v>
      </c>
      <c r="C1417" s="230" t="s">
        <v>11826</v>
      </c>
      <c r="D1417" s="230" t="s">
        <v>297</v>
      </c>
      <c r="E1417" s="230" t="s">
        <v>282</v>
      </c>
      <c r="F1417" s="230" t="s">
        <v>271</v>
      </c>
      <c r="G1417" t="s">
        <v>160</v>
      </c>
      <c r="H1417" s="230" t="s">
        <v>5930</v>
      </c>
      <c r="I1417" s="230" t="s">
        <v>23</v>
      </c>
      <c r="J1417" s="230">
        <f>VLOOKUP(H1417,LocID!$B$2:$I$1995,8, FALSE)</f>
        <v>33</v>
      </c>
      <c r="L1417">
        <v>33.7483100891113</v>
      </c>
      <c r="M1417">
        <v>-84.39111328125</v>
      </c>
    </row>
    <row r="1418" spans="1:13" x14ac:dyDescent="0.25">
      <c r="A1418" s="230">
        <v>2014.0399</v>
      </c>
      <c r="B1418" s="230" t="s">
        <v>151</v>
      </c>
      <c r="C1418" s="230" t="s">
        <v>11826</v>
      </c>
      <c r="D1418" s="230" t="s">
        <v>1866</v>
      </c>
      <c r="E1418" s="230" t="s">
        <v>1852</v>
      </c>
      <c r="F1418" s="230" t="s">
        <v>1832</v>
      </c>
      <c r="G1418" t="s">
        <v>76</v>
      </c>
      <c r="H1418" s="230" t="s">
        <v>4512</v>
      </c>
      <c r="I1418" s="230" t="s">
        <v>23</v>
      </c>
      <c r="J1418" s="230">
        <f>VLOOKUP(H1418,LocID!$B$2:$I$1995,8, FALSE)</f>
        <v>300</v>
      </c>
      <c r="L1418">
        <v>34.053489685058501</v>
      </c>
      <c r="M1418">
        <v>-118.245323181152</v>
      </c>
    </row>
    <row r="1419" spans="1:13" x14ac:dyDescent="0.25">
      <c r="A1419" s="230">
        <v>2013.0908999999999</v>
      </c>
      <c r="B1419" s="230" t="s">
        <v>151</v>
      </c>
      <c r="C1419" s="230" t="s">
        <v>11826</v>
      </c>
      <c r="D1419" s="230" t="s">
        <v>1996</v>
      </c>
      <c r="E1419" s="230" t="s">
        <v>1993</v>
      </c>
      <c r="F1419" s="230" t="s">
        <v>1991</v>
      </c>
      <c r="G1419" t="s">
        <v>76</v>
      </c>
      <c r="H1419" s="230" t="s">
        <v>6200</v>
      </c>
      <c r="I1419" s="230" t="s">
        <v>23</v>
      </c>
      <c r="J1419" s="230">
        <f>VLOOKUP(H1419,LocID!$B$2:$I$1995,8, FALSE)</f>
        <v>324</v>
      </c>
      <c r="L1419">
        <v>37.455318450927699</v>
      </c>
      <c r="M1419">
        <v>-122.17855834960901</v>
      </c>
    </row>
    <row r="1420" spans="1:13" x14ac:dyDescent="0.25">
      <c r="A1420" s="230">
        <v>2015.1031</v>
      </c>
      <c r="B1420" s="230" t="s">
        <v>138</v>
      </c>
      <c r="C1420" s="230" t="s">
        <v>11821</v>
      </c>
      <c r="D1420" s="230" t="s">
        <v>4023</v>
      </c>
      <c r="E1420" s="230" t="s">
        <v>4024</v>
      </c>
      <c r="F1420" s="230" t="s">
        <v>4025</v>
      </c>
      <c r="G1420" t="s">
        <v>740</v>
      </c>
      <c r="H1420" s="230" t="s">
        <v>6389</v>
      </c>
      <c r="I1420" s="230" t="s">
        <v>98</v>
      </c>
      <c r="J1420" s="230">
        <f>VLOOKUP(H1420,LocID!$B$2:$I$1995,8, FALSE)</f>
        <v>542</v>
      </c>
      <c r="K1420">
        <v>1</v>
      </c>
      <c r="L1420">
        <v>46.489589691162102</v>
      </c>
      <c r="M1420">
        <v>-80.9901123046875</v>
      </c>
    </row>
    <row r="1421" spans="1:13" x14ac:dyDescent="0.25">
      <c r="A1421" s="230">
        <v>2014.0454999999999</v>
      </c>
      <c r="B1421" s="230" t="s">
        <v>151</v>
      </c>
      <c r="C1421" s="230" t="s">
        <v>11826</v>
      </c>
      <c r="D1421" s="230" t="s">
        <v>1867</v>
      </c>
      <c r="E1421" s="230" t="s">
        <v>1852</v>
      </c>
      <c r="F1421" s="230" t="s">
        <v>1832</v>
      </c>
      <c r="G1421" t="s">
        <v>76</v>
      </c>
      <c r="H1421" s="230" t="s">
        <v>4512</v>
      </c>
      <c r="I1421" s="230" t="s">
        <v>23</v>
      </c>
      <c r="J1421" s="230">
        <f>VLOOKUP(H1421,LocID!$B$2:$I$1995,8, FALSE)</f>
        <v>300</v>
      </c>
      <c r="L1421">
        <v>34.053489685058501</v>
      </c>
      <c r="M1421">
        <v>-118.245323181152</v>
      </c>
    </row>
    <row r="1422" spans="1:13" x14ac:dyDescent="0.25">
      <c r="A1422" s="230">
        <v>2014.046</v>
      </c>
      <c r="B1422" s="230" t="s">
        <v>151</v>
      </c>
      <c r="C1422" s="230" t="s">
        <v>11826</v>
      </c>
      <c r="D1422" s="230" t="s">
        <v>1451</v>
      </c>
      <c r="E1422" s="230" t="s">
        <v>1452</v>
      </c>
      <c r="F1422" s="230" t="s">
        <v>1450</v>
      </c>
      <c r="G1422" t="s">
        <v>49</v>
      </c>
      <c r="H1422" s="230" t="s">
        <v>6106</v>
      </c>
      <c r="I1422" s="230" t="s">
        <v>26</v>
      </c>
      <c r="J1422" s="230">
        <f>VLOOKUP(H1422,LocID!$B$2:$I$1995,8, FALSE)</f>
        <v>224</v>
      </c>
      <c r="L1422">
        <v>42.777599334716797</v>
      </c>
      <c r="M1422">
        <v>-71.0765380859375</v>
      </c>
    </row>
    <row r="1423" spans="1:13" x14ac:dyDescent="0.25">
      <c r="A1423" s="230">
        <v>2014.02</v>
      </c>
      <c r="B1423" s="230" t="s">
        <v>151</v>
      </c>
      <c r="C1423" s="230" t="s">
        <v>11826</v>
      </c>
      <c r="D1423" s="230" t="s">
        <v>2588</v>
      </c>
      <c r="E1423" s="230" t="s">
        <v>2577</v>
      </c>
      <c r="F1423" s="230" t="s">
        <v>2414</v>
      </c>
      <c r="G1423" t="s">
        <v>76</v>
      </c>
      <c r="H1423" s="230" t="s">
        <v>4518</v>
      </c>
      <c r="I1423" s="230" t="s">
        <v>23</v>
      </c>
      <c r="J1423" s="230">
        <f>VLOOKUP(H1423,LocID!$B$2:$I$1995,8, FALSE)</f>
        <v>387</v>
      </c>
      <c r="L1423">
        <v>37.805080413818303</v>
      </c>
      <c r="M1423">
        <v>-122.273071289062</v>
      </c>
    </row>
    <row r="1424" spans="1:13" x14ac:dyDescent="0.25">
      <c r="A1424" s="230">
        <v>2014.0374999999999</v>
      </c>
      <c r="B1424" s="230" t="s">
        <v>151</v>
      </c>
      <c r="C1424" s="230" t="s">
        <v>11826</v>
      </c>
      <c r="D1424" s="230" t="s">
        <v>1535</v>
      </c>
      <c r="E1424" s="230" t="s">
        <v>1536</v>
      </c>
      <c r="F1424" s="230" t="s">
        <v>1537</v>
      </c>
      <c r="G1424" t="s">
        <v>49</v>
      </c>
      <c r="H1424" s="230" t="s">
        <v>6116</v>
      </c>
      <c r="I1424" s="230" t="s">
        <v>26</v>
      </c>
      <c r="J1424" s="230">
        <f>VLOOKUP(H1424,LocID!$B$2:$I$1995,8, FALSE)</f>
        <v>237</v>
      </c>
      <c r="L1424">
        <v>42.391139984130803</v>
      </c>
      <c r="M1424">
        <v>-71.567687988281193</v>
      </c>
    </row>
    <row r="1425" spans="1:13" x14ac:dyDescent="0.25">
      <c r="A1425" s="230">
        <v>2014.0361</v>
      </c>
      <c r="B1425" s="230" t="s">
        <v>151</v>
      </c>
      <c r="C1425" s="230" t="s">
        <v>11826</v>
      </c>
      <c r="D1425" s="230" t="s">
        <v>2165</v>
      </c>
      <c r="E1425" s="230" t="s">
        <v>2166</v>
      </c>
      <c r="F1425" s="230" t="s">
        <v>2155</v>
      </c>
      <c r="G1425" t="s">
        <v>76</v>
      </c>
      <c r="H1425" s="230" t="s">
        <v>6227</v>
      </c>
      <c r="I1425" s="230" t="s">
        <v>26</v>
      </c>
      <c r="J1425" s="230">
        <f>VLOOKUP(H1425,LocID!$B$2:$I$1995,8, FALSE)</f>
        <v>352</v>
      </c>
      <c r="L1425">
        <v>37.389671325683501</v>
      </c>
      <c r="M1425">
        <v>-122.08159637451099</v>
      </c>
    </row>
    <row r="1426" spans="1:13" x14ac:dyDescent="0.25">
      <c r="A1426" s="230">
        <v>2014.0544</v>
      </c>
      <c r="B1426" s="230" t="s">
        <v>151</v>
      </c>
      <c r="C1426" s="230" t="s">
        <v>11826</v>
      </c>
      <c r="D1426" s="230" t="s">
        <v>1590</v>
      </c>
      <c r="E1426" s="230" t="s">
        <v>1585</v>
      </c>
      <c r="F1426" s="230" t="s">
        <v>1586</v>
      </c>
      <c r="G1426" t="s">
        <v>165</v>
      </c>
      <c r="H1426" s="230" t="s">
        <v>6127</v>
      </c>
      <c r="I1426" s="230" t="s">
        <v>52</v>
      </c>
      <c r="J1426" s="230">
        <f>VLOOKUP(H1426,LocID!$B$2:$I$1995,8, FALSE)</f>
        <v>249</v>
      </c>
      <c r="L1426">
        <v>30.3314704895019</v>
      </c>
      <c r="M1426">
        <v>-81.656219482421804</v>
      </c>
    </row>
    <row r="1427" spans="1:13" x14ac:dyDescent="0.25">
      <c r="A1427" s="230">
        <v>2014.0322000000001</v>
      </c>
      <c r="B1427" s="230" t="s">
        <v>151</v>
      </c>
      <c r="C1427" s="230" t="s">
        <v>11826</v>
      </c>
      <c r="D1427" s="230" t="s">
        <v>1633</v>
      </c>
      <c r="E1427" s="230" t="s">
        <v>1634</v>
      </c>
      <c r="F1427" s="230" t="s">
        <v>1618</v>
      </c>
      <c r="G1427" t="s">
        <v>673</v>
      </c>
      <c r="H1427" s="230" t="s">
        <v>6135</v>
      </c>
      <c r="I1427" s="230" t="s">
        <v>52</v>
      </c>
      <c r="J1427" s="230">
        <f>VLOOKUP(H1427,LocID!$B$2:$I$1995,8, FALSE)</f>
        <v>257</v>
      </c>
      <c r="L1427">
        <v>39.102951049804602</v>
      </c>
      <c r="M1427">
        <v>-94.583076477050696</v>
      </c>
    </row>
    <row r="1428" spans="1:13" x14ac:dyDescent="0.25">
      <c r="A1428" s="230">
        <v>2014.0642</v>
      </c>
      <c r="B1428" s="230" t="s">
        <v>151</v>
      </c>
      <c r="C1428" s="230" t="s">
        <v>11826</v>
      </c>
      <c r="D1428" s="230" t="s">
        <v>1635</v>
      </c>
      <c r="E1428" s="230" t="s">
        <v>1617</v>
      </c>
      <c r="F1428" s="230" t="s">
        <v>1618</v>
      </c>
      <c r="G1428" t="s">
        <v>673</v>
      </c>
      <c r="H1428" s="230" t="s">
        <v>6135</v>
      </c>
      <c r="I1428" s="230" t="s">
        <v>52</v>
      </c>
      <c r="J1428" s="230">
        <f>VLOOKUP(H1428,LocID!$B$2:$I$1995,8, FALSE)</f>
        <v>257</v>
      </c>
      <c r="L1428">
        <v>39.102951049804602</v>
      </c>
      <c r="M1428">
        <v>-94.583076477050696</v>
      </c>
    </row>
    <row r="1429" spans="1:13" x14ac:dyDescent="0.25">
      <c r="A1429" s="230">
        <v>2014.0128</v>
      </c>
      <c r="B1429" s="230" t="s">
        <v>151</v>
      </c>
      <c r="C1429" s="230" t="s">
        <v>11826</v>
      </c>
      <c r="D1429" s="230" t="s">
        <v>3485</v>
      </c>
      <c r="E1429" s="230" t="s">
        <v>3486</v>
      </c>
      <c r="F1429" s="230" t="s">
        <v>3294</v>
      </c>
      <c r="G1429" t="s">
        <v>76</v>
      </c>
      <c r="H1429" s="230" t="s">
        <v>4526</v>
      </c>
      <c r="I1429" s="230" t="s">
        <v>23</v>
      </c>
      <c r="J1429" s="230">
        <f>VLOOKUP(H1429,LocID!$B$2:$I$1995,8, FALSE)</f>
        <v>489</v>
      </c>
      <c r="L1429">
        <v>37.7771186828613</v>
      </c>
      <c r="M1429">
        <v>-122.419639587402</v>
      </c>
    </row>
    <row r="1430" spans="1:13" x14ac:dyDescent="0.25">
      <c r="A1430" s="230">
        <v>2014.0323000000001</v>
      </c>
      <c r="B1430" s="230" t="s">
        <v>151</v>
      </c>
      <c r="C1430" s="230" t="s">
        <v>11826</v>
      </c>
      <c r="D1430" s="230" t="s">
        <v>2035</v>
      </c>
      <c r="E1430" s="230" t="s">
        <v>2034</v>
      </c>
      <c r="F1430" s="230" t="s">
        <v>2030</v>
      </c>
      <c r="G1430" t="s">
        <v>165</v>
      </c>
      <c r="H1430" s="230" t="s">
        <v>6206</v>
      </c>
      <c r="I1430" s="230" t="s">
        <v>52</v>
      </c>
      <c r="J1430" s="230">
        <f>VLOOKUP(H1430,LocID!$B$2:$I$1995,8, FALSE)</f>
        <v>329</v>
      </c>
      <c r="L1430">
        <v>25.7748107910156</v>
      </c>
      <c r="M1430">
        <v>-80.197731018066406</v>
      </c>
    </row>
    <row r="1431" spans="1:13" x14ac:dyDescent="0.25">
      <c r="A1431" s="230">
        <v>2015.0913</v>
      </c>
      <c r="B1431" s="230" t="s">
        <v>138</v>
      </c>
      <c r="C1431" s="230" t="s">
        <v>11821</v>
      </c>
      <c r="D1431" s="230" t="s">
        <v>3995</v>
      </c>
      <c r="E1431" s="230" t="s">
        <v>3983</v>
      </c>
      <c r="F1431" s="230" t="s">
        <v>3168</v>
      </c>
      <c r="G1431" t="s">
        <v>198</v>
      </c>
      <c r="H1431" s="230" t="s">
        <v>6334</v>
      </c>
      <c r="I1431" s="230" t="s">
        <v>26</v>
      </c>
      <c r="J1431" s="230">
        <f>VLOOKUP(H1431,LocID!$B$2:$I$1995,8, FALSE)</f>
        <v>537</v>
      </c>
      <c r="L1431">
        <v>44.943820953369098</v>
      </c>
      <c r="M1431">
        <v>-93.093322753906193</v>
      </c>
    </row>
    <row r="1432" spans="1:13" x14ac:dyDescent="0.25">
      <c r="A1432" s="230">
        <v>2014.0331000000001</v>
      </c>
      <c r="B1432" s="230" t="s">
        <v>151</v>
      </c>
      <c r="C1432" s="230" t="s">
        <v>11826</v>
      </c>
      <c r="D1432" s="230" t="s">
        <v>2197</v>
      </c>
      <c r="E1432" s="230" t="s">
        <v>2198</v>
      </c>
      <c r="F1432" s="230" t="s">
        <v>2194</v>
      </c>
      <c r="G1432" t="s">
        <v>865</v>
      </c>
      <c r="H1432" s="230" t="s">
        <v>6233</v>
      </c>
      <c r="I1432" s="230" t="s">
        <v>52</v>
      </c>
      <c r="J1432" s="230">
        <f>VLOOKUP(H1432,LocID!$B$2:$I$1995,8, FALSE)</f>
        <v>358</v>
      </c>
      <c r="L1432">
        <v>36.167839050292898</v>
      </c>
      <c r="M1432">
        <v>-86.778160095214801</v>
      </c>
    </row>
    <row r="1433" spans="1:13" x14ac:dyDescent="0.25">
      <c r="A1433" s="230">
        <v>2014.0108</v>
      </c>
      <c r="B1433" s="230" t="s">
        <v>151</v>
      </c>
      <c r="C1433" s="230" t="s">
        <v>11826</v>
      </c>
      <c r="D1433" s="230" t="s">
        <v>2589</v>
      </c>
      <c r="E1433" s="230" t="s">
        <v>2487</v>
      </c>
      <c r="F1433" s="230" t="s">
        <v>2414</v>
      </c>
      <c r="G1433" t="s">
        <v>76</v>
      </c>
      <c r="H1433" s="230" t="s">
        <v>4518</v>
      </c>
      <c r="I1433" s="230" t="s">
        <v>23</v>
      </c>
      <c r="J1433" s="230">
        <f>VLOOKUP(H1433,LocID!$B$2:$I$1995,8, FALSE)</f>
        <v>387</v>
      </c>
      <c r="L1433">
        <v>37.805080413818303</v>
      </c>
      <c r="M1433">
        <v>-122.273071289062</v>
      </c>
    </row>
    <row r="1434" spans="1:13" x14ac:dyDescent="0.25">
      <c r="A1434" s="230">
        <v>2014.0482999999999</v>
      </c>
      <c r="B1434" s="230" t="s">
        <v>151</v>
      </c>
      <c r="C1434" s="230" t="s">
        <v>11826</v>
      </c>
      <c r="D1434" s="230" t="s">
        <v>602</v>
      </c>
      <c r="E1434" s="230" t="s">
        <v>550</v>
      </c>
      <c r="F1434" s="230" t="s">
        <v>533</v>
      </c>
      <c r="G1434" t="s">
        <v>49</v>
      </c>
      <c r="H1434" s="230" t="s">
        <v>4499</v>
      </c>
      <c r="I1434" s="230" t="s">
        <v>23</v>
      </c>
      <c r="J1434" s="230">
        <f>VLOOKUP(H1434,LocID!$B$2:$I$1995,8, FALSE)</f>
        <v>65</v>
      </c>
      <c r="L1434">
        <v>42.3586616516113</v>
      </c>
      <c r="M1434">
        <v>-71.056739807128906</v>
      </c>
    </row>
    <row r="1435" spans="1:13" x14ac:dyDescent="0.25">
      <c r="A1435" s="230">
        <v>2014.0377000000001</v>
      </c>
      <c r="B1435" s="230" t="s">
        <v>151</v>
      </c>
      <c r="C1435" s="230" t="s">
        <v>11826</v>
      </c>
      <c r="D1435" s="230" t="s">
        <v>1587</v>
      </c>
      <c r="E1435" s="230" t="s">
        <v>1585</v>
      </c>
      <c r="F1435" s="230" t="s">
        <v>1586</v>
      </c>
      <c r="G1435" t="s">
        <v>165</v>
      </c>
      <c r="H1435" s="230" t="s">
        <v>6127</v>
      </c>
      <c r="I1435" s="230" t="s">
        <v>52</v>
      </c>
      <c r="J1435" s="230">
        <f>VLOOKUP(H1435,LocID!$B$2:$I$1995,8, FALSE)</f>
        <v>249</v>
      </c>
      <c r="L1435">
        <v>30.3314704895019</v>
      </c>
      <c r="M1435">
        <v>-81.656219482421804</v>
      </c>
    </row>
    <row r="1436" spans="1:13" x14ac:dyDescent="0.25">
      <c r="A1436" s="230">
        <v>2014.0404000000001</v>
      </c>
      <c r="B1436" s="230" t="s">
        <v>151</v>
      </c>
      <c r="C1436" s="230" t="s">
        <v>11826</v>
      </c>
      <c r="D1436" s="230" t="s">
        <v>4128</v>
      </c>
      <c r="E1436" s="230" t="s">
        <v>4129</v>
      </c>
      <c r="F1436" s="230" t="s">
        <v>4130</v>
      </c>
      <c r="G1436" t="s">
        <v>76</v>
      </c>
      <c r="H1436" s="230" t="s">
        <v>6411</v>
      </c>
      <c r="I1436" s="230" t="s">
        <v>98</v>
      </c>
      <c r="J1436" s="230">
        <f>VLOOKUP(H1436,LocID!$B$2:$I$1995,8, FALSE)</f>
        <v>565</v>
      </c>
      <c r="L1436">
        <v>34.099098205566399</v>
      </c>
      <c r="M1436">
        <v>-117.651008605957</v>
      </c>
    </row>
    <row r="1437" spans="1:13" x14ac:dyDescent="0.25">
      <c r="A1437" s="230">
        <v>2014.0036</v>
      </c>
      <c r="B1437" s="230" t="s">
        <v>151</v>
      </c>
      <c r="C1437" s="230" t="s">
        <v>11826</v>
      </c>
      <c r="D1437" s="230" t="s">
        <v>2322</v>
      </c>
      <c r="E1437" s="230" t="s">
        <v>2321</v>
      </c>
      <c r="F1437" s="230" t="s">
        <v>2273</v>
      </c>
      <c r="G1437" t="s">
        <v>107</v>
      </c>
      <c r="H1437" s="230" t="s">
        <v>4516</v>
      </c>
      <c r="I1437" s="230" t="s">
        <v>23</v>
      </c>
      <c r="J1437" s="230">
        <f>VLOOKUP(H1437,LocID!$B$2:$I$1995,8, FALSE)</f>
        <v>370</v>
      </c>
      <c r="L1437">
        <v>40.7820014953613</v>
      </c>
      <c r="M1437">
        <v>-73.831703186035099</v>
      </c>
    </row>
    <row r="1438" spans="1:13" x14ac:dyDescent="0.25">
      <c r="A1438" s="230">
        <v>2014.0295000000001</v>
      </c>
      <c r="B1438" s="230" t="s">
        <v>151</v>
      </c>
      <c r="C1438" s="230" t="s">
        <v>11826</v>
      </c>
      <c r="D1438" s="230" t="s">
        <v>1868</v>
      </c>
      <c r="E1438" s="230" t="s">
        <v>1852</v>
      </c>
      <c r="F1438" s="230" t="s">
        <v>1832</v>
      </c>
      <c r="G1438" t="s">
        <v>76</v>
      </c>
      <c r="H1438" s="230" t="s">
        <v>4512</v>
      </c>
      <c r="I1438" s="230" t="s">
        <v>23</v>
      </c>
      <c r="J1438" s="230">
        <f>VLOOKUP(H1438,LocID!$B$2:$I$1995,8, FALSE)</f>
        <v>300</v>
      </c>
      <c r="L1438">
        <v>34.053489685058501</v>
      </c>
      <c r="M1438">
        <v>-118.245323181152</v>
      </c>
    </row>
    <row r="1439" spans="1:13" x14ac:dyDescent="0.25">
      <c r="A1439" s="230">
        <v>2014.0636999999999</v>
      </c>
      <c r="B1439" s="230" t="s">
        <v>151</v>
      </c>
      <c r="C1439" s="230" t="s">
        <v>11826</v>
      </c>
      <c r="D1439" s="230" t="s">
        <v>2130</v>
      </c>
      <c r="E1439" s="230" t="s">
        <v>2120</v>
      </c>
      <c r="F1439" s="230" t="s">
        <v>2118</v>
      </c>
      <c r="G1439" t="s">
        <v>76</v>
      </c>
      <c r="H1439" s="230" t="s">
        <v>6221</v>
      </c>
      <c r="I1439" s="230" t="s">
        <v>26</v>
      </c>
      <c r="J1439" s="230">
        <f>VLOOKUP(H1439,LocID!$B$2:$I$1995,8, FALSE)</f>
        <v>346</v>
      </c>
      <c r="L1439">
        <v>36.597591400146399</v>
      </c>
      <c r="M1439">
        <v>-121.896766662597</v>
      </c>
    </row>
    <row r="1440" spans="1:13" x14ac:dyDescent="0.25">
      <c r="A1440" s="230">
        <v>2014.0119999999999</v>
      </c>
      <c r="B1440" s="230" t="s">
        <v>151</v>
      </c>
      <c r="C1440" s="230" t="s">
        <v>11826</v>
      </c>
      <c r="D1440" s="230" t="s">
        <v>999</v>
      </c>
      <c r="E1440" s="230" t="s">
        <v>1000</v>
      </c>
      <c r="F1440" s="230" t="s">
        <v>985</v>
      </c>
      <c r="G1440" t="s">
        <v>399</v>
      </c>
      <c r="H1440" s="230" t="s">
        <v>6015</v>
      </c>
      <c r="I1440" s="230" t="s">
        <v>26</v>
      </c>
      <c r="J1440" s="230">
        <f>VLOOKUP(H1440,LocID!$B$2:$I$1995,8, FALSE)</f>
        <v>123</v>
      </c>
      <c r="L1440">
        <v>43.207248687744098</v>
      </c>
      <c r="M1440">
        <v>-71.536598205566406</v>
      </c>
    </row>
    <row r="1441" spans="1:13" x14ac:dyDescent="0.25">
      <c r="A1441" s="230">
        <v>2015.0233000000001</v>
      </c>
      <c r="B1441" s="230" t="s">
        <v>253</v>
      </c>
      <c r="C1441" s="230" t="s">
        <v>11821</v>
      </c>
      <c r="D1441" s="230" t="s">
        <v>2605</v>
      </c>
      <c r="E1441" s="230" t="s">
        <v>2423</v>
      </c>
      <c r="F1441" s="230" t="s">
        <v>2414</v>
      </c>
      <c r="G1441" t="s">
        <v>76</v>
      </c>
      <c r="H1441" s="230" t="s">
        <v>4518</v>
      </c>
      <c r="I1441" s="230" t="s">
        <v>52</v>
      </c>
      <c r="J1441" s="230">
        <f>VLOOKUP(H1441,LocID!$B$2:$I$1995,8, FALSE)</f>
        <v>387</v>
      </c>
      <c r="L1441">
        <v>37.805080413818303</v>
      </c>
      <c r="M1441">
        <v>-122.273071289062</v>
      </c>
    </row>
    <row r="1442" spans="1:13" x14ac:dyDescent="0.25">
      <c r="A1442" s="230">
        <v>2015.0985000000001</v>
      </c>
      <c r="B1442" s="230" t="s">
        <v>138</v>
      </c>
      <c r="C1442" s="230" t="s">
        <v>11821</v>
      </c>
      <c r="D1442" s="230" t="s">
        <v>923</v>
      </c>
      <c r="E1442" s="230" t="s">
        <v>924</v>
      </c>
      <c r="F1442" s="230" t="s">
        <v>922</v>
      </c>
      <c r="G1442" t="s">
        <v>60</v>
      </c>
      <c r="H1442" s="230" t="s">
        <v>6001</v>
      </c>
      <c r="I1442" s="230" t="s">
        <v>188</v>
      </c>
      <c r="J1442" s="230">
        <f>VLOOKUP(H1442,LocID!$B$2:$I$1995,8, FALSE)</f>
        <v>109</v>
      </c>
      <c r="L1442">
        <v>39.107128143310497</v>
      </c>
      <c r="M1442">
        <v>-84.504127502441406</v>
      </c>
    </row>
    <row r="1443" spans="1:13" x14ac:dyDescent="0.25">
      <c r="A1443" s="230">
        <v>2014.0608</v>
      </c>
      <c r="B1443" s="230" t="s">
        <v>151</v>
      </c>
      <c r="C1443" s="230" t="s">
        <v>11826</v>
      </c>
      <c r="D1443" s="230" t="s">
        <v>3487</v>
      </c>
      <c r="E1443" s="230" t="s">
        <v>3488</v>
      </c>
      <c r="F1443" s="230" t="s">
        <v>3294</v>
      </c>
      <c r="G1443" t="s">
        <v>76</v>
      </c>
      <c r="H1443" s="230" t="s">
        <v>4526</v>
      </c>
      <c r="I1443" s="230" t="s">
        <v>26</v>
      </c>
      <c r="J1443" s="230">
        <f>VLOOKUP(H1443,LocID!$B$2:$I$1995,8, FALSE)</f>
        <v>489</v>
      </c>
      <c r="L1443">
        <v>37.7771186828613</v>
      </c>
      <c r="M1443">
        <v>-122.419639587402</v>
      </c>
    </row>
    <row r="1444" spans="1:13" x14ac:dyDescent="0.25">
      <c r="A1444" s="230">
        <v>2014.0291</v>
      </c>
      <c r="B1444" s="230" t="s">
        <v>151</v>
      </c>
      <c r="C1444" s="230" t="s">
        <v>11826</v>
      </c>
      <c r="D1444" s="230" t="s">
        <v>3489</v>
      </c>
      <c r="E1444" s="230" t="s">
        <v>3442</v>
      </c>
      <c r="F1444" s="230" t="s">
        <v>3294</v>
      </c>
      <c r="G1444" t="s">
        <v>76</v>
      </c>
      <c r="H1444" s="230" t="s">
        <v>4526</v>
      </c>
      <c r="I1444" s="230" t="s">
        <v>23</v>
      </c>
      <c r="J1444" s="230">
        <f>VLOOKUP(H1444,LocID!$B$2:$I$1995,8, FALSE)</f>
        <v>489</v>
      </c>
      <c r="L1444">
        <v>37.7771186828613</v>
      </c>
      <c r="M1444">
        <v>-122.419639587402</v>
      </c>
    </row>
    <row r="1445" spans="1:13" x14ac:dyDescent="0.25">
      <c r="A1445" s="230">
        <v>2013.1178</v>
      </c>
      <c r="B1445" s="230" t="s">
        <v>151</v>
      </c>
      <c r="C1445" s="230" t="s">
        <v>11826</v>
      </c>
      <c r="D1445" s="230" t="s">
        <v>3959</v>
      </c>
      <c r="E1445" s="230" t="s">
        <v>3953</v>
      </c>
      <c r="F1445" s="230" t="s">
        <v>3947</v>
      </c>
      <c r="G1445" t="s">
        <v>49</v>
      </c>
      <c r="H1445" s="230" t="s">
        <v>6380</v>
      </c>
      <c r="I1445" s="230" t="s">
        <v>98</v>
      </c>
      <c r="J1445" s="230">
        <f>VLOOKUP(H1445,LocID!$B$2:$I$1995,8, FALSE)</f>
        <v>531</v>
      </c>
      <c r="L1445">
        <v>42.101249694824197</v>
      </c>
      <c r="M1445">
        <v>-72.589286804199205</v>
      </c>
    </row>
    <row r="1446" spans="1:13" x14ac:dyDescent="0.25">
      <c r="A1446" s="230">
        <v>2014.0234</v>
      </c>
      <c r="B1446" s="230" t="s">
        <v>151</v>
      </c>
      <c r="C1446" s="230" t="s">
        <v>11826</v>
      </c>
      <c r="D1446" s="230" t="s">
        <v>3085</v>
      </c>
      <c r="E1446" s="230" t="s">
        <v>3086</v>
      </c>
      <c r="F1446" s="230" t="s">
        <v>3087</v>
      </c>
      <c r="G1446" t="s">
        <v>841</v>
      </c>
      <c r="H1446" s="230" t="s">
        <v>6323</v>
      </c>
      <c r="I1446" s="230" t="s">
        <v>52</v>
      </c>
      <c r="J1446" s="230">
        <f>VLOOKUP(H1446,LocID!$B$2:$I$1995,8, FALSE)</f>
        <v>462</v>
      </c>
      <c r="L1446">
        <v>34.924018859863203</v>
      </c>
      <c r="M1446">
        <v>-81.026679992675696</v>
      </c>
    </row>
    <row r="1447" spans="1:13" x14ac:dyDescent="0.25">
      <c r="A1447" s="230">
        <v>2014.0234</v>
      </c>
      <c r="B1447" s="230" t="s">
        <v>151</v>
      </c>
      <c r="C1447" s="230" t="s">
        <v>11826</v>
      </c>
      <c r="D1447" s="230" t="s">
        <v>3085</v>
      </c>
      <c r="E1447" s="230" t="s">
        <v>3086</v>
      </c>
      <c r="F1447" s="230" t="s">
        <v>3087</v>
      </c>
      <c r="G1447" t="s">
        <v>841</v>
      </c>
      <c r="H1447" s="230" t="s">
        <v>6323</v>
      </c>
      <c r="I1447" s="230" t="s">
        <v>98</v>
      </c>
      <c r="J1447" s="230">
        <f>VLOOKUP(H1447,LocID!$B$2:$I$1995,8, FALSE)</f>
        <v>462</v>
      </c>
      <c r="L1447">
        <v>34.924018859863203</v>
      </c>
      <c r="M1447">
        <v>-81.026679992675696</v>
      </c>
    </row>
    <row r="1448" spans="1:13" x14ac:dyDescent="0.25">
      <c r="A1448" s="230">
        <v>2014.027</v>
      </c>
      <c r="B1448" s="230" t="s">
        <v>151</v>
      </c>
      <c r="C1448" s="230" t="s">
        <v>11826</v>
      </c>
      <c r="D1448" s="230" t="s">
        <v>980</v>
      </c>
      <c r="E1448" s="230" t="s">
        <v>977</v>
      </c>
      <c r="F1448" s="230" t="s">
        <v>973</v>
      </c>
      <c r="G1448" t="s">
        <v>60</v>
      </c>
      <c r="H1448" s="230" t="s">
        <v>6012</v>
      </c>
      <c r="I1448" s="230" t="s">
        <v>23</v>
      </c>
      <c r="J1448" s="230">
        <f>VLOOKUP(H1448,LocID!$B$2:$I$1995,8, FALSE)</f>
        <v>120</v>
      </c>
      <c r="L1448">
        <v>39.961990356445298</v>
      </c>
      <c r="M1448">
        <v>-83.002746582031193</v>
      </c>
    </row>
    <row r="1449" spans="1:13" x14ac:dyDescent="0.25">
      <c r="A1449" s="230">
        <v>2013.1043</v>
      </c>
      <c r="B1449" s="230" t="s">
        <v>151</v>
      </c>
      <c r="C1449" s="230" t="s">
        <v>11826</v>
      </c>
      <c r="D1449" s="230" t="s">
        <v>3072</v>
      </c>
      <c r="E1449" s="230" t="s">
        <v>3067</v>
      </c>
      <c r="F1449" s="230" t="s">
        <v>3068</v>
      </c>
      <c r="G1449" t="s">
        <v>198</v>
      </c>
      <c r="H1449" s="230" t="s">
        <v>4522</v>
      </c>
      <c r="I1449" s="230" t="s">
        <v>23</v>
      </c>
      <c r="J1449" s="230">
        <f>VLOOKUP(H1449,LocID!$B$2:$I$1995,8, FALSE)</f>
        <v>460</v>
      </c>
      <c r="L1449">
        <v>44.0193481445312</v>
      </c>
      <c r="M1449">
        <v>-92.459152221679602</v>
      </c>
    </row>
    <row r="1450" spans="1:13" x14ac:dyDescent="0.25">
      <c r="A1450" s="230">
        <v>2013.1043999999999</v>
      </c>
      <c r="B1450" s="230" t="s">
        <v>151</v>
      </c>
      <c r="C1450" s="230" t="s">
        <v>11826</v>
      </c>
      <c r="D1450" s="230" t="s">
        <v>3073</v>
      </c>
      <c r="E1450" s="230" t="s">
        <v>3074</v>
      </c>
      <c r="F1450" s="230" t="s">
        <v>3068</v>
      </c>
      <c r="G1450" t="s">
        <v>198</v>
      </c>
      <c r="H1450" s="230" t="s">
        <v>4522</v>
      </c>
      <c r="I1450" s="230" t="s">
        <v>23</v>
      </c>
      <c r="J1450" s="230">
        <f>VLOOKUP(H1450,LocID!$B$2:$I$1995,8, FALSE)</f>
        <v>460</v>
      </c>
      <c r="L1450">
        <v>44.0193481445312</v>
      </c>
      <c r="M1450">
        <v>-92.459152221679602</v>
      </c>
    </row>
    <row r="1451" spans="1:13" x14ac:dyDescent="0.25">
      <c r="A1451" s="230">
        <v>2014.0626999999999</v>
      </c>
      <c r="B1451" s="230" t="s">
        <v>151</v>
      </c>
      <c r="C1451" s="230" t="s">
        <v>11826</v>
      </c>
      <c r="D1451" s="230" t="s">
        <v>3257</v>
      </c>
      <c r="E1451" s="230" t="s">
        <v>3244</v>
      </c>
      <c r="F1451" s="230" t="s">
        <v>3240</v>
      </c>
      <c r="G1451" t="s">
        <v>76</v>
      </c>
      <c r="H1451" s="230" t="s">
        <v>6342</v>
      </c>
      <c r="I1451" s="230" t="s">
        <v>98</v>
      </c>
      <c r="J1451" s="230">
        <f>VLOOKUP(H1451,LocID!$B$2:$I$1995,8, FALSE)</f>
        <v>485</v>
      </c>
      <c r="L1451">
        <v>37.504501342773402</v>
      </c>
      <c r="M1451">
        <v>-122.26229095458901</v>
      </c>
    </row>
    <row r="1452" spans="1:13" x14ac:dyDescent="0.25">
      <c r="A1452" s="230">
        <v>2014.0563999999999</v>
      </c>
      <c r="B1452" s="230" t="s">
        <v>151</v>
      </c>
      <c r="C1452" s="230" t="s">
        <v>11826</v>
      </c>
      <c r="D1452" s="230" t="s">
        <v>3258</v>
      </c>
      <c r="E1452" s="230" t="s">
        <v>3242</v>
      </c>
      <c r="F1452" s="230" t="s">
        <v>3240</v>
      </c>
      <c r="G1452" t="s">
        <v>76</v>
      </c>
      <c r="H1452" s="230" t="s">
        <v>6342</v>
      </c>
      <c r="I1452" s="230" t="s">
        <v>26</v>
      </c>
      <c r="J1452" s="230">
        <f>VLOOKUP(H1452,LocID!$B$2:$I$1995,8, FALSE)</f>
        <v>485</v>
      </c>
      <c r="L1452">
        <v>37.504501342773402</v>
      </c>
      <c r="M1452">
        <v>-122.26229095458901</v>
      </c>
    </row>
    <row r="1453" spans="1:13" x14ac:dyDescent="0.25">
      <c r="A1453" s="230">
        <v>2015.0992000000001</v>
      </c>
      <c r="B1453" s="230" t="s">
        <v>138</v>
      </c>
      <c r="C1453" s="230" t="s">
        <v>11821</v>
      </c>
      <c r="D1453" s="230" t="s">
        <v>1201</v>
      </c>
      <c r="E1453" s="230" t="s">
        <v>1202</v>
      </c>
      <c r="F1453" s="230" t="s">
        <v>1194</v>
      </c>
      <c r="G1453" t="s">
        <v>76</v>
      </c>
      <c r="H1453" s="230" t="s">
        <v>4504</v>
      </c>
      <c r="I1453" s="230" t="s">
        <v>23</v>
      </c>
      <c r="J1453" s="230">
        <f>VLOOKUP(H1453,LocID!$B$2:$I$1995,8, FALSE)</f>
        <v>167</v>
      </c>
      <c r="L1453">
        <v>37.837169647216797</v>
      </c>
      <c r="M1453">
        <v>-122.301750183105</v>
      </c>
    </row>
    <row r="1454" spans="1:13" x14ac:dyDescent="0.25">
      <c r="A1454" s="230">
        <v>2015.0992000000001</v>
      </c>
      <c r="B1454" s="230" t="s">
        <v>138</v>
      </c>
      <c r="C1454" s="230" t="s">
        <v>11821</v>
      </c>
      <c r="D1454" s="230" t="s">
        <v>1201</v>
      </c>
      <c r="E1454" s="230" t="s">
        <v>1202</v>
      </c>
      <c r="F1454" s="230" t="s">
        <v>1194</v>
      </c>
      <c r="G1454" t="s">
        <v>76</v>
      </c>
      <c r="H1454" s="230" t="s">
        <v>4504</v>
      </c>
      <c r="I1454" s="230" t="s">
        <v>26</v>
      </c>
      <c r="J1454" s="230">
        <f>VLOOKUP(H1454,LocID!$B$2:$I$1995,8, FALSE)</f>
        <v>167</v>
      </c>
      <c r="L1454">
        <v>37.837169647216797</v>
      </c>
      <c r="M1454">
        <v>-122.301750183105</v>
      </c>
    </row>
    <row r="1455" spans="1:13" x14ac:dyDescent="0.25">
      <c r="A1455" s="230">
        <v>2013.1107999999999</v>
      </c>
      <c r="B1455" s="230" t="s">
        <v>151</v>
      </c>
      <c r="C1455" s="230" t="s">
        <v>11826</v>
      </c>
      <c r="D1455" s="230" t="s">
        <v>3289</v>
      </c>
      <c r="E1455" s="230" t="s">
        <v>3290</v>
      </c>
      <c r="F1455" s="230" t="s">
        <v>3291</v>
      </c>
      <c r="G1455" t="s">
        <v>76</v>
      </c>
      <c r="H1455" s="230" t="s">
        <v>6345</v>
      </c>
      <c r="I1455" s="230" t="s">
        <v>23</v>
      </c>
      <c r="J1455" s="230">
        <f>VLOOKUP(H1455,LocID!$B$2:$I$1995,8, FALSE)</f>
        <v>488</v>
      </c>
      <c r="L1455">
        <v>34.224208831787102</v>
      </c>
      <c r="M1455">
        <v>-118.468299865722</v>
      </c>
    </row>
    <row r="1456" spans="1:13" x14ac:dyDescent="0.25">
      <c r="A1456" s="230">
        <v>2013.0952</v>
      </c>
      <c r="B1456" s="230" t="s">
        <v>151</v>
      </c>
      <c r="C1456" s="230" t="s">
        <v>11826</v>
      </c>
      <c r="D1456" s="230" t="s">
        <v>3490</v>
      </c>
      <c r="E1456" s="230" t="s">
        <v>3491</v>
      </c>
      <c r="F1456" s="230" t="s">
        <v>3294</v>
      </c>
      <c r="G1456" t="s">
        <v>76</v>
      </c>
      <c r="H1456" s="230" t="s">
        <v>4526</v>
      </c>
      <c r="I1456" s="230" t="s">
        <v>23</v>
      </c>
      <c r="J1456" s="230">
        <f>VLOOKUP(H1456,LocID!$B$2:$I$1995,8, FALSE)</f>
        <v>489</v>
      </c>
      <c r="L1456">
        <v>37.7771186828613</v>
      </c>
      <c r="M1456">
        <v>-122.419639587402</v>
      </c>
    </row>
    <row r="1457" spans="1:13" x14ac:dyDescent="0.25">
      <c r="A1457" s="230">
        <v>2014.0468000000001</v>
      </c>
      <c r="B1457" s="230" t="s">
        <v>151</v>
      </c>
      <c r="C1457" s="230" t="s">
        <v>11826</v>
      </c>
      <c r="D1457" s="230" t="s">
        <v>3492</v>
      </c>
      <c r="E1457" s="230" t="s">
        <v>3334</v>
      </c>
      <c r="F1457" s="230" t="s">
        <v>3294</v>
      </c>
      <c r="G1457" t="s">
        <v>76</v>
      </c>
      <c r="H1457" s="230" t="s">
        <v>4526</v>
      </c>
      <c r="I1457" s="230" t="s">
        <v>23</v>
      </c>
      <c r="J1457" s="230">
        <f>VLOOKUP(H1457,LocID!$B$2:$I$1995,8, FALSE)</f>
        <v>489</v>
      </c>
      <c r="L1457">
        <v>37.7771186828613</v>
      </c>
      <c r="M1457">
        <v>-122.419639587402</v>
      </c>
    </row>
    <row r="1458" spans="1:13" x14ac:dyDescent="0.25">
      <c r="A1458" s="230">
        <v>2014.0607</v>
      </c>
      <c r="B1458" s="230" t="s">
        <v>151</v>
      </c>
      <c r="C1458" s="230" t="s">
        <v>11826</v>
      </c>
      <c r="D1458" s="230" t="s">
        <v>4021</v>
      </c>
      <c r="E1458" s="230" t="s">
        <v>4020</v>
      </c>
      <c r="F1458" s="230" t="s">
        <v>4014</v>
      </c>
      <c r="G1458" t="s">
        <v>76</v>
      </c>
      <c r="H1458" s="230" t="s">
        <v>6388</v>
      </c>
      <c r="I1458" s="230" t="s">
        <v>98</v>
      </c>
      <c r="J1458" s="230">
        <f>VLOOKUP(H1458,LocID!$B$2:$I$1995,8, FALSE)</f>
        <v>541</v>
      </c>
      <c r="L1458">
        <v>37.953670501708899</v>
      </c>
      <c r="M1458">
        <v>-121.29074859619099</v>
      </c>
    </row>
    <row r="1459" spans="1:13" x14ac:dyDescent="0.25">
      <c r="A1459" s="230">
        <v>2014.0402999999999</v>
      </c>
      <c r="B1459" s="230" t="s">
        <v>151</v>
      </c>
      <c r="C1459" s="230" t="s">
        <v>11826</v>
      </c>
      <c r="D1459" s="230" t="s">
        <v>3616</v>
      </c>
      <c r="E1459" s="230" t="s">
        <v>3617</v>
      </c>
      <c r="F1459" s="230" t="s">
        <v>3586</v>
      </c>
      <c r="G1459" t="s">
        <v>76</v>
      </c>
      <c r="H1459" s="230" t="s">
        <v>6352</v>
      </c>
      <c r="I1459" s="230" t="s">
        <v>23</v>
      </c>
      <c r="J1459" s="230">
        <f>VLOOKUP(H1459,LocID!$B$2:$I$1995,8, FALSE)</f>
        <v>495</v>
      </c>
      <c r="L1459">
        <v>37.547031402587798</v>
      </c>
      <c r="M1459">
        <v>-122.314826965332</v>
      </c>
    </row>
    <row r="1460" spans="1:13" x14ac:dyDescent="0.25">
      <c r="A1460" s="230">
        <v>2014.0628999999999</v>
      </c>
      <c r="B1460" s="230" t="s">
        <v>151</v>
      </c>
      <c r="C1460" s="230" t="s">
        <v>11826</v>
      </c>
      <c r="D1460" s="230" t="s">
        <v>3618</v>
      </c>
      <c r="E1460" s="230" t="s">
        <v>3585</v>
      </c>
      <c r="F1460" s="230" t="s">
        <v>3586</v>
      </c>
      <c r="G1460" t="s">
        <v>76</v>
      </c>
      <c r="H1460" s="230" t="s">
        <v>6352</v>
      </c>
      <c r="I1460" s="230" t="s">
        <v>26</v>
      </c>
      <c r="J1460" s="230">
        <f>VLOOKUP(H1460,LocID!$B$2:$I$1995,8, FALSE)</f>
        <v>495</v>
      </c>
      <c r="L1460">
        <v>37.547031402587798</v>
      </c>
      <c r="M1460">
        <v>-122.314826965332</v>
      </c>
    </row>
    <row r="1461" spans="1:13" x14ac:dyDescent="0.25">
      <c r="A1461" s="230">
        <v>2013.1132</v>
      </c>
      <c r="B1461" s="230" t="s">
        <v>151</v>
      </c>
      <c r="C1461" s="230" t="s">
        <v>11826</v>
      </c>
      <c r="D1461" s="230" t="s">
        <v>3283</v>
      </c>
      <c r="E1461" s="230" t="s">
        <v>3284</v>
      </c>
      <c r="F1461" s="230" t="s">
        <v>3272</v>
      </c>
      <c r="G1461" t="s">
        <v>76</v>
      </c>
      <c r="H1461" s="230" t="s">
        <v>6344</v>
      </c>
      <c r="I1461" s="230" t="s">
        <v>52</v>
      </c>
      <c r="J1461" s="230">
        <f>VLOOKUP(H1461,LocID!$B$2:$I$1995,8, FALSE)</f>
        <v>487</v>
      </c>
      <c r="L1461">
        <v>32.715690612792898</v>
      </c>
      <c r="M1461">
        <v>-117.161720275878</v>
      </c>
    </row>
    <row r="1462" spans="1:13" x14ac:dyDescent="0.25">
      <c r="A1462" s="230">
        <v>2014.0043000000001</v>
      </c>
      <c r="B1462" s="230" t="s">
        <v>151</v>
      </c>
      <c r="C1462" s="230" t="s">
        <v>11826</v>
      </c>
      <c r="D1462" s="230" t="s">
        <v>3836</v>
      </c>
      <c r="E1462" s="230" t="s">
        <v>3759</v>
      </c>
      <c r="F1462" s="230" t="s">
        <v>3750</v>
      </c>
      <c r="G1462" t="s">
        <v>261</v>
      </c>
      <c r="H1462" s="230" t="s">
        <v>4530</v>
      </c>
      <c r="I1462" s="230" t="s">
        <v>52</v>
      </c>
      <c r="J1462" s="230">
        <f>VLOOKUP(H1462,LocID!$B$2:$I$1995,8, FALSE)</f>
        <v>513</v>
      </c>
      <c r="L1462">
        <v>47.603569030761697</v>
      </c>
      <c r="M1462">
        <v>-122.329452514648</v>
      </c>
    </row>
    <row r="1463" spans="1:13" x14ac:dyDescent="0.25">
      <c r="A1463" s="230">
        <v>2015.1133</v>
      </c>
      <c r="B1463" s="230" t="s">
        <v>138</v>
      </c>
      <c r="C1463" s="230" t="s">
        <v>11821</v>
      </c>
      <c r="D1463" s="230" t="s">
        <v>638</v>
      </c>
      <c r="E1463" s="230" t="s">
        <v>606</v>
      </c>
      <c r="F1463" s="230" t="s">
        <v>533</v>
      </c>
      <c r="G1463" t="s">
        <v>49</v>
      </c>
      <c r="H1463" s="230" t="s">
        <v>4499</v>
      </c>
      <c r="I1463" s="230" t="s">
        <v>98</v>
      </c>
      <c r="J1463" s="230">
        <f>VLOOKUP(H1463,LocID!$B$2:$I$1995,8, FALSE)</f>
        <v>65</v>
      </c>
      <c r="L1463">
        <v>42.3586616516113</v>
      </c>
      <c r="M1463">
        <v>-71.056739807128906</v>
      </c>
    </row>
    <row r="1464" spans="1:13" x14ac:dyDescent="0.25">
      <c r="A1464" s="230">
        <v>2014.0420999999999</v>
      </c>
      <c r="B1464" s="230" t="s">
        <v>151</v>
      </c>
      <c r="C1464" s="230" t="s">
        <v>11826</v>
      </c>
      <c r="D1464" s="230" t="s">
        <v>3837</v>
      </c>
      <c r="E1464" s="230" t="s">
        <v>3759</v>
      </c>
      <c r="F1464" s="230" t="s">
        <v>3750</v>
      </c>
      <c r="G1464" t="s">
        <v>261</v>
      </c>
      <c r="H1464" s="230" t="s">
        <v>4530</v>
      </c>
      <c r="I1464" s="230" t="s">
        <v>26</v>
      </c>
      <c r="J1464" s="230">
        <f>VLOOKUP(H1464,LocID!$B$2:$I$1995,8, FALSE)</f>
        <v>513</v>
      </c>
      <c r="L1464">
        <v>47.603569030761697</v>
      </c>
      <c r="M1464">
        <v>-122.329452514648</v>
      </c>
    </row>
    <row r="1465" spans="1:13" x14ac:dyDescent="0.25">
      <c r="A1465" s="230">
        <v>2014.0465999999999</v>
      </c>
      <c r="B1465" s="230" t="s">
        <v>151</v>
      </c>
      <c r="C1465" s="230" t="s">
        <v>11826</v>
      </c>
      <c r="D1465" s="230" t="s">
        <v>1469</v>
      </c>
      <c r="E1465" s="230" t="s">
        <v>1470</v>
      </c>
      <c r="F1465" s="230" t="s">
        <v>1471</v>
      </c>
      <c r="G1465" t="s">
        <v>501</v>
      </c>
      <c r="H1465" s="230" t="s">
        <v>6108</v>
      </c>
      <c r="I1465" s="230" t="s">
        <v>52</v>
      </c>
      <c r="J1465" s="230">
        <f>VLOOKUP(H1465,LocID!$B$2:$I$1995,8, FALSE)</f>
        <v>227</v>
      </c>
      <c r="L1465">
        <v>46.589759826660099</v>
      </c>
      <c r="M1465">
        <v>-112.021202087402</v>
      </c>
    </row>
    <row r="1466" spans="1:13" x14ac:dyDescent="0.25">
      <c r="A1466" s="230">
        <v>2014.0365999999999</v>
      </c>
      <c r="B1466" s="230" t="s">
        <v>151</v>
      </c>
      <c r="C1466" s="230" t="s">
        <v>11826</v>
      </c>
      <c r="D1466" s="230" t="s">
        <v>1205</v>
      </c>
      <c r="E1466" s="230" t="s">
        <v>1206</v>
      </c>
      <c r="F1466" s="230" t="s">
        <v>1207</v>
      </c>
      <c r="G1466" t="s">
        <v>874</v>
      </c>
      <c r="H1466" s="230" t="s">
        <v>6056</v>
      </c>
      <c r="I1466" s="230" t="s">
        <v>26</v>
      </c>
      <c r="J1466" s="230">
        <f>VLOOKUP(H1466,LocID!$B$2:$I$1995,8, FALSE)</f>
        <v>168</v>
      </c>
      <c r="L1466">
        <v>41.998348236083899</v>
      </c>
      <c r="M1466">
        <v>-72.574363708496094</v>
      </c>
    </row>
    <row r="1467" spans="1:13" x14ac:dyDescent="0.25">
      <c r="A1467" s="230">
        <v>2014.0365999999999</v>
      </c>
      <c r="B1467" s="230" t="s">
        <v>151</v>
      </c>
      <c r="C1467" s="230" t="s">
        <v>11826</v>
      </c>
      <c r="D1467" s="230" t="s">
        <v>1205</v>
      </c>
      <c r="E1467" s="230" t="s">
        <v>1206</v>
      </c>
      <c r="F1467" s="230" t="s">
        <v>1207</v>
      </c>
      <c r="G1467" t="s">
        <v>874</v>
      </c>
      <c r="H1467" s="230" t="s">
        <v>6056</v>
      </c>
      <c r="I1467" s="230" t="s">
        <v>98</v>
      </c>
      <c r="J1467" s="230">
        <f>VLOOKUP(H1467,LocID!$B$2:$I$1995,8, FALSE)</f>
        <v>168</v>
      </c>
      <c r="L1467">
        <v>41.998348236083899</v>
      </c>
      <c r="M1467">
        <v>-72.574363708496094</v>
      </c>
    </row>
    <row r="1468" spans="1:13" x14ac:dyDescent="0.25">
      <c r="A1468" s="230">
        <v>2013.0947000000001</v>
      </c>
      <c r="B1468" s="230" t="s">
        <v>151</v>
      </c>
      <c r="C1468" s="230" t="s">
        <v>11826</v>
      </c>
      <c r="D1468" s="230" t="s">
        <v>3493</v>
      </c>
      <c r="E1468" s="230" t="s">
        <v>3344</v>
      </c>
      <c r="F1468" s="230" t="s">
        <v>3294</v>
      </c>
      <c r="G1468" t="s">
        <v>76</v>
      </c>
      <c r="H1468" s="230" t="s">
        <v>4526</v>
      </c>
      <c r="I1468" s="230" t="s">
        <v>23</v>
      </c>
      <c r="J1468" s="230">
        <f>VLOOKUP(H1468,LocID!$B$2:$I$1995,8, FALSE)</f>
        <v>489</v>
      </c>
      <c r="L1468">
        <v>37.7771186828613</v>
      </c>
      <c r="M1468">
        <v>-122.419639587402</v>
      </c>
    </row>
    <row r="1469" spans="1:13" x14ac:dyDescent="0.25">
      <c r="A1469" s="230">
        <v>2014.0275999999999</v>
      </c>
      <c r="B1469" s="230" t="s">
        <v>151</v>
      </c>
      <c r="C1469" s="230" t="s">
        <v>11826</v>
      </c>
      <c r="D1469" s="230" t="s">
        <v>4075</v>
      </c>
      <c r="E1469" s="230" t="s">
        <v>4076</v>
      </c>
      <c r="F1469" s="230" t="s">
        <v>4077</v>
      </c>
      <c r="G1469" t="s">
        <v>76</v>
      </c>
      <c r="H1469" s="230" t="s">
        <v>6400</v>
      </c>
      <c r="I1469" s="230" t="s">
        <v>52</v>
      </c>
      <c r="J1469" s="230">
        <f>VLOOKUP(H1469,LocID!$B$2:$I$1995,8, FALSE)</f>
        <v>553</v>
      </c>
      <c r="L1469">
        <v>34.185359954833899</v>
      </c>
      <c r="M1469">
        <v>-118.892776489257</v>
      </c>
    </row>
    <row r="1470" spans="1:13" x14ac:dyDescent="0.25">
      <c r="A1470" s="230">
        <v>2014.0244</v>
      </c>
      <c r="B1470" s="230" t="s">
        <v>151</v>
      </c>
      <c r="C1470" s="230" t="s">
        <v>11826</v>
      </c>
      <c r="D1470" s="230" t="s">
        <v>3899</v>
      </c>
      <c r="E1470" s="230" t="s">
        <v>3897</v>
      </c>
      <c r="F1470" s="230" t="s">
        <v>3898</v>
      </c>
      <c r="G1470" t="s">
        <v>76</v>
      </c>
      <c r="H1470" s="230" t="s">
        <v>6376</v>
      </c>
      <c r="I1470" s="230" t="s">
        <v>23</v>
      </c>
      <c r="J1470" s="230">
        <f>VLOOKUP(H1470,LocID!$B$2:$I$1995,8, FALSE)</f>
        <v>525</v>
      </c>
      <c r="L1470">
        <v>34.115798950195298</v>
      </c>
      <c r="M1470">
        <v>-118.152130126953</v>
      </c>
    </row>
    <row r="1471" spans="1:13" x14ac:dyDescent="0.25">
      <c r="A1471" s="230">
        <v>2014.0059000000001</v>
      </c>
      <c r="B1471" s="230" t="s">
        <v>151</v>
      </c>
      <c r="C1471" s="230" t="s">
        <v>11826</v>
      </c>
      <c r="D1471" s="230" t="s">
        <v>1961</v>
      </c>
      <c r="E1471" s="230" t="s">
        <v>1962</v>
      </c>
      <c r="F1471" s="230" t="s">
        <v>1954</v>
      </c>
      <c r="G1471" t="s">
        <v>49</v>
      </c>
      <c r="H1471" s="230" t="s">
        <v>6196</v>
      </c>
      <c r="I1471" s="230" t="s">
        <v>26</v>
      </c>
      <c r="J1471" s="230">
        <f>VLOOKUP(H1471,LocID!$B$2:$I$1995,8, FALSE)</f>
        <v>320</v>
      </c>
      <c r="L1471">
        <v>42.419811248779297</v>
      </c>
      <c r="M1471">
        <v>-71.108757019042898</v>
      </c>
    </row>
    <row r="1472" spans="1:13" x14ac:dyDescent="0.25">
      <c r="A1472" s="230">
        <v>2014.0094999999999</v>
      </c>
      <c r="B1472" s="230" t="s">
        <v>151</v>
      </c>
      <c r="C1472" s="230" t="s">
        <v>11826</v>
      </c>
      <c r="D1472" s="230" t="s">
        <v>3159</v>
      </c>
      <c r="E1472" s="230" t="s">
        <v>1072</v>
      </c>
      <c r="F1472" s="230" t="s">
        <v>3123</v>
      </c>
      <c r="G1472" t="s">
        <v>76</v>
      </c>
      <c r="H1472" s="230" t="s">
        <v>4524</v>
      </c>
      <c r="I1472" s="230" t="s">
        <v>26</v>
      </c>
      <c r="J1472" s="230">
        <f>VLOOKUP(H1472,LocID!$B$2:$I$1995,8, FALSE)</f>
        <v>473</v>
      </c>
      <c r="L1472">
        <v>41.237720489501903</v>
      </c>
      <c r="M1472">
        <v>-122.27001953125</v>
      </c>
    </row>
    <row r="1473" spans="1:13" x14ac:dyDescent="0.25">
      <c r="A1473" s="230">
        <v>2014.0079000000001</v>
      </c>
      <c r="B1473" s="230" t="s">
        <v>151</v>
      </c>
      <c r="C1473" s="230" t="s">
        <v>11826</v>
      </c>
      <c r="D1473" s="230" t="s">
        <v>3877</v>
      </c>
      <c r="E1473" s="230" t="s">
        <v>3878</v>
      </c>
      <c r="F1473" s="230" t="s">
        <v>3871</v>
      </c>
      <c r="G1473" t="s">
        <v>49</v>
      </c>
      <c r="H1473" s="230" t="s">
        <v>4531</v>
      </c>
      <c r="I1473" s="230" t="s">
        <v>188</v>
      </c>
      <c r="J1473" s="230">
        <f>VLOOKUP(H1473,LocID!$B$2:$I$1995,8, FALSE)</f>
        <v>520</v>
      </c>
      <c r="L1473">
        <v>42.386680603027301</v>
      </c>
      <c r="M1473">
        <v>-71.098258972167898</v>
      </c>
    </row>
    <row r="1474" spans="1:13" x14ac:dyDescent="0.25">
      <c r="A1474" s="230">
        <v>2014.0079000000001</v>
      </c>
      <c r="B1474" s="230" t="s">
        <v>151</v>
      </c>
      <c r="C1474" s="230" t="s">
        <v>11826</v>
      </c>
      <c r="D1474" s="230" t="s">
        <v>3877</v>
      </c>
      <c r="E1474" s="230" t="s">
        <v>3878</v>
      </c>
      <c r="F1474" s="230" t="s">
        <v>3871</v>
      </c>
      <c r="G1474" t="s">
        <v>49</v>
      </c>
      <c r="H1474" s="230" t="s">
        <v>4531</v>
      </c>
      <c r="I1474" s="230" t="s">
        <v>23</v>
      </c>
      <c r="J1474" s="230">
        <f>VLOOKUP(H1474,LocID!$B$2:$I$1995,8, FALSE)</f>
        <v>520</v>
      </c>
      <c r="L1474">
        <v>42.386680603027301</v>
      </c>
      <c r="M1474">
        <v>-71.098258972167898</v>
      </c>
    </row>
    <row r="1475" spans="1:13" x14ac:dyDescent="0.25">
      <c r="A1475" s="230">
        <v>2015.1017999999999</v>
      </c>
      <c r="B1475" s="230" t="s">
        <v>138</v>
      </c>
      <c r="C1475" s="230" t="s">
        <v>11821</v>
      </c>
      <c r="D1475" s="230" t="s">
        <v>2618</v>
      </c>
      <c r="E1475" s="230" t="s">
        <v>2492</v>
      </c>
      <c r="F1475" s="230" t="s">
        <v>2414</v>
      </c>
      <c r="G1475" t="s">
        <v>76</v>
      </c>
      <c r="H1475" s="230" t="s">
        <v>4518</v>
      </c>
      <c r="I1475" s="230" t="s">
        <v>98</v>
      </c>
      <c r="J1475" s="230">
        <f>VLOOKUP(H1475,LocID!$B$2:$I$1995,8, FALSE)</f>
        <v>387</v>
      </c>
      <c r="L1475">
        <v>37.805080413818303</v>
      </c>
      <c r="M1475">
        <v>-122.273071289062</v>
      </c>
    </row>
    <row r="1476" spans="1:13" x14ac:dyDescent="0.25">
      <c r="A1476" s="230">
        <v>2015.1017999999999</v>
      </c>
      <c r="B1476" s="230" t="s">
        <v>138</v>
      </c>
      <c r="C1476" s="230" t="s">
        <v>11821</v>
      </c>
      <c r="D1476" s="230" t="s">
        <v>2618</v>
      </c>
      <c r="E1476" s="230" t="s">
        <v>2492</v>
      </c>
      <c r="F1476" s="230" t="s">
        <v>2414</v>
      </c>
      <c r="G1476" t="s">
        <v>76</v>
      </c>
      <c r="H1476" s="230" t="s">
        <v>4518</v>
      </c>
      <c r="I1476" s="230" t="s">
        <v>52</v>
      </c>
      <c r="J1476" s="230">
        <f>VLOOKUP(H1476,LocID!$B$2:$I$1995,8, FALSE)</f>
        <v>387</v>
      </c>
      <c r="L1476">
        <v>37.805080413818303</v>
      </c>
      <c r="M1476">
        <v>-122.273071289062</v>
      </c>
    </row>
    <row r="1477" spans="1:13" x14ac:dyDescent="0.25">
      <c r="A1477" s="230">
        <v>2014.0232000000001</v>
      </c>
      <c r="B1477" s="230" t="s">
        <v>151</v>
      </c>
      <c r="C1477" s="230" t="s">
        <v>11826</v>
      </c>
      <c r="D1477" s="230" t="s">
        <v>943</v>
      </c>
      <c r="E1477" s="230" t="s">
        <v>944</v>
      </c>
      <c r="F1477" s="230" t="s">
        <v>936</v>
      </c>
      <c r="G1477" t="s">
        <v>60</v>
      </c>
      <c r="H1477" s="230" t="s">
        <v>6005</v>
      </c>
      <c r="I1477" s="230" t="s">
        <v>23</v>
      </c>
      <c r="J1477" s="230">
        <f>VLOOKUP(H1477,LocID!$B$2:$I$1995,8, FALSE)</f>
        <v>113</v>
      </c>
      <c r="L1477">
        <v>41.504749298095703</v>
      </c>
      <c r="M1477">
        <v>-81.690719604492102</v>
      </c>
    </row>
    <row r="1478" spans="1:13" x14ac:dyDescent="0.25">
      <c r="A1478" s="230">
        <v>2014.0341000000001</v>
      </c>
      <c r="B1478" s="230" t="s">
        <v>151</v>
      </c>
      <c r="C1478" s="230" t="s">
        <v>11826</v>
      </c>
      <c r="D1478" s="230" t="s">
        <v>2590</v>
      </c>
      <c r="E1478" s="230" t="s">
        <v>2492</v>
      </c>
      <c r="F1478" s="230" t="s">
        <v>2414</v>
      </c>
      <c r="G1478" t="s">
        <v>76</v>
      </c>
      <c r="H1478" s="230" t="s">
        <v>4518</v>
      </c>
      <c r="I1478" s="230" t="s">
        <v>23</v>
      </c>
      <c r="J1478" s="230">
        <f>VLOOKUP(H1478,LocID!$B$2:$I$1995,8, FALSE)</f>
        <v>387</v>
      </c>
      <c r="L1478">
        <v>37.805080413818303</v>
      </c>
      <c r="M1478">
        <v>-122.273071289062</v>
      </c>
    </row>
    <row r="1479" spans="1:13" x14ac:dyDescent="0.25">
      <c r="A1479" s="230">
        <v>2014.0003999999999</v>
      </c>
      <c r="B1479" s="230" t="s">
        <v>151</v>
      </c>
      <c r="C1479" s="230" t="s">
        <v>11826</v>
      </c>
      <c r="D1479" s="230" t="s">
        <v>152</v>
      </c>
      <c r="E1479" s="230" t="s">
        <v>142</v>
      </c>
      <c r="F1479" s="230" t="s">
        <v>143</v>
      </c>
      <c r="G1479" t="s">
        <v>144</v>
      </c>
      <c r="H1479" s="230" t="s">
        <v>5908</v>
      </c>
      <c r="I1479" s="230" t="s">
        <v>23</v>
      </c>
      <c r="J1479" s="230">
        <f>VLOOKUP(H1479,LocID!$B$2:$I$1995,8, FALSE)</f>
        <v>11</v>
      </c>
      <c r="L1479">
        <v>38.804599761962798</v>
      </c>
      <c r="M1479">
        <v>-77.043411254882798</v>
      </c>
    </row>
    <row r="1480" spans="1:13" x14ac:dyDescent="0.25">
      <c r="A1480" s="230">
        <v>2013.116</v>
      </c>
      <c r="B1480" s="230" t="s">
        <v>151</v>
      </c>
      <c r="C1480" s="230" t="s">
        <v>11826</v>
      </c>
      <c r="D1480" s="230" t="s">
        <v>3216</v>
      </c>
      <c r="E1480" s="230" t="s">
        <v>3210</v>
      </c>
      <c r="F1480" s="230" t="s">
        <v>3202</v>
      </c>
      <c r="G1480" t="s">
        <v>660</v>
      </c>
      <c r="H1480" s="230" t="s">
        <v>6337</v>
      </c>
      <c r="I1480" s="230" t="s">
        <v>52</v>
      </c>
      <c r="J1480" s="230">
        <f>VLOOKUP(H1480,LocID!$B$2:$I$1995,8, FALSE)</f>
        <v>479</v>
      </c>
      <c r="L1480">
        <v>40.760311126708899</v>
      </c>
      <c r="M1480">
        <v>-111.888221740722</v>
      </c>
    </row>
    <row r="1481" spans="1:13" x14ac:dyDescent="0.25">
      <c r="A1481" s="230">
        <v>2014.0610999999999</v>
      </c>
      <c r="B1481" s="230" t="s">
        <v>151</v>
      </c>
      <c r="C1481" s="230" t="s">
        <v>11826</v>
      </c>
      <c r="D1481" s="230" t="s">
        <v>4475</v>
      </c>
      <c r="E1481" s="230" t="s">
        <v>4471</v>
      </c>
      <c r="F1481" s="230" t="s">
        <v>4472</v>
      </c>
      <c r="G1481" t="s">
        <v>320</v>
      </c>
      <c r="H1481" s="230" t="s">
        <v>6459</v>
      </c>
      <c r="I1481" s="230" t="s">
        <v>23</v>
      </c>
      <c r="J1481" s="230">
        <f>VLOOKUP(H1481,LocID!$B$2:$I$1995,8, FALSE)</f>
        <v>617</v>
      </c>
      <c r="L1481">
        <v>43.800868988037102</v>
      </c>
      <c r="M1481">
        <v>-70.187362670898395</v>
      </c>
    </row>
    <row r="1482" spans="1:13" x14ac:dyDescent="0.25">
      <c r="A1482" s="230">
        <v>2014.0834</v>
      </c>
      <c r="B1482" s="230" t="s">
        <v>92</v>
      </c>
      <c r="C1482" s="230" t="s">
        <v>11826</v>
      </c>
      <c r="D1482" s="230" t="s">
        <v>603</v>
      </c>
      <c r="E1482" s="230" t="s">
        <v>604</v>
      </c>
      <c r="F1482" s="230" t="s">
        <v>533</v>
      </c>
      <c r="G1482" t="s">
        <v>49</v>
      </c>
      <c r="H1482" s="230" t="s">
        <v>4499</v>
      </c>
      <c r="I1482" s="230" t="s">
        <v>23</v>
      </c>
      <c r="J1482" s="230">
        <f>VLOOKUP(H1482,LocID!$B$2:$I$1995,8, FALSE)</f>
        <v>65</v>
      </c>
      <c r="L1482">
        <v>42.3586616516113</v>
      </c>
      <c r="M1482">
        <v>-71.056739807128906</v>
      </c>
    </row>
    <row r="1483" spans="1:13" x14ac:dyDescent="0.25">
      <c r="A1483" s="230">
        <v>2014.0962</v>
      </c>
      <c r="B1483" s="230" t="s">
        <v>92</v>
      </c>
      <c r="C1483" s="230" t="s">
        <v>11826</v>
      </c>
      <c r="D1483" s="230" t="s">
        <v>3494</v>
      </c>
      <c r="E1483" s="230" t="s">
        <v>3420</v>
      </c>
      <c r="F1483" s="230" t="s">
        <v>3294</v>
      </c>
      <c r="G1483" t="s">
        <v>76</v>
      </c>
      <c r="H1483" s="230" t="s">
        <v>4526</v>
      </c>
      <c r="I1483" s="230" t="s">
        <v>98</v>
      </c>
      <c r="J1483" s="230">
        <f>VLOOKUP(H1483,LocID!$B$2:$I$1995,8, FALSE)</f>
        <v>489</v>
      </c>
      <c r="L1483">
        <v>37.7771186828613</v>
      </c>
      <c r="M1483">
        <v>-122.419639587402</v>
      </c>
    </row>
    <row r="1484" spans="1:13" x14ac:dyDescent="0.25">
      <c r="A1484" s="230">
        <v>2014.1033</v>
      </c>
      <c r="B1484" s="230" t="s">
        <v>92</v>
      </c>
      <c r="C1484" s="230" t="s">
        <v>11826</v>
      </c>
      <c r="D1484" s="230" t="s">
        <v>605</v>
      </c>
      <c r="E1484" s="230" t="s">
        <v>606</v>
      </c>
      <c r="F1484" s="230" t="s">
        <v>533</v>
      </c>
      <c r="G1484" t="s">
        <v>49</v>
      </c>
      <c r="H1484" s="230" t="s">
        <v>4499</v>
      </c>
      <c r="I1484" s="230" t="s">
        <v>98</v>
      </c>
      <c r="J1484" s="230">
        <f>VLOOKUP(H1484,LocID!$B$2:$I$1995,8, FALSE)</f>
        <v>65</v>
      </c>
      <c r="L1484">
        <v>42.3586616516113</v>
      </c>
      <c r="M1484">
        <v>-71.056739807128906</v>
      </c>
    </row>
    <row r="1485" spans="1:13" x14ac:dyDescent="0.25">
      <c r="A1485" s="230">
        <v>2014.0451</v>
      </c>
      <c r="B1485" s="230" t="s">
        <v>92</v>
      </c>
      <c r="C1485" s="230" t="s">
        <v>11826</v>
      </c>
      <c r="D1485" s="230" t="s">
        <v>118</v>
      </c>
      <c r="E1485" s="230" t="s">
        <v>119</v>
      </c>
      <c r="F1485" s="230" t="s">
        <v>101</v>
      </c>
      <c r="G1485" t="s">
        <v>107</v>
      </c>
      <c r="H1485" s="230" t="s">
        <v>5905</v>
      </c>
      <c r="I1485" s="230" t="s">
        <v>23</v>
      </c>
      <c r="J1485" s="230">
        <f>VLOOKUP(H1485,LocID!$B$2:$I$1995,8, FALSE)</f>
        <v>8</v>
      </c>
      <c r="L1485">
        <v>42.6515502929687</v>
      </c>
      <c r="M1485">
        <v>-73.755210876464801</v>
      </c>
    </row>
    <row r="1486" spans="1:13" x14ac:dyDescent="0.25">
      <c r="A1486" s="230">
        <v>2014.056</v>
      </c>
      <c r="B1486" s="230" t="s">
        <v>92</v>
      </c>
      <c r="C1486" s="230" t="s">
        <v>11826</v>
      </c>
      <c r="D1486" s="230" t="s">
        <v>120</v>
      </c>
      <c r="E1486" s="230" t="s">
        <v>121</v>
      </c>
      <c r="F1486" s="230" t="s">
        <v>101</v>
      </c>
      <c r="G1486" t="s">
        <v>122</v>
      </c>
      <c r="H1486" s="230" t="s">
        <v>5906</v>
      </c>
      <c r="I1486" s="230" t="s">
        <v>52</v>
      </c>
      <c r="J1486" s="230">
        <f>VLOOKUP(H1486,LocID!$B$2:$I$1995,8, FALSE)</f>
        <v>9</v>
      </c>
      <c r="L1486">
        <v>44.635478973388601</v>
      </c>
      <c r="M1486">
        <v>-123.10775756835901</v>
      </c>
    </row>
    <row r="1487" spans="1:13" x14ac:dyDescent="0.25">
      <c r="A1487" s="230">
        <v>2015.1152</v>
      </c>
      <c r="B1487" s="230" t="s">
        <v>138</v>
      </c>
      <c r="C1487" s="230" t="s">
        <v>11821</v>
      </c>
      <c r="D1487" s="230" t="s">
        <v>139</v>
      </c>
      <c r="E1487" s="230" t="s">
        <v>140</v>
      </c>
      <c r="F1487" s="230" t="s">
        <v>126</v>
      </c>
      <c r="G1487" t="s">
        <v>127</v>
      </c>
      <c r="H1487" s="230" t="s">
        <v>5907</v>
      </c>
      <c r="I1487" s="230" t="s">
        <v>23</v>
      </c>
      <c r="J1487" s="230">
        <f>VLOOKUP(H1487,LocID!$B$2:$I$1995,8, FALSE)</f>
        <v>10</v>
      </c>
      <c r="L1487">
        <v>35.084178924560497</v>
      </c>
      <c r="M1487">
        <v>-106.648643493652</v>
      </c>
    </row>
    <row r="1488" spans="1:13" x14ac:dyDescent="0.25">
      <c r="A1488" s="230">
        <v>2014.1083000000001</v>
      </c>
      <c r="B1488" s="230" t="s">
        <v>92</v>
      </c>
      <c r="C1488" s="230" t="s">
        <v>11826</v>
      </c>
      <c r="D1488" s="230" t="s">
        <v>1017</v>
      </c>
      <c r="E1488" s="230" t="s">
        <v>1018</v>
      </c>
      <c r="F1488" s="230" t="s">
        <v>1016</v>
      </c>
      <c r="G1488" t="s">
        <v>122</v>
      </c>
      <c r="H1488" s="230" t="s">
        <v>6020</v>
      </c>
      <c r="I1488" s="230" t="s">
        <v>52</v>
      </c>
      <c r="J1488" s="230">
        <f>VLOOKUP(H1488,LocID!$B$2:$I$1995,8, FALSE)</f>
        <v>128</v>
      </c>
      <c r="L1488">
        <v>44.565040588378899</v>
      </c>
      <c r="M1488">
        <v>-123.263526916503</v>
      </c>
    </row>
    <row r="1489" spans="1:13" x14ac:dyDescent="0.25">
      <c r="A1489" s="230">
        <v>2014.0779</v>
      </c>
      <c r="B1489" s="230" t="s">
        <v>92</v>
      </c>
      <c r="C1489" s="230" t="s">
        <v>11826</v>
      </c>
      <c r="D1489" s="230" t="s">
        <v>4341</v>
      </c>
      <c r="E1489" s="230" t="s">
        <v>4269</v>
      </c>
      <c r="F1489" s="230" t="s">
        <v>2997</v>
      </c>
      <c r="G1489" t="s">
        <v>2996</v>
      </c>
      <c r="H1489" s="230" t="s">
        <v>4536</v>
      </c>
      <c r="I1489" s="230" t="s">
        <v>23</v>
      </c>
      <c r="J1489" s="230">
        <f>VLOOKUP(H1489,LocID!$B$2:$I$1995,8, FALSE)</f>
        <v>447</v>
      </c>
      <c r="L1489">
        <v>38.890369415283203</v>
      </c>
      <c r="M1489">
        <v>-77.031959533691406</v>
      </c>
    </row>
    <row r="1490" spans="1:13" x14ac:dyDescent="0.25">
      <c r="A1490" s="230">
        <v>2014.0406</v>
      </c>
      <c r="B1490" s="230" t="s">
        <v>92</v>
      </c>
      <c r="C1490" s="230" t="s">
        <v>11826</v>
      </c>
      <c r="D1490" s="230" t="s">
        <v>1696</v>
      </c>
      <c r="E1490" s="230" t="s">
        <v>1695</v>
      </c>
      <c r="F1490" s="230" t="s">
        <v>1692</v>
      </c>
      <c r="G1490" t="s">
        <v>76</v>
      </c>
      <c r="H1490" s="230" t="s">
        <v>6151</v>
      </c>
      <c r="I1490" s="230" t="s">
        <v>52</v>
      </c>
      <c r="J1490" s="230">
        <f>VLOOKUP(H1490,LocID!$B$2:$I$1995,8, FALSE)</f>
        <v>274</v>
      </c>
      <c r="L1490">
        <v>34.698898315429602</v>
      </c>
      <c r="M1490">
        <v>-118.14478302001901</v>
      </c>
    </row>
    <row r="1491" spans="1:13" x14ac:dyDescent="0.25">
      <c r="A1491" s="230">
        <v>2014.0518999999999</v>
      </c>
      <c r="B1491" s="230" t="s">
        <v>92</v>
      </c>
      <c r="C1491" s="230" t="s">
        <v>11826</v>
      </c>
      <c r="D1491" s="230" t="s">
        <v>2591</v>
      </c>
      <c r="E1491" s="230" t="s">
        <v>2433</v>
      </c>
      <c r="F1491" s="230" t="s">
        <v>2414</v>
      </c>
      <c r="G1491" t="s">
        <v>76</v>
      </c>
      <c r="H1491" s="230" t="s">
        <v>4518</v>
      </c>
      <c r="I1491" s="230" t="s">
        <v>3934</v>
      </c>
      <c r="J1491" s="230">
        <f>VLOOKUP(H1491,LocID!$B$2:$I$1995,8, FALSE)</f>
        <v>387</v>
      </c>
      <c r="L1491">
        <v>37.805080413818303</v>
      </c>
      <c r="M1491">
        <v>-122.273071289062</v>
      </c>
    </row>
    <row r="1492" spans="1:13" x14ac:dyDescent="0.25">
      <c r="A1492" s="230">
        <v>2014.0518999999999</v>
      </c>
      <c r="B1492" s="230" t="s">
        <v>92</v>
      </c>
      <c r="C1492" s="230" t="s">
        <v>11826</v>
      </c>
      <c r="D1492" s="230" t="s">
        <v>2591</v>
      </c>
      <c r="E1492" s="230" t="s">
        <v>2433</v>
      </c>
      <c r="F1492" s="230" t="s">
        <v>2414</v>
      </c>
      <c r="G1492" t="s">
        <v>76</v>
      </c>
      <c r="H1492" s="230" t="s">
        <v>4518</v>
      </c>
      <c r="I1492" s="230" t="s">
        <v>23</v>
      </c>
      <c r="J1492" s="230">
        <f>VLOOKUP(H1492,LocID!$B$2:$I$1995,8, FALSE)</f>
        <v>387</v>
      </c>
      <c r="L1492">
        <v>37.805080413818303</v>
      </c>
      <c r="M1492">
        <v>-122.273071289062</v>
      </c>
    </row>
    <row r="1493" spans="1:13" x14ac:dyDescent="0.25">
      <c r="A1493" s="230">
        <v>2014.0981999999999</v>
      </c>
      <c r="B1493" s="230" t="s">
        <v>92</v>
      </c>
      <c r="C1493" s="230" t="s">
        <v>11826</v>
      </c>
      <c r="D1493" s="230" t="s">
        <v>429</v>
      </c>
      <c r="E1493" s="230" t="s">
        <v>430</v>
      </c>
      <c r="F1493" s="230" t="s">
        <v>431</v>
      </c>
      <c r="G1493" t="s">
        <v>432</v>
      </c>
      <c r="H1493" s="230" t="s">
        <v>5944</v>
      </c>
      <c r="I1493" s="230" t="s">
        <v>52</v>
      </c>
      <c r="J1493" s="230">
        <f>VLOOKUP(H1493,LocID!$B$2:$I$1995,8, FALSE)</f>
        <v>49</v>
      </c>
      <c r="L1493">
        <v>42.506740570068303</v>
      </c>
      <c r="M1493">
        <v>-89.037933349609304</v>
      </c>
    </row>
    <row r="1494" spans="1:13" x14ac:dyDescent="0.25">
      <c r="A1494" s="230">
        <v>2014.0983000000001</v>
      </c>
      <c r="B1494" s="230" t="s">
        <v>92</v>
      </c>
      <c r="C1494" s="230" t="s">
        <v>11826</v>
      </c>
      <c r="D1494" s="230" t="s">
        <v>607</v>
      </c>
      <c r="E1494" s="230" t="s">
        <v>548</v>
      </c>
      <c r="F1494" s="230" t="s">
        <v>533</v>
      </c>
      <c r="G1494" t="s">
        <v>49</v>
      </c>
      <c r="H1494" s="230" t="s">
        <v>4499</v>
      </c>
      <c r="I1494" s="230" t="s">
        <v>23</v>
      </c>
      <c r="J1494" s="230">
        <f>VLOOKUP(H1494,LocID!$B$2:$I$1995,8, FALSE)</f>
        <v>65</v>
      </c>
      <c r="L1494">
        <v>42.3586616516113</v>
      </c>
      <c r="M1494">
        <v>-71.056739807128906</v>
      </c>
    </row>
    <row r="1495" spans="1:13" x14ac:dyDescent="0.25">
      <c r="A1495" s="230">
        <v>2014.0986</v>
      </c>
      <c r="B1495" s="230" t="s">
        <v>92</v>
      </c>
      <c r="C1495" s="230" t="s">
        <v>11826</v>
      </c>
      <c r="D1495" s="230" t="s">
        <v>608</v>
      </c>
      <c r="E1495" s="230" t="s">
        <v>609</v>
      </c>
      <c r="F1495" s="230" t="s">
        <v>533</v>
      </c>
      <c r="G1495" t="s">
        <v>49</v>
      </c>
      <c r="H1495" s="230" t="s">
        <v>4499</v>
      </c>
      <c r="I1495" s="230" t="s">
        <v>26</v>
      </c>
      <c r="J1495" s="230">
        <f>VLOOKUP(H1495,LocID!$B$2:$I$1995,8, FALSE)</f>
        <v>65</v>
      </c>
      <c r="L1495">
        <v>42.3586616516113</v>
      </c>
      <c r="M1495">
        <v>-71.056739807128906</v>
      </c>
    </row>
    <row r="1496" spans="1:13" x14ac:dyDescent="0.25">
      <c r="A1496" s="230">
        <v>2014.0246</v>
      </c>
      <c r="B1496" s="230" t="s">
        <v>92</v>
      </c>
      <c r="C1496" s="230" t="s">
        <v>11826</v>
      </c>
      <c r="D1496" s="230" t="s">
        <v>610</v>
      </c>
      <c r="E1496" s="230" t="s">
        <v>611</v>
      </c>
      <c r="F1496" s="230" t="s">
        <v>533</v>
      </c>
      <c r="G1496" t="s">
        <v>49</v>
      </c>
      <c r="H1496" s="230" t="s">
        <v>4499</v>
      </c>
      <c r="I1496" s="230" t="s">
        <v>23</v>
      </c>
      <c r="J1496" s="230">
        <f>VLOOKUP(H1496,LocID!$B$2:$I$1995,8, FALSE)</f>
        <v>65</v>
      </c>
      <c r="L1496">
        <v>42.3586616516113</v>
      </c>
      <c r="M1496">
        <v>-71.056739807128906</v>
      </c>
    </row>
    <row r="1497" spans="1:13" x14ac:dyDescent="0.25">
      <c r="A1497" s="230">
        <v>2014.0617999999999</v>
      </c>
      <c r="B1497" s="230" t="s">
        <v>92</v>
      </c>
      <c r="C1497" s="230" t="s">
        <v>11826</v>
      </c>
      <c r="D1497" s="230" t="s">
        <v>3160</v>
      </c>
      <c r="E1497" s="230" t="s">
        <v>3152</v>
      </c>
      <c r="F1497" s="230" t="s">
        <v>3123</v>
      </c>
      <c r="G1497" t="s">
        <v>76</v>
      </c>
      <c r="H1497" s="230" t="s">
        <v>4524</v>
      </c>
      <c r="I1497" s="230" t="s">
        <v>188</v>
      </c>
      <c r="J1497" s="230">
        <f>VLOOKUP(H1497,LocID!$B$2:$I$1995,8, FALSE)</f>
        <v>473</v>
      </c>
      <c r="L1497">
        <v>41.237720489501903</v>
      </c>
      <c r="M1497">
        <v>-122.27001953125</v>
      </c>
    </row>
    <row r="1498" spans="1:13" x14ac:dyDescent="0.25">
      <c r="A1498" s="230">
        <v>2014.1012000000001</v>
      </c>
      <c r="B1498" s="230" t="s">
        <v>92</v>
      </c>
      <c r="C1498" s="230" t="s">
        <v>11826</v>
      </c>
      <c r="D1498" s="230" t="s">
        <v>686</v>
      </c>
      <c r="E1498" s="230" t="s">
        <v>687</v>
      </c>
      <c r="F1498" s="230" t="s">
        <v>688</v>
      </c>
      <c r="G1498" t="s">
        <v>122</v>
      </c>
      <c r="H1498" s="230" t="s">
        <v>5970</v>
      </c>
      <c r="I1498" s="230" t="s">
        <v>23</v>
      </c>
      <c r="J1498" s="230">
        <f>VLOOKUP(H1498,LocID!$B$2:$I$1995,8, FALSE)</f>
        <v>76</v>
      </c>
      <c r="L1498">
        <v>42.054679870605398</v>
      </c>
      <c r="M1498">
        <v>-124.288932800292</v>
      </c>
    </row>
    <row r="1499" spans="1:13" x14ac:dyDescent="0.25">
      <c r="A1499" s="230">
        <v>2015.1180999999999</v>
      </c>
      <c r="B1499" s="230" t="s">
        <v>138</v>
      </c>
      <c r="C1499" s="230" t="s">
        <v>11821</v>
      </c>
      <c r="D1499" s="230" t="s">
        <v>474</v>
      </c>
      <c r="E1499" s="230" t="s">
        <v>454</v>
      </c>
      <c r="F1499" s="230" t="s">
        <v>446</v>
      </c>
      <c r="G1499" t="s">
        <v>76</v>
      </c>
      <c r="H1499" s="230" t="s">
        <v>5947</v>
      </c>
      <c r="I1499" s="230" t="s">
        <v>26</v>
      </c>
      <c r="J1499" s="230">
        <f>VLOOKUP(H1499,LocID!$B$2:$I$1995,8, FALSE)</f>
        <v>52</v>
      </c>
      <c r="L1499">
        <v>37.869880676269503</v>
      </c>
      <c r="M1499">
        <v>-122.270538330078</v>
      </c>
    </row>
    <row r="1500" spans="1:13" x14ac:dyDescent="0.25">
      <c r="A1500" s="230">
        <v>2014.0214000000001</v>
      </c>
      <c r="B1500" s="230" t="s">
        <v>92</v>
      </c>
      <c r="C1500" s="230" t="s">
        <v>11826</v>
      </c>
      <c r="D1500" s="230" t="s">
        <v>733</v>
      </c>
      <c r="E1500" s="230" t="s">
        <v>734</v>
      </c>
      <c r="F1500" s="230" t="s">
        <v>731</v>
      </c>
      <c r="G1500" t="s">
        <v>732</v>
      </c>
      <c r="H1500" s="230" t="s">
        <v>5976</v>
      </c>
      <c r="I1500" s="230" t="s">
        <v>23</v>
      </c>
      <c r="J1500" s="230">
        <f>VLOOKUP(H1500,LocID!$B$2:$I$1995,8, FALSE)</f>
        <v>83</v>
      </c>
      <c r="L1500">
        <v>44.475921630859297</v>
      </c>
      <c r="M1500">
        <v>-73.213226318359304</v>
      </c>
    </row>
    <row r="1501" spans="1:13" x14ac:dyDescent="0.25">
      <c r="A1501" s="230">
        <v>2014.0581</v>
      </c>
      <c r="B1501" s="230" t="s">
        <v>92</v>
      </c>
      <c r="C1501" s="230" t="s">
        <v>11826</v>
      </c>
      <c r="D1501" s="230" t="s">
        <v>3036</v>
      </c>
      <c r="E1501" s="230" t="s">
        <v>3037</v>
      </c>
      <c r="F1501" s="230" t="s">
        <v>3022</v>
      </c>
      <c r="G1501" t="s">
        <v>144</v>
      </c>
      <c r="H1501" s="230" t="s">
        <v>6317</v>
      </c>
      <c r="I1501" s="230" t="s">
        <v>52</v>
      </c>
      <c r="J1501" s="230">
        <f>VLOOKUP(H1501,LocID!$B$2:$I$1995,8, FALSE)</f>
        <v>452</v>
      </c>
      <c r="L1501">
        <v>37.540699005126903</v>
      </c>
      <c r="M1501">
        <v>-77.433647155761705</v>
      </c>
    </row>
    <row r="1502" spans="1:13" x14ac:dyDescent="0.25">
      <c r="A1502" s="230">
        <v>2014.0847000000001</v>
      </c>
      <c r="B1502" s="230" t="s">
        <v>92</v>
      </c>
      <c r="C1502" s="230" t="s">
        <v>11826</v>
      </c>
      <c r="D1502" s="230" t="s">
        <v>4153</v>
      </c>
      <c r="E1502" s="230" t="s">
        <v>4154</v>
      </c>
      <c r="F1502" s="230" t="s">
        <v>4142</v>
      </c>
      <c r="G1502" t="s">
        <v>76</v>
      </c>
      <c r="H1502" s="230" t="s">
        <v>6415</v>
      </c>
      <c r="I1502" s="230" t="s">
        <v>23</v>
      </c>
      <c r="J1502" s="230">
        <f>VLOOKUP(H1502,LocID!$B$2:$I$1995,8, FALSE)</f>
        <v>569</v>
      </c>
      <c r="L1502">
        <v>38.100830078125</v>
      </c>
      <c r="M1502">
        <v>-122.25495147705</v>
      </c>
    </row>
    <row r="1503" spans="1:13" x14ac:dyDescent="0.25">
      <c r="A1503" s="230">
        <v>2014.0851</v>
      </c>
      <c r="B1503" s="230" t="s">
        <v>92</v>
      </c>
      <c r="C1503" s="230" t="s">
        <v>11826</v>
      </c>
      <c r="D1503" s="230" t="s">
        <v>769</v>
      </c>
      <c r="E1503" s="230" t="s">
        <v>766</v>
      </c>
      <c r="F1503" s="230" t="s">
        <v>767</v>
      </c>
      <c r="G1503" t="s">
        <v>768</v>
      </c>
      <c r="H1503" s="230" t="s">
        <v>4501</v>
      </c>
      <c r="I1503" s="230" t="s">
        <v>3934</v>
      </c>
      <c r="J1503" s="230">
        <f>VLOOKUP(H1503,LocID!$B$2:$I$1995,8, FALSE)</f>
        <v>86</v>
      </c>
      <c r="K1503">
        <v>1</v>
      </c>
      <c r="L1503">
        <v>51.045219421386697</v>
      </c>
      <c r="M1503">
        <v>-114.063018798828</v>
      </c>
    </row>
    <row r="1504" spans="1:13" x14ac:dyDescent="0.25">
      <c r="A1504" s="230">
        <v>2014.0851</v>
      </c>
      <c r="B1504" s="230" t="s">
        <v>92</v>
      </c>
      <c r="C1504" s="230" t="s">
        <v>11826</v>
      </c>
      <c r="D1504" s="230" t="s">
        <v>769</v>
      </c>
      <c r="E1504" s="230" t="s">
        <v>766</v>
      </c>
      <c r="F1504" s="230" t="s">
        <v>767</v>
      </c>
      <c r="G1504" t="s">
        <v>768</v>
      </c>
      <c r="H1504" s="230" t="s">
        <v>4501</v>
      </c>
      <c r="I1504" s="230" t="s">
        <v>23</v>
      </c>
      <c r="J1504" s="230">
        <f>VLOOKUP(H1504,LocID!$B$2:$I$1995,8, FALSE)</f>
        <v>86</v>
      </c>
      <c r="K1504">
        <v>1</v>
      </c>
      <c r="L1504">
        <v>51.045219421386697</v>
      </c>
      <c r="M1504">
        <v>-114.063018798828</v>
      </c>
    </row>
    <row r="1505" spans="1:13" x14ac:dyDescent="0.25">
      <c r="A1505" s="230">
        <v>2014.0282999999999</v>
      </c>
      <c r="B1505" s="230" t="s">
        <v>92</v>
      </c>
      <c r="C1505" s="230" t="s">
        <v>11826</v>
      </c>
      <c r="D1505" s="230" t="s">
        <v>859</v>
      </c>
      <c r="E1505" s="230" t="s">
        <v>856</v>
      </c>
      <c r="F1505" s="230" t="s">
        <v>852</v>
      </c>
      <c r="G1505" t="s">
        <v>144</v>
      </c>
      <c r="H1505" s="230" t="s">
        <v>5993</v>
      </c>
      <c r="I1505" s="230" t="s">
        <v>23</v>
      </c>
      <c r="J1505" s="230">
        <f>VLOOKUP(H1505,LocID!$B$2:$I$1995,8, FALSE)</f>
        <v>101</v>
      </c>
      <c r="L1505">
        <v>38.032131195068303</v>
      </c>
      <c r="M1505">
        <v>-78.477531433105398</v>
      </c>
    </row>
    <row r="1506" spans="1:13" x14ac:dyDescent="0.25">
      <c r="A1506" s="230">
        <v>2014.078</v>
      </c>
      <c r="B1506" s="230" t="s">
        <v>92</v>
      </c>
      <c r="C1506" s="230" t="s">
        <v>11826</v>
      </c>
      <c r="D1506" s="230" t="s">
        <v>860</v>
      </c>
      <c r="E1506" s="230" t="s">
        <v>858</v>
      </c>
      <c r="F1506" s="230" t="s">
        <v>852</v>
      </c>
      <c r="G1506" t="s">
        <v>144</v>
      </c>
      <c r="H1506" s="230" t="s">
        <v>5993</v>
      </c>
      <c r="I1506" s="230" t="s">
        <v>23</v>
      </c>
      <c r="J1506" s="230">
        <f>VLOOKUP(H1506,LocID!$B$2:$I$1995,8, FALSE)</f>
        <v>101</v>
      </c>
      <c r="L1506">
        <v>38.032131195068303</v>
      </c>
      <c r="M1506">
        <v>-78.477531433105398</v>
      </c>
    </row>
    <row r="1507" spans="1:13" x14ac:dyDescent="0.25">
      <c r="A1507" s="230">
        <v>2014.0771</v>
      </c>
      <c r="B1507" s="230" t="s">
        <v>92</v>
      </c>
      <c r="C1507" s="230" t="s">
        <v>11826</v>
      </c>
      <c r="D1507" s="230" t="s">
        <v>862</v>
      </c>
      <c r="E1507" s="230" t="s">
        <v>863</v>
      </c>
      <c r="F1507" s="230" t="s">
        <v>864</v>
      </c>
      <c r="G1507" t="s">
        <v>865</v>
      </c>
      <c r="H1507" s="230" t="s">
        <v>5994</v>
      </c>
      <c r="I1507" s="230" t="s">
        <v>52</v>
      </c>
      <c r="J1507" s="230">
        <f>VLOOKUP(H1507,LocID!$B$2:$I$1995,8, FALSE)</f>
        <v>102</v>
      </c>
      <c r="L1507">
        <v>35.046440124511697</v>
      </c>
      <c r="M1507">
        <v>-85.309463500976506</v>
      </c>
    </row>
    <row r="1508" spans="1:13" x14ac:dyDescent="0.25">
      <c r="A1508" s="230">
        <v>2014.0975000000001</v>
      </c>
      <c r="B1508" s="230" t="s">
        <v>92</v>
      </c>
      <c r="C1508" s="230" t="s">
        <v>11826</v>
      </c>
      <c r="D1508" s="230" t="s">
        <v>93</v>
      </c>
      <c r="E1508" s="230" t="s">
        <v>94</v>
      </c>
      <c r="F1508" s="230" t="s">
        <v>75</v>
      </c>
      <c r="G1508" t="s">
        <v>76</v>
      </c>
      <c r="H1508" s="230" t="s">
        <v>5903</v>
      </c>
      <c r="I1508" s="230" t="s">
        <v>26</v>
      </c>
      <c r="J1508" s="230">
        <f>VLOOKUP(H1508,LocID!$B$2:$I$1995,8, FALSE)</f>
        <v>5</v>
      </c>
      <c r="L1508">
        <v>37.766830444335902</v>
      </c>
      <c r="M1508">
        <v>-122.245300292968</v>
      </c>
    </row>
    <row r="1509" spans="1:13" x14ac:dyDescent="0.25">
      <c r="A1509" s="230">
        <v>2014.1264000000001</v>
      </c>
      <c r="B1509" s="230" t="s">
        <v>92</v>
      </c>
      <c r="C1509" s="230" t="s">
        <v>11826</v>
      </c>
      <c r="D1509" s="230" t="s">
        <v>2592</v>
      </c>
      <c r="E1509" s="230" t="s">
        <v>2492</v>
      </c>
      <c r="F1509" s="230" t="s">
        <v>2414</v>
      </c>
      <c r="G1509" t="s">
        <v>76</v>
      </c>
      <c r="H1509" s="230" t="s">
        <v>4518</v>
      </c>
      <c r="I1509" s="230" t="s">
        <v>23</v>
      </c>
      <c r="J1509" s="230">
        <f>VLOOKUP(H1509,LocID!$B$2:$I$1995,8, FALSE)</f>
        <v>387</v>
      </c>
      <c r="L1509">
        <v>37.805080413818303</v>
      </c>
      <c r="M1509">
        <v>-122.273071289062</v>
      </c>
    </row>
    <row r="1510" spans="1:13" x14ac:dyDescent="0.25">
      <c r="A1510" s="230">
        <v>2015.116</v>
      </c>
      <c r="B1510" s="230" t="s">
        <v>138</v>
      </c>
      <c r="C1510" s="230" t="s">
        <v>11821</v>
      </c>
      <c r="D1510" s="230" t="s">
        <v>639</v>
      </c>
      <c r="E1510" s="230" t="s">
        <v>560</v>
      </c>
      <c r="F1510" s="230" t="s">
        <v>533</v>
      </c>
      <c r="G1510" t="s">
        <v>49</v>
      </c>
      <c r="H1510" s="230" t="s">
        <v>4499</v>
      </c>
      <c r="I1510" s="230" t="s">
        <v>23</v>
      </c>
      <c r="J1510" s="230">
        <f>VLOOKUP(H1510,LocID!$B$2:$I$1995,8, FALSE)</f>
        <v>65</v>
      </c>
      <c r="L1510">
        <v>42.3586616516113</v>
      </c>
      <c r="M1510">
        <v>-71.056739807128906</v>
      </c>
    </row>
    <row r="1511" spans="1:13" x14ac:dyDescent="0.25">
      <c r="A1511" s="230">
        <v>2014.0890999999999</v>
      </c>
      <c r="B1511" s="230" t="s">
        <v>92</v>
      </c>
      <c r="C1511" s="230" t="s">
        <v>11826</v>
      </c>
      <c r="D1511" s="230" t="s">
        <v>2795</v>
      </c>
      <c r="E1511" s="230" t="s">
        <v>2796</v>
      </c>
      <c r="F1511" s="230" t="s">
        <v>2797</v>
      </c>
      <c r="G1511" t="s">
        <v>76</v>
      </c>
      <c r="H1511" s="230" t="s">
        <v>6287</v>
      </c>
      <c r="I1511" s="230" t="s">
        <v>26</v>
      </c>
      <c r="J1511" s="230">
        <f>VLOOKUP(H1511,LocID!$B$2:$I$1995,8, FALSE)</f>
        <v>419</v>
      </c>
      <c r="L1511">
        <v>33.871120452880803</v>
      </c>
      <c r="M1511">
        <v>-117.86139678955</v>
      </c>
    </row>
    <row r="1512" spans="1:13" x14ac:dyDescent="0.25">
      <c r="A1512" s="230">
        <v>2014.0836999999999</v>
      </c>
      <c r="B1512" s="230" t="s">
        <v>92</v>
      </c>
      <c r="C1512" s="230" t="s">
        <v>11826</v>
      </c>
      <c r="D1512" s="230" t="s">
        <v>1485</v>
      </c>
      <c r="E1512" s="230" t="s">
        <v>1486</v>
      </c>
      <c r="F1512" s="230" t="s">
        <v>1487</v>
      </c>
      <c r="G1512" t="s">
        <v>1488</v>
      </c>
      <c r="H1512" s="230" t="s">
        <v>6113</v>
      </c>
      <c r="I1512" s="230" t="s">
        <v>98</v>
      </c>
      <c r="J1512" s="230">
        <f>VLOOKUP(H1512,LocID!$B$2:$I$1995,8, FALSE)</f>
        <v>232</v>
      </c>
      <c r="L1512">
        <v>19.719240188598601</v>
      </c>
      <c r="M1512">
        <v>-155.08184814453099</v>
      </c>
    </row>
    <row r="1513" spans="1:13" x14ac:dyDescent="0.25">
      <c r="A1513" s="230">
        <v>2014.0014000000001</v>
      </c>
      <c r="B1513" s="230" t="s">
        <v>92</v>
      </c>
      <c r="C1513" s="230" t="s">
        <v>11826</v>
      </c>
      <c r="D1513" s="230" t="s">
        <v>2593</v>
      </c>
      <c r="E1513" s="230" t="s">
        <v>2492</v>
      </c>
      <c r="F1513" s="230" t="s">
        <v>2414</v>
      </c>
      <c r="G1513" t="s">
        <v>76</v>
      </c>
      <c r="H1513" s="230" t="s">
        <v>4518</v>
      </c>
      <c r="I1513" s="230" t="s">
        <v>23</v>
      </c>
      <c r="J1513" s="230">
        <f>VLOOKUP(H1513,LocID!$B$2:$I$1995,8, FALSE)</f>
        <v>387</v>
      </c>
      <c r="L1513">
        <v>37.805080413818303</v>
      </c>
      <c r="M1513">
        <v>-122.273071289062</v>
      </c>
    </row>
    <row r="1514" spans="1:13" x14ac:dyDescent="0.25">
      <c r="A1514" s="230">
        <v>2014.0206000000001</v>
      </c>
      <c r="B1514" s="230" t="s">
        <v>92</v>
      </c>
      <c r="C1514" s="230" t="s">
        <v>11826</v>
      </c>
      <c r="D1514" s="230" t="s">
        <v>166</v>
      </c>
      <c r="E1514" s="230" t="s">
        <v>167</v>
      </c>
      <c r="F1514" s="230" t="s">
        <v>168</v>
      </c>
      <c r="G1514" t="s">
        <v>49</v>
      </c>
      <c r="H1514" s="230" t="s">
        <v>5912</v>
      </c>
      <c r="I1514" s="230" t="s">
        <v>26</v>
      </c>
      <c r="J1514" s="230">
        <f>VLOOKUP(H1514,LocID!$B$2:$I$1995,8, FALSE)</f>
        <v>15</v>
      </c>
      <c r="L1514">
        <v>42.375259399413999</v>
      </c>
      <c r="M1514">
        <v>-72.518951416015597</v>
      </c>
    </row>
    <row r="1515" spans="1:13" x14ac:dyDescent="0.25">
      <c r="A1515" s="230">
        <v>2014.0324000000001</v>
      </c>
      <c r="B1515" s="230" t="s">
        <v>92</v>
      </c>
      <c r="C1515" s="230" t="s">
        <v>11826</v>
      </c>
      <c r="D1515" s="230" t="s">
        <v>2355</v>
      </c>
      <c r="E1515" s="230" t="s">
        <v>2352</v>
      </c>
      <c r="F1515" s="230" t="s">
        <v>2353</v>
      </c>
      <c r="G1515" t="s">
        <v>874</v>
      </c>
      <c r="H1515" s="230" t="s">
        <v>6242</v>
      </c>
      <c r="I1515" s="230" t="s">
        <v>23</v>
      </c>
      <c r="J1515" s="230">
        <f>VLOOKUP(H1515,LocID!$B$2:$I$1995,8, FALSE)</f>
        <v>372</v>
      </c>
      <c r="L1515">
        <v>41.695369720458899</v>
      </c>
      <c r="M1515">
        <v>-72.720649719238196</v>
      </c>
    </row>
    <row r="1516" spans="1:13" x14ac:dyDescent="0.25">
      <c r="A1516" s="230">
        <v>2014.0726999999999</v>
      </c>
      <c r="B1516" s="230" t="s">
        <v>92</v>
      </c>
      <c r="C1516" s="230" t="s">
        <v>11826</v>
      </c>
      <c r="D1516" s="230" t="s">
        <v>1047</v>
      </c>
      <c r="E1516" s="230" t="s">
        <v>1048</v>
      </c>
      <c r="F1516" s="230" t="s">
        <v>1042</v>
      </c>
      <c r="G1516" t="s">
        <v>219</v>
      </c>
      <c r="H1516" s="230" t="s">
        <v>6026</v>
      </c>
      <c r="I1516" s="230" t="s">
        <v>23</v>
      </c>
      <c r="J1516" s="230">
        <f>VLOOKUP(H1516,LocID!$B$2:$I$1995,8, FALSE)</f>
        <v>134</v>
      </c>
      <c r="L1516">
        <v>32.778148651122997</v>
      </c>
      <c r="M1516">
        <v>-96.795402526855398</v>
      </c>
    </row>
    <row r="1517" spans="1:13" x14ac:dyDescent="0.25">
      <c r="A1517" s="230">
        <v>2014.0907</v>
      </c>
      <c r="B1517" s="230" t="s">
        <v>92</v>
      </c>
      <c r="C1517" s="230" t="s">
        <v>11826</v>
      </c>
      <c r="D1517" s="230" t="s">
        <v>1745</v>
      </c>
      <c r="E1517" s="230" t="s">
        <v>1745</v>
      </c>
      <c r="F1517" s="230" t="s">
        <v>1740</v>
      </c>
      <c r="G1517" t="s">
        <v>219</v>
      </c>
      <c r="H1517" s="230" t="s">
        <v>6162</v>
      </c>
      <c r="I1517" s="230" t="s">
        <v>52</v>
      </c>
      <c r="J1517" s="230">
        <f>VLOOKUP(H1517,LocID!$B$2:$I$1995,8, FALSE)</f>
        <v>285</v>
      </c>
      <c r="L1517">
        <v>33.047218322753899</v>
      </c>
      <c r="M1517">
        <v>-96.995933532714801</v>
      </c>
    </row>
    <row r="1518" spans="1:13" x14ac:dyDescent="0.25">
      <c r="A1518" s="230">
        <v>2014.0526</v>
      </c>
      <c r="B1518" s="230" t="s">
        <v>92</v>
      </c>
      <c r="C1518" s="230" t="s">
        <v>11826</v>
      </c>
      <c r="D1518" s="230" t="s">
        <v>3742</v>
      </c>
      <c r="E1518" s="230" t="s">
        <v>3743</v>
      </c>
      <c r="F1518" s="230" t="s">
        <v>3741</v>
      </c>
      <c r="G1518" t="s">
        <v>160</v>
      </c>
      <c r="H1518" s="230" t="s">
        <v>6364</v>
      </c>
      <c r="I1518" s="230" t="s">
        <v>26</v>
      </c>
      <c r="J1518" s="230">
        <f>VLOOKUP(H1518,LocID!$B$2:$I$1995,8, FALSE)</f>
        <v>511</v>
      </c>
      <c r="L1518">
        <v>32.080909729003899</v>
      </c>
      <c r="M1518">
        <v>-81.0911865234375</v>
      </c>
    </row>
    <row r="1519" spans="1:13" x14ac:dyDescent="0.25">
      <c r="A1519" s="230">
        <v>2014.0959</v>
      </c>
      <c r="B1519" s="230" t="s">
        <v>92</v>
      </c>
      <c r="C1519" s="230" t="s">
        <v>11826</v>
      </c>
      <c r="D1519" s="230" t="s">
        <v>4161</v>
      </c>
      <c r="E1519" s="230" t="s">
        <v>4162</v>
      </c>
      <c r="F1519" s="230" t="s">
        <v>4160</v>
      </c>
      <c r="G1519" t="s">
        <v>739</v>
      </c>
      <c r="H1519" s="230" t="s">
        <v>6417</v>
      </c>
      <c r="I1519" s="230" t="s">
        <v>23</v>
      </c>
      <c r="J1519" s="230">
        <f>VLOOKUP(H1519,LocID!$B$2:$I$1995,8, FALSE)</f>
        <v>571</v>
      </c>
      <c r="L1519">
        <v>49.281101226806598</v>
      </c>
      <c r="M1519">
        <v>-123.04399871826099</v>
      </c>
    </row>
    <row r="1520" spans="1:13" x14ac:dyDescent="0.25">
      <c r="A1520" s="230">
        <v>2014.0824</v>
      </c>
      <c r="B1520" s="230" t="s">
        <v>92</v>
      </c>
      <c r="C1520" s="230" t="s">
        <v>11826</v>
      </c>
      <c r="D1520" s="230" t="s">
        <v>3649</v>
      </c>
      <c r="E1520" s="230" t="s">
        <v>3641</v>
      </c>
      <c r="F1520" s="230" t="s">
        <v>3628</v>
      </c>
      <c r="G1520" t="s">
        <v>76</v>
      </c>
      <c r="H1520" s="230" t="s">
        <v>4527</v>
      </c>
      <c r="I1520" s="230" t="s">
        <v>52</v>
      </c>
      <c r="J1520" s="230">
        <f>VLOOKUP(H1520,LocID!$B$2:$I$1995,8, FALSE)</f>
        <v>497</v>
      </c>
      <c r="L1520">
        <v>37.974571228027301</v>
      </c>
      <c r="M1520">
        <v>-122.532470703125</v>
      </c>
    </row>
    <row r="1521" spans="1:13" x14ac:dyDescent="0.25">
      <c r="A1521" s="230">
        <v>2015.1273000000001</v>
      </c>
      <c r="B1521" s="230" t="s">
        <v>138</v>
      </c>
      <c r="C1521" s="230" t="s">
        <v>11821</v>
      </c>
      <c r="D1521" s="230" t="s">
        <v>640</v>
      </c>
      <c r="E1521" s="230" t="s">
        <v>560</v>
      </c>
      <c r="F1521" s="230" t="s">
        <v>533</v>
      </c>
      <c r="G1521" t="s">
        <v>49</v>
      </c>
      <c r="H1521" s="230" t="s">
        <v>4499</v>
      </c>
      <c r="I1521" s="230" t="s">
        <v>23</v>
      </c>
      <c r="J1521" s="230">
        <f>VLOOKUP(H1521,LocID!$B$2:$I$1995,8, FALSE)</f>
        <v>65</v>
      </c>
      <c r="L1521">
        <v>42.3586616516113</v>
      </c>
      <c r="M1521">
        <v>-71.056739807128906</v>
      </c>
    </row>
    <row r="1522" spans="1:13" x14ac:dyDescent="0.25">
      <c r="A1522" s="230">
        <v>2014.0853999999999</v>
      </c>
      <c r="B1522" s="230" t="s">
        <v>92</v>
      </c>
      <c r="C1522" s="230" t="s">
        <v>11826</v>
      </c>
      <c r="D1522" s="230" t="s">
        <v>3924</v>
      </c>
      <c r="E1522" s="230" t="s">
        <v>3908</v>
      </c>
      <c r="F1522" s="230" t="s">
        <v>3906</v>
      </c>
      <c r="G1522" t="s">
        <v>76</v>
      </c>
      <c r="H1522" s="230" t="s">
        <v>4532</v>
      </c>
      <c r="I1522" s="230" t="s">
        <v>23</v>
      </c>
      <c r="J1522" s="230">
        <f>VLOOKUP(H1522,LocID!$B$2:$I$1995,8, FALSE)</f>
        <v>527</v>
      </c>
      <c r="L1522">
        <v>37.656059265136697</v>
      </c>
      <c r="M1522">
        <v>-122.414176940917</v>
      </c>
    </row>
    <row r="1523" spans="1:13" x14ac:dyDescent="0.25">
      <c r="A1523" s="230">
        <v>2014.1024</v>
      </c>
      <c r="B1523" s="230" t="s">
        <v>92</v>
      </c>
      <c r="C1523" s="230" t="s">
        <v>11826</v>
      </c>
      <c r="D1523" s="230" t="s">
        <v>2904</v>
      </c>
      <c r="E1523" s="230" t="s">
        <v>2905</v>
      </c>
      <c r="F1523" s="230" t="s">
        <v>2901</v>
      </c>
      <c r="G1523" t="s">
        <v>815</v>
      </c>
      <c r="H1523" s="230" t="s">
        <v>6298</v>
      </c>
      <c r="I1523" s="230" t="s">
        <v>26</v>
      </c>
      <c r="J1523" s="230">
        <f>VLOOKUP(H1523,LocID!$B$2:$I$1995,8, FALSE)</f>
        <v>430</v>
      </c>
      <c r="L1523">
        <v>40.36030960083</v>
      </c>
      <c r="M1523">
        <v>-74.664283752441406</v>
      </c>
    </row>
    <row r="1524" spans="1:13" x14ac:dyDescent="0.25">
      <c r="A1524" s="230">
        <v>2014.0951</v>
      </c>
      <c r="B1524" s="230" t="s">
        <v>92</v>
      </c>
      <c r="C1524" s="230" t="s">
        <v>11826</v>
      </c>
      <c r="D1524" s="230" t="s">
        <v>162</v>
      </c>
      <c r="E1524" s="230" t="s">
        <v>163</v>
      </c>
      <c r="F1524" s="230" t="s">
        <v>164</v>
      </c>
      <c r="G1524" t="s">
        <v>165</v>
      </c>
      <c r="H1524" s="230" t="s">
        <v>5911</v>
      </c>
      <c r="I1524" s="230" t="s">
        <v>52</v>
      </c>
      <c r="J1524" s="230">
        <f>VLOOKUP(H1524,LocID!$B$2:$I$1995,8, FALSE)</f>
        <v>14</v>
      </c>
      <c r="L1524">
        <v>28.665910720825099</v>
      </c>
      <c r="M1524">
        <v>-81.359756469726506</v>
      </c>
    </row>
    <row r="1525" spans="1:13" x14ac:dyDescent="0.25">
      <c r="A1525" s="230">
        <v>2014.0849000000001</v>
      </c>
      <c r="B1525" s="230" t="s">
        <v>92</v>
      </c>
      <c r="C1525" s="230" t="s">
        <v>11826</v>
      </c>
      <c r="D1525" s="230" t="s">
        <v>3925</v>
      </c>
      <c r="E1525" s="230" t="s">
        <v>3908</v>
      </c>
      <c r="F1525" s="230" t="s">
        <v>3906</v>
      </c>
      <c r="G1525" t="s">
        <v>76</v>
      </c>
      <c r="H1525" s="230" t="s">
        <v>4532</v>
      </c>
      <c r="I1525" s="230" t="s">
        <v>23</v>
      </c>
      <c r="J1525" s="230">
        <f>VLOOKUP(H1525,LocID!$B$2:$I$1995,8, FALSE)</f>
        <v>527</v>
      </c>
      <c r="L1525">
        <v>37.656059265136697</v>
      </c>
      <c r="M1525">
        <v>-122.414176940917</v>
      </c>
    </row>
    <row r="1526" spans="1:13" x14ac:dyDescent="0.25">
      <c r="A1526" s="230">
        <v>2014.0705</v>
      </c>
      <c r="B1526" s="230" t="s">
        <v>92</v>
      </c>
      <c r="C1526" s="230" t="s">
        <v>11826</v>
      </c>
      <c r="D1526" s="230" t="s">
        <v>2594</v>
      </c>
      <c r="E1526" s="230" t="s">
        <v>2577</v>
      </c>
      <c r="F1526" s="230" t="s">
        <v>2414</v>
      </c>
      <c r="G1526" t="s">
        <v>76</v>
      </c>
      <c r="H1526" s="230" t="s">
        <v>4518</v>
      </c>
      <c r="I1526" s="230" t="s">
        <v>26</v>
      </c>
      <c r="J1526" s="230">
        <f>VLOOKUP(H1526,LocID!$B$2:$I$1995,8, FALSE)</f>
        <v>387</v>
      </c>
      <c r="L1526">
        <v>37.805080413818303</v>
      </c>
      <c r="M1526">
        <v>-122.273071289062</v>
      </c>
    </row>
    <row r="1527" spans="1:13" x14ac:dyDescent="0.25">
      <c r="A1527" s="230">
        <v>2014.0288</v>
      </c>
      <c r="B1527" s="230" t="s">
        <v>92</v>
      </c>
      <c r="C1527" s="230" t="s">
        <v>11826</v>
      </c>
      <c r="D1527" s="230" t="s">
        <v>1686</v>
      </c>
      <c r="E1527" s="230" t="s">
        <v>1103</v>
      </c>
      <c r="F1527" s="230" t="s">
        <v>1685</v>
      </c>
      <c r="G1527" t="s">
        <v>244</v>
      </c>
      <c r="H1527" s="230" t="s">
        <v>6149</v>
      </c>
      <c r="I1527" s="230" t="s">
        <v>23</v>
      </c>
      <c r="J1527" s="230">
        <f>VLOOKUP(H1527,LocID!$B$2:$I$1995,8, FALSE)</f>
        <v>272</v>
      </c>
      <c r="L1527">
        <v>39.710918426513601</v>
      </c>
      <c r="M1527">
        <v>-105.082069396972</v>
      </c>
    </row>
    <row r="1528" spans="1:13" x14ac:dyDescent="0.25">
      <c r="A1528" s="230">
        <v>2014.1052</v>
      </c>
      <c r="B1528" s="230" t="s">
        <v>92</v>
      </c>
      <c r="C1528" s="230" t="s">
        <v>11826</v>
      </c>
      <c r="D1528" s="230" t="s">
        <v>136</v>
      </c>
      <c r="E1528" s="230" t="s">
        <v>137</v>
      </c>
      <c r="F1528" s="230" t="s">
        <v>126</v>
      </c>
      <c r="G1528" t="s">
        <v>127</v>
      </c>
      <c r="H1528" s="230" t="s">
        <v>5907</v>
      </c>
      <c r="I1528" s="230" t="s">
        <v>23</v>
      </c>
      <c r="J1528" s="230">
        <f>VLOOKUP(H1528,LocID!$B$2:$I$1995,8, FALSE)</f>
        <v>10</v>
      </c>
      <c r="L1528">
        <v>35.084178924560497</v>
      </c>
      <c r="M1528">
        <v>-106.648643493652</v>
      </c>
    </row>
    <row r="1529" spans="1:13" x14ac:dyDescent="0.25">
      <c r="A1529" s="230">
        <v>2014.0796</v>
      </c>
      <c r="B1529" s="230" t="s">
        <v>92</v>
      </c>
      <c r="C1529" s="230" t="s">
        <v>11826</v>
      </c>
      <c r="D1529" s="230" t="s">
        <v>359</v>
      </c>
      <c r="E1529" s="230" t="s">
        <v>353</v>
      </c>
      <c r="F1529" s="230" t="s">
        <v>354</v>
      </c>
      <c r="G1529" t="s">
        <v>76</v>
      </c>
      <c r="H1529" s="230" t="s">
        <v>5935</v>
      </c>
      <c r="I1529" s="230" t="s">
        <v>52</v>
      </c>
      <c r="J1529" s="230">
        <f>VLOOKUP(H1529,LocID!$B$2:$I$1995,8, FALSE)</f>
        <v>39</v>
      </c>
      <c r="L1529">
        <v>35.366958618163999</v>
      </c>
      <c r="M1529">
        <v>-119.01885986328099</v>
      </c>
    </row>
    <row r="1530" spans="1:13" x14ac:dyDescent="0.25">
      <c r="A1530" s="230">
        <v>2014.0995</v>
      </c>
      <c r="B1530" s="230" t="s">
        <v>92</v>
      </c>
      <c r="C1530" s="230" t="s">
        <v>11826</v>
      </c>
      <c r="D1530" s="230" t="s">
        <v>1178</v>
      </c>
      <c r="E1530" s="230" t="s">
        <v>1175</v>
      </c>
      <c r="F1530" s="230" t="s">
        <v>1176</v>
      </c>
      <c r="G1530" t="s">
        <v>76</v>
      </c>
      <c r="H1530" s="230" t="s">
        <v>6053</v>
      </c>
      <c r="I1530" s="230" t="s">
        <v>98</v>
      </c>
      <c r="J1530" s="230">
        <f>VLOOKUP(H1530,LocID!$B$2:$I$1995,8, FALSE)</f>
        <v>164</v>
      </c>
      <c r="L1530">
        <v>34.070640563964801</v>
      </c>
      <c r="M1530">
        <v>-118.030372619628</v>
      </c>
    </row>
    <row r="1531" spans="1:13" x14ac:dyDescent="0.25">
      <c r="A1531" s="230">
        <v>2014.0504000000001</v>
      </c>
      <c r="B1531" s="230" t="s">
        <v>92</v>
      </c>
      <c r="C1531" s="230" t="s">
        <v>11826</v>
      </c>
      <c r="D1531" s="230" t="s">
        <v>986</v>
      </c>
      <c r="E1531" s="230" t="s">
        <v>984</v>
      </c>
      <c r="F1531" s="230" t="s">
        <v>985</v>
      </c>
      <c r="G1531" t="s">
        <v>76</v>
      </c>
      <c r="H1531" s="230" t="s">
        <v>6013</v>
      </c>
      <c r="I1531" s="230" t="s">
        <v>52</v>
      </c>
      <c r="J1531" s="230">
        <f>VLOOKUP(H1531,LocID!$B$2:$I$1995,8, FALSE)</f>
        <v>121</v>
      </c>
      <c r="L1531">
        <v>37.981651306152301</v>
      </c>
      <c r="M1531">
        <v>-122.025833129882</v>
      </c>
    </row>
    <row r="1532" spans="1:13" x14ac:dyDescent="0.25">
      <c r="A1532" s="230">
        <v>2015.117</v>
      </c>
      <c r="B1532" s="230" t="s">
        <v>138</v>
      </c>
      <c r="C1532" s="230" t="s">
        <v>11821</v>
      </c>
      <c r="D1532" s="230" t="s">
        <v>1132</v>
      </c>
      <c r="E1532" s="230" t="s">
        <v>1133</v>
      </c>
      <c r="F1532" s="230" t="s">
        <v>1131</v>
      </c>
      <c r="G1532" t="s">
        <v>183</v>
      </c>
      <c r="H1532" s="230" t="s">
        <v>6042</v>
      </c>
      <c r="I1532" s="230" t="s">
        <v>23</v>
      </c>
      <c r="J1532" s="230">
        <f>VLOOKUP(H1532,LocID!$B$2:$I$1995,8, FALSE)</f>
        <v>151</v>
      </c>
      <c r="L1532">
        <v>42.331680297851499</v>
      </c>
      <c r="M1532">
        <v>-83.047996520996094</v>
      </c>
    </row>
    <row r="1533" spans="1:13" x14ac:dyDescent="0.25">
      <c r="A1533" s="230">
        <v>2014.0489</v>
      </c>
      <c r="B1533" s="230" t="s">
        <v>92</v>
      </c>
      <c r="C1533" s="230" t="s">
        <v>11826</v>
      </c>
      <c r="D1533" s="230" t="s">
        <v>4342</v>
      </c>
      <c r="E1533" s="230" t="s">
        <v>4343</v>
      </c>
      <c r="F1533" s="230" t="s">
        <v>2997</v>
      </c>
      <c r="G1533" t="s">
        <v>2996</v>
      </c>
      <c r="H1533" s="230" t="s">
        <v>4536</v>
      </c>
      <c r="I1533" s="230" t="s">
        <v>23</v>
      </c>
      <c r="J1533" s="230">
        <f>VLOOKUP(H1533,LocID!$B$2:$I$1995,8, FALSE)</f>
        <v>447</v>
      </c>
      <c r="L1533">
        <v>38.890369415283203</v>
      </c>
      <c r="M1533">
        <v>-77.031959533691406</v>
      </c>
    </row>
    <row r="1534" spans="1:13" x14ac:dyDescent="0.25">
      <c r="A1534" s="230">
        <v>2014.0498</v>
      </c>
      <c r="B1534" s="230" t="s">
        <v>92</v>
      </c>
      <c r="C1534" s="230" t="s">
        <v>11826</v>
      </c>
      <c r="D1534" s="230" t="s">
        <v>1714</v>
      </c>
      <c r="E1534" s="230" t="s">
        <v>1715</v>
      </c>
      <c r="F1534" s="230" t="s">
        <v>1716</v>
      </c>
      <c r="G1534" t="s">
        <v>127</v>
      </c>
      <c r="H1534" s="230" t="s">
        <v>6157</v>
      </c>
      <c r="I1534" s="230" t="s">
        <v>52</v>
      </c>
      <c r="J1534" s="230">
        <f>VLOOKUP(H1534,LocID!$B$2:$I$1995,8, FALSE)</f>
        <v>280</v>
      </c>
      <c r="L1534">
        <v>32.306900024413999</v>
      </c>
      <c r="M1534">
        <v>-106.77784729003901</v>
      </c>
    </row>
    <row r="1535" spans="1:13" x14ac:dyDescent="0.25">
      <c r="A1535" s="230">
        <v>2014.049</v>
      </c>
      <c r="B1535" s="230" t="s">
        <v>92</v>
      </c>
      <c r="C1535" s="230" t="s">
        <v>11826</v>
      </c>
      <c r="D1535" s="230" t="s">
        <v>1302</v>
      </c>
      <c r="E1535" s="230" t="s">
        <v>1303</v>
      </c>
      <c r="F1535" s="230" t="s">
        <v>1304</v>
      </c>
      <c r="G1535" t="s">
        <v>76</v>
      </c>
      <c r="H1535" s="230" t="s">
        <v>6076</v>
      </c>
      <c r="I1535" s="230" t="s">
        <v>23</v>
      </c>
      <c r="J1535" s="230">
        <f>VLOOKUP(H1535,LocID!$B$2:$I$1995,8, FALSE)</f>
        <v>190</v>
      </c>
      <c r="L1535">
        <v>37.561138153076101</v>
      </c>
      <c r="M1535">
        <v>-122.26888275146401</v>
      </c>
    </row>
    <row r="1536" spans="1:13" x14ac:dyDescent="0.25">
      <c r="A1536" s="230">
        <v>2014.0966000000001</v>
      </c>
      <c r="B1536" s="230" t="s">
        <v>92</v>
      </c>
      <c r="C1536" s="230" t="s">
        <v>11826</v>
      </c>
      <c r="D1536" s="230" t="s">
        <v>1783</v>
      </c>
      <c r="E1536" s="230" t="s">
        <v>1779</v>
      </c>
      <c r="F1536" s="230" t="s">
        <v>1775</v>
      </c>
      <c r="G1536" t="s">
        <v>76</v>
      </c>
      <c r="H1536" s="230" t="s">
        <v>6168</v>
      </c>
      <c r="I1536" s="230" t="s">
        <v>52</v>
      </c>
      <c r="J1536" s="230">
        <f>VLOOKUP(H1536,LocID!$B$2:$I$1995,8, FALSE)</f>
        <v>291</v>
      </c>
      <c r="L1536">
        <v>37.675491333007798</v>
      </c>
      <c r="M1536">
        <v>-121.75821685791</v>
      </c>
    </row>
    <row r="1537" spans="1:13" x14ac:dyDescent="0.25">
      <c r="A1537" s="230">
        <v>2014.0857000000001</v>
      </c>
      <c r="B1537" s="230" t="s">
        <v>92</v>
      </c>
      <c r="C1537" s="230" t="s">
        <v>11826</v>
      </c>
      <c r="D1537" s="230" t="s">
        <v>1816</v>
      </c>
      <c r="E1537" s="230" t="s">
        <v>1817</v>
      </c>
      <c r="F1537" s="230" t="s">
        <v>1818</v>
      </c>
      <c r="G1537" t="s">
        <v>76</v>
      </c>
      <c r="H1537" s="230" t="s">
        <v>6175</v>
      </c>
      <c r="I1537" s="230" t="s">
        <v>23</v>
      </c>
      <c r="J1537" s="230">
        <f>VLOOKUP(H1537,LocID!$B$2:$I$1995,8, FALSE)</f>
        <v>299</v>
      </c>
      <c r="L1537">
        <v>37.384609222412102</v>
      </c>
      <c r="M1537">
        <v>-122.138671875</v>
      </c>
    </row>
    <row r="1538" spans="1:13" x14ac:dyDescent="0.25">
      <c r="A1538" s="230">
        <v>2014.0798</v>
      </c>
      <c r="B1538" s="230" t="s">
        <v>92</v>
      </c>
      <c r="C1538" s="230" t="s">
        <v>11826</v>
      </c>
      <c r="D1538" s="230" t="s">
        <v>1869</v>
      </c>
      <c r="E1538" s="230" t="s">
        <v>1870</v>
      </c>
      <c r="F1538" s="230" t="s">
        <v>1832</v>
      </c>
      <c r="G1538" t="s">
        <v>76</v>
      </c>
      <c r="H1538" s="230" t="s">
        <v>4512</v>
      </c>
      <c r="I1538" s="230" t="s">
        <v>23</v>
      </c>
      <c r="J1538" s="230">
        <f>VLOOKUP(H1538,LocID!$B$2:$I$1995,8, FALSE)</f>
        <v>300</v>
      </c>
      <c r="L1538">
        <v>34.053489685058501</v>
      </c>
      <c r="M1538">
        <v>-118.245323181152</v>
      </c>
    </row>
    <row r="1539" spans="1:13" x14ac:dyDescent="0.25">
      <c r="A1539" s="230">
        <v>2014.1013</v>
      </c>
      <c r="B1539" s="230" t="s">
        <v>92</v>
      </c>
      <c r="C1539" s="230" t="s">
        <v>11826</v>
      </c>
      <c r="D1539" s="230" t="s">
        <v>1983</v>
      </c>
      <c r="E1539" s="230" t="s">
        <v>1984</v>
      </c>
      <c r="F1539" s="230" t="s">
        <v>1972</v>
      </c>
      <c r="G1539" t="s">
        <v>865</v>
      </c>
      <c r="H1539" s="230" t="s">
        <v>6199</v>
      </c>
      <c r="I1539" s="230" t="s">
        <v>52</v>
      </c>
      <c r="J1539" s="230">
        <f>VLOOKUP(H1539,LocID!$B$2:$I$1995,8, FALSE)</f>
        <v>323</v>
      </c>
      <c r="L1539">
        <v>35.149761199951101</v>
      </c>
      <c r="M1539">
        <v>-90.049247741699205</v>
      </c>
    </row>
    <row r="1540" spans="1:13" x14ac:dyDescent="0.25">
      <c r="A1540" s="230">
        <v>2014.0543</v>
      </c>
      <c r="B1540" s="230" t="s">
        <v>92</v>
      </c>
      <c r="C1540" s="230" t="s">
        <v>11826</v>
      </c>
      <c r="D1540" s="230" t="s">
        <v>2075</v>
      </c>
      <c r="E1540" s="230" t="s">
        <v>2076</v>
      </c>
      <c r="F1540" s="230" t="s">
        <v>2069</v>
      </c>
      <c r="G1540" t="s">
        <v>198</v>
      </c>
      <c r="H1540" s="230" t="s">
        <v>4513</v>
      </c>
      <c r="I1540" s="230" t="s">
        <v>23</v>
      </c>
      <c r="J1540" s="230">
        <f>VLOOKUP(H1540,LocID!$B$2:$I$1995,8, FALSE)</f>
        <v>337</v>
      </c>
      <c r="L1540">
        <v>44.979030609130803</v>
      </c>
      <c r="M1540">
        <v>-93.264930725097599</v>
      </c>
    </row>
    <row r="1541" spans="1:13" x14ac:dyDescent="0.25">
      <c r="A1541" s="230">
        <v>2014.1048000000001</v>
      </c>
      <c r="B1541" s="230" t="s">
        <v>92</v>
      </c>
      <c r="C1541" s="230" t="s">
        <v>11826</v>
      </c>
      <c r="D1541" s="230" t="s">
        <v>1722</v>
      </c>
      <c r="E1541" s="230" t="s">
        <v>1723</v>
      </c>
      <c r="F1541" s="230" t="s">
        <v>1719</v>
      </c>
      <c r="G1541" t="s">
        <v>1475</v>
      </c>
      <c r="H1541" s="230" t="s">
        <v>6158</v>
      </c>
      <c r="I1541" s="230" t="s">
        <v>52</v>
      </c>
      <c r="J1541" s="230">
        <f>VLOOKUP(H1541,LocID!$B$2:$I$1995,8, FALSE)</f>
        <v>281</v>
      </c>
      <c r="L1541">
        <v>36.171909332275298</v>
      </c>
      <c r="M1541">
        <v>-115.13996887207</v>
      </c>
    </row>
    <row r="1542" spans="1:13" x14ac:dyDescent="0.25">
      <c r="A1542" s="230">
        <v>2014.0868</v>
      </c>
      <c r="B1542" s="230" t="s">
        <v>92</v>
      </c>
      <c r="C1542" s="230" t="s">
        <v>11826</v>
      </c>
      <c r="D1542" s="230" t="s">
        <v>3495</v>
      </c>
      <c r="E1542" s="230" t="s">
        <v>3496</v>
      </c>
      <c r="F1542" s="230" t="s">
        <v>3294</v>
      </c>
      <c r="G1542" t="s">
        <v>76</v>
      </c>
      <c r="H1542" s="230" t="s">
        <v>4526</v>
      </c>
      <c r="I1542" s="230" t="s">
        <v>26</v>
      </c>
      <c r="J1542" s="230">
        <f>VLOOKUP(H1542,LocID!$B$2:$I$1995,8, FALSE)</f>
        <v>489</v>
      </c>
      <c r="L1542">
        <v>37.7771186828613</v>
      </c>
      <c r="M1542">
        <v>-122.419639587402</v>
      </c>
    </row>
    <row r="1543" spans="1:13" x14ac:dyDescent="0.25">
      <c r="A1543" s="230">
        <v>2015.1030000000001</v>
      </c>
      <c r="B1543" s="230" t="s">
        <v>138</v>
      </c>
      <c r="C1543" s="230" t="s">
        <v>11821</v>
      </c>
      <c r="D1543" s="230" t="s">
        <v>343</v>
      </c>
      <c r="E1543" s="230" t="s">
        <v>342</v>
      </c>
      <c r="F1543" s="230" t="s">
        <v>332</v>
      </c>
      <c r="G1543" t="s">
        <v>219</v>
      </c>
      <c r="H1543" s="230" t="s">
        <v>4497</v>
      </c>
      <c r="I1543" s="230" t="s">
        <v>52</v>
      </c>
      <c r="J1543" s="230">
        <f>VLOOKUP(H1543,LocID!$B$2:$I$1995,8, FALSE)</f>
        <v>37</v>
      </c>
      <c r="L1543">
        <v>30.267589569091701</v>
      </c>
      <c r="M1543">
        <v>-97.742988586425696</v>
      </c>
    </row>
    <row r="1544" spans="1:13" x14ac:dyDescent="0.25">
      <c r="A1544" s="230">
        <v>2014.0581999999999</v>
      </c>
      <c r="B1544" s="230" t="s">
        <v>92</v>
      </c>
      <c r="C1544" s="230" t="s">
        <v>11826</v>
      </c>
      <c r="D1544" s="230" t="s">
        <v>2052</v>
      </c>
      <c r="E1544" s="230" t="s">
        <v>2053</v>
      </c>
      <c r="F1544" s="230" t="s">
        <v>2054</v>
      </c>
      <c r="G1544" t="s">
        <v>76</v>
      </c>
      <c r="H1544" s="230" t="s">
        <v>6210</v>
      </c>
      <c r="I1544" s="230" t="s">
        <v>26</v>
      </c>
      <c r="J1544" s="230">
        <f>VLOOKUP(H1544,LocID!$B$2:$I$1995,8, FALSE)</f>
        <v>334</v>
      </c>
      <c r="L1544">
        <v>37.432830810546797</v>
      </c>
      <c r="M1544">
        <v>-121.897132873535</v>
      </c>
    </row>
    <row r="1545" spans="1:13" x14ac:dyDescent="0.25">
      <c r="A1545" s="230">
        <v>2014.1016</v>
      </c>
      <c r="B1545" s="230" t="s">
        <v>92</v>
      </c>
      <c r="C1545" s="230" t="s">
        <v>11826</v>
      </c>
      <c r="D1545" s="230" t="s">
        <v>2099</v>
      </c>
      <c r="E1545" s="230" t="s">
        <v>2098</v>
      </c>
      <c r="F1545" s="230" t="s">
        <v>2090</v>
      </c>
      <c r="G1545" t="s">
        <v>501</v>
      </c>
      <c r="H1545" s="230" t="s">
        <v>6215</v>
      </c>
      <c r="I1545" s="230" t="s">
        <v>98</v>
      </c>
      <c r="J1545" s="230">
        <f>VLOOKUP(H1545,LocID!$B$2:$I$1995,8, FALSE)</f>
        <v>340</v>
      </c>
      <c r="L1545">
        <v>46.872779846191399</v>
      </c>
      <c r="M1545">
        <v>-113.99623107910099</v>
      </c>
    </row>
    <row r="1546" spans="1:13" x14ac:dyDescent="0.25">
      <c r="A1546" s="230">
        <v>2014.0500999999999</v>
      </c>
      <c r="B1546" s="230" t="s">
        <v>92</v>
      </c>
      <c r="C1546" s="230" t="s">
        <v>11826</v>
      </c>
      <c r="D1546" s="230" t="s">
        <v>3096</v>
      </c>
      <c r="E1546" s="230" t="s">
        <v>3097</v>
      </c>
      <c r="F1546" s="230" t="s">
        <v>3093</v>
      </c>
      <c r="G1546" t="s">
        <v>192</v>
      </c>
      <c r="H1546" s="230" t="s">
        <v>6325</v>
      </c>
      <c r="I1546" s="230" t="s">
        <v>23</v>
      </c>
      <c r="J1546" s="230">
        <f>VLOOKUP(H1546,LocID!$B$2:$I$1995,8, FALSE)</f>
        <v>464</v>
      </c>
      <c r="L1546">
        <v>39.081661224365199</v>
      </c>
      <c r="M1546">
        <v>-77.151237487792898</v>
      </c>
    </row>
    <row r="1547" spans="1:13" x14ac:dyDescent="0.25">
      <c r="A1547" s="230">
        <v>2014.0789</v>
      </c>
      <c r="B1547" s="230" t="s">
        <v>92</v>
      </c>
      <c r="C1547" s="230" t="s">
        <v>11826</v>
      </c>
      <c r="D1547" s="230" t="s">
        <v>2055</v>
      </c>
      <c r="E1547" s="230" t="s">
        <v>2056</v>
      </c>
      <c r="F1547" s="230" t="s">
        <v>2054</v>
      </c>
      <c r="G1547" t="s">
        <v>76</v>
      </c>
      <c r="H1547" s="230" t="s">
        <v>6210</v>
      </c>
      <c r="I1547" s="230" t="s">
        <v>26</v>
      </c>
      <c r="J1547" s="230">
        <f>VLOOKUP(H1547,LocID!$B$2:$I$1995,8, FALSE)</f>
        <v>334</v>
      </c>
      <c r="L1547">
        <v>37.432830810546797</v>
      </c>
      <c r="M1547">
        <v>-121.897132873535</v>
      </c>
    </row>
    <row r="1548" spans="1:13" x14ac:dyDescent="0.25">
      <c r="A1548" s="230">
        <v>2014.0827999999999</v>
      </c>
      <c r="B1548" s="230" t="s">
        <v>92</v>
      </c>
      <c r="C1548" s="230" t="s">
        <v>11826</v>
      </c>
      <c r="D1548" s="230" t="s">
        <v>2595</v>
      </c>
      <c r="E1548" s="230" t="s">
        <v>2433</v>
      </c>
      <c r="F1548" s="230" t="s">
        <v>2414</v>
      </c>
      <c r="G1548" t="s">
        <v>76</v>
      </c>
      <c r="H1548" s="230" t="s">
        <v>4518</v>
      </c>
      <c r="I1548" s="230" t="s">
        <v>23</v>
      </c>
      <c r="J1548" s="230">
        <f>VLOOKUP(H1548,LocID!$B$2:$I$1995,8, FALSE)</f>
        <v>387</v>
      </c>
      <c r="L1548">
        <v>37.805080413818303</v>
      </c>
      <c r="M1548">
        <v>-122.273071289062</v>
      </c>
    </row>
    <row r="1549" spans="1:13" x14ac:dyDescent="0.25">
      <c r="A1549" s="230">
        <v>2014.1015</v>
      </c>
      <c r="B1549" s="230" t="s">
        <v>92</v>
      </c>
      <c r="C1549" s="230" t="s">
        <v>11826</v>
      </c>
      <c r="D1549" s="230" t="s">
        <v>2596</v>
      </c>
      <c r="E1549" s="230" t="s">
        <v>2597</v>
      </c>
      <c r="F1549" s="230" t="s">
        <v>2414</v>
      </c>
      <c r="G1549" t="s">
        <v>76</v>
      </c>
      <c r="H1549" s="230" t="s">
        <v>4518</v>
      </c>
      <c r="I1549" s="230" t="s">
        <v>23</v>
      </c>
      <c r="J1549" s="230">
        <f>VLOOKUP(H1549,LocID!$B$2:$I$1995,8, FALSE)</f>
        <v>387</v>
      </c>
      <c r="L1549">
        <v>37.805080413818303</v>
      </c>
      <c r="M1549">
        <v>-122.273071289062</v>
      </c>
    </row>
    <row r="1550" spans="1:13" x14ac:dyDescent="0.25">
      <c r="A1550" s="230">
        <v>2014.0733</v>
      </c>
      <c r="B1550" s="230" t="s">
        <v>92</v>
      </c>
      <c r="C1550" s="230" t="s">
        <v>11826</v>
      </c>
      <c r="D1550" s="230" t="s">
        <v>2175</v>
      </c>
      <c r="E1550" s="230" t="s">
        <v>2176</v>
      </c>
      <c r="F1550" s="230" t="s">
        <v>2177</v>
      </c>
      <c r="G1550" t="s">
        <v>832</v>
      </c>
      <c r="H1550" s="230" t="s">
        <v>6229</v>
      </c>
      <c r="I1550" s="230" t="s">
        <v>188</v>
      </c>
      <c r="J1550" s="230">
        <f>VLOOKUP(H1550,LocID!$B$2:$I$1995,8, FALSE)</f>
        <v>354</v>
      </c>
      <c r="K1550">
        <v>1</v>
      </c>
      <c r="L1550">
        <v>32.049781799316399</v>
      </c>
      <c r="M1550">
        <v>118.765983581542</v>
      </c>
    </row>
    <row r="1551" spans="1:13" x14ac:dyDescent="0.25">
      <c r="A1551" s="230">
        <v>2014.0204000000001</v>
      </c>
      <c r="B1551" s="230" t="s">
        <v>92</v>
      </c>
      <c r="C1551" s="230" t="s">
        <v>11826</v>
      </c>
      <c r="D1551" s="230" t="s">
        <v>2998</v>
      </c>
      <c r="E1551" s="230" t="s">
        <v>2999</v>
      </c>
      <c r="F1551" s="230" t="s">
        <v>2997</v>
      </c>
      <c r="G1551" t="s">
        <v>2996</v>
      </c>
      <c r="H1551" s="230" t="s">
        <v>4536</v>
      </c>
      <c r="I1551" s="230" t="s">
        <v>26</v>
      </c>
      <c r="J1551" s="230">
        <f>VLOOKUP(H1551,LocID!$B$2:$I$1995,8, FALSE)</f>
        <v>447</v>
      </c>
      <c r="L1551">
        <v>38.890369415283203</v>
      </c>
      <c r="M1551">
        <v>-77.031959533691406</v>
      </c>
    </row>
    <row r="1552" spans="1:13" x14ac:dyDescent="0.25">
      <c r="A1552" s="230">
        <v>2014.0469000000001</v>
      </c>
      <c r="B1552" s="230" t="s">
        <v>92</v>
      </c>
      <c r="C1552" s="230" t="s">
        <v>11826</v>
      </c>
      <c r="D1552" s="230" t="s">
        <v>4344</v>
      </c>
      <c r="E1552" s="230" t="s">
        <v>4247</v>
      </c>
      <c r="F1552" s="230" t="s">
        <v>2997</v>
      </c>
      <c r="G1552" t="s">
        <v>2996</v>
      </c>
      <c r="H1552" s="230" t="s">
        <v>4536</v>
      </c>
      <c r="I1552" s="230" t="s">
        <v>188</v>
      </c>
      <c r="J1552" s="230">
        <f>VLOOKUP(H1552,LocID!$B$2:$I$1995,8, FALSE)</f>
        <v>447</v>
      </c>
      <c r="L1552">
        <v>38.890369415283203</v>
      </c>
      <c r="M1552">
        <v>-77.031959533691406</v>
      </c>
    </row>
    <row r="1553" spans="1:13" x14ac:dyDescent="0.25">
      <c r="A1553" s="230">
        <v>2014.08</v>
      </c>
      <c r="B1553" s="230" t="s">
        <v>92</v>
      </c>
      <c r="C1553" s="230" t="s">
        <v>11826</v>
      </c>
      <c r="D1553" s="230" t="s">
        <v>2214</v>
      </c>
      <c r="E1553" s="230" t="s">
        <v>2211</v>
      </c>
      <c r="F1553" s="230" t="s">
        <v>2212</v>
      </c>
      <c r="G1553" t="s">
        <v>2213</v>
      </c>
      <c r="H1553" s="230" t="s">
        <v>6237</v>
      </c>
      <c r="I1553" s="230" t="s">
        <v>23</v>
      </c>
      <c r="J1553" s="230">
        <f>VLOOKUP(H1553,LocID!$B$2:$I$1995,8, FALSE)</f>
        <v>362</v>
      </c>
      <c r="L1553">
        <v>39.659770965576101</v>
      </c>
      <c r="M1553">
        <v>-75.563941955566406</v>
      </c>
    </row>
    <row r="1554" spans="1:13" x14ac:dyDescent="0.25">
      <c r="A1554" s="230">
        <v>2015.0110999999999</v>
      </c>
      <c r="B1554" s="230" t="s">
        <v>253</v>
      </c>
      <c r="C1554" s="230" t="s">
        <v>11821</v>
      </c>
      <c r="D1554" s="230" t="s">
        <v>2606</v>
      </c>
      <c r="E1554" s="230" t="s">
        <v>2423</v>
      </c>
      <c r="F1554" s="230" t="s">
        <v>2414</v>
      </c>
      <c r="G1554" t="s">
        <v>76</v>
      </c>
      <c r="H1554" s="230" t="s">
        <v>4518</v>
      </c>
      <c r="I1554" s="230" t="s">
        <v>52</v>
      </c>
      <c r="J1554" s="230">
        <f>VLOOKUP(H1554,LocID!$B$2:$I$1995,8, FALSE)</f>
        <v>387</v>
      </c>
      <c r="L1554">
        <v>37.805080413818303</v>
      </c>
      <c r="M1554">
        <v>-122.273071289062</v>
      </c>
    </row>
    <row r="1555" spans="1:13" x14ac:dyDescent="0.25">
      <c r="A1555" s="230">
        <v>2015.104</v>
      </c>
      <c r="B1555" s="230" t="s">
        <v>138</v>
      </c>
      <c r="C1555" s="230" t="s">
        <v>11821</v>
      </c>
      <c r="D1555" s="230" t="s">
        <v>187</v>
      </c>
      <c r="E1555" s="230" t="s">
        <v>185</v>
      </c>
      <c r="F1555" s="230" t="s">
        <v>182</v>
      </c>
      <c r="G1555" t="s">
        <v>183</v>
      </c>
      <c r="H1555" s="230" t="s">
        <v>5916</v>
      </c>
      <c r="I1555" s="230" t="s">
        <v>188</v>
      </c>
      <c r="J1555" s="230">
        <f>VLOOKUP(H1555,LocID!$B$2:$I$1995,8, FALSE)</f>
        <v>19</v>
      </c>
      <c r="L1555">
        <v>42.282100677490199</v>
      </c>
      <c r="M1555">
        <v>-83.748466491699205</v>
      </c>
    </row>
    <row r="1556" spans="1:13" x14ac:dyDescent="0.25">
      <c r="A1556" s="230">
        <v>2014.0923</v>
      </c>
      <c r="B1556" s="230" t="s">
        <v>92</v>
      </c>
      <c r="C1556" s="230" t="s">
        <v>11826</v>
      </c>
      <c r="D1556" s="230" t="s">
        <v>589</v>
      </c>
      <c r="E1556" s="230" t="s">
        <v>612</v>
      </c>
      <c r="F1556" s="230" t="s">
        <v>533</v>
      </c>
      <c r="G1556" t="s">
        <v>49</v>
      </c>
      <c r="H1556" s="230" t="s">
        <v>4499</v>
      </c>
      <c r="I1556" s="230" t="s">
        <v>26</v>
      </c>
      <c r="J1556" s="230">
        <f>VLOOKUP(H1556,LocID!$B$2:$I$1995,8, FALSE)</f>
        <v>65</v>
      </c>
      <c r="L1556">
        <v>42.3586616516113</v>
      </c>
      <c r="M1556">
        <v>-71.056739807128906</v>
      </c>
    </row>
    <row r="1557" spans="1:13" x14ac:dyDescent="0.25">
      <c r="A1557" s="230">
        <v>2014.0413000000001</v>
      </c>
      <c r="B1557" s="230" t="s">
        <v>92</v>
      </c>
      <c r="C1557" s="230" t="s">
        <v>11826</v>
      </c>
      <c r="D1557" s="230" t="s">
        <v>4345</v>
      </c>
      <c r="E1557" s="230" t="s">
        <v>4247</v>
      </c>
      <c r="F1557" s="230" t="s">
        <v>2997</v>
      </c>
      <c r="G1557" t="s">
        <v>2996</v>
      </c>
      <c r="H1557" s="230" t="s">
        <v>4536</v>
      </c>
      <c r="I1557" s="230" t="s">
        <v>98</v>
      </c>
      <c r="J1557" s="230">
        <f>VLOOKUP(H1557,LocID!$B$2:$I$1995,8, FALSE)</f>
        <v>447</v>
      </c>
      <c r="L1557">
        <v>38.890369415283203</v>
      </c>
      <c r="M1557">
        <v>-77.031959533691406</v>
      </c>
    </row>
    <row r="1558" spans="1:13" x14ac:dyDescent="0.25">
      <c r="A1558" s="230">
        <v>2014.0971</v>
      </c>
      <c r="B1558" s="230" t="s">
        <v>92</v>
      </c>
      <c r="C1558" s="230" t="s">
        <v>11826</v>
      </c>
      <c r="D1558" s="230" t="s">
        <v>2077</v>
      </c>
      <c r="E1558" s="230" t="s">
        <v>2068</v>
      </c>
      <c r="F1558" s="230" t="s">
        <v>2069</v>
      </c>
      <c r="G1558" t="s">
        <v>198</v>
      </c>
      <c r="H1558" s="230" t="s">
        <v>4513</v>
      </c>
      <c r="I1558" s="230" t="s">
        <v>23</v>
      </c>
      <c r="J1558" s="230">
        <f>VLOOKUP(H1558,LocID!$B$2:$I$1995,8, FALSE)</f>
        <v>337</v>
      </c>
      <c r="L1558">
        <v>44.979030609130803</v>
      </c>
      <c r="M1558">
        <v>-93.264930725097599</v>
      </c>
    </row>
    <row r="1559" spans="1:13" x14ac:dyDescent="0.25">
      <c r="A1559" s="230">
        <v>2014.0645999999999</v>
      </c>
      <c r="B1559" s="230" t="s">
        <v>92</v>
      </c>
      <c r="C1559" s="230" t="s">
        <v>11826</v>
      </c>
      <c r="D1559" s="230" t="s">
        <v>2598</v>
      </c>
      <c r="E1559" s="230" t="s">
        <v>2487</v>
      </c>
      <c r="F1559" s="230" t="s">
        <v>2414</v>
      </c>
      <c r="G1559" t="s">
        <v>76</v>
      </c>
      <c r="H1559" s="230" t="s">
        <v>4518</v>
      </c>
      <c r="I1559" s="230" t="s">
        <v>23</v>
      </c>
      <c r="J1559" s="230">
        <f>VLOOKUP(H1559,LocID!$B$2:$I$1995,8, FALSE)</f>
        <v>387</v>
      </c>
      <c r="L1559">
        <v>37.805080413818303</v>
      </c>
      <c r="M1559">
        <v>-122.273071289062</v>
      </c>
    </row>
    <row r="1560" spans="1:13" x14ac:dyDescent="0.25">
      <c r="A1560" s="230">
        <v>2014.104</v>
      </c>
      <c r="B1560" s="230" t="s">
        <v>92</v>
      </c>
      <c r="C1560" s="230" t="s">
        <v>11826</v>
      </c>
      <c r="D1560" s="230" t="s">
        <v>2630</v>
      </c>
      <c r="E1560" s="230" t="s">
        <v>2631</v>
      </c>
      <c r="F1560" s="230" t="s">
        <v>2632</v>
      </c>
      <c r="G1560" t="s">
        <v>76</v>
      </c>
      <c r="H1560" s="230" t="s">
        <v>6258</v>
      </c>
      <c r="I1560" s="230" t="s">
        <v>23</v>
      </c>
      <c r="J1560" s="230">
        <f>VLOOKUP(H1560,LocID!$B$2:$I$1995,8, FALSE)</f>
        <v>389</v>
      </c>
      <c r="L1560">
        <v>34.443820953369098</v>
      </c>
      <c r="M1560">
        <v>-119.246658325195</v>
      </c>
    </row>
    <row r="1561" spans="1:13" x14ac:dyDescent="0.25">
      <c r="A1561" s="230">
        <v>2014.0598</v>
      </c>
      <c r="B1561" s="230" t="s">
        <v>92</v>
      </c>
      <c r="C1561" s="230" t="s">
        <v>11826</v>
      </c>
      <c r="D1561" s="230" t="s">
        <v>2665</v>
      </c>
      <c r="E1561" s="230" t="s">
        <v>2649</v>
      </c>
      <c r="F1561" s="230" t="s">
        <v>2644</v>
      </c>
      <c r="G1561" t="s">
        <v>261</v>
      </c>
      <c r="H1561" s="230" t="s">
        <v>6262</v>
      </c>
      <c r="I1561" s="230" t="s">
        <v>23</v>
      </c>
      <c r="J1561" s="230">
        <f>VLOOKUP(H1561,LocID!$B$2:$I$1995,8, FALSE)</f>
        <v>393</v>
      </c>
      <c r="L1561">
        <v>47.039230346679602</v>
      </c>
      <c r="M1561">
        <v>-122.891357421875</v>
      </c>
    </row>
    <row r="1562" spans="1:13" x14ac:dyDescent="0.25">
      <c r="A1562" s="230">
        <v>2014.0517</v>
      </c>
      <c r="B1562" s="230" t="s">
        <v>92</v>
      </c>
      <c r="C1562" s="230" t="s">
        <v>11826</v>
      </c>
      <c r="D1562" s="230" t="s">
        <v>3838</v>
      </c>
      <c r="E1562" s="230" t="s">
        <v>3759</v>
      </c>
      <c r="F1562" s="230" t="s">
        <v>3750</v>
      </c>
      <c r="G1562" t="s">
        <v>261</v>
      </c>
      <c r="H1562" s="230" t="s">
        <v>4530</v>
      </c>
      <c r="I1562" s="230" t="s">
        <v>23</v>
      </c>
      <c r="J1562" s="230">
        <f>VLOOKUP(H1562,LocID!$B$2:$I$1995,8, FALSE)</f>
        <v>513</v>
      </c>
      <c r="L1562">
        <v>47.603569030761697</v>
      </c>
      <c r="M1562">
        <v>-122.329452514648</v>
      </c>
    </row>
    <row r="1563" spans="1:13" x14ac:dyDescent="0.25">
      <c r="A1563" s="230">
        <v>2014.0578</v>
      </c>
      <c r="B1563" s="230" t="s">
        <v>92</v>
      </c>
      <c r="C1563" s="230" t="s">
        <v>11826</v>
      </c>
      <c r="D1563" s="230" t="s">
        <v>2714</v>
      </c>
      <c r="E1563" s="230" t="s">
        <v>2709</v>
      </c>
      <c r="F1563" s="230" t="s">
        <v>2705</v>
      </c>
      <c r="G1563" t="s">
        <v>76</v>
      </c>
      <c r="H1563" s="230" t="s">
        <v>6272</v>
      </c>
      <c r="I1563" s="230" t="s">
        <v>23</v>
      </c>
      <c r="J1563" s="230">
        <f>VLOOKUP(H1563,LocID!$B$2:$I$1995,8, FALSE)</f>
        <v>404</v>
      </c>
      <c r="L1563">
        <v>37.4446601867675</v>
      </c>
      <c r="M1563">
        <v>-122.16078948974599</v>
      </c>
    </row>
    <row r="1564" spans="1:13" x14ac:dyDescent="0.25">
      <c r="A1564" s="230">
        <v>2014.0835</v>
      </c>
      <c r="B1564" s="230" t="s">
        <v>92</v>
      </c>
      <c r="C1564" s="230" t="s">
        <v>11826</v>
      </c>
      <c r="D1564" s="230" t="s">
        <v>613</v>
      </c>
      <c r="E1564" s="230" t="s">
        <v>614</v>
      </c>
      <c r="F1564" s="230" t="s">
        <v>533</v>
      </c>
      <c r="G1564" t="s">
        <v>49</v>
      </c>
      <c r="H1564" s="230" t="s">
        <v>4499</v>
      </c>
      <c r="I1564" s="230" t="s">
        <v>26</v>
      </c>
      <c r="J1564" s="230">
        <f>VLOOKUP(H1564,LocID!$B$2:$I$1995,8, FALSE)</f>
        <v>65</v>
      </c>
      <c r="L1564">
        <v>42.3586616516113</v>
      </c>
      <c r="M1564">
        <v>-71.056739807128906</v>
      </c>
    </row>
    <row r="1565" spans="1:13" x14ac:dyDescent="0.25">
      <c r="A1565" s="230">
        <v>2015.1114</v>
      </c>
      <c r="B1565" s="230" t="s">
        <v>138</v>
      </c>
      <c r="C1565" s="230" t="s">
        <v>11821</v>
      </c>
      <c r="D1565" s="230" t="s">
        <v>1203</v>
      </c>
      <c r="E1565" s="230" t="s">
        <v>1204</v>
      </c>
      <c r="F1565" s="230" t="s">
        <v>1194</v>
      </c>
      <c r="G1565" t="s">
        <v>76</v>
      </c>
      <c r="H1565" s="230" t="s">
        <v>4504</v>
      </c>
      <c r="I1565" s="230" t="s">
        <v>26</v>
      </c>
      <c r="J1565" s="230">
        <f>VLOOKUP(H1565,LocID!$B$2:$I$1995,8, FALSE)</f>
        <v>167</v>
      </c>
      <c r="L1565">
        <v>37.837169647216797</v>
      </c>
      <c r="M1565">
        <v>-122.301750183105</v>
      </c>
    </row>
    <row r="1566" spans="1:13" x14ac:dyDescent="0.25">
      <c r="A1566" s="230">
        <v>2014.03</v>
      </c>
      <c r="B1566" s="230" t="s">
        <v>92</v>
      </c>
      <c r="C1566" s="230" t="s">
        <v>11826</v>
      </c>
      <c r="D1566" s="230" t="s">
        <v>3088</v>
      </c>
      <c r="E1566" s="230" t="s">
        <v>3089</v>
      </c>
      <c r="F1566" s="230" t="s">
        <v>3090</v>
      </c>
      <c r="G1566" t="s">
        <v>208</v>
      </c>
      <c r="H1566" s="230" t="s">
        <v>6324</v>
      </c>
      <c r="I1566" s="230" t="s">
        <v>23</v>
      </c>
      <c r="J1566" s="230">
        <f>VLOOKUP(H1566,LocID!$B$2:$I$1995,8, FALSE)</f>
        <v>463</v>
      </c>
      <c r="L1566">
        <v>42.266899108886697</v>
      </c>
      <c r="M1566">
        <v>-89.078346252441406</v>
      </c>
    </row>
    <row r="1567" spans="1:13" x14ac:dyDescent="0.25">
      <c r="A1567" s="230">
        <v>2014.0835999999999</v>
      </c>
      <c r="B1567" s="230" t="s">
        <v>92</v>
      </c>
      <c r="C1567" s="230" t="s">
        <v>11826</v>
      </c>
      <c r="D1567" s="230" t="s">
        <v>809</v>
      </c>
      <c r="E1567" s="230" t="s">
        <v>810</v>
      </c>
      <c r="F1567" s="230" t="s">
        <v>811</v>
      </c>
      <c r="G1567" t="s">
        <v>76</v>
      </c>
      <c r="H1567" s="230" t="s">
        <v>5985</v>
      </c>
      <c r="I1567" s="230" t="s">
        <v>23</v>
      </c>
      <c r="J1567" s="230">
        <f>VLOOKUP(H1567,LocID!$B$2:$I$1995,8, FALSE)</f>
        <v>92</v>
      </c>
      <c r="L1567">
        <v>33.831611633300703</v>
      </c>
      <c r="M1567">
        <v>-118.26212310791</v>
      </c>
    </row>
    <row r="1568" spans="1:13" x14ac:dyDescent="0.25">
      <c r="A1568" s="230">
        <v>2014.0112999999999</v>
      </c>
      <c r="B1568" s="230" t="s">
        <v>92</v>
      </c>
      <c r="C1568" s="230" t="s">
        <v>11826</v>
      </c>
      <c r="D1568" s="230" t="s">
        <v>3169</v>
      </c>
      <c r="E1568" s="230" t="s">
        <v>3166</v>
      </c>
      <c r="F1568" s="230" t="s">
        <v>3168</v>
      </c>
      <c r="G1568" t="s">
        <v>198</v>
      </c>
      <c r="H1568" s="230" t="s">
        <v>6334</v>
      </c>
      <c r="I1568" s="230" t="s">
        <v>26</v>
      </c>
      <c r="J1568" s="230">
        <f>VLOOKUP(H1568,LocID!$B$2:$I$1995,8, FALSE)</f>
        <v>537</v>
      </c>
      <c r="L1568">
        <v>44.943820953369098</v>
      </c>
      <c r="M1568">
        <v>-93.093322753906193</v>
      </c>
    </row>
    <row r="1569" spans="1:13" x14ac:dyDescent="0.25">
      <c r="A1569" s="230">
        <v>2014.0741</v>
      </c>
      <c r="B1569" s="230" t="s">
        <v>92</v>
      </c>
      <c r="C1569" s="230" t="s">
        <v>11826</v>
      </c>
      <c r="D1569" s="230" t="s">
        <v>3217</v>
      </c>
      <c r="E1569" s="230" t="s">
        <v>3202</v>
      </c>
      <c r="F1569" s="230" t="s">
        <v>3202</v>
      </c>
      <c r="G1569" t="s">
        <v>660</v>
      </c>
      <c r="H1569" s="230" t="s">
        <v>6337</v>
      </c>
      <c r="I1569" s="230" t="s">
        <v>52</v>
      </c>
      <c r="J1569" s="230">
        <f>VLOOKUP(H1569,LocID!$B$2:$I$1995,8, FALSE)</f>
        <v>479</v>
      </c>
      <c r="L1569">
        <v>40.760311126708899</v>
      </c>
      <c r="M1569">
        <v>-111.888221740722</v>
      </c>
    </row>
    <row r="1570" spans="1:13" x14ac:dyDescent="0.25">
      <c r="A1570" s="230">
        <v>2014.0619999999999</v>
      </c>
      <c r="B1570" s="230" t="s">
        <v>92</v>
      </c>
      <c r="C1570" s="230" t="s">
        <v>11826</v>
      </c>
      <c r="D1570" s="230" t="s">
        <v>2990</v>
      </c>
      <c r="E1570" s="230" t="s">
        <v>2985</v>
      </c>
      <c r="F1570" s="230" t="s">
        <v>2986</v>
      </c>
      <c r="G1570" t="s">
        <v>76</v>
      </c>
      <c r="H1570" s="230" t="s">
        <v>6311</v>
      </c>
      <c r="I1570" s="230" t="s">
        <v>52</v>
      </c>
      <c r="J1570" s="230">
        <f>VLOOKUP(H1570,LocID!$B$2:$I$1995,8, FALSE)</f>
        <v>446</v>
      </c>
      <c r="L1570">
        <v>37.484500885009702</v>
      </c>
      <c r="M1570">
        <v>-122.227722167968</v>
      </c>
    </row>
    <row r="1571" spans="1:13" x14ac:dyDescent="0.25">
      <c r="A1571" s="230">
        <v>2014.0833</v>
      </c>
      <c r="B1571" s="230" t="s">
        <v>92</v>
      </c>
      <c r="C1571" s="230" t="s">
        <v>11826</v>
      </c>
      <c r="D1571" s="230" t="s">
        <v>3718</v>
      </c>
      <c r="E1571" s="230" t="s">
        <v>3695</v>
      </c>
      <c r="F1571" s="230" t="s">
        <v>3696</v>
      </c>
      <c r="G1571" t="s">
        <v>76</v>
      </c>
      <c r="H1571" s="230" t="s">
        <v>4529</v>
      </c>
      <c r="I1571" s="230" t="s">
        <v>3934</v>
      </c>
      <c r="J1571" s="230">
        <f>VLOOKUP(H1571,LocID!$B$2:$I$1995,8, FALSE)</f>
        <v>506</v>
      </c>
      <c r="L1571">
        <v>34.011558532714801</v>
      </c>
      <c r="M1571">
        <v>-118.492286682128</v>
      </c>
    </row>
    <row r="1572" spans="1:13" x14ac:dyDescent="0.25">
      <c r="A1572" s="230">
        <v>2014.0833</v>
      </c>
      <c r="B1572" s="230" t="s">
        <v>92</v>
      </c>
      <c r="C1572" s="230" t="s">
        <v>11826</v>
      </c>
      <c r="D1572" s="230" t="s">
        <v>3718</v>
      </c>
      <c r="E1572" s="230" t="s">
        <v>3695</v>
      </c>
      <c r="F1572" s="230" t="s">
        <v>3696</v>
      </c>
      <c r="G1572" t="s">
        <v>76</v>
      </c>
      <c r="H1572" s="230" t="s">
        <v>4529</v>
      </c>
      <c r="I1572" s="230" t="s">
        <v>23</v>
      </c>
      <c r="J1572" s="230">
        <f>VLOOKUP(H1572,LocID!$B$2:$I$1995,8, FALSE)</f>
        <v>506</v>
      </c>
      <c r="L1572">
        <v>34.011558532714801</v>
      </c>
      <c r="M1572">
        <v>-118.492286682128</v>
      </c>
    </row>
    <row r="1573" spans="1:13" x14ac:dyDescent="0.25">
      <c r="A1573" s="230">
        <v>2014.0708999999999</v>
      </c>
      <c r="B1573" s="230" t="s">
        <v>92</v>
      </c>
      <c r="C1573" s="230" t="s">
        <v>11826</v>
      </c>
      <c r="D1573" s="230" t="s">
        <v>3727</v>
      </c>
      <c r="E1573" s="230" t="s">
        <v>3728</v>
      </c>
      <c r="F1573" s="230" t="s">
        <v>3722</v>
      </c>
      <c r="G1573" t="s">
        <v>76</v>
      </c>
      <c r="H1573" s="230" t="s">
        <v>6361</v>
      </c>
      <c r="I1573" s="230" t="s">
        <v>52</v>
      </c>
      <c r="J1573" s="230">
        <f>VLOOKUP(H1573,LocID!$B$2:$I$1995,8, FALSE)</f>
        <v>507</v>
      </c>
      <c r="L1573">
        <v>38.437900543212798</v>
      </c>
      <c r="M1573">
        <v>-122.712440490722</v>
      </c>
    </row>
    <row r="1574" spans="1:13" x14ac:dyDescent="0.25">
      <c r="A1574" s="230">
        <v>2014.0723</v>
      </c>
      <c r="B1574" s="230" t="s">
        <v>92</v>
      </c>
      <c r="C1574" s="230" t="s">
        <v>11826</v>
      </c>
      <c r="D1574" s="230" t="s">
        <v>2409</v>
      </c>
      <c r="E1574" s="230" t="s">
        <v>2410</v>
      </c>
      <c r="F1574" s="230" t="s">
        <v>2411</v>
      </c>
      <c r="G1574" t="s">
        <v>874</v>
      </c>
      <c r="H1574" s="230" t="s">
        <v>6256</v>
      </c>
      <c r="I1574" s="230" t="s">
        <v>52</v>
      </c>
      <c r="J1574" s="230">
        <f>VLOOKUP(H1574,LocID!$B$2:$I$1995,8, FALSE)</f>
        <v>386</v>
      </c>
      <c r="L1574">
        <v>41.548938751220703</v>
      </c>
      <c r="M1574">
        <v>-72.095291137695298</v>
      </c>
    </row>
    <row r="1575" spans="1:13" x14ac:dyDescent="0.25">
      <c r="A1575" s="230">
        <v>2014.0655999999999</v>
      </c>
      <c r="B1575" s="230" t="s">
        <v>92</v>
      </c>
      <c r="C1575" s="230" t="s">
        <v>11826</v>
      </c>
      <c r="D1575" s="230" t="s">
        <v>3839</v>
      </c>
      <c r="E1575" s="230" t="s">
        <v>3759</v>
      </c>
      <c r="F1575" s="230" t="s">
        <v>3750</v>
      </c>
      <c r="G1575" t="s">
        <v>261</v>
      </c>
      <c r="H1575" s="230" t="s">
        <v>4530</v>
      </c>
      <c r="I1575" s="230" t="s">
        <v>23</v>
      </c>
      <c r="J1575" s="230">
        <f>VLOOKUP(H1575,LocID!$B$2:$I$1995,8, FALSE)</f>
        <v>513</v>
      </c>
      <c r="L1575">
        <v>47.603569030761697</v>
      </c>
      <c r="M1575">
        <v>-122.329452514648</v>
      </c>
    </row>
    <row r="1576" spans="1:13" x14ac:dyDescent="0.25">
      <c r="A1576" s="230">
        <v>2015.1171999999999</v>
      </c>
      <c r="B1576" s="230" t="s">
        <v>138</v>
      </c>
      <c r="C1576" s="230" t="s">
        <v>11821</v>
      </c>
      <c r="D1576" s="230" t="s">
        <v>416</v>
      </c>
      <c r="E1576" s="230" t="s">
        <v>412</v>
      </c>
      <c r="F1576" s="230" t="s">
        <v>402</v>
      </c>
      <c r="G1576" t="s">
        <v>261</v>
      </c>
      <c r="H1576" s="230" t="s">
        <v>5941</v>
      </c>
      <c r="I1576" s="230" t="s">
        <v>23</v>
      </c>
      <c r="J1576" s="230">
        <f>VLOOKUP(H1576,LocID!$B$2:$I$1995,8, FALSE)</f>
        <v>46</v>
      </c>
      <c r="L1576">
        <v>47.610019683837798</v>
      </c>
      <c r="M1576">
        <v>-122.187850952148</v>
      </c>
    </row>
    <row r="1577" spans="1:13" x14ac:dyDescent="0.25">
      <c r="A1577" s="230">
        <v>2014.0553</v>
      </c>
      <c r="B1577" s="230" t="s">
        <v>92</v>
      </c>
      <c r="C1577" s="230" t="s">
        <v>11826</v>
      </c>
      <c r="D1577" s="230" t="s">
        <v>3840</v>
      </c>
      <c r="E1577" s="230" t="s">
        <v>3759</v>
      </c>
      <c r="F1577" s="230" t="s">
        <v>3750</v>
      </c>
      <c r="G1577" t="s">
        <v>261</v>
      </c>
      <c r="H1577" s="230" t="s">
        <v>4530</v>
      </c>
      <c r="I1577" s="230" t="s">
        <v>23</v>
      </c>
      <c r="J1577" s="230">
        <f>VLOOKUP(H1577,LocID!$B$2:$I$1995,8, FALSE)</f>
        <v>513</v>
      </c>
      <c r="L1577">
        <v>47.603569030761697</v>
      </c>
      <c r="M1577">
        <v>-122.329452514648</v>
      </c>
    </row>
    <row r="1578" spans="1:13" x14ac:dyDescent="0.25">
      <c r="A1578" s="230">
        <v>2014.0769</v>
      </c>
      <c r="B1578" s="230" t="s">
        <v>92</v>
      </c>
      <c r="C1578" s="230" t="s">
        <v>11826</v>
      </c>
      <c r="D1578" s="230" t="s">
        <v>3992</v>
      </c>
      <c r="E1578" s="230" t="s">
        <v>3986</v>
      </c>
      <c r="F1578" s="230" t="s">
        <v>3168</v>
      </c>
      <c r="G1578" t="s">
        <v>198</v>
      </c>
      <c r="H1578" s="230" t="s">
        <v>6334</v>
      </c>
      <c r="I1578" s="230" t="s">
        <v>52</v>
      </c>
      <c r="J1578" s="230">
        <f>VLOOKUP(H1578,LocID!$B$2:$I$1995,8, FALSE)</f>
        <v>537</v>
      </c>
      <c r="L1578">
        <v>44.943820953369098</v>
      </c>
      <c r="M1578">
        <v>-93.093322753906193</v>
      </c>
    </row>
    <row r="1579" spans="1:13" x14ac:dyDescent="0.25">
      <c r="A1579" s="230">
        <v>2014.0822000000001</v>
      </c>
      <c r="B1579" s="230" t="s">
        <v>92</v>
      </c>
      <c r="C1579" s="230" t="s">
        <v>11826</v>
      </c>
      <c r="D1579" s="230" t="s">
        <v>2883</v>
      </c>
      <c r="E1579" s="230" t="s">
        <v>2841</v>
      </c>
      <c r="F1579" s="230" t="s">
        <v>2823</v>
      </c>
      <c r="G1579" t="s">
        <v>122</v>
      </c>
      <c r="H1579" s="230" t="s">
        <v>6295</v>
      </c>
      <c r="I1579" s="230" t="s">
        <v>52</v>
      </c>
      <c r="J1579" s="230">
        <f>VLOOKUP(H1579,LocID!$B$2:$I$1995,8, FALSE)</f>
        <v>427</v>
      </c>
      <c r="L1579">
        <v>45.511791229247997</v>
      </c>
      <c r="M1579">
        <v>-122.67562866210901</v>
      </c>
    </row>
    <row r="1580" spans="1:13" x14ac:dyDescent="0.25">
      <c r="A1580" s="230">
        <v>2014.0778</v>
      </c>
      <c r="B1580" s="230" t="s">
        <v>92</v>
      </c>
      <c r="C1580" s="230" t="s">
        <v>11826</v>
      </c>
      <c r="D1580" s="230" t="s">
        <v>1986</v>
      </c>
      <c r="E1580" s="230" t="s">
        <v>1971</v>
      </c>
      <c r="F1580" s="230" t="s">
        <v>1972</v>
      </c>
      <c r="G1580" t="s">
        <v>865</v>
      </c>
      <c r="H1580" s="230" t="s">
        <v>6199</v>
      </c>
      <c r="I1580" s="230" t="s">
        <v>52</v>
      </c>
      <c r="J1580" s="230">
        <f>VLOOKUP(H1580,LocID!$B$2:$I$1995,8, FALSE)</f>
        <v>323</v>
      </c>
      <c r="L1580">
        <v>35.149761199951101</v>
      </c>
      <c r="M1580">
        <v>-90.049247741699205</v>
      </c>
    </row>
    <row r="1581" spans="1:13" x14ac:dyDescent="0.25">
      <c r="A1581" s="230">
        <v>2014.0795000000001</v>
      </c>
      <c r="B1581" s="230" t="s">
        <v>92</v>
      </c>
      <c r="C1581" s="230" t="s">
        <v>11826</v>
      </c>
      <c r="D1581" s="230" t="s">
        <v>2599</v>
      </c>
      <c r="E1581" s="230" t="s">
        <v>2487</v>
      </c>
      <c r="F1581" s="230" t="s">
        <v>2414</v>
      </c>
      <c r="G1581" t="s">
        <v>76</v>
      </c>
      <c r="H1581" s="230" t="s">
        <v>4518</v>
      </c>
      <c r="I1581" s="230" t="s">
        <v>23</v>
      </c>
      <c r="J1581" s="230">
        <f>VLOOKUP(H1581,LocID!$B$2:$I$1995,8, FALSE)</f>
        <v>387</v>
      </c>
      <c r="L1581">
        <v>37.805080413818303</v>
      </c>
      <c r="M1581">
        <v>-122.273071289062</v>
      </c>
    </row>
    <row r="1582" spans="1:13" x14ac:dyDescent="0.25">
      <c r="A1582" s="230">
        <v>2014.0808999999999</v>
      </c>
      <c r="B1582" s="230" t="s">
        <v>92</v>
      </c>
      <c r="C1582" s="230" t="s">
        <v>11826</v>
      </c>
      <c r="D1582" s="230" t="s">
        <v>1492</v>
      </c>
      <c r="E1582" s="230" t="s">
        <v>1490</v>
      </c>
      <c r="F1582" s="230" t="s">
        <v>1491</v>
      </c>
      <c r="G1582" t="s">
        <v>815</v>
      </c>
      <c r="H1582" s="230" t="s">
        <v>6114</v>
      </c>
      <c r="I1582" s="230" t="s">
        <v>26</v>
      </c>
      <c r="J1582" s="230">
        <f>VLOOKUP(H1582,LocID!$B$2:$I$1995,8, FALSE)</f>
        <v>233</v>
      </c>
      <c r="L1582">
        <v>40.737159729003899</v>
      </c>
      <c r="M1582">
        <v>-74.030967712402301</v>
      </c>
    </row>
    <row r="1583" spans="1:13" x14ac:dyDescent="0.25">
      <c r="A1583" s="230">
        <v>2014.0527999999999</v>
      </c>
      <c r="B1583" s="230" t="s">
        <v>92</v>
      </c>
      <c r="C1583" s="230" t="s">
        <v>11826</v>
      </c>
      <c r="D1583" s="230" t="s">
        <v>1337</v>
      </c>
      <c r="E1583" s="230" t="s">
        <v>1299</v>
      </c>
      <c r="F1583" s="230" t="s">
        <v>1300</v>
      </c>
      <c r="G1583" t="s">
        <v>1301</v>
      </c>
      <c r="H1583" s="230" t="s">
        <v>6075</v>
      </c>
      <c r="I1583" s="230" t="s">
        <v>52</v>
      </c>
      <c r="J1583" s="230">
        <f>VLOOKUP(H1583,LocID!$B$2:$I$1995,8, FALSE)</f>
        <v>189</v>
      </c>
      <c r="L1583">
        <v>39.040981292724602</v>
      </c>
      <c r="M1583">
        <v>-84.538497924804602</v>
      </c>
    </row>
    <row r="1584" spans="1:13" x14ac:dyDescent="0.25">
      <c r="A1584" s="230">
        <v>2014.0752</v>
      </c>
      <c r="B1584" s="230" t="s">
        <v>92</v>
      </c>
      <c r="C1584" s="230" t="s">
        <v>11826</v>
      </c>
      <c r="D1584" s="230" t="s">
        <v>692</v>
      </c>
      <c r="E1584" s="230" t="s">
        <v>690</v>
      </c>
      <c r="F1584" s="230" t="s">
        <v>691</v>
      </c>
      <c r="G1584" t="s">
        <v>49</v>
      </c>
      <c r="H1584" s="230" t="s">
        <v>5971</v>
      </c>
      <c r="I1584" s="230" t="s">
        <v>26</v>
      </c>
      <c r="J1584" s="230">
        <f>VLOOKUP(H1584,LocID!$B$2:$I$1995,8, FALSE)</f>
        <v>77</v>
      </c>
      <c r="L1584">
        <v>42.333469390869098</v>
      </c>
      <c r="M1584">
        <v>-71.120468139648395</v>
      </c>
    </row>
    <row r="1585" spans="1:13" x14ac:dyDescent="0.25">
      <c r="A1585" s="230">
        <v>2014.0889999999999</v>
      </c>
      <c r="B1585" s="230" t="s">
        <v>92</v>
      </c>
      <c r="C1585" s="230" t="s">
        <v>11826</v>
      </c>
      <c r="D1585" s="230" t="s">
        <v>4163</v>
      </c>
      <c r="E1585" s="230" t="s">
        <v>4164</v>
      </c>
      <c r="F1585" s="230" t="s">
        <v>4160</v>
      </c>
      <c r="G1585" t="s">
        <v>739</v>
      </c>
      <c r="H1585" s="230" t="s">
        <v>6417</v>
      </c>
      <c r="I1585" s="230" t="s">
        <v>52</v>
      </c>
      <c r="J1585" s="230">
        <f>VLOOKUP(H1585,LocID!$B$2:$I$1995,8, FALSE)</f>
        <v>571</v>
      </c>
      <c r="L1585">
        <v>49.281101226806598</v>
      </c>
      <c r="M1585">
        <v>-123.04399871826099</v>
      </c>
    </row>
    <row r="1586" spans="1:13" x14ac:dyDescent="0.25">
      <c r="A1586" s="230">
        <v>2014.0831000000001</v>
      </c>
      <c r="B1586" s="230" t="s">
        <v>92</v>
      </c>
      <c r="C1586" s="230" t="s">
        <v>11826</v>
      </c>
      <c r="D1586" s="230" t="s">
        <v>3228</v>
      </c>
      <c r="E1586" s="230" t="s">
        <v>3223</v>
      </c>
      <c r="F1586" s="230" t="s">
        <v>3224</v>
      </c>
      <c r="G1586" t="s">
        <v>219</v>
      </c>
      <c r="H1586" s="230" t="s">
        <v>6338</v>
      </c>
      <c r="I1586" s="230" t="s">
        <v>52</v>
      </c>
      <c r="J1586" s="230">
        <f>VLOOKUP(H1586,LocID!$B$2:$I$1995,8, FALSE)</f>
        <v>481</v>
      </c>
      <c r="L1586">
        <v>29.4245796203613</v>
      </c>
      <c r="M1586">
        <v>-98.494613647460895</v>
      </c>
    </row>
    <row r="1587" spans="1:13" x14ac:dyDescent="0.25">
      <c r="A1587" s="230">
        <v>2015.1116</v>
      </c>
      <c r="B1587" s="230" t="s">
        <v>138</v>
      </c>
      <c r="C1587" s="230" t="s">
        <v>11821</v>
      </c>
      <c r="D1587" s="230" t="s">
        <v>1732</v>
      </c>
      <c r="E1587" s="230" t="s">
        <v>1730</v>
      </c>
      <c r="F1587" s="230" t="s">
        <v>1731</v>
      </c>
      <c r="G1587" t="s">
        <v>1619</v>
      </c>
      <c r="H1587" s="230" t="s">
        <v>6160</v>
      </c>
      <c r="I1587" s="230" t="s">
        <v>23</v>
      </c>
      <c r="J1587" s="230">
        <f>VLOOKUP(H1587,LocID!$B$2:$I$1995,8, FALSE)</f>
        <v>283</v>
      </c>
      <c r="L1587">
        <v>38.916580200195298</v>
      </c>
      <c r="M1587">
        <v>-94.641296386718693</v>
      </c>
    </row>
    <row r="1588" spans="1:13" x14ac:dyDescent="0.25">
      <c r="A1588" s="230">
        <v>2014.0758000000001</v>
      </c>
      <c r="B1588" s="230" t="s">
        <v>92</v>
      </c>
      <c r="C1588" s="230" t="s">
        <v>11826</v>
      </c>
      <c r="D1588" s="230" t="s">
        <v>2266</v>
      </c>
      <c r="E1588" s="230" t="s">
        <v>737</v>
      </c>
      <c r="F1588" s="230" t="s">
        <v>2264</v>
      </c>
      <c r="G1588" t="s">
        <v>739</v>
      </c>
      <c r="H1588" s="230" t="s">
        <v>6241</v>
      </c>
      <c r="I1588" s="230" t="s">
        <v>52</v>
      </c>
      <c r="J1588" s="230">
        <f>VLOOKUP(H1588,LocID!$B$2:$I$1995,8, FALSE)</f>
        <v>369</v>
      </c>
      <c r="L1588">
        <v>49.231601715087798</v>
      </c>
      <c r="M1588">
        <v>-122.89600372314401</v>
      </c>
    </row>
    <row r="1589" spans="1:13" x14ac:dyDescent="0.25">
      <c r="A1589" s="230">
        <v>2014.0848000000001</v>
      </c>
      <c r="B1589" s="230" t="s">
        <v>92</v>
      </c>
      <c r="C1589" s="230" t="s">
        <v>11826</v>
      </c>
      <c r="D1589" s="230" t="s">
        <v>2363</v>
      </c>
      <c r="E1589" s="230" t="s">
        <v>2358</v>
      </c>
      <c r="F1589" s="230" t="s">
        <v>2359</v>
      </c>
      <c r="G1589" t="s">
        <v>76</v>
      </c>
      <c r="H1589" s="230" t="s">
        <v>6243</v>
      </c>
      <c r="I1589" s="230" t="s">
        <v>52</v>
      </c>
      <c r="J1589" s="230">
        <f>VLOOKUP(H1589,LocID!$B$2:$I$1995,8, FALSE)</f>
        <v>373</v>
      </c>
      <c r="L1589">
        <v>33.616828918457003</v>
      </c>
      <c r="M1589">
        <v>-117.93034362792901</v>
      </c>
    </row>
    <row r="1590" spans="1:13" x14ac:dyDescent="0.25">
      <c r="A1590" s="230">
        <v>2014.0887</v>
      </c>
      <c r="B1590" s="230" t="s">
        <v>92</v>
      </c>
      <c r="C1590" s="230" t="s">
        <v>11826</v>
      </c>
      <c r="D1590" s="230" t="s">
        <v>4380</v>
      </c>
      <c r="E1590" s="230" t="s">
        <v>4381</v>
      </c>
      <c r="F1590" s="230" t="s">
        <v>4379</v>
      </c>
      <c r="G1590" t="s">
        <v>76</v>
      </c>
      <c r="H1590" s="230" t="s">
        <v>6436</v>
      </c>
      <c r="I1590" s="230" t="s">
        <v>23</v>
      </c>
      <c r="J1590" s="230">
        <f>VLOOKUP(H1590,LocID!$B$2:$I$1995,8, FALSE)</f>
        <v>592</v>
      </c>
      <c r="L1590">
        <v>34.072139739990199</v>
      </c>
      <c r="M1590">
        <v>-117.93807220458901</v>
      </c>
    </row>
    <row r="1591" spans="1:13" x14ac:dyDescent="0.25">
      <c r="A1591" s="230">
        <v>2014.0884000000001</v>
      </c>
      <c r="B1591" s="230" t="s">
        <v>92</v>
      </c>
      <c r="C1591" s="230" t="s">
        <v>11826</v>
      </c>
      <c r="D1591" s="230" t="s">
        <v>3017</v>
      </c>
      <c r="E1591" s="230" t="s">
        <v>3018</v>
      </c>
      <c r="F1591" s="230" t="s">
        <v>3019</v>
      </c>
      <c r="G1591" t="s">
        <v>76</v>
      </c>
      <c r="H1591" s="230" t="s">
        <v>6314</v>
      </c>
      <c r="I1591" s="230" t="s">
        <v>98</v>
      </c>
      <c r="J1591" s="230">
        <f>VLOOKUP(H1591,LocID!$B$2:$I$1995,8, FALSE)</f>
        <v>453</v>
      </c>
      <c r="L1591">
        <v>37.937808990478501</v>
      </c>
      <c r="M1591">
        <v>-122.342712402343</v>
      </c>
    </row>
    <row r="1592" spans="1:13" x14ac:dyDescent="0.25">
      <c r="A1592" s="230">
        <v>2014.1166000000001</v>
      </c>
      <c r="B1592" s="230" t="s">
        <v>173</v>
      </c>
      <c r="C1592" s="230" t="s">
        <v>11826</v>
      </c>
      <c r="D1592" s="230" t="s">
        <v>4022</v>
      </c>
      <c r="E1592" s="230" t="s">
        <v>4013</v>
      </c>
      <c r="F1592" s="230" t="s">
        <v>4014</v>
      </c>
      <c r="G1592" t="s">
        <v>76</v>
      </c>
      <c r="H1592" s="230" t="s">
        <v>6388</v>
      </c>
      <c r="I1592" s="230" t="s">
        <v>52</v>
      </c>
      <c r="J1592" s="230">
        <f>VLOOKUP(H1592,LocID!$B$2:$I$1995,8, FALSE)</f>
        <v>541</v>
      </c>
      <c r="L1592">
        <v>37.953670501708899</v>
      </c>
      <c r="M1592">
        <v>-121.29074859619099</v>
      </c>
    </row>
    <row r="1593" spans="1:13" x14ac:dyDescent="0.25">
      <c r="A1593" s="230">
        <v>2013.0161000000001</v>
      </c>
      <c r="B1593" s="230" t="s">
        <v>173</v>
      </c>
      <c r="C1593" s="230" t="s">
        <v>11826</v>
      </c>
      <c r="D1593" s="230" t="s">
        <v>174</v>
      </c>
      <c r="E1593" s="230" t="s">
        <v>175</v>
      </c>
      <c r="F1593" s="230" t="s">
        <v>176</v>
      </c>
      <c r="G1593" t="s">
        <v>49</v>
      </c>
      <c r="H1593" s="230" t="s">
        <v>5914</v>
      </c>
      <c r="I1593" s="230" t="s">
        <v>26</v>
      </c>
      <c r="J1593" s="230">
        <f>VLOOKUP(H1593,LocID!$B$2:$I$1995,8, FALSE)</f>
        <v>17</v>
      </c>
      <c r="L1593">
        <v>42.658069610595703</v>
      </c>
      <c r="M1593">
        <v>-71.141906738281193</v>
      </c>
    </row>
    <row r="1594" spans="1:13" x14ac:dyDescent="0.25">
      <c r="A1594" s="230">
        <v>2014.1176</v>
      </c>
      <c r="B1594" s="230" t="s">
        <v>173</v>
      </c>
      <c r="C1594" s="230" t="s">
        <v>11826</v>
      </c>
      <c r="D1594" s="230" t="s">
        <v>3497</v>
      </c>
      <c r="E1594" s="230" t="s">
        <v>3338</v>
      </c>
      <c r="F1594" s="230" t="s">
        <v>3294</v>
      </c>
      <c r="G1594" t="s">
        <v>76</v>
      </c>
      <c r="H1594" s="230" t="s">
        <v>4526</v>
      </c>
      <c r="I1594" s="230" t="s">
        <v>23</v>
      </c>
      <c r="J1594" s="230">
        <f>VLOOKUP(H1594,LocID!$B$2:$I$1995,8, FALSE)</f>
        <v>489</v>
      </c>
      <c r="L1594">
        <v>37.7771186828613</v>
      </c>
      <c r="M1594">
        <v>-122.419639587402</v>
      </c>
    </row>
    <row r="1595" spans="1:13" x14ac:dyDescent="0.25">
      <c r="A1595" s="230">
        <v>2015.1142</v>
      </c>
      <c r="B1595" s="230" t="s">
        <v>138</v>
      </c>
      <c r="C1595" s="230" t="s">
        <v>11821</v>
      </c>
      <c r="D1595" s="230" t="s">
        <v>2170</v>
      </c>
      <c r="E1595" s="230" t="s">
        <v>2171</v>
      </c>
      <c r="F1595" s="230" t="s">
        <v>2155</v>
      </c>
      <c r="G1595" t="s">
        <v>76</v>
      </c>
      <c r="H1595" s="230" t="s">
        <v>6227</v>
      </c>
      <c r="I1595" s="230" t="s">
        <v>23</v>
      </c>
      <c r="J1595" s="230">
        <f>VLOOKUP(H1595,LocID!$B$2:$I$1995,8, FALSE)</f>
        <v>352</v>
      </c>
      <c r="L1595">
        <v>37.389671325683501</v>
      </c>
      <c r="M1595">
        <v>-122.08159637451099</v>
      </c>
    </row>
    <row r="1596" spans="1:13" x14ac:dyDescent="0.25">
      <c r="A1596" s="230">
        <v>2014.0905</v>
      </c>
      <c r="B1596" s="230" t="s">
        <v>173</v>
      </c>
      <c r="C1596" s="230" t="s">
        <v>11826</v>
      </c>
      <c r="D1596" s="230" t="s">
        <v>298</v>
      </c>
      <c r="E1596" s="230" t="s">
        <v>299</v>
      </c>
      <c r="F1596" s="230" t="s">
        <v>271</v>
      </c>
      <c r="G1596" t="s">
        <v>160</v>
      </c>
      <c r="H1596" s="230" t="s">
        <v>5930</v>
      </c>
      <c r="I1596" s="230" t="s">
        <v>23</v>
      </c>
      <c r="J1596" s="230">
        <f>VLOOKUP(H1596,LocID!$B$2:$I$1995,8, FALSE)</f>
        <v>33</v>
      </c>
      <c r="L1596">
        <v>33.7483100891113</v>
      </c>
      <c r="M1596">
        <v>-84.39111328125</v>
      </c>
    </row>
    <row r="1597" spans="1:13" x14ac:dyDescent="0.25">
      <c r="A1597" s="230">
        <v>2014.0032000000001</v>
      </c>
      <c r="B1597" s="230" t="s">
        <v>173</v>
      </c>
      <c r="C1597" s="230" t="s">
        <v>11826</v>
      </c>
      <c r="D1597" s="230" t="s">
        <v>2425</v>
      </c>
      <c r="E1597" s="230" t="s">
        <v>2423</v>
      </c>
      <c r="F1597" s="230" t="s">
        <v>2414</v>
      </c>
      <c r="G1597" t="s">
        <v>76</v>
      </c>
      <c r="H1597" s="230" t="s">
        <v>4518</v>
      </c>
      <c r="I1597" s="230" t="s">
        <v>23</v>
      </c>
      <c r="J1597" s="230">
        <f>VLOOKUP(H1597,LocID!$B$2:$I$1995,8, FALSE)</f>
        <v>387</v>
      </c>
      <c r="L1597">
        <v>37.805080413818303</v>
      </c>
      <c r="M1597">
        <v>-122.273071289062</v>
      </c>
    </row>
    <row r="1598" spans="1:13" x14ac:dyDescent="0.25">
      <c r="A1598" s="230">
        <v>2014.0867000000001</v>
      </c>
      <c r="B1598" s="230" t="s">
        <v>173</v>
      </c>
      <c r="C1598" s="230" t="s">
        <v>11826</v>
      </c>
      <c r="D1598" s="230" t="s">
        <v>2600</v>
      </c>
      <c r="E1598" s="230" t="s">
        <v>2423</v>
      </c>
      <c r="F1598" s="230" t="s">
        <v>2414</v>
      </c>
      <c r="G1598" t="s">
        <v>76</v>
      </c>
      <c r="H1598" s="230" t="s">
        <v>4518</v>
      </c>
      <c r="I1598" s="230" t="s">
        <v>23</v>
      </c>
      <c r="J1598" s="230">
        <f>VLOOKUP(H1598,LocID!$B$2:$I$1995,8, FALSE)</f>
        <v>387</v>
      </c>
      <c r="L1598">
        <v>37.805080413818303</v>
      </c>
      <c r="M1598">
        <v>-122.273071289062</v>
      </c>
    </row>
    <row r="1599" spans="1:13" x14ac:dyDescent="0.25">
      <c r="A1599" s="230">
        <v>2014.1161</v>
      </c>
      <c r="B1599" s="230" t="s">
        <v>173</v>
      </c>
      <c r="C1599" s="230" t="s">
        <v>11826</v>
      </c>
      <c r="D1599" s="230" t="s">
        <v>2601</v>
      </c>
      <c r="E1599" s="230" t="s">
        <v>2423</v>
      </c>
      <c r="F1599" s="230" t="s">
        <v>2414</v>
      </c>
      <c r="G1599" t="s">
        <v>76</v>
      </c>
      <c r="H1599" s="230" t="s">
        <v>4518</v>
      </c>
      <c r="I1599" s="230" t="s">
        <v>52</v>
      </c>
      <c r="J1599" s="230">
        <f>VLOOKUP(H1599,LocID!$B$2:$I$1995,8, FALSE)</f>
        <v>387</v>
      </c>
      <c r="L1599">
        <v>37.805080413818303</v>
      </c>
      <c r="M1599">
        <v>-122.273071289062</v>
      </c>
    </row>
    <row r="1600" spans="1:13" x14ac:dyDescent="0.25">
      <c r="A1600" s="230">
        <v>2014.1184000000001</v>
      </c>
      <c r="B1600" s="230" t="s">
        <v>173</v>
      </c>
      <c r="C1600" s="230" t="s">
        <v>11826</v>
      </c>
      <c r="D1600" s="230" t="s">
        <v>812</v>
      </c>
      <c r="E1600" s="230" t="s">
        <v>813</v>
      </c>
      <c r="F1600" s="230" t="s">
        <v>814</v>
      </c>
      <c r="G1600" t="s">
        <v>815</v>
      </c>
      <c r="H1600" s="230" t="s">
        <v>5986</v>
      </c>
      <c r="I1600" s="230" t="s">
        <v>23</v>
      </c>
      <c r="J1600" s="230">
        <f>VLOOKUP(H1600,LocID!$B$2:$I$1995,8, FALSE)</f>
        <v>93</v>
      </c>
      <c r="L1600">
        <v>40.578601837158203</v>
      </c>
      <c r="M1600">
        <v>-74.219146728515597</v>
      </c>
    </row>
    <row r="1601" spans="1:13" x14ac:dyDescent="0.25">
      <c r="A1601" s="230">
        <v>2014.1369</v>
      </c>
      <c r="B1601" s="230" t="s">
        <v>173</v>
      </c>
      <c r="C1601" s="230" t="s">
        <v>11826</v>
      </c>
      <c r="D1601" s="230" t="s">
        <v>655</v>
      </c>
      <c r="E1601" s="230" t="s">
        <v>650</v>
      </c>
      <c r="F1601" s="230" t="s">
        <v>651</v>
      </c>
      <c r="G1601" t="s">
        <v>244</v>
      </c>
      <c r="H1601" s="230" t="s">
        <v>5961</v>
      </c>
      <c r="I1601" s="230" t="s">
        <v>23</v>
      </c>
      <c r="J1601" s="230">
        <f>VLOOKUP(H1601,LocID!$B$2:$I$1995,8, FALSE)</f>
        <v>67</v>
      </c>
      <c r="L1601">
        <v>40.015739440917898</v>
      </c>
      <c r="M1601">
        <v>-105.279243469238</v>
      </c>
    </row>
    <row r="1602" spans="1:13" x14ac:dyDescent="0.25">
      <c r="A1602" s="230">
        <v>2015.1123</v>
      </c>
      <c r="B1602" s="230" t="s">
        <v>138</v>
      </c>
      <c r="C1602" s="230" t="s">
        <v>11821</v>
      </c>
      <c r="D1602" s="230" t="s">
        <v>4352</v>
      </c>
      <c r="E1602" s="230" t="s">
        <v>4238</v>
      </c>
      <c r="F1602" s="230" t="s">
        <v>2997</v>
      </c>
      <c r="G1602" t="s">
        <v>2996</v>
      </c>
      <c r="H1602" s="230" t="s">
        <v>4536</v>
      </c>
      <c r="I1602" s="230" t="s">
        <v>23</v>
      </c>
      <c r="J1602" s="230">
        <f>VLOOKUP(H1602,LocID!$B$2:$I$1995,8, FALSE)</f>
        <v>447</v>
      </c>
      <c r="L1602">
        <v>38.890369415283203</v>
      </c>
      <c r="M1602">
        <v>-77.031959533691406</v>
      </c>
    </row>
    <row r="1603" spans="1:13" x14ac:dyDescent="0.25">
      <c r="A1603" s="230">
        <v>2014.1134</v>
      </c>
      <c r="B1603" s="230" t="s">
        <v>173</v>
      </c>
      <c r="C1603" s="230" t="s">
        <v>11826</v>
      </c>
      <c r="D1603" s="230" t="s">
        <v>3879</v>
      </c>
      <c r="E1603" s="230" t="s">
        <v>3870</v>
      </c>
      <c r="F1603" s="230" t="s">
        <v>3871</v>
      </c>
      <c r="G1603" t="s">
        <v>49</v>
      </c>
      <c r="H1603" s="230" t="s">
        <v>4531</v>
      </c>
      <c r="I1603" s="230" t="s">
        <v>26</v>
      </c>
      <c r="J1603" s="230">
        <f>VLOOKUP(H1603,LocID!$B$2:$I$1995,8, FALSE)</f>
        <v>520</v>
      </c>
      <c r="L1603">
        <v>42.386680603027301</v>
      </c>
      <c r="M1603">
        <v>-71.098258972167898</v>
      </c>
    </row>
    <row r="1604" spans="1:13" x14ac:dyDescent="0.25">
      <c r="A1604" s="230">
        <v>2014.1348</v>
      </c>
      <c r="B1604" s="230" t="s">
        <v>173</v>
      </c>
      <c r="C1604" s="230" t="s">
        <v>11826</v>
      </c>
      <c r="D1604" s="230" t="s">
        <v>724</v>
      </c>
      <c r="E1604" s="230" t="s">
        <v>725</v>
      </c>
      <c r="F1604" s="230" t="s">
        <v>726</v>
      </c>
      <c r="G1604" t="s">
        <v>76</v>
      </c>
      <c r="H1604" s="230" t="s">
        <v>5975</v>
      </c>
      <c r="I1604" s="230" t="s">
        <v>26</v>
      </c>
      <c r="J1604" s="230">
        <f>VLOOKUP(H1604,LocID!$B$2:$I$1995,8, FALSE)</f>
        <v>82</v>
      </c>
      <c r="L1604">
        <v>37.580268859863203</v>
      </c>
      <c r="M1604">
        <v>-122.350662231445</v>
      </c>
    </row>
    <row r="1605" spans="1:13" x14ac:dyDescent="0.25">
      <c r="A1605" s="230">
        <v>2014.1396</v>
      </c>
      <c r="B1605" s="230" t="s">
        <v>173</v>
      </c>
      <c r="C1605" s="230" t="s">
        <v>11826</v>
      </c>
      <c r="D1605" s="230" t="s">
        <v>1305</v>
      </c>
      <c r="E1605" s="230" t="s">
        <v>1306</v>
      </c>
      <c r="F1605" s="230" t="s">
        <v>1304</v>
      </c>
      <c r="G1605" t="s">
        <v>76</v>
      </c>
      <c r="H1605" s="230" t="s">
        <v>6076</v>
      </c>
      <c r="I1605" s="230" t="s">
        <v>23</v>
      </c>
      <c r="J1605" s="230">
        <f>VLOOKUP(H1605,LocID!$B$2:$I$1995,8, FALSE)</f>
        <v>190</v>
      </c>
      <c r="L1605">
        <v>37.561138153076101</v>
      </c>
      <c r="M1605">
        <v>-122.26888275146401</v>
      </c>
    </row>
    <row r="1606" spans="1:13" x14ac:dyDescent="0.25">
      <c r="A1606" s="230">
        <v>2014.1077</v>
      </c>
      <c r="B1606" s="230" t="s">
        <v>173</v>
      </c>
      <c r="C1606" s="230" t="s">
        <v>11826</v>
      </c>
      <c r="D1606" s="230" t="s">
        <v>727</v>
      </c>
      <c r="E1606" s="230" t="s">
        <v>728</v>
      </c>
      <c r="F1606" s="230" t="s">
        <v>726</v>
      </c>
      <c r="G1606" t="s">
        <v>76</v>
      </c>
      <c r="H1606" s="230" t="s">
        <v>5975</v>
      </c>
      <c r="I1606" s="230" t="s">
        <v>23</v>
      </c>
      <c r="J1606" s="230">
        <f>VLOOKUP(H1606,LocID!$B$2:$I$1995,8, FALSE)</f>
        <v>82</v>
      </c>
      <c r="L1606">
        <v>37.580268859863203</v>
      </c>
      <c r="M1606">
        <v>-122.350662231445</v>
      </c>
    </row>
    <row r="1607" spans="1:13" x14ac:dyDescent="0.25">
      <c r="A1607" s="230">
        <v>2014.1409000000001</v>
      </c>
      <c r="B1607" s="230" t="s">
        <v>173</v>
      </c>
      <c r="C1607" s="230" t="s">
        <v>11826</v>
      </c>
      <c r="D1607" s="230" t="s">
        <v>1173</v>
      </c>
      <c r="E1607" s="230" t="s">
        <v>1171</v>
      </c>
      <c r="F1607" s="230" t="s">
        <v>1172</v>
      </c>
      <c r="G1607" t="s">
        <v>76</v>
      </c>
      <c r="H1607" s="230" t="s">
        <v>6052</v>
      </c>
      <c r="I1607" s="230" t="s">
        <v>23</v>
      </c>
      <c r="J1607" s="230">
        <f>VLOOKUP(H1607,LocID!$B$2:$I$1995,8, FALSE)</f>
        <v>163</v>
      </c>
      <c r="L1607">
        <v>37.915630340576101</v>
      </c>
      <c r="M1607">
        <v>-122.311470031738</v>
      </c>
    </row>
    <row r="1608" spans="1:13" x14ac:dyDescent="0.25">
      <c r="A1608" s="230">
        <v>2014.1406999999999</v>
      </c>
      <c r="B1608" s="230" t="s">
        <v>173</v>
      </c>
      <c r="C1608" s="230" t="s">
        <v>11826</v>
      </c>
      <c r="D1608" s="230" t="s">
        <v>4226</v>
      </c>
      <c r="E1608" s="230" t="s">
        <v>3625</v>
      </c>
      <c r="F1608" s="230" t="s">
        <v>4222</v>
      </c>
      <c r="G1608" t="s">
        <v>76</v>
      </c>
      <c r="H1608" s="230" t="s">
        <v>6427</v>
      </c>
      <c r="I1608" s="230" t="s">
        <v>23</v>
      </c>
      <c r="J1608" s="230">
        <f>VLOOKUP(H1608,LocID!$B$2:$I$1995,8, FALSE)</f>
        <v>581</v>
      </c>
      <c r="L1608">
        <v>37.901180267333899</v>
      </c>
      <c r="M1608">
        <v>-122.061622619628</v>
      </c>
    </row>
    <row r="1609" spans="1:13" x14ac:dyDescent="0.25">
      <c r="A1609" s="230">
        <v>2015.1089999999999</v>
      </c>
      <c r="B1609" s="230" t="s">
        <v>138</v>
      </c>
      <c r="C1609" s="230" t="s">
        <v>11821</v>
      </c>
      <c r="D1609" s="230" t="s">
        <v>2187</v>
      </c>
      <c r="E1609" s="230" t="s">
        <v>2188</v>
      </c>
      <c r="F1609" s="230" t="s">
        <v>2184</v>
      </c>
      <c r="G1609" t="s">
        <v>76</v>
      </c>
      <c r="H1609" s="230" t="s">
        <v>6231</v>
      </c>
      <c r="I1609" s="230" t="s">
        <v>26</v>
      </c>
      <c r="J1609" s="230">
        <f>VLOOKUP(H1609,LocID!$B$2:$I$1995,8, FALSE)</f>
        <v>356</v>
      </c>
      <c r="L1609">
        <v>38.298858642578097</v>
      </c>
      <c r="M1609">
        <v>-122.28521728515599</v>
      </c>
    </row>
    <row r="1610" spans="1:13" x14ac:dyDescent="0.25">
      <c r="A1610" s="230">
        <v>2014.1407999999999</v>
      </c>
      <c r="B1610" s="230" t="s">
        <v>173</v>
      </c>
      <c r="C1610" s="230" t="s">
        <v>11826</v>
      </c>
      <c r="D1610" s="230" t="s">
        <v>3624</v>
      </c>
      <c r="E1610" s="230" t="s">
        <v>3625</v>
      </c>
      <c r="F1610" s="230" t="s">
        <v>3623</v>
      </c>
      <c r="G1610" t="s">
        <v>76</v>
      </c>
      <c r="H1610" s="230" t="s">
        <v>6353</v>
      </c>
      <c r="I1610" s="230" t="s">
        <v>23</v>
      </c>
      <c r="J1610" s="230">
        <f>VLOOKUP(H1610,LocID!$B$2:$I$1995,8, FALSE)</f>
        <v>496</v>
      </c>
      <c r="L1610">
        <v>37.960289001464801</v>
      </c>
      <c r="M1610">
        <v>-122.34234619140599</v>
      </c>
    </row>
    <row r="1611" spans="1:13" x14ac:dyDescent="0.25">
      <c r="A1611" s="230">
        <v>2014.0897</v>
      </c>
      <c r="B1611" s="230" t="s">
        <v>173</v>
      </c>
      <c r="C1611" s="230" t="s">
        <v>11826</v>
      </c>
      <c r="D1611" s="230" t="s">
        <v>861</v>
      </c>
      <c r="E1611" s="230" t="s">
        <v>856</v>
      </c>
      <c r="F1611" s="230" t="s">
        <v>852</v>
      </c>
      <c r="G1611" t="s">
        <v>144</v>
      </c>
      <c r="H1611" s="230" t="s">
        <v>5993</v>
      </c>
      <c r="I1611" s="230" t="s">
        <v>26</v>
      </c>
      <c r="J1611" s="230">
        <f>VLOOKUP(H1611,LocID!$B$2:$I$1995,8, FALSE)</f>
        <v>101</v>
      </c>
      <c r="L1611">
        <v>38.032131195068303</v>
      </c>
      <c r="M1611">
        <v>-78.477531433105398</v>
      </c>
    </row>
    <row r="1612" spans="1:13" x14ac:dyDescent="0.25">
      <c r="A1612" s="230">
        <v>2014.1054999999999</v>
      </c>
      <c r="B1612" s="230" t="s">
        <v>173</v>
      </c>
      <c r="C1612" s="230" t="s">
        <v>11826</v>
      </c>
      <c r="D1612" s="230" t="s">
        <v>3110</v>
      </c>
      <c r="E1612" s="230" t="s">
        <v>3111</v>
      </c>
      <c r="F1612" s="230" t="s">
        <v>3112</v>
      </c>
      <c r="G1612" t="s">
        <v>160</v>
      </c>
      <c r="H1612" s="230" t="s">
        <v>6330</v>
      </c>
      <c r="I1612" s="230" t="s">
        <v>23</v>
      </c>
      <c r="J1612" s="230">
        <f>VLOOKUP(H1612,LocID!$B$2:$I$1995,8, FALSE)</f>
        <v>469</v>
      </c>
      <c r="L1612">
        <v>34.021659851074197</v>
      </c>
      <c r="M1612">
        <v>-84.360298156738196</v>
      </c>
    </row>
    <row r="1613" spans="1:13" x14ac:dyDescent="0.25">
      <c r="A1613" s="230">
        <v>2014.0506</v>
      </c>
      <c r="B1613" s="230" t="s">
        <v>173</v>
      </c>
      <c r="C1613" s="230" t="s">
        <v>11826</v>
      </c>
      <c r="D1613" s="230" t="s">
        <v>2808</v>
      </c>
      <c r="E1613" s="230" t="s">
        <v>2804</v>
      </c>
      <c r="F1613" s="230" t="s">
        <v>2805</v>
      </c>
      <c r="G1613" t="s">
        <v>76</v>
      </c>
      <c r="H1613" s="230" t="s">
        <v>6289</v>
      </c>
      <c r="I1613" s="230" t="s">
        <v>23</v>
      </c>
      <c r="J1613" s="230">
        <f>VLOOKUP(H1613,LocID!$B$2:$I$1995,8, FALSE)</f>
        <v>421</v>
      </c>
      <c r="L1613">
        <v>34.0548286437988</v>
      </c>
      <c r="M1613">
        <v>-117.750030517578</v>
      </c>
    </row>
    <row r="1614" spans="1:13" x14ac:dyDescent="0.25">
      <c r="A1614" s="230">
        <v>2014.1267</v>
      </c>
      <c r="B1614" s="230" t="s">
        <v>173</v>
      </c>
      <c r="C1614" s="230" t="s">
        <v>11826</v>
      </c>
      <c r="D1614" s="230" t="s">
        <v>945</v>
      </c>
      <c r="E1614" s="230" t="s">
        <v>946</v>
      </c>
      <c r="F1614" s="230" t="s">
        <v>936</v>
      </c>
      <c r="G1614" t="s">
        <v>60</v>
      </c>
      <c r="H1614" s="230" t="s">
        <v>6005</v>
      </c>
      <c r="I1614" s="230" t="s">
        <v>52</v>
      </c>
      <c r="J1614" s="230">
        <f>VLOOKUP(H1614,LocID!$B$2:$I$1995,8, FALSE)</f>
        <v>113</v>
      </c>
      <c r="L1614">
        <v>41.504749298095703</v>
      </c>
      <c r="M1614">
        <v>-81.690719604492102</v>
      </c>
    </row>
    <row r="1615" spans="1:13" x14ac:dyDescent="0.25">
      <c r="A1615" s="230">
        <v>2014.0965000000001</v>
      </c>
      <c r="B1615" s="230" t="s">
        <v>173</v>
      </c>
      <c r="C1615" s="230" t="s">
        <v>11826</v>
      </c>
      <c r="D1615" s="230" t="s">
        <v>981</v>
      </c>
      <c r="E1615" s="230" t="s">
        <v>982</v>
      </c>
      <c r="F1615" s="230" t="s">
        <v>973</v>
      </c>
      <c r="G1615" t="s">
        <v>60</v>
      </c>
      <c r="H1615" s="230" t="s">
        <v>6012</v>
      </c>
      <c r="I1615" s="230" t="s">
        <v>52</v>
      </c>
      <c r="J1615" s="230">
        <f>VLOOKUP(H1615,LocID!$B$2:$I$1995,8, FALSE)</f>
        <v>120</v>
      </c>
      <c r="L1615">
        <v>39.961990356445298</v>
      </c>
      <c r="M1615">
        <v>-83.002746582031193</v>
      </c>
    </row>
    <row r="1616" spans="1:13" x14ac:dyDescent="0.25">
      <c r="A1616" s="230">
        <v>2015.1063999999999</v>
      </c>
      <c r="B1616" s="230" t="s">
        <v>138</v>
      </c>
      <c r="C1616" s="230" t="s">
        <v>11821</v>
      </c>
      <c r="D1616" s="230" t="s">
        <v>2237</v>
      </c>
      <c r="E1616" s="230" t="s">
        <v>2223</v>
      </c>
      <c r="F1616" s="230" t="s">
        <v>2217</v>
      </c>
      <c r="G1616" t="s">
        <v>874</v>
      </c>
      <c r="H1616" s="230" t="s">
        <v>4514</v>
      </c>
      <c r="I1616" s="230" t="s">
        <v>26</v>
      </c>
      <c r="J1616" s="230">
        <f>VLOOKUP(H1616,LocID!$B$2:$I$1995,8, FALSE)</f>
        <v>363</v>
      </c>
      <c r="L1616">
        <v>41.307621002197202</v>
      </c>
      <c r="M1616">
        <v>-72.924621582031193</v>
      </c>
    </row>
    <row r="1617" spans="1:13" x14ac:dyDescent="0.25">
      <c r="A1617" s="230">
        <v>2014.1360999999999</v>
      </c>
      <c r="B1617" s="230" t="s">
        <v>173</v>
      </c>
      <c r="C1617" s="230" t="s">
        <v>11826</v>
      </c>
      <c r="D1617" s="230" t="s">
        <v>1049</v>
      </c>
      <c r="E1617" s="230" t="s">
        <v>1048</v>
      </c>
      <c r="F1617" s="230" t="s">
        <v>1042</v>
      </c>
      <c r="G1617" t="s">
        <v>219</v>
      </c>
      <c r="H1617" s="230" t="s">
        <v>6026</v>
      </c>
      <c r="I1617" s="230" t="s">
        <v>23</v>
      </c>
      <c r="J1617" s="230">
        <f>VLOOKUP(H1617,LocID!$B$2:$I$1995,8, FALSE)</f>
        <v>134</v>
      </c>
      <c r="L1617">
        <v>32.778148651122997</v>
      </c>
      <c r="M1617">
        <v>-96.795402526855398</v>
      </c>
    </row>
    <row r="1618" spans="1:13" x14ac:dyDescent="0.25">
      <c r="A1618" s="230">
        <v>2014.1319000000001</v>
      </c>
      <c r="B1618" s="230" t="s">
        <v>173</v>
      </c>
      <c r="C1618" s="230" t="s">
        <v>11826</v>
      </c>
      <c r="D1618" s="230" t="s">
        <v>705</v>
      </c>
      <c r="E1618" s="230" t="s">
        <v>706</v>
      </c>
      <c r="F1618" s="230" t="s">
        <v>695</v>
      </c>
      <c r="G1618" t="s">
        <v>107</v>
      </c>
      <c r="H1618" s="230" t="s">
        <v>5972</v>
      </c>
      <c r="I1618" s="230" t="s">
        <v>188</v>
      </c>
      <c r="J1618" s="230">
        <f>VLOOKUP(H1618,LocID!$B$2:$I$1995,8, FALSE)</f>
        <v>78</v>
      </c>
      <c r="L1618">
        <v>40.692451477050703</v>
      </c>
      <c r="M1618">
        <v>-73.9903564453125</v>
      </c>
    </row>
    <row r="1619" spans="1:13" x14ac:dyDescent="0.25">
      <c r="A1619" s="230">
        <v>2014.0918999999999</v>
      </c>
      <c r="B1619" s="230" t="s">
        <v>173</v>
      </c>
      <c r="C1619" s="230" t="s">
        <v>11826</v>
      </c>
      <c r="D1619" s="230" t="s">
        <v>321</v>
      </c>
      <c r="E1619" s="230" t="s">
        <v>322</v>
      </c>
      <c r="F1619" s="230" t="s">
        <v>319</v>
      </c>
      <c r="G1619" t="s">
        <v>320</v>
      </c>
      <c r="H1619" s="230" t="s">
        <v>5931</v>
      </c>
      <c r="I1619" s="230" t="s">
        <v>188</v>
      </c>
      <c r="J1619" s="230">
        <f>VLOOKUP(H1619,LocID!$B$2:$I$1995,8, FALSE)</f>
        <v>34</v>
      </c>
      <c r="L1619">
        <v>44.097759246826101</v>
      </c>
      <c r="M1619">
        <v>-70.229286193847599</v>
      </c>
    </row>
    <row r="1620" spans="1:13" x14ac:dyDescent="0.25">
      <c r="A1620" s="230">
        <v>2014.0830000000001</v>
      </c>
      <c r="B1620" s="230" t="s">
        <v>173</v>
      </c>
      <c r="C1620" s="230" t="s">
        <v>11826</v>
      </c>
      <c r="D1620" s="230" t="s">
        <v>2602</v>
      </c>
      <c r="E1620" s="230" t="s">
        <v>2435</v>
      </c>
      <c r="F1620" s="230" t="s">
        <v>2414</v>
      </c>
      <c r="G1620" t="s">
        <v>76</v>
      </c>
      <c r="H1620" s="230" t="s">
        <v>4518</v>
      </c>
      <c r="I1620" s="230" t="s">
        <v>26</v>
      </c>
      <c r="J1620" s="230">
        <f>VLOOKUP(H1620,LocID!$B$2:$I$1995,8, FALSE)</f>
        <v>387</v>
      </c>
      <c r="L1620">
        <v>37.805080413818303</v>
      </c>
      <c r="M1620">
        <v>-122.273071289062</v>
      </c>
    </row>
    <row r="1621" spans="1:13" x14ac:dyDescent="0.25">
      <c r="A1621" s="230">
        <v>2014.1197</v>
      </c>
      <c r="B1621" s="230" t="s">
        <v>173</v>
      </c>
      <c r="C1621" s="230" t="s">
        <v>11826</v>
      </c>
      <c r="D1621" s="230" t="s">
        <v>3498</v>
      </c>
      <c r="E1621" s="230" t="s">
        <v>2081</v>
      </c>
      <c r="F1621" s="230" t="s">
        <v>3294</v>
      </c>
      <c r="G1621" t="s">
        <v>76</v>
      </c>
      <c r="H1621" s="230" t="s">
        <v>4526</v>
      </c>
      <c r="I1621" s="230" t="s">
        <v>26</v>
      </c>
      <c r="J1621" s="230">
        <f>VLOOKUP(H1621,LocID!$B$2:$I$1995,8, FALSE)</f>
        <v>489</v>
      </c>
      <c r="L1621">
        <v>37.7771186828613</v>
      </c>
      <c r="M1621">
        <v>-122.419639587402</v>
      </c>
    </row>
    <row r="1622" spans="1:13" x14ac:dyDescent="0.25">
      <c r="A1622" s="230">
        <v>2014.1031</v>
      </c>
      <c r="B1622" s="230" t="s">
        <v>173</v>
      </c>
      <c r="C1622" s="230" t="s">
        <v>11826</v>
      </c>
      <c r="D1622" s="230" t="s">
        <v>4415</v>
      </c>
      <c r="E1622" s="230" t="s">
        <v>4416</v>
      </c>
      <c r="F1622" s="230" t="s">
        <v>4414</v>
      </c>
      <c r="G1622" t="s">
        <v>1619</v>
      </c>
      <c r="H1622" s="230" t="s">
        <v>6445</v>
      </c>
      <c r="I1622" s="230" t="s">
        <v>52</v>
      </c>
      <c r="J1622" s="230">
        <f>VLOOKUP(H1622,LocID!$B$2:$I$1995,8, FALSE)</f>
        <v>601</v>
      </c>
      <c r="L1622">
        <v>37.686981201171797</v>
      </c>
      <c r="M1622">
        <v>-97.335578918457003</v>
      </c>
    </row>
    <row r="1623" spans="1:13" x14ac:dyDescent="0.25">
      <c r="A1623" s="230">
        <v>2014.1122</v>
      </c>
      <c r="B1623" s="230" t="s">
        <v>173</v>
      </c>
      <c r="C1623" s="230" t="s">
        <v>11826</v>
      </c>
      <c r="D1623" s="230" t="s">
        <v>1330</v>
      </c>
      <c r="E1623" s="230" t="s">
        <v>1322</v>
      </c>
      <c r="F1623" s="230" t="s">
        <v>1323</v>
      </c>
      <c r="G1623" t="s">
        <v>76</v>
      </c>
      <c r="H1623" s="230" t="s">
        <v>6079</v>
      </c>
      <c r="I1623" s="230" t="s">
        <v>188</v>
      </c>
      <c r="J1623" s="230">
        <f>VLOOKUP(H1623,LocID!$B$2:$I$1995,8, FALSE)</f>
        <v>193</v>
      </c>
      <c r="L1623">
        <v>36.74068069458</v>
      </c>
      <c r="M1623">
        <v>-119.78572845458901</v>
      </c>
    </row>
    <row r="1624" spans="1:13" x14ac:dyDescent="0.25">
      <c r="A1624" s="230">
        <v>2014.1088</v>
      </c>
      <c r="B1624" s="230" t="s">
        <v>173</v>
      </c>
      <c r="C1624" s="230" t="s">
        <v>11826</v>
      </c>
      <c r="D1624" s="230" t="s">
        <v>1331</v>
      </c>
      <c r="E1624" s="230" t="s">
        <v>1322</v>
      </c>
      <c r="F1624" s="230" t="s">
        <v>1323</v>
      </c>
      <c r="G1624" t="s">
        <v>76</v>
      </c>
      <c r="H1624" s="230" t="s">
        <v>6079</v>
      </c>
      <c r="I1624" s="230" t="s">
        <v>23</v>
      </c>
      <c r="J1624" s="230">
        <f>VLOOKUP(H1624,LocID!$B$2:$I$1995,8, FALSE)</f>
        <v>193</v>
      </c>
      <c r="L1624">
        <v>36.74068069458</v>
      </c>
      <c r="M1624">
        <v>-119.78572845458901</v>
      </c>
    </row>
    <row r="1625" spans="1:13" x14ac:dyDescent="0.25">
      <c r="A1625" s="230">
        <v>2015.1079999999999</v>
      </c>
      <c r="B1625" s="230" t="s">
        <v>138</v>
      </c>
      <c r="C1625" s="230" t="s">
        <v>11821</v>
      </c>
      <c r="D1625" s="230" t="s">
        <v>2620</v>
      </c>
      <c r="E1625" s="230" t="s">
        <v>2435</v>
      </c>
      <c r="F1625" s="230" t="s">
        <v>2414</v>
      </c>
      <c r="G1625" t="s">
        <v>76</v>
      </c>
      <c r="H1625" s="230" t="s">
        <v>4518</v>
      </c>
      <c r="I1625" s="230" t="s">
        <v>23</v>
      </c>
      <c r="J1625" s="230">
        <f>VLOOKUP(H1625,LocID!$B$2:$I$1995,8, FALSE)</f>
        <v>387</v>
      </c>
      <c r="L1625">
        <v>37.805080413818303</v>
      </c>
      <c r="M1625">
        <v>-122.273071289062</v>
      </c>
    </row>
    <row r="1626" spans="1:13" x14ac:dyDescent="0.25">
      <c r="A1626" s="230">
        <v>2014.0934999999999</v>
      </c>
      <c r="B1626" s="230" t="s">
        <v>173</v>
      </c>
      <c r="C1626" s="230" t="s">
        <v>11826</v>
      </c>
      <c r="D1626" s="230" t="s">
        <v>3949</v>
      </c>
      <c r="E1626" s="230" t="s">
        <v>3946</v>
      </c>
      <c r="F1626" s="230" t="s">
        <v>3947</v>
      </c>
      <c r="G1626" t="s">
        <v>208</v>
      </c>
      <c r="H1626" s="230" t="s">
        <v>6379</v>
      </c>
      <c r="I1626" s="230" t="s">
        <v>26</v>
      </c>
      <c r="J1626" s="230">
        <f>VLOOKUP(H1626,LocID!$B$2:$I$1995,8, FALSE)</f>
        <v>530</v>
      </c>
      <c r="L1626">
        <v>39.801048278808501</v>
      </c>
      <c r="M1626">
        <v>-89.643600463867102</v>
      </c>
    </row>
    <row r="1627" spans="1:13" x14ac:dyDescent="0.25">
      <c r="A1627" s="230">
        <v>2014.0816</v>
      </c>
      <c r="B1627" s="230" t="s">
        <v>173</v>
      </c>
      <c r="C1627" s="230" t="s">
        <v>11826</v>
      </c>
      <c r="D1627" s="230" t="s">
        <v>3285</v>
      </c>
      <c r="E1627" s="230" t="s">
        <v>3286</v>
      </c>
      <c r="F1627" s="230" t="s">
        <v>3272</v>
      </c>
      <c r="G1627" t="s">
        <v>76</v>
      </c>
      <c r="H1627" s="230" t="s">
        <v>6344</v>
      </c>
      <c r="I1627" s="230" t="s">
        <v>26</v>
      </c>
      <c r="J1627" s="230">
        <f>VLOOKUP(H1627,LocID!$B$2:$I$1995,8, FALSE)</f>
        <v>487</v>
      </c>
      <c r="L1627">
        <v>32.715690612792898</v>
      </c>
      <c r="M1627">
        <v>-117.161720275878</v>
      </c>
    </row>
    <row r="1628" spans="1:13" x14ac:dyDescent="0.25">
      <c r="A1628" s="230">
        <v>2014.0880999999999</v>
      </c>
      <c r="B1628" s="230" t="s">
        <v>173</v>
      </c>
      <c r="C1628" s="230" t="s">
        <v>11826</v>
      </c>
      <c r="D1628" s="230" t="s">
        <v>1766</v>
      </c>
      <c r="E1628" s="230" t="s">
        <v>1767</v>
      </c>
      <c r="F1628" s="230" t="s">
        <v>1764</v>
      </c>
      <c r="G1628" t="s">
        <v>1765</v>
      </c>
      <c r="H1628" s="230" t="s">
        <v>6166</v>
      </c>
      <c r="I1628" s="230" t="s">
        <v>52</v>
      </c>
      <c r="J1628" s="230">
        <f>VLOOKUP(H1628,LocID!$B$2:$I$1995,8, FALSE)</f>
        <v>289</v>
      </c>
      <c r="L1628">
        <v>40.813621520996001</v>
      </c>
      <c r="M1628">
        <v>-96.707740783691406</v>
      </c>
    </row>
    <row r="1629" spans="1:13" x14ac:dyDescent="0.25">
      <c r="A1629" s="230">
        <v>2014.1244999999999</v>
      </c>
      <c r="B1629" s="230" t="s">
        <v>173</v>
      </c>
      <c r="C1629" s="230" t="s">
        <v>11826</v>
      </c>
      <c r="D1629" s="230" t="s">
        <v>300</v>
      </c>
      <c r="E1629" s="230" t="s">
        <v>288</v>
      </c>
      <c r="F1629" s="230" t="s">
        <v>271</v>
      </c>
      <c r="G1629" t="s">
        <v>160</v>
      </c>
      <c r="H1629" s="230" t="s">
        <v>5930</v>
      </c>
      <c r="I1629" s="230" t="s">
        <v>98</v>
      </c>
      <c r="J1629" s="230">
        <f>VLOOKUP(H1629,LocID!$B$2:$I$1995,8, FALSE)</f>
        <v>33</v>
      </c>
      <c r="L1629">
        <v>33.7483100891113</v>
      </c>
      <c r="M1629">
        <v>-84.39111328125</v>
      </c>
    </row>
    <row r="1630" spans="1:13" x14ac:dyDescent="0.25">
      <c r="A1630" s="230">
        <v>2015.1134999999999</v>
      </c>
      <c r="B1630" s="230" t="s">
        <v>138</v>
      </c>
      <c r="C1630" s="230" t="s">
        <v>11821</v>
      </c>
      <c r="D1630" s="230" t="s">
        <v>1874</v>
      </c>
      <c r="E1630" s="230" t="s">
        <v>1875</v>
      </c>
      <c r="F1630" s="230" t="s">
        <v>1832</v>
      </c>
      <c r="G1630" t="s">
        <v>76</v>
      </c>
      <c r="H1630" s="230" t="s">
        <v>4512</v>
      </c>
      <c r="I1630" s="230" t="s">
        <v>23</v>
      </c>
      <c r="J1630" s="230">
        <f>VLOOKUP(H1630,LocID!$B$2:$I$1995,8, FALSE)</f>
        <v>300</v>
      </c>
      <c r="L1630">
        <v>34.053489685058501</v>
      </c>
      <c r="M1630">
        <v>-118.245323181152</v>
      </c>
    </row>
    <row r="1631" spans="1:13" x14ac:dyDescent="0.25">
      <c r="A1631" s="230">
        <v>2015.1134999999999</v>
      </c>
      <c r="B1631" s="230" t="s">
        <v>138</v>
      </c>
      <c r="C1631" s="230" t="s">
        <v>11821</v>
      </c>
      <c r="D1631" s="230" t="s">
        <v>1874</v>
      </c>
      <c r="E1631" s="230" t="s">
        <v>1875</v>
      </c>
      <c r="F1631" s="230" t="s">
        <v>1832</v>
      </c>
      <c r="G1631" t="s">
        <v>76</v>
      </c>
      <c r="H1631" s="230" t="s">
        <v>4512</v>
      </c>
      <c r="I1631" s="230" t="s">
        <v>26</v>
      </c>
      <c r="J1631" s="230">
        <f>VLOOKUP(H1631,LocID!$B$2:$I$1995,8, FALSE)</f>
        <v>300</v>
      </c>
      <c r="L1631">
        <v>34.053489685058501</v>
      </c>
      <c r="M1631">
        <v>-118.245323181152</v>
      </c>
    </row>
    <row r="1632" spans="1:13" x14ac:dyDescent="0.25">
      <c r="A1632" s="230">
        <v>2014.0574999999999</v>
      </c>
      <c r="B1632" s="230" t="s">
        <v>173</v>
      </c>
      <c r="C1632" s="230" t="s">
        <v>11826</v>
      </c>
      <c r="D1632" s="230" t="s">
        <v>2025</v>
      </c>
      <c r="E1632" s="230" t="s">
        <v>2026</v>
      </c>
      <c r="F1632" s="230" t="s">
        <v>2027</v>
      </c>
      <c r="G1632" t="s">
        <v>165</v>
      </c>
      <c r="H1632" s="230" t="s">
        <v>6205</v>
      </c>
      <c r="I1632" s="230" t="s">
        <v>23</v>
      </c>
      <c r="J1632" s="230">
        <f>VLOOKUP(H1632,LocID!$B$2:$I$1995,8, FALSE)</f>
        <v>330</v>
      </c>
      <c r="L1632">
        <v>25.793350219726499</v>
      </c>
      <c r="M1632">
        <v>-80.134910583496094</v>
      </c>
    </row>
    <row r="1633" spans="1:13" x14ac:dyDescent="0.25">
      <c r="A1633" s="230">
        <v>2014.1086</v>
      </c>
      <c r="B1633" s="230" t="s">
        <v>173</v>
      </c>
      <c r="C1633" s="230" t="s">
        <v>11826</v>
      </c>
      <c r="D1633" s="230" t="s">
        <v>615</v>
      </c>
      <c r="E1633" s="230" t="s">
        <v>558</v>
      </c>
      <c r="F1633" s="230" t="s">
        <v>533</v>
      </c>
      <c r="G1633" t="s">
        <v>49</v>
      </c>
      <c r="H1633" s="230" t="s">
        <v>4499</v>
      </c>
      <c r="I1633" s="230" t="s">
        <v>52</v>
      </c>
      <c r="J1633" s="230">
        <f>VLOOKUP(H1633,LocID!$B$2:$I$1995,8, FALSE)</f>
        <v>65</v>
      </c>
      <c r="L1633">
        <v>42.3586616516113</v>
      </c>
      <c r="M1633">
        <v>-71.056739807128906</v>
      </c>
    </row>
    <row r="1634" spans="1:13" x14ac:dyDescent="0.25">
      <c r="A1634" s="230">
        <v>2014.0845999999999</v>
      </c>
      <c r="B1634" s="230" t="s">
        <v>173</v>
      </c>
      <c r="C1634" s="230" t="s">
        <v>11826</v>
      </c>
      <c r="D1634" s="230" t="s">
        <v>2100</v>
      </c>
      <c r="E1634" s="230" t="s">
        <v>2089</v>
      </c>
      <c r="F1634" s="230" t="s">
        <v>2090</v>
      </c>
      <c r="G1634" t="s">
        <v>501</v>
      </c>
      <c r="H1634" s="230" t="s">
        <v>6215</v>
      </c>
      <c r="I1634" s="230" t="s">
        <v>52</v>
      </c>
      <c r="J1634" s="230">
        <f>VLOOKUP(H1634,LocID!$B$2:$I$1995,8, FALSE)</f>
        <v>340</v>
      </c>
      <c r="L1634">
        <v>46.872779846191399</v>
      </c>
      <c r="M1634">
        <v>-113.99623107910099</v>
      </c>
    </row>
    <row r="1635" spans="1:13" x14ac:dyDescent="0.25">
      <c r="A1635" s="230">
        <v>2015.0006000000001</v>
      </c>
      <c r="B1635" s="230" t="s">
        <v>253</v>
      </c>
      <c r="C1635" s="230" t="s">
        <v>11821</v>
      </c>
      <c r="D1635" s="230" t="s">
        <v>2679</v>
      </c>
      <c r="E1635" s="230" t="s">
        <v>2680</v>
      </c>
      <c r="F1635" s="230" t="s">
        <v>2678</v>
      </c>
      <c r="G1635" t="s">
        <v>122</v>
      </c>
      <c r="H1635" s="230" t="s">
        <v>6266</v>
      </c>
      <c r="I1635" s="230" t="s">
        <v>52</v>
      </c>
      <c r="J1635" s="230">
        <f>VLOOKUP(H1635,LocID!$B$2:$I$1995,8, FALSE)</f>
        <v>397</v>
      </c>
      <c r="L1635">
        <v>45.336509704589801</v>
      </c>
      <c r="M1635">
        <v>-122.59278106689401</v>
      </c>
    </row>
    <row r="1636" spans="1:13" x14ac:dyDescent="0.25">
      <c r="A1636" s="230">
        <v>2015.1108999999999</v>
      </c>
      <c r="B1636" s="230" t="s">
        <v>138</v>
      </c>
      <c r="C1636" s="230" t="s">
        <v>11821</v>
      </c>
      <c r="D1636" s="230" t="s">
        <v>1144</v>
      </c>
      <c r="E1636" s="230" t="s">
        <v>1145</v>
      </c>
      <c r="F1636" s="230" t="s">
        <v>1146</v>
      </c>
      <c r="G1636" t="s">
        <v>250</v>
      </c>
      <c r="H1636" s="230" t="s">
        <v>6045</v>
      </c>
      <c r="I1636" s="230" t="s">
        <v>23</v>
      </c>
      <c r="J1636" s="230">
        <f>VLOOKUP(H1636,LocID!$B$2:$I$1995,8, FALSE)</f>
        <v>156</v>
      </c>
      <c r="L1636">
        <v>35.995418548583899</v>
      </c>
      <c r="M1636">
        <v>-78.896438598632798</v>
      </c>
    </row>
    <row r="1637" spans="1:13" x14ac:dyDescent="0.25">
      <c r="A1637" s="230">
        <v>2014.1135999999999</v>
      </c>
      <c r="B1637" s="230" t="s">
        <v>173</v>
      </c>
      <c r="C1637" s="230" t="s">
        <v>11826</v>
      </c>
      <c r="D1637" s="230" t="s">
        <v>4405</v>
      </c>
      <c r="E1637" s="230" t="s">
        <v>4403</v>
      </c>
      <c r="F1637" s="230" t="s">
        <v>4404</v>
      </c>
      <c r="G1637" t="s">
        <v>165</v>
      </c>
      <c r="H1637" s="230" t="s">
        <v>6442</v>
      </c>
      <c r="I1637" s="230" t="s">
        <v>52</v>
      </c>
      <c r="J1637" s="230">
        <f>VLOOKUP(H1637,LocID!$B$2:$I$1995,8, FALSE)</f>
        <v>598</v>
      </c>
      <c r="L1637">
        <v>26.714389801025298</v>
      </c>
      <c r="M1637">
        <v>-80.053192138671804</v>
      </c>
    </row>
    <row r="1638" spans="1:13" x14ac:dyDescent="0.25">
      <c r="A1638" s="230">
        <v>2014.1188999999999</v>
      </c>
      <c r="B1638" s="230" t="s">
        <v>173</v>
      </c>
      <c r="C1638" s="230" t="s">
        <v>11826</v>
      </c>
      <c r="D1638" s="230" t="s">
        <v>1257</v>
      </c>
      <c r="E1638" s="230" t="s">
        <v>1258</v>
      </c>
      <c r="F1638" s="230" t="s">
        <v>1254</v>
      </c>
      <c r="G1638" t="s">
        <v>76</v>
      </c>
      <c r="H1638" s="230" t="s">
        <v>6065</v>
      </c>
      <c r="I1638" s="230" t="s">
        <v>26</v>
      </c>
      <c r="J1638" s="230">
        <f>VLOOKUP(H1638,LocID!$B$2:$I$1995,8, FALSE)</f>
        <v>177</v>
      </c>
      <c r="L1638">
        <v>38.249229431152301</v>
      </c>
      <c r="M1638">
        <v>-122.04387664794901</v>
      </c>
    </row>
    <row r="1639" spans="1:13" x14ac:dyDescent="0.25">
      <c r="A1639" s="230">
        <v>2014.0929000000001</v>
      </c>
      <c r="B1639" s="230" t="s">
        <v>173</v>
      </c>
      <c r="C1639" s="230" t="s">
        <v>11826</v>
      </c>
      <c r="D1639" s="230" t="s">
        <v>2267</v>
      </c>
      <c r="E1639" s="230" t="s">
        <v>737</v>
      </c>
      <c r="F1639" s="230" t="s">
        <v>2264</v>
      </c>
      <c r="G1639" t="s">
        <v>739</v>
      </c>
      <c r="H1639" s="230" t="s">
        <v>6241</v>
      </c>
      <c r="I1639" s="230" t="s">
        <v>52</v>
      </c>
      <c r="J1639" s="230">
        <f>VLOOKUP(H1639,LocID!$B$2:$I$1995,8, FALSE)</f>
        <v>369</v>
      </c>
      <c r="L1639">
        <v>49.231601715087798</v>
      </c>
      <c r="M1639">
        <v>-122.89600372314401</v>
      </c>
    </row>
    <row r="1640" spans="1:13" x14ac:dyDescent="0.25">
      <c r="A1640" s="230">
        <v>2014.1011000000001</v>
      </c>
      <c r="B1640" s="230" t="s">
        <v>173</v>
      </c>
      <c r="C1640" s="230" t="s">
        <v>11826</v>
      </c>
      <c r="D1640" s="230" t="s">
        <v>1561</v>
      </c>
      <c r="E1640" s="230" t="s">
        <v>1562</v>
      </c>
      <c r="F1640" s="230" t="s">
        <v>1558</v>
      </c>
      <c r="G1640" t="s">
        <v>808</v>
      </c>
      <c r="H1640" s="230" t="s">
        <v>4510</v>
      </c>
      <c r="I1640" s="230" t="s">
        <v>52</v>
      </c>
      <c r="J1640" s="230">
        <f>VLOOKUP(H1640,LocID!$B$2:$I$1995,8, FALSE)</f>
        <v>243</v>
      </c>
      <c r="L1640">
        <v>39.766910552978501</v>
      </c>
      <c r="M1640">
        <v>-86.149963378906193</v>
      </c>
    </row>
    <row r="1641" spans="1:13" x14ac:dyDescent="0.25">
      <c r="A1641" s="230">
        <v>2014.1117999999999</v>
      </c>
      <c r="B1641" s="230" t="s">
        <v>173</v>
      </c>
      <c r="C1641" s="230" t="s">
        <v>11826</v>
      </c>
      <c r="D1641" s="230" t="s">
        <v>2884</v>
      </c>
      <c r="E1641" s="230" t="s">
        <v>2860</v>
      </c>
      <c r="F1641" s="230" t="s">
        <v>2823</v>
      </c>
      <c r="G1641" t="s">
        <v>122</v>
      </c>
      <c r="H1641" s="230" t="s">
        <v>6295</v>
      </c>
      <c r="I1641" s="230" t="s">
        <v>52</v>
      </c>
      <c r="J1641" s="230">
        <f>VLOOKUP(H1641,LocID!$B$2:$I$1995,8, FALSE)</f>
        <v>427</v>
      </c>
      <c r="L1641">
        <v>45.511791229247997</v>
      </c>
      <c r="M1641">
        <v>-122.67562866210901</v>
      </c>
    </row>
    <row r="1642" spans="1:13" x14ac:dyDescent="0.25">
      <c r="A1642" s="230">
        <v>2015.1058</v>
      </c>
      <c r="B1642" s="230" t="s">
        <v>138</v>
      </c>
      <c r="C1642" s="230" t="s">
        <v>11821</v>
      </c>
      <c r="D1642" s="230" t="s">
        <v>4044</v>
      </c>
      <c r="E1642" s="230" t="s">
        <v>4043</v>
      </c>
      <c r="F1642" s="230" t="s">
        <v>4038</v>
      </c>
      <c r="G1642" t="s">
        <v>76</v>
      </c>
      <c r="H1642" s="230" t="s">
        <v>6391</v>
      </c>
      <c r="I1642" s="230" t="s">
        <v>26</v>
      </c>
      <c r="J1642" s="230">
        <f>VLOOKUP(H1642,LocID!$B$2:$I$1995,8, FALSE)</f>
        <v>544</v>
      </c>
      <c r="L1642">
        <v>37.371711730957003</v>
      </c>
      <c r="M1642">
        <v>-122.03800201416</v>
      </c>
    </row>
    <row r="1643" spans="1:13" x14ac:dyDescent="0.25">
      <c r="A1643" s="230">
        <v>2014.1235999999999</v>
      </c>
      <c r="B1643" s="230" t="s">
        <v>173</v>
      </c>
      <c r="C1643" s="230" t="s">
        <v>11826</v>
      </c>
      <c r="D1643" s="230" t="s">
        <v>2963</v>
      </c>
      <c r="E1643" s="230" t="s">
        <v>2960</v>
      </c>
      <c r="F1643" s="230" t="s">
        <v>2961</v>
      </c>
      <c r="G1643" t="s">
        <v>76</v>
      </c>
      <c r="H1643" s="230" t="s">
        <v>6305</v>
      </c>
      <c r="I1643" s="230" t="s">
        <v>52</v>
      </c>
      <c r="J1643" s="230">
        <f>VLOOKUP(H1643,LocID!$B$2:$I$1995,8, FALSE)</f>
        <v>439</v>
      </c>
      <c r="L1643">
        <v>38.574611663818303</v>
      </c>
      <c r="M1643">
        <v>-121.30361175537099</v>
      </c>
    </row>
    <row r="1644" spans="1:13" x14ac:dyDescent="0.25">
      <c r="A1644" s="230">
        <v>2014.1004</v>
      </c>
      <c r="B1644" s="230" t="s">
        <v>173</v>
      </c>
      <c r="C1644" s="230" t="s">
        <v>11826</v>
      </c>
      <c r="D1644" s="230" t="s">
        <v>2603</v>
      </c>
      <c r="E1644" s="230" t="s">
        <v>2433</v>
      </c>
      <c r="F1644" s="230" t="s">
        <v>2414</v>
      </c>
      <c r="G1644" t="s">
        <v>76</v>
      </c>
      <c r="H1644" s="230" t="s">
        <v>4518</v>
      </c>
      <c r="I1644" s="230" t="s">
        <v>52</v>
      </c>
      <c r="J1644" s="230">
        <f>VLOOKUP(H1644,LocID!$B$2:$I$1995,8, FALSE)</f>
        <v>387</v>
      </c>
      <c r="L1644">
        <v>37.805080413818303</v>
      </c>
      <c r="M1644">
        <v>-122.273071289062</v>
      </c>
    </row>
    <row r="1645" spans="1:13" x14ac:dyDescent="0.25">
      <c r="A1645" s="230">
        <v>2014.1212</v>
      </c>
      <c r="B1645" s="230" t="s">
        <v>173</v>
      </c>
      <c r="C1645" s="230" t="s">
        <v>11826</v>
      </c>
      <c r="D1645" s="230" t="s">
        <v>2064</v>
      </c>
      <c r="E1645" s="230" t="s">
        <v>2065</v>
      </c>
      <c r="F1645" s="230" t="s">
        <v>2066</v>
      </c>
      <c r="G1645" t="s">
        <v>122</v>
      </c>
      <c r="H1645" s="230" t="s">
        <v>6212</v>
      </c>
      <c r="I1645" s="230" t="s">
        <v>52</v>
      </c>
      <c r="J1645" s="230">
        <f>VLOOKUP(H1645,LocID!$B$2:$I$1995,8, FALSE)</f>
        <v>336</v>
      </c>
      <c r="L1645">
        <v>45.445159912109297</v>
      </c>
      <c r="M1645">
        <v>-122.641510009765</v>
      </c>
    </row>
    <row r="1646" spans="1:13" x14ac:dyDescent="0.25">
      <c r="A1646" s="230">
        <v>2012.6489999999999</v>
      </c>
      <c r="B1646" s="230" t="s">
        <v>173</v>
      </c>
      <c r="C1646" s="230" t="s">
        <v>11826</v>
      </c>
      <c r="D1646" s="230" t="s">
        <v>1712</v>
      </c>
      <c r="E1646" s="230" t="s">
        <v>1713</v>
      </c>
      <c r="F1646" s="230" t="s">
        <v>1710</v>
      </c>
      <c r="G1646" t="s">
        <v>76</v>
      </c>
      <c r="H1646" s="230" t="s">
        <v>6156</v>
      </c>
      <c r="I1646" s="230" t="s">
        <v>23</v>
      </c>
      <c r="J1646" s="230">
        <f>VLOOKUP(H1646,LocID!$B$2:$I$1995,8, FALSE)</f>
        <v>279</v>
      </c>
      <c r="L1646">
        <v>37.934898376464801</v>
      </c>
      <c r="M1646">
        <v>-122.535522460937</v>
      </c>
    </row>
    <row r="1647" spans="1:13" x14ac:dyDescent="0.25">
      <c r="A1647" s="230">
        <v>2015.1004</v>
      </c>
      <c r="B1647" s="230" t="s">
        <v>138</v>
      </c>
      <c r="C1647" s="230" t="s">
        <v>11821</v>
      </c>
      <c r="D1647" s="230" t="s">
        <v>3680</v>
      </c>
      <c r="E1647" s="230" t="s">
        <v>3681</v>
      </c>
      <c r="F1647" s="230" t="s">
        <v>3674</v>
      </c>
      <c r="G1647" t="s">
        <v>76</v>
      </c>
      <c r="H1647" s="230" t="s">
        <v>4528</v>
      </c>
      <c r="I1647" s="230" t="s">
        <v>3934</v>
      </c>
      <c r="J1647" s="230">
        <f>VLOOKUP(H1647,LocID!$B$2:$I$1995,8, FALSE)</f>
        <v>502</v>
      </c>
      <c r="L1647">
        <v>36.9740180969238</v>
      </c>
      <c r="M1647">
        <v>-122.030952453613</v>
      </c>
    </row>
    <row r="1648" spans="1:13" x14ac:dyDescent="0.25">
      <c r="A1648" s="230">
        <v>2015.1004</v>
      </c>
      <c r="B1648" s="230" t="s">
        <v>138</v>
      </c>
      <c r="C1648" s="230" t="s">
        <v>11821</v>
      </c>
      <c r="D1648" s="230" t="s">
        <v>3680</v>
      </c>
      <c r="E1648" s="230" t="s">
        <v>3681</v>
      </c>
      <c r="F1648" s="230" t="s">
        <v>3674</v>
      </c>
      <c r="G1648" t="s">
        <v>76</v>
      </c>
      <c r="H1648" s="230" t="s">
        <v>4528</v>
      </c>
      <c r="I1648" s="230" t="s">
        <v>23</v>
      </c>
      <c r="J1648" s="230">
        <f>VLOOKUP(H1648,LocID!$B$2:$I$1995,8, FALSE)</f>
        <v>502</v>
      </c>
      <c r="L1648">
        <v>36.9740180969238</v>
      </c>
      <c r="M1648">
        <v>-122.030952453613</v>
      </c>
    </row>
    <row r="1649" spans="1:13" x14ac:dyDescent="0.25">
      <c r="A1649" s="230">
        <v>2014.0992000000001</v>
      </c>
      <c r="B1649" s="230" t="s">
        <v>173</v>
      </c>
      <c r="C1649" s="230" t="s">
        <v>11826</v>
      </c>
      <c r="D1649" s="230" t="s">
        <v>3113</v>
      </c>
      <c r="E1649" s="230" t="s">
        <v>3114</v>
      </c>
      <c r="F1649" s="230" t="s">
        <v>3115</v>
      </c>
      <c r="G1649" t="s">
        <v>219</v>
      </c>
      <c r="H1649" s="230" t="s">
        <v>6331</v>
      </c>
      <c r="I1649" s="230" t="s">
        <v>52</v>
      </c>
      <c r="J1649" s="230">
        <f>VLOOKUP(H1649,LocID!$B$2:$I$1995,8, FALSE)</f>
        <v>470</v>
      </c>
      <c r="L1649">
        <v>30.509040832519499</v>
      </c>
      <c r="M1649">
        <v>-97.677223205566406</v>
      </c>
    </row>
    <row r="1650" spans="1:13" x14ac:dyDescent="0.25">
      <c r="A1650" s="230">
        <v>2014.0898999999999</v>
      </c>
      <c r="B1650" s="230" t="s">
        <v>173</v>
      </c>
      <c r="C1650" s="230" t="s">
        <v>11826</v>
      </c>
      <c r="D1650" s="230" t="s">
        <v>3218</v>
      </c>
      <c r="E1650" s="230" t="s">
        <v>3219</v>
      </c>
      <c r="F1650" s="230" t="s">
        <v>3202</v>
      </c>
      <c r="G1650" t="s">
        <v>660</v>
      </c>
      <c r="H1650" s="230" t="s">
        <v>6337</v>
      </c>
      <c r="I1650" s="230" t="s">
        <v>26</v>
      </c>
      <c r="J1650" s="230">
        <f>VLOOKUP(H1650,LocID!$B$2:$I$1995,8, FALSE)</f>
        <v>479</v>
      </c>
      <c r="L1650">
        <v>40.760311126708899</v>
      </c>
      <c r="M1650">
        <v>-111.888221740722</v>
      </c>
    </row>
    <row r="1651" spans="1:13" x14ac:dyDescent="0.25">
      <c r="A1651" s="230">
        <v>2014.0968</v>
      </c>
      <c r="B1651" s="230" t="s">
        <v>173</v>
      </c>
      <c r="C1651" s="230" t="s">
        <v>11826</v>
      </c>
      <c r="D1651" s="230" t="s">
        <v>3287</v>
      </c>
      <c r="E1651" s="230" t="s">
        <v>3288</v>
      </c>
      <c r="F1651" s="230" t="s">
        <v>3272</v>
      </c>
      <c r="G1651" t="s">
        <v>76</v>
      </c>
      <c r="H1651" s="230" t="s">
        <v>6344</v>
      </c>
      <c r="I1651" s="230" t="s">
        <v>52</v>
      </c>
      <c r="J1651" s="230">
        <f>VLOOKUP(H1651,LocID!$B$2:$I$1995,8, FALSE)</f>
        <v>487</v>
      </c>
      <c r="L1651">
        <v>32.715690612792898</v>
      </c>
      <c r="M1651">
        <v>-117.161720275878</v>
      </c>
    </row>
    <row r="1652" spans="1:13" x14ac:dyDescent="0.25">
      <c r="A1652" s="230">
        <v>2014.0554</v>
      </c>
      <c r="B1652" s="230" t="s">
        <v>173</v>
      </c>
      <c r="C1652" s="230" t="s">
        <v>11826</v>
      </c>
      <c r="D1652" s="230" t="s">
        <v>3499</v>
      </c>
      <c r="E1652" s="230" t="s">
        <v>3420</v>
      </c>
      <c r="F1652" s="230" t="s">
        <v>3294</v>
      </c>
      <c r="G1652" t="s">
        <v>76</v>
      </c>
      <c r="H1652" s="230" t="s">
        <v>4526</v>
      </c>
      <c r="I1652" s="230" t="s">
        <v>52</v>
      </c>
      <c r="J1652" s="230">
        <f>VLOOKUP(H1652,LocID!$B$2:$I$1995,8, FALSE)</f>
        <v>489</v>
      </c>
      <c r="L1652">
        <v>37.7771186828613</v>
      </c>
      <c r="M1652">
        <v>-122.419639587402</v>
      </c>
    </row>
    <row r="1653" spans="1:13" x14ac:dyDescent="0.25">
      <c r="A1653" s="230">
        <v>2014.1320000000001</v>
      </c>
      <c r="B1653" s="230" t="s">
        <v>173</v>
      </c>
      <c r="C1653" s="230" t="s">
        <v>11826</v>
      </c>
      <c r="D1653" s="230" t="s">
        <v>3900</v>
      </c>
      <c r="E1653" s="230" t="s">
        <v>3897</v>
      </c>
      <c r="F1653" s="230" t="s">
        <v>3898</v>
      </c>
      <c r="G1653" t="s">
        <v>76</v>
      </c>
      <c r="H1653" s="230" t="s">
        <v>6376</v>
      </c>
      <c r="I1653" s="230" t="s">
        <v>23</v>
      </c>
      <c r="J1653" s="230">
        <f>VLOOKUP(H1653,LocID!$B$2:$I$1995,8, FALSE)</f>
        <v>525</v>
      </c>
      <c r="L1653">
        <v>34.115798950195298</v>
      </c>
      <c r="M1653">
        <v>-118.152130126953</v>
      </c>
    </row>
    <row r="1654" spans="1:13" x14ac:dyDescent="0.25">
      <c r="A1654" s="230">
        <v>2014.1255000000001</v>
      </c>
      <c r="B1654" s="230" t="s">
        <v>173</v>
      </c>
      <c r="C1654" s="230" t="s">
        <v>11826</v>
      </c>
      <c r="D1654" s="230" t="s">
        <v>3619</v>
      </c>
      <c r="E1654" s="230" t="s">
        <v>3617</v>
      </c>
      <c r="F1654" s="230" t="s">
        <v>3586</v>
      </c>
      <c r="G1654" t="s">
        <v>76</v>
      </c>
      <c r="H1654" s="230" t="s">
        <v>6352</v>
      </c>
      <c r="I1654" s="230" t="s">
        <v>188</v>
      </c>
      <c r="J1654" s="230">
        <f>VLOOKUP(H1654,LocID!$B$2:$I$1995,8, FALSE)</f>
        <v>495</v>
      </c>
      <c r="L1654">
        <v>37.547031402587798</v>
      </c>
      <c r="M1654">
        <v>-122.314826965332</v>
      </c>
    </row>
    <row r="1655" spans="1:13" x14ac:dyDescent="0.25">
      <c r="A1655" s="230">
        <v>2015.1081999999999</v>
      </c>
      <c r="B1655" s="230" t="s">
        <v>138</v>
      </c>
      <c r="C1655" s="230" t="s">
        <v>11821</v>
      </c>
      <c r="D1655" s="230" t="s">
        <v>1645</v>
      </c>
      <c r="E1655" s="230" t="s">
        <v>1646</v>
      </c>
      <c r="F1655" s="230" t="s">
        <v>1647</v>
      </c>
      <c r="G1655" t="s">
        <v>122</v>
      </c>
      <c r="H1655" s="230" t="s">
        <v>4511</v>
      </c>
      <c r="I1655" s="230" t="s">
        <v>3934</v>
      </c>
      <c r="J1655" s="230">
        <f>VLOOKUP(H1655,LocID!$B$2:$I$1995,8, FALSE)</f>
        <v>260</v>
      </c>
      <c r="L1655">
        <v>45.193611145019503</v>
      </c>
      <c r="M1655">
        <v>-120.69554901123</v>
      </c>
    </row>
    <row r="1656" spans="1:13" x14ac:dyDescent="0.25">
      <c r="A1656" s="230">
        <v>2015.1081999999999</v>
      </c>
      <c r="B1656" s="230" t="s">
        <v>138</v>
      </c>
      <c r="C1656" s="230" t="s">
        <v>11821</v>
      </c>
      <c r="D1656" s="230" t="s">
        <v>1645</v>
      </c>
      <c r="E1656" s="230" t="s">
        <v>1646</v>
      </c>
      <c r="F1656" s="230" t="s">
        <v>1647</v>
      </c>
      <c r="G1656" t="s">
        <v>122</v>
      </c>
      <c r="H1656" s="230" t="s">
        <v>4511</v>
      </c>
      <c r="I1656" s="230" t="s">
        <v>23</v>
      </c>
      <c r="J1656" s="230">
        <f>VLOOKUP(H1656,LocID!$B$2:$I$1995,8, FALSE)</f>
        <v>260</v>
      </c>
      <c r="L1656">
        <v>45.193611145019503</v>
      </c>
      <c r="M1656">
        <v>-120.69554901123</v>
      </c>
    </row>
    <row r="1657" spans="1:13" x14ac:dyDescent="0.25">
      <c r="A1657" s="230">
        <v>2014.0985000000001</v>
      </c>
      <c r="B1657" s="230" t="s">
        <v>173</v>
      </c>
      <c r="C1657" s="230" t="s">
        <v>11826</v>
      </c>
      <c r="D1657" s="230" t="s">
        <v>3841</v>
      </c>
      <c r="E1657" s="230" t="s">
        <v>3759</v>
      </c>
      <c r="F1657" s="230" t="s">
        <v>3750</v>
      </c>
      <c r="G1657" t="s">
        <v>261</v>
      </c>
      <c r="H1657" s="230" t="s">
        <v>4530</v>
      </c>
      <c r="I1657" s="230" t="s">
        <v>23</v>
      </c>
      <c r="J1657" s="230">
        <f>VLOOKUP(H1657,LocID!$B$2:$I$1995,8, FALSE)</f>
        <v>513</v>
      </c>
      <c r="L1657">
        <v>47.603569030761697</v>
      </c>
      <c r="M1657">
        <v>-122.329452514648</v>
      </c>
    </row>
    <row r="1658" spans="1:13" x14ac:dyDescent="0.25">
      <c r="A1658" s="230">
        <v>2012.0540000000001</v>
      </c>
      <c r="B1658" s="230" t="s">
        <v>173</v>
      </c>
      <c r="C1658" s="230" t="s">
        <v>11826</v>
      </c>
      <c r="D1658" s="230" t="s">
        <v>3842</v>
      </c>
      <c r="E1658" s="230" t="s">
        <v>3759</v>
      </c>
      <c r="F1658" s="230" t="s">
        <v>3750</v>
      </c>
      <c r="G1658" t="s">
        <v>261</v>
      </c>
      <c r="H1658" s="230" t="s">
        <v>4530</v>
      </c>
      <c r="I1658" s="230" t="s">
        <v>23</v>
      </c>
      <c r="J1658" s="230">
        <f>VLOOKUP(H1658,LocID!$B$2:$I$1995,8, FALSE)</f>
        <v>513</v>
      </c>
      <c r="L1658">
        <v>47.603569030761697</v>
      </c>
      <c r="M1658">
        <v>-122.329452514648</v>
      </c>
    </row>
    <row r="1659" spans="1:13" x14ac:dyDescent="0.25">
      <c r="A1659" s="230">
        <v>2014.1344999999999</v>
      </c>
      <c r="B1659" s="230" t="s">
        <v>173</v>
      </c>
      <c r="C1659" s="230" t="s">
        <v>11826</v>
      </c>
      <c r="D1659" s="230" t="s">
        <v>3843</v>
      </c>
      <c r="E1659" s="230" t="s">
        <v>3759</v>
      </c>
      <c r="F1659" s="230" t="s">
        <v>3750</v>
      </c>
      <c r="G1659" t="s">
        <v>261</v>
      </c>
      <c r="H1659" s="230" t="s">
        <v>4530</v>
      </c>
      <c r="I1659" s="230" t="s">
        <v>26</v>
      </c>
      <c r="J1659" s="230">
        <f>VLOOKUP(H1659,LocID!$B$2:$I$1995,8, FALSE)</f>
        <v>513</v>
      </c>
      <c r="L1659">
        <v>47.603569030761697</v>
      </c>
      <c r="M1659">
        <v>-122.329452514648</v>
      </c>
    </row>
    <row r="1660" spans="1:13" x14ac:dyDescent="0.25">
      <c r="A1660" s="230">
        <v>2014.1223</v>
      </c>
      <c r="B1660" s="230" t="s">
        <v>173</v>
      </c>
      <c r="C1660" s="230" t="s">
        <v>11826</v>
      </c>
      <c r="D1660" s="230" t="s">
        <v>420</v>
      </c>
      <c r="E1660" s="230" t="s">
        <v>418</v>
      </c>
      <c r="F1660" s="230" t="s">
        <v>419</v>
      </c>
      <c r="G1660" t="s">
        <v>261</v>
      </c>
      <c r="H1660" s="230" t="s">
        <v>5942</v>
      </c>
      <c r="I1660" s="230" t="s">
        <v>52</v>
      </c>
      <c r="J1660" s="230">
        <f>VLOOKUP(H1660,LocID!$B$2:$I$1995,8, FALSE)</f>
        <v>47</v>
      </c>
      <c r="L1660">
        <v>48.752349853515597</v>
      </c>
      <c r="M1660">
        <v>-122.471221923828</v>
      </c>
    </row>
    <row r="1661" spans="1:13" x14ac:dyDescent="0.25">
      <c r="A1661" s="230">
        <v>2014.0915</v>
      </c>
      <c r="B1661" s="230" t="s">
        <v>173</v>
      </c>
      <c r="C1661" s="230" t="s">
        <v>11826</v>
      </c>
      <c r="D1661" s="230" t="s">
        <v>784</v>
      </c>
      <c r="E1661" s="230" t="s">
        <v>785</v>
      </c>
      <c r="F1661" s="230" t="s">
        <v>775</v>
      </c>
      <c r="G1661" t="s">
        <v>49</v>
      </c>
      <c r="H1661" s="230" t="s">
        <v>5979</v>
      </c>
      <c r="I1661" s="230" t="s">
        <v>26</v>
      </c>
      <c r="J1661" s="230">
        <f>VLOOKUP(H1661,LocID!$B$2:$I$1995,8, FALSE)</f>
        <v>87</v>
      </c>
      <c r="L1661">
        <v>42.366790771484297</v>
      </c>
      <c r="M1661">
        <v>-71.106010437011705</v>
      </c>
    </row>
    <row r="1662" spans="1:13" x14ac:dyDescent="0.25">
      <c r="A1662" s="230">
        <v>2014.0942</v>
      </c>
      <c r="B1662" s="230" t="s">
        <v>173</v>
      </c>
      <c r="C1662" s="230" t="s">
        <v>11826</v>
      </c>
      <c r="D1662" s="230" t="s">
        <v>301</v>
      </c>
      <c r="E1662" s="230" t="s">
        <v>288</v>
      </c>
      <c r="F1662" s="230" t="s">
        <v>271</v>
      </c>
      <c r="G1662" t="s">
        <v>160</v>
      </c>
      <c r="H1662" s="230" t="s">
        <v>5930</v>
      </c>
      <c r="I1662" s="230" t="s">
        <v>52</v>
      </c>
      <c r="J1662" s="230">
        <f>VLOOKUP(H1662,LocID!$B$2:$I$1995,8, FALSE)</f>
        <v>33</v>
      </c>
      <c r="L1662">
        <v>33.7483100891113</v>
      </c>
      <c r="M1662">
        <v>-84.39111328125</v>
      </c>
    </row>
    <row r="1663" spans="1:13" x14ac:dyDescent="0.25">
      <c r="A1663" s="230">
        <v>2014.0913</v>
      </c>
      <c r="B1663" s="230" t="s">
        <v>173</v>
      </c>
      <c r="C1663" s="230" t="s">
        <v>11826</v>
      </c>
      <c r="D1663" s="230" t="s">
        <v>3926</v>
      </c>
      <c r="E1663" s="230" t="s">
        <v>3927</v>
      </c>
      <c r="F1663" s="230" t="s">
        <v>3906</v>
      </c>
      <c r="G1663" t="s">
        <v>76</v>
      </c>
      <c r="H1663" s="230" t="s">
        <v>4532</v>
      </c>
      <c r="I1663" s="230" t="s">
        <v>23</v>
      </c>
      <c r="J1663" s="230">
        <f>VLOOKUP(H1663,LocID!$B$2:$I$1995,8, FALSE)</f>
        <v>527</v>
      </c>
      <c r="L1663">
        <v>37.656059265136697</v>
      </c>
      <c r="M1663">
        <v>-122.414176940917</v>
      </c>
    </row>
    <row r="1664" spans="1:13" x14ac:dyDescent="0.25">
      <c r="A1664" s="230">
        <v>2014.0871999999999</v>
      </c>
      <c r="B1664" s="230" t="s">
        <v>173</v>
      </c>
      <c r="C1664" s="230" t="s">
        <v>11826</v>
      </c>
      <c r="D1664" s="230" t="s">
        <v>900</v>
      </c>
      <c r="E1664" s="230" t="s">
        <v>884</v>
      </c>
      <c r="F1664" s="230" t="s">
        <v>877</v>
      </c>
      <c r="G1664" t="s">
        <v>208</v>
      </c>
      <c r="H1664" s="230" t="s">
        <v>5997</v>
      </c>
      <c r="I1664" s="230" t="s">
        <v>98</v>
      </c>
      <c r="J1664" s="230">
        <f>VLOOKUP(H1664,LocID!$B$2:$I$1995,8, FALSE)</f>
        <v>105</v>
      </c>
      <c r="L1664">
        <v>41.884250640869098</v>
      </c>
      <c r="M1664">
        <v>-87.6324462890625</v>
      </c>
    </row>
    <row r="1665" spans="1:13" x14ac:dyDescent="0.25">
      <c r="A1665" s="230">
        <v>2014.1051</v>
      </c>
      <c r="B1665" s="230" t="s">
        <v>173</v>
      </c>
      <c r="C1665" s="230" t="s">
        <v>11826</v>
      </c>
      <c r="D1665" s="230" t="s">
        <v>1493</v>
      </c>
      <c r="E1665" s="230" t="s">
        <v>1490</v>
      </c>
      <c r="F1665" s="230" t="s">
        <v>1491</v>
      </c>
      <c r="G1665" t="s">
        <v>815</v>
      </c>
      <c r="H1665" s="230" t="s">
        <v>6114</v>
      </c>
      <c r="I1665" s="230" t="s">
        <v>26</v>
      </c>
      <c r="J1665" s="230">
        <f>VLOOKUP(H1665,LocID!$B$2:$I$1995,8, FALSE)</f>
        <v>233</v>
      </c>
      <c r="L1665">
        <v>40.737159729003899</v>
      </c>
      <c r="M1665">
        <v>-74.030967712402301</v>
      </c>
    </row>
    <row r="1666" spans="1:13" x14ac:dyDescent="0.25">
      <c r="A1666" s="230">
        <v>2015.1121000000001</v>
      </c>
      <c r="B1666" s="230" t="s">
        <v>138</v>
      </c>
      <c r="C1666" s="230" t="s">
        <v>11821</v>
      </c>
      <c r="D1666" s="230" t="s">
        <v>4171</v>
      </c>
      <c r="E1666" s="230" t="s">
        <v>3021</v>
      </c>
      <c r="F1666" s="230" t="s">
        <v>4160</v>
      </c>
      <c r="G1666" t="s">
        <v>739</v>
      </c>
      <c r="H1666" s="230" t="s">
        <v>6417</v>
      </c>
      <c r="I1666" s="230" t="s">
        <v>23</v>
      </c>
      <c r="J1666" s="230">
        <f>VLOOKUP(H1666,LocID!$B$2:$I$1995,8, FALSE)</f>
        <v>571</v>
      </c>
      <c r="L1666">
        <v>49.281101226806598</v>
      </c>
      <c r="M1666">
        <v>-123.04399871826099</v>
      </c>
    </row>
    <row r="1667" spans="1:13" x14ac:dyDescent="0.25">
      <c r="A1667" s="230">
        <v>2014.0962999999999</v>
      </c>
      <c r="B1667" s="230" t="s">
        <v>173</v>
      </c>
      <c r="C1667" s="230" t="s">
        <v>11826</v>
      </c>
      <c r="D1667" s="230" t="s">
        <v>1871</v>
      </c>
      <c r="E1667" s="230" t="s">
        <v>1852</v>
      </c>
      <c r="F1667" s="230" t="s">
        <v>1832</v>
      </c>
      <c r="G1667" t="s">
        <v>76</v>
      </c>
      <c r="H1667" s="230" t="s">
        <v>4512</v>
      </c>
      <c r="I1667" s="230" t="s">
        <v>23</v>
      </c>
      <c r="J1667" s="230">
        <f>VLOOKUP(H1667,LocID!$B$2:$I$1995,8, FALSE)</f>
        <v>300</v>
      </c>
      <c r="L1667">
        <v>34.053489685058501</v>
      </c>
      <c r="M1667">
        <v>-118.245323181152</v>
      </c>
    </row>
    <row r="1668" spans="1:13" x14ac:dyDescent="0.25">
      <c r="A1668" s="230">
        <v>2014.0927999999999</v>
      </c>
      <c r="B1668" s="230" t="s">
        <v>173</v>
      </c>
      <c r="C1668" s="230" t="s">
        <v>11826</v>
      </c>
      <c r="D1668" s="230" t="s">
        <v>4346</v>
      </c>
      <c r="E1668" s="230" t="s">
        <v>4252</v>
      </c>
      <c r="F1668" s="230" t="s">
        <v>2997</v>
      </c>
      <c r="G1668" t="s">
        <v>2996</v>
      </c>
      <c r="H1668" s="230" t="s">
        <v>4536</v>
      </c>
      <c r="I1668" s="230" t="s">
        <v>26</v>
      </c>
      <c r="J1668" s="230">
        <f>VLOOKUP(H1668,LocID!$B$2:$I$1995,8, FALSE)</f>
        <v>447</v>
      </c>
      <c r="L1668">
        <v>38.890369415283203</v>
      </c>
      <c r="M1668">
        <v>-77.031959533691406</v>
      </c>
    </row>
    <row r="1669" spans="1:13" x14ac:dyDescent="0.25">
      <c r="A1669" s="230">
        <v>2014.1198999999999</v>
      </c>
      <c r="B1669" s="230" t="s">
        <v>173</v>
      </c>
      <c r="C1669" s="230" t="s">
        <v>11826</v>
      </c>
      <c r="D1669" s="230" t="s">
        <v>3500</v>
      </c>
      <c r="E1669" s="230" t="s">
        <v>3501</v>
      </c>
      <c r="F1669" s="230" t="s">
        <v>3294</v>
      </c>
      <c r="G1669" t="s">
        <v>76</v>
      </c>
      <c r="H1669" s="230" t="s">
        <v>4526</v>
      </c>
      <c r="I1669" s="230" t="s">
        <v>23</v>
      </c>
      <c r="J1669" s="230">
        <f>VLOOKUP(H1669,LocID!$B$2:$I$1995,8, FALSE)</f>
        <v>489</v>
      </c>
      <c r="L1669">
        <v>37.7771186828613</v>
      </c>
      <c r="M1669">
        <v>-122.419639587402</v>
      </c>
    </row>
    <row r="1670" spans="1:13" x14ac:dyDescent="0.25">
      <c r="A1670" s="230">
        <v>2013.0735</v>
      </c>
      <c r="B1670" s="230" t="s">
        <v>173</v>
      </c>
      <c r="C1670" s="230" t="s">
        <v>11826</v>
      </c>
      <c r="D1670" s="230" t="s">
        <v>4087</v>
      </c>
      <c r="E1670" s="230" t="s">
        <v>4088</v>
      </c>
      <c r="F1670" s="230" t="s">
        <v>4089</v>
      </c>
      <c r="G1670" t="s">
        <v>740</v>
      </c>
      <c r="H1670" s="230" t="s">
        <v>6403</v>
      </c>
      <c r="I1670" s="230" t="s">
        <v>188</v>
      </c>
      <c r="J1670" s="230">
        <f>VLOOKUP(H1670,LocID!$B$2:$I$1995,8, FALSE)</f>
        <v>556</v>
      </c>
      <c r="K1670">
        <v>1</v>
      </c>
      <c r="L1670">
        <v>43.657398223876903</v>
      </c>
      <c r="M1670">
        <v>-79.432800292968693</v>
      </c>
    </row>
    <row r="1671" spans="1:13" x14ac:dyDescent="0.25">
      <c r="A1671" s="230">
        <v>2014.1008999999999</v>
      </c>
      <c r="B1671" s="230" t="s">
        <v>173</v>
      </c>
      <c r="C1671" s="230" t="s">
        <v>11826</v>
      </c>
      <c r="D1671" s="230" t="s">
        <v>225</v>
      </c>
      <c r="E1671" s="230" t="s">
        <v>222</v>
      </c>
      <c r="F1671" s="230" t="s">
        <v>214</v>
      </c>
      <c r="G1671" t="s">
        <v>219</v>
      </c>
      <c r="H1671" s="230" t="s">
        <v>5922</v>
      </c>
      <c r="I1671" s="230" t="s">
        <v>52</v>
      </c>
      <c r="J1671" s="230">
        <f>VLOOKUP(H1671,LocID!$B$2:$I$1995,8, FALSE)</f>
        <v>24</v>
      </c>
      <c r="L1671">
        <v>32.735599517822202</v>
      </c>
      <c r="M1671">
        <v>-97.107719421386705</v>
      </c>
    </row>
    <row r="1672" spans="1:13" x14ac:dyDescent="0.25">
      <c r="A1672" s="230">
        <v>2014.1045999999999</v>
      </c>
      <c r="B1672" s="230" t="s">
        <v>173</v>
      </c>
      <c r="C1672" s="230" t="s">
        <v>11826</v>
      </c>
      <c r="D1672" s="230" t="s">
        <v>3993</v>
      </c>
      <c r="E1672" s="230" t="s">
        <v>3986</v>
      </c>
      <c r="F1672" s="230" t="s">
        <v>3168</v>
      </c>
      <c r="G1672" t="s">
        <v>198</v>
      </c>
      <c r="H1672" s="230" t="s">
        <v>6334</v>
      </c>
      <c r="I1672" s="230" t="s">
        <v>98</v>
      </c>
      <c r="J1672" s="230">
        <f>VLOOKUP(H1672,LocID!$B$2:$I$1995,8, FALSE)</f>
        <v>537</v>
      </c>
      <c r="L1672">
        <v>44.943820953369098</v>
      </c>
      <c r="M1672">
        <v>-93.093322753906193</v>
      </c>
    </row>
    <row r="1673" spans="1:13" x14ac:dyDescent="0.25">
      <c r="A1673" s="230">
        <v>2014.1224999999999</v>
      </c>
      <c r="B1673" s="230" t="s">
        <v>173</v>
      </c>
      <c r="C1673" s="230" t="s">
        <v>11826</v>
      </c>
      <c r="D1673" s="230" t="s">
        <v>2268</v>
      </c>
      <c r="E1673" s="230" t="s">
        <v>737</v>
      </c>
      <c r="F1673" s="230" t="s">
        <v>2264</v>
      </c>
      <c r="G1673" t="s">
        <v>739</v>
      </c>
      <c r="H1673" s="230" t="s">
        <v>6241</v>
      </c>
      <c r="I1673" s="230" t="s">
        <v>52</v>
      </c>
      <c r="J1673" s="230">
        <f>VLOOKUP(H1673,LocID!$B$2:$I$1995,8, FALSE)</f>
        <v>369</v>
      </c>
      <c r="L1673">
        <v>49.231601715087798</v>
      </c>
      <c r="M1673">
        <v>-122.89600372314401</v>
      </c>
    </row>
    <row r="1674" spans="1:13" x14ac:dyDescent="0.25">
      <c r="A1674" s="230">
        <v>2014.1134999999999</v>
      </c>
      <c r="B1674" s="230" t="s">
        <v>173</v>
      </c>
      <c r="C1674" s="230" t="s">
        <v>11826</v>
      </c>
      <c r="D1674" s="230" t="s">
        <v>3502</v>
      </c>
      <c r="E1674" s="230" t="s">
        <v>3486</v>
      </c>
      <c r="F1674" s="230" t="s">
        <v>3294</v>
      </c>
      <c r="G1674" t="s">
        <v>76</v>
      </c>
      <c r="H1674" s="230" t="s">
        <v>4526</v>
      </c>
      <c r="I1674" s="230" t="s">
        <v>23</v>
      </c>
      <c r="J1674" s="230">
        <f>VLOOKUP(H1674,LocID!$B$2:$I$1995,8, FALSE)</f>
        <v>489</v>
      </c>
      <c r="L1674">
        <v>37.7771186828613</v>
      </c>
      <c r="M1674">
        <v>-122.419639587402</v>
      </c>
    </row>
    <row r="1675" spans="1:13" x14ac:dyDescent="0.25">
      <c r="A1675" s="230">
        <v>2015.1051</v>
      </c>
      <c r="B1675" s="230" t="s">
        <v>138</v>
      </c>
      <c r="C1675" s="230" t="s">
        <v>11821</v>
      </c>
      <c r="D1675" s="230" t="s">
        <v>4467</v>
      </c>
      <c r="E1675" s="230" t="s">
        <v>4468</v>
      </c>
      <c r="F1675" s="230" t="s">
        <v>4469</v>
      </c>
      <c r="G1675" t="s">
        <v>107</v>
      </c>
      <c r="H1675" s="230" t="s">
        <v>6458</v>
      </c>
      <c r="I1675" s="230" t="s">
        <v>23</v>
      </c>
      <c r="J1675" s="230">
        <f>VLOOKUP(H1675,LocID!$B$2:$I$1995,8, FALSE)</f>
        <v>616</v>
      </c>
      <c r="L1675">
        <v>40.842159271240199</v>
      </c>
      <c r="M1675">
        <v>-72.934211730957003</v>
      </c>
    </row>
    <row r="1676" spans="1:13" x14ac:dyDescent="0.25">
      <c r="A1676" s="230">
        <v>2014.1128000000001</v>
      </c>
      <c r="B1676" s="230" t="s">
        <v>173</v>
      </c>
      <c r="C1676" s="230" t="s">
        <v>11826</v>
      </c>
      <c r="D1676" s="230" t="s">
        <v>302</v>
      </c>
      <c r="E1676" s="230" t="s">
        <v>303</v>
      </c>
      <c r="F1676" s="230" t="s">
        <v>271</v>
      </c>
      <c r="G1676" t="s">
        <v>160</v>
      </c>
      <c r="H1676" s="230" t="s">
        <v>5930</v>
      </c>
      <c r="I1676" s="230" t="s">
        <v>23</v>
      </c>
      <c r="J1676" s="230">
        <f>VLOOKUP(H1676,LocID!$B$2:$I$1995,8, FALSE)</f>
        <v>33</v>
      </c>
      <c r="L1676">
        <v>33.7483100891113</v>
      </c>
      <c r="M1676">
        <v>-84.39111328125</v>
      </c>
    </row>
    <row r="1677" spans="1:13" x14ac:dyDescent="0.25">
      <c r="A1677" s="230">
        <v>2014.0912000000001</v>
      </c>
      <c r="B1677" s="230" t="s">
        <v>173</v>
      </c>
      <c r="C1677" s="230" t="s">
        <v>11826</v>
      </c>
      <c r="D1677" s="230" t="s">
        <v>4213</v>
      </c>
      <c r="E1677" s="230" t="s">
        <v>4212</v>
      </c>
      <c r="F1677" s="230" t="s">
        <v>4210</v>
      </c>
      <c r="G1677" t="s">
        <v>76</v>
      </c>
      <c r="H1677" s="230" t="s">
        <v>6424</v>
      </c>
      <c r="I1677" s="230" t="s">
        <v>98</v>
      </c>
      <c r="J1677" s="230">
        <f>VLOOKUP(H1677,LocID!$B$2:$I$1995,8, FALSE)</f>
        <v>578</v>
      </c>
      <c r="L1677">
        <v>36.333770751953097</v>
      </c>
      <c r="M1677">
        <v>-119.292907714843</v>
      </c>
    </row>
    <row r="1678" spans="1:13" x14ac:dyDescent="0.25">
      <c r="A1678" s="230">
        <v>2014.1206</v>
      </c>
      <c r="B1678" s="230" t="s">
        <v>173</v>
      </c>
      <c r="C1678" s="230" t="s">
        <v>11826</v>
      </c>
      <c r="D1678" s="230" t="s">
        <v>2269</v>
      </c>
      <c r="E1678" s="230" t="s">
        <v>737</v>
      </c>
      <c r="F1678" s="230" t="s">
        <v>2264</v>
      </c>
      <c r="G1678" t="s">
        <v>739</v>
      </c>
      <c r="H1678" s="230" t="s">
        <v>6241</v>
      </c>
      <c r="I1678" s="230" t="s">
        <v>52</v>
      </c>
      <c r="J1678" s="230">
        <f>VLOOKUP(H1678,LocID!$B$2:$I$1995,8, FALSE)</f>
        <v>369</v>
      </c>
      <c r="L1678">
        <v>49.231601715087798</v>
      </c>
      <c r="M1678">
        <v>-122.89600372314401</v>
      </c>
    </row>
    <row r="1679" spans="1:13" x14ac:dyDescent="0.25">
      <c r="A1679" s="230">
        <v>2014.0961</v>
      </c>
      <c r="B1679" s="230" t="s">
        <v>173</v>
      </c>
      <c r="C1679" s="230" t="s">
        <v>11826</v>
      </c>
      <c r="D1679" s="230" t="s">
        <v>735</v>
      </c>
      <c r="E1679" s="230" t="s">
        <v>734</v>
      </c>
      <c r="F1679" s="230" t="s">
        <v>731</v>
      </c>
      <c r="G1679" t="s">
        <v>732</v>
      </c>
      <c r="H1679" s="230" t="s">
        <v>5976</v>
      </c>
      <c r="I1679" s="230" t="s">
        <v>26</v>
      </c>
      <c r="J1679" s="230">
        <f>VLOOKUP(H1679,LocID!$B$2:$I$1995,8, FALSE)</f>
        <v>83</v>
      </c>
      <c r="L1679">
        <v>44.475921630859297</v>
      </c>
      <c r="M1679">
        <v>-73.213226318359304</v>
      </c>
    </row>
    <row r="1680" spans="1:13" x14ac:dyDescent="0.25">
      <c r="A1680" s="230">
        <v>2014.1155000000001</v>
      </c>
      <c r="B1680" s="230" t="s">
        <v>173</v>
      </c>
      <c r="C1680" s="230" t="s">
        <v>11826</v>
      </c>
      <c r="D1680" s="230" t="s">
        <v>4185</v>
      </c>
      <c r="E1680" s="230" t="s">
        <v>4175</v>
      </c>
      <c r="F1680" s="230" t="s">
        <v>4176</v>
      </c>
      <c r="G1680" t="s">
        <v>76</v>
      </c>
      <c r="H1680" s="230" t="s">
        <v>6419</v>
      </c>
      <c r="I1680" s="230" t="s">
        <v>52</v>
      </c>
      <c r="J1680" s="230">
        <f>VLOOKUP(H1680,LocID!$B$2:$I$1995,8, FALSE)</f>
        <v>573</v>
      </c>
      <c r="L1680">
        <v>34.280818939208899</v>
      </c>
      <c r="M1680">
        <v>-119.29232025146401</v>
      </c>
    </row>
    <row r="1681" spans="1:13" x14ac:dyDescent="0.25">
      <c r="A1681" s="230">
        <v>2014.1121000000001</v>
      </c>
      <c r="B1681" s="230" t="s">
        <v>173</v>
      </c>
      <c r="C1681" s="230" t="s">
        <v>11826</v>
      </c>
      <c r="D1681" s="230" t="s">
        <v>4131</v>
      </c>
      <c r="E1681" s="230" t="s">
        <v>4129</v>
      </c>
      <c r="F1681" s="230" t="s">
        <v>4130</v>
      </c>
      <c r="G1681" t="s">
        <v>76</v>
      </c>
      <c r="H1681" s="230" t="s">
        <v>6411</v>
      </c>
      <c r="I1681" s="230" t="s">
        <v>98</v>
      </c>
      <c r="J1681" s="230">
        <f>VLOOKUP(H1681,LocID!$B$2:$I$1995,8, FALSE)</f>
        <v>565</v>
      </c>
      <c r="L1681">
        <v>34.099098205566399</v>
      </c>
      <c r="M1681">
        <v>-117.651008605957</v>
      </c>
    </row>
    <row r="1682" spans="1:13" x14ac:dyDescent="0.25">
      <c r="A1682" s="230">
        <v>2015.1170999999999</v>
      </c>
      <c r="B1682" s="230" t="s">
        <v>138</v>
      </c>
      <c r="C1682" s="230" t="s">
        <v>11821</v>
      </c>
      <c r="D1682" s="230" t="s">
        <v>2265</v>
      </c>
      <c r="E1682" s="230" t="s">
        <v>737</v>
      </c>
      <c r="F1682" s="230" t="s">
        <v>2264</v>
      </c>
      <c r="G1682" t="s">
        <v>739</v>
      </c>
      <c r="H1682" s="230" t="s">
        <v>6241</v>
      </c>
      <c r="I1682" s="230" t="s">
        <v>52</v>
      </c>
      <c r="J1682" s="230">
        <f>VLOOKUP(H1682,LocID!$B$2:$I$1995,8, FALSE)</f>
        <v>369</v>
      </c>
      <c r="L1682">
        <v>49.231601715087798</v>
      </c>
      <c r="M1682">
        <v>-122.89600372314401</v>
      </c>
    </row>
    <row r="1683" spans="1:13" x14ac:dyDescent="0.25">
      <c r="A1683" s="230">
        <v>2014.1114</v>
      </c>
      <c r="B1683" s="230" t="s">
        <v>173</v>
      </c>
      <c r="C1683" s="230" t="s">
        <v>11826</v>
      </c>
      <c r="D1683" s="230" t="s">
        <v>4394</v>
      </c>
      <c r="E1683" s="230" t="s">
        <v>4393</v>
      </c>
      <c r="F1683" s="230" t="s">
        <v>4391</v>
      </c>
      <c r="G1683" t="s">
        <v>76</v>
      </c>
      <c r="H1683" s="230" t="s">
        <v>6439</v>
      </c>
      <c r="I1683" s="230" t="s">
        <v>23</v>
      </c>
      <c r="J1683" s="230">
        <f>VLOOKUP(H1683,LocID!$B$2:$I$1995,8, FALSE)</f>
        <v>595</v>
      </c>
      <c r="L1683">
        <v>34.090679168701101</v>
      </c>
      <c r="M1683">
        <v>-118.37093353271401</v>
      </c>
    </row>
    <row r="1684" spans="1:13" x14ac:dyDescent="0.25">
      <c r="A1684" s="230">
        <v>2014.0688</v>
      </c>
      <c r="B1684" s="230" t="s">
        <v>173</v>
      </c>
      <c r="C1684" s="230" t="s">
        <v>11826</v>
      </c>
      <c r="D1684" s="230" t="s">
        <v>4347</v>
      </c>
      <c r="E1684" s="230" t="s">
        <v>4259</v>
      </c>
      <c r="F1684" s="230" t="s">
        <v>2997</v>
      </c>
      <c r="G1684" t="s">
        <v>2996</v>
      </c>
      <c r="H1684" s="230" t="s">
        <v>4536</v>
      </c>
      <c r="I1684" s="230" t="s">
        <v>23</v>
      </c>
      <c r="J1684" s="230">
        <f>VLOOKUP(H1684,LocID!$B$2:$I$1995,8, FALSE)</f>
        <v>447</v>
      </c>
      <c r="L1684">
        <v>38.890369415283203</v>
      </c>
      <c r="M1684">
        <v>-77.031959533691406</v>
      </c>
    </row>
    <row r="1685" spans="1:13" x14ac:dyDescent="0.25">
      <c r="A1685" s="230">
        <v>2014.1158</v>
      </c>
      <c r="B1685" s="230" t="s">
        <v>173</v>
      </c>
      <c r="C1685" s="230" t="s">
        <v>11826</v>
      </c>
      <c r="D1685" s="230" t="s">
        <v>511</v>
      </c>
      <c r="E1685" s="230" t="s">
        <v>512</v>
      </c>
      <c r="F1685" s="230" t="s">
        <v>509</v>
      </c>
      <c r="G1685" t="s">
        <v>183</v>
      </c>
      <c r="H1685" s="230" t="s">
        <v>5956</v>
      </c>
      <c r="I1685" s="230" t="s">
        <v>188</v>
      </c>
      <c r="J1685" s="230">
        <f>VLOOKUP(H1685,LocID!$B$2:$I$1995,8, FALSE)</f>
        <v>61</v>
      </c>
      <c r="L1685">
        <v>42.545921325683501</v>
      </c>
      <c r="M1685">
        <v>-83.215507507324205</v>
      </c>
    </row>
    <row r="1686" spans="1:13" x14ac:dyDescent="0.25">
      <c r="A1686" s="230">
        <v>2014.1070999999999</v>
      </c>
      <c r="B1686" s="230" t="s">
        <v>253</v>
      </c>
      <c r="C1686" s="230" t="s">
        <v>11821</v>
      </c>
      <c r="D1686" s="230" t="s">
        <v>1445</v>
      </c>
      <c r="E1686" s="230" t="s">
        <v>1438</v>
      </c>
      <c r="F1686" s="230" t="s">
        <v>1439</v>
      </c>
      <c r="G1686" t="s">
        <v>874</v>
      </c>
      <c r="H1686" s="230" t="s">
        <v>6105</v>
      </c>
      <c r="I1686" s="230" t="s">
        <v>23</v>
      </c>
      <c r="J1686" s="230">
        <f>VLOOKUP(H1686,LocID!$B$2:$I$1995,8, FALSE)</f>
        <v>223</v>
      </c>
      <c r="L1686">
        <v>41.7634887695312</v>
      </c>
      <c r="M1686">
        <v>-72.674018859863196</v>
      </c>
    </row>
    <row r="1687" spans="1:13" x14ac:dyDescent="0.25">
      <c r="A1687" s="230">
        <v>2014.0447999999999</v>
      </c>
      <c r="B1687" s="230" t="s">
        <v>253</v>
      </c>
      <c r="C1687" s="230" t="s">
        <v>11821</v>
      </c>
      <c r="D1687" s="230" t="s">
        <v>2062</v>
      </c>
      <c r="E1687" s="230" t="s">
        <v>2063</v>
      </c>
      <c r="F1687" s="230" t="s">
        <v>2059</v>
      </c>
      <c r="G1687" t="s">
        <v>432</v>
      </c>
      <c r="H1687" s="230" t="s">
        <v>6211</v>
      </c>
      <c r="I1687" s="230" t="s">
        <v>23</v>
      </c>
      <c r="J1687" s="230">
        <f>VLOOKUP(H1687,LocID!$B$2:$I$1995,8, FALSE)</f>
        <v>335</v>
      </c>
      <c r="L1687">
        <v>43.0418090820312</v>
      </c>
      <c r="M1687">
        <v>-87.906837463378906</v>
      </c>
    </row>
    <row r="1688" spans="1:13" x14ac:dyDescent="0.25">
      <c r="A1688" s="230">
        <v>2014.1328000000001</v>
      </c>
      <c r="B1688" s="230" t="s">
        <v>253</v>
      </c>
      <c r="C1688" s="230" t="s">
        <v>11821</v>
      </c>
      <c r="D1688" s="230" t="s">
        <v>1071</v>
      </c>
      <c r="E1688" s="230" t="s">
        <v>1072</v>
      </c>
      <c r="F1688" s="230" t="s">
        <v>1073</v>
      </c>
      <c r="G1688" t="s">
        <v>76</v>
      </c>
      <c r="H1688" s="230" t="s">
        <v>6032</v>
      </c>
      <c r="I1688" s="230" t="s">
        <v>23</v>
      </c>
      <c r="J1688" s="230">
        <f>VLOOKUP(H1688,LocID!$B$2:$I$1995,8, FALSE)</f>
        <v>140</v>
      </c>
      <c r="L1688">
        <v>38.5466918945312</v>
      </c>
      <c r="M1688">
        <v>-121.744567871093</v>
      </c>
    </row>
    <row r="1689" spans="1:13" x14ac:dyDescent="0.25">
      <c r="A1689" s="230">
        <v>2015.1153999999999</v>
      </c>
      <c r="B1689" s="230" t="s">
        <v>138</v>
      </c>
      <c r="C1689" s="230" t="s">
        <v>11821</v>
      </c>
      <c r="D1689" s="230" t="s">
        <v>1121</v>
      </c>
      <c r="E1689" s="230" t="s">
        <v>1122</v>
      </c>
      <c r="F1689" s="230" t="s">
        <v>1099</v>
      </c>
      <c r="G1689" t="s">
        <v>244</v>
      </c>
      <c r="H1689" s="230" t="s">
        <v>6039</v>
      </c>
      <c r="I1689" s="230" t="s">
        <v>23</v>
      </c>
      <c r="J1689" s="230">
        <f>VLOOKUP(H1689,LocID!$B$2:$I$1995,8, FALSE)</f>
        <v>148</v>
      </c>
      <c r="L1689">
        <v>39.7400093078613</v>
      </c>
      <c r="M1689">
        <v>-104.992301940917</v>
      </c>
    </row>
    <row r="1690" spans="1:13" x14ac:dyDescent="0.25">
      <c r="A1690" s="230">
        <v>2015.0191</v>
      </c>
      <c r="B1690" s="230" t="s">
        <v>306</v>
      </c>
      <c r="C1690" s="230" t="s">
        <v>11821</v>
      </c>
      <c r="D1690" s="230" t="s">
        <v>307</v>
      </c>
      <c r="E1690" s="230" t="s">
        <v>308</v>
      </c>
      <c r="F1690" s="230" t="s">
        <v>271</v>
      </c>
      <c r="G1690" t="s">
        <v>160</v>
      </c>
      <c r="H1690" s="230" t="s">
        <v>5930</v>
      </c>
      <c r="I1690" s="230" t="s">
        <v>23</v>
      </c>
      <c r="J1690" s="230">
        <f>VLOOKUP(H1690,LocID!$B$2:$I$1995,8, FALSE)</f>
        <v>33</v>
      </c>
      <c r="L1690">
        <v>33.7483100891113</v>
      </c>
      <c r="M1690">
        <v>-84.39111328125</v>
      </c>
    </row>
    <row r="1691" spans="1:13" x14ac:dyDescent="0.25">
      <c r="A1691" s="230">
        <v>2015.0116</v>
      </c>
      <c r="B1691" s="230" t="s">
        <v>306</v>
      </c>
      <c r="C1691" s="230" t="s">
        <v>11821</v>
      </c>
      <c r="D1691" s="230" t="s">
        <v>371</v>
      </c>
      <c r="E1691" s="230" t="s">
        <v>372</v>
      </c>
      <c r="F1691" s="230" t="s">
        <v>364</v>
      </c>
      <c r="G1691" t="s">
        <v>192</v>
      </c>
      <c r="H1691" s="230" t="s">
        <v>5936</v>
      </c>
      <c r="I1691" s="230" t="s">
        <v>98</v>
      </c>
      <c r="J1691" s="230">
        <f>VLOOKUP(H1691,LocID!$B$2:$I$1995,8, FALSE)</f>
        <v>40</v>
      </c>
      <c r="L1691">
        <v>39.290580749511697</v>
      </c>
      <c r="M1691">
        <v>-76.609260559082003</v>
      </c>
    </row>
    <row r="1692" spans="1:13" x14ac:dyDescent="0.25">
      <c r="A1692" s="230">
        <v>2015.1122</v>
      </c>
      <c r="B1692" s="230" t="s">
        <v>138</v>
      </c>
      <c r="C1692" s="230" t="s">
        <v>11821</v>
      </c>
      <c r="D1692" s="230" t="s">
        <v>3516</v>
      </c>
      <c r="E1692" s="230" t="s">
        <v>3517</v>
      </c>
      <c r="F1692" s="230" t="s">
        <v>3294</v>
      </c>
      <c r="G1692" t="s">
        <v>76</v>
      </c>
      <c r="H1692" s="230" t="s">
        <v>4526</v>
      </c>
      <c r="I1692" s="230" t="s">
        <v>188</v>
      </c>
      <c r="J1692" s="230">
        <f>VLOOKUP(H1692,LocID!$B$2:$I$1995,8, FALSE)</f>
        <v>489</v>
      </c>
      <c r="L1692">
        <v>37.7771186828613</v>
      </c>
      <c r="M1692">
        <v>-122.419639587402</v>
      </c>
    </row>
    <row r="1693" spans="1:13" x14ac:dyDescent="0.25">
      <c r="A1693" s="230">
        <v>2014.105</v>
      </c>
      <c r="B1693" s="230" t="s">
        <v>306</v>
      </c>
      <c r="C1693" s="230" t="s">
        <v>11821</v>
      </c>
      <c r="D1693" s="230" t="s">
        <v>788</v>
      </c>
      <c r="E1693" s="230" t="s">
        <v>789</v>
      </c>
      <c r="F1693" s="230" t="s">
        <v>775</v>
      </c>
      <c r="G1693" t="s">
        <v>49</v>
      </c>
      <c r="H1693" s="230" t="s">
        <v>5979</v>
      </c>
      <c r="I1693" s="230" t="s">
        <v>52</v>
      </c>
      <c r="J1693" s="230">
        <f>VLOOKUP(H1693,LocID!$B$2:$I$1995,8, FALSE)</f>
        <v>87</v>
      </c>
      <c r="L1693">
        <v>42.366790771484297</v>
      </c>
      <c r="M1693">
        <v>-71.106010437011705</v>
      </c>
    </row>
    <row r="1694" spans="1:13" x14ac:dyDescent="0.25">
      <c r="A1694" s="230">
        <v>2014.1277</v>
      </c>
      <c r="B1694" s="230" t="s">
        <v>306</v>
      </c>
      <c r="C1694" s="230" t="s">
        <v>11821</v>
      </c>
      <c r="D1694" s="230" t="s">
        <v>622</v>
      </c>
      <c r="E1694" s="230"/>
      <c r="F1694" s="230" t="s">
        <v>533</v>
      </c>
      <c r="G1694" t="s">
        <v>49</v>
      </c>
      <c r="H1694" s="230" t="s">
        <v>4499</v>
      </c>
      <c r="I1694" s="230" t="s">
        <v>23</v>
      </c>
      <c r="J1694" s="230">
        <f>VLOOKUP(H1694,LocID!$B$2:$I$1995,8, FALSE)</f>
        <v>65</v>
      </c>
      <c r="L1694">
        <v>42.3586616516113</v>
      </c>
      <c r="M1694">
        <v>-71.056739807128906</v>
      </c>
    </row>
    <row r="1695" spans="1:13" x14ac:dyDescent="0.25">
      <c r="A1695" s="230">
        <v>2015.0205000000001</v>
      </c>
      <c r="B1695" s="230" t="s">
        <v>306</v>
      </c>
      <c r="C1695" s="230" t="s">
        <v>11821</v>
      </c>
      <c r="D1695" s="230" t="s">
        <v>2734</v>
      </c>
      <c r="E1695" s="230" t="s">
        <v>2725</v>
      </c>
      <c r="F1695" s="230" t="s">
        <v>2726</v>
      </c>
      <c r="G1695" t="s">
        <v>76</v>
      </c>
      <c r="H1695" s="230" t="s">
        <v>6274</v>
      </c>
      <c r="I1695" s="230" t="s">
        <v>23</v>
      </c>
      <c r="J1695" s="230">
        <f>VLOOKUP(H1695,LocID!$B$2:$I$1995,8, FALSE)</f>
        <v>406</v>
      </c>
      <c r="L1695">
        <v>34.147449493408203</v>
      </c>
      <c r="M1695">
        <v>-118.144271850585</v>
      </c>
    </row>
    <row r="1696" spans="1:13" x14ac:dyDescent="0.25">
      <c r="A1696" s="230">
        <v>2015.0204000000001</v>
      </c>
      <c r="B1696" s="230" t="s">
        <v>306</v>
      </c>
      <c r="C1696" s="230" t="s">
        <v>11821</v>
      </c>
      <c r="D1696" s="230" t="s">
        <v>623</v>
      </c>
      <c r="E1696" s="230" t="s">
        <v>614</v>
      </c>
      <c r="F1696" s="230" t="s">
        <v>533</v>
      </c>
      <c r="G1696" t="s">
        <v>49</v>
      </c>
      <c r="H1696" s="230" t="s">
        <v>4499</v>
      </c>
      <c r="I1696" s="230" t="s">
        <v>26</v>
      </c>
      <c r="J1696" s="230">
        <f>VLOOKUP(H1696,LocID!$B$2:$I$1995,8, FALSE)</f>
        <v>65</v>
      </c>
      <c r="L1696">
        <v>42.3586616516113</v>
      </c>
      <c r="M1696">
        <v>-71.056739807128906</v>
      </c>
    </row>
    <row r="1697" spans="1:13" x14ac:dyDescent="0.25">
      <c r="A1697" s="230">
        <v>2015.0208</v>
      </c>
      <c r="B1697" s="230" t="s">
        <v>306</v>
      </c>
      <c r="C1697" s="230" t="s">
        <v>11821</v>
      </c>
      <c r="D1697" s="230" t="s">
        <v>2271</v>
      </c>
      <c r="E1697" s="230" t="s">
        <v>737</v>
      </c>
      <c r="F1697" s="230" t="s">
        <v>2264</v>
      </c>
      <c r="G1697" t="s">
        <v>739</v>
      </c>
      <c r="H1697" s="230" t="s">
        <v>6241</v>
      </c>
      <c r="I1697" s="230" t="s">
        <v>52</v>
      </c>
      <c r="J1697" s="230">
        <f>VLOOKUP(H1697,LocID!$B$2:$I$1995,8, FALSE)</f>
        <v>369</v>
      </c>
      <c r="L1697">
        <v>49.231601715087798</v>
      </c>
      <c r="M1697">
        <v>-122.89600372314401</v>
      </c>
    </row>
    <row r="1698" spans="1:13" x14ac:dyDescent="0.25">
      <c r="A1698" s="230">
        <v>2014.1165000000001</v>
      </c>
      <c r="B1698" s="230" t="s">
        <v>306</v>
      </c>
      <c r="C1698" s="230" t="s">
        <v>11821</v>
      </c>
      <c r="D1698" s="230" t="s">
        <v>3880</v>
      </c>
      <c r="E1698" s="230" t="s">
        <v>3870</v>
      </c>
      <c r="F1698" s="230" t="s">
        <v>3871</v>
      </c>
      <c r="G1698" t="s">
        <v>49</v>
      </c>
      <c r="H1698" s="230" t="s">
        <v>4531</v>
      </c>
      <c r="I1698" s="230" t="s">
        <v>23</v>
      </c>
      <c r="J1698" s="230">
        <f>VLOOKUP(H1698,LocID!$B$2:$I$1995,8, FALSE)</f>
        <v>520</v>
      </c>
      <c r="L1698">
        <v>42.386680603027301</v>
      </c>
      <c r="M1698">
        <v>-71.098258972167898</v>
      </c>
    </row>
    <row r="1699" spans="1:13" x14ac:dyDescent="0.25">
      <c r="A1699" s="230">
        <v>2015.1193000000001</v>
      </c>
      <c r="B1699" s="230" t="s">
        <v>138</v>
      </c>
      <c r="C1699" s="230" t="s">
        <v>11821</v>
      </c>
      <c r="D1699" s="230" t="s">
        <v>169</v>
      </c>
      <c r="E1699" s="230" t="s">
        <v>167</v>
      </c>
      <c r="F1699" s="230" t="s">
        <v>168</v>
      </c>
      <c r="G1699" t="s">
        <v>49</v>
      </c>
      <c r="H1699" s="230" t="s">
        <v>5912</v>
      </c>
      <c r="I1699" s="230" t="s">
        <v>23</v>
      </c>
      <c r="J1699" s="230">
        <f>VLOOKUP(H1699,LocID!$B$2:$I$1995,8, FALSE)</f>
        <v>15</v>
      </c>
      <c r="L1699">
        <v>42.375259399413999</v>
      </c>
      <c r="M1699">
        <v>-72.518951416015597</v>
      </c>
    </row>
    <row r="1700" spans="1:13" x14ac:dyDescent="0.25">
      <c r="A1700" s="230">
        <v>2014.1318000000001</v>
      </c>
      <c r="B1700" s="230" t="s">
        <v>306</v>
      </c>
      <c r="C1700" s="230" t="s">
        <v>11821</v>
      </c>
      <c r="D1700" s="230" t="s">
        <v>1093</v>
      </c>
      <c r="E1700" s="230" t="s">
        <v>1094</v>
      </c>
      <c r="F1700" s="230" t="s">
        <v>1095</v>
      </c>
      <c r="G1700" t="s">
        <v>219</v>
      </c>
      <c r="H1700" s="230" t="s">
        <v>4503</v>
      </c>
      <c r="I1700" s="230" t="s">
        <v>23</v>
      </c>
      <c r="J1700" s="230">
        <f>VLOOKUP(H1700,LocID!$B$2:$I$1995,8, FALSE)</f>
        <v>147</v>
      </c>
      <c r="L1700">
        <v>33.216560363769503</v>
      </c>
      <c r="M1700">
        <v>-97.1309814453125</v>
      </c>
    </row>
    <row r="1701" spans="1:13" x14ac:dyDescent="0.25">
      <c r="A1701" s="230">
        <v>2014.1318000000001</v>
      </c>
      <c r="B1701" s="230" t="s">
        <v>306</v>
      </c>
      <c r="C1701" s="230" t="s">
        <v>11821</v>
      </c>
      <c r="D1701" s="230" t="s">
        <v>1093</v>
      </c>
      <c r="E1701" s="230" t="s">
        <v>1094</v>
      </c>
      <c r="F1701" s="230" t="s">
        <v>1095</v>
      </c>
      <c r="G1701" t="s">
        <v>219</v>
      </c>
      <c r="H1701" s="230" t="s">
        <v>4503</v>
      </c>
      <c r="I1701" s="230" t="s">
        <v>26</v>
      </c>
      <c r="J1701" s="230">
        <f>VLOOKUP(H1701,LocID!$B$2:$I$1995,8, FALSE)</f>
        <v>147</v>
      </c>
      <c r="L1701">
        <v>33.216560363769503</v>
      </c>
      <c r="M1701">
        <v>-97.1309814453125</v>
      </c>
    </row>
    <row r="1702" spans="1:13" x14ac:dyDescent="0.25">
      <c r="A1702" s="230">
        <v>2015.0197000000001</v>
      </c>
      <c r="B1702" s="230" t="s">
        <v>306</v>
      </c>
      <c r="C1702" s="230" t="s">
        <v>11821</v>
      </c>
      <c r="D1702" s="230" t="s">
        <v>4382</v>
      </c>
      <c r="E1702" s="230" t="s">
        <v>4381</v>
      </c>
      <c r="F1702" s="230" t="s">
        <v>4379</v>
      </c>
      <c r="G1702" t="s">
        <v>76</v>
      </c>
      <c r="H1702" s="230" t="s">
        <v>6436</v>
      </c>
      <c r="I1702" s="230" t="s">
        <v>23</v>
      </c>
      <c r="J1702" s="230">
        <f>VLOOKUP(H1702,LocID!$B$2:$I$1995,8, FALSE)</f>
        <v>592</v>
      </c>
      <c r="L1702">
        <v>34.072139739990199</v>
      </c>
      <c r="M1702">
        <v>-117.93807220458901</v>
      </c>
    </row>
    <row r="1703" spans="1:13" x14ac:dyDescent="0.25">
      <c r="A1703" s="230">
        <v>2015.0433</v>
      </c>
      <c r="B1703" s="230" t="s">
        <v>309</v>
      </c>
      <c r="C1703" s="230" t="s">
        <v>11821</v>
      </c>
      <c r="D1703" s="230" t="s">
        <v>2009</v>
      </c>
      <c r="E1703" s="230" t="s">
        <v>2004</v>
      </c>
      <c r="F1703" s="230" t="s">
        <v>2001</v>
      </c>
      <c r="G1703" t="s">
        <v>76</v>
      </c>
      <c r="H1703" s="230" t="s">
        <v>6201</v>
      </c>
      <c r="I1703" s="230" t="s">
        <v>26</v>
      </c>
      <c r="J1703" s="230">
        <f>VLOOKUP(H1703,LocID!$B$2:$I$1995,8, FALSE)</f>
        <v>325</v>
      </c>
      <c r="L1703">
        <v>37.30126953125</v>
      </c>
      <c r="M1703">
        <v>-120.486198425292</v>
      </c>
    </row>
    <row r="1704" spans="1:13" x14ac:dyDescent="0.25">
      <c r="A1704" s="230">
        <v>2015.1134</v>
      </c>
      <c r="B1704" s="230" t="s">
        <v>309</v>
      </c>
      <c r="C1704" s="230" t="s">
        <v>11821</v>
      </c>
      <c r="D1704" s="230" t="s">
        <v>1747</v>
      </c>
      <c r="E1704" s="230" t="s">
        <v>1739</v>
      </c>
      <c r="F1704" s="230" t="s">
        <v>1740</v>
      </c>
      <c r="G1704" t="s">
        <v>219</v>
      </c>
      <c r="H1704" s="230" t="s">
        <v>6162</v>
      </c>
      <c r="I1704" s="230" t="s">
        <v>52</v>
      </c>
      <c r="J1704" s="230">
        <f>VLOOKUP(H1704,LocID!$B$2:$I$1995,8, FALSE)</f>
        <v>285</v>
      </c>
      <c r="L1704">
        <v>33.047218322753899</v>
      </c>
      <c r="M1704">
        <v>-96.995933532714801</v>
      </c>
    </row>
    <row r="1705" spans="1:13" x14ac:dyDescent="0.25">
      <c r="A1705" s="230">
        <v>2015.0050000000001</v>
      </c>
      <c r="B1705" s="230" t="s">
        <v>253</v>
      </c>
      <c r="C1705" s="230" t="s">
        <v>11821</v>
      </c>
      <c r="D1705" s="230" t="s">
        <v>1809</v>
      </c>
      <c r="E1705" s="230" t="s">
        <v>1808</v>
      </c>
      <c r="F1705" s="230" t="s">
        <v>1804</v>
      </c>
      <c r="G1705" t="s">
        <v>76</v>
      </c>
      <c r="H1705" s="230" t="s">
        <v>6173</v>
      </c>
      <c r="I1705" s="230" t="s">
        <v>26</v>
      </c>
      <c r="J1705" s="230">
        <f>VLOOKUP(H1705,LocID!$B$2:$I$1995,8, FALSE)</f>
        <v>296</v>
      </c>
      <c r="L1705">
        <v>33.766719818115199</v>
      </c>
      <c r="M1705">
        <v>-118.19239807128901</v>
      </c>
    </row>
    <row r="1706" spans="1:13" x14ac:dyDescent="0.25">
      <c r="A1706" s="230">
        <v>2015.1177</v>
      </c>
      <c r="B1706" s="230" t="s">
        <v>138</v>
      </c>
      <c r="C1706" s="230" t="s">
        <v>11821</v>
      </c>
      <c r="D1706" s="230" t="s">
        <v>344</v>
      </c>
      <c r="E1706" s="230" t="s">
        <v>345</v>
      </c>
      <c r="F1706" s="230" t="s">
        <v>332</v>
      </c>
      <c r="G1706" t="s">
        <v>219</v>
      </c>
      <c r="H1706" s="230" t="s">
        <v>4497</v>
      </c>
      <c r="I1706" s="230" t="s">
        <v>23</v>
      </c>
      <c r="J1706" s="230">
        <f>VLOOKUP(H1706,LocID!$B$2:$I$1995,8, FALSE)</f>
        <v>37</v>
      </c>
      <c r="L1706">
        <v>30.267589569091701</v>
      </c>
      <c r="M1706">
        <v>-97.742988586425696</v>
      </c>
    </row>
    <row r="1707" spans="1:13" x14ac:dyDescent="0.25">
      <c r="A1707" s="230">
        <v>2016.0092999999999</v>
      </c>
      <c r="B1707" s="230" t="s">
        <v>309</v>
      </c>
      <c r="C1707" s="230" t="s">
        <v>11821</v>
      </c>
      <c r="D1707" s="230" t="s">
        <v>310</v>
      </c>
      <c r="E1707" s="230" t="s">
        <v>280</v>
      </c>
      <c r="F1707" s="230" t="s">
        <v>271</v>
      </c>
      <c r="G1707" t="s">
        <v>160</v>
      </c>
      <c r="H1707" s="230" t="s">
        <v>5930</v>
      </c>
      <c r="I1707" s="230" t="s">
        <v>52</v>
      </c>
      <c r="J1707" s="230">
        <f>VLOOKUP(H1707,LocID!$B$2:$I$1995,8, FALSE)</f>
        <v>33</v>
      </c>
      <c r="L1707">
        <v>33.7483100891113</v>
      </c>
      <c r="M1707">
        <v>-84.39111328125</v>
      </c>
    </row>
    <row r="1708" spans="1:13" x14ac:dyDescent="0.25">
      <c r="A1708" s="230">
        <v>2014.1285</v>
      </c>
      <c r="B1708" s="230" t="s">
        <v>309</v>
      </c>
      <c r="C1708" s="230" t="s">
        <v>11821</v>
      </c>
      <c r="D1708" s="230" t="s">
        <v>2327</v>
      </c>
      <c r="E1708" s="230" t="s">
        <v>2328</v>
      </c>
      <c r="F1708" s="230" t="s">
        <v>2273</v>
      </c>
      <c r="G1708" t="s">
        <v>107</v>
      </c>
      <c r="H1708" s="230" t="s">
        <v>4516</v>
      </c>
      <c r="I1708" s="230" t="s">
        <v>188</v>
      </c>
      <c r="J1708" s="230">
        <f>VLOOKUP(H1708,LocID!$B$2:$I$1995,8, FALSE)</f>
        <v>370</v>
      </c>
      <c r="L1708">
        <v>40.7820014953613</v>
      </c>
      <c r="M1708">
        <v>-73.831703186035099</v>
      </c>
    </row>
    <row r="1709" spans="1:13" x14ac:dyDescent="0.25">
      <c r="A1709" s="230">
        <v>2014.1459</v>
      </c>
      <c r="B1709" s="230" t="s">
        <v>309</v>
      </c>
      <c r="C1709" s="230" t="s">
        <v>11821</v>
      </c>
      <c r="D1709" s="230" t="s">
        <v>4348</v>
      </c>
      <c r="E1709" s="230" t="s">
        <v>4317</v>
      </c>
      <c r="F1709" s="230" t="s">
        <v>2997</v>
      </c>
      <c r="G1709" t="s">
        <v>2996</v>
      </c>
      <c r="H1709" s="230" t="s">
        <v>4536</v>
      </c>
      <c r="I1709" s="230" t="s">
        <v>23</v>
      </c>
      <c r="J1709" s="230">
        <f>VLOOKUP(H1709,LocID!$B$2:$I$1995,8, FALSE)</f>
        <v>447</v>
      </c>
      <c r="L1709">
        <v>38.890369415283203</v>
      </c>
      <c r="M1709">
        <v>-77.031959533691406</v>
      </c>
    </row>
    <row r="1710" spans="1:13" x14ac:dyDescent="0.25">
      <c r="A1710" s="230">
        <v>2015.1279</v>
      </c>
      <c r="B1710" s="230" t="s">
        <v>138</v>
      </c>
      <c r="C1710" s="230" t="s">
        <v>11821</v>
      </c>
      <c r="D1710" s="230" t="s">
        <v>3518</v>
      </c>
      <c r="E1710" s="230"/>
      <c r="F1710" s="230" t="s">
        <v>3294</v>
      </c>
      <c r="G1710" t="s">
        <v>76</v>
      </c>
      <c r="H1710" s="230" t="s">
        <v>4526</v>
      </c>
      <c r="I1710" s="230" t="s">
        <v>98</v>
      </c>
      <c r="J1710" s="230">
        <f>VLOOKUP(H1710,LocID!$B$2:$I$1995,8, FALSE)</f>
        <v>489</v>
      </c>
      <c r="L1710">
        <v>37.7771186828613</v>
      </c>
      <c r="M1710">
        <v>-122.419639587402</v>
      </c>
    </row>
    <row r="1711" spans="1:13" x14ac:dyDescent="0.25">
      <c r="A1711" s="230">
        <v>2015.1215999999999</v>
      </c>
      <c r="B1711" s="230" t="s">
        <v>138</v>
      </c>
      <c r="C1711" s="230" t="s">
        <v>11821</v>
      </c>
      <c r="D1711" s="230" t="s">
        <v>475</v>
      </c>
      <c r="E1711" s="230" t="s">
        <v>476</v>
      </c>
      <c r="F1711" s="230" t="s">
        <v>446</v>
      </c>
      <c r="G1711" t="s">
        <v>76</v>
      </c>
      <c r="H1711" s="230" t="s">
        <v>5947</v>
      </c>
      <c r="I1711" s="230" t="s">
        <v>23</v>
      </c>
      <c r="J1711" s="230">
        <f>VLOOKUP(H1711,LocID!$B$2:$I$1995,8, FALSE)</f>
        <v>52</v>
      </c>
      <c r="L1711">
        <v>37.869880676269503</v>
      </c>
      <c r="M1711">
        <v>-122.270538330078</v>
      </c>
    </row>
    <row r="1712" spans="1:13" x14ac:dyDescent="0.25">
      <c r="A1712" s="230">
        <v>2014.106</v>
      </c>
      <c r="B1712" s="230" t="s">
        <v>138</v>
      </c>
      <c r="C1712" s="230" t="s">
        <v>11821</v>
      </c>
      <c r="D1712" s="230" t="s">
        <v>4356</v>
      </c>
      <c r="E1712" s="230" t="s">
        <v>4275</v>
      </c>
      <c r="F1712" s="230" t="s">
        <v>2997</v>
      </c>
      <c r="G1712" t="s">
        <v>2996</v>
      </c>
      <c r="H1712" s="230" t="s">
        <v>4536</v>
      </c>
      <c r="I1712" s="230" t="s">
        <v>23</v>
      </c>
      <c r="J1712" s="230">
        <f>VLOOKUP(H1712,LocID!$B$2:$I$1995,8, FALSE)</f>
        <v>447</v>
      </c>
      <c r="L1712">
        <v>38.890369415283203</v>
      </c>
      <c r="M1712">
        <v>-77.031959533691406</v>
      </c>
    </row>
    <row r="1713" spans="1:13" x14ac:dyDescent="0.25">
      <c r="A1713" s="230">
        <v>2015.1214</v>
      </c>
      <c r="B1713" s="230" t="s">
        <v>138</v>
      </c>
      <c r="C1713" s="230" t="s">
        <v>11821</v>
      </c>
      <c r="D1713" s="230" t="s">
        <v>3932</v>
      </c>
      <c r="E1713" s="230" t="s">
        <v>3908</v>
      </c>
      <c r="F1713" s="230" t="s">
        <v>3906</v>
      </c>
      <c r="G1713" t="s">
        <v>76</v>
      </c>
      <c r="H1713" s="230" t="s">
        <v>4532</v>
      </c>
      <c r="I1713" s="230" t="s">
        <v>3934</v>
      </c>
      <c r="J1713" s="230">
        <f>VLOOKUP(H1713,LocID!$B$2:$I$1995,8, FALSE)</f>
        <v>527</v>
      </c>
      <c r="L1713">
        <v>37.656059265136697</v>
      </c>
      <c r="M1713">
        <v>-122.414176940917</v>
      </c>
    </row>
    <row r="1714" spans="1:13" x14ac:dyDescent="0.25">
      <c r="A1714" s="230">
        <v>2015.1214</v>
      </c>
      <c r="B1714" s="230" t="s">
        <v>138</v>
      </c>
      <c r="C1714" s="230" t="s">
        <v>11821</v>
      </c>
      <c r="D1714" s="230" t="s">
        <v>3932</v>
      </c>
      <c r="E1714" s="230" t="s">
        <v>3908</v>
      </c>
      <c r="F1714" s="230" t="s">
        <v>3906</v>
      </c>
      <c r="G1714" t="s">
        <v>76</v>
      </c>
      <c r="H1714" s="230" t="s">
        <v>4532</v>
      </c>
      <c r="I1714" s="230" t="s">
        <v>188</v>
      </c>
      <c r="J1714" s="230">
        <f>VLOOKUP(H1714,LocID!$B$2:$I$1995,8, FALSE)</f>
        <v>527</v>
      </c>
      <c r="L1714">
        <v>37.656059265136697</v>
      </c>
      <c r="M1714">
        <v>-122.414176940917</v>
      </c>
    </row>
    <row r="1715" spans="1:13" x14ac:dyDescent="0.25">
      <c r="A1715" s="230">
        <v>2015.1229000000001</v>
      </c>
      <c r="B1715" s="230" t="s">
        <v>138</v>
      </c>
      <c r="C1715" s="230" t="s">
        <v>11821</v>
      </c>
      <c r="D1715" s="230" t="s">
        <v>950</v>
      </c>
      <c r="E1715" s="230" t="s">
        <v>951</v>
      </c>
      <c r="F1715" s="230" t="s">
        <v>936</v>
      </c>
      <c r="G1715" t="s">
        <v>60</v>
      </c>
      <c r="H1715" s="230" t="s">
        <v>6005</v>
      </c>
      <c r="I1715" s="230" t="s">
        <v>52</v>
      </c>
      <c r="J1715" s="230">
        <f>VLOOKUP(H1715,LocID!$B$2:$I$1995,8, FALSE)</f>
        <v>113</v>
      </c>
      <c r="L1715">
        <v>41.504749298095703</v>
      </c>
      <c r="M1715">
        <v>-81.690719604492102</v>
      </c>
    </row>
    <row r="1716" spans="1:13" x14ac:dyDescent="0.25">
      <c r="A1716" s="230">
        <v>2015.1217999999999</v>
      </c>
      <c r="B1716" s="230" t="s">
        <v>138</v>
      </c>
      <c r="C1716" s="230" t="s">
        <v>11821</v>
      </c>
      <c r="D1716" s="230" t="s">
        <v>1231</v>
      </c>
      <c r="E1716" s="230" t="s">
        <v>1232</v>
      </c>
      <c r="F1716" s="230" t="s">
        <v>1233</v>
      </c>
      <c r="G1716" t="s">
        <v>49</v>
      </c>
      <c r="H1716" s="230" t="s">
        <v>6061</v>
      </c>
      <c r="I1716" s="230" t="s">
        <v>188</v>
      </c>
      <c r="J1716" s="230">
        <f>VLOOKUP(H1716,LocID!$B$2:$I$1995,8, FALSE)</f>
        <v>173</v>
      </c>
      <c r="L1716">
        <v>42.408168792724602</v>
      </c>
      <c r="M1716">
        <v>-71.054496765136705</v>
      </c>
    </row>
    <row r="1717" spans="1:13" x14ac:dyDescent="0.25">
      <c r="A1717" s="230">
        <v>2015.0255</v>
      </c>
      <c r="B1717" s="230" t="s">
        <v>138</v>
      </c>
      <c r="C1717" s="230" t="s">
        <v>11821</v>
      </c>
      <c r="D1717" s="230" t="s">
        <v>4105</v>
      </c>
      <c r="E1717" s="230" t="s">
        <v>3967</v>
      </c>
      <c r="F1717" s="230" t="s">
        <v>4106</v>
      </c>
      <c r="G1717" t="s">
        <v>1276</v>
      </c>
      <c r="H1717" s="230" t="s">
        <v>6405</v>
      </c>
      <c r="I1717" s="230" t="s">
        <v>52</v>
      </c>
      <c r="J1717" s="230">
        <f>VLOOKUP(H1717,LocID!$B$2:$I$1995,8, FALSE)</f>
        <v>559</v>
      </c>
      <c r="L1717">
        <v>32.221549987792898</v>
      </c>
      <c r="M1717">
        <v>-110.969757080078</v>
      </c>
    </row>
    <row r="1718" spans="1:13" x14ac:dyDescent="0.25">
      <c r="A1718" s="230">
        <v>2015.1195</v>
      </c>
      <c r="B1718" s="230" t="s">
        <v>138</v>
      </c>
      <c r="C1718" s="230" t="s">
        <v>11821</v>
      </c>
      <c r="D1718" s="230" t="s">
        <v>4353</v>
      </c>
      <c r="E1718" s="230" t="s">
        <v>1347</v>
      </c>
      <c r="F1718" s="230" t="s">
        <v>2997</v>
      </c>
      <c r="G1718" t="s">
        <v>2996</v>
      </c>
      <c r="H1718" s="230" t="s">
        <v>4536</v>
      </c>
      <c r="I1718" s="230" t="s">
        <v>26</v>
      </c>
      <c r="J1718" s="230">
        <f>VLOOKUP(H1718,LocID!$B$2:$I$1995,8, FALSE)</f>
        <v>447</v>
      </c>
      <c r="L1718">
        <v>38.890369415283203</v>
      </c>
      <c r="M1718">
        <v>-77.031959533691406</v>
      </c>
    </row>
    <row r="1719" spans="1:13" x14ac:dyDescent="0.25">
      <c r="A1719" s="230">
        <v>2015.1283000000001</v>
      </c>
      <c r="B1719" s="230" t="s">
        <v>138</v>
      </c>
      <c r="C1719" s="230" t="s">
        <v>11821</v>
      </c>
      <c r="D1719" s="230" t="s">
        <v>346</v>
      </c>
      <c r="E1719" s="230" t="s">
        <v>347</v>
      </c>
      <c r="F1719" s="230" t="s">
        <v>332</v>
      </c>
      <c r="G1719" t="s">
        <v>219</v>
      </c>
      <c r="H1719" s="230" t="s">
        <v>4497</v>
      </c>
      <c r="I1719" s="230" t="s">
        <v>188</v>
      </c>
      <c r="J1719" s="230">
        <f>VLOOKUP(H1719,LocID!$B$2:$I$1995,8, FALSE)</f>
        <v>37</v>
      </c>
      <c r="L1719">
        <v>30.267589569091701</v>
      </c>
      <c r="M1719">
        <v>-97.742988586425696</v>
      </c>
    </row>
    <row r="1720" spans="1:13" x14ac:dyDescent="0.25">
      <c r="A1720" s="230">
        <v>2015.1283000000001</v>
      </c>
      <c r="B1720" s="230" t="s">
        <v>138</v>
      </c>
      <c r="C1720" s="230" t="s">
        <v>11821</v>
      </c>
      <c r="D1720" s="230" t="s">
        <v>346</v>
      </c>
      <c r="E1720" s="230" t="s">
        <v>347</v>
      </c>
      <c r="F1720" s="230" t="s">
        <v>332</v>
      </c>
      <c r="G1720" t="s">
        <v>219</v>
      </c>
      <c r="H1720" s="230" t="s">
        <v>4497</v>
      </c>
      <c r="I1720" s="230" t="s">
        <v>23</v>
      </c>
      <c r="J1720" s="230">
        <f>VLOOKUP(H1720,LocID!$B$2:$I$1995,8, FALSE)</f>
        <v>37</v>
      </c>
      <c r="L1720">
        <v>30.267589569091701</v>
      </c>
      <c r="M1720">
        <v>-97.742988586425696</v>
      </c>
    </row>
    <row r="1721" spans="1:13" x14ac:dyDescent="0.25">
      <c r="A1721" s="230">
        <v>2015.1259</v>
      </c>
      <c r="B1721" s="230" t="s">
        <v>138</v>
      </c>
      <c r="C1721" s="230" t="s">
        <v>11821</v>
      </c>
      <c r="D1721" s="230" t="s">
        <v>2336</v>
      </c>
      <c r="E1721" s="230" t="s">
        <v>1605</v>
      </c>
      <c r="F1721" s="230" t="s">
        <v>2273</v>
      </c>
      <c r="G1721" t="s">
        <v>107</v>
      </c>
      <c r="H1721" s="230" t="s">
        <v>4516</v>
      </c>
      <c r="I1721" s="230" t="s">
        <v>26</v>
      </c>
      <c r="J1721" s="230">
        <f>VLOOKUP(H1721,LocID!$B$2:$I$1995,8, FALSE)</f>
        <v>370</v>
      </c>
      <c r="L1721">
        <v>40.7820014953613</v>
      </c>
      <c r="M1721">
        <v>-73.831703186035099</v>
      </c>
    </row>
    <row r="1722" spans="1:13" x14ac:dyDescent="0.25">
      <c r="A1722" s="230">
        <v>2015.1208999999999</v>
      </c>
      <c r="B1722" s="230" t="s">
        <v>138</v>
      </c>
      <c r="C1722" s="230" t="s">
        <v>11821</v>
      </c>
      <c r="D1722" s="230" t="s">
        <v>3655</v>
      </c>
      <c r="E1722" s="230" t="s">
        <v>3654</v>
      </c>
      <c r="F1722" s="230" t="s">
        <v>3628</v>
      </c>
      <c r="G1722" t="s">
        <v>76</v>
      </c>
      <c r="H1722" s="230" t="s">
        <v>4527</v>
      </c>
      <c r="I1722" s="230" t="s">
        <v>23</v>
      </c>
      <c r="J1722" s="230">
        <f>VLOOKUP(H1722,LocID!$B$2:$I$1995,8, FALSE)</f>
        <v>497</v>
      </c>
      <c r="L1722">
        <v>37.974571228027301</v>
      </c>
      <c r="M1722">
        <v>-122.532470703125</v>
      </c>
    </row>
    <row r="1723" spans="1:13" x14ac:dyDescent="0.25">
      <c r="A1723" s="230">
        <v>2015.0042000000001</v>
      </c>
      <c r="B1723" s="230" t="s">
        <v>253</v>
      </c>
      <c r="C1723" s="230" t="s">
        <v>11821</v>
      </c>
      <c r="D1723" s="230" t="s">
        <v>3929</v>
      </c>
      <c r="E1723" s="230" t="s">
        <v>3908</v>
      </c>
      <c r="F1723" s="230" t="s">
        <v>3906</v>
      </c>
      <c r="G1723" t="s">
        <v>76</v>
      </c>
      <c r="H1723" s="230" t="s">
        <v>4532</v>
      </c>
      <c r="I1723" s="230" t="s">
        <v>52</v>
      </c>
      <c r="J1723" s="230">
        <f>VLOOKUP(H1723,LocID!$B$2:$I$1995,8, FALSE)</f>
        <v>527</v>
      </c>
      <c r="L1723">
        <v>37.656059265136697</v>
      </c>
      <c r="M1723">
        <v>-122.414176940917</v>
      </c>
    </row>
    <row r="1724" spans="1:13" x14ac:dyDescent="0.25">
      <c r="A1724" s="230">
        <v>2015.126</v>
      </c>
      <c r="B1724" s="230" t="s">
        <v>138</v>
      </c>
      <c r="C1724" s="230" t="s">
        <v>11821</v>
      </c>
      <c r="D1724" s="230" t="s">
        <v>2337</v>
      </c>
      <c r="E1724" s="230" t="s">
        <v>697</v>
      </c>
      <c r="F1724" s="230" t="s">
        <v>2273</v>
      </c>
      <c r="G1724" t="s">
        <v>107</v>
      </c>
      <c r="H1724" s="230" t="s">
        <v>4516</v>
      </c>
      <c r="I1724" s="230" t="s">
        <v>52</v>
      </c>
      <c r="J1724" s="230">
        <f>VLOOKUP(H1724,LocID!$B$2:$I$1995,8, FALSE)</f>
        <v>370</v>
      </c>
      <c r="L1724">
        <v>40.7820014953613</v>
      </c>
      <c r="M1724">
        <v>-73.831703186035099</v>
      </c>
    </row>
    <row r="1725" spans="1:13" x14ac:dyDescent="0.25">
      <c r="A1725" s="230">
        <v>2015.1261</v>
      </c>
      <c r="B1725" s="230" t="s">
        <v>138</v>
      </c>
      <c r="C1725" s="230" t="s">
        <v>11821</v>
      </c>
      <c r="D1725" s="230" t="s">
        <v>2338</v>
      </c>
      <c r="E1725" s="230" t="s">
        <v>697</v>
      </c>
      <c r="F1725" s="230" t="s">
        <v>2273</v>
      </c>
      <c r="G1725" t="s">
        <v>107</v>
      </c>
      <c r="H1725" s="230" t="s">
        <v>4516</v>
      </c>
      <c r="I1725" s="230" t="s">
        <v>23</v>
      </c>
      <c r="J1725" s="230">
        <f>VLOOKUP(H1725,LocID!$B$2:$I$1995,8, FALSE)</f>
        <v>370</v>
      </c>
      <c r="L1725">
        <v>40.7820014953613</v>
      </c>
      <c r="M1725">
        <v>-73.831703186035099</v>
      </c>
    </row>
    <row r="1726" spans="1:13" x14ac:dyDescent="0.25">
      <c r="A1726" s="230">
        <v>2015.1305</v>
      </c>
      <c r="B1726" s="230" t="s">
        <v>138</v>
      </c>
      <c r="C1726" s="230" t="s">
        <v>11821</v>
      </c>
      <c r="D1726" s="230" t="s">
        <v>2930</v>
      </c>
      <c r="E1726" s="230" t="s">
        <v>2931</v>
      </c>
      <c r="F1726" s="230" t="s">
        <v>2932</v>
      </c>
      <c r="G1726" t="s">
        <v>2932</v>
      </c>
      <c r="H1726" s="230" t="s">
        <v>6301</v>
      </c>
      <c r="I1726" s="230" t="s">
        <v>23</v>
      </c>
      <c r="J1726" s="230">
        <f>VLOOKUP(H1726,LocID!$B$2:$I$1995,8, FALSE)</f>
        <v>434</v>
      </c>
      <c r="K1726">
        <v>1</v>
      </c>
      <c r="L1726">
        <v>25.5</v>
      </c>
      <c r="M1726">
        <v>51.25</v>
      </c>
    </row>
    <row r="1727" spans="1:13" x14ac:dyDescent="0.25">
      <c r="A1727" s="230">
        <v>2015.1284000000001</v>
      </c>
      <c r="B1727" s="230" t="s">
        <v>138</v>
      </c>
      <c r="C1727" s="230" t="s">
        <v>11821</v>
      </c>
      <c r="D1727" s="230" t="s">
        <v>3519</v>
      </c>
      <c r="E1727" s="230" t="s">
        <v>3401</v>
      </c>
      <c r="F1727" s="230" t="s">
        <v>3294</v>
      </c>
      <c r="G1727" t="s">
        <v>76</v>
      </c>
      <c r="H1727" s="230" t="s">
        <v>4526</v>
      </c>
      <c r="I1727" s="230" t="s">
        <v>23</v>
      </c>
      <c r="J1727" s="230">
        <f>VLOOKUP(H1727,LocID!$B$2:$I$1995,8, FALSE)</f>
        <v>489</v>
      </c>
      <c r="L1727">
        <v>37.7771186828613</v>
      </c>
      <c r="M1727">
        <v>-122.419639587402</v>
      </c>
    </row>
    <row r="1728" spans="1:13" x14ac:dyDescent="0.25">
      <c r="A1728" s="230">
        <v>2015.1146000000001</v>
      </c>
      <c r="B1728" s="230" t="s">
        <v>138</v>
      </c>
      <c r="C1728" s="230" t="s">
        <v>11821</v>
      </c>
      <c r="D1728" s="230" t="s">
        <v>3884</v>
      </c>
      <c r="E1728" s="230" t="s">
        <v>3882</v>
      </c>
      <c r="F1728" s="230" t="s">
        <v>3871</v>
      </c>
      <c r="G1728" t="s">
        <v>49</v>
      </c>
      <c r="H1728" s="230" t="s">
        <v>4531</v>
      </c>
      <c r="I1728" s="230" t="s">
        <v>26</v>
      </c>
      <c r="J1728" s="230">
        <f>VLOOKUP(H1728,LocID!$B$2:$I$1995,8, FALSE)</f>
        <v>520</v>
      </c>
      <c r="L1728">
        <v>42.386680603027301</v>
      </c>
      <c r="M1728">
        <v>-71.098258972167898</v>
      </c>
    </row>
    <row r="1729" spans="1:13" x14ac:dyDescent="0.25">
      <c r="A1729" s="230">
        <v>2015.124</v>
      </c>
      <c r="B1729" s="230" t="s">
        <v>138</v>
      </c>
      <c r="C1729" s="230" t="s">
        <v>11821</v>
      </c>
      <c r="D1729" s="230" t="s">
        <v>4035</v>
      </c>
      <c r="E1729" s="230" t="s">
        <v>4036</v>
      </c>
      <c r="F1729" s="230" t="s">
        <v>4038</v>
      </c>
      <c r="G1729" t="s">
        <v>76</v>
      </c>
      <c r="H1729" s="230" t="s">
        <v>6391</v>
      </c>
      <c r="I1729" s="230" t="s">
        <v>26</v>
      </c>
      <c r="J1729" s="230">
        <f>VLOOKUP(H1729,LocID!$B$2:$I$1995,8, FALSE)</f>
        <v>544</v>
      </c>
      <c r="L1729">
        <v>37.371711730957003</v>
      </c>
      <c r="M1729">
        <v>-122.03800201416</v>
      </c>
    </row>
    <row r="1730" spans="1:13" x14ac:dyDescent="0.25">
      <c r="A1730" s="230">
        <v>2015.1212</v>
      </c>
      <c r="B1730" s="230" t="s">
        <v>138</v>
      </c>
      <c r="C1730" s="230" t="s">
        <v>11821</v>
      </c>
      <c r="D1730" s="230" t="s">
        <v>3966</v>
      </c>
      <c r="E1730" s="230" t="s">
        <v>3967</v>
      </c>
      <c r="F1730" s="230" t="s">
        <v>3968</v>
      </c>
      <c r="G1730" t="s">
        <v>660</v>
      </c>
      <c r="H1730" s="230" t="s">
        <v>6383</v>
      </c>
      <c r="I1730" s="230" t="s">
        <v>52</v>
      </c>
      <c r="J1730" s="230">
        <f>VLOOKUP(H1730,LocID!$B$2:$I$1995,8, FALSE)</f>
        <v>534</v>
      </c>
      <c r="L1730">
        <v>37.1090698242187</v>
      </c>
      <c r="M1730">
        <v>-113.583297729492</v>
      </c>
    </row>
    <row r="1731" spans="1:13" x14ac:dyDescent="0.25">
      <c r="A1731" s="230">
        <v>2015.1233</v>
      </c>
      <c r="B1731" s="230" t="s">
        <v>138</v>
      </c>
      <c r="C1731" s="230" t="s">
        <v>11821</v>
      </c>
      <c r="D1731" s="230" t="s">
        <v>661</v>
      </c>
      <c r="E1731" s="230" t="s">
        <v>662</v>
      </c>
      <c r="F1731" s="230" t="s">
        <v>663</v>
      </c>
      <c r="G1731" t="s">
        <v>244</v>
      </c>
      <c r="H1731" s="230" t="s">
        <v>5963</v>
      </c>
      <c r="I1731" s="230" t="s">
        <v>26</v>
      </c>
      <c r="J1731" s="230">
        <f>VLOOKUP(H1731,LocID!$B$2:$I$1995,8, FALSE)</f>
        <v>69</v>
      </c>
      <c r="L1731">
        <v>39.482189178466797</v>
      </c>
      <c r="M1731">
        <v>-106.04718017578099</v>
      </c>
    </row>
    <row r="1732" spans="1:13" x14ac:dyDescent="0.25">
      <c r="A1732" s="230">
        <v>2015.1298999999999</v>
      </c>
      <c r="B1732" s="230" t="s">
        <v>138</v>
      </c>
      <c r="C1732" s="230" t="s">
        <v>11821</v>
      </c>
      <c r="D1732" s="230" t="s">
        <v>4126</v>
      </c>
      <c r="E1732" s="230" t="s">
        <v>4127</v>
      </c>
      <c r="F1732" s="230" t="s">
        <v>4121</v>
      </c>
      <c r="G1732" t="s">
        <v>76</v>
      </c>
      <c r="H1732" s="230" t="s">
        <v>6410</v>
      </c>
      <c r="I1732" s="230" t="s">
        <v>26</v>
      </c>
      <c r="J1732" s="230">
        <f>VLOOKUP(H1732,LocID!$B$2:$I$1995,8, FALSE)</f>
        <v>564</v>
      </c>
      <c r="L1732">
        <v>37.588829040527301</v>
      </c>
      <c r="M1732">
        <v>-122.02751159667901</v>
      </c>
    </row>
    <row r="1733" spans="1:13" x14ac:dyDescent="0.25">
      <c r="A1733" s="230">
        <v>2015.1211000000001</v>
      </c>
      <c r="B1733" s="230" t="s">
        <v>138</v>
      </c>
      <c r="C1733" s="230" t="s">
        <v>11821</v>
      </c>
      <c r="D1733" s="230" t="s">
        <v>3564</v>
      </c>
      <c r="E1733" s="230" t="s">
        <v>3533</v>
      </c>
      <c r="F1733" s="230" t="s">
        <v>3531</v>
      </c>
      <c r="G1733" t="s">
        <v>76</v>
      </c>
      <c r="H1733" s="230" t="s">
        <v>6348</v>
      </c>
      <c r="I1733" s="230" t="s">
        <v>23</v>
      </c>
      <c r="J1733" s="230">
        <f>VLOOKUP(H1733,LocID!$B$2:$I$1995,8, FALSE)</f>
        <v>491</v>
      </c>
      <c r="L1733">
        <v>37.338581085205</v>
      </c>
      <c r="M1733">
        <v>-121.885566711425</v>
      </c>
    </row>
    <row r="1734" spans="1:13" x14ac:dyDescent="0.25">
      <c r="A1734" s="230">
        <v>2015.0046</v>
      </c>
      <c r="B1734" s="230" t="s">
        <v>253</v>
      </c>
      <c r="C1734" s="230" t="s">
        <v>11821</v>
      </c>
      <c r="D1734" s="230" t="s">
        <v>1531</v>
      </c>
      <c r="E1734" s="230" t="s">
        <v>1532</v>
      </c>
      <c r="F1734" s="230" t="s">
        <v>1526</v>
      </c>
      <c r="G1734" t="s">
        <v>219</v>
      </c>
      <c r="H1734" s="230" t="s">
        <v>4509</v>
      </c>
      <c r="I1734" s="230" t="s">
        <v>26</v>
      </c>
      <c r="J1734" s="230">
        <f>VLOOKUP(H1734,LocID!$B$2:$I$1995,8, FALSE)</f>
        <v>236</v>
      </c>
      <c r="L1734">
        <v>29.760450363159102</v>
      </c>
      <c r="M1734">
        <v>-95.369781494140597</v>
      </c>
    </row>
    <row r="1735" spans="1:13" x14ac:dyDescent="0.25">
      <c r="A1735" s="230">
        <v>2015.1319000000001</v>
      </c>
      <c r="B1735" s="230" t="s">
        <v>138</v>
      </c>
      <c r="C1735" s="230" t="s">
        <v>11821</v>
      </c>
      <c r="D1735" s="230" t="s">
        <v>2377</v>
      </c>
      <c r="E1735" s="230" t="s">
        <v>2378</v>
      </c>
      <c r="F1735" s="230" t="s">
        <v>2379</v>
      </c>
      <c r="G1735" t="s">
        <v>192</v>
      </c>
      <c r="H1735" s="230" t="s">
        <v>6247</v>
      </c>
      <c r="I1735" s="230" t="s">
        <v>23</v>
      </c>
      <c r="J1735" s="230">
        <f>VLOOKUP(H1735,LocID!$B$2:$I$1995,8, FALSE)</f>
        <v>377</v>
      </c>
      <c r="L1735">
        <v>39.023380279541001</v>
      </c>
      <c r="M1735">
        <v>-77.102851867675696</v>
      </c>
    </row>
    <row r="1736" spans="1:13" x14ac:dyDescent="0.25">
      <c r="A1736" s="230">
        <v>2015.1307999999999</v>
      </c>
      <c r="B1736" s="230" t="s">
        <v>138</v>
      </c>
      <c r="C1736" s="230" t="s">
        <v>11821</v>
      </c>
      <c r="D1736" s="230" t="s">
        <v>3520</v>
      </c>
      <c r="E1736" s="230" t="s">
        <v>3401</v>
      </c>
      <c r="F1736" s="230" t="s">
        <v>3294</v>
      </c>
      <c r="G1736" t="s">
        <v>76</v>
      </c>
      <c r="H1736" s="230" t="s">
        <v>4526</v>
      </c>
      <c r="I1736" s="230" t="s">
        <v>188</v>
      </c>
      <c r="J1736" s="230">
        <f>VLOOKUP(H1736,LocID!$B$2:$I$1995,8, FALSE)</f>
        <v>489</v>
      </c>
      <c r="L1736">
        <v>37.7771186828613</v>
      </c>
      <c r="M1736">
        <v>-122.419639587402</v>
      </c>
    </row>
    <row r="1737" spans="1:13" x14ac:dyDescent="0.25">
      <c r="A1737" s="230">
        <v>2015.1431</v>
      </c>
      <c r="B1737" s="230" t="s">
        <v>138</v>
      </c>
      <c r="C1737" s="230" t="s">
        <v>11821</v>
      </c>
      <c r="D1737" s="230" t="s">
        <v>2621</v>
      </c>
      <c r="E1737" s="230" t="s">
        <v>2467</v>
      </c>
      <c r="F1737" s="230" t="s">
        <v>2414</v>
      </c>
      <c r="G1737" t="s">
        <v>76</v>
      </c>
      <c r="H1737" s="230" t="s">
        <v>4518</v>
      </c>
      <c r="I1737" s="230" t="s">
        <v>26</v>
      </c>
      <c r="J1737" s="230">
        <f>VLOOKUP(H1737,LocID!$B$2:$I$1995,8, FALSE)</f>
        <v>387</v>
      </c>
      <c r="L1737">
        <v>37.805080413818303</v>
      </c>
      <c r="M1737">
        <v>-122.273071289062</v>
      </c>
    </row>
    <row r="1738" spans="1:13" x14ac:dyDescent="0.25">
      <c r="A1738" s="230">
        <v>2015.1356000000001</v>
      </c>
      <c r="B1738" s="230" t="s">
        <v>138</v>
      </c>
      <c r="C1738" s="230" t="s">
        <v>11821</v>
      </c>
      <c r="D1738" s="230" t="s">
        <v>4446</v>
      </c>
      <c r="E1738" s="230" t="s">
        <v>4447</v>
      </c>
      <c r="F1738" s="230" t="s">
        <v>4443</v>
      </c>
      <c r="G1738" t="s">
        <v>732</v>
      </c>
      <c r="H1738" s="230" t="s">
        <v>6451</v>
      </c>
      <c r="I1738" s="230" t="s">
        <v>26</v>
      </c>
      <c r="J1738" s="230">
        <f>VLOOKUP(H1738,LocID!$B$2:$I$1995,8, FALSE)</f>
        <v>608</v>
      </c>
      <c r="L1738">
        <v>44.491409301757798</v>
      </c>
      <c r="M1738">
        <v>-73.1876220703125</v>
      </c>
    </row>
    <row r="1739" spans="1:13" x14ac:dyDescent="0.25">
      <c r="A1739" s="230">
        <v>2015.1246000000001</v>
      </c>
      <c r="B1739" s="230" t="s">
        <v>138</v>
      </c>
      <c r="C1739" s="230" t="s">
        <v>11821</v>
      </c>
      <c r="D1739" s="230" t="s">
        <v>1689</v>
      </c>
      <c r="E1739" s="230" t="s">
        <v>1688</v>
      </c>
      <c r="F1739" s="230" t="s">
        <v>1685</v>
      </c>
      <c r="G1739" t="s">
        <v>261</v>
      </c>
      <c r="H1739" s="230" t="s">
        <v>6150</v>
      </c>
      <c r="I1739" s="230" t="s">
        <v>52</v>
      </c>
      <c r="J1739" s="230">
        <f>VLOOKUP(H1739,LocID!$B$2:$I$1995,8, FALSE)</f>
        <v>273</v>
      </c>
      <c r="L1739">
        <v>47.161949157714801</v>
      </c>
      <c r="M1739">
        <v>-122.514930725097</v>
      </c>
    </row>
    <row r="1740" spans="1:13" x14ac:dyDescent="0.25">
      <c r="A1740" s="230">
        <v>2015.1279999999999</v>
      </c>
      <c r="B1740" s="230" t="s">
        <v>138</v>
      </c>
      <c r="C1740" s="230" t="s">
        <v>11821</v>
      </c>
      <c r="D1740" s="230" t="s">
        <v>1552</v>
      </c>
      <c r="E1740" s="230" t="s">
        <v>1553</v>
      </c>
      <c r="F1740" s="230" t="s">
        <v>1551</v>
      </c>
      <c r="G1740" t="s">
        <v>49</v>
      </c>
      <c r="H1740" s="230" t="s">
        <v>6120</v>
      </c>
      <c r="I1740" s="230" t="s">
        <v>26</v>
      </c>
      <c r="J1740" s="230">
        <f>VLOOKUP(H1740,LocID!$B$2:$I$1995,8, FALSE)</f>
        <v>241</v>
      </c>
      <c r="L1740">
        <v>41.654788970947202</v>
      </c>
      <c r="M1740">
        <v>-70.279632568359304</v>
      </c>
    </row>
    <row r="1741" spans="1:13" x14ac:dyDescent="0.25">
      <c r="A1741" s="230">
        <v>2015.1348</v>
      </c>
      <c r="B1741" s="230" t="s">
        <v>138</v>
      </c>
      <c r="C1741" s="230" t="s">
        <v>11821</v>
      </c>
      <c r="D1741" s="230" t="s">
        <v>1447</v>
      </c>
      <c r="E1741" s="230" t="s">
        <v>1438</v>
      </c>
      <c r="F1741" s="230" t="s">
        <v>1439</v>
      </c>
      <c r="G1741" t="s">
        <v>874</v>
      </c>
      <c r="H1741" s="230" t="s">
        <v>6105</v>
      </c>
      <c r="I1741" s="230" t="s">
        <v>52</v>
      </c>
      <c r="J1741" s="230">
        <f>VLOOKUP(H1741,LocID!$B$2:$I$1995,8, FALSE)</f>
        <v>223</v>
      </c>
      <c r="L1741">
        <v>41.7634887695312</v>
      </c>
      <c r="M1741">
        <v>-72.674018859863196</v>
      </c>
    </row>
    <row r="1742" spans="1:13" x14ac:dyDescent="0.25">
      <c r="A1742" s="230">
        <v>2015.1409000000001</v>
      </c>
      <c r="B1742" s="230" t="s">
        <v>138</v>
      </c>
      <c r="C1742" s="230" t="s">
        <v>11821</v>
      </c>
      <c r="D1742" s="230" t="s">
        <v>1533</v>
      </c>
      <c r="E1742" s="230" t="s">
        <v>1534</v>
      </c>
      <c r="F1742" s="230" t="s">
        <v>1526</v>
      </c>
      <c r="G1742" t="s">
        <v>219</v>
      </c>
      <c r="H1742" s="230" t="s">
        <v>4509</v>
      </c>
      <c r="I1742" s="230" t="s">
        <v>26</v>
      </c>
      <c r="J1742" s="230">
        <f>VLOOKUP(H1742,LocID!$B$2:$I$1995,8, FALSE)</f>
        <v>236</v>
      </c>
      <c r="L1742">
        <v>29.760450363159102</v>
      </c>
      <c r="M1742">
        <v>-95.369781494140597</v>
      </c>
    </row>
    <row r="1743" spans="1:13" x14ac:dyDescent="0.25">
      <c r="A1743" s="230">
        <v>2015.1241</v>
      </c>
      <c r="B1743" s="230" t="s">
        <v>138</v>
      </c>
      <c r="C1743" s="230" t="s">
        <v>11821</v>
      </c>
      <c r="D1743" s="230" t="s">
        <v>529</v>
      </c>
      <c r="E1743" s="230" t="s">
        <v>530</v>
      </c>
      <c r="F1743" s="230" t="s">
        <v>525</v>
      </c>
      <c r="G1743" t="s">
        <v>526</v>
      </c>
      <c r="H1743" s="230" t="s">
        <v>5959</v>
      </c>
      <c r="I1743" s="230" t="s">
        <v>98</v>
      </c>
      <c r="J1743" s="230">
        <f>VLOOKUP(H1743,LocID!$B$2:$I$1995,8, FALSE)</f>
        <v>64</v>
      </c>
      <c r="L1743">
        <v>43.606979370117102</v>
      </c>
      <c r="M1743">
        <v>-116.19341278076099</v>
      </c>
    </row>
    <row r="1744" spans="1:13" x14ac:dyDescent="0.25">
      <c r="A1744" s="230">
        <v>2015.1346000000001</v>
      </c>
      <c r="B1744" s="230" t="s">
        <v>138</v>
      </c>
      <c r="C1744" s="230" t="s">
        <v>11821</v>
      </c>
      <c r="D1744" s="230" t="s">
        <v>2238</v>
      </c>
      <c r="E1744" s="230" t="s">
        <v>2236</v>
      </c>
      <c r="F1744" s="230" t="s">
        <v>2217</v>
      </c>
      <c r="G1744" t="s">
        <v>874</v>
      </c>
      <c r="H1744" s="230" t="s">
        <v>4514</v>
      </c>
      <c r="I1744" s="230" t="s">
        <v>26</v>
      </c>
      <c r="J1744" s="230">
        <f>VLOOKUP(H1744,LocID!$B$2:$I$1995,8, FALSE)</f>
        <v>363</v>
      </c>
      <c r="L1744">
        <v>41.307621002197202</v>
      </c>
      <c r="M1744">
        <v>-72.924621582031193</v>
      </c>
    </row>
    <row r="1745" spans="1:13" x14ac:dyDescent="0.25">
      <c r="A1745" s="230">
        <v>2015.0030999999999</v>
      </c>
      <c r="B1745" s="230" t="s">
        <v>253</v>
      </c>
      <c r="C1745" s="230" t="s">
        <v>11821</v>
      </c>
      <c r="D1745" s="230" t="s">
        <v>2235</v>
      </c>
      <c r="E1745" s="230" t="s">
        <v>2236</v>
      </c>
      <c r="F1745" s="230" t="s">
        <v>2217</v>
      </c>
      <c r="G1745" t="s">
        <v>874</v>
      </c>
      <c r="H1745" s="230" t="s">
        <v>4514</v>
      </c>
      <c r="I1745" s="230" t="s">
        <v>52</v>
      </c>
      <c r="J1745" s="230">
        <f>VLOOKUP(H1745,LocID!$B$2:$I$1995,8, FALSE)</f>
        <v>363</v>
      </c>
      <c r="L1745">
        <v>41.307621002197202</v>
      </c>
      <c r="M1745">
        <v>-72.924621582031193</v>
      </c>
    </row>
    <row r="1746" spans="1:13" x14ac:dyDescent="0.25">
      <c r="A1746" s="230">
        <v>2015.1349</v>
      </c>
      <c r="B1746" s="230" t="s">
        <v>138</v>
      </c>
      <c r="C1746" s="230" t="s">
        <v>11821</v>
      </c>
      <c r="D1746" s="230" t="s">
        <v>4354</v>
      </c>
      <c r="E1746" s="230" t="s">
        <v>4317</v>
      </c>
      <c r="F1746" s="230" t="s">
        <v>2997</v>
      </c>
      <c r="G1746" t="s">
        <v>2996</v>
      </c>
      <c r="H1746" s="230" t="s">
        <v>4536</v>
      </c>
      <c r="I1746" s="230" t="s">
        <v>23</v>
      </c>
      <c r="J1746" s="230">
        <f>VLOOKUP(H1746,LocID!$B$2:$I$1995,8, FALSE)</f>
        <v>447</v>
      </c>
      <c r="L1746">
        <v>38.890369415283203</v>
      </c>
      <c r="M1746">
        <v>-77.031959533691406</v>
      </c>
    </row>
    <row r="1747" spans="1:13" x14ac:dyDescent="0.25">
      <c r="A1747" s="230">
        <v>2015.1335999999999</v>
      </c>
      <c r="B1747" s="230" t="s">
        <v>138</v>
      </c>
      <c r="C1747" s="230" t="s">
        <v>11821</v>
      </c>
      <c r="D1747" s="230" t="s">
        <v>3521</v>
      </c>
      <c r="E1747" s="230" t="s">
        <v>3522</v>
      </c>
      <c r="F1747" s="230" t="s">
        <v>3294</v>
      </c>
      <c r="G1747" t="s">
        <v>76</v>
      </c>
      <c r="H1747" s="230" t="s">
        <v>4526</v>
      </c>
      <c r="I1747" s="230" t="s">
        <v>26</v>
      </c>
      <c r="J1747" s="230">
        <f>VLOOKUP(H1747,LocID!$B$2:$I$1995,8, FALSE)</f>
        <v>489</v>
      </c>
      <c r="L1747">
        <v>37.7771186828613</v>
      </c>
      <c r="M1747">
        <v>-122.419639587402</v>
      </c>
    </row>
    <row r="1748" spans="1:13" x14ac:dyDescent="0.25">
      <c r="A1748" s="230">
        <v>2015.135</v>
      </c>
      <c r="B1748" s="230" t="s">
        <v>138</v>
      </c>
      <c r="C1748" s="230" t="s">
        <v>11821</v>
      </c>
      <c r="D1748" s="230" t="s">
        <v>2080</v>
      </c>
      <c r="E1748" s="230" t="s">
        <v>2081</v>
      </c>
      <c r="F1748" s="230" t="s">
        <v>2069</v>
      </c>
      <c r="G1748" t="s">
        <v>198</v>
      </c>
      <c r="H1748" s="230" t="s">
        <v>4513</v>
      </c>
      <c r="I1748" s="230" t="s">
        <v>26</v>
      </c>
      <c r="J1748" s="230">
        <f>VLOOKUP(H1748,LocID!$B$2:$I$1995,8, FALSE)</f>
        <v>337</v>
      </c>
      <c r="L1748">
        <v>44.979030609130803</v>
      </c>
      <c r="M1748">
        <v>-93.264930725097599</v>
      </c>
    </row>
    <row r="1749" spans="1:13" x14ac:dyDescent="0.25">
      <c r="A1749" s="230">
        <v>2015.1469999999999</v>
      </c>
      <c r="B1749" s="230" t="s">
        <v>138</v>
      </c>
      <c r="C1749" s="230" t="s">
        <v>11821</v>
      </c>
      <c r="D1749" s="230" t="s">
        <v>2622</v>
      </c>
      <c r="E1749" s="230" t="s">
        <v>2623</v>
      </c>
      <c r="F1749" s="230" t="s">
        <v>2414</v>
      </c>
      <c r="G1749" t="s">
        <v>76</v>
      </c>
      <c r="H1749" s="230" t="s">
        <v>4518</v>
      </c>
      <c r="I1749" s="230" t="s">
        <v>188</v>
      </c>
      <c r="J1749" s="230">
        <f>VLOOKUP(H1749,LocID!$B$2:$I$1995,8, FALSE)</f>
        <v>387</v>
      </c>
      <c r="L1749">
        <v>37.805080413818303</v>
      </c>
      <c r="M1749">
        <v>-122.273071289062</v>
      </c>
    </row>
    <row r="1750" spans="1:13" x14ac:dyDescent="0.25">
      <c r="A1750" s="230">
        <v>2015.1438000000001</v>
      </c>
      <c r="B1750" s="230" t="s">
        <v>138</v>
      </c>
      <c r="C1750" s="230" t="s">
        <v>11821</v>
      </c>
      <c r="D1750" s="230" t="s">
        <v>2718</v>
      </c>
      <c r="E1750" s="230" t="s">
        <v>2719</v>
      </c>
      <c r="F1750" s="230" t="s">
        <v>2705</v>
      </c>
      <c r="G1750" t="s">
        <v>76</v>
      </c>
      <c r="H1750" s="230" t="s">
        <v>6272</v>
      </c>
      <c r="I1750" s="230" t="s">
        <v>52</v>
      </c>
      <c r="J1750" s="230">
        <f>VLOOKUP(H1750,LocID!$B$2:$I$1995,8, FALSE)</f>
        <v>404</v>
      </c>
      <c r="L1750">
        <v>37.4446601867675</v>
      </c>
      <c r="M1750">
        <v>-122.16078948974599</v>
      </c>
    </row>
    <row r="1751" spans="1:13" x14ac:dyDescent="0.25">
      <c r="A1751" s="230">
        <v>2015.1395</v>
      </c>
      <c r="B1751" s="230" t="s">
        <v>138</v>
      </c>
      <c r="C1751" s="230" t="s">
        <v>11821</v>
      </c>
      <c r="D1751" s="230" t="s">
        <v>4355</v>
      </c>
      <c r="E1751" s="230" t="s">
        <v>1347</v>
      </c>
      <c r="F1751" s="230" t="s">
        <v>2997</v>
      </c>
      <c r="G1751" t="s">
        <v>2996</v>
      </c>
      <c r="H1751" s="230" t="s">
        <v>4536</v>
      </c>
      <c r="I1751" s="230" t="s">
        <v>23</v>
      </c>
      <c r="J1751" s="230">
        <f>VLOOKUP(H1751,LocID!$B$2:$I$1995,8, FALSE)</f>
        <v>447</v>
      </c>
      <c r="L1751">
        <v>38.890369415283203</v>
      </c>
      <c r="M1751">
        <v>-77.031959533691406</v>
      </c>
    </row>
    <row r="1752" spans="1:13" x14ac:dyDescent="0.25">
      <c r="A1752" s="230">
        <v>2015.1496999999999</v>
      </c>
      <c r="B1752" s="230" t="s">
        <v>138</v>
      </c>
      <c r="C1752" s="230" t="s">
        <v>11821</v>
      </c>
      <c r="D1752" s="230" t="s">
        <v>3014</v>
      </c>
      <c r="E1752" s="230" t="s">
        <v>3015</v>
      </c>
      <c r="F1752" s="230" t="s">
        <v>3016</v>
      </c>
      <c r="G1752" t="s">
        <v>261</v>
      </c>
      <c r="H1752" s="230" t="s">
        <v>6313</v>
      </c>
      <c r="I1752" s="230" t="s">
        <v>52</v>
      </c>
      <c r="J1752" s="230">
        <f>VLOOKUP(H1752,LocID!$B$2:$I$1995,8, FALSE)</f>
        <v>449</v>
      </c>
      <c r="L1752">
        <v>47.475540161132798</v>
      </c>
      <c r="M1752">
        <v>-122.204551696777</v>
      </c>
    </row>
    <row r="1753" spans="1:13" x14ac:dyDescent="0.25">
      <c r="A1753" s="230">
        <v>2015.1497999999999</v>
      </c>
      <c r="B1753" s="230" t="s">
        <v>138</v>
      </c>
      <c r="C1753" s="230" t="s">
        <v>11821</v>
      </c>
      <c r="D1753" s="230" t="s">
        <v>956</v>
      </c>
      <c r="E1753" s="230" t="s">
        <v>957</v>
      </c>
      <c r="F1753" s="230" t="s">
        <v>958</v>
      </c>
      <c r="G1753" t="s">
        <v>740</v>
      </c>
      <c r="H1753" s="230" t="s">
        <v>6007</v>
      </c>
      <c r="I1753" s="230" t="s">
        <v>52</v>
      </c>
      <c r="J1753" s="230">
        <f>VLOOKUP(H1753,LocID!$B$2:$I$1995,8, FALSE)</f>
        <v>115</v>
      </c>
      <c r="K1753">
        <v>1</v>
      </c>
      <c r="L1753">
        <v>51.200000762939403</v>
      </c>
      <c r="M1753">
        <v>-114.50700378417901</v>
      </c>
    </row>
    <row r="1754" spans="1:13" x14ac:dyDescent="0.25">
      <c r="A1754" s="230">
        <v>2015.1318000000001</v>
      </c>
      <c r="B1754" s="230" t="s">
        <v>138</v>
      </c>
      <c r="C1754" s="230" t="s">
        <v>11821</v>
      </c>
      <c r="D1754" s="230" t="s">
        <v>3848</v>
      </c>
      <c r="E1754" s="230" t="s">
        <v>3759</v>
      </c>
      <c r="F1754" s="230" t="s">
        <v>3750</v>
      </c>
      <c r="G1754" t="s">
        <v>261</v>
      </c>
      <c r="H1754" s="230" t="s">
        <v>4530</v>
      </c>
      <c r="I1754" s="230" t="s">
        <v>52</v>
      </c>
      <c r="J1754" s="230">
        <f>VLOOKUP(H1754,LocID!$B$2:$I$1995,8, FALSE)</f>
        <v>513</v>
      </c>
      <c r="L1754">
        <v>47.603569030761697</v>
      </c>
      <c r="M1754">
        <v>-122.329452514648</v>
      </c>
    </row>
    <row r="1755" spans="1:13" x14ac:dyDescent="0.25">
      <c r="A1755" s="230">
        <v>2015.0432000000001</v>
      </c>
      <c r="B1755" s="230" t="s">
        <v>253</v>
      </c>
      <c r="C1755" s="230" t="s">
        <v>11821</v>
      </c>
      <c r="D1755" s="230" t="s">
        <v>2604</v>
      </c>
      <c r="E1755" s="230" t="s">
        <v>2524</v>
      </c>
      <c r="F1755" s="230" t="s">
        <v>2414</v>
      </c>
      <c r="G1755" t="s">
        <v>76</v>
      </c>
      <c r="H1755" s="230" t="s">
        <v>4518</v>
      </c>
      <c r="I1755" s="230" t="s">
        <v>23</v>
      </c>
      <c r="J1755" s="230">
        <f>VLOOKUP(H1755,LocID!$B$2:$I$1995,8, FALSE)</f>
        <v>387</v>
      </c>
      <c r="L1755">
        <v>37.805080413818303</v>
      </c>
      <c r="M1755">
        <v>-122.273071289062</v>
      </c>
    </row>
    <row r="1756" spans="1:13" x14ac:dyDescent="0.25">
      <c r="A1756" s="230">
        <v>2015.0084999999999</v>
      </c>
      <c r="B1756" s="230" t="s">
        <v>253</v>
      </c>
      <c r="C1756" s="230" t="s">
        <v>11821</v>
      </c>
      <c r="D1756" s="230" t="s">
        <v>621</v>
      </c>
      <c r="E1756" s="230" t="s">
        <v>558</v>
      </c>
      <c r="F1756" s="230" t="s">
        <v>533</v>
      </c>
      <c r="G1756" t="s">
        <v>49</v>
      </c>
      <c r="H1756" s="230" t="s">
        <v>4499</v>
      </c>
      <c r="I1756" s="230" t="s">
        <v>52</v>
      </c>
      <c r="J1756" s="230">
        <f>VLOOKUP(H1756,LocID!$B$2:$I$1995,8, FALSE)</f>
        <v>65</v>
      </c>
      <c r="L1756">
        <v>42.3586616516113</v>
      </c>
      <c r="M1756">
        <v>-71.056739807128906</v>
      </c>
    </row>
    <row r="1757" spans="1:13" x14ac:dyDescent="0.25">
      <c r="A1757" s="230">
        <v>2015.15</v>
      </c>
      <c r="B1757" s="230" t="s">
        <v>138</v>
      </c>
      <c r="C1757" s="230" t="s">
        <v>11821</v>
      </c>
      <c r="D1757" s="230" t="s">
        <v>2624</v>
      </c>
      <c r="E1757" s="230" t="s">
        <v>2625</v>
      </c>
      <c r="F1757" s="230" t="s">
        <v>2414</v>
      </c>
      <c r="G1757" t="s">
        <v>76</v>
      </c>
      <c r="H1757" s="230" t="s">
        <v>4518</v>
      </c>
      <c r="I1757" s="230" t="s">
        <v>188</v>
      </c>
      <c r="J1757" s="230">
        <f>VLOOKUP(H1757,LocID!$B$2:$I$1995,8, FALSE)</f>
        <v>387</v>
      </c>
      <c r="L1757">
        <v>37.805080413818303</v>
      </c>
      <c r="M1757">
        <v>-122.273071289062</v>
      </c>
    </row>
    <row r="1758" spans="1:13" x14ac:dyDescent="0.25">
      <c r="A1758" s="230">
        <v>2015.1328000000001</v>
      </c>
      <c r="B1758" s="230" t="s">
        <v>138</v>
      </c>
      <c r="C1758" s="230" t="s">
        <v>11821</v>
      </c>
      <c r="D1758" s="230" t="s">
        <v>3523</v>
      </c>
      <c r="E1758" s="230" t="s">
        <v>3483</v>
      </c>
      <c r="F1758" s="230" t="s">
        <v>3294</v>
      </c>
      <c r="G1758" t="s">
        <v>76</v>
      </c>
      <c r="H1758" s="230" t="s">
        <v>4526</v>
      </c>
      <c r="I1758" s="230" t="s">
        <v>188</v>
      </c>
      <c r="J1758" s="230">
        <f>VLOOKUP(H1758,LocID!$B$2:$I$1995,8, FALSE)</f>
        <v>489</v>
      </c>
      <c r="L1758">
        <v>37.7771186828613</v>
      </c>
      <c r="M1758">
        <v>-122.419639587402</v>
      </c>
    </row>
    <row r="1759" spans="1:13" x14ac:dyDescent="0.25">
      <c r="A1759" s="230">
        <v>2015.1210000000001</v>
      </c>
      <c r="B1759" s="230" t="s">
        <v>138</v>
      </c>
      <c r="C1759" s="230" t="s">
        <v>11821</v>
      </c>
      <c r="D1759" s="230" t="s">
        <v>641</v>
      </c>
      <c r="E1759" s="230" t="s">
        <v>642</v>
      </c>
      <c r="F1759" s="230" t="s">
        <v>533</v>
      </c>
      <c r="G1759" t="s">
        <v>49</v>
      </c>
      <c r="H1759" s="230" t="s">
        <v>4499</v>
      </c>
      <c r="I1759" s="230" t="s">
        <v>23</v>
      </c>
      <c r="J1759" s="230">
        <f>VLOOKUP(H1759,LocID!$B$2:$I$1995,8, FALSE)</f>
        <v>65</v>
      </c>
      <c r="L1759">
        <v>42.3586616516113</v>
      </c>
      <c r="M1759">
        <v>-71.056739807128906</v>
      </c>
    </row>
    <row r="1760" spans="1:13" x14ac:dyDescent="0.25">
      <c r="A1760" s="230">
        <v>2012.432</v>
      </c>
      <c r="B1760" s="230">
        <v>2003</v>
      </c>
      <c r="C1760" s="230" t="s">
        <v>11827</v>
      </c>
      <c r="D1760" s="230" t="s">
        <v>1089</v>
      </c>
      <c r="E1760" s="230" t="s">
        <v>1090</v>
      </c>
      <c r="F1760" s="230" t="s">
        <v>1091</v>
      </c>
      <c r="G1760" t="s">
        <v>1092</v>
      </c>
      <c r="H1760" s="230" t="s">
        <v>6038</v>
      </c>
      <c r="I1760" s="230" t="s">
        <v>52</v>
      </c>
      <c r="J1760" s="230">
        <f>VLOOKUP(H1760,LocID!$B$2:$I$1995,8, FALSE)</f>
        <v>146</v>
      </c>
      <c r="K1760">
        <v>1</v>
      </c>
      <c r="L1760">
        <v>28.6449794769287</v>
      </c>
      <c r="M1760">
        <v>77.2164306640625</v>
      </c>
    </row>
    <row r="1761" spans="1:13" x14ac:dyDescent="0.25">
      <c r="A1761" s="230">
        <v>2012.431</v>
      </c>
      <c r="B1761" s="230">
        <v>2005</v>
      </c>
      <c r="C1761" s="230" t="s">
        <v>11828</v>
      </c>
      <c r="D1761" s="230" t="s">
        <v>2021</v>
      </c>
      <c r="E1761" s="230" t="s">
        <v>1090</v>
      </c>
      <c r="F1761" s="230" t="s">
        <v>2022</v>
      </c>
      <c r="G1761" t="s">
        <v>1416</v>
      </c>
      <c r="H1761" s="230" t="s">
        <v>6204</v>
      </c>
      <c r="I1761" s="230" t="s">
        <v>52</v>
      </c>
      <c r="J1761" s="230">
        <f>VLOOKUP(H1761,LocID!$B$2:$I$1995,8, FALSE)</f>
        <v>328</v>
      </c>
      <c r="K1761">
        <v>1</v>
      </c>
      <c r="L1761">
        <v>19.2793865203857</v>
      </c>
      <c r="M1761">
        <v>-99.134757995605398</v>
      </c>
    </row>
    <row r="1762" spans="1:13" x14ac:dyDescent="0.25">
      <c r="A1762" s="230">
        <v>2007.0830000000001</v>
      </c>
      <c r="B1762" s="230">
        <v>2007</v>
      </c>
      <c r="C1762" s="230" t="s">
        <v>11829</v>
      </c>
      <c r="D1762" s="230" t="s">
        <v>1669</v>
      </c>
      <c r="E1762" s="230" t="s">
        <v>1670</v>
      </c>
      <c r="F1762" s="230" t="s">
        <v>1670</v>
      </c>
      <c r="G1762" t="s">
        <v>76</v>
      </c>
      <c r="H1762" s="230" t="s">
        <v>6144</v>
      </c>
      <c r="I1762" s="230" t="s">
        <v>26</v>
      </c>
      <c r="J1762" s="230">
        <f>VLOOKUP(H1762,LocID!$B$2:$I$1995,8, FALSE)</f>
        <v>267</v>
      </c>
      <c r="L1762">
        <v>34.2076606750488</v>
      </c>
      <c r="M1762">
        <v>-118.20725250244099</v>
      </c>
    </row>
    <row r="1763" spans="1:13" x14ac:dyDescent="0.25">
      <c r="A1763" s="230">
        <v>2007.0550000000001</v>
      </c>
      <c r="B1763" s="230">
        <v>2007</v>
      </c>
      <c r="C1763" s="230" t="s">
        <v>11829</v>
      </c>
      <c r="D1763" s="230" t="s">
        <v>3626</v>
      </c>
      <c r="E1763" s="230" t="s">
        <v>3627</v>
      </c>
      <c r="F1763" s="230" t="s">
        <v>3628</v>
      </c>
      <c r="G1763" t="s">
        <v>76</v>
      </c>
      <c r="H1763" s="230" t="s">
        <v>4527</v>
      </c>
      <c r="I1763" s="230" t="s">
        <v>52</v>
      </c>
      <c r="J1763" s="230">
        <f>VLOOKUP(H1763,LocID!$B$2:$I$1995,8, FALSE)</f>
        <v>497</v>
      </c>
      <c r="L1763">
        <v>37.974571228027301</v>
      </c>
      <c r="M1763">
        <v>-122.532470703125</v>
      </c>
    </row>
    <row r="1764" spans="1:13" x14ac:dyDescent="0.25">
      <c r="A1764" s="230">
        <v>2007.3130000000001</v>
      </c>
      <c r="B1764" s="230">
        <v>2007</v>
      </c>
      <c r="C1764" s="230" t="s">
        <v>11829</v>
      </c>
      <c r="D1764" s="230" t="s">
        <v>2182</v>
      </c>
      <c r="E1764" s="230" t="s">
        <v>2183</v>
      </c>
      <c r="F1764" s="230" t="s">
        <v>2184</v>
      </c>
      <c r="G1764" t="s">
        <v>76</v>
      </c>
      <c r="H1764" s="230" t="s">
        <v>6231</v>
      </c>
      <c r="I1764" s="230" t="s">
        <v>52</v>
      </c>
      <c r="J1764" s="230">
        <f>VLOOKUP(H1764,LocID!$B$2:$I$1995,8, FALSE)</f>
        <v>356</v>
      </c>
      <c r="L1764">
        <v>38.298858642578097</v>
      </c>
      <c r="M1764">
        <v>-122.28521728515599</v>
      </c>
    </row>
    <row r="1765" spans="1:13" x14ac:dyDescent="0.25">
      <c r="A1765" s="230">
        <v>2007.431</v>
      </c>
      <c r="B1765" s="230">
        <v>2007</v>
      </c>
      <c r="C1765" s="230" t="s">
        <v>11829</v>
      </c>
      <c r="D1765" s="230" t="s">
        <v>4165</v>
      </c>
      <c r="E1765" s="230" t="s">
        <v>4166</v>
      </c>
      <c r="F1765" s="230" t="s">
        <v>4160</v>
      </c>
      <c r="G1765" t="s">
        <v>739</v>
      </c>
      <c r="H1765" s="230" t="s">
        <v>6417</v>
      </c>
      <c r="I1765" s="230" t="s">
        <v>26</v>
      </c>
      <c r="J1765" s="230">
        <f>VLOOKUP(H1765,LocID!$B$2:$I$1995,8, FALSE)</f>
        <v>571</v>
      </c>
      <c r="L1765">
        <v>49.281101226806598</v>
      </c>
      <c r="M1765">
        <v>-123.04399871826099</v>
      </c>
    </row>
    <row r="1766" spans="1:13" x14ac:dyDescent="0.25">
      <c r="A1766" s="230">
        <v>2007.002</v>
      </c>
      <c r="B1766" s="230">
        <v>2007</v>
      </c>
      <c r="C1766" s="230" t="s">
        <v>11829</v>
      </c>
      <c r="D1766" s="230" t="s">
        <v>4227</v>
      </c>
      <c r="E1766" s="230" t="s">
        <v>4228</v>
      </c>
      <c r="F1766" s="230" t="s">
        <v>4229</v>
      </c>
      <c r="G1766" t="s">
        <v>122</v>
      </c>
      <c r="H1766" s="230" t="s">
        <v>6428</v>
      </c>
      <c r="I1766" s="230" t="s">
        <v>52</v>
      </c>
      <c r="J1766" s="230">
        <f>VLOOKUP(H1766,LocID!$B$2:$I$1995,8, FALSE)</f>
        <v>582</v>
      </c>
      <c r="L1766">
        <v>44.7648315429687</v>
      </c>
      <c r="M1766">
        <v>-121.26747131347599</v>
      </c>
    </row>
    <row r="1767" spans="1:13" x14ac:dyDescent="0.25">
      <c r="A1767" s="230">
        <v>2015.0001999999999</v>
      </c>
      <c r="B1767" s="230" t="s">
        <v>253</v>
      </c>
      <c r="C1767" s="230" t="s">
        <v>11821</v>
      </c>
      <c r="D1767" s="230" t="s">
        <v>2324</v>
      </c>
      <c r="E1767" s="230" t="s">
        <v>697</v>
      </c>
      <c r="F1767" s="230" t="s">
        <v>2273</v>
      </c>
      <c r="G1767" t="s">
        <v>107</v>
      </c>
      <c r="H1767" s="230" t="s">
        <v>4516</v>
      </c>
      <c r="I1767" s="230" t="s">
        <v>23</v>
      </c>
      <c r="J1767" s="230">
        <f>VLOOKUP(H1767,LocID!$B$2:$I$1995,8, FALSE)</f>
        <v>370</v>
      </c>
      <c r="L1767">
        <v>40.7820014953613</v>
      </c>
      <c r="M1767">
        <v>-73.831703186035099</v>
      </c>
    </row>
    <row r="1768" spans="1:13" x14ac:dyDescent="0.25">
      <c r="A1768" s="230">
        <v>2007.355</v>
      </c>
      <c r="B1768" s="230">
        <v>2007</v>
      </c>
      <c r="C1768" s="230" t="s">
        <v>11829</v>
      </c>
      <c r="D1768" s="230" t="s">
        <v>3292</v>
      </c>
      <c r="E1768" s="230" t="s">
        <v>3293</v>
      </c>
      <c r="F1768" s="230" t="s">
        <v>3294</v>
      </c>
      <c r="G1768" t="s">
        <v>76</v>
      </c>
      <c r="H1768" s="230" t="s">
        <v>4526</v>
      </c>
      <c r="I1768" s="230" t="s">
        <v>52</v>
      </c>
      <c r="J1768" s="230">
        <f>VLOOKUP(H1768,LocID!$B$2:$I$1995,8, FALSE)</f>
        <v>489</v>
      </c>
      <c r="L1768">
        <v>37.7771186828613</v>
      </c>
      <c r="M1768">
        <v>-122.419639587402</v>
      </c>
    </row>
    <row r="1769" spans="1:13" x14ac:dyDescent="0.25">
      <c r="A1769" s="230">
        <v>2007.3679999999999</v>
      </c>
      <c r="B1769" s="230">
        <v>2007</v>
      </c>
      <c r="C1769" s="230" t="s">
        <v>11829</v>
      </c>
      <c r="D1769" s="230" t="s">
        <v>3295</v>
      </c>
      <c r="E1769" s="230" t="s">
        <v>3296</v>
      </c>
      <c r="F1769" s="230" t="s">
        <v>3294</v>
      </c>
      <c r="G1769" t="s">
        <v>76</v>
      </c>
      <c r="H1769" s="230" t="s">
        <v>4526</v>
      </c>
      <c r="I1769" s="230" t="s">
        <v>26</v>
      </c>
      <c r="J1769" s="230">
        <f>VLOOKUP(H1769,LocID!$B$2:$I$1995,8, FALSE)</f>
        <v>489</v>
      </c>
      <c r="L1769">
        <v>37.7771186828613</v>
      </c>
      <c r="M1769">
        <v>-122.419639587402</v>
      </c>
    </row>
    <row r="1770" spans="1:13" x14ac:dyDescent="0.25">
      <c r="A1770" s="230">
        <v>2006.075</v>
      </c>
      <c r="B1770" s="230">
        <v>2007</v>
      </c>
      <c r="C1770" s="230" t="s">
        <v>11829</v>
      </c>
      <c r="D1770" s="230" t="s">
        <v>4053</v>
      </c>
      <c r="E1770" s="230" t="s">
        <v>4054</v>
      </c>
      <c r="F1770" s="230" t="s">
        <v>4055</v>
      </c>
      <c r="G1770" t="s">
        <v>192</v>
      </c>
      <c r="H1770" s="230" t="s">
        <v>6393</v>
      </c>
      <c r="I1770" s="230" t="s">
        <v>52</v>
      </c>
      <c r="J1770" s="230">
        <f>VLOOKUP(H1770,LocID!$B$2:$I$1995,8, FALSE)</f>
        <v>546</v>
      </c>
      <c r="L1770">
        <v>38.981258392333899</v>
      </c>
      <c r="M1770">
        <v>-77.009880065917898</v>
      </c>
    </row>
    <row r="1771" spans="1:13" x14ac:dyDescent="0.25">
      <c r="A1771" s="230">
        <v>2007.425</v>
      </c>
      <c r="B1771" s="230">
        <v>2007</v>
      </c>
      <c r="C1771" s="230" t="s">
        <v>11829</v>
      </c>
      <c r="D1771" s="230" t="s">
        <v>17</v>
      </c>
      <c r="E1771" s="230" t="s">
        <v>18</v>
      </c>
      <c r="F1771" s="230" t="s">
        <v>19</v>
      </c>
      <c r="G1771" t="s">
        <v>21</v>
      </c>
      <c r="H1771" s="230" t="s">
        <v>5900</v>
      </c>
      <c r="I1771" s="230" t="s">
        <v>23</v>
      </c>
      <c r="J1771" s="230">
        <f>VLOOKUP(H1771,LocID!$B$2:$I$1995,8, FALSE)</f>
        <v>1</v>
      </c>
      <c r="K1771">
        <v>1</v>
      </c>
      <c r="L1771">
        <v>24.469190597534102</v>
      </c>
      <c r="M1771">
        <v>54.371738433837798</v>
      </c>
    </row>
    <row r="1772" spans="1:13" x14ac:dyDescent="0.25">
      <c r="A1772" s="230">
        <v>2007.317</v>
      </c>
      <c r="B1772" s="230">
        <v>2007</v>
      </c>
      <c r="C1772" s="230" t="s">
        <v>11829</v>
      </c>
      <c r="D1772" s="230" t="s">
        <v>24</v>
      </c>
      <c r="E1772" s="230" t="s">
        <v>18</v>
      </c>
      <c r="F1772" s="230" t="s">
        <v>19</v>
      </c>
      <c r="G1772" t="s">
        <v>21</v>
      </c>
      <c r="H1772" s="230" t="s">
        <v>5900</v>
      </c>
      <c r="I1772" s="230" t="s">
        <v>23</v>
      </c>
      <c r="J1772" s="230">
        <f>VLOOKUP(H1772,LocID!$B$2:$I$1995,8, FALSE)</f>
        <v>1</v>
      </c>
      <c r="K1772">
        <v>1</v>
      </c>
      <c r="L1772">
        <v>24.469190597534102</v>
      </c>
      <c r="M1772">
        <v>54.371738433837798</v>
      </c>
    </row>
    <row r="1773" spans="1:13" x14ac:dyDescent="0.25">
      <c r="A1773" s="230">
        <v>2007.0070000000001</v>
      </c>
      <c r="B1773" s="230">
        <v>2007</v>
      </c>
      <c r="C1773" s="230" t="s">
        <v>11829</v>
      </c>
      <c r="D1773" s="230" t="s">
        <v>25</v>
      </c>
      <c r="E1773" s="230"/>
      <c r="F1773" s="230" t="s">
        <v>19</v>
      </c>
      <c r="G1773" t="s">
        <v>21</v>
      </c>
      <c r="H1773" s="230" t="s">
        <v>5900</v>
      </c>
      <c r="I1773" s="230" t="s">
        <v>26</v>
      </c>
      <c r="J1773" s="230">
        <f>VLOOKUP(H1773,LocID!$B$2:$I$1995,8, FALSE)</f>
        <v>1</v>
      </c>
      <c r="K1773">
        <v>1</v>
      </c>
      <c r="L1773">
        <v>24.469190597534102</v>
      </c>
      <c r="M1773">
        <v>54.371738433837798</v>
      </c>
    </row>
    <row r="1774" spans="1:13" x14ac:dyDescent="0.25">
      <c r="A1774" s="230">
        <v>2007.2080000000001</v>
      </c>
      <c r="B1774" s="230">
        <v>2007</v>
      </c>
      <c r="C1774" s="230" t="s">
        <v>11829</v>
      </c>
      <c r="D1774" s="230" t="s">
        <v>27</v>
      </c>
      <c r="E1774" s="230" t="s">
        <v>28</v>
      </c>
      <c r="F1774" s="230" t="s">
        <v>19</v>
      </c>
      <c r="G1774" t="s">
        <v>21</v>
      </c>
      <c r="H1774" s="230" t="s">
        <v>5900</v>
      </c>
      <c r="I1774" s="230" t="s">
        <v>23</v>
      </c>
      <c r="J1774" s="230">
        <f>VLOOKUP(H1774,LocID!$B$2:$I$1995,8, FALSE)</f>
        <v>1</v>
      </c>
      <c r="K1774">
        <v>1</v>
      </c>
      <c r="L1774">
        <v>24.469190597534102</v>
      </c>
      <c r="M1774">
        <v>54.371738433837798</v>
      </c>
    </row>
    <row r="1775" spans="1:13" x14ac:dyDescent="0.25">
      <c r="A1775" s="230">
        <v>2006.4359999999999</v>
      </c>
      <c r="B1775" s="230">
        <v>2007</v>
      </c>
      <c r="C1775" s="230" t="s">
        <v>11829</v>
      </c>
      <c r="D1775" s="230" t="s">
        <v>2412</v>
      </c>
      <c r="E1775" s="230" t="s">
        <v>2413</v>
      </c>
      <c r="F1775" s="230" t="s">
        <v>2414</v>
      </c>
      <c r="G1775" t="s">
        <v>76</v>
      </c>
      <c r="H1775" s="230" t="s">
        <v>4518</v>
      </c>
      <c r="I1775" s="230" t="s">
        <v>23</v>
      </c>
      <c r="J1775" s="230">
        <f>VLOOKUP(H1775,LocID!$B$2:$I$1995,8, FALSE)</f>
        <v>387</v>
      </c>
      <c r="L1775">
        <v>37.805080413818303</v>
      </c>
      <c r="M1775">
        <v>-122.273071289062</v>
      </c>
    </row>
    <row r="1776" spans="1:13" x14ac:dyDescent="0.25">
      <c r="A1776" s="230">
        <v>2007.021</v>
      </c>
      <c r="B1776" s="230">
        <v>2007</v>
      </c>
      <c r="C1776" s="230" t="s">
        <v>11829</v>
      </c>
      <c r="D1776" s="230" t="s">
        <v>1097</v>
      </c>
      <c r="E1776" s="230" t="s">
        <v>1098</v>
      </c>
      <c r="F1776" s="230" t="s">
        <v>1099</v>
      </c>
      <c r="G1776" t="s">
        <v>244</v>
      </c>
      <c r="H1776" s="230" t="s">
        <v>6039</v>
      </c>
      <c r="I1776" s="230" t="s">
        <v>26</v>
      </c>
      <c r="J1776" s="230">
        <f>VLOOKUP(H1776,LocID!$B$2:$I$1995,8, FALSE)</f>
        <v>148</v>
      </c>
      <c r="L1776">
        <v>39.7400093078613</v>
      </c>
      <c r="M1776">
        <v>-104.992301940917</v>
      </c>
    </row>
    <row r="1777" spans="1:13" x14ac:dyDescent="0.25">
      <c r="A1777" s="230">
        <v>2007.0609999999999</v>
      </c>
      <c r="B1777" s="230">
        <v>2007</v>
      </c>
      <c r="C1777" s="230" t="s">
        <v>11829</v>
      </c>
      <c r="D1777" s="230" t="s">
        <v>2415</v>
      </c>
      <c r="E1777" s="230" t="s">
        <v>2416</v>
      </c>
      <c r="F1777" s="230" t="s">
        <v>2414</v>
      </c>
      <c r="G1777" t="s">
        <v>76</v>
      </c>
      <c r="H1777" s="230" t="s">
        <v>4518</v>
      </c>
      <c r="I1777" s="230" t="s">
        <v>98</v>
      </c>
      <c r="J1777" s="230">
        <f>VLOOKUP(H1777,LocID!$B$2:$I$1995,8, FALSE)</f>
        <v>387</v>
      </c>
      <c r="L1777">
        <v>37.805080413818303</v>
      </c>
      <c r="M1777">
        <v>-122.273071289062</v>
      </c>
    </row>
    <row r="1778" spans="1:13" x14ac:dyDescent="0.25">
      <c r="A1778" s="230">
        <v>2015.0065999999999</v>
      </c>
      <c r="B1778" s="230" t="s">
        <v>253</v>
      </c>
      <c r="C1778" s="230" t="s">
        <v>11821</v>
      </c>
      <c r="D1778" s="230" t="s">
        <v>2886</v>
      </c>
      <c r="E1778" s="230" t="s">
        <v>2846</v>
      </c>
      <c r="F1778" s="230" t="s">
        <v>2823</v>
      </c>
      <c r="G1778" t="s">
        <v>122</v>
      </c>
      <c r="H1778" s="230" t="s">
        <v>6295</v>
      </c>
      <c r="I1778" s="230" t="s">
        <v>98</v>
      </c>
      <c r="J1778" s="230">
        <f>VLOOKUP(H1778,LocID!$B$2:$I$1995,8, FALSE)</f>
        <v>427</v>
      </c>
      <c r="L1778">
        <v>45.511791229247997</v>
      </c>
      <c r="M1778">
        <v>-122.67562866210901</v>
      </c>
    </row>
    <row r="1779" spans="1:13" x14ac:dyDescent="0.25">
      <c r="A1779" s="230">
        <v>2007.1990000000001</v>
      </c>
      <c r="B1779" s="230">
        <v>2007</v>
      </c>
      <c r="C1779" s="230" t="s">
        <v>11829</v>
      </c>
      <c r="D1779" s="230" t="s">
        <v>2417</v>
      </c>
      <c r="E1779" s="230" t="s">
        <v>2416</v>
      </c>
      <c r="F1779" s="230" t="s">
        <v>2414</v>
      </c>
      <c r="G1779" t="s">
        <v>76</v>
      </c>
      <c r="H1779" s="230" t="s">
        <v>4518</v>
      </c>
      <c r="I1779" s="230" t="s">
        <v>98</v>
      </c>
      <c r="J1779" s="230">
        <f>VLOOKUP(H1779,LocID!$B$2:$I$1995,8, FALSE)</f>
        <v>387</v>
      </c>
      <c r="L1779">
        <v>37.805080413818303</v>
      </c>
      <c r="M1779">
        <v>-122.273071289062</v>
      </c>
    </row>
    <row r="1780" spans="1:13" x14ac:dyDescent="0.25">
      <c r="A1780" s="230">
        <v>2007.2149999999999</v>
      </c>
      <c r="B1780" s="230">
        <v>2007</v>
      </c>
      <c r="C1780" s="230" t="s">
        <v>11829</v>
      </c>
      <c r="D1780" s="230" t="s">
        <v>2418</v>
      </c>
      <c r="E1780" s="230" t="s">
        <v>2419</v>
      </c>
      <c r="F1780" s="230" t="s">
        <v>2414</v>
      </c>
      <c r="G1780" t="s">
        <v>76</v>
      </c>
      <c r="H1780" s="230" t="s">
        <v>4518</v>
      </c>
      <c r="I1780" s="230" t="s">
        <v>52</v>
      </c>
      <c r="J1780" s="230">
        <f>VLOOKUP(H1780,LocID!$B$2:$I$1995,8, FALSE)</f>
        <v>387</v>
      </c>
      <c r="L1780">
        <v>37.805080413818303</v>
      </c>
      <c r="M1780">
        <v>-122.273071289062</v>
      </c>
    </row>
    <row r="1781" spans="1:13" x14ac:dyDescent="0.25">
      <c r="A1781" s="230">
        <v>2007.0260000000001</v>
      </c>
      <c r="B1781" s="230">
        <v>2007</v>
      </c>
      <c r="C1781" s="230" t="s">
        <v>11829</v>
      </c>
      <c r="D1781" s="230" t="s">
        <v>2420</v>
      </c>
      <c r="E1781" s="230" t="s">
        <v>2421</v>
      </c>
      <c r="F1781" s="230" t="s">
        <v>2414</v>
      </c>
      <c r="G1781" t="s">
        <v>76</v>
      </c>
      <c r="H1781" s="230" t="s">
        <v>4518</v>
      </c>
      <c r="I1781" s="230" t="s">
        <v>52</v>
      </c>
      <c r="J1781" s="230">
        <f>VLOOKUP(H1781,LocID!$B$2:$I$1995,8, FALSE)</f>
        <v>387</v>
      </c>
      <c r="L1781">
        <v>37.805080413818303</v>
      </c>
      <c r="M1781">
        <v>-122.273071289062</v>
      </c>
    </row>
    <row r="1782" spans="1:13" x14ac:dyDescent="0.25">
      <c r="A1782" s="230">
        <v>2007.3920000000001</v>
      </c>
      <c r="B1782" s="230">
        <v>2007</v>
      </c>
      <c r="C1782" s="230" t="s">
        <v>11829</v>
      </c>
      <c r="D1782" s="230" t="s">
        <v>73</v>
      </c>
      <c r="E1782" s="230" t="s">
        <v>74</v>
      </c>
      <c r="F1782" s="230" t="s">
        <v>75</v>
      </c>
      <c r="G1782" t="s">
        <v>76</v>
      </c>
      <c r="H1782" s="230" t="s">
        <v>5903</v>
      </c>
      <c r="I1782" s="230" t="s">
        <v>26</v>
      </c>
      <c r="J1782" s="230">
        <f>VLOOKUP(H1782,LocID!$B$2:$I$1995,8, FALSE)</f>
        <v>5</v>
      </c>
      <c r="L1782">
        <v>37.766830444335902</v>
      </c>
      <c r="M1782">
        <v>-122.245300292968</v>
      </c>
    </row>
    <row r="1783" spans="1:13" x14ac:dyDescent="0.25">
      <c r="A1783" s="230">
        <v>2007.3820000000001</v>
      </c>
      <c r="B1783" s="230">
        <v>2007</v>
      </c>
      <c r="C1783" s="230" t="s">
        <v>11829</v>
      </c>
      <c r="D1783" s="230" t="s">
        <v>3753</v>
      </c>
      <c r="E1783" s="230" t="s">
        <v>3754</v>
      </c>
      <c r="F1783" s="230" t="s">
        <v>3750</v>
      </c>
      <c r="G1783" t="s">
        <v>261</v>
      </c>
      <c r="H1783" s="230" t="s">
        <v>4530</v>
      </c>
      <c r="I1783" s="230" t="s">
        <v>23</v>
      </c>
      <c r="J1783" s="230">
        <f>VLOOKUP(H1783,LocID!$B$2:$I$1995,8, FALSE)</f>
        <v>513</v>
      </c>
      <c r="L1783">
        <v>47.603569030761697</v>
      </c>
      <c r="M1783">
        <v>-122.329452514648</v>
      </c>
    </row>
    <row r="1784" spans="1:13" x14ac:dyDescent="0.25">
      <c r="A1784" s="230">
        <v>2007.2380000000001</v>
      </c>
      <c r="B1784" s="230">
        <v>2007</v>
      </c>
      <c r="C1784" s="230" t="s">
        <v>11829</v>
      </c>
      <c r="D1784" s="230" t="s">
        <v>3578</v>
      </c>
      <c r="E1784" s="230" t="s">
        <v>3535</v>
      </c>
      <c r="F1784" s="230" t="s">
        <v>3579</v>
      </c>
      <c r="G1784" t="s">
        <v>76</v>
      </c>
      <c r="H1784" s="230" t="s">
        <v>6351</v>
      </c>
      <c r="I1784" s="230" t="s">
        <v>26</v>
      </c>
      <c r="J1784" s="230">
        <f>VLOOKUP(H1784,LocID!$B$2:$I$1995,8, FALSE)</f>
        <v>494</v>
      </c>
      <c r="L1784">
        <v>33.140861511230398</v>
      </c>
      <c r="M1784">
        <v>-117.158821105957</v>
      </c>
    </row>
    <row r="1785" spans="1:13" x14ac:dyDescent="0.25">
      <c r="A1785" s="230">
        <v>2007.1130000000001</v>
      </c>
      <c r="B1785" s="230">
        <v>2007</v>
      </c>
      <c r="C1785" s="230" t="s">
        <v>11829</v>
      </c>
      <c r="D1785" s="230" t="s">
        <v>177</v>
      </c>
      <c r="E1785" s="230" t="s">
        <v>178</v>
      </c>
      <c r="F1785" s="230" t="s">
        <v>179</v>
      </c>
      <c r="G1785" t="s">
        <v>76</v>
      </c>
      <c r="H1785" s="230" t="s">
        <v>5915</v>
      </c>
      <c r="I1785" s="230" t="s">
        <v>26</v>
      </c>
      <c r="J1785" s="230">
        <f>VLOOKUP(H1785,LocID!$B$2:$I$1995,8, FALSE)</f>
        <v>18</v>
      </c>
      <c r="L1785">
        <v>38.572380065917898</v>
      </c>
      <c r="M1785">
        <v>-122.44223022460901</v>
      </c>
    </row>
    <row r="1786" spans="1:13" x14ac:dyDescent="0.25">
      <c r="A1786" s="230">
        <v>2007.039</v>
      </c>
      <c r="B1786" s="230">
        <v>2007</v>
      </c>
      <c r="C1786" s="230" t="s">
        <v>11829</v>
      </c>
      <c r="D1786" s="230" t="s">
        <v>180</v>
      </c>
      <c r="E1786" s="230" t="s">
        <v>181</v>
      </c>
      <c r="F1786" s="230" t="s">
        <v>182</v>
      </c>
      <c r="G1786" t="s">
        <v>183</v>
      </c>
      <c r="H1786" s="230" t="s">
        <v>5916</v>
      </c>
      <c r="I1786" s="230" t="s">
        <v>26</v>
      </c>
      <c r="J1786" s="230">
        <f>VLOOKUP(H1786,LocID!$B$2:$I$1995,8, FALSE)</f>
        <v>19</v>
      </c>
      <c r="L1786">
        <v>42.282100677490199</v>
      </c>
      <c r="M1786">
        <v>-83.748466491699205</v>
      </c>
    </row>
    <row r="1787" spans="1:13" x14ac:dyDescent="0.25">
      <c r="A1787" s="230">
        <v>2007.1410000000001</v>
      </c>
      <c r="B1787" s="230">
        <v>2007</v>
      </c>
      <c r="C1787" s="230" t="s">
        <v>11829</v>
      </c>
      <c r="D1787" s="230" t="s">
        <v>227</v>
      </c>
      <c r="E1787" s="230" t="s">
        <v>228</v>
      </c>
      <c r="F1787" s="230" t="s">
        <v>214</v>
      </c>
      <c r="G1787" t="s">
        <v>144</v>
      </c>
      <c r="H1787" s="230" t="s">
        <v>5923</v>
      </c>
      <c r="I1787" s="230" t="s">
        <v>23</v>
      </c>
      <c r="J1787" s="230">
        <f>VLOOKUP(H1787,LocID!$B$2:$I$1995,8, FALSE)</f>
        <v>25</v>
      </c>
      <c r="L1787">
        <v>38.878585815429602</v>
      </c>
      <c r="M1787">
        <v>-77.068832397460895</v>
      </c>
    </row>
    <row r="1788" spans="1:13" x14ac:dyDescent="0.25">
      <c r="A1788" s="230">
        <v>2007.2270000000001</v>
      </c>
      <c r="B1788" s="230">
        <v>2007</v>
      </c>
      <c r="C1788" s="230" t="s">
        <v>11829</v>
      </c>
      <c r="D1788" s="230" t="s">
        <v>3297</v>
      </c>
      <c r="E1788" s="230" t="s">
        <v>3298</v>
      </c>
      <c r="F1788" s="230" t="s">
        <v>3294</v>
      </c>
      <c r="G1788" t="s">
        <v>76</v>
      </c>
      <c r="H1788" s="230" t="s">
        <v>4526</v>
      </c>
      <c r="I1788" s="230" t="s">
        <v>23</v>
      </c>
      <c r="J1788" s="230">
        <f>VLOOKUP(H1788,LocID!$B$2:$I$1995,8, FALSE)</f>
        <v>489</v>
      </c>
      <c r="L1788">
        <v>37.7771186828613</v>
      </c>
      <c r="M1788">
        <v>-122.419639587402</v>
      </c>
    </row>
    <row r="1789" spans="1:13" x14ac:dyDescent="0.25">
      <c r="A1789" s="230">
        <v>2015.0099</v>
      </c>
      <c r="B1789" s="230" t="s">
        <v>253</v>
      </c>
      <c r="C1789" s="230" t="s">
        <v>11821</v>
      </c>
      <c r="D1789" s="230" t="s">
        <v>2922</v>
      </c>
      <c r="E1789" s="230" t="s">
        <v>2923</v>
      </c>
      <c r="F1789" s="230" t="s">
        <v>2908</v>
      </c>
      <c r="G1789" t="s">
        <v>380</v>
      </c>
      <c r="H1789" s="230" t="s">
        <v>6299</v>
      </c>
      <c r="I1789" s="230" t="s">
        <v>52</v>
      </c>
      <c r="J1789" s="230">
        <f>VLOOKUP(H1789,LocID!$B$2:$I$1995,8, FALSE)</f>
        <v>431</v>
      </c>
      <c r="L1789">
        <v>41.8238716125488</v>
      </c>
      <c r="M1789">
        <v>-71.4119873046875</v>
      </c>
    </row>
    <row r="1790" spans="1:13" x14ac:dyDescent="0.25">
      <c r="A1790" s="230">
        <v>2007.2360000000001</v>
      </c>
      <c r="B1790" s="230">
        <v>2007</v>
      </c>
      <c r="C1790" s="230" t="s">
        <v>11829</v>
      </c>
      <c r="D1790" s="230" t="s">
        <v>2422</v>
      </c>
      <c r="E1790" s="230" t="s">
        <v>2423</v>
      </c>
      <c r="F1790" s="230" t="s">
        <v>2414</v>
      </c>
      <c r="G1790" t="s">
        <v>76</v>
      </c>
      <c r="H1790" s="230" t="s">
        <v>4518</v>
      </c>
      <c r="I1790" s="230" t="s">
        <v>23</v>
      </c>
      <c r="J1790" s="230">
        <f>VLOOKUP(H1790,LocID!$B$2:$I$1995,8, FALSE)</f>
        <v>387</v>
      </c>
      <c r="L1790">
        <v>37.805080413818303</v>
      </c>
      <c r="M1790">
        <v>-122.273071289062</v>
      </c>
    </row>
    <row r="1791" spans="1:13" x14ac:dyDescent="0.25">
      <c r="A1791" s="230">
        <v>2006.365</v>
      </c>
      <c r="B1791" s="230">
        <v>2007</v>
      </c>
      <c r="C1791" s="230" t="s">
        <v>11829</v>
      </c>
      <c r="D1791" s="230" t="s">
        <v>2424</v>
      </c>
      <c r="E1791" s="230" t="s">
        <v>2423</v>
      </c>
      <c r="F1791" s="230" t="s">
        <v>2414</v>
      </c>
      <c r="G1791" t="s">
        <v>76</v>
      </c>
      <c r="H1791" s="230" t="s">
        <v>4518</v>
      </c>
      <c r="I1791" s="230" t="s">
        <v>52</v>
      </c>
      <c r="J1791" s="230">
        <f>VLOOKUP(H1791,LocID!$B$2:$I$1995,8, FALSE)</f>
        <v>387</v>
      </c>
      <c r="L1791">
        <v>37.805080413818303</v>
      </c>
      <c r="M1791">
        <v>-122.273071289062</v>
      </c>
    </row>
    <row r="1792" spans="1:13" x14ac:dyDescent="0.25">
      <c r="A1792" s="230">
        <v>2007.03</v>
      </c>
      <c r="B1792" s="230">
        <v>2007</v>
      </c>
      <c r="C1792" s="230" t="s">
        <v>11829</v>
      </c>
      <c r="D1792" s="230" t="s">
        <v>2425</v>
      </c>
      <c r="E1792" s="230"/>
      <c r="F1792" s="230" t="s">
        <v>2414</v>
      </c>
      <c r="G1792" t="s">
        <v>76</v>
      </c>
      <c r="H1792" s="230" t="s">
        <v>4518</v>
      </c>
      <c r="I1792" s="230" t="s">
        <v>23</v>
      </c>
      <c r="J1792" s="230">
        <f>VLOOKUP(H1792,LocID!$B$2:$I$1995,8, FALSE)</f>
        <v>387</v>
      </c>
      <c r="L1792">
        <v>37.805080413818303</v>
      </c>
      <c r="M1792">
        <v>-122.273071289062</v>
      </c>
    </row>
    <row r="1793" spans="1:13" x14ac:dyDescent="0.25">
      <c r="A1793" s="230">
        <v>2006.491</v>
      </c>
      <c r="B1793" s="230">
        <v>2007</v>
      </c>
      <c r="C1793" s="230" t="s">
        <v>11829</v>
      </c>
      <c r="D1793" s="230" t="s">
        <v>2426</v>
      </c>
      <c r="E1793" s="230" t="s">
        <v>2423</v>
      </c>
      <c r="F1793" s="230" t="s">
        <v>2414</v>
      </c>
      <c r="G1793" t="s">
        <v>76</v>
      </c>
      <c r="H1793" s="230" t="s">
        <v>4518</v>
      </c>
      <c r="I1793" s="230" t="s">
        <v>26</v>
      </c>
      <c r="J1793" s="230">
        <f>VLOOKUP(H1793,LocID!$B$2:$I$1995,8, FALSE)</f>
        <v>387</v>
      </c>
      <c r="L1793">
        <v>37.805080413818303</v>
      </c>
      <c r="M1793">
        <v>-122.273071289062</v>
      </c>
    </row>
    <row r="1794" spans="1:13" x14ac:dyDescent="0.25">
      <c r="A1794" s="230">
        <v>2007.194</v>
      </c>
      <c r="B1794" s="230">
        <v>2007</v>
      </c>
      <c r="C1794" s="230" t="s">
        <v>11829</v>
      </c>
      <c r="D1794" s="230" t="s">
        <v>2427</v>
      </c>
      <c r="E1794" s="230" t="s">
        <v>2423</v>
      </c>
      <c r="F1794" s="230" t="s">
        <v>2414</v>
      </c>
      <c r="G1794" t="s">
        <v>76</v>
      </c>
      <c r="H1794" s="230" t="s">
        <v>4518</v>
      </c>
      <c r="I1794" s="230" t="s">
        <v>52</v>
      </c>
      <c r="J1794" s="230">
        <f>VLOOKUP(H1794,LocID!$B$2:$I$1995,8, FALSE)</f>
        <v>387</v>
      </c>
      <c r="L1794">
        <v>37.805080413818303</v>
      </c>
      <c r="M1794">
        <v>-122.273071289062</v>
      </c>
    </row>
    <row r="1795" spans="1:13" x14ac:dyDescent="0.25">
      <c r="A1795" s="230">
        <v>2007.0419999999999</v>
      </c>
      <c r="B1795" s="230">
        <v>2007</v>
      </c>
      <c r="C1795" s="230" t="s">
        <v>11829</v>
      </c>
      <c r="D1795" s="230" t="s">
        <v>2428</v>
      </c>
      <c r="E1795" s="230" t="s">
        <v>2423</v>
      </c>
      <c r="F1795" s="230" t="s">
        <v>2414</v>
      </c>
      <c r="G1795" t="s">
        <v>76</v>
      </c>
      <c r="H1795" s="230" t="s">
        <v>4518</v>
      </c>
      <c r="I1795" s="230" t="s">
        <v>52</v>
      </c>
      <c r="J1795" s="230">
        <f>VLOOKUP(H1795,LocID!$B$2:$I$1995,8, FALSE)</f>
        <v>387</v>
      </c>
      <c r="L1795">
        <v>37.805080413818303</v>
      </c>
      <c r="M1795">
        <v>-122.273071289062</v>
      </c>
    </row>
    <row r="1796" spans="1:13" x14ac:dyDescent="0.25">
      <c r="A1796" s="230">
        <v>2007.412</v>
      </c>
      <c r="B1796" s="230">
        <v>2007</v>
      </c>
      <c r="C1796" s="230" t="s">
        <v>11829</v>
      </c>
      <c r="D1796" s="230" t="s">
        <v>3584</v>
      </c>
      <c r="E1796" s="230" t="s">
        <v>3585</v>
      </c>
      <c r="F1796" s="230" t="s">
        <v>3586</v>
      </c>
      <c r="G1796" t="s">
        <v>76</v>
      </c>
      <c r="H1796" s="230" t="s">
        <v>6352</v>
      </c>
      <c r="I1796" s="230" t="s">
        <v>26</v>
      </c>
      <c r="J1796" s="230">
        <f>VLOOKUP(H1796,LocID!$B$2:$I$1995,8, FALSE)</f>
        <v>495</v>
      </c>
      <c r="L1796">
        <v>37.547031402587798</v>
      </c>
      <c r="M1796">
        <v>-122.314826965332</v>
      </c>
    </row>
    <row r="1797" spans="1:13" x14ac:dyDescent="0.25">
      <c r="A1797" s="230">
        <v>2007.069</v>
      </c>
      <c r="B1797" s="230">
        <v>2007</v>
      </c>
      <c r="C1797" s="230" t="s">
        <v>11829</v>
      </c>
      <c r="D1797" s="230" t="s">
        <v>1411</v>
      </c>
      <c r="E1797" s="230" t="s">
        <v>1412</v>
      </c>
      <c r="F1797" s="230" t="s">
        <v>1413</v>
      </c>
      <c r="G1797" t="s">
        <v>244</v>
      </c>
      <c r="H1797" s="230" t="s">
        <v>6097</v>
      </c>
      <c r="I1797" s="230" t="s">
        <v>26</v>
      </c>
      <c r="J1797" s="230">
        <f>VLOOKUP(H1797,LocID!$B$2:$I$1995,8, FALSE)</f>
        <v>215</v>
      </c>
      <c r="L1797">
        <v>39.609169006347599</v>
      </c>
      <c r="M1797">
        <v>-104.904006958007</v>
      </c>
    </row>
    <row r="1798" spans="1:13" x14ac:dyDescent="0.25">
      <c r="A1798" s="230">
        <v>2007.1769999999999</v>
      </c>
      <c r="B1798" s="230">
        <v>2007</v>
      </c>
      <c r="C1798" s="230" t="s">
        <v>11829</v>
      </c>
      <c r="D1798" s="230" t="s">
        <v>400</v>
      </c>
      <c r="E1798" s="230" t="s">
        <v>401</v>
      </c>
      <c r="F1798" s="230" t="s">
        <v>402</v>
      </c>
      <c r="G1798" t="s">
        <v>261</v>
      </c>
      <c r="H1798" s="230" t="s">
        <v>5941</v>
      </c>
      <c r="I1798" s="230" t="s">
        <v>23</v>
      </c>
      <c r="J1798" s="230">
        <f>VLOOKUP(H1798,LocID!$B$2:$I$1995,8, FALSE)</f>
        <v>46</v>
      </c>
      <c r="L1798">
        <v>47.610019683837798</v>
      </c>
      <c r="M1798">
        <v>-122.187850952148</v>
      </c>
    </row>
    <row r="1799" spans="1:13" x14ac:dyDescent="0.25">
      <c r="A1799" s="230">
        <v>2006.4929999999999</v>
      </c>
      <c r="B1799" s="230">
        <v>2007</v>
      </c>
      <c r="C1799" s="230" t="s">
        <v>11829</v>
      </c>
      <c r="D1799" s="230" t="s">
        <v>403</v>
      </c>
      <c r="E1799" s="230" t="s">
        <v>404</v>
      </c>
      <c r="F1799" s="230" t="s">
        <v>402</v>
      </c>
      <c r="G1799" t="s">
        <v>261</v>
      </c>
      <c r="H1799" s="230" t="s">
        <v>5941</v>
      </c>
      <c r="I1799" s="230" t="s">
        <v>23</v>
      </c>
      <c r="J1799" s="230">
        <f>VLOOKUP(H1799,LocID!$B$2:$I$1995,8, FALSE)</f>
        <v>46</v>
      </c>
      <c r="L1799">
        <v>47.610019683837798</v>
      </c>
      <c r="M1799">
        <v>-122.187850952148</v>
      </c>
    </row>
    <row r="1800" spans="1:13" x14ac:dyDescent="0.25">
      <c r="A1800" s="230">
        <v>2015.0001</v>
      </c>
      <c r="B1800" s="230" t="s">
        <v>253</v>
      </c>
      <c r="C1800" s="230" t="s">
        <v>11821</v>
      </c>
      <c r="D1800" s="230" t="s">
        <v>2325</v>
      </c>
      <c r="E1800" s="230" t="s">
        <v>697</v>
      </c>
      <c r="F1800" s="230" t="s">
        <v>2273</v>
      </c>
      <c r="G1800" t="s">
        <v>107</v>
      </c>
      <c r="H1800" s="230" t="s">
        <v>4516</v>
      </c>
      <c r="I1800" s="230" t="s">
        <v>23</v>
      </c>
      <c r="J1800" s="230">
        <f>VLOOKUP(H1800,LocID!$B$2:$I$1995,8, FALSE)</f>
        <v>370</v>
      </c>
      <c r="L1800">
        <v>40.7820014953613</v>
      </c>
      <c r="M1800">
        <v>-73.831703186035099</v>
      </c>
    </row>
    <row r="1801" spans="1:13" x14ac:dyDescent="0.25">
      <c r="A1801" s="230">
        <v>2007.0909999999999</v>
      </c>
      <c r="B1801" s="230">
        <v>2007</v>
      </c>
      <c r="C1801" s="230" t="s">
        <v>11829</v>
      </c>
      <c r="D1801" s="230" t="s">
        <v>518</v>
      </c>
      <c r="E1801" s="230" t="s">
        <v>519</v>
      </c>
      <c r="F1801" s="230" t="s">
        <v>520</v>
      </c>
      <c r="G1801" t="s">
        <v>208</v>
      </c>
      <c r="H1801" s="230" t="s">
        <v>5958</v>
      </c>
      <c r="I1801" s="230" t="s">
        <v>26</v>
      </c>
      <c r="J1801" s="230">
        <f>VLOOKUP(H1801,LocID!$B$2:$I$1995,8, FALSE)</f>
        <v>63</v>
      </c>
      <c r="L1801">
        <v>40.485008239746001</v>
      </c>
      <c r="M1801">
        <v>-88.997711181640597</v>
      </c>
    </row>
    <row r="1802" spans="1:13" x14ac:dyDescent="0.25">
      <c r="A1802" s="230">
        <v>2007.1479999999999</v>
      </c>
      <c r="B1802" s="230">
        <v>2007</v>
      </c>
      <c r="C1802" s="230" t="s">
        <v>11829</v>
      </c>
      <c r="D1802" s="230" t="s">
        <v>1369</v>
      </c>
      <c r="E1802" s="230" t="s">
        <v>1370</v>
      </c>
      <c r="F1802" s="230" t="s">
        <v>1368</v>
      </c>
      <c r="G1802" t="s">
        <v>76</v>
      </c>
      <c r="H1802" s="230" t="s">
        <v>4506</v>
      </c>
      <c r="I1802" s="230" t="s">
        <v>52</v>
      </c>
      <c r="J1802" s="230">
        <f>VLOOKUP(H1802,LocID!$B$2:$I$1995,8, FALSE)</f>
        <v>204</v>
      </c>
      <c r="L1802">
        <v>34.146331787109297</v>
      </c>
      <c r="M1802">
        <v>-118.248641967773</v>
      </c>
    </row>
    <row r="1803" spans="1:13" x14ac:dyDescent="0.25">
      <c r="A1803" s="230">
        <v>2007.1010000000001</v>
      </c>
      <c r="B1803" s="230">
        <v>2007</v>
      </c>
      <c r="C1803" s="230" t="s">
        <v>11829</v>
      </c>
      <c r="D1803" s="230" t="s">
        <v>1100</v>
      </c>
      <c r="E1803" s="230" t="s">
        <v>1101</v>
      </c>
      <c r="F1803" s="230" t="s">
        <v>1099</v>
      </c>
      <c r="G1803" t="s">
        <v>244</v>
      </c>
      <c r="H1803" s="230" t="s">
        <v>6039</v>
      </c>
      <c r="I1803" s="230" t="s">
        <v>52</v>
      </c>
      <c r="J1803" s="230">
        <f>VLOOKUP(H1803,LocID!$B$2:$I$1995,8, FALSE)</f>
        <v>148</v>
      </c>
      <c r="L1803">
        <v>39.7400093078613</v>
      </c>
      <c r="M1803">
        <v>-104.992301940917</v>
      </c>
    </row>
    <row r="1804" spans="1:13" x14ac:dyDescent="0.25">
      <c r="A1804" s="230">
        <v>2007.396</v>
      </c>
      <c r="B1804" s="230">
        <v>2007</v>
      </c>
      <c r="C1804" s="230" t="s">
        <v>11829</v>
      </c>
      <c r="D1804" s="230" t="s">
        <v>195</v>
      </c>
      <c r="E1804" s="230" t="s">
        <v>196</v>
      </c>
      <c r="F1804" s="230" t="s">
        <v>197</v>
      </c>
      <c r="G1804" t="s">
        <v>198</v>
      </c>
      <c r="H1804" s="230" t="s">
        <v>5918</v>
      </c>
      <c r="I1804" s="230" t="s">
        <v>52</v>
      </c>
      <c r="J1804" s="230">
        <f>VLOOKUP(H1804,LocID!$B$2:$I$1995,8, FALSE)</f>
        <v>21</v>
      </c>
      <c r="L1804">
        <v>44.743621826171797</v>
      </c>
      <c r="M1804">
        <v>-93.217590332031193</v>
      </c>
    </row>
    <row r="1805" spans="1:13" x14ac:dyDescent="0.25">
      <c r="A1805" s="230">
        <v>2007.1110000000001</v>
      </c>
      <c r="B1805" s="230">
        <v>2007</v>
      </c>
      <c r="C1805" s="230" t="s">
        <v>11829</v>
      </c>
      <c r="D1805" s="230" t="s">
        <v>850</v>
      </c>
      <c r="E1805" s="230" t="s">
        <v>851</v>
      </c>
      <c r="F1805" s="230" t="s">
        <v>852</v>
      </c>
      <c r="G1805" t="s">
        <v>144</v>
      </c>
      <c r="H1805" s="230" t="s">
        <v>5993</v>
      </c>
      <c r="I1805" s="230" t="s">
        <v>52</v>
      </c>
      <c r="J1805" s="230">
        <f>VLOOKUP(H1805,LocID!$B$2:$I$1995,8, FALSE)</f>
        <v>101</v>
      </c>
      <c r="L1805">
        <v>38.032131195068303</v>
      </c>
      <c r="M1805">
        <v>-78.477531433105398</v>
      </c>
    </row>
    <row r="1806" spans="1:13" x14ac:dyDescent="0.25">
      <c r="A1806" s="230">
        <v>2007.23</v>
      </c>
      <c r="B1806" s="230">
        <v>2007</v>
      </c>
      <c r="C1806" s="230" t="s">
        <v>11829</v>
      </c>
      <c r="D1806" s="230" t="s">
        <v>875</v>
      </c>
      <c r="E1806" s="230" t="s">
        <v>876</v>
      </c>
      <c r="F1806" s="230" t="s">
        <v>877</v>
      </c>
      <c r="G1806" t="s">
        <v>208</v>
      </c>
      <c r="H1806" s="230" t="s">
        <v>5997</v>
      </c>
      <c r="I1806" s="230" t="s">
        <v>26</v>
      </c>
      <c r="J1806" s="230">
        <f>VLOOKUP(H1806,LocID!$B$2:$I$1995,8, FALSE)</f>
        <v>105</v>
      </c>
      <c r="L1806">
        <v>41.884250640869098</v>
      </c>
      <c r="M1806">
        <v>-87.6324462890625</v>
      </c>
    </row>
    <row r="1807" spans="1:13" x14ac:dyDescent="0.25">
      <c r="A1807" s="230">
        <v>2007.41</v>
      </c>
      <c r="B1807" s="230">
        <v>2007</v>
      </c>
      <c r="C1807" s="230" t="s">
        <v>11829</v>
      </c>
      <c r="D1807" s="230" t="s">
        <v>4237</v>
      </c>
      <c r="E1807" s="230" t="s">
        <v>4238</v>
      </c>
      <c r="F1807" s="230" t="s">
        <v>2997</v>
      </c>
      <c r="G1807" t="s">
        <v>2996</v>
      </c>
      <c r="H1807" s="230" t="s">
        <v>4536</v>
      </c>
      <c r="I1807" s="230" t="s">
        <v>26</v>
      </c>
      <c r="J1807" s="230">
        <f>VLOOKUP(H1807,LocID!$B$2:$I$1995,8, FALSE)</f>
        <v>447</v>
      </c>
      <c r="L1807">
        <v>38.890369415283203</v>
      </c>
      <c r="M1807">
        <v>-77.031959533691406</v>
      </c>
    </row>
    <row r="1808" spans="1:13" x14ac:dyDescent="0.25">
      <c r="A1808" s="230">
        <v>2007.162</v>
      </c>
      <c r="B1808" s="230">
        <v>2007</v>
      </c>
      <c r="C1808" s="230" t="s">
        <v>11829</v>
      </c>
      <c r="D1808" s="230" t="s">
        <v>1192</v>
      </c>
      <c r="E1808" s="230" t="s">
        <v>1193</v>
      </c>
      <c r="F1808" s="230" t="s">
        <v>1194</v>
      </c>
      <c r="G1808" t="s">
        <v>76</v>
      </c>
      <c r="H1808" s="230" t="s">
        <v>4504</v>
      </c>
      <c r="I1808" s="230" t="s">
        <v>52</v>
      </c>
      <c r="J1808" s="230">
        <f>VLOOKUP(H1808,LocID!$B$2:$I$1995,8, FALSE)</f>
        <v>167</v>
      </c>
      <c r="L1808">
        <v>37.837169647216797</v>
      </c>
      <c r="M1808">
        <v>-122.301750183105</v>
      </c>
    </row>
    <row r="1809" spans="1:13" x14ac:dyDescent="0.25">
      <c r="A1809" s="230">
        <v>2007.2260000000001</v>
      </c>
      <c r="B1809" s="230">
        <v>2007</v>
      </c>
      <c r="C1809" s="230" t="s">
        <v>11829</v>
      </c>
      <c r="D1809" s="230" t="s">
        <v>1788</v>
      </c>
      <c r="E1809" s="230" t="s">
        <v>1789</v>
      </c>
      <c r="F1809" s="230" t="s">
        <v>1790</v>
      </c>
      <c r="G1809" t="s">
        <v>76</v>
      </c>
      <c r="H1809" s="230" t="s">
        <v>6170</v>
      </c>
      <c r="I1809" s="230" t="s">
        <v>52</v>
      </c>
      <c r="J1809" s="230">
        <f>VLOOKUP(H1809,LocID!$B$2:$I$1995,8, FALSE)</f>
        <v>293</v>
      </c>
      <c r="L1809">
        <v>38.130191802978501</v>
      </c>
      <c r="M1809">
        <v>-121.275466918945</v>
      </c>
    </row>
    <row r="1810" spans="1:13" x14ac:dyDescent="0.25">
      <c r="A1810" s="230">
        <v>2007.079</v>
      </c>
      <c r="B1810" s="230">
        <v>2007</v>
      </c>
      <c r="C1810" s="230" t="s">
        <v>11829</v>
      </c>
      <c r="D1810" s="230" t="s">
        <v>2942</v>
      </c>
      <c r="E1810" s="230" t="s">
        <v>2943</v>
      </c>
      <c r="F1810" s="230" t="s">
        <v>2944</v>
      </c>
      <c r="G1810" t="s">
        <v>250</v>
      </c>
      <c r="H1810" s="230" t="s">
        <v>4520</v>
      </c>
      <c r="I1810" s="230" t="s">
        <v>26</v>
      </c>
      <c r="J1810" s="230">
        <f>VLOOKUP(H1810,LocID!$B$2:$I$1995,8, FALSE)</f>
        <v>438</v>
      </c>
      <c r="L1810">
        <v>35.785511016845703</v>
      </c>
      <c r="M1810">
        <v>-78.642669677734304</v>
      </c>
    </row>
    <row r="1811" spans="1:13" x14ac:dyDescent="0.25">
      <c r="A1811" s="230">
        <v>2015.0048999999999</v>
      </c>
      <c r="B1811" s="230" t="s">
        <v>253</v>
      </c>
      <c r="C1811" s="230" t="s">
        <v>11821</v>
      </c>
      <c r="D1811" s="230" t="s">
        <v>3503</v>
      </c>
      <c r="E1811" s="230" t="s">
        <v>3504</v>
      </c>
      <c r="F1811" s="230" t="s">
        <v>3294</v>
      </c>
      <c r="G1811" t="s">
        <v>76</v>
      </c>
      <c r="H1811" s="230" t="s">
        <v>4526</v>
      </c>
      <c r="I1811" s="230" t="s">
        <v>26</v>
      </c>
      <c r="J1811" s="230">
        <f>VLOOKUP(H1811,LocID!$B$2:$I$1995,8, FALSE)</f>
        <v>489</v>
      </c>
      <c r="L1811">
        <v>37.7771186828613</v>
      </c>
      <c r="M1811">
        <v>-122.419639587402</v>
      </c>
    </row>
    <row r="1812" spans="1:13" x14ac:dyDescent="0.25">
      <c r="A1812" s="230">
        <v>2007.1959999999999</v>
      </c>
      <c r="B1812" s="230">
        <v>2007</v>
      </c>
      <c r="C1812" s="230" t="s">
        <v>11829</v>
      </c>
      <c r="D1812" s="230" t="s">
        <v>4239</v>
      </c>
      <c r="E1812" s="230" t="s">
        <v>4240</v>
      </c>
      <c r="F1812" s="230" t="s">
        <v>2997</v>
      </c>
      <c r="G1812" t="s">
        <v>2996</v>
      </c>
      <c r="H1812" s="230" t="s">
        <v>4536</v>
      </c>
      <c r="I1812" s="230" t="s">
        <v>26</v>
      </c>
      <c r="J1812" s="230">
        <f>VLOOKUP(H1812,LocID!$B$2:$I$1995,8, FALSE)</f>
        <v>447</v>
      </c>
      <c r="L1812">
        <v>38.890369415283203</v>
      </c>
      <c r="M1812">
        <v>-77.031959533691406</v>
      </c>
    </row>
    <row r="1813" spans="1:13" x14ac:dyDescent="0.25">
      <c r="A1813" s="230">
        <v>2007.0650000000001</v>
      </c>
      <c r="B1813" s="230">
        <v>2007</v>
      </c>
      <c r="C1813" s="230" t="s">
        <v>11829</v>
      </c>
      <c r="D1813" s="230" t="s">
        <v>4241</v>
      </c>
      <c r="E1813" s="230" t="s">
        <v>2646</v>
      </c>
      <c r="F1813" s="230" t="s">
        <v>2997</v>
      </c>
      <c r="G1813" t="s">
        <v>2996</v>
      </c>
      <c r="H1813" s="230" t="s">
        <v>4536</v>
      </c>
      <c r="I1813" s="230" t="s">
        <v>52</v>
      </c>
      <c r="J1813" s="230">
        <f>VLOOKUP(H1813,LocID!$B$2:$I$1995,8, FALSE)</f>
        <v>447</v>
      </c>
      <c r="L1813">
        <v>38.890369415283203</v>
      </c>
      <c r="M1813">
        <v>-77.031959533691406</v>
      </c>
    </row>
    <row r="1814" spans="1:13" x14ac:dyDescent="0.25">
      <c r="A1814" s="230">
        <v>2006.4829999999999</v>
      </c>
      <c r="B1814" s="230">
        <v>2007</v>
      </c>
      <c r="C1814" s="230" t="s">
        <v>11829</v>
      </c>
      <c r="D1814" s="230" t="s">
        <v>352</v>
      </c>
      <c r="E1814" s="230" t="s">
        <v>353</v>
      </c>
      <c r="F1814" s="230" t="s">
        <v>354</v>
      </c>
      <c r="G1814" t="s">
        <v>76</v>
      </c>
      <c r="H1814" s="230" t="s">
        <v>5935</v>
      </c>
      <c r="I1814" s="230" t="s">
        <v>98</v>
      </c>
      <c r="J1814" s="230">
        <f>VLOOKUP(H1814,LocID!$B$2:$I$1995,8, FALSE)</f>
        <v>39</v>
      </c>
      <c r="L1814">
        <v>35.366958618163999</v>
      </c>
      <c r="M1814">
        <v>-119.01885986328099</v>
      </c>
    </row>
    <row r="1815" spans="1:13" x14ac:dyDescent="0.25">
      <c r="A1815" s="230">
        <v>2007.3230000000001</v>
      </c>
      <c r="B1815" s="230">
        <v>2007</v>
      </c>
      <c r="C1815" s="230" t="s">
        <v>11829</v>
      </c>
      <c r="D1815" s="230" t="s">
        <v>1011</v>
      </c>
      <c r="E1815" s="230" t="s">
        <v>1012</v>
      </c>
      <c r="F1815" s="230" t="s">
        <v>1013</v>
      </c>
      <c r="G1815" t="s">
        <v>107</v>
      </c>
      <c r="H1815" s="230" t="s">
        <v>6019</v>
      </c>
      <c r="I1815" s="230" t="s">
        <v>52</v>
      </c>
      <c r="J1815" s="230">
        <f>VLOOKUP(H1815,LocID!$B$2:$I$1995,8, FALSE)</f>
        <v>127</v>
      </c>
      <c r="L1815">
        <v>42.603488922119098</v>
      </c>
      <c r="M1815">
        <v>-76.174819946289006</v>
      </c>
    </row>
    <row r="1816" spans="1:13" x14ac:dyDescent="0.25">
      <c r="A1816" s="230">
        <v>2007.2739999999999</v>
      </c>
      <c r="B1816" s="230">
        <v>2007</v>
      </c>
      <c r="C1816" s="230" t="s">
        <v>11829</v>
      </c>
      <c r="D1816" s="230" t="s">
        <v>1027</v>
      </c>
      <c r="E1816" s="230" t="s">
        <v>1028</v>
      </c>
      <c r="F1816" s="230" t="s">
        <v>1029</v>
      </c>
      <c r="G1816" t="s">
        <v>76</v>
      </c>
      <c r="H1816" s="230" t="s">
        <v>6024</v>
      </c>
      <c r="I1816" s="230" t="s">
        <v>52</v>
      </c>
      <c r="J1816" s="230">
        <f>VLOOKUP(H1816,LocID!$B$2:$I$1995,8, FALSE)</f>
        <v>132</v>
      </c>
      <c r="L1816">
        <v>34.021610260009702</v>
      </c>
      <c r="M1816">
        <v>-118.39620971679599</v>
      </c>
    </row>
    <row r="1817" spans="1:13" x14ac:dyDescent="0.25">
      <c r="A1817" s="230">
        <v>2007.4010000000001</v>
      </c>
      <c r="B1817" s="230">
        <v>2007</v>
      </c>
      <c r="C1817" s="230" t="s">
        <v>11829</v>
      </c>
      <c r="D1817" s="230" t="s">
        <v>1036</v>
      </c>
      <c r="E1817" s="230" t="s">
        <v>1037</v>
      </c>
      <c r="F1817" s="230" t="s">
        <v>1038</v>
      </c>
      <c r="G1817" t="s">
        <v>76</v>
      </c>
      <c r="H1817" s="230" t="s">
        <v>6025</v>
      </c>
      <c r="I1817" s="230" t="s">
        <v>52</v>
      </c>
      <c r="J1817" s="230">
        <f>VLOOKUP(H1817,LocID!$B$2:$I$1995,8, FALSE)</f>
        <v>133</v>
      </c>
      <c r="L1817">
        <v>37.318958282470703</v>
      </c>
      <c r="M1817">
        <v>-122.02928161621</v>
      </c>
    </row>
    <row r="1818" spans="1:13" x14ac:dyDescent="0.25">
      <c r="A1818" s="230">
        <v>2006.3409999999999</v>
      </c>
      <c r="B1818" s="230">
        <v>2007</v>
      </c>
      <c r="C1818" s="230" t="s">
        <v>11829</v>
      </c>
      <c r="D1818" s="230" t="s">
        <v>4242</v>
      </c>
      <c r="E1818" s="230" t="s">
        <v>4243</v>
      </c>
      <c r="F1818" s="230" t="s">
        <v>2997</v>
      </c>
      <c r="G1818" t="s">
        <v>2996</v>
      </c>
      <c r="H1818" s="230" t="s">
        <v>4536</v>
      </c>
      <c r="I1818" s="230" t="s">
        <v>26</v>
      </c>
      <c r="J1818" s="230">
        <f>VLOOKUP(H1818,LocID!$B$2:$I$1995,8, FALSE)</f>
        <v>447</v>
      </c>
      <c r="L1818">
        <v>38.890369415283203</v>
      </c>
      <c r="M1818">
        <v>-77.031959533691406</v>
      </c>
    </row>
    <row r="1819" spans="1:13" x14ac:dyDescent="0.25">
      <c r="A1819" s="230">
        <v>2007.325</v>
      </c>
      <c r="B1819" s="230">
        <v>2007</v>
      </c>
      <c r="C1819" s="230" t="s">
        <v>11829</v>
      </c>
      <c r="D1819" s="230" t="s">
        <v>229</v>
      </c>
      <c r="E1819" s="230" t="s">
        <v>228</v>
      </c>
      <c r="F1819" s="230" t="s">
        <v>214</v>
      </c>
      <c r="G1819" t="s">
        <v>144</v>
      </c>
      <c r="H1819" s="230" t="s">
        <v>5923</v>
      </c>
      <c r="I1819" s="230" t="s">
        <v>23</v>
      </c>
      <c r="J1819" s="230">
        <f>VLOOKUP(H1819,LocID!$B$2:$I$1995,8, FALSE)</f>
        <v>25</v>
      </c>
      <c r="L1819">
        <v>38.878585815429602</v>
      </c>
      <c r="M1819">
        <v>-77.068832397460895</v>
      </c>
    </row>
    <row r="1820" spans="1:13" x14ac:dyDescent="0.25">
      <c r="A1820" s="230">
        <v>2007.232</v>
      </c>
      <c r="B1820" s="230">
        <v>2007</v>
      </c>
      <c r="C1820" s="230" t="s">
        <v>11829</v>
      </c>
      <c r="D1820" s="230" t="s">
        <v>2642</v>
      </c>
      <c r="E1820" s="230" t="s">
        <v>2643</v>
      </c>
      <c r="F1820" s="230" t="s">
        <v>2644</v>
      </c>
      <c r="G1820" t="s">
        <v>261</v>
      </c>
      <c r="H1820" s="230" t="s">
        <v>6262</v>
      </c>
      <c r="I1820" s="230" t="s">
        <v>98</v>
      </c>
      <c r="J1820" s="230">
        <f>VLOOKUP(H1820,LocID!$B$2:$I$1995,8, FALSE)</f>
        <v>393</v>
      </c>
      <c r="L1820">
        <v>47.039230346679602</v>
      </c>
      <c r="M1820">
        <v>-122.891357421875</v>
      </c>
    </row>
    <row r="1821" spans="1:13" x14ac:dyDescent="0.25">
      <c r="A1821" s="230">
        <v>2007.075</v>
      </c>
      <c r="B1821" s="230">
        <v>2007</v>
      </c>
      <c r="C1821" s="230" t="s">
        <v>11829</v>
      </c>
      <c r="D1821" s="230" t="s">
        <v>1214</v>
      </c>
      <c r="E1821" s="230" t="s">
        <v>1215</v>
      </c>
      <c r="F1821" s="230" t="s">
        <v>1216</v>
      </c>
      <c r="G1821" t="s">
        <v>122</v>
      </c>
      <c r="H1821" s="230" t="s">
        <v>6059</v>
      </c>
      <c r="I1821" s="230" t="s">
        <v>52</v>
      </c>
      <c r="J1821" s="230">
        <f>VLOOKUP(H1821,LocID!$B$2:$I$1995,8, FALSE)</f>
        <v>171</v>
      </c>
      <c r="L1821">
        <v>44.049919128417898</v>
      </c>
      <c r="M1821">
        <v>-123.088539123535</v>
      </c>
    </row>
    <row r="1822" spans="1:13" x14ac:dyDescent="0.25">
      <c r="A1822" s="230">
        <v>2015.0034000000001</v>
      </c>
      <c r="B1822" s="230" t="s">
        <v>253</v>
      </c>
      <c r="C1822" s="230" t="s">
        <v>11821</v>
      </c>
      <c r="D1822" s="230" t="s">
        <v>2270</v>
      </c>
      <c r="E1822" s="230" t="s">
        <v>737</v>
      </c>
      <c r="F1822" s="230" t="s">
        <v>2264</v>
      </c>
      <c r="G1822" t="s">
        <v>739</v>
      </c>
      <c r="H1822" s="230" t="s">
        <v>6241</v>
      </c>
      <c r="I1822" s="230" t="s">
        <v>52</v>
      </c>
      <c r="J1822" s="230">
        <f>VLOOKUP(H1822,LocID!$B$2:$I$1995,8, FALSE)</f>
        <v>369</v>
      </c>
      <c r="L1822">
        <v>49.231601715087798</v>
      </c>
      <c r="M1822">
        <v>-122.89600372314401</v>
      </c>
    </row>
    <row r="1823" spans="1:13" x14ac:dyDescent="0.25">
      <c r="A1823" s="230">
        <v>2007.173</v>
      </c>
      <c r="B1823" s="230">
        <v>2007</v>
      </c>
      <c r="C1823" s="230" t="s">
        <v>11829</v>
      </c>
      <c r="D1823" s="230" t="s">
        <v>1245</v>
      </c>
      <c r="E1823" s="230" t="s">
        <v>1246</v>
      </c>
      <c r="F1823" s="230" t="s">
        <v>1244</v>
      </c>
      <c r="G1823" t="s">
        <v>144</v>
      </c>
      <c r="H1823" s="230" t="s">
        <v>6064</v>
      </c>
      <c r="I1823" s="230" t="s">
        <v>23</v>
      </c>
      <c r="J1823" s="230">
        <f>VLOOKUP(H1823,LocID!$B$2:$I$1995,8, FALSE)</f>
        <v>176</v>
      </c>
      <c r="L1823">
        <v>38.841789245605398</v>
      </c>
      <c r="M1823">
        <v>-77.308868408203097</v>
      </c>
    </row>
    <row r="1824" spans="1:13" x14ac:dyDescent="0.25">
      <c r="A1824" s="230">
        <v>2007.3989999999999</v>
      </c>
      <c r="B1824" s="230">
        <v>2007</v>
      </c>
      <c r="C1824" s="230" t="s">
        <v>11829</v>
      </c>
      <c r="D1824" s="230" t="s">
        <v>1252</v>
      </c>
      <c r="E1824" s="230" t="s">
        <v>1253</v>
      </c>
      <c r="F1824" s="230" t="s">
        <v>1254</v>
      </c>
      <c r="G1824" t="s">
        <v>76</v>
      </c>
      <c r="H1824" s="230" t="s">
        <v>6065</v>
      </c>
      <c r="I1824" s="230" t="s">
        <v>52</v>
      </c>
      <c r="J1824" s="230">
        <f>VLOOKUP(H1824,LocID!$B$2:$I$1995,8, FALSE)</f>
        <v>177</v>
      </c>
      <c r="L1824">
        <v>38.249229431152301</v>
      </c>
      <c r="M1824">
        <v>-122.04387664794901</v>
      </c>
    </row>
    <row r="1825" spans="1:13" x14ac:dyDescent="0.25">
      <c r="A1825" s="230">
        <v>2007.3510000000001</v>
      </c>
      <c r="B1825" s="230">
        <v>2007</v>
      </c>
      <c r="C1825" s="230" t="s">
        <v>11829</v>
      </c>
      <c r="D1825" s="230" t="s">
        <v>4135</v>
      </c>
      <c r="E1825" s="230" t="s">
        <v>4136</v>
      </c>
      <c r="F1825" s="230" t="s">
        <v>4137</v>
      </c>
      <c r="G1825" t="s">
        <v>261</v>
      </c>
      <c r="H1825" s="230" t="s">
        <v>6413</v>
      </c>
      <c r="I1825" s="230" t="s">
        <v>52</v>
      </c>
      <c r="J1825" s="230">
        <f>VLOOKUP(H1825,LocID!$B$2:$I$1995,8, FALSE)</f>
        <v>567</v>
      </c>
      <c r="L1825">
        <v>48.313648223876903</v>
      </c>
      <c r="M1825">
        <v>-117.280723571777</v>
      </c>
    </row>
    <row r="1826" spans="1:13" x14ac:dyDescent="0.25">
      <c r="A1826" s="230">
        <v>2007.2719999999999</v>
      </c>
      <c r="B1826" s="230">
        <v>2007</v>
      </c>
      <c r="C1826" s="230" t="s">
        <v>11829</v>
      </c>
      <c r="D1826" s="230" t="s">
        <v>3299</v>
      </c>
      <c r="E1826" s="230" t="s">
        <v>3300</v>
      </c>
      <c r="F1826" s="230" t="s">
        <v>3294</v>
      </c>
      <c r="G1826" t="s">
        <v>76</v>
      </c>
      <c r="H1826" s="230" t="s">
        <v>4526</v>
      </c>
      <c r="I1826" s="230" t="s">
        <v>23</v>
      </c>
      <c r="J1826" s="230">
        <f>VLOOKUP(H1826,LocID!$B$2:$I$1995,8, FALSE)</f>
        <v>489</v>
      </c>
      <c r="L1826">
        <v>37.7771186828613</v>
      </c>
      <c r="M1826">
        <v>-122.419639587402</v>
      </c>
    </row>
    <row r="1827" spans="1:13" x14ac:dyDescent="0.25">
      <c r="A1827" s="230">
        <v>2007.4259999999999</v>
      </c>
      <c r="B1827" s="230">
        <v>2007</v>
      </c>
      <c r="C1827" s="230" t="s">
        <v>11829</v>
      </c>
      <c r="D1827" s="230" t="s">
        <v>962</v>
      </c>
      <c r="E1827" s="230" t="s">
        <v>963</v>
      </c>
      <c r="F1827" s="230" t="s">
        <v>964</v>
      </c>
      <c r="G1827" t="s">
        <v>244</v>
      </c>
      <c r="H1827" s="230" t="s">
        <v>6009</v>
      </c>
      <c r="I1827" s="230" t="s">
        <v>52</v>
      </c>
      <c r="J1827" s="230">
        <f>VLOOKUP(H1827,LocID!$B$2:$I$1995,8, FALSE)</f>
        <v>117</v>
      </c>
      <c r="L1827">
        <v>38.833431243896399</v>
      </c>
      <c r="M1827">
        <v>-104.821807861328</v>
      </c>
    </row>
    <row r="1828" spans="1:13" x14ac:dyDescent="0.25">
      <c r="A1828" s="230">
        <v>2006.461</v>
      </c>
      <c r="B1828" s="230">
        <v>2007</v>
      </c>
      <c r="C1828" s="230" t="s">
        <v>11829</v>
      </c>
      <c r="D1828" s="230" t="s">
        <v>3301</v>
      </c>
      <c r="E1828" s="230" t="s">
        <v>3302</v>
      </c>
      <c r="F1828" s="230" t="s">
        <v>3303</v>
      </c>
      <c r="G1828" t="s">
        <v>76</v>
      </c>
      <c r="H1828" s="230" t="s">
        <v>6346</v>
      </c>
      <c r="I1828" s="230" t="s">
        <v>52</v>
      </c>
      <c r="J1828" s="230">
        <f>VLOOKUP(H1828,LocID!$B$2:$I$1995,8, FALSE)</f>
        <v>489</v>
      </c>
      <c r="L1828">
        <v>37.7771186828613</v>
      </c>
      <c r="M1828">
        <v>-122.419639587402</v>
      </c>
    </row>
    <row r="1829" spans="1:13" x14ac:dyDescent="0.25">
      <c r="A1829" s="230">
        <v>2007.277</v>
      </c>
      <c r="B1829" s="230">
        <v>2007</v>
      </c>
      <c r="C1829" s="230" t="s">
        <v>11829</v>
      </c>
      <c r="D1829" s="230" t="s">
        <v>3304</v>
      </c>
      <c r="E1829" s="230" t="s">
        <v>3305</v>
      </c>
      <c r="F1829" s="230" t="s">
        <v>3294</v>
      </c>
      <c r="G1829" t="s">
        <v>76</v>
      </c>
      <c r="H1829" s="230" t="s">
        <v>4526</v>
      </c>
      <c r="I1829" s="230" t="s">
        <v>52</v>
      </c>
      <c r="J1829" s="230">
        <f>VLOOKUP(H1829,LocID!$B$2:$I$1995,8, FALSE)</f>
        <v>489</v>
      </c>
      <c r="L1829">
        <v>37.7771186828613</v>
      </c>
      <c r="M1829">
        <v>-122.419639587402</v>
      </c>
    </row>
    <row r="1830" spans="1:13" x14ac:dyDescent="0.25">
      <c r="A1830" s="230">
        <v>2006.4659999999999</v>
      </c>
      <c r="B1830" s="230">
        <v>2007</v>
      </c>
      <c r="C1830" s="230" t="s">
        <v>11829</v>
      </c>
      <c r="D1830" s="230" t="s">
        <v>1359</v>
      </c>
      <c r="E1830" s="230" t="s">
        <v>1360</v>
      </c>
      <c r="F1830" s="230" t="s">
        <v>1361</v>
      </c>
      <c r="G1830" t="s">
        <v>76</v>
      </c>
      <c r="H1830" s="230" t="s">
        <v>6086</v>
      </c>
      <c r="I1830" s="230" t="s">
        <v>26</v>
      </c>
      <c r="J1830" s="230">
        <f>VLOOKUP(H1830,LocID!$B$2:$I$1995,8, FALSE)</f>
        <v>201</v>
      </c>
      <c r="L1830">
        <v>37.004379272460902</v>
      </c>
      <c r="M1830">
        <v>-121.57167053222599</v>
      </c>
    </row>
    <row r="1831" spans="1:13" x14ac:dyDescent="0.25">
      <c r="A1831" s="230">
        <v>2006.453</v>
      </c>
      <c r="B1831" s="230">
        <v>2007</v>
      </c>
      <c r="C1831" s="230" t="s">
        <v>11829</v>
      </c>
      <c r="D1831" s="230" t="s">
        <v>2153</v>
      </c>
      <c r="E1831" s="230" t="s">
        <v>2154</v>
      </c>
      <c r="F1831" s="230" t="s">
        <v>2155</v>
      </c>
      <c r="G1831" t="s">
        <v>76</v>
      </c>
      <c r="H1831" s="230" t="s">
        <v>6227</v>
      </c>
      <c r="I1831" s="230" t="s">
        <v>26</v>
      </c>
      <c r="J1831" s="230">
        <f>VLOOKUP(H1831,LocID!$B$2:$I$1995,8, FALSE)</f>
        <v>352</v>
      </c>
      <c r="L1831">
        <v>37.389671325683501</v>
      </c>
      <c r="M1831">
        <v>-122.08159637451099</v>
      </c>
    </row>
    <row r="1832" spans="1:13" x14ac:dyDescent="0.25">
      <c r="A1832" s="230">
        <v>2007.0820000000001</v>
      </c>
      <c r="B1832" s="230">
        <v>2007</v>
      </c>
      <c r="C1832" s="230" t="s">
        <v>11829</v>
      </c>
      <c r="D1832" s="230" t="s">
        <v>2429</v>
      </c>
      <c r="E1832" s="230" t="s">
        <v>445</v>
      </c>
      <c r="F1832" s="230" t="s">
        <v>2414</v>
      </c>
      <c r="G1832" t="s">
        <v>76</v>
      </c>
      <c r="H1832" s="230" t="s">
        <v>4518</v>
      </c>
      <c r="I1832" s="230" t="s">
        <v>23</v>
      </c>
      <c r="J1832" s="230">
        <f>VLOOKUP(H1832,LocID!$B$2:$I$1995,8, FALSE)</f>
        <v>387</v>
      </c>
      <c r="L1832">
        <v>37.805080413818303</v>
      </c>
      <c r="M1832">
        <v>-122.273071289062</v>
      </c>
    </row>
    <row r="1833" spans="1:13" x14ac:dyDescent="0.25">
      <c r="A1833" s="230">
        <v>2015.0029999999999</v>
      </c>
      <c r="B1833" s="230" t="s">
        <v>253</v>
      </c>
      <c r="C1833" s="230" t="s">
        <v>11821</v>
      </c>
      <c r="D1833" s="230" t="s">
        <v>3194</v>
      </c>
      <c r="E1833" s="230" t="s">
        <v>1018</v>
      </c>
      <c r="F1833" s="230" t="s">
        <v>3174</v>
      </c>
      <c r="G1833" t="s">
        <v>122</v>
      </c>
      <c r="H1833" s="230" t="s">
        <v>4525</v>
      </c>
      <c r="I1833" s="230" t="s">
        <v>3934</v>
      </c>
      <c r="J1833" s="230">
        <f>VLOOKUP(H1833,LocID!$B$2:$I$1995,8, FALSE)</f>
        <v>477</v>
      </c>
      <c r="L1833">
        <v>44.933261871337798</v>
      </c>
      <c r="M1833">
        <v>-123.043807983398</v>
      </c>
    </row>
    <row r="1834" spans="1:13" x14ac:dyDescent="0.25">
      <c r="A1834" s="230">
        <v>2015.0029999999999</v>
      </c>
      <c r="B1834" s="230" t="s">
        <v>253</v>
      </c>
      <c r="C1834" s="230" t="s">
        <v>11821</v>
      </c>
      <c r="D1834" s="230" t="s">
        <v>3194</v>
      </c>
      <c r="E1834" s="230" t="s">
        <v>1018</v>
      </c>
      <c r="F1834" s="230" t="s">
        <v>3174</v>
      </c>
      <c r="G1834" t="s">
        <v>122</v>
      </c>
      <c r="H1834" s="230" t="s">
        <v>4525</v>
      </c>
      <c r="I1834" s="230" t="s">
        <v>23</v>
      </c>
      <c r="J1834" s="230">
        <f>VLOOKUP(H1834,LocID!$B$2:$I$1995,8, FALSE)</f>
        <v>477</v>
      </c>
      <c r="L1834">
        <v>44.933261871337798</v>
      </c>
      <c r="M1834">
        <v>-123.043807983398</v>
      </c>
    </row>
    <row r="1835" spans="1:13" x14ac:dyDescent="0.25">
      <c r="A1835" s="230">
        <v>2007.357</v>
      </c>
      <c r="B1835" s="230">
        <v>2007</v>
      </c>
      <c r="C1835" s="230" t="s">
        <v>11829</v>
      </c>
      <c r="D1835" s="230" t="s">
        <v>1307</v>
      </c>
      <c r="E1835" s="230" t="s">
        <v>1308</v>
      </c>
      <c r="F1835" s="230" t="s">
        <v>1309</v>
      </c>
      <c r="G1835" t="s">
        <v>144</v>
      </c>
      <c r="H1835" s="230" t="s">
        <v>6077</v>
      </c>
      <c r="I1835" s="230" t="s">
        <v>52</v>
      </c>
      <c r="J1835" s="230">
        <f>VLOOKUP(H1835,LocID!$B$2:$I$1995,8, FALSE)</f>
        <v>191</v>
      </c>
      <c r="L1835">
        <v>38.300891876220703</v>
      </c>
      <c r="M1835">
        <v>-77.459136962890597</v>
      </c>
    </row>
    <row r="1836" spans="1:13" x14ac:dyDescent="0.25">
      <c r="A1836" s="230">
        <v>2007.0809999999999</v>
      </c>
      <c r="B1836" s="230">
        <v>2007</v>
      </c>
      <c r="C1836" s="230" t="s">
        <v>11829</v>
      </c>
      <c r="D1836" s="230" t="s">
        <v>3587</v>
      </c>
      <c r="E1836" s="230" t="s">
        <v>3585</v>
      </c>
      <c r="F1836" s="230" t="s">
        <v>3586</v>
      </c>
      <c r="G1836" t="s">
        <v>76</v>
      </c>
      <c r="H1836" s="230" t="s">
        <v>6352</v>
      </c>
      <c r="I1836" s="230" t="s">
        <v>26</v>
      </c>
      <c r="J1836" s="230">
        <f>VLOOKUP(H1836,LocID!$B$2:$I$1995,8, FALSE)</f>
        <v>495</v>
      </c>
      <c r="L1836">
        <v>37.547031402587798</v>
      </c>
      <c r="M1836">
        <v>-122.314826965332</v>
      </c>
    </row>
    <row r="1837" spans="1:13" x14ac:dyDescent="0.25">
      <c r="A1837" s="230">
        <v>2006.2190000000001</v>
      </c>
      <c r="B1837" s="230">
        <v>2007</v>
      </c>
      <c r="C1837" s="230" t="s">
        <v>11829</v>
      </c>
      <c r="D1837" s="230" t="s">
        <v>1222</v>
      </c>
      <c r="E1837" s="230" t="s">
        <v>1223</v>
      </c>
      <c r="F1837" s="230" t="s">
        <v>1224</v>
      </c>
      <c r="G1837" t="s">
        <v>76</v>
      </c>
      <c r="H1837" s="230" t="s">
        <v>6060</v>
      </c>
      <c r="I1837" s="230" t="s">
        <v>23</v>
      </c>
      <c r="J1837" s="230">
        <f>VLOOKUP(H1837,LocID!$B$2:$I$1995,8, FALSE)</f>
        <v>172</v>
      </c>
      <c r="L1837">
        <v>40.803268432617102</v>
      </c>
      <c r="M1837">
        <v>-124.159530639648</v>
      </c>
    </row>
    <row r="1838" spans="1:13" x14ac:dyDescent="0.25">
      <c r="A1838" s="230">
        <v>2006.4280000000001</v>
      </c>
      <c r="B1838" s="230">
        <v>2007</v>
      </c>
      <c r="C1838" s="230" t="s">
        <v>11829</v>
      </c>
      <c r="D1838" s="230" t="s">
        <v>1830</v>
      </c>
      <c r="E1838" s="230" t="s">
        <v>1831</v>
      </c>
      <c r="F1838" s="230" t="s">
        <v>1832</v>
      </c>
      <c r="G1838" t="s">
        <v>76</v>
      </c>
      <c r="H1838" s="230" t="s">
        <v>4512</v>
      </c>
      <c r="I1838" s="230" t="s">
        <v>52</v>
      </c>
      <c r="J1838" s="230">
        <f>VLOOKUP(H1838,LocID!$B$2:$I$1995,8, FALSE)</f>
        <v>300</v>
      </c>
      <c r="L1838">
        <v>34.053489685058501</v>
      </c>
      <c r="M1838">
        <v>-118.245323181152</v>
      </c>
    </row>
    <row r="1839" spans="1:13" x14ac:dyDescent="0.25">
      <c r="A1839" s="230">
        <v>2007.14</v>
      </c>
      <c r="B1839" s="230">
        <v>2007</v>
      </c>
      <c r="C1839" s="230" t="s">
        <v>11829</v>
      </c>
      <c r="D1839" s="230" t="s">
        <v>4208</v>
      </c>
      <c r="E1839" s="230" t="s">
        <v>4209</v>
      </c>
      <c r="F1839" s="230" t="s">
        <v>4210</v>
      </c>
      <c r="G1839" t="s">
        <v>76</v>
      </c>
      <c r="H1839" s="230" t="s">
        <v>6424</v>
      </c>
      <c r="I1839" s="230" t="s">
        <v>98</v>
      </c>
      <c r="J1839" s="230">
        <f>VLOOKUP(H1839,LocID!$B$2:$I$1995,8, FALSE)</f>
        <v>578</v>
      </c>
      <c r="L1839">
        <v>36.333770751953097</v>
      </c>
      <c r="M1839">
        <v>-119.292907714843</v>
      </c>
    </row>
    <row r="1840" spans="1:13" x14ac:dyDescent="0.25">
      <c r="A1840" s="230">
        <v>2007.4369999999999</v>
      </c>
      <c r="B1840" s="230">
        <v>2007</v>
      </c>
      <c r="C1840" s="230" t="s">
        <v>11829</v>
      </c>
      <c r="D1840" s="230" t="s">
        <v>1225</v>
      </c>
      <c r="E1840" s="230" t="s">
        <v>1226</v>
      </c>
      <c r="F1840" s="230" t="s">
        <v>1224</v>
      </c>
      <c r="G1840" t="s">
        <v>76</v>
      </c>
      <c r="H1840" s="230" t="s">
        <v>6060</v>
      </c>
      <c r="I1840" s="230" t="s">
        <v>23</v>
      </c>
      <c r="J1840" s="230">
        <f>VLOOKUP(H1840,LocID!$B$2:$I$1995,8, FALSE)</f>
        <v>172</v>
      </c>
      <c r="L1840">
        <v>40.803268432617102</v>
      </c>
      <c r="M1840">
        <v>-124.159530639648</v>
      </c>
    </row>
    <row r="1841" spans="1:13" x14ac:dyDescent="0.25">
      <c r="A1841" s="230">
        <v>2007.1369999999999</v>
      </c>
      <c r="B1841" s="230">
        <v>2007</v>
      </c>
      <c r="C1841" s="230" t="s">
        <v>11829</v>
      </c>
      <c r="D1841" s="230" t="s">
        <v>2430</v>
      </c>
      <c r="E1841" s="230" t="s">
        <v>2431</v>
      </c>
      <c r="F1841" s="230" t="s">
        <v>2414</v>
      </c>
      <c r="G1841" t="s">
        <v>76</v>
      </c>
      <c r="H1841" s="230" t="s">
        <v>4518</v>
      </c>
      <c r="I1841" s="230" t="s">
        <v>23</v>
      </c>
      <c r="J1841" s="230">
        <f>VLOOKUP(H1841,LocID!$B$2:$I$1995,8, FALSE)</f>
        <v>387</v>
      </c>
      <c r="L1841">
        <v>37.805080413818303</v>
      </c>
      <c r="M1841">
        <v>-122.273071289062</v>
      </c>
    </row>
    <row r="1842" spans="1:13" x14ac:dyDescent="0.25">
      <c r="A1842" s="230">
        <v>2007.35</v>
      </c>
      <c r="B1842" s="230">
        <v>2007</v>
      </c>
      <c r="C1842" s="230" t="s">
        <v>11829</v>
      </c>
      <c r="D1842" s="230" t="s">
        <v>1499</v>
      </c>
      <c r="E1842" s="230" t="s">
        <v>1500</v>
      </c>
      <c r="F1842" s="230" t="s">
        <v>1501</v>
      </c>
      <c r="G1842" t="s">
        <v>1488</v>
      </c>
      <c r="H1842" s="230" t="s">
        <v>4508</v>
      </c>
      <c r="I1842" s="230" t="s">
        <v>23</v>
      </c>
      <c r="J1842" s="230">
        <f>VLOOKUP(H1842,LocID!$B$2:$I$1995,8, FALSE)</f>
        <v>235</v>
      </c>
      <c r="L1842">
        <v>21.3048496246337</v>
      </c>
      <c r="M1842">
        <v>-157.85775756835901</v>
      </c>
    </row>
    <row r="1843" spans="1:13" x14ac:dyDescent="0.25">
      <c r="A1843" s="230">
        <v>2006.3140000000001</v>
      </c>
      <c r="B1843" s="230">
        <v>2007</v>
      </c>
      <c r="C1843" s="230" t="s">
        <v>11829</v>
      </c>
      <c r="D1843" s="230" t="s">
        <v>1102</v>
      </c>
      <c r="E1843" s="230" t="s">
        <v>1103</v>
      </c>
      <c r="F1843" s="230" t="s">
        <v>1099</v>
      </c>
      <c r="G1843" t="s">
        <v>244</v>
      </c>
      <c r="H1843" s="230" t="s">
        <v>6039</v>
      </c>
      <c r="I1843" s="230" t="s">
        <v>23</v>
      </c>
      <c r="J1843" s="230">
        <f>VLOOKUP(H1843,LocID!$B$2:$I$1995,8, FALSE)</f>
        <v>148</v>
      </c>
      <c r="L1843">
        <v>39.7400093078613</v>
      </c>
      <c r="M1843">
        <v>-104.992301940917</v>
      </c>
    </row>
    <row r="1844" spans="1:13" x14ac:dyDescent="0.25">
      <c r="A1844" s="230">
        <v>2007.329</v>
      </c>
      <c r="B1844" s="230">
        <v>2007</v>
      </c>
      <c r="C1844" s="230" t="s">
        <v>11829</v>
      </c>
      <c r="D1844" s="230" t="s">
        <v>2272</v>
      </c>
      <c r="E1844" s="230" t="s">
        <v>1090</v>
      </c>
      <c r="F1844" s="230" t="s">
        <v>2273</v>
      </c>
      <c r="G1844" t="s">
        <v>107</v>
      </c>
      <c r="H1844" s="230" t="s">
        <v>4516</v>
      </c>
      <c r="I1844" s="230" t="s">
        <v>23</v>
      </c>
      <c r="J1844" s="230">
        <f>VLOOKUP(H1844,LocID!$B$2:$I$1995,8, FALSE)</f>
        <v>370</v>
      </c>
      <c r="L1844">
        <v>40.7820014953613</v>
      </c>
      <c r="M1844">
        <v>-73.831703186035099</v>
      </c>
    </row>
    <row r="1845" spans="1:13" x14ac:dyDescent="0.25">
      <c r="A1845" s="230">
        <v>2015.0071</v>
      </c>
      <c r="B1845" s="230" t="s">
        <v>306</v>
      </c>
      <c r="C1845" s="230" t="s">
        <v>11821</v>
      </c>
      <c r="D1845" s="230" t="s">
        <v>377</v>
      </c>
      <c r="E1845" s="230" t="s">
        <v>378</v>
      </c>
      <c r="F1845" s="230" t="s">
        <v>379</v>
      </c>
      <c r="G1845" t="s">
        <v>380</v>
      </c>
      <c r="H1845" s="230" t="s">
        <v>5937</v>
      </c>
      <c r="I1845" s="230" t="s">
        <v>26</v>
      </c>
      <c r="J1845" s="230">
        <f>VLOOKUP(H1845,LocID!$B$2:$I$1995,8, FALSE)</f>
        <v>42</v>
      </c>
      <c r="L1845">
        <v>41.740699768066399</v>
      </c>
      <c r="M1845">
        <v>-71.308700561523395</v>
      </c>
    </row>
    <row r="1846" spans="1:13" x14ac:dyDescent="0.25">
      <c r="A1846" s="230">
        <v>2007.39</v>
      </c>
      <c r="B1846" s="230">
        <v>2007</v>
      </c>
      <c r="C1846" s="230" t="s">
        <v>11829</v>
      </c>
      <c r="D1846" s="230" t="s">
        <v>1574</v>
      </c>
      <c r="E1846" s="230" t="s">
        <v>1575</v>
      </c>
      <c r="F1846" s="230" t="s">
        <v>1576</v>
      </c>
      <c r="G1846" t="s">
        <v>107</v>
      </c>
      <c r="H1846" s="230" t="s">
        <v>6125</v>
      </c>
      <c r="I1846" s="230" t="s">
        <v>26</v>
      </c>
      <c r="J1846" s="230">
        <f>VLOOKUP(H1846,LocID!$B$2:$I$1995,8, FALSE)</f>
        <v>247</v>
      </c>
      <c r="L1846">
        <v>42.4405097961425</v>
      </c>
      <c r="M1846">
        <v>-76.495460510253906</v>
      </c>
    </row>
    <row r="1847" spans="1:13" x14ac:dyDescent="0.25">
      <c r="A1847" s="230">
        <v>2007.09</v>
      </c>
      <c r="B1847" s="230">
        <v>2007</v>
      </c>
      <c r="C1847" s="230" t="s">
        <v>11829</v>
      </c>
      <c r="D1847" s="230" t="s">
        <v>362</v>
      </c>
      <c r="E1847" s="230" t="s">
        <v>363</v>
      </c>
      <c r="F1847" s="230" t="s">
        <v>364</v>
      </c>
      <c r="G1847" t="s">
        <v>192</v>
      </c>
      <c r="H1847" s="230" t="s">
        <v>5936</v>
      </c>
      <c r="I1847" s="230" t="s">
        <v>26</v>
      </c>
      <c r="J1847" s="230">
        <f>VLOOKUP(H1847,LocID!$B$2:$I$1995,8, FALSE)</f>
        <v>40</v>
      </c>
      <c r="L1847">
        <v>39.290580749511697</v>
      </c>
      <c r="M1847">
        <v>-76.609260559082003</v>
      </c>
    </row>
    <row r="1848" spans="1:13" x14ac:dyDescent="0.25">
      <c r="A1848" s="230">
        <v>2007.154</v>
      </c>
      <c r="B1848" s="230">
        <v>2007</v>
      </c>
      <c r="C1848" s="230" t="s">
        <v>11829</v>
      </c>
      <c r="D1848" s="230" t="s">
        <v>1648</v>
      </c>
      <c r="E1848" s="230" t="s">
        <v>1649</v>
      </c>
      <c r="F1848" s="230" t="s">
        <v>1647</v>
      </c>
      <c r="G1848" t="s">
        <v>261</v>
      </c>
      <c r="H1848" s="230" t="s">
        <v>6138</v>
      </c>
      <c r="I1848" s="230" t="s">
        <v>52</v>
      </c>
      <c r="J1848" s="230">
        <f>VLOOKUP(H1848,LocID!$B$2:$I$1995,8, FALSE)</f>
        <v>261</v>
      </c>
      <c r="L1848">
        <v>47.380279541015597</v>
      </c>
      <c r="M1848">
        <v>-122.237419128417</v>
      </c>
    </row>
    <row r="1849" spans="1:13" x14ac:dyDescent="0.25">
      <c r="A1849" s="230">
        <v>2006.492</v>
      </c>
      <c r="B1849" s="230">
        <v>2007</v>
      </c>
      <c r="C1849" s="230" t="s">
        <v>11829</v>
      </c>
      <c r="D1849" s="230" t="s">
        <v>3755</v>
      </c>
      <c r="E1849" s="230" t="s">
        <v>3752</v>
      </c>
      <c r="F1849" s="230" t="s">
        <v>3750</v>
      </c>
      <c r="G1849" t="s">
        <v>261</v>
      </c>
      <c r="H1849" s="230" t="s">
        <v>4530</v>
      </c>
      <c r="I1849" s="230" t="s">
        <v>52</v>
      </c>
      <c r="J1849" s="230">
        <f>VLOOKUP(H1849,LocID!$B$2:$I$1995,8, FALSE)</f>
        <v>513</v>
      </c>
      <c r="L1849">
        <v>47.603569030761697</v>
      </c>
      <c r="M1849">
        <v>-122.329452514648</v>
      </c>
    </row>
    <row r="1850" spans="1:13" x14ac:dyDescent="0.25">
      <c r="A1850" s="230">
        <v>2007.3389999999999</v>
      </c>
      <c r="B1850" s="230">
        <v>2007</v>
      </c>
      <c r="C1850" s="230" t="s">
        <v>11829</v>
      </c>
      <c r="D1850" s="230" t="s">
        <v>1681</v>
      </c>
      <c r="E1850" s="230" t="s">
        <v>1682</v>
      </c>
      <c r="F1850" s="230" t="s">
        <v>1683</v>
      </c>
      <c r="G1850" t="s">
        <v>76</v>
      </c>
      <c r="H1850" s="230" t="s">
        <v>6148</v>
      </c>
      <c r="I1850" s="230" t="s">
        <v>26</v>
      </c>
      <c r="J1850" s="230">
        <f>VLOOKUP(H1850,LocID!$B$2:$I$1995,8, FALSE)</f>
        <v>271</v>
      </c>
      <c r="L1850">
        <v>38.910720825195298</v>
      </c>
      <c r="M1850">
        <v>-120.00713348388599</v>
      </c>
    </row>
    <row r="1851" spans="1:13" x14ac:dyDescent="0.25">
      <c r="A1851" s="230">
        <v>2006.4069999999999</v>
      </c>
      <c r="B1851" s="230">
        <v>2007</v>
      </c>
      <c r="C1851" s="230" t="s">
        <v>11829</v>
      </c>
      <c r="D1851" s="230" t="s">
        <v>664</v>
      </c>
      <c r="E1851" s="230" t="s">
        <v>665</v>
      </c>
      <c r="F1851" s="230" t="s">
        <v>666</v>
      </c>
      <c r="G1851" t="s">
        <v>261</v>
      </c>
      <c r="H1851" s="230" t="s">
        <v>5964</v>
      </c>
      <c r="I1851" s="230" t="s">
        <v>52</v>
      </c>
      <c r="J1851" s="230">
        <f>VLOOKUP(H1851,LocID!$B$2:$I$1995,8, FALSE)</f>
        <v>70</v>
      </c>
      <c r="L1851">
        <v>47.564998626708899</v>
      </c>
      <c r="M1851">
        <v>-122.627471923828</v>
      </c>
    </row>
    <row r="1852" spans="1:13" x14ac:dyDescent="0.25">
      <c r="A1852" s="230">
        <v>2007.123</v>
      </c>
      <c r="B1852" s="230">
        <v>2007</v>
      </c>
      <c r="C1852" s="230" t="s">
        <v>11829</v>
      </c>
      <c r="D1852" s="230" t="s">
        <v>1675</v>
      </c>
      <c r="E1852" s="230" t="s">
        <v>1676</v>
      </c>
      <c r="F1852" s="230" t="s">
        <v>1677</v>
      </c>
      <c r="G1852" t="s">
        <v>808</v>
      </c>
      <c r="H1852" s="230" t="s">
        <v>6146</v>
      </c>
      <c r="I1852" s="230" t="s">
        <v>52</v>
      </c>
      <c r="J1852" s="230">
        <f>VLOOKUP(H1852,LocID!$B$2:$I$1995,8, FALSE)</f>
        <v>269</v>
      </c>
      <c r="L1852">
        <v>40.417369842529297</v>
      </c>
      <c r="M1852">
        <v>-86.876548767089801</v>
      </c>
    </row>
    <row r="1853" spans="1:13" x14ac:dyDescent="0.25">
      <c r="A1853" s="230">
        <v>2007.087</v>
      </c>
      <c r="B1853" s="230">
        <v>2007</v>
      </c>
      <c r="C1853" s="230" t="s">
        <v>11829</v>
      </c>
      <c r="D1853" s="230" t="s">
        <v>1217</v>
      </c>
      <c r="E1853" s="230" t="s">
        <v>1215</v>
      </c>
      <c r="F1853" s="230" t="s">
        <v>1216</v>
      </c>
      <c r="G1853" t="s">
        <v>122</v>
      </c>
      <c r="H1853" s="230" t="s">
        <v>6059</v>
      </c>
      <c r="I1853" s="230" t="s">
        <v>23</v>
      </c>
      <c r="J1853" s="230">
        <f>VLOOKUP(H1853,LocID!$B$2:$I$1995,8, FALSE)</f>
        <v>171</v>
      </c>
      <c r="L1853">
        <v>44.049919128417898</v>
      </c>
      <c r="M1853">
        <v>-123.088539123535</v>
      </c>
    </row>
    <row r="1854" spans="1:13" x14ac:dyDescent="0.25">
      <c r="A1854" s="230">
        <v>2007.1289999999999</v>
      </c>
      <c r="B1854" s="230">
        <v>2007</v>
      </c>
      <c r="C1854" s="230" t="s">
        <v>11829</v>
      </c>
      <c r="D1854" s="230" t="s">
        <v>1708</v>
      </c>
      <c r="E1854" s="230" t="s">
        <v>1709</v>
      </c>
      <c r="F1854" s="230" t="s">
        <v>1710</v>
      </c>
      <c r="G1854" t="s">
        <v>76</v>
      </c>
      <c r="H1854" s="230" t="s">
        <v>6156</v>
      </c>
      <c r="I1854" s="230" t="s">
        <v>23</v>
      </c>
      <c r="J1854" s="230">
        <f>VLOOKUP(H1854,LocID!$B$2:$I$1995,8, FALSE)</f>
        <v>279</v>
      </c>
      <c r="L1854">
        <v>37.934898376464801</v>
      </c>
      <c r="M1854">
        <v>-122.535522460937</v>
      </c>
    </row>
    <row r="1855" spans="1:13" x14ac:dyDescent="0.25">
      <c r="A1855" s="230">
        <v>2007.152</v>
      </c>
      <c r="B1855" s="230">
        <v>2007</v>
      </c>
      <c r="C1855" s="230" t="s">
        <v>11829</v>
      </c>
      <c r="D1855" s="230" t="s">
        <v>2274</v>
      </c>
      <c r="E1855" s="230" t="s">
        <v>697</v>
      </c>
      <c r="F1855" s="230" t="s">
        <v>2273</v>
      </c>
      <c r="G1855" t="s">
        <v>107</v>
      </c>
      <c r="H1855" s="230" t="s">
        <v>4516</v>
      </c>
      <c r="I1855" s="230" t="s">
        <v>23</v>
      </c>
      <c r="J1855" s="230">
        <f>VLOOKUP(H1855,LocID!$B$2:$I$1995,8, FALSE)</f>
        <v>370</v>
      </c>
      <c r="L1855">
        <v>40.7820014953613</v>
      </c>
      <c r="M1855">
        <v>-73.831703186035099</v>
      </c>
    </row>
    <row r="1856" spans="1:13" x14ac:dyDescent="0.25">
      <c r="A1856" s="230">
        <v>2015.0162</v>
      </c>
      <c r="B1856" s="230" t="s">
        <v>306</v>
      </c>
      <c r="C1856" s="230" t="s">
        <v>11821</v>
      </c>
      <c r="D1856" s="230" t="s">
        <v>918</v>
      </c>
      <c r="E1856" s="230" t="s">
        <v>919</v>
      </c>
      <c r="F1856" s="230" t="s">
        <v>917</v>
      </c>
      <c r="G1856" t="s">
        <v>76</v>
      </c>
      <c r="H1856" s="230" t="s">
        <v>6000</v>
      </c>
      <c r="I1856" s="230" t="s">
        <v>26</v>
      </c>
      <c r="J1856" s="230">
        <f>VLOOKUP(H1856,LocID!$B$2:$I$1995,8, FALSE)</f>
        <v>108</v>
      </c>
      <c r="L1856">
        <v>32.640899658203097</v>
      </c>
      <c r="M1856">
        <v>-117.08428192138599</v>
      </c>
    </row>
    <row r="1857" spans="1:13" x14ac:dyDescent="0.25">
      <c r="A1857" s="230">
        <v>2007.3240000000001</v>
      </c>
      <c r="B1857" s="230">
        <v>2007</v>
      </c>
      <c r="C1857" s="230" t="s">
        <v>11829</v>
      </c>
      <c r="D1857" s="230" t="s">
        <v>3306</v>
      </c>
      <c r="E1857" s="230" t="s">
        <v>3307</v>
      </c>
      <c r="F1857" s="230" t="s">
        <v>3294</v>
      </c>
      <c r="G1857" t="s">
        <v>76</v>
      </c>
      <c r="H1857" s="230" t="s">
        <v>4526</v>
      </c>
      <c r="I1857" s="230" t="s">
        <v>26</v>
      </c>
      <c r="J1857" s="230">
        <f>VLOOKUP(H1857,LocID!$B$2:$I$1995,8, FALSE)</f>
        <v>489</v>
      </c>
      <c r="L1857">
        <v>37.7771186828613</v>
      </c>
      <c r="M1857">
        <v>-122.419639587402</v>
      </c>
    </row>
    <row r="1858" spans="1:13" x14ac:dyDescent="0.25">
      <c r="A1858" s="230">
        <v>2007.1579999999999</v>
      </c>
      <c r="B1858" s="230">
        <v>2007</v>
      </c>
      <c r="C1858" s="230" t="s">
        <v>11829</v>
      </c>
      <c r="D1858" s="230" t="s">
        <v>913</v>
      </c>
      <c r="E1858" s="230" t="s">
        <v>213</v>
      </c>
      <c r="F1858" s="230" t="s">
        <v>914</v>
      </c>
      <c r="G1858" t="s">
        <v>49</v>
      </c>
      <c r="H1858" s="230" t="s">
        <v>5999</v>
      </c>
      <c r="I1858" s="230" t="s">
        <v>26</v>
      </c>
      <c r="J1858" s="230">
        <f>VLOOKUP(H1858,LocID!$B$2:$I$1995,8, FALSE)</f>
        <v>107</v>
      </c>
      <c r="L1858">
        <v>42.148189544677699</v>
      </c>
      <c r="M1858">
        <v>-72.606971740722599</v>
      </c>
    </row>
    <row r="1859" spans="1:13" x14ac:dyDescent="0.25">
      <c r="A1859" s="230">
        <v>2007.2439999999999</v>
      </c>
      <c r="B1859" s="230">
        <v>2007</v>
      </c>
      <c r="C1859" s="230" t="s">
        <v>11829</v>
      </c>
      <c r="D1859" s="230" t="s">
        <v>1393</v>
      </c>
      <c r="E1859" s="230" t="s">
        <v>1394</v>
      </c>
      <c r="F1859" s="230" t="s">
        <v>1395</v>
      </c>
      <c r="G1859" t="s">
        <v>208</v>
      </c>
      <c r="H1859" s="230" t="s">
        <v>4507</v>
      </c>
      <c r="I1859" s="230" t="s">
        <v>3934</v>
      </c>
      <c r="J1859" s="230">
        <f>VLOOKUP(H1859,LocID!$B$2:$I$1995,8, FALSE)</f>
        <v>209</v>
      </c>
      <c r="L1859">
        <v>38.7021484375</v>
      </c>
      <c r="M1859">
        <v>-90.148132324218693</v>
      </c>
    </row>
    <row r="1860" spans="1:13" x14ac:dyDescent="0.25">
      <c r="A1860" s="230">
        <v>2007.2439999999999</v>
      </c>
      <c r="B1860" s="230">
        <v>2007</v>
      </c>
      <c r="C1860" s="230" t="s">
        <v>11829</v>
      </c>
      <c r="D1860" s="230" t="s">
        <v>1393</v>
      </c>
      <c r="E1860" s="230" t="s">
        <v>1394</v>
      </c>
      <c r="F1860" s="230" t="s">
        <v>1395</v>
      </c>
      <c r="G1860" t="s">
        <v>208</v>
      </c>
      <c r="H1860" s="230" t="s">
        <v>4507</v>
      </c>
      <c r="I1860" s="230" t="s">
        <v>23</v>
      </c>
      <c r="J1860" s="230">
        <f>VLOOKUP(H1860,LocID!$B$2:$I$1995,8, FALSE)</f>
        <v>209</v>
      </c>
      <c r="L1860">
        <v>38.7021484375</v>
      </c>
      <c r="M1860">
        <v>-90.148132324218693</v>
      </c>
    </row>
    <row r="1861" spans="1:13" x14ac:dyDescent="0.25">
      <c r="A1861" s="230">
        <v>2007.4110000000001</v>
      </c>
      <c r="B1861" s="230">
        <v>2007</v>
      </c>
      <c r="C1861" s="230" t="s">
        <v>11829</v>
      </c>
      <c r="D1861" s="230" t="s">
        <v>327</v>
      </c>
      <c r="E1861" s="230" t="s">
        <v>328</v>
      </c>
      <c r="F1861" s="230" t="s">
        <v>329</v>
      </c>
      <c r="G1861" t="s">
        <v>320</v>
      </c>
      <c r="H1861" s="230" t="s">
        <v>5933</v>
      </c>
      <c r="I1861" s="230" t="s">
        <v>98</v>
      </c>
      <c r="J1861" s="230">
        <f>VLOOKUP(H1861,LocID!$B$2:$I$1995,8, FALSE)</f>
        <v>36</v>
      </c>
      <c r="L1861">
        <v>44.363151550292898</v>
      </c>
      <c r="M1861">
        <v>-69.636390686035099</v>
      </c>
    </row>
    <row r="1862" spans="1:13" x14ac:dyDescent="0.25">
      <c r="A1862" s="230">
        <v>2007.0360000000001</v>
      </c>
      <c r="B1862" s="230">
        <v>2007</v>
      </c>
      <c r="C1862" s="230" t="s">
        <v>11829</v>
      </c>
      <c r="D1862" s="230" t="s">
        <v>1910</v>
      </c>
      <c r="E1862" s="230" t="s">
        <v>1911</v>
      </c>
      <c r="F1862" s="230" t="s">
        <v>1912</v>
      </c>
      <c r="G1862" t="s">
        <v>76</v>
      </c>
      <c r="H1862" s="230" t="s">
        <v>6184</v>
      </c>
      <c r="I1862" s="230" t="s">
        <v>26</v>
      </c>
      <c r="J1862" s="230">
        <f>VLOOKUP(H1862,LocID!$B$2:$I$1995,8, FALSE)</f>
        <v>308</v>
      </c>
      <c r="L1862">
        <v>37.648780822753899</v>
      </c>
      <c r="M1862">
        <v>-118.97792816162099</v>
      </c>
    </row>
    <row r="1863" spans="1:13" x14ac:dyDescent="0.25">
      <c r="A1863" s="230">
        <v>2007.4190000000001</v>
      </c>
      <c r="B1863" s="230">
        <v>2007</v>
      </c>
      <c r="C1863" s="230" t="s">
        <v>11829</v>
      </c>
      <c r="D1863" s="230" t="s">
        <v>1913</v>
      </c>
      <c r="E1863" s="230" t="s">
        <v>1914</v>
      </c>
      <c r="F1863" s="230" t="s">
        <v>1912</v>
      </c>
      <c r="G1863" t="s">
        <v>76</v>
      </c>
      <c r="H1863" s="230" t="s">
        <v>6184</v>
      </c>
      <c r="I1863" s="230" t="s">
        <v>26</v>
      </c>
      <c r="J1863" s="230">
        <f>VLOOKUP(H1863,LocID!$B$2:$I$1995,8, FALSE)</f>
        <v>308</v>
      </c>
      <c r="L1863">
        <v>37.648780822753899</v>
      </c>
      <c r="M1863">
        <v>-118.97792816162099</v>
      </c>
    </row>
    <row r="1864" spans="1:13" x14ac:dyDescent="0.25">
      <c r="A1864" s="230">
        <v>2007.2639999999999</v>
      </c>
      <c r="B1864" s="230">
        <v>2007</v>
      </c>
      <c r="C1864" s="230" t="s">
        <v>11829</v>
      </c>
      <c r="D1864" s="230" t="s">
        <v>1932</v>
      </c>
      <c r="E1864" s="230" t="s">
        <v>1933</v>
      </c>
      <c r="F1864" s="230" t="s">
        <v>1934</v>
      </c>
      <c r="G1864" t="s">
        <v>198</v>
      </c>
      <c r="H1864" s="230" t="s">
        <v>6189</v>
      </c>
      <c r="I1864" s="230" t="s">
        <v>23</v>
      </c>
      <c r="J1864" s="230">
        <f>VLOOKUP(H1864,LocID!$B$2:$I$1995,8, FALSE)</f>
        <v>313</v>
      </c>
      <c r="L1864">
        <v>45.098289489746001</v>
      </c>
      <c r="M1864">
        <v>-93.443099975585895</v>
      </c>
    </row>
    <row r="1865" spans="1:13" x14ac:dyDescent="0.25">
      <c r="A1865" s="230">
        <v>2007.393</v>
      </c>
      <c r="B1865" s="230">
        <v>2007</v>
      </c>
      <c r="C1865" s="230" t="s">
        <v>11829</v>
      </c>
      <c r="D1865" s="230" t="s">
        <v>3629</v>
      </c>
      <c r="E1865" s="230" t="s">
        <v>3630</v>
      </c>
      <c r="F1865" s="230" t="s">
        <v>3628</v>
      </c>
      <c r="G1865" t="s">
        <v>76</v>
      </c>
      <c r="H1865" s="230" t="s">
        <v>4527</v>
      </c>
      <c r="I1865" s="230" t="s">
        <v>26</v>
      </c>
      <c r="J1865" s="230">
        <f>VLOOKUP(H1865,LocID!$B$2:$I$1995,8, FALSE)</f>
        <v>497</v>
      </c>
      <c r="L1865">
        <v>37.974571228027301</v>
      </c>
      <c r="M1865">
        <v>-122.532470703125</v>
      </c>
    </row>
    <row r="1866" spans="1:13" x14ac:dyDescent="0.25">
      <c r="A1866" s="230">
        <v>2007.13</v>
      </c>
      <c r="B1866" s="230">
        <v>2007</v>
      </c>
      <c r="C1866" s="230" t="s">
        <v>11829</v>
      </c>
      <c r="D1866" s="230" t="s">
        <v>3631</v>
      </c>
      <c r="E1866" s="230" t="s">
        <v>3632</v>
      </c>
      <c r="F1866" s="230" t="s">
        <v>3628</v>
      </c>
      <c r="G1866" t="s">
        <v>76</v>
      </c>
      <c r="H1866" s="230" t="s">
        <v>4527</v>
      </c>
      <c r="I1866" s="230" t="s">
        <v>23</v>
      </c>
      <c r="J1866" s="230">
        <f>VLOOKUP(H1866,LocID!$B$2:$I$1995,8, FALSE)</f>
        <v>497</v>
      </c>
      <c r="L1866">
        <v>37.974571228027301</v>
      </c>
      <c r="M1866">
        <v>-122.532470703125</v>
      </c>
    </row>
    <row r="1867" spans="1:13" x14ac:dyDescent="0.25">
      <c r="A1867" s="230">
        <v>2006.2460000000001</v>
      </c>
      <c r="B1867" s="230">
        <v>2007</v>
      </c>
      <c r="C1867" s="230" t="s">
        <v>11829</v>
      </c>
      <c r="D1867" s="230" t="s">
        <v>531</v>
      </c>
      <c r="E1867" s="230" t="s">
        <v>532</v>
      </c>
      <c r="F1867" s="230" t="s">
        <v>533</v>
      </c>
      <c r="G1867" t="s">
        <v>49</v>
      </c>
      <c r="H1867" s="230" t="s">
        <v>4499</v>
      </c>
      <c r="I1867" s="230" t="s">
        <v>52</v>
      </c>
      <c r="J1867" s="230">
        <f>VLOOKUP(H1867,LocID!$B$2:$I$1995,8, FALSE)</f>
        <v>65</v>
      </c>
      <c r="L1867">
        <v>42.3586616516113</v>
      </c>
      <c r="M1867">
        <v>-71.056739807128906</v>
      </c>
    </row>
    <row r="1868" spans="1:13" x14ac:dyDescent="0.25">
      <c r="A1868" s="230">
        <v>2015.0211999999999</v>
      </c>
      <c r="B1868" s="230" t="s">
        <v>253</v>
      </c>
      <c r="C1868" s="230" t="s">
        <v>11821</v>
      </c>
      <c r="D1868" s="230" t="s">
        <v>497</v>
      </c>
      <c r="E1868" s="230" t="s">
        <v>494</v>
      </c>
      <c r="F1868" s="230" t="s">
        <v>491</v>
      </c>
      <c r="G1868" t="s">
        <v>76</v>
      </c>
      <c r="H1868" s="230" t="s">
        <v>5952</v>
      </c>
      <c r="I1868" s="230" t="s">
        <v>98</v>
      </c>
      <c r="J1868" s="230">
        <f>VLOOKUP(H1868,LocID!$B$2:$I$1995,8, FALSE)</f>
        <v>57</v>
      </c>
      <c r="L1868">
        <v>34.073478698730398</v>
      </c>
      <c r="M1868">
        <v>-118.400337219238</v>
      </c>
    </row>
    <row r="1869" spans="1:13" x14ac:dyDescent="0.25">
      <c r="A1869" s="230">
        <v>2015.0108</v>
      </c>
      <c r="B1869" s="230" t="s">
        <v>306</v>
      </c>
      <c r="C1869" s="230" t="s">
        <v>11821</v>
      </c>
      <c r="D1869" s="230" t="s">
        <v>3559</v>
      </c>
      <c r="E1869" s="230" t="s">
        <v>3536</v>
      </c>
      <c r="F1869" s="230" t="s">
        <v>3531</v>
      </c>
      <c r="G1869" t="s">
        <v>76</v>
      </c>
      <c r="H1869" s="230" t="s">
        <v>6348</v>
      </c>
      <c r="I1869" s="230" t="s">
        <v>26</v>
      </c>
      <c r="J1869" s="230">
        <f>VLOOKUP(H1869,LocID!$B$2:$I$1995,8, FALSE)</f>
        <v>491</v>
      </c>
      <c r="L1869">
        <v>37.338581085205</v>
      </c>
      <c r="M1869">
        <v>-121.885566711425</v>
      </c>
    </row>
    <row r="1870" spans="1:13" x14ac:dyDescent="0.25">
      <c r="A1870" s="230">
        <v>2006.4059999999999</v>
      </c>
      <c r="B1870" s="230">
        <v>2007</v>
      </c>
      <c r="C1870" s="230" t="s">
        <v>11829</v>
      </c>
      <c r="D1870" s="230" t="s">
        <v>1074</v>
      </c>
      <c r="E1870" s="230" t="s">
        <v>1075</v>
      </c>
      <c r="F1870" s="230" t="s">
        <v>1076</v>
      </c>
      <c r="G1870" t="s">
        <v>60</v>
      </c>
      <c r="H1870" s="230" t="s">
        <v>6033</v>
      </c>
      <c r="I1870" s="230" t="s">
        <v>98</v>
      </c>
      <c r="J1870" s="230">
        <f>VLOOKUP(H1870,LocID!$B$2:$I$1995,8, FALSE)</f>
        <v>141</v>
      </c>
      <c r="L1870">
        <v>39.759109497070298</v>
      </c>
      <c r="M1870">
        <v>-84.194442749023395</v>
      </c>
    </row>
    <row r="1871" spans="1:13" x14ac:dyDescent="0.25">
      <c r="A1871" s="230">
        <v>2007.0989999999999</v>
      </c>
      <c r="B1871" s="230">
        <v>2007</v>
      </c>
      <c r="C1871" s="230" t="s">
        <v>11829</v>
      </c>
      <c r="D1871" s="230" t="s">
        <v>2724</v>
      </c>
      <c r="E1871" s="230" t="s">
        <v>2725</v>
      </c>
      <c r="F1871" s="230" t="s">
        <v>2726</v>
      </c>
      <c r="G1871" t="s">
        <v>76</v>
      </c>
      <c r="H1871" s="230" t="s">
        <v>6274</v>
      </c>
      <c r="I1871" s="230" t="s">
        <v>52</v>
      </c>
      <c r="J1871" s="230">
        <f>VLOOKUP(H1871,LocID!$B$2:$I$1995,8, FALSE)</f>
        <v>406</v>
      </c>
      <c r="L1871">
        <v>34.147449493408203</v>
      </c>
      <c r="M1871">
        <v>-118.144271850585</v>
      </c>
    </row>
    <row r="1872" spans="1:13" x14ac:dyDescent="0.25">
      <c r="A1872" s="230">
        <v>2007.1859999999999</v>
      </c>
      <c r="B1872" s="230">
        <v>2007</v>
      </c>
      <c r="C1872" s="230" t="s">
        <v>11829</v>
      </c>
      <c r="D1872" s="230" t="s">
        <v>2116</v>
      </c>
      <c r="E1872" s="230" t="s">
        <v>2117</v>
      </c>
      <c r="F1872" s="230" t="s">
        <v>2118</v>
      </c>
      <c r="G1872" t="s">
        <v>76</v>
      </c>
      <c r="H1872" s="230" t="s">
        <v>6221</v>
      </c>
      <c r="I1872" s="230" t="s">
        <v>98</v>
      </c>
      <c r="J1872" s="230">
        <f>VLOOKUP(H1872,LocID!$B$2:$I$1995,8, FALSE)</f>
        <v>346</v>
      </c>
      <c r="L1872">
        <v>36.597591400146399</v>
      </c>
      <c r="M1872">
        <v>-121.896766662597</v>
      </c>
    </row>
    <row r="1873" spans="1:13" x14ac:dyDescent="0.25">
      <c r="A1873" s="230">
        <v>2007.403</v>
      </c>
      <c r="B1873" s="230">
        <v>2007</v>
      </c>
      <c r="C1873" s="230" t="s">
        <v>11829</v>
      </c>
      <c r="D1873" s="230" t="s">
        <v>3588</v>
      </c>
      <c r="E1873" s="230" t="s">
        <v>3589</v>
      </c>
      <c r="F1873" s="230" t="s">
        <v>3586</v>
      </c>
      <c r="G1873" t="s">
        <v>76</v>
      </c>
      <c r="H1873" s="230" t="s">
        <v>6352</v>
      </c>
      <c r="I1873" s="230" t="s">
        <v>26</v>
      </c>
      <c r="J1873" s="230">
        <f>VLOOKUP(H1873,LocID!$B$2:$I$1995,8, FALSE)</f>
        <v>495</v>
      </c>
      <c r="L1873">
        <v>37.547031402587798</v>
      </c>
      <c r="M1873">
        <v>-122.314826965332</v>
      </c>
    </row>
    <row r="1874" spans="1:13" x14ac:dyDescent="0.25">
      <c r="A1874" s="230">
        <v>2006.316</v>
      </c>
      <c r="B1874" s="230">
        <v>2007</v>
      </c>
      <c r="C1874" s="230" t="s">
        <v>11829</v>
      </c>
      <c r="D1874" s="230" t="s">
        <v>2432</v>
      </c>
      <c r="E1874" s="230" t="s">
        <v>2433</v>
      </c>
      <c r="F1874" s="230" t="s">
        <v>2414</v>
      </c>
      <c r="G1874" t="s">
        <v>76</v>
      </c>
      <c r="H1874" s="230" t="s">
        <v>4518</v>
      </c>
      <c r="I1874" s="230" t="s">
        <v>98</v>
      </c>
      <c r="J1874" s="230">
        <f>VLOOKUP(H1874,LocID!$B$2:$I$1995,8, FALSE)</f>
        <v>387</v>
      </c>
      <c r="L1874">
        <v>37.805080413818303</v>
      </c>
      <c r="M1874">
        <v>-122.273071289062</v>
      </c>
    </row>
    <row r="1875" spans="1:13" x14ac:dyDescent="0.25">
      <c r="A1875" s="230">
        <v>2006.48</v>
      </c>
      <c r="B1875" s="230">
        <v>2007</v>
      </c>
      <c r="C1875" s="230" t="s">
        <v>11829</v>
      </c>
      <c r="D1875" s="230" t="s">
        <v>78</v>
      </c>
      <c r="E1875" s="230" t="s">
        <v>79</v>
      </c>
      <c r="F1875" s="230" t="s">
        <v>75</v>
      </c>
      <c r="G1875" t="s">
        <v>76</v>
      </c>
      <c r="H1875" s="230" t="s">
        <v>5903</v>
      </c>
      <c r="I1875" s="230" t="s">
        <v>52</v>
      </c>
      <c r="J1875" s="230">
        <f>VLOOKUP(H1875,LocID!$B$2:$I$1995,8, FALSE)</f>
        <v>5</v>
      </c>
      <c r="L1875">
        <v>37.766830444335902</v>
      </c>
      <c r="M1875">
        <v>-122.245300292968</v>
      </c>
    </row>
    <row r="1876" spans="1:13" x14ac:dyDescent="0.25">
      <c r="A1876" s="230">
        <v>2007.143</v>
      </c>
      <c r="B1876" s="230">
        <v>2007</v>
      </c>
      <c r="C1876" s="230" t="s">
        <v>11829</v>
      </c>
      <c r="D1876" s="230" t="s">
        <v>3308</v>
      </c>
      <c r="E1876" s="230" t="s">
        <v>3309</v>
      </c>
      <c r="F1876" s="230" t="s">
        <v>3294</v>
      </c>
      <c r="G1876" t="s">
        <v>76</v>
      </c>
      <c r="H1876" s="230" t="s">
        <v>4526</v>
      </c>
      <c r="I1876" s="230" t="s">
        <v>52</v>
      </c>
      <c r="J1876" s="230">
        <f>VLOOKUP(H1876,LocID!$B$2:$I$1995,8, FALSE)</f>
        <v>489</v>
      </c>
      <c r="L1876">
        <v>37.7771186828613</v>
      </c>
      <c r="M1876">
        <v>-122.419639587402</v>
      </c>
    </row>
    <row r="1877" spans="1:13" x14ac:dyDescent="0.25">
      <c r="A1877" s="230">
        <v>2007.0940000000001</v>
      </c>
      <c r="B1877" s="230">
        <v>2007</v>
      </c>
      <c r="C1877" s="230" t="s">
        <v>11829</v>
      </c>
      <c r="D1877" s="230" t="s">
        <v>3270</v>
      </c>
      <c r="E1877" s="230" t="s">
        <v>3271</v>
      </c>
      <c r="F1877" s="230" t="s">
        <v>3272</v>
      </c>
      <c r="G1877" t="s">
        <v>76</v>
      </c>
      <c r="H1877" s="230" t="s">
        <v>6344</v>
      </c>
      <c r="I1877" s="230" t="s">
        <v>26</v>
      </c>
      <c r="J1877" s="230">
        <f>VLOOKUP(H1877,LocID!$B$2:$I$1995,8, FALSE)</f>
        <v>487</v>
      </c>
      <c r="L1877">
        <v>32.715690612792898</v>
      </c>
      <c r="M1877">
        <v>-117.161720275878</v>
      </c>
    </row>
    <row r="1878" spans="1:13" x14ac:dyDescent="0.25">
      <c r="A1878" s="230">
        <v>2006.4770000000001</v>
      </c>
      <c r="B1878" s="230">
        <v>2007</v>
      </c>
      <c r="C1878" s="230" t="s">
        <v>11829</v>
      </c>
      <c r="D1878" s="230" t="s">
        <v>4095</v>
      </c>
      <c r="E1878" s="230" t="s">
        <v>4096</v>
      </c>
      <c r="F1878" s="230" t="s">
        <v>4097</v>
      </c>
      <c r="G1878" t="s">
        <v>815</v>
      </c>
      <c r="H1878" s="230" t="s">
        <v>4535</v>
      </c>
      <c r="I1878" s="230" t="s">
        <v>3934</v>
      </c>
      <c r="J1878" s="230">
        <f>VLOOKUP(H1878,LocID!$B$2:$I$1995,8, FALSE)</f>
        <v>557</v>
      </c>
      <c r="L1878">
        <v>40.217880249023402</v>
      </c>
      <c r="M1878">
        <v>-74.7593994140625</v>
      </c>
    </row>
    <row r="1879" spans="1:13" x14ac:dyDescent="0.25">
      <c r="A1879" s="230">
        <v>2006.4770000000001</v>
      </c>
      <c r="B1879" s="230">
        <v>2007</v>
      </c>
      <c r="C1879" s="230" t="s">
        <v>11829</v>
      </c>
      <c r="D1879" s="230" t="s">
        <v>4095</v>
      </c>
      <c r="E1879" s="230" t="s">
        <v>4096</v>
      </c>
      <c r="F1879" s="230" t="s">
        <v>4097</v>
      </c>
      <c r="G1879" t="s">
        <v>815</v>
      </c>
      <c r="H1879" s="230" t="s">
        <v>4535</v>
      </c>
      <c r="I1879" s="230" t="s">
        <v>23</v>
      </c>
      <c r="J1879" s="230">
        <f>VLOOKUP(H1879,LocID!$B$2:$I$1995,8, FALSE)</f>
        <v>557</v>
      </c>
      <c r="L1879">
        <v>40.217880249023402</v>
      </c>
      <c r="M1879">
        <v>-74.7593994140625</v>
      </c>
    </row>
    <row r="1880" spans="1:13" x14ac:dyDescent="0.25">
      <c r="A1880" s="230">
        <v>2007.395</v>
      </c>
      <c r="B1880" s="230">
        <v>2007</v>
      </c>
      <c r="C1880" s="230" t="s">
        <v>11829</v>
      </c>
      <c r="D1880" s="230" t="s">
        <v>2395</v>
      </c>
      <c r="E1880" s="230" t="s">
        <v>2396</v>
      </c>
      <c r="F1880" s="230" t="s">
        <v>2397</v>
      </c>
      <c r="G1880" t="s">
        <v>76</v>
      </c>
      <c r="H1880" s="230" t="s">
        <v>6253</v>
      </c>
      <c r="I1880" s="230" t="s">
        <v>52</v>
      </c>
      <c r="J1880" s="230">
        <f>VLOOKUP(H1880,LocID!$B$2:$I$1995,8, FALSE)</f>
        <v>383</v>
      </c>
      <c r="L1880">
        <v>38.6932373046875</v>
      </c>
      <c r="M1880">
        <v>-121.551986694335</v>
      </c>
    </row>
    <row r="1881" spans="1:13" x14ac:dyDescent="0.25">
      <c r="A1881" s="230">
        <v>2015.0273999999999</v>
      </c>
      <c r="B1881" s="230" t="s">
        <v>306</v>
      </c>
      <c r="C1881" s="230" t="s">
        <v>11821</v>
      </c>
      <c r="D1881" s="230" t="s">
        <v>2326</v>
      </c>
      <c r="E1881" s="230" t="s">
        <v>697</v>
      </c>
      <c r="F1881" s="230" t="s">
        <v>2273</v>
      </c>
      <c r="G1881" t="s">
        <v>107</v>
      </c>
      <c r="H1881" s="230" t="s">
        <v>4516</v>
      </c>
      <c r="I1881" s="230" t="s">
        <v>23</v>
      </c>
      <c r="J1881" s="230">
        <f>VLOOKUP(H1881,LocID!$B$2:$I$1995,8, FALSE)</f>
        <v>370</v>
      </c>
      <c r="L1881">
        <v>40.7820014953613</v>
      </c>
      <c r="M1881">
        <v>-73.831703186035099</v>
      </c>
    </row>
    <row r="1882" spans="1:13" x14ac:dyDescent="0.25">
      <c r="A1882" s="230">
        <v>2006.3779999999999</v>
      </c>
      <c r="B1882" s="230">
        <v>2007</v>
      </c>
      <c r="C1882" s="230" t="s">
        <v>11829</v>
      </c>
      <c r="D1882" s="230" t="s">
        <v>3529</v>
      </c>
      <c r="E1882" s="230" t="s">
        <v>3530</v>
      </c>
      <c r="F1882" s="230" t="s">
        <v>3531</v>
      </c>
      <c r="G1882" t="s">
        <v>76</v>
      </c>
      <c r="H1882" s="230" t="s">
        <v>6348</v>
      </c>
      <c r="I1882" s="230" t="s">
        <v>23</v>
      </c>
      <c r="J1882" s="230">
        <f>VLOOKUP(H1882,LocID!$B$2:$I$1995,8, FALSE)</f>
        <v>491</v>
      </c>
      <c r="L1882">
        <v>37.338581085205</v>
      </c>
      <c r="M1882">
        <v>-121.885566711425</v>
      </c>
    </row>
    <row r="1883" spans="1:13" x14ac:dyDescent="0.25">
      <c r="A1883" s="230">
        <v>2007.29</v>
      </c>
      <c r="B1883" s="230">
        <v>2007</v>
      </c>
      <c r="C1883" s="230" t="s">
        <v>11829</v>
      </c>
      <c r="D1883" s="230" t="s">
        <v>3865</v>
      </c>
      <c r="E1883" s="230" t="s">
        <v>1103</v>
      </c>
      <c r="F1883" s="230" t="s">
        <v>3866</v>
      </c>
      <c r="G1883" t="s">
        <v>76</v>
      </c>
      <c r="H1883" s="230" t="s">
        <v>6371</v>
      </c>
      <c r="I1883" s="230" t="s">
        <v>52</v>
      </c>
      <c r="J1883" s="230">
        <f>VLOOKUP(H1883,LocID!$B$2:$I$1995,8, FALSE)</f>
        <v>519</v>
      </c>
      <c r="L1883">
        <v>36.428428649902301</v>
      </c>
      <c r="M1883">
        <v>-121.32769012451099</v>
      </c>
    </row>
    <row r="1884" spans="1:13" x14ac:dyDescent="0.25">
      <c r="A1884" s="230">
        <v>2007.078</v>
      </c>
      <c r="B1884" s="230">
        <v>2007</v>
      </c>
      <c r="C1884" s="230" t="s">
        <v>11829</v>
      </c>
      <c r="D1884" s="230" t="s">
        <v>2275</v>
      </c>
      <c r="E1884" s="230" t="s">
        <v>2276</v>
      </c>
      <c r="F1884" s="230" t="s">
        <v>2273</v>
      </c>
      <c r="G1884" t="s">
        <v>107</v>
      </c>
      <c r="H1884" s="230" t="s">
        <v>4516</v>
      </c>
      <c r="I1884" s="230" t="s">
        <v>23</v>
      </c>
      <c r="J1884" s="230">
        <f>VLOOKUP(H1884,LocID!$B$2:$I$1995,8, FALSE)</f>
        <v>370</v>
      </c>
      <c r="L1884">
        <v>40.7820014953613</v>
      </c>
      <c r="M1884">
        <v>-73.831703186035099</v>
      </c>
    </row>
    <row r="1885" spans="1:13" x14ac:dyDescent="0.25">
      <c r="A1885" s="230">
        <v>2007.2539999999999</v>
      </c>
      <c r="B1885" s="230">
        <v>2007</v>
      </c>
      <c r="C1885" s="230" t="s">
        <v>11829</v>
      </c>
      <c r="D1885" s="230" t="s">
        <v>2434</v>
      </c>
      <c r="E1885" s="230" t="s">
        <v>2435</v>
      </c>
      <c r="F1885" s="230" t="s">
        <v>2414</v>
      </c>
      <c r="G1885" t="s">
        <v>76</v>
      </c>
      <c r="H1885" s="230" t="s">
        <v>4518</v>
      </c>
      <c r="I1885" s="230" t="s">
        <v>26</v>
      </c>
      <c r="J1885" s="230">
        <f>VLOOKUP(H1885,LocID!$B$2:$I$1995,8, FALSE)</f>
        <v>387</v>
      </c>
      <c r="L1885">
        <v>37.805080413818303</v>
      </c>
      <c r="M1885">
        <v>-122.273071289062</v>
      </c>
    </row>
    <row r="1886" spans="1:13" x14ac:dyDescent="0.25">
      <c r="A1886" s="230">
        <v>2007.201</v>
      </c>
      <c r="B1886" s="230">
        <v>2007</v>
      </c>
      <c r="C1886" s="230" t="s">
        <v>11829</v>
      </c>
      <c r="D1886" s="230" t="s">
        <v>3175</v>
      </c>
      <c r="E1886" s="230" t="s">
        <v>1018</v>
      </c>
      <c r="F1886" s="230" t="s">
        <v>3174</v>
      </c>
      <c r="G1886" t="s">
        <v>122</v>
      </c>
      <c r="H1886" s="230" t="s">
        <v>4525</v>
      </c>
      <c r="I1886" s="230" t="s">
        <v>52</v>
      </c>
      <c r="J1886" s="230">
        <f>VLOOKUP(H1886,LocID!$B$2:$I$1995,8, FALSE)</f>
        <v>477</v>
      </c>
      <c r="L1886">
        <v>44.933261871337798</v>
      </c>
      <c r="M1886">
        <v>-123.043807983398</v>
      </c>
    </row>
    <row r="1887" spans="1:13" x14ac:dyDescent="0.25">
      <c r="A1887" s="230">
        <v>2007.346</v>
      </c>
      <c r="B1887" s="230">
        <v>2007</v>
      </c>
      <c r="C1887" s="230" t="s">
        <v>11829</v>
      </c>
      <c r="D1887" s="230" t="s">
        <v>667</v>
      </c>
      <c r="E1887" s="230" t="s">
        <v>665</v>
      </c>
      <c r="F1887" s="230" t="s">
        <v>666</v>
      </c>
      <c r="G1887" t="s">
        <v>261</v>
      </c>
      <c r="H1887" s="230" t="s">
        <v>5964</v>
      </c>
      <c r="I1887" s="230" t="s">
        <v>52</v>
      </c>
      <c r="J1887" s="230">
        <f>VLOOKUP(H1887,LocID!$B$2:$I$1995,8, FALSE)</f>
        <v>70</v>
      </c>
      <c r="L1887">
        <v>47.564998626708899</v>
      </c>
      <c r="M1887">
        <v>-122.627471923828</v>
      </c>
    </row>
    <row r="1888" spans="1:13" x14ac:dyDescent="0.25">
      <c r="A1888" s="230">
        <v>2007.1559999999999</v>
      </c>
      <c r="B1888" s="230">
        <v>2007</v>
      </c>
      <c r="C1888" s="230" t="s">
        <v>11829</v>
      </c>
      <c r="D1888" s="230" t="s">
        <v>4407</v>
      </c>
      <c r="E1888" s="230" t="s">
        <v>4408</v>
      </c>
      <c r="F1888" s="230" t="s">
        <v>4409</v>
      </c>
      <c r="G1888" t="s">
        <v>76</v>
      </c>
      <c r="H1888" s="230" t="s">
        <v>6443</v>
      </c>
      <c r="I1888" s="230" t="s">
        <v>26</v>
      </c>
      <c r="J1888" s="230">
        <f>VLOOKUP(H1888,LocID!$B$2:$I$1995,8, FALSE)</f>
        <v>599</v>
      </c>
      <c r="L1888">
        <v>34.149360656738203</v>
      </c>
      <c r="M1888">
        <v>-118.81886291503901</v>
      </c>
    </row>
    <row r="1889" spans="1:13" x14ac:dyDescent="0.25">
      <c r="A1889" s="230">
        <v>2007.0150000000001</v>
      </c>
      <c r="B1889" s="230">
        <v>2007</v>
      </c>
      <c r="C1889" s="230" t="s">
        <v>11829</v>
      </c>
      <c r="D1889" s="230" t="s">
        <v>3904</v>
      </c>
      <c r="E1889" s="230" t="s">
        <v>3905</v>
      </c>
      <c r="F1889" s="230" t="s">
        <v>3906</v>
      </c>
      <c r="G1889" t="s">
        <v>76</v>
      </c>
      <c r="H1889" s="230" t="s">
        <v>4532</v>
      </c>
      <c r="I1889" s="230" t="s">
        <v>26</v>
      </c>
      <c r="J1889" s="230">
        <f>VLOOKUP(H1889,LocID!$B$2:$I$1995,8, FALSE)</f>
        <v>527</v>
      </c>
      <c r="L1889">
        <v>37.656059265136697</v>
      </c>
      <c r="M1889">
        <v>-122.414176940917</v>
      </c>
    </row>
    <row r="1890" spans="1:13" x14ac:dyDescent="0.25">
      <c r="A1890" s="230">
        <v>2007.3589999999999</v>
      </c>
      <c r="B1890" s="230">
        <v>2007</v>
      </c>
      <c r="C1890" s="230" t="s">
        <v>11829</v>
      </c>
      <c r="D1890" s="230" t="s">
        <v>1819</v>
      </c>
      <c r="E1890" s="230" t="s">
        <v>1820</v>
      </c>
      <c r="F1890" s="230" t="s">
        <v>1821</v>
      </c>
      <c r="G1890" t="s">
        <v>76</v>
      </c>
      <c r="H1890" s="230" t="s">
        <v>6176</v>
      </c>
      <c r="I1890" s="230" t="s">
        <v>26</v>
      </c>
      <c r="J1890" s="230">
        <f>VLOOKUP(H1890,LocID!$B$2:$I$1995,8, FALSE)</f>
        <v>298</v>
      </c>
      <c r="L1890">
        <v>37.383079528808501</v>
      </c>
      <c r="M1890">
        <v>-122.11422729492099</v>
      </c>
    </row>
    <row r="1891" spans="1:13" x14ac:dyDescent="0.25">
      <c r="A1891" s="230">
        <v>2007.3620000000001</v>
      </c>
      <c r="B1891" s="230">
        <v>2007</v>
      </c>
      <c r="C1891" s="230" t="s">
        <v>11829</v>
      </c>
      <c r="D1891" s="230" t="s">
        <v>2703</v>
      </c>
      <c r="E1891" s="230" t="s">
        <v>2704</v>
      </c>
      <c r="F1891" s="230" t="s">
        <v>2705</v>
      </c>
      <c r="G1891" t="s">
        <v>76</v>
      </c>
      <c r="H1891" s="230" t="s">
        <v>6272</v>
      </c>
      <c r="I1891" s="230" t="s">
        <v>52</v>
      </c>
      <c r="J1891" s="230">
        <f>VLOOKUP(H1891,LocID!$B$2:$I$1995,8, FALSE)</f>
        <v>404</v>
      </c>
      <c r="L1891">
        <v>37.4446601867675</v>
      </c>
      <c r="M1891">
        <v>-122.16078948974599</v>
      </c>
    </row>
    <row r="1892" spans="1:13" x14ac:dyDescent="0.25">
      <c r="A1892" s="230">
        <v>2015.0229999999999</v>
      </c>
      <c r="B1892" s="230" t="s">
        <v>306</v>
      </c>
      <c r="C1892" s="230" t="s">
        <v>11821</v>
      </c>
      <c r="D1892" s="230" t="s">
        <v>2079</v>
      </c>
      <c r="E1892" s="230" t="s">
        <v>2073</v>
      </c>
      <c r="F1892" s="230" t="s">
        <v>2069</v>
      </c>
      <c r="G1892" t="s">
        <v>198</v>
      </c>
      <c r="H1892" s="230" t="s">
        <v>4513</v>
      </c>
      <c r="I1892" s="230" t="s">
        <v>23</v>
      </c>
      <c r="J1892" s="230">
        <f>VLOOKUP(H1892,LocID!$B$2:$I$1995,8, FALSE)</f>
        <v>337</v>
      </c>
      <c r="L1892">
        <v>44.979030609130803</v>
      </c>
      <c r="M1892">
        <v>-93.264930725097599</v>
      </c>
    </row>
    <row r="1893" spans="1:13" x14ac:dyDescent="0.25">
      <c r="A1893" s="230">
        <v>2007.008</v>
      </c>
      <c r="B1893" s="230">
        <v>2007</v>
      </c>
      <c r="C1893" s="230" t="s">
        <v>11829</v>
      </c>
      <c r="D1893" s="230" t="s">
        <v>3310</v>
      </c>
      <c r="E1893" s="230" t="s">
        <v>3311</v>
      </c>
      <c r="F1893" s="230" t="s">
        <v>3294</v>
      </c>
      <c r="G1893" t="s">
        <v>76</v>
      </c>
      <c r="H1893" s="230" t="s">
        <v>4526</v>
      </c>
      <c r="I1893" s="230" t="s">
        <v>98</v>
      </c>
      <c r="J1893" s="230">
        <f>VLOOKUP(H1893,LocID!$B$2:$I$1995,8, FALSE)</f>
        <v>489</v>
      </c>
      <c r="L1893">
        <v>37.7771186828613</v>
      </c>
      <c r="M1893">
        <v>-122.419639587402</v>
      </c>
    </row>
    <row r="1894" spans="1:13" x14ac:dyDescent="0.25">
      <c r="A1894" s="230">
        <v>2006.44</v>
      </c>
      <c r="B1894" s="230">
        <v>2007</v>
      </c>
      <c r="C1894" s="230" t="s">
        <v>11829</v>
      </c>
      <c r="D1894" s="230" t="s">
        <v>2736</v>
      </c>
      <c r="E1894" s="230" t="s">
        <v>2737</v>
      </c>
      <c r="F1894" s="230" t="s">
        <v>2738</v>
      </c>
      <c r="G1894" t="s">
        <v>380</v>
      </c>
      <c r="H1894" s="230" t="s">
        <v>6275</v>
      </c>
      <c r="I1894" s="230" t="s">
        <v>23</v>
      </c>
      <c r="J1894" s="230">
        <f>VLOOKUP(H1894,LocID!$B$2:$I$1995,8, FALSE)</f>
        <v>407</v>
      </c>
      <c r="L1894">
        <v>41.879219055175703</v>
      </c>
      <c r="M1894">
        <v>-71.382476806640597</v>
      </c>
    </row>
    <row r="1895" spans="1:13" x14ac:dyDescent="0.25">
      <c r="A1895" s="230">
        <v>2007.347</v>
      </c>
      <c r="B1895" s="230">
        <v>2007</v>
      </c>
      <c r="C1895" s="230" t="s">
        <v>11829</v>
      </c>
      <c r="D1895" s="230" t="s">
        <v>2798</v>
      </c>
      <c r="E1895" s="230" t="s">
        <v>2799</v>
      </c>
      <c r="F1895" s="230" t="s">
        <v>2800</v>
      </c>
      <c r="G1895" t="s">
        <v>76</v>
      </c>
      <c r="H1895" s="230" t="s">
        <v>6288</v>
      </c>
      <c r="I1895" s="230" t="s">
        <v>23</v>
      </c>
      <c r="J1895" s="230">
        <f>VLOOKUP(H1895,LocID!$B$2:$I$1995,8, FALSE)</f>
        <v>420</v>
      </c>
      <c r="L1895">
        <v>37.658191680908203</v>
      </c>
      <c r="M1895">
        <v>-121.87712860107401</v>
      </c>
    </row>
    <row r="1896" spans="1:13" x14ac:dyDescent="0.25">
      <c r="A1896" s="230">
        <v>2007.2429999999999</v>
      </c>
      <c r="B1896" s="230">
        <v>2007</v>
      </c>
      <c r="C1896" s="230" t="s">
        <v>11829</v>
      </c>
      <c r="D1896" s="230" t="s">
        <v>3312</v>
      </c>
      <c r="E1896" s="230" t="s">
        <v>1103</v>
      </c>
      <c r="F1896" s="230" t="s">
        <v>3294</v>
      </c>
      <c r="G1896" t="s">
        <v>76</v>
      </c>
      <c r="H1896" s="230" t="s">
        <v>4526</v>
      </c>
      <c r="I1896" s="230" t="s">
        <v>98</v>
      </c>
      <c r="J1896" s="230">
        <f>VLOOKUP(H1896,LocID!$B$2:$I$1995,8, FALSE)</f>
        <v>489</v>
      </c>
      <c r="L1896">
        <v>37.7771186828613</v>
      </c>
      <c r="M1896">
        <v>-122.419639587402</v>
      </c>
    </row>
    <row r="1897" spans="1:13" x14ac:dyDescent="0.25">
      <c r="A1897" s="230">
        <v>2007.3050000000001</v>
      </c>
      <c r="B1897" s="230">
        <v>2007</v>
      </c>
      <c r="C1897" s="230" t="s">
        <v>11829</v>
      </c>
      <c r="D1897" s="230" t="s">
        <v>2830</v>
      </c>
      <c r="E1897" s="230" t="s">
        <v>2831</v>
      </c>
      <c r="F1897" s="230" t="s">
        <v>2823</v>
      </c>
      <c r="G1897" t="s">
        <v>122</v>
      </c>
      <c r="H1897" s="230" t="s">
        <v>6295</v>
      </c>
      <c r="I1897" s="230" t="s">
        <v>52</v>
      </c>
      <c r="J1897" s="230">
        <f>VLOOKUP(H1897,LocID!$B$2:$I$1995,8, FALSE)</f>
        <v>427</v>
      </c>
      <c r="L1897">
        <v>45.511791229247997</v>
      </c>
      <c r="M1897">
        <v>-122.67562866210901</v>
      </c>
    </row>
    <row r="1898" spans="1:13" x14ac:dyDescent="0.25">
      <c r="A1898" s="230">
        <v>2007.0329999999999</v>
      </c>
      <c r="B1898" s="230">
        <v>2007</v>
      </c>
      <c r="C1898" s="230" t="s">
        <v>11829</v>
      </c>
      <c r="D1898" s="230" t="s">
        <v>2832</v>
      </c>
      <c r="E1898" s="230" t="s">
        <v>2833</v>
      </c>
      <c r="F1898" s="230" t="s">
        <v>2823</v>
      </c>
      <c r="G1898" t="s">
        <v>122</v>
      </c>
      <c r="H1898" s="230" t="s">
        <v>6295</v>
      </c>
      <c r="I1898" s="230" t="s">
        <v>23</v>
      </c>
      <c r="J1898" s="230">
        <f>VLOOKUP(H1898,LocID!$B$2:$I$1995,8, FALSE)</f>
        <v>427</v>
      </c>
      <c r="L1898">
        <v>45.511791229247997</v>
      </c>
      <c r="M1898">
        <v>-122.67562866210901</v>
      </c>
    </row>
    <row r="1899" spans="1:13" x14ac:dyDescent="0.25">
      <c r="A1899" s="230">
        <v>2007.306</v>
      </c>
      <c r="B1899" s="230">
        <v>2007</v>
      </c>
      <c r="C1899" s="230" t="s">
        <v>11829</v>
      </c>
      <c r="D1899" s="230" t="s">
        <v>2821</v>
      </c>
      <c r="E1899" s="230" t="s">
        <v>2822</v>
      </c>
      <c r="F1899" s="230" t="s">
        <v>2823</v>
      </c>
      <c r="G1899" t="s">
        <v>320</v>
      </c>
      <c r="H1899" s="230" t="s">
        <v>6294</v>
      </c>
      <c r="I1899" s="230" t="s">
        <v>26</v>
      </c>
      <c r="J1899" s="230">
        <f>VLOOKUP(H1899,LocID!$B$2:$I$1995,8, FALSE)</f>
        <v>426</v>
      </c>
      <c r="L1899">
        <v>43.659141540527301</v>
      </c>
      <c r="M1899">
        <v>-70.256652832031193</v>
      </c>
    </row>
    <row r="1900" spans="1:13" x14ac:dyDescent="0.25">
      <c r="A1900" s="230">
        <v>2007.1389999999999</v>
      </c>
      <c r="B1900" s="230">
        <v>2007</v>
      </c>
      <c r="C1900" s="230" t="s">
        <v>11829</v>
      </c>
      <c r="D1900" s="230" t="s">
        <v>2834</v>
      </c>
      <c r="E1900" s="230" t="s">
        <v>2835</v>
      </c>
      <c r="F1900" s="230" t="s">
        <v>2823</v>
      </c>
      <c r="G1900" t="s">
        <v>122</v>
      </c>
      <c r="H1900" s="230" t="s">
        <v>6295</v>
      </c>
      <c r="I1900" s="230" t="s">
        <v>52</v>
      </c>
      <c r="J1900" s="230">
        <f>VLOOKUP(H1900,LocID!$B$2:$I$1995,8, FALSE)</f>
        <v>427</v>
      </c>
      <c r="L1900">
        <v>45.511791229247997</v>
      </c>
      <c r="M1900">
        <v>-122.67562866210901</v>
      </c>
    </row>
    <row r="1901" spans="1:13" x14ac:dyDescent="0.25">
      <c r="A1901" s="230">
        <v>2007.0619999999999</v>
      </c>
      <c r="B1901" s="230">
        <v>2007</v>
      </c>
      <c r="C1901" s="230" t="s">
        <v>11829</v>
      </c>
      <c r="D1901" s="230" t="s">
        <v>1711</v>
      </c>
      <c r="E1901" s="230" t="s">
        <v>1709</v>
      </c>
      <c r="F1901" s="230" t="s">
        <v>1710</v>
      </c>
      <c r="G1901" t="s">
        <v>76</v>
      </c>
      <c r="H1901" s="230" t="s">
        <v>6156</v>
      </c>
      <c r="I1901" s="230" t="s">
        <v>23</v>
      </c>
      <c r="J1901" s="230">
        <f>VLOOKUP(H1901,LocID!$B$2:$I$1995,8, FALSE)</f>
        <v>279</v>
      </c>
      <c r="L1901">
        <v>37.934898376464801</v>
      </c>
      <c r="M1901">
        <v>-122.535522460937</v>
      </c>
    </row>
    <row r="1902" spans="1:13" x14ac:dyDescent="0.25">
      <c r="A1902" s="230">
        <v>2007.2049999999999</v>
      </c>
      <c r="B1902" s="230">
        <v>2007</v>
      </c>
      <c r="C1902" s="230" t="s">
        <v>11829</v>
      </c>
      <c r="D1902" s="230" t="s">
        <v>2893</v>
      </c>
      <c r="E1902" s="230" t="s">
        <v>2894</v>
      </c>
      <c r="F1902" s="230" t="s">
        <v>2895</v>
      </c>
      <c r="G1902" t="s">
        <v>1276</v>
      </c>
      <c r="H1902" s="230" t="s">
        <v>6297</v>
      </c>
      <c r="I1902" s="230" t="s">
        <v>52</v>
      </c>
      <c r="J1902" s="230">
        <f>VLOOKUP(H1902,LocID!$B$2:$I$1995,8, FALSE)</f>
        <v>429</v>
      </c>
      <c r="L1902">
        <v>34.541419982910099</v>
      </c>
      <c r="M1902">
        <v>-112.46872711181599</v>
      </c>
    </row>
    <row r="1903" spans="1:13" x14ac:dyDescent="0.25">
      <c r="A1903" s="230">
        <v>2015.0154</v>
      </c>
      <c r="B1903" s="230" t="s">
        <v>306</v>
      </c>
      <c r="C1903" s="230" t="s">
        <v>11821</v>
      </c>
      <c r="D1903" s="230" t="s">
        <v>3161</v>
      </c>
      <c r="E1903" s="230" t="s">
        <v>2396</v>
      </c>
      <c r="F1903" s="230" t="s">
        <v>3123</v>
      </c>
      <c r="G1903" t="s">
        <v>76</v>
      </c>
      <c r="H1903" s="230" t="s">
        <v>4524</v>
      </c>
      <c r="I1903" s="230" t="s">
        <v>52</v>
      </c>
      <c r="J1903" s="230">
        <f>VLOOKUP(H1903,LocID!$B$2:$I$1995,8, FALSE)</f>
        <v>473</v>
      </c>
      <c r="L1903">
        <v>41.237720489501903</v>
      </c>
      <c r="M1903">
        <v>-122.27001953125</v>
      </c>
    </row>
    <row r="1904" spans="1:13" x14ac:dyDescent="0.25">
      <c r="A1904" s="230">
        <v>2007.258</v>
      </c>
      <c r="B1904" s="230">
        <v>2007</v>
      </c>
      <c r="C1904" s="230" t="s">
        <v>11829</v>
      </c>
      <c r="D1904" s="230" t="s">
        <v>1167</v>
      </c>
      <c r="E1904" s="230" t="s">
        <v>1168</v>
      </c>
      <c r="F1904" s="230" t="s">
        <v>1169</v>
      </c>
      <c r="G1904" t="s">
        <v>76</v>
      </c>
      <c r="H1904" s="230" t="s">
        <v>6051</v>
      </c>
      <c r="I1904" s="230" t="s">
        <v>52</v>
      </c>
      <c r="J1904" s="230">
        <f>VLOOKUP(H1904,LocID!$B$2:$I$1995,8, FALSE)</f>
        <v>162</v>
      </c>
      <c r="L1904">
        <v>32.795799255371001</v>
      </c>
      <c r="M1904">
        <v>-115.56996917724599</v>
      </c>
    </row>
    <row r="1905" spans="1:13" x14ac:dyDescent="0.25">
      <c r="A1905" s="230">
        <v>2007.1379999999999</v>
      </c>
      <c r="B1905" s="230">
        <v>2007</v>
      </c>
      <c r="C1905" s="230" t="s">
        <v>11829</v>
      </c>
      <c r="D1905" s="230" t="s">
        <v>2645</v>
      </c>
      <c r="E1905" s="230" t="s">
        <v>2646</v>
      </c>
      <c r="F1905" s="230" t="s">
        <v>2644</v>
      </c>
      <c r="G1905" t="s">
        <v>261</v>
      </c>
      <c r="H1905" s="230" t="s">
        <v>6262</v>
      </c>
      <c r="I1905" s="230" t="s">
        <v>98</v>
      </c>
      <c r="J1905" s="230">
        <f>VLOOKUP(H1905,LocID!$B$2:$I$1995,8, FALSE)</f>
        <v>393</v>
      </c>
      <c r="L1905">
        <v>47.039230346679602</v>
      </c>
      <c r="M1905">
        <v>-122.891357421875</v>
      </c>
    </row>
    <row r="1906" spans="1:13" x14ac:dyDescent="0.25">
      <c r="A1906" s="230">
        <v>2006.444</v>
      </c>
      <c r="B1906" s="230">
        <v>2007</v>
      </c>
      <c r="C1906" s="230" t="s">
        <v>11829</v>
      </c>
      <c r="D1906" s="230" t="s">
        <v>3756</v>
      </c>
      <c r="E1906" s="230" t="s">
        <v>3757</v>
      </c>
      <c r="F1906" s="230" t="s">
        <v>3750</v>
      </c>
      <c r="G1906" t="s">
        <v>261</v>
      </c>
      <c r="H1906" s="230" t="s">
        <v>4530</v>
      </c>
      <c r="I1906" s="230" t="s">
        <v>23</v>
      </c>
      <c r="J1906" s="230">
        <f>VLOOKUP(H1906,LocID!$B$2:$I$1995,8, FALSE)</f>
        <v>513</v>
      </c>
      <c r="L1906">
        <v>47.603569030761697</v>
      </c>
      <c r="M1906">
        <v>-122.329452514648</v>
      </c>
    </row>
    <row r="1907" spans="1:13" x14ac:dyDescent="0.25">
      <c r="A1907" s="230">
        <v>2007.2339999999999</v>
      </c>
      <c r="B1907" s="230">
        <v>2007</v>
      </c>
      <c r="C1907" s="230" t="s">
        <v>11829</v>
      </c>
      <c r="D1907" s="230" t="s">
        <v>2928</v>
      </c>
      <c r="E1907" s="230" t="s">
        <v>404</v>
      </c>
      <c r="F1907" s="230" t="s">
        <v>2929</v>
      </c>
      <c r="G1907" t="s">
        <v>261</v>
      </c>
      <c r="H1907" s="230" t="s">
        <v>6300</v>
      </c>
      <c r="I1907" s="230" t="s">
        <v>23</v>
      </c>
      <c r="J1907" s="230">
        <f>VLOOKUP(H1907,LocID!$B$2:$I$1995,8, FALSE)</f>
        <v>433</v>
      </c>
      <c r="L1907">
        <v>47.190441131591797</v>
      </c>
      <c r="M1907">
        <v>-122.295639038085</v>
      </c>
    </row>
    <row r="1908" spans="1:13" x14ac:dyDescent="0.25">
      <c r="A1908" s="230">
        <v>2007.2919999999999</v>
      </c>
      <c r="B1908" s="230">
        <v>2007</v>
      </c>
      <c r="C1908" s="230" t="s">
        <v>11829</v>
      </c>
      <c r="D1908" s="230" t="s">
        <v>1137</v>
      </c>
      <c r="E1908" s="230" t="s">
        <v>1138</v>
      </c>
      <c r="F1908" s="230" t="s">
        <v>1139</v>
      </c>
      <c r="G1908" t="s">
        <v>2932</v>
      </c>
      <c r="H1908" s="230" t="s">
        <v>9805</v>
      </c>
      <c r="I1908" s="230" t="s">
        <v>23</v>
      </c>
      <c r="J1908" s="230">
        <f>VLOOKUP(H1908,LocID!$B$2:$I$1995,8, FALSE)</f>
        <v>153</v>
      </c>
      <c r="K1908">
        <v>1</v>
      </c>
      <c r="L1908">
        <v>25.275060653686499</v>
      </c>
      <c r="M1908">
        <v>51.531040191650298</v>
      </c>
    </row>
    <row r="1909" spans="1:13" x14ac:dyDescent="0.25">
      <c r="A1909" s="230">
        <v>2007.452</v>
      </c>
      <c r="B1909" s="230">
        <v>2007</v>
      </c>
      <c r="C1909" s="230" t="s">
        <v>11829</v>
      </c>
      <c r="D1909" s="230" t="s">
        <v>700</v>
      </c>
      <c r="E1909" s="230" t="s">
        <v>2277</v>
      </c>
      <c r="F1909" s="230" t="s">
        <v>2273</v>
      </c>
      <c r="G1909" t="s">
        <v>107</v>
      </c>
      <c r="H1909" s="230" t="s">
        <v>4516</v>
      </c>
      <c r="I1909" s="230" t="s">
        <v>23</v>
      </c>
      <c r="J1909" s="230">
        <f>VLOOKUP(H1909,LocID!$B$2:$I$1995,8, FALSE)</f>
        <v>370</v>
      </c>
      <c r="L1909">
        <v>40.7820014953613</v>
      </c>
      <c r="M1909">
        <v>-73.831703186035099</v>
      </c>
    </row>
    <row r="1910" spans="1:13" x14ac:dyDescent="0.25">
      <c r="A1910" s="230">
        <v>2006.45</v>
      </c>
      <c r="B1910" s="230">
        <v>2007</v>
      </c>
      <c r="C1910" s="230" t="s">
        <v>11829</v>
      </c>
      <c r="D1910" s="230" t="s">
        <v>3982</v>
      </c>
      <c r="E1910" s="230" t="s">
        <v>3983</v>
      </c>
      <c r="F1910" s="230" t="s">
        <v>3168</v>
      </c>
      <c r="G1910" t="s">
        <v>198</v>
      </c>
      <c r="H1910" s="230" t="s">
        <v>6334</v>
      </c>
      <c r="I1910" s="230" t="s">
        <v>26</v>
      </c>
      <c r="J1910" s="230">
        <f>VLOOKUP(H1910,LocID!$B$2:$I$1995,8, FALSE)</f>
        <v>537</v>
      </c>
      <c r="L1910">
        <v>44.943820953369098</v>
      </c>
      <c r="M1910">
        <v>-93.093322753906193</v>
      </c>
    </row>
    <row r="1911" spans="1:13" x14ac:dyDescent="0.25">
      <c r="A1911" s="230">
        <v>2007.4559999999999</v>
      </c>
      <c r="B1911" s="230">
        <v>2007</v>
      </c>
      <c r="C1911" s="230" t="s">
        <v>11829</v>
      </c>
      <c r="D1911" s="230" t="s">
        <v>2896</v>
      </c>
      <c r="E1911" s="230" t="s">
        <v>2894</v>
      </c>
      <c r="F1911" s="230" t="s">
        <v>2895</v>
      </c>
      <c r="G1911" t="s">
        <v>1276</v>
      </c>
      <c r="H1911" s="230" t="s">
        <v>6297</v>
      </c>
      <c r="I1911" s="230" t="s">
        <v>52</v>
      </c>
      <c r="J1911" s="230">
        <f>VLOOKUP(H1911,LocID!$B$2:$I$1995,8, FALSE)</f>
        <v>429</v>
      </c>
      <c r="L1911">
        <v>34.541419982910099</v>
      </c>
      <c r="M1911">
        <v>-112.46872711181599</v>
      </c>
    </row>
    <row r="1912" spans="1:13" x14ac:dyDescent="0.25">
      <c r="A1912" s="230">
        <v>2007.1659999999999</v>
      </c>
      <c r="B1912" s="230">
        <v>2007</v>
      </c>
      <c r="C1912" s="230" t="s">
        <v>11829</v>
      </c>
      <c r="D1912" s="230" t="s">
        <v>3077</v>
      </c>
      <c r="E1912" s="230" t="s">
        <v>3078</v>
      </c>
      <c r="F1912" s="230" t="s">
        <v>3068</v>
      </c>
      <c r="G1912" t="s">
        <v>107</v>
      </c>
      <c r="H1912" s="230" t="s">
        <v>4523</v>
      </c>
      <c r="I1912" s="230" t="s">
        <v>52</v>
      </c>
      <c r="J1912" s="230">
        <f>VLOOKUP(H1912,LocID!$B$2:$I$1995,8, FALSE)</f>
        <v>461</v>
      </c>
      <c r="L1912">
        <v>43.155799865722599</v>
      </c>
      <c r="M1912">
        <v>-77.616317749023395</v>
      </c>
    </row>
    <row r="1913" spans="1:13" x14ac:dyDescent="0.25">
      <c r="A1913" s="230">
        <v>2005.356</v>
      </c>
      <c r="B1913" s="230">
        <v>2007</v>
      </c>
      <c r="C1913" s="230" t="s">
        <v>11829</v>
      </c>
      <c r="D1913" s="230" t="s">
        <v>2776</v>
      </c>
      <c r="E1913" s="230" t="s">
        <v>2777</v>
      </c>
      <c r="F1913" s="230" t="s">
        <v>2778</v>
      </c>
      <c r="G1913" t="s">
        <v>815</v>
      </c>
      <c r="H1913" s="230" t="s">
        <v>6284</v>
      </c>
      <c r="I1913" s="230" t="s">
        <v>23</v>
      </c>
      <c r="J1913" s="230">
        <f>VLOOKUP(H1913,LocID!$B$2:$I$1995,8, FALSE)</f>
        <v>416</v>
      </c>
      <c r="L1913">
        <v>40.539249420166001</v>
      </c>
      <c r="M1913">
        <v>-74.471488952636705</v>
      </c>
    </row>
    <row r="1914" spans="1:13" x14ac:dyDescent="0.25">
      <c r="A1914" s="230">
        <v>2015.0111999999999</v>
      </c>
      <c r="B1914" s="230" t="s">
        <v>306</v>
      </c>
      <c r="C1914" s="230" t="s">
        <v>11821</v>
      </c>
      <c r="D1914" s="230" t="s">
        <v>3012</v>
      </c>
      <c r="E1914" s="230" t="s">
        <v>3013</v>
      </c>
      <c r="F1914" s="230" t="s">
        <v>3002</v>
      </c>
      <c r="G1914" t="s">
        <v>1475</v>
      </c>
      <c r="H1914" s="230" t="s">
        <v>6312</v>
      </c>
      <c r="I1914" s="230" t="s">
        <v>98</v>
      </c>
      <c r="J1914" s="230">
        <f>VLOOKUP(H1914,LocID!$B$2:$I$1995,8, FALSE)</f>
        <v>448</v>
      </c>
      <c r="L1914">
        <v>39.527381896972599</v>
      </c>
      <c r="M1914">
        <v>-119.813438415527</v>
      </c>
    </row>
    <row r="1915" spans="1:13" x14ac:dyDescent="0.25">
      <c r="A1915" s="230">
        <v>2007.0319999999999</v>
      </c>
      <c r="B1915" s="230">
        <v>2007</v>
      </c>
      <c r="C1915" s="230" t="s">
        <v>11829</v>
      </c>
      <c r="D1915" s="230" t="s">
        <v>3121</v>
      </c>
      <c r="E1915" s="230" t="s">
        <v>3122</v>
      </c>
      <c r="F1915" s="230" t="s">
        <v>3123</v>
      </c>
      <c r="G1915" t="s">
        <v>76</v>
      </c>
      <c r="H1915" s="230" t="s">
        <v>4524</v>
      </c>
      <c r="I1915" s="230" t="s">
        <v>98</v>
      </c>
      <c r="J1915" s="230">
        <f>VLOOKUP(H1915,LocID!$B$2:$I$1995,8, FALSE)</f>
        <v>473</v>
      </c>
      <c r="L1915">
        <v>41.237720489501903</v>
      </c>
      <c r="M1915">
        <v>-122.27001953125</v>
      </c>
    </row>
    <row r="1916" spans="1:13" x14ac:dyDescent="0.25">
      <c r="A1916" s="230">
        <v>2007.16</v>
      </c>
      <c r="B1916" s="230">
        <v>2007</v>
      </c>
      <c r="C1916" s="230" t="s">
        <v>11829</v>
      </c>
      <c r="D1916" s="230" t="s">
        <v>2647</v>
      </c>
      <c r="E1916" s="230" t="s">
        <v>2646</v>
      </c>
      <c r="F1916" s="230" t="s">
        <v>2644</v>
      </c>
      <c r="G1916" t="s">
        <v>261</v>
      </c>
      <c r="H1916" s="230" t="s">
        <v>6262</v>
      </c>
      <c r="I1916" s="230" t="s">
        <v>98</v>
      </c>
      <c r="J1916" s="230">
        <f>VLOOKUP(H1916,LocID!$B$2:$I$1995,8, FALSE)</f>
        <v>393</v>
      </c>
      <c r="L1916">
        <v>47.039230346679602</v>
      </c>
      <c r="M1916">
        <v>-122.891357421875</v>
      </c>
    </row>
    <row r="1917" spans="1:13" x14ac:dyDescent="0.25">
      <c r="A1917" s="230">
        <v>2007.1210000000001</v>
      </c>
      <c r="B1917" s="230">
        <v>2007</v>
      </c>
      <c r="C1917" s="230" t="s">
        <v>11829</v>
      </c>
      <c r="D1917" s="230" t="s">
        <v>3176</v>
      </c>
      <c r="E1917" s="230" t="s">
        <v>3177</v>
      </c>
      <c r="F1917" s="230" t="s">
        <v>3174</v>
      </c>
      <c r="G1917" t="s">
        <v>122</v>
      </c>
      <c r="H1917" s="230" t="s">
        <v>4525</v>
      </c>
      <c r="I1917" s="230" t="s">
        <v>98</v>
      </c>
      <c r="J1917" s="230">
        <f>VLOOKUP(H1917,LocID!$B$2:$I$1995,8, FALSE)</f>
        <v>477</v>
      </c>
      <c r="L1917">
        <v>44.933261871337798</v>
      </c>
      <c r="M1917">
        <v>-123.043807983398</v>
      </c>
    </row>
    <row r="1918" spans="1:13" x14ac:dyDescent="0.25">
      <c r="A1918" s="230">
        <v>2007.0519999999999</v>
      </c>
      <c r="B1918" s="230">
        <v>2007</v>
      </c>
      <c r="C1918" s="230" t="s">
        <v>11829</v>
      </c>
      <c r="D1918" s="230" t="s">
        <v>3238</v>
      </c>
      <c r="E1918" s="230" t="s">
        <v>3239</v>
      </c>
      <c r="F1918" s="230" t="s">
        <v>3240</v>
      </c>
      <c r="G1918" t="s">
        <v>76</v>
      </c>
      <c r="H1918" s="230" t="s">
        <v>6342</v>
      </c>
      <c r="I1918" s="230" t="s">
        <v>26</v>
      </c>
      <c r="J1918" s="230">
        <f>VLOOKUP(H1918,LocID!$B$2:$I$1995,8, FALSE)</f>
        <v>485</v>
      </c>
      <c r="L1918">
        <v>37.504501342773402</v>
      </c>
      <c r="M1918">
        <v>-122.26229095458901</v>
      </c>
    </row>
    <row r="1919" spans="1:13" x14ac:dyDescent="0.25">
      <c r="A1919" s="230">
        <v>2007.319</v>
      </c>
      <c r="B1919" s="230">
        <v>2007</v>
      </c>
      <c r="C1919" s="230" t="s">
        <v>11829</v>
      </c>
      <c r="D1919" s="230" t="s">
        <v>3313</v>
      </c>
      <c r="E1919" s="230" t="s">
        <v>3314</v>
      </c>
      <c r="F1919" s="230" t="s">
        <v>3294</v>
      </c>
      <c r="G1919" t="s">
        <v>76</v>
      </c>
      <c r="H1919" s="230" t="s">
        <v>4526</v>
      </c>
      <c r="I1919" s="230" t="s">
        <v>23</v>
      </c>
      <c r="J1919" s="230">
        <f>VLOOKUP(H1919,LocID!$B$2:$I$1995,8, FALSE)</f>
        <v>489</v>
      </c>
      <c r="L1919">
        <v>37.7771186828613</v>
      </c>
      <c r="M1919">
        <v>-122.419639587402</v>
      </c>
    </row>
    <row r="1920" spans="1:13" x14ac:dyDescent="0.25">
      <c r="A1920" s="230">
        <v>2007.153</v>
      </c>
      <c r="B1920" s="230">
        <v>2007</v>
      </c>
      <c r="C1920" s="230" t="s">
        <v>11829</v>
      </c>
      <c r="D1920" s="230" t="s">
        <v>3315</v>
      </c>
      <c r="E1920" s="230" t="s">
        <v>3314</v>
      </c>
      <c r="F1920" s="230" t="s">
        <v>3294</v>
      </c>
      <c r="G1920" t="s">
        <v>76</v>
      </c>
      <c r="H1920" s="230" t="s">
        <v>4526</v>
      </c>
      <c r="I1920" s="230" t="s">
        <v>26</v>
      </c>
      <c r="J1920" s="230">
        <f>VLOOKUP(H1920,LocID!$B$2:$I$1995,8, FALSE)</f>
        <v>489</v>
      </c>
      <c r="L1920">
        <v>37.7771186828613</v>
      </c>
      <c r="M1920">
        <v>-122.419639587402</v>
      </c>
    </row>
    <row r="1921" spans="1:13" x14ac:dyDescent="0.25">
      <c r="A1921" s="230">
        <v>2006.3689999999999</v>
      </c>
      <c r="B1921" s="230">
        <v>2007</v>
      </c>
      <c r="C1921" s="230" t="s">
        <v>11829</v>
      </c>
      <c r="D1921" s="230" t="s">
        <v>3580</v>
      </c>
      <c r="E1921" s="230" t="s">
        <v>3581</v>
      </c>
      <c r="F1921" s="230" t="s">
        <v>3579</v>
      </c>
      <c r="G1921" t="s">
        <v>76</v>
      </c>
      <c r="H1921" s="230" t="s">
        <v>6351</v>
      </c>
      <c r="I1921" s="230" t="s">
        <v>23</v>
      </c>
      <c r="J1921" s="230">
        <f>VLOOKUP(H1921,LocID!$B$2:$I$1995,8, FALSE)</f>
        <v>494</v>
      </c>
      <c r="L1921">
        <v>33.140861511230398</v>
      </c>
      <c r="M1921">
        <v>-117.158821105957</v>
      </c>
    </row>
    <row r="1922" spans="1:13" x14ac:dyDescent="0.25">
      <c r="A1922" s="230">
        <v>2007.1469999999999</v>
      </c>
      <c r="B1922" s="230">
        <v>2007</v>
      </c>
      <c r="C1922" s="230" t="s">
        <v>11829</v>
      </c>
      <c r="D1922" s="230" t="s">
        <v>3590</v>
      </c>
      <c r="E1922" s="230" t="s">
        <v>3591</v>
      </c>
      <c r="F1922" s="230" t="s">
        <v>3586</v>
      </c>
      <c r="G1922" t="s">
        <v>76</v>
      </c>
      <c r="H1922" s="230" t="s">
        <v>6352</v>
      </c>
      <c r="I1922" s="230" t="s">
        <v>98</v>
      </c>
      <c r="J1922" s="230">
        <f>VLOOKUP(H1922,LocID!$B$2:$I$1995,8, FALSE)</f>
        <v>495</v>
      </c>
      <c r="L1922">
        <v>37.547031402587798</v>
      </c>
      <c r="M1922">
        <v>-122.314826965332</v>
      </c>
    </row>
    <row r="1923" spans="1:13" x14ac:dyDescent="0.25">
      <c r="A1923" s="230">
        <v>2007.3109999999999</v>
      </c>
      <c r="B1923" s="230">
        <v>2007</v>
      </c>
      <c r="C1923" s="230" t="s">
        <v>11829</v>
      </c>
      <c r="D1923" s="230" t="s">
        <v>3662</v>
      </c>
      <c r="E1923" s="230" t="s">
        <v>3663</v>
      </c>
      <c r="F1923" s="230" t="s">
        <v>3664</v>
      </c>
      <c r="G1923" t="s">
        <v>76</v>
      </c>
      <c r="H1923" s="230" t="s">
        <v>6356</v>
      </c>
      <c r="I1923" s="230" t="s">
        <v>23</v>
      </c>
      <c r="J1923" s="230">
        <f>VLOOKUP(H1923,LocID!$B$2:$I$1995,8, FALSE)</f>
        <v>500</v>
      </c>
      <c r="L1923">
        <v>34.419380187988203</v>
      </c>
      <c r="M1923">
        <v>-119.69905090332</v>
      </c>
    </row>
    <row r="1924" spans="1:13" x14ac:dyDescent="0.25">
      <c r="A1924" s="230">
        <v>2007.2760000000001</v>
      </c>
      <c r="B1924" s="230">
        <v>2007</v>
      </c>
      <c r="C1924" s="230" t="s">
        <v>11829</v>
      </c>
      <c r="D1924" s="230" t="s">
        <v>3694</v>
      </c>
      <c r="E1924" s="230" t="s">
        <v>3695</v>
      </c>
      <c r="F1924" s="230" t="s">
        <v>3696</v>
      </c>
      <c r="G1924" t="s">
        <v>76</v>
      </c>
      <c r="H1924" s="230" t="s">
        <v>4529</v>
      </c>
      <c r="I1924" s="230" t="s">
        <v>23</v>
      </c>
      <c r="J1924" s="230">
        <f>VLOOKUP(H1924,LocID!$B$2:$I$1995,8, FALSE)</f>
        <v>506</v>
      </c>
      <c r="L1924">
        <v>34.011558532714801</v>
      </c>
      <c r="M1924">
        <v>-118.492286682128</v>
      </c>
    </row>
    <row r="1925" spans="1:13" x14ac:dyDescent="0.25">
      <c r="A1925" s="230">
        <v>2015.0125</v>
      </c>
      <c r="B1925" s="230" t="s">
        <v>306</v>
      </c>
      <c r="C1925" s="230" t="s">
        <v>11821</v>
      </c>
      <c r="D1925" s="230" t="s">
        <v>3505</v>
      </c>
      <c r="E1925" s="230" t="s">
        <v>3506</v>
      </c>
      <c r="F1925" s="230" t="s">
        <v>3294</v>
      </c>
      <c r="G1925" t="s">
        <v>76</v>
      </c>
      <c r="H1925" s="230" t="s">
        <v>4526</v>
      </c>
      <c r="I1925" s="230" t="s">
        <v>26</v>
      </c>
      <c r="J1925" s="230">
        <f>VLOOKUP(H1925,LocID!$B$2:$I$1995,8, FALSE)</f>
        <v>489</v>
      </c>
      <c r="L1925">
        <v>37.7771186828613</v>
      </c>
      <c r="M1925">
        <v>-122.419639587402</v>
      </c>
    </row>
    <row r="1926" spans="1:13" x14ac:dyDescent="0.25">
      <c r="A1926" s="230">
        <v>2007.261</v>
      </c>
      <c r="B1926" s="230">
        <v>2007</v>
      </c>
      <c r="C1926" s="230" t="s">
        <v>11829</v>
      </c>
      <c r="D1926" s="230" t="s">
        <v>3697</v>
      </c>
      <c r="E1926" s="230" t="s">
        <v>3695</v>
      </c>
      <c r="F1926" s="230" t="s">
        <v>3696</v>
      </c>
      <c r="G1926" t="s">
        <v>76</v>
      </c>
      <c r="H1926" s="230" t="s">
        <v>4529</v>
      </c>
      <c r="I1926" s="230" t="s">
        <v>23</v>
      </c>
      <c r="J1926" s="230">
        <f>VLOOKUP(H1926,LocID!$B$2:$I$1995,8, FALSE)</f>
        <v>506</v>
      </c>
      <c r="L1926">
        <v>34.011558532714801</v>
      </c>
      <c r="M1926">
        <v>-118.492286682128</v>
      </c>
    </row>
    <row r="1927" spans="1:13" x14ac:dyDescent="0.25">
      <c r="A1927" s="230">
        <v>2007.316</v>
      </c>
      <c r="B1927" s="230">
        <v>2007</v>
      </c>
      <c r="C1927" s="230" t="s">
        <v>11829</v>
      </c>
      <c r="D1927" s="230" t="s">
        <v>3698</v>
      </c>
      <c r="E1927" s="230" t="s">
        <v>3695</v>
      </c>
      <c r="F1927" s="230" t="s">
        <v>3696</v>
      </c>
      <c r="G1927" t="s">
        <v>76</v>
      </c>
      <c r="H1927" s="230" t="s">
        <v>4529</v>
      </c>
      <c r="I1927" s="230" t="s">
        <v>98</v>
      </c>
      <c r="J1927" s="230">
        <f>VLOOKUP(H1927,LocID!$B$2:$I$1995,8, FALSE)</f>
        <v>506</v>
      </c>
      <c r="L1927">
        <v>34.011558532714801</v>
      </c>
      <c r="M1927">
        <v>-118.492286682128</v>
      </c>
    </row>
    <row r="1928" spans="1:13" x14ac:dyDescent="0.25">
      <c r="A1928" s="230">
        <v>2007.115</v>
      </c>
      <c r="B1928" s="230">
        <v>2007</v>
      </c>
      <c r="C1928" s="230" t="s">
        <v>11829</v>
      </c>
      <c r="D1928" s="230" t="s">
        <v>3758</v>
      </c>
      <c r="E1928" s="230" t="s">
        <v>3759</v>
      </c>
      <c r="F1928" s="230" t="s">
        <v>3750</v>
      </c>
      <c r="G1928" t="s">
        <v>261</v>
      </c>
      <c r="H1928" s="230" t="s">
        <v>4530</v>
      </c>
      <c r="I1928" s="230" t="s">
        <v>52</v>
      </c>
      <c r="J1928" s="230">
        <f>VLOOKUP(H1928,LocID!$B$2:$I$1995,8, FALSE)</f>
        <v>513</v>
      </c>
      <c r="L1928">
        <v>47.603569030761697</v>
      </c>
      <c r="M1928">
        <v>-122.329452514648</v>
      </c>
    </row>
    <row r="1929" spans="1:13" x14ac:dyDescent="0.25">
      <c r="A1929" s="230">
        <v>2007.336</v>
      </c>
      <c r="B1929" s="230">
        <v>2007</v>
      </c>
      <c r="C1929" s="230" t="s">
        <v>11829</v>
      </c>
      <c r="D1929" s="230" t="s">
        <v>3760</v>
      </c>
      <c r="E1929" s="230" t="s">
        <v>3759</v>
      </c>
      <c r="F1929" s="230" t="s">
        <v>3750</v>
      </c>
      <c r="G1929" t="s">
        <v>261</v>
      </c>
      <c r="H1929" s="230" t="s">
        <v>4530</v>
      </c>
      <c r="I1929" s="230" t="s">
        <v>23</v>
      </c>
      <c r="J1929" s="230">
        <f>VLOOKUP(H1929,LocID!$B$2:$I$1995,8, FALSE)</f>
        <v>513</v>
      </c>
      <c r="L1929">
        <v>47.603569030761697</v>
      </c>
      <c r="M1929">
        <v>-122.329452514648</v>
      </c>
    </row>
    <row r="1930" spans="1:13" x14ac:dyDescent="0.25">
      <c r="A1930" s="230">
        <v>2007.4639999999999</v>
      </c>
      <c r="B1930" s="230">
        <v>2007</v>
      </c>
      <c r="C1930" s="230" t="s">
        <v>11829</v>
      </c>
      <c r="D1930" s="230" t="s">
        <v>3316</v>
      </c>
      <c r="E1930" s="230" t="s">
        <v>3317</v>
      </c>
      <c r="F1930" s="230" t="s">
        <v>3294</v>
      </c>
      <c r="G1930" t="s">
        <v>76</v>
      </c>
      <c r="H1930" s="230" t="s">
        <v>4526</v>
      </c>
      <c r="I1930" s="230" t="s">
        <v>26</v>
      </c>
      <c r="J1930" s="230">
        <f>VLOOKUP(H1930,LocID!$B$2:$I$1995,8, FALSE)</f>
        <v>489</v>
      </c>
      <c r="L1930">
        <v>37.7771186828613</v>
      </c>
      <c r="M1930">
        <v>-122.419639587402</v>
      </c>
    </row>
    <row r="1931" spans="1:13" x14ac:dyDescent="0.25">
      <c r="A1931" s="230">
        <v>2007.191</v>
      </c>
      <c r="B1931" s="230">
        <v>2007</v>
      </c>
      <c r="C1931" s="230" t="s">
        <v>11829</v>
      </c>
      <c r="D1931" s="230" t="s">
        <v>3318</v>
      </c>
      <c r="E1931" s="230" t="s">
        <v>3319</v>
      </c>
      <c r="F1931" s="230" t="s">
        <v>3294</v>
      </c>
      <c r="G1931" t="s">
        <v>76</v>
      </c>
      <c r="H1931" s="230" t="s">
        <v>4526</v>
      </c>
      <c r="I1931" s="230" t="s">
        <v>23</v>
      </c>
      <c r="J1931" s="230">
        <f>VLOOKUP(H1931,LocID!$B$2:$I$1995,8, FALSE)</f>
        <v>489</v>
      </c>
      <c r="L1931">
        <v>37.7771186828613</v>
      </c>
      <c r="M1931">
        <v>-122.419639587402</v>
      </c>
    </row>
    <row r="1932" spans="1:13" x14ac:dyDescent="0.25">
      <c r="A1932" s="230">
        <v>2007.2729999999999</v>
      </c>
      <c r="B1932" s="230">
        <v>2007</v>
      </c>
      <c r="C1932" s="230" t="s">
        <v>11829</v>
      </c>
      <c r="D1932" s="230" t="s">
        <v>3320</v>
      </c>
      <c r="E1932" s="230" t="s">
        <v>3319</v>
      </c>
      <c r="F1932" s="230" t="s">
        <v>3294</v>
      </c>
      <c r="G1932" t="s">
        <v>76</v>
      </c>
      <c r="H1932" s="230" t="s">
        <v>4526</v>
      </c>
      <c r="I1932" s="230" t="s">
        <v>23</v>
      </c>
      <c r="J1932" s="230">
        <f>VLOOKUP(H1932,LocID!$B$2:$I$1995,8, FALSE)</f>
        <v>489</v>
      </c>
      <c r="L1932">
        <v>37.7771186828613</v>
      </c>
      <c r="M1932">
        <v>-122.419639587402</v>
      </c>
    </row>
    <row r="1933" spans="1:13" x14ac:dyDescent="0.25">
      <c r="A1933" s="230">
        <v>2007.19</v>
      </c>
      <c r="B1933" s="230">
        <v>2007</v>
      </c>
      <c r="C1933" s="230" t="s">
        <v>11829</v>
      </c>
      <c r="D1933" s="230" t="s">
        <v>3720</v>
      </c>
      <c r="E1933" s="230" t="s">
        <v>3721</v>
      </c>
      <c r="F1933" s="230" t="s">
        <v>3722</v>
      </c>
      <c r="G1933" t="s">
        <v>76</v>
      </c>
      <c r="H1933" s="230" t="s">
        <v>6361</v>
      </c>
      <c r="I1933" s="230" t="s">
        <v>23</v>
      </c>
      <c r="J1933" s="230">
        <f>VLOOKUP(H1933,LocID!$B$2:$I$1995,8, FALSE)</f>
        <v>507</v>
      </c>
      <c r="L1933">
        <v>38.437900543212798</v>
      </c>
      <c r="M1933">
        <v>-122.712440490722</v>
      </c>
    </row>
    <row r="1934" spans="1:13" x14ac:dyDescent="0.25">
      <c r="A1934" s="230">
        <v>2007.1089999999999</v>
      </c>
      <c r="B1934" s="230">
        <v>2007</v>
      </c>
      <c r="C1934" s="230" t="s">
        <v>11829</v>
      </c>
      <c r="D1934" s="230" t="s">
        <v>4012</v>
      </c>
      <c r="E1934" s="230" t="s">
        <v>4013</v>
      </c>
      <c r="F1934" s="230" t="s">
        <v>4014</v>
      </c>
      <c r="G1934" t="s">
        <v>76</v>
      </c>
      <c r="H1934" s="230" t="s">
        <v>6388</v>
      </c>
      <c r="I1934" s="230" t="s">
        <v>23</v>
      </c>
      <c r="J1934" s="230">
        <f>VLOOKUP(H1934,LocID!$B$2:$I$1995,8, FALSE)</f>
        <v>541</v>
      </c>
      <c r="L1934">
        <v>37.953670501708899</v>
      </c>
      <c r="M1934">
        <v>-121.29074859619099</v>
      </c>
    </row>
    <row r="1935" spans="1:13" x14ac:dyDescent="0.25">
      <c r="A1935" s="230">
        <v>2007.43</v>
      </c>
      <c r="B1935" s="230">
        <v>2007</v>
      </c>
      <c r="C1935" s="230" t="s">
        <v>11829</v>
      </c>
      <c r="D1935" s="230" t="s">
        <v>1399</v>
      </c>
      <c r="E1935" s="230" t="s">
        <v>1400</v>
      </c>
      <c r="F1935" s="230" t="s">
        <v>1401</v>
      </c>
      <c r="G1935" t="s">
        <v>76</v>
      </c>
      <c r="H1935" s="230" t="s">
        <v>6094</v>
      </c>
      <c r="I1935" s="230" t="s">
        <v>26</v>
      </c>
      <c r="J1935" s="230">
        <f>VLOOKUP(H1935,LocID!$B$2:$I$1995,8, FALSE)</f>
        <v>211</v>
      </c>
      <c r="L1935">
        <v>39.219261169433501</v>
      </c>
      <c r="M1935">
        <v>-121.06150054931599</v>
      </c>
    </row>
    <row r="1936" spans="1:13" x14ac:dyDescent="0.25">
      <c r="A1936" s="230">
        <v>2015.0242000000001</v>
      </c>
      <c r="B1936" s="230" t="s">
        <v>306</v>
      </c>
      <c r="C1936" s="230" t="s">
        <v>11821</v>
      </c>
      <c r="D1936" s="230" t="s">
        <v>3844</v>
      </c>
      <c r="E1936" s="230" t="s">
        <v>3759</v>
      </c>
      <c r="F1936" s="230" t="s">
        <v>3750</v>
      </c>
      <c r="G1936" t="s">
        <v>261</v>
      </c>
      <c r="H1936" s="230" t="s">
        <v>4530</v>
      </c>
      <c r="I1936" s="230" t="s">
        <v>52</v>
      </c>
      <c r="J1936" s="230">
        <f>VLOOKUP(H1936,LocID!$B$2:$I$1995,8, FALSE)</f>
        <v>513</v>
      </c>
      <c r="L1936">
        <v>47.603569030761697</v>
      </c>
      <c r="M1936">
        <v>-122.329452514648</v>
      </c>
    </row>
    <row r="1937" spans="1:13" x14ac:dyDescent="0.25">
      <c r="A1937" s="230">
        <v>2007.0039999999999</v>
      </c>
      <c r="B1937" s="230">
        <v>2007</v>
      </c>
      <c r="C1937" s="230" t="s">
        <v>11829</v>
      </c>
      <c r="D1937" s="230" t="s">
        <v>3633</v>
      </c>
      <c r="E1937" s="230" t="s">
        <v>3632</v>
      </c>
      <c r="F1937" s="230" t="s">
        <v>3628</v>
      </c>
      <c r="G1937" t="s">
        <v>76</v>
      </c>
      <c r="H1937" s="230" t="s">
        <v>4527</v>
      </c>
      <c r="I1937" s="230" t="s">
        <v>52</v>
      </c>
      <c r="J1937" s="230">
        <f>VLOOKUP(H1937,LocID!$B$2:$I$1995,8, FALSE)</f>
        <v>497</v>
      </c>
      <c r="L1937">
        <v>37.974571228027301</v>
      </c>
      <c r="M1937">
        <v>-122.532470703125</v>
      </c>
    </row>
    <row r="1938" spans="1:13" x14ac:dyDescent="0.25">
      <c r="A1938" s="230">
        <v>2007.192</v>
      </c>
      <c r="B1938" s="230">
        <v>2007</v>
      </c>
      <c r="C1938" s="230" t="s">
        <v>11829</v>
      </c>
      <c r="D1938" s="230" t="s">
        <v>230</v>
      </c>
      <c r="E1938" s="230" t="s">
        <v>228</v>
      </c>
      <c r="F1938" s="230" t="s">
        <v>214</v>
      </c>
      <c r="G1938" t="s">
        <v>144</v>
      </c>
      <c r="H1938" s="230" t="s">
        <v>5923</v>
      </c>
      <c r="I1938" s="230" t="s">
        <v>98</v>
      </c>
      <c r="J1938" s="230">
        <f>VLOOKUP(H1938,LocID!$B$2:$I$1995,8, FALSE)</f>
        <v>25</v>
      </c>
      <c r="L1938">
        <v>38.878585815429602</v>
      </c>
      <c r="M1938">
        <v>-77.068832397460895</v>
      </c>
    </row>
    <row r="1939" spans="1:13" x14ac:dyDescent="0.25">
      <c r="A1939" s="230">
        <v>2007.271</v>
      </c>
      <c r="B1939" s="230">
        <v>2007</v>
      </c>
      <c r="C1939" s="230" t="s">
        <v>11829</v>
      </c>
      <c r="D1939" s="230" t="s">
        <v>4244</v>
      </c>
      <c r="E1939" s="230" t="s">
        <v>3095</v>
      </c>
      <c r="F1939" s="230" t="s">
        <v>2997</v>
      </c>
      <c r="G1939" t="s">
        <v>2996</v>
      </c>
      <c r="H1939" s="230" t="s">
        <v>4536</v>
      </c>
      <c r="I1939" s="230" t="s">
        <v>98</v>
      </c>
      <c r="J1939" s="230">
        <f>VLOOKUP(H1939,LocID!$B$2:$I$1995,8, FALSE)</f>
        <v>447</v>
      </c>
      <c r="L1939">
        <v>38.890369415283203</v>
      </c>
      <c r="M1939">
        <v>-77.031959533691406</v>
      </c>
    </row>
    <row r="1940" spans="1:13" x14ac:dyDescent="0.25">
      <c r="A1940" s="230">
        <v>2007.252</v>
      </c>
      <c r="B1940" s="230">
        <v>2007</v>
      </c>
      <c r="C1940" s="230" t="s">
        <v>11829</v>
      </c>
      <c r="D1940" s="230" t="s">
        <v>4245</v>
      </c>
      <c r="E1940" s="230" t="s">
        <v>3095</v>
      </c>
      <c r="F1940" s="230" t="s">
        <v>2997</v>
      </c>
      <c r="G1940" t="s">
        <v>2996</v>
      </c>
      <c r="H1940" s="230" t="s">
        <v>4536</v>
      </c>
      <c r="I1940" s="230" t="s">
        <v>98</v>
      </c>
      <c r="J1940" s="230">
        <f>VLOOKUP(H1940,LocID!$B$2:$I$1995,8, FALSE)</f>
        <v>447</v>
      </c>
      <c r="L1940">
        <v>38.890369415283203</v>
      </c>
      <c r="M1940">
        <v>-77.031959533691406</v>
      </c>
    </row>
    <row r="1941" spans="1:13" x14ac:dyDescent="0.25">
      <c r="A1941" s="230">
        <v>2007.26</v>
      </c>
      <c r="B1941" s="230">
        <v>2007</v>
      </c>
      <c r="C1941" s="230" t="s">
        <v>11829</v>
      </c>
      <c r="D1941" s="230" t="s">
        <v>4246</v>
      </c>
      <c r="E1941" s="230" t="s">
        <v>4247</v>
      </c>
      <c r="F1941" s="230" t="s">
        <v>2997</v>
      </c>
      <c r="G1941" t="s">
        <v>2996</v>
      </c>
      <c r="H1941" s="230" t="s">
        <v>4536</v>
      </c>
      <c r="I1941" s="230" t="s">
        <v>52</v>
      </c>
      <c r="J1941" s="230">
        <f>VLOOKUP(H1941,LocID!$B$2:$I$1995,8, FALSE)</f>
        <v>447</v>
      </c>
      <c r="L1941">
        <v>38.890369415283203</v>
      </c>
      <c r="M1941">
        <v>-77.031959533691406</v>
      </c>
    </row>
    <row r="1942" spans="1:13" x14ac:dyDescent="0.25">
      <c r="A1942" s="230">
        <v>2007.203</v>
      </c>
      <c r="B1942" s="230">
        <v>2007</v>
      </c>
      <c r="C1942" s="230" t="s">
        <v>11829</v>
      </c>
      <c r="D1942" s="230" t="s">
        <v>534</v>
      </c>
      <c r="E1942" s="230" t="s">
        <v>213</v>
      </c>
      <c r="F1942" s="230" t="s">
        <v>533</v>
      </c>
      <c r="G1942" t="s">
        <v>49</v>
      </c>
      <c r="H1942" s="230" t="s">
        <v>4499</v>
      </c>
      <c r="I1942" s="230" t="s">
        <v>26</v>
      </c>
      <c r="J1942" s="230">
        <f>VLOOKUP(H1942,LocID!$B$2:$I$1995,8, FALSE)</f>
        <v>65</v>
      </c>
      <c r="L1942">
        <v>42.3586616516113</v>
      </c>
      <c r="M1942">
        <v>-71.056739807128906</v>
      </c>
    </row>
    <row r="1943" spans="1:13" x14ac:dyDescent="0.25">
      <c r="A1943" s="230">
        <v>2007.106</v>
      </c>
      <c r="B1943" s="230">
        <v>2007</v>
      </c>
      <c r="C1943" s="230" t="s">
        <v>11829</v>
      </c>
      <c r="D1943" s="230" t="s">
        <v>4248</v>
      </c>
      <c r="E1943" s="230" t="s">
        <v>4238</v>
      </c>
      <c r="F1943" s="230" t="s">
        <v>2997</v>
      </c>
      <c r="G1943" t="s">
        <v>2996</v>
      </c>
      <c r="H1943" s="230" t="s">
        <v>4536</v>
      </c>
      <c r="I1943" s="230" t="s">
        <v>26</v>
      </c>
      <c r="J1943" s="230">
        <f>VLOOKUP(H1943,LocID!$B$2:$I$1995,8, FALSE)</f>
        <v>447</v>
      </c>
      <c r="L1943">
        <v>38.890369415283203</v>
      </c>
      <c r="M1943">
        <v>-77.031959533691406</v>
      </c>
    </row>
    <row r="1944" spans="1:13" x14ac:dyDescent="0.25">
      <c r="A1944" s="230">
        <v>2007.0219999999999</v>
      </c>
      <c r="B1944" s="230">
        <v>2007</v>
      </c>
      <c r="C1944" s="230" t="s">
        <v>11829</v>
      </c>
      <c r="D1944" s="230" t="s">
        <v>4064</v>
      </c>
      <c r="E1944" s="230" t="s">
        <v>4065</v>
      </c>
      <c r="F1944" s="230" t="s">
        <v>4066</v>
      </c>
      <c r="G1944" t="s">
        <v>76</v>
      </c>
      <c r="H1944" s="230" t="s">
        <v>6396</v>
      </c>
      <c r="I1944" s="230" t="s">
        <v>23</v>
      </c>
      <c r="J1944" s="230">
        <f>VLOOKUP(H1944,LocID!$B$2:$I$1995,8, FALSE)</f>
        <v>549</v>
      </c>
      <c r="L1944">
        <v>35.132240295410099</v>
      </c>
      <c r="M1944">
        <v>-118.44911193847599</v>
      </c>
    </row>
    <row r="1945" spans="1:13" x14ac:dyDescent="0.25">
      <c r="A1945" s="230">
        <v>2007.009</v>
      </c>
      <c r="B1945" s="230">
        <v>2007</v>
      </c>
      <c r="C1945" s="230" t="s">
        <v>11829</v>
      </c>
      <c r="D1945" s="230" t="s">
        <v>4249</v>
      </c>
      <c r="E1945" s="230" t="s">
        <v>4250</v>
      </c>
      <c r="F1945" s="230" t="s">
        <v>2997</v>
      </c>
      <c r="G1945" t="s">
        <v>2996</v>
      </c>
      <c r="H1945" s="230" t="s">
        <v>4536</v>
      </c>
      <c r="I1945" s="230" t="s">
        <v>98</v>
      </c>
      <c r="J1945" s="230">
        <f>VLOOKUP(H1945,LocID!$B$2:$I$1995,8, FALSE)</f>
        <v>447</v>
      </c>
      <c r="L1945">
        <v>38.890369415283203</v>
      </c>
      <c r="M1945">
        <v>-77.031959533691406</v>
      </c>
    </row>
    <row r="1946" spans="1:13" x14ac:dyDescent="0.25">
      <c r="A1946" s="230">
        <v>2007.222</v>
      </c>
      <c r="B1946" s="230">
        <v>2007</v>
      </c>
      <c r="C1946" s="230" t="s">
        <v>11829</v>
      </c>
      <c r="D1946" s="230" t="s">
        <v>3321</v>
      </c>
      <c r="E1946" s="230" t="s">
        <v>3322</v>
      </c>
      <c r="F1946" s="230" t="s">
        <v>3294</v>
      </c>
      <c r="G1946" t="s">
        <v>76</v>
      </c>
      <c r="H1946" s="230" t="s">
        <v>4526</v>
      </c>
      <c r="I1946" s="230" t="s">
        <v>26</v>
      </c>
      <c r="J1946" s="230">
        <f>VLOOKUP(H1946,LocID!$B$2:$I$1995,8, FALSE)</f>
        <v>489</v>
      </c>
      <c r="L1946">
        <v>37.7771186828613</v>
      </c>
      <c r="M1946">
        <v>-122.419639587402</v>
      </c>
    </row>
    <row r="1947" spans="1:13" x14ac:dyDescent="0.25">
      <c r="A1947" s="230">
        <v>2015.0269000000001</v>
      </c>
      <c r="B1947" s="230" t="s">
        <v>306</v>
      </c>
      <c r="C1947" s="230" t="s">
        <v>11821</v>
      </c>
      <c r="D1947" s="230" t="s">
        <v>2607</v>
      </c>
      <c r="E1947" s="230" t="s">
        <v>2433</v>
      </c>
      <c r="F1947" s="230" t="s">
        <v>2414</v>
      </c>
      <c r="G1947" t="s">
        <v>76</v>
      </c>
      <c r="H1947" s="230" t="s">
        <v>4518</v>
      </c>
      <c r="I1947" s="230" t="s">
        <v>52</v>
      </c>
      <c r="J1947" s="230">
        <f>VLOOKUP(H1947,LocID!$B$2:$I$1995,8, FALSE)</f>
        <v>387</v>
      </c>
      <c r="L1947">
        <v>37.805080413818303</v>
      </c>
      <c r="M1947">
        <v>-122.273071289062</v>
      </c>
    </row>
    <row r="1948" spans="1:13" x14ac:dyDescent="0.25">
      <c r="A1948" s="230">
        <v>2007.3420000000001</v>
      </c>
      <c r="B1948" s="230">
        <v>2007</v>
      </c>
      <c r="C1948" s="230" t="s">
        <v>11829</v>
      </c>
      <c r="D1948" s="230" t="s">
        <v>1549</v>
      </c>
      <c r="E1948" s="230" t="s">
        <v>1550</v>
      </c>
      <c r="F1948" s="230" t="s">
        <v>1551</v>
      </c>
      <c r="G1948" t="s">
        <v>49</v>
      </c>
      <c r="H1948" s="230" t="s">
        <v>6120</v>
      </c>
      <c r="I1948" s="230" t="s">
        <v>52</v>
      </c>
      <c r="J1948" s="230">
        <f>VLOOKUP(H1948,LocID!$B$2:$I$1995,8, FALSE)</f>
        <v>241</v>
      </c>
      <c r="L1948">
        <v>41.654788970947202</v>
      </c>
      <c r="M1948">
        <v>-70.279632568359304</v>
      </c>
    </row>
    <row r="1949" spans="1:13" x14ac:dyDescent="0.25">
      <c r="A1949" s="230">
        <v>2007.28</v>
      </c>
      <c r="B1949" s="230">
        <v>2007</v>
      </c>
      <c r="C1949" s="230" t="s">
        <v>11829</v>
      </c>
      <c r="D1949" s="230" t="s">
        <v>1915</v>
      </c>
      <c r="E1949" s="230" t="s">
        <v>1914</v>
      </c>
      <c r="F1949" s="230" t="s">
        <v>1912</v>
      </c>
      <c r="G1949" t="s">
        <v>76</v>
      </c>
      <c r="H1949" s="230" t="s">
        <v>6184</v>
      </c>
      <c r="I1949" s="230" t="s">
        <v>26</v>
      </c>
      <c r="J1949" s="230">
        <f>VLOOKUP(H1949,LocID!$B$2:$I$1995,8, FALSE)</f>
        <v>308</v>
      </c>
      <c r="L1949">
        <v>37.648780822753899</v>
      </c>
      <c r="M1949">
        <v>-118.97792816162099</v>
      </c>
    </row>
    <row r="1950" spans="1:13" x14ac:dyDescent="0.25">
      <c r="A1950" s="230">
        <v>2007.2329999999999</v>
      </c>
      <c r="B1950" s="230">
        <v>2007</v>
      </c>
      <c r="C1950" s="230" t="s">
        <v>11829</v>
      </c>
      <c r="D1950" s="230" t="s">
        <v>2215</v>
      </c>
      <c r="E1950" s="230" t="s">
        <v>2216</v>
      </c>
      <c r="F1950" s="230" t="s">
        <v>2217</v>
      </c>
      <c r="G1950" t="s">
        <v>874</v>
      </c>
      <c r="H1950" s="230" t="s">
        <v>4514</v>
      </c>
      <c r="I1950" s="230" t="s">
        <v>3934</v>
      </c>
      <c r="J1950" s="230">
        <f>VLOOKUP(H1950,LocID!$B$2:$I$1995,8, FALSE)</f>
        <v>363</v>
      </c>
      <c r="L1950">
        <v>41.307621002197202</v>
      </c>
      <c r="M1950">
        <v>-72.924621582031193</v>
      </c>
    </row>
    <row r="1951" spans="1:13" x14ac:dyDescent="0.25">
      <c r="A1951" s="230">
        <v>2007.2329999999999</v>
      </c>
      <c r="B1951" s="230">
        <v>2007</v>
      </c>
      <c r="C1951" s="230" t="s">
        <v>11829</v>
      </c>
      <c r="D1951" s="230" t="s">
        <v>2215</v>
      </c>
      <c r="E1951" s="230" t="s">
        <v>2216</v>
      </c>
      <c r="F1951" s="230" t="s">
        <v>2217</v>
      </c>
      <c r="G1951" t="s">
        <v>874</v>
      </c>
      <c r="H1951" s="230" t="s">
        <v>4514</v>
      </c>
      <c r="I1951" s="230" t="s">
        <v>23</v>
      </c>
      <c r="J1951" s="230">
        <f>VLOOKUP(H1951,LocID!$B$2:$I$1995,8, FALSE)</f>
        <v>363</v>
      </c>
      <c r="L1951">
        <v>41.307621002197202</v>
      </c>
      <c r="M1951">
        <v>-72.924621582031193</v>
      </c>
    </row>
    <row r="1952" spans="1:13" x14ac:dyDescent="0.25">
      <c r="A1952" s="230">
        <v>2007.268</v>
      </c>
      <c r="B1952" s="230">
        <v>2007</v>
      </c>
      <c r="C1952" s="230" t="s">
        <v>11829</v>
      </c>
      <c r="D1952" s="230" t="s">
        <v>2779</v>
      </c>
      <c r="E1952" s="230" t="s">
        <v>2780</v>
      </c>
      <c r="F1952" s="230" t="s">
        <v>2781</v>
      </c>
      <c r="G1952" t="s">
        <v>156</v>
      </c>
      <c r="H1952" s="230" t="s">
        <v>6285</v>
      </c>
      <c r="I1952" s="230" t="s">
        <v>52</v>
      </c>
      <c r="J1952" s="230">
        <f>VLOOKUP(H1952,LocID!$B$2:$I$1995,8, FALSE)</f>
        <v>417</v>
      </c>
      <c r="L1952">
        <v>40.438339233398402</v>
      </c>
      <c r="M1952">
        <v>-79.997467041015597</v>
      </c>
    </row>
    <row r="1953" spans="1:13" x14ac:dyDescent="0.25">
      <c r="A1953" s="230">
        <v>2007.373</v>
      </c>
      <c r="B1953" s="230">
        <v>2007</v>
      </c>
      <c r="C1953" s="230" t="s">
        <v>11829</v>
      </c>
      <c r="D1953" s="230" t="s">
        <v>741</v>
      </c>
      <c r="E1953" s="230" t="s">
        <v>737</v>
      </c>
      <c r="F1953" s="230" t="s">
        <v>738</v>
      </c>
      <c r="G1953" t="s">
        <v>740</v>
      </c>
      <c r="H1953" s="377" t="s">
        <v>11294</v>
      </c>
      <c r="I1953" s="230" t="s">
        <v>98</v>
      </c>
      <c r="J1953" s="230">
        <f>VLOOKUP(H1953,LocID!$B$2:$I$1995,8, FALSE)</f>
        <v>758</v>
      </c>
      <c r="K1953">
        <v>1</v>
      </c>
      <c r="L1953">
        <v>49.2447509765625</v>
      </c>
      <c r="M1953">
        <v>-122.973342895507</v>
      </c>
    </row>
    <row r="1954" spans="1:13" x14ac:dyDescent="0.25">
      <c r="A1954" s="230">
        <v>2007.354</v>
      </c>
      <c r="B1954" s="230">
        <v>2007</v>
      </c>
      <c r="C1954" s="230" t="s">
        <v>11829</v>
      </c>
      <c r="D1954" s="230" t="s">
        <v>742</v>
      </c>
      <c r="E1954" s="230" t="s">
        <v>737</v>
      </c>
      <c r="F1954" s="230" t="s">
        <v>738</v>
      </c>
      <c r="G1954" t="s">
        <v>740</v>
      </c>
      <c r="H1954" s="377" t="s">
        <v>11294</v>
      </c>
      <c r="I1954" s="230" t="s">
        <v>98</v>
      </c>
      <c r="J1954" s="230">
        <f>VLOOKUP(H1954,LocID!$B$2:$I$1995,8, FALSE)</f>
        <v>758</v>
      </c>
      <c r="K1954">
        <v>1</v>
      </c>
      <c r="L1954">
        <v>49.2447509765625</v>
      </c>
      <c r="M1954">
        <v>-122.973342895507</v>
      </c>
    </row>
    <row r="1955" spans="1:13" x14ac:dyDescent="0.25">
      <c r="A1955" s="230">
        <v>2007.0229999999999</v>
      </c>
      <c r="B1955" s="230">
        <v>2007</v>
      </c>
      <c r="C1955" s="230" t="s">
        <v>11829</v>
      </c>
      <c r="D1955" s="230" t="s">
        <v>743</v>
      </c>
      <c r="E1955" s="230" t="s">
        <v>737</v>
      </c>
      <c r="F1955" s="230" t="s">
        <v>738</v>
      </c>
      <c r="G1955" t="s">
        <v>740</v>
      </c>
      <c r="H1955" s="377" t="s">
        <v>11294</v>
      </c>
      <c r="I1955" s="230" t="s">
        <v>52</v>
      </c>
      <c r="J1955" s="230">
        <f>VLOOKUP(H1955,LocID!$B$2:$I$1995,8, FALSE)</f>
        <v>758</v>
      </c>
      <c r="K1955">
        <v>1</v>
      </c>
      <c r="L1955">
        <v>49.2447509765625</v>
      </c>
      <c r="M1955">
        <v>-122.973342895507</v>
      </c>
    </row>
    <row r="1956" spans="1:13" x14ac:dyDescent="0.25">
      <c r="A1956" s="230">
        <v>2007.327</v>
      </c>
      <c r="B1956" s="230">
        <v>2007</v>
      </c>
      <c r="C1956" s="230" t="s">
        <v>11829</v>
      </c>
      <c r="D1956" s="230" t="s">
        <v>444</v>
      </c>
      <c r="E1956" s="230" t="s">
        <v>445</v>
      </c>
      <c r="F1956" s="230" t="s">
        <v>446</v>
      </c>
      <c r="G1956" t="s">
        <v>76</v>
      </c>
      <c r="H1956" s="230" t="s">
        <v>5947</v>
      </c>
      <c r="I1956" s="230" t="s">
        <v>26</v>
      </c>
      <c r="J1956" s="230">
        <f>VLOOKUP(H1956,LocID!$B$2:$I$1995,8, FALSE)</f>
        <v>52</v>
      </c>
      <c r="L1956">
        <v>37.869880676269503</v>
      </c>
      <c r="M1956">
        <v>-122.270538330078</v>
      </c>
    </row>
    <row r="1957" spans="1:13" x14ac:dyDescent="0.25">
      <c r="A1957" s="230">
        <v>2007.2660000000001</v>
      </c>
      <c r="B1957" s="230">
        <v>2007</v>
      </c>
      <c r="C1957" s="230" t="s">
        <v>11829</v>
      </c>
      <c r="D1957" s="230" t="s">
        <v>3323</v>
      </c>
      <c r="E1957" s="230" t="s">
        <v>3324</v>
      </c>
      <c r="F1957" s="230" t="s">
        <v>3294</v>
      </c>
      <c r="G1957" t="s">
        <v>76</v>
      </c>
      <c r="H1957" s="230" t="s">
        <v>4526</v>
      </c>
      <c r="I1957" s="230" t="s">
        <v>26</v>
      </c>
      <c r="J1957" s="230">
        <f>VLOOKUP(H1957,LocID!$B$2:$I$1995,8, FALSE)</f>
        <v>489</v>
      </c>
      <c r="L1957">
        <v>37.7771186828613</v>
      </c>
      <c r="M1957">
        <v>-122.419639587402</v>
      </c>
    </row>
    <row r="1958" spans="1:13" x14ac:dyDescent="0.25">
      <c r="A1958" s="230">
        <v>2007.1679999999999</v>
      </c>
      <c r="B1958" s="230">
        <v>2007</v>
      </c>
      <c r="C1958" s="230" t="s">
        <v>11829</v>
      </c>
      <c r="D1958" s="230" t="s">
        <v>1833</v>
      </c>
      <c r="E1958" s="230" t="s">
        <v>1834</v>
      </c>
      <c r="F1958" s="230" t="s">
        <v>1832</v>
      </c>
      <c r="G1958" t="s">
        <v>76</v>
      </c>
      <c r="H1958" s="230" t="s">
        <v>4512</v>
      </c>
      <c r="I1958" s="230" t="s">
        <v>52</v>
      </c>
      <c r="J1958" s="230">
        <f>VLOOKUP(H1958,LocID!$B$2:$I$1995,8, FALSE)</f>
        <v>300</v>
      </c>
      <c r="L1958">
        <v>34.053489685058501</v>
      </c>
      <c r="M1958">
        <v>-118.245323181152</v>
      </c>
    </row>
    <row r="1959" spans="1:13" x14ac:dyDescent="0.25">
      <c r="A1959" s="230">
        <v>2015.0023000000001</v>
      </c>
      <c r="B1959" s="230" t="s">
        <v>306</v>
      </c>
      <c r="C1959" s="230" t="s">
        <v>11821</v>
      </c>
      <c r="D1959" s="230" t="s">
        <v>1746</v>
      </c>
      <c r="E1959" s="230" t="s">
        <v>1739</v>
      </c>
      <c r="F1959" s="230" t="s">
        <v>1740</v>
      </c>
      <c r="G1959" t="s">
        <v>219</v>
      </c>
      <c r="H1959" s="230" t="s">
        <v>6162</v>
      </c>
      <c r="I1959" s="230" t="s">
        <v>52</v>
      </c>
      <c r="J1959" s="230">
        <f>VLOOKUP(H1959,LocID!$B$2:$I$1995,8, FALSE)</f>
        <v>285</v>
      </c>
      <c r="L1959">
        <v>33.047218322753899</v>
      </c>
      <c r="M1959">
        <v>-96.995933532714801</v>
      </c>
    </row>
    <row r="1960" spans="1:13" x14ac:dyDescent="0.25">
      <c r="A1960" s="230">
        <v>2007.0730000000001</v>
      </c>
      <c r="B1960" s="230">
        <v>2007</v>
      </c>
      <c r="C1960" s="230" t="s">
        <v>11829</v>
      </c>
      <c r="D1960" s="230" t="s">
        <v>4119</v>
      </c>
      <c r="E1960" s="230" t="s">
        <v>4120</v>
      </c>
      <c r="F1960" s="230" t="s">
        <v>4121</v>
      </c>
      <c r="G1960" t="s">
        <v>76</v>
      </c>
      <c r="H1960" s="230" t="s">
        <v>6410</v>
      </c>
      <c r="I1960" s="230" t="s">
        <v>52</v>
      </c>
      <c r="J1960" s="230">
        <f>VLOOKUP(H1960,LocID!$B$2:$I$1995,8, FALSE)</f>
        <v>564</v>
      </c>
      <c r="L1960">
        <v>37.588829040527301</v>
      </c>
      <c r="M1960">
        <v>-122.02751159667901</v>
      </c>
    </row>
    <row r="1961" spans="1:13" x14ac:dyDescent="0.25">
      <c r="A1961" s="230">
        <v>2007.1420000000001</v>
      </c>
      <c r="B1961" s="230">
        <v>2007</v>
      </c>
      <c r="C1961" s="230" t="s">
        <v>11829</v>
      </c>
      <c r="D1961" s="230" t="s">
        <v>1705</v>
      </c>
      <c r="E1961" s="230" t="s">
        <v>1706</v>
      </c>
      <c r="F1961" s="230" t="s">
        <v>1707</v>
      </c>
      <c r="G1961" t="s">
        <v>822</v>
      </c>
      <c r="H1961" s="230" t="s">
        <v>6155</v>
      </c>
      <c r="I1961" s="230" t="s">
        <v>26</v>
      </c>
      <c r="J1961" s="230">
        <f>VLOOKUP(H1961,LocID!$B$2:$I$1995,8, FALSE)</f>
        <v>278</v>
      </c>
      <c r="L1961">
        <v>41.310798645019503</v>
      </c>
      <c r="M1961">
        <v>-105.59031677246</v>
      </c>
    </row>
    <row r="1962" spans="1:13" x14ac:dyDescent="0.25">
      <c r="A1962" s="230">
        <v>2007.239</v>
      </c>
      <c r="B1962" s="230">
        <v>2007</v>
      </c>
      <c r="C1962" s="230" t="s">
        <v>11829</v>
      </c>
      <c r="D1962" s="230" t="s">
        <v>2706</v>
      </c>
      <c r="E1962" s="230" t="s">
        <v>2707</v>
      </c>
      <c r="F1962" s="230" t="s">
        <v>2705</v>
      </c>
      <c r="G1962" t="s">
        <v>76</v>
      </c>
      <c r="H1962" s="230" t="s">
        <v>6272</v>
      </c>
      <c r="I1962" s="230" t="s">
        <v>26</v>
      </c>
      <c r="J1962" s="230">
        <f>VLOOKUP(H1962,LocID!$B$2:$I$1995,8, FALSE)</f>
        <v>404</v>
      </c>
      <c r="L1962">
        <v>37.4446601867675</v>
      </c>
      <c r="M1962">
        <v>-122.16078948974599</v>
      </c>
    </row>
    <row r="1963" spans="1:13" x14ac:dyDescent="0.25">
      <c r="A1963" s="230">
        <v>2006.3910000000001</v>
      </c>
      <c r="B1963" s="230">
        <v>2007</v>
      </c>
      <c r="C1963" s="230" t="s">
        <v>11829</v>
      </c>
      <c r="D1963" s="230" t="s">
        <v>4140</v>
      </c>
      <c r="E1963" s="230" t="s">
        <v>4141</v>
      </c>
      <c r="F1963" s="230" t="s">
        <v>4142</v>
      </c>
      <c r="G1963" t="s">
        <v>76</v>
      </c>
      <c r="H1963" s="230" t="s">
        <v>6415</v>
      </c>
      <c r="I1963" s="230" t="s">
        <v>52</v>
      </c>
      <c r="J1963" s="230">
        <f>VLOOKUP(H1963,LocID!$B$2:$I$1995,8, FALSE)</f>
        <v>569</v>
      </c>
      <c r="L1963">
        <v>38.100830078125</v>
      </c>
      <c r="M1963">
        <v>-122.25495147705</v>
      </c>
    </row>
    <row r="1964" spans="1:13" x14ac:dyDescent="0.25">
      <c r="A1964" s="230">
        <v>2007.1189999999999</v>
      </c>
      <c r="B1964" s="230">
        <v>2007</v>
      </c>
      <c r="C1964" s="230" t="s">
        <v>11829</v>
      </c>
      <c r="D1964" s="230" t="s">
        <v>4251</v>
      </c>
      <c r="E1964" s="230" t="s">
        <v>4252</v>
      </c>
      <c r="F1964" s="230" t="s">
        <v>2997</v>
      </c>
      <c r="G1964" t="s">
        <v>2996</v>
      </c>
      <c r="H1964" s="230" t="s">
        <v>4536</v>
      </c>
      <c r="I1964" s="230" t="s">
        <v>98</v>
      </c>
      <c r="J1964" s="230">
        <f>VLOOKUP(H1964,LocID!$B$2:$I$1995,8, FALSE)</f>
        <v>447</v>
      </c>
      <c r="L1964">
        <v>38.890369415283203</v>
      </c>
      <c r="M1964">
        <v>-77.031959533691406</v>
      </c>
    </row>
    <row r="1965" spans="1:13" x14ac:dyDescent="0.25">
      <c r="A1965" s="230">
        <v>2006.415</v>
      </c>
      <c r="B1965" s="230">
        <v>2007</v>
      </c>
      <c r="C1965" s="230" t="s">
        <v>11829</v>
      </c>
      <c r="D1965" s="230" t="s">
        <v>3235</v>
      </c>
      <c r="E1965" s="230" t="s">
        <v>3236</v>
      </c>
      <c r="F1965" s="230" t="s">
        <v>3237</v>
      </c>
      <c r="G1965" t="s">
        <v>76</v>
      </c>
      <c r="H1965" s="230" t="s">
        <v>6341</v>
      </c>
      <c r="I1965" s="230" t="s">
        <v>23</v>
      </c>
      <c r="J1965" s="230">
        <f>VLOOKUP(H1965,LocID!$B$2:$I$1995,8, FALSE)</f>
        <v>484</v>
      </c>
      <c r="L1965">
        <v>34.280818939208899</v>
      </c>
      <c r="M1965">
        <v>-119.29232025146401</v>
      </c>
    </row>
    <row r="1966" spans="1:13" x14ac:dyDescent="0.25">
      <c r="A1966" s="230">
        <v>2007.1690000000001</v>
      </c>
      <c r="B1966" s="230">
        <v>2007</v>
      </c>
      <c r="C1966" s="230" t="s">
        <v>11829</v>
      </c>
      <c r="D1966" s="230" t="s">
        <v>4174</v>
      </c>
      <c r="E1966" s="230" t="s">
        <v>4175</v>
      </c>
      <c r="F1966" s="230" t="s">
        <v>4176</v>
      </c>
      <c r="G1966" t="s">
        <v>76</v>
      </c>
      <c r="H1966" s="230" t="s">
        <v>6419</v>
      </c>
      <c r="I1966" s="230" t="s">
        <v>52</v>
      </c>
      <c r="J1966" s="230">
        <f>VLOOKUP(H1966,LocID!$B$2:$I$1995,8, FALSE)</f>
        <v>573</v>
      </c>
      <c r="L1966">
        <v>34.280818939208899</v>
      </c>
      <c r="M1966">
        <v>-119.29232025146401</v>
      </c>
    </row>
    <row r="1967" spans="1:13" x14ac:dyDescent="0.25">
      <c r="A1967" s="230">
        <v>2007.3150000000001</v>
      </c>
      <c r="B1967" s="230">
        <v>2007</v>
      </c>
      <c r="C1967" s="230" t="s">
        <v>11829</v>
      </c>
      <c r="D1967" s="230" t="s">
        <v>3116</v>
      </c>
      <c r="E1967" s="230" t="s">
        <v>3117</v>
      </c>
      <c r="F1967" s="230" t="s">
        <v>3118</v>
      </c>
      <c r="G1967" t="s">
        <v>732</v>
      </c>
      <c r="H1967" s="230" t="s">
        <v>6332</v>
      </c>
      <c r="I1967" s="230" t="s">
        <v>52</v>
      </c>
      <c r="J1967" s="230">
        <f>VLOOKUP(H1967,LocID!$B$2:$I$1995,8, FALSE)</f>
        <v>471</v>
      </c>
      <c r="L1967">
        <v>43.604110717773402</v>
      </c>
      <c r="M1967">
        <v>-73.014587402343693</v>
      </c>
    </row>
    <row r="1968" spans="1:13" x14ac:dyDescent="0.25">
      <c r="A1968" s="230">
        <v>2007.423</v>
      </c>
      <c r="B1968" s="230">
        <v>2007</v>
      </c>
      <c r="C1968" s="230" t="s">
        <v>11829</v>
      </c>
      <c r="D1968" s="230" t="s">
        <v>3761</v>
      </c>
      <c r="E1968" s="230" t="s">
        <v>3762</v>
      </c>
      <c r="F1968" s="230" t="s">
        <v>3750</v>
      </c>
      <c r="G1968" t="s">
        <v>261</v>
      </c>
      <c r="H1968" s="230" t="s">
        <v>4530</v>
      </c>
      <c r="I1968" s="230" t="s">
        <v>23</v>
      </c>
      <c r="J1968" s="230">
        <f>VLOOKUP(H1968,LocID!$B$2:$I$1995,8, FALSE)</f>
        <v>513</v>
      </c>
      <c r="L1968">
        <v>47.603569030761697</v>
      </c>
      <c r="M1968">
        <v>-122.329452514648</v>
      </c>
    </row>
    <row r="1969" spans="1:13" x14ac:dyDescent="0.25">
      <c r="A1969" s="230">
        <v>2007.46</v>
      </c>
      <c r="B1969" s="230">
        <v>2007</v>
      </c>
      <c r="C1969" s="230" t="s">
        <v>11829</v>
      </c>
      <c r="D1969" s="230" t="s">
        <v>643</v>
      </c>
      <c r="E1969" s="230" t="s">
        <v>644</v>
      </c>
      <c r="F1969" s="230" t="s">
        <v>533</v>
      </c>
      <c r="G1969" t="s">
        <v>49</v>
      </c>
      <c r="H1969" s="230" t="s">
        <v>4499</v>
      </c>
      <c r="I1969" s="230" t="s">
        <v>26</v>
      </c>
      <c r="J1969" s="230">
        <f>VLOOKUP(H1969,LocID!$B$2:$I$1995,8, FALSE)</f>
        <v>65</v>
      </c>
      <c r="L1969">
        <v>42.3586616516113</v>
      </c>
      <c r="M1969">
        <v>-71.056739807128906</v>
      </c>
    </row>
    <row r="1970" spans="1:13" x14ac:dyDescent="0.25">
      <c r="A1970" s="230">
        <v>2015.0133000000001</v>
      </c>
      <c r="B1970" s="230" t="s">
        <v>309</v>
      </c>
      <c r="C1970" s="230" t="s">
        <v>11821</v>
      </c>
      <c r="D1970" s="230" t="s">
        <v>2608</v>
      </c>
      <c r="E1970" s="230" t="s">
        <v>2609</v>
      </c>
      <c r="F1970" s="230" t="s">
        <v>2414</v>
      </c>
      <c r="G1970" t="s">
        <v>76</v>
      </c>
      <c r="H1970" s="230" t="s">
        <v>4518</v>
      </c>
      <c r="I1970" s="230" t="s">
        <v>23</v>
      </c>
      <c r="J1970" s="230">
        <f>VLOOKUP(H1970,LocID!$B$2:$I$1995,8, FALSE)</f>
        <v>387</v>
      </c>
      <c r="L1970">
        <v>37.805080413818303</v>
      </c>
      <c r="M1970">
        <v>-122.273071289062</v>
      </c>
    </row>
    <row r="1971" spans="1:13" x14ac:dyDescent="0.25">
      <c r="A1971" s="230">
        <v>2007.0409999999999</v>
      </c>
      <c r="B1971" s="230">
        <v>2007</v>
      </c>
      <c r="C1971" s="230" t="s">
        <v>11829</v>
      </c>
      <c r="D1971" s="230" t="s">
        <v>4374</v>
      </c>
      <c r="E1971" s="230" t="s">
        <v>4375</v>
      </c>
      <c r="F1971" s="230" t="s">
        <v>4376</v>
      </c>
      <c r="G1971" t="s">
        <v>815</v>
      </c>
      <c r="H1971" s="230" t="s">
        <v>6435</v>
      </c>
      <c r="I1971" s="230" t="s">
        <v>23</v>
      </c>
      <c r="J1971" s="230">
        <f>VLOOKUP(H1971,LocID!$B$2:$I$1995,8, FALSE)</f>
        <v>591</v>
      </c>
      <c r="L1971">
        <v>38.941970825195298</v>
      </c>
      <c r="M1971">
        <v>-74.930068969726506</v>
      </c>
    </row>
    <row r="1972" spans="1:13" x14ac:dyDescent="0.25">
      <c r="A1972" s="230">
        <v>2007.183</v>
      </c>
      <c r="B1972" s="230">
        <v>2007</v>
      </c>
      <c r="C1972" s="230" t="s">
        <v>11829</v>
      </c>
      <c r="D1972" s="230" t="s">
        <v>4389</v>
      </c>
      <c r="E1972" s="230" t="s">
        <v>4390</v>
      </c>
      <c r="F1972" s="230" t="s">
        <v>4391</v>
      </c>
      <c r="G1972" t="s">
        <v>76</v>
      </c>
      <c r="H1972" s="230" t="s">
        <v>6439</v>
      </c>
      <c r="I1972" s="230" t="s">
        <v>26</v>
      </c>
      <c r="J1972" s="230">
        <f>VLOOKUP(H1972,LocID!$B$2:$I$1995,8, FALSE)</f>
        <v>595</v>
      </c>
      <c r="L1972">
        <v>34.090679168701101</v>
      </c>
      <c r="M1972">
        <v>-118.37093353271401</v>
      </c>
    </row>
    <row r="1973" spans="1:13" x14ac:dyDescent="0.25">
      <c r="A1973" s="230">
        <v>2006.4760000000001</v>
      </c>
      <c r="B1973" s="230">
        <v>2007</v>
      </c>
      <c r="C1973" s="230" t="s">
        <v>11829</v>
      </c>
      <c r="D1973" s="230" t="s">
        <v>3098</v>
      </c>
      <c r="E1973" s="230" t="s">
        <v>3099</v>
      </c>
      <c r="F1973" s="230" t="s">
        <v>3100</v>
      </c>
      <c r="G1973" t="s">
        <v>76</v>
      </c>
      <c r="H1973" s="230" t="s">
        <v>6326</v>
      </c>
      <c r="I1973" s="230" t="s">
        <v>26</v>
      </c>
      <c r="J1973" s="230">
        <f>VLOOKUP(H1973,LocID!$B$2:$I$1995,8, FALSE)</f>
        <v>465</v>
      </c>
      <c r="L1973">
        <v>38.032779693603501</v>
      </c>
      <c r="M1973">
        <v>-122.26698303222599</v>
      </c>
    </row>
    <row r="1974" spans="1:13" x14ac:dyDescent="0.25">
      <c r="A1974" s="230">
        <v>2007.461</v>
      </c>
      <c r="B1974" s="230">
        <v>2007</v>
      </c>
      <c r="C1974" s="230" t="s">
        <v>11829</v>
      </c>
      <c r="D1974" s="230" t="s">
        <v>1671</v>
      </c>
      <c r="E1974" s="230" t="s">
        <v>1672</v>
      </c>
      <c r="F1974" s="230" t="s">
        <v>1673</v>
      </c>
      <c r="G1974" t="s">
        <v>76</v>
      </c>
      <c r="H1974" s="230" t="s">
        <v>6145</v>
      </c>
      <c r="I1974" s="230" t="s">
        <v>26</v>
      </c>
      <c r="J1974" s="230">
        <f>VLOOKUP(H1974,LocID!$B$2:$I$1995,8, FALSE)</f>
        <v>268</v>
      </c>
      <c r="L1974">
        <v>32.837047576904297</v>
      </c>
      <c r="M1974">
        <v>-117.25538635253901</v>
      </c>
    </row>
    <row r="1975" spans="1:13" x14ac:dyDescent="0.25">
      <c r="A1975" s="230">
        <v>2007.432</v>
      </c>
      <c r="B1975" s="230">
        <v>2007</v>
      </c>
      <c r="C1975" s="230" t="s">
        <v>11829</v>
      </c>
      <c r="D1975" s="230" t="s">
        <v>1674</v>
      </c>
      <c r="E1975" s="230" t="s">
        <v>1672</v>
      </c>
      <c r="F1975" s="230" t="s">
        <v>1673</v>
      </c>
      <c r="G1975" t="s">
        <v>76</v>
      </c>
      <c r="H1975" s="230" t="s">
        <v>6145</v>
      </c>
      <c r="I1975" s="230" t="s">
        <v>26</v>
      </c>
      <c r="J1975" s="230">
        <f>VLOOKUP(H1975,LocID!$B$2:$I$1995,8, FALSE)</f>
        <v>268</v>
      </c>
      <c r="L1975">
        <v>32.837047576904297</v>
      </c>
      <c r="M1975">
        <v>-117.25538635253901</v>
      </c>
    </row>
    <row r="1976" spans="1:13" x14ac:dyDescent="0.25">
      <c r="A1976" s="230">
        <v>2007.049</v>
      </c>
      <c r="B1976" s="230">
        <v>2007</v>
      </c>
      <c r="C1976" s="230" t="s">
        <v>11829</v>
      </c>
      <c r="D1976" s="230" t="s">
        <v>1900</v>
      </c>
      <c r="E1976" s="230" t="s">
        <v>1901</v>
      </c>
      <c r="F1976" s="230" t="s">
        <v>1902</v>
      </c>
      <c r="G1976" t="s">
        <v>432</v>
      </c>
      <c r="H1976" s="230" t="s">
        <v>6182</v>
      </c>
      <c r="I1976" s="230" t="s">
        <v>98</v>
      </c>
      <c r="J1976" s="230">
        <f>VLOOKUP(H1976,LocID!$B$2:$I$1995,8, FALSE)</f>
        <v>306</v>
      </c>
      <c r="L1976">
        <v>43.042469024658203</v>
      </c>
      <c r="M1976">
        <v>-89.403968811035099</v>
      </c>
    </row>
    <row r="1977" spans="1:13" x14ac:dyDescent="0.25">
      <c r="A1977" s="230">
        <v>2007.453</v>
      </c>
      <c r="B1977" s="230">
        <v>2007</v>
      </c>
      <c r="C1977" s="230" t="s">
        <v>11829</v>
      </c>
      <c r="D1977" s="230" t="s">
        <v>2218</v>
      </c>
      <c r="E1977" s="230" t="s">
        <v>2219</v>
      </c>
      <c r="F1977" s="230" t="s">
        <v>2217</v>
      </c>
      <c r="G1977" t="s">
        <v>874</v>
      </c>
      <c r="H1977" s="230" t="s">
        <v>4514</v>
      </c>
      <c r="I1977" s="230" t="s">
        <v>23</v>
      </c>
      <c r="J1977" s="230">
        <f>VLOOKUP(H1977,LocID!$B$2:$I$1995,8, FALSE)</f>
        <v>363</v>
      </c>
      <c r="L1977">
        <v>41.307621002197202</v>
      </c>
      <c r="M1977">
        <v>-72.924621582031193</v>
      </c>
    </row>
    <row r="1978" spans="1:13" x14ac:dyDescent="0.25">
      <c r="A1978" s="230">
        <v>2007.0139999999999</v>
      </c>
      <c r="B1978" s="230">
        <v>2007</v>
      </c>
      <c r="C1978" s="230" t="s">
        <v>11829</v>
      </c>
      <c r="D1978" s="230" t="s">
        <v>4479</v>
      </c>
      <c r="E1978" s="230" t="s">
        <v>4480</v>
      </c>
      <c r="F1978" s="230" t="s">
        <v>4481</v>
      </c>
      <c r="G1978" t="s">
        <v>60</v>
      </c>
      <c r="H1978" s="230" t="s">
        <v>6461</v>
      </c>
      <c r="I1978" s="230" t="s">
        <v>98</v>
      </c>
      <c r="J1978" s="230">
        <f>VLOOKUP(H1978,LocID!$B$2:$I$1995,8, FALSE)</f>
        <v>620</v>
      </c>
      <c r="L1978">
        <v>41.098098754882798</v>
      </c>
      <c r="M1978">
        <v>-80.650787353515597</v>
      </c>
    </row>
    <row r="1979" spans="1:13" x14ac:dyDescent="0.25">
      <c r="A1979" s="230">
        <v>2012.434</v>
      </c>
      <c r="B1979" s="230" t="s">
        <v>1061</v>
      </c>
      <c r="C1979" s="230" t="s">
        <v>11828</v>
      </c>
      <c r="D1979" s="230" t="s">
        <v>1062</v>
      </c>
      <c r="E1979" s="230" t="s">
        <v>708</v>
      </c>
      <c r="F1979" s="230" t="s">
        <v>1063</v>
      </c>
      <c r="G1979" t="s">
        <v>1064</v>
      </c>
      <c r="H1979" s="230" t="s">
        <v>6029</v>
      </c>
      <c r="I1979" s="230" t="s">
        <v>52</v>
      </c>
      <c r="J1979" s="230">
        <f>VLOOKUP(H1979,LocID!$B$2:$I$1995,8, FALSE)</f>
        <v>137</v>
      </c>
      <c r="K1979">
        <v>1</v>
      </c>
      <c r="L1979">
        <v>-6.7831997871398899</v>
      </c>
      <c r="M1979">
        <v>39.267669677734297</v>
      </c>
    </row>
    <row r="1980" spans="1:13" x14ac:dyDescent="0.25">
      <c r="A1980" s="230">
        <v>2012.4359999999999</v>
      </c>
      <c r="B1980" s="230" t="s">
        <v>828</v>
      </c>
      <c r="C1980" s="230" t="s">
        <v>11829</v>
      </c>
      <c r="D1980" s="230" t="s">
        <v>829</v>
      </c>
      <c r="E1980" s="230" t="s">
        <v>830</v>
      </c>
      <c r="F1980" s="230" t="s">
        <v>831</v>
      </c>
      <c r="G1980" t="s">
        <v>832</v>
      </c>
      <c r="H1980" s="230" t="s">
        <v>5989</v>
      </c>
      <c r="I1980" s="230" t="s">
        <v>23</v>
      </c>
      <c r="J1980" s="230">
        <f>VLOOKUP(H1980,LocID!$B$2:$I$1995,8, FALSE)</f>
        <v>97</v>
      </c>
      <c r="K1980">
        <v>1</v>
      </c>
      <c r="L1980">
        <v>31.764629364013601</v>
      </c>
      <c r="M1980">
        <v>119.940940856933</v>
      </c>
    </row>
    <row r="1981" spans="1:13" x14ac:dyDescent="0.25">
      <c r="A1981" s="230">
        <v>2015.0066999999999</v>
      </c>
      <c r="B1981" s="230" t="s">
        <v>253</v>
      </c>
      <c r="C1981" s="230" t="s">
        <v>11821</v>
      </c>
      <c r="D1981" s="230" t="s">
        <v>1872</v>
      </c>
      <c r="E1981" s="230" t="s">
        <v>1846</v>
      </c>
      <c r="F1981" s="230" t="s">
        <v>1832</v>
      </c>
      <c r="G1981" t="s">
        <v>76</v>
      </c>
      <c r="H1981" s="230" t="s">
        <v>4512</v>
      </c>
      <c r="I1981" s="230" t="s">
        <v>23</v>
      </c>
      <c r="J1981" s="230">
        <f>VLOOKUP(H1981,LocID!$B$2:$I$1995,8, FALSE)</f>
        <v>300</v>
      </c>
      <c r="L1981">
        <v>34.053489685058501</v>
      </c>
      <c r="M1981">
        <v>-118.245323181152</v>
      </c>
    </row>
    <row r="1982" spans="1:13" x14ac:dyDescent="0.25">
      <c r="A1982" s="230">
        <v>2015.0109</v>
      </c>
      <c r="B1982" s="230" t="s">
        <v>309</v>
      </c>
      <c r="C1982" s="230" t="s">
        <v>11821</v>
      </c>
      <c r="D1982" s="230" t="s">
        <v>2610</v>
      </c>
      <c r="E1982" s="230" t="s">
        <v>2609</v>
      </c>
      <c r="F1982" s="230" t="s">
        <v>2414</v>
      </c>
      <c r="G1982" t="s">
        <v>76</v>
      </c>
      <c r="H1982" s="230" t="s">
        <v>4518</v>
      </c>
      <c r="I1982" s="230" t="s">
        <v>98</v>
      </c>
      <c r="J1982" s="230">
        <f>VLOOKUP(H1982,LocID!$B$2:$I$1995,8, FALSE)</f>
        <v>387</v>
      </c>
      <c r="L1982">
        <v>37.805080413818303</v>
      </c>
      <c r="M1982">
        <v>-122.273071289062</v>
      </c>
    </row>
    <row r="1983" spans="1:13" x14ac:dyDescent="0.25">
      <c r="A1983" s="230">
        <v>2007.4549999999999</v>
      </c>
      <c r="B1983" s="230" t="s">
        <v>535</v>
      </c>
      <c r="C1983" s="230" t="s">
        <v>11830</v>
      </c>
      <c r="D1983" s="230" t="s">
        <v>3178</v>
      </c>
      <c r="E1983" s="230" t="s">
        <v>3179</v>
      </c>
      <c r="F1983" s="230" t="s">
        <v>3174</v>
      </c>
      <c r="G1983" t="s">
        <v>122</v>
      </c>
      <c r="H1983" s="230" t="s">
        <v>4525</v>
      </c>
      <c r="I1983" s="230" t="s">
        <v>98</v>
      </c>
      <c r="J1983" s="230">
        <f>VLOOKUP(H1983,LocID!$B$2:$I$1995,8, FALSE)</f>
        <v>477</v>
      </c>
      <c r="L1983">
        <v>44.933261871337798</v>
      </c>
      <c r="M1983">
        <v>-123.043807983398</v>
      </c>
    </row>
    <row r="1984" spans="1:13" x14ac:dyDescent="0.25">
      <c r="A1984" s="230">
        <v>2008.0119999999999</v>
      </c>
      <c r="B1984" s="230" t="s">
        <v>535</v>
      </c>
      <c r="C1984" s="230" t="s">
        <v>11830</v>
      </c>
      <c r="D1984" s="230" t="s">
        <v>2436</v>
      </c>
      <c r="E1984" s="230" t="s">
        <v>2423</v>
      </c>
      <c r="F1984" s="230" t="s">
        <v>2414</v>
      </c>
      <c r="G1984" t="s">
        <v>76</v>
      </c>
      <c r="H1984" s="230" t="s">
        <v>4518</v>
      </c>
      <c r="I1984" s="230" t="s">
        <v>23</v>
      </c>
      <c r="J1984" s="230">
        <f>VLOOKUP(H1984,LocID!$B$2:$I$1995,8, FALSE)</f>
        <v>387</v>
      </c>
      <c r="L1984">
        <v>37.805080413818303</v>
      </c>
      <c r="M1984">
        <v>-122.273071289062</v>
      </c>
    </row>
    <row r="1985" spans="1:13" x14ac:dyDescent="0.25">
      <c r="A1985" s="230">
        <v>2008.0219999999999</v>
      </c>
      <c r="B1985" s="230" t="s">
        <v>535</v>
      </c>
      <c r="C1985" s="230" t="s">
        <v>11830</v>
      </c>
      <c r="D1985" s="230" t="s">
        <v>2437</v>
      </c>
      <c r="E1985" s="230" t="s">
        <v>2423</v>
      </c>
      <c r="F1985" s="230" t="s">
        <v>2414</v>
      </c>
      <c r="G1985" t="s">
        <v>76</v>
      </c>
      <c r="H1985" s="230" t="s">
        <v>4518</v>
      </c>
      <c r="I1985" s="230" t="s">
        <v>26</v>
      </c>
      <c r="J1985" s="230">
        <f>VLOOKUP(H1985,LocID!$B$2:$I$1995,8, FALSE)</f>
        <v>387</v>
      </c>
      <c r="L1985">
        <v>37.805080413818303</v>
      </c>
      <c r="M1985">
        <v>-122.273071289062</v>
      </c>
    </row>
    <row r="1986" spans="1:13" x14ac:dyDescent="0.25">
      <c r="A1986" s="230">
        <v>2008.039</v>
      </c>
      <c r="B1986" s="230" t="s">
        <v>535</v>
      </c>
      <c r="C1986" s="230" t="s">
        <v>11830</v>
      </c>
      <c r="D1986" s="230" t="s">
        <v>2438</v>
      </c>
      <c r="E1986" s="230" t="s">
        <v>2423</v>
      </c>
      <c r="F1986" s="230" t="s">
        <v>2414</v>
      </c>
      <c r="G1986" t="s">
        <v>76</v>
      </c>
      <c r="H1986" s="230" t="s">
        <v>4518</v>
      </c>
      <c r="I1986" s="230" t="s">
        <v>26</v>
      </c>
      <c r="J1986" s="230">
        <f>VLOOKUP(H1986,LocID!$B$2:$I$1995,8, FALSE)</f>
        <v>387</v>
      </c>
      <c r="L1986">
        <v>37.805080413818303</v>
      </c>
      <c r="M1986">
        <v>-122.273071289062</v>
      </c>
    </row>
    <row r="1987" spans="1:13" x14ac:dyDescent="0.25">
      <c r="A1987" s="230">
        <v>2007.462</v>
      </c>
      <c r="B1987" s="230" t="s">
        <v>535</v>
      </c>
      <c r="C1987" s="230" t="s">
        <v>11830</v>
      </c>
      <c r="D1987" s="230" t="s">
        <v>799</v>
      </c>
      <c r="E1987" s="230" t="s">
        <v>800</v>
      </c>
      <c r="F1987" s="230" t="s">
        <v>801</v>
      </c>
      <c r="G1987" t="s">
        <v>740</v>
      </c>
      <c r="H1987" s="230" t="s">
        <v>5982</v>
      </c>
      <c r="I1987" s="230" t="s">
        <v>26</v>
      </c>
      <c r="J1987" s="230">
        <f>VLOOKUP(H1987,LocID!$B$2:$I$1995,8, FALSE)</f>
        <v>89</v>
      </c>
      <c r="K1987">
        <v>1</v>
      </c>
      <c r="L1987">
        <v>51.0825996398925</v>
      </c>
      <c r="M1987">
        <v>-115.353996276855</v>
      </c>
    </row>
    <row r="1988" spans="1:13" x14ac:dyDescent="0.25">
      <c r="A1988" s="230">
        <v>2008.0260000000001</v>
      </c>
      <c r="B1988" s="230" t="s">
        <v>535</v>
      </c>
      <c r="C1988" s="230" t="s">
        <v>11830</v>
      </c>
      <c r="D1988" s="230" t="s">
        <v>3325</v>
      </c>
      <c r="E1988" s="230" t="s">
        <v>3326</v>
      </c>
      <c r="F1988" s="230" t="s">
        <v>3294</v>
      </c>
      <c r="G1988" t="s">
        <v>76</v>
      </c>
      <c r="H1988" s="230" t="s">
        <v>4526</v>
      </c>
      <c r="I1988" s="230" t="s">
        <v>26</v>
      </c>
      <c r="J1988" s="230">
        <f>VLOOKUP(H1988,LocID!$B$2:$I$1995,8, FALSE)</f>
        <v>489</v>
      </c>
      <c r="L1988">
        <v>37.7771186828613</v>
      </c>
      <c r="M1988">
        <v>-122.419639587402</v>
      </c>
    </row>
    <row r="1989" spans="1:13" x14ac:dyDescent="0.25">
      <c r="A1989" s="230">
        <v>2007.415</v>
      </c>
      <c r="B1989" s="230" t="s">
        <v>535</v>
      </c>
      <c r="C1989" s="230" t="s">
        <v>11830</v>
      </c>
      <c r="D1989" s="230" t="s">
        <v>1234</v>
      </c>
      <c r="E1989" s="230" t="s">
        <v>1235</v>
      </c>
      <c r="F1989" s="230" t="s">
        <v>1233</v>
      </c>
      <c r="G1989" t="s">
        <v>261</v>
      </c>
      <c r="H1989" s="230" t="s">
        <v>6062</v>
      </c>
      <c r="I1989" s="230" t="s">
        <v>52</v>
      </c>
      <c r="J1989" s="230">
        <f>VLOOKUP(H1989,LocID!$B$2:$I$1995,8, FALSE)</f>
        <v>174</v>
      </c>
      <c r="L1989">
        <v>47.976589202880803</v>
      </c>
      <c r="M1989">
        <v>-122.205932617187</v>
      </c>
    </row>
    <row r="1990" spans="1:13" x14ac:dyDescent="0.25">
      <c r="A1990" s="230">
        <v>2007.386</v>
      </c>
      <c r="B1990" s="230" t="s">
        <v>535</v>
      </c>
      <c r="C1990" s="230" t="s">
        <v>11830</v>
      </c>
      <c r="D1990" s="230" t="s">
        <v>1236</v>
      </c>
      <c r="E1990" s="230" t="s">
        <v>1235</v>
      </c>
      <c r="F1990" s="230" t="s">
        <v>1233</v>
      </c>
      <c r="G1990" t="s">
        <v>261</v>
      </c>
      <c r="H1990" s="230" t="s">
        <v>6062</v>
      </c>
      <c r="I1990" s="230" t="s">
        <v>52</v>
      </c>
      <c r="J1990" s="230">
        <f>VLOOKUP(H1990,LocID!$B$2:$I$1995,8, FALSE)</f>
        <v>174</v>
      </c>
      <c r="L1990">
        <v>47.976589202880803</v>
      </c>
      <c r="M1990">
        <v>-122.205932617187</v>
      </c>
    </row>
    <row r="1991" spans="1:13" x14ac:dyDescent="0.25">
      <c r="A1991" s="230">
        <v>2008.018</v>
      </c>
      <c r="B1991" s="230" t="s">
        <v>535</v>
      </c>
      <c r="C1991" s="230" t="s">
        <v>11830</v>
      </c>
      <c r="D1991" s="230" t="s">
        <v>536</v>
      </c>
      <c r="E1991" s="230" t="s">
        <v>537</v>
      </c>
      <c r="F1991" s="230" t="s">
        <v>533</v>
      </c>
      <c r="G1991" t="s">
        <v>49</v>
      </c>
      <c r="H1991" s="230" t="s">
        <v>4499</v>
      </c>
      <c r="I1991" s="230" t="s">
        <v>23</v>
      </c>
      <c r="J1991" s="230">
        <f>VLOOKUP(H1991,LocID!$B$2:$I$1995,8, FALSE)</f>
        <v>65</v>
      </c>
      <c r="L1991">
        <v>42.3586616516113</v>
      </c>
      <c r="M1991">
        <v>-71.056739807128906</v>
      </c>
    </row>
    <row r="1992" spans="1:13" x14ac:dyDescent="0.25">
      <c r="A1992" s="230">
        <v>2007.3810000000001</v>
      </c>
      <c r="B1992" s="230" t="s">
        <v>535</v>
      </c>
      <c r="C1992" s="230" t="s">
        <v>11830</v>
      </c>
      <c r="D1992" s="230" t="s">
        <v>2351</v>
      </c>
      <c r="E1992" s="230" t="s">
        <v>2352</v>
      </c>
      <c r="F1992" s="230" t="s">
        <v>2353</v>
      </c>
      <c r="G1992" t="s">
        <v>874</v>
      </c>
      <c r="H1992" s="230" t="s">
        <v>6242</v>
      </c>
      <c r="I1992" s="230" t="s">
        <v>98</v>
      </c>
      <c r="J1992" s="230">
        <f>VLOOKUP(H1992,LocID!$B$2:$I$1995,8, FALSE)</f>
        <v>372</v>
      </c>
      <c r="L1992">
        <v>41.695369720458899</v>
      </c>
      <c r="M1992">
        <v>-72.720649719238196</v>
      </c>
    </row>
    <row r="1993" spans="1:13" x14ac:dyDescent="0.25">
      <c r="A1993" s="230">
        <v>2015.0283999999999</v>
      </c>
      <c r="B1993" s="230" t="s">
        <v>309</v>
      </c>
      <c r="C1993" s="230" t="s">
        <v>11821</v>
      </c>
      <c r="D1993" s="230" t="s">
        <v>3195</v>
      </c>
      <c r="E1993" s="230" t="s">
        <v>3179</v>
      </c>
      <c r="F1993" s="230" t="s">
        <v>3174</v>
      </c>
      <c r="G1993" t="s">
        <v>122</v>
      </c>
      <c r="H1993" s="230" t="s">
        <v>4525</v>
      </c>
      <c r="I1993" s="230" t="s">
        <v>98</v>
      </c>
      <c r="J1993" s="230">
        <f>VLOOKUP(H1993,LocID!$B$2:$I$1995,8, FALSE)</f>
        <v>477</v>
      </c>
      <c r="L1993">
        <v>44.933261871337798</v>
      </c>
      <c r="M1993">
        <v>-123.043807983398</v>
      </c>
    </row>
    <row r="1994" spans="1:13" x14ac:dyDescent="0.25">
      <c r="A1994" s="230">
        <v>2007.249</v>
      </c>
      <c r="B1994" s="230" t="s">
        <v>535</v>
      </c>
      <c r="C1994" s="230" t="s">
        <v>11830</v>
      </c>
      <c r="D1994" s="230" t="s">
        <v>1271</v>
      </c>
      <c r="E1994" s="230" t="s">
        <v>1272</v>
      </c>
      <c r="F1994" s="230" t="s">
        <v>1267</v>
      </c>
      <c r="G1994" t="s">
        <v>250</v>
      </c>
      <c r="H1994" s="230" t="s">
        <v>6068</v>
      </c>
      <c r="I1994" s="230" t="s">
        <v>52</v>
      </c>
      <c r="J1994" s="230">
        <f>VLOOKUP(H1994,LocID!$B$2:$I$1995,8, FALSE)</f>
        <v>182</v>
      </c>
      <c r="L1994">
        <v>35.054489135742102</v>
      </c>
      <c r="M1994">
        <v>-78.877578735351506</v>
      </c>
    </row>
    <row r="1995" spans="1:13" x14ac:dyDescent="0.25">
      <c r="A1995" s="230">
        <v>2007.413</v>
      </c>
      <c r="B1995" s="230" t="s">
        <v>535</v>
      </c>
      <c r="C1995" s="230" t="s">
        <v>11830</v>
      </c>
      <c r="D1995" s="230" t="s">
        <v>3532</v>
      </c>
      <c r="E1995" s="230" t="s">
        <v>3533</v>
      </c>
      <c r="F1995" s="230" t="s">
        <v>3531</v>
      </c>
      <c r="G1995" t="s">
        <v>76</v>
      </c>
      <c r="H1995" s="230" t="s">
        <v>6348</v>
      </c>
      <c r="I1995" s="230" t="s">
        <v>26</v>
      </c>
      <c r="J1995" s="230">
        <f>VLOOKUP(H1995,LocID!$B$2:$I$1995,8, FALSE)</f>
        <v>491</v>
      </c>
      <c r="L1995">
        <v>37.338581085205</v>
      </c>
      <c r="M1995">
        <v>-121.885566711425</v>
      </c>
    </row>
    <row r="1996" spans="1:13" x14ac:dyDescent="0.25">
      <c r="A1996" s="230">
        <v>2007.383</v>
      </c>
      <c r="B1996" s="230" t="s">
        <v>535</v>
      </c>
      <c r="C1996" s="230" t="s">
        <v>11830</v>
      </c>
      <c r="D1996" s="230" t="s">
        <v>2278</v>
      </c>
      <c r="E1996" s="230" t="s">
        <v>694</v>
      </c>
      <c r="F1996" s="230" t="s">
        <v>2273</v>
      </c>
      <c r="G1996" t="s">
        <v>107</v>
      </c>
      <c r="H1996" s="230" t="s">
        <v>4516</v>
      </c>
      <c r="I1996" s="230" t="s">
        <v>23</v>
      </c>
      <c r="J1996" s="230">
        <f>VLOOKUP(H1996,LocID!$B$2:$I$1995,8, FALSE)</f>
        <v>370</v>
      </c>
      <c r="L1996">
        <v>40.7820014953613</v>
      </c>
      <c r="M1996">
        <v>-73.831703186035099</v>
      </c>
    </row>
    <row r="1997" spans="1:13" x14ac:dyDescent="0.25">
      <c r="A1997" s="230">
        <v>2008.001</v>
      </c>
      <c r="B1997" s="230" t="s">
        <v>535</v>
      </c>
      <c r="C1997" s="230" t="s">
        <v>11830</v>
      </c>
      <c r="D1997" s="230" t="s">
        <v>3124</v>
      </c>
      <c r="E1997" s="230" t="s">
        <v>3122</v>
      </c>
      <c r="F1997" s="230" t="s">
        <v>3123</v>
      </c>
      <c r="G1997" t="s">
        <v>76</v>
      </c>
      <c r="H1997" s="230" t="s">
        <v>4524</v>
      </c>
      <c r="I1997" s="230" t="s">
        <v>52</v>
      </c>
      <c r="J1997" s="230">
        <f>VLOOKUP(H1997,LocID!$B$2:$I$1995,8, FALSE)</f>
        <v>473</v>
      </c>
      <c r="L1997">
        <v>41.237720489501903</v>
      </c>
      <c r="M1997">
        <v>-122.27001953125</v>
      </c>
    </row>
    <row r="1998" spans="1:13" x14ac:dyDescent="0.25">
      <c r="A1998" s="230">
        <v>2008.027</v>
      </c>
      <c r="B1998" s="230" t="s">
        <v>535</v>
      </c>
      <c r="C1998" s="230" t="s">
        <v>11830</v>
      </c>
      <c r="D1998" s="230" t="s">
        <v>3763</v>
      </c>
      <c r="E1998" s="230" t="s">
        <v>3752</v>
      </c>
      <c r="F1998" s="230" t="s">
        <v>3750</v>
      </c>
      <c r="G1998" t="s">
        <v>261</v>
      </c>
      <c r="H1998" s="230" t="s">
        <v>4530</v>
      </c>
      <c r="I1998" s="230" t="s">
        <v>23</v>
      </c>
      <c r="J1998" s="230">
        <f>VLOOKUP(H1998,LocID!$B$2:$I$1995,8, FALSE)</f>
        <v>513</v>
      </c>
      <c r="L1998">
        <v>47.603569030761697</v>
      </c>
      <c r="M1998">
        <v>-122.329452514648</v>
      </c>
    </row>
    <row r="1999" spans="1:13" x14ac:dyDescent="0.25">
      <c r="A1999" s="230">
        <v>2007.42</v>
      </c>
      <c r="B1999" s="230" t="s">
        <v>535</v>
      </c>
      <c r="C1999" s="230" t="s">
        <v>11830</v>
      </c>
      <c r="D1999" s="230" t="s">
        <v>1601</v>
      </c>
      <c r="E1999" s="230" t="s">
        <v>1602</v>
      </c>
      <c r="F1999" s="230" t="s">
        <v>1603</v>
      </c>
      <c r="G1999" t="s">
        <v>815</v>
      </c>
      <c r="H1999" s="230" t="s">
        <v>6130</v>
      </c>
      <c r="I1999" s="230" t="s">
        <v>98</v>
      </c>
      <c r="J1999" s="230">
        <f>VLOOKUP(H1999,LocID!$B$2:$I$1995,8, FALSE)</f>
        <v>252</v>
      </c>
      <c r="L1999">
        <v>40.717479705810497</v>
      </c>
      <c r="M1999">
        <v>-74.043853759765597</v>
      </c>
    </row>
    <row r="2000" spans="1:13" x14ac:dyDescent="0.25">
      <c r="A2000" s="230">
        <v>2008.029</v>
      </c>
      <c r="B2000" s="230" t="s">
        <v>535</v>
      </c>
      <c r="C2000" s="230" t="s">
        <v>11830</v>
      </c>
      <c r="D2000" s="230" t="s">
        <v>2836</v>
      </c>
      <c r="E2000" s="230" t="s">
        <v>2837</v>
      </c>
      <c r="F2000" s="230" t="s">
        <v>2823</v>
      </c>
      <c r="G2000" t="s">
        <v>122</v>
      </c>
      <c r="H2000" s="230" t="s">
        <v>6295</v>
      </c>
      <c r="I2000" s="230" t="s">
        <v>23</v>
      </c>
      <c r="J2000" s="230">
        <f>VLOOKUP(H2000,LocID!$B$2:$I$1995,8, FALSE)</f>
        <v>427</v>
      </c>
      <c r="L2000">
        <v>45.511791229247997</v>
      </c>
      <c r="M2000">
        <v>-122.67562866210901</v>
      </c>
    </row>
    <row r="2001" spans="1:13" x14ac:dyDescent="0.25">
      <c r="A2001" s="230">
        <v>2007.3879999999999</v>
      </c>
      <c r="B2001" s="230" t="s">
        <v>535</v>
      </c>
      <c r="C2001" s="230" t="s">
        <v>11830</v>
      </c>
      <c r="D2001" s="230" t="s">
        <v>853</v>
      </c>
      <c r="E2001" s="230" t="s">
        <v>854</v>
      </c>
      <c r="F2001" s="230" t="s">
        <v>852</v>
      </c>
      <c r="G2001" t="s">
        <v>144</v>
      </c>
      <c r="H2001" s="230" t="s">
        <v>5993</v>
      </c>
      <c r="I2001" s="230" t="s">
        <v>52</v>
      </c>
      <c r="J2001" s="230">
        <f>VLOOKUP(H2001,LocID!$B$2:$I$1995,8, FALSE)</f>
        <v>101</v>
      </c>
      <c r="L2001">
        <v>38.032131195068303</v>
      </c>
      <c r="M2001">
        <v>-78.477531433105398</v>
      </c>
    </row>
    <row r="2002" spans="1:13" x14ac:dyDescent="0.25">
      <c r="A2002" s="230">
        <v>2008.0429999999999</v>
      </c>
      <c r="B2002" s="230" t="s">
        <v>535</v>
      </c>
      <c r="C2002" s="230" t="s">
        <v>11830</v>
      </c>
      <c r="D2002" s="230" t="s">
        <v>1929</v>
      </c>
      <c r="E2002" s="230" t="s">
        <v>1930</v>
      </c>
      <c r="F2002" s="230" t="s">
        <v>1931</v>
      </c>
      <c r="G2002" t="s">
        <v>76</v>
      </c>
      <c r="H2002" s="230" t="s">
        <v>6188</v>
      </c>
      <c r="I2002" s="230" t="s">
        <v>52</v>
      </c>
      <c r="J2002" s="230">
        <f>VLOOKUP(H2002,LocID!$B$2:$I$1995,8, FALSE)</f>
        <v>312</v>
      </c>
      <c r="L2002">
        <v>37.799198150634702</v>
      </c>
      <c r="M2002">
        <v>-121.23312377929599</v>
      </c>
    </row>
    <row r="2003" spans="1:13" x14ac:dyDescent="0.25">
      <c r="A2003" s="230">
        <v>2008.2180000000001</v>
      </c>
      <c r="B2003" s="230" t="s">
        <v>535</v>
      </c>
      <c r="C2003" s="230" t="s">
        <v>11830</v>
      </c>
      <c r="D2003" s="230" t="s">
        <v>4253</v>
      </c>
      <c r="E2003" s="230" t="s">
        <v>4247</v>
      </c>
      <c r="F2003" s="230" t="s">
        <v>2997</v>
      </c>
      <c r="G2003" t="s">
        <v>2996</v>
      </c>
      <c r="H2003" s="230" t="s">
        <v>4536</v>
      </c>
      <c r="I2003" s="230" t="s">
        <v>52</v>
      </c>
      <c r="J2003" s="230">
        <f>VLOOKUP(H2003,LocID!$B$2:$I$1995,8, FALSE)</f>
        <v>447</v>
      </c>
      <c r="L2003">
        <v>38.890369415283203</v>
      </c>
      <c r="M2003">
        <v>-77.031959533691406</v>
      </c>
    </row>
    <row r="2004" spans="1:13" x14ac:dyDescent="0.25">
      <c r="A2004" s="230">
        <v>2015.0355999999999</v>
      </c>
      <c r="B2004" s="230" t="s">
        <v>309</v>
      </c>
      <c r="C2004" s="230" t="s">
        <v>11821</v>
      </c>
      <c r="D2004" s="230" t="s">
        <v>1033</v>
      </c>
      <c r="E2004" s="230" t="s">
        <v>1028</v>
      </c>
      <c r="F2004" s="230" t="s">
        <v>1029</v>
      </c>
      <c r="G2004" t="s">
        <v>76</v>
      </c>
      <c r="H2004" s="230" t="s">
        <v>6024</v>
      </c>
      <c r="I2004" s="230" t="s">
        <v>52</v>
      </c>
      <c r="J2004" s="230">
        <f>VLOOKUP(H2004,LocID!$B$2:$I$1995,8, FALSE)</f>
        <v>132</v>
      </c>
      <c r="L2004">
        <v>34.021610260009702</v>
      </c>
      <c r="M2004">
        <v>-118.39620971679599</v>
      </c>
    </row>
    <row r="2005" spans="1:13" x14ac:dyDescent="0.25">
      <c r="A2005" s="230">
        <v>2007.32</v>
      </c>
      <c r="B2005" s="230" t="s">
        <v>535</v>
      </c>
      <c r="C2005" s="230" t="s">
        <v>11830</v>
      </c>
      <c r="D2005" s="230" t="s">
        <v>2279</v>
      </c>
      <c r="E2005" s="230" t="s">
        <v>2276</v>
      </c>
      <c r="F2005" s="230" t="s">
        <v>2273</v>
      </c>
      <c r="G2005" t="s">
        <v>107</v>
      </c>
      <c r="H2005" s="230" t="s">
        <v>4516</v>
      </c>
      <c r="I2005" s="230" t="s">
        <v>98</v>
      </c>
      <c r="J2005" s="230">
        <f>VLOOKUP(H2005,LocID!$B$2:$I$1995,8, FALSE)</f>
        <v>370</v>
      </c>
      <c r="L2005">
        <v>40.7820014953613</v>
      </c>
      <c r="M2005">
        <v>-73.831703186035099</v>
      </c>
    </row>
    <row r="2006" spans="1:13" x14ac:dyDescent="0.25">
      <c r="A2006" s="230">
        <v>2007.4290000000001</v>
      </c>
      <c r="B2006" s="230" t="s">
        <v>535</v>
      </c>
      <c r="C2006" s="230" t="s">
        <v>11830</v>
      </c>
      <c r="D2006" s="230" t="s">
        <v>3180</v>
      </c>
      <c r="E2006" s="230" t="s">
        <v>1018</v>
      </c>
      <c r="F2006" s="230" t="s">
        <v>3174</v>
      </c>
      <c r="G2006" t="s">
        <v>122</v>
      </c>
      <c r="H2006" s="230" t="s">
        <v>4525</v>
      </c>
      <c r="I2006" s="230" t="s">
        <v>23</v>
      </c>
      <c r="J2006" s="230">
        <f>VLOOKUP(H2006,LocID!$B$2:$I$1995,8, FALSE)</f>
        <v>477</v>
      </c>
      <c r="L2006">
        <v>44.933261871337798</v>
      </c>
      <c r="M2006">
        <v>-123.043807983398</v>
      </c>
    </row>
    <row r="2007" spans="1:13" x14ac:dyDescent="0.25">
      <c r="A2007" s="230">
        <v>2012.43</v>
      </c>
      <c r="B2007" s="230" t="s">
        <v>535</v>
      </c>
      <c r="C2007" s="230" t="s">
        <v>11830</v>
      </c>
      <c r="D2007" s="230" t="s">
        <v>1435</v>
      </c>
      <c r="E2007" s="230" t="s">
        <v>1090</v>
      </c>
      <c r="F2007" s="230" t="s">
        <v>1436</v>
      </c>
      <c r="G2007" t="s">
        <v>832</v>
      </c>
      <c r="H2007" s="230" t="s">
        <v>6104</v>
      </c>
      <c r="I2007" s="230" t="s">
        <v>23</v>
      </c>
      <c r="J2007" s="230">
        <f>VLOOKUP(H2007,LocID!$B$2:$I$1995,8, FALSE)</f>
        <v>222</v>
      </c>
      <c r="K2007">
        <v>1</v>
      </c>
      <c r="L2007">
        <v>45.755531311035099</v>
      </c>
      <c r="M2007">
        <v>126.639511108398</v>
      </c>
    </row>
    <row r="2008" spans="1:13" x14ac:dyDescent="0.25">
      <c r="A2008" s="230">
        <v>2008.009</v>
      </c>
      <c r="B2008" s="230" t="s">
        <v>535</v>
      </c>
      <c r="C2008" s="230" t="s">
        <v>11830</v>
      </c>
      <c r="D2008" s="230" t="s">
        <v>4015</v>
      </c>
      <c r="E2008" s="230" t="s">
        <v>4013</v>
      </c>
      <c r="F2008" s="230" t="s">
        <v>4014</v>
      </c>
      <c r="G2008" t="s">
        <v>76</v>
      </c>
      <c r="H2008" s="230" t="s">
        <v>6388</v>
      </c>
      <c r="I2008" s="230" t="s">
        <v>52</v>
      </c>
      <c r="J2008" s="230">
        <f>VLOOKUP(H2008,LocID!$B$2:$I$1995,8, FALSE)</f>
        <v>541</v>
      </c>
      <c r="L2008">
        <v>37.953670501708899</v>
      </c>
      <c r="M2008">
        <v>-121.29074859619099</v>
      </c>
    </row>
    <row r="2009" spans="1:13" x14ac:dyDescent="0.25">
      <c r="A2009" s="230">
        <v>2007.4659999999999</v>
      </c>
      <c r="B2009" s="230" t="s">
        <v>535</v>
      </c>
      <c r="C2009" s="230" t="s">
        <v>11830</v>
      </c>
      <c r="D2009" s="230" t="s">
        <v>3263</v>
      </c>
      <c r="E2009" s="230" t="s">
        <v>3264</v>
      </c>
      <c r="F2009" s="230" t="s">
        <v>3265</v>
      </c>
      <c r="G2009" t="s">
        <v>76</v>
      </c>
      <c r="H2009" s="230" t="s">
        <v>6343</v>
      </c>
      <c r="I2009" s="230" t="s">
        <v>26</v>
      </c>
      <c r="J2009" s="230">
        <f>VLOOKUP(H2009,LocID!$B$2:$I$1995,8, FALSE)</f>
        <v>486</v>
      </c>
      <c r="L2009">
        <v>33.428619384765597</v>
      </c>
      <c r="M2009">
        <v>-117.607330322265</v>
      </c>
    </row>
    <row r="2010" spans="1:13" x14ac:dyDescent="0.25">
      <c r="A2010" s="230">
        <v>2008.002</v>
      </c>
      <c r="B2010" s="230" t="s">
        <v>535</v>
      </c>
      <c r="C2010" s="230" t="s">
        <v>11830</v>
      </c>
      <c r="D2010" s="230" t="s">
        <v>1999</v>
      </c>
      <c r="E2010" s="230" t="s">
        <v>2000</v>
      </c>
      <c r="F2010" s="230" t="s">
        <v>2001</v>
      </c>
      <c r="G2010" t="s">
        <v>76</v>
      </c>
      <c r="H2010" s="230" t="s">
        <v>6201</v>
      </c>
      <c r="I2010" s="230" t="s">
        <v>52</v>
      </c>
      <c r="J2010" s="230">
        <f>VLOOKUP(H2010,LocID!$B$2:$I$1995,8, FALSE)</f>
        <v>325</v>
      </c>
      <c r="L2010">
        <v>37.30126953125</v>
      </c>
      <c r="M2010">
        <v>-120.486198425292</v>
      </c>
    </row>
    <row r="2011" spans="1:13" x14ac:dyDescent="0.25">
      <c r="A2011" s="230">
        <v>2007.471</v>
      </c>
      <c r="B2011" s="230" t="s">
        <v>535</v>
      </c>
      <c r="C2011" s="230" t="s">
        <v>11830</v>
      </c>
      <c r="D2011" s="230" t="s">
        <v>2727</v>
      </c>
      <c r="E2011" s="230" t="s">
        <v>2725</v>
      </c>
      <c r="F2011" s="230" t="s">
        <v>2726</v>
      </c>
      <c r="G2011" t="s">
        <v>76</v>
      </c>
      <c r="H2011" s="230" t="s">
        <v>6274</v>
      </c>
      <c r="I2011" s="230" t="s">
        <v>26</v>
      </c>
      <c r="J2011" s="230">
        <f>VLOOKUP(H2011,LocID!$B$2:$I$1995,8, FALSE)</f>
        <v>406</v>
      </c>
      <c r="L2011">
        <v>34.147449493408203</v>
      </c>
      <c r="M2011">
        <v>-118.144271850585</v>
      </c>
    </row>
    <row r="2012" spans="1:13" x14ac:dyDescent="0.25">
      <c r="A2012" s="230">
        <v>2008.0170000000001</v>
      </c>
      <c r="B2012" s="230" t="s">
        <v>535</v>
      </c>
      <c r="C2012" s="230" t="s">
        <v>11830</v>
      </c>
      <c r="D2012" s="230" t="s">
        <v>538</v>
      </c>
      <c r="E2012" s="230" t="s">
        <v>537</v>
      </c>
      <c r="F2012" s="230" t="s">
        <v>533</v>
      </c>
      <c r="G2012" t="s">
        <v>49</v>
      </c>
      <c r="H2012" s="230" t="s">
        <v>4499</v>
      </c>
      <c r="I2012" s="230" t="s">
        <v>23</v>
      </c>
      <c r="J2012" s="230">
        <f>VLOOKUP(H2012,LocID!$B$2:$I$1995,8, FALSE)</f>
        <v>65</v>
      </c>
      <c r="L2012">
        <v>42.3586616516113</v>
      </c>
      <c r="M2012">
        <v>-71.056739807128906</v>
      </c>
    </row>
    <row r="2013" spans="1:13" x14ac:dyDescent="0.25">
      <c r="A2013" s="230">
        <v>2007.4570000000001</v>
      </c>
      <c r="B2013" s="230" t="s">
        <v>535</v>
      </c>
      <c r="C2013" s="230" t="s">
        <v>11830</v>
      </c>
      <c r="D2013" s="230" t="s">
        <v>2899</v>
      </c>
      <c r="E2013" s="230" t="s">
        <v>2900</v>
      </c>
      <c r="F2013" s="230" t="s">
        <v>2901</v>
      </c>
      <c r="G2013" t="s">
        <v>815</v>
      </c>
      <c r="H2013" s="230" t="s">
        <v>6298</v>
      </c>
      <c r="I2013" s="230" t="s">
        <v>26</v>
      </c>
      <c r="J2013" s="230">
        <f>VLOOKUP(H2013,LocID!$B$2:$I$1995,8, FALSE)</f>
        <v>430</v>
      </c>
      <c r="L2013">
        <v>40.36030960083</v>
      </c>
      <c r="M2013">
        <v>-74.664283752441406</v>
      </c>
    </row>
    <row r="2014" spans="1:13" x14ac:dyDescent="0.25">
      <c r="A2014" s="230">
        <v>2007.4670000000001</v>
      </c>
      <c r="B2014" s="230" t="s">
        <v>535</v>
      </c>
      <c r="C2014" s="230" t="s">
        <v>11830</v>
      </c>
      <c r="D2014" s="230" t="s">
        <v>3764</v>
      </c>
      <c r="E2014" s="230" t="s">
        <v>3765</v>
      </c>
      <c r="F2014" s="230" t="s">
        <v>3750</v>
      </c>
      <c r="G2014" t="s">
        <v>261</v>
      </c>
      <c r="H2014" s="230" t="s">
        <v>4530</v>
      </c>
      <c r="I2014" s="230" t="s">
        <v>52</v>
      </c>
      <c r="J2014" s="230">
        <f>VLOOKUP(H2014,LocID!$B$2:$I$1995,8, FALSE)</f>
        <v>513</v>
      </c>
      <c r="L2014">
        <v>47.603569030761697</v>
      </c>
      <c r="M2014">
        <v>-122.329452514648</v>
      </c>
    </row>
    <row r="2015" spans="1:13" x14ac:dyDescent="0.25">
      <c r="A2015" s="230">
        <v>2015.0326</v>
      </c>
      <c r="B2015" s="230" t="s">
        <v>309</v>
      </c>
      <c r="C2015" s="230" t="s">
        <v>11821</v>
      </c>
      <c r="D2015" s="230" t="s">
        <v>2611</v>
      </c>
      <c r="E2015" s="230" t="s">
        <v>2433</v>
      </c>
      <c r="F2015" s="230" t="s">
        <v>2414</v>
      </c>
      <c r="G2015" t="s">
        <v>76</v>
      </c>
      <c r="H2015" s="230" t="s">
        <v>4518</v>
      </c>
      <c r="I2015" s="230" t="s">
        <v>26</v>
      </c>
      <c r="J2015" s="230">
        <f>VLOOKUP(H2015,LocID!$B$2:$I$1995,8, FALSE)</f>
        <v>387</v>
      </c>
      <c r="L2015">
        <v>37.805080413818303</v>
      </c>
      <c r="M2015">
        <v>-122.273071289062</v>
      </c>
    </row>
    <row r="2016" spans="1:13" x14ac:dyDescent="0.25">
      <c r="A2016" s="230">
        <v>2008.0129999999999</v>
      </c>
      <c r="B2016" s="230" t="s">
        <v>535</v>
      </c>
      <c r="C2016" s="230" t="s">
        <v>11830</v>
      </c>
      <c r="D2016" s="230" t="s">
        <v>3327</v>
      </c>
      <c r="E2016" s="230" t="s">
        <v>3319</v>
      </c>
      <c r="F2016" s="230" t="s">
        <v>3294</v>
      </c>
      <c r="G2016" t="s">
        <v>76</v>
      </c>
      <c r="H2016" s="230" t="s">
        <v>4526</v>
      </c>
      <c r="I2016" s="230" t="s">
        <v>26</v>
      </c>
      <c r="J2016" s="230">
        <f>VLOOKUP(H2016,LocID!$B$2:$I$1995,8, FALSE)</f>
        <v>489</v>
      </c>
      <c r="L2016">
        <v>37.7771186828613</v>
      </c>
      <c r="M2016">
        <v>-122.419639587402</v>
      </c>
    </row>
    <row r="2017" spans="1:13" x14ac:dyDescent="0.25">
      <c r="A2017" s="230">
        <v>2007.4649999999999</v>
      </c>
      <c r="B2017" s="230" t="s">
        <v>535</v>
      </c>
      <c r="C2017" s="230" t="s">
        <v>11830</v>
      </c>
      <c r="D2017" s="230" t="s">
        <v>3328</v>
      </c>
      <c r="E2017" s="230" t="s">
        <v>3298</v>
      </c>
      <c r="F2017" s="230" t="s">
        <v>3294</v>
      </c>
      <c r="G2017" t="s">
        <v>76</v>
      </c>
      <c r="H2017" s="230" t="s">
        <v>4526</v>
      </c>
      <c r="I2017" s="230" t="s">
        <v>52</v>
      </c>
      <c r="J2017" s="230">
        <f>VLOOKUP(H2017,LocID!$B$2:$I$1995,8, FALSE)</f>
        <v>489</v>
      </c>
      <c r="L2017">
        <v>37.7771186828613</v>
      </c>
      <c r="M2017">
        <v>-122.419639587402</v>
      </c>
    </row>
    <row r="2018" spans="1:13" x14ac:dyDescent="0.25">
      <c r="A2018" s="230">
        <v>2008.1669999999999</v>
      </c>
      <c r="B2018" s="230" t="s">
        <v>535</v>
      </c>
      <c r="C2018" s="230" t="s">
        <v>11830</v>
      </c>
      <c r="D2018" s="230" t="s">
        <v>4177</v>
      </c>
      <c r="E2018" s="230" t="s">
        <v>4178</v>
      </c>
      <c r="F2018" s="230" t="s">
        <v>4176</v>
      </c>
      <c r="G2018" t="s">
        <v>76</v>
      </c>
      <c r="H2018" s="230" t="s">
        <v>6419</v>
      </c>
      <c r="I2018" s="230" t="s">
        <v>26</v>
      </c>
      <c r="J2018" s="230">
        <f>VLOOKUP(H2018,LocID!$B$2:$I$1995,8, FALSE)</f>
        <v>573</v>
      </c>
      <c r="L2018">
        <v>34.280818939208899</v>
      </c>
      <c r="M2018">
        <v>-119.29232025146401</v>
      </c>
    </row>
    <row r="2019" spans="1:13" x14ac:dyDescent="0.25">
      <c r="A2019" s="230">
        <v>2007.4449999999999</v>
      </c>
      <c r="B2019" s="230" t="s">
        <v>535</v>
      </c>
      <c r="C2019" s="230" t="s">
        <v>11830</v>
      </c>
      <c r="D2019" s="230" t="s">
        <v>4254</v>
      </c>
      <c r="E2019" s="230" t="s">
        <v>4255</v>
      </c>
      <c r="F2019" s="230" t="s">
        <v>2997</v>
      </c>
      <c r="G2019" t="s">
        <v>2996</v>
      </c>
      <c r="H2019" s="230" t="s">
        <v>4536</v>
      </c>
      <c r="I2019" s="230" t="s">
        <v>98</v>
      </c>
      <c r="J2019" s="230">
        <f>VLOOKUP(H2019,LocID!$B$2:$I$1995,8, FALSE)</f>
        <v>447</v>
      </c>
      <c r="L2019">
        <v>38.890369415283203</v>
      </c>
      <c r="M2019">
        <v>-77.031959533691406</v>
      </c>
    </row>
    <row r="2020" spans="1:13" x14ac:dyDescent="0.25">
      <c r="A2020" s="230">
        <v>2008.1949999999999</v>
      </c>
      <c r="B2020" s="230" t="s">
        <v>104</v>
      </c>
      <c r="C2020" s="230" t="s">
        <v>11830</v>
      </c>
      <c r="D2020" s="230" t="s">
        <v>1989</v>
      </c>
      <c r="E2020" s="230" t="s">
        <v>1990</v>
      </c>
      <c r="F2020" s="230" t="s">
        <v>1991</v>
      </c>
      <c r="G2020" t="s">
        <v>76</v>
      </c>
      <c r="H2020" s="230" t="s">
        <v>6200</v>
      </c>
      <c r="I2020" s="230" t="s">
        <v>26</v>
      </c>
      <c r="J2020" s="230">
        <f>VLOOKUP(H2020,LocID!$B$2:$I$1995,8, FALSE)</f>
        <v>324</v>
      </c>
      <c r="L2020">
        <v>37.455318450927699</v>
      </c>
      <c r="M2020">
        <v>-122.17855834960901</v>
      </c>
    </row>
    <row r="2021" spans="1:13" x14ac:dyDescent="0.25">
      <c r="A2021" s="230">
        <v>2008.076</v>
      </c>
      <c r="B2021" s="230" t="s">
        <v>104</v>
      </c>
      <c r="C2021" s="230" t="s">
        <v>11830</v>
      </c>
      <c r="D2021" s="230" t="s">
        <v>2439</v>
      </c>
      <c r="E2021" s="230" t="s">
        <v>2416</v>
      </c>
      <c r="F2021" s="230" t="s">
        <v>2414</v>
      </c>
      <c r="G2021" t="s">
        <v>76</v>
      </c>
      <c r="H2021" s="230" t="s">
        <v>4518</v>
      </c>
      <c r="I2021" s="230" t="s">
        <v>492</v>
      </c>
      <c r="J2021" s="230">
        <f>VLOOKUP(H2021,LocID!$B$2:$I$1995,8, FALSE)</f>
        <v>387</v>
      </c>
      <c r="L2021">
        <v>37.805080413818303</v>
      </c>
      <c r="M2021">
        <v>-122.273071289062</v>
      </c>
    </row>
    <row r="2022" spans="1:13" x14ac:dyDescent="0.25">
      <c r="A2022" s="230">
        <v>2008.0550000000001</v>
      </c>
      <c r="B2022" s="230" t="s">
        <v>104</v>
      </c>
      <c r="C2022" s="230" t="s">
        <v>11830</v>
      </c>
      <c r="D2022" s="230" t="s">
        <v>447</v>
      </c>
      <c r="E2022" s="230" t="s">
        <v>448</v>
      </c>
      <c r="F2022" s="230" t="s">
        <v>446</v>
      </c>
      <c r="G2022" t="s">
        <v>76</v>
      </c>
      <c r="H2022" s="230" t="s">
        <v>5947</v>
      </c>
      <c r="I2022" s="230" t="s">
        <v>98</v>
      </c>
      <c r="J2022" s="230">
        <f>VLOOKUP(H2022,LocID!$B$2:$I$1995,8, FALSE)</f>
        <v>52</v>
      </c>
      <c r="L2022">
        <v>37.869880676269503</v>
      </c>
      <c r="M2022">
        <v>-122.270538330078</v>
      </c>
    </row>
    <row r="2023" spans="1:13" x14ac:dyDescent="0.25">
      <c r="A2023" s="230">
        <v>2008.153</v>
      </c>
      <c r="B2023" s="230" t="s">
        <v>104</v>
      </c>
      <c r="C2023" s="230" t="s">
        <v>11830</v>
      </c>
      <c r="D2023" s="230" t="s">
        <v>4371</v>
      </c>
      <c r="E2023" s="230" t="s">
        <v>4372</v>
      </c>
      <c r="F2023" s="230" t="s">
        <v>4373</v>
      </c>
      <c r="G2023" t="s">
        <v>107</v>
      </c>
      <c r="H2023" s="230" t="s">
        <v>6434</v>
      </c>
      <c r="I2023" s="230" t="s">
        <v>52</v>
      </c>
      <c r="J2023" s="230">
        <f>VLOOKUP(H2023,LocID!$B$2:$I$1995,8, FALSE)</f>
        <v>590</v>
      </c>
      <c r="L2023">
        <v>42.127838134765597</v>
      </c>
      <c r="M2023">
        <v>-77.959136962890597</v>
      </c>
    </row>
    <row r="2024" spans="1:13" x14ac:dyDescent="0.25">
      <c r="A2024" s="230">
        <v>2008.0039999999999</v>
      </c>
      <c r="B2024" s="230" t="s">
        <v>104</v>
      </c>
      <c r="C2024" s="230" t="s">
        <v>11830</v>
      </c>
      <c r="D2024" s="230" t="s">
        <v>255</v>
      </c>
      <c r="E2024" s="230" t="s">
        <v>256</v>
      </c>
      <c r="F2024" s="230" t="s">
        <v>257</v>
      </c>
      <c r="G2024" t="s">
        <v>122</v>
      </c>
      <c r="H2024" s="230" t="s">
        <v>5926</v>
      </c>
      <c r="I2024" s="230" t="s">
        <v>52</v>
      </c>
      <c r="J2024" s="230">
        <f>VLOOKUP(H2024,LocID!$B$2:$I$1995,8, FALSE)</f>
        <v>29</v>
      </c>
      <c r="L2024">
        <v>42.199668884277301</v>
      </c>
      <c r="M2024">
        <v>-122.71703338623</v>
      </c>
    </row>
    <row r="2025" spans="1:13" x14ac:dyDescent="0.25">
      <c r="A2025" s="230">
        <v>2015.0219</v>
      </c>
      <c r="B2025" s="230" t="s">
        <v>309</v>
      </c>
      <c r="C2025" s="230" t="s">
        <v>11821</v>
      </c>
      <c r="D2025" s="230" t="s">
        <v>4042</v>
      </c>
      <c r="E2025" s="230" t="s">
        <v>4043</v>
      </c>
      <c r="F2025" s="230" t="s">
        <v>4038</v>
      </c>
      <c r="G2025" t="s">
        <v>76</v>
      </c>
      <c r="H2025" s="230" t="s">
        <v>6391</v>
      </c>
      <c r="I2025" s="230" t="s">
        <v>188</v>
      </c>
      <c r="J2025" s="230">
        <f>VLOOKUP(H2025,LocID!$B$2:$I$1995,8, FALSE)</f>
        <v>544</v>
      </c>
      <c r="L2025">
        <v>37.371711730957003</v>
      </c>
      <c r="M2025">
        <v>-122.03800201416</v>
      </c>
    </row>
    <row r="2026" spans="1:13" x14ac:dyDescent="0.25">
      <c r="A2026" s="230">
        <v>2012.4290000000001</v>
      </c>
      <c r="B2026" s="230" t="s">
        <v>104</v>
      </c>
      <c r="C2026" s="230" t="s">
        <v>11830</v>
      </c>
      <c r="D2026" s="230" t="s">
        <v>1414</v>
      </c>
      <c r="E2026" s="230" t="s">
        <v>1090</v>
      </c>
      <c r="F2026" s="230" t="s">
        <v>1415</v>
      </c>
      <c r="G2026" t="s">
        <v>1416</v>
      </c>
      <c r="H2026" s="230" t="s">
        <v>6098</v>
      </c>
      <c r="I2026" s="230" t="s">
        <v>23</v>
      </c>
      <c r="J2026" s="230">
        <f>VLOOKUP(H2026,LocID!$B$2:$I$1995,8, FALSE)</f>
        <v>216</v>
      </c>
      <c r="K2026">
        <v>1</v>
      </c>
      <c r="L2026">
        <v>20.687599182128899</v>
      </c>
      <c r="M2026">
        <v>-103.351112365722</v>
      </c>
    </row>
    <row r="2027" spans="1:13" x14ac:dyDescent="0.25">
      <c r="A2027" s="230">
        <v>2008.252</v>
      </c>
      <c r="B2027" s="230" t="s">
        <v>104</v>
      </c>
      <c r="C2027" s="230" t="s">
        <v>11830</v>
      </c>
      <c r="D2027" s="230" t="s">
        <v>2440</v>
      </c>
      <c r="E2027" s="230" t="s">
        <v>2423</v>
      </c>
      <c r="F2027" s="230" t="s">
        <v>2414</v>
      </c>
      <c r="G2027" t="s">
        <v>76</v>
      </c>
      <c r="H2027" s="230" t="s">
        <v>4518</v>
      </c>
      <c r="I2027" s="230" t="s">
        <v>52</v>
      </c>
      <c r="J2027" s="230">
        <f>VLOOKUP(H2027,LocID!$B$2:$I$1995,8, FALSE)</f>
        <v>387</v>
      </c>
      <c r="L2027">
        <v>37.805080413818303</v>
      </c>
      <c r="M2027">
        <v>-122.273071289062</v>
      </c>
    </row>
    <row r="2028" spans="1:13" x14ac:dyDescent="0.25">
      <c r="A2028" s="230">
        <v>2008.1769999999999</v>
      </c>
      <c r="B2028" s="230" t="s">
        <v>104</v>
      </c>
      <c r="C2028" s="230" t="s">
        <v>11830</v>
      </c>
      <c r="D2028" s="230" t="s">
        <v>2441</v>
      </c>
      <c r="E2028" s="230" t="s">
        <v>2423</v>
      </c>
      <c r="F2028" s="230" t="s">
        <v>2414</v>
      </c>
      <c r="G2028" t="s">
        <v>76</v>
      </c>
      <c r="H2028" s="230" t="s">
        <v>4518</v>
      </c>
      <c r="I2028" s="230" t="s">
        <v>23</v>
      </c>
      <c r="J2028" s="230">
        <f>VLOOKUP(H2028,LocID!$B$2:$I$1995,8, FALSE)</f>
        <v>387</v>
      </c>
      <c r="L2028">
        <v>37.805080413818303</v>
      </c>
      <c r="M2028">
        <v>-122.273071289062</v>
      </c>
    </row>
    <row r="2029" spans="1:13" x14ac:dyDescent="0.25">
      <c r="A2029" s="230">
        <v>2008.2170000000001</v>
      </c>
      <c r="B2029" s="230" t="s">
        <v>104</v>
      </c>
      <c r="C2029" s="230" t="s">
        <v>11830</v>
      </c>
      <c r="D2029" s="230" t="s">
        <v>2442</v>
      </c>
      <c r="E2029" s="230" t="s">
        <v>2423</v>
      </c>
      <c r="F2029" s="230" t="s">
        <v>2414</v>
      </c>
      <c r="G2029" t="s">
        <v>76</v>
      </c>
      <c r="H2029" s="230" t="s">
        <v>4518</v>
      </c>
      <c r="I2029" s="230" t="s">
        <v>23</v>
      </c>
      <c r="J2029" s="230">
        <f>VLOOKUP(H2029,LocID!$B$2:$I$1995,8, FALSE)</f>
        <v>387</v>
      </c>
      <c r="L2029">
        <v>37.805080413818303</v>
      </c>
      <c r="M2029">
        <v>-122.273071289062</v>
      </c>
    </row>
    <row r="2030" spans="1:13" x14ac:dyDescent="0.25">
      <c r="A2030" s="230">
        <v>2007.4590000000001</v>
      </c>
      <c r="B2030" s="230" t="s">
        <v>104</v>
      </c>
      <c r="C2030" s="230" t="s">
        <v>11830</v>
      </c>
      <c r="D2030" s="230" t="s">
        <v>2443</v>
      </c>
      <c r="E2030" s="230" t="s">
        <v>2423</v>
      </c>
      <c r="F2030" s="230" t="s">
        <v>2414</v>
      </c>
      <c r="G2030" t="s">
        <v>76</v>
      </c>
      <c r="H2030" s="230" t="s">
        <v>4518</v>
      </c>
      <c r="I2030" s="230" t="s">
        <v>26</v>
      </c>
      <c r="J2030" s="230">
        <f>VLOOKUP(H2030,LocID!$B$2:$I$1995,8, FALSE)</f>
        <v>387</v>
      </c>
      <c r="L2030">
        <v>37.805080413818303</v>
      </c>
      <c r="M2030">
        <v>-122.273071289062</v>
      </c>
    </row>
    <row r="2031" spans="1:13" x14ac:dyDescent="0.25">
      <c r="A2031" s="230">
        <v>2008.1189999999999</v>
      </c>
      <c r="B2031" s="230" t="s">
        <v>104</v>
      </c>
      <c r="C2031" s="230" t="s">
        <v>11830</v>
      </c>
      <c r="D2031" s="230" t="s">
        <v>3125</v>
      </c>
      <c r="E2031" s="230" t="s">
        <v>3126</v>
      </c>
      <c r="F2031" s="230" t="s">
        <v>3123</v>
      </c>
      <c r="G2031" t="s">
        <v>76</v>
      </c>
      <c r="H2031" s="230" t="s">
        <v>4524</v>
      </c>
      <c r="I2031" s="230" t="s">
        <v>23</v>
      </c>
      <c r="J2031" s="230">
        <f>VLOOKUP(H2031,LocID!$B$2:$I$1995,8, FALSE)</f>
        <v>473</v>
      </c>
      <c r="L2031">
        <v>41.237720489501903</v>
      </c>
      <c r="M2031">
        <v>-122.27001953125</v>
      </c>
    </row>
    <row r="2032" spans="1:13" x14ac:dyDescent="0.25">
      <c r="A2032" s="230">
        <v>2008.1569999999999</v>
      </c>
      <c r="B2032" s="230" t="s">
        <v>104</v>
      </c>
      <c r="C2032" s="230" t="s">
        <v>11830</v>
      </c>
      <c r="D2032" s="230" t="s">
        <v>2801</v>
      </c>
      <c r="E2032" s="230" t="s">
        <v>2802</v>
      </c>
      <c r="F2032" s="230" t="s">
        <v>2800</v>
      </c>
      <c r="G2032" t="s">
        <v>76</v>
      </c>
      <c r="H2032" s="230" t="s">
        <v>6288</v>
      </c>
      <c r="I2032" s="230" t="s">
        <v>23</v>
      </c>
      <c r="J2032" s="230">
        <f>VLOOKUP(H2032,LocID!$B$2:$I$1995,8, FALSE)</f>
        <v>420</v>
      </c>
      <c r="L2032">
        <v>37.658191680908203</v>
      </c>
      <c r="M2032">
        <v>-121.87712860107401</v>
      </c>
    </row>
    <row r="2033" spans="1:13" x14ac:dyDescent="0.25">
      <c r="A2033" s="230">
        <v>2007.1590000000001</v>
      </c>
      <c r="B2033" s="230" t="s">
        <v>104</v>
      </c>
      <c r="C2033" s="230" t="s">
        <v>11830</v>
      </c>
      <c r="D2033" s="230" t="s">
        <v>878</v>
      </c>
      <c r="E2033" s="230" t="s">
        <v>879</v>
      </c>
      <c r="F2033" s="230" t="s">
        <v>877</v>
      </c>
      <c r="G2033" t="s">
        <v>208</v>
      </c>
      <c r="H2033" s="230" t="s">
        <v>5997</v>
      </c>
      <c r="I2033" s="230" t="s">
        <v>23</v>
      </c>
      <c r="J2033" s="230">
        <f>VLOOKUP(H2033,LocID!$B$2:$I$1995,8, FALSE)</f>
        <v>105</v>
      </c>
      <c r="L2033">
        <v>41.884250640869098</v>
      </c>
      <c r="M2033">
        <v>-87.6324462890625</v>
      </c>
    </row>
    <row r="2034" spans="1:13" x14ac:dyDescent="0.25">
      <c r="A2034" s="230">
        <v>2008.18</v>
      </c>
      <c r="B2034" s="230" t="s">
        <v>104</v>
      </c>
      <c r="C2034" s="230" t="s">
        <v>11830</v>
      </c>
      <c r="D2034" s="230" t="s">
        <v>2897</v>
      </c>
      <c r="E2034" s="230" t="s">
        <v>2898</v>
      </c>
      <c r="F2034" s="230" t="s">
        <v>2895</v>
      </c>
      <c r="G2034" t="s">
        <v>1276</v>
      </c>
      <c r="H2034" s="230" t="s">
        <v>6297</v>
      </c>
      <c r="I2034" s="230" t="s">
        <v>52</v>
      </c>
      <c r="J2034" s="230">
        <f>VLOOKUP(H2034,LocID!$B$2:$I$1995,8, FALSE)</f>
        <v>429</v>
      </c>
      <c r="L2034">
        <v>34.541419982910099</v>
      </c>
      <c r="M2034">
        <v>-112.46872711181599</v>
      </c>
    </row>
    <row r="2035" spans="1:13" x14ac:dyDescent="0.25">
      <c r="A2035" s="230">
        <v>2008.1859999999999</v>
      </c>
      <c r="B2035" s="230" t="s">
        <v>104</v>
      </c>
      <c r="C2035" s="230" t="s">
        <v>11830</v>
      </c>
      <c r="D2035" s="230" t="s">
        <v>105</v>
      </c>
      <c r="E2035" s="230" t="s">
        <v>106</v>
      </c>
      <c r="F2035" s="230" t="s">
        <v>101</v>
      </c>
      <c r="G2035" t="s">
        <v>107</v>
      </c>
      <c r="H2035" s="230" t="s">
        <v>5905</v>
      </c>
      <c r="I2035" s="230" t="s">
        <v>23</v>
      </c>
      <c r="J2035" s="230">
        <f>VLOOKUP(H2035,LocID!$B$2:$I$1995,8, FALSE)</f>
        <v>8</v>
      </c>
      <c r="L2035">
        <v>42.6515502929687</v>
      </c>
      <c r="M2035">
        <v>-73.755210876464801</v>
      </c>
    </row>
    <row r="2036" spans="1:13" x14ac:dyDescent="0.25">
      <c r="A2036" s="230">
        <v>2015.0949000000001</v>
      </c>
      <c r="B2036" s="230" t="s">
        <v>309</v>
      </c>
      <c r="C2036" s="230" t="s">
        <v>11821</v>
      </c>
      <c r="D2036" s="230" t="s">
        <v>411</v>
      </c>
      <c r="E2036" s="230" t="s">
        <v>412</v>
      </c>
      <c r="F2036" s="230" t="s">
        <v>402</v>
      </c>
      <c r="G2036" t="s">
        <v>261</v>
      </c>
      <c r="H2036" s="230" t="s">
        <v>5941</v>
      </c>
      <c r="I2036" s="230" t="s">
        <v>23</v>
      </c>
      <c r="J2036" s="230">
        <f>VLOOKUP(H2036,LocID!$B$2:$I$1995,8, FALSE)</f>
        <v>46</v>
      </c>
      <c r="L2036">
        <v>47.610019683837798</v>
      </c>
      <c r="M2036">
        <v>-122.187850952148</v>
      </c>
    </row>
    <row r="2037" spans="1:13" x14ac:dyDescent="0.25">
      <c r="A2037" s="230">
        <v>2008.2080000000001</v>
      </c>
      <c r="B2037" s="230" t="s">
        <v>104</v>
      </c>
      <c r="C2037" s="230" t="s">
        <v>11830</v>
      </c>
      <c r="D2037" s="230" t="s">
        <v>212</v>
      </c>
      <c r="E2037" s="230" t="s">
        <v>213</v>
      </c>
      <c r="F2037" s="230" t="s">
        <v>214</v>
      </c>
      <c r="G2037" t="s">
        <v>49</v>
      </c>
      <c r="H2037" s="230" t="s">
        <v>5921</v>
      </c>
      <c r="I2037" s="230" t="s">
        <v>26</v>
      </c>
      <c r="J2037" s="230">
        <f>VLOOKUP(H2037,LocID!$B$2:$I$1995,8, FALSE)</f>
        <v>23</v>
      </c>
      <c r="L2037">
        <v>42.416290283203097</v>
      </c>
      <c r="M2037">
        <v>-71.156761169433594</v>
      </c>
    </row>
    <row r="2038" spans="1:13" x14ac:dyDescent="0.25">
      <c r="A2038" s="230">
        <v>2008.037</v>
      </c>
      <c r="B2038" s="230" t="s">
        <v>104</v>
      </c>
      <c r="C2038" s="230" t="s">
        <v>11830</v>
      </c>
      <c r="D2038" s="230" t="s">
        <v>2242</v>
      </c>
      <c r="E2038" s="230" t="s">
        <v>2243</v>
      </c>
      <c r="F2038" s="230" t="s">
        <v>2244</v>
      </c>
      <c r="G2038" t="s">
        <v>384</v>
      </c>
      <c r="H2038" s="230" t="s">
        <v>4515</v>
      </c>
      <c r="I2038" s="230" t="s">
        <v>26</v>
      </c>
      <c r="J2038" s="230">
        <f>VLOOKUP(H2038,LocID!$B$2:$I$1995,8, FALSE)</f>
        <v>365</v>
      </c>
      <c r="L2038">
        <v>29.953699111938398</v>
      </c>
      <c r="M2038">
        <v>-90.077751159667898</v>
      </c>
    </row>
    <row r="2039" spans="1:13" x14ac:dyDescent="0.25">
      <c r="A2039" s="230">
        <v>2008.056</v>
      </c>
      <c r="B2039" s="230" t="s">
        <v>104</v>
      </c>
      <c r="C2039" s="230" t="s">
        <v>11830</v>
      </c>
      <c r="D2039" s="230" t="s">
        <v>3329</v>
      </c>
      <c r="E2039" s="230" t="s">
        <v>3330</v>
      </c>
      <c r="F2039" s="230" t="s">
        <v>3294</v>
      </c>
      <c r="G2039" t="s">
        <v>76</v>
      </c>
      <c r="H2039" s="230" t="s">
        <v>4526</v>
      </c>
      <c r="I2039" s="230" t="s">
        <v>52</v>
      </c>
      <c r="J2039" s="230">
        <f>VLOOKUP(H2039,LocID!$B$2:$I$1995,8, FALSE)</f>
        <v>489</v>
      </c>
      <c r="L2039">
        <v>37.7771186828613</v>
      </c>
      <c r="M2039">
        <v>-122.419639587402</v>
      </c>
    </row>
    <row r="2040" spans="1:13" x14ac:dyDescent="0.25">
      <c r="A2040" s="230">
        <v>2008.03</v>
      </c>
      <c r="B2040" s="230" t="s">
        <v>104</v>
      </c>
      <c r="C2040" s="230" t="s">
        <v>11830</v>
      </c>
      <c r="D2040" s="230" t="s">
        <v>1290</v>
      </c>
      <c r="E2040" s="230" t="s">
        <v>1291</v>
      </c>
      <c r="F2040" s="230" t="s">
        <v>1292</v>
      </c>
      <c r="G2040" t="s">
        <v>76</v>
      </c>
      <c r="H2040" s="230" t="s">
        <v>6073</v>
      </c>
      <c r="I2040" s="230" t="s">
        <v>26</v>
      </c>
      <c r="J2040" s="230">
        <f>VLOOKUP(H2040,LocID!$B$2:$I$1995,8, FALSE)</f>
        <v>187</v>
      </c>
      <c r="L2040">
        <v>39.446128845214801</v>
      </c>
      <c r="M2040">
        <v>-123.80592346191401</v>
      </c>
    </row>
    <row r="2041" spans="1:13" x14ac:dyDescent="0.25">
      <c r="A2041" s="230">
        <v>2008.1590000000001</v>
      </c>
      <c r="B2041" s="230" t="s">
        <v>104</v>
      </c>
      <c r="C2041" s="230" t="s">
        <v>11830</v>
      </c>
      <c r="D2041" s="230" t="s">
        <v>1381</v>
      </c>
      <c r="E2041" s="230" t="s">
        <v>1382</v>
      </c>
      <c r="F2041" s="230" t="s">
        <v>1383</v>
      </c>
      <c r="G2041" t="s">
        <v>1276</v>
      </c>
      <c r="H2041" s="230" t="s">
        <v>6090</v>
      </c>
      <c r="I2041" s="230" t="s">
        <v>52</v>
      </c>
      <c r="J2041" s="230">
        <f>VLOOKUP(H2041,LocID!$B$2:$I$1995,8, FALSE)</f>
        <v>206</v>
      </c>
      <c r="L2041">
        <v>36.298515319824197</v>
      </c>
      <c r="M2041">
        <v>-112.792114257812</v>
      </c>
    </row>
    <row r="2042" spans="1:13" x14ac:dyDescent="0.25">
      <c r="A2042" s="230">
        <v>2008.05</v>
      </c>
      <c r="B2042" s="230" t="s">
        <v>104</v>
      </c>
      <c r="C2042" s="230" t="s">
        <v>11830</v>
      </c>
      <c r="D2042" s="230" t="s">
        <v>1430</v>
      </c>
      <c r="E2042" s="230" t="s">
        <v>1431</v>
      </c>
      <c r="F2042" s="230" t="s">
        <v>1432</v>
      </c>
      <c r="G2042" t="s">
        <v>740</v>
      </c>
      <c r="H2042" s="230" t="s">
        <v>6103</v>
      </c>
      <c r="I2042" s="230" t="s">
        <v>98</v>
      </c>
      <c r="J2042" s="230">
        <f>VLOOKUP(H2042,LocID!$B$2:$I$1995,8, FALSE)</f>
        <v>221</v>
      </c>
      <c r="K2042">
        <v>1</v>
      </c>
      <c r="L2042">
        <v>43.235401153564403</v>
      </c>
      <c r="M2042">
        <v>-79.888000488281193</v>
      </c>
    </row>
    <row r="2043" spans="1:13" x14ac:dyDescent="0.25">
      <c r="A2043" s="230">
        <v>2008.1079999999999</v>
      </c>
      <c r="B2043" s="230" t="s">
        <v>104</v>
      </c>
      <c r="C2043" s="230" t="s">
        <v>11830</v>
      </c>
      <c r="D2043" s="230" t="s">
        <v>1835</v>
      </c>
      <c r="E2043" s="230" t="s">
        <v>1836</v>
      </c>
      <c r="F2043" s="230" t="s">
        <v>1832</v>
      </c>
      <c r="G2043" t="s">
        <v>76</v>
      </c>
      <c r="H2043" s="230" t="s">
        <v>4512</v>
      </c>
      <c r="I2043" s="230" t="s">
        <v>26</v>
      </c>
      <c r="J2043" s="230">
        <f>VLOOKUP(H2043,LocID!$B$2:$I$1995,8, FALSE)</f>
        <v>300</v>
      </c>
      <c r="L2043">
        <v>34.053489685058501</v>
      </c>
      <c r="M2043">
        <v>-118.245323181152</v>
      </c>
    </row>
    <row r="2044" spans="1:13" x14ac:dyDescent="0.25">
      <c r="A2044" s="230">
        <v>2008.46</v>
      </c>
      <c r="B2044" s="230" t="s">
        <v>104</v>
      </c>
      <c r="C2044" s="230" t="s">
        <v>11830</v>
      </c>
      <c r="D2044" s="230" t="s">
        <v>1907</v>
      </c>
      <c r="E2044" s="230" t="s">
        <v>1908</v>
      </c>
      <c r="F2044" s="230" t="s">
        <v>1909</v>
      </c>
      <c r="G2044" t="s">
        <v>156</v>
      </c>
      <c r="H2044" s="230" t="s">
        <v>6183</v>
      </c>
      <c r="I2044" s="230" t="s">
        <v>23</v>
      </c>
      <c r="J2044" s="230">
        <f>VLOOKUP(H2044,LocID!$B$2:$I$1995,8, FALSE)</f>
        <v>307</v>
      </c>
      <c r="L2044">
        <v>40.036918640136697</v>
      </c>
      <c r="M2044">
        <v>-75.510437011718693</v>
      </c>
    </row>
    <row r="2045" spans="1:13" x14ac:dyDescent="0.25">
      <c r="A2045" s="230">
        <v>2007.4580000000001</v>
      </c>
      <c r="B2045" s="230" t="s">
        <v>104</v>
      </c>
      <c r="C2045" s="230" t="s">
        <v>11830</v>
      </c>
      <c r="D2045" s="230" t="s">
        <v>3945</v>
      </c>
      <c r="E2045" s="230" t="s">
        <v>3946</v>
      </c>
      <c r="F2045" s="230" t="s">
        <v>3947</v>
      </c>
      <c r="G2045" t="s">
        <v>208</v>
      </c>
      <c r="H2045" s="230" t="s">
        <v>6379</v>
      </c>
      <c r="I2045" s="230" t="s">
        <v>98</v>
      </c>
      <c r="J2045" s="230">
        <f>VLOOKUP(H2045,LocID!$B$2:$I$1995,8, FALSE)</f>
        <v>530</v>
      </c>
      <c r="L2045">
        <v>39.801048278808501</v>
      </c>
      <c r="M2045">
        <v>-89.643600463867102</v>
      </c>
    </row>
    <row r="2046" spans="1:13" x14ac:dyDescent="0.25">
      <c r="A2046" s="230">
        <v>2008.048</v>
      </c>
      <c r="B2046" s="230" t="s">
        <v>104</v>
      </c>
      <c r="C2046" s="230" t="s">
        <v>11830</v>
      </c>
      <c r="D2046" s="230" t="s">
        <v>141</v>
      </c>
      <c r="E2046" s="230" t="s">
        <v>142</v>
      </c>
      <c r="F2046" s="230" t="s">
        <v>143</v>
      </c>
      <c r="G2046" t="s">
        <v>144</v>
      </c>
      <c r="H2046" s="230" t="s">
        <v>5908</v>
      </c>
      <c r="I2046" s="230" t="s">
        <v>23</v>
      </c>
      <c r="J2046" s="230">
        <f>VLOOKUP(H2046,LocID!$B$2:$I$1995,8, FALSE)</f>
        <v>11</v>
      </c>
      <c r="L2046">
        <v>38.804599761962798</v>
      </c>
      <c r="M2046">
        <v>-77.043411254882798</v>
      </c>
    </row>
    <row r="2047" spans="1:13" x14ac:dyDescent="0.25">
      <c r="A2047" s="230">
        <v>2015.095</v>
      </c>
      <c r="B2047" s="230" t="s">
        <v>309</v>
      </c>
      <c r="C2047" s="230" t="s">
        <v>11821</v>
      </c>
      <c r="D2047" s="230" t="s">
        <v>413</v>
      </c>
      <c r="E2047" s="230" t="s">
        <v>412</v>
      </c>
      <c r="F2047" s="230" t="s">
        <v>402</v>
      </c>
      <c r="G2047" t="s">
        <v>261</v>
      </c>
      <c r="H2047" s="230" t="s">
        <v>5941</v>
      </c>
      <c r="I2047" s="230" t="s">
        <v>23</v>
      </c>
      <c r="J2047" s="230">
        <f>VLOOKUP(H2047,LocID!$B$2:$I$1995,8, FALSE)</f>
        <v>46</v>
      </c>
      <c r="L2047">
        <v>47.610019683837798</v>
      </c>
      <c r="M2047">
        <v>-122.187850952148</v>
      </c>
    </row>
    <row r="2048" spans="1:13" x14ac:dyDescent="0.25">
      <c r="A2048" s="230">
        <v>2008.067</v>
      </c>
      <c r="B2048" s="230" t="s">
        <v>104</v>
      </c>
      <c r="C2048" s="230" t="s">
        <v>11830</v>
      </c>
      <c r="D2048" s="230" t="s">
        <v>1837</v>
      </c>
      <c r="E2048" s="230" t="s">
        <v>1838</v>
      </c>
      <c r="F2048" s="230" t="s">
        <v>1832</v>
      </c>
      <c r="G2048" t="s">
        <v>76</v>
      </c>
      <c r="H2048" s="230" t="s">
        <v>4512</v>
      </c>
      <c r="I2048" s="230" t="s">
        <v>98</v>
      </c>
      <c r="J2048" s="230">
        <f>VLOOKUP(H2048,LocID!$B$2:$I$1995,8, FALSE)</f>
        <v>300</v>
      </c>
      <c r="L2048">
        <v>34.053489685058501</v>
      </c>
      <c r="M2048">
        <v>-118.245323181152</v>
      </c>
    </row>
    <row r="2049" spans="1:13" x14ac:dyDescent="0.25">
      <c r="A2049" s="230">
        <v>2007.4490000000001</v>
      </c>
      <c r="B2049" s="230" t="s">
        <v>104</v>
      </c>
      <c r="C2049" s="230" t="s">
        <v>11830</v>
      </c>
      <c r="D2049" s="230" t="s">
        <v>2838</v>
      </c>
      <c r="E2049" s="230" t="s">
        <v>2839</v>
      </c>
      <c r="F2049" s="230" t="s">
        <v>2823</v>
      </c>
      <c r="G2049" t="s">
        <v>122</v>
      </c>
      <c r="H2049" s="230" t="s">
        <v>6295</v>
      </c>
      <c r="I2049" s="230" t="s">
        <v>52</v>
      </c>
      <c r="J2049" s="230">
        <f>VLOOKUP(H2049,LocID!$B$2:$I$1995,8, FALSE)</f>
        <v>427</v>
      </c>
      <c r="L2049">
        <v>45.511791229247997</v>
      </c>
      <c r="M2049">
        <v>-122.67562866210901</v>
      </c>
    </row>
    <row r="2050" spans="1:13" x14ac:dyDescent="0.25">
      <c r="A2050" s="230">
        <v>2008.173</v>
      </c>
      <c r="B2050" s="230" t="s">
        <v>104</v>
      </c>
      <c r="C2050" s="230" t="s">
        <v>11830</v>
      </c>
      <c r="D2050" s="230" t="s">
        <v>3331</v>
      </c>
      <c r="E2050" s="230" t="s">
        <v>3332</v>
      </c>
      <c r="F2050" s="230" t="s">
        <v>3294</v>
      </c>
      <c r="G2050" t="s">
        <v>76</v>
      </c>
      <c r="H2050" s="230" t="s">
        <v>4526</v>
      </c>
      <c r="I2050" s="230" t="s">
        <v>23</v>
      </c>
      <c r="J2050" s="230">
        <f>VLOOKUP(H2050,LocID!$B$2:$I$1995,8, FALSE)</f>
        <v>489</v>
      </c>
      <c r="L2050">
        <v>37.7771186828613</v>
      </c>
      <c r="M2050">
        <v>-122.419639587402</v>
      </c>
    </row>
    <row r="2051" spans="1:13" x14ac:dyDescent="0.25">
      <c r="A2051" s="230">
        <v>2008.11</v>
      </c>
      <c r="B2051" s="230" t="s">
        <v>104</v>
      </c>
      <c r="C2051" s="230" t="s">
        <v>11830</v>
      </c>
      <c r="D2051" s="230" t="s">
        <v>539</v>
      </c>
      <c r="E2051" s="230" t="s">
        <v>540</v>
      </c>
      <c r="F2051" s="230" t="s">
        <v>533</v>
      </c>
      <c r="G2051" t="s">
        <v>49</v>
      </c>
      <c r="H2051" s="230" t="s">
        <v>4499</v>
      </c>
      <c r="I2051" s="230" t="s">
        <v>26</v>
      </c>
      <c r="J2051" s="230">
        <f>VLOOKUP(H2051,LocID!$B$2:$I$1995,8, FALSE)</f>
        <v>65</v>
      </c>
      <c r="L2051">
        <v>42.3586616516113</v>
      </c>
      <c r="M2051">
        <v>-71.056739807128906</v>
      </c>
    </row>
    <row r="2052" spans="1:13" x14ac:dyDescent="0.25">
      <c r="A2052" s="230">
        <v>2008.12</v>
      </c>
      <c r="B2052" s="230" t="s">
        <v>104</v>
      </c>
      <c r="C2052" s="230" t="s">
        <v>11830</v>
      </c>
      <c r="D2052" s="230" t="s">
        <v>1992</v>
      </c>
      <c r="E2052" s="230" t="s">
        <v>1993</v>
      </c>
      <c r="F2052" s="230" t="s">
        <v>1991</v>
      </c>
      <c r="G2052" t="s">
        <v>76</v>
      </c>
      <c r="H2052" s="230" t="s">
        <v>6200</v>
      </c>
      <c r="I2052" s="230" t="s">
        <v>23</v>
      </c>
      <c r="J2052" s="230">
        <f>VLOOKUP(H2052,LocID!$B$2:$I$1995,8, FALSE)</f>
        <v>324</v>
      </c>
      <c r="L2052">
        <v>37.455318450927699</v>
      </c>
      <c r="M2052">
        <v>-122.17855834960901</v>
      </c>
    </row>
    <row r="2053" spans="1:13" x14ac:dyDescent="0.25">
      <c r="A2053" s="230">
        <v>2008.192</v>
      </c>
      <c r="B2053" s="230" t="s">
        <v>104</v>
      </c>
      <c r="C2053" s="230" t="s">
        <v>11830</v>
      </c>
      <c r="D2053" s="230" t="s">
        <v>3333</v>
      </c>
      <c r="E2053" s="230" t="s">
        <v>3334</v>
      </c>
      <c r="F2053" s="230" t="s">
        <v>3294</v>
      </c>
      <c r="G2053" t="s">
        <v>76</v>
      </c>
      <c r="H2053" s="230" t="s">
        <v>4526</v>
      </c>
      <c r="I2053" s="230" t="s">
        <v>23</v>
      </c>
      <c r="J2053" s="230">
        <f>VLOOKUP(H2053,LocID!$B$2:$I$1995,8, FALSE)</f>
        <v>489</v>
      </c>
      <c r="L2053">
        <v>37.7771186828613</v>
      </c>
      <c r="M2053">
        <v>-122.419639587402</v>
      </c>
    </row>
    <row r="2054" spans="1:13" x14ac:dyDescent="0.25">
      <c r="A2054" s="230">
        <v>2008.0989999999999</v>
      </c>
      <c r="B2054" s="230" t="s">
        <v>104</v>
      </c>
      <c r="C2054" s="230" t="s">
        <v>11830</v>
      </c>
      <c r="D2054" s="230" t="s">
        <v>3634</v>
      </c>
      <c r="E2054" s="230" t="s">
        <v>3635</v>
      </c>
      <c r="F2054" s="230" t="s">
        <v>3628</v>
      </c>
      <c r="G2054" t="s">
        <v>76</v>
      </c>
      <c r="H2054" s="230" t="s">
        <v>4527</v>
      </c>
      <c r="I2054" s="230" t="s">
        <v>52</v>
      </c>
      <c r="J2054" s="230">
        <f>VLOOKUP(H2054,LocID!$B$2:$I$1995,8, FALSE)</f>
        <v>497</v>
      </c>
      <c r="L2054">
        <v>37.974571228027301</v>
      </c>
      <c r="M2054">
        <v>-122.532470703125</v>
      </c>
    </row>
    <row r="2055" spans="1:13" x14ac:dyDescent="0.25">
      <c r="A2055" s="230">
        <v>2005.4390000000001</v>
      </c>
      <c r="B2055" s="230" t="s">
        <v>104</v>
      </c>
      <c r="C2055" s="230" t="s">
        <v>11830</v>
      </c>
      <c r="D2055" s="230" t="s">
        <v>108</v>
      </c>
      <c r="E2055" s="230" t="s">
        <v>109</v>
      </c>
      <c r="F2055" s="230" t="s">
        <v>101</v>
      </c>
      <c r="G2055" t="s">
        <v>107</v>
      </c>
      <c r="H2055" s="230" t="s">
        <v>5905</v>
      </c>
      <c r="I2055" s="230" t="s">
        <v>23</v>
      </c>
      <c r="J2055" s="230">
        <f>VLOOKUP(H2055,LocID!$B$2:$I$1995,8, FALSE)</f>
        <v>8</v>
      </c>
      <c r="L2055">
        <v>42.6515502929687</v>
      </c>
      <c r="M2055">
        <v>-73.755210876464801</v>
      </c>
    </row>
    <row r="2056" spans="1:13" x14ac:dyDescent="0.25">
      <c r="A2056" s="230">
        <v>2008.008</v>
      </c>
      <c r="B2056" s="230" t="s">
        <v>104</v>
      </c>
      <c r="C2056" s="230" t="s">
        <v>11830</v>
      </c>
      <c r="D2056" s="230" t="s">
        <v>2627</v>
      </c>
      <c r="E2056" s="230" t="s">
        <v>2628</v>
      </c>
      <c r="F2056" s="230" t="s">
        <v>2629</v>
      </c>
      <c r="G2056" t="s">
        <v>76</v>
      </c>
      <c r="H2056" s="230" t="s">
        <v>6257</v>
      </c>
      <c r="I2056" s="230" t="s">
        <v>23</v>
      </c>
      <c r="J2056" s="230">
        <f>VLOOKUP(H2056,LocID!$B$2:$I$1995,8, FALSE)</f>
        <v>388</v>
      </c>
      <c r="L2056">
        <v>33.197151184082003</v>
      </c>
      <c r="M2056">
        <v>-117.380577087402</v>
      </c>
    </row>
    <row r="2057" spans="1:13" x14ac:dyDescent="0.25">
      <c r="A2057" s="230">
        <v>2008.133</v>
      </c>
      <c r="B2057" s="230" t="s">
        <v>104</v>
      </c>
      <c r="C2057" s="230" t="s">
        <v>11830</v>
      </c>
      <c r="D2057" s="230" t="s">
        <v>330</v>
      </c>
      <c r="E2057" s="230" t="s">
        <v>331</v>
      </c>
      <c r="F2057" s="230" t="s">
        <v>332</v>
      </c>
      <c r="G2057" t="s">
        <v>219</v>
      </c>
      <c r="H2057" s="230" t="s">
        <v>4497</v>
      </c>
      <c r="I2057" s="230" t="s">
        <v>3934</v>
      </c>
      <c r="J2057" s="230">
        <f>VLOOKUP(H2057,LocID!$B$2:$I$1995,8, FALSE)</f>
        <v>37</v>
      </c>
      <c r="L2057">
        <v>30.267589569091701</v>
      </c>
      <c r="M2057">
        <v>-97.742988586425696</v>
      </c>
    </row>
    <row r="2058" spans="1:13" x14ac:dyDescent="0.25">
      <c r="A2058" s="230">
        <v>2008.133</v>
      </c>
      <c r="B2058" s="230" t="s">
        <v>104</v>
      </c>
      <c r="C2058" s="230" t="s">
        <v>11830</v>
      </c>
      <c r="D2058" s="230" t="s">
        <v>330</v>
      </c>
      <c r="E2058" s="230" t="s">
        <v>331</v>
      </c>
      <c r="F2058" s="230" t="s">
        <v>332</v>
      </c>
      <c r="G2058" t="s">
        <v>219</v>
      </c>
      <c r="H2058" s="230" t="s">
        <v>4497</v>
      </c>
      <c r="I2058" s="230" t="s">
        <v>23</v>
      </c>
      <c r="J2058" s="230">
        <f>VLOOKUP(H2058,LocID!$B$2:$I$1995,8, FALSE)</f>
        <v>37</v>
      </c>
      <c r="L2058">
        <v>30.267589569091701</v>
      </c>
      <c r="M2058">
        <v>-97.742988586425696</v>
      </c>
    </row>
    <row r="2059" spans="1:13" x14ac:dyDescent="0.25">
      <c r="A2059" s="230">
        <v>2015.029</v>
      </c>
      <c r="B2059" s="230" t="s">
        <v>309</v>
      </c>
      <c r="C2059" s="230" t="s">
        <v>11821</v>
      </c>
      <c r="D2059" s="230" t="s">
        <v>802</v>
      </c>
      <c r="E2059" s="230" t="s">
        <v>803</v>
      </c>
      <c r="F2059" s="230" t="s">
        <v>804</v>
      </c>
      <c r="G2059" t="s">
        <v>76</v>
      </c>
      <c r="H2059" s="230" t="s">
        <v>5983</v>
      </c>
      <c r="I2059" s="230" t="s">
        <v>23</v>
      </c>
      <c r="J2059" s="230">
        <f>VLOOKUP(H2059,LocID!$B$2:$I$1995,8, FALSE)</f>
        <v>90</v>
      </c>
      <c r="L2059">
        <v>33.165878295898402</v>
      </c>
      <c r="M2059">
        <v>-117.33821868896401</v>
      </c>
    </row>
    <row r="2060" spans="1:13" x14ac:dyDescent="0.25">
      <c r="A2060" s="230">
        <v>2008.0530000000001</v>
      </c>
      <c r="B2060" s="230" t="s">
        <v>104</v>
      </c>
      <c r="C2060" s="230" t="s">
        <v>11830</v>
      </c>
      <c r="D2060" s="230" t="s">
        <v>3766</v>
      </c>
      <c r="E2060" s="230" t="s">
        <v>3757</v>
      </c>
      <c r="F2060" s="230" t="s">
        <v>3750</v>
      </c>
      <c r="G2060" t="s">
        <v>261</v>
      </c>
      <c r="H2060" s="230" t="s">
        <v>4530</v>
      </c>
      <c r="I2060" s="230" t="s">
        <v>23</v>
      </c>
      <c r="J2060" s="230">
        <f>VLOOKUP(H2060,LocID!$B$2:$I$1995,8, FALSE)</f>
        <v>513</v>
      </c>
      <c r="L2060">
        <v>47.603569030761697</v>
      </c>
      <c r="M2060">
        <v>-122.329452514648</v>
      </c>
    </row>
    <row r="2061" spans="1:13" x14ac:dyDescent="0.25">
      <c r="A2061" s="230">
        <v>2008.174</v>
      </c>
      <c r="B2061" s="230" t="s">
        <v>104</v>
      </c>
      <c r="C2061" s="230" t="s">
        <v>11830</v>
      </c>
      <c r="D2061" s="230" t="s">
        <v>2959</v>
      </c>
      <c r="E2061" s="230" t="s">
        <v>2960</v>
      </c>
      <c r="F2061" s="230" t="s">
        <v>2961</v>
      </c>
      <c r="G2061" t="s">
        <v>76</v>
      </c>
      <c r="H2061" s="230" t="s">
        <v>6305</v>
      </c>
      <c r="I2061" s="230" t="s">
        <v>52</v>
      </c>
      <c r="J2061" s="230">
        <f>VLOOKUP(H2061,LocID!$B$2:$I$1995,8, FALSE)</f>
        <v>439</v>
      </c>
      <c r="L2061">
        <v>38.574611663818303</v>
      </c>
      <c r="M2061">
        <v>-121.30361175537099</v>
      </c>
    </row>
    <row r="2062" spans="1:13" x14ac:dyDescent="0.25">
      <c r="A2062" s="230">
        <v>2008.0820000000001</v>
      </c>
      <c r="B2062" s="230" t="s">
        <v>104</v>
      </c>
      <c r="C2062" s="230" t="s">
        <v>11830</v>
      </c>
      <c r="D2062" s="230" t="s">
        <v>3767</v>
      </c>
      <c r="E2062" s="230" t="s">
        <v>3768</v>
      </c>
      <c r="F2062" s="230" t="s">
        <v>3750</v>
      </c>
      <c r="G2062" t="s">
        <v>261</v>
      </c>
      <c r="H2062" s="230" t="s">
        <v>4530</v>
      </c>
      <c r="I2062" s="230" t="s">
        <v>23</v>
      </c>
      <c r="J2062" s="230">
        <f>VLOOKUP(H2062,LocID!$B$2:$I$1995,8, FALSE)</f>
        <v>513</v>
      </c>
      <c r="L2062">
        <v>47.603569030761697</v>
      </c>
      <c r="M2062">
        <v>-122.329452514648</v>
      </c>
    </row>
    <row r="2063" spans="1:13" x14ac:dyDescent="0.25">
      <c r="A2063" s="230">
        <v>2008.04</v>
      </c>
      <c r="B2063" s="230" t="s">
        <v>104</v>
      </c>
      <c r="C2063" s="230" t="s">
        <v>11830</v>
      </c>
      <c r="D2063" s="230" t="s">
        <v>2906</v>
      </c>
      <c r="E2063" s="230" t="s">
        <v>2907</v>
      </c>
      <c r="F2063" s="230" t="s">
        <v>2908</v>
      </c>
      <c r="G2063" t="s">
        <v>380</v>
      </c>
      <c r="H2063" s="230" t="s">
        <v>6299</v>
      </c>
      <c r="I2063" s="230" t="s">
        <v>52</v>
      </c>
      <c r="J2063" s="230">
        <f>VLOOKUP(H2063,LocID!$B$2:$I$1995,8, FALSE)</f>
        <v>431</v>
      </c>
      <c r="L2063">
        <v>41.8238716125488</v>
      </c>
      <c r="M2063">
        <v>-71.4119873046875</v>
      </c>
    </row>
    <row r="2064" spans="1:13" x14ac:dyDescent="0.25">
      <c r="A2064" s="230">
        <v>2008.4059999999999</v>
      </c>
      <c r="B2064" s="230" t="s">
        <v>104</v>
      </c>
      <c r="C2064" s="230" t="s">
        <v>11830</v>
      </c>
      <c r="D2064" s="230" t="s">
        <v>3127</v>
      </c>
      <c r="E2064" s="230" t="s">
        <v>3128</v>
      </c>
      <c r="F2064" s="230" t="s">
        <v>3123</v>
      </c>
      <c r="G2064" t="s">
        <v>76</v>
      </c>
      <c r="H2064" s="230" t="s">
        <v>4524</v>
      </c>
      <c r="I2064" s="230" t="s">
        <v>26</v>
      </c>
      <c r="J2064" s="230">
        <f>VLOOKUP(H2064,LocID!$B$2:$I$1995,8, FALSE)</f>
        <v>473</v>
      </c>
      <c r="L2064">
        <v>41.237720489501903</v>
      </c>
      <c r="M2064">
        <v>-122.27001953125</v>
      </c>
    </row>
    <row r="2065" spans="1:13" x14ac:dyDescent="0.25">
      <c r="A2065" s="230">
        <v>2008.211</v>
      </c>
      <c r="B2065" s="230" t="s">
        <v>104</v>
      </c>
      <c r="C2065" s="230" t="s">
        <v>11830</v>
      </c>
      <c r="D2065" s="230" t="s">
        <v>3241</v>
      </c>
      <c r="E2065" s="230" t="s">
        <v>3242</v>
      </c>
      <c r="F2065" s="230" t="s">
        <v>3240</v>
      </c>
      <c r="G2065" t="s">
        <v>76</v>
      </c>
      <c r="H2065" s="230" t="s">
        <v>6342</v>
      </c>
      <c r="I2065" s="230" t="s">
        <v>26</v>
      </c>
      <c r="J2065" s="230">
        <f>VLOOKUP(H2065,LocID!$B$2:$I$1995,8, FALSE)</f>
        <v>485</v>
      </c>
      <c r="L2065">
        <v>37.504501342773402</v>
      </c>
      <c r="M2065">
        <v>-122.26229095458901</v>
      </c>
    </row>
    <row r="2066" spans="1:13" x14ac:dyDescent="0.25">
      <c r="A2066" s="230">
        <v>2008.1780000000001</v>
      </c>
      <c r="B2066" s="230" t="s">
        <v>104</v>
      </c>
      <c r="C2066" s="230" t="s">
        <v>11830</v>
      </c>
      <c r="D2066" s="230" t="s">
        <v>3335</v>
      </c>
      <c r="E2066" s="230" t="s">
        <v>3336</v>
      </c>
      <c r="F2066" s="230" t="s">
        <v>3294</v>
      </c>
      <c r="G2066" t="s">
        <v>76</v>
      </c>
      <c r="H2066" s="230" t="s">
        <v>4526</v>
      </c>
      <c r="I2066" s="230" t="s">
        <v>23</v>
      </c>
      <c r="J2066" s="230">
        <f>VLOOKUP(H2066,LocID!$B$2:$I$1995,8, FALSE)</f>
        <v>489</v>
      </c>
      <c r="L2066">
        <v>37.7771186828613</v>
      </c>
      <c r="M2066">
        <v>-122.419639587402</v>
      </c>
    </row>
    <row r="2067" spans="1:13" x14ac:dyDescent="0.25">
      <c r="A2067" s="230">
        <v>2008.1849999999999</v>
      </c>
      <c r="B2067" s="230" t="s">
        <v>104</v>
      </c>
      <c r="C2067" s="230" t="s">
        <v>11830</v>
      </c>
      <c r="D2067" s="230" t="s">
        <v>3337</v>
      </c>
      <c r="E2067" s="230" t="s">
        <v>3338</v>
      </c>
      <c r="F2067" s="230" t="s">
        <v>3294</v>
      </c>
      <c r="G2067" t="s">
        <v>76</v>
      </c>
      <c r="H2067" s="230" t="s">
        <v>4526</v>
      </c>
      <c r="I2067" s="230" t="s">
        <v>3934</v>
      </c>
      <c r="J2067" s="230">
        <f>VLOOKUP(H2067,LocID!$B$2:$I$1995,8, FALSE)</f>
        <v>489</v>
      </c>
      <c r="L2067">
        <v>37.7771186828613</v>
      </c>
      <c r="M2067">
        <v>-122.419639587402</v>
      </c>
    </row>
    <row r="2068" spans="1:13" x14ac:dyDescent="0.25">
      <c r="A2068" s="230">
        <v>2008.1849999999999</v>
      </c>
      <c r="B2068" s="230" t="s">
        <v>104</v>
      </c>
      <c r="C2068" s="230" t="s">
        <v>11830</v>
      </c>
      <c r="D2068" s="230" t="s">
        <v>3337</v>
      </c>
      <c r="E2068" s="230" t="s">
        <v>3338</v>
      </c>
      <c r="F2068" s="230" t="s">
        <v>3294</v>
      </c>
      <c r="G2068" t="s">
        <v>76</v>
      </c>
      <c r="H2068" s="230" t="s">
        <v>4526</v>
      </c>
      <c r="I2068" s="230" t="s">
        <v>23</v>
      </c>
      <c r="J2068" s="230">
        <f>VLOOKUP(H2068,LocID!$B$2:$I$1995,8, FALSE)</f>
        <v>489</v>
      </c>
      <c r="L2068">
        <v>37.7771186828613</v>
      </c>
      <c r="M2068">
        <v>-122.419639587402</v>
      </c>
    </row>
    <row r="2069" spans="1:13" x14ac:dyDescent="0.25">
      <c r="A2069" s="230">
        <v>2008.0519999999999</v>
      </c>
      <c r="B2069" s="230" t="s">
        <v>104</v>
      </c>
      <c r="C2069" s="230" t="s">
        <v>11830</v>
      </c>
      <c r="D2069" s="230" t="s">
        <v>3582</v>
      </c>
      <c r="E2069" s="230" t="s">
        <v>3535</v>
      </c>
      <c r="F2069" s="230" t="s">
        <v>3579</v>
      </c>
      <c r="G2069" t="s">
        <v>76</v>
      </c>
      <c r="H2069" s="230" t="s">
        <v>6351</v>
      </c>
      <c r="I2069" s="230" t="s">
        <v>26</v>
      </c>
      <c r="J2069" s="230">
        <f>VLOOKUP(H2069,LocID!$B$2:$I$1995,8, FALSE)</f>
        <v>494</v>
      </c>
      <c r="L2069">
        <v>33.140861511230398</v>
      </c>
      <c r="M2069">
        <v>-117.158821105957</v>
      </c>
    </row>
    <row r="2070" spans="1:13" x14ac:dyDescent="0.25">
      <c r="A2070" s="230">
        <v>2008.1869999999999</v>
      </c>
      <c r="B2070" s="230" t="s">
        <v>104</v>
      </c>
      <c r="C2070" s="230" t="s">
        <v>11830</v>
      </c>
      <c r="D2070" s="230" t="s">
        <v>2220</v>
      </c>
      <c r="E2070" s="230" t="s">
        <v>2221</v>
      </c>
      <c r="F2070" s="230" t="s">
        <v>2217</v>
      </c>
      <c r="G2070" t="s">
        <v>874</v>
      </c>
      <c r="H2070" s="230" t="s">
        <v>4514</v>
      </c>
      <c r="I2070" s="230" t="s">
        <v>23</v>
      </c>
      <c r="J2070" s="230">
        <f>VLOOKUP(H2070,LocID!$B$2:$I$1995,8, FALSE)</f>
        <v>363</v>
      </c>
      <c r="L2070">
        <v>41.307621002197202</v>
      </c>
      <c r="M2070">
        <v>-72.924621582031193</v>
      </c>
    </row>
    <row r="2071" spans="1:13" x14ac:dyDescent="0.25">
      <c r="A2071" s="230">
        <v>2015.0246</v>
      </c>
      <c r="B2071" s="230" t="s">
        <v>309</v>
      </c>
      <c r="C2071" s="230" t="s">
        <v>11821</v>
      </c>
      <c r="D2071" s="230" t="s">
        <v>1724</v>
      </c>
      <c r="E2071" s="230" t="s">
        <v>1718</v>
      </c>
      <c r="F2071" s="230" t="s">
        <v>1719</v>
      </c>
      <c r="G2071" t="s">
        <v>1475</v>
      </c>
      <c r="H2071" s="230" t="s">
        <v>6158</v>
      </c>
      <c r="I2071" s="230" t="s">
        <v>52</v>
      </c>
      <c r="J2071" s="230">
        <f>VLOOKUP(H2071,LocID!$B$2:$I$1995,8, FALSE)</f>
        <v>281</v>
      </c>
      <c r="L2071">
        <v>36.171909332275298</v>
      </c>
      <c r="M2071">
        <v>-115.13996887207</v>
      </c>
    </row>
    <row r="2072" spans="1:13" x14ac:dyDescent="0.25">
      <c r="A2072" s="230">
        <v>2008.194</v>
      </c>
      <c r="B2072" s="230" t="s">
        <v>104</v>
      </c>
      <c r="C2072" s="230" t="s">
        <v>11830</v>
      </c>
      <c r="D2072" s="230" t="s">
        <v>3769</v>
      </c>
      <c r="E2072" s="230" t="s">
        <v>3770</v>
      </c>
      <c r="F2072" s="230" t="s">
        <v>3750</v>
      </c>
      <c r="G2072" t="s">
        <v>261</v>
      </c>
      <c r="H2072" s="230" t="s">
        <v>4530</v>
      </c>
      <c r="I2072" s="230" t="s">
        <v>52</v>
      </c>
      <c r="J2072" s="230">
        <f>VLOOKUP(H2072,LocID!$B$2:$I$1995,8, FALSE)</f>
        <v>513</v>
      </c>
      <c r="L2072">
        <v>47.603569030761697</v>
      </c>
      <c r="M2072">
        <v>-122.329452514648</v>
      </c>
    </row>
    <row r="2073" spans="1:13" x14ac:dyDescent="0.25">
      <c r="A2073" s="230">
        <v>2008.232</v>
      </c>
      <c r="B2073" s="230" t="s">
        <v>104</v>
      </c>
      <c r="C2073" s="230" t="s">
        <v>11830</v>
      </c>
      <c r="D2073" s="230" t="s">
        <v>3339</v>
      </c>
      <c r="E2073" s="230" t="s">
        <v>3334</v>
      </c>
      <c r="F2073" s="230" t="s">
        <v>3294</v>
      </c>
      <c r="G2073" t="s">
        <v>76</v>
      </c>
      <c r="H2073" s="230" t="s">
        <v>4526</v>
      </c>
      <c r="I2073" s="230" t="s">
        <v>23</v>
      </c>
      <c r="J2073" s="230">
        <f>VLOOKUP(H2073,LocID!$B$2:$I$1995,8, FALSE)</f>
        <v>489</v>
      </c>
      <c r="L2073">
        <v>37.7771186828613</v>
      </c>
      <c r="M2073">
        <v>-122.419639587402</v>
      </c>
    </row>
    <row r="2074" spans="1:13" x14ac:dyDescent="0.25">
      <c r="A2074" s="230">
        <v>2007.441</v>
      </c>
      <c r="B2074" s="230" t="s">
        <v>104</v>
      </c>
      <c r="C2074" s="230" t="s">
        <v>11830</v>
      </c>
      <c r="D2074" s="230" t="s">
        <v>4365</v>
      </c>
      <c r="E2074" s="230" t="s">
        <v>4366</v>
      </c>
      <c r="F2074" s="230" t="s">
        <v>4367</v>
      </c>
      <c r="G2074" t="s">
        <v>76</v>
      </c>
      <c r="H2074" s="230" t="s">
        <v>6433</v>
      </c>
      <c r="I2074" s="230" t="s">
        <v>52</v>
      </c>
      <c r="J2074" s="230">
        <f>VLOOKUP(H2074,LocID!$B$2:$I$1995,8, FALSE)</f>
        <v>588</v>
      </c>
      <c r="L2074">
        <v>40.727760314941399</v>
      </c>
      <c r="M2074">
        <v>-122.93669891357401</v>
      </c>
    </row>
    <row r="2075" spans="1:13" x14ac:dyDescent="0.25">
      <c r="A2075" s="230">
        <v>2008.2159999999999</v>
      </c>
      <c r="B2075" s="230" t="s">
        <v>104</v>
      </c>
      <c r="C2075" s="230" t="s">
        <v>11830</v>
      </c>
      <c r="D2075" s="230" t="s">
        <v>1456</v>
      </c>
      <c r="E2075" s="230" t="s">
        <v>1457</v>
      </c>
      <c r="F2075" s="230" t="s">
        <v>1458</v>
      </c>
      <c r="G2075" t="s">
        <v>76</v>
      </c>
      <c r="H2075" s="230" t="s">
        <v>6107</v>
      </c>
      <c r="I2075" s="230" t="s">
        <v>26</v>
      </c>
      <c r="J2075" s="230">
        <f>VLOOKUP(H2075,LocID!$B$2:$I$1995,8, FALSE)</f>
        <v>226</v>
      </c>
      <c r="L2075">
        <v>37.671340942382798</v>
      </c>
      <c r="M2075">
        <v>-122.0855178833</v>
      </c>
    </row>
    <row r="2076" spans="1:13" x14ac:dyDescent="0.25">
      <c r="A2076" s="230">
        <v>2008.08</v>
      </c>
      <c r="B2076" s="230" t="s">
        <v>104</v>
      </c>
      <c r="C2076" s="230" t="s">
        <v>11830</v>
      </c>
      <c r="D2076" s="230" t="s">
        <v>668</v>
      </c>
      <c r="E2076" s="230" t="s">
        <v>665</v>
      </c>
      <c r="F2076" s="230" t="s">
        <v>666</v>
      </c>
      <c r="G2076" t="s">
        <v>261</v>
      </c>
      <c r="H2076" s="230" t="s">
        <v>5964</v>
      </c>
      <c r="I2076" s="230" t="s">
        <v>52</v>
      </c>
      <c r="J2076" s="230">
        <f>VLOOKUP(H2076,LocID!$B$2:$I$1995,8, FALSE)</f>
        <v>70</v>
      </c>
      <c r="L2076">
        <v>47.564998626708899</v>
      </c>
      <c r="M2076">
        <v>-122.627471923828</v>
      </c>
    </row>
    <row r="2077" spans="1:13" x14ac:dyDescent="0.25">
      <c r="A2077" s="230">
        <v>2008.183</v>
      </c>
      <c r="B2077" s="230" t="s">
        <v>104</v>
      </c>
      <c r="C2077" s="230" t="s">
        <v>11830</v>
      </c>
      <c r="D2077" s="230" t="s">
        <v>421</v>
      </c>
      <c r="E2077" s="230" t="s">
        <v>422</v>
      </c>
      <c r="F2077" s="230" t="s">
        <v>423</v>
      </c>
      <c r="G2077" t="s">
        <v>49</v>
      </c>
      <c r="H2077" s="230" t="s">
        <v>5943</v>
      </c>
      <c r="I2077" s="230" t="s">
        <v>26</v>
      </c>
      <c r="J2077" s="230">
        <f>VLOOKUP(H2077,LocID!$B$2:$I$1995,8, FALSE)</f>
        <v>48</v>
      </c>
      <c r="L2077">
        <v>42.3962593078613</v>
      </c>
      <c r="M2077">
        <v>-71.177009582519503</v>
      </c>
    </row>
    <row r="2078" spans="1:13" x14ac:dyDescent="0.25">
      <c r="A2078" s="230">
        <v>2008.2280000000001</v>
      </c>
      <c r="B2078" s="230" t="s">
        <v>104</v>
      </c>
      <c r="C2078" s="230" t="s">
        <v>11830</v>
      </c>
      <c r="D2078" s="230" t="s">
        <v>1277</v>
      </c>
      <c r="E2078" s="230" t="s">
        <v>1278</v>
      </c>
      <c r="F2078" s="230" t="s">
        <v>1279</v>
      </c>
      <c r="G2078" t="s">
        <v>1276</v>
      </c>
      <c r="H2078" s="230" t="s">
        <v>6070</v>
      </c>
      <c r="I2078" s="230" t="s">
        <v>52</v>
      </c>
      <c r="J2078" s="230">
        <f>VLOOKUP(H2078,LocID!$B$2:$I$1995,8, FALSE)</f>
        <v>184</v>
      </c>
      <c r="L2078">
        <v>33.038810729980398</v>
      </c>
      <c r="M2078">
        <v>-111.38754272460901</v>
      </c>
    </row>
    <row r="2079" spans="1:13" x14ac:dyDescent="0.25">
      <c r="A2079" s="230">
        <v>2008.181</v>
      </c>
      <c r="B2079" s="230" t="s">
        <v>104</v>
      </c>
      <c r="C2079" s="230" t="s">
        <v>11830</v>
      </c>
      <c r="D2079" s="230" t="s">
        <v>3340</v>
      </c>
      <c r="E2079" s="230" t="s">
        <v>3341</v>
      </c>
      <c r="F2079" s="230" t="s">
        <v>3294</v>
      </c>
      <c r="G2079" t="s">
        <v>76</v>
      </c>
      <c r="H2079" s="230" t="s">
        <v>4526</v>
      </c>
      <c r="I2079" s="230" t="s">
        <v>26</v>
      </c>
      <c r="J2079" s="230">
        <f>VLOOKUP(H2079,LocID!$B$2:$I$1995,8, FALSE)</f>
        <v>489</v>
      </c>
      <c r="L2079">
        <v>37.7771186828613</v>
      </c>
      <c r="M2079">
        <v>-122.419639587402</v>
      </c>
    </row>
    <row r="2080" spans="1:13" x14ac:dyDescent="0.25">
      <c r="A2080" s="230">
        <v>2008.0889999999999</v>
      </c>
      <c r="B2080" s="230" t="s">
        <v>104</v>
      </c>
      <c r="C2080" s="230" t="s">
        <v>11830</v>
      </c>
      <c r="D2080" s="230" t="s">
        <v>2444</v>
      </c>
      <c r="E2080" s="230" t="s">
        <v>445</v>
      </c>
      <c r="F2080" s="230" t="s">
        <v>2414</v>
      </c>
      <c r="G2080" t="s">
        <v>76</v>
      </c>
      <c r="H2080" s="230" t="s">
        <v>4518</v>
      </c>
      <c r="I2080" s="230" t="s">
        <v>26</v>
      </c>
      <c r="J2080" s="230">
        <f>VLOOKUP(H2080,LocID!$B$2:$I$1995,8, FALSE)</f>
        <v>387</v>
      </c>
      <c r="L2080">
        <v>37.805080413818303</v>
      </c>
      <c r="M2080">
        <v>-122.273071289062</v>
      </c>
    </row>
    <row r="2081" spans="1:13" x14ac:dyDescent="0.25">
      <c r="A2081" s="230">
        <v>2008.259</v>
      </c>
      <c r="B2081" s="230" t="s">
        <v>104</v>
      </c>
      <c r="C2081" s="230" t="s">
        <v>11830</v>
      </c>
      <c r="D2081" s="230" t="s">
        <v>2756</v>
      </c>
      <c r="E2081" s="230" t="s">
        <v>2757</v>
      </c>
      <c r="F2081" s="230" t="s">
        <v>2758</v>
      </c>
      <c r="G2081" t="s">
        <v>156</v>
      </c>
      <c r="H2081" s="230" t="s">
        <v>6281</v>
      </c>
      <c r="I2081" s="230" t="s">
        <v>26</v>
      </c>
      <c r="J2081" s="230">
        <f>VLOOKUP(H2081,LocID!$B$2:$I$1995,8, FALSE)</f>
        <v>413</v>
      </c>
      <c r="L2081">
        <v>39.952278137207003</v>
      </c>
      <c r="M2081">
        <v>-75.162452697753906</v>
      </c>
    </row>
    <row r="2082" spans="1:13" x14ac:dyDescent="0.25">
      <c r="A2082" s="230">
        <v>2015.0349000000001</v>
      </c>
      <c r="B2082" s="230" t="s">
        <v>309</v>
      </c>
      <c r="C2082" s="230" t="s">
        <v>11821</v>
      </c>
      <c r="D2082" s="230" t="s">
        <v>624</v>
      </c>
      <c r="E2082" s="230" t="s">
        <v>625</v>
      </c>
      <c r="F2082" s="230" t="s">
        <v>533</v>
      </c>
      <c r="G2082" t="s">
        <v>49</v>
      </c>
      <c r="H2082" s="230" t="s">
        <v>4499</v>
      </c>
      <c r="I2082" s="230" t="s">
        <v>23</v>
      </c>
      <c r="J2082" s="230">
        <f>VLOOKUP(H2082,LocID!$B$2:$I$1995,8, FALSE)</f>
        <v>65</v>
      </c>
      <c r="L2082">
        <v>42.3586616516113</v>
      </c>
      <c r="M2082">
        <v>-71.056739807128906</v>
      </c>
    </row>
    <row r="2083" spans="1:13" x14ac:dyDescent="0.25">
      <c r="A2083" s="230">
        <v>2008.059</v>
      </c>
      <c r="B2083" s="230" t="s">
        <v>104</v>
      </c>
      <c r="C2083" s="230" t="s">
        <v>11830</v>
      </c>
      <c r="D2083" s="230" t="s">
        <v>2840</v>
      </c>
      <c r="E2083" s="230" t="s">
        <v>2841</v>
      </c>
      <c r="F2083" s="230" t="s">
        <v>2823</v>
      </c>
      <c r="G2083" t="s">
        <v>122</v>
      </c>
      <c r="H2083" s="230" t="s">
        <v>6295</v>
      </c>
      <c r="I2083" s="230" t="s">
        <v>52</v>
      </c>
      <c r="J2083" s="230">
        <f>VLOOKUP(H2083,LocID!$B$2:$I$1995,8, FALSE)</f>
        <v>427</v>
      </c>
      <c r="L2083">
        <v>45.511791229247997</v>
      </c>
      <c r="M2083">
        <v>-122.67562866210901</v>
      </c>
    </row>
    <row r="2084" spans="1:13" x14ac:dyDescent="0.25">
      <c r="A2084" s="230">
        <v>2008.068</v>
      </c>
      <c r="B2084" s="230" t="s">
        <v>104</v>
      </c>
      <c r="C2084" s="230" t="s">
        <v>11830</v>
      </c>
      <c r="D2084" s="230" t="s">
        <v>2280</v>
      </c>
      <c r="E2084" s="230" t="s">
        <v>2281</v>
      </c>
      <c r="F2084" s="230" t="s">
        <v>2273</v>
      </c>
      <c r="G2084" t="s">
        <v>107</v>
      </c>
      <c r="H2084" s="230" t="s">
        <v>4516</v>
      </c>
      <c r="I2084" s="230" t="s">
        <v>23</v>
      </c>
      <c r="J2084" s="230">
        <f>VLOOKUP(H2084,LocID!$B$2:$I$1995,8, FALSE)</f>
        <v>370</v>
      </c>
      <c r="L2084">
        <v>40.7820014953613</v>
      </c>
      <c r="M2084">
        <v>-73.831703186035099</v>
      </c>
    </row>
    <row r="2085" spans="1:13" x14ac:dyDescent="0.25">
      <c r="A2085" s="230">
        <v>2008.117</v>
      </c>
      <c r="B2085" s="230" t="s">
        <v>104</v>
      </c>
      <c r="C2085" s="230" t="s">
        <v>11830</v>
      </c>
      <c r="D2085" s="230" t="s">
        <v>1773</v>
      </c>
      <c r="E2085" s="230" t="s">
        <v>1774</v>
      </c>
      <c r="F2085" s="230" t="s">
        <v>1775</v>
      </c>
      <c r="G2085" t="s">
        <v>76</v>
      </c>
      <c r="H2085" s="230" t="s">
        <v>6168</v>
      </c>
      <c r="I2085" s="230" t="s">
        <v>52</v>
      </c>
      <c r="J2085" s="230">
        <f>VLOOKUP(H2085,LocID!$B$2:$I$1995,8, FALSE)</f>
        <v>291</v>
      </c>
      <c r="L2085">
        <v>37.675491333007798</v>
      </c>
      <c r="M2085">
        <v>-121.75821685791</v>
      </c>
    </row>
    <row r="2086" spans="1:13" x14ac:dyDescent="0.25">
      <c r="A2086" s="230">
        <v>2008.1579999999999</v>
      </c>
      <c r="B2086" s="230" t="s">
        <v>104</v>
      </c>
      <c r="C2086" s="230" t="s">
        <v>11830</v>
      </c>
      <c r="D2086" s="230" t="s">
        <v>3943</v>
      </c>
      <c r="E2086" s="230" t="s">
        <v>1103</v>
      </c>
      <c r="F2086" s="230" t="s">
        <v>3944</v>
      </c>
      <c r="G2086" t="s">
        <v>660</v>
      </c>
      <c r="H2086" s="230" t="s">
        <v>6378</v>
      </c>
      <c r="I2086" s="230" t="s">
        <v>52</v>
      </c>
      <c r="J2086" s="230">
        <f>VLOOKUP(H2086,LocID!$B$2:$I$1995,8, FALSE)</f>
        <v>529</v>
      </c>
      <c r="L2086">
        <v>37.183170318603501</v>
      </c>
      <c r="M2086">
        <v>-113.003662109375</v>
      </c>
    </row>
    <row r="2087" spans="1:13" x14ac:dyDescent="0.25">
      <c r="A2087" s="230">
        <v>2008.3019999999999</v>
      </c>
      <c r="B2087" s="230" t="s">
        <v>29</v>
      </c>
      <c r="C2087" s="230" t="s">
        <v>11830</v>
      </c>
      <c r="D2087" s="230" t="s">
        <v>30</v>
      </c>
      <c r="E2087" s="230" t="s">
        <v>31</v>
      </c>
      <c r="F2087" s="230" t="s">
        <v>19</v>
      </c>
      <c r="G2087" t="s">
        <v>21</v>
      </c>
      <c r="H2087" s="230" t="s">
        <v>5900</v>
      </c>
      <c r="I2087" s="230" t="s">
        <v>23</v>
      </c>
      <c r="J2087" s="230">
        <f>VLOOKUP(H2087,LocID!$B$2:$I$1995,8, FALSE)</f>
        <v>1</v>
      </c>
      <c r="K2087">
        <v>1</v>
      </c>
      <c r="L2087">
        <v>24.469190597534102</v>
      </c>
      <c r="M2087">
        <v>54.371738433837798</v>
      </c>
    </row>
    <row r="2088" spans="1:13" x14ac:dyDescent="0.25">
      <c r="A2088" s="230">
        <v>2008.3030000000001</v>
      </c>
      <c r="B2088" s="230" t="s">
        <v>29</v>
      </c>
      <c r="C2088" s="230" t="s">
        <v>11830</v>
      </c>
      <c r="D2088" s="230" t="s">
        <v>32</v>
      </c>
      <c r="E2088" s="230" t="s">
        <v>31</v>
      </c>
      <c r="F2088" s="230" t="s">
        <v>19</v>
      </c>
      <c r="G2088" t="s">
        <v>21</v>
      </c>
      <c r="H2088" s="230" t="s">
        <v>5900</v>
      </c>
      <c r="I2088" s="230" t="s">
        <v>23</v>
      </c>
      <c r="J2088" s="230">
        <f>VLOOKUP(H2088,LocID!$B$2:$I$1995,8, FALSE)</f>
        <v>1</v>
      </c>
      <c r="K2088">
        <v>1</v>
      </c>
      <c r="L2088">
        <v>24.469190597534102</v>
      </c>
      <c r="M2088">
        <v>54.371738433837798</v>
      </c>
    </row>
    <row r="2089" spans="1:13" x14ac:dyDescent="0.25">
      <c r="A2089" s="230">
        <v>2008.0630000000001</v>
      </c>
      <c r="B2089" s="230" t="s">
        <v>29</v>
      </c>
      <c r="C2089" s="230" t="s">
        <v>11830</v>
      </c>
      <c r="D2089" s="230" t="s">
        <v>2445</v>
      </c>
      <c r="E2089" s="230" t="s">
        <v>2419</v>
      </c>
      <c r="F2089" s="230" t="s">
        <v>2414</v>
      </c>
      <c r="G2089" t="s">
        <v>76</v>
      </c>
      <c r="H2089" s="230" t="s">
        <v>4518</v>
      </c>
      <c r="I2089" s="230" t="s">
        <v>52</v>
      </c>
      <c r="J2089" s="230">
        <f>VLOOKUP(H2089,LocID!$B$2:$I$1995,8, FALSE)</f>
        <v>387</v>
      </c>
      <c r="L2089">
        <v>37.805080413818303</v>
      </c>
      <c r="M2089">
        <v>-122.273071289062</v>
      </c>
    </row>
    <row r="2090" spans="1:13" x14ac:dyDescent="0.25">
      <c r="A2090" s="230">
        <v>2008.105</v>
      </c>
      <c r="B2090" s="230" t="s">
        <v>29</v>
      </c>
      <c r="C2090" s="230" t="s">
        <v>11830</v>
      </c>
      <c r="D2090" s="230" t="s">
        <v>1524</v>
      </c>
      <c r="E2090" s="230" t="s">
        <v>1525</v>
      </c>
      <c r="F2090" s="230" t="s">
        <v>1526</v>
      </c>
      <c r="G2090" t="s">
        <v>219</v>
      </c>
      <c r="H2090" s="230" t="s">
        <v>4509</v>
      </c>
      <c r="I2090" s="230" t="s">
        <v>3934</v>
      </c>
      <c r="J2090" s="230">
        <f>VLOOKUP(H2090,LocID!$B$2:$I$1995,8, FALSE)</f>
        <v>236</v>
      </c>
      <c r="L2090">
        <v>29.760450363159102</v>
      </c>
      <c r="M2090">
        <v>-95.369781494140597</v>
      </c>
    </row>
    <row r="2091" spans="1:13" x14ac:dyDescent="0.25">
      <c r="A2091" s="230">
        <v>2008.105</v>
      </c>
      <c r="B2091" s="230" t="s">
        <v>29</v>
      </c>
      <c r="C2091" s="230" t="s">
        <v>11830</v>
      </c>
      <c r="D2091" s="230" t="s">
        <v>1524</v>
      </c>
      <c r="E2091" s="230" t="s">
        <v>1525</v>
      </c>
      <c r="F2091" s="230" t="s">
        <v>1526</v>
      </c>
      <c r="G2091" t="s">
        <v>219</v>
      </c>
      <c r="H2091" s="230" t="s">
        <v>4509</v>
      </c>
      <c r="I2091" s="230" t="s">
        <v>23</v>
      </c>
      <c r="J2091" s="230">
        <f>VLOOKUP(H2091,LocID!$B$2:$I$1995,8, FALSE)</f>
        <v>236</v>
      </c>
      <c r="L2091">
        <v>29.760450363159102</v>
      </c>
      <c r="M2091">
        <v>-95.369781494140597</v>
      </c>
    </row>
    <row r="2092" spans="1:13" x14ac:dyDescent="0.25">
      <c r="A2092" s="230">
        <v>2008.2660000000001</v>
      </c>
      <c r="B2092" s="230" t="s">
        <v>29</v>
      </c>
      <c r="C2092" s="230" t="s">
        <v>11830</v>
      </c>
      <c r="D2092" s="230" t="s">
        <v>3129</v>
      </c>
      <c r="E2092" s="230" t="s">
        <v>3126</v>
      </c>
      <c r="F2092" s="230" t="s">
        <v>3123</v>
      </c>
      <c r="G2092" t="s">
        <v>76</v>
      </c>
      <c r="H2092" s="230" t="s">
        <v>4524</v>
      </c>
      <c r="I2092" s="230" t="s">
        <v>52</v>
      </c>
      <c r="J2092" s="230">
        <f>VLOOKUP(H2092,LocID!$B$2:$I$1995,8, FALSE)</f>
        <v>473</v>
      </c>
      <c r="L2092">
        <v>41.237720489501903</v>
      </c>
      <c r="M2092">
        <v>-122.27001953125</v>
      </c>
    </row>
    <row r="2093" spans="1:13" x14ac:dyDescent="0.25">
      <c r="A2093" s="230">
        <v>2015.01</v>
      </c>
      <c r="B2093" s="230" t="s">
        <v>253</v>
      </c>
      <c r="C2093" s="230" t="s">
        <v>11821</v>
      </c>
      <c r="D2093" s="230" t="s">
        <v>616</v>
      </c>
      <c r="E2093" s="230" t="s">
        <v>550</v>
      </c>
      <c r="F2093" s="230" t="s">
        <v>533</v>
      </c>
      <c r="G2093" t="s">
        <v>49</v>
      </c>
      <c r="H2093" s="230" t="s">
        <v>4499</v>
      </c>
      <c r="I2093" s="230" t="s">
        <v>23</v>
      </c>
      <c r="J2093" s="230">
        <f>VLOOKUP(H2093,LocID!$B$2:$I$1995,8, FALSE)</f>
        <v>65</v>
      </c>
      <c r="L2093">
        <v>42.3586616516113</v>
      </c>
      <c r="M2093">
        <v>-71.056739807128906</v>
      </c>
    </row>
    <row r="2094" spans="1:13" x14ac:dyDescent="0.25">
      <c r="A2094" s="230">
        <v>2015.0073</v>
      </c>
      <c r="B2094" s="230" t="s">
        <v>309</v>
      </c>
      <c r="C2094" s="230" t="s">
        <v>11821</v>
      </c>
      <c r="D2094" s="230" t="s">
        <v>626</v>
      </c>
      <c r="E2094" s="230" t="s">
        <v>558</v>
      </c>
      <c r="F2094" s="230" t="s">
        <v>533</v>
      </c>
      <c r="G2094" t="s">
        <v>49</v>
      </c>
      <c r="H2094" s="230" t="s">
        <v>4499</v>
      </c>
      <c r="I2094" s="230" t="s">
        <v>52</v>
      </c>
      <c r="J2094" s="230">
        <f>VLOOKUP(H2094,LocID!$B$2:$I$1995,8, FALSE)</f>
        <v>65</v>
      </c>
      <c r="L2094">
        <v>42.3586616516113</v>
      </c>
      <c r="M2094">
        <v>-71.056739807128906</v>
      </c>
    </row>
    <row r="2095" spans="1:13" x14ac:dyDescent="0.25">
      <c r="A2095" s="230">
        <v>2008.107</v>
      </c>
      <c r="B2095" s="230" t="s">
        <v>29</v>
      </c>
      <c r="C2095" s="230" t="s">
        <v>11830</v>
      </c>
      <c r="D2095" s="230" t="s">
        <v>4256</v>
      </c>
      <c r="E2095" s="230" t="s">
        <v>4238</v>
      </c>
      <c r="F2095" s="230" t="s">
        <v>2997</v>
      </c>
      <c r="G2095" t="s">
        <v>2996</v>
      </c>
      <c r="H2095" s="230" t="s">
        <v>4536</v>
      </c>
      <c r="I2095" s="230" t="s">
        <v>26</v>
      </c>
      <c r="J2095" s="230">
        <f>VLOOKUP(H2095,LocID!$B$2:$I$1995,8, FALSE)</f>
        <v>447</v>
      </c>
      <c r="L2095">
        <v>38.890369415283203</v>
      </c>
      <c r="M2095">
        <v>-77.031959533691406</v>
      </c>
    </row>
    <row r="2096" spans="1:13" x14ac:dyDescent="0.25">
      <c r="A2096" s="230">
        <v>2008.3579999999999</v>
      </c>
      <c r="B2096" s="230" t="s">
        <v>29</v>
      </c>
      <c r="C2096" s="230" t="s">
        <v>11830</v>
      </c>
      <c r="D2096" s="230" t="s">
        <v>449</v>
      </c>
      <c r="E2096" s="230" t="s">
        <v>450</v>
      </c>
      <c r="F2096" s="230" t="s">
        <v>446</v>
      </c>
      <c r="G2096" t="s">
        <v>76</v>
      </c>
      <c r="H2096" s="230" t="s">
        <v>5947</v>
      </c>
      <c r="I2096" s="230" t="s">
        <v>52</v>
      </c>
      <c r="J2096" s="230">
        <f>VLOOKUP(H2096,LocID!$B$2:$I$1995,8, FALSE)</f>
        <v>52</v>
      </c>
      <c r="L2096">
        <v>37.869880676269503</v>
      </c>
      <c r="M2096">
        <v>-122.270538330078</v>
      </c>
    </row>
    <row r="2097" spans="1:13" x14ac:dyDescent="0.25">
      <c r="A2097" s="230">
        <v>2008.2670000000001</v>
      </c>
      <c r="B2097" s="230" t="s">
        <v>29</v>
      </c>
      <c r="C2097" s="230" t="s">
        <v>11830</v>
      </c>
      <c r="D2097" s="230" t="s">
        <v>451</v>
      </c>
      <c r="E2097" s="230" t="s">
        <v>450</v>
      </c>
      <c r="F2097" s="230" t="s">
        <v>446</v>
      </c>
      <c r="G2097" t="s">
        <v>76</v>
      </c>
      <c r="H2097" s="230" t="s">
        <v>5947</v>
      </c>
      <c r="I2097" s="230" t="s">
        <v>26</v>
      </c>
      <c r="J2097" s="230">
        <f>VLOOKUP(H2097,LocID!$B$2:$I$1995,8, FALSE)</f>
        <v>52</v>
      </c>
      <c r="L2097">
        <v>37.869880676269503</v>
      </c>
      <c r="M2097">
        <v>-122.270538330078</v>
      </c>
    </row>
    <row r="2098" spans="1:13" x14ac:dyDescent="0.25">
      <c r="A2098" s="230">
        <v>2008.242</v>
      </c>
      <c r="B2098" s="230" t="s">
        <v>29</v>
      </c>
      <c r="C2098" s="230" t="s">
        <v>11830</v>
      </c>
      <c r="D2098" s="230" t="s">
        <v>720</v>
      </c>
      <c r="E2098" s="230" t="s">
        <v>721</v>
      </c>
      <c r="F2098" s="230" t="s">
        <v>722</v>
      </c>
      <c r="G2098" t="s">
        <v>76</v>
      </c>
      <c r="H2098" s="230" t="s">
        <v>5974</v>
      </c>
      <c r="I2098" s="230" t="s">
        <v>26</v>
      </c>
      <c r="J2098" s="230">
        <f>VLOOKUP(H2098,LocID!$B$2:$I$1995,8, FALSE)</f>
        <v>81</v>
      </c>
      <c r="L2098">
        <v>34.181648254394503</v>
      </c>
      <c r="M2098">
        <v>-118.30793762207</v>
      </c>
    </row>
    <row r="2099" spans="1:13" x14ac:dyDescent="0.25">
      <c r="A2099" s="230">
        <v>2008.14</v>
      </c>
      <c r="B2099" s="230" t="s">
        <v>29</v>
      </c>
      <c r="C2099" s="230" t="s">
        <v>11830</v>
      </c>
      <c r="D2099" s="230" t="s">
        <v>1134</v>
      </c>
      <c r="E2099" s="230" t="s">
        <v>1135</v>
      </c>
      <c r="F2099" s="230" t="s">
        <v>1136</v>
      </c>
      <c r="G2099" t="s">
        <v>76</v>
      </c>
      <c r="H2099" s="230" t="s">
        <v>6043</v>
      </c>
      <c r="I2099" s="230" t="s">
        <v>52</v>
      </c>
      <c r="J2099" s="230">
        <f>VLOOKUP(H2099,LocID!$B$2:$I$1995,8, FALSE)</f>
        <v>152</v>
      </c>
      <c r="L2099">
        <v>38.445518493652301</v>
      </c>
      <c r="M2099">
        <v>-121.81707000732401</v>
      </c>
    </row>
    <row r="2100" spans="1:13" x14ac:dyDescent="0.25">
      <c r="A2100" s="230">
        <v>2008.1030000000001</v>
      </c>
      <c r="B2100" s="230" t="s">
        <v>29</v>
      </c>
      <c r="C2100" s="230" t="s">
        <v>11830</v>
      </c>
      <c r="D2100" s="230" t="s">
        <v>2282</v>
      </c>
      <c r="E2100" s="230" t="s">
        <v>2283</v>
      </c>
      <c r="F2100" s="230" t="s">
        <v>2273</v>
      </c>
      <c r="G2100" t="s">
        <v>107</v>
      </c>
      <c r="H2100" s="230" t="s">
        <v>4516</v>
      </c>
      <c r="I2100" s="230" t="s">
        <v>23</v>
      </c>
      <c r="J2100" s="230">
        <f>VLOOKUP(H2100,LocID!$B$2:$I$1995,8, FALSE)</f>
        <v>370</v>
      </c>
      <c r="L2100">
        <v>40.7820014953613</v>
      </c>
      <c r="M2100">
        <v>-73.831703186035099</v>
      </c>
    </row>
    <row r="2101" spans="1:13" x14ac:dyDescent="0.25">
      <c r="A2101" s="230">
        <v>2008.269</v>
      </c>
      <c r="B2101" s="230" t="s">
        <v>29</v>
      </c>
      <c r="C2101" s="230" t="s">
        <v>11830</v>
      </c>
      <c r="D2101" s="230" t="s">
        <v>1839</v>
      </c>
      <c r="E2101" s="230" t="s">
        <v>1840</v>
      </c>
      <c r="F2101" s="230" t="s">
        <v>1832</v>
      </c>
      <c r="G2101" t="s">
        <v>76</v>
      </c>
      <c r="H2101" s="230" t="s">
        <v>4512</v>
      </c>
      <c r="I2101" s="230" t="s">
        <v>23</v>
      </c>
      <c r="J2101" s="230">
        <f>VLOOKUP(H2101,LocID!$B$2:$I$1995,8, FALSE)</f>
        <v>300</v>
      </c>
      <c r="L2101">
        <v>34.053489685058501</v>
      </c>
      <c r="M2101">
        <v>-118.245323181152</v>
      </c>
    </row>
    <row r="2102" spans="1:13" x14ac:dyDescent="0.25">
      <c r="A2102" s="230">
        <v>2008.144</v>
      </c>
      <c r="B2102" s="230" t="s">
        <v>29</v>
      </c>
      <c r="C2102" s="230" t="s">
        <v>11830</v>
      </c>
      <c r="D2102" s="230" t="s">
        <v>33</v>
      </c>
      <c r="E2102" s="230" t="s">
        <v>34</v>
      </c>
      <c r="F2102" s="230" t="s">
        <v>19</v>
      </c>
      <c r="G2102" t="s">
        <v>21</v>
      </c>
      <c r="H2102" s="230" t="s">
        <v>5900</v>
      </c>
      <c r="I2102" s="230" t="s">
        <v>23</v>
      </c>
      <c r="J2102" s="230">
        <f>VLOOKUP(H2102,LocID!$B$2:$I$1995,8, FALSE)</f>
        <v>1</v>
      </c>
      <c r="K2102">
        <v>1</v>
      </c>
      <c r="L2102">
        <v>24.469190597534102</v>
      </c>
      <c r="M2102">
        <v>54.371738433837798</v>
      </c>
    </row>
    <row r="2103" spans="1:13" x14ac:dyDescent="0.25">
      <c r="A2103" s="230">
        <v>2008.2819999999999</v>
      </c>
      <c r="B2103" s="230" t="s">
        <v>29</v>
      </c>
      <c r="C2103" s="230" t="s">
        <v>11830</v>
      </c>
      <c r="D2103" s="230" t="s">
        <v>693</v>
      </c>
      <c r="E2103" s="230" t="s">
        <v>694</v>
      </c>
      <c r="F2103" s="230" t="s">
        <v>695</v>
      </c>
      <c r="G2103" t="s">
        <v>107</v>
      </c>
      <c r="H2103" s="230" t="s">
        <v>5972</v>
      </c>
      <c r="I2103" s="230" t="s">
        <v>23</v>
      </c>
      <c r="J2103" s="230">
        <f>VLOOKUP(H2103,LocID!$B$2:$I$1995,8, FALSE)</f>
        <v>78</v>
      </c>
      <c r="L2103">
        <v>40.692451477050703</v>
      </c>
      <c r="M2103">
        <v>-73.9903564453125</v>
      </c>
    </row>
    <row r="2104" spans="1:13" x14ac:dyDescent="0.25">
      <c r="A2104" s="230">
        <v>2015.0305000000001</v>
      </c>
      <c r="B2104" s="230" t="s">
        <v>309</v>
      </c>
      <c r="C2104" s="230" t="s">
        <v>11821</v>
      </c>
      <c r="D2104" s="230" t="s">
        <v>627</v>
      </c>
      <c r="E2104" s="230" t="s">
        <v>566</v>
      </c>
      <c r="F2104" s="230" t="s">
        <v>533</v>
      </c>
      <c r="G2104" t="s">
        <v>49</v>
      </c>
      <c r="H2104" s="230" t="s">
        <v>4499</v>
      </c>
      <c r="I2104" s="230" t="s">
        <v>52</v>
      </c>
      <c r="J2104" s="230">
        <f>VLOOKUP(H2104,LocID!$B$2:$I$1995,8, FALSE)</f>
        <v>65</v>
      </c>
      <c r="L2104">
        <v>42.3586616516113</v>
      </c>
      <c r="M2104">
        <v>-71.056739807128906</v>
      </c>
    </row>
    <row r="2105" spans="1:13" x14ac:dyDescent="0.25">
      <c r="A2105" s="230">
        <v>2008.317</v>
      </c>
      <c r="B2105" s="230" t="s">
        <v>29</v>
      </c>
      <c r="C2105" s="230" t="s">
        <v>11830</v>
      </c>
      <c r="D2105" s="230" t="s">
        <v>2446</v>
      </c>
      <c r="E2105" s="230" t="s">
        <v>2447</v>
      </c>
      <c r="F2105" s="230" t="s">
        <v>2414</v>
      </c>
      <c r="G2105" t="s">
        <v>76</v>
      </c>
      <c r="H2105" s="230" t="s">
        <v>4518</v>
      </c>
      <c r="I2105" s="230" t="s">
        <v>98</v>
      </c>
      <c r="J2105" s="230">
        <f>VLOOKUP(H2105,LocID!$B$2:$I$1995,8, FALSE)</f>
        <v>387</v>
      </c>
      <c r="L2105">
        <v>37.805080413818303</v>
      </c>
      <c r="M2105">
        <v>-122.273071289062</v>
      </c>
    </row>
    <row r="2106" spans="1:13" x14ac:dyDescent="0.25">
      <c r="A2106" s="230">
        <v>2008.296</v>
      </c>
      <c r="B2106" s="230" t="s">
        <v>29</v>
      </c>
      <c r="C2106" s="230" t="s">
        <v>11830</v>
      </c>
      <c r="D2106" s="230" t="s">
        <v>365</v>
      </c>
      <c r="E2106" s="230" t="s">
        <v>366</v>
      </c>
      <c r="F2106" s="230" t="s">
        <v>364</v>
      </c>
      <c r="G2106" t="s">
        <v>192</v>
      </c>
      <c r="H2106" s="230" t="s">
        <v>5936</v>
      </c>
      <c r="I2106" s="230" t="s">
        <v>26</v>
      </c>
      <c r="J2106" s="230">
        <f>VLOOKUP(H2106,LocID!$B$2:$I$1995,8, FALSE)</f>
        <v>40</v>
      </c>
      <c r="L2106">
        <v>39.290580749511697</v>
      </c>
      <c r="M2106">
        <v>-76.609260559082003</v>
      </c>
    </row>
    <row r="2107" spans="1:13" x14ac:dyDescent="0.25">
      <c r="A2107" s="230">
        <v>2008.3409999999999</v>
      </c>
      <c r="B2107" s="230" t="s">
        <v>29</v>
      </c>
      <c r="C2107" s="230" t="s">
        <v>11830</v>
      </c>
      <c r="D2107" s="230" t="s">
        <v>713</v>
      </c>
      <c r="E2107" s="230" t="s">
        <v>714</v>
      </c>
      <c r="F2107" s="230" t="s">
        <v>715</v>
      </c>
      <c r="G2107" t="s">
        <v>107</v>
      </c>
      <c r="H2107" s="230" t="s">
        <v>5973</v>
      </c>
      <c r="I2107" s="230" t="s">
        <v>23</v>
      </c>
      <c r="J2107" s="230">
        <f>VLOOKUP(H2107,LocID!$B$2:$I$1995,8, FALSE)</f>
        <v>80</v>
      </c>
      <c r="L2107">
        <v>42.885440826416001</v>
      </c>
      <c r="M2107">
        <v>-78.878463745117102</v>
      </c>
    </row>
    <row r="2108" spans="1:13" x14ac:dyDescent="0.25">
      <c r="A2108" s="230">
        <v>2008.329</v>
      </c>
      <c r="B2108" s="230" t="s">
        <v>29</v>
      </c>
      <c r="C2108" s="230" t="s">
        <v>11830</v>
      </c>
      <c r="D2108" s="230" t="s">
        <v>1310</v>
      </c>
      <c r="E2108" s="230" t="s">
        <v>1308</v>
      </c>
      <c r="F2108" s="230" t="s">
        <v>1309</v>
      </c>
      <c r="G2108" t="s">
        <v>144</v>
      </c>
      <c r="H2108" s="230" t="s">
        <v>6077</v>
      </c>
      <c r="I2108" s="230" t="s">
        <v>52</v>
      </c>
      <c r="J2108" s="230">
        <f>VLOOKUP(H2108,LocID!$B$2:$I$1995,8, FALSE)</f>
        <v>191</v>
      </c>
      <c r="L2108">
        <v>38.300891876220703</v>
      </c>
      <c r="M2108">
        <v>-77.459136962890597</v>
      </c>
    </row>
    <row r="2109" spans="1:13" x14ac:dyDescent="0.25">
      <c r="A2109" s="230">
        <v>2008.278</v>
      </c>
      <c r="B2109" s="230" t="s">
        <v>29</v>
      </c>
      <c r="C2109" s="230" t="s">
        <v>11830</v>
      </c>
      <c r="D2109" s="230" t="s">
        <v>3342</v>
      </c>
      <c r="E2109" s="230" t="s">
        <v>3322</v>
      </c>
      <c r="F2109" s="230" t="s">
        <v>3294</v>
      </c>
      <c r="G2109" t="s">
        <v>76</v>
      </c>
      <c r="H2109" s="230" t="s">
        <v>4526</v>
      </c>
      <c r="I2109" s="230" t="s">
        <v>26</v>
      </c>
      <c r="J2109" s="230">
        <f>VLOOKUP(H2109,LocID!$B$2:$I$1995,8, FALSE)</f>
        <v>489</v>
      </c>
      <c r="L2109">
        <v>37.7771186828613</v>
      </c>
      <c r="M2109">
        <v>-122.419639587402</v>
      </c>
    </row>
    <row r="2110" spans="1:13" x14ac:dyDescent="0.25">
      <c r="A2110" s="230">
        <v>2008.123</v>
      </c>
      <c r="B2110" s="230" t="s">
        <v>29</v>
      </c>
      <c r="C2110" s="230" t="s">
        <v>11830</v>
      </c>
      <c r="D2110" s="230" t="s">
        <v>3031</v>
      </c>
      <c r="E2110" s="230" t="s">
        <v>3032</v>
      </c>
      <c r="F2110" s="230" t="s">
        <v>3022</v>
      </c>
      <c r="G2110" t="s">
        <v>144</v>
      </c>
      <c r="H2110" s="230" t="s">
        <v>6317</v>
      </c>
      <c r="I2110" s="230" t="s">
        <v>23</v>
      </c>
      <c r="J2110" s="230">
        <f>VLOOKUP(H2110,LocID!$B$2:$I$1995,8, FALSE)</f>
        <v>452</v>
      </c>
      <c r="L2110">
        <v>37.540699005126903</v>
      </c>
      <c r="M2110">
        <v>-77.433647155761705</v>
      </c>
    </row>
    <row r="2111" spans="1:13" x14ac:dyDescent="0.25">
      <c r="A2111" s="230">
        <v>2008.2460000000001</v>
      </c>
      <c r="B2111" s="230" t="s">
        <v>29</v>
      </c>
      <c r="C2111" s="230" t="s">
        <v>11830</v>
      </c>
      <c r="D2111" s="230" t="s">
        <v>3343</v>
      </c>
      <c r="E2111" s="230" t="s">
        <v>3344</v>
      </c>
      <c r="F2111" s="230" t="s">
        <v>3294</v>
      </c>
      <c r="G2111" t="s">
        <v>76</v>
      </c>
      <c r="H2111" s="230" t="s">
        <v>4526</v>
      </c>
      <c r="I2111" s="230" t="s">
        <v>23</v>
      </c>
      <c r="J2111" s="230">
        <f>VLOOKUP(H2111,LocID!$B$2:$I$1995,8, FALSE)</f>
        <v>489</v>
      </c>
      <c r="L2111">
        <v>37.7771186828613</v>
      </c>
      <c r="M2111">
        <v>-122.419639587402</v>
      </c>
    </row>
    <row r="2112" spans="1:13" x14ac:dyDescent="0.25">
      <c r="A2112" s="230">
        <v>2008.2</v>
      </c>
      <c r="B2112" s="230" t="s">
        <v>29</v>
      </c>
      <c r="C2112" s="230" t="s">
        <v>11830</v>
      </c>
      <c r="D2112" s="230" t="s">
        <v>3345</v>
      </c>
      <c r="E2112" s="230" t="s">
        <v>3344</v>
      </c>
      <c r="F2112" s="230" t="s">
        <v>3294</v>
      </c>
      <c r="G2112" t="s">
        <v>76</v>
      </c>
      <c r="H2112" s="230" t="s">
        <v>4526</v>
      </c>
      <c r="I2112" s="230" t="s">
        <v>23</v>
      </c>
      <c r="J2112" s="230">
        <f>VLOOKUP(H2112,LocID!$B$2:$I$1995,8, FALSE)</f>
        <v>489</v>
      </c>
      <c r="L2112">
        <v>37.7771186828613</v>
      </c>
      <c r="M2112">
        <v>-122.419639587402</v>
      </c>
    </row>
    <row r="2113" spans="1:13" x14ac:dyDescent="0.25">
      <c r="A2113" s="230">
        <v>2008.0309999999999</v>
      </c>
      <c r="B2113" s="230" t="s">
        <v>29</v>
      </c>
      <c r="C2113" s="230" t="s">
        <v>11830</v>
      </c>
      <c r="D2113" s="230" t="s">
        <v>1311</v>
      </c>
      <c r="E2113" s="230" t="s">
        <v>1312</v>
      </c>
      <c r="F2113" s="230" t="s">
        <v>1309</v>
      </c>
      <c r="G2113" t="s">
        <v>144</v>
      </c>
      <c r="H2113" s="230" t="s">
        <v>6077</v>
      </c>
      <c r="I2113" s="230" t="s">
        <v>52</v>
      </c>
      <c r="J2113" s="230">
        <f>VLOOKUP(H2113,LocID!$B$2:$I$1995,8, FALSE)</f>
        <v>191</v>
      </c>
      <c r="L2113">
        <v>38.300891876220703</v>
      </c>
      <c r="M2113">
        <v>-77.459136962890597</v>
      </c>
    </row>
    <row r="2114" spans="1:13" x14ac:dyDescent="0.25">
      <c r="A2114" s="230">
        <v>2008.213</v>
      </c>
      <c r="B2114" s="230" t="s">
        <v>29</v>
      </c>
      <c r="C2114" s="230" t="s">
        <v>11830</v>
      </c>
      <c r="D2114" s="230" t="s">
        <v>4090</v>
      </c>
      <c r="E2114" s="230" t="s">
        <v>4091</v>
      </c>
      <c r="F2114" s="230" t="s">
        <v>4089</v>
      </c>
      <c r="G2114" t="s">
        <v>740</v>
      </c>
      <c r="H2114" s="230" t="s">
        <v>6403</v>
      </c>
      <c r="I2114" s="230" t="s">
        <v>52</v>
      </c>
      <c r="J2114" s="230">
        <f>VLOOKUP(H2114,LocID!$B$2:$I$1995,8, FALSE)</f>
        <v>556</v>
      </c>
      <c r="K2114">
        <v>1</v>
      </c>
      <c r="L2114">
        <v>43.657398223876903</v>
      </c>
      <c r="M2114">
        <v>-79.432800292968693</v>
      </c>
    </row>
    <row r="2115" spans="1:13" x14ac:dyDescent="0.25">
      <c r="A2115" s="230">
        <v>2015.0951</v>
      </c>
      <c r="B2115" s="230" t="s">
        <v>309</v>
      </c>
      <c r="C2115" s="230" t="s">
        <v>11821</v>
      </c>
      <c r="D2115" s="230" t="s">
        <v>628</v>
      </c>
      <c r="E2115" s="230" t="s">
        <v>532</v>
      </c>
      <c r="F2115" s="230" t="s">
        <v>533</v>
      </c>
      <c r="G2115" t="s">
        <v>49</v>
      </c>
      <c r="H2115" s="230" t="s">
        <v>4499</v>
      </c>
      <c r="I2115" s="230" t="s">
        <v>98</v>
      </c>
      <c r="J2115" s="230">
        <f>VLOOKUP(H2115,LocID!$B$2:$I$1995,8, FALSE)</f>
        <v>65</v>
      </c>
      <c r="L2115">
        <v>42.3586616516113</v>
      </c>
      <c r="M2115">
        <v>-71.056739807128906</v>
      </c>
    </row>
    <row r="2116" spans="1:13" x14ac:dyDescent="0.25">
      <c r="A2116" s="230">
        <v>2008.2629999999999</v>
      </c>
      <c r="B2116" s="230" t="s">
        <v>29</v>
      </c>
      <c r="C2116" s="230" t="s">
        <v>11830</v>
      </c>
      <c r="D2116" s="230" t="s">
        <v>3592</v>
      </c>
      <c r="E2116" s="230" t="s">
        <v>3585</v>
      </c>
      <c r="F2116" s="230" t="s">
        <v>3586</v>
      </c>
      <c r="G2116" t="s">
        <v>76</v>
      </c>
      <c r="H2116" s="230" t="s">
        <v>6352</v>
      </c>
      <c r="I2116" s="230" t="s">
        <v>26</v>
      </c>
      <c r="J2116" s="230">
        <f>VLOOKUP(H2116,LocID!$B$2:$I$1995,8, FALSE)</f>
        <v>495</v>
      </c>
      <c r="L2116">
        <v>37.547031402587798</v>
      </c>
      <c r="M2116">
        <v>-122.314826965332</v>
      </c>
    </row>
    <row r="2117" spans="1:13" x14ac:dyDescent="0.25">
      <c r="A2117" s="230">
        <v>2008.066</v>
      </c>
      <c r="B2117" s="230" t="s">
        <v>29</v>
      </c>
      <c r="C2117" s="230" t="s">
        <v>11830</v>
      </c>
      <c r="D2117" s="230" t="s">
        <v>4122</v>
      </c>
      <c r="E2117" s="230" t="s">
        <v>4120</v>
      </c>
      <c r="F2117" s="230" t="s">
        <v>4121</v>
      </c>
      <c r="G2117" t="s">
        <v>76</v>
      </c>
      <c r="H2117" s="230" t="s">
        <v>6410</v>
      </c>
      <c r="I2117" s="230" t="s">
        <v>26</v>
      </c>
      <c r="J2117" s="230">
        <f>VLOOKUP(H2117,LocID!$B$2:$I$1995,8, FALSE)</f>
        <v>564</v>
      </c>
      <c r="L2117">
        <v>37.588829040527301</v>
      </c>
      <c r="M2117">
        <v>-122.02751159667901</v>
      </c>
    </row>
    <row r="2118" spans="1:13" x14ac:dyDescent="0.25">
      <c r="A2118" s="230">
        <v>2008.1120000000001</v>
      </c>
      <c r="B2118" s="230" t="s">
        <v>29</v>
      </c>
      <c r="C2118" s="230" t="s">
        <v>11830</v>
      </c>
      <c r="D2118" s="230" t="s">
        <v>3346</v>
      </c>
      <c r="E2118" s="230" t="s">
        <v>3347</v>
      </c>
      <c r="F2118" s="230" t="s">
        <v>3294</v>
      </c>
      <c r="G2118" t="s">
        <v>76</v>
      </c>
      <c r="H2118" s="230" t="s">
        <v>4526</v>
      </c>
      <c r="I2118" s="230" t="s">
        <v>98</v>
      </c>
      <c r="J2118" s="230">
        <f>VLOOKUP(H2118,LocID!$B$2:$I$1995,8, FALSE)</f>
        <v>489</v>
      </c>
      <c r="L2118">
        <v>37.7771186828613</v>
      </c>
      <c r="M2118">
        <v>-122.419639587402</v>
      </c>
    </row>
    <row r="2119" spans="1:13" x14ac:dyDescent="0.25">
      <c r="A2119" s="230">
        <v>2008.3040000000001</v>
      </c>
      <c r="B2119" s="230" t="s">
        <v>29</v>
      </c>
      <c r="C2119" s="230" t="s">
        <v>11830</v>
      </c>
      <c r="D2119" s="230" t="s">
        <v>1841</v>
      </c>
      <c r="E2119" s="230" t="s">
        <v>1842</v>
      </c>
      <c r="F2119" s="230" t="s">
        <v>1832</v>
      </c>
      <c r="G2119" t="s">
        <v>76</v>
      </c>
      <c r="H2119" s="230" t="s">
        <v>4512</v>
      </c>
      <c r="I2119" s="230" t="s">
        <v>52</v>
      </c>
      <c r="J2119" s="230">
        <f>VLOOKUP(H2119,LocID!$B$2:$I$1995,8, FALSE)</f>
        <v>300</v>
      </c>
      <c r="L2119">
        <v>34.053489685058501</v>
      </c>
      <c r="M2119">
        <v>-118.245323181152</v>
      </c>
    </row>
    <row r="2120" spans="1:13" x14ac:dyDescent="0.25">
      <c r="A2120" s="230">
        <v>2008.0450000000001</v>
      </c>
      <c r="B2120" s="230" t="s">
        <v>29</v>
      </c>
      <c r="C2120" s="230" t="s">
        <v>11830</v>
      </c>
      <c r="D2120" s="230" t="s">
        <v>541</v>
      </c>
      <c r="E2120" s="230" t="s">
        <v>532</v>
      </c>
      <c r="F2120" s="230" t="s">
        <v>533</v>
      </c>
      <c r="G2120" t="s">
        <v>49</v>
      </c>
      <c r="H2120" s="230" t="s">
        <v>4499</v>
      </c>
      <c r="I2120" s="230" t="s">
        <v>52</v>
      </c>
      <c r="J2120" s="230">
        <f>VLOOKUP(H2120,LocID!$B$2:$I$1995,8, FALSE)</f>
        <v>65</v>
      </c>
      <c r="L2120">
        <v>42.3586616516113</v>
      </c>
      <c r="M2120">
        <v>-71.056739807128906</v>
      </c>
    </row>
    <row r="2121" spans="1:13" x14ac:dyDescent="0.25">
      <c r="A2121" s="230">
        <v>2008.309</v>
      </c>
      <c r="B2121" s="230" t="s">
        <v>29</v>
      </c>
      <c r="C2121" s="230" t="s">
        <v>11830</v>
      </c>
      <c r="D2121" s="230" t="s">
        <v>2973</v>
      </c>
      <c r="E2121" s="230" t="s">
        <v>2974</v>
      </c>
      <c r="F2121" s="230" t="s">
        <v>2972</v>
      </c>
      <c r="G2121" t="s">
        <v>261</v>
      </c>
      <c r="H2121" s="230" t="s">
        <v>6309</v>
      </c>
      <c r="I2121" s="230" t="s">
        <v>23</v>
      </c>
      <c r="J2121" s="230">
        <f>VLOOKUP(H2121,LocID!$B$2:$I$1995,8, FALSE)</f>
        <v>443</v>
      </c>
      <c r="L2121">
        <v>47.678581237792898</v>
      </c>
      <c r="M2121">
        <v>-122.131576538085</v>
      </c>
    </row>
    <row r="2122" spans="1:13" x14ac:dyDescent="0.25">
      <c r="A2122" s="230">
        <v>2008.143</v>
      </c>
      <c r="B2122" s="230" t="s">
        <v>29</v>
      </c>
      <c r="C2122" s="230" t="s">
        <v>11830</v>
      </c>
      <c r="D2122" s="230" t="s">
        <v>3723</v>
      </c>
      <c r="E2122" s="230" t="s">
        <v>3724</v>
      </c>
      <c r="F2122" s="230" t="s">
        <v>3722</v>
      </c>
      <c r="G2122" t="s">
        <v>76</v>
      </c>
      <c r="H2122" s="230" t="s">
        <v>6361</v>
      </c>
      <c r="I2122" s="230" t="s">
        <v>98</v>
      </c>
      <c r="J2122" s="230">
        <f>VLOOKUP(H2122,LocID!$B$2:$I$1995,8, FALSE)</f>
        <v>507</v>
      </c>
      <c r="L2122">
        <v>38.437900543212798</v>
      </c>
      <c r="M2122">
        <v>-122.712440490722</v>
      </c>
    </row>
    <row r="2123" spans="1:13" x14ac:dyDescent="0.25">
      <c r="A2123" s="230">
        <v>2008.2190000000001</v>
      </c>
      <c r="B2123" s="230" t="s">
        <v>29</v>
      </c>
      <c r="C2123" s="230" t="s">
        <v>11830</v>
      </c>
      <c r="D2123" s="230" t="s">
        <v>2448</v>
      </c>
      <c r="E2123" s="230" t="s">
        <v>2435</v>
      </c>
      <c r="F2123" s="230" t="s">
        <v>2414</v>
      </c>
      <c r="G2123" t="s">
        <v>76</v>
      </c>
      <c r="H2123" s="230" t="s">
        <v>4518</v>
      </c>
      <c r="I2123" s="230" t="s">
        <v>26</v>
      </c>
      <c r="J2123" s="230">
        <f>VLOOKUP(H2123,LocID!$B$2:$I$1995,8, FALSE)</f>
        <v>387</v>
      </c>
      <c r="L2123">
        <v>37.805080413818303</v>
      </c>
      <c r="M2123">
        <v>-122.273071289062</v>
      </c>
    </row>
    <row r="2124" spans="1:13" x14ac:dyDescent="0.25">
      <c r="A2124" s="230">
        <v>2008.049</v>
      </c>
      <c r="B2124" s="230" t="s">
        <v>29</v>
      </c>
      <c r="C2124" s="230" t="s">
        <v>11830</v>
      </c>
      <c r="D2124" s="230" t="s">
        <v>2648</v>
      </c>
      <c r="E2124" s="230" t="s">
        <v>2649</v>
      </c>
      <c r="F2124" s="230" t="s">
        <v>2644</v>
      </c>
      <c r="G2124" t="s">
        <v>261</v>
      </c>
      <c r="H2124" s="230" t="s">
        <v>6262</v>
      </c>
      <c r="I2124" s="230" t="s">
        <v>23</v>
      </c>
      <c r="J2124" s="230">
        <f>VLOOKUP(H2124,LocID!$B$2:$I$1995,8, FALSE)</f>
        <v>393</v>
      </c>
      <c r="L2124">
        <v>47.039230346679602</v>
      </c>
      <c r="M2124">
        <v>-122.891357421875</v>
      </c>
    </row>
    <row r="2125" spans="1:13" x14ac:dyDescent="0.25">
      <c r="A2125" s="230">
        <v>2015.0309</v>
      </c>
      <c r="B2125" s="230" t="s">
        <v>309</v>
      </c>
      <c r="C2125" s="230" t="s">
        <v>11821</v>
      </c>
      <c r="D2125" s="230" t="s">
        <v>2167</v>
      </c>
      <c r="E2125" s="230" t="s">
        <v>2164</v>
      </c>
      <c r="F2125" s="230" t="s">
        <v>2155</v>
      </c>
      <c r="G2125" t="s">
        <v>76</v>
      </c>
      <c r="H2125" s="230" t="s">
        <v>6227</v>
      </c>
      <c r="I2125" s="230" t="s">
        <v>23</v>
      </c>
      <c r="J2125" s="230">
        <f>VLOOKUP(H2125,LocID!$B$2:$I$1995,8, FALSE)</f>
        <v>352</v>
      </c>
      <c r="L2125">
        <v>37.389671325683501</v>
      </c>
      <c r="M2125">
        <v>-122.08159637451099</v>
      </c>
    </row>
    <row r="2126" spans="1:13" x14ac:dyDescent="0.25">
      <c r="A2126" s="230">
        <v>2008.1010000000001</v>
      </c>
      <c r="B2126" s="230" t="s">
        <v>29</v>
      </c>
      <c r="C2126" s="230" t="s">
        <v>11830</v>
      </c>
      <c r="D2126" s="230" t="s">
        <v>3091</v>
      </c>
      <c r="E2126" s="230" t="s">
        <v>3092</v>
      </c>
      <c r="F2126" s="230" t="s">
        <v>3093</v>
      </c>
      <c r="G2126" t="s">
        <v>192</v>
      </c>
      <c r="H2126" s="230" t="s">
        <v>6325</v>
      </c>
      <c r="I2126" s="230" t="s">
        <v>98</v>
      </c>
      <c r="J2126" s="230">
        <f>VLOOKUP(H2126,LocID!$B$2:$I$1995,8, FALSE)</f>
        <v>464</v>
      </c>
      <c r="L2126">
        <v>39.081661224365199</v>
      </c>
      <c r="M2126">
        <v>-77.151237487792898</v>
      </c>
    </row>
    <row r="2127" spans="1:13" x14ac:dyDescent="0.25">
      <c r="A2127" s="230">
        <v>2008.2929999999999</v>
      </c>
      <c r="B2127" s="230" t="s">
        <v>29</v>
      </c>
      <c r="C2127" s="230" t="s">
        <v>11830</v>
      </c>
      <c r="D2127" s="230" t="s">
        <v>2708</v>
      </c>
      <c r="E2127" s="230" t="s">
        <v>2709</v>
      </c>
      <c r="F2127" s="230" t="s">
        <v>2705</v>
      </c>
      <c r="G2127" t="s">
        <v>76</v>
      </c>
      <c r="H2127" s="230" t="s">
        <v>6272</v>
      </c>
      <c r="I2127" s="230" t="s">
        <v>52</v>
      </c>
      <c r="J2127" s="230">
        <f>VLOOKUP(H2127,LocID!$B$2:$I$1995,8, FALSE)</f>
        <v>404</v>
      </c>
      <c r="L2127">
        <v>37.4446601867675</v>
      </c>
      <c r="M2127">
        <v>-122.16078948974599</v>
      </c>
    </row>
    <row r="2128" spans="1:13" x14ac:dyDescent="0.25">
      <c r="A2128" s="230">
        <v>2008.125</v>
      </c>
      <c r="B2128" s="230" t="s">
        <v>29</v>
      </c>
      <c r="C2128" s="230" t="s">
        <v>11830</v>
      </c>
      <c r="D2128" s="230" t="s">
        <v>145</v>
      </c>
      <c r="E2128" s="230" t="s">
        <v>142</v>
      </c>
      <c r="F2128" s="230" t="s">
        <v>143</v>
      </c>
      <c r="G2128" t="s">
        <v>144</v>
      </c>
      <c r="H2128" s="230" t="s">
        <v>5908</v>
      </c>
      <c r="I2128" s="230" t="s">
        <v>23</v>
      </c>
      <c r="J2128" s="230">
        <f>VLOOKUP(H2128,LocID!$B$2:$I$1995,8, FALSE)</f>
        <v>11</v>
      </c>
      <c r="L2128">
        <v>38.804599761962798</v>
      </c>
      <c r="M2128">
        <v>-77.043411254882798</v>
      </c>
    </row>
    <row r="2129" spans="1:13" x14ac:dyDescent="0.25">
      <c r="A2129" s="230">
        <v>2008.163</v>
      </c>
      <c r="B2129" s="230" t="s">
        <v>29</v>
      </c>
      <c r="C2129" s="230" t="s">
        <v>11830</v>
      </c>
      <c r="D2129" s="230" t="s">
        <v>2964</v>
      </c>
      <c r="E2129" s="230" t="s">
        <v>2965</v>
      </c>
      <c r="F2129" s="230" t="s">
        <v>2966</v>
      </c>
      <c r="G2129" t="s">
        <v>49</v>
      </c>
      <c r="H2129" s="230" t="s">
        <v>6306</v>
      </c>
      <c r="I2129" s="230" t="s">
        <v>26</v>
      </c>
      <c r="J2129" s="230">
        <f>VLOOKUP(H2129,LocID!$B$2:$I$1995,8, FALSE)</f>
        <v>440</v>
      </c>
      <c r="L2129">
        <v>42.525909423828097</v>
      </c>
      <c r="M2129">
        <v>-71.103782653808594</v>
      </c>
    </row>
    <row r="2130" spans="1:13" x14ac:dyDescent="0.25">
      <c r="A2130" s="230">
        <v>2008.2049999999999</v>
      </c>
      <c r="B2130" s="230" t="s">
        <v>29</v>
      </c>
      <c r="C2130" s="230" t="s">
        <v>11830</v>
      </c>
      <c r="D2130" s="230" t="s">
        <v>880</v>
      </c>
      <c r="E2130" s="230" t="s">
        <v>881</v>
      </c>
      <c r="F2130" s="230" t="s">
        <v>877</v>
      </c>
      <c r="G2130" t="s">
        <v>208</v>
      </c>
      <c r="H2130" s="230" t="s">
        <v>5997</v>
      </c>
      <c r="I2130" s="230" t="s">
        <v>98</v>
      </c>
      <c r="J2130" s="230">
        <f>VLOOKUP(H2130,LocID!$B$2:$I$1995,8, FALSE)</f>
        <v>105</v>
      </c>
      <c r="L2130">
        <v>41.884250640869098</v>
      </c>
      <c r="M2130">
        <v>-87.6324462890625</v>
      </c>
    </row>
    <row r="2131" spans="1:13" x14ac:dyDescent="0.25">
      <c r="A2131" s="230">
        <v>2008.2370000000001</v>
      </c>
      <c r="B2131" s="230" t="s">
        <v>29</v>
      </c>
      <c r="C2131" s="230" t="s">
        <v>11830</v>
      </c>
      <c r="D2131" s="230" t="s">
        <v>3130</v>
      </c>
      <c r="E2131" s="230" t="s">
        <v>3122</v>
      </c>
      <c r="F2131" s="230" t="s">
        <v>3123</v>
      </c>
      <c r="G2131" t="s">
        <v>76</v>
      </c>
      <c r="H2131" s="230" t="s">
        <v>4524</v>
      </c>
      <c r="I2131" s="230" t="s">
        <v>52</v>
      </c>
      <c r="J2131" s="230">
        <f>VLOOKUP(H2131,LocID!$B$2:$I$1995,8, FALSE)</f>
        <v>473</v>
      </c>
      <c r="L2131">
        <v>41.237720489501903</v>
      </c>
      <c r="M2131">
        <v>-122.27001953125</v>
      </c>
    </row>
    <row r="2132" spans="1:13" x14ac:dyDescent="0.25">
      <c r="A2132" s="230">
        <v>2008.0509999999999</v>
      </c>
      <c r="B2132" s="230" t="s">
        <v>29</v>
      </c>
      <c r="C2132" s="230" t="s">
        <v>11830</v>
      </c>
      <c r="D2132" s="230" t="s">
        <v>3534</v>
      </c>
      <c r="E2132" s="230" t="s">
        <v>3535</v>
      </c>
      <c r="F2132" s="230" t="s">
        <v>3531</v>
      </c>
      <c r="G2132" t="s">
        <v>76</v>
      </c>
      <c r="H2132" s="230" t="s">
        <v>6348</v>
      </c>
      <c r="I2132" s="230" t="s">
        <v>52</v>
      </c>
      <c r="J2132" s="230">
        <f>VLOOKUP(H2132,LocID!$B$2:$I$1995,8, FALSE)</f>
        <v>491</v>
      </c>
      <c r="L2132">
        <v>37.338581085205</v>
      </c>
      <c r="M2132">
        <v>-121.885566711425</v>
      </c>
    </row>
    <row r="2133" spans="1:13" x14ac:dyDescent="0.25">
      <c r="A2133" s="230">
        <v>2008.2529999999999</v>
      </c>
      <c r="B2133" s="230" t="s">
        <v>29</v>
      </c>
      <c r="C2133" s="230" t="s">
        <v>11830</v>
      </c>
      <c r="D2133" s="230" t="s">
        <v>3593</v>
      </c>
      <c r="E2133" s="230" t="s">
        <v>3585</v>
      </c>
      <c r="F2133" s="230" t="s">
        <v>3586</v>
      </c>
      <c r="G2133" t="s">
        <v>76</v>
      </c>
      <c r="H2133" s="230" t="s">
        <v>6352</v>
      </c>
      <c r="I2133" s="230" t="s">
        <v>26</v>
      </c>
      <c r="J2133" s="230">
        <f>VLOOKUP(H2133,LocID!$B$2:$I$1995,8, FALSE)</f>
        <v>495</v>
      </c>
      <c r="L2133">
        <v>37.547031402587798</v>
      </c>
      <c r="M2133">
        <v>-122.314826965332</v>
      </c>
    </row>
    <row r="2134" spans="1:13" x14ac:dyDescent="0.25">
      <c r="A2134" s="230">
        <v>2008.2470000000001</v>
      </c>
      <c r="B2134" s="230" t="s">
        <v>29</v>
      </c>
      <c r="C2134" s="230" t="s">
        <v>11830</v>
      </c>
      <c r="D2134" s="230" t="s">
        <v>3594</v>
      </c>
      <c r="E2134" s="230" t="s">
        <v>3595</v>
      </c>
      <c r="F2134" s="230" t="s">
        <v>3586</v>
      </c>
      <c r="G2134" t="s">
        <v>76</v>
      </c>
      <c r="H2134" s="230" t="s">
        <v>6352</v>
      </c>
      <c r="I2134" s="230" t="s">
        <v>98</v>
      </c>
      <c r="J2134" s="230">
        <f>VLOOKUP(H2134,LocID!$B$2:$I$1995,8, FALSE)</f>
        <v>495</v>
      </c>
      <c r="L2134">
        <v>37.547031402587798</v>
      </c>
      <c r="M2134">
        <v>-122.314826965332</v>
      </c>
    </row>
    <row r="2135" spans="1:13" x14ac:dyDescent="0.25">
      <c r="A2135" s="230">
        <v>2008.2560000000001</v>
      </c>
      <c r="B2135" s="230" t="s">
        <v>29</v>
      </c>
      <c r="C2135" s="230" t="s">
        <v>11830</v>
      </c>
      <c r="D2135" s="230" t="s">
        <v>3243</v>
      </c>
      <c r="E2135" s="230" t="s">
        <v>3244</v>
      </c>
      <c r="F2135" s="230" t="s">
        <v>3240</v>
      </c>
      <c r="G2135" t="s">
        <v>76</v>
      </c>
      <c r="H2135" s="230" t="s">
        <v>6342</v>
      </c>
      <c r="I2135" s="230" t="s">
        <v>98</v>
      </c>
      <c r="J2135" s="230">
        <f>VLOOKUP(H2135,LocID!$B$2:$I$1995,8, FALSE)</f>
        <v>485</v>
      </c>
      <c r="L2135">
        <v>37.504501342773402</v>
      </c>
      <c r="M2135">
        <v>-122.26229095458901</v>
      </c>
    </row>
    <row r="2136" spans="1:13" x14ac:dyDescent="0.25">
      <c r="A2136" s="230">
        <v>2015.0262</v>
      </c>
      <c r="B2136" s="230" t="s">
        <v>309</v>
      </c>
      <c r="C2136" s="230" t="s">
        <v>11821</v>
      </c>
      <c r="D2136" s="230" t="s">
        <v>2369</v>
      </c>
      <c r="E2136" s="230" t="s">
        <v>2368</v>
      </c>
      <c r="F2136" s="230" t="s">
        <v>2366</v>
      </c>
      <c r="G2136" t="s">
        <v>49</v>
      </c>
      <c r="H2136" s="230" t="s">
        <v>6244</v>
      </c>
      <c r="I2136" s="230" t="s">
        <v>26</v>
      </c>
      <c r="J2136" s="230">
        <f>VLOOKUP(H2136,LocID!$B$2:$I$1995,8, FALSE)</f>
        <v>374</v>
      </c>
      <c r="L2136">
        <v>42.330509185791001</v>
      </c>
      <c r="M2136">
        <v>-71.199493408203097</v>
      </c>
    </row>
    <row r="2137" spans="1:13" x14ac:dyDescent="0.25">
      <c r="A2137" s="230">
        <v>2007.4280000000001</v>
      </c>
      <c r="B2137" s="230" t="s">
        <v>29</v>
      </c>
      <c r="C2137" s="230" t="s">
        <v>11830</v>
      </c>
      <c r="D2137" s="230" t="s">
        <v>3596</v>
      </c>
      <c r="E2137" s="230" t="s">
        <v>3585</v>
      </c>
      <c r="F2137" s="230" t="s">
        <v>3586</v>
      </c>
      <c r="G2137" t="s">
        <v>76</v>
      </c>
      <c r="H2137" s="230" t="s">
        <v>6352</v>
      </c>
      <c r="I2137" s="230" t="s">
        <v>52</v>
      </c>
      <c r="J2137" s="230">
        <f>VLOOKUP(H2137,LocID!$B$2:$I$1995,8, FALSE)</f>
        <v>495</v>
      </c>
      <c r="L2137">
        <v>37.547031402587798</v>
      </c>
      <c r="M2137">
        <v>-122.314826965332</v>
      </c>
    </row>
    <row r="2138" spans="1:13" x14ac:dyDescent="0.25">
      <c r="A2138" s="230">
        <v>2008.1990000000001</v>
      </c>
      <c r="B2138" s="230" t="s">
        <v>29</v>
      </c>
      <c r="C2138" s="230" t="s">
        <v>11830</v>
      </c>
      <c r="D2138" s="230" t="s">
        <v>3699</v>
      </c>
      <c r="E2138" s="230" t="s">
        <v>3695</v>
      </c>
      <c r="F2138" s="230" t="s">
        <v>3696</v>
      </c>
      <c r="G2138" t="s">
        <v>76</v>
      </c>
      <c r="H2138" s="230" t="s">
        <v>4529</v>
      </c>
      <c r="I2138" s="230" t="s">
        <v>23</v>
      </c>
      <c r="J2138" s="230">
        <f>VLOOKUP(H2138,LocID!$B$2:$I$1995,8, FALSE)</f>
        <v>506</v>
      </c>
      <c r="L2138">
        <v>34.011558532714801</v>
      </c>
      <c r="M2138">
        <v>-118.492286682128</v>
      </c>
    </row>
    <row r="2139" spans="1:13" x14ac:dyDescent="0.25">
      <c r="A2139" s="230">
        <v>2008.2750000000001</v>
      </c>
      <c r="B2139" s="230" t="s">
        <v>29</v>
      </c>
      <c r="C2139" s="230" t="s">
        <v>11830</v>
      </c>
      <c r="D2139" s="230" t="s">
        <v>3348</v>
      </c>
      <c r="E2139" s="230" t="s">
        <v>3317</v>
      </c>
      <c r="F2139" s="230" t="s">
        <v>3294</v>
      </c>
      <c r="G2139" t="s">
        <v>76</v>
      </c>
      <c r="H2139" s="230" t="s">
        <v>4526</v>
      </c>
      <c r="I2139" s="230" t="s">
        <v>26</v>
      </c>
      <c r="J2139" s="230">
        <f>VLOOKUP(H2139,LocID!$B$2:$I$1995,8, FALSE)</f>
        <v>489</v>
      </c>
      <c r="L2139">
        <v>37.7771186828613</v>
      </c>
      <c r="M2139">
        <v>-122.419639587402</v>
      </c>
    </row>
    <row r="2140" spans="1:13" x14ac:dyDescent="0.25">
      <c r="A2140" s="230">
        <v>2008.336</v>
      </c>
      <c r="B2140" s="230" t="s">
        <v>29</v>
      </c>
      <c r="C2140" s="230" t="s">
        <v>11830</v>
      </c>
      <c r="D2140" s="230" t="s">
        <v>3349</v>
      </c>
      <c r="E2140" s="230" t="s">
        <v>3350</v>
      </c>
      <c r="F2140" s="230" t="s">
        <v>3294</v>
      </c>
      <c r="G2140" t="s">
        <v>76</v>
      </c>
      <c r="H2140" s="230" t="s">
        <v>4526</v>
      </c>
      <c r="I2140" s="230" t="s">
        <v>26</v>
      </c>
      <c r="J2140" s="230">
        <f>VLOOKUP(H2140,LocID!$B$2:$I$1995,8, FALSE)</f>
        <v>489</v>
      </c>
      <c r="L2140">
        <v>37.7771186828613</v>
      </c>
      <c r="M2140">
        <v>-122.419639587402</v>
      </c>
    </row>
    <row r="2141" spans="1:13" x14ac:dyDescent="0.25">
      <c r="A2141" s="230">
        <v>2008.2380000000001</v>
      </c>
      <c r="B2141" s="230" t="s">
        <v>29</v>
      </c>
      <c r="C2141" s="230" t="s">
        <v>11830</v>
      </c>
      <c r="D2141" s="230" t="s">
        <v>3961</v>
      </c>
      <c r="E2141" s="230" t="s">
        <v>3962</v>
      </c>
      <c r="F2141" s="230" t="s">
        <v>3963</v>
      </c>
      <c r="G2141" t="s">
        <v>320</v>
      </c>
      <c r="H2141" s="230" t="s">
        <v>6381</v>
      </c>
      <c r="I2141" s="230" t="s">
        <v>23</v>
      </c>
      <c r="J2141" s="230">
        <f>VLOOKUP(H2141,LocID!$B$2:$I$1995,8, FALSE)</f>
        <v>532</v>
      </c>
      <c r="L2141">
        <v>43.4669189453125</v>
      </c>
      <c r="M2141">
        <v>-70.797958374023395</v>
      </c>
    </row>
    <row r="2142" spans="1:13" x14ac:dyDescent="0.25">
      <c r="A2142" s="230">
        <v>2008.26</v>
      </c>
      <c r="B2142" s="230" t="s">
        <v>29</v>
      </c>
      <c r="C2142" s="230" t="s">
        <v>11830</v>
      </c>
      <c r="D2142" s="230" t="s">
        <v>3351</v>
      </c>
      <c r="E2142" s="230" t="s">
        <v>3352</v>
      </c>
      <c r="F2142" s="230" t="s">
        <v>3294</v>
      </c>
      <c r="G2142" t="s">
        <v>76</v>
      </c>
      <c r="H2142" s="230" t="s">
        <v>4526</v>
      </c>
      <c r="I2142" s="230" t="s">
        <v>23</v>
      </c>
      <c r="J2142" s="230">
        <f>VLOOKUP(H2142,LocID!$B$2:$I$1995,8, FALSE)</f>
        <v>489</v>
      </c>
      <c r="L2142">
        <v>37.7771186828613</v>
      </c>
      <c r="M2142">
        <v>-122.419639587402</v>
      </c>
    </row>
    <row r="2143" spans="1:13" x14ac:dyDescent="0.25">
      <c r="A2143" s="230">
        <v>2008.202</v>
      </c>
      <c r="B2143" s="230" t="s">
        <v>29</v>
      </c>
      <c r="C2143" s="230" t="s">
        <v>11830</v>
      </c>
      <c r="D2143" s="230" t="s">
        <v>543</v>
      </c>
      <c r="E2143" s="230" t="s">
        <v>532</v>
      </c>
      <c r="F2143" s="230" t="s">
        <v>533</v>
      </c>
      <c r="G2143" t="s">
        <v>49</v>
      </c>
      <c r="H2143" s="230" t="s">
        <v>4499</v>
      </c>
      <c r="I2143" s="230" t="s">
        <v>98</v>
      </c>
      <c r="J2143" s="230">
        <f>VLOOKUP(H2143,LocID!$B$2:$I$1995,8, FALSE)</f>
        <v>65</v>
      </c>
      <c r="L2143">
        <v>42.3586616516113</v>
      </c>
      <c r="M2143">
        <v>-71.056739807128906</v>
      </c>
    </row>
    <row r="2144" spans="1:13" x14ac:dyDescent="0.25">
      <c r="A2144" s="230">
        <v>2008.2260000000001</v>
      </c>
      <c r="B2144" s="230" t="s">
        <v>29</v>
      </c>
      <c r="C2144" s="230" t="s">
        <v>11830</v>
      </c>
      <c r="D2144" s="230" t="s">
        <v>46</v>
      </c>
      <c r="E2144" s="230" t="s">
        <v>47</v>
      </c>
      <c r="F2144" s="230" t="s">
        <v>48</v>
      </c>
      <c r="G2144" t="s">
        <v>49</v>
      </c>
      <c r="H2144" s="230" t="s">
        <v>5901</v>
      </c>
      <c r="I2144" s="230" t="s">
        <v>52</v>
      </c>
      <c r="J2144" s="230">
        <f>VLOOKUP(H2144,LocID!$B$2:$I$1995,8, FALSE)</f>
        <v>2</v>
      </c>
      <c r="L2144">
        <v>42.485801696777301</v>
      </c>
      <c r="M2144">
        <v>-71.433319091796804</v>
      </c>
    </row>
    <row r="2145" spans="1:13" x14ac:dyDescent="0.25">
      <c r="A2145" s="230">
        <v>2008.24</v>
      </c>
      <c r="B2145" s="230" t="s">
        <v>29</v>
      </c>
      <c r="C2145" s="230" t="s">
        <v>11830</v>
      </c>
      <c r="D2145" s="230" t="s">
        <v>3636</v>
      </c>
      <c r="E2145" s="230" t="s">
        <v>3637</v>
      </c>
      <c r="F2145" s="230" t="s">
        <v>3628</v>
      </c>
      <c r="G2145" t="s">
        <v>76</v>
      </c>
      <c r="H2145" s="230" t="s">
        <v>4527</v>
      </c>
      <c r="I2145" s="230" t="s">
        <v>98</v>
      </c>
      <c r="J2145" s="230">
        <f>VLOOKUP(H2145,LocID!$B$2:$I$1995,8, FALSE)</f>
        <v>497</v>
      </c>
      <c r="L2145">
        <v>37.974571228027301</v>
      </c>
      <c r="M2145">
        <v>-122.532470703125</v>
      </c>
    </row>
    <row r="2146" spans="1:13" x14ac:dyDescent="0.25">
      <c r="A2146" s="230">
        <v>2008.2639999999999</v>
      </c>
      <c r="B2146" s="230" t="s">
        <v>29</v>
      </c>
      <c r="C2146" s="230" t="s">
        <v>11830</v>
      </c>
      <c r="D2146" s="230" t="s">
        <v>4399</v>
      </c>
      <c r="E2146" s="230" t="s">
        <v>4400</v>
      </c>
      <c r="F2146" s="230" t="s">
        <v>4401</v>
      </c>
      <c r="G2146" t="s">
        <v>183</v>
      </c>
      <c r="H2146" s="230" t="s">
        <v>6441</v>
      </c>
      <c r="I2146" s="230" t="s">
        <v>52</v>
      </c>
      <c r="J2146" s="230">
        <f>VLOOKUP(H2146,LocID!$B$2:$I$1995,8, FALSE)</f>
        <v>597</v>
      </c>
      <c r="L2146">
        <v>42.924140930175703</v>
      </c>
      <c r="M2146">
        <v>-86.148849487304602</v>
      </c>
    </row>
    <row r="2147" spans="1:13" x14ac:dyDescent="0.25">
      <c r="A2147" s="230">
        <v>2015.0120999999999</v>
      </c>
      <c r="B2147" s="230" t="s">
        <v>309</v>
      </c>
      <c r="C2147" s="230" t="s">
        <v>11821</v>
      </c>
      <c r="D2147" s="230" t="s">
        <v>2720</v>
      </c>
      <c r="E2147" s="230" t="s">
        <v>2721</v>
      </c>
      <c r="F2147" s="230" t="s">
        <v>2722</v>
      </c>
      <c r="G2147" t="s">
        <v>660</v>
      </c>
      <c r="H2147" s="230" t="s">
        <v>6273</v>
      </c>
      <c r="I2147" s="230" t="s">
        <v>26</v>
      </c>
      <c r="J2147" s="230">
        <f>VLOOKUP(H2147,LocID!$B$2:$I$1995,8, FALSE)</f>
        <v>405</v>
      </c>
      <c r="L2147">
        <v>40.643138885497997</v>
      </c>
      <c r="M2147">
        <v>-111.49397277832</v>
      </c>
    </row>
    <row r="2148" spans="1:13" x14ac:dyDescent="0.25">
      <c r="A2148" s="230">
        <v>2008.2070000000001</v>
      </c>
      <c r="B2148" s="230" t="s">
        <v>29</v>
      </c>
      <c r="C2148" s="230" t="s">
        <v>11830</v>
      </c>
      <c r="D2148" s="230" t="s">
        <v>723</v>
      </c>
      <c r="E2148" s="230" t="s">
        <v>721</v>
      </c>
      <c r="F2148" s="230" t="s">
        <v>722</v>
      </c>
      <c r="G2148" t="s">
        <v>76</v>
      </c>
      <c r="H2148" s="230" t="s">
        <v>5974</v>
      </c>
      <c r="I2148" s="230" t="s">
        <v>52</v>
      </c>
      <c r="J2148" s="230">
        <f>VLOOKUP(H2148,LocID!$B$2:$I$1995,8, FALSE)</f>
        <v>81</v>
      </c>
      <c r="L2148">
        <v>34.181648254394503</v>
      </c>
      <c r="M2148">
        <v>-118.30793762207</v>
      </c>
    </row>
    <row r="2149" spans="1:13" x14ac:dyDescent="0.25">
      <c r="A2149" s="230">
        <v>2008.2809999999999</v>
      </c>
      <c r="B2149" s="230" t="s">
        <v>29</v>
      </c>
      <c r="C2149" s="230" t="s">
        <v>11830</v>
      </c>
      <c r="D2149" s="230" t="s">
        <v>3771</v>
      </c>
      <c r="E2149" s="230" t="s">
        <v>2659</v>
      </c>
      <c r="F2149" s="230" t="s">
        <v>3750</v>
      </c>
      <c r="G2149" t="s">
        <v>261</v>
      </c>
      <c r="H2149" s="230" t="s">
        <v>4530</v>
      </c>
      <c r="I2149" s="230" t="s">
        <v>23</v>
      </c>
      <c r="J2149" s="230">
        <f>VLOOKUP(H2149,LocID!$B$2:$I$1995,8, FALSE)</f>
        <v>513</v>
      </c>
      <c r="L2149">
        <v>47.603569030761697</v>
      </c>
      <c r="M2149">
        <v>-122.329452514648</v>
      </c>
    </row>
    <row r="2150" spans="1:13" x14ac:dyDescent="0.25">
      <c r="A2150" s="230">
        <v>2008.412</v>
      </c>
      <c r="B2150" s="230" t="s">
        <v>35</v>
      </c>
      <c r="C2150" s="230" t="s">
        <v>11830</v>
      </c>
      <c r="D2150" s="230" t="s">
        <v>2449</v>
      </c>
      <c r="E2150" s="230" t="s">
        <v>2423</v>
      </c>
      <c r="F2150" s="230" t="s">
        <v>2414</v>
      </c>
      <c r="G2150" t="s">
        <v>76</v>
      </c>
      <c r="H2150" s="230" t="s">
        <v>4518</v>
      </c>
      <c r="I2150" s="230" t="s">
        <v>23</v>
      </c>
      <c r="J2150" s="230">
        <f>VLOOKUP(H2150,LocID!$B$2:$I$1995,8, FALSE)</f>
        <v>387</v>
      </c>
      <c r="L2150">
        <v>37.805080413818303</v>
      </c>
      <c r="M2150">
        <v>-122.273071289062</v>
      </c>
    </row>
    <row r="2151" spans="1:13" x14ac:dyDescent="0.25">
      <c r="A2151" s="230">
        <v>2008.2650000000001</v>
      </c>
      <c r="B2151" s="230" t="s">
        <v>35</v>
      </c>
      <c r="C2151" s="230" t="s">
        <v>11830</v>
      </c>
      <c r="D2151" s="230" t="s">
        <v>2450</v>
      </c>
      <c r="E2151" s="230" t="s">
        <v>2423</v>
      </c>
      <c r="F2151" s="230" t="s">
        <v>2414</v>
      </c>
      <c r="G2151" t="s">
        <v>76</v>
      </c>
      <c r="H2151" s="230" t="s">
        <v>4518</v>
      </c>
      <c r="I2151" s="230" t="s">
        <v>26</v>
      </c>
      <c r="J2151" s="230">
        <f>VLOOKUP(H2151,LocID!$B$2:$I$1995,8, FALSE)</f>
        <v>387</v>
      </c>
      <c r="L2151">
        <v>37.805080413818303</v>
      </c>
      <c r="M2151">
        <v>-122.273071289062</v>
      </c>
    </row>
    <row r="2152" spans="1:13" x14ac:dyDescent="0.25">
      <c r="A2152" s="230">
        <v>2008.3610000000001</v>
      </c>
      <c r="B2152" s="230" t="s">
        <v>35</v>
      </c>
      <c r="C2152" s="230" t="s">
        <v>11830</v>
      </c>
      <c r="D2152" s="230" t="s">
        <v>2451</v>
      </c>
      <c r="E2152" s="230" t="s">
        <v>2423</v>
      </c>
      <c r="F2152" s="230" t="s">
        <v>2414</v>
      </c>
      <c r="G2152" t="s">
        <v>76</v>
      </c>
      <c r="H2152" s="230" t="s">
        <v>4518</v>
      </c>
      <c r="I2152" s="230" t="s">
        <v>26</v>
      </c>
      <c r="J2152" s="230">
        <f>VLOOKUP(H2152,LocID!$B$2:$I$1995,8, FALSE)</f>
        <v>387</v>
      </c>
      <c r="L2152">
        <v>37.805080413818303</v>
      </c>
      <c r="M2152">
        <v>-122.273071289062</v>
      </c>
    </row>
    <row r="2153" spans="1:13" x14ac:dyDescent="0.25">
      <c r="A2153" s="230">
        <v>2008.354</v>
      </c>
      <c r="B2153" s="230" t="s">
        <v>35</v>
      </c>
      <c r="C2153" s="230" t="s">
        <v>11830</v>
      </c>
      <c r="D2153" s="230" t="s">
        <v>2442</v>
      </c>
      <c r="E2153" s="230" t="s">
        <v>2423</v>
      </c>
      <c r="F2153" s="230" t="s">
        <v>2414</v>
      </c>
      <c r="G2153" t="s">
        <v>76</v>
      </c>
      <c r="H2153" s="230" t="s">
        <v>4518</v>
      </c>
      <c r="I2153" s="230" t="s">
        <v>23</v>
      </c>
      <c r="J2153" s="230">
        <f>VLOOKUP(H2153,LocID!$B$2:$I$1995,8, FALSE)</f>
        <v>387</v>
      </c>
      <c r="L2153">
        <v>37.805080413818303</v>
      </c>
      <c r="M2153">
        <v>-122.273071289062</v>
      </c>
    </row>
    <row r="2154" spans="1:13" x14ac:dyDescent="0.25">
      <c r="A2154" s="230">
        <v>2008.3989999999999</v>
      </c>
      <c r="B2154" s="230" t="s">
        <v>35</v>
      </c>
      <c r="C2154" s="230" t="s">
        <v>11830</v>
      </c>
      <c r="D2154" s="230" t="s">
        <v>544</v>
      </c>
      <c r="E2154" s="230" t="s">
        <v>545</v>
      </c>
      <c r="F2154" s="230" t="s">
        <v>533</v>
      </c>
      <c r="G2154" t="s">
        <v>49</v>
      </c>
      <c r="H2154" s="230" t="s">
        <v>4499</v>
      </c>
      <c r="I2154" s="230" t="s">
        <v>23</v>
      </c>
      <c r="J2154" s="230">
        <f>VLOOKUP(H2154,LocID!$B$2:$I$1995,8, FALSE)</f>
        <v>65</v>
      </c>
      <c r="L2154">
        <v>42.3586616516113</v>
      </c>
      <c r="M2154">
        <v>-71.056739807128906</v>
      </c>
    </row>
    <row r="2155" spans="1:13" x14ac:dyDescent="0.25">
      <c r="A2155" s="230">
        <v>2008.442</v>
      </c>
      <c r="B2155" s="230" t="s">
        <v>35</v>
      </c>
      <c r="C2155" s="230" t="s">
        <v>11830</v>
      </c>
      <c r="D2155" s="230" t="s">
        <v>2842</v>
      </c>
      <c r="E2155" s="230" t="s">
        <v>2843</v>
      </c>
      <c r="F2155" s="230" t="s">
        <v>2823</v>
      </c>
      <c r="G2155" t="s">
        <v>122</v>
      </c>
      <c r="H2155" s="230" t="s">
        <v>6295</v>
      </c>
      <c r="I2155" s="230" t="s">
        <v>23</v>
      </c>
      <c r="J2155" s="230">
        <f>VLOOKUP(H2155,LocID!$B$2:$I$1995,8, FALSE)</f>
        <v>427</v>
      </c>
      <c r="L2155">
        <v>45.511791229247997</v>
      </c>
      <c r="M2155">
        <v>-122.67562866210901</v>
      </c>
    </row>
    <row r="2156" spans="1:13" x14ac:dyDescent="0.25">
      <c r="A2156" s="230">
        <v>2008.2919999999999</v>
      </c>
      <c r="B2156" s="230" t="s">
        <v>35</v>
      </c>
      <c r="C2156" s="230" t="s">
        <v>11830</v>
      </c>
      <c r="D2156" s="230" t="s">
        <v>2970</v>
      </c>
      <c r="E2156" s="230" t="s">
        <v>2971</v>
      </c>
      <c r="F2156" s="230" t="s">
        <v>2972</v>
      </c>
      <c r="G2156" t="s">
        <v>122</v>
      </c>
      <c r="H2156" s="230" t="s">
        <v>6308</v>
      </c>
      <c r="I2156" s="230" t="s">
        <v>52</v>
      </c>
      <c r="J2156" s="230">
        <f>VLOOKUP(H2156,LocID!$B$2:$I$1995,8, FALSE)</f>
        <v>442</v>
      </c>
      <c r="L2156">
        <v>44.2725410461425</v>
      </c>
      <c r="M2156">
        <v>-121.175636291503</v>
      </c>
    </row>
    <row r="2157" spans="1:13" x14ac:dyDescent="0.25">
      <c r="A2157" s="230">
        <v>2008.491</v>
      </c>
      <c r="B2157" s="230" t="s">
        <v>35</v>
      </c>
      <c r="C2157" s="230" t="s">
        <v>11830</v>
      </c>
      <c r="D2157" s="230" t="s">
        <v>4257</v>
      </c>
      <c r="E2157" s="230" t="s">
        <v>4240</v>
      </c>
      <c r="F2157" s="230" t="s">
        <v>2997</v>
      </c>
      <c r="G2157" t="s">
        <v>2996</v>
      </c>
      <c r="H2157" s="230" t="s">
        <v>4536</v>
      </c>
      <c r="I2157" s="230" t="s">
        <v>26</v>
      </c>
      <c r="J2157" s="230">
        <f>VLOOKUP(H2157,LocID!$B$2:$I$1995,8, FALSE)</f>
        <v>447</v>
      </c>
      <c r="L2157">
        <v>38.890369415283203</v>
      </c>
      <c r="M2157">
        <v>-77.031959533691406</v>
      </c>
    </row>
    <row r="2158" spans="1:13" x14ac:dyDescent="0.25">
      <c r="A2158" s="230">
        <v>2015.0124000000001</v>
      </c>
      <c r="B2158" s="230" t="s">
        <v>309</v>
      </c>
      <c r="C2158" s="230" t="s">
        <v>11821</v>
      </c>
      <c r="D2158" s="230" t="s">
        <v>2742</v>
      </c>
      <c r="E2158" s="230" t="s">
        <v>2740</v>
      </c>
      <c r="F2158" s="230" t="s">
        <v>2743</v>
      </c>
      <c r="G2158" t="s">
        <v>122</v>
      </c>
      <c r="H2158" s="230" t="s">
        <v>6277</v>
      </c>
      <c r="I2158" s="230" t="s">
        <v>52</v>
      </c>
      <c r="J2158" s="230">
        <f>VLOOKUP(H2158,LocID!$B$2:$I$1995,8, FALSE)</f>
        <v>409</v>
      </c>
      <c r="L2158">
        <v>45.671791076660099</v>
      </c>
      <c r="M2158">
        <v>-118.786399841308</v>
      </c>
    </row>
    <row r="2159" spans="1:13" x14ac:dyDescent="0.25">
      <c r="A2159" s="230">
        <v>2008.377</v>
      </c>
      <c r="B2159" s="230" t="s">
        <v>35</v>
      </c>
      <c r="C2159" s="230" t="s">
        <v>11830</v>
      </c>
      <c r="D2159" s="230" t="s">
        <v>3181</v>
      </c>
      <c r="E2159" s="230" t="s">
        <v>3179</v>
      </c>
      <c r="F2159" s="230" t="s">
        <v>3174</v>
      </c>
      <c r="G2159" t="s">
        <v>122</v>
      </c>
      <c r="H2159" s="230" t="s">
        <v>4525</v>
      </c>
      <c r="I2159" s="230" t="s">
        <v>98</v>
      </c>
      <c r="J2159" s="230">
        <f>VLOOKUP(H2159,LocID!$B$2:$I$1995,8, FALSE)</f>
        <v>477</v>
      </c>
      <c r="L2159">
        <v>44.933261871337798</v>
      </c>
      <c r="M2159">
        <v>-123.043807983398</v>
      </c>
    </row>
    <row r="2160" spans="1:13" x14ac:dyDescent="0.25">
      <c r="A2160" s="230">
        <v>2008.383</v>
      </c>
      <c r="B2160" s="230" t="s">
        <v>35</v>
      </c>
      <c r="C2160" s="230" t="s">
        <v>11830</v>
      </c>
      <c r="D2160" s="230" t="s">
        <v>521</v>
      </c>
      <c r="E2160" s="230" t="s">
        <v>522</v>
      </c>
      <c r="F2160" s="230" t="s">
        <v>520</v>
      </c>
      <c r="G2160" t="s">
        <v>208</v>
      </c>
      <c r="H2160" s="230" t="s">
        <v>5958</v>
      </c>
      <c r="I2160" s="230" t="s">
        <v>26</v>
      </c>
      <c r="J2160" s="230">
        <f>VLOOKUP(H2160,LocID!$B$2:$I$1995,8, FALSE)</f>
        <v>63</v>
      </c>
      <c r="L2160">
        <v>40.485008239746001</v>
      </c>
      <c r="M2160">
        <v>-88.997711181640597</v>
      </c>
    </row>
    <row r="2161" spans="1:13" x14ac:dyDescent="0.25">
      <c r="A2161" s="230">
        <v>2008.248</v>
      </c>
      <c r="B2161" s="230" t="s">
        <v>35</v>
      </c>
      <c r="C2161" s="230" t="s">
        <v>11830</v>
      </c>
      <c r="D2161" s="230" t="s">
        <v>498</v>
      </c>
      <c r="E2161" s="230" t="s">
        <v>499</v>
      </c>
      <c r="F2161" s="230" t="s">
        <v>500</v>
      </c>
      <c r="G2161" t="s">
        <v>501</v>
      </c>
      <c r="H2161" s="230" t="s">
        <v>5953</v>
      </c>
      <c r="I2161" s="230" t="s">
        <v>23</v>
      </c>
      <c r="J2161" s="230">
        <f>VLOOKUP(H2161,LocID!$B$2:$I$1995,8, FALSE)</f>
        <v>58</v>
      </c>
      <c r="L2161">
        <v>45.783821105957003</v>
      </c>
      <c r="M2161">
        <v>-108.50567626953099</v>
      </c>
    </row>
    <row r="2162" spans="1:13" x14ac:dyDescent="0.25">
      <c r="A2162" s="230">
        <v>2008.357</v>
      </c>
      <c r="B2162" s="230" t="s">
        <v>35</v>
      </c>
      <c r="C2162" s="230" t="s">
        <v>11830</v>
      </c>
      <c r="D2162" s="230" t="s">
        <v>1077</v>
      </c>
      <c r="E2162" s="230" t="s">
        <v>1078</v>
      </c>
      <c r="F2162" s="230" t="s">
        <v>1079</v>
      </c>
      <c r="G2162" t="s">
        <v>160</v>
      </c>
      <c r="H2162" s="230" t="s">
        <v>6034</v>
      </c>
      <c r="I2162" s="230" t="s">
        <v>52</v>
      </c>
      <c r="J2162" s="230">
        <f>VLOOKUP(H2162,LocID!$B$2:$I$1995,8, FALSE)</f>
        <v>142</v>
      </c>
      <c r="L2162">
        <v>33.774261474609297</v>
      </c>
      <c r="M2162">
        <v>-84.296592712402301</v>
      </c>
    </row>
    <row r="2163" spans="1:13" x14ac:dyDescent="0.25">
      <c r="A2163" s="230">
        <v>2008.3240000000001</v>
      </c>
      <c r="B2163" s="230" t="s">
        <v>35</v>
      </c>
      <c r="C2163" s="230" t="s">
        <v>11830</v>
      </c>
      <c r="D2163" s="230" t="s">
        <v>3353</v>
      </c>
      <c r="E2163" s="230" t="s">
        <v>3300</v>
      </c>
      <c r="F2163" s="230" t="s">
        <v>3294</v>
      </c>
      <c r="G2163" t="s">
        <v>76</v>
      </c>
      <c r="H2163" s="230" t="s">
        <v>4526</v>
      </c>
      <c r="I2163" s="230" t="s">
        <v>26</v>
      </c>
      <c r="J2163" s="230">
        <f>VLOOKUP(H2163,LocID!$B$2:$I$1995,8, FALSE)</f>
        <v>489</v>
      </c>
      <c r="L2163">
        <v>37.7771186828613</v>
      </c>
      <c r="M2163">
        <v>-122.419639587402</v>
      </c>
    </row>
    <row r="2164" spans="1:13" x14ac:dyDescent="0.25">
      <c r="A2164" s="230">
        <v>2008.395</v>
      </c>
      <c r="B2164" s="230" t="s">
        <v>35</v>
      </c>
      <c r="C2164" s="230" t="s">
        <v>11830</v>
      </c>
      <c r="D2164" s="230" t="s">
        <v>3354</v>
      </c>
      <c r="E2164" s="230" t="s">
        <v>3305</v>
      </c>
      <c r="F2164" s="230" t="s">
        <v>3294</v>
      </c>
      <c r="G2164" t="s">
        <v>76</v>
      </c>
      <c r="H2164" s="230" t="s">
        <v>4526</v>
      </c>
      <c r="I2164" s="230" t="s">
        <v>23</v>
      </c>
      <c r="J2164" s="230">
        <f>VLOOKUP(H2164,LocID!$B$2:$I$1995,8, FALSE)</f>
        <v>489</v>
      </c>
      <c r="L2164">
        <v>37.7771186828613</v>
      </c>
      <c r="M2164">
        <v>-122.419639587402</v>
      </c>
    </row>
    <row r="2165" spans="1:13" x14ac:dyDescent="0.25">
      <c r="A2165" s="230">
        <v>2008.2739999999999</v>
      </c>
      <c r="B2165" s="230" t="s">
        <v>35</v>
      </c>
      <c r="C2165" s="230" t="s">
        <v>11830</v>
      </c>
      <c r="D2165" s="230" t="s">
        <v>2936</v>
      </c>
      <c r="E2165" s="230" t="s">
        <v>2937</v>
      </c>
      <c r="F2165" s="230" t="s">
        <v>2938</v>
      </c>
      <c r="G2165" t="s">
        <v>107</v>
      </c>
      <c r="H2165" s="230" t="s">
        <v>6303</v>
      </c>
      <c r="I2165" s="230" t="s">
        <v>52</v>
      </c>
      <c r="J2165" s="230">
        <f>VLOOKUP(H2165,LocID!$B$2:$I$1995,8, FALSE)</f>
        <v>436</v>
      </c>
      <c r="L2165">
        <v>43.331958770751903</v>
      </c>
      <c r="M2165">
        <v>-73.677490234375</v>
      </c>
    </row>
    <row r="2166" spans="1:13" x14ac:dyDescent="0.25">
      <c r="A2166" s="230">
        <v>2008.3869999999999</v>
      </c>
      <c r="B2166" s="230" t="s">
        <v>35</v>
      </c>
      <c r="C2166" s="230" t="s">
        <v>11830</v>
      </c>
      <c r="D2166" s="230" t="s">
        <v>317</v>
      </c>
      <c r="E2166" s="230" t="s">
        <v>318</v>
      </c>
      <c r="F2166" s="230" t="s">
        <v>319</v>
      </c>
      <c r="G2166" t="s">
        <v>320</v>
      </c>
      <c r="H2166" s="230" t="s">
        <v>5931</v>
      </c>
      <c r="I2166" s="230" t="s">
        <v>23</v>
      </c>
      <c r="J2166" s="230">
        <f>VLOOKUP(H2166,LocID!$B$2:$I$1995,8, FALSE)</f>
        <v>34</v>
      </c>
      <c r="L2166">
        <v>44.097759246826101</v>
      </c>
      <c r="M2166">
        <v>-70.229286193847599</v>
      </c>
    </row>
    <row r="2167" spans="1:13" x14ac:dyDescent="0.25">
      <c r="A2167" s="230">
        <v>2008.1289999999999</v>
      </c>
      <c r="B2167" s="230" t="s">
        <v>35</v>
      </c>
      <c r="C2167" s="230" t="s">
        <v>11830</v>
      </c>
      <c r="D2167" s="230" t="s">
        <v>3355</v>
      </c>
      <c r="E2167" s="230" t="s">
        <v>3356</v>
      </c>
      <c r="F2167" s="230" t="s">
        <v>3294</v>
      </c>
      <c r="G2167" t="s">
        <v>76</v>
      </c>
      <c r="H2167" s="230" t="s">
        <v>4526</v>
      </c>
      <c r="I2167" s="230" t="s">
        <v>26</v>
      </c>
      <c r="J2167" s="230">
        <f>VLOOKUP(H2167,LocID!$B$2:$I$1995,8, FALSE)</f>
        <v>489</v>
      </c>
      <c r="L2167">
        <v>37.7771186828613</v>
      </c>
      <c r="M2167">
        <v>-122.419639587402</v>
      </c>
    </row>
    <row r="2168" spans="1:13" x14ac:dyDescent="0.25">
      <c r="A2168" s="230">
        <v>2008.2619999999999</v>
      </c>
      <c r="B2168" s="230" t="s">
        <v>35</v>
      </c>
      <c r="C2168" s="230" t="s">
        <v>11830</v>
      </c>
      <c r="D2168" s="230" t="s">
        <v>36</v>
      </c>
      <c r="E2168" s="230" t="s">
        <v>31</v>
      </c>
      <c r="F2168" s="230" t="s">
        <v>19</v>
      </c>
      <c r="G2168" t="s">
        <v>21</v>
      </c>
      <c r="H2168" s="230" t="s">
        <v>5900</v>
      </c>
      <c r="I2168" s="230" t="s">
        <v>23</v>
      </c>
      <c r="J2168" s="230">
        <f>VLOOKUP(H2168,LocID!$B$2:$I$1995,8, FALSE)</f>
        <v>1</v>
      </c>
      <c r="K2168">
        <v>1</v>
      </c>
      <c r="L2168">
        <v>24.469190597534102</v>
      </c>
      <c r="M2168">
        <v>54.371738433837798</v>
      </c>
    </row>
    <row r="2169" spans="1:13" x14ac:dyDescent="0.25">
      <c r="A2169" s="230">
        <v>2015.03</v>
      </c>
      <c r="B2169" s="230" t="s">
        <v>309</v>
      </c>
      <c r="C2169" s="230" t="s">
        <v>11821</v>
      </c>
      <c r="D2169" s="230" t="s">
        <v>3507</v>
      </c>
      <c r="E2169" s="230" t="s">
        <v>3442</v>
      </c>
      <c r="F2169" s="230" t="s">
        <v>3294</v>
      </c>
      <c r="G2169" t="s">
        <v>76</v>
      </c>
      <c r="H2169" s="230" t="s">
        <v>4526</v>
      </c>
      <c r="I2169" s="230" t="s">
        <v>23</v>
      </c>
      <c r="J2169" s="230">
        <f>VLOOKUP(H2169,LocID!$B$2:$I$1995,8, FALSE)</f>
        <v>489</v>
      </c>
      <c r="L2169">
        <v>37.7771186828613</v>
      </c>
      <c r="M2169">
        <v>-122.419639587402</v>
      </c>
    </row>
    <row r="2170" spans="1:13" x14ac:dyDescent="0.25">
      <c r="A2170" s="230">
        <v>2008.3489999999999</v>
      </c>
      <c r="B2170" s="230" t="s">
        <v>35</v>
      </c>
      <c r="C2170" s="230" t="s">
        <v>11830</v>
      </c>
      <c r="D2170" s="230" t="s">
        <v>2156</v>
      </c>
      <c r="E2170" s="230" t="s">
        <v>2157</v>
      </c>
      <c r="F2170" s="230" t="s">
        <v>2155</v>
      </c>
      <c r="G2170" t="s">
        <v>76</v>
      </c>
      <c r="H2170" s="230" t="s">
        <v>6227</v>
      </c>
      <c r="I2170" s="230" t="s">
        <v>23</v>
      </c>
      <c r="J2170" s="230">
        <f>VLOOKUP(H2170,LocID!$B$2:$I$1995,8, FALSE)</f>
        <v>352</v>
      </c>
      <c r="L2170">
        <v>37.389671325683501</v>
      </c>
      <c r="M2170">
        <v>-122.08159637451099</v>
      </c>
    </row>
    <row r="2171" spans="1:13" x14ac:dyDescent="0.25">
      <c r="A2171" s="230">
        <v>2008.3969999999999</v>
      </c>
      <c r="B2171" s="230" t="s">
        <v>35</v>
      </c>
      <c r="C2171" s="230" t="s">
        <v>11830</v>
      </c>
      <c r="D2171" s="230" t="s">
        <v>333</v>
      </c>
      <c r="E2171" s="230" t="s">
        <v>334</v>
      </c>
      <c r="F2171" s="230" t="s">
        <v>332</v>
      </c>
      <c r="G2171" t="s">
        <v>219</v>
      </c>
      <c r="H2171" s="230" t="s">
        <v>4497</v>
      </c>
      <c r="I2171" s="230" t="s">
        <v>26</v>
      </c>
      <c r="J2171" s="230">
        <f>VLOOKUP(H2171,LocID!$B$2:$I$1995,8, FALSE)</f>
        <v>37</v>
      </c>
      <c r="L2171">
        <v>30.267589569091701</v>
      </c>
      <c r="M2171">
        <v>-97.742988586425696</v>
      </c>
    </row>
    <row r="2172" spans="1:13" x14ac:dyDescent="0.25">
      <c r="A2172" s="230">
        <v>2008.43</v>
      </c>
      <c r="B2172" s="230" t="s">
        <v>35</v>
      </c>
      <c r="C2172" s="230" t="s">
        <v>11830</v>
      </c>
      <c r="D2172" s="230" t="s">
        <v>992</v>
      </c>
      <c r="E2172" s="230" t="s">
        <v>993</v>
      </c>
      <c r="F2172" s="230" t="s">
        <v>985</v>
      </c>
      <c r="G2172" t="s">
        <v>399</v>
      </c>
      <c r="H2172" s="230" t="s">
        <v>6015</v>
      </c>
      <c r="I2172" s="230" t="s">
        <v>98</v>
      </c>
      <c r="J2172" s="230">
        <f>VLOOKUP(H2172,LocID!$B$2:$I$1995,8, FALSE)</f>
        <v>123</v>
      </c>
      <c r="L2172">
        <v>43.207248687744098</v>
      </c>
      <c r="M2172">
        <v>-71.536598205566406</v>
      </c>
    </row>
    <row r="2173" spans="1:13" x14ac:dyDescent="0.25">
      <c r="A2173" s="230">
        <v>2008.453</v>
      </c>
      <c r="B2173" s="230" t="s">
        <v>35</v>
      </c>
      <c r="C2173" s="230" t="s">
        <v>11830</v>
      </c>
      <c r="D2173" s="230" t="s">
        <v>2967</v>
      </c>
      <c r="E2173" s="230" t="s">
        <v>2968</v>
      </c>
      <c r="F2173" s="230" t="s">
        <v>2969</v>
      </c>
      <c r="G2173" t="s">
        <v>76</v>
      </c>
      <c r="H2173" s="230" t="s">
        <v>6307</v>
      </c>
      <c r="I2173" s="230" t="s">
        <v>23</v>
      </c>
      <c r="J2173" s="230">
        <f>VLOOKUP(H2173,LocID!$B$2:$I$1995,8, FALSE)</f>
        <v>441</v>
      </c>
      <c r="L2173">
        <v>40.587589263916001</v>
      </c>
      <c r="M2173">
        <v>-122.392608642578</v>
      </c>
    </row>
    <row r="2174" spans="1:13" x14ac:dyDescent="0.25">
      <c r="A2174" s="230">
        <v>2008.376</v>
      </c>
      <c r="B2174" s="230" t="s">
        <v>35</v>
      </c>
      <c r="C2174" s="230" t="s">
        <v>11830</v>
      </c>
      <c r="D2174" s="230" t="s">
        <v>4258</v>
      </c>
      <c r="E2174" s="230" t="s">
        <v>4259</v>
      </c>
      <c r="F2174" s="230" t="s">
        <v>2997</v>
      </c>
      <c r="G2174" t="s">
        <v>2996</v>
      </c>
      <c r="H2174" s="230" t="s">
        <v>4536</v>
      </c>
      <c r="I2174" s="230" t="s">
        <v>23</v>
      </c>
      <c r="J2174" s="230">
        <f>VLOOKUP(H2174,LocID!$B$2:$I$1995,8, FALSE)</f>
        <v>447</v>
      </c>
      <c r="L2174">
        <v>38.890369415283203</v>
      </c>
      <c r="M2174">
        <v>-77.031959533691406</v>
      </c>
    </row>
    <row r="2175" spans="1:13" x14ac:dyDescent="0.25">
      <c r="A2175" s="230">
        <v>2008.239</v>
      </c>
      <c r="B2175" s="230" t="s">
        <v>35</v>
      </c>
      <c r="C2175" s="230" t="s">
        <v>11830</v>
      </c>
      <c r="D2175" s="230" t="s">
        <v>2844</v>
      </c>
      <c r="E2175" s="230" t="s">
        <v>1018</v>
      </c>
      <c r="F2175" s="230" t="s">
        <v>2823</v>
      </c>
      <c r="G2175" t="s">
        <v>122</v>
      </c>
      <c r="H2175" s="230" t="s">
        <v>6295</v>
      </c>
      <c r="I2175" s="230" t="s">
        <v>52</v>
      </c>
      <c r="J2175" s="230">
        <f>VLOOKUP(H2175,LocID!$B$2:$I$1995,8, FALSE)</f>
        <v>427</v>
      </c>
      <c r="L2175">
        <v>45.511791229247997</v>
      </c>
      <c r="M2175">
        <v>-122.67562866210901</v>
      </c>
    </row>
    <row r="2176" spans="1:13" x14ac:dyDescent="0.25">
      <c r="A2176" s="230">
        <v>2008.3589999999999</v>
      </c>
      <c r="B2176" s="230" t="s">
        <v>35</v>
      </c>
      <c r="C2176" s="230" t="s">
        <v>11830</v>
      </c>
      <c r="D2176" s="230" t="s">
        <v>2674</v>
      </c>
      <c r="E2176" s="230" t="s">
        <v>2675</v>
      </c>
      <c r="F2176" s="230" t="s">
        <v>2673</v>
      </c>
      <c r="G2176" t="s">
        <v>49</v>
      </c>
      <c r="H2176" s="230" t="s">
        <v>6265</v>
      </c>
      <c r="I2176" s="230" t="s">
        <v>26</v>
      </c>
      <c r="J2176" s="230">
        <f>VLOOKUP(H2176,LocID!$B$2:$I$1995,8, FALSE)</f>
        <v>396</v>
      </c>
      <c r="L2176">
        <v>42.589199066162102</v>
      </c>
      <c r="M2176">
        <v>-72.3095703125</v>
      </c>
    </row>
    <row r="2177" spans="1:13" x14ac:dyDescent="0.25">
      <c r="A2177" s="230">
        <v>2008.4090000000001</v>
      </c>
      <c r="B2177" s="230" t="s">
        <v>35</v>
      </c>
      <c r="C2177" s="230" t="s">
        <v>11830</v>
      </c>
      <c r="D2177" s="230" t="s">
        <v>1822</v>
      </c>
      <c r="E2177" s="230" t="s">
        <v>1820</v>
      </c>
      <c r="F2177" s="230" t="s">
        <v>1821</v>
      </c>
      <c r="G2177" t="s">
        <v>76</v>
      </c>
      <c r="H2177" s="230" t="s">
        <v>6176</v>
      </c>
      <c r="I2177" s="230" t="s">
        <v>26</v>
      </c>
      <c r="J2177" s="230">
        <f>VLOOKUP(H2177,LocID!$B$2:$I$1995,8, FALSE)</f>
        <v>298</v>
      </c>
      <c r="L2177">
        <v>37.383079528808501</v>
      </c>
      <c r="M2177">
        <v>-122.11422729492099</v>
      </c>
    </row>
    <row r="2178" spans="1:13" x14ac:dyDescent="0.25">
      <c r="A2178" s="230">
        <v>2008.3389999999999</v>
      </c>
      <c r="B2178" s="230" t="s">
        <v>35</v>
      </c>
      <c r="C2178" s="230" t="s">
        <v>11830</v>
      </c>
      <c r="D2178" s="230" t="s">
        <v>2845</v>
      </c>
      <c r="E2178" s="230" t="s">
        <v>2846</v>
      </c>
      <c r="F2178" s="230" t="s">
        <v>2823</v>
      </c>
      <c r="G2178" t="s">
        <v>122</v>
      </c>
      <c r="H2178" s="230" t="s">
        <v>6295</v>
      </c>
      <c r="I2178" s="230" t="s">
        <v>98</v>
      </c>
      <c r="J2178" s="230">
        <f>VLOOKUP(H2178,LocID!$B$2:$I$1995,8, FALSE)</f>
        <v>427</v>
      </c>
      <c r="L2178">
        <v>45.511791229247997</v>
      </c>
      <c r="M2178">
        <v>-122.67562866210901</v>
      </c>
    </row>
    <row r="2179" spans="1:13" x14ac:dyDescent="0.25">
      <c r="A2179" s="230">
        <v>2008.396</v>
      </c>
      <c r="B2179" s="230" t="s">
        <v>35</v>
      </c>
      <c r="C2179" s="230" t="s">
        <v>11830</v>
      </c>
      <c r="D2179" s="230" t="s">
        <v>1195</v>
      </c>
      <c r="E2179" s="230" t="s">
        <v>1193</v>
      </c>
      <c r="F2179" s="230" t="s">
        <v>1194</v>
      </c>
      <c r="G2179" t="s">
        <v>76</v>
      </c>
      <c r="H2179" s="230" t="s">
        <v>4504</v>
      </c>
      <c r="I2179" s="230" t="s">
        <v>23</v>
      </c>
      <c r="J2179" s="230">
        <f>VLOOKUP(H2179,LocID!$B$2:$I$1995,8, FALSE)</f>
        <v>167</v>
      </c>
      <c r="L2179">
        <v>37.837169647216797</v>
      </c>
      <c r="M2179">
        <v>-122.301750183105</v>
      </c>
    </row>
    <row r="2180" spans="1:13" x14ac:dyDescent="0.25">
      <c r="A2180" s="230">
        <v>2015.0225</v>
      </c>
      <c r="B2180" s="230" t="s">
        <v>309</v>
      </c>
      <c r="C2180" s="230" t="s">
        <v>11821</v>
      </c>
      <c r="D2180" s="230" t="s">
        <v>2036</v>
      </c>
      <c r="E2180" s="230" t="s">
        <v>2037</v>
      </c>
      <c r="F2180" s="230" t="s">
        <v>2030</v>
      </c>
      <c r="G2180" t="s">
        <v>165</v>
      </c>
      <c r="H2180" s="230" t="s">
        <v>6206</v>
      </c>
      <c r="I2180" s="230" t="s">
        <v>52</v>
      </c>
      <c r="J2180" s="230">
        <f>VLOOKUP(H2180,LocID!$B$2:$I$1995,8, FALSE)</f>
        <v>329</v>
      </c>
      <c r="L2180">
        <v>25.7748107910156</v>
      </c>
      <c r="M2180">
        <v>-80.197731018066406</v>
      </c>
    </row>
    <row r="2181" spans="1:13" x14ac:dyDescent="0.25">
      <c r="A2181" s="230">
        <v>2008.2850000000001</v>
      </c>
      <c r="B2181" s="230" t="s">
        <v>35</v>
      </c>
      <c r="C2181" s="230" t="s">
        <v>11830</v>
      </c>
      <c r="D2181" s="230" t="s">
        <v>3058</v>
      </c>
      <c r="E2181" s="230" t="s">
        <v>3059</v>
      </c>
      <c r="F2181" s="230" t="s">
        <v>3060</v>
      </c>
      <c r="G2181" t="s">
        <v>76</v>
      </c>
      <c r="H2181" s="230" t="s">
        <v>6321</v>
      </c>
      <c r="I2181" s="230" t="s">
        <v>98</v>
      </c>
      <c r="J2181" s="230">
        <f>VLOOKUP(H2181,LocID!$B$2:$I$1995,8, FALSE)</f>
        <v>458</v>
      </c>
      <c r="L2181">
        <v>33.9816284179687</v>
      </c>
      <c r="M2181">
        <v>-117.373878479003</v>
      </c>
    </row>
    <row r="2182" spans="1:13" x14ac:dyDescent="0.25">
      <c r="A2182" s="230">
        <v>2008.364</v>
      </c>
      <c r="B2182" s="230" t="s">
        <v>35</v>
      </c>
      <c r="C2182" s="230" t="s">
        <v>11830</v>
      </c>
      <c r="D2182" s="230" t="s">
        <v>3700</v>
      </c>
      <c r="E2182" s="230" t="s">
        <v>3695</v>
      </c>
      <c r="F2182" s="230" t="s">
        <v>3696</v>
      </c>
      <c r="G2182" t="s">
        <v>76</v>
      </c>
      <c r="H2182" s="230" t="s">
        <v>4529</v>
      </c>
      <c r="I2182" s="230" t="s">
        <v>26</v>
      </c>
      <c r="J2182" s="230">
        <f>VLOOKUP(H2182,LocID!$B$2:$I$1995,8, FALSE)</f>
        <v>506</v>
      </c>
      <c r="L2182">
        <v>34.011558532714801</v>
      </c>
      <c r="M2182">
        <v>-118.492286682128</v>
      </c>
    </row>
    <row r="2183" spans="1:13" x14ac:dyDescent="0.25">
      <c r="A2183" s="230">
        <v>2008.4190000000001</v>
      </c>
      <c r="B2183" s="230" t="s">
        <v>35</v>
      </c>
      <c r="C2183" s="230" t="s">
        <v>11830</v>
      </c>
      <c r="D2183" s="230" t="s">
        <v>3701</v>
      </c>
      <c r="E2183" s="230" t="s">
        <v>3702</v>
      </c>
      <c r="F2183" s="230" t="s">
        <v>3696</v>
      </c>
      <c r="G2183" t="s">
        <v>76</v>
      </c>
      <c r="H2183" s="230" t="s">
        <v>4529</v>
      </c>
      <c r="I2183" s="230" t="s">
        <v>26</v>
      </c>
      <c r="J2183" s="230">
        <f>VLOOKUP(H2183,LocID!$B$2:$I$1995,8, FALSE)</f>
        <v>506</v>
      </c>
      <c r="L2183">
        <v>34.011558532714801</v>
      </c>
      <c r="M2183">
        <v>-118.492286682128</v>
      </c>
    </row>
    <row r="2184" spans="1:13" x14ac:dyDescent="0.25">
      <c r="A2184" s="230">
        <v>2008.32</v>
      </c>
      <c r="B2184" s="230" t="s">
        <v>35</v>
      </c>
      <c r="C2184" s="230" t="s">
        <v>11830</v>
      </c>
      <c r="D2184" s="230" t="s">
        <v>3772</v>
      </c>
      <c r="E2184" s="230" t="s">
        <v>3773</v>
      </c>
      <c r="F2184" s="230" t="s">
        <v>3750</v>
      </c>
      <c r="G2184" t="s">
        <v>261</v>
      </c>
      <c r="H2184" s="230" t="s">
        <v>4530</v>
      </c>
      <c r="I2184" s="230" t="s">
        <v>3934</v>
      </c>
      <c r="J2184" s="230">
        <f>VLOOKUP(H2184,LocID!$B$2:$I$1995,8, FALSE)</f>
        <v>513</v>
      </c>
      <c r="L2184">
        <v>47.603569030761697</v>
      </c>
      <c r="M2184">
        <v>-122.329452514648</v>
      </c>
    </row>
    <row r="2185" spans="1:13" x14ac:dyDescent="0.25">
      <c r="A2185" s="230">
        <v>2008.32</v>
      </c>
      <c r="B2185" s="230" t="s">
        <v>35</v>
      </c>
      <c r="C2185" s="230" t="s">
        <v>11830</v>
      </c>
      <c r="D2185" s="230" t="s">
        <v>3772</v>
      </c>
      <c r="E2185" s="230" t="s">
        <v>3773</v>
      </c>
      <c r="F2185" s="230" t="s">
        <v>3750</v>
      </c>
      <c r="G2185" t="s">
        <v>261</v>
      </c>
      <c r="H2185" s="230" t="s">
        <v>4530</v>
      </c>
      <c r="I2185" s="230" t="s">
        <v>23</v>
      </c>
      <c r="J2185" s="230">
        <f>VLOOKUP(H2185,LocID!$B$2:$I$1995,8, FALSE)</f>
        <v>513</v>
      </c>
      <c r="L2185">
        <v>47.603569030761697</v>
      </c>
      <c r="M2185">
        <v>-122.329452514648</v>
      </c>
    </row>
    <row r="2186" spans="1:13" x14ac:dyDescent="0.25">
      <c r="A2186" s="230">
        <v>2008.4559999999999</v>
      </c>
      <c r="B2186" s="230" t="s">
        <v>35</v>
      </c>
      <c r="C2186" s="230" t="s">
        <v>11830</v>
      </c>
      <c r="D2186" s="230" t="s">
        <v>2402</v>
      </c>
      <c r="E2186" s="230" t="s">
        <v>2403</v>
      </c>
      <c r="F2186" s="230" t="s">
        <v>2404</v>
      </c>
      <c r="G2186" t="s">
        <v>49</v>
      </c>
      <c r="H2186" s="230" t="s">
        <v>6255</v>
      </c>
      <c r="I2186" s="230" t="s">
        <v>23</v>
      </c>
      <c r="J2186" s="230">
        <f>VLOOKUP(H2186,LocID!$B$2:$I$1995,8, FALSE)</f>
        <v>385</v>
      </c>
      <c r="L2186">
        <v>42.31782913208</v>
      </c>
      <c r="M2186">
        <v>-72.632392883300696</v>
      </c>
    </row>
    <row r="2187" spans="1:13" x14ac:dyDescent="0.25">
      <c r="A2187" s="230">
        <v>2008.422</v>
      </c>
      <c r="B2187" s="230" t="s">
        <v>35</v>
      </c>
      <c r="C2187" s="230" t="s">
        <v>11830</v>
      </c>
      <c r="D2187" s="230" t="s">
        <v>3357</v>
      </c>
      <c r="E2187" s="230" t="s">
        <v>3322</v>
      </c>
      <c r="F2187" s="230" t="s">
        <v>3294</v>
      </c>
      <c r="G2187" t="s">
        <v>76</v>
      </c>
      <c r="H2187" s="230" t="s">
        <v>4526</v>
      </c>
      <c r="I2187" s="230" t="s">
        <v>26</v>
      </c>
      <c r="J2187" s="230">
        <f>VLOOKUP(H2187,LocID!$B$2:$I$1995,8, FALSE)</f>
        <v>489</v>
      </c>
      <c r="L2187">
        <v>37.7771186828613</v>
      </c>
      <c r="M2187">
        <v>-122.419639587402</v>
      </c>
    </row>
    <row r="2188" spans="1:13" x14ac:dyDescent="0.25">
      <c r="A2188" s="230">
        <v>2008.4659999999999</v>
      </c>
      <c r="B2188" s="230" t="s">
        <v>35</v>
      </c>
      <c r="C2188" s="230" t="s">
        <v>11830</v>
      </c>
      <c r="D2188" s="230" t="s">
        <v>424</v>
      </c>
      <c r="E2188" s="230" t="s">
        <v>422</v>
      </c>
      <c r="F2188" s="230" t="s">
        <v>423</v>
      </c>
      <c r="G2188" t="s">
        <v>49</v>
      </c>
      <c r="H2188" s="230" t="s">
        <v>5943</v>
      </c>
      <c r="I2188" s="230" t="s">
        <v>23</v>
      </c>
      <c r="J2188" s="230">
        <f>VLOOKUP(H2188,LocID!$B$2:$I$1995,8, FALSE)</f>
        <v>48</v>
      </c>
      <c r="L2188">
        <v>42.3962593078613</v>
      </c>
      <c r="M2188">
        <v>-71.177009582519503</v>
      </c>
    </row>
    <row r="2189" spans="1:13" x14ac:dyDescent="0.25">
      <c r="A2189" s="230">
        <v>2008.2550000000001</v>
      </c>
      <c r="B2189" s="230" t="s">
        <v>35</v>
      </c>
      <c r="C2189" s="230" t="s">
        <v>11830</v>
      </c>
      <c r="D2189" s="230" t="s">
        <v>1030</v>
      </c>
      <c r="E2189" s="230" t="s">
        <v>1031</v>
      </c>
      <c r="F2189" s="230" t="s">
        <v>1029</v>
      </c>
      <c r="G2189" t="s">
        <v>76</v>
      </c>
      <c r="H2189" s="230" t="s">
        <v>6024</v>
      </c>
      <c r="I2189" s="230" t="s">
        <v>52</v>
      </c>
      <c r="J2189" s="230">
        <f>VLOOKUP(H2189,LocID!$B$2:$I$1995,8, FALSE)</f>
        <v>132</v>
      </c>
      <c r="L2189">
        <v>34.021610260009702</v>
      </c>
      <c r="M2189">
        <v>-118.39620971679599</v>
      </c>
    </row>
    <row r="2190" spans="1:13" x14ac:dyDescent="0.25">
      <c r="A2190" s="230">
        <v>2008.4459999999999</v>
      </c>
      <c r="B2190" s="230" t="s">
        <v>35</v>
      </c>
      <c r="C2190" s="230" t="s">
        <v>11830</v>
      </c>
      <c r="D2190" s="230" t="s">
        <v>258</v>
      </c>
      <c r="E2190" s="230" t="s">
        <v>259</v>
      </c>
      <c r="F2190" s="230" t="s">
        <v>260</v>
      </c>
      <c r="G2190" t="s">
        <v>261</v>
      </c>
      <c r="H2190" s="230" t="s">
        <v>5927</v>
      </c>
      <c r="I2190" s="230" t="s">
        <v>52</v>
      </c>
      <c r="J2190" s="230">
        <f>VLOOKUP(H2190,LocID!$B$2:$I$1995,8, FALSE)</f>
        <v>30</v>
      </c>
      <c r="L2190">
        <v>46.340579986572202</v>
      </c>
      <c r="M2190">
        <v>-117.04782104492099</v>
      </c>
    </row>
    <row r="2191" spans="1:13" x14ac:dyDescent="0.25">
      <c r="A2191" s="230">
        <v>2008.35</v>
      </c>
      <c r="B2191" s="230" t="s">
        <v>35</v>
      </c>
      <c r="C2191" s="230" t="s">
        <v>11830</v>
      </c>
      <c r="D2191" s="230" t="s">
        <v>3774</v>
      </c>
      <c r="E2191" s="230" t="s">
        <v>3775</v>
      </c>
      <c r="F2191" s="230" t="s">
        <v>3750</v>
      </c>
      <c r="G2191" t="s">
        <v>261</v>
      </c>
      <c r="H2191" s="230" t="s">
        <v>4530</v>
      </c>
      <c r="I2191" s="230" t="s">
        <v>52</v>
      </c>
      <c r="J2191" s="230">
        <f>VLOOKUP(H2191,LocID!$B$2:$I$1995,8, FALSE)</f>
        <v>513</v>
      </c>
      <c r="L2191">
        <v>47.603569030761697</v>
      </c>
      <c r="M2191">
        <v>-122.329452514648</v>
      </c>
    </row>
    <row r="2192" spans="1:13" x14ac:dyDescent="0.25">
      <c r="A2192" s="230">
        <v>2015.0311999999999</v>
      </c>
      <c r="B2192" s="230" t="s">
        <v>309</v>
      </c>
      <c r="C2192" s="230" t="s">
        <v>11821</v>
      </c>
      <c r="D2192" s="230" t="s">
        <v>3620</v>
      </c>
      <c r="E2192" s="230" t="s">
        <v>3617</v>
      </c>
      <c r="F2192" s="230" t="s">
        <v>3586</v>
      </c>
      <c r="G2192" t="s">
        <v>76</v>
      </c>
      <c r="H2192" s="230" t="s">
        <v>6352</v>
      </c>
      <c r="I2192" s="230" t="s">
        <v>26</v>
      </c>
      <c r="J2192" s="230">
        <f>VLOOKUP(H2192,LocID!$B$2:$I$1995,8, FALSE)</f>
        <v>495</v>
      </c>
      <c r="L2192">
        <v>37.547031402587798</v>
      </c>
      <c r="M2192">
        <v>-122.314826965332</v>
      </c>
    </row>
    <row r="2193" spans="1:13" x14ac:dyDescent="0.25">
      <c r="A2193" s="230">
        <v>2008.498</v>
      </c>
      <c r="B2193" s="230" t="s">
        <v>35</v>
      </c>
      <c r="C2193" s="230" t="s">
        <v>11830</v>
      </c>
      <c r="D2193" s="230" t="s">
        <v>744</v>
      </c>
      <c r="E2193" s="230" t="s">
        <v>737</v>
      </c>
      <c r="F2193" s="230" t="s">
        <v>738</v>
      </c>
      <c r="G2193" t="s">
        <v>740</v>
      </c>
      <c r="H2193" s="377" t="s">
        <v>11294</v>
      </c>
      <c r="I2193" s="230" t="s">
        <v>98</v>
      </c>
      <c r="J2193" s="230">
        <f>VLOOKUP(H2193,LocID!$B$2:$I$1995,8, FALSE)</f>
        <v>758</v>
      </c>
      <c r="K2193">
        <v>1</v>
      </c>
      <c r="L2193">
        <v>49.2447509765625</v>
      </c>
      <c r="M2193">
        <v>-122.973342895507</v>
      </c>
    </row>
    <row r="2194" spans="1:13" x14ac:dyDescent="0.25">
      <c r="A2194" s="230">
        <v>2008.3420000000001</v>
      </c>
      <c r="B2194" s="230" t="s">
        <v>35</v>
      </c>
      <c r="C2194" s="230" t="s">
        <v>11830</v>
      </c>
      <c r="D2194" s="230" t="s">
        <v>2824</v>
      </c>
      <c r="E2194" s="230" t="s">
        <v>2825</v>
      </c>
      <c r="F2194" s="230" t="s">
        <v>2823</v>
      </c>
      <c r="G2194" t="s">
        <v>320</v>
      </c>
      <c r="H2194" s="230" t="s">
        <v>6294</v>
      </c>
      <c r="I2194" s="230" t="s">
        <v>26</v>
      </c>
      <c r="J2194" s="230">
        <f>VLOOKUP(H2194,LocID!$B$2:$I$1995,8, FALSE)</f>
        <v>426</v>
      </c>
      <c r="L2194">
        <v>43.659141540527301</v>
      </c>
      <c r="M2194">
        <v>-70.256652832031193</v>
      </c>
    </row>
    <row r="2195" spans="1:13" x14ac:dyDescent="0.25">
      <c r="A2195" s="230">
        <v>2008.3</v>
      </c>
      <c r="B2195" s="230" t="s">
        <v>35</v>
      </c>
      <c r="C2195" s="230" t="s">
        <v>11830</v>
      </c>
      <c r="D2195" s="230" t="s">
        <v>2847</v>
      </c>
      <c r="E2195" s="230" t="s">
        <v>2841</v>
      </c>
      <c r="F2195" s="230" t="s">
        <v>2823</v>
      </c>
      <c r="G2195" t="s">
        <v>122</v>
      </c>
      <c r="H2195" s="230" t="s">
        <v>6295</v>
      </c>
      <c r="I2195" s="230" t="s">
        <v>98</v>
      </c>
      <c r="J2195" s="230">
        <f>VLOOKUP(H2195,LocID!$B$2:$I$1995,8, FALSE)</f>
        <v>427</v>
      </c>
      <c r="L2195">
        <v>45.511791229247997</v>
      </c>
      <c r="M2195">
        <v>-122.67562866210901</v>
      </c>
    </row>
    <row r="2196" spans="1:13" x14ac:dyDescent="0.25">
      <c r="A2196" s="230">
        <v>2008.3340000000001</v>
      </c>
      <c r="B2196" s="230" t="s">
        <v>35</v>
      </c>
      <c r="C2196" s="230" t="s">
        <v>11830</v>
      </c>
      <c r="D2196" s="230" t="s">
        <v>3200</v>
      </c>
      <c r="E2196" s="230" t="s">
        <v>3201</v>
      </c>
      <c r="F2196" s="230" t="s">
        <v>3202</v>
      </c>
      <c r="G2196" t="s">
        <v>660</v>
      </c>
      <c r="H2196" s="230" t="s">
        <v>6337</v>
      </c>
      <c r="I2196" s="230" t="s">
        <v>23</v>
      </c>
      <c r="J2196" s="230">
        <f>VLOOKUP(H2196,LocID!$B$2:$I$1995,8, FALSE)</f>
        <v>479</v>
      </c>
      <c r="L2196">
        <v>40.760311126708899</v>
      </c>
      <c r="M2196">
        <v>-111.888221740722</v>
      </c>
    </row>
    <row r="2197" spans="1:13" x14ac:dyDescent="0.25">
      <c r="A2197" s="230">
        <v>2008.335</v>
      </c>
      <c r="B2197" s="230" t="s">
        <v>35</v>
      </c>
      <c r="C2197" s="230" t="s">
        <v>11830</v>
      </c>
      <c r="D2197" s="230" t="s">
        <v>3203</v>
      </c>
      <c r="E2197" s="230" t="s">
        <v>3204</v>
      </c>
      <c r="F2197" s="230" t="s">
        <v>3202</v>
      </c>
      <c r="G2197" t="s">
        <v>660</v>
      </c>
      <c r="H2197" s="230" t="s">
        <v>6337</v>
      </c>
      <c r="I2197" s="230" t="s">
        <v>23</v>
      </c>
      <c r="J2197" s="230">
        <f>VLOOKUP(H2197,LocID!$B$2:$I$1995,8, FALSE)</f>
        <v>479</v>
      </c>
      <c r="L2197">
        <v>40.760311126708899</v>
      </c>
      <c r="M2197">
        <v>-111.888221740722</v>
      </c>
    </row>
    <row r="2198" spans="1:13" x14ac:dyDescent="0.25">
      <c r="A2198" s="230">
        <v>2008.451</v>
      </c>
      <c r="B2198" s="230" t="s">
        <v>35</v>
      </c>
      <c r="C2198" s="230" t="s">
        <v>11830</v>
      </c>
      <c r="D2198" s="230" t="s">
        <v>4203</v>
      </c>
      <c r="E2198" s="230" t="s">
        <v>4204</v>
      </c>
      <c r="F2198" s="230" t="s">
        <v>4205</v>
      </c>
      <c r="G2198" t="s">
        <v>815</v>
      </c>
      <c r="H2198" s="230" t="s">
        <v>6423</v>
      </c>
      <c r="I2198" s="230" t="s">
        <v>23</v>
      </c>
      <c r="J2198" s="230">
        <f>VLOOKUP(H2198,LocID!$B$2:$I$1995,8, FALSE)</f>
        <v>577</v>
      </c>
      <c r="L2198">
        <v>39.486190795898402</v>
      </c>
      <c r="M2198">
        <v>-75.026138305664006</v>
      </c>
    </row>
    <row r="2199" spans="1:13" x14ac:dyDescent="0.25">
      <c r="A2199" s="230">
        <v>2007.1569999999999</v>
      </c>
      <c r="B2199" s="230" t="s">
        <v>35</v>
      </c>
      <c r="C2199" s="230" t="s">
        <v>11830</v>
      </c>
      <c r="D2199" s="230" t="s">
        <v>4260</v>
      </c>
      <c r="E2199" s="230"/>
      <c r="F2199" s="230" t="s">
        <v>2997</v>
      </c>
      <c r="G2199" t="s">
        <v>2996</v>
      </c>
      <c r="H2199" s="230" t="s">
        <v>4536</v>
      </c>
      <c r="I2199" s="230" t="s">
        <v>23</v>
      </c>
      <c r="J2199" s="230">
        <f>VLOOKUP(H2199,LocID!$B$2:$I$1995,8, FALSE)</f>
        <v>447</v>
      </c>
      <c r="L2199">
        <v>38.890369415283203</v>
      </c>
      <c r="M2199">
        <v>-77.031959533691406</v>
      </c>
    </row>
    <row r="2200" spans="1:13" x14ac:dyDescent="0.25">
      <c r="A2200" s="230">
        <v>2008.4639999999999</v>
      </c>
      <c r="B2200" s="230" t="s">
        <v>37</v>
      </c>
      <c r="C2200" s="230" t="s">
        <v>11831</v>
      </c>
      <c r="D2200" s="230" t="s">
        <v>38</v>
      </c>
      <c r="E2200" s="230" t="s">
        <v>31</v>
      </c>
      <c r="F2200" s="230" t="s">
        <v>19</v>
      </c>
      <c r="G2200" t="s">
        <v>21</v>
      </c>
      <c r="H2200" s="230" t="s">
        <v>5900</v>
      </c>
      <c r="I2200" s="230" t="s">
        <v>23</v>
      </c>
      <c r="J2200" s="230">
        <f>VLOOKUP(H2200,LocID!$B$2:$I$1995,8, FALSE)</f>
        <v>1</v>
      </c>
      <c r="K2200">
        <v>1</v>
      </c>
      <c r="L2200">
        <v>24.469190597534102</v>
      </c>
      <c r="M2200">
        <v>54.371738433837798</v>
      </c>
    </row>
    <row r="2201" spans="1:13" x14ac:dyDescent="0.25">
      <c r="A2201" s="230">
        <v>2008.413</v>
      </c>
      <c r="B2201" s="230" t="s">
        <v>37</v>
      </c>
      <c r="C2201" s="230" t="s">
        <v>11831</v>
      </c>
      <c r="D2201" s="230" t="s">
        <v>80</v>
      </c>
      <c r="E2201" s="230" t="s">
        <v>74</v>
      </c>
      <c r="F2201" s="230" t="s">
        <v>75</v>
      </c>
      <c r="G2201" t="s">
        <v>76</v>
      </c>
      <c r="H2201" s="230" t="s">
        <v>5903</v>
      </c>
      <c r="I2201" s="230" t="s">
        <v>26</v>
      </c>
      <c r="J2201" s="230">
        <f>VLOOKUP(H2201,LocID!$B$2:$I$1995,8, FALSE)</f>
        <v>5</v>
      </c>
      <c r="L2201">
        <v>37.766830444335902</v>
      </c>
      <c r="M2201">
        <v>-122.245300292968</v>
      </c>
    </row>
    <row r="2202" spans="1:13" x14ac:dyDescent="0.25">
      <c r="A2202" s="230">
        <v>2008.4570000000001</v>
      </c>
      <c r="B2202" s="230" t="s">
        <v>37</v>
      </c>
      <c r="C2202" s="230" t="s">
        <v>11831</v>
      </c>
      <c r="D2202" s="230" t="s">
        <v>355</v>
      </c>
      <c r="E2202" s="230" t="s">
        <v>353</v>
      </c>
      <c r="F2202" s="230" t="s">
        <v>354</v>
      </c>
      <c r="G2202" t="s">
        <v>76</v>
      </c>
      <c r="H2202" s="230" t="s">
        <v>5935</v>
      </c>
      <c r="I2202" s="230" t="s">
        <v>52</v>
      </c>
      <c r="J2202" s="230">
        <f>VLOOKUP(H2202,LocID!$B$2:$I$1995,8, FALSE)</f>
        <v>39</v>
      </c>
      <c r="L2202">
        <v>35.366958618163999</v>
      </c>
      <c r="M2202">
        <v>-119.01885986328099</v>
      </c>
    </row>
    <row r="2203" spans="1:13" x14ac:dyDescent="0.25">
      <c r="A2203" s="230">
        <v>2015.0012999999999</v>
      </c>
      <c r="B2203" s="230" t="s">
        <v>253</v>
      </c>
      <c r="C2203" s="230" t="s">
        <v>11821</v>
      </c>
      <c r="D2203" s="230" t="s">
        <v>947</v>
      </c>
      <c r="E2203" s="230" t="s">
        <v>944</v>
      </c>
      <c r="F2203" s="230" t="s">
        <v>936</v>
      </c>
      <c r="G2203" t="s">
        <v>60</v>
      </c>
      <c r="H2203" s="230" t="s">
        <v>6005</v>
      </c>
      <c r="I2203" s="230" t="s">
        <v>52</v>
      </c>
      <c r="J2203" s="230">
        <f>VLOOKUP(H2203,LocID!$B$2:$I$1995,8, FALSE)</f>
        <v>113</v>
      </c>
      <c r="L2203">
        <v>41.504749298095703</v>
      </c>
      <c r="M2203">
        <v>-81.690719604492102</v>
      </c>
    </row>
    <row r="2204" spans="1:13" x14ac:dyDescent="0.25">
      <c r="A2204" s="230">
        <v>2015.0344</v>
      </c>
      <c r="B2204" s="230" t="s">
        <v>309</v>
      </c>
      <c r="C2204" s="230" t="s">
        <v>11821</v>
      </c>
      <c r="D2204" s="230" t="s">
        <v>3719</v>
      </c>
      <c r="E2204" s="230" t="s">
        <v>3695</v>
      </c>
      <c r="F2204" s="230" t="s">
        <v>3696</v>
      </c>
      <c r="G2204" t="s">
        <v>76</v>
      </c>
      <c r="H2204" s="230" t="s">
        <v>4529</v>
      </c>
      <c r="I2204" s="230" t="s">
        <v>3934</v>
      </c>
      <c r="J2204" s="230">
        <f>VLOOKUP(H2204,LocID!$B$2:$I$1995,8, FALSE)</f>
        <v>506</v>
      </c>
      <c r="L2204">
        <v>34.011558532714801</v>
      </c>
      <c r="M2204">
        <v>-118.492286682128</v>
      </c>
    </row>
    <row r="2205" spans="1:13" x14ac:dyDescent="0.25">
      <c r="A2205" s="230">
        <v>2015.0344</v>
      </c>
      <c r="B2205" s="230" t="s">
        <v>309</v>
      </c>
      <c r="C2205" s="230" t="s">
        <v>11821</v>
      </c>
      <c r="D2205" s="230" t="s">
        <v>3719</v>
      </c>
      <c r="E2205" s="230" t="s">
        <v>3695</v>
      </c>
      <c r="F2205" s="230" t="s">
        <v>3696</v>
      </c>
      <c r="G2205" t="s">
        <v>76</v>
      </c>
      <c r="H2205" s="230" t="s">
        <v>4529</v>
      </c>
      <c r="I2205" s="230" t="s">
        <v>23</v>
      </c>
      <c r="J2205" s="230">
        <f>VLOOKUP(H2205,LocID!$B$2:$I$1995,8, FALSE)</f>
        <v>506</v>
      </c>
      <c r="L2205">
        <v>34.011558532714801</v>
      </c>
      <c r="M2205">
        <v>-118.492286682128</v>
      </c>
    </row>
    <row r="2206" spans="1:13" x14ac:dyDescent="0.25">
      <c r="A2206" s="230">
        <v>2008.501</v>
      </c>
      <c r="B2206" s="230" t="s">
        <v>37</v>
      </c>
      <c r="C2206" s="230" t="s">
        <v>11831</v>
      </c>
      <c r="D2206" s="230" t="s">
        <v>882</v>
      </c>
      <c r="E2206" s="230" t="s">
        <v>881</v>
      </c>
      <c r="F2206" s="230" t="s">
        <v>877</v>
      </c>
      <c r="G2206" t="s">
        <v>208</v>
      </c>
      <c r="H2206" s="230" t="s">
        <v>5997</v>
      </c>
      <c r="I2206" s="230" t="s">
        <v>98</v>
      </c>
      <c r="J2206" s="230">
        <f>VLOOKUP(H2206,LocID!$B$2:$I$1995,8, FALSE)</f>
        <v>105</v>
      </c>
      <c r="L2206">
        <v>41.884250640869098</v>
      </c>
      <c r="M2206">
        <v>-87.6324462890625</v>
      </c>
    </row>
    <row r="2207" spans="1:13" x14ac:dyDescent="0.25">
      <c r="A2207" s="230">
        <v>2009.0219999999999</v>
      </c>
      <c r="B2207" s="230" t="s">
        <v>37</v>
      </c>
      <c r="C2207" s="230" t="s">
        <v>11831</v>
      </c>
      <c r="D2207" s="230" t="s">
        <v>2452</v>
      </c>
      <c r="E2207" s="230" t="s">
        <v>2423</v>
      </c>
      <c r="F2207" s="230" t="s">
        <v>2414</v>
      </c>
      <c r="G2207" t="s">
        <v>76</v>
      </c>
      <c r="H2207" s="230" t="s">
        <v>4518</v>
      </c>
      <c r="I2207" s="230" t="s">
        <v>26</v>
      </c>
      <c r="J2207" s="230">
        <f>VLOOKUP(H2207,LocID!$B$2:$I$1995,8, FALSE)</f>
        <v>387</v>
      </c>
      <c r="L2207">
        <v>37.805080413818303</v>
      </c>
      <c r="M2207">
        <v>-122.273071289062</v>
      </c>
    </row>
    <row r="2208" spans="1:13" x14ac:dyDescent="0.25">
      <c r="A2208" s="230">
        <v>2009.0909999999999</v>
      </c>
      <c r="B2208" s="230" t="s">
        <v>37</v>
      </c>
      <c r="C2208" s="230" t="s">
        <v>11831</v>
      </c>
      <c r="D2208" s="230" t="s">
        <v>2453</v>
      </c>
      <c r="E2208" s="230" t="s">
        <v>2423</v>
      </c>
      <c r="F2208" s="230" t="s">
        <v>2414</v>
      </c>
      <c r="G2208" t="s">
        <v>76</v>
      </c>
      <c r="H2208" s="230" t="s">
        <v>4518</v>
      </c>
      <c r="I2208" s="230" t="s">
        <v>26</v>
      </c>
      <c r="J2208" s="230">
        <f>VLOOKUP(H2208,LocID!$B$2:$I$1995,8, FALSE)</f>
        <v>387</v>
      </c>
      <c r="L2208">
        <v>37.805080413818303</v>
      </c>
      <c r="M2208">
        <v>-122.273071289062</v>
      </c>
    </row>
    <row r="2209" spans="1:13" x14ac:dyDescent="0.25">
      <c r="A2209" s="230">
        <v>2008.4380000000001</v>
      </c>
      <c r="B2209" s="230" t="s">
        <v>37</v>
      </c>
      <c r="C2209" s="230" t="s">
        <v>11831</v>
      </c>
      <c r="D2209" s="230" t="s">
        <v>382</v>
      </c>
      <c r="E2209" s="230" t="s">
        <v>383</v>
      </c>
      <c r="F2209" s="230" t="s">
        <v>383</v>
      </c>
      <c r="G2209" t="s">
        <v>384</v>
      </c>
      <c r="H2209" s="230" t="s">
        <v>5938</v>
      </c>
      <c r="I2209" s="230" t="s">
        <v>23</v>
      </c>
      <c r="J2209" s="230">
        <f>VLOOKUP(H2209,LocID!$B$2:$I$1995,8, FALSE)</f>
        <v>43</v>
      </c>
      <c r="L2209">
        <v>30.443340301513601</v>
      </c>
      <c r="M2209">
        <v>-91.186988830566406</v>
      </c>
    </row>
    <row r="2210" spans="1:13" x14ac:dyDescent="0.25">
      <c r="A2210" s="230">
        <v>2008.423</v>
      </c>
      <c r="B2210" s="230" t="s">
        <v>37</v>
      </c>
      <c r="C2210" s="230" t="s">
        <v>11831</v>
      </c>
      <c r="D2210" s="230" t="s">
        <v>2975</v>
      </c>
      <c r="E2210" s="230" t="s">
        <v>2976</v>
      </c>
      <c r="F2210" s="230" t="s">
        <v>2972</v>
      </c>
      <c r="G2210" t="s">
        <v>261</v>
      </c>
      <c r="H2210" s="230" t="s">
        <v>6309</v>
      </c>
      <c r="I2210" s="230" t="s">
        <v>52</v>
      </c>
      <c r="J2210" s="230">
        <f>VLOOKUP(H2210,LocID!$B$2:$I$1995,8, FALSE)</f>
        <v>443</v>
      </c>
      <c r="L2210">
        <v>47.678581237792898</v>
      </c>
      <c r="M2210">
        <v>-122.131576538085</v>
      </c>
    </row>
    <row r="2211" spans="1:13" x14ac:dyDescent="0.25">
      <c r="A2211" s="230">
        <v>2008.3710000000001</v>
      </c>
      <c r="B2211" s="230" t="s">
        <v>37</v>
      </c>
      <c r="C2211" s="230" t="s">
        <v>11831</v>
      </c>
      <c r="D2211" s="230" t="s">
        <v>2354</v>
      </c>
      <c r="E2211" s="230" t="s">
        <v>2352</v>
      </c>
      <c r="F2211" s="230" t="s">
        <v>2353</v>
      </c>
      <c r="G2211" t="s">
        <v>874</v>
      </c>
      <c r="H2211" s="230" t="s">
        <v>6242</v>
      </c>
      <c r="I2211" s="230" t="s">
        <v>98</v>
      </c>
      <c r="J2211" s="230">
        <f>VLOOKUP(H2211,LocID!$B$2:$I$1995,8, FALSE)</f>
        <v>372</v>
      </c>
      <c r="L2211">
        <v>41.695369720458899</v>
      </c>
      <c r="M2211">
        <v>-72.720649719238196</v>
      </c>
    </row>
    <row r="2212" spans="1:13" x14ac:dyDescent="0.25">
      <c r="A2212" s="230">
        <v>2009.0029999999999</v>
      </c>
      <c r="B2212" s="230" t="s">
        <v>37</v>
      </c>
      <c r="C2212" s="230" t="s">
        <v>11831</v>
      </c>
      <c r="D2212" s="230" t="s">
        <v>2762</v>
      </c>
      <c r="E2212" s="230" t="s">
        <v>2763</v>
      </c>
      <c r="F2212" s="230" t="s">
        <v>2764</v>
      </c>
      <c r="G2212" t="s">
        <v>1276</v>
      </c>
      <c r="H2212" s="230" t="s">
        <v>6282</v>
      </c>
      <c r="I2212" s="230" t="s">
        <v>52</v>
      </c>
      <c r="J2212" s="230">
        <f>VLOOKUP(H2212,LocID!$B$2:$I$1995,8, FALSE)</f>
        <v>414</v>
      </c>
      <c r="L2212">
        <v>33.448249816894503</v>
      </c>
      <c r="M2212">
        <v>-112.075798034667</v>
      </c>
    </row>
    <row r="2213" spans="1:13" x14ac:dyDescent="0.25">
      <c r="A2213" s="230">
        <v>2009.037</v>
      </c>
      <c r="B2213" s="230" t="s">
        <v>37</v>
      </c>
      <c r="C2213" s="230" t="s">
        <v>11831</v>
      </c>
      <c r="D2213" s="230" t="s">
        <v>1024</v>
      </c>
      <c r="E2213" s="230" t="s">
        <v>1025</v>
      </c>
      <c r="F2213" s="230" t="s">
        <v>1026</v>
      </c>
      <c r="G2213" t="s">
        <v>122</v>
      </c>
      <c r="H2213" s="230" t="s">
        <v>6023</v>
      </c>
      <c r="I2213" s="230" t="s">
        <v>23</v>
      </c>
      <c r="J2213" s="230">
        <f>VLOOKUP(H2213,LocID!$B$2:$I$1995,8, FALSE)</f>
        <v>131</v>
      </c>
      <c r="L2213">
        <v>42.366428375244098</v>
      </c>
      <c r="M2213">
        <v>-122.899772644042</v>
      </c>
    </row>
    <row r="2214" spans="1:13" x14ac:dyDescent="0.25">
      <c r="A2214" s="230">
        <v>2008.4870000000001</v>
      </c>
      <c r="B2214" s="230" t="s">
        <v>37</v>
      </c>
      <c r="C2214" s="230" t="s">
        <v>11831</v>
      </c>
      <c r="D2214" s="230" t="s">
        <v>1067</v>
      </c>
      <c r="E2214" s="230" t="s">
        <v>1068</v>
      </c>
      <c r="F2214" s="230" t="s">
        <v>1069</v>
      </c>
      <c r="G2214" t="s">
        <v>488</v>
      </c>
      <c r="H2214" s="230" t="s">
        <v>6031</v>
      </c>
      <c r="I2214" s="230" t="s">
        <v>23</v>
      </c>
      <c r="J2214" s="230">
        <f>VLOOKUP(H2214,LocID!$B$2:$I$1995,8, FALSE)</f>
        <v>139</v>
      </c>
      <c r="L2214">
        <v>41.538261413574197</v>
      </c>
      <c r="M2214">
        <v>-90.576400756835895</v>
      </c>
    </row>
    <row r="2215" spans="1:13" x14ac:dyDescent="0.25">
      <c r="A2215" s="230">
        <v>2015.0281</v>
      </c>
      <c r="B2215" s="230" t="s">
        <v>309</v>
      </c>
      <c r="C2215" s="230" t="s">
        <v>11821</v>
      </c>
      <c r="D2215" s="230" t="s">
        <v>2111</v>
      </c>
      <c r="E2215" s="230" t="s">
        <v>2112</v>
      </c>
      <c r="F2215" s="230" t="s">
        <v>2113</v>
      </c>
      <c r="G2215" t="s">
        <v>76</v>
      </c>
      <c r="H2215" s="230" t="s">
        <v>6219</v>
      </c>
      <c r="I2215" s="230" t="s">
        <v>23</v>
      </c>
      <c r="J2215" s="230">
        <f>VLOOKUP(H2215,LocID!$B$2:$I$1995,8, FALSE)</f>
        <v>344</v>
      </c>
      <c r="L2215">
        <v>34.074008941650298</v>
      </c>
      <c r="M2215">
        <v>-117.69125366210901</v>
      </c>
    </row>
    <row r="2216" spans="1:13" x14ac:dyDescent="0.25">
      <c r="A2216" s="230">
        <v>2009.0609999999999</v>
      </c>
      <c r="B2216" s="230" t="s">
        <v>37</v>
      </c>
      <c r="C2216" s="230" t="s">
        <v>11831</v>
      </c>
      <c r="D2216" s="230" t="s">
        <v>3131</v>
      </c>
      <c r="E2216" s="230" t="s">
        <v>3132</v>
      </c>
      <c r="F2216" s="230" t="s">
        <v>3123</v>
      </c>
      <c r="G2216" t="s">
        <v>76</v>
      </c>
      <c r="H2216" s="230" t="s">
        <v>4524</v>
      </c>
      <c r="I2216" s="230" t="s">
        <v>23</v>
      </c>
      <c r="J2216" s="230">
        <f>VLOOKUP(H2216,LocID!$B$2:$I$1995,8, FALSE)</f>
        <v>473</v>
      </c>
      <c r="L2216">
        <v>41.237720489501903</v>
      </c>
      <c r="M2216">
        <v>-122.27001953125</v>
      </c>
    </row>
    <row r="2217" spans="1:13" x14ac:dyDescent="0.25">
      <c r="A2217" s="230">
        <v>2009.08</v>
      </c>
      <c r="B2217" s="230" t="s">
        <v>37</v>
      </c>
      <c r="C2217" s="230" t="s">
        <v>11831</v>
      </c>
      <c r="D2217" s="230" t="s">
        <v>3358</v>
      </c>
      <c r="E2217" s="230" t="s">
        <v>3359</v>
      </c>
      <c r="F2217" s="230" t="s">
        <v>3294</v>
      </c>
      <c r="G2217" t="s">
        <v>76</v>
      </c>
      <c r="H2217" s="230" t="s">
        <v>4526</v>
      </c>
      <c r="I2217" s="230" t="s">
        <v>23</v>
      </c>
      <c r="J2217" s="230">
        <f>VLOOKUP(H2217,LocID!$B$2:$I$1995,8, FALSE)</f>
        <v>489</v>
      </c>
      <c r="L2217">
        <v>37.7771186828613</v>
      </c>
      <c r="M2217">
        <v>-122.419639587402</v>
      </c>
    </row>
    <row r="2218" spans="1:13" x14ac:dyDescent="0.25">
      <c r="A2218" s="230">
        <v>2009.173</v>
      </c>
      <c r="B2218" s="230" t="s">
        <v>37</v>
      </c>
      <c r="C2218" s="230" t="s">
        <v>11831</v>
      </c>
      <c r="D2218" s="230" t="s">
        <v>3133</v>
      </c>
      <c r="E2218" s="230" t="s">
        <v>3122</v>
      </c>
      <c r="F2218" s="230" t="s">
        <v>3123</v>
      </c>
      <c r="G2218" t="s">
        <v>76</v>
      </c>
      <c r="H2218" s="230" t="s">
        <v>4524</v>
      </c>
      <c r="I2218" s="230" t="s">
        <v>52</v>
      </c>
      <c r="J2218" s="230">
        <f>VLOOKUP(H2218,LocID!$B$2:$I$1995,8, FALSE)</f>
        <v>473</v>
      </c>
      <c r="L2218">
        <v>41.237720489501903</v>
      </c>
      <c r="M2218">
        <v>-122.27001953125</v>
      </c>
    </row>
    <row r="2219" spans="1:13" x14ac:dyDescent="0.25">
      <c r="A2219" s="230">
        <v>2008.4880000000001</v>
      </c>
      <c r="B2219" s="230" t="s">
        <v>37</v>
      </c>
      <c r="C2219" s="230" t="s">
        <v>11831</v>
      </c>
      <c r="D2219" s="230" t="s">
        <v>1211</v>
      </c>
      <c r="E2219" s="230" t="s">
        <v>1212</v>
      </c>
      <c r="F2219" s="230" t="s">
        <v>1213</v>
      </c>
      <c r="G2219" t="s">
        <v>874</v>
      </c>
      <c r="H2219" s="230" t="s">
        <v>6058</v>
      </c>
      <c r="I2219" s="230" t="s">
        <v>23</v>
      </c>
      <c r="J2219" s="230">
        <f>VLOOKUP(H2219,LocID!$B$2:$I$1995,8, FALSE)</f>
        <v>170</v>
      </c>
      <c r="L2219">
        <v>41.353118896484297</v>
      </c>
      <c r="M2219">
        <v>-72.390640258789006</v>
      </c>
    </row>
    <row r="2220" spans="1:13" x14ac:dyDescent="0.25">
      <c r="A2220" s="230">
        <v>2009.1610000000001</v>
      </c>
      <c r="B2220" s="230" t="s">
        <v>37</v>
      </c>
      <c r="C2220" s="230" t="s">
        <v>11831</v>
      </c>
      <c r="D2220" s="230" t="s">
        <v>1259</v>
      </c>
      <c r="E2220" s="230" t="s">
        <v>1260</v>
      </c>
      <c r="F2220" s="230" t="s">
        <v>1261</v>
      </c>
      <c r="G2220" t="s">
        <v>320</v>
      </c>
      <c r="H2220" s="230" t="s">
        <v>6066</v>
      </c>
      <c r="I2220" s="230" t="s">
        <v>23</v>
      </c>
      <c r="J2220" s="230">
        <f>VLOOKUP(H2220,LocID!$B$2:$I$1995,8, FALSE)</f>
        <v>178</v>
      </c>
      <c r="L2220">
        <v>43.723701477050703</v>
      </c>
      <c r="M2220">
        <v>-70.2322998046875</v>
      </c>
    </row>
    <row r="2221" spans="1:13" x14ac:dyDescent="0.25">
      <c r="A2221" s="230">
        <v>2009.1479999999999</v>
      </c>
      <c r="B2221" s="230" t="s">
        <v>37</v>
      </c>
      <c r="C2221" s="230" t="s">
        <v>11831</v>
      </c>
      <c r="D2221" s="230" t="s">
        <v>3907</v>
      </c>
      <c r="E2221" s="230" t="s">
        <v>3908</v>
      </c>
      <c r="F2221" s="230" t="s">
        <v>3906</v>
      </c>
      <c r="G2221" t="s">
        <v>76</v>
      </c>
      <c r="H2221" s="230" t="s">
        <v>4532</v>
      </c>
      <c r="I2221" s="230" t="s">
        <v>52</v>
      </c>
      <c r="J2221" s="230">
        <f>VLOOKUP(H2221,LocID!$B$2:$I$1995,8, FALSE)</f>
        <v>527</v>
      </c>
      <c r="L2221">
        <v>37.656059265136697</v>
      </c>
      <c r="M2221">
        <v>-122.414176940917</v>
      </c>
    </row>
    <row r="2222" spans="1:13" x14ac:dyDescent="0.25">
      <c r="A2222" s="230">
        <v>2009.1469999999999</v>
      </c>
      <c r="B2222" s="230" t="s">
        <v>37</v>
      </c>
      <c r="C2222" s="230" t="s">
        <v>11831</v>
      </c>
      <c r="D2222" s="230" t="s">
        <v>3909</v>
      </c>
      <c r="E2222" s="230" t="s">
        <v>3908</v>
      </c>
      <c r="F2222" s="230" t="s">
        <v>3906</v>
      </c>
      <c r="G2222" t="s">
        <v>76</v>
      </c>
      <c r="H2222" s="230" t="s">
        <v>4532</v>
      </c>
      <c r="I2222" s="230" t="s">
        <v>52</v>
      </c>
      <c r="J2222" s="230">
        <f>VLOOKUP(H2222,LocID!$B$2:$I$1995,8, FALSE)</f>
        <v>527</v>
      </c>
      <c r="L2222">
        <v>37.656059265136697</v>
      </c>
      <c r="M2222">
        <v>-122.414176940917</v>
      </c>
    </row>
    <row r="2223" spans="1:13" x14ac:dyDescent="0.25">
      <c r="A2223" s="230">
        <v>2009.1489999999999</v>
      </c>
      <c r="B2223" s="230" t="s">
        <v>37</v>
      </c>
      <c r="C2223" s="230" t="s">
        <v>11831</v>
      </c>
      <c r="D2223" s="230" t="s">
        <v>2284</v>
      </c>
      <c r="E2223" s="230" t="s">
        <v>697</v>
      </c>
      <c r="F2223" s="230" t="s">
        <v>2273</v>
      </c>
      <c r="G2223" t="s">
        <v>107</v>
      </c>
      <c r="H2223" s="230" t="s">
        <v>4516</v>
      </c>
      <c r="I2223" s="230" t="s">
        <v>26</v>
      </c>
      <c r="J2223" s="230">
        <f>VLOOKUP(H2223,LocID!$B$2:$I$1995,8, FALSE)</f>
        <v>370</v>
      </c>
      <c r="L2223">
        <v>40.7820014953613</v>
      </c>
      <c r="M2223">
        <v>-73.831703186035099</v>
      </c>
    </row>
    <row r="2224" spans="1:13" x14ac:dyDescent="0.25">
      <c r="A2224" s="230">
        <v>2009.0129999999999</v>
      </c>
      <c r="B2224" s="230" t="s">
        <v>37</v>
      </c>
      <c r="C2224" s="230" t="s">
        <v>11831</v>
      </c>
      <c r="D2224" s="230" t="s">
        <v>1417</v>
      </c>
      <c r="E2224" s="230" t="s">
        <v>1418</v>
      </c>
      <c r="F2224" s="230" t="s">
        <v>1415</v>
      </c>
      <c r="G2224" t="s">
        <v>1416</v>
      </c>
      <c r="H2224" s="230" t="s">
        <v>6098</v>
      </c>
      <c r="I2224" s="230" t="s">
        <v>23</v>
      </c>
      <c r="J2224" s="230">
        <f>VLOOKUP(H2224,LocID!$B$2:$I$1995,8, FALSE)</f>
        <v>216</v>
      </c>
      <c r="K2224">
        <v>1</v>
      </c>
      <c r="L2224">
        <v>20.687599182128899</v>
      </c>
      <c r="M2224">
        <v>-103.351112365722</v>
      </c>
    </row>
    <row r="2225" spans="1:13" x14ac:dyDescent="0.25">
      <c r="A2225" s="230">
        <v>2008.441</v>
      </c>
      <c r="B2225" s="230" t="s">
        <v>37</v>
      </c>
      <c r="C2225" s="230" t="s">
        <v>11831</v>
      </c>
      <c r="D2225" s="230" t="s">
        <v>1502</v>
      </c>
      <c r="E2225" s="230" t="s">
        <v>1503</v>
      </c>
      <c r="F2225" s="230" t="s">
        <v>1501</v>
      </c>
      <c r="G2225" t="s">
        <v>1488</v>
      </c>
      <c r="H2225" s="230" t="s">
        <v>4508</v>
      </c>
      <c r="I2225" s="230" t="s">
        <v>52</v>
      </c>
      <c r="J2225" s="230">
        <f>VLOOKUP(H2225,LocID!$B$2:$I$1995,8, FALSE)</f>
        <v>235</v>
      </c>
      <c r="L2225">
        <v>21.3048496246337</v>
      </c>
      <c r="M2225">
        <v>-157.85775756835901</v>
      </c>
    </row>
    <row r="2226" spans="1:13" x14ac:dyDescent="0.25">
      <c r="A2226" s="230">
        <v>2015.0291</v>
      </c>
      <c r="B2226" s="230" t="s">
        <v>309</v>
      </c>
      <c r="C2226" s="230" t="s">
        <v>11821</v>
      </c>
      <c r="D2226" s="230" t="s">
        <v>3881</v>
      </c>
      <c r="E2226" s="230" t="s">
        <v>3882</v>
      </c>
      <c r="F2226" s="230" t="s">
        <v>3871</v>
      </c>
      <c r="G2226" t="s">
        <v>49</v>
      </c>
      <c r="H2226" s="230" t="s">
        <v>4531</v>
      </c>
      <c r="I2226" s="230" t="s">
        <v>26</v>
      </c>
      <c r="J2226" s="230">
        <f>VLOOKUP(H2226,LocID!$B$2:$I$1995,8, FALSE)</f>
        <v>520</v>
      </c>
      <c r="L2226">
        <v>42.386680603027301</v>
      </c>
      <c r="M2226">
        <v>-71.098258972167898</v>
      </c>
    </row>
    <row r="2227" spans="1:13" x14ac:dyDescent="0.25">
      <c r="A2227" s="230">
        <v>2009.075</v>
      </c>
      <c r="B2227" s="230" t="s">
        <v>37</v>
      </c>
      <c r="C2227" s="230" t="s">
        <v>11831</v>
      </c>
      <c r="D2227" s="230" t="s">
        <v>2285</v>
      </c>
      <c r="E2227" s="230" t="s">
        <v>1090</v>
      </c>
      <c r="F2227" s="230" t="s">
        <v>2273</v>
      </c>
      <c r="G2227" t="s">
        <v>107</v>
      </c>
      <c r="H2227" s="230" t="s">
        <v>4516</v>
      </c>
      <c r="I2227" s="230" t="s">
        <v>23</v>
      </c>
      <c r="J2227" s="230">
        <f>VLOOKUP(H2227,LocID!$B$2:$I$1995,8, FALSE)</f>
        <v>370</v>
      </c>
      <c r="L2227">
        <v>40.7820014953613</v>
      </c>
      <c r="M2227">
        <v>-73.831703186035099</v>
      </c>
    </row>
    <row r="2228" spans="1:13" x14ac:dyDescent="0.25">
      <c r="A2228" s="230">
        <v>2009.1510000000001</v>
      </c>
      <c r="B2228" s="230" t="s">
        <v>37</v>
      </c>
      <c r="C2228" s="230" t="s">
        <v>11831</v>
      </c>
      <c r="D2228" s="230" t="s">
        <v>2023</v>
      </c>
      <c r="E2228" s="230" t="s">
        <v>2024</v>
      </c>
      <c r="F2228" s="230" t="s">
        <v>2022</v>
      </c>
      <c r="G2228" t="s">
        <v>1416</v>
      </c>
      <c r="H2228" s="230" t="s">
        <v>6204</v>
      </c>
      <c r="I2228" s="230" t="s">
        <v>26</v>
      </c>
      <c r="J2228" s="230">
        <f>VLOOKUP(H2228,LocID!$B$2:$I$1995,8, FALSE)</f>
        <v>328</v>
      </c>
      <c r="K2228">
        <v>1</v>
      </c>
      <c r="L2228">
        <v>19.2793865203857</v>
      </c>
      <c r="M2228">
        <v>-99.134757995605398</v>
      </c>
    </row>
    <row r="2229" spans="1:13" x14ac:dyDescent="0.25">
      <c r="A2229" s="230">
        <v>2009.1780000000001</v>
      </c>
      <c r="B2229" s="230" t="s">
        <v>37</v>
      </c>
      <c r="C2229" s="230" t="s">
        <v>11831</v>
      </c>
      <c r="D2229" s="230" t="s">
        <v>3597</v>
      </c>
      <c r="E2229" s="230" t="s">
        <v>3585</v>
      </c>
      <c r="F2229" s="230" t="s">
        <v>3586</v>
      </c>
      <c r="G2229" t="s">
        <v>76</v>
      </c>
      <c r="H2229" s="230" t="s">
        <v>6352</v>
      </c>
      <c r="I2229" s="230" t="s">
        <v>23</v>
      </c>
      <c r="J2229" s="230">
        <f>VLOOKUP(H2229,LocID!$B$2:$I$1995,8, FALSE)</f>
        <v>495</v>
      </c>
      <c r="L2229">
        <v>37.547031402587798</v>
      </c>
      <c r="M2229">
        <v>-122.314826965332</v>
      </c>
    </row>
    <row r="2230" spans="1:13" x14ac:dyDescent="0.25">
      <c r="A2230" s="230">
        <v>2009.0940000000001</v>
      </c>
      <c r="B2230" s="230" t="s">
        <v>37</v>
      </c>
      <c r="C2230" s="230" t="s">
        <v>11831</v>
      </c>
      <c r="D2230" s="230" t="s">
        <v>1843</v>
      </c>
      <c r="E2230" s="230" t="s">
        <v>1844</v>
      </c>
      <c r="F2230" s="230" t="s">
        <v>1832</v>
      </c>
      <c r="G2230" t="s">
        <v>76</v>
      </c>
      <c r="H2230" s="230" t="s">
        <v>4512</v>
      </c>
      <c r="I2230" s="230" t="s">
        <v>23</v>
      </c>
      <c r="J2230" s="230">
        <f>VLOOKUP(H2230,LocID!$B$2:$I$1995,8, FALSE)</f>
        <v>300</v>
      </c>
      <c r="L2230">
        <v>34.053489685058501</v>
      </c>
      <c r="M2230">
        <v>-118.245323181152</v>
      </c>
    </row>
    <row r="2231" spans="1:13" x14ac:dyDescent="0.25">
      <c r="A2231" s="230">
        <v>2008.452</v>
      </c>
      <c r="B2231" s="230" t="s">
        <v>37</v>
      </c>
      <c r="C2231" s="230" t="s">
        <v>11831</v>
      </c>
      <c r="D2231" s="230" t="s">
        <v>1884</v>
      </c>
      <c r="E2231" s="230" t="s">
        <v>1885</v>
      </c>
      <c r="F2231" s="230" t="s">
        <v>1886</v>
      </c>
      <c r="G2231" t="s">
        <v>49</v>
      </c>
      <c r="H2231" s="230" t="s">
        <v>6179</v>
      </c>
      <c r="I2231" s="230" t="s">
        <v>98</v>
      </c>
      <c r="J2231" s="230">
        <f>VLOOKUP(H2231,LocID!$B$2:$I$1995,8, FALSE)</f>
        <v>303</v>
      </c>
      <c r="L2231">
        <v>42.645881652832003</v>
      </c>
      <c r="M2231">
        <v>-71.312843322753906</v>
      </c>
    </row>
    <row r="2232" spans="1:13" x14ac:dyDescent="0.25">
      <c r="A2232" s="230">
        <v>2008.4649999999999</v>
      </c>
      <c r="B2232" s="230" t="s">
        <v>37</v>
      </c>
      <c r="C2232" s="230" t="s">
        <v>11831</v>
      </c>
      <c r="D2232" s="230" t="s">
        <v>4230</v>
      </c>
      <c r="E2232" s="230" t="s">
        <v>4231</v>
      </c>
      <c r="F2232" s="230" t="s">
        <v>4233</v>
      </c>
      <c r="G2232" t="s">
        <v>156</v>
      </c>
      <c r="H2232" s="230" t="s">
        <v>6429</v>
      </c>
      <c r="I2232" s="230" t="s">
        <v>23</v>
      </c>
      <c r="J2232" s="230">
        <f>VLOOKUP(H2232,LocID!$B$2:$I$1995,8, FALSE)</f>
        <v>583</v>
      </c>
      <c r="L2232">
        <v>41.844028472900298</v>
      </c>
      <c r="M2232">
        <v>-79.143493652343693</v>
      </c>
    </row>
    <row r="2233" spans="1:13" x14ac:dyDescent="0.25">
      <c r="A2233" s="230">
        <v>2009.0139999999999</v>
      </c>
      <c r="B2233" s="230" t="s">
        <v>37</v>
      </c>
      <c r="C2233" s="230" t="s">
        <v>11831</v>
      </c>
      <c r="D2233" s="230" t="s">
        <v>1218</v>
      </c>
      <c r="E2233" s="230" t="s">
        <v>1215</v>
      </c>
      <c r="F2233" s="230" t="s">
        <v>1216</v>
      </c>
      <c r="G2233" t="s">
        <v>122</v>
      </c>
      <c r="H2233" s="230" t="s">
        <v>6059</v>
      </c>
      <c r="I2233" s="230" t="s">
        <v>98</v>
      </c>
      <c r="J2233" s="230">
        <f>VLOOKUP(H2233,LocID!$B$2:$I$1995,8, FALSE)</f>
        <v>171</v>
      </c>
      <c r="L2233">
        <v>44.049919128417898</v>
      </c>
      <c r="M2233">
        <v>-123.088539123535</v>
      </c>
    </row>
    <row r="2234" spans="1:13" x14ac:dyDescent="0.25">
      <c r="A2234" s="230">
        <v>2008.45</v>
      </c>
      <c r="B2234" s="230" t="s">
        <v>37</v>
      </c>
      <c r="C2234" s="230" t="s">
        <v>11831</v>
      </c>
      <c r="D2234" s="230" t="s">
        <v>3749</v>
      </c>
      <c r="E2234" s="230" t="s">
        <v>2725</v>
      </c>
      <c r="F2234" s="230" t="s">
        <v>3750</v>
      </c>
      <c r="G2234" t="s">
        <v>261</v>
      </c>
      <c r="H2234" s="230" t="s">
        <v>4530</v>
      </c>
      <c r="I2234" s="230" t="s">
        <v>23</v>
      </c>
      <c r="J2234" s="230">
        <f>VLOOKUP(H2234,LocID!$B$2:$I$1995,8, FALSE)</f>
        <v>513</v>
      </c>
      <c r="L2234">
        <v>47.603569030761697</v>
      </c>
      <c r="M2234">
        <v>-122.329452514648</v>
      </c>
    </row>
    <row r="2235" spans="1:13" x14ac:dyDescent="0.25">
      <c r="A2235" s="230">
        <v>2008.4490000000001</v>
      </c>
      <c r="B2235" s="230" t="s">
        <v>37</v>
      </c>
      <c r="C2235" s="230" t="s">
        <v>11831</v>
      </c>
      <c r="D2235" s="230" t="s">
        <v>3360</v>
      </c>
      <c r="E2235" s="230" t="s">
        <v>3317</v>
      </c>
      <c r="F2235" s="230" t="s">
        <v>3294</v>
      </c>
      <c r="G2235" t="s">
        <v>76</v>
      </c>
      <c r="H2235" s="230" t="s">
        <v>4526</v>
      </c>
      <c r="I2235" s="230" t="s">
        <v>23</v>
      </c>
      <c r="J2235" s="230">
        <f>VLOOKUP(H2235,LocID!$B$2:$I$1995,8, FALSE)</f>
        <v>489</v>
      </c>
      <c r="L2235">
        <v>37.7771186828613</v>
      </c>
      <c r="M2235">
        <v>-122.419639587402</v>
      </c>
    </row>
    <row r="2236" spans="1:13" x14ac:dyDescent="0.25">
      <c r="A2236" s="230">
        <v>2009.021</v>
      </c>
      <c r="B2236" s="230" t="s">
        <v>37</v>
      </c>
      <c r="C2236" s="230" t="s">
        <v>11831</v>
      </c>
      <c r="D2236" s="230" t="s">
        <v>2200</v>
      </c>
      <c r="E2236" s="230" t="s">
        <v>213</v>
      </c>
      <c r="F2236" s="230" t="s">
        <v>2201</v>
      </c>
      <c r="G2236" t="s">
        <v>49</v>
      </c>
      <c r="H2236" s="230" t="s">
        <v>6234</v>
      </c>
      <c r="I2236" s="230" t="s">
        <v>26</v>
      </c>
      <c r="J2236" s="230">
        <f>VLOOKUP(H2236,LocID!$B$2:$I$1995,8, FALSE)</f>
        <v>359</v>
      </c>
      <c r="L2236">
        <v>42.2813110351562</v>
      </c>
      <c r="M2236">
        <v>-71.236053466796804</v>
      </c>
    </row>
    <row r="2237" spans="1:13" x14ac:dyDescent="0.25">
      <c r="A2237" s="230">
        <v>2015.0398</v>
      </c>
      <c r="B2237" s="230" t="s">
        <v>138</v>
      </c>
      <c r="C2237" s="230" t="s">
        <v>11821</v>
      </c>
      <c r="D2237" s="230" t="s">
        <v>1810</v>
      </c>
      <c r="E2237" s="230" t="s">
        <v>1811</v>
      </c>
      <c r="F2237" s="230" t="s">
        <v>1804</v>
      </c>
      <c r="G2237" t="s">
        <v>76</v>
      </c>
      <c r="H2237" s="230" t="s">
        <v>6173</v>
      </c>
      <c r="I2237" s="230" t="s">
        <v>26</v>
      </c>
      <c r="J2237" s="230">
        <f>VLOOKUP(H2237,LocID!$B$2:$I$1995,8, FALSE)</f>
        <v>296</v>
      </c>
      <c r="L2237">
        <v>33.766719818115199</v>
      </c>
      <c r="M2237">
        <v>-118.19239807128901</v>
      </c>
    </row>
    <row r="2238" spans="1:13" x14ac:dyDescent="0.25">
      <c r="A2238" s="230">
        <v>2008.5129999999999</v>
      </c>
      <c r="B2238" s="230" t="s">
        <v>37</v>
      </c>
      <c r="C2238" s="230" t="s">
        <v>11831</v>
      </c>
      <c r="D2238" s="230" t="s">
        <v>1637</v>
      </c>
      <c r="E2238" s="230" t="s">
        <v>1638</v>
      </c>
      <c r="F2238" s="230" t="s">
        <v>1639</v>
      </c>
      <c r="G2238" t="s">
        <v>399</v>
      </c>
      <c r="H2238" s="230" t="s">
        <v>6136</v>
      </c>
      <c r="I2238" s="230" t="s">
        <v>52</v>
      </c>
      <c r="J2238" s="230">
        <f>VLOOKUP(H2238,LocID!$B$2:$I$1995,8, FALSE)</f>
        <v>258</v>
      </c>
      <c r="L2238">
        <v>42.933200836181598</v>
      </c>
      <c r="M2238">
        <v>-72.281501770019503</v>
      </c>
    </row>
    <row r="2239" spans="1:13" x14ac:dyDescent="0.25">
      <c r="A2239" s="230">
        <v>2009.1369999999999</v>
      </c>
      <c r="B2239" s="230" t="s">
        <v>37</v>
      </c>
      <c r="C2239" s="230" t="s">
        <v>11831</v>
      </c>
      <c r="D2239" s="230" t="s">
        <v>3134</v>
      </c>
      <c r="E2239" s="230" t="s">
        <v>2396</v>
      </c>
      <c r="F2239" s="230" t="s">
        <v>3123</v>
      </c>
      <c r="G2239" t="s">
        <v>76</v>
      </c>
      <c r="H2239" s="230" t="s">
        <v>4524</v>
      </c>
      <c r="I2239" s="230" t="s">
        <v>52</v>
      </c>
      <c r="J2239" s="230">
        <f>VLOOKUP(H2239,LocID!$B$2:$I$1995,8, FALSE)</f>
        <v>473</v>
      </c>
      <c r="L2239">
        <v>41.237720489501903</v>
      </c>
      <c r="M2239">
        <v>-122.27001953125</v>
      </c>
    </row>
    <row r="2240" spans="1:13" x14ac:dyDescent="0.25">
      <c r="A2240" s="230">
        <v>2008.5239999999999</v>
      </c>
      <c r="B2240" s="230" t="s">
        <v>37</v>
      </c>
      <c r="C2240" s="230" t="s">
        <v>11831</v>
      </c>
      <c r="D2240" s="230" t="s">
        <v>696</v>
      </c>
      <c r="E2240" s="230" t="s">
        <v>697</v>
      </c>
      <c r="F2240" s="230" t="s">
        <v>695</v>
      </c>
      <c r="G2240" t="s">
        <v>107</v>
      </c>
      <c r="H2240" s="230" t="s">
        <v>5972</v>
      </c>
      <c r="I2240" s="230" t="s">
        <v>23</v>
      </c>
      <c r="J2240" s="230">
        <f>VLOOKUP(H2240,LocID!$B$2:$I$1995,8, FALSE)</f>
        <v>78</v>
      </c>
      <c r="L2240">
        <v>40.692451477050703</v>
      </c>
      <c r="M2240">
        <v>-73.9903564453125</v>
      </c>
    </row>
    <row r="2241" spans="1:13" x14ac:dyDescent="0.25">
      <c r="A2241" s="230">
        <v>2008.3119999999999</v>
      </c>
      <c r="B2241" s="230" t="s">
        <v>37</v>
      </c>
      <c r="C2241" s="230" t="s">
        <v>11831</v>
      </c>
      <c r="D2241" s="230" t="s">
        <v>3910</v>
      </c>
      <c r="E2241" s="230" t="s">
        <v>3908</v>
      </c>
      <c r="F2241" s="230" t="s">
        <v>3906</v>
      </c>
      <c r="G2241" t="s">
        <v>76</v>
      </c>
      <c r="H2241" s="230" t="s">
        <v>4532</v>
      </c>
      <c r="I2241" s="230" t="s">
        <v>52</v>
      </c>
      <c r="J2241" s="230">
        <f>VLOOKUP(H2241,LocID!$B$2:$I$1995,8, FALSE)</f>
        <v>527</v>
      </c>
      <c r="L2241">
        <v>37.656059265136697</v>
      </c>
      <c r="M2241">
        <v>-122.414176940917</v>
      </c>
    </row>
    <row r="2242" spans="1:13" x14ac:dyDescent="0.25">
      <c r="A2242" s="230">
        <v>2009.0989999999999</v>
      </c>
      <c r="B2242" s="230" t="s">
        <v>37</v>
      </c>
      <c r="C2242" s="230" t="s">
        <v>11831</v>
      </c>
      <c r="D2242" s="230" t="s">
        <v>2826</v>
      </c>
      <c r="E2242" s="230" t="s">
        <v>2825</v>
      </c>
      <c r="F2242" s="230" t="s">
        <v>2823</v>
      </c>
      <c r="G2242" t="s">
        <v>320</v>
      </c>
      <c r="H2242" s="230" t="s">
        <v>6294</v>
      </c>
      <c r="I2242" s="230" t="s">
        <v>23</v>
      </c>
      <c r="J2242" s="230">
        <f>VLOOKUP(H2242,LocID!$B$2:$I$1995,8, FALSE)</f>
        <v>426</v>
      </c>
      <c r="L2242">
        <v>43.659141540527301</v>
      </c>
      <c r="M2242">
        <v>-70.256652832031193</v>
      </c>
    </row>
    <row r="2243" spans="1:13" x14ac:dyDescent="0.25">
      <c r="A2243" s="230">
        <v>2008.473</v>
      </c>
      <c r="B2243" s="230" t="s">
        <v>37</v>
      </c>
      <c r="C2243" s="230" t="s">
        <v>11831</v>
      </c>
      <c r="D2243" s="230" t="s">
        <v>2848</v>
      </c>
      <c r="E2243" s="230" t="s">
        <v>2846</v>
      </c>
      <c r="F2243" s="230" t="s">
        <v>2823</v>
      </c>
      <c r="G2243" t="s">
        <v>122</v>
      </c>
      <c r="H2243" s="230" t="s">
        <v>6295</v>
      </c>
      <c r="I2243" s="230" t="s">
        <v>98</v>
      </c>
      <c r="J2243" s="230">
        <f>VLOOKUP(H2243,LocID!$B$2:$I$1995,8, FALSE)</f>
        <v>427</v>
      </c>
      <c r="L2243">
        <v>45.511791229247997</v>
      </c>
      <c r="M2243">
        <v>-122.67562866210901</v>
      </c>
    </row>
    <row r="2244" spans="1:13" x14ac:dyDescent="0.25">
      <c r="A2244" s="230">
        <v>2009.1590000000001</v>
      </c>
      <c r="B2244" s="230" t="s">
        <v>37</v>
      </c>
      <c r="C2244" s="230" t="s">
        <v>11831</v>
      </c>
      <c r="D2244" s="230" t="s">
        <v>53</v>
      </c>
      <c r="E2244" s="230" t="s">
        <v>54</v>
      </c>
      <c r="F2244" s="230" t="s">
        <v>48</v>
      </c>
      <c r="G2244" t="s">
        <v>49</v>
      </c>
      <c r="H2244" s="230" t="s">
        <v>5901</v>
      </c>
      <c r="I2244" s="230" t="s">
        <v>26</v>
      </c>
      <c r="J2244" s="230">
        <f>VLOOKUP(H2244,LocID!$B$2:$I$1995,8, FALSE)</f>
        <v>2</v>
      </c>
      <c r="L2244">
        <v>42.485801696777301</v>
      </c>
      <c r="M2244">
        <v>-71.433319091796804</v>
      </c>
    </row>
    <row r="2245" spans="1:13" x14ac:dyDescent="0.25">
      <c r="A2245" s="230">
        <v>2008.3109999999999</v>
      </c>
      <c r="B2245" s="230" t="s">
        <v>37</v>
      </c>
      <c r="C2245" s="230" t="s">
        <v>11831</v>
      </c>
      <c r="D2245" s="230" t="s">
        <v>3245</v>
      </c>
      <c r="E2245" s="230" t="s">
        <v>3246</v>
      </c>
      <c r="F2245" s="230" t="s">
        <v>3240</v>
      </c>
      <c r="G2245" t="s">
        <v>76</v>
      </c>
      <c r="H2245" s="230" t="s">
        <v>6342</v>
      </c>
      <c r="I2245" s="230" t="s">
        <v>52</v>
      </c>
      <c r="J2245" s="230">
        <f>VLOOKUP(H2245,LocID!$B$2:$I$1995,8, FALSE)</f>
        <v>485</v>
      </c>
      <c r="L2245">
        <v>37.504501342773402</v>
      </c>
      <c r="M2245">
        <v>-122.26229095458901</v>
      </c>
    </row>
    <row r="2246" spans="1:13" x14ac:dyDescent="0.25">
      <c r="A2246" s="230">
        <v>2008.4449999999999</v>
      </c>
      <c r="B2246" s="230" t="s">
        <v>37</v>
      </c>
      <c r="C2246" s="230" t="s">
        <v>11831</v>
      </c>
      <c r="D2246" s="230" t="s">
        <v>3565</v>
      </c>
      <c r="E2246" s="230" t="s">
        <v>3566</v>
      </c>
      <c r="F2246" s="230" t="s">
        <v>3567</v>
      </c>
      <c r="G2246" t="s">
        <v>76</v>
      </c>
      <c r="H2246" s="230" t="s">
        <v>6349</v>
      </c>
      <c r="I2246" s="230" t="s">
        <v>26</v>
      </c>
      <c r="J2246" s="230">
        <f>VLOOKUP(H2246,LocID!$B$2:$I$1995,8, FALSE)</f>
        <v>492</v>
      </c>
      <c r="L2246">
        <v>37.728260040283203</v>
      </c>
      <c r="M2246">
        <v>-122.15850830078099</v>
      </c>
    </row>
    <row r="2247" spans="1:13" x14ac:dyDescent="0.25">
      <c r="A2247" s="230">
        <v>2015.0410999999999</v>
      </c>
      <c r="B2247" s="230" t="s">
        <v>138</v>
      </c>
      <c r="C2247" s="230" t="s">
        <v>11821</v>
      </c>
      <c r="D2247" s="230" t="s">
        <v>1522</v>
      </c>
      <c r="E2247" s="230" t="s">
        <v>1503</v>
      </c>
      <c r="F2247" s="230" t="s">
        <v>1501</v>
      </c>
      <c r="G2247" t="s">
        <v>1488</v>
      </c>
      <c r="H2247" s="230" t="s">
        <v>4508</v>
      </c>
      <c r="I2247" s="230" t="s">
        <v>3934</v>
      </c>
      <c r="J2247" s="230">
        <f>VLOOKUP(H2247,LocID!$B$2:$I$1995,8, FALSE)</f>
        <v>235</v>
      </c>
      <c r="L2247">
        <v>21.3048496246337</v>
      </c>
      <c r="M2247">
        <v>-157.85775756835901</v>
      </c>
    </row>
    <row r="2248" spans="1:13" x14ac:dyDescent="0.25">
      <c r="A2248" s="230">
        <v>2015.0410999999999</v>
      </c>
      <c r="B2248" s="230" t="s">
        <v>138</v>
      </c>
      <c r="C2248" s="230" t="s">
        <v>11821</v>
      </c>
      <c r="D2248" s="230" t="s">
        <v>1522</v>
      </c>
      <c r="E2248" s="230" t="s">
        <v>1503</v>
      </c>
      <c r="F2248" s="230" t="s">
        <v>1501</v>
      </c>
      <c r="G2248" t="s">
        <v>1488</v>
      </c>
      <c r="H2248" s="230" t="s">
        <v>4508</v>
      </c>
      <c r="I2248" s="230" t="s">
        <v>23</v>
      </c>
      <c r="J2248" s="230">
        <f>VLOOKUP(H2248,LocID!$B$2:$I$1995,8, FALSE)</f>
        <v>235</v>
      </c>
      <c r="L2248">
        <v>21.3048496246337</v>
      </c>
      <c r="M2248">
        <v>-157.85775756835901</v>
      </c>
    </row>
    <row r="2249" spans="1:13" x14ac:dyDescent="0.25">
      <c r="A2249" s="230">
        <v>2009.0730000000001</v>
      </c>
      <c r="B2249" s="230" t="s">
        <v>37</v>
      </c>
      <c r="C2249" s="230" t="s">
        <v>11831</v>
      </c>
      <c r="D2249" s="230" t="s">
        <v>3703</v>
      </c>
      <c r="E2249" s="230" t="s">
        <v>3695</v>
      </c>
      <c r="F2249" s="230" t="s">
        <v>3696</v>
      </c>
      <c r="G2249" t="s">
        <v>76</v>
      </c>
      <c r="H2249" s="230" t="s">
        <v>4529</v>
      </c>
      <c r="I2249" s="230" t="s">
        <v>98</v>
      </c>
      <c r="J2249" s="230">
        <f>VLOOKUP(H2249,LocID!$B$2:$I$1995,8, FALSE)</f>
        <v>506</v>
      </c>
      <c r="L2249">
        <v>34.011558532714801</v>
      </c>
      <c r="M2249">
        <v>-118.492286682128</v>
      </c>
    </row>
    <row r="2250" spans="1:13" x14ac:dyDescent="0.25">
      <c r="A2250" s="230">
        <v>2009.0229999999999</v>
      </c>
      <c r="B2250" s="230" t="s">
        <v>37</v>
      </c>
      <c r="C2250" s="230" t="s">
        <v>11831</v>
      </c>
      <c r="D2250" s="230" t="s">
        <v>3361</v>
      </c>
      <c r="E2250" s="230" t="s">
        <v>3338</v>
      </c>
      <c r="F2250" s="230" t="s">
        <v>3294</v>
      </c>
      <c r="G2250" t="s">
        <v>76</v>
      </c>
      <c r="H2250" s="230" t="s">
        <v>4526</v>
      </c>
      <c r="I2250" s="230" t="s">
        <v>23</v>
      </c>
      <c r="J2250" s="230">
        <f>VLOOKUP(H2250,LocID!$B$2:$I$1995,8, FALSE)</f>
        <v>489</v>
      </c>
      <c r="L2250">
        <v>37.7771186828613</v>
      </c>
      <c r="M2250">
        <v>-122.419639587402</v>
      </c>
    </row>
    <row r="2251" spans="1:13" x14ac:dyDescent="0.25">
      <c r="A2251" s="230">
        <v>2009.0550000000001</v>
      </c>
      <c r="B2251" s="230" t="s">
        <v>37</v>
      </c>
      <c r="C2251" s="230" t="s">
        <v>11831</v>
      </c>
      <c r="D2251" s="230" t="s">
        <v>3972</v>
      </c>
      <c r="E2251" s="230" t="s">
        <v>3973</v>
      </c>
      <c r="F2251" s="230" t="s">
        <v>3974</v>
      </c>
      <c r="G2251" t="s">
        <v>673</v>
      </c>
      <c r="H2251" s="230" t="s">
        <v>6385</v>
      </c>
      <c r="I2251" s="230" t="s">
        <v>23</v>
      </c>
      <c r="J2251" s="230">
        <f>VLOOKUP(H2251,LocID!$B$2:$I$1995,8, FALSE)</f>
        <v>536</v>
      </c>
      <c r="L2251">
        <v>38.627750396728501</v>
      </c>
      <c r="M2251">
        <v>-90.199562072753906</v>
      </c>
    </row>
    <row r="2252" spans="1:13" x14ac:dyDescent="0.25">
      <c r="A2252" s="230">
        <v>2009.008</v>
      </c>
      <c r="B2252" s="230" t="s">
        <v>37</v>
      </c>
      <c r="C2252" s="230" t="s">
        <v>11831</v>
      </c>
      <c r="D2252" s="230" t="s">
        <v>4045</v>
      </c>
      <c r="E2252" s="230" t="s">
        <v>4046</v>
      </c>
      <c r="F2252" s="230" t="s">
        <v>4047</v>
      </c>
      <c r="G2252" t="s">
        <v>261</v>
      </c>
      <c r="H2252" s="230" t="s">
        <v>6392</v>
      </c>
      <c r="I2252" s="230" t="s">
        <v>23</v>
      </c>
      <c r="J2252" s="230">
        <f>VLOOKUP(H2252,LocID!$B$2:$I$1995,8, FALSE)</f>
        <v>545</v>
      </c>
      <c r="L2252">
        <v>47.255130767822202</v>
      </c>
      <c r="M2252">
        <v>-122.44164276123</v>
      </c>
    </row>
    <row r="2253" spans="1:13" x14ac:dyDescent="0.25">
      <c r="A2253" s="230">
        <v>2008.4770000000001</v>
      </c>
      <c r="B2253" s="230" t="s">
        <v>37</v>
      </c>
      <c r="C2253" s="230" t="s">
        <v>11831</v>
      </c>
      <c r="D2253" s="230" t="s">
        <v>3107</v>
      </c>
      <c r="E2253" s="230" t="s">
        <v>3108</v>
      </c>
      <c r="F2253" s="230" t="s">
        <v>3109</v>
      </c>
      <c r="G2253" t="s">
        <v>76</v>
      </c>
      <c r="H2253" s="230" t="s">
        <v>6329</v>
      </c>
      <c r="I2253" s="230" t="s">
        <v>23</v>
      </c>
      <c r="J2253" s="230">
        <f>VLOOKUP(H2253,LocID!$B$2:$I$1995,8, FALSE)</f>
        <v>468</v>
      </c>
      <c r="L2253">
        <v>37.962711334228501</v>
      </c>
      <c r="M2253">
        <v>-122.555938720703</v>
      </c>
    </row>
    <row r="2254" spans="1:13" x14ac:dyDescent="0.25">
      <c r="A2254" s="230">
        <v>2009.5360000000001</v>
      </c>
      <c r="B2254" s="230" t="s">
        <v>37</v>
      </c>
      <c r="C2254" s="230" t="s">
        <v>11831</v>
      </c>
      <c r="D2254" s="230" t="s">
        <v>2849</v>
      </c>
      <c r="E2254" s="230" t="s">
        <v>2839</v>
      </c>
      <c r="F2254" s="230" t="s">
        <v>2823</v>
      </c>
      <c r="G2254" t="s">
        <v>122</v>
      </c>
      <c r="H2254" s="230" t="s">
        <v>6295</v>
      </c>
      <c r="I2254" s="230" t="s">
        <v>23</v>
      </c>
      <c r="J2254" s="230">
        <f>VLOOKUP(H2254,LocID!$B$2:$I$1995,8, FALSE)</f>
        <v>427</v>
      </c>
      <c r="L2254">
        <v>45.511791229247997</v>
      </c>
      <c r="M2254">
        <v>-122.67562866210901</v>
      </c>
    </row>
    <row r="2255" spans="1:13" x14ac:dyDescent="0.25">
      <c r="A2255" s="230">
        <v>2009.116</v>
      </c>
      <c r="B2255" s="230" t="s">
        <v>37</v>
      </c>
      <c r="C2255" s="230" t="s">
        <v>11831</v>
      </c>
      <c r="D2255" s="230" t="s">
        <v>745</v>
      </c>
      <c r="E2255" s="230" t="s">
        <v>737</v>
      </c>
      <c r="F2255" s="230" t="s">
        <v>738</v>
      </c>
      <c r="G2255" t="s">
        <v>740</v>
      </c>
      <c r="H2255" s="377" t="s">
        <v>11294</v>
      </c>
      <c r="I2255" s="230" t="s">
        <v>98</v>
      </c>
      <c r="J2255" s="230">
        <f>VLOOKUP(H2255,LocID!$B$2:$I$1995,8, FALSE)</f>
        <v>758</v>
      </c>
      <c r="K2255">
        <v>1</v>
      </c>
      <c r="L2255">
        <v>49.2447509765625</v>
      </c>
      <c r="M2255">
        <v>-122.973342895507</v>
      </c>
    </row>
    <row r="2256" spans="1:13" x14ac:dyDescent="0.25">
      <c r="A2256" s="230">
        <v>2008.4010000000001</v>
      </c>
      <c r="B2256" s="230" t="s">
        <v>37</v>
      </c>
      <c r="C2256" s="230" t="s">
        <v>11831</v>
      </c>
      <c r="D2256" s="230" t="s">
        <v>1653</v>
      </c>
      <c r="E2256" s="230" t="s">
        <v>3570</v>
      </c>
      <c r="F2256" s="230" t="s">
        <v>3571</v>
      </c>
      <c r="G2256" t="s">
        <v>76</v>
      </c>
      <c r="H2256" s="230" t="s">
        <v>6350</v>
      </c>
      <c r="I2256" s="230" t="s">
        <v>52</v>
      </c>
      <c r="J2256" s="230">
        <f>VLOOKUP(H2256,LocID!$B$2:$I$1995,8, FALSE)</f>
        <v>493</v>
      </c>
      <c r="L2256">
        <v>35.285518646240199</v>
      </c>
      <c r="M2256">
        <v>-120.66252136230401</v>
      </c>
    </row>
    <row r="2257" spans="1:13" x14ac:dyDescent="0.25">
      <c r="A2257" s="230">
        <v>2009.127</v>
      </c>
      <c r="B2257" s="230" t="s">
        <v>37</v>
      </c>
      <c r="C2257" s="230" t="s">
        <v>11831</v>
      </c>
      <c r="D2257" s="230" t="s">
        <v>2222</v>
      </c>
      <c r="E2257" s="230" t="s">
        <v>2223</v>
      </c>
      <c r="F2257" s="230" t="s">
        <v>2217</v>
      </c>
      <c r="G2257" t="s">
        <v>874</v>
      </c>
      <c r="H2257" s="230" t="s">
        <v>4514</v>
      </c>
      <c r="I2257" s="230" t="s">
        <v>23</v>
      </c>
      <c r="J2257" s="230">
        <f>VLOOKUP(H2257,LocID!$B$2:$I$1995,8, FALSE)</f>
        <v>363</v>
      </c>
      <c r="L2257">
        <v>41.307621002197202</v>
      </c>
      <c r="M2257">
        <v>-72.924621582031193</v>
      </c>
    </row>
    <row r="2258" spans="1:13" x14ac:dyDescent="0.25">
      <c r="A2258" s="230">
        <v>2015.0471</v>
      </c>
      <c r="B2258" s="230" t="s">
        <v>138</v>
      </c>
      <c r="C2258" s="230" t="s">
        <v>11821</v>
      </c>
      <c r="D2258" s="230" t="s">
        <v>629</v>
      </c>
      <c r="E2258" s="230" t="s">
        <v>601</v>
      </c>
      <c r="F2258" s="230" t="s">
        <v>533</v>
      </c>
      <c r="G2258" t="s">
        <v>49</v>
      </c>
      <c r="H2258" s="230" t="s">
        <v>4499</v>
      </c>
      <c r="I2258" s="230" t="s">
        <v>26</v>
      </c>
      <c r="J2258" s="230">
        <f>VLOOKUP(H2258,LocID!$B$2:$I$1995,8, FALSE)</f>
        <v>65</v>
      </c>
      <c r="L2258">
        <v>42.3586616516113</v>
      </c>
      <c r="M2258">
        <v>-71.056739807128906</v>
      </c>
    </row>
    <row r="2259" spans="1:13" x14ac:dyDescent="0.25">
      <c r="A2259" s="230">
        <v>2008.5119999999999</v>
      </c>
      <c r="B2259" s="230" t="s">
        <v>37</v>
      </c>
      <c r="C2259" s="230" t="s">
        <v>11831</v>
      </c>
      <c r="D2259" s="230" t="s">
        <v>2286</v>
      </c>
      <c r="E2259" s="230" t="s">
        <v>2283</v>
      </c>
      <c r="F2259" s="230" t="s">
        <v>2273</v>
      </c>
      <c r="G2259" t="s">
        <v>107</v>
      </c>
      <c r="H2259" s="230" t="s">
        <v>4516</v>
      </c>
      <c r="I2259" s="230" t="s">
        <v>23</v>
      </c>
      <c r="J2259" s="230">
        <f>VLOOKUP(H2259,LocID!$B$2:$I$1995,8, FALSE)</f>
        <v>370</v>
      </c>
      <c r="L2259">
        <v>40.7820014953613</v>
      </c>
      <c r="M2259">
        <v>-73.831703186035099</v>
      </c>
    </row>
    <row r="2260" spans="1:13" x14ac:dyDescent="0.25">
      <c r="A2260" s="230">
        <v>2008.425</v>
      </c>
      <c r="B2260" s="230" t="s">
        <v>37</v>
      </c>
      <c r="C2260" s="230" t="s">
        <v>11831</v>
      </c>
      <c r="D2260" s="230" t="s">
        <v>4179</v>
      </c>
      <c r="E2260" s="230" t="s">
        <v>4180</v>
      </c>
      <c r="F2260" s="230" t="s">
        <v>4176</v>
      </c>
      <c r="G2260" t="s">
        <v>76</v>
      </c>
      <c r="H2260" s="230" t="s">
        <v>6419</v>
      </c>
      <c r="I2260" s="230" t="s">
        <v>26</v>
      </c>
      <c r="J2260" s="230">
        <f>VLOOKUP(H2260,LocID!$B$2:$I$1995,8, FALSE)</f>
        <v>573</v>
      </c>
      <c r="L2260">
        <v>34.280818939208899</v>
      </c>
      <c r="M2260">
        <v>-119.29232025146401</v>
      </c>
    </row>
    <row r="2261" spans="1:13" x14ac:dyDescent="0.25">
      <c r="A2261" s="230">
        <v>2008.4259999999999</v>
      </c>
      <c r="B2261" s="230" t="s">
        <v>37</v>
      </c>
      <c r="C2261" s="230" t="s">
        <v>11831</v>
      </c>
      <c r="D2261" s="230" t="s">
        <v>4368</v>
      </c>
      <c r="E2261" s="230" t="s">
        <v>4369</v>
      </c>
      <c r="F2261" s="230" t="s">
        <v>4370</v>
      </c>
      <c r="G2261" t="s">
        <v>49</v>
      </c>
      <c r="H2261" s="230" t="s">
        <v>4537</v>
      </c>
      <c r="I2261" s="230" t="s">
        <v>3934</v>
      </c>
      <c r="J2261" s="230">
        <f>VLOOKUP(H2261,LocID!$B$2:$I$1995,8, FALSE)</f>
        <v>589</v>
      </c>
      <c r="L2261">
        <v>42.297760009765597</v>
      </c>
      <c r="M2261">
        <v>-71.289741516113196</v>
      </c>
    </row>
    <row r="2262" spans="1:13" x14ac:dyDescent="0.25">
      <c r="A2262" s="230">
        <v>2008.4259999999999</v>
      </c>
      <c r="B2262" s="230" t="s">
        <v>37</v>
      </c>
      <c r="C2262" s="230" t="s">
        <v>11831</v>
      </c>
      <c r="D2262" s="230" t="s">
        <v>4368</v>
      </c>
      <c r="E2262" s="230" t="s">
        <v>4369</v>
      </c>
      <c r="F2262" s="230" t="s">
        <v>4370</v>
      </c>
      <c r="G2262" t="s">
        <v>49</v>
      </c>
      <c r="H2262" s="230" t="s">
        <v>4537</v>
      </c>
      <c r="I2262" s="230" t="s">
        <v>23</v>
      </c>
      <c r="J2262" s="230">
        <f>VLOOKUP(H2262,LocID!$B$2:$I$1995,8, FALSE)</f>
        <v>589</v>
      </c>
      <c r="L2262">
        <v>42.297760009765597</v>
      </c>
      <c r="M2262">
        <v>-71.289741516113196</v>
      </c>
    </row>
    <row r="2263" spans="1:13" x14ac:dyDescent="0.25">
      <c r="A2263" s="230">
        <v>2008.4939999999999</v>
      </c>
      <c r="B2263" s="230" t="s">
        <v>37</v>
      </c>
      <c r="C2263" s="230" t="s">
        <v>11831</v>
      </c>
      <c r="D2263" s="230" t="s">
        <v>1179</v>
      </c>
      <c r="E2263" s="230" t="s">
        <v>1180</v>
      </c>
      <c r="F2263" s="230" t="s">
        <v>1181</v>
      </c>
      <c r="G2263" t="s">
        <v>76</v>
      </c>
      <c r="H2263" s="230" t="s">
        <v>6054</v>
      </c>
      <c r="I2263" s="230" t="s">
        <v>26</v>
      </c>
      <c r="J2263" s="230">
        <f>VLOOKUP(H2263,LocID!$B$2:$I$1995,8, FALSE)</f>
        <v>165</v>
      </c>
      <c r="L2263">
        <v>37.676231384277301</v>
      </c>
      <c r="M2263">
        <v>-119.776397705078</v>
      </c>
    </row>
    <row r="2264" spans="1:13" x14ac:dyDescent="0.25">
      <c r="A2264" s="230">
        <v>2009.2650000000001</v>
      </c>
      <c r="B2264" s="230" t="s">
        <v>39</v>
      </c>
      <c r="C2264" s="230" t="s">
        <v>11831</v>
      </c>
      <c r="D2264" s="230" t="s">
        <v>40</v>
      </c>
      <c r="E2264" s="230" t="s">
        <v>31</v>
      </c>
      <c r="F2264" s="230" t="s">
        <v>19</v>
      </c>
      <c r="G2264" t="s">
        <v>21</v>
      </c>
      <c r="H2264" s="230" t="s">
        <v>5900</v>
      </c>
      <c r="I2264" s="230" t="s">
        <v>23</v>
      </c>
      <c r="J2264" s="230">
        <f>VLOOKUP(H2264,LocID!$B$2:$I$1995,8, FALSE)</f>
        <v>1</v>
      </c>
      <c r="K2264">
        <v>1</v>
      </c>
      <c r="L2264">
        <v>24.469190597534102</v>
      </c>
      <c r="M2264">
        <v>54.371738433837798</v>
      </c>
    </row>
    <row r="2265" spans="1:13" x14ac:dyDescent="0.25">
      <c r="A2265" s="230">
        <v>2009.046</v>
      </c>
      <c r="B2265" s="230" t="s">
        <v>39</v>
      </c>
      <c r="C2265" s="230" t="s">
        <v>11831</v>
      </c>
      <c r="D2265" s="230" t="s">
        <v>2454</v>
      </c>
      <c r="E2265" s="230" t="s">
        <v>2416</v>
      </c>
      <c r="F2265" s="230" t="s">
        <v>2414</v>
      </c>
      <c r="G2265" t="s">
        <v>76</v>
      </c>
      <c r="H2265" s="230" t="s">
        <v>4518</v>
      </c>
      <c r="I2265" s="230" t="s">
        <v>98</v>
      </c>
      <c r="J2265" s="230">
        <f>VLOOKUP(H2265,LocID!$B$2:$I$1995,8, FALSE)</f>
        <v>387</v>
      </c>
      <c r="L2265">
        <v>37.805080413818303</v>
      </c>
      <c r="M2265">
        <v>-122.273071289062</v>
      </c>
    </row>
    <row r="2266" spans="1:13" x14ac:dyDescent="0.25">
      <c r="A2266" s="230">
        <v>2009.248</v>
      </c>
      <c r="B2266" s="230" t="s">
        <v>39</v>
      </c>
      <c r="C2266" s="230" t="s">
        <v>11831</v>
      </c>
      <c r="D2266" s="230" t="s">
        <v>81</v>
      </c>
      <c r="E2266" s="230" t="s">
        <v>74</v>
      </c>
      <c r="F2266" s="230" t="s">
        <v>75</v>
      </c>
      <c r="G2266" t="s">
        <v>76</v>
      </c>
      <c r="H2266" s="230" t="s">
        <v>5903</v>
      </c>
      <c r="I2266" s="230" t="s">
        <v>23</v>
      </c>
      <c r="J2266" s="230">
        <f>VLOOKUP(H2266,LocID!$B$2:$I$1995,8, FALSE)</f>
        <v>5</v>
      </c>
      <c r="L2266">
        <v>37.766830444335902</v>
      </c>
      <c r="M2266">
        <v>-122.245300292968</v>
      </c>
    </row>
    <row r="2267" spans="1:13" x14ac:dyDescent="0.25">
      <c r="A2267" s="230">
        <v>2009.307</v>
      </c>
      <c r="B2267" s="230" t="s">
        <v>39</v>
      </c>
      <c r="C2267" s="230" t="s">
        <v>11831</v>
      </c>
      <c r="D2267" s="230" t="s">
        <v>4261</v>
      </c>
      <c r="E2267" s="230" t="s">
        <v>4262</v>
      </c>
      <c r="F2267" s="230" t="s">
        <v>2997</v>
      </c>
      <c r="G2267" t="s">
        <v>2996</v>
      </c>
      <c r="H2267" s="230" t="s">
        <v>4536</v>
      </c>
      <c r="I2267" s="230" t="s">
        <v>52</v>
      </c>
      <c r="J2267" s="230">
        <f>VLOOKUP(H2267,LocID!$B$2:$I$1995,8, FALSE)</f>
        <v>447</v>
      </c>
      <c r="L2267">
        <v>38.890369415283203</v>
      </c>
      <c r="M2267">
        <v>-77.031959533691406</v>
      </c>
    </row>
    <row r="2268" spans="1:13" x14ac:dyDescent="0.25">
      <c r="A2268" s="230">
        <v>2009.153</v>
      </c>
      <c r="B2268" s="230" t="s">
        <v>39</v>
      </c>
      <c r="C2268" s="230" t="s">
        <v>11831</v>
      </c>
      <c r="D2268" s="230" t="s">
        <v>200</v>
      </c>
      <c r="E2268" s="230" t="s">
        <v>201</v>
      </c>
      <c r="F2268" s="230" t="s">
        <v>203</v>
      </c>
      <c r="G2268" t="s">
        <v>49</v>
      </c>
      <c r="H2268" s="230" t="s">
        <v>5919</v>
      </c>
      <c r="I2268" s="230" t="s">
        <v>52</v>
      </c>
      <c r="J2268" s="230">
        <f>VLOOKUP(H2268,LocID!$B$2:$I$1995,8, FALSE)</f>
        <v>22</v>
      </c>
      <c r="L2268">
        <v>41.343479156494098</v>
      </c>
      <c r="M2268">
        <v>-70.815208435058594</v>
      </c>
    </row>
    <row r="2269" spans="1:13" x14ac:dyDescent="0.25">
      <c r="A2269" s="230">
        <v>2008.479</v>
      </c>
      <c r="B2269" s="230" t="s">
        <v>39</v>
      </c>
      <c r="C2269" s="230" t="s">
        <v>11831</v>
      </c>
      <c r="D2269" s="230" t="s">
        <v>2455</v>
      </c>
      <c r="E2269" s="230" t="s">
        <v>2423</v>
      </c>
      <c r="F2269" s="230" t="s">
        <v>2414</v>
      </c>
      <c r="G2269" t="s">
        <v>76</v>
      </c>
      <c r="H2269" s="230" t="s">
        <v>4518</v>
      </c>
      <c r="I2269" s="230" t="s">
        <v>23</v>
      </c>
      <c r="J2269" s="230">
        <f>VLOOKUP(H2269,LocID!$B$2:$I$1995,8, FALSE)</f>
        <v>387</v>
      </c>
      <c r="L2269">
        <v>37.805080413818303</v>
      </c>
      <c r="M2269">
        <v>-122.273071289062</v>
      </c>
    </row>
    <row r="2270" spans="1:13" x14ac:dyDescent="0.25">
      <c r="A2270" s="230">
        <v>2015.0451</v>
      </c>
      <c r="B2270" s="230" t="s">
        <v>138</v>
      </c>
      <c r="C2270" s="230" t="s">
        <v>11821</v>
      </c>
      <c r="D2270" s="230" t="s">
        <v>2887</v>
      </c>
      <c r="E2270" s="230" t="s">
        <v>2862</v>
      </c>
      <c r="F2270" s="230" t="s">
        <v>2823</v>
      </c>
      <c r="G2270" t="s">
        <v>122</v>
      </c>
      <c r="H2270" s="230" t="s">
        <v>6295</v>
      </c>
      <c r="I2270" s="230" t="s">
        <v>23</v>
      </c>
      <c r="J2270" s="230">
        <f>VLOOKUP(H2270,LocID!$B$2:$I$1995,8, FALSE)</f>
        <v>427</v>
      </c>
      <c r="L2270">
        <v>45.511791229247997</v>
      </c>
      <c r="M2270">
        <v>-122.67562866210901</v>
      </c>
    </row>
    <row r="2271" spans="1:13" x14ac:dyDescent="0.25">
      <c r="A2271" s="230">
        <v>2009.192</v>
      </c>
      <c r="B2271" s="230" t="s">
        <v>39</v>
      </c>
      <c r="C2271" s="230" t="s">
        <v>11831</v>
      </c>
      <c r="D2271" s="230" t="s">
        <v>2456</v>
      </c>
      <c r="E2271" s="230" t="s">
        <v>2423</v>
      </c>
      <c r="F2271" s="230" t="s">
        <v>2414</v>
      </c>
      <c r="G2271" t="s">
        <v>76</v>
      </c>
      <c r="H2271" s="230" t="s">
        <v>4518</v>
      </c>
      <c r="I2271" s="230" t="s">
        <v>23</v>
      </c>
      <c r="J2271" s="230">
        <f>VLOOKUP(H2271,LocID!$B$2:$I$1995,8, FALSE)</f>
        <v>387</v>
      </c>
      <c r="L2271">
        <v>37.805080413818303</v>
      </c>
      <c r="M2271">
        <v>-122.273071289062</v>
      </c>
    </row>
    <row r="2272" spans="1:13" x14ac:dyDescent="0.25">
      <c r="A2272" s="230">
        <v>2008.5</v>
      </c>
      <c r="B2272" s="230" t="s">
        <v>39</v>
      </c>
      <c r="C2272" s="230" t="s">
        <v>11831</v>
      </c>
      <c r="D2272" s="230" t="s">
        <v>2010</v>
      </c>
      <c r="E2272" s="230" t="s">
        <v>2011</v>
      </c>
      <c r="F2272" s="230" t="s">
        <v>2012</v>
      </c>
      <c r="G2272" t="s">
        <v>526</v>
      </c>
      <c r="H2272" s="230" t="s">
        <v>6202</v>
      </c>
      <c r="I2272" s="230" t="s">
        <v>52</v>
      </c>
      <c r="J2272" s="230">
        <f>VLOOKUP(H2272,LocID!$B$2:$I$1995,8, FALSE)</f>
        <v>326</v>
      </c>
      <c r="L2272">
        <v>43.611000061035099</v>
      </c>
      <c r="M2272">
        <v>-116.39222717285099</v>
      </c>
    </row>
    <row r="2273" spans="1:13" x14ac:dyDescent="0.25">
      <c r="A2273" s="230">
        <v>2009.2370000000001</v>
      </c>
      <c r="B2273" s="230" t="s">
        <v>39</v>
      </c>
      <c r="C2273" s="230" t="s">
        <v>11831</v>
      </c>
      <c r="D2273" s="230" t="s">
        <v>2287</v>
      </c>
      <c r="E2273" s="230" t="s">
        <v>697</v>
      </c>
      <c r="F2273" s="230" t="s">
        <v>2273</v>
      </c>
      <c r="G2273" t="s">
        <v>107</v>
      </c>
      <c r="H2273" s="230" t="s">
        <v>4516</v>
      </c>
      <c r="I2273" s="230" t="s">
        <v>23</v>
      </c>
      <c r="J2273" s="230">
        <f>VLOOKUP(H2273,LocID!$B$2:$I$1995,8, FALSE)</f>
        <v>370</v>
      </c>
      <c r="L2273">
        <v>40.7820014953613</v>
      </c>
      <c r="M2273">
        <v>-73.831703186035099</v>
      </c>
    </row>
    <row r="2274" spans="1:13" x14ac:dyDescent="0.25">
      <c r="A2274" s="230">
        <v>2009.1659999999999</v>
      </c>
      <c r="B2274" s="230" t="s">
        <v>39</v>
      </c>
      <c r="C2274" s="230" t="s">
        <v>11831</v>
      </c>
      <c r="D2274" s="230" t="s">
        <v>2751</v>
      </c>
      <c r="E2274" s="230" t="s">
        <v>2752</v>
      </c>
      <c r="F2274" s="230" t="s">
        <v>2753</v>
      </c>
      <c r="G2274" t="s">
        <v>76</v>
      </c>
      <c r="H2274" s="230" t="s">
        <v>6280</v>
      </c>
      <c r="I2274" s="230" t="s">
        <v>26</v>
      </c>
      <c r="J2274" s="230">
        <f>VLOOKUP(H2274,LocID!$B$2:$I$1995,8, FALSE)</f>
        <v>412</v>
      </c>
      <c r="L2274">
        <v>38.232471466064403</v>
      </c>
      <c r="M2274">
        <v>-122.644439697265</v>
      </c>
    </row>
    <row r="2275" spans="1:13" x14ac:dyDescent="0.25">
      <c r="A2275" s="230">
        <v>2009.193</v>
      </c>
      <c r="B2275" s="230" t="s">
        <v>39</v>
      </c>
      <c r="C2275" s="230" t="s">
        <v>11831</v>
      </c>
      <c r="D2275" s="230" t="s">
        <v>3119</v>
      </c>
      <c r="E2275" s="230" t="s">
        <v>3117</v>
      </c>
      <c r="F2275" s="230" t="s">
        <v>3118</v>
      </c>
      <c r="G2275" t="s">
        <v>732</v>
      </c>
      <c r="H2275" s="230" t="s">
        <v>6332</v>
      </c>
      <c r="I2275" s="230" t="s">
        <v>52</v>
      </c>
      <c r="J2275" s="230">
        <f>VLOOKUP(H2275,LocID!$B$2:$I$1995,8, FALSE)</f>
        <v>471</v>
      </c>
      <c r="L2275">
        <v>43.604110717773402</v>
      </c>
      <c r="M2275">
        <v>-73.014587402343693</v>
      </c>
    </row>
    <row r="2276" spans="1:13" x14ac:dyDescent="0.25">
      <c r="A2276" s="230">
        <v>2009.1179999999999</v>
      </c>
      <c r="B2276" s="230" t="s">
        <v>39</v>
      </c>
      <c r="C2276" s="230" t="s">
        <v>11831</v>
      </c>
      <c r="D2276" s="230" t="s">
        <v>3776</v>
      </c>
      <c r="E2276" s="230" t="s">
        <v>3777</v>
      </c>
      <c r="F2276" s="230" t="s">
        <v>3750</v>
      </c>
      <c r="G2276" t="s">
        <v>261</v>
      </c>
      <c r="H2276" s="230" t="s">
        <v>4530</v>
      </c>
      <c r="I2276" s="230" t="s">
        <v>52</v>
      </c>
      <c r="J2276" s="230">
        <f>VLOOKUP(H2276,LocID!$B$2:$I$1995,8, FALSE)</f>
        <v>513</v>
      </c>
      <c r="L2276">
        <v>47.603569030761697</v>
      </c>
      <c r="M2276">
        <v>-122.329452514648</v>
      </c>
    </row>
    <row r="2277" spans="1:13" x14ac:dyDescent="0.25">
      <c r="A2277" s="230">
        <v>2008.4829999999999</v>
      </c>
      <c r="B2277" s="230" t="s">
        <v>39</v>
      </c>
      <c r="C2277" s="230" t="s">
        <v>11831</v>
      </c>
      <c r="D2277" s="230" t="s">
        <v>953</v>
      </c>
      <c r="E2277" s="230" t="s">
        <v>954</v>
      </c>
      <c r="F2277" s="230" t="s">
        <v>955</v>
      </c>
      <c r="G2277" t="s">
        <v>76</v>
      </c>
      <c r="H2277" s="230" t="s">
        <v>6006</v>
      </c>
      <c r="I2277" s="230" t="s">
        <v>23</v>
      </c>
      <c r="J2277" s="230">
        <f>VLOOKUP(H2277,LocID!$B$2:$I$1995,8, FALSE)</f>
        <v>114</v>
      </c>
      <c r="L2277">
        <v>38.806098937988203</v>
      </c>
      <c r="M2277">
        <v>-123.017707824707</v>
      </c>
    </row>
    <row r="2278" spans="1:13" x14ac:dyDescent="0.25">
      <c r="A2278" s="230">
        <v>2009.297</v>
      </c>
      <c r="B2278" s="230" t="s">
        <v>39</v>
      </c>
      <c r="C2278" s="230" t="s">
        <v>11831</v>
      </c>
      <c r="D2278" s="230" t="s">
        <v>546</v>
      </c>
      <c r="E2278" s="230" t="s">
        <v>213</v>
      </c>
      <c r="F2278" s="230" t="s">
        <v>533</v>
      </c>
      <c r="G2278" t="s">
        <v>49</v>
      </c>
      <c r="H2278" s="230" t="s">
        <v>4499</v>
      </c>
      <c r="I2278" s="230" t="s">
        <v>26</v>
      </c>
      <c r="J2278" s="230">
        <f>VLOOKUP(H2278,LocID!$B$2:$I$1995,8, FALSE)</f>
        <v>65</v>
      </c>
      <c r="L2278">
        <v>42.3586616516113</v>
      </c>
      <c r="M2278">
        <v>-71.056739807128906</v>
      </c>
    </row>
    <row r="2279" spans="1:13" x14ac:dyDescent="0.25">
      <c r="A2279" s="230">
        <v>2009.2449999999999</v>
      </c>
      <c r="B2279" s="230" t="s">
        <v>39</v>
      </c>
      <c r="C2279" s="230" t="s">
        <v>11831</v>
      </c>
      <c r="D2279" s="230" t="s">
        <v>4214</v>
      </c>
      <c r="E2279" s="230" t="s">
        <v>4215</v>
      </c>
      <c r="F2279" s="230" t="s">
        <v>4216</v>
      </c>
      <c r="G2279" t="s">
        <v>76</v>
      </c>
      <c r="H2279" s="230" t="s">
        <v>6425</v>
      </c>
      <c r="I2279" s="230" t="s">
        <v>52</v>
      </c>
      <c r="J2279" s="230">
        <f>VLOOKUP(H2279,LocID!$B$2:$I$1995,8, FALSE)</f>
        <v>579</v>
      </c>
      <c r="L2279">
        <v>33.202030181884702</v>
      </c>
      <c r="M2279">
        <v>-117.233963012695</v>
      </c>
    </row>
    <row r="2280" spans="1:13" x14ac:dyDescent="0.25">
      <c r="A2280" s="230">
        <v>2009.2950000000001</v>
      </c>
      <c r="B2280" s="230" t="s">
        <v>39</v>
      </c>
      <c r="C2280" s="230" t="s">
        <v>11831</v>
      </c>
      <c r="D2280" s="230" t="s">
        <v>1568</v>
      </c>
      <c r="E2280" s="230" t="s">
        <v>1569</v>
      </c>
      <c r="F2280" s="230" t="s">
        <v>1570</v>
      </c>
      <c r="G2280" t="s">
        <v>76</v>
      </c>
      <c r="H2280" s="230" t="s">
        <v>6123</v>
      </c>
      <c r="I2280" s="230" t="s">
        <v>52</v>
      </c>
      <c r="J2280" s="230">
        <f>VLOOKUP(H2280,LocID!$B$2:$I$1995,8, FALSE)</f>
        <v>245</v>
      </c>
      <c r="L2280">
        <v>33.687240600585902</v>
      </c>
      <c r="M2280">
        <v>-117.82582092285099</v>
      </c>
    </row>
    <row r="2281" spans="1:13" x14ac:dyDescent="0.25">
      <c r="A2281" s="230">
        <v>2015.0385000000001</v>
      </c>
      <c r="B2281" s="230" t="s">
        <v>138</v>
      </c>
      <c r="C2281" s="230" t="s">
        <v>11821</v>
      </c>
      <c r="D2281" s="230" t="s">
        <v>2924</v>
      </c>
      <c r="E2281" s="230" t="s">
        <v>2912</v>
      </c>
      <c r="F2281" s="230" t="s">
        <v>2908</v>
      </c>
      <c r="G2281" t="s">
        <v>380</v>
      </c>
      <c r="H2281" s="230" t="s">
        <v>6299</v>
      </c>
      <c r="I2281" s="230" t="s">
        <v>52</v>
      </c>
      <c r="J2281" s="230">
        <f>VLOOKUP(H2281,LocID!$B$2:$I$1995,8, FALSE)</f>
        <v>431</v>
      </c>
      <c r="L2281">
        <v>41.8238716125488</v>
      </c>
      <c r="M2281">
        <v>-71.4119873046875</v>
      </c>
    </row>
    <row r="2282" spans="1:13" x14ac:dyDescent="0.25">
      <c r="A2282" s="230">
        <v>2009.2909999999999</v>
      </c>
      <c r="B2282" s="230" t="s">
        <v>39</v>
      </c>
      <c r="C2282" s="230" t="s">
        <v>11831</v>
      </c>
      <c r="D2282" s="230" t="s">
        <v>4186</v>
      </c>
      <c r="E2282" s="230" t="s">
        <v>4187</v>
      </c>
      <c r="F2282" s="230" t="s">
        <v>4188</v>
      </c>
      <c r="G2282" t="s">
        <v>740</v>
      </c>
      <c r="H2282" s="230" t="s">
        <v>6420</v>
      </c>
      <c r="I2282" s="230" t="s">
        <v>98</v>
      </c>
      <c r="J2282" s="230">
        <f>VLOOKUP(H2282,LocID!$B$2:$I$1995,8, FALSE)</f>
        <v>574</v>
      </c>
      <c r="K2282">
        <v>1</v>
      </c>
      <c r="L2282">
        <v>48.438899993896399</v>
      </c>
      <c r="M2282">
        <v>-123.39600372314401</v>
      </c>
    </row>
    <row r="2283" spans="1:13" x14ac:dyDescent="0.25">
      <c r="A2283" s="230">
        <v>2009.1959999999999</v>
      </c>
      <c r="B2283" s="230" t="s">
        <v>39</v>
      </c>
      <c r="C2283" s="230" t="s">
        <v>11831</v>
      </c>
      <c r="D2283" s="230" t="s">
        <v>1313</v>
      </c>
      <c r="E2283" s="230" t="s">
        <v>1312</v>
      </c>
      <c r="F2283" s="230" t="s">
        <v>1309</v>
      </c>
      <c r="G2283" t="s">
        <v>144</v>
      </c>
      <c r="H2283" s="230" t="s">
        <v>6077</v>
      </c>
      <c r="I2283" s="230" t="s">
        <v>52</v>
      </c>
      <c r="J2283" s="230">
        <f>VLOOKUP(H2283,LocID!$B$2:$I$1995,8, FALSE)</f>
        <v>191</v>
      </c>
      <c r="L2283">
        <v>38.300891876220703</v>
      </c>
      <c r="M2283">
        <v>-77.459136962890597</v>
      </c>
    </row>
    <row r="2284" spans="1:13" x14ac:dyDescent="0.25">
      <c r="A2284" s="230">
        <v>2009.3140000000001</v>
      </c>
      <c r="B2284" s="230" t="s">
        <v>39</v>
      </c>
      <c r="C2284" s="230" t="s">
        <v>11831</v>
      </c>
      <c r="D2284" s="230" t="s">
        <v>698</v>
      </c>
      <c r="E2284" s="230" t="s">
        <v>697</v>
      </c>
      <c r="F2284" s="230" t="s">
        <v>695</v>
      </c>
      <c r="G2284" t="s">
        <v>107</v>
      </c>
      <c r="H2284" s="230" t="s">
        <v>5972</v>
      </c>
      <c r="I2284" s="230" t="s">
        <v>23</v>
      </c>
      <c r="J2284" s="230">
        <f>VLOOKUP(H2284,LocID!$B$2:$I$1995,8, FALSE)</f>
        <v>78</v>
      </c>
      <c r="L2284">
        <v>40.692451477050703</v>
      </c>
      <c r="M2284">
        <v>-73.9903564453125</v>
      </c>
    </row>
    <row r="2285" spans="1:13" x14ac:dyDescent="0.25">
      <c r="A2285" s="230">
        <v>2008.521</v>
      </c>
      <c r="B2285" s="230" t="s">
        <v>39</v>
      </c>
      <c r="C2285" s="230" t="s">
        <v>11831</v>
      </c>
      <c r="D2285" s="230" t="s">
        <v>4263</v>
      </c>
      <c r="E2285" s="230" t="s">
        <v>3095</v>
      </c>
      <c r="F2285" s="230" t="s">
        <v>2997</v>
      </c>
      <c r="G2285" t="s">
        <v>2996</v>
      </c>
      <c r="H2285" s="230" t="s">
        <v>4536</v>
      </c>
      <c r="I2285" s="230" t="s">
        <v>98</v>
      </c>
      <c r="J2285" s="230">
        <f>VLOOKUP(H2285,LocID!$B$2:$I$1995,8, FALSE)</f>
        <v>447</v>
      </c>
      <c r="L2285">
        <v>38.890369415283203</v>
      </c>
      <c r="M2285">
        <v>-77.031959533691406</v>
      </c>
    </row>
    <row r="2286" spans="1:13" x14ac:dyDescent="0.25">
      <c r="A2286" s="230">
        <v>2009.1869999999999</v>
      </c>
      <c r="B2286" s="230" t="s">
        <v>39</v>
      </c>
      <c r="C2286" s="230" t="s">
        <v>11831</v>
      </c>
      <c r="D2286" s="230" t="s">
        <v>269</v>
      </c>
      <c r="E2286" s="230" t="s">
        <v>270</v>
      </c>
      <c r="F2286" s="230" t="s">
        <v>271</v>
      </c>
      <c r="G2286" t="s">
        <v>160</v>
      </c>
      <c r="H2286" s="230" t="s">
        <v>5930</v>
      </c>
      <c r="I2286" s="230" t="s">
        <v>23</v>
      </c>
      <c r="J2286" s="230">
        <f>VLOOKUP(H2286,LocID!$B$2:$I$1995,8, FALSE)</f>
        <v>33</v>
      </c>
      <c r="L2286">
        <v>33.7483100891113</v>
      </c>
      <c r="M2286">
        <v>-84.39111328125</v>
      </c>
    </row>
    <row r="2287" spans="1:13" x14ac:dyDescent="0.25">
      <c r="A2287" s="230">
        <v>2009.1849999999999</v>
      </c>
      <c r="B2287" s="230" t="s">
        <v>39</v>
      </c>
      <c r="C2287" s="230" t="s">
        <v>11831</v>
      </c>
      <c r="D2287" s="230" t="s">
        <v>1656</v>
      </c>
      <c r="E2287" s="230" t="s">
        <v>1657</v>
      </c>
      <c r="F2287" s="230" t="s">
        <v>1658</v>
      </c>
      <c r="G2287" t="s">
        <v>107</v>
      </c>
      <c r="H2287" s="230" t="s">
        <v>6141</v>
      </c>
      <c r="I2287" s="230" t="s">
        <v>23</v>
      </c>
      <c r="J2287" s="230">
        <f>VLOOKUP(H2287,LocID!$B$2:$I$1995,8, FALSE)</f>
        <v>264</v>
      </c>
      <c r="L2287">
        <v>41.926708221435497</v>
      </c>
      <c r="M2287">
        <v>-73.996498107910099</v>
      </c>
    </row>
    <row r="2288" spans="1:13" x14ac:dyDescent="0.25">
      <c r="A2288" s="230">
        <v>2009.2750000000001</v>
      </c>
      <c r="B2288" s="230" t="s">
        <v>39</v>
      </c>
      <c r="C2288" s="230" t="s">
        <v>11831</v>
      </c>
      <c r="D2288" s="230" t="s">
        <v>2457</v>
      </c>
      <c r="E2288" s="230" t="s">
        <v>2423</v>
      </c>
      <c r="F2288" s="230" t="s">
        <v>2414</v>
      </c>
      <c r="G2288" t="s">
        <v>76</v>
      </c>
      <c r="H2288" s="230" t="s">
        <v>4518</v>
      </c>
      <c r="I2288" s="230" t="s">
        <v>23</v>
      </c>
      <c r="J2288" s="230">
        <f>VLOOKUP(H2288,LocID!$B$2:$I$1995,8, FALSE)</f>
        <v>387</v>
      </c>
      <c r="L2288">
        <v>37.805080413818303</v>
      </c>
      <c r="M2288">
        <v>-122.273071289062</v>
      </c>
    </row>
    <row r="2289" spans="1:13" x14ac:dyDescent="0.25">
      <c r="A2289" s="230">
        <v>2009.298</v>
      </c>
      <c r="B2289" s="230" t="s">
        <v>39</v>
      </c>
      <c r="C2289" s="230" t="s">
        <v>11831</v>
      </c>
      <c r="D2289" s="230" t="s">
        <v>1504</v>
      </c>
      <c r="E2289" s="230" t="s">
        <v>1505</v>
      </c>
      <c r="F2289" s="230" t="s">
        <v>1501</v>
      </c>
      <c r="G2289" t="s">
        <v>1488</v>
      </c>
      <c r="H2289" s="230" t="s">
        <v>4508</v>
      </c>
      <c r="I2289" s="230" t="s">
        <v>98</v>
      </c>
      <c r="J2289" s="230">
        <f>VLOOKUP(H2289,LocID!$B$2:$I$1995,8, FALSE)</f>
        <v>235</v>
      </c>
      <c r="L2289">
        <v>21.3048496246337</v>
      </c>
      <c r="M2289">
        <v>-157.85775756835901</v>
      </c>
    </row>
    <row r="2290" spans="1:13" x14ac:dyDescent="0.25">
      <c r="A2290" s="230">
        <v>2009.1289999999999</v>
      </c>
      <c r="B2290" s="230" t="s">
        <v>39</v>
      </c>
      <c r="C2290" s="230" t="s">
        <v>11831</v>
      </c>
      <c r="D2290" s="230" t="s">
        <v>1527</v>
      </c>
      <c r="E2290" s="230" t="s">
        <v>1525</v>
      </c>
      <c r="F2290" s="230" t="s">
        <v>1526</v>
      </c>
      <c r="G2290" t="s">
        <v>219</v>
      </c>
      <c r="H2290" s="230" t="s">
        <v>4509</v>
      </c>
      <c r="I2290" s="230" t="s">
        <v>23</v>
      </c>
      <c r="J2290" s="230">
        <f>VLOOKUP(H2290,LocID!$B$2:$I$1995,8, FALSE)</f>
        <v>236</v>
      </c>
      <c r="L2290">
        <v>29.760450363159102</v>
      </c>
      <c r="M2290">
        <v>-95.369781494140597</v>
      </c>
    </row>
    <row r="2291" spans="1:13" x14ac:dyDescent="0.25">
      <c r="A2291" s="230">
        <v>2009.203</v>
      </c>
      <c r="B2291" s="230" t="s">
        <v>39</v>
      </c>
      <c r="C2291" s="230" t="s">
        <v>11831</v>
      </c>
      <c r="D2291" s="230" t="s">
        <v>3778</v>
      </c>
      <c r="E2291" s="230" t="s">
        <v>3779</v>
      </c>
      <c r="F2291" s="230" t="s">
        <v>3750</v>
      </c>
      <c r="G2291" t="s">
        <v>261</v>
      </c>
      <c r="H2291" s="230" t="s">
        <v>4530</v>
      </c>
      <c r="I2291" s="230" t="s">
        <v>26</v>
      </c>
      <c r="J2291" s="230">
        <f>VLOOKUP(H2291,LocID!$B$2:$I$1995,8, FALSE)</f>
        <v>513</v>
      </c>
      <c r="L2291">
        <v>47.603569030761697</v>
      </c>
      <c r="M2291">
        <v>-122.329452514648</v>
      </c>
    </row>
    <row r="2292" spans="1:13" x14ac:dyDescent="0.25">
      <c r="A2292" s="230">
        <v>2015.0654</v>
      </c>
      <c r="B2292" s="230" t="s">
        <v>138</v>
      </c>
      <c r="C2292" s="230" t="s">
        <v>11821</v>
      </c>
      <c r="D2292" s="230" t="s">
        <v>1796</v>
      </c>
      <c r="E2292" s="230" t="s">
        <v>1792</v>
      </c>
      <c r="F2292" s="230" t="s">
        <v>1793</v>
      </c>
      <c r="G2292" t="s">
        <v>660</v>
      </c>
      <c r="H2292" s="230" t="s">
        <v>6171</v>
      </c>
      <c r="I2292" s="230" t="s">
        <v>52</v>
      </c>
      <c r="J2292" s="230">
        <f>VLOOKUP(H2292,LocID!$B$2:$I$1995,8, FALSE)</f>
        <v>294</v>
      </c>
      <c r="L2292">
        <v>41.736179351806598</v>
      </c>
      <c r="M2292">
        <v>-111.834846496582</v>
      </c>
    </row>
    <row r="2293" spans="1:13" x14ac:dyDescent="0.25">
      <c r="A2293" s="230">
        <v>2009.251</v>
      </c>
      <c r="B2293" s="230" t="s">
        <v>39</v>
      </c>
      <c r="C2293" s="230" t="s">
        <v>11831</v>
      </c>
      <c r="D2293" s="230" t="s">
        <v>2104</v>
      </c>
      <c r="E2293" s="230" t="s">
        <v>2105</v>
      </c>
      <c r="F2293" s="230" t="s">
        <v>2106</v>
      </c>
      <c r="G2293" t="s">
        <v>76</v>
      </c>
      <c r="H2293" s="230" t="s">
        <v>6217</v>
      </c>
      <c r="I2293" s="230" t="s">
        <v>26</v>
      </c>
      <c r="J2293" s="230">
        <f>VLOOKUP(H2293,LocID!$B$2:$I$1995,8, FALSE)</f>
        <v>342</v>
      </c>
      <c r="L2293">
        <v>37.638641357421797</v>
      </c>
      <c r="M2293">
        <v>-121</v>
      </c>
    </row>
    <row r="2294" spans="1:13" x14ac:dyDescent="0.25">
      <c r="A2294" s="230">
        <v>2009.2239999999999</v>
      </c>
      <c r="B2294" s="230" t="s">
        <v>39</v>
      </c>
      <c r="C2294" s="230" t="s">
        <v>11831</v>
      </c>
      <c r="D2294" s="230" t="s">
        <v>3638</v>
      </c>
      <c r="E2294" s="230" t="s">
        <v>3639</v>
      </c>
      <c r="F2294" s="230" t="s">
        <v>3628</v>
      </c>
      <c r="G2294" t="s">
        <v>76</v>
      </c>
      <c r="H2294" s="230" t="s">
        <v>4527</v>
      </c>
      <c r="I2294" s="230" t="s">
        <v>98</v>
      </c>
      <c r="J2294" s="230">
        <f>VLOOKUP(H2294,LocID!$B$2:$I$1995,8, FALSE)</f>
        <v>497</v>
      </c>
      <c r="L2294">
        <v>37.974571228027301</v>
      </c>
      <c r="M2294">
        <v>-122.532470703125</v>
      </c>
    </row>
    <row r="2295" spans="1:13" x14ac:dyDescent="0.25">
      <c r="A2295" s="230">
        <v>2009.202</v>
      </c>
      <c r="B2295" s="230" t="s">
        <v>39</v>
      </c>
      <c r="C2295" s="230" t="s">
        <v>11831</v>
      </c>
      <c r="D2295" s="230" t="s">
        <v>2728</v>
      </c>
      <c r="E2295" s="230" t="s">
        <v>2725</v>
      </c>
      <c r="F2295" s="230" t="s">
        <v>2726</v>
      </c>
      <c r="G2295" t="s">
        <v>76</v>
      </c>
      <c r="H2295" s="230" t="s">
        <v>6274</v>
      </c>
      <c r="I2295" s="230" t="s">
        <v>23</v>
      </c>
      <c r="J2295" s="230">
        <f>VLOOKUP(H2295,LocID!$B$2:$I$1995,8, FALSE)</f>
        <v>406</v>
      </c>
      <c r="L2295">
        <v>34.147449493408203</v>
      </c>
      <c r="M2295">
        <v>-118.144271850585</v>
      </c>
    </row>
    <row r="2296" spans="1:13" x14ac:dyDescent="0.25">
      <c r="A2296" s="230">
        <v>2009.1210000000001</v>
      </c>
      <c r="B2296" s="230" t="s">
        <v>39</v>
      </c>
      <c r="C2296" s="230" t="s">
        <v>11831</v>
      </c>
      <c r="D2296" s="230" t="s">
        <v>2158</v>
      </c>
      <c r="E2296" s="230" t="s">
        <v>2157</v>
      </c>
      <c r="F2296" s="230" t="s">
        <v>2155</v>
      </c>
      <c r="G2296" t="s">
        <v>76</v>
      </c>
      <c r="H2296" s="230" t="s">
        <v>6227</v>
      </c>
      <c r="I2296" s="230" t="s">
        <v>23</v>
      </c>
      <c r="J2296" s="230">
        <f>VLOOKUP(H2296,LocID!$B$2:$I$1995,8, FALSE)</f>
        <v>352</v>
      </c>
      <c r="L2296">
        <v>37.389671325683501</v>
      </c>
      <c r="M2296">
        <v>-122.08159637451099</v>
      </c>
    </row>
    <row r="2297" spans="1:13" x14ac:dyDescent="0.25">
      <c r="A2297" s="230">
        <v>2009.0809999999999</v>
      </c>
      <c r="B2297" s="230" t="s">
        <v>39</v>
      </c>
      <c r="C2297" s="230" t="s">
        <v>11831</v>
      </c>
      <c r="D2297" s="230" t="s">
        <v>2288</v>
      </c>
      <c r="E2297" s="230" t="s">
        <v>697</v>
      </c>
      <c r="F2297" s="230" t="s">
        <v>2273</v>
      </c>
      <c r="G2297" t="s">
        <v>107</v>
      </c>
      <c r="H2297" s="230" t="s">
        <v>4516</v>
      </c>
      <c r="I2297" s="230" t="s">
        <v>23</v>
      </c>
      <c r="J2297" s="230">
        <f>VLOOKUP(H2297,LocID!$B$2:$I$1995,8, FALSE)</f>
        <v>370</v>
      </c>
      <c r="L2297">
        <v>40.7820014953613</v>
      </c>
      <c r="M2297">
        <v>-73.831703186035099</v>
      </c>
    </row>
    <row r="2298" spans="1:13" x14ac:dyDescent="0.25">
      <c r="A2298" s="230">
        <v>2009.114</v>
      </c>
      <c r="B2298" s="230" t="s">
        <v>39</v>
      </c>
      <c r="C2298" s="230" t="s">
        <v>11831</v>
      </c>
      <c r="D2298" s="230" t="s">
        <v>2458</v>
      </c>
      <c r="E2298" s="230" t="s">
        <v>2435</v>
      </c>
      <c r="F2298" s="230" t="s">
        <v>2414</v>
      </c>
      <c r="G2298" t="s">
        <v>76</v>
      </c>
      <c r="H2298" s="230" t="s">
        <v>4518</v>
      </c>
      <c r="I2298" s="230" t="s">
        <v>52</v>
      </c>
      <c r="J2298" s="230">
        <f>VLOOKUP(H2298,LocID!$B$2:$I$1995,8, FALSE)</f>
        <v>387</v>
      </c>
      <c r="L2298">
        <v>37.805080413818303</v>
      </c>
      <c r="M2298">
        <v>-122.273071289062</v>
      </c>
    </row>
    <row r="2299" spans="1:13" x14ac:dyDescent="0.25">
      <c r="A2299" s="230">
        <v>2008.5039999999999</v>
      </c>
      <c r="B2299" s="230" t="s">
        <v>39</v>
      </c>
      <c r="C2299" s="230" t="s">
        <v>11831</v>
      </c>
      <c r="D2299" s="230" t="s">
        <v>2850</v>
      </c>
      <c r="E2299" s="230" t="s">
        <v>2851</v>
      </c>
      <c r="F2299" s="230" t="s">
        <v>2823</v>
      </c>
      <c r="G2299" t="s">
        <v>122</v>
      </c>
      <c r="H2299" s="230" t="s">
        <v>6295</v>
      </c>
      <c r="I2299" s="230" t="s">
        <v>52</v>
      </c>
      <c r="J2299" s="230">
        <f>VLOOKUP(H2299,LocID!$B$2:$I$1995,8, FALSE)</f>
        <v>427</v>
      </c>
      <c r="L2299">
        <v>45.511791229247997</v>
      </c>
      <c r="M2299">
        <v>-122.67562866210901</v>
      </c>
    </row>
    <row r="2300" spans="1:13" x14ac:dyDescent="0.25">
      <c r="A2300" s="230">
        <v>2009.0509999999999</v>
      </c>
      <c r="B2300" s="230" t="s">
        <v>39</v>
      </c>
      <c r="C2300" s="230" t="s">
        <v>11831</v>
      </c>
      <c r="D2300" s="230" t="s">
        <v>3161</v>
      </c>
      <c r="E2300" s="230" t="s">
        <v>3536</v>
      </c>
      <c r="F2300" s="230" t="s">
        <v>3531</v>
      </c>
      <c r="G2300" t="s">
        <v>76</v>
      </c>
      <c r="H2300" s="230" t="s">
        <v>6348</v>
      </c>
      <c r="I2300" s="230" t="s">
        <v>23</v>
      </c>
      <c r="J2300" s="230">
        <f>VLOOKUP(H2300,LocID!$B$2:$I$1995,8, FALSE)</f>
        <v>491</v>
      </c>
      <c r="L2300">
        <v>37.338581085205</v>
      </c>
      <c r="M2300">
        <v>-121.885566711425</v>
      </c>
    </row>
    <row r="2301" spans="1:13" x14ac:dyDescent="0.25">
      <c r="A2301" s="230">
        <v>2009.183</v>
      </c>
      <c r="B2301" s="230" t="s">
        <v>39</v>
      </c>
      <c r="C2301" s="230" t="s">
        <v>11831</v>
      </c>
      <c r="D2301" s="230" t="s">
        <v>3598</v>
      </c>
      <c r="E2301" s="230" t="s">
        <v>3599</v>
      </c>
      <c r="F2301" s="230" t="s">
        <v>3586</v>
      </c>
      <c r="G2301" t="s">
        <v>76</v>
      </c>
      <c r="H2301" s="230" t="s">
        <v>6352</v>
      </c>
      <c r="I2301" s="230" t="s">
        <v>98</v>
      </c>
      <c r="J2301" s="230">
        <f>VLOOKUP(H2301,LocID!$B$2:$I$1995,8, FALSE)</f>
        <v>495</v>
      </c>
      <c r="L2301">
        <v>37.547031402587798</v>
      </c>
      <c r="M2301">
        <v>-122.314826965332</v>
      </c>
    </row>
    <row r="2302" spans="1:13" x14ac:dyDescent="0.25">
      <c r="A2302" s="230">
        <v>2015.0337999999999</v>
      </c>
      <c r="B2302" s="230" t="s">
        <v>138</v>
      </c>
      <c r="C2302" s="230" t="s">
        <v>11821</v>
      </c>
      <c r="D2302" s="230" t="s">
        <v>901</v>
      </c>
      <c r="E2302" s="230" t="s">
        <v>884</v>
      </c>
      <c r="F2302" s="230" t="s">
        <v>877</v>
      </c>
      <c r="G2302" t="s">
        <v>208</v>
      </c>
      <c r="H2302" s="230" t="s">
        <v>5997</v>
      </c>
      <c r="I2302" s="230" t="s">
        <v>98</v>
      </c>
      <c r="J2302" s="230">
        <f>VLOOKUP(H2302,LocID!$B$2:$I$1995,8, FALSE)</f>
        <v>105</v>
      </c>
      <c r="L2302">
        <v>41.884250640869098</v>
      </c>
      <c r="M2302">
        <v>-87.6324462890625</v>
      </c>
    </row>
    <row r="2303" spans="1:13" x14ac:dyDescent="0.25">
      <c r="A2303" s="230">
        <v>2009.1379999999999</v>
      </c>
      <c r="B2303" s="230" t="s">
        <v>39</v>
      </c>
      <c r="C2303" s="230" t="s">
        <v>11831</v>
      </c>
      <c r="D2303" s="230" t="s">
        <v>2729</v>
      </c>
      <c r="E2303" s="230" t="s">
        <v>2730</v>
      </c>
      <c r="F2303" s="230" t="s">
        <v>2726</v>
      </c>
      <c r="G2303" t="s">
        <v>76</v>
      </c>
      <c r="H2303" s="230" t="s">
        <v>6274</v>
      </c>
      <c r="I2303" s="230" t="s">
        <v>23</v>
      </c>
      <c r="J2303" s="230">
        <f>VLOOKUP(H2303,LocID!$B$2:$I$1995,8, FALSE)</f>
        <v>406</v>
      </c>
      <c r="L2303">
        <v>34.147449493408203</v>
      </c>
      <c r="M2303">
        <v>-118.144271850585</v>
      </c>
    </row>
    <row r="2304" spans="1:13" x14ac:dyDescent="0.25">
      <c r="A2304" s="230">
        <v>2009.1859999999999</v>
      </c>
      <c r="B2304" s="230" t="s">
        <v>39</v>
      </c>
      <c r="C2304" s="230" t="s">
        <v>11831</v>
      </c>
      <c r="D2304" s="230" t="s">
        <v>3047</v>
      </c>
      <c r="E2304" s="230" t="s">
        <v>3048</v>
      </c>
      <c r="F2304" s="230" t="s">
        <v>3049</v>
      </c>
      <c r="G2304" t="s">
        <v>192</v>
      </c>
      <c r="H2304" s="230" t="s">
        <v>6320</v>
      </c>
      <c r="I2304" s="230" t="s">
        <v>26</v>
      </c>
      <c r="J2304" s="230">
        <f>VLOOKUP(H2304,LocID!$B$2:$I$1995,8, FALSE)</f>
        <v>457</v>
      </c>
      <c r="L2304">
        <v>38.961650848388601</v>
      </c>
      <c r="M2304">
        <v>-76.928237915039006</v>
      </c>
    </row>
    <row r="2305" spans="1:13" x14ac:dyDescent="0.25">
      <c r="A2305" s="230">
        <v>2009.289</v>
      </c>
      <c r="B2305" s="230" t="s">
        <v>39</v>
      </c>
      <c r="C2305" s="230" t="s">
        <v>11831</v>
      </c>
      <c r="D2305" s="230" t="s">
        <v>4048</v>
      </c>
      <c r="E2305" s="230" t="s">
        <v>4049</v>
      </c>
      <c r="F2305" s="230" t="s">
        <v>4047</v>
      </c>
      <c r="G2305" t="s">
        <v>261</v>
      </c>
      <c r="H2305" s="230" t="s">
        <v>6392</v>
      </c>
      <c r="I2305" s="230" t="s">
        <v>23</v>
      </c>
      <c r="J2305" s="230">
        <f>VLOOKUP(H2305,LocID!$B$2:$I$1995,8, FALSE)</f>
        <v>545</v>
      </c>
      <c r="L2305">
        <v>47.255130767822202</v>
      </c>
      <c r="M2305">
        <v>-122.44164276123</v>
      </c>
    </row>
    <row r="2306" spans="1:13" x14ac:dyDescent="0.25">
      <c r="A2306" s="230">
        <v>2009.223</v>
      </c>
      <c r="B2306" s="230" t="s">
        <v>39</v>
      </c>
      <c r="C2306" s="230" t="s">
        <v>11831</v>
      </c>
      <c r="D2306" s="230" t="s">
        <v>1356</v>
      </c>
      <c r="E2306" s="230" t="s">
        <v>1357</v>
      </c>
      <c r="F2306" s="230" t="s">
        <v>1358</v>
      </c>
      <c r="G2306" t="s">
        <v>76</v>
      </c>
      <c r="H2306" s="230" t="s">
        <v>6085</v>
      </c>
      <c r="I2306" s="230" t="s">
        <v>52</v>
      </c>
      <c r="J2306" s="230">
        <f>VLOOKUP(H2306,LocID!$B$2:$I$1995,8, FALSE)</f>
        <v>200</v>
      </c>
      <c r="L2306">
        <v>38.706451416015597</v>
      </c>
      <c r="M2306">
        <v>-122.904083251953</v>
      </c>
    </row>
    <row r="2307" spans="1:13" x14ac:dyDescent="0.25">
      <c r="A2307" s="230">
        <v>2009.174</v>
      </c>
      <c r="B2307" s="230" t="s">
        <v>39</v>
      </c>
      <c r="C2307" s="230" t="s">
        <v>11831</v>
      </c>
      <c r="D2307" s="230" t="s">
        <v>3600</v>
      </c>
      <c r="E2307" s="230" t="s">
        <v>847</v>
      </c>
      <c r="F2307" s="230" t="s">
        <v>3586</v>
      </c>
      <c r="G2307" t="s">
        <v>76</v>
      </c>
      <c r="H2307" s="230" t="s">
        <v>6352</v>
      </c>
      <c r="I2307" s="230" t="s">
        <v>26</v>
      </c>
      <c r="J2307" s="230">
        <f>VLOOKUP(H2307,LocID!$B$2:$I$1995,8, FALSE)</f>
        <v>495</v>
      </c>
      <c r="L2307">
        <v>37.547031402587798</v>
      </c>
      <c r="M2307">
        <v>-122.314826965332</v>
      </c>
    </row>
    <row r="2308" spans="1:13" x14ac:dyDescent="0.25">
      <c r="A2308" s="230">
        <v>2009.191</v>
      </c>
      <c r="B2308" s="230" t="s">
        <v>39</v>
      </c>
      <c r="C2308" s="230" t="s">
        <v>11831</v>
      </c>
      <c r="D2308" s="230" t="s">
        <v>3704</v>
      </c>
      <c r="E2308" s="230" t="s">
        <v>3695</v>
      </c>
      <c r="F2308" s="230" t="s">
        <v>3696</v>
      </c>
      <c r="G2308" t="s">
        <v>76</v>
      </c>
      <c r="H2308" s="230" t="s">
        <v>4529</v>
      </c>
      <c r="I2308" s="230" t="s">
        <v>23</v>
      </c>
      <c r="J2308" s="230">
        <f>VLOOKUP(H2308,LocID!$B$2:$I$1995,8, FALSE)</f>
        <v>506</v>
      </c>
      <c r="L2308">
        <v>34.011558532714801</v>
      </c>
      <c r="M2308">
        <v>-118.492286682128</v>
      </c>
    </row>
    <row r="2309" spans="1:13" x14ac:dyDescent="0.25">
      <c r="A2309" s="230">
        <v>2009.1120000000001</v>
      </c>
      <c r="B2309" s="230" t="s">
        <v>39</v>
      </c>
      <c r="C2309" s="230" t="s">
        <v>11831</v>
      </c>
      <c r="D2309" s="230" t="s">
        <v>3705</v>
      </c>
      <c r="E2309" s="230" t="s">
        <v>3695</v>
      </c>
      <c r="F2309" s="230" t="s">
        <v>3696</v>
      </c>
      <c r="G2309" t="s">
        <v>76</v>
      </c>
      <c r="H2309" s="230" t="s">
        <v>4529</v>
      </c>
      <c r="I2309" s="230" t="s">
        <v>26</v>
      </c>
      <c r="J2309" s="230">
        <f>VLOOKUP(H2309,LocID!$B$2:$I$1995,8, FALSE)</f>
        <v>506</v>
      </c>
      <c r="L2309">
        <v>34.011558532714801</v>
      </c>
      <c r="M2309">
        <v>-118.492286682128</v>
      </c>
    </row>
    <row r="2310" spans="1:13" x14ac:dyDescent="0.25">
      <c r="A2310" s="230">
        <v>2009.11</v>
      </c>
      <c r="B2310" s="230" t="s">
        <v>39</v>
      </c>
      <c r="C2310" s="230" t="s">
        <v>11831</v>
      </c>
      <c r="D2310" s="230" t="s">
        <v>3665</v>
      </c>
      <c r="E2310" s="230" t="s">
        <v>3666</v>
      </c>
      <c r="F2310" s="230" t="s">
        <v>3664</v>
      </c>
      <c r="G2310" t="s">
        <v>76</v>
      </c>
      <c r="H2310" s="230" t="s">
        <v>6356</v>
      </c>
      <c r="I2310" s="230" t="s">
        <v>52</v>
      </c>
      <c r="J2310" s="230">
        <f>VLOOKUP(H2310,LocID!$B$2:$I$1995,8, FALSE)</f>
        <v>500</v>
      </c>
      <c r="L2310">
        <v>34.419380187988203</v>
      </c>
      <c r="M2310">
        <v>-119.69905090332</v>
      </c>
    </row>
    <row r="2311" spans="1:13" x14ac:dyDescent="0.25">
      <c r="A2311" s="230">
        <v>2009.299</v>
      </c>
      <c r="B2311" s="230" t="s">
        <v>39</v>
      </c>
      <c r="C2311" s="230" t="s">
        <v>11831</v>
      </c>
      <c r="D2311" s="230" t="s">
        <v>3780</v>
      </c>
      <c r="E2311" s="230" t="s">
        <v>3781</v>
      </c>
      <c r="F2311" s="230" t="s">
        <v>3750</v>
      </c>
      <c r="G2311" t="s">
        <v>261</v>
      </c>
      <c r="H2311" s="230" t="s">
        <v>4530</v>
      </c>
      <c r="I2311" s="230" t="s">
        <v>23</v>
      </c>
      <c r="J2311" s="230">
        <f>VLOOKUP(H2311,LocID!$B$2:$I$1995,8, FALSE)</f>
        <v>513</v>
      </c>
      <c r="L2311">
        <v>47.603569030761697</v>
      </c>
      <c r="M2311">
        <v>-122.329452514648</v>
      </c>
    </row>
    <row r="2312" spans="1:13" x14ac:dyDescent="0.25">
      <c r="A2312" s="230">
        <v>2008.4590000000001</v>
      </c>
      <c r="B2312" s="230" t="s">
        <v>39</v>
      </c>
      <c r="C2312" s="230" t="s">
        <v>11831</v>
      </c>
      <c r="D2312" s="230" t="s">
        <v>3975</v>
      </c>
      <c r="E2312" s="230" t="s">
        <v>3973</v>
      </c>
      <c r="F2312" s="230" t="s">
        <v>3974</v>
      </c>
      <c r="G2312" t="s">
        <v>673</v>
      </c>
      <c r="H2312" s="230" t="s">
        <v>6385</v>
      </c>
      <c r="I2312" s="230" t="s">
        <v>23</v>
      </c>
      <c r="J2312" s="230">
        <f>VLOOKUP(H2312,LocID!$B$2:$I$1995,8, FALSE)</f>
        <v>536</v>
      </c>
      <c r="L2312">
        <v>38.627750396728501</v>
      </c>
      <c r="M2312">
        <v>-90.199562072753906</v>
      </c>
    </row>
    <row r="2313" spans="1:13" x14ac:dyDescent="0.25">
      <c r="A2313" s="230">
        <v>2015.136</v>
      </c>
      <c r="B2313" s="230" t="s">
        <v>253</v>
      </c>
      <c r="C2313" s="230" t="s">
        <v>11821</v>
      </c>
      <c r="D2313" s="230" t="s">
        <v>1058</v>
      </c>
      <c r="E2313" s="230" t="s">
        <v>1059</v>
      </c>
      <c r="F2313" s="230" t="s">
        <v>1060</v>
      </c>
      <c r="G2313" t="s">
        <v>49</v>
      </c>
      <c r="H2313" s="230" t="s">
        <v>6028</v>
      </c>
      <c r="I2313" s="230" t="s">
        <v>26</v>
      </c>
      <c r="J2313" s="230">
        <f>VLOOKUP(H2313,LocID!$B$2:$I$1995,8, FALSE)</f>
        <v>136</v>
      </c>
      <c r="L2313">
        <v>42.570098876953097</v>
      </c>
      <c r="M2313">
        <v>-70.936500549316406</v>
      </c>
    </row>
    <row r="2314" spans="1:13" x14ac:dyDescent="0.25">
      <c r="A2314" s="230">
        <v>2015.0463</v>
      </c>
      <c r="B2314" s="230" t="s">
        <v>138</v>
      </c>
      <c r="C2314" s="230" t="s">
        <v>11821</v>
      </c>
      <c r="D2314" s="230" t="s">
        <v>2888</v>
      </c>
      <c r="E2314" s="230" t="s">
        <v>2880</v>
      </c>
      <c r="F2314" s="230" t="s">
        <v>2823</v>
      </c>
      <c r="G2314" t="s">
        <v>122</v>
      </c>
      <c r="H2314" s="230" t="s">
        <v>6295</v>
      </c>
      <c r="I2314" s="230" t="s">
        <v>26</v>
      </c>
      <c r="J2314" s="230">
        <f>VLOOKUP(H2314,LocID!$B$2:$I$1995,8, FALSE)</f>
        <v>427</v>
      </c>
      <c r="L2314">
        <v>45.511791229247997</v>
      </c>
      <c r="M2314">
        <v>-122.67562866210901</v>
      </c>
    </row>
    <row r="2315" spans="1:13" x14ac:dyDescent="0.25">
      <c r="A2315" s="230">
        <v>2008.462</v>
      </c>
      <c r="B2315" s="230" t="s">
        <v>39</v>
      </c>
      <c r="C2315" s="230" t="s">
        <v>11831</v>
      </c>
      <c r="D2315" s="230" t="s">
        <v>4264</v>
      </c>
      <c r="E2315" s="230" t="s">
        <v>4265</v>
      </c>
      <c r="F2315" s="230" t="s">
        <v>2997</v>
      </c>
      <c r="G2315" t="s">
        <v>2996</v>
      </c>
      <c r="H2315" s="230" t="s">
        <v>4536</v>
      </c>
      <c r="I2315" s="230" t="s">
        <v>23</v>
      </c>
      <c r="J2315" s="230">
        <f>VLOOKUP(H2315,LocID!$B$2:$I$1995,8, FALSE)</f>
        <v>447</v>
      </c>
      <c r="L2315">
        <v>38.890369415283203</v>
      </c>
      <c r="M2315">
        <v>-77.031959533691406</v>
      </c>
    </row>
    <row r="2316" spans="1:13" x14ac:dyDescent="0.25">
      <c r="A2316" s="230">
        <v>2008.4179999999999</v>
      </c>
      <c r="B2316" s="230" t="s">
        <v>39</v>
      </c>
      <c r="C2316" s="230" t="s">
        <v>11831</v>
      </c>
      <c r="D2316" s="230" t="s">
        <v>3862</v>
      </c>
      <c r="E2316" s="230" t="s">
        <v>3863</v>
      </c>
      <c r="F2316" s="230" t="s">
        <v>3864</v>
      </c>
      <c r="G2316" t="s">
        <v>874</v>
      </c>
      <c r="H2316" s="230" t="s">
        <v>6370</v>
      </c>
      <c r="I2316" s="230" t="s">
        <v>23</v>
      </c>
      <c r="J2316" s="230">
        <f>VLOOKUP(H2316,LocID!$B$2:$I$1995,8, FALSE)</f>
        <v>518</v>
      </c>
      <c r="L2316">
        <v>41.87984085083</v>
      </c>
      <c r="M2316">
        <v>-72.8001708984375</v>
      </c>
    </row>
    <row r="2317" spans="1:13" x14ac:dyDescent="0.25">
      <c r="A2317" s="230">
        <v>2009.077</v>
      </c>
      <c r="B2317" s="230" t="s">
        <v>39</v>
      </c>
      <c r="C2317" s="230" t="s">
        <v>11831</v>
      </c>
      <c r="D2317" s="230" t="s">
        <v>819</v>
      </c>
      <c r="E2317" s="230" t="s">
        <v>820</v>
      </c>
      <c r="F2317" s="230" t="s">
        <v>821</v>
      </c>
      <c r="G2317" t="s">
        <v>822</v>
      </c>
      <c r="H2317" s="230" t="s">
        <v>5988</v>
      </c>
      <c r="I2317" s="230" t="s">
        <v>52</v>
      </c>
      <c r="J2317" s="230">
        <f>VLOOKUP(H2317,LocID!$B$2:$I$1995,8, FALSE)</f>
        <v>95</v>
      </c>
      <c r="L2317">
        <v>42.850078582763601</v>
      </c>
      <c r="M2317">
        <v>-106.32778930664</v>
      </c>
    </row>
    <row r="2318" spans="1:13" x14ac:dyDescent="0.25">
      <c r="A2318" s="230">
        <v>2008.5060000000001</v>
      </c>
      <c r="B2318" s="230" t="s">
        <v>39</v>
      </c>
      <c r="C2318" s="230" t="s">
        <v>11831</v>
      </c>
      <c r="D2318" s="230" t="s">
        <v>746</v>
      </c>
      <c r="E2318" s="230" t="s">
        <v>737</v>
      </c>
      <c r="F2318" s="230" t="s">
        <v>738</v>
      </c>
      <c r="G2318" t="s">
        <v>740</v>
      </c>
      <c r="H2318" s="377" t="s">
        <v>11294</v>
      </c>
      <c r="I2318" s="230" t="s">
        <v>98</v>
      </c>
      <c r="J2318" s="230">
        <f>VLOOKUP(H2318,LocID!$B$2:$I$1995,8, FALSE)</f>
        <v>758</v>
      </c>
      <c r="K2318">
        <v>1</v>
      </c>
      <c r="L2318">
        <v>49.2447509765625</v>
      </c>
      <c r="M2318">
        <v>-122.973342895507</v>
      </c>
    </row>
    <row r="2319" spans="1:13" x14ac:dyDescent="0.25">
      <c r="A2319" s="230">
        <v>2009.2560000000001</v>
      </c>
      <c r="B2319" s="230" t="s">
        <v>39</v>
      </c>
      <c r="C2319" s="230" t="s">
        <v>11831</v>
      </c>
      <c r="D2319" s="230" t="s">
        <v>2852</v>
      </c>
      <c r="E2319" s="230" t="s">
        <v>2846</v>
      </c>
      <c r="F2319" s="230" t="s">
        <v>2823</v>
      </c>
      <c r="G2319" t="s">
        <v>122</v>
      </c>
      <c r="H2319" s="230" t="s">
        <v>6295</v>
      </c>
      <c r="I2319" s="230" t="s">
        <v>23</v>
      </c>
      <c r="J2319" s="230">
        <f>VLOOKUP(H2319,LocID!$B$2:$I$1995,8, FALSE)</f>
        <v>427</v>
      </c>
      <c r="L2319">
        <v>45.511791229247997</v>
      </c>
      <c r="M2319">
        <v>-122.67562866210901</v>
      </c>
    </row>
    <row r="2320" spans="1:13" x14ac:dyDescent="0.25">
      <c r="A2320" s="230">
        <v>2009.1569999999999</v>
      </c>
      <c r="B2320" s="230" t="s">
        <v>39</v>
      </c>
      <c r="C2320" s="230" t="s">
        <v>11831</v>
      </c>
      <c r="D2320" s="230" t="s">
        <v>4266</v>
      </c>
      <c r="E2320" s="230" t="s">
        <v>4267</v>
      </c>
      <c r="F2320" s="230" t="s">
        <v>2997</v>
      </c>
      <c r="G2320" t="s">
        <v>2996</v>
      </c>
      <c r="H2320" s="230" t="s">
        <v>4536</v>
      </c>
      <c r="I2320" s="230" t="s">
        <v>23</v>
      </c>
      <c r="J2320" s="230">
        <f>VLOOKUP(H2320,LocID!$B$2:$I$1995,8, FALSE)</f>
        <v>447</v>
      </c>
      <c r="L2320">
        <v>38.890369415283203</v>
      </c>
      <c r="M2320">
        <v>-77.031959533691406</v>
      </c>
    </row>
    <row r="2321" spans="1:13" x14ac:dyDescent="0.25">
      <c r="A2321" s="230">
        <v>2008.508</v>
      </c>
      <c r="B2321" s="230" t="s">
        <v>39</v>
      </c>
      <c r="C2321" s="230" t="s">
        <v>11831</v>
      </c>
      <c r="D2321" s="230" t="s">
        <v>3362</v>
      </c>
      <c r="E2321" s="230" t="s">
        <v>3317</v>
      </c>
      <c r="F2321" s="230" t="s">
        <v>3294</v>
      </c>
      <c r="G2321" t="s">
        <v>76</v>
      </c>
      <c r="H2321" s="230" t="s">
        <v>4526</v>
      </c>
      <c r="I2321" s="230" t="s">
        <v>23</v>
      </c>
      <c r="J2321" s="230">
        <f>VLOOKUP(H2321,LocID!$B$2:$I$1995,8, FALSE)</f>
        <v>489</v>
      </c>
      <c r="L2321">
        <v>37.7771186828613</v>
      </c>
      <c r="M2321">
        <v>-122.419639587402</v>
      </c>
    </row>
    <row r="2322" spans="1:13" x14ac:dyDescent="0.25">
      <c r="A2322" s="230">
        <v>2009.17</v>
      </c>
      <c r="B2322" s="230" t="s">
        <v>39</v>
      </c>
      <c r="C2322" s="230" t="s">
        <v>11831</v>
      </c>
      <c r="D2322" s="230" t="s">
        <v>3050</v>
      </c>
      <c r="E2322" s="230" t="s">
        <v>3048</v>
      </c>
      <c r="F2322" s="230" t="s">
        <v>3049</v>
      </c>
      <c r="G2322" t="s">
        <v>192</v>
      </c>
      <c r="H2322" s="230" t="s">
        <v>6320</v>
      </c>
      <c r="I2322" s="230" t="s">
        <v>23</v>
      </c>
      <c r="J2322" s="230">
        <f>VLOOKUP(H2322,LocID!$B$2:$I$1995,8, FALSE)</f>
        <v>457</v>
      </c>
      <c r="L2322">
        <v>38.961650848388601</v>
      </c>
      <c r="M2322">
        <v>-76.928237915039006</v>
      </c>
    </row>
    <row r="2323" spans="1:13" x14ac:dyDescent="0.25">
      <c r="A2323" s="230">
        <v>2009.1310000000001</v>
      </c>
      <c r="B2323" s="230" t="s">
        <v>39</v>
      </c>
      <c r="C2323" s="230" t="s">
        <v>11831</v>
      </c>
      <c r="D2323" s="230" t="s">
        <v>3061</v>
      </c>
      <c r="E2323" s="230" t="s">
        <v>3062</v>
      </c>
      <c r="F2323" s="230" t="s">
        <v>3060</v>
      </c>
      <c r="G2323" t="s">
        <v>76</v>
      </c>
      <c r="H2323" s="230" t="s">
        <v>6321</v>
      </c>
      <c r="I2323" s="230" t="s">
        <v>26</v>
      </c>
      <c r="J2323" s="230">
        <f>VLOOKUP(H2323,LocID!$B$2:$I$1995,8, FALSE)</f>
        <v>458</v>
      </c>
      <c r="L2323">
        <v>33.9816284179687</v>
      </c>
      <c r="M2323">
        <v>-117.373878479003</v>
      </c>
    </row>
    <row r="2324" spans="1:13" x14ac:dyDescent="0.25">
      <c r="A2324" s="230">
        <v>2008.3779999999999</v>
      </c>
      <c r="B2324" s="230" t="s">
        <v>39</v>
      </c>
      <c r="C2324" s="230" t="s">
        <v>11831</v>
      </c>
      <c r="D2324" s="230" t="s">
        <v>4143</v>
      </c>
      <c r="E2324" s="230" t="s">
        <v>4141</v>
      </c>
      <c r="F2324" s="230" t="s">
        <v>4142</v>
      </c>
      <c r="G2324" t="s">
        <v>76</v>
      </c>
      <c r="H2324" s="230" t="s">
        <v>6415</v>
      </c>
      <c r="I2324" s="230" t="s">
        <v>52</v>
      </c>
      <c r="J2324" s="230">
        <f>VLOOKUP(H2324,LocID!$B$2:$I$1995,8, FALSE)</f>
        <v>569</v>
      </c>
      <c r="L2324">
        <v>38.100830078125</v>
      </c>
      <c r="M2324">
        <v>-122.25495147705</v>
      </c>
    </row>
    <row r="2325" spans="1:13" x14ac:dyDescent="0.25">
      <c r="A2325" s="230">
        <v>2015.0474999999999</v>
      </c>
      <c r="B2325" s="230" t="s">
        <v>138</v>
      </c>
      <c r="C2325" s="230" t="s">
        <v>11821</v>
      </c>
      <c r="D2325" s="230" t="s">
        <v>3508</v>
      </c>
      <c r="E2325" s="230" t="s">
        <v>3509</v>
      </c>
      <c r="F2325" s="230" t="s">
        <v>3294</v>
      </c>
      <c r="G2325" t="s">
        <v>76</v>
      </c>
      <c r="H2325" s="230" t="s">
        <v>4526</v>
      </c>
      <c r="I2325" s="230" t="s">
        <v>26</v>
      </c>
      <c r="J2325" s="230">
        <f>VLOOKUP(H2325,LocID!$B$2:$I$1995,8, FALSE)</f>
        <v>489</v>
      </c>
      <c r="L2325">
        <v>37.7771186828613</v>
      </c>
      <c r="M2325">
        <v>-122.419639587402</v>
      </c>
    </row>
    <row r="2326" spans="1:13" x14ac:dyDescent="0.25">
      <c r="A2326" s="230">
        <v>2008.4839999999999</v>
      </c>
      <c r="B2326" s="230" t="s">
        <v>39</v>
      </c>
      <c r="C2326" s="230" t="s">
        <v>11831</v>
      </c>
      <c r="D2326" s="230" t="s">
        <v>747</v>
      </c>
      <c r="E2326" s="230" t="s">
        <v>737</v>
      </c>
      <c r="F2326" s="230" t="s">
        <v>738</v>
      </c>
      <c r="G2326" t="s">
        <v>740</v>
      </c>
      <c r="H2326" s="377" t="s">
        <v>11294</v>
      </c>
      <c r="I2326" s="230" t="s">
        <v>23</v>
      </c>
      <c r="J2326" s="230">
        <f>VLOOKUP(H2326,LocID!$B$2:$I$1995,8, FALSE)</f>
        <v>758</v>
      </c>
      <c r="K2326">
        <v>1</v>
      </c>
      <c r="L2326">
        <v>49.2447509765625</v>
      </c>
      <c r="M2326">
        <v>-122.973342895507</v>
      </c>
    </row>
    <row r="2327" spans="1:13" x14ac:dyDescent="0.25">
      <c r="A2327" s="230">
        <v>2008.4860000000001</v>
      </c>
      <c r="B2327" s="230" t="s">
        <v>39</v>
      </c>
      <c r="C2327" s="230" t="s">
        <v>11831</v>
      </c>
      <c r="D2327" s="230" t="s">
        <v>748</v>
      </c>
      <c r="E2327" s="230" t="s">
        <v>737</v>
      </c>
      <c r="F2327" s="230" t="s">
        <v>738</v>
      </c>
      <c r="G2327" t="s">
        <v>740</v>
      </c>
      <c r="H2327" s="377" t="s">
        <v>11294</v>
      </c>
      <c r="I2327" s="230" t="s">
        <v>23</v>
      </c>
      <c r="J2327" s="230">
        <f>VLOOKUP(H2327,LocID!$B$2:$I$1995,8, FALSE)</f>
        <v>758</v>
      </c>
      <c r="K2327">
        <v>1</v>
      </c>
      <c r="L2327">
        <v>49.2447509765625</v>
      </c>
      <c r="M2327">
        <v>-122.973342895507</v>
      </c>
    </row>
    <row r="2328" spans="1:13" x14ac:dyDescent="0.25">
      <c r="A2328" s="230">
        <v>2009.2819999999999</v>
      </c>
      <c r="B2328" s="230" t="s">
        <v>39</v>
      </c>
      <c r="C2328" s="230" t="s">
        <v>11831</v>
      </c>
      <c r="D2328" s="230" t="s">
        <v>4220</v>
      </c>
      <c r="E2328" s="230" t="s">
        <v>4221</v>
      </c>
      <c r="F2328" s="230" t="s">
        <v>4222</v>
      </c>
      <c r="G2328" t="s">
        <v>76</v>
      </c>
      <c r="H2328" s="230" t="s">
        <v>6427</v>
      </c>
      <c r="I2328" s="230" t="s">
        <v>26</v>
      </c>
      <c r="J2328" s="230">
        <f>VLOOKUP(H2328,LocID!$B$2:$I$1995,8, FALSE)</f>
        <v>581</v>
      </c>
      <c r="L2328">
        <v>37.901180267333899</v>
      </c>
      <c r="M2328">
        <v>-122.061622619628</v>
      </c>
    </row>
    <row r="2329" spans="1:13" x14ac:dyDescent="0.25">
      <c r="A2329" s="230">
        <v>2009.287</v>
      </c>
      <c r="B2329" s="230" t="s">
        <v>39</v>
      </c>
      <c r="C2329" s="230" t="s">
        <v>11831</v>
      </c>
      <c r="D2329" s="230" t="s">
        <v>2650</v>
      </c>
      <c r="E2329" s="230" t="s">
        <v>2651</v>
      </c>
      <c r="F2329" s="230" t="s">
        <v>2644</v>
      </c>
      <c r="G2329" t="s">
        <v>261</v>
      </c>
      <c r="H2329" s="230" t="s">
        <v>6262</v>
      </c>
      <c r="I2329" s="230" t="s">
        <v>23</v>
      </c>
      <c r="J2329" s="230">
        <f>VLOOKUP(H2329,LocID!$B$2:$I$1995,8, FALSE)</f>
        <v>393</v>
      </c>
      <c r="L2329">
        <v>47.039230346679602</v>
      </c>
      <c r="M2329">
        <v>-122.891357421875</v>
      </c>
    </row>
    <row r="2330" spans="1:13" x14ac:dyDescent="0.25">
      <c r="A2330" s="230">
        <v>2009.175</v>
      </c>
      <c r="B2330" s="230" t="s">
        <v>39</v>
      </c>
      <c r="C2330" s="230" t="s">
        <v>11831</v>
      </c>
      <c r="D2330" s="230" t="s">
        <v>1845</v>
      </c>
      <c r="E2330" s="230" t="s">
        <v>1846</v>
      </c>
      <c r="F2330" s="230" t="s">
        <v>1832</v>
      </c>
      <c r="G2330" t="s">
        <v>76</v>
      </c>
      <c r="H2330" s="230" t="s">
        <v>4512</v>
      </c>
      <c r="I2330" s="230" t="s">
        <v>23</v>
      </c>
      <c r="J2330" s="230">
        <f>VLOOKUP(H2330,LocID!$B$2:$I$1995,8, FALSE)</f>
        <v>300</v>
      </c>
      <c r="L2330">
        <v>34.053489685058501</v>
      </c>
      <c r="M2330">
        <v>-118.245323181152</v>
      </c>
    </row>
    <row r="2331" spans="1:13" x14ac:dyDescent="0.25">
      <c r="A2331" s="230">
        <v>2009.2280000000001</v>
      </c>
      <c r="B2331" s="230" t="s">
        <v>39</v>
      </c>
      <c r="C2331" s="230" t="s">
        <v>11831</v>
      </c>
      <c r="D2331" s="230" t="s">
        <v>1609</v>
      </c>
      <c r="E2331" s="230" t="s">
        <v>1610</v>
      </c>
      <c r="F2331" s="230" t="s">
        <v>1611</v>
      </c>
      <c r="G2331" t="s">
        <v>208</v>
      </c>
      <c r="H2331" s="230" t="s">
        <v>6132</v>
      </c>
      <c r="I2331" s="230" t="s">
        <v>98</v>
      </c>
      <c r="J2331" s="230">
        <f>VLOOKUP(H2331,LocID!$B$2:$I$1995,8, FALSE)</f>
        <v>254</v>
      </c>
      <c r="L2331">
        <v>41.524929046630803</v>
      </c>
      <c r="M2331">
        <v>-88.084587097167898</v>
      </c>
    </row>
    <row r="2332" spans="1:13" x14ac:dyDescent="0.25">
      <c r="A2332" s="230">
        <v>2012.4280000000001</v>
      </c>
      <c r="B2332" s="230" t="s">
        <v>39</v>
      </c>
      <c r="C2332" s="230" t="s">
        <v>11831</v>
      </c>
      <c r="D2332" s="230" t="s">
        <v>1422</v>
      </c>
      <c r="E2332" s="230" t="s">
        <v>1090</v>
      </c>
      <c r="F2332" s="230" t="s">
        <v>1423</v>
      </c>
      <c r="G2332" t="s">
        <v>832</v>
      </c>
      <c r="H2332" s="230" t="s">
        <v>6100</v>
      </c>
      <c r="I2332" s="230" t="s">
        <v>52</v>
      </c>
      <c r="J2332" s="230">
        <f>VLOOKUP(H2332,LocID!$B$2:$I$1995,8, FALSE)</f>
        <v>218</v>
      </c>
      <c r="K2332">
        <v>1</v>
      </c>
      <c r="L2332">
        <v>23.1133708953857</v>
      </c>
      <c r="M2332">
        <v>113.255233764648</v>
      </c>
    </row>
    <row r="2333" spans="1:13" x14ac:dyDescent="0.25">
      <c r="A2333" s="230">
        <v>2009.492</v>
      </c>
      <c r="B2333" s="230" t="s">
        <v>41</v>
      </c>
      <c r="C2333" s="230" t="s">
        <v>11831</v>
      </c>
      <c r="D2333" s="230" t="s">
        <v>4268</v>
      </c>
      <c r="E2333" s="230" t="s">
        <v>4269</v>
      </c>
      <c r="F2333" s="230" t="s">
        <v>2997</v>
      </c>
      <c r="G2333" t="s">
        <v>2996</v>
      </c>
      <c r="H2333" s="230" t="s">
        <v>4536</v>
      </c>
      <c r="I2333" s="230" t="s">
        <v>23</v>
      </c>
      <c r="J2333" s="230">
        <f>VLOOKUP(H2333,LocID!$B$2:$I$1995,8, FALSE)</f>
        <v>447</v>
      </c>
      <c r="L2333">
        <v>38.890369415283203</v>
      </c>
      <c r="M2333">
        <v>-77.031959533691406</v>
      </c>
    </row>
    <row r="2334" spans="1:13" x14ac:dyDescent="0.25">
      <c r="A2334" s="230">
        <v>2009.42</v>
      </c>
      <c r="B2334" s="230" t="s">
        <v>41</v>
      </c>
      <c r="C2334" s="230" t="s">
        <v>11831</v>
      </c>
      <c r="D2334" s="230" t="s">
        <v>2459</v>
      </c>
      <c r="E2334" s="230" t="s">
        <v>2423</v>
      </c>
      <c r="F2334" s="230" t="s">
        <v>2414</v>
      </c>
      <c r="G2334" t="s">
        <v>76</v>
      </c>
      <c r="H2334" s="230" t="s">
        <v>4518</v>
      </c>
      <c r="I2334" s="230" t="s">
        <v>52</v>
      </c>
      <c r="J2334" s="230">
        <f>VLOOKUP(H2334,LocID!$B$2:$I$1995,8, FALSE)</f>
        <v>387</v>
      </c>
      <c r="L2334">
        <v>37.805080413818303</v>
      </c>
      <c r="M2334">
        <v>-122.273071289062</v>
      </c>
    </row>
    <row r="2335" spans="1:13" x14ac:dyDescent="0.25">
      <c r="A2335" s="230">
        <v>2009.46</v>
      </c>
      <c r="B2335" s="230" t="s">
        <v>41</v>
      </c>
      <c r="C2335" s="230" t="s">
        <v>11831</v>
      </c>
      <c r="D2335" s="230" t="s">
        <v>4189</v>
      </c>
      <c r="E2335" s="230" t="s">
        <v>4190</v>
      </c>
      <c r="F2335" s="230" t="s">
        <v>4188</v>
      </c>
      <c r="G2335" t="s">
        <v>740</v>
      </c>
      <c r="H2335" s="230" t="s">
        <v>6420</v>
      </c>
      <c r="I2335" s="230" t="s">
        <v>98</v>
      </c>
      <c r="J2335" s="230">
        <f>VLOOKUP(H2335,LocID!$B$2:$I$1995,8, FALSE)</f>
        <v>574</v>
      </c>
      <c r="K2335">
        <v>1</v>
      </c>
      <c r="L2335">
        <v>48.438899993896399</v>
      </c>
      <c r="M2335">
        <v>-123.39600372314401</v>
      </c>
    </row>
    <row r="2336" spans="1:13" x14ac:dyDescent="0.25">
      <c r="A2336" s="230">
        <v>2015.0540000000001</v>
      </c>
      <c r="B2336" s="230" t="s">
        <v>138</v>
      </c>
      <c r="C2336" s="230" t="s">
        <v>11821</v>
      </c>
      <c r="D2336" s="230" t="s">
        <v>952</v>
      </c>
      <c r="E2336" s="230" t="s">
        <v>949</v>
      </c>
      <c r="F2336" s="230" t="s">
        <v>936</v>
      </c>
      <c r="G2336" t="s">
        <v>60</v>
      </c>
      <c r="H2336" s="230" t="s">
        <v>6005</v>
      </c>
      <c r="I2336" s="230" t="s">
        <v>23</v>
      </c>
      <c r="J2336" s="230">
        <f>VLOOKUP(H2336,LocID!$B$2:$I$1995,8, FALSE)</f>
        <v>113</v>
      </c>
      <c r="L2336">
        <v>41.504749298095703</v>
      </c>
      <c r="M2336">
        <v>-81.690719604492102</v>
      </c>
    </row>
    <row r="2337" spans="1:13" x14ac:dyDescent="0.25">
      <c r="A2337" s="230">
        <v>2009.3409999999999</v>
      </c>
      <c r="B2337" s="230" t="s">
        <v>41</v>
      </c>
      <c r="C2337" s="230" t="s">
        <v>11831</v>
      </c>
      <c r="D2337" s="230" t="s">
        <v>425</v>
      </c>
      <c r="E2337" s="230" t="s">
        <v>422</v>
      </c>
      <c r="F2337" s="230" t="s">
        <v>423</v>
      </c>
      <c r="G2337" t="s">
        <v>49</v>
      </c>
      <c r="H2337" s="230" t="s">
        <v>5943</v>
      </c>
      <c r="I2337" s="230" t="s">
        <v>23</v>
      </c>
      <c r="J2337" s="230">
        <f>VLOOKUP(H2337,LocID!$B$2:$I$1995,8, FALSE)</f>
        <v>48</v>
      </c>
      <c r="L2337">
        <v>42.3962593078613</v>
      </c>
      <c r="M2337">
        <v>-71.177009582519503</v>
      </c>
    </row>
    <row r="2338" spans="1:13" x14ac:dyDescent="0.25">
      <c r="A2338" s="230">
        <v>2009.0419999999999</v>
      </c>
      <c r="B2338" s="230" t="s">
        <v>41</v>
      </c>
      <c r="C2338" s="230" t="s">
        <v>11831</v>
      </c>
      <c r="D2338" s="230" t="s">
        <v>441</v>
      </c>
      <c r="E2338" s="230" t="s">
        <v>442</v>
      </c>
      <c r="F2338" s="230" t="s">
        <v>443</v>
      </c>
      <c r="G2338" t="s">
        <v>76</v>
      </c>
      <c r="H2338" s="230" t="s">
        <v>5946</v>
      </c>
      <c r="I2338" s="230" t="s">
        <v>52</v>
      </c>
      <c r="J2338" s="230">
        <f>VLOOKUP(H2338,LocID!$B$2:$I$1995,8, FALSE)</f>
        <v>51</v>
      </c>
      <c r="L2338">
        <v>38.052848815917898</v>
      </c>
      <c r="M2338">
        <v>-122.153511047363</v>
      </c>
    </row>
    <row r="2339" spans="1:13" x14ac:dyDescent="0.25">
      <c r="A2339" s="230">
        <v>2009.384</v>
      </c>
      <c r="B2339" s="230" t="s">
        <v>41</v>
      </c>
      <c r="C2339" s="230" t="s">
        <v>11831</v>
      </c>
      <c r="D2339" s="230" t="s">
        <v>452</v>
      </c>
      <c r="E2339" s="230" t="s">
        <v>450</v>
      </c>
      <c r="F2339" s="230" t="s">
        <v>446</v>
      </c>
      <c r="G2339" t="s">
        <v>76</v>
      </c>
      <c r="H2339" s="230" t="s">
        <v>5947</v>
      </c>
      <c r="I2339" s="230" t="s">
        <v>52</v>
      </c>
      <c r="J2339" s="230">
        <f>VLOOKUP(H2339,LocID!$B$2:$I$1995,8, FALSE)</f>
        <v>52</v>
      </c>
      <c r="L2339">
        <v>37.869880676269503</v>
      </c>
      <c r="M2339">
        <v>-122.270538330078</v>
      </c>
    </row>
    <row r="2340" spans="1:13" x14ac:dyDescent="0.25">
      <c r="A2340" s="230">
        <v>2009.261</v>
      </c>
      <c r="B2340" s="230" t="s">
        <v>41</v>
      </c>
      <c r="C2340" s="230" t="s">
        <v>11831</v>
      </c>
      <c r="D2340" s="230" t="s">
        <v>453</v>
      </c>
      <c r="E2340" s="230" t="s">
        <v>454</v>
      </c>
      <c r="F2340" s="230" t="s">
        <v>446</v>
      </c>
      <c r="G2340" t="s">
        <v>76</v>
      </c>
      <c r="H2340" s="230" t="s">
        <v>5947</v>
      </c>
      <c r="I2340" s="230" t="s">
        <v>26</v>
      </c>
      <c r="J2340" s="230">
        <f>VLOOKUP(H2340,LocID!$B$2:$I$1995,8, FALSE)</f>
        <v>52</v>
      </c>
      <c r="L2340">
        <v>37.869880676269503</v>
      </c>
      <c r="M2340">
        <v>-122.270538330078</v>
      </c>
    </row>
    <row r="2341" spans="1:13" x14ac:dyDescent="0.25">
      <c r="A2341" s="230">
        <v>2009.424</v>
      </c>
      <c r="B2341" s="230" t="s">
        <v>41</v>
      </c>
      <c r="C2341" s="230" t="s">
        <v>11831</v>
      </c>
      <c r="D2341" s="230" t="s">
        <v>502</v>
      </c>
      <c r="E2341" s="230" t="s">
        <v>503</v>
      </c>
      <c r="F2341" s="230" t="s">
        <v>500</v>
      </c>
      <c r="G2341" t="s">
        <v>501</v>
      </c>
      <c r="H2341" s="230" t="s">
        <v>5953</v>
      </c>
      <c r="I2341" s="230" t="s">
        <v>26</v>
      </c>
      <c r="J2341" s="230">
        <f>VLOOKUP(H2341,LocID!$B$2:$I$1995,8, FALSE)</f>
        <v>58</v>
      </c>
      <c r="L2341">
        <v>45.783821105957003</v>
      </c>
      <c r="M2341">
        <v>-108.50567626953099</v>
      </c>
    </row>
    <row r="2342" spans="1:13" x14ac:dyDescent="0.25">
      <c r="A2342" s="230">
        <v>2009.461</v>
      </c>
      <c r="B2342" s="230" t="s">
        <v>41</v>
      </c>
      <c r="C2342" s="230" t="s">
        <v>11831</v>
      </c>
      <c r="D2342" s="230" t="s">
        <v>699</v>
      </c>
      <c r="E2342" s="230" t="s">
        <v>697</v>
      </c>
      <c r="F2342" s="230" t="s">
        <v>695</v>
      </c>
      <c r="G2342" t="s">
        <v>107</v>
      </c>
      <c r="H2342" s="230" t="s">
        <v>5972</v>
      </c>
      <c r="I2342" s="230" t="s">
        <v>23</v>
      </c>
      <c r="J2342" s="230">
        <f>VLOOKUP(H2342,LocID!$B$2:$I$1995,8, FALSE)</f>
        <v>78</v>
      </c>
      <c r="L2342">
        <v>40.692451477050703</v>
      </c>
      <c r="M2342">
        <v>-73.9903564453125</v>
      </c>
    </row>
    <row r="2343" spans="1:13" x14ac:dyDescent="0.25">
      <c r="A2343" s="230">
        <v>2009.3340000000001</v>
      </c>
      <c r="B2343" s="230" t="s">
        <v>41</v>
      </c>
      <c r="C2343" s="230" t="s">
        <v>11831</v>
      </c>
      <c r="D2343" s="230" t="s">
        <v>1847</v>
      </c>
      <c r="E2343" s="230" t="s">
        <v>1840</v>
      </c>
      <c r="F2343" s="230" t="s">
        <v>1832</v>
      </c>
      <c r="G2343" t="s">
        <v>76</v>
      </c>
      <c r="H2343" s="230" t="s">
        <v>4512</v>
      </c>
      <c r="I2343" s="230" t="s">
        <v>23</v>
      </c>
      <c r="J2343" s="230">
        <f>VLOOKUP(H2343,LocID!$B$2:$I$1995,8, FALSE)</f>
        <v>300</v>
      </c>
      <c r="L2343">
        <v>34.053489685058501</v>
      </c>
      <c r="M2343">
        <v>-118.245323181152</v>
      </c>
    </row>
    <row r="2344" spans="1:13" x14ac:dyDescent="0.25">
      <c r="A2344" s="230">
        <v>2009.4469999999999</v>
      </c>
      <c r="B2344" s="230" t="s">
        <v>41</v>
      </c>
      <c r="C2344" s="230" t="s">
        <v>11831</v>
      </c>
      <c r="D2344" s="230" t="s">
        <v>1459</v>
      </c>
      <c r="E2344" s="230" t="s">
        <v>1460</v>
      </c>
      <c r="F2344" s="230" t="s">
        <v>1458</v>
      </c>
      <c r="G2344" t="s">
        <v>76</v>
      </c>
      <c r="H2344" s="230" t="s">
        <v>6107</v>
      </c>
      <c r="I2344" s="230" t="s">
        <v>26</v>
      </c>
      <c r="J2344" s="230">
        <f>VLOOKUP(H2344,LocID!$B$2:$I$1995,8, FALSE)</f>
        <v>226</v>
      </c>
      <c r="L2344">
        <v>37.671340942382798</v>
      </c>
      <c r="M2344">
        <v>-122.0855178833</v>
      </c>
    </row>
    <row r="2345" spans="1:13" x14ac:dyDescent="0.25">
      <c r="A2345" s="230">
        <v>2009.3009999999999</v>
      </c>
      <c r="B2345" s="230" t="s">
        <v>41</v>
      </c>
      <c r="C2345" s="230" t="s">
        <v>11831</v>
      </c>
      <c r="D2345" s="230" t="s">
        <v>2676</v>
      </c>
      <c r="E2345" s="230" t="s">
        <v>2677</v>
      </c>
      <c r="F2345" s="230" t="s">
        <v>2678</v>
      </c>
      <c r="G2345" t="s">
        <v>122</v>
      </c>
      <c r="H2345" s="230" t="s">
        <v>6266</v>
      </c>
      <c r="I2345" s="230" t="s">
        <v>52</v>
      </c>
      <c r="J2345" s="230">
        <f>VLOOKUP(H2345,LocID!$B$2:$I$1995,8, FALSE)</f>
        <v>397</v>
      </c>
      <c r="L2345">
        <v>45.336509704589801</v>
      </c>
      <c r="M2345">
        <v>-122.59278106689401</v>
      </c>
    </row>
    <row r="2346" spans="1:13" x14ac:dyDescent="0.25">
      <c r="A2346" s="230">
        <v>2009.308</v>
      </c>
      <c r="B2346" s="230" t="s">
        <v>41</v>
      </c>
      <c r="C2346" s="230" t="s">
        <v>11831</v>
      </c>
      <c r="D2346" s="230" t="s">
        <v>2460</v>
      </c>
      <c r="E2346" s="230" t="s">
        <v>2461</v>
      </c>
      <c r="F2346" s="230" t="s">
        <v>2414</v>
      </c>
      <c r="G2346" t="s">
        <v>76</v>
      </c>
      <c r="H2346" s="230" t="s">
        <v>4518</v>
      </c>
      <c r="I2346" s="230" t="s">
        <v>23</v>
      </c>
      <c r="J2346" s="230">
        <f>VLOOKUP(H2346,LocID!$B$2:$I$1995,8, FALSE)</f>
        <v>387</v>
      </c>
      <c r="L2346">
        <v>37.805080413818303</v>
      </c>
      <c r="M2346">
        <v>-122.273071289062</v>
      </c>
    </row>
    <row r="2347" spans="1:13" x14ac:dyDescent="0.25">
      <c r="A2347" s="230">
        <v>2015.0310999999999</v>
      </c>
      <c r="B2347" s="230" t="s">
        <v>138</v>
      </c>
      <c r="C2347" s="230" t="s">
        <v>11821</v>
      </c>
      <c r="D2347" s="230" t="s">
        <v>1010</v>
      </c>
      <c r="E2347" s="230" t="s">
        <v>1008</v>
      </c>
      <c r="F2347" s="230" t="s">
        <v>1009</v>
      </c>
      <c r="G2347" t="s">
        <v>219</v>
      </c>
      <c r="H2347" s="230" t="s">
        <v>6018</v>
      </c>
      <c r="I2347" s="230" t="s">
        <v>52</v>
      </c>
      <c r="J2347" s="230">
        <f>VLOOKUP(H2347,LocID!$B$2:$I$1995,8, FALSE)</f>
        <v>126</v>
      </c>
      <c r="L2347">
        <v>27.796409606933501</v>
      </c>
      <c r="M2347">
        <v>-97.403556823730398</v>
      </c>
    </row>
    <row r="2348" spans="1:13" x14ac:dyDescent="0.25">
      <c r="A2348" s="230">
        <v>2009.3879999999999</v>
      </c>
      <c r="B2348" s="230" t="s">
        <v>41</v>
      </c>
      <c r="C2348" s="230" t="s">
        <v>11831</v>
      </c>
      <c r="D2348" s="230" t="s">
        <v>3182</v>
      </c>
      <c r="E2348" s="230" t="s">
        <v>3179</v>
      </c>
      <c r="F2348" s="230" t="s">
        <v>3174</v>
      </c>
      <c r="G2348" t="s">
        <v>122</v>
      </c>
      <c r="H2348" s="230" t="s">
        <v>4525</v>
      </c>
      <c r="I2348" s="230" t="s">
        <v>98</v>
      </c>
      <c r="J2348" s="230">
        <f>VLOOKUP(H2348,LocID!$B$2:$I$1995,8, FALSE)</f>
        <v>477</v>
      </c>
      <c r="L2348">
        <v>44.933261871337798</v>
      </c>
      <c r="M2348">
        <v>-123.043807983398</v>
      </c>
    </row>
    <row r="2349" spans="1:13" x14ac:dyDescent="0.25">
      <c r="A2349" s="230">
        <v>2008.482</v>
      </c>
      <c r="B2349" s="230" t="s">
        <v>41</v>
      </c>
      <c r="C2349" s="230" t="s">
        <v>11831</v>
      </c>
      <c r="D2349" s="230" t="s">
        <v>1104</v>
      </c>
      <c r="E2349" s="230" t="s">
        <v>1105</v>
      </c>
      <c r="F2349" s="230" t="s">
        <v>1099</v>
      </c>
      <c r="G2349" t="s">
        <v>244</v>
      </c>
      <c r="H2349" s="230" t="s">
        <v>6039</v>
      </c>
      <c r="I2349" s="230" t="s">
        <v>23</v>
      </c>
      <c r="J2349" s="230">
        <f>VLOOKUP(H2349,LocID!$B$2:$I$1995,8, FALSE)</f>
        <v>148</v>
      </c>
      <c r="L2349">
        <v>39.7400093078613</v>
      </c>
      <c r="M2349">
        <v>-104.992301940917</v>
      </c>
    </row>
    <row r="2350" spans="1:13" x14ac:dyDescent="0.25">
      <c r="A2350" s="230">
        <v>2009.2090000000001</v>
      </c>
      <c r="B2350" s="230" t="s">
        <v>41</v>
      </c>
      <c r="C2350" s="230" t="s">
        <v>11831</v>
      </c>
      <c r="D2350" s="230" t="s">
        <v>3984</v>
      </c>
      <c r="E2350" s="230" t="s">
        <v>3983</v>
      </c>
      <c r="F2350" s="230" t="s">
        <v>3168</v>
      </c>
      <c r="G2350" t="s">
        <v>198</v>
      </c>
      <c r="H2350" s="230" t="s">
        <v>6334</v>
      </c>
      <c r="I2350" s="230" t="s">
        <v>52</v>
      </c>
      <c r="J2350" s="230">
        <f>VLOOKUP(H2350,LocID!$B$2:$I$1995,8, FALSE)</f>
        <v>537</v>
      </c>
      <c r="L2350">
        <v>44.943820953369098</v>
      </c>
      <c r="M2350">
        <v>-93.093322753906193</v>
      </c>
    </row>
    <row r="2351" spans="1:13" x14ac:dyDescent="0.25">
      <c r="A2351" s="230">
        <v>2009.329</v>
      </c>
      <c r="B2351" s="230" t="s">
        <v>41</v>
      </c>
      <c r="C2351" s="230" t="s">
        <v>11831</v>
      </c>
      <c r="D2351" s="230" t="s">
        <v>3885</v>
      </c>
      <c r="E2351" s="230" t="s">
        <v>3886</v>
      </c>
      <c r="F2351" s="230" t="s">
        <v>3871</v>
      </c>
      <c r="G2351" t="s">
        <v>815</v>
      </c>
      <c r="H2351" s="230" t="s">
        <v>6372</v>
      </c>
      <c r="I2351" s="230" t="s">
        <v>23</v>
      </c>
      <c r="J2351" s="230">
        <f>VLOOKUP(H2351,LocID!$B$2:$I$1995,8, FALSE)</f>
        <v>521</v>
      </c>
      <c r="L2351">
        <v>40.570701599121001</v>
      </c>
      <c r="M2351">
        <v>-74.619392395019503</v>
      </c>
    </row>
    <row r="2352" spans="1:13" x14ac:dyDescent="0.25">
      <c r="A2352" s="230">
        <v>2009.4760000000001</v>
      </c>
      <c r="B2352" s="230" t="s">
        <v>41</v>
      </c>
      <c r="C2352" s="230" t="s">
        <v>11831</v>
      </c>
      <c r="D2352" s="230" t="s">
        <v>3222</v>
      </c>
      <c r="E2352" s="230" t="s">
        <v>3223</v>
      </c>
      <c r="F2352" s="230" t="s">
        <v>3224</v>
      </c>
      <c r="G2352" t="s">
        <v>219</v>
      </c>
      <c r="H2352" s="230" t="s">
        <v>6338</v>
      </c>
      <c r="I2352" s="230" t="s">
        <v>52</v>
      </c>
      <c r="J2352" s="230">
        <f>VLOOKUP(H2352,LocID!$B$2:$I$1995,8, FALSE)</f>
        <v>481</v>
      </c>
      <c r="L2352">
        <v>29.4245796203613</v>
      </c>
      <c r="M2352">
        <v>-98.494613647460895</v>
      </c>
    </row>
    <row r="2353" spans="1:13" x14ac:dyDescent="0.25">
      <c r="A2353" s="230">
        <v>2009.338</v>
      </c>
      <c r="B2353" s="230" t="s">
        <v>41</v>
      </c>
      <c r="C2353" s="230" t="s">
        <v>11831</v>
      </c>
      <c r="D2353" s="230" t="s">
        <v>1317</v>
      </c>
      <c r="E2353" s="230" t="s">
        <v>1318</v>
      </c>
      <c r="F2353" s="230" t="s">
        <v>1319</v>
      </c>
      <c r="G2353" t="s">
        <v>76</v>
      </c>
      <c r="H2353" s="230" t="s">
        <v>6078</v>
      </c>
      <c r="I2353" s="230" t="s">
        <v>26</v>
      </c>
      <c r="J2353" s="230">
        <f>VLOOKUP(H2353,LocID!$B$2:$I$1995,8, FALSE)</f>
        <v>192</v>
      </c>
      <c r="L2353">
        <v>37.550910949707003</v>
      </c>
      <c r="M2353">
        <v>-121.98217010498</v>
      </c>
    </row>
    <row r="2354" spans="1:13" x14ac:dyDescent="0.25">
      <c r="A2354" s="230">
        <v>2009.4749999999999</v>
      </c>
      <c r="B2354" s="230" t="s">
        <v>41</v>
      </c>
      <c r="C2354" s="230" t="s">
        <v>11831</v>
      </c>
      <c r="D2354" s="230" t="s">
        <v>3911</v>
      </c>
      <c r="E2354" s="230" t="s">
        <v>3908</v>
      </c>
      <c r="F2354" s="230" t="s">
        <v>3906</v>
      </c>
      <c r="G2354" t="s">
        <v>76</v>
      </c>
      <c r="H2354" s="230" t="s">
        <v>4532</v>
      </c>
      <c r="I2354" s="230" t="s">
        <v>26</v>
      </c>
      <c r="J2354" s="230">
        <f>VLOOKUP(H2354,LocID!$B$2:$I$1995,8, FALSE)</f>
        <v>527</v>
      </c>
      <c r="L2354">
        <v>37.656059265136697</v>
      </c>
      <c r="M2354">
        <v>-122.414176940917</v>
      </c>
    </row>
    <row r="2355" spans="1:13" x14ac:dyDescent="0.25">
      <c r="A2355" s="230">
        <v>2009.4570000000001</v>
      </c>
      <c r="B2355" s="230" t="s">
        <v>41</v>
      </c>
      <c r="C2355" s="230" t="s">
        <v>11831</v>
      </c>
      <c r="D2355" s="230" t="s">
        <v>1384</v>
      </c>
      <c r="E2355" s="230" t="s">
        <v>1382</v>
      </c>
      <c r="F2355" s="230" t="s">
        <v>1383</v>
      </c>
      <c r="G2355" t="s">
        <v>1276</v>
      </c>
      <c r="H2355" s="230" t="s">
        <v>6090</v>
      </c>
      <c r="I2355" s="230" t="s">
        <v>52</v>
      </c>
      <c r="J2355" s="230">
        <f>VLOOKUP(H2355,LocID!$B$2:$I$1995,8, FALSE)</f>
        <v>206</v>
      </c>
      <c r="L2355">
        <v>36.298515319824197</v>
      </c>
      <c r="M2355">
        <v>-112.792114257812</v>
      </c>
    </row>
    <row r="2356" spans="1:13" x14ac:dyDescent="0.25">
      <c r="A2356" s="230">
        <v>2009.3420000000001</v>
      </c>
      <c r="B2356" s="230" t="s">
        <v>41</v>
      </c>
      <c r="C2356" s="230" t="s">
        <v>11831</v>
      </c>
      <c r="D2356" s="230" t="s">
        <v>3601</v>
      </c>
      <c r="E2356" s="230" t="s">
        <v>3585</v>
      </c>
      <c r="F2356" s="230" t="s">
        <v>3586</v>
      </c>
      <c r="G2356" t="s">
        <v>76</v>
      </c>
      <c r="H2356" s="230" t="s">
        <v>6352</v>
      </c>
      <c r="I2356" s="230" t="s">
        <v>26</v>
      </c>
      <c r="J2356" s="230">
        <f>VLOOKUP(H2356,LocID!$B$2:$I$1995,8, FALSE)</f>
        <v>495</v>
      </c>
      <c r="L2356">
        <v>37.547031402587798</v>
      </c>
      <c r="M2356">
        <v>-122.314826965332</v>
      </c>
    </row>
    <row r="2357" spans="1:13" x14ac:dyDescent="0.25">
      <c r="A2357" s="230">
        <v>2009.2760000000001</v>
      </c>
      <c r="B2357" s="230" t="s">
        <v>41</v>
      </c>
      <c r="C2357" s="230" t="s">
        <v>11831</v>
      </c>
      <c r="D2357" s="230" t="s">
        <v>2652</v>
      </c>
      <c r="E2357" s="230" t="s">
        <v>2653</v>
      </c>
      <c r="F2357" s="230" t="s">
        <v>2644</v>
      </c>
      <c r="G2357" t="s">
        <v>261</v>
      </c>
      <c r="H2357" s="230" t="s">
        <v>6262</v>
      </c>
      <c r="I2357" s="230" t="s">
        <v>23</v>
      </c>
      <c r="J2357" s="230">
        <f>VLOOKUP(H2357,LocID!$B$2:$I$1995,8, FALSE)</f>
        <v>393</v>
      </c>
      <c r="L2357">
        <v>47.039230346679602</v>
      </c>
      <c r="M2357">
        <v>-122.891357421875</v>
      </c>
    </row>
    <row r="2358" spans="1:13" x14ac:dyDescent="0.25">
      <c r="A2358" s="230">
        <v>2015.0320999999999</v>
      </c>
      <c r="B2358" s="230" t="s">
        <v>138</v>
      </c>
      <c r="C2358" s="230" t="s">
        <v>11821</v>
      </c>
      <c r="D2358" s="230" t="s">
        <v>3659</v>
      </c>
      <c r="E2358" s="230" t="s">
        <v>3660</v>
      </c>
      <c r="F2358" s="230" t="s">
        <v>3661</v>
      </c>
      <c r="G2358" t="s">
        <v>160</v>
      </c>
      <c r="H2358" s="230" t="s">
        <v>6355</v>
      </c>
      <c r="I2358" s="230" t="s">
        <v>23</v>
      </c>
      <c r="J2358" s="230">
        <f>VLOOKUP(H2358,LocID!$B$2:$I$1995,8, FALSE)</f>
        <v>499</v>
      </c>
      <c r="L2358">
        <v>33.924831390380803</v>
      </c>
      <c r="M2358">
        <v>-84.379081726074205</v>
      </c>
    </row>
    <row r="2359" spans="1:13" x14ac:dyDescent="0.25">
      <c r="A2359" s="230">
        <v>2009.2380000000001</v>
      </c>
      <c r="B2359" s="230" t="s">
        <v>41</v>
      </c>
      <c r="C2359" s="230" t="s">
        <v>11831</v>
      </c>
      <c r="D2359" s="230" t="s">
        <v>4270</v>
      </c>
      <c r="E2359" s="230" t="s">
        <v>4265</v>
      </c>
      <c r="F2359" s="230" t="s">
        <v>2997</v>
      </c>
      <c r="G2359" t="s">
        <v>2996</v>
      </c>
      <c r="H2359" s="230" t="s">
        <v>4536</v>
      </c>
      <c r="I2359" s="230" t="s">
        <v>26</v>
      </c>
      <c r="J2359" s="230">
        <f>VLOOKUP(H2359,LocID!$B$2:$I$1995,8, FALSE)</f>
        <v>447</v>
      </c>
      <c r="L2359">
        <v>38.890369415283203</v>
      </c>
      <c r="M2359">
        <v>-77.031959533691406</v>
      </c>
    </row>
    <row r="2360" spans="1:13" x14ac:dyDescent="0.25">
      <c r="A2360" s="230">
        <v>2009.3910000000001</v>
      </c>
      <c r="B2360" s="230" t="s">
        <v>41</v>
      </c>
      <c r="C2360" s="230" t="s">
        <v>11831</v>
      </c>
      <c r="D2360" s="230" t="s">
        <v>1565</v>
      </c>
      <c r="E2360" s="230" t="s">
        <v>1566</v>
      </c>
      <c r="F2360" s="230" t="s">
        <v>1567</v>
      </c>
      <c r="G2360" t="s">
        <v>488</v>
      </c>
      <c r="H2360" s="230" t="s">
        <v>6122</v>
      </c>
      <c r="I2360" s="230" t="s">
        <v>23</v>
      </c>
      <c r="J2360" s="230">
        <f>VLOOKUP(H2360,LocID!$B$2:$I$1995,8, FALSE)</f>
        <v>244</v>
      </c>
      <c r="L2360">
        <v>41.657821655273402</v>
      </c>
      <c r="M2360">
        <v>-91.526527404785099</v>
      </c>
    </row>
    <row r="2361" spans="1:13" x14ac:dyDescent="0.25">
      <c r="A2361" s="230">
        <v>2009.2329999999999</v>
      </c>
      <c r="B2361" s="230" t="s">
        <v>41</v>
      </c>
      <c r="C2361" s="230" t="s">
        <v>11831</v>
      </c>
      <c r="D2361" s="230" t="s">
        <v>1352</v>
      </c>
      <c r="E2361" s="230" t="s">
        <v>1353</v>
      </c>
      <c r="F2361" s="230" t="s">
        <v>1354</v>
      </c>
      <c r="G2361" t="s">
        <v>208</v>
      </c>
      <c r="H2361" s="230" t="s">
        <v>6084</v>
      </c>
      <c r="I2361" s="230" t="s">
        <v>52</v>
      </c>
      <c r="J2361" s="230">
        <f>VLOOKUP(H2361,LocID!$B$2:$I$1995,8, FALSE)</f>
        <v>199</v>
      </c>
      <c r="L2361">
        <v>41.887191772460902</v>
      </c>
      <c r="M2361">
        <v>-88.305168151855398</v>
      </c>
    </row>
    <row r="2362" spans="1:13" x14ac:dyDescent="0.25">
      <c r="A2362" s="230">
        <v>2009.4110000000001</v>
      </c>
      <c r="B2362" s="230" t="s">
        <v>41</v>
      </c>
      <c r="C2362" s="230" t="s">
        <v>11831</v>
      </c>
      <c r="D2362" s="230" t="s">
        <v>1776</v>
      </c>
      <c r="E2362" s="230" t="s">
        <v>1777</v>
      </c>
      <c r="F2362" s="230" t="s">
        <v>1775</v>
      </c>
      <c r="G2362" t="s">
        <v>76</v>
      </c>
      <c r="H2362" s="230" t="s">
        <v>6168</v>
      </c>
      <c r="I2362" s="230" t="s">
        <v>98</v>
      </c>
      <c r="J2362" s="230">
        <f>VLOOKUP(H2362,LocID!$B$2:$I$1995,8, FALSE)</f>
        <v>291</v>
      </c>
      <c r="L2362">
        <v>37.675491333007798</v>
      </c>
      <c r="M2362">
        <v>-121.75821685791</v>
      </c>
    </row>
    <row r="2363" spans="1:13" x14ac:dyDescent="0.25">
      <c r="A2363" s="230">
        <v>2009.319</v>
      </c>
      <c r="B2363" s="230" t="s">
        <v>41</v>
      </c>
      <c r="C2363" s="230" t="s">
        <v>11831</v>
      </c>
      <c r="D2363" s="230" t="s">
        <v>1778</v>
      </c>
      <c r="E2363" s="230" t="s">
        <v>1779</v>
      </c>
      <c r="F2363" s="230" t="s">
        <v>1775</v>
      </c>
      <c r="G2363" t="s">
        <v>76</v>
      </c>
      <c r="H2363" s="230" t="s">
        <v>6168</v>
      </c>
      <c r="I2363" s="230" t="s">
        <v>23</v>
      </c>
      <c r="J2363" s="230">
        <f>VLOOKUP(H2363,LocID!$B$2:$I$1995,8, FALSE)</f>
        <v>291</v>
      </c>
      <c r="L2363">
        <v>37.675491333007798</v>
      </c>
      <c r="M2363">
        <v>-121.75821685791</v>
      </c>
    </row>
    <row r="2364" spans="1:13" x14ac:dyDescent="0.25">
      <c r="A2364" s="230">
        <v>2008.5150000000001</v>
      </c>
      <c r="B2364" s="230" t="s">
        <v>41</v>
      </c>
      <c r="C2364" s="230" t="s">
        <v>11831</v>
      </c>
      <c r="D2364" s="230" t="s">
        <v>1848</v>
      </c>
      <c r="E2364" s="230" t="s">
        <v>1846</v>
      </c>
      <c r="F2364" s="230" t="s">
        <v>1832</v>
      </c>
      <c r="G2364" t="s">
        <v>76</v>
      </c>
      <c r="H2364" s="230" t="s">
        <v>4512</v>
      </c>
      <c r="I2364" s="230" t="s">
        <v>98</v>
      </c>
      <c r="J2364" s="230">
        <f>VLOOKUP(H2364,LocID!$B$2:$I$1995,8, FALSE)</f>
        <v>300</v>
      </c>
      <c r="L2364">
        <v>34.053489685058501</v>
      </c>
      <c r="M2364">
        <v>-118.245323181152</v>
      </c>
    </row>
    <row r="2365" spans="1:13" x14ac:dyDescent="0.25">
      <c r="A2365" s="230">
        <v>2009.36</v>
      </c>
      <c r="B2365" s="230" t="s">
        <v>41</v>
      </c>
      <c r="C2365" s="230" t="s">
        <v>11831</v>
      </c>
      <c r="D2365" s="230" t="s">
        <v>1916</v>
      </c>
      <c r="E2365" s="230" t="s">
        <v>1914</v>
      </c>
      <c r="F2365" s="230" t="s">
        <v>1912</v>
      </c>
      <c r="G2365" t="s">
        <v>76</v>
      </c>
      <c r="H2365" s="230" t="s">
        <v>6184</v>
      </c>
      <c r="I2365" s="230" t="s">
        <v>26</v>
      </c>
      <c r="J2365" s="230">
        <f>VLOOKUP(H2365,LocID!$B$2:$I$1995,8, FALSE)</f>
        <v>308</v>
      </c>
      <c r="L2365">
        <v>37.648780822753899</v>
      </c>
      <c r="M2365">
        <v>-118.97792816162099</v>
      </c>
    </row>
    <row r="2366" spans="1:13" x14ac:dyDescent="0.25">
      <c r="A2366" s="230">
        <v>2009.375</v>
      </c>
      <c r="B2366" s="230" t="s">
        <v>41</v>
      </c>
      <c r="C2366" s="230" t="s">
        <v>11831</v>
      </c>
      <c r="D2366" s="230" t="s">
        <v>2977</v>
      </c>
      <c r="E2366" s="230" t="s">
        <v>2974</v>
      </c>
      <c r="F2366" s="230" t="s">
        <v>2972</v>
      </c>
      <c r="G2366" t="s">
        <v>261</v>
      </c>
      <c r="H2366" s="230" t="s">
        <v>6309</v>
      </c>
      <c r="I2366" s="230" t="s">
        <v>52</v>
      </c>
      <c r="J2366" s="230">
        <f>VLOOKUP(H2366,LocID!$B$2:$I$1995,8, FALSE)</f>
        <v>443</v>
      </c>
      <c r="L2366">
        <v>47.678581237792898</v>
      </c>
      <c r="M2366">
        <v>-122.131576538085</v>
      </c>
    </row>
    <row r="2367" spans="1:13" x14ac:dyDescent="0.25">
      <c r="A2367" s="230">
        <v>2009.145</v>
      </c>
      <c r="B2367" s="230" t="s">
        <v>41</v>
      </c>
      <c r="C2367" s="230" t="s">
        <v>11831</v>
      </c>
      <c r="D2367" s="230" t="s">
        <v>1342</v>
      </c>
      <c r="E2367" s="230" t="s">
        <v>1343</v>
      </c>
      <c r="F2367" s="230" t="s">
        <v>1344</v>
      </c>
      <c r="G2367" t="s">
        <v>192</v>
      </c>
      <c r="H2367" s="230" t="s">
        <v>6082</v>
      </c>
      <c r="I2367" s="230" t="s">
        <v>26</v>
      </c>
      <c r="J2367" s="230">
        <f>VLOOKUP(H2367,LocID!$B$2:$I$1995,8, FALSE)</f>
        <v>197</v>
      </c>
      <c r="L2367">
        <v>39.139858245849602</v>
      </c>
      <c r="M2367">
        <v>-77.193817138671804</v>
      </c>
    </row>
    <row r="2368" spans="1:13" x14ac:dyDescent="0.25">
      <c r="A2368" s="230">
        <v>2015.0420999999999</v>
      </c>
      <c r="B2368" s="230" t="s">
        <v>138</v>
      </c>
      <c r="C2368" s="230" t="s">
        <v>11821</v>
      </c>
      <c r="D2368" s="230" t="s">
        <v>3196</v>
      </c>
      <c r="E2368" s="230" t="s">
        <v>1018</v>
      </c>
      <c r="F2368" s="230" t="s">
        <v>3174</v>
      </c>
      <c r="G2368" t="s">
        <v>122</v>
      </c>
      <c r="H2368" s="230" t="s">
        <v>4525</v>
      </c>
      <c r="I2368" s="230" t="s">
        <v>98</v>
      </c>
      <c r="J2368" s="230">
        <f>VLOOKUP(H2368,LocID!$B$2:$I$1995,8, FALSE)</f>
        <v>477</v>
      </c>
      <c r="L2368">
        <v>44.933261871337798</v>
      </c>
      <c r="M2368">
        <v>-123.043807983398</v>
      </c>
    </row>
    <row r="2369" spans="1:13" x14ac:dyDescent="0.25">
      <c r="A2369" s="230">
        <v>2009.29</v>
      </c>
      <c r="B2369" s="230" t="s">
        <v>41</v>
      </c>
      <c r="C2369" s="230" t="s">
        <v>11831</v>
      </c>
      <c r="D2369" s="230" t="s">
        <v>2462</v>
      </c>
      <c r="E2369" s="230" t="s">
        <v>2433</v>
      </c>
      <c r="F2369" s="230" t="s">
        <v>2414</v>
      </c>
      <c r="G2369" t="s">
        <v>76</v>
      </c>
      <c r="H2369" s="230" t="s">
        <v>4518</v>
      </c>
      <c r="I2369" s="230" t="s">
        <v>26</v>
      </c>
      <c r="J2369" s="230">
        <f>VLOOKUP(H2369,LocID!$B$2:$I$1995,8, FALSE)</f>
        <v>387</v>
      </c>
      <c r="L2369">
        <v>37.805080413818303</v>
      </c>
      <c r="M2369">
        <v>-122.273071289062</v>
      </c>
    </row>
    <row r="2370" spans="1:13" x14ac:dyDescent="0.25">
      <c r="A2370" s="230">
        <v>2009.3810000000001</v>
      </c>
      <c r="B2370" s="230" t="s">
        <v>41</v>
      </c>
      <c r="C2370" s="230" t="s">
        <v>11831</v>
      </c>
      <c r="D2370" s="230" t="s">
        <v>2463</v>
      </c>
      <c r="E2370" s="230" t="s">
        <v>2433</v>
      </c>
      <c r="F2370" s="230" t="s">
        <v>2414</v>
      </c>
      <c r="G2370" t="s">
        <v>76</v>
      </c>
      <c r="H2370" s="230" t="s">
        <v>4518</v>
      </c>
      <c r="I2370" s="230" t="s">
        <v>52</v>
      </c>
      <c r="J2370" s="230">
        <f>VLOOKUP(H2370,LocID!$B$2:$I$1995,8, FALSE)</f>
        <v>387</v>
      </c>
      <c r="L2370">
        <v>37.805080413818303</v>
      </c>
      <c r="M2370">
        <v>-122.273071289062</v>
      </c>
    </row>
    <row r="2371" spans="1:13" x14ac:dyDescent="0.25">
      <c r="A2371" s="230">
        <v>2009.4090000000001</v>
      </c>
      <c r="B2371" s="230" t="s">
        <v>41</v>
      </c>
      <c r="C2371" s="230" t="s">
        <v>11831</v>
      </c>
      <c r="D2371" s="230" t="s">
        <v>2464</v>
      </c>
      <c r="E2371" s="230" t="s">
        <v>2433</v>
      </c>
      <c r="F2371" s="230" t="s">
        <v>2414</v>
      </c>
      <c r="G2371" t="s">
        <v>76</v>
      </c>
      <c r="H2371" s="230" t="s">
        <v>4518</v>
      </c>
      <c r="I2371" s="230" t="s">
        <v>23</v>
      </c>
      <c r="J2371" s="230">
        <f>VLOOKUP(H2371,LocID!$B$2:$I$1995,8, FALSE)</f>
        <v>387</v>
      </c>
      <c r="L2371">
        <v>37.805080413818303</v>
      </c>
      <c r="M2371">
        <v>-122.273071289062</v>
      </c>
    </row>
    <row r="2372" spans="1:13" x14ac:dyDescent="0.25">
      <c r="A2372" s="230">
        <v>2009.1759999999999</v>
      </c>
      <c r="B2372" s="230" t="s">
        <v>41</v>
      </c>
      <c r="C2372" s="230" t="s">
        <v>11831</v>
      </c>
      <c r="D2372" s="230" t="s">
        <v>2339</v>
      </c>
      <c r="E2372" s="230" t="s">
        <v>2340</v>
      </c>
      <c r="F2372" s="230" t="s">
        <v>2341</v>
      </c>
      <c r="G2372" t="s">
        <v>815</v>
      </c>
      <c r="H2372" s="230" t="s">
        <v>4517</v>
      </c>
      <c r="I2372" s="230" t="s">
        <v>52</v>
      </c>
      <c r="J2372" s="230">
        <f>VLOOKUP(H2372,LocID!$B$2:$I$1995,8, FALSE)</f>
        <v>371</v>
      </c>
      <c r="L2372">
        <v>40.731971740722599</v>
      </c>
      <c r="M2372">
        <v>-74.174209594726506</v>
      </c>
    </row>
    <row r="2373" spans="1:13" x14ac:dyDescent="0.25">
      <c r="A2373" s="230">
        <v>2009.252</v>
      </c>
      <c r="B2373" s="230" t="s">
        <v>41</v>
      </c>
      <c r="C2373" s="230" t="s">
        <v>11831</v>
      </c>
      <c r="D2373" s="230" t="s">
        <v>1106</v>
      </c>
      <c r="E2373" s="230" t="s">
        <v>1103</v>
      </c>
      <c r="F2373" s="230" t="s">
        <v>1099</v>
      </c>
      <c r="G2373" t="s">
        <v>244</v>
      </c>
      <c r="H2373" s="230" t="s">
        <v>6039</v>
      </c>
      <c r="I2373" s="230" t="s">
        <v>23</v>
      </c>
      <c r="J2373" s="230">
        <f>VLOOKUP(H2373,LocID!$B$2:$I$1995,8, FALSE)</f>
        <v>148</v>
      </c>
      <c r="L2373">
        <v>39.7400093078613</v>
      </c>
      <c r="M2373">
        <v>-104.992301940917</v>
      </c>
    </row>
    <row r="2374" spans="1:13" x14ac:dyDescent="0.25">
      <c r="A2374" s="230">
        <v>2009.403</v>
      </c>
      <c r="B2374" s="230" t="s">
        <v>41</v>
      </c>
      <c r="C2374" s="230" t="s">
        <v>11831</v>
      </c>
      <c r="D2374" s="230" t="s">
        <v>1620</v>
      </c>
      <c r="E2374" s="230" t="s">
        <v>1621</v>
      </c>
      <c r="F2374" s="230" t="s">
        <v>1618</v>
      </c>
      <c r="G2374" t="s">
        <v>673</v>
      </c>
      <c r="H2374" s="230" t="s">
        <v>6135</v>
      </c>
      <c r="I2374" s="230" t="s">
        <v>26</v>
      </c>
      <c r="J2374" s="230">
        <f>VLOOKUP(H2374,LocID!$B$2:$I$1995,8, FALSE)</f>
        <v>257</v>
      </c>
      <c r="L2374">
        <v>39.102951049804602</v>
      </c>
      <c r="M2374">
        <v>-94.583076477050696</v>
      </c>
    </row>
    <row r="2375" spans="1:13" x14ac:dyDescent="0.25">
      <c r="A2375" s="230">
        <v>2009.325</v>
      </c>
      <c r="B2375" s="230" t="s">
        <v>41</v>
      </c>
      <c r="C2375" s="230" t="s">
        <v>11831</v>
      </c>
      <c r="D2375" s="230" t="s">
        <v>2747</v>
      </c>
      <c r="E2375" s="230" t="s">
        <v>2748</v>
      </c>
      <c r="F2375" s="230" t="s">
        <v>2749</v>
      </c>
      <c r="G2375" t="s">
        <v>1276</v>
      </c>
      <c r="H2375" s="230" t="s">
        <v>6279</v>
      </c>
      <c r="I2375" s="230" t="s">
        <v>52</v>
      </c>
      <c r="J2375" s="230">
        <f>VLOOKUP(H2375,LocID!$B$2:$I$1995,8, FALSE)</f>
        <v>411</v>
      </c>
      <c r="L2375">
        <v>33.577308654785099</v>
      </c>
      <c r="M2375">
        <v>-112.24089813232401</v>
      </c>
    </row>
    <row r="2376" spans="1:13" x14ac:dyDescent="0.25">
      <c r="A2376" s="230">
        <v>2009.172</v>
      </c>
      <c r="B2376" s="230" t="s">
        <v>41</v>
      </c>
      <c r="C2376" s="230" t="s">
        <v>11831</v>
      </c>
      <c r="D2376" s="230" t="s">
        <v>42</v>
      </c>
      <c r="E2376" s="230" t="s">
        <v>31</v>
      </c>
      <c r="F2376" s="230" t="s">
        <v>19</v>
      </c>
      <c r="G2376" t="s">
        <v>21</v>
      </c>
      <c r="H2376" s="230" t="s">
        <v>5900</v>
      </c>
      <c r="I2376" s="230" t="s">
        <v>23</v>
      </c>
      <c r="J2376" s="230">
        <f>VLOOKUP(H2376,LocID!$B$2:$I$1995,8, FALSE)</f>
        <v>1</v>
      </c>
      <c r="K2376">
        <v>1</v>
      </c>
      <c r="L2376">
        <v>24.469190597534102</v>
      </c>
      <c r="M2376">
        <v>54.371738433837798</v>
      </c>
    </row>
    <row r="2377" spans="1:13" x14ac:dyDescent="0.25">
      <c r="A2377" s="230">
        <v>2009.422</v>
      </c>
      <c r="B2377" s="230" t="s">
        <v>41</v>
      </c>
      <c r="C2377" s="230" t="s">
        <v>11831</v>
      </c>
      <c r="D2377" s="230" t="s">
        <v>482</v>
      </c>
      <c r="E2377" s="230" t="s">
        <v>483</v>
      </c>
      <c r="F2377" s="230" t="s">
        <v>484</v>
      </c>
      <c r="G2377" t="s">
        <v>399</v>
      </c>
      <c r="H2377" s="230" t="s">
        <v>5950</v>
      </c>
      <c r="I2377" s="230" t="s">
        <v>52</v>
      </c>
      <c r="J2377" s="230">
        <f>VLOOKUP(H2377,LocID!$B$2:$I$1995,8, FALSE)</f>
        <v>55</v>
      </c>
      <c r="L2377">
        <v>44.279281616210902</v>
      </c>
      <c r="M2377">
        <v>-71.687561035156193</v>
      </c>
    </row>
    <row r="2378" spans="1:13" x14ac:dyDescent="0.25">
      <c r="A2378" s="230">
        <v>2009.3510000000001</v>
      </c>
      <c r="B2378" s="230" t="s">
        <v>41</v>
      </c>
      <c r="C2378" s="230" t="s">
        <v>11831</v>
      </c>
      <c r="D2378" s="230" t="s">
        <v>3731</v>
      </c>
      <c r="E2378" s="230" t="s">
        <v>3683</v>
      </c>
      <c r="F2378" s="230" t="s">
        <v>3684</v>
      </c>
      <c r="G2378" t="s">
        <v>127</v>
      </c>
      <c r="H2378" s="230" t="s">
        <v>6358</v>
      </c>
      <c r="I2378" s="230" t="s">
        <v>52</v>
      </c>
      <c r="J2378" s="230">
        <f>VLOOKUP(H2378,LocID!$B$2:$I$1995,8, FALSE)</f>
        <v>503</v>
      </c>
      <c r="L2378">
        <v>35.691680908203097</v>
      </c>
      <c r="M2378">
        <v>-105.93795776367099</v>
      </c>
    </row>
    <row r="2379" spans="1:13" x14ac:dyDescent="0.25">
      <c r="A2379" s="230">
        <v>2015.0447999999999</v>
      </c>
      <c r="B2379" s="230" t="s">
        <v>138</v>
      </c>
      <c r="C2379" s="230" t="s">
        <v>11821</v>
      </c>
      <c r="D2379" s="230" t="s">
        <v>1332</v>
      </c>
      <c r="E2379" s="230" t="s">
        <v>1333</v>
      </c>
      <c r="F2379" s="230" t="s">
        <v>1334</v>
      </c>
      <c r="G2379" t="s">
        <v>165</v>
      </c>
      <c r="H2379" s="230" t="s">
        <v>6080</v>
      </c>
      <c r="I2379" s="230" t="s">
        <v>52</v>
      </c>
      <c r="J2379" s="230">
        <f>VLOOKUP(H2379,LocID!$B$2:$I$1995,8, FALSE)</f>
        <v>194</v>
      </c>
      <c r="L2379">
        <v>26.123670578002901</v>
      </c>
      <c r="M2379">
        <v>-80.143562316894503</v>
      </c>
    </row>
    <row r="2380" spans="1:13" x14ac:dyDescent="0.25">
      <c r="A2380" s="230">
        <v>2009.2809999999999</v>
      </c>
      <c r="B2380" s="230" t="s">
        <v>41</v>
      </c>
      <c r="C2380" s="230" t="s">
        <v>11831</v>
      </c>
      <c r="D2380" s="230" t="s">
        <v>3172</v>
      </c>
      <c r="E2380" s="230" t="s">
        <v>3173</v>
      </c>
      <c r="F2380" s="230" t="s">
        <v>3174</v>
      </c>
      <c r="G2380" t="s">
        <v>49</v>
      </c>
      <c r="H2380" s="230" t="s">
        <v>6335</v>
      </c>
      <c r="I2380" s="230" t="s">
        <v>26</v>
      </c>
      <c r="J2380" s="230">
        <f>VLOOKUP(H2380,LocID!$B$2:$I$1995,8, FALSE)</f>
        <v>476</v>
      </c>
      <c r="L2380">
        <v>42.5223999023437</v>
      </c>
      <c r="M2380">
        <v>-70.895812988281193</v>
      </c>
    </row>
    <row r="2381" spans="1:13" x14ac:dyDescent="0.25">
      <c r="A2381" s="230">
        <v>2009.396</v>
      </c>
      <c r="B2381" s="230" t="s">
        <v>41</v>
      </c>
      <c r="C2381" s="230" t="s">
        <v>11831</v>
      </c>
      <c r="D2381" s="230" t="s">
        <v>3197</v>
      </c>
      <c r="E2381" s="230" t="s">
        <v>3198</v>
      </c>
      <c r="F2381" s="230" t="s">
        <v>3199</v>
      </c>
      <c r="G2381" t="s">
        <v>76</v>
      </c>
      <c r="H2381" s="230" t="s">
        <v>6336</v>
      </c>
      <c r="I2381" s="230" t="s">
        <v>26</v>
      </c>
      <c r="J2381" s="230">
        <f>VLOOKUP(H2381,LocID!$B$2:$I$1995,8, FALSE)</f>
        <v>478</v>
      </c>
      <c r="L2381">
        <v>36.670879364013601</v>
      </c>
      <c r="M2381">
        <v>-121.654823303222</v>
      </c>
    </row>
    <row r="2382" spans="1:13" x14ac:dyDescent="0.25">
      <c r="A2382" s="230">
        <v>2009.433</v>
      </c>
      <c r="B2382" s="230" t="s">
        <v>41</v>
      </c>
      <c r="C2382" s="230" t="s">
        <v>11831</v>
      </c>
      <c r="D2382" s="230" t="s">
        <v>3266</v>
      </c>
      <c r="E2382" s="230" t="s">
        <v>3264</v>
      </c>
      <c r="F2382" s="230" t="s">
        <v>3265</v>
      </c>
      <c r="G2382" t="s">
        <v>76</v>
      </c>
      <c r="H2382" s="230" t="s">
        <v>6343</v>
      </c>
      <c r="I2382" s="230" t="s">
        <v>26</v>
      </c>
      <c r="J2382" s="230">
        <f>VLOOKUP(H2382,LocID!$B$2:$I$1995,8, FALSE)</f>
        <v>486</v>
      </c>
      <c r="L2382">
        <v>33.428619384765597</v>
      </c>
      <c r="M2382">
        <v>-117.607330322265</v>
      </c>
    </row>
    <row r="2383" spans="1:13" x14ac:dyDescent="0.25">
      <c r="A2383" s="230">
        <v>2008.3130000000001</v>
      </c>
      <c r="B2383" s="230" t="s">
        <v>41</v>
      </c>
      <c r="C2383" s="230" t="s">
        <v>11831</v>
      </c>
      <c r="D2383" s="230" t="s">
        <v>3363</v>
      </c>
      <c r="E2383" s="230" t="s">
        <v>3364</v>
      </c>
      <c r="F2383" s="230" t="s">
        <v>3294</v>
      </c>
      <c r="G2383" t="s">
        <v>76</v>
      </c>
      <c r="H2383" s="230" t="s">
        <v>4526</v>
      </c>
      <c r="I2383" s="230" t="s">
        <v>98</v>
      </c>
      <c r="J2383" s="230">
        <f>VLOOKUP(H2383,LocID!$B$2:$I$1995,8, FALSE)</f>
        <v>489</v>
      </c>
      <c r="L2383">
        <v>37.7771186828613</v>
      </c>
      <c r="M2383">
        <v>-122.419639587402</v>
      </c>
    </row>
    <row r="2384" spans="1:13" x14ac:dyDescent="0.25">
      <c r="A2384" s="230">
        <v>2009.3330000000001</v>
      </c>
      <c r="B2384" s="230" t="s">
        <v>41</v>
      </c>
      <c r="C2384" s="230" t="s">
        <v>11831</v>
      </c>
      <c r="D2384" s="230" t="s">
        <v>2405</v>
      </c>
      <c r="E2384" s="230" t="s">
        <v>2403</v>
      </c>
      <c r="F2384" s="230" t="s">
        <v>2404</v>
      </c>
      <c r="G2384" t="s">
        <v>49</v>
      </c>
      <c r="H2384" s="230" t="s">
        <v>6255</v>
      </c>
      <c r="I2384" s="230" t="s">
        <v>23</v>
      </c>
      <c r="J2384" s="230">
        <f>VLOOKUP(H2384,LocID!$B$2:$I$1995,8, FALSE)</f>
        <v>385</v>
      </c>
      <c r="L2384">
        <v>42.31782913208</v>
      </c>
      <c r="M2384">
        <v>-72.632392883300696</v>
      </c>
    </row>
    <row r="2385" spans="1:13" x14ac:dyDescent="0.25">
      <c r="A2385" s="230">
        <v>2009.32</v>
      </c>
      <c r="B2385" s="230" t="s">
        <v>41</v>
      </c>
      <c r="C2385" s="230" t="s">
        <v>11831</v>
      </c>
      <c r="D2385" s="230" t="s">
        <v>749</v>
      </c>
      <c r="E2385" s="230" t="s">
        <v>737</v>
      </c>
      <c r="F2385" s="230" t="s">
        <v>738</v>
      </c>
      <c r="G2385" t="s">
        <v>740</v>
      </c>
      <c r="H2385" s="377" t="s">
        <v>11294</v>
      </c>
      <c r="I2385" s="230" t="s">
        <v>98</v>
      </c>
      <c r="J2385" s="230">
        <f>VLOOKUP(H2385,LocID!$B$2:$I$1995,8, FALSE)</f>
        <v>758</v>
      </c>
      <c r="K2385">
        <v>1</v>
      </c>
      <c r="L2385">
        <v>49.2447509765625</v>
      </c>
      <c r="M2385">
        <v>-122.973342895507</v>
      </c>
    </row>
    <row r="2386" spans="1:13" x14ac:dyDescent="0.25">
      <c r="A2386" s="230">
        <v>2009.2180000000001</v>
      </c>
      <c r="B2386" s="230" t="s">
        <v>41</v>
      </c>
      <c r="C2386" s="230" t="s">
        <v>11831</v>
      </c>
      <c r="D2386" s="230" t="s">
        <v>4206</v>
      </c>
      <c r="E2386" s="230" t="s">
        <v>4207</v>
      </c>
      <c r="F2386" s="230" t="s">
        <v>4205</v>
      </c>
      <c r="G2386" t="s">
        <v>815</v>
      </c>
      <c r="H2386" s="230" t="s">
        <v>6423</v>
      </c>
      <c r="I2386" s="230" t="s">
        <v>26</v>
      </c>
      <c r="J2386" s="230">
        <f>VLOOKUP(H2386,LocID!$B$2:$I$1995,8, FALSE)</f>
        <v>577</v>
      </c>
      <c r="L2386">
        <v>39.486190795898402</v>
      </c>
      <c r="M2386">
        <v>-75.026138305664006</v>
      </c>
    </row>
    <row r="2387" spans="1:13" x14ac:dyDescent="0.25">
      <c r="A2387" s="230">
        <v>2009.181</v>
      </c>
      <c r="B2387" s="230" t="s">
        <v>41</v>
      </c>
      <c r="C2387" s="230" t="s">
        <v>11831</v>
      </c>
      <c r="D2387" s="230" t="s">
        <v>2013</v>
      </c>
      <c r="E2387" s="230" t="s">
        <v>2011</v>
      </c>
      <c r="F2387" s="230" t="s">
        <v>2012</v>
      </c>
      <c r="G2387" t="s">
        <v>526</v>
      </c>
      <c r="H2387" s="230" t="s">
        <v>6202</v>
      </c>
      <c r="I2387" s="230" t="s">
        <v>52</v>
      </c>
      <c r="J2387" s="230">
        <f>VLOOKUP(H2387,LocID!$B$2:$I$1995,8, FALSE)</f>
        <v>326</v>
      </c>
      <c r="L2387">
        <v>43.611000061035099</v>
      </c>
      <c r="M2387">
        <v>-116.39222717285099</v>
      </c>
    </row>
    <row r="2388" spans="1:13" x14ac:dyDescent="0.25">
      <c r="A2388" s="230">
        <v>2009.12</v>
      </c>
      <c r="B2388" s="230" t="s">
        <v>41</v>
      </c>
      <c r="C2388" s="230" t="s">
        <v>11831</v>
      </c>
      <c r="D2388" s="230" t="s">
        <v>3537</v>
      </c>
      <c r="E2388" s="230" t="s">
        <v>3536</v>
      </c>
      <c r="F2388" s="230" t="s">
        <v>3531</v>
      </c>
      <c r="G2388" t="s">
        <v>76</v>
      </c>
      <c r="H2388" s="230" t="s">
        <v>6348</v>
      </c>
      <c r="I2388" s="230" t="s">
        <v>52</v>
      </c>
      <c r="J2388" s="230">
        <f>VLOOKUP(H2388,LocID!$B$2:$I$1995,8, FALSE)</f>
        <v>491</v>
      </c>
      <c r="L2388">
        <v>37.338581085205</v>
      </c>
      <c r="M2388">
        <v>-121.885566711425</v>
      </c>
    </row>
    <row r="2389" spans="1:13" x14ac:dyDescent="0.25">
      <c r="A2389" s="230">
        <v>2009.326</v>
      </c>
      <c r="B2389" s="230" t="s">
        <v>41</v>
      </c>
      <c r="C2389" s="230" t="s">
        <v>11831</v>
      </c>
      <c r="D2389" s="230" t="s">
        <v>2654</v>
      </c>
      <c r="E2389" s="230" t="s">
        <v>2655</v>
      </c>
      <c r="F2389" s="230" t="s">
        <v>2644</v>
      </c>
      <c r="G2389" t="s">
        <v>261</v>
      </c>
      <c r="H2389" s="230" t="s">
        <v>6262</v>
      </c>
      <c r="I2389" s="230" t="s">
        <v>23</v>
      </c>
      <c r="J2389" s="230">
        <f>VLOOKUP(H2389,LocID!$B$2:$I$1995,8, FALSE)</f>
        <v>393</v>
      </c>
      <c r="L2389">
        <v>47.039230346679602</v>
      </c>
      <c r="M2389">
        <v>-122.891357421875</v>
      </c>
    </row>
    <row r="2390" spans="1:13" x14ac:dyDescent="0.25">
      <c r="A2390" s="230">
        <v>2015.0358000000001</v>
      </c>
      <c r="B2390" s="230" t="s">
        <v>138</v>
      </c>
      <c r="C2390" s="230" t="s">
        <v>11821</v>
      </c>
      <c r="D2390" s="230" t="s">
        <v>193</v>
      </c>
      <c r="E2390" s="230" t="s">
        <v>194</v>
      </c>
      <c r="F2390" s="230" t="s">
        <v>191</v>
      </c>
      <c r="G2390" t="s">
        <v>192</v>
      </c>
      <c r="H2390" s="230" t="s">
        <v>5917</v>
      </c>
      <c r="I2390" s="230" t="s">
        <v>23</v>
      </c>
      <c r="J2390" s="230">
        <f>VLOOKUP(H2390,LocID!$B$2:$I$1995,8, FALSE)</f>
        <v>20</v>
      </c>
      <c r="L2390">
        <v>38.976669311523402</v>
      </c>
      <c r="M2390">
        <v>-76.489959716796804</v>
      </c>
    </row>
    <row r="2391" spans="1:13" x14ac:dyDescent="0.25">
      <c r="A2391" s="230">
        <v>2009.605</v>
      </c>
      <c r="B2391" s="230" t="s">
        <v>56</v>
      </c>
      <c r="C2391" s="230" t="s">
        <v>11831</v>
      </c>
      <c r="D2391" s="230" t="s">
        <v>2465</v>
      </c>
      <c r="E2391" s="230" t="s">
        <v>2419</v>
      </c>
      <c r="F2391" s="230" t="s">
        <v>2414</v>
      </c>
      <c r="G2391" t="s">
        <v>76</v>
      </c>
      <c r="H2391" s="230" t="s">
        <v>4518</v>
      </c>
      <c r="I2391" s="230" t="s">
        <v>26</v>
      </c>
      <c r="J2391" s="230">
        <f>VLOOKUP(H2391,LocID!$B$2:$I$1995,8, FALSE)</f>
        <v>387</v>
      </c>
      <c r="L2391">
        <v>37.805080413818303</v>
      </c>
      <c r="M2391">
        <v>-122.273071289062</v>
      </c>
    </row>
    <row r="2392" spans="1:13" x14ac:dyDescent="0.25">
      <c r="A2392" s="230">
        <v>2009.4590000000001</v>
      </c>
      <c r="B2392" s="230" t="s">
        <v>56</v>
      </c>
      <c r="C2392" s="230" t="s">
        <v>11831</v>
      </c>
      <c r="D2392" s="230" t="s">
        <v>1107</v>
      </c>
      <c r="E2392" s="230" t="s">
        <v>1108</v>
      </c>
      <c r="F2392" s="230" t="s">
        <v>1099</v>
      </c>
      <c r="G2392" t="s">
        <v>244</v>
      </c>
      <c r="H2392" s="230" t="s">
        <v>6039</v>
      </c>
      <c r="I2392" s="230" t="s">
        <v>52</v>
      </c>
      <c r="J2392" s="230">
        <f>VLOOKUP(H2392,LocID!$B$2:$I$1995,8, FALSE)</f>
        <v>148</v>
      </c>
      <c r="L2392">
        <v>39.7400093078613</v>
      </c>
      <c r="M2392">
        <v>-104.992301940917</v>
      </c>
    </row>
    <row r="2393" spans="1:13" x14ac:dyDescent="0.25">
      <c r="A2393" s="230">
        <v>2009.3679999999999</v>
      </c>
      <c r="B2393" s="230" t="s">
        <v>56</v>
      </c>
      <c r="C2393" s="230" t="s">
        <v>11831</v>
      </c>
      <c r="D2393" s="230" t="s">
        <v>146</v>
      </c>
      <c r="E2393" s="230" t="s">
        <v>142</v>
      </c>
      <c r="F2393" s="230" t="s">
        <v>143</v>
      </c>
      <c r="G2393" t="s">
        <v>144</v>
      </c>
      <c r="H2393" s="230" t="s">
        <v>5908</v>
      </c>
      <c r="I2393" s="230" t="s">
        <v>23</v>
      </c>
      <c r="J2393" s="230">
        <f>VLOOKUP(H2393,LocID!$B$2:$I$1995,8, FALSE)</f>
        <v>11</v>
      </c>
      <c r="L2393">
        <v>38.804599761962798</v>
      </c>
      <c r="M2393">
        <v>-77.043411254882798</v>
      </c>
    </row>
    <row r="2394" spans="1:13" x14ac:dyDescent="0.25">
      <c r="A2394" s="230">
        <v>2009.336</v>
      </c>
      <c r="B2394" s="230" t="s">
        <v>56</v>
      </c>
      <c r="C2394" s="230" t="s">
        <v>11831</v>
      </c>
      <c r="D2394" s="230" t="s">
        <v>2466</v>
      </c>
      <c r="E2394" s="230" t="s">
        <v>2467</v>
      </c>
      <c r="F2394" s="230" t="s">
        <v>2414</v>
      </c>
      <c r="G2394" t="s">
        <v>76</v>
      </c>
      <c r="H2394" s="230" t="s">
        <v>4518</v>
      </c>
      <c r="I2394" s="230" t="s">
        <v>26</v>
      </c>
      <c r="J2394" s="230">
        <f>VLOOKUP(H2394,LocID!$B$2:$I$1995,8, FALSE)</f>
        <v>387</v>
      </c>
      <c r="L2394">
        <v>37.805080413818303</v>
      </c>
      <c r="M2394">
        <v>-122.273071289062</v>
      </c>
    </row>
    <row r="2395" spans="1:13" x14ac:dyDescent="0.25">
      <c r="A2395" s="230">
        <v>2009.162</v>
      </c>
      <c r="B2395" s="230" t="s">
        <v>56</v>
      </c>
      <c r="C2395" s="230" t="s">
        <v>11831</v>
      </c>
      <c r="D2395" s="230" t="s">
        <v>2468</v>
      </c>
      <c r="E2395" s="230" t="s">
        <v>2435</v>
      </c>
      <c r="F2395" s="230" t="s">
        <v>2414</v>
      </c>
      <c r="G2395" t="s">
        <v>76</v>
      </c>
      <c r="H2395" s="230" t="s">
        <v>4518</v>
      </c>
      <c r="I2395" s="230" t="s">
        <v>23</v>
      </c>
      <c r="J2395" s="230">
        <f>VLOOKUP(H2395,LocID!$B$2:$I$1995,8, FALSE)</f>
        <v>387</v>
      </c>
      <c r="L2395">
        <v>37.805080413818303</v>
      </c>
      <c r="M2395">
        <v>-122.273071289062</v>
      </c>
    </row>
    <row r="2396" spans="1:13" x14ac:dyDescent="0.25">
      <c r="A2396" s="230">
        <v>2009.598</v>
      </c>
      <c r="B2396" s="230" t="s">
        <v>56</v>
      </c>
      <c r="C2396" s="230" t="s">
        <v>11831</v>
      </c>
      <c r="D2396" s="230" t="s">
        <v>2469</v>
      </c>
      <c r="E2396" s="230" t="s">
        <v>2423</v>
      </c>
      <c r="F2396" s="230" t="s">
        <v>2414</v>
      </c>
      <c r="G2396" t="s">
        <v>76</v>
      </c>
      <c r="H2396" s="230" t="s">
        <v>4518</v>
      </c>
      <c r="I2396" s="230" t="s">
        <v>23</v>
      </c>
      <c r="J2396" s="230">
        <f>VLOOKUP(H2396,LocID!$B$2:$I$1995,8, FALSE)</f>
        <v>387</v>
      </c>
      <c r="L2396">
        <v>37.805080413818303</v>
      </c>
      <c r="M2396">
        <v>-122.273071289062</v>
      </c>
    </row>
    <row r="2397" spans="1:13" x14ac:dyDescent="0.25">
      <c r="A2397" s="230">
        <v>2009.482</v>
      </c>
      <c r="B2397" s="230" t="s">
        <v>56</v>
      </c>
      <c r="C2397" s="230" t="s">
        <v>11831</v>
      </c>
      <c r="D2397" s="230" t="s">
        <v>2470</v>
      </c>
      <c r="E2397" s="230" t="s">
        <v>2423</v>
      </c>
      <c r="F2397" s="230" t="s">
        <v>2414</v>
      </c>
      <c r="G2397" t="s">
        <v>76</v>
      </c>
      <c r="H2397" s="230" t="s">
        <v>4518</v>
      </c>
      <c r="I2397" s="230" t="s">
        <v>26</v>
      </c>
      <c r="J2397" s="230">
        <f>VLOOKUP(H2397,LocID!$B$2:$I$1995,8, FALSE)</f>
        <v>387</v>
      </c>
      <c r="L2397">
        <v>37.805080413818303</v>
      </c>
      <c r="M2397">
        <v>-122.273071289062</v>
      </c>
    </row>
    <row r="2398" spans="1:13" x14ac:dyDescent="0.25">
      <c r="A2398" s="230">
        <v>2009.6310000000001</v>
      </c>
      <c r="B2398" s="230" t="s">
        <v>56</v>
      </c>
      <c r="C2398" s="230" t="s">
        <v>11831</v>
      </c>
      <c r="D2398" s="230" t="s">
        <v>680</v>
      </c>
      <c r="E2398" s="230" t="s">
        <v>681</v>
      </c>
      <c r="F2398" s="230" t="s">
        <v>682</v>
      </c>
      <c r="G2398" t="s">
        <v>76</v>
      </c>
      <c r="H2398" s="230" t="s">
        <v>5968</v>
      </c>
      <c r="I2398" s="230" t="s">
        <v>23</v>
      </c>
      <c r="J2398" s="230">
        <f>VLOOKUP(H2398,LocID!$B$2:$I$1995,8, FALSE)</f>
        <v>74</v>
      </c>
      <c r="L2398">
        <v>37.686840057372997</v>
      </c>
      <c r="M2398">
        <v>-122.40207672119099</v>
      </c>
    </row>
    <row r="2399" spans="1:13" x14ac:dyDescent="0.25">
      <c r="A2399" s="230">
        <v>2009.4829999999999</v>
      </c>
      <c r="B2399" s="230" t="s">
        <v>56</v>
      </c>
      <c r="C2399" s="230" t="s">
        <v>11831</v>
      </c>
      <c r="D2399" s="230" t="s">
        <v>2853</v>
      </c>
      <c r="E2399" s="230" t="s">
        <v>2854</v>
      </c>
      <c r="F2399" s="230" t="s">
        <v>2823</v>
      </c>
      <c r="G2399" t="s">
        <v>122</v>
      </c>
      <c r="H2399" s="230" t="s">
        <v>6295</v>
      </c>
      <c r="I2399" s="230" t="s">
        <v>23</v>
      </c>
      <c r="J2399" s="230">
        <f>VLOOKUP(H2399,LocID!$B$2:$I$1995,8, FALSE)</f>
        <v>427</v>
      </c>
      <c r="L2399">
        <v>45.511791229247997</v>
      </c>
      <c r="M2399">
        <v>-122.67562866210901</v>
      </c>
    </row>
    <row r="2400" spans="1:13" x14ac:dyDescent="0.25">
      <c r="A2400" s="230">
        <v>2009.489</v>
      </c>
      <c r="B2400" s="230" t="s">
        <v>56</v>
      </c>
      <c r="C2400" s="230" t="s">
        <v>11831</v>
      </c>
      <c r="D2400" s="230" t="s">
        <v>417</v>
      </c>
      <c r="E2400" s="230" t="s">
        <v>418</v>
      </c>
      <c r="F2400" s="230" t="s">
        <v>419</v>
      </c>
      <c r="G2400" t="s">
        <v>261</v>
      </c>
      <c r="H2400" s="230" t="s">
        <v>5942</v>
      </c>
      <c r="I2400" s="230" t="s">
        <v>52</v>
      </c>
      <c r="J2400" s="230">
        <f>VLOOKUP(H2400,LocID!$B$2:$I$1995,8, FALSE)</f>
        <v>47</v>
      </c>
      <c r="L2400">
        <v>48.752349853515597</v>
      </c>
      <c r="M2400">
        <v>-122.471221923828</v>
      </c>
    </row>
    <row r="2401" spans="1:13" x14ac:dyDescent="0.25">
      <c r="A2401" s="230">
        <v>2015.0372</v>
      </c>
      <c r="B2401" s="230" t="s">
        <v>138</v>
      </c>
      <c r="C2401" s="230" t="s">
        <v>11821</v>
      </c>
      <c r="D2401" s="230" t="s">
        <v>1591</v>
      </c>
      <c r="E2401" s="230" t="s">
        <v>1585</v>
      </c>
      <c r="F2401" s="230" t="s">
        <v>1586</v>
      </c>
      <c r="G2401" t="s">
        <v>165</v>
      </c>
      <c r="H2401" s="230" t="s">
        <v>6127</v>
      </c>
      <c r="I2401" s="230" t="s">
        <v>23</v>
      </c>
      <c r="J2401" s="230">
        <f>VLOOKUP(H2401,LocID!$B$2:$I$1995,8, FALSE)</f>
        <v>249</v>
      </c>
      <c r="L2401">
        <v>30.3314704895019</v>
      </c>
      <c r="M2401">
        <v>-81.656219482421804</v>
      </c>
    </row>
    <row r="2402" spans="1:13" x14ac:dyDescent="0.25">
      <c r="A2402" s="230">
        <v>2009.0840000000001</v>
      </c>
      <c r="B2402" s="230" t="s">
        <v>56</v>
      </c>
      <c r="C2402" s="230" t="s">
        <v>11831</v>
      </c>
      <c r="D2402" s="230" t="s">
        <v>994</v>
      </c>
      <c r="E2402" s="230" t="s">
        <v>995</v>
      </c>
      <c r="F2402" s="230" t="s">
        <v>985</v>
      </c>
      <c r="G2402" t="s">
        <v>399</v>
      </c>
      <c r="H2402" s="230" t="s">
        <v>6015</v>
      </c>
      <c r="I2402" s="230" t="s">
        <v>52</v>
      </c>
      <c r="J2402" s="230">
        <f>VLOOKUP(H2402,LocID!$B$2:$I$1995,8, FALSE)</f>
        <v>123</v>
      </c>
      <c r="L2402">
        <v>43.207248687744098</v>
      </c>
      <c r="M2402">
        <v>-71.536598205566406</v>
      </c>
    </row>
    <row r="2403" spans="1:13" x14ac:dyDescent="0.25">
      <c r="A2403" s="230">
        <v>2009.347</v>
      </c>
      <c r="B2403" s="230" t="s">
        <v>56</v>
      </c>
      <c r="C2403" s="230" t="s">
        <v>11831</v>
      </c>
      <c r="D2403" s="230" t="s">
        <v>1812</v>
      </c>
      <c r="E2403" s="230" t="s">
        <v>1813</v>
      </c>
      <c r="F2403" s="230" t="s">
        <v>1814</v>
      </c>
      <c r="G2403" t="s">
        <v>261</v>
      </c>
      <c r="H2403" s="230" t="s">
        <v>6174</v>
      </c>
      <c r="I2403" s="230" t="s">
        <v>52</v>
      </c>
      <c r="J2403" s="230">
        <f>VLOOKUP(H2403,LocID!$B$2:$I$1995,8, FALSE)</f>
        <v>297</v>
      </c>
      <c r="L2403">
        <v>46.1468086242675</v>
      </c>
      <c r="M2403">
        <v>-122.950538635253</v>
      </c>
    </row>
    <row r="2404" spans="1:13" x14ac:dyDescent="0.25">
      <c r="A2404" s="230">
        <v>2009.5219999999999</v>
      </c>
      <c r="B2404" s="230" t="s">
        <v>56</v>
      </c>
      <c r="C2404" s="230" t="s">
        <v>11831</v>
      </c>
      <c r="D2404" s="230" t="s">
        <v>2855</v>
      </c>
      <c r="E2404" s="230" t="s">
        <v>2839</v>
      </c>
      <c r="F2404" s="230" t="s">
        <v>2823</v>
      </c>
      <c r="G2404" t="s">
        <v>122</v>
      </c>
      <c r="H2404" s="230" t="s">
        <v>6295</v>
      </c>
      <c r="I2404" s="230" t="s">
        <v>23</v>
      </c>
      <c r="J2404" s="230">
        <f>VLOOKUP(H2404,LocID!$B$2:$I$1995,8, FALSE)</f>
        <v>427</v>
      </c>
      <c r="L2404">
        <v>45.511791229247997</v>
      </c>
      <c r="M2404">
        <v>-122.67562866210901</v>
      </c>
    </row>
    <row r="2405" spans="1:13" x14ac:dyDescent="0.25">
      <c r="A2405" s="230">
        <v>2009.6110000000001</v>
      </c>
      <c r="B2405" s="230" t="s">
        <v>56</v>
      </c>
      <c r="C2405" s="230" t="s">
        <v>11831</v>
      </c>
      <c r="D2405" s="230" t="s">
        <v>4050</v>
      </c>
      <c r="E2405" s="230" t="s">
        <v>4046</v>
      </c>
      <c r="F2405" s="230" t="s">
        <v>4047</v>
      </c>
      <c r="G2405" t="s">
        <v>261</v>
      </c>
      <c r="H2405" s="230" t="s">
        <v>6392</v>
      </c>
      <c r="I2405" s="230" t="s">
        <v>26</v>
      </c>
      <c r="J2405" s="230">
        <f>VLOOKUP(H2405,LocID!$B$2:$I$1995,8, FALSE)</f>
        <v>545</v>
      </c>
      <c r="L2405">
        <v>47.255130767822202</v>
      </c>
      <c r="M2405">
        <v>-122.44164276123</v>
      </c>
    </row>
    <row r="2406" spans="1:13" x14ac:dyDescent="0.25">
      <c r="A2406" s="230">
        <v>2009.643</v>
      </c>
      <c r="B2406" s="230" t="s">
        <v>56</v>
      </c>
      <c r="C2406" s="230" t="s">
        <v>11831</v>
      </c>
      <c r="D2406" s="230" t="s">
        <v>1170</v>
      </c>
      <c r="E2406" s="230" t="s">
        <v>1171</v>
      </c>
      <c r="F2406" s="230" t="s">
        <v>1172</v>
      </c>
      <c r="G2406" t="s">
        <v>76</v>
      </c>
      <c r="H2406" s="230" t="s">
        <v>6052</v>
      </c>
      <c r="I2406" s="230" t="s">
        <v>26</v>
      </c>
      <c r="J2406" s="230">
        <f>VLOOKUP(H2406,LocID!$B$2:$I$1995,8, FALSE)</f>
        <v>163</v>
      </c>
      <c r="L2406">
        <v>37.915630340576101</v>
      </c>
      <c r="M2406">
        <v>-122.311470031738</v>
      </c>
    </row>
    <row r="2407" spans="1:13" x14ac:dyDescent="0.25">
      <c r="A2407" s="230">
        <v>2009.3710000000001</v>
      </c>
      <c r="B2407" s="230" t="s">
        <v>56</v>
      </c>
      <c r="C2407" s="230" t="s">
        <v>11831</v>
      </c>
      <c r="D2407" s="230" t="s">
        <v>1196</v>
      </c>
      <c r="E2407" s="230" t="s">
        <v>1193</v>
      </c>
      <c r="F2407" s="230" t="s">
        <v>1194</v>
      </c>
      <c r="G2407" t="s">
        <v>76</v>
      </c>
      <c r="H2407" s="230" t="s">
        <v>4504</v>
      </c>
      <c r="I2407" s="230" t="s">
        <v>52</v>
      </c>
      <c r="J2407" s="230">
        <f>VLOOKUP(H2407,LocID!$B$2:$I$1995,8, FALSE)</f>
        <v>167</v>
      </c>
      <c r="L2407">
        <v>37.837169647216797</v>
      </c>
      <c r="M2407">
        <v>-122.301750183105</v>
      </c>
    </row>
    <row r="2408" spans="1:13" x14ac:dyDescent="0.25">
      <c r="A2408" s="230">
        <v>2009.2719999999999</v>
      </c>
      <c r="B2408" s="230" t="s">
        <v>56</v>
      </c>
      <c r="C2408" s="230" t="s">
        <v>11831</v>
      </c>
      <c r="D2408" s="230" t="s">
        <v>1321</v>
      </c>
      <c r="E2408" s="230" t="s">
        <v>1322</v>
      </c>
      <c r="F2408" s="230" t="s">
        <v>1323</v>
      </c>
      <c r="G2408" t="s">
        <v>76</v>
      </c>
      <c r="H2408" s="230" t="s">
        <v>6079</v>
      </c>
      <c r="I2408" s="230" t="s">
        <v>23</v>
      </c>
      <c r="J2408" s="230">
        <f>VLOOKUP(H2408,LocID!$B$2:$I$1995,8, FALSE)</f>
        <v>193</v>
      </c>
      <c r="L2408">
        <v>36.74068069458</v>
      </c>
      <c r="M2408">
        <v>-119.78572845458901</v>
      </c>
    </row>
    <row r="2409" spans="1:13" x14ac:dyDescent="0.25">
      <c r="A2409" s="230">
        <v>2009.453</v>
      </c>
      <c r="B2409" s="230" t="s">
        <v>56</v>
      </c>
      <c r="C2409" s="230" t="s">
        <v>11831</v>
      </c>
      <c r="D2409" s="230" t="s">
        <v>1461</v>
      </c>
      <c r="E2409" s="230" t="s">
        <v>1457</v>
      </c>
      <c r="F2409" s="230" t="s">
        <v>1458</v>
      </c>
      <c r="G2409" t="s">
        <v>76</v>
      </c>
      <c r="H2409" s="230" t="s">
        <v>6107</v>
      </c>
      <c r="I2409" s="230" t="s">
        <v>26</v>
      </c>
      <c r="J2409" s="230">
        <f>VLOOKUP(H2409,LocID!$B$2:$I$1995,8, FALSE)</f>
        <v>226</v>
      </c>
      <c r="L2409">
        <v>37.671340942382798</v>
      </c>
      <c r="M2409">
        <v>-122.0855178833</v>
      </c>
    </row>
    <row r="2410" spans="1:13" x14ac:dyDescent="0.25">
      <c r="A2410" s="230">
        <v>2009.431</v>
      </c>
      <c r="B2410" s="230" t="s">
        <v>56</v>
      </c>
      <c r="C2410" s="230" t="s">
        <v>11831</v>
      </c>
      <c r="D2410" s="230" t="s">
        <v>1227</v>
      </c>
      <c r="E2410" s="230" t="s">
        <v>1228</v>
      </c>
      <c r="F2410" s="230" t="s">
        <v>1224</v>
      </c>
      <c r="G2410" t="s">
        <v>76</v>
      </c>
      <c r="H2410" s="230" t="s">
        <v>6060</v>
      </c>
      <c r="I2410" s="230" t="s">
        <v>23</v>
      </c>
      <c r="J2410" s="230">
        <f>VLOOKUP(H2410,LocID!$B$2:$I$1995,8, FALSE)</f>
        <v>172</v>
      </c>
      <c r="L2410">
        <v>40.803268432617102</v>
      </c>
      <c r="M2410">
        <v>-124.159530639648</v>
      </c>
    </row>
    <row r="2411" spans="1:13" x14ac:dyDescent="0.25">
      <c r="A2411" s="230">
        <v>2009.4559999999999</v>
      </c>
      <c r="B2411" s="230" t="s">
        <v>56</v>
      </c>
      <c r="C2411" s="230" t="s">
        <v>11831</v>
      </c>
      <c r="D2411" s="230" t="s">
        <v>1571</v>
      </c>
      <c r="E2411" s="230" t="s">
        <v>1572</v>
      </c>
      <c r="F2411" s="230" t="s">
        <v>1573</v>
      </c>
      <c r="G2411" t="s">
        <v>261</v>
      </c>
      <c r="H2411" s="230" t="s">
        <v>6124</v>
      </c>
      <c r="I2411" s="230" t="s">
        <v>26</v>
      </c>
      <c r="J2411" s="230">
        <f>VLOOKUP(H2411,LocID!$B$2:$I$1995,8, FALSE)</f>
        <v>246</v>
      </c>
      <c r="L2411">
        <v>47.5300903320312</v>
      </c>
      <c r="M2411">
        <v>-122.033821105957</v>
      </c>
    </row>
    <row r="2412" spans="1:13" x14ac:dyDescent="0.25">
      <c r="A2412" s="230">
        <v>2015.0333000000001</v>
      </c>
      <c r="B2412" s="230" t="s">
        <v>138</v>
      </c>
      <c r="C2412" s="230" t="s">
        <v>11821</v>
      </c>
      <c r="D2412" s="230" t="s">
        <v>1592</v>
      </c>
      <c r="E2412" s="230" t="s">
        <v>1585</v>
      </c>
      <c r="F2412" s="230" t="s">
        <v>1586</v>
      </c>
      <c r="G2412" t="s">
        <v>165</v>
      </c>
      <c r="H2412" s="230" t="s">
        <v>6127</v>
      </c>
      <c r="I2412" s="230" t="s">
        <v>52</v>
      </c>
      <c r="J2412" s="230">
        <f>VLOOKUP(H2412,LocID!$B$2:$I$1995,8, FALSE)</f>
        <v>249</v>
      </c>
      <c r="L2412">
        <v>30.3314704895019</v>
      </c>
      <c r="M2412">
        <v>-81.656219482421804</v>
      </c>
    </row>
    <row r="2413" spans="1:13" x14ac:dyDescent="0.25">
      <c r="A2413" s="230">
        <v>2009.413</v>
      </c>
      <c r="B2413" s="230" t="s">
        <v>56</v>
      </c>
      <c r="C2413" s="230" t="s">
        <v>11831</v>
      </c>
      <c r="D2413" s="230" t="s">
        <v>356</v>
      </c>
      <c r="E2413" s="230" t="s">
        <v>353</v>
      </c>
      <c r="F2413" s="230" t="s">
        <v>354</v>
      </c>
      <c r="G2413" t="s">
        <v>76</v>
      </c>
      <c r="H2413" s="230" t="s">
        <v>5935</v>
      </c>
      <c r="I2413" s="230" t="s">
        <v>23</v>
      </c>
      <c r="J2413" s="230">
        <f>VLOOKUP(H2413,LocID!$B$2:$I$1995,8, FALSE)</f>
        <v>39</v>
      </c>
      <c r="L2413">
        <v>35.366958618163999</v>
      </c>
      <c r="M2413">
        <v>-119.01885986328099</v>
      </c>
    </row>
    <row r="2414" spans="1:13" x14ac:dyDescent="0.25">
      <c r="A2414" s="230">
        <v>2009.4970000000001</v>
      </c>
      <c r="B2414" s="230" t="s">
        <v>56</v>
      </c>
      <c r="C2414" s="230" t="s">
        <v>11831</v>
      </c>
      <c r="D2414" s="230" t="s">
        <v>669</v>
      </c>
      <c r="E2414" s="230" t="s">
        <v>665</v>
      </c>
      <c r="F2414" s="230" t="s">
        <v>666</v>
      </c>
      <c r="G2414" t="s">
        <v>261</v>
      </c>
      <c r="H2414" s="230" t="s">
        <v>5964</v>
      </c>
      <c r="I2414" s="230" t="s">
        <v>52</v>
      </c>
      <c r="J2414" s="230">
        <f>VLOOKUP(H2414,LocID!$B$2:$I$1995,8, FALSE)</f>
        <v>70</v>
      </c>
      <c r="L2414">
        <v>47.564998626708899</v>
      </c>
      <c r="M2414">
        <v>-122.627471923828</v>
      </c>
    </row>
    <row r="2415" spans="1:13" x14ac:dyDescent="0.25">
      <c r="A2415" s="230">
        <v>2009.4480000000001</v>
      </c>
      <c r="B2415" s="230" t="s">
        <v>56</v>
      </c>
      <c r="C2415" s="230" t="s">
        <v>11831</v>
      </c>
      <c r="D2415" s="230" t="s">
        <v>357</v>
      </c>
      <c r="E2415" s="230" t="s">
        <v>353</v>
      </c>
      <c r="F2415" s="230" t="s">
        <v>354</v>
      </c>
      <c r="G2415" t="s">
        <v>76</v>
      </c>
      <c r="H2415" s="230" t="s">
        <v>5935</v>
      </c>
      <c r="I2415" s="230" t="s">
        <v>52</v>
      </c>
      <c r="J2415" s="230">
        <f>VLOOKUP(H2415,LocID!$B$2:$I$1995,8, FALSE)</f>
        <v>39</v>
      </c>
      <c r="L2415">
        <v>35.366958618163999</v>
      </c>
      <c r="M2415">
        <v>-119.01885986328099</v>
      </c>
    </row>
    <row r="2416" spans="1:13" x14ac:dyDescent="0.25">
      <c r="A2416" s="230">
        <v>2009.4939999999999</v>
      </c>
      <c r="B2416" s="230" t="s">
        <v>56</v>
      </c>
      <c r="C2416" s="230" t="s">
        <v>11831</v>
      </c>
      <c r="D2416" s="230" t="s">
        <v>2041</v>
      </c>
      <c r="E2416" s="230" t="s">
        <v>2042</v>
      </c>
      <c r="F2416" s="230" t="s">
        <v>2043</v>
      </c>
      <c r="G2416" t="s">
        <v>76</v>
      </c>
      <c r="H2416" s="230" t="s">
        <v>6208</v>
      </c>
      <c r="I2416" s="230" t="s">
        <v>23</v>
      </c>
      <c r="J2416" s="230">
        <f>VLOOKUP(H2416,LocID!$B$2:$I$1995,8, FALSE)</f>
        <v>332</v>
      </c>
      <c r="L2416">
        <v>37.9076118469238</v>
      </c>
      <c r="M2416">
        <v>-122.54818725585901</v>
      </c>
    </row>
    <row r="2417" spans="1:13" x14ac:dyDescent="0.25">
      <c r="A2417" s="230">
        <v>2009.4369999999999</v>
      </c>
      <c r="B2417" s="230" t="s">
        <v>56</v>
      </c>
      <c r="C2417" s="230" t="s">
        <v>11831</v>
      </c>
      <c r="D2417" s="230" t="s">
        <v>2471</v>
      </c>
      <c r="E2417" s="230" t="s">
        <v>2433</v>
      </c>
      <c r="F2417" s="230" t="s">
        <v>2414</v>
      </c>
      <c r="G2417" t="s">
        <v>76</v>
      </c>
      <c r="H2417" s="230" t="s">
        <v>4518</v>
      </c>
      <c r="I2417" s="230" t="s">
        <v>23</v>
      </c>
      <c r="J2417" s="230">
        <f>VLOOKUP(H2417,LocID!$B$2:$I$1995,8, FALSE)</f>
        <v>387</v>
      </c>
      <c r="L2417">
        <v>37.805080413818303</v>
      </c>
      <c r="M2417">
        <v>-122.273071289062</v>
      </c>
    </row>
    <row r="2418" spans="1:13" x14ac:dyDescent="0.25">
      <c r="A2418" s="230">
        <v>2009.6559999999999</v>
      </c>
      <c r="B2418" s="230" t="s">
        <v>56</v>
      </c>
      <c r="C2418" s="230" t="s">
        <v>11831</v>
      </c>
      <c r="D2418" s="230" t="s">
        <v>523</v>
      </c>
      <c r="E2418" s="230" t="s">
        <v>524</v>
      </c>
      <c r="F2418" s="230" t="s">
        <v>525</v>
      </c>
      <c r="G2418" t="s">
        <v>526</v>
      </c>
      <c r="H2418" s="230" t="s">
        <v>5959</v>
      </c>
      <c r="I2418" s="230" t="s">
        <v>23</v>
      </c>
      <c r="J2418" s="230">
        <f>VLOOKUP(H2418,LocID!$B$2:$I$1995,8, FALSE)</f>
        <v>64</v>
      </c>
      <c r="L2418">
        <v>43.606979370117102</v>
      </c>
      <c r="M2418">
        <v>-116.19341278076099</v>
      </c>
    </row>
    <row r="2419" spans="1:13" x14ac:dyDescent="0.25">
      <c r="A2419" s="230">
        <v>2009.4960000000001</v>
      </c>
      <c r="B2419" s="230" t="s">
        <v>56</v>
      </c>
      <c r="C2419" s="230" t="s">
        <v>11831</v>
      </c>
      <c r="D2419" s="230" t="s">
        <v>3120</v>
      </c>
      <c r="E2419" s="230" t="s">
        <v>3117</v>
      </c>
      <c r="F2419" s="230" t="s">
        <v>3118</v>
      </c>
      <c r="G2419" t="s">
        <v>732</v>
      </c>
      <c r="H2419" s="230" t="s">
        <v>6332</v>
      </c>
      <c r="I2419" s="230" t="s">
        <v>52</v>
      </c>
      <c r="J2419" s="230">
        <f>VLOOKUP(H2419,LocID!$B$2:$I$1995,8, FALSE)</f>
        <v>471</v>
      </c>
      <c r="L2419">
        <v>43.604110717773402</v>
      </c>
      <c r="M2419">
        <v>-73.014587402343693</v>
      </c>
    </row>
    <row r="2420" spans="1:13" x14ac:dyDescent="0.25">
      <c r="A2420" s="230">
        <v>2009.5170000000001</v>
      </c>
      <c r="B2420" s="230" t="s">
        <v>56</v>
      </c>
      <c r="C2420" s="230" t="s">
        <v>11831</v>
      </c>
      <c r="D2420" s="230" t="s">
        <v>2945</v>
      </c>
      <c r="E2420" s="230" t="s">
        <v>2946</v>
      </c>
      <c r="F2420" s="230" t="s">
        <v>2944</v>
      </c>
      <c r="G2420" t="s">
        <v>250</v>
      </c>
      <c r="H2420" s="230" t="s">
        <v>4520</v>
      </c>
      <c r="I2420" s="230" t="s">
        <v>23</v>
      </c>
      <c r="J2420" s="230">
        <f>VLOOKUP(H2420,LocID!$B$2:$I$1995,8, FALSE)</f>
        <v>438</v>
      </c>
      <c r="L2420">
        <v>35.785511016845703</v>
      </c>
      <c r="M2420">
        <v>-78.642669677734304</v>
      </c>
    </row>
    <row r="2421" spans="1:13" x14ac:dyDescent="0.25">
      <c r="A2421" s="230">
        <v>2009.09</v>
      </c>
      <c r="B2421" s="230" t="s">
        <v>56</v>
      </c>
      <c r="C2421" s="230" t="s">
        <v>11831</v>
      </c>
      <c r="D2421" s="230" t="s">
        <v>547</v>
      </c>
      <c r="E2421" s="230" t="s">
        <v>548</v>
      </c>
      <c r="F2421" s="230" t="s">
        <v>533</v>
      </c>
      <c r="G2421" t="s">
        <v>49</v>
      </c>
      <c r="H2421" s="230" t="s">
        <v>4499</v>
      </c>
      <c r="I2421" s="230" t="s">
        <v>26</v>
      </c>
      <c r="J2421" s="230">
        <f>VLOOKUP(H2421,LocID!$B$2:$I$1995,8, FALSE)</f>
        <v>65</v>
      </c>
      <c r="L2421">
        <v>42.3586616516113</v>
      </c>
      <c r="M2421">
        <v>-71.056739807128906</v>
      </c>
    </row>
    <row r="2422" spans="1:13" x14ac:dyDescent="0.25">
      <c r="A2422" s="230">
        <v>2009.539</v>
      </c>
      <c r="B2422" s="230" t="s">
        <v>56</v>
      </c>
      <c r="C2422" s="230" t="s">
        <v>11831</v>
      </c>
      <c r="D2422" s="230" t="s">
        <v>2386</v>
      </c>
      <c r="E2422" s="230" t="s">
        <v>2387</v>
      </c>
      <c r="F2422" s="230" t="s">
        <v>2388</v>
      </c>
      <c r="G2422" t="s">
        <v>107</v>
      </c>
      <c r="H2422" s="230" t="s">
        <v>6250</v>
      </c>
      <c r="I2422" s="230" t="s">
        <v>98</v>
      </c>
      <c r="J2422" s="230">
        <f>VLOOKUP(H2422,LocID!$B$2:$I$1995,8, FALSE)</f>
        <v>380</v>
      </c>
      <c r="L2422">
        <v>40.796138763427699</v>
      </c>
      <c r="M2422">
        <v>-73.699172973632798</v>
      </c>
    </row>
    <row r="2423" spans="1:13" x14ac:dyDescent="0.25">
      <c r="A2423" s="230">
        <v>2015.0045</v>
      </c>
      <c r="B2423" s="230" t="s">
        <v>253</v>
      </c>
      <c r="C2423" s="230" t="s">
        <v>11821</v>
      </c>
      <c r="D2423" s="230" t="s">
        <v>254</v>
      </c>
      <c r="E2423" s="230" t="s">
        <v>248</v>
      </c>
      <c r="F2423" s="230" t="s">
        <v>249</v>
      </c>
      <c r="G2423" t="s">
        <v>250</v>
      </c>
      <c r="H2423" s="230" t="s">
        <v>5925</v>
      </c>
      <c r="I2423" s="230" t="s">
        <v>23</v>
      </c>
      <c r="J2423" s="230">
        <f>VLOOKUP(H2423,LocID!$B$2:$I$1995,8, FALSE)</f>
        <v>28</v>
      </c>
      <c r="L2423">
        <v>35.598461151122997</v>
      </c>
      <c r="M2423">
        <v>-82.553138732910099</v>
      </c>
    </row>
    <row r="2424" spans="1:13" x14ac:dyDescent="0.25">
      <c r="A2424" s="230">
        <v>2015.0381</v>
      </c>
      <c r="B2424" s="230" t="s">
        <v>138</v>
      </c>
      <c r="C2424" s="230" t="s">
        <v>11821</v>
      </c>
      <c r="D2424" s="230" t="s">
        <v>2329</v>
      </c>
      <c r="E2424" s="230" t="s">
        <v>2328</v>
      </c>
      <c r="F2424" s="230" t="s">
        <v>2273</v>
      </c>
      <c r="G2424" t="s">
        <v>107</v>
      </c>
      <c r="H2424" s="230" t="s">
        <v>4516</v>
      </c>
      <c r="I2424" s="230" t="s">
        <v>23</v>
      </c>
      <c r="J2424" s="230">
        <f>VLOOKUP(H2424,LocID!$B$2:$I$1995,8, FALSE)</f>
        <v>370</v>
      </c>
      <c r="L2424">
        <v>40.7820014953613</v>
      </c>
      <c r="M2424">
        <v>-73.831703186035099</v>
      </c>
    </row>
    <row r="2425" spans="1:13" x14ac:dyDescent="0.25">
      <c r="A2425" s="230">
        <v>2009.6690000000001</v>
      </c>
      <c r="B2425" s="230" t="s">
        <v>56</v>
      </c>
      <c r="C2425" s="230" t="s">
        <v>11831</v>
      </c>
      <c r="D2425" s="230" t="s">
        <v>2472</v>
      </c>
      <c r="E2425" s="230" t="s">
        <v>2473</v>
      </c>
      <c r="F2425" s="230" t="s">
        <v>2414</v>
      </c>
      <c r="G2425" t="s">
        <v>76</v>
      </c>
      <c r="H2425" s="230" t="s">
        <v>4518</v>
      </c>
      <c r="I2425" s="230" t="s">
        <v>52</v>
      </c>
      <c r="J2425" s="230">
        <f>VLOOKUP(H2425,LocID!$B$2:$I$1995,8, FALSE)</f>
        <v>387</v>
      </c>
      <c r="L2425">
        <v>37.805080413818303</v>
      </c>
      <c r="M2425">
        <v>-122.273071289062</v>
      </c>
    </row>
    <row r="2426" spans="1:13" x14ac:dyDescent="0.25">
      <c r="A2426" s="230">
        <v>2009.4860000000001</v>
      </c>
      <c r="B2426" s="230" t="s">
        <v>56</v>
      </c>
      <c r="C2426" s="230" t="s">
        <v>11831</v>
      </c>
      <c r="D2426" s="230" t="s">
        <v>2640</v>
      </c>
      <c r="E2426" s="230" t="s">
        <v>714</v>
      </c>
      <c r="F2426" s="230" t="s">
        <v>2641</v>
      </c>
      <c r="G2426" t="s">
        <v>107</v>
      </c>
      <c r="H2426" s="230" t="s">
        <v>6261</v>
      </c>
      <c r="I2426" s="230" t="s">
        <v>23</v>
      </c>
      <c r="J2426" s="230">
        <f>VLOOKUP(H2426,LocID!$B$2:$I$1995,8, FALSE)</f>
        <v>392</v>
      </c>
      <c r="L2426">
        <v>40.781230926513601</v>
      </c>
      <c r="M2426">
        <v>-73.600303649902301</v>
      </c>
    </row>
    <row r="2427" spans="1:13" x14ac:dyDescent="0.25">
      <c r="A2427" s="230">
        <v>2009.6320000000001</v>
      </c>
      <c r="B2427" s="230" t="s">
        <v>56</v>
      </c>
      <c r="C2427" s="230" t="s">
        <v>11831</v>
      </c>
      <c r="D2427" s="230" t="s">
        <v>485</v>
      </c>
      <c r="E2427" s="230" t="s">
        <v>486</v>
      </c>
      <c r="F2427" s="230" t="s">
        <v>487</v>
      </c>
      <c r="G2427" t="s">
        <v>488</v>
      </c>
      <c r="H2427" s="230" t="s">
        <v>5951</v>
      </c>
      <c r="I2427" s="230" t="s">
        <v>23</v>
      </c>
      <c r="J2427" s="230">
        <f>VLOOKUP(H2427,LocID!$B$2:$I$1995,8, FALSE)</f>
        <v>56</v>
      </c>
      <c r="L2427">
        <v>41.525901794433501</v>
      </c>
      <c r="M2427">
        <v>-90.495628356933594</v>
      </c>
    </row>
    <row r="2428" spans="1:13" x14ac:dyDescent="0.25">
      <c r="A2428" s="230">
        <v>2008.3510000000001</v>
      </c>
      <c r="B2428" s="230" t="s">
        <v>56</v>
      </c>
      <c r="C2428" s="230" t="s">
        <v>11831</v>
      </c>
      <c r="D2428" s="230" t="s">
        <v>2289</v>
      </c>
      <c r="E2428" s="230" t="s">
        <v>1605</v>
      </c>
      <c r="F2428" s="230" t="s">
        <v>2273</v>
      </c>
      <c r="G2428" t="s">
        <v>107</v>
      </c>
      <c r="H2428" s="230" t="s">
        <v>4516</v>
      </c>
      <c r="I2428" s="230" t="s">
        <v>23</v>
      </c>
      <c r="J2428" s="230">
        <f>VLOOKUP(H2428,LocID!$B$2:$I$1995,8, FALSE)</f>
        <v>370</v>
      </c>
      <c r="L2428">
        <v>40.7820014953613</v>
      </c>
      <c r="M2428">
        <v>-73.831703186035099</v>
      </c>
    </row>
    <row r="2429" spans="1:13" x14ac:dyDescent="0.25">
      <c r="A2429" s="230">
        <v>2009.5909999999999</v>
      </c>
      <c r="B2429" s="230" t="s">
        <v>56</v>
      </c>
      <c r="C2429" s="230" t="s">
        <v>11831</v>
      </c>
      <c r="D2429" s="230" t="s">
        <v>2739</v>
      </c>
      <c r="E2429" s="230" t="s">
        <v>2740</v>
      </c>
      <c r="F2429" s="230" t="s">
        <v>2741</v>
      </c>
      <c r="G2429" t="s">
        <v>122</v>
      </c>
      <c r="H2429" s="230" t="s">
        <v>6276</v>
      </c>
      <c r="I2429" s="230" t="s">
        <v>98</v>
      </c>
      <c r="J2429" s="230">
        <f>VLOOKUP(H2429,LocID!$B$2:$I$1995,8, FALSE)</f>
        <v>408</v>
      </c>
      <c r="L2429">
        <v>45.671791076660099</v>
      </c>
      <c r="M2429">
        <v>-118.786399841308</v>
      </c>
    </row>
    <row r="2430" spans="1:13" x14ac:dyDescent="0.25">
      <c r="A2430" s="230">
        <v>2009.39</v>
      </c>
      <c r="B2430" s="230" t="s">
        <v>56</v>
      </c>
      <c r="C2430" s="230" t="s">
        <v>11831</v>
      </c>
      <c r="D2430" s="230" t="s">
        <v>241</v>
      </c>
      <c r="E2430" s="230" t="s">
        <v>242</v>
      </c>
      <c r="F2430" s="230" t="s">
        <v>243</v>
      </c>
      <c r="G2430" t="s">
        <v>244</v>
      </c>
      <c r="H2430" s="230" t="s">
        <v>5924</v>
      </c>
      <c r="I2430" s="230" t="s">
        <v>52</v>
      </c>
      <c r="J2430" s="230">
        <f>VLOOKUP(H2430,LocID!$B$2:$I$1995,8, FALSE)</f>
        <v>27</v>
      </c>
      <c r="L2430">
        <v>39.802028656005803</v>
      </c>
      <c r="M2430">
        <v>-105.087837219238</v>
      </c>
    </row>
    <row r="2431" spans="1:13" x14ac:dyDescent="0.25">
      <c r="A2431" s="230">
        <v>2009.4449999999999</v>
      </c>
      <c r="B2431" s="230" t="s">
        <v>56</v>
      </c>
      <c r="C2431" s="230" t="s">
        <v>11831</v>
      </c>
      <c r="D2431" s="230" t="s">
        <v>3066</v>
      </c>
      <c r="E2431" s="230" t="s">
        <v>3067</v>
      </c>
      <c r="F2431" s="230" t="s">
        <v>3068</v>
      </c>
      <c r="G2431" t="s">
        <v>198</v>
      </c>
      <c r="H2431" s="230" t="s">
        <v>4522</v>
      </c>
      <c r="I2431" s="230" t="s">
        <v>52</v>
      </c>
      <c r="J2431" s="230">
        <f>VLOOKUP(H2431,LocID!$B$2:$I$1995,8, FALSE)</f>
        <v>460</v>
      </c>
      <c r="L2431">
        <v>44.0193481445312</v>
      </c>
      <c r="M2431">
        <v>-92.459152221679602</v>
      </c>
    </row>
    <row r="2432" spans="1:13" x14ac:dyDescent="0.25">
      <c r="A2432" s="230">
        <v>2009.4549999999999</v>
      </c>
      <c r="B2432" s="230" t="s">
        <v>56</v>
      </c>
      <c r="C2432" s="230" t="s">
        <v>11831</v>
      </c>
      <c r="D2432" s="230" t="s">
        <v>1494</v>
      </c>
      <c r="E2432" s="230" t="s">
        <v>1495</v>
      </c>
      <c r="F2432" s="230" t="s">
        <v>1496</v>
      </c>
      <c r="G2432" t="s">
        <v>76</v>
      </c>
      <c r="H2432" s="230" t="s">
        <v>6115</v>
      </c>
      <c r="I2432" s="230" t="s">
        <v>23</v>
      </c>
      <c r="J2432" s="230">
        <f>VLOOKUP(H2432,LocID!$B$2:$I$1995,8, FALSE)</f>
        <v>234</v>
      </c>
      <c r="L2432">
        <v>36.852531433105398</v>
      </c>
      <c r="M2432">
        <v>-121.403259277343</v>
      </c>
    </row>
    <row r="2433" spans="1:13" x14ac:dyDescent="0.25">
      <c r="A2433" s="230">
        <v>2009.5350000000001</v>
      </c>
      <c r="B2433" s="230" t="s">
        <v>56</v>
      </c>
      <c r="C2433" s="230" t="s">
        <v>11831</v>
      </c>
      <c r="D2433" s="230" t="s">
        <v>3365</v>
      </c>
      <c r="E2433" s="230" t="s">
        <v>3366</v>
      </c>
      <c r="F2433" s="230" t="s">
        <v>3294</v>
      </c>
      <c r="G2433" t="s">
        <v>76</v>
      </c>
      <c r="H2433" s="230" t="s">
        <v>4526</v>
      </c>
      <c r="I2433" s="230" t="s">
        <v>23</v>
      </c>
      <c r="J2433" s="230">
        <f>VLOOKUP(H2433,LocID!$B$2:$I$1995,8, FALSE)</f>
        <v>489</v>
      </c>
      <c r="L2433">
        <v>37.7771186828613</v>
      </c>
      <c r="M2433">
        <v>-122.419639587402</v>
      </c>
    </row>
    <row r="2434" spans="1:13" x14ac:dyDescent="0.25">
      <c r="A2434" s="230">
        <v>2009.579</v>
      </c>
      <c r="B2434" s="230" t="s">
        <v>56</v>
      </c>
      <c r="C2434" s="230" t="s">
        <v>11831</v>
      </c>
      <c r="D2434" s="230" t="s">
        <v>2002</v>
      </c>
      <c r="E2434" s="230" t="s">
        <v>2000</v>
      </c>
      <c r="F2434" s="230" t="s">
        <v>2001</v>
      </c>
      <c r="G2434" t="s">
        <v>76</v>
      </c>
      <c r="H2434" s="230" t="s">
        <v>6201</v>
      </c>
      <c r="I2434" s="230" t="s">
        <v>23</v>
      </c>
      <c r="J2434" s="230">
        <f>VLOOKUP(H2434,LocID!$B$2:$I$1995,8, FALSE)</f>
        <v>325</v>
      </c>
      <c r="L2434">
        <v>37.30126953125</v>
      </c>
      <c r="M2434">
        <v>-120.486198425292</v>
      </c>
    </row>
    <row r="2435" spans="1:13" x14ac:dyDescent="0.25">
      <c r="A2435" s="230">
        <v>2015.0507</v>
      </c>
      <c r="B2435" s="230" t="s">
        <v>138</v>
      </c>
      <c r="C2435" s="230" t="s">
        <v>11821</v>
      </c>
      <c r="D2435" s="230" t="s">
        <v>1385</v>
      </c>
      <c r="E2435" s="230" t="s">
        <v>1386</v>
      </c>
      <c r="F2435" s="230" t="s">
        <v>1387</v>
      </c>
      <c r="G2435" t="s">
        <v>516</v>
      </c>
      <c r="H2435" s="230" t="s">
        <v>6091</v>
      </c>
      <c r="I2435" s="230" t="s">
        <v>23</v>
      </c>
      <c r="J2435" s="230">
        <f>VLOOKUP(H2435,LocID!$B$2:$I$1995,8, FALSE)</f>
        <v>207</v>
      </c>
      <c r="L2435">
        <v>47.924079895019503</v>
      </c>
      <c r="M2435">
        <v>-97.032028198242102</v>
      </c>
    </row>
    <row r="2436" spans="1:13" x14ac:dyDescent="0.25">
      <c r="A2436" s="230">
        <v>2009.59</v>
      </c>
      <c r="B2436" s="230" t="s">
        <v>56</v>
      </c>
      <c r="C2436" s="230" t="s">
        <v>11831</v>
      </c>
      <c r="D2436" s="230" t="s">
        <v>3602</v>
      </c>
      <c r="E2436" s="230" t="s">
        <v>3585</v>
      </c>
      <c r="F2436" s="230" t="s">
        <v>3586</v>
      </c>
      <c r="G2436" t="s">
        <v>76</v>
      </c>
      <c r="H2436" s="230" t="s">
        <v>6352</v>
      </c>
      <c r="I2436" s="230" t="s">
        <v>26</v>
      </c>
      <c r="J2436" s="230">
        <f>VLOOKUP(H2436,LocID!$B$2:$I$1995,8, FALSE)</f>
        <v>495</v>
      </c>
      <c r="L2436">
        <v>37.547031402587798</v>
      </c>
      <c r="M2436">
        <v>-122.314826965332</v>
      </c>
    </row>
    <row r="2437" spans="1:13" x14ac:dyDescent="0.25">
      <c r="A2437" s="230">
        <v>2009.5329999999999</v>
      </c>
      <c r="B2437" s="230" t="s">
        <v>56</v>
      </c>
      <c r="C2437" s="230" t="s">
        <v>11831</v>
      </c>
      <c r="D2437" s="230" t="s">
        <v>3725</v>
      </c>
      <c r="E2437" s="230" t="s">
        <v>3726</v>
      </c>
      <c r="F2437" s="230" t="s">
        <v>3722</v>
      </c>
      <c r="G2437" t="s">
        <v>76</v>
      </c>
      <c r="H2437" s="230" t="s">
        <v>6361</v>
      </c>
      <c r="I2437" s="230" t="s">
        <v>23</v>
      </c>
      <c r="J2437" s="230">
        <f>VLOOKUP(H2437,LocID!$B$2:$I$1995,8, FALSE)</f>
        <v>507</v>
      </c>
      <c r="L2437">
        <v>38.437900543212798</v>
      </c>
      <c r="M2437">
        <v>-122.712440490722</v>
      </c>
    </row>
    <row r="2438" spans="1:13" x14ac:dyDescent="0.25">
      <c r="A2438" s="230">
        <v>2009.6220000000001</v>
      </c>
      <c r="B2438" s="230" t="s">
        <v>56</v>
      </c>
      <c r="C2438" s="230" t="s">
        <v>11831</v>
      </c>
      <c r="D2438" s="230" t="s">
        <v>3782</v>
      </c>
      <c r="E2438" s="230" t="s">
        <v>3783</v>
      </c>
      <c r="F2438" s="230" t="s">
        <v>3750</v>
      </c>
      <c r="G2438" t="s">
        <v>261</v>
      </c>
      <c r="H2438" s="230" t="s">
        <v>4530</v>
      </c>
      <c r="I2438" s="230" t="s">
        <v>26</v>
      </c>
      <c r="J2438" s="230">
        <f>VLOOKUP(H2438,LocID!$B$2:$I$1995,8, FALSE)</f>
        <v>513</v>
      </c>
      <c r="L2438">
        <v>47.603569030761697</v>
      </c>
      <c r="M2438">
        <v>-122.329452514648</v>
      </c>
    </row>
    <row r="2439" spans="1:13" x14ac:dyDescent="0.25">
      <c r="A2439" s="230">
        <v>2009.4190000000001</v>
      </c>
      <c r="B2439" s="230" t="s">
        <v>56</v>
      </c>
      <c r="C2439" s="230" t="s">
        <v>11831</v>
      </c>
      <c r="D2439" s="230" t="s">
        <v>1738</v>
      </c>
      <c r="E2439" s="230" t="s">
        <v>1739</v>
      </c>
      <c r="F2439" s="230" t="s">
        <v>1740</v>
      </c>
      <c r="G2439" t="s">
        <v>219</v>
      </c>
      <c r="H2439" s="230" t="s">
        <v>6162</v>
      </c>
      <c r="I2439" s="230" t="s">
        <v>52</v>
      </c>
      <c r="J2439" s="230">
        <f>VLOOKUP(H2439,LocID!$B$2:$I$1995,8, FALSE)</f>
        <v>285</v>
      </c>
      <c r="L2439">
        <v>33.047218322753899</v>
      </c>
      <c r="M2439">
        <v>-96.995933532714801</v>
      </c>
    </row>
    <row r="2440" spans="1:13" x14ac:dyDescent="0.25">
      <c r="A2440" s="230">
        <v>2009.6210000000001</v>
      </c>
      <c r="B2440" s="230" t="s">
        <v>56</v>
      </c>
      <c r="C2440" s="230" t="s">
        <v>11831</v>
      </c>
      <c r="D2440" s="230" t="s">
        <v>3367</v>
      </c>
      <c r="E2440" s="230" t="s">
        <v>3364</v>
      </c>
      <c r="F2440" s="230" t="s">
        <v>3294</v>
      </c>
      <c r="G2440" t="s">
        <v>76</v>
      </c>
      <c r="H2440" s="230" t="s">
        <v>4526</v>
      </c>
      <c r="I2440" s="230" t="s">
        <v>52</v>
      </c>
      <c r="J2440" s="230">
        <f>VLOOKUP(H2440,LocID!$B$2:$I$1995,8, FALSE)</f>
        <v>489</v>
      </c>
      <c r="L2440">
        <v>37.7771186828613</v>
      </c>
      <c r="M2440">
        <v>-122.419639587402</v>
      </c>
    </row>
    <row r="2441" spans="1:13" x14ac:dyDescent="0.25">
      <c r="A2441" s="230">
        <v>2009.63</v>
      </c>
      <c r="B2441" s="230" t="s">
        <v>56</v>
      </c>
      <c r="C2441" s="230" t="s">
        <v>11831</v>
      </c>
      <c r="D2441" s="230" t="s">
        <v>3368</v>
      </c>
      <c r="E2441" s="230" t="s">
        <v>3319</v>
      </c>
      <c r="F2441" s="230" t="s">
        <v>3294</v>
      </c>
      <c r="G2441" t="s">
        <v>76</v>
      </c>
      <c r="H2441" s="230" t="s">
        <v>4526</v>
      </c>
      <c r="I2441" s="230" t="s">
        <v>23</v>
      </c>
      <c r="J2441" s="230">
        <f>VLOOKUP(H2441,LocID!$B$2:$I$1995,8, FALSE)</f>
        <v>489</v>
      </c>
      <c r="L2441">
        <v>37.7771186828613</v>
      </c>
      <c r="M2441">
        <v>-122.419639587402</v>
      </c>
    </row>
    <row r="2442" spans="1:13" x14ac:dyDescent="0.25">
      <c r="A2442" s="230">
        <v>2009.588</v>
      </c>
      <c r="B2442" s="230" t="s">
        <v>56</v>
      </c>
      <c r="C2442" s="230" t="s">
        <v>11831</v>
      </c>
      <c r="D2442" s="230" t="s">
        <v>3369</v>
      </c>
      <c r="E2442" s="230" t="s">
        <v>3370</v>
      </c>
      <c r="F2442" s="230" t="s">
        <v>3294</v>
      </c>
      <c r="G2442" t="s">
        <v>76</v>
      </c>
      <c r="H2442" s="230" t="s">
        <v>4526</v>
      </c>
      <c r="I2442" s="230" t="s">
        <v>23</v>
      </c>
      <c r="J2442" s="230">
        <f>VLOOKUP(H2442,LocID!$B$2:$I$1995,8, FALSE)</f>
        <v>489</v>
      </c>
      <c r="L2442">
        <v>37.7771186828613</v>
      </c>
      <c r="M2442">
        <v>-122.419639587402</v>
      </c>
    </row>
    <row r="2443" spans="1:13" x14ac:dyDescent="0.25">
      <c r="A2443" s="230">
        <v>2009.377</v>
      </c>
      <c r="B2443" s="230" t="s">
        <v>56</v>
      </c>
      <c r="C2443" s="230" t="s">
        <v>11831</v>
      </c>
      <c r="D2443" s="230" t="s">
        <v>2474</v>
      </c>
      <c r="E2443" s="230" t="s">
        <v>2423</v>
      </c>
      <c r="F2443" s="230" t="s">
        <v>2414</v>
      </c>
      <c r="G2443" t="s">
        <v>76</v>
      </c>
      <c r="H2443" s="230" t="s">
        <v>4518</v>
      </c>
      <c r="I2443" s="230" t="s">
        <v>26</v>
      </c>
      <c r="J2443" s="230">
        <f>VLOOKUP(H2443,LocID!$B$2:$I$1995,8, FALSE)</f>
        <v>387</v>
      </c>
      <c r="L2443">
        <v>37.805080413818303</v>
      </c>
      <c r="M2443">
        <v>-122.273071289062</v>
      </c>
    </row>
    <row r="2444" spans="1:13" x14ac:dyDescent="0.25">
      <c r="A2444" s="230">
        <v>2009.499</v>
      </c>
      <c r="B2444" s="230" t="s">
        <v>56</v>
      </c>
      <c r="C2444" s="230" t="s">
        <v>11831</v>
      </c>
      <c r="D2444" s="230" t="s">
        <v>996</v>
      </c>
      <c r="E2444" s="230" t="s">
        <v>993</v>
      </c>
      <c r="F2444" s="230" t="s">
        <v>985</v>
      </c>
      <c r="G2444" t="s">
        <v>399</v>
      </c>
      <c r="H2444" s="230" t="s">
        <v>6015</v>
      </c>
      <c r="I2444" s="230" t="s">
        <v>98</v>
      </c>
      <c r="J2444" s="230">
        <f>VLOOKUP(H2444,LocID!$B$2:$I$1995,8, FALSE)</f>
        <v>123</v>
      </c>
      <c r="L2444">
        <v>43.207248687744098</v>
      </c>
      <c r="M2444">
        <v>-71.536598205566406</v>
      </c>
    </row>
    <row r="2445" spans="1:13" x14ac:dyDescent="0.25">
      <c r="A2445" s="230">
        <v>2009.1089999999999</v>
      </c>
      <c r="B2445" s="230" t="s">
        <v>56</v>
      </c>
      <c r="C2445" s="230" t="s">
        <v>11831</v>
      </c>
      <c r="D2445" s="230" t="s">
        <v>4016</v>
      </c>
      <c r="E2445" s="230" t="s">
        <v>4017</v>
      </c>
      <c r="F2445" s="230" t="s">
        <v>4014</v>
      </c>
      <c r="G2445" t="s">
        <v>76</v>
      </c>
      <c r="H2445" s="230" t="s">
        <v>6388</v>
      </c>
      <c r="I2445" s="230" t="s">
        <v>26</v>
      </c>
      <c r="J2445" s="230">
        <f>VLOOKUP(H2445,LocID!$B$2:$I$1995,8, FALSE)</f>
        <v>541</v>
      </c>
      <c r="L2445">
        <v>37.953670501708899</v>
      </c>
      <c r="M2445">
        <v>-121.29074859619099</v>
      </c>
    </row>
    <row r="2446" spans="1:13" x14ac:dyDescent="0.25">
      <c r="A2446" s="230">
        <v>2015.0995</v>
      </c>
      <c r="B2446" s="230" t="s">
        <v>138</v>
      </c>
      <c r="C2446" s="230" t="s">
        <v>11821</v>
      </c>
      <c r="D2446" s="230" t="s">
        <v>1157</v>
      </c>
      <c r="E2446" s="230" t="s">
        <v>1158</v>
      </c>
      <c r="F2446" s="230" t="s">
        <v>1159</v>
      </c>
      <c r="G2446" t="s">
        <v>198</v>
      </c>
      <c r="H2446" s="230" t="s">
        <v>6049</v>
      </c>
      <c r="I2446" s="230" t="s">
        <v>188</v>
      </c>
      <c r="J2446" s="230">
        <f>VLOOKUP(H2446,LocID!$B$2:$I$1995,8, FALSE)</f>
        <v>160</v>
      </c>
      <c r="L2446">
        <v>44.911628723144503</v>
      </c>
      <c r="M2446">
        <v>-93.348220825195298</v>
      </c>
    </row>
    <row r="2447" spans="1:13" x14ac:dyDescent="0.25">
      <c r="A2447" s="230">
        <v>2009.4459999999999</v>
      </c>
      <c r="B2447" s="230" t="s">
        <v>56</v>
      </c>
      <c r="C2447" s="230" t="s">
        <v>11831</v>
      </c>
      <c r="D2447" s="230" t="s">
        <v>3996</v>
      </c>
      <c r="E2447" s="230" t="s">
        <v>3997</v>
      </c>
      <c r="F2447" s="230" t="s">
        <v>3998</v>
      </c>
      <c r="G2447" t="s">
        <v>1475</v>
      </c>
      <c r="H2447" s="230" t="s">
        <v>4534</v>
      </c>
      <c r="I2447" s="230" t="s">
        <v>26</v>
      </c>
      <c r="J2447" s="230">
        <f>VLOOKUP(H2447,LocID!$B$2:$I$1995,8, FALSE)</f>
        <v>538</v>
      </c>
      <c r="L2447">
        <v>38.961448669433501</v>
      </c>
      <c r="M2447">
        <v>-119.940551757812</v>
      </c>
    </row>
    <row r="2448" spans="1:13" x14ac:dyDescent="0.25">
      <c r="A2448" s="230">
        <v>2009.364</v>
      </c>
      <c r="B2448" s="230" t="s">
        <v>56</v>
      </c>
      <c r="C2448" s="230" t="s">
        <v>11831</v>
      </c>
      <c r="D2448" s="230" t="s">
        <v>4271</v>
      </c>
      <c r="E2448" s="230" t="s">
        <v>4247</v>
      </c>
      <c r="F2448" s="230" t="s">
        <v>2997</v>
      </c>
      <c r="G2448" t="s">
        <v>2996</v>
      </c>
      <c r="H2448" s="230" t="s">
        <v>4536</v>
      </c>
      <c r="I2448" s="230" t="s">
        <v>23</v>
      </c>
      <c r="J2448" s="230">
        <f>VLOOKUP(H2448,LocID!$B$2:$I$1995,8, FALSE)</f>
        <v>447</v>
      </c>
      <c r="L2448">
        <v>38.890369415283203</v>
      </c>
      <c r="M2448">
        <v>-77.031959533691406</v>
      </c>
    </row>
    <row r="2449" spans="1:13" x14ac:dyDescent="0.25">
      <c r="A2449" s="230">
        <v>2009.454</v>
      </c>
      <c r="B2449" s="230" t="s">
        <v>56</v>
      </c>
      <c r="C2449" s="230" t="s">
        <v>11831</v>
      </c>
      <c r="D2449" s="230" t="s">
        <v>1255</v>
      </c>
      <c r="E2449" s="230" t="s">
        <v>1256</v>
      </c>
      <c r="F2449" s="230" t="s">
        <v>1254</v>
      </c>
      <c r="G2449" t="s">
        <v>76</v>
      </c>
      <c r="H2449" s="230" t="s">
        <v>6065</v>
      </c>
      <c r="I2449" s="230" t="s">
        <v>98</v>
      </c>
      <c r="J2449" s="230">
        <f>VLOOKUP(H2449,LocID!$B$2:$I$1995,8, FALSE)</f>
        <v>177</v>
      </c>
      <c r="L2449">
        <v>38.249229431152301</v>
      </c>
      <c r="M2449">
        <v>-122.04387664794901</v>
      </c>
    </row>
    <row r="2450" spans="1:13" x14ac:dyDescent="0.25">
      <c r="A2450" s="230">
        <v>2009.578</v>
      </c>
      <c r="B2450" s="230" t="s">
        <v>56</v>
      </c>
      <c r="C2450" s="230" t="s">
        <v>11831</v>
      </c>
      <c r="D2450" s="230" t="s">
        <v>3855</v>
      </c>
      <c r="E2450" s="230" t="s">
        <v>3856</v>
      </c>
      <c r="F2450" s="230" t="s">
        <v>3857</v>
      </c>
      <c r="G2450" t="s">
        <v>874</v>
      </c>
      <c r="H2450" s="230" t="s">
        <v>6368</v>
      </c>
      <c r="I2450" s="230" t="s">
        <v>52</v>
      </c>
      <c r="J2450" s="230">
        <f>VLOOKUP(H2450,LocID!$B$2:$I$1995,8, FALSE)</f>
        <v>516</v>
      </c>
      <c r="L2450">
        <v>41.878391265869098</v>
      </c>
      <c r="M2450">
        <v>-73.476982116699205</v>
      </c>
    </row>
    <row r="2451" spans="1:13" x14ac:dyDescent="0.25">
      <c r="A2451" s="230">
        <v>2009.577</v>
      </c>
      <c r="B2451" s="230" t="s">
        <v>56</v>
      </c>
      <c r="C2451" s="230" t="s">
        <v>11831</v>
      </c>
      <c r="D2451" s="230" t="s">
        <v>750</v>
      </c>
      <c r="E2451" s="230" t="s">
        <v>737</v>
      </c>
      <c r="F2451" s="230" t="s">
        <v>738</v>
      </c>
      <c r="G2451" t="s">
        <v>740</v>
      </c>
      <c r="H2451" s="377" t="s">
        <v>11294</v>
      </c>
      <c r="I2451" s="230" t="s">
        <v>98</v>
      </c>
      <c r="J2451" s="230">
        <f>VLOOKUP(H2451,LocID!$B$2:$I$1995,8, FALSE)</f>
        <v>758</v>
      </c>
      <c r="K2451">
        <v>1</v>
      </c>
      <c r="L2451">
        <v>49.2447509765625</v>
      </c>
      <c r="M2451">
        <v>-122.973342895507</v>
      </c>
    </row>
    <row r="2452" spans="1:13" x14ac:dyDescent="0.25">
      <c r="A2452" s="230">
        <v>2009.635</v>
      </c>
      <c r="B2452" s="230" t="s">
        <v>56</v>
      </c>
      <c r="C2452" s="230" t="s">
        <v>11831</v>
      </c>
      <c r="D2452" s="230" t="s">
        <v>2765</v>
      </c>
      <c r="E2452" s="230" t="s">
        <v>2766</v>
      </c>
      <c r="F2452" s="230" t="s">
        <v>2764</v>
      </c>
      <c r="G2452" t="s">
        <v>1276</v>
      </c>
      <c r="H2452" s="230" t="s">
        <v>6282</v>
      </c>
      <c r="I2452" s="230" t="s">
        <v>52</v>
      </c>
      <c r="J2452" s="230">
        <f>VLOOKUP(H2452,LocID!$B$2:$I$1995,8, FALSE)</f>
        <v>414</v>
      </c>
      <c r="L2452">
        <v>33.448249816894503</v>
      </c>
      <c r="M2452">
        <v>-112.075798034667</v>
      </c>
    </row>
    <row r="2453" spans="1:13" x14ac:dyDescent="0.25">
      <c r="A2453" s="230">
        <v>2009.518</v>
      </c>
      <c r="B2453" s="230" t="s">
        <v>56</v>
      </c>
      <c r="C2453" s="230" t="s">
        <v>11831</v>
      </c>
      <c r="D2453" s="230" t="s">
        <v>455</v>
      </c>
      <c r="E2453" s="230" t="s">
        <v>456</v>
      </c>
      <c r="F2453" s="230" t="s">
        <v>446</v>
      </c>
      <c r="G2453" t="s">
        <v>76</v>
      </c>
      <c r="H2453" s="230" t="s">
        <v>5947</v>
      </c>
      <c r="I2453" s="230" t="s">
        <v>26</v>
      </c>
      <c r="J2453" s="230">
        <f>VLOOKUP(H2453,LocID!$B$2:$I$1995,8, FALSE)</f>
        <v>52</v>
      </c>
      <c r="L2453">
        <v>37.869880676269503</v>
      </c>
      <c r="M2453">
        <v>-122.270538330078</v>
      </c>
    </row>
    <row r="2454" spans="1:13" x14ac:dyDescent="0.25">
      <c r="A2454" s="230">
        <v>2009.546</v>
      </c>
      <c r="B2454" s="230" t="s">
        <v>56</v>
      </c>
      <c r="C2454" s="230" t="s">
        <v>11831</v>
      </c>
      <c r="D2454" s="230" t="s">
        <v>4123</v>
      </c>
      <c r="E2454" s="230" t="s">
        <v>4120</v>
      </c>
      <c r="F2454" s="230" t="s">
        <v>4121</v>
      </c>
      <c r="G2454" t="s">
        <v>76</v>
      </c>
      <c r="H2454" s="230" t="s">
        <v>6410</v>
      </c>
      <c r="I2454" s="230" t="s">
        <v>23</v>
      </c>
      <c r="J2454" s="230">
        <f>VLOOKUP(H2454,LocID!$B$2:$I$1995,8, FALSE)</f>
        <v>564</v>
      </c>
      <c r="L2454">
        <v>37.588829040527301</v>
      </c>
      <c r="M2454">
        <v>-122.02751159667901</v>
      </c>
    </row>
    <row r="2455" spans="1:13" x14ac:dyDescent="0.25">
      <c r="A2455" s="230">
        <v>2009.5930000000001</v>
      </c>
      <c r="B2455" s="230" t="s">
        <v>56</v>
      </c>
      <c r="C2455" s="230" t="s">
        <v>11831</v>
      </c>
      <c r="D2455" s="230" t="s">
        <v>57</v>
      </c>
      <c r="E2455" s="230" t="s">
        <v>58</v>
      </c>
      <c r="F2455" s="230" t="s">
        <v>59</v>
      </c>
      <c r="G2455" t="s">
        <v>60</v>
      </c>
      <c r="H2455" s="230" t="s">
        <v>5902</v>
      </c>
      <c r="I2455" s="230" t="s">
        <v>23</v>
      </c>
      <c r="J2455" s="230">
        <f>VLOOKUP(H2455,LocID!$B$2:$I$1995,8, FALSE)</f>
        <v>3</v>
      </c>
      <c r="L2455">
        <v>41.084190368652301</v>
      </c>
      <c r="M2455">
        <v>-81.514060974121094</v>
      </c>
    </row>
    <row r="2456" spans="1:13" x14ac:dyDescent="0.25">
      <c r="A2456" s="230">
        <v>2009.6130000000001</v>
      </c>
      <c r="B2456" s="230" t="s">
        <v>56</v>
      </c>
      <c r="C2456" s="230" t="s">
        <v>11831</v>
      </c>
      <c r="D2456" s="230" t="s">
        <v>2290</v>
      </c>
      <c r="E2456" s="230" t="s">
        <v>2281</v>
      </c>
      <c r="F2456" s="230" t="s">
        <v>2273</v>
      </c>
      <c r="G2456" t="s">
        <v>107</v>
      </c>
      <c r="H2456" s="230" t="s">
        <v>4516</v>
      </c>
      <c r="I2456" s="230" t="s">
        <v>23</v>
      </c>
      <c r="J2456" s="230">
        <f>VLOOKUP(H2456,LocID!$B$2:$I$1995,8, FALSE)</f>
        <v>370</v>
      </c>
      <c r="L2456">
        <v>40.7820014953613</v>
      </c>
      <c r="M2456">
        <v>-73.831703186035099</v>
      </c>
    </row>
    <row r="2457" spans="1:13" x14ac:dyDescent="0.25">
      <c r="A2457" s="230">
        <v>2015.0454999999999</v>
      </c>
      <c r="B2457" s="230" t="s">
        <v>138</v>
      </c>
      <c r="C2457" s="230" t="s">
        <v>11821</v>
      </c>
      <c r="D2457" s="230" t="s">
        <v>1446</v>
      </c>
      <c r="E2457" s="230" t="s">
        <v>1441</v>
      </c>
      <c r="F2457" s="230" t="s">
        <v>1439</v>
      </c>
      <c r="G2457" t="s">
        <v>874</v>
      </c>
      <c r="H2457" s="230" t="s">
        <v>6105</v>
      </c>
      <c r="I2457" s="230" t="s">
        <v>188</v>
      </c>
      <c r="J2457" s="230">
        <f>VLOOKUP(H2457,LocID!$B$2:$I$1995,8, FALSE)</f>
        <v>223</v>
      </c>
      <c r="L2457">
        <v>41.7634887695312</v>
      </c>
      <c r="M2457">
        <v>-72.674018859863196</v>
      </c>
    </row>
    <row r="2458" spans="1:13" x14ac:dyDescent="0.25">
      <c r="A2458" s="230">
        <v>2009.309</v>
      </c>
      <c r="B2458" s="230" t="s">
        <v>56</v>
      </c>
      <c r="C2458" s="230" t="s">
        <v>11831</v>
      </c>
      <c r="D2458" s="230" t="s">
        <v>2291</v>
      </c>
      <c r="E2458" s="230" t="s">
        <v>2283</v>
      </c>
      <c r="F2458" s="230" t="s">
        <v>2273</v>
      </c>
      <c r="G2458" t="s">
        <v>107</v>
      </c>
      <c r="H2458" s="230" t="s">
        <v>4516</v>
      </c>
      <c r="I2458" s="230" t="s">
        <v>23</v>
      </c>
      <c r="J2458" s="230">
        <f>VLOOKUP(H2458,LocID!$B$2:$I$1995,8, FALSE)</f>
        <v>370</v>
      </c>
      <c r="L2458">
        <v>40.7820014953613</v>
      </c>
      <c r="M2458">
        <v>-73.831703186035099</v>
      </c>
    </row>
    <row r="2459" spans="1:13" x14ac:dyDescent="0.25">
      <c r="A2459" s="230">
        <v>2008.37</v>
      </c>
      <c r="B2459" s="230" t="s">
        <v>56</v>
      </c>
      <c r="C2459" s="230" t="s">
        <v>11831</v>
      </c>
      <c r="D2459" s="230" t="s">
        <v>3232</v>
      </c>
      <c r="E2459" s="230" t="s">
        <v>3233</v>
      </c>
      <c r="F2459" s="230" t="s">
        <v>3234</v>
      </c>
      <c r="G2459" t="s">
        <v>76</v>
      </c>
      <c r="H2459" s="230" t="s">
        <v>6340</v>
      </c>
      <c r="I2459" s="230" t="s">
        <v>52</v>
      </c>
      <c r="J2459" s="230">
        <f>VLOOKUP(H2459,LocID!$B$2:$I$1995,8, FALSE)</f>
        <v>483</v>
      </c>
      <c r="L2459">
        <v>34.105239868163999</v>
      </c>
      <c r="M2459">
        <v>-117.29412078857401</v>
      </c>
    </row>
    <row r="2460" spans="1:13" x14ac:dyDescent="0.25">
      <c r="A2460" s="230">
        <v>2009.49</v>
      </c>
      <c r="B2460" s="230" t="s">
        <v>56</v>
      </c>
      <c r="C2460" s="230" t="s">
        <v>11831</v>
      </c>
      <c r="D2460" s="230" t="s">
        <v>4223</v>
      </c>
      <c r="E2460" s="230" t="s">
        <v>4224</v>
      </c>
      <c r="F2460" s="230" t="s">
        <v>4222</v>
      </c>
      <c r="G2460" t="s">
        <v>76</v>
      </c>
      <c r="H2460" s="230" t="s">
        <v>6427</v>
      </c>
      <c r="I2460" s="230" t="s">
        <v>26</v>
      </c>
      <c r="J2460" s="230">
        <f>VLOOKUP(H2460,LocID!$B$2:$I$1995,8, FALSE)</f>
        <v>581</v>
      </c>
      <c r="L2460">
        <v>37.901180267333899</v>
      </c>
      <c r="M2460">
        <v>-122.061622619628</v>
      </c>
    </row>
    <row r="2461" spans="1:13" x14ac:dyDescent="0.25">
      <c r="A2461" s="230">
        <v>2009.6189999999999</v>
      </c>
      <c r="B2461" s="230" t="s">
        <v>56</v>
      </c>
      <c r="C2461" s="230" t="s">
        <v>11831</v>
      </c>
      <c r="D2461" s="230" t="s">
        <v>4392</v>
      </c>
      <c r="E2461" s="230" t="s">
        <v>4393</v>
      </c>
      <c r="F2461" s="230" t="s">
        <v>4391</v>
      </c>
      <c r="G2461" t="s">
        <v>76</v>
      </c>
      <c r="H2461" s="230" t="s">
        <v>6439</v>
      </c>
      <c r="I2461" s="230" t="s">
        <v>23</v>
      </c>
      <c r="J2461" s="230">
        <f>VLOOKUP(H2461,LocID!$B$2:$I$1995,8, FALSE)</f>
        <v>595</v>
      </c>
      <c r="L2461">
        <v>34.090679168701101</v>
      </c>
      <c r="M2461">
        <v>-118.37093353271401</v>
      </c>
    </row>
    <row r="2462" spans="1:13" x14ac:dyDescent="0.25">
      <c r="A2462" s="230">
        <v>2009.5530000000001</v>
      </c>
      <c r="B2462" s="230" t="s">
        <v>56</v>
      </c>
      <c r="C2462" s="230" t="s">
        <v>11831</v>
      </c>
      <c r="D2462" s="230" t="s">
        <v>4272</v>
      </c>
      <c r="E2462" s="230" t="s">
        <v>4238</v>
      </c>
      <c r="F2462" s="230" t="s">
        <v>2997</v>
      </c>
      <c r="G2462" t="s">
        <v>2996</v>
      </c>
      <c r="H2462" s="230" t="s">
        <v>4536</v>
      </c>
      <c r="I2462" s="230" t="s">
        <v>23</v>
      </c>
      <c r="J2462" s="230">
        <f>VLOOKUP(H2462,LocID!$B$2:$I$1995,8, FALSE)</f>
        <v>447</v>
      </c>
      <c r="L2462">
        <v>38.890369415283203</v>
      </c>
      <c r="M2462">
        <v>-77.031959533691406</v>
      </c>
    </row>
    <row r="2463" spans="1:13" x14ac:dyDescent="0.25">
      <c r="A2463" s="230">
        <v>2009.4870000000001</v>
      </c>
      <c r="B2463" s="230" t="s">
        <v>56</v>
      </c>
      <c r="C2463" s="230" t="s">
        <v>11831</v>
      </c>
      <c r="D2463" s="230" t="s">
        <v>4427</v>
      </c>
      <c r="E2463" s="230" t="s">
        <v>4428</v>
      </c>
      <c r="F2463" s="230" t="s">
        <v>4429</v>
      </c>
      <c r="G2463" t="s">
        <v>49</v>
      </c>
      <c r="H2463" s="230" t="s">
        <v>6448</v>
      </c>
      <c r="I2463" s="230" t="s">
        <v>26</v>
      </c>
      <c r="J2463" s="230">
        <f>VLOOKUP(H2463,LocID!$B$2:$I$1995,8, FALSE)</f>
        <v>604</v>
      </c>
      <c r="L2463">
        <v>42.453140258788999</v>
      </c>
      <c r="M2463">
        <v>-71.134078979492102</v>
      </c>
    </row>
    <row r="2464" spans="1:13" x14ac:dyDescent="0.25">
      <c r="A2464" s="230">
        <v>2010.1669999999999</v>
      </c>
      <c r="B2464" s="230" t="s">
        <v>204</v>
      </c>
      <c r="C2464" s="230" t="s">
        <v>11822</v>
      </c>
      <c r="D2464" s="230" t="s">
        <v>1097</v>
      </c>
      <c r="E2464" s="230" t="s">
        <v>1098</v>
      </c>
      <c r="F2464" s="230" t="s">
        <v>1099</v>
      </c>
      <c r="G2464" t="s">
        <v>244</v>
      </c>
      <c r="H2464" s="230" t="s">
        <v>6039</v>
      </c>
      <c r="I2464" s="230" t="s">
        <v>26</v>
      </c>
      <c r="J2464" s="230">
        <f>VLOOKUP(H2464,LocID!$B$2:$I$1995,8, FALSE)</f>
        <v>148</v>
      </c>
      <c r="L2464">
        <v>39.7400093078613</v>
      </c>
      <c r="M2464">
        <v>-104.992301940917</v>
      </c>
    </row>
    <row r="2465" spans="1:13" x14ac:dyDescent="0.25">
      <c r="A2465" s="230">
        <v>2012.4269999999999</v>
      </c>
      <c r="B2465" s="230" t="s">
        <v>204</v>
      </c>
      <c r="C2465" s="230" t="s">
        <v>11822</v>
      </c>
      <c r="D2465" s="230" t="s">
        <v>3038</v>
      </c>
      <c r="E2465" s="230" t="s">
        <v>1090</v>
      </c>
      <c r="F2465" s="230" t="s">
        <v>3039</v>
      </c>
      <c r="G2465" t="s">
        <v>1284</v>
      </c>
      <c r="H2465" s="230" t="s">
        <v>6318</v>
      </c>
      <c r="I2465" s="230" t="s">
        <v>23</v>
      </c>
      <c r="J2465" s="230">
        <f>VLOOKUP(H2465,LocID!$B$2:$I$1995,8, FALSE)</f>
        <v>454</v>
      </c>
      <c r="L2465">
        <v>-22.912160873413001</v>
      </c>
      <c r="M2465">
        <v>-43.175010681152301</v>
      </c>
    </row>
    <row r="2466" spans="1:13" x14ac:dyDescent="0.25">
      <c r="A2466" s="230">
        <v>2010.1020000000001</v>
      </c>
      <c r="B2466" s="230" t="s">
        <v>204</v>
      </c>
      <c r="C2466" s="230" t="s">
        <v>11822</v>
      </c>
      <c r="D2466" s="230" t="s">
        <v>2475</v>
      </c>
      <c r="E2466" s="230" t="s">
        <v>2423</v>
      </c>
      <c r="F2466" s="230" t="s">
        <v>2414</v>
      </c>
      <c r="G2466" t="s">
        <v>76</v>
      </c>
      <c r="H2466" s="230" t="s">
        <v>4518</v>
      </c>
      <c r="I2466" s="230" t="s">
        <v>52</v>
      </c>
      <c r="J2466" s="230">
        <f>VLOOKUP(H2466,LocID!$B$2:$I$1995,8, FALSE)</f>
        <v>387</v>
      </c>
      <c r="L2466">
        <v>37.805080413818303</v>
      </c>
      <c r="M2466">
        <v>-122.273071289062</v>
      </c>
    </row>
    <row r="2467" spans="1:13" x14ac:dyDescent="0.25">
      <c r="A2467" s="230">
        <v>2010.1010000000001</v>
      </c>
      <c r="B2467" s="230" t="s">
        <v>204</v>
      </c>
      <c r="C2467" s="230" t="s">
        <v>11822</v>
      </c>
      <c r="D2467" s="230" t="s">
        <v>4191</v>
      </c>
      <c r="E2467" s="230" t="s">
        <v>4190</v>
      </c>
      <c r="F2467" s="230" t="s">
        <v>4188</v>
      </c>
      <c r="G2467" t="s">
        <v>740</v>
      </c>
      <c r="H2467" s="230" t="s">
        <v>6420</v>
      </c>
      <c r="I2467" s="230" t="s">
        <v>492</v>
      </c>
      <c r="J2467" s="230">
        <f>VLOOKUP(H2467,LocID!$B$2:$I$1995,8, FALSE)</f>
        <v>574</v>
      </c>
      <c r="K2467">
        <v>1</v>
      </c>
      <c r="L2467">
        <v>48.438899993896399</v>
      </c>
      <c r="M2467">
        <v>-123.39600372314401</v>
      </c>
    </row>
    <row r="2468" spans="1:13" x14ac:dyDescent="0.25">
      <c r="A2468" s="230">
        <v>2015.0435</v>
      </c>
      <c r="B2468" s="230" t="s">
        <v>138</v>
      </c>
      <c r="C2468" s="230" t="s">
        <v>11821</v>
      </c>
      <c r="D2468" s="230" t="s">
        <v>790</v>
      </c>
      <c r="E2468" s="230" t="s">
        <v>791</v>
      </c>
      <c r="F2468" s="230" t="s">
        <v>775</v>
      </c>
      <c r="G2468" t="s">
        <v>49</v>
      </c>
      <c r="H2468" s="230" t="s">
        <v>5979</v>
      </c>
      <c r="I2468" s="230" t="s">
        <v>26</v>
      </c>
      <c r="J2468" s="230">
        <f>VLOOKUP(H2468,LocID!$B$2:$I$1995,8, FALSE)</f>
        <v>87</v>
      </c>
      <c r="L2468">
        <v>42.366790771484297</v>
      </c>
      <c r="M2468">
        <v>-71.106010437011705</v>
      </c>
    </row>
    <row r="2469" spans="1:13" x14ac:dyDescent="0.25">
      <c r="A2469" s="230">
        <v>2010.0429999999999</v>
      </c>
      <c r="B2469" s="230" t="s">
        <v>204</v>
      </c>
      <c r="C2469" s="230" t="s">
        <v>11822</v>
      </c>
      <c r="D2469" s="230" t="s">
        <v>2292</v>
      </c>
      <c r="E2469" s="230" t="s">
        <v>2293</v>
      </c>
      <c r="F2469" s="230" t="s">
        <v>2273</v>
      </c>
      <c r="G2469" t="s">
        <v>107</v>
      </c>
      <c r="H2469" s="230" t="s">
        <v>4516</v>
      </c>
      <c r="I2469" s="230" t="s">
        <v>23</v>
      </c>
      <c r="J2469" s="230">
        <f>VLOOKUP(H2469,LocID!$B$2:$I$1995,8, FALSE)</f>
        <v>370</v>
      </c>
      <c r="L2469">
        <v>40.7820014953613</v>
      </c>
      <c r="M2469">
        <v>-73.831703186035099</v>
      </c>
    </row>
    <row r="2470" spans="1:13" x14ac:dyDescent="0.25">
      <c r="A2470" s="230">
        <v>2010.0740000000001</v>
      </c>
      <c r="B2470" s="230" t="s">
        <v>204</v>
      </c>
      <c r="C2470" s="230" t="s">
        <v>11822</v>
      </c>
      <c r="D2470" s="230" t="s">
        <v>3371</v>
      </c>
      <c r="E2470" s="230" t="s">
        <v>3372</v>
      </c>
      <c r="F2470" s="230" t="s">
        <v>3294</v>
      </c>
      <c r="G2470" t="s">
        <v>76</v>
      </c>
      <c r="H2470" s="230" t="s">
        <v>4526</v>
      </c>
      <c r="I2470" s="230" t="s">
        <v>52</v>
      </c>
      <c r="J2470" s="230">
        <f>VLOOKUP(H2470,LocID!$B$2:$I$1995,8, FALSE)</f>
        <v>489</v>
      </c>
      <c r="L2470">
        <v>37.7771186828613</v>
      </c>
      <c r="M2470">
        <v>-122.419639587402</v>
      </c>
    </row>
    <row r="2471" spans="1:13" x14ac:dyDescent="0.25">
      <c r="A2471" s="230">
        <v>2010.164</v>
      </c>
      <c r="B2471" s="230" t="s">
        <v>204</v>
      </c>
      <c r="C2471" s="230" t="s">
        <v>11822</v>
      </c>
      <c r="D2471" s="230" t="s">
        <v>3135</v>
      </c>
      <c r="E2471" s="230" t="s">
        <v>3136</v>
      </c>
      <c r="F2471" s="230" t="s">
        <v>3123</v>
      </c>
      <c r="G2471" t="s">
        <v>76</v>
      </c>
      <c r="H2471" s="230" t="s">
        <v>4524</v>
      </c>
      <c r="I2471" s="230" t="s">
        <v>23</v>
      </c>
      <c r="J2471" s="230">
        <f>VLOOKUP(H2471,LocID!$B$2:$I$1995,8, FALSE)</f>
        <v>473</v>
      </c>
      <c r="L2471">
        <v>41.237720489501903</v>
      </c>
      <c r="M2471">
        <v>-122.27001953125</v>
      </c>
    </row>
    <row r="2472" spans="1:13" x14ac:dyDescent="0.25">
      <c r="A2472" s="230">
        <v>2010.1320000000001</v>
      </c>
      <c r="B2472" s="230" t="s">
        <v>204</v>
      </c>
      <c r="C2472" s="230" t="s">
        <v>11822</v>
      </c>
      <c r="D2472" s="230" t="s">
        <v>968</v>
      </c>
      <c r="E2472" s="230" t="s">
        <v>969</v>
      </c>
      <c r="F2472" s="230" t="s">
        <v>970</v>
      </c>
      <c r="G2472" t="s">
        <v>192</v>
      </c>
      <c r="H2472" s="230" t="s">
        <v>6010</v>
      </c>
      <c r="I2472" s="230" t="s">
        <v>23</v>
      </c>
      <c r="J2472" s="230">
        <f>VLOOKUP(H2472,LocID!$B$2:$I$1995,8, FALSE)</f>
        <v>118</v>
      </c>
      <c r="L2472">
        <v>39.209159851074197</v>
      </c>
      <c r="M2472">
        <v>-76.8673095703125</v>
      </c>
    </row>
    <row r="2473" spans="1:13" x14ac:dyDescent="0.25">
      <c r="A2473" s="230">
        <v>2010.12</v>
      </c>
      <c r="B2473" s="230" t="s">
        <v>204</v>
      </c>
      <c r="C2473" s="230" t="s">
        <v>11822</v>
      </c>
      <c r="D2473" s="230" t="s">
        <v>4026</v>
      </c>
      <c r="E2473" s="230" t="s">
        <v>4027</v>
      </c>
      <c r="F2473" s="230" t="s">
        <v>4028</v>
      </c>
      <c r="G2473" t="s">
        <v>76</v>
      </c>
      <c r="H2473" s="230" t="s">
        <v>6390</v>
      </c>
      <c r="I2473" s="230" t="s">
        <v>98</v>
      </c>
      <c r="J2473" s="230">
        <f>VLOOKUP(H2473,LocID!$B$2:$I$1995,8, FALSE)</f>
        <v>543</v>
      </c>
      <c r="L2473">
        <v>38.239120483398402</v>
      </c>
      <c r="M2473">
        <v>-122.03688049316401</v>
      </c>
    </row>
    <row r="2474" spans="1:13" x14ac:dyDescent="0.25">
      <c r="A2474" s="230">
        <v>2010.145</v>
      </c>
      <c r="B2474" s="230" t="s">
        <v>204</v>
      </c>
      <c r="C2474" s="230" t="s">
        <v>11822</v>
      </c>
      <c r="D2474" s="230" t="s">
        <v>997</v>
      </c>
      <c r="E2474" s="230" t="s">
        <v>998</v>
      </c>
      <c r="F2474" s="230" t="s">
        <v>985</v>
      </c>
      <c r="G2474" t="s">
        <v>399</v>
      </c>
      <c r="H2474" s="230" t="s">
        <v>6015</v>
      </c>
      <c r="I2474" s="230" t="s">
        <v>52</v>
      </c>
      <c r="J2474" s="230">
        <f>VLOOKUP(H2474,LocID!$B$2:$I$1995,8, FALSE)</f>
        <v>123</v>
      </c>
      <c r="L2474">
        <v>43.207248687744098</v>
      </c>
      <c r="M2474">
        <v>-71.536598205566406</v>
      </c>
    </row>
    <row r="2475" spans="1:13" x14ac:dyDescent="0.25">
      <c r="A2475" s="230">
        <v>2010.1030000000001</v>
      </c>
      <c r="B2475" s="230" t="s">
        <v>204</v>
      </c>
      <c r="C2475" s="230" t="s">
        <v>11822</v>
      </c>
      <c r="D2475" s="230" t="s">
        <v>1109</v>
      </c>
      <c r="E2475" s="230" t="s">
        <v>1110</v>
      </c>
      <c r="F2475" s="230" t="s">
        <v>1099</v>
      </c>
      <c r="G2475" t="s">
        <v>244</v>
      </c>
      <c r="H2475" s="230" t="s">
        <v>6039</v>
      </c>
      <c r="I2475" s="230" t="s">
        <v>26</v>
      </c>
      <c r="J2475" s="230">
        <f>VLOOKUP(H2475,LocID!$B$2:$I$1995,8, FALSE)</f>
        <v>148</v>
      </c>
      <c r="L2475">
        <v>39.7400093078613</v>
      </c>
      <c r="M2475">
        <v>-104.992301940917</v>
      </c>
    </row>
    <row r="2476" spans="1:13" x14ac:dyDescent="0.25">
      <c r="A2476" s="230">
        <v>2010.0519999999999</v>
      </c>
      <c r="B2476" s="230" t="s">
        <v>204</v>
      </c>
      <c r="C2476" s="230" t="s">
        <v>11822</v>
      </c>
      <c r="D2476" s="230" t="s">
        <v>1751</v>
      </c>
      <c r="E2476" s="230" t="s">
        <v>213</v>
      </c>
      <c r="F2476" s="230" t="s">
        <v>1750</v>
      </c>
      <c r="G2476" t="s">
        <v>49</v>
      </c>
      <c r="H2476" s="230" t="s">
        <v>6164</v>
      </c>
      <c r="I2476" s="230" t="s">
        <v>26</v>
      </c>
      <c r="J2476" s="230">
        <f>VLOOKUP(H2476,LocID!$B$2:$I$1995,8, FALSE)</f>
        <v>287</v>
      </c>
      <c r="L2476">
        <v>42.446319580078097</v>
      </c>
      <c r="M2476">
        <v>-71.223739624023395</v>
      </c>
    </row>
    <row r="2477" spans="1:13" x14ac:dyDescent="0.25">
      <c r="A2477" s="230">
        <v>2010.068</v>
      </c>
      <c r="B2477" s="230" t="s">
        <v>204</v>
      </c>
      <c r="C2477" s="230" t="s">
        <v>11822</v>
      </c>
      <c r="D2477" s="230" t="s">
        <v>3373</v>
      </c>
      <c r="E2477" s="230" t="s">
        <v>3374</v>
      </c>
      <c r="F2477" s="230" t="s">
        <v>3294</v>
      </c>
      <c r="G2477" t="s">
        <v>76</v>
      </c>
      <c r="H2477" s="230" t="s">
        <v>4526</v>
      </c>
      <c r="I2477" s="230" t="s">
        <v>26</v>
      </c>
      <c r="J2477" s="230">
        <f>VLOOKUP(H2477,LocID!$B$2:$I$1995,8, FALSE)</f>
        <v>489</v>
      </c>
      <c r="L2477">
        <v>37.7771186828613</v>
      </c>
      <c r="M2477">
        <v>-122.419639587402</v>
      </c>
    </row>
    <row r="2478" spans="1:13" x14ac:dyDescent="0.25">
      <c r="A2478" s="230">
        <v>2010.116</v>
      </c>
      <c r="B2478" s="230" t="s">
        <v>204</v>
      </c>
      <c r="C2478" s="230" t="s">
        <v>11822</v>
      </c>
      <c r="D2478" s="230" t="s">
        <v>272</v>
      </c>
      <c r="E2478" s="230"/>
      <c r="F2478" s="230" t="s">
        <v>271</v>
      </c>
      <c r="G2478" t="s">
        <v>160</v>
      </c>
      <c r="H2478" s="230" t="s">
        <v>5930</v>
      </c>
      <c r="I2478" s="230" t="s">
        <v>98</v>
      </c>
      <c r="J2478" s="230">
        <f>VLOOKUP(H2478,LocID!$B$2:$I$1995,8, FALSE)</f>
        <v>33</v>
      </c>
      <c r="L2478">
        <v>33.7483100891113</v>
      </c>
      <c r="M2478">
        <v>-84.39111328125</v>
      </c>
    </row>
    <row r="2479" spans="1:13" x14ac:dyDescent="0.25">
      <c r="A2479" s="230">
        <v>2015.0504000000001</v>
      </c>
      <c r="B2479" s="230" t="s">
        <v>138</v>
      </c>
      <c r="C2479" s="230" t="s">
        <v>11821</v>
      </c>
      <c r="D2479" s="230" t="s">
        <v>1943</v>
      </c>
      <c r="E2479" s="230" t="s">
        <v>1944</v>
      </c>
      <c r="F2479" s="230" t="s">
        <v>1945</v>
      </c>
      <c r="G2479" t="s">
        <v>815</v>
      </c>
      <c r="H2479" s="230" t="s">
        <v>6193</v>
      </c>
      <c r="I2479" s="230" t="s">
        <v>23</v>
      </c>
      <c r="J2479" s="230">
        <f>VLOOKUP(H2479,LocID!$B$2:$I$1995,8, FALSE)</f>
        <v>317</v>
      </c>
      <c r="L2479">
        <v>39.892330169677699</v>
      </c>
      <c r="M2479">
        <v>-74.919052124023395</v>
      </c>
    </row>
    <row r="2480" spans="1:13" x14ac:dyDescent="0.25">
      <c r="A2480" s="230">
        <v>2008.346</v>
      </c>
      <c r="B2480" s="230" t="s">
        <v>204</v>
      </c>
      <c r="C2480" s="230" t="s">
        <v>11822</v>
      </c>
      <c r="D2480" s="230" t="s">
        <v>3603</v>
      </c>
      <c r="E2480" s="230" t="s">
        <v>3585</v>
      </c>
      <c r="F2480" s="230" t="s">
        <v>3586</v>
      </c>
      <c r="G2480" t="s">
        <v>76</v>
      </c>
      <c r="H2480" s="230" t="s">
        <v>6352</v>
      </c>
      <c r="I2480" s="230" t="s">
        <v>26</v>
      </c>
      <c r="J2480" s="230">
        <f>VLOOKUP(H2480,LocID!$B$2:$I$1995,8, FALSE)</f>
        <v>495</v>
      </c>
      <c r="L2480">
        <v>37.547031402587798</v>
      </c>
      <c r="M2480">
        <v>-122.314826965332</v>
      </c>
    </row>
    <row r="2481" spans="1:13" x14ac:dyDescent="0.25">
      <c r="A2481" s="230">
        <v>2010.09</v>
      </c>
      <c r="B2481" s="230" t="s">
        <v>204</v>
      </c>
      <c r="C2481" s="230" t="s">
        <v>11822</v>
      </c>
      <c r="D2481" s="230" t="s">
        <v>931</v>
      </c>
      <c r="E2481" s="230" t="s">
        <v>932</v>
      </c>
      <c r="F2481" s="230" t="s">
        <v>933</v>
      </c>
      <c r="G2481" t="s">
        <v>261</v>
      </c>
      <c r="H2481" s="230" t="s">
        <v>6004</v>
      </c>
      <c r="I2481" s="230" t="s">
        <v>98</v>
      </c>
      <c r="J2481" s="230">
        <f>VLOOKUP(H2481,LocID!$B$2:$I$1995,8, FALSE)</f>
        <v>112</v>
      </c>
      <c r="L2481">
        <v>46.413600921630803</v>
      </c>
      <c r="M2481">
        <v>-117.04556274414</v>
      </c>
    </row>
    <row r="2482" spans="1:13" x14ac:dyDescent="0.25">
      <c r="A2482" s="230">
        <v>2009.404</v>
      </c>
      <c r="B2482" s="230" t="s">
        <v>204</v>
      </c>
      <c r="C2482" s="230" t="s">
        <v>11822</v>
      </c>
      <c r="D2482" s="230" t="s">
        <v>205</v>
      </c>
      <c r="E2482" s="230" t="s">
        <v>206</v>
      </c>
      <c r="F2482" s="230" t="s">
        <v>207</v>
      </c>
      <c r="G2482" t="s">
        <v>208</v>
      </c>
      <c r="H2482" s="230" t="s">
        <v>5920</v>
      </c>
      <c r="I2482" s="230" t="s">
        <v>52</v>
      </c>
      <c r="J2482" s="230">
        <f>VLOOKUP(H2482,LocID!$B$2:$I$1995,8, FALSE)</f>
        <v>26</v>
      </c>
      <c r="L2482">
        <v>42.087181091308501</v>
      </c>
      <c r="M2482">
        <v>-87.980438232421804</v>
      </c>
    </row>
    <row r="2483" spans="1:13" x14ac:dyDescent="0.25">
      <c r="A2483" s="230">
        <v>2010.057</v>
      </c>
      <c r="B2483" s="230" t="s">
        <v>204</v>
      </c>
      <c r="C2483" s="230" t="s">
        <v>11822</v>
      </c>
      <c r="D2483" s="230" t="s">
        <v>2294</v>
      </c>
      <c r="E2483" s="230" t="s">
        <v>1090</v>
      </c>
      <c r="F2483" s="230" t="s">
        <v>2273</v>
      </c>
      <c r="G2483" t="s">
        <v>107</v>
      </c>
      <c r="H2483" s="230" t="s">
        <v>4516</v>
      </c>
      <c r="I2483" s="230" t="s">
        <v>23</v>
      </c>
      <c r="J2483" s="230">
        <f>VLOOKUP(H2483,LocID!$B$2:$I$1995,8, FALSE)</f>
        <v>370</v>
      </c>
      <c r="L2483">
        <v>40.7820014953613</v>
      </c>
      <c r="M2483">
        <v>-73.831703186035099</v>
      </c>
    </row>
    <row r="2484" spans="1:13" x14ac:dyDescent="0.25">
      <c r="A2484" s="230">
        <v>2010.0530000000001</v>
      </c>
      <c r="B2484" s="230" t="s">
        <v>204</v>
      </c>
      <c r="C2484" s="230" t="s">
        <v>11822</v>
      </c>
      <c r="D2484" s="230" t="s">
        <v>1752</v>
      </c>
      <c r="E2484" s="230" t="s">
        <v>213</v>
      </c>
      <c r="F2484" s="230" t="s">
        <v>1750</v>
      </c>
      <c r="G2484" t="s">
        <v>49</v>
      </c>
      <c r="H2484" s="230" t="s">
        <v>6164</v>
      </c>
      <c r="I2484" s="230" t="s">
        <v>26</v>
      </c>
      <c r="J2484" s="230">
        <f>VLOOKUP(H2484,LocID!$B$2:$I$1995,8, FALSE)</f>
        <v>287</v>
      </c>
      <c r="L2484">
        <v>42.446319580078097</v>
      </c>
      <c r="M2484">
        <v>-71.223739624023395</v>
      </c>
    </row>
    <row r="2485" spans="1:13" x14ac:dyDescent="0.25">
      <c r="A2485" s="230">
        <v>2010.0229999999999</v>
      </c>
      <c r="B2485" s="230" t="s">
        <v>204</v>
      </c>
      <c r="C2485" s="230" t="s">
        <v>11822</v>
      </c>
      <c r="D2485" s="230" t="s">
        <v>3137</v>
      </c>
      <c r="E2485" s="230" t="s">
        <v>3138</v>
      </c>
      <c r="F2485" s="230" t="s">
        <v>3123</v>
      </c>
      <c r="G2485" t="s">
        <v>76</v>
      </c>
      <c r="H2485" s="230" t="s">
        <v>4524</v>
      </c>
      <c r="I2485" s="230" t="s">
        <v>26</v>
      </c>
      <c r="J2485" s="230">
        <f>VLOOKUP(H2485,LocID!$B$2:$I$1995,8, FALSE)</f>
        <v>473</v>
      </c>
      <c r="L2485">
        <v>41.237720489501903</v>
      </c>
      <c r="M2485">
        <v>-122.27001953125</v>
      </c>
    </row>
    <row r="2486" spans="1:13" x14ac:dyDescent="0.25">
      <c r="A2486" s="230">
        <v>2009.627</v>
      </c>
      <c r="B2486" s="230" t="s">
        <v>204</v>
      </c>
      <c r="C2486" s="230" t="s">
        <v>11822</v>
      </c>
      <c r="D2486" s="230" t="s">
        <v>549</v>
      </c>
      <c r="E2486" s="230" t="s">
        <v>550</v>
      </c>
      <c r="F2486" s="230" t="s">
        <v>533</v>
      </c>
      <c r="G2486" t="s">
        <v>49</v>
      </c>
      <c r="H2486" s="230" t="s">
        <v>4499</v>
      </c>
      <c r="I2486" s="230" t="s">
        <v>26</v>
      </c>
      <c r="J2486" s="230">
        <f>VLOOKUP(H2486,LocID!$B$2:$I$1995,8, FALSE)</f>
        <v>65</v>
      </c>
      <c r="L2486">
        <v>42.3586616516113</v>
      </c>
      <c r="M2486">
        <v>-71.056739807128906</v>
      </c>
    </row>
    <row r="2487" spans="1:13" x14ac:dyDescent="0.25">
      <c r="A2487" s="230">
        <v>2009.4659999999999</v>
      </c>
      <c r="B2487" s="230" t="s">
        <v>204</v>
      </c>
      <c r="C2487" s="230" t="s">
        <v>11822</v>
      </c>
      <c r="D2487" s="230" t="s">
        <v>1528</v>
      </c>
      <c r="E2487" s="230" t="s">
        <v>1525</v>
      </c>
      <c r="F2487" s="230" t="s">
        <v>1526</v>
      </c>
      <c r="G2487" t="s">
        <v>219</v>
      </c>
      <c r="H2487" s="230" t="s">
        <v>4509</v>
      </c>
      <c r="I2487" s="230" t="s">
        <v>3934</v>
      </c>
      <c r="J2487" s="230">
        <f>VLOOKUP(H2487,LocID!$B$2:$I$1995,8, FALSE)</f>
        <v>236</v>
      </c>
      <c r="L2487">
        <v>29.760450363159102</v>
      </c>
      <c r="M2487">
        <v>-95.369781494140597</v>
      </c>
    </row>
    <row r="2488" spans="1:13" x14ac:dyDescent="0.25">
      <c r="A2488" s="230">
        <v>2009.4659999999999</v>
      </c>
      <c r="B2488" s="230" t="s">
        <v>204</v>
      </c>
      <c r="C2488" s="230" t="s">
        <v>11822</v>
      </c>
      <c r="D2488" s="230" t="s">
        <v>1528</v>
      </c>
      <c r="E2488" s="230" t="s">
        <v>1525</v>
      </c>
      <c r="F2488" s="230" t="s">
        <v>1526</v>
      </c>
      <c r="G2488" t="s">
        <v>219</v>
      </c>
      <c r="H2488" s="230" t="s">
        <v>4509</v>
      </c>
      <c r="I2488" s="230" t="s">
        <v>23</v>
      </c>
      <c r="J2488" s="230">
        <f>VLOOKUP(H2488,LocID!$B$2:$I$1995,8, FALSE)</f>
        <v>236</v>
      </c>
      <c r="L2488">
        <v>29.760450363159102</v>
      </c>
      <c r="M2488">
        <v>-95.369781494140597</v>
      </c>
    </row>
    <row r="2489" spans="1:13" x14ac:dyDescent="0.25">
      <c r="A2489" s="230">
        <v>2010.05</v>
      </c>
      <c r="B2489" s="230" t="s">
        <v>204</v>
      </c>
      <c r="C2489" s="230" t="s">
        <v>11822</v>
      </c>
      <c r="D2489" s="230" t="s">
        <v>2178</v>
      </c>
      <c r="E2489" s="230" t="s">
        <v>2179</v>
      </c>
      <c r="F2489" s="230" t="s">
        <v>2180</v>
      </c>
      <c r="G2489" t="s">
        <v>49</v>
      </c>
      <c r="H2489" s="230" t="s">
        <v>6230</v>
      </c>
      <c r="I2489" s="230" t="s">
        <v>26</v>
      </c>
      <c r="J2489" s="230">
        <f>VLOOKUP(H2489,LocID!$B$2:$I$1995,8, FALSE)</f>
        <v>355</v>
      </c>
      <c r="L2489">
        <v>41.2781562805175</v>
      </c>
      <c r="M2489">
        <v>-70.076148986816406</v>
      </c>
    </row>
    <row r="2490" spans="1:13" x14ac:dyDescent="0.25">
      <c r="A2490" s="230">
        <v>2010.0119999999999</v>
      </c>
      <c r="B2490" s="230" t="s">
        <v>204</v>
      </c>
      <c r="C2490" s="230" t="s">
        <v>11822</v>
      </c>
      <c r="D2490" s="230" t="s">
        <v>3139</v>
      </c>
      <c r="E2490" s="230" t="s">
        <v>3122</v>
      </c>
      <c r="F2490" s="230" t="s">
        <v>3123</v>
      </c>
      <c r="G2490" t="s">
        <v>76</v>
      </c>
      <c r="H2490" s="230" t="s">
        <v>4524</v>
      </c>
      <c r="I2490" s="230" t="s">
        <v>52</v>
      </c>
      <c r="J2490" s="230">
        <f>VLOOKUP(H2490,LocID!$B$2:$I$1995,8, FALSE)</f>
        <v>473</v>
      </c>
      <c r="L2490">
        <v>41.237720489501903</v>
      </c>
      <c r="M2490">
        <v>-122.27001953125</v>
      </c>
    </row>
    <row r="2491" spans="1:13" x14ac:dyDescent="0.25">
      <c r="A2491" s="230">
        <v>2015.0289</v>
      </c>
      <c r="B2491" s="230" t="s">
        <v>138</v>
      </c>
      <c r="C2491" s="230" t="s">
        <v>11821</v>
      </c>
      <c r="D2491" s="230" t="s">
        <v>2131</v>
      </c>
      <c r="E2491" s="230" t="s">
        <v>2125</v>
      </c>
      <c r="F2491" s="230" t="s">
        <v>2118</v>
      </c>
      <c r="G2491" t="s">
        <v>76</v>
      </c>
      <c r="H2491" s="230" t="s">
        <v>6221</v>
      </c>
      <c r="I2491" s="230" t="s">
        <v>98</v>
      </c>
      <c r="J2491" s="230">
        <f>VLOOKUP(H2491,LocID!$B$2:$I$1995,8, FALSE)</f>
        <v>346</v>
      </c>
      <c r="L2491">
        <v>36.597591400146399</v>
      </c>
      <c r="M2491">
        <v>-121.896766662597</v>
      </c>
    </row>
    <row r="2492" spans="1:13" x14ac:dyDescent="0.25">
      <c r="A2492" s="230">
        <v>2009.6389999999999</v>
      </c>
      <c r="B2492" s="230" t="s">
        <v>204</v>
      </c>
      <c r="C2492" s="230" t="s">
        <v>11822</v>
      </c>
      <c r="D2492" s="230" t="s">
        <v>4098</v>
      </c>
      <c r="E2492" s="230" t="s">
        <v>4096</v>
      </c>
      <c r="F2492" s="230" t="s">
        <v>4097</v>
      </c>
      <c r="G2492" t="s">
        <v>815</v>
      </c>
      <c r="H2492" s="230" t="s">
        <v>4535</v>
      </c>
      <c r="I2492" s="230" t="s">
        <v>3934</v>
      </c>
      <c r="J2492" s="230">
        <f>VLOOKUP(H2492,LocID!$B$2:$I$1995,8, FALSE)</f>
        <v>557</v>
      </c>
      <c r="L2492">
        <v>40.217880249023402</v>
      </c>
      <c r="M2492">
        <v>-74.7593994140625</v>
      </c>
    </row>
    <row r="2493" spans="1:13" x14ac:dyDescent="0.25">
      <c r="A2493" s="230">
        <v>2009.6389999999999</v>
      </c>
      <c r="B2493" s="230" t="s">
        <v>204</v>
      </c>
      <c r="C2493" s="230" t="s">
        <v>11822</v>
      </c>
      <c r="D2493" s="230" t="s">
        <v>4098</v>
      </c>
      <c r="E2493" s="230" t="s">
        <v>4096</v>
      </c>
      <c r="F2493" s="230" t="s">
        <v>4097</v>
      </c>
      <c r="G2493" t="s">
        <v>815</v>
      </c>
      <c r="H2493" s="230" t="s">
        <v>4535</v>
      </c>
      <c r="I2493" s="230" t="s">
        <v>23</v>
      </c>
      <c r="J2493" s="230">
        <f>VLOOKUP(H2493,LocID!$B$2:$I$1995,8, FALSE)</f>
        <v>557</v>
      </c>
      <c r="L2493">
        <v>40.217880249023402</v>
      </c>
      <c r="M2493">
        <v>-74.7593994140625</v>
      </c>
    </row>
    <row r="2494" spans="1:13" x14ac:dyDescent="0.25">
      <c r="A2494" s="230">
        <v>2010.0170000000001</v>
      </c>
      <c r="B2494" s="230" t="s">
        <v>204</v>
      </c>
      <c r="C2494" s="230" t="s">
        <v>11822</v>
      </c>
      <c r="D2494" s="230" t="s">
        <v>1293</v>
      </c>
      <c r="E2494" s="230" t="s">
        <v>1294</v>
      </c>
      <c r="F2494" s="230" t="s">
        <v>1295</v>
      </c>
      <c r="G2494" t="s">
        <v>244</v>
      </c>
      <c r="H2494" s="230" t="s">
        <v>6074</v>
      </c>
      <c r="I2494" s="230" t="s">
        <v>52</v>
      </c>
      <c r="J2494" s="230">
        <f>VLOOKUP(H2494,LocID!$B$2:$I$1995,8, FALSE)</f>
        <v>188</v>
      </c>
      <c r="L2494">
        <v>40.581470489501903</v>
      </c>
      <c r="M2494">
        <v>-105.07626342773401</v>
      </c>
    </row>
    <row r="2495" spans="1:13" x14ac:dyDescent="0.25">
      <c r="A2495" s="230">
        <v>2009.5</v>
      </c>
      <c r="B2495" s="230" t="s">
        <v>204</v>
      </c>
      <c r="C2495" s="230" t="s">
        <v>11822</v>
      </c>
      <c r="D2495" s="230" t="s">
        <v>209</v>
      </c>
      <c r="E2495" s="230" t="s">
        <v>206</v>
      </c>
      <c r="F2495" s="230" t="s">
        <v>207</v>
      </c>
      <c r="G2495" t="s">
        <v>208</v>
      </c>
      <c r="H2495" s="230" t="s">
        <v>5920</v>
      </c>
      <c r="I2495" s="230" t="s">
        <v>98</v>
      </c>
      <c r="J2495" s="230">
        <f>VLOOKUP(H2495,LocID!$B$2:$I$1995,8, FALSE)</f>
        <v>26</v>
      </c>
      <c r="L2495">
        <v>42.087181091308501</v>
      </c>
      <c r="M2495">
        <v>-87.980438232421804</v>
      </c>
    </row>
    <row r="2496" spans="1:13" x14ac:dyDescent="0.25">
      <c r="A2496" s="230">
        <v>2010.0250000000001</v>
      </c>
      <c r="B2496" s="230" t="s">
        <v>204</v>
      </c>
      <c r="C2496" s="230" t="s">
        <v>11822</v>
      </c>
      <c r="D2496" s="230" t="s">
        <v>838</v>
      </c>
      <c r="E2496" s="230" t="s">
        <v>839</v>
      </c>
      <c r="F2496" s="230" t="s">
        <v>840</v>
      </c>
      <c r="G2496" t="s">
        <v>841</v>
      </c>
      <c r="H2496" s="230" t="s">
        <v>5991</v>
      </c>
      <c r="I2496" s="230" t="s">
        <v>26</v>
      </c>
      <c r="J2496" s="230">
        <f>VLOOKUP(H2496,LocID!$B$2:$I$1995,8, FALSE)</f>
        <v>99</v>
      </c>
      <c r="L2496">
        <v>32.781150817871001</v>
      </c>
      <c r="M2496">
        <v>-79.931602478027301</v>
      </c>
    </row>
    <row r="2497" spans="1:13" x14ac:dyDescent="0.25">
      <c r="A2497" s="230">
        <v>2009.673</v>
      </c>
      <c r="B2497" s="230" t="s">
        <v>204</v>
      </c>
      <c r="C2497" s="230" t="s">
        <v>11822</v>
      </c>
      <c r="D2497" s="230" t="s">
        <v>2342</v>
      </c>
      <c r="E2497" s="230" t="s">
        <v>2343</v>
      </c>
      <c r="F2497" s="230" t="s">
        <v>2341</v>
      </c>
      <c r="G2497" t="s">
        <v>815</v>
      </c>
      <c r="H2497" s="230" t="s">
        <v>4517</v>
      </c>
      <c r="I2497" s="230" t="s">
        <v>3934</v>
      </c>
      <c r="J2497" s="230">
        <f>VLOOKUP(H2497,LocID!$B$2:$I$1995,8, FALSE)</f>
        <v>371</v>
      </c>
      <c r="L2497">
        <v>40.731971740722599</v>
      </c>
      <c r="M2497">
        <v>-74.174209594726506</v>
      </c>
    </row>
    <row r="2498" spans="1:13" x14ac:dyDescent="0.25">
      <c r="A2498" s="230">
        <v>2009.673</v>
      </c>
      <c r="B2498" s="230" t="s">
        <v>204</v>
      </c>
      <c r="C2498" s="230" t="s">
        <v>11822</v>
      </c>
      <c r="D2498" s="230" t="s">
        <v>2342</v>
      </c>
      <c r="E2498" s="230" t="s">
        <v>2343</v>
      </c>
      <c r="F2498" s="230" t="s">
        <v>2341</v>
      </c>
      <c r="G2498" t="s">
        <v>815</v>
      </c>
      <c r="H2498" s="230" t="s">
        <v>4517</v>
      </c>
      <c r="I2498" s="230" t="s">
        <v>23</v>
      </c>
      <c r="J2498" s="230">
        <f>VLOOKUP(H2498,LocID!$B$2:$I$1995,8, FALSE)</f>
        <v>371</v>
      </c>
      <c r="L2498">
        <v>40.731971740722599</v>
      </c>
      <c r="M2498">
        <v>-74.174209594726506</v>
      </c>
    </row>
    <row r="2499" spans="1:13" x14ac:dyDescent="0.25">
      <c r="A2499" s="230">
        <v>2010.1949999999999</v>
      </c>
      <c r="B2499" s="230" t="s">
        <v>204</v>
      </c>
      <c r="C2499" s="230" t="s">
        <v>11822</v>
      </c>
      <c r="D2499" s="230" t="s">
        <v>2947</v>
      </c>
      <c r="E2499" s="230" t="s">
        <v>2948</v>
      </c>
      <c r="F2499" s="230" t="s">
        <v>2944</v>
      </c>
      <c r="G2499" t="s">
        <v>250</v>
      </c>
      <c r="H2499" s="230" t="s">
        <v>4520</v>
      </c>
      <c r="I2499" s="230" t="s">
        <v>98</v>
      </c>
      <c r="J2499" s="230">
        <f>VLOOKUP(H2499,LocID!$B$2:$I$1995,8, FALSE)</f>
        <v>438</v>
      </c>
      <c r="L2499">
        <v>35.785511016845703</v>
      </c>
      <c r="M2499">
        <v>-78.642669677734304</v>
      </c>
    </row>
    <row r="2500" spans="1:13" x14ac:dyDescent="0.25">
      <c r="A2500" s="230">
        <v>2009.653</v>
      </c>
      <c r="B2500" s="230" t="s">
        <v>204</v>
      </c>
      <c r="C2500" s="230" t="s">
        <v>11822</v>
      </c>
      <c r="D2500" s="230" t="s">
        <v>3140</v>
      </c>
      <c r="E2500" s="230" t="s">
        <v>3141</v>
      </c>
      <c r="F2500" s="230" t="s">
        <v>3123</v>
      </c>
      <c r="G2500" t="s">
        <v>76</v>
      </c>
      <c r="H2500" s="230" t="s">
        <v>4524</v>
      </c>
      <c r="I2500" s="230" t="s">
        <v>23</v>
      </c>
      <c r="J2500" s="230">
        <f>VLOOKUP(H2500,LocID!$B$2:$I$1995,8, FALSE)</f>
        <v>473</v>
      </c>
      <c r="L2500">
        <v>41.237720489501903</v>
      </c>
      <c r="M2500">
        <v>-122.27001953125</v>
      </c>
    </row>
    <row r="2501" spans="1:13" x14ac:dyDescent="0.25">
      <c r="A2501" s="230">
        <v>2010.1379999999999</v>
      </c>
      <c r="B2501" s="230" t="s">
        <v>204</v>
      </c>
      <c r="C2501" s="230" t="s">
        <v>11822</v>
      </c>
      <c r="D2501" s="230" t="s">
        <v>3267</v>
      </c>
      <c r="E2501" s="230" t="s">
        <v>3264</v>
      </c>
      <c r="F2501" s="230" t="s">
        <v>3265</v>
      </c>
      <c r="G2501" t="s">
        <v>76</v>
      </c>
      <c r="H2501" s="230" t="s">
        <v>6343</v>
      </c>
      <c r="I2501" s="230" t="s">
        <v>26</v>
      </c>
      <c r="J2501" s="230">
        <f>VLOOKUP(H2501,LocID!$B$2:$I$1995,8, FALSE)</f>
        <v>486</v>
      </c>
      <c r="L2501">
        <v>33.428619384765597</v>
      </c>
      <c r="M2501">
        <v>-117.607330322265</v>
      </c>
    </row>
    <row r="2502" spans="1:13" x14ac:dyDescent="0.25">
      <c r="A2502" s="230">
        <v>2010.143</v>
      </c>
      <c r="B2502" s="230" t="s">
        <v>204</v>
      </c>
      <c r="C2502" s="230" t="s">
        <v>11822</v>
      </c>
      <c r="D2502" s="230" t="s">
        <v>2990</v>
      </c>
      <c r="E2502" s="230" t="s">
        <v>3599</v>
      </c>
      <c r="F2502" s="230" t="s">
        <v>3586</v>
      </c>
      <c r="G2502" t="s">
        <v>76</v>
      </c>
      <c r="H2502" s="230" t="s">
        <v>6352</v>
      </c>
      <c r="I2502" s="230" t="s">
        <v>52</v>
      </c>
      <c r="J2502" s="230">
        <f>VLOOKUP(H2502,LocID!$B$2:$I$1995,8, FALSE)</f>
        <v>495</v>
      </c>
      <c r="L2502">
        <v>37.547031402587798</v>
      </c>
      <c r="M2502">
        <v>-122.314826965332</v>
      </c>
    </row>
    <row r="2503" spans="1:13" x14ac:dyDescent="0.25">
      <c r="A2503" s="230">
        <v>2009.6780000000001</v>
      </c>
      <c r="B2503" s="230" t="s">
        <v>204</v>
      </c>
      <c r="C2503" s="230" t="s">
        <v>11822</v>
      </c>
      <c r="D2503" s="230" t="s">
        <v>3604</v>
      </c>
      <c r="E2503" s="230" t="s">
        <v>3244</v>
      </c>
      <c r="F2503" s="230" t="s">
        <v>3586</v>
      </c>
      <c r="G2503" t="s">
        <v>76</v>
      </c>
      <c r="H2503" s="230" t="s">
        <v>6352</v>
      </c>
      <c r="I2503" s="230" t="s">
        <v>98</v>
      </c>
      <c r="J2503" s="230">
        <f>VLOOKUP(H2503,LocID!$B$2:$I$1995,8, FALSE)</f>
        <v>495</v>
      </c>
      <c r="L2503">
        <v>37.547031402587798</v>
      </c>
      <c r="M2503">
        <v>-122.314826965332</v>
      </c>
    </row>
    <row r="2504" spans="1:13" x14ac:dyDescent="0.25">
      <c r="A2504" s="230">
        <v>2015.008</v>
      </c>
      <c r="B2504" s="230" t="s">
        <v>138</v>
      </c>
      <c r="C2504" s="230" t="s">
        <v>11821</v>
      </c>
      <c r="D2504" s="230" t="s">
        <v>3994</v>
      </c>
      <c r="E2504" s="230" t="s">
        <v>3986</v>
      </c>
      <c r="F2504" s="230" t="s">
        <v>3168</v>
      </c>
      <c r="G2504" t="s">
        <v>198</v>
      </c>
      <c r="H2504" s="230" t="s">
        <v>6334</v>
      </c>
      <c r="I2504" s="230" t="s">
        <v>52</v>
      </c>
      <c r="J2504" s="230">
        <f>VLOOKUP(H2504,LocID!$B$2:$I$1995,8, FALSE)</f>
        <v>537</v>
      </c>
      <c r="L2504">
        <v>44.943820953369098</v>
      </c>
      <c r="M2504">
        <v>-93.093322753906193</v>
      </c>
    </row>
    <row r="2505" spans="1:13" x14ac:dyDescent="0.25">
      <c r="A2505" s="230">
        <v>2010.0709999999999</v>
      </c>
      <c r="B2505" s="230" t="s">
        <v>204</v>
      </c>
      <c r="C2505" s="230" t="s">
        <v>11822</v>
      </c>
      <c r="D2505" s="230" t="s">
        <v>3375</v>
      </c>
      <c r="E2505" s="230" t="s">
        <v>3376</v>
      </c>
      <c r="F2505" s="230" t="s">
        <v>3294</v>
      </c>
      <c r="G2505" t="s">
        <v>76</v>
      </c>
      <c r="H2505" s="230" t="s">
        <v>4526</v>
      </c>
      <c r="I2505" s="230" t="s">
        <v>26</v>
      </c>
      <c r="J2505" s="230">
        <f>VLOOKUP(H2505,LocID!$B$2:$I$1995,8, FALSE)</f>
        <v>489</v>
      </c>
      <c r="L2505">
        <v>37.7771186828613</v>
      </c>
      <c r="M2505">
        <v>-122.419639587402</v>
      </c>
    </row>
    <row r="2506" spans="1:13" x14ac:dyDescent="0.25">
      <c r="A2506" s="230">
        <v>2010.0039999999999</v>
      </c>
      <c r="B2506" s="230" t="s">
        <v>204</v>
      </c>
      <c r="C2506" s="230" t="s">
        <v>11822</v>
      </c>
      <c r="D2506" s="230" t="s">
        <v>3640</v>
      </c>
      <c r="E2506" s="230" t="s">
        <v>3641</v>
      </c>
      <c r="F2506" s="230" t="s">
        <v>3628</v>
      </c>
      <c r="G2506" t="s">
        <v>76</v>
      </c>
      <c r="H2506" s="230" t="s">
        <v>4527</v>
      </c>
      <c r="I2506" s="230" t="s">
        <v>3934</v>
      </c>
      <c r="J2506" s="230">
        <f>VLOOKUP(H2506,LocID!$B$2:$I$1995,8, FALSE)</f>
        <v>497</v>
      </c>
      <c r="L2506">
        <v>37.974571228027301</v>
      </c>
      <c r="M2506">
        <v>-122.532470703125</v>
      </c>
    </row>
    <row r="2507" spans="1:13" x14ac:dyDescent="0.25">
      <c r="A2507" s="230">
        <v>2010.0039999999999</v>
      </c>
      <c r="B2507" s="230" t="s">
        <v>204</v>
      </c>
      <c r="C2507" s="230" t="s">
        <v>11822</v>
      </c>
      <c r="D2507" s="230" t="s">
        <v>3640</v>
      </c>
      <c r="E2507" s="230" t="s">
        <v>3641</v>
      </c>
      <c r="F2507" s="230" t="s">
        <v>3628</v>
      </c>
      <c r="G2507" t="s">
        <v>76</v>
      </c>
      <c r="H2507" s="230" t="s">
        <v>4527</v>
      </c>
      <c r="I2507" s="230" t="s">
        <v>23</v>
      </c>
      <c r="J2507" s="230">
        <f>VLOOKUP(H2507,LocID!$B$2:$I$1995,8, FALSE)</f>
        <v>497</v>
      </c>
      <c r="L2507">
        <v>37.974571228027301</v>
      </c>
      <c r="M2507">
        <v>-122.532470703125</v>
      </c>
    </row>
    <row r="2508" spans="1:13" x14ac:dyDescent="0.25">
      <c r="A2508" s="230">
        <v>2010.0650000000001</v>
      </c>
      <c r="B2508" s="230" t="s">
        <v>204</v>
      </c>
      <c r="C2508" s="230" t="s">
        <v>11822</v>
      </c>
      <c r="D2508" s="230" t="s">
        <v>3784</v>
      </c>
      <c r="E2508" s="230" t="s">
        <v>3759</v>
      </c>
      <c r="F2508" s="230" t="s">
        <v>3750</v>
      </c>
      <c r="G2508" t="s">
        <v>261</v>
      </c>
      <c r="H2508" s="230" t="s">
        <v>4530</v>
      </c>
      <c r="I2508" s="230" t="s">
        <v>52</v>
      </c>
      <c r="J2508" s="230">
        <f>VLOOKUP(H2508,LocID!$B$2:$I$1995,8, FALSE)</f>
        <v>513</v>
      </c>
      <c r="L2508">
        <v>47.603569030761697</v>
      </c>
      <c r="M2508">
        <v>-122.329452514648</v>
      </c>
    </row>
    <row r="2509" spans="1:13" x14ac:dyDescent="0.25">
      <c r="A2509" s="230">
        <v>2009.6</v>
      </c>
      <c r="B2509" s="230" t="s">
        <v>204</v>
      </c>
      <c r="C2509" s="230" t="s">
        <v>11822</v>
      </c>
      <c r="D2509" s="230" t="s">
        <v>3785</v>
      </c>
      <c r="E2509" s="230" t="s">
        <v>3759</v>
      </c>
      <c r="F2509" s="230" t="s">
        <v>3750</v>
      </c>
      <c r="G2509" t="s">
        <v>261</v>
      </c>
      <c r="H2509" s="230" t="s">
        <v>4530</v>
      </c>
      <c r="I2509" s="230" t="s">
        <v>23</v>
      </c>
      <c r="J2509" s="230">
        <f>VLOOKUP(H2509,LocID!$B$2:$I$1995,8, FALSE)</f>
        <v>513</v>
      </c>
      <c r="L2509">
        <v>47.603569030761697</v>
      </c>
      <c r="M2509">
        <v>-122.329452514648</v>
      </c>
    </row>
    <row r="2510" spans="1:13" x14ac:dyDescent="0.25">
      <c r="A2510" s="230">
        <v>2009.34</v>
      </c>
      <c r="B2510" s="230" t="s">
        <v>204</v>
      </c>
      <c r="C2510" s="230" t="s">
        <v>11822</v>
      </c>
      <c r="D2510" s="230" t="s">
        <v>3869</v>
      </c>
      <c r="E2510" s="230" t="s">
        <v>3870</v>
      </c>
      <c r="F2510" s="230" t="s">
        <v>3871</v>
      </c>
      <c r="G2510" t="s">
        <v>49</v>
      </c>
      <c r="H2510" s="230" t="s">
        <v>4531</v>
      </c>
      <c r="I2510" s="230" t="s">
        <v>26</v>
      </c>
      <c r="J2510" s="230">
        <f>VLOOKUP(H2510,LocID!$B$2:$I$1995,8, FALSE)</f>
        <v>520</v>
      </c>
      <c r="L2510">
        <v>42.386680603027301</v>
      </c>
      <c r="M2510">
        <v>-71.098258972167898</v>
      </c>
    </row>
    <row r="2511" spans="1:13" x14ac:dyDescent="0.25">
      <c r="A2511" s="230">
        <v>2009.3119999999999</v>
      </c>
      <c r="B2511" s="230" t="s">
        <v>204</v>
      </c>
      <c r="C2511" s="230" t="s">
        <v>11822</v>
      </c>
      <c r="D2511" s="230" t="s">
        <v>2224</v>
      </c>
      <c r="E2511" s="230" t="s">
        <v>2221</v>
      </c>
      <c r="F2511" s="230" t="s">
        <v>2217</v>
      </c>
      <c r="G2511" t="s">
        <v>874</v>
      </c>
      <c r="H2511" s="230" t="s">
        <v>4514</v>
      </c>
      <c r="I2511" s="230" t="s">
        <v>23</v>
      </c>
      <c r="J2511" s="230">
        <f>VLOOKUP(H2511,LocID!$B$2:$I$1995,8, FALSE)</f>
        <v>363</v>
      </c>
      <c r="L2511">
        <v>41.307621002197202</v>
      </c>
      <c r="M2511">
        <v>-72.924621582031193</v>
      </c>
    </row>
    <row r="2512" spans="1:13" x14ac:dyDescent="0.25">
      <c r="A2512" s="230">
        <v>2010.1510000000001</v>
      </c>
      <c r="B2512" s="230" t="s">
        <v>204</v>
      </c>
      <c r="C2512" s="230" t="s">
        <v>11822</v>
      </c>
      <c r="D2512" s="230" t="s">
        <v>1324</v>
      </c>
      <c r="E2512" s="230" t="s">
        <v>1322</v>
      </c>
      <c r="F2512" s="230" t="s">
        <v>1323</v>
      </c>
      <c r="G2512" t="s">
        <v>76</v>
      </c>
      <c r="H2512" s="230" t="s">
        <v>6079</v>
      </c>
      <c r="I2512" s="230" t="s">
        <v>52</v>
      </c>
      <c r="J2512" s="230">
        <f>VLOOKUP(H2512,LocID!$B$2:$I$1995,8, FALSE)</f>
        <v>193</v>
      </c>
      <c r="L2512">
        <v>36.74068069458</v>
      </c>
      <c r="M2512">
        <v>-119.78572845458901</v>
      </c>
    </row>
    <row r="2513" spans="1:13" x14ac:dyDescent="0.25">
      <c r="A2513" s="230">
        <v>2010.039</v>
      </c>
      <c r="B2513" s="230" t="s">
        <v>204</v>
      </c>
      <c r="C2513" s="230" t="s">
        <v>11822</v>
      </c>
      <c r="D2513" s="230" t="s">
        <v>2014</v>
      </c>
      <c r="E2513" s="230" t="s">
        <v>2011</v>
      </c>
      <c r="F2513" s="230" t="s">
        <v>2012</v>
      </c>
      <c r="G2513" t="s">
        <v>526</v>
      </c>
      <c r="H2513" s="230" t="s">
        <v>6202</v>
      </c>
      <c r="I2513" s="230" t="s">
        <v>52</v>
      </c>
      <c r="J2513" s="230">
        <f>VLOOKUP(H2513,LocID!$B$2:$I$1995,8, FALSE)</f>
        <v>326</v>
      </c>
      <c r="L2513">
        <v>43.611000061035099</v>
      </c>
      <c r="M2513">
        <v>-116.39222717285099</v>
      </c>
    </row>
    <row r="2514" spans="1:13" x14ac:dyDescent="0.25">
      <c r="A2514" s="230">
        <v>2009.6590000000001</v>
      </c>
      <c r="B2514" s="230" t="s">
        <v>204</v>
      </c>
      <c r="C2514" s="230" t="s">
        <v>11822</v>
      </c>
      <c r="D2514" s="230" t="s">
        <v>3642</v>
      </c>
      <c r="E2514" s="230" t="s">
        <v>3641</v>
      </c>
      <c r="F2514" s="230" t="s">
        <v>3628</v>
      </c>
      <c r="G2514" t="s">
        <v>76</v>
      </c>
      <c r="H2514" s="230" t="s">
        <v>4527</v>
      </c>
      <c r="I2514" s="230" t="s">
        <v>23</v>
      </c>
      <c r="J2514" s="230">
        <f>VLOOKUP(H2514,LocID!$B$2:$I$1995,8, FALSE)</f>
        <v>497</v>
      </c>
      <c r="L2514">
        <v>37.974571228027301</v>
      </c>
      <c r="M2514">
        <v>-122.532470703125</v>
      </c>
    </row>
    <row r="2515" spans="1:13" x14ac:dyDescent="0.25">
      <c r="A2515" s="230">
        <v>2009.2</v>
      </c>
      <c r="B2515" s="230" t="s">
        <v>204</v>
      </c>
      <c r="C2515" s="230" t="s">
        <v>11822</v>
      </c>
      <c r="D2515" s="230" t="s">
        <v>4273</v>
      </c>
      <c r="E2515" s="230" t="s">
        <v>4243</v>
      </c>
      <c r="F2515" s="230" t="s">
        <v>2997</v>
      </c>
      <c r="G2515" t="s">
        <v>2996</v>
      </c>
      <c r="H2515" s="230" t="s">
        <v>4536</v>
      </c>
      <c r="I2515" s="230" t="s">
        <v>23</v>
      </c>
      <c r="J2515" s="230">
        <f>VLOOKUP(H2515,LocID!$B$2:$I$1995,8, FALSE)</f>
        <v>447</v>
      </c>
      <c r="L2515">
        <v>38.890369415283203</v>
      </c>
      <c r="M2515">
        <v>-77.031959533691406</v>
      </c>
    </row>
    <row r="2516" spans="1:13" x14ac:dyDescent="0.25">
      <c r="A2516" s="230">
        <v>2015.0510999999999</v>
      </c>
      <c r="B2516" s="230" t="s">
        <v>138</v>
      </c>
      <c r="C2516" s="230" t="s">
        <v>11821</v>
      </c>
      <c r="D2516" s="230" t="s">
        <v>656</v>
      </c>
      <c r="E2516" s="230" t="s">
        <v>653</v>
      </c>
      <c r="F2516" s="230" t="s">
        <v>651</v>
      </c>
      <c r="G2516" t="s">
        <v>244</v>
      </c>
      <c r="H2516" s="230" t="s">
        <v>5961</v>
      </c>
      <c r="I2516" s="230" t="s">
        <v>98</v>
      </c>
      <c r="J2516" s="230">
        <f>VLOOKUP(H2516,LocID!$B$2:$I$1995,8, FALSE)</f>
        <v>67</v>
      </c>
      <c r="L2516">
        <v>40.015739440917898</v>
      </c>
      <c r="M2516">
        <v>-105.279243469238</v>
      </c>
    </row>
    <row r="2517" spans="1:13" x14ac:dyDescent="0.25">
      <c r="A2517" s="230">
        <v>2010.079</v>
      </c>
      <c r="B2517" s="230" t="s">
        <v>82</v>
      </c>
      <c r="C2517" s="230" t="s">
        <v>11822</v>
      </c>
      <c r="D2517" s="230" t="s">
        <v>2476</v>
      </c>
      <c r="E2517" s="230" t="s">
        <v>2416</v>
      </c>
      <c r="F2517" s="230" t="s">
        <v>2414</v>
      </c>
      <c r="G2517" t="s">
        <v>76</v>
      </c>
      <c r="H2517" s="230" t="s">
        <v>4518</v>
      </c>
      <c r="I2517" s="230" t="s">
        <v>98</v>
      </c>
      <c r="J2517" s="230">
        <f>VLOOKUP(H2517,LocID!$B$2:$I$1995,8, FALSE)</f>
        <v>387</v>
      </c>
      <c r="L2517">
        <v>37.805080413818303</v>
      </c>
      <c r="M2517">
        <v>-122.273071289062</v>
      </c>
    </row>
    <row r="2518" spans="1:13" x14ac:dyDescent="0.25">
      <c r="A2518" s="230">
        <v>2009.19</v>
      </c>
      <c r="B2518" s="230" t="s">
        <v>82</v>
      </c>
      <c r="C2518" s="230" t="s">
        <v>11822</v>
      </c>
      <c r="D2518" s="230" t="s">
        <v>83</v>
      </c>
      <c r="E2518" s="230" t="s">
        <v>74</v>
      </c>
      <c r="F2518" s="230" t="s">
        <v>75</v>
      </c>
      <c r="G2518" t="s">
        <v>76</v>
      </c>
      <c r="H2518" s="230" t="s">
        <v>5903</v>
      </c>
      <c r="I2518" s="230" t="s">
        <v>23</v>
      </c>
      <c r="J2518" s="230">
        <f>VLOOKUP(H2518,LocID!$B$2:$I$1995,8, FALSE)</f>
        <v>5</v>
      </c>
      <c r="L2518">
        <v>37.766830444335902</v>
      </c>
      <c r="M2518">
        <v>-122.245300292968</v>
      </c>
    </row>
    <row r="2519" spans="1:13" x14ac:dyDescent="0.25">
      <c r="A2519" s="230">
        <v>2009.6569999999999</v>
      </c>
      <c r="B2519" s="230" t="s">
        <v>82</v>
      </c>
      <c r="C2519" s="230" t="s">
        <v>11822</v>
      </c>
      <c r="D2519" s="230" t="s">
        <v>84</v>
      </c>
      <c r="E2519" s="230" t="s">
        <v>74</v>
      </c>
      <c r="F2519" s="230" t="s">
        <v>75</v>
      </c>
      <c r="G2519" t="s">
        <v>76</v>
      </c>
      <c r="H2519" s="230" t="s">
        <v>5903</v>
      </c>
      <c r="I2519" s="230" t="s">
        <v>52</v>
      </c>
      <c r="J2519" s="230">
        <f>VLOOKUP(H2519,LocID!$B$2:$I$1995,8, FALSE)</f>
        <v>5</v>
      </c>
      <c r="L2519">
        <v>37.766830444335902</v>
      </c>
      <c r="M2519">
        <v>-122.245300292968</v>
      </c>
    </row>
    <row r="2520" spans="1:13" x14ac:dyDescent="0.25">
      <c r="A2520" s="230">
        <v>2010.232</v>
      </c>
      <c r="B2520" s="230" t="s">
        <v>82</v>
      </c>
      <c r="C2520" s="230" t="s">
        <v>11822</v>
      </c>
      <c r="D2520" s="230" t="s">
        <v>2477</v>
      </c>
      <c r="E2520" s="230" t="s">
        <v>2423</v>
      </c>
      <c r="F2520" s="230" t="s">
        <v>2414</v>
      </c>
      <c r="G2520" t="s">
        <v>76</v>
      </c>
      <c r="H2520" s="230" t="s">
        <v>4518</v>
      </c>
      <c r="I2520" s="230" t="s">
        <v>52</v>
      </c>
      <c r="J2520" s="230">
        <f>VLOOKUP(H2520,LocID!$B$2:$I$1995,8, FALSE)</f>
        <v>387</v>
      </c>
      <c r="L2520">
        <v>37.805080413818303</v>
      </c>
      <c r="M2520">
        <v>-122.273071289062</v>
      </c>
    </row>
    <row r="2521" spans="1:13" x14ac:dyDescent="0.25">
      <c r="A2521" s="230">
        <v>2010.3109999999999</v>
      </c>
      <c r="B2521" s="230" t="s">
        <v>82</v>
      </c>
      <c r="C2521" s="230" t="s">
        <v>11822</v>
      </c>
      <c r="D2521" s="230" t="s">
        <v>2478</v>
      </c>
      <c r="E2521" s="230" t="s">
        <v>2423</v>
      </c>
      <c r="F2521" s="230" t="s">
        <v>2414</v>
      </c>
      <c r="G2521" t="s">
        <v>76</v>
      </c>
      <c r="H2521" s="230" t="s">
        <v>4518</v>
      </c>
      <c r="I2521" s="230" t="s">
        <v>52</v>
      </c>
      <c r="J2521" s="230">
        <f>VLOOKUP(H2521,LocID!$B$2:$I$1995,8, FALSE)</f>
        <v>387</v>
      </c>
      <c r="L2521">
        <v>37.805080413818303</v>
      </c>
      <c r="M2521">
        <v>-122.273071289062</v>
      </c>
    </row>
    <row r="2522" spans="1:13" x14ac:dyDescent="0.25">
      <c r="A2522" s="230">
        <v>2010.1389999999999</v>
      </c>
      <c r="B2522" s="230" t="s">
        <v>82</v>
      </c>
      <c r="C2522" s="230" t="s">
        <v>11822</v>
      </c>
      <c r="D2522" s="230" t="s">
        <v>2656</v>
      </c>
      <c r="E2522" s="230" t="s">
        <v>2657</v>
      </c>
      <c r="F2522" s="230" t="s">
        <v>2644</v>
      </c>
      <c r="G2522" t="s">
        <v>261</v>
      </c>
      <c r="H2522" s="230" t="s">
        <v>6262</v>
      </c>
      <c r="I2522" s="230" t="s">
        <v>98</v>
      </c>
      <c r="J2522" s="230">
        <f>VLOOKUP(H2522,LocID!$B$2:$I$1995,8, FALSE)</f>
        <v>393</v>
      </c>
      <c r="L2522">
        <v>47.039230346679602</v>
      </c>
      <c r="M2522">
        <v>-122.891357421875</v>
      </c>
    </row>
    <row r="2523" spans="1:13" x14ac:dyDescent="0.25">
      <c r="A2523" s="230">
        <v>2010.0909999999999</v>
      </c>
      <c r="B2523" s="230" t="s">
        <v>82</v>
      </c>
      <c r="C2523" s="230" t="s">
        <v>11822</v>
      </c>
      <c r="D2523" s="230" t="s">
        <v>3786</v>
      </c>
      <c r="E2523" s="230" t="s">
        <v>2659</v>
      </c>
      <c r="F2523" s="230" t="s">
        <v>3750</v>
      </c>
      <c r="G2523" t="s">
        <v>261</v>
      </c>
      <c r="H2523" s="230" t="s">
        <v>4530</v>
      </c>
      <c r="I2523" s="230" t="s">
        <v>98</v>
      </c>
      <c r="J2523" s="230">
        <f>VLOOKUP(H2523,LocID!$B$2:$I$1995,8, FALSE)</f>
        <v>513</v>
      </c>
      <c r="L2523">
        <v>47.603569030761697</v>
      </c>
      <c r="M2523">
        <v>-122.329452514648</v>
      </c>
    </row>
    <row r="2524" spans="1:13" x14ac:dyDescent="0.25">
      <c r="A2524" s="230">
        <v>2009.58</v>
      </c>
      <c r="B2524" s="230" t="s">
        <v>82</v>
      </c>
      <c r="C2524" s="230" t="s">
        <v>11822</v>
      </c>
      <c r="D2524" s="230" t="s">
        <v>1325</v>
      </c>
      <c r="E2524" s="230" t="s">
        <v>1326</v>
      </c>
      <c r="F2524" s="230" t="s">
        <v>1323</v>
      </c>
      <c r="G2524" t="s">
        <v>76</v>
      </c>
      <c r="H2524" s="230" t="s">
        <v>6079</v>
      </c>
      <c r="I2524" s="230" t="s">
        <v>52</v>
      </c>
      <c r="J2524" s="230">
        <f>VLOOKUP(H2524,LocID!$B$2:$I$1995,8, FALSE)</f>
        <v>193</v>
      </c>
      <c r="L2524">
        <v>36.74068069458</v>
      </c>
      <c r="M2524">
        <v>-119.78572845458901</v>
      </c>
    </row>
    <row r="2525" spans="1:13" x14ac:dyDescent="0.25">
      <c r="A2525" s="230">
        <v>2008.0830000000001</v>
      </c>
      <c r="B2525" s="230" t="s">
        <v>82</v>
      </c>
      <c r="C2525" s="230" t="s">
        <v>11822</v>
      </c>
      <c r="D2525" s="230" t="s">
        <v>1371</v>
      </c>
      <c r="E2525" s="230" t="s">
        <v>1370</v>
      </c>
      <c r="F2525" s="230" t="s">
        <v>1368</v>
      </c>
      <c r="G2525" t="s">
        <v>76</v>
      </c>
      <c r="H2525" s="230" t="s">
        <v>4506</v>
      </c>
      <c r="I2525" s="230" t="s">
        <v>23</v>
      </c>
      <c r="J2525" s="230">
        <f>VLOOKUP(H2525,LocID!$B$2:$I$1995,8, FALSE)</f>
        <v>204</v>
      </c>
      <c r="L2525">
        <v>34.146331787109297</v>
      </c>
      <c r="M2525">
        <v>-118.248641967773</v>
      </c>
    </row>
    <row r="2526" spans="1:13" x14ac:dyDescent="0.25">
      <c r="A2526" s="230">
        <v>2010.2429999999999</v>
      </c>
      <c r="B2526" s="230" t="s">
        <v>82</v>
      </c>
      <c r="C2526" s="230" t="s">
        <v>11822</v>
      </c>
      <c r="D2526" s="230" t="s">
        <v>3205</v>
      </c>
      <c r="E2526" s="230" t="s">
        <v>3206</v>
      </c>
      <c r="F2526" s="230" t="s">
        <v>3202</v>
      </c>
      <c r="G2526" t="s">
        <v>660</v>
      </c>
      <c r="H2526" s="230" t="s">
        <v>6337</v>
      </c>
      <c r="I2526" s="230" t="s">
        <v>23</v>
      </c>
      <c r="J2526" s="230">
        <f>VLOOKUP(H2526,LocID!$B$2:$I$1995,8, FALSE)</f>
        <v>479</v>
      </c>
      <c r="L2526">
        <v>40.760311126708899</v>
      </c>
      <c r="M2526">
        <v>-111.888221740722</v>
      </c>
    </row>
    <row r="2527" spans="1:13" x14ac:dyDescent="0.25">
      <c r="A2527" s="230">
        <v>2015.0479</v>
      </c>
      <c r="B2527" s="230" t="s">
        <v>138</v>
      </c>
      <c r="C2527" s="230" t="s">
        <v>11821</v>
      </c>
      <c r="D2527" s="230" t="s">
        <v>630</v>
      </c>
      <c r="E2527" s="230" t="s">
        <v>612</v>
      </c>
      <c r="F2527" s="230" t="s">
        <v>533</v>
      </c>
      <c r="G2527" t="s">
        <v>49</v>
      </c>
      <c r="H2527" s="230" t="s">
        <v>4499</v>
      </c>
      <c r="I2527" s="230" t="s">
        <v>188</v>
      </c>
      <c r="J2527" s="230">
        <f>VLOOKUP(H2527,LocID!$B$2:$I$1995,8, FALSE)</f>
        <v>65</v>
      </c>
      <c r="L2527">
        <v>42.3586616516113</v>
      </c>
      <c r="M2527">
        <v>-71.056739807128906</v>
      </c>
    </row>
    <row r="2528" spans="1:13" x14ac:dyDescent="0.25">
      <c r="A2528" s="230">
        <v>2015.0479</v>
      </c>
      <c r="B2528" s="230" t="s">
        <v>138</v>
      </c>
      <c r="C2528" s="230" t="s">
        <v>11821</v>
      </c>
      <c r="D2528" s="230" t="s">
        <v>630</v>
      </c>
      <c r="E2528" s="230" t="s">
        <v>612</v>
      </c>
      <c r="F2528" s="230" t="s">
        <v>533</v>
      </c>
      <c r="G2528" t="s">
        <v>49</v>
      </c>
      <c r="H2528" s="230" t="s">
        <v>4499</v>
      </c>
      <c r="I2528" s="230" t="s">
        <v>23</v>
      </c>
      <c r="J2528" s="230">
        <f>VLOOKUP(H2528,LocID!$B$2:$I$1995,8, FALSE)</f>
        <v>65</v>
      </c>
      <c r="L2528">
        <v>42.3586616516113</v>
      </c>
      <c r="M2528">
        <v>-71.056739807128906</v>
      </c>
    </row>
    <row r="2529" spans="1:13" x14ac:dyDescent="0.25">
      <c r="A2529" s="230">
        <v>2010.0160000000001</v>
      </c>
      <c r="B2529" s="230" t="s">
        <v>82</v>
      </c>
      <c r="C2529" s="230" t="s">
        <v>11822</v>
      </c>
      <c r="D2529" s="230" t="s">
        <v>1448</v>
      </c>
      <c r="E2529" s="230" t="s">
        <v>1449</v>
      </c>
      <c r="F2529" s="230" t="s">
        <v>1450</v>
      </c>
      <c r="G2529" t="s">
        <v>49</v>
      </c>
      <c r="H2529" s="230" t="s">
        <v>6106</v>
      </c>
      <c r="I2529" s="230" t="s">
        <v>26</v>
      </c>
      <c r="J2529" s="230">
        <f>VLOOKUP(H2529,LocID!$B$2:$I$1995,8, FALSE)</f>
        <v>224</v>
      </c>
      <c r="L2529">
        <v>42.777599334716797</v>
      </c>
      <c r="M2529">
        <v>-71.0765380859375</v>
      </c>
    </row>
    <row r="2530" spans="1:13" x14ac:dyDescent="0.25">
      <c r="A2530" s="230">
        <v>2010.124</v>
      </c>
      <c r="B2530" s="230" t="s">
        <v>82</v>
      </c>
      <c r="C2530" s="230" t="s">
        <v>11822</v>
      </c>
      <c r="D2530" s="230" t="s">
        <v>2479</v>
      </c>
      <c r="E2530" s="230" t="s">
        <v>2480</v>
      </c>
      <c r="F2530" s="230" t="s">
        <v>2414</v>
      </c>
      <c r="G2530" t="s">
        <v>76</v>
      </c>
      <c r="H2530" s="230" t="s">
        <v>4518</v>
      </c>
      <c r="I2530" s="230" t="s">
        <v>26</v>
      </c>
      <c r="J2530" s="230">
        <f>VLOOKUP(H2530,LocID!$B$2:$I$1995,8, FALSE)</f>
        <v>387</v>
      </c>
      <c r="L2530">
        <v>37.805080413818303</v>
      </c>
      <c r="M2530">
        <v>-122.273071289062</v>
      </c>
    </row>
    <row r="2531" spans="1:13" x14ac:dyDescent="0.25">
      <c r="A2531" s="230">
        <v>2010.0340000000001</v>
      </c>
      <c r="B2531" s="230" t="s">
        <v>82</v>
      </c>
      <c r="C2531" s="230" t="s">
        <v>11822</v>
      </c>
      <c r="D2531" s="230" t="s">
        <v>1622</v>
      </c>
      <c r="E2531" s="230" t="s">
        <v>1617</v>
      </c>
      <c r="F2531" s="230" t="s">
        <v>1618</v>
      </c>
      <c r="G2531" t="s">
        <v>673</v>
      </c>
      <c r="H2531" s="230" t="s">
        <v>6135</v>
      </c>
      <c r="I2531" s="230" t="s">
        <v>52</v>
      </c>
      <c r="J2531" s="230">
        <f>VLOOKUP(H2531,LocID!$B$2:$I$1995,8, FALSE)</f>
        <v>257</v>
      </c>
      <c r="L2531">
        <v>39.102951049804602</v>
      </c>
      <c r="M2531">
        <v>-94.583076477050696</v>
      </c>
    </row>
    <row r="2532" spans="1:13" x14ac:dyDescent="0.25">
      <c r="A2532" s="230">
        <v>2010.0889999999999</v>
      </c>
      <c r="B2532" s="230" t="s">
        <v>82</v>
      </c>
      <c r="C2532" s="230" t="s">
        <v>11822</v>
      </c>
      <c r="D2532" s="230" t="s">
        <v>3787</v>
      </c>
      <c r="E2532" s="230" t="s">
        <v>3752</v>
      </c>
      <c r="F2532" s="230" t="s">
        <v>3750</v>
      </c>
      <c r="G2532" t="s">
        <v>261</v>
      </c>
      <c r="H2532" s="230" t="s">
        <v>4530</v>
      </c>
      <c r="I2532" s="230" t="s">
        <v>98</v>
      </c>
      <c r="J2532" s="230">
        <f>VLOOKUP(H2532,LocID!$B$2:$I$1995,8, FALSE)</f>
        <v>513</v>
      </c>
      <c r="L2532">
        <v>47.603569030761697</v>
      </c>
      <c r="M2532">
        <v>-122.329452514648</v>
      </c>
    </row>
    <row r="2533" spans="1:13" x14ac:dyDescent="0.25">
      <c r="A2533" s="230">
        <v>2010.106</v>
      </c>
      <c r="B2533" s="230" t="s">
        <v>82</v>
      </c>
      <c r="C2533" s="230" t="s">
        <v>11822</v>
      </c>
      <c r="D2533" s="230" t="s">
        <v>1219</v>
      </c>
      <c r="E2533" s="230" t="s">
        <v>1215</v>
      </c>
      <c r="F2533" s="230" t="s">
        <v>1216</v>
      </c>
      <c r="G2533" t="s">
        <v>122</v>
      </c>
      <c r="H2533" s="230" t="s">
        <v>6059</v>
      </c>
      <c r="I2533" s="230" t="s">
        <v>52</v>
      </c>
      <c r="J2533" s="230">
        <f>VLOOKUP(H2533,LocID!$B$2:$I$1995,8, FALSE)</f>
        <v>171</v>
      </c>
      <c r="L2533">
        <v>44.049919128417898</v>
      </c>
      <c r="M2533">
        <v>-123.088539123535</v>
      </c>
    </row>
    <row r="2534" spans="1:13" x14ac:dyDescent="0.25">
      <c r="A2534" s="230">
        <v>2010.085</v>
      </c>
      <c r="B2534" s="230" t="s">
        <v>82</v>
      </c>
      <c r="C2534" s="230" t="s">
        <v>11822</v>
      </c>
      <c r="D2534" s="230" t="s">
        <v>3948</v>
      </c>
      <c r="E2534" s="230" t="s">
        <v>3946</v>
      </c>
      <c r="F2534" s="230" t="s">
        <v>3947</v>
      </c>
      <c r="G2534" t="s">
        <v>208</v>
      </c>
      <c r="H2534" s="230" t="s">
        <v>6379</v>
      </c>
      <c r="I2534" s="230" t="s">
        <v>98</v>
      </c>
      <c r="J2534" s="230">
        <f>VLOOKUP(H2534,LocID!$B$2:$I$1995,8, FALSE)</f>
        <v>530</v>
      </c>
      <c r="L2534">
        <v>39.801048278808501</v>
      </c>
      <c r="M2534">
        <v>-89.643600463867102</v>
      </c>
    </row>
    <row r="2535" spans="1:13" x14ac:dyDescent="0.25">
      <c r="A2535" s="230">
        <v>2010.213</v>
      </c>
      <c r="B2535" s="230" t="s">
        <v>82</v>
      </c>
      <c r="C2535" s="230" t="s">
        <v>11822</v>
      </c>
      <c r="D2535" s="230" t="s">
        <v>2132</v>
      </c>
      <c r="E2535" s="230" t="s">
        <v>2133</v>
      </c>
      <c r="F2535" s="230" t="s">
        <v>2134</v>
      </c>
      <c r="G2535" t="s">
        <v>107</v>
      </c>
      <c r="H2535" s="230" t="s">
        <v>6222</v>
      </c>
      <c r="I2535" s="230" t="s">
        <v>23</v>
      </c>
      <c r="J2535" s="230">
        <f>VLOOKUP(H2535,LocID!$B$2:$I$1995,8, FALSE)</f>
        <v>347</v>
      </c>
      <c r="L2535">
        <v>41.654468536376903</v>
      </c>
      <c r="M2535">
        <v>-74.684761047363196</v>
      </c>
    </row>
    <row r="2536" spans="1:13" x14ac:dyDescent="0.25">
      <c r="A2536" s="230">
        <v>2009.675</v>
      </c>
      <c r="B2536" s="230" t="s">
        <v>82</v>
      </c>
      <c r="C2536" s="230" t="s">
        <v>11822</v>
      </c>
      <c r="D2536" s="230" t="s">
        <v>2481</v>
      </c>
      <c r="E2536" s="230" t="s">
        <v>2435</v>
      </c>
      <c r="F2536" s="230" t="s">
        <v>2414</v>
      </c>
      <c r="G2536" t="s">
        <v>76</v>
      </c>
      <c r="H2536" s="230" t="s">
        <v>4518</v>
      </c>
      <c r="I2536" s="230" t="s">
        <v>23</v>
      </c>
      <c r="J2536" s="230">
        <f>VLOOKUP(H2536,LocID!$B$2:$I$1995,8, FALSE)</f>
        <v>387</v>
      </c>
      <c r="L2536">
        <v>37.805080413818303</v>
      </c>
      <c r="M2536">
        <v>-122.273071289062</v>
      </c>
    </row>
    <row r="2537" spans="1:13" x14ac:dyDescent="0.25">
      <c r="A2537" s="230">
        <v>2010.26</v>
      </c>
      <c r="B2537" s="230" t="s">
        <v>82</v>
      </c>
      <c r="C2537" s="230" t="s">
        <v>11822</v>
      </c>
      <c r="D2537" s="230" t="s">
        <v>1355</v>
      </c>
      <c r="E2537" s="230" t="s">
        <v>1353</v>
      </c>
      <c r="F2537" s="230" t="s">
        <v>1354</v>
      </c>
      <c r="G2537" t="s">
        <v>208</v>
      </c>
      <c r="H2537" s="230" t="s">
        <v>6084</v>
      </c>
      <c r="I2537" s="230" t="s">
        <v>52</v>
      </c>
      <c r="J2537" s="230">
        <f>VLOOKUP(H2537,LocID!$B$2:$I$1995,8, FALSE)</f>
        <v>199</v>
      </c>
      <c r="L2537">
        <v>41.887191772460902</v>
      </c>
      <c r="M2537">
        <v>-88.305168151855398</v>
      </c>
    </row>
    <row r="2538" spans="1:13" x14ac:dyDescent="0.25">
      <c r="A2538" s="230">
        <v>2010.2260000000001</v>
      </c>
      <c r="B2538" s="230" t="s">
        <v>82</v>
      </c>
      <c r="C2538" s="230" t="s">
        <v>11822</v>
      </c>
      <c r="D2538" s="230" t="s">
        <v>700</v>
      </c>
      <c r="E2538" s="230"/>
      <c r="F2538" s="230" t="s">
        <v>695</v>
      </c>
      <c r="G2538" t="s">
        <v>107</v>
      </c>
      <c r="H2538" s="230" t="s">
        <v>5972</v>
      </c>
      <c r="I2538" s="230" t="s">
        <v>23</v>
      </c>
      <c r="J2538" s="230">
        <f>VLOOKUP(H2538,LocID!$B$2:$I$1995,8, FALSE)</f>
        <v>78</v>
      </c>
      <c r="L2538">
        <v>40.692451477050703</v>
      </c>
      <c r="M2538">
        <v>-73.9903564453125</v>
      </c>
    </row>
    <row r="2539" spans="1:13" x14ac:dyDescent="0.25">
      <c r="A2539" s="230">
        <v>2016.001</v>
      </c>
      <c r="B2539" s="230" t="s">
        <v>4629</v>
      </c>
      <c r="C2539" s="230" t="s">
        <v>11832</v>
      </c>
      <c r="D2539" s="230" t="s">
        <v>5258</v>
      </c>
      <c r="E2539" s="230" t="s">
        <v>4727</v>
      </c>
      <c r="F2539" s="230" t="s">
        <v>75</v>
      </c>
      <c r="G2539" t="s">
        <v>76</v>
      </c>
      <c r="H2539" s="230" t="s">
        <v>5903</v>
      </c>
      <c r="I2539" s="230" t="s">
        <v>23</v>
      </c>
      <c r="J2539" s="230">
        <f>VLOOKUP(H2539,LocID!$B$2:$I$1995,8, FALSE)</f>
        <v>5</v>
      </c>
      <c r="L2539">
        <v>37.766830444335902</v>
      </c>
      <c r="M2539">
        <v>-122.245300292968</v>
      </c>
    </row>
    <row r="2540" spans="1:13" x14ac:dyDescent="0.25">
      <c r="A2540" s="230">
        <v>2015.11130000003</v>
      </c>
      <c r="B2540" s="230" t="s">
        <v>4629</v>
      </c>
      <c r="C2540" s="230" t="s">
        <v>11832</v>
      </c>
      <c r="D2540" s="230" t="s">
        <v>5276</v>
      </c>
      <c r="E2540" s="230" t="s">
        <v>5277</v>
      </c>
      <c r="F2540" s="230" t="s">
        <v>214</v>
      </c>
      <c r="G2540" t="s">
        <v>144</v>
      </c>
      <c r="H2540" s="230" t="s">
        <v>5923</v>
      </c>
      <c r="I2540" s="230" t="s">
        <v>23</v>
      </c>
      <c r="J2540" s="230">
        <f>VLOOKUP(H2540,LocID!$B$2:$I$1995,8, FALSE)</f>
        <v>25</v>
      </c>
      <c r="L2540">
        <v>38.878585815429602</v>
      </c>
      <c r="M2540">
        <v>-77.068832397460895</v>
      </c>
    </row>
    <row r="2541" spans="1:13" x14ac:dyDescent="0.25">
      <c r="A2541" s="230">
        <v>2016.0163</v>
      </c>
      <c r="B2541" s="230" t="s">
        <v>4657</v>
      </c>
      <c r="C2541" s="230" t="s">
        <v>11832</v>
      </c>
      <c r="D2541" s="230" t="s">
        <v>5435</v>
      </c>
      <c r="E2541" s="230" t="s">
        <v>5436</v>
      </c>
      <c r="F2541" s="230" t="s">
        <v>1244</v>
      </c>
      <c r="G2541" t="s">
        <v>76</v>
      </c>
      <c r="H2541" s="230" t="s">
        <v>6063</v>
      </c>
      <c r="I2541" s="230" t="s">
        <v>188</v>
      </c>
      <c r="J2541" s="230">
        <f>VLOOKUP(H2541,LocID!$B$2:$I$1995,8, FALSE)</f>
        <v>175</v>
      </c>
      <c r="L2541">
        <v>37.9851684570312</v>
      </c>
      <c r="M2541">
        <v>-122.590377807617</v>
      </c>
    </row>
    <row r="2542" spans="1:13" x14ac:dyDescent="0.25">
      <c r="A2542" s="230">
        <v>2015.1397999999999</v>
      </c>
      <c r="B2542" s="230" t="s">
        <v>4629</v>
      </c>
      <c r="C2542" s="230" t="s">
        <v>11832</v>
      </c>
      <c r="D2542" s="230" t="s">
        <v>5438</v>
      </c>
      <c r="E2542" s="230" t="s">
        <v>5439</v>
      </c>
      <c r="F2542" s="230" t="s">
        <v>1244</v>
      </c>
      <c r="G2542" t="s">
        <v>144</v>
      </c>
      <c r="H2542" s="230" t="s">
        <v>6064</v>
      </c>
      <c r="I2542" s="230" t="s">
        <v>23</v>
      </c>
      <c r="J2542" s="230">
        <f>VLOOKUP(H2542,LocID!$B$2:$I$1995,8, FALSE)</f>
        <v>176</v>
      </c>
      <c r="L2542">
        <v>38.841789245605398</v>
      </c>
      <c r="M2542">
        <v>-77.308868408203097</v>
      </c>
    </row>
    <row r="2543" spans="1:13" x14ac:dyDescent="0.25">
      <c r="A2543" s="230">
        <v>2016.0766000000001</v>
      </c>
      <c r="B2543" s="230" t="s">
        <v>4662</v>
      </c>
      <c r="C2543" s="230" t="s">
        <v>11832</v>
      </c>
      <c r="D2543" s="230" t="s">
        <v>5440</v>
      </c>
      <c r="E2543" s="230" t="s">
        <v>5441</v>
      </c>
      <c r="F2543" s="230" t="s">
        <v>1254</v>
      </c>
      <c r="G2543" t="s">
        <v>76</v>
      </c>
      <c r="H2543" s="230" t="s">
        <v>6065</v>
      </c>
      <c r="I2543" s="230" t="s">
        <v>188</v>
      </c>
      <c r="J2543" s="230">
        <f>VLOOKUP(H2543,LocID!$B$2:$I$1995,8, FALSE)</f>
        <v>177</v>
      </c>
      <c r="L2543">
        <v>38.249229431152301</v>
      </c>
      <c r="M2543">
        <v>-122.04387664794901</v>
      </c>
    </row>
    <row r="2544" spans="1:13" x14ac:dyDescent="0.25">
      <c r="A2544" s="230">
        <v>2016.0689</v>
      </c>
      <c r="B2544" s="230" t="s">
        <v>4599</v>
      </c>
      <c r="C2544" s="230" t="s">
        <v>11832</v>
      </c>
      <c r="D2544" s="230" t="s">
        <v>5442</v>
      </c>
      <c r="E2544" s="230" t="s">
        <v>5443</v>
      </c>
      <c r="F2544" s="230" t="s">
        <v>5444</v>
      </c>
      <c r="G2544" t="s">
        <v>144</v>
      </c>
      <c r="H2544" s="230" t="s">
        <v>6567</v>
      </c>
      <c r="I2544" s="230" t="s">
        <v>23</v>
      </c>
      <c r="J2544" s="230">
        <f>VLOOKUP(H2544,LocID!$B$2:$I$1995,8, FALSE)</f>
        <v>672</v>
      </c>
      <c r="L2544">
        <v>38.885490417480497</v>
      </c>
      <c r="M2544">
        <v>-77.173622131347699</v>
      </c>
    </row>
    <row r="2545" spans="1:13" x14ac:dyDescent="0.25">
      <c r="A2545" s="230">
        <v>2016.0222000000001</v>
      </c>
      <c r="B2545" s="230" t="s">
        <v>4629</v>
      </c>
      <c r="C2545" s="230" t="s">
        <v>11832</v>
      </c>
      <c r="D2545" s="230" t="s">
        <v>5445</v>
      </c>
      <c r="E2545" s="230" t="s">
        <v>5446</v>
      </c>
      <c r="F2545" s="230" t="s">
        <v>1304</v>
      </c>
      <c r="G2545" t="s">
        <v>76</v>
      </c>
      <c r="H2545" s="230" t="s">
        <v>6076</v>
      </c>
      <c r="I2545" s="230" t="s">
        <v>26</v>
      </c>
      <c r="J2545" s="230">
        <f>VLOOKUP(H2545,LocID!$B$2:$I$1995,8, FALSE)</f>
        <v>190</v>
      </c>
      <c r="L2545">
        <v>37.561138153076101</v>
      </c>
      <c r="M2545">
        <v>-122.26888275146401</v>
      </c>
    </row>
    <row r="2546" spans="1:13" x14ac:dyDescent="0.25">
      <c r="A2546" s="230">
        <v>2016.0052000000001</v>
      </c>
      <c r="B2546" s="230" t="s">
        <v>4629</v>
      </c>
      <c r="C2546" s="230" t="s">
        <v>11832</v>
      </c>
      <c r="D2546" s="230" t="s">
        <v>5447</v>
      </c>
      <c r="E2546" s="230" t="s">
        <v>5448</v>
      </c>
      <c r="F2546" s="230" t="s">
        <v>1323</v>
      </c>
      <c r="G2546" t="s">
        <v>76</v>
      </c>
      <c r="H2546" s="230" t="s">
        <v>6079</v>
      </c>
      <c r="I2546" s="230" t="s">
        <v>26</v>
      </c>
      <c r="J2546" s="230">
        <f>VLOOKUP(H2546,LocID!$B$2:$I$1995,8, FALSE)</f>
        <v>193</v>
      </c>
      <c r="L2546">
        <v>36.74068069458</v>
      </c>
      <c r="M2546">
        <v>-119.78572845458901</v>
      </c>
    </row>
    <row r="2547" spans="1:13" x14ac:dyDescent="0.25">
      <c r="A2547" s="230">
        <v>2016.0065</v>
      </c>
      <c r="B2547" s="230" t="s">
        <v>4629</v>
      </c>
      <c r="C2547" s="230" t="s">
        <v>11832</v>
      </c>
      <c r="D2547" s="230" t="s">
        <v>4630</v>
      </c>
      <c r="E2547" s="230" t="s">
        <v>4631</v>
      </c>
      <c r="F2547" s="230" t="s">
        <v>4632</v>
      </c>
      <c r="G2547" t="s">
        <v>76</v>
      </c>
      <c r="H2547" s="230" t="s">
        <v>5865</v>
      </c>
      <c r="I2547" s="230" t="s">
        <v>23</v>
      </c>
      <c r="J2547" s="230">
        <f>VLOOKUP(H2547,LocID!$B$2:$I$1995,8, FALSE)</f>
        <v>625</v>
      </c>
      <c r="L2547">
        <v>33.870319366455</v>
      </c>
      <c r="M2547">
        <v>-117.92910003662099</v>
      </c>
    </row>
    <row r="2548" spans="1:13" x14ac:dyDescent="0.25">
      <c r="A2548" s="230">
        <v>2016.0318</v>
      </c>
      <c r="B2548" s="230" t="s">
        <v>4629</v>
      </c>
      <c r="C2548" s="230" t="s">
        <v>11832</v>
      </c>
      <c r="D2548" s="230" t="s">
        <v>5449</v>
      </c>
      <c r="E2548" s="230" t="s">
        <v>5450</v>
      </c>
      <c r="F2548" s="230" t="s">
        <v>1344</v>
      </c>
      <c r="G2548" t="s">
        <v>192</v>
      </c>
      <c r="H2548" s="230" t="s">
        <v>6082</v>
      </c>
      <c r="I2548" s="230" t="s">
        <v>26</v>
      </c>
      <c r="J2548" s="230">
        <f>VLOOKUP(H2548,LocID!$B$2:$I$1995,8, FALSE)</f>
        <v>197</v>
      </c>
      <c r="L2548">
        <v>39.139858245849602</v>
      </c>
      <c r="M2548">
        <v>-77.193817138671804</v>
      </c>
    </row>
    <row r="2549" spans="1:13" x14ac:dyDescent="0.25">
      <c r="A2549" s="230">
        <v>2016.0023000000001</v>
      </c>
      <c r="B2549" s="230" t="s">
        <v>4629</v>
      </c>
      <c r="C2549" s="230" t="s">
        <v>11832</v>
      </c>
      <c r="D2549" s="230" t="s">
        <v>5451</v>
      </c>
      <c r="E2549" s="230" t="s">
        <v>5452</v>
      </c>
      <c r="F2549" s="230" t="s">
        <v>1361</v>
      </c>
      <c r="G2549" t="s">
        <v>76</v>
      </c>
      <c r="H2549" s="230" t="s">
        <v>6086</v>
      </c>
      <c r="I2549" s="230" t="s">
        <v>188</v>
      </c>
      <c r="J2549" s="230">
        <f>VLOOKUP(H2549,LocID!$B$2:$I$1995,8, FALSE)</f>
        <v>201</v>
      </c>
      <c r="L2549">
        <v>37.004379272460902</v>
      </c>
      <c r="M2549">
        <v>-121.57167053222599</v>
      </c>
    </row>
    <row r="2550" spans="1:13" x14ac:dyDescent="0.25">
      <c r="A2550" s="230">
        <v>2015.0758000000101</v>
      </c>
      <c r="B2550" s="230" t="s">
        <v>306</v>
      </c>
      <c r="C2550" s="230" t="s">
        <v>11821</v>
      </c>
      <c r="D2550" s="230" t="s">
        <v>1376</v>
      </c>
      <c r="E2550" s="230" t="s">
        <v>5454</v>
      </c>
      <c r="F2550" s="230" t="s">
        <v>1368</v>
      </c>
      <c r="G2550" t="s">
        <v>76</v>
      </c>
      <c r="H2550" s="230" t="s">
        <v>4506</v>
      </c>
      <c r="I2550" s="230" t="s">
        <v>3934</v>
      </c>
      <c r="J2550" s="230">
        <f>VLOOKUP(H2550,LocID!$B$2:$I$1995,8, FALSE)</f>
        <v>204</v>
      </c>
      <c r="L2550">
        <v>34.146331787109297</v>
      </c>
      <c r="M2550">
        <v>-118.248641967773</v>
      </c>
    </row>
    <row r="2551" spans="1:13" x14ac:dyDescent="0.25">
      <c r="A2551" s="230">
        <v>2016.0679</v>
      </c>
      <c r="B2551" s="230" t="s">
        <v>4662</v>
      </c>
      <c r="C2551" s="230" t="s">
        <v>11832</v>
      </c>
      <c r="D2551" s="230" t="s">
        <v>5279</v>
      </c>
      <c r="E2551" s="230" t="s">
        <v>5280</v>
      </c>
      <c r="F2551" s="230" t="s">
        <v>214</v>
      </c>
      <c r="G2551" t="s">
        <v>144</v>
      </c>
      <c r="H2551" s="230" t="s">
        <v>5923</v>
      </c>
      <c r="I2551" s="230" t="s">
        <v>26</v>
      </c>
      <c r="J2551" s="230">
        <f>VLOOKUP(H2551,LocID!$B$2:$I$1995,8, FALSE)</f>
        <v>25</v>
      </c>
      <c r="L2551">
        <v>38.878585815429602</v>
      </c>
      <c r="M2551">
        <v>-77.068832397460895</v>
      </c>
    </row>
    <row r="2552" spans="1:13" x14ac:dyDescent="0.25">
      <c r="A2552" s="230">
        <v>2015.1057000000301</v>
      </c>
      <c r="B2552" s="230" t="s">
        <v>138</v>
      </c>
      <c r="C2552" s="230" t="s">
        <v>11821</v>
      </c>
      <c r="D2552" s="230" t="s">
        <v>1377</v>
      </c>
      <c r="E2552" s="230" t="s">
        <v>5454</v>
      </c>
      <c r="F2552" s="230" t="s">
        <v>1368</v>
      </c>
      <c r="G2552" t="s">
        <v>76</v>
      </c>
      <c r="H2552" s="230" t="s">
        <v>4506</v>
      </c>
      <c r="I2552" s="230" t="s">
        <v>26</v>
      </c>
      <c r="J2552" s="230">
        <f>VLOOKUP(H2552,LocID!$B$2:$I$1995,8, FALSE)</f>
        <v>204</v>
      </c>
      <c r="L2552">
        <v>34.146331787109297</v>
      </c>
      <c r="M2552">
        <v>-118.248641967773</v>
      </c>
    </row>
    <row r="2553" spans="1:13" x14ac:dyDescent="0.25">
      <c r="A2553" s="230">
        <v>2016.0219</v>
      </c>
      <c r="B2553" s="230" t="s">
        <v>4629</v>
      </c>
      <c r="C2553" s="230" t="s">
        <v>11832</v>
      </c>
      <c r="D2553" s="230" t="s">
        <v>5455</v>
      </c>
      <c r="E2553" s="230" t="s">
        <v>5456</v>
      </c>
      <c r="F2553" s="230" t="s">
        <v>1390</v>
      </c>
      <c r="G2553" t="s">
        <v>183</v>
      </c>
      <c r="H2553" s="230" t="s">
        <v>6092</v>
      </c>
      <c r="I2553" s="230" t="s">
        <v>188</v>
      </c>
      <c r="J2553" s="230">
        <f>VLOOKUP(H2553,LocID!$B$2:$I$1995,8, FALSE)</f>
        <v>208</v>
      </c>
      <c r="L2553">
        <v>42.966411590576101</v>
      </c>
      <c r="M2553">
        <v>-85.671180725097599</v>
      </c>
    </row>
    <row r="2554" spans="1:13" x14ac:dyDescent="0.25">
      <c r="A2554" s="230">
        <v>2016.0342000000001</v>
      </c>
      <c r="B2554" s="230" t="s">
        <v>4657</v>
      </c>
      <c r="C2554" s="230" t="s">
        <v>11832</v>
      </c>
      <c r="D2554" s="230" t="s">
        <v>5457</v>
      </c>
      <c r="E2554" s="230" t="s">
        <v>5458</v>
      </c>
      <c r="F2554" s="230" t="s">
        <v>1390</v>
      </c>
      <c r="G2554" t="s">
        <v>183</v>
      </c>
      <c r="H2554" s="230" t="s">
        <v>6092</v>
      </c>
      <c r="I2554" s="230" t="s">
        <v>23</v>
      </c>
      <c r="J2554" s="230">
        <f>VLOOKUP(H2554,LocID!$B$2:$I$1995,8, FALSE)</f>
        <v>208</v>
      </c>
      <c r="L2554">
        <v>42.966411590576101</v>
      </c>
      <c r="M2554">
        <v>-85.671180725097599</v>
      </c>
    </row>
    <row r="2555" spans="1:13" x14ac:dyDescent="0.25">
      <c r="A2555" s="230">
        <v>2016.0578</v>
      </c>
      <c r="B2555" s="230" t="s">
        <v>4662</v>
      </c>
      <c r="C2555" s="230" t="s">
        <v>11832</v>
      </c>
      <c r="D2555" s="230" t="s">
        <v>5459</v>
      </c>
      <c r="E2555" s="230" t="s">
        <v>5460</v>
      </c>
      <c r="F2555" s="230" t="s">
        <v>5461</v>
      </c>
      <c r="G2555" t="s">
        <v>244</v>
      </c>
      <c r="H2555" s="230" t="s">
        <v>6565</v>
      </c>
      <c r="I2555" s="230" t="s">
        <v>52</v>
      </c>
      <c r="J2555" s="230">
        <f>VLOOKUP(H2555,LocID!$B$2:$I$1995,8, FALSE)</f>
        <v>670</v>
      </c>
      <c r="L2555">
        <v>39.644790649414098</v>
      </c>
      <c r="M2555">
        <v>-106.949569702148</v>
      </c>
    </row>
    <row r="2556" spans="1:13" x14ac:dyDescent="0.25">
      <c r="A2556" s="230">
        <v>2016.0578</v>
      </c>
      <c r="B2556" s="230" t="s">
        <v>4662</v>
      </c>
      <c r="C2556" s="230" t="s">
        <v>11832</v>
      </c>
      <c r="D2556" s="230" t="s">
        <v>5459</v>
      </c>
      <c r="E2556" s="230" t="s">
        <v>5460</v>
      </c>
      <c r="F2556" s="230" t="s">
        <v>5461</v>
      </c>
      <c r="G2556" t="s">
        <v>244</v>
      </c>
      <c r="H2556" s="230" t="s">
        <v>6565</v>
      </c>
      <c r="I2556" s="230" t="s">
        <v>98</v>
      </c>
      <c r="J2556" s="230">
        <f>VLOOKUP(H2556,LocID!$B$2:$I$1995,8, FALSE)</f>
        <v>670</v>
      </c>
      <c r="L2556">
        <v>39.644790649414098</v>
      </c>
      <c r="M2556">
        <v>-106.949569702148</v>
      </c>
    </row>
    <row r="2557" spans="1:13" x14ac:dyDescent="0.25">
      <c r="A2557" s="230">
        <v>2016.0977</v>
      </c>
      <c r="B2557" s="230" t="s">
        <v>4662</v>
      </c>
      <c r="C2557" s="230" t="s">
        <v>11832</v>
      </c>
      <c r="D2557" s="230" t="s">
        <v>5462</v>
      </c>
      <c r="E2557" s="230" t="s">
        <v>5463</v>
      </c>
      <c r="F2557" s="230" t="s">
        <v>5464</v>
      </c>
      <c r="G2557" t="s">
        <v>160</v>
      </c>
      <c r="H2557" s="230" t="s">
        <v>6577</v>
      </c>
      <c r="I2557" s="230" t="s">
        <v>23</v>
      </c>
      <c r="J2557" s="230">
        <f>VLOOKUP(H2557,LocID!$B$2:$I$1995,8, FALSE)</f>
        <v>682</v>
      </c>
      <c r="L2557">
        <v>33.659309387207003</v>
      </c>
      <c r="M2557">
        <v>-84.408546447753906</v>
      </c>
    </row>
    <row r="2558" spans="1:13" x14ac:dyDescent="0.25">
      <c r="A2558" s="230">
        <v>2016.0281</v>
      </c>
      <c r="B2558" s="230" t="s">
        <v>4662</v>
      </c>
      <c r="C2558" s="230" t="s">
        <v>11832</v>
      </c>
      <c r="D2558" s="230" t="s">
        <v>5466</v>
      </c>
      <c r="E2558" s="230" t="s">
        <v>5467</v>
      </c>
      <c r="F2558" s="230" t="s">
        <v>4953</v>
      </c>
      <c r="G2558" t="s">
        <v>156</v>
      </c>
      <c r="H2558" s="230" t="s">
        <v>6549</v>
      </c>
      <c r="I2558" s="230" t="s">
        <v>188</v>
      </c>
      <c r="J2558" s="230">
        <f>VLOOKUP(H2558,LocID!$B$2:$I$1995,8, FALSE)</f>
        <v>654</v>
      </c>
      <c r="L2558">
        <v>40.259860992431598</v>
      </c>
      <c r="M2558">
        <v>-76.882232666015597</v>
      </c>
    </row>
    <row r="2559" spans="1:13" x14ac:dyDescent="0.25">
      <c r="A2559" s="230">
        <v>2016.0341000000001</v>
      </c>
      <c r="B2559" s="230" t="s">
        <v>4657</v>
      </c>
      <c r="C2559" s="230" t="s">
        <v>11832</v>
      </c>
      <c r="D2559" s="230" t="s">
        <v>5468</v>
      </c>
      <c r="E2559" s="230" t="s">
        <v>4952</v>
      </c>
      <c r="F2559" s="230" t="s">
        <v>4953</v>
      </c>
      <c r="G2559" t="s">
        <v>156</v>
      </c>
      <c r="H2559" s="230" t="s">
        <v>6549</v>
      </c>
      <c r="I2559" s="230" t="s">
        <v>188</v>
      </c>
      <c r="J2559" s="230">
        <f>VLOOKUP(H2559,LocID!$B$2:$I$1995,8, FALSE)</f>
        <v>654</v>
      </c>
      <c r="L2559">
        <v>40.259860992431598</v>
      </c>
      <c r="M2559">
        <v>-76.882232666015597</v>
      </c>
    </row>
    <row r="2560" spans="1:13" x14ac:dyDescent="0.25">
      <c r="A2560" s="230">
        <v>2016.0368000000001</v>
      </c>
      <c r="B2560" s="230" t="s">
        <v>4657</v>
      </c>
      <c r="C2560" s="230" t="s">
        <v>11832</v>
      </c>
      <c r="D2560" s="230" t="s">
        <v>4951</v>
      </c>
      <c r="E2560" s="230" t="s">
        <v>4952</v>
      </c>
      <c r="F2560" s="230" t="s">
        <v>4953</v>
      </c>
      <c r="G2560" t="s">
        <v>156</v>
      </c>
      <c r="H2560" s="230" t="s">
        <v>6549</v>
      </c>
      <c r="I2560" s="230" t="s">
        <v>98</v>
      </c>
      <c r="J2560" s="230">
        <f>VLOOKUP(H2560,LocID!$B$2:$I$1995,8, FALSE)</f>
        <v>654</v>
      </c>
      <c r="L2560">
        <v>40.259860992431598</v>
      </c>
      <c r="M2560">
        <v>-76.882232666015597</v>
      </c>
    </row>
    <row r="2561" spans="1:13" x14ac:dyDescent="0.25">
      <c r="A2561" s="230">
        <v>2016.0545999999999</v>
      </c>
      <c r="B2561" s="230" t="s">
        <v>4599</v>
      </c>
      <c r="C2561" s="230" t="s">
        <v>11832</v>
      </c>
      <c r="D2561" s="230" t="s">
        <v>5469</v>
      </c>
      <c r="E2561" s="230" t="s">
        <v>5470</v>
      </c>
      <c r="F2561" s="230" t="s">
        <v>1501</v>
      </c>
      <c r="G2561" t="s">
        <v>1488</v>
      </c>
      <c r="H2561" s="230" t="s">
        <v>4508</v>
      </c>
      <c r="I2561" s="230" t="s">
        <v>52</v>
      </c>
      <c r="J2561" s="230">
        <f>VLOOKUP(H2561,LocID!$B$2:$I$1995,8, FALSE)</f>
        <v>235</v>
      </c>
      <c r="L2561">
        <v>21.3048496246337</v>
      </c>
      <c r="M2561">
        <v>-157.85775756835901</v>
      </c>
    </row>
    <row r="2562" spans="1:13" x14ac:dyDescent="0.25">
      <c r="A2562" s="230">
        <v>2016.0805</v>
      </c>
      <c r="B2562" s="230" t="s">
        <v>4662</v>
      </c>
      <c r="C2562" s="230" t="s">
        <v>11832</v>
      </c>
      <c r="D2562" s="230" t="s">
        <v>5471</v>
      </c>
      <c r="E2562" s="230" t="s">
        <v>1503</v>
      </c>
      <c r="F2562" s="230" t="s">
        <v>1501</v>
      </c>
      <c r="G2562" t="s">
        <v>1488</v>
      </c>
      <c r="H2562" s="230" t="s">
        <v>4508</v>
      </c>
      <c r="I2562" s="230" t="s">
        <v>98</v>
      </c>
      <c r="J2562" s="230">
        <f>VLOOKUP(H2562,LocID!$B$2:$I$1995,8, FALSE)</f>
        <v>235</v>
      </c>
      <c r="L2562">
        <v>21.3048496246337</v>
      </c>
      <c r="M2562">
        <v>-157.85775756835901</v>
      </c>
    </row>
    <row r="2563" spans="1:13" x14ac:dyDescent="0.25">
      <c r="A2563" s="230">
        <v>2016.0841</v>
      </c>
      <c r="B2563" s="230" t="s">
        <v>4662</v>
      </c>
      <c r="C2563" s="230" t="s">
        <v>11832</v>
      </c>
      <c r="D2563" s="230" t="s">
        <v>5282</v>
      </c>
      <c r="E2563" s="230" t="s">
        <v>5899</v>
      </c>
      <c r="F2563" s="230" t="s">
        <v>214</v>
      </c>
      <c r="G2563" t="s">
        <v>144</v>
      </c>
      <c r="H2563" s="230" t="s">
        <v>5923</v>
      </c>
      <c r="I2563" s="230" t="s">
        <v>26</v>
      </c>
      <c r="J2563" s="230">
        <f>VLOOKUP(H2563,LocID!$B$2:$I$1995,8, FALSE)</f>
        <v>25</v>
      </c>
      <c r="L2563">
        <v>38.878585815429602</v>
      </c>
      <c r="M2563">
        <v>-77.068832397460895</v>
      </c>
    </row>
    <row r="2564" spans="1:13" x14ac:dyDescent="0.25">
      <c r="A2564" s="230">
        <v>2015.11890000003</v>
      </c>
      <c r="B2564" s="230" t="s">
        <v>4657</v>
      </c>
      <c r="C2564" s="230" t="s">
        <v>11832</v>
      </c>
      <c r="D2564" s="230" t="s">
        <v>5472</v>
      </c>
      <c r="E2564" s="230" t="s">
        <v>5039</v>
      </c>
      <c r="F2564" s="230" t="s">
        <v>1501</v>
      </c>
      <c r="G2564" t="s">
        <v>1488</v>
      </c>
      <c r="H2564" s="230" t="s">
        <v>4508</v>
      </c>
      <c r="I2564" s="230" t="s">
        <v>52</v>
      </c>
      <c r="J2564" s="230">
        <f>VLOOKUP(H2564,LocID!$B$2:$I$1995,8, FALSE)</f>
        <v>235</v>
      </c>
      <c r="L2564">
        <v>21.3048496246337</v>
      </c>
      <c r="M2564">
        <v>-157.85775756835901</v>
      </c>
    </row>
    <row r="2565" spans="1:13" x14ac:dyDescent="0.25">
      <c r="A2565" s="230">
        <v>2016.0352</v>
      </c>
      <c r="B2565" s="230" t="s">
        <v>4629</v>
      </c>
      <c r="C2565" s="230" t="s">
        <v>11832</v>
      </c>
      <c r="D2565" s="230" t="s">
        <v>5473</v>
      </c>
      <c r="E2565" s="230" t="s">
        <v>5039</v>
      </c>
      <c r="F2565" s="230" t="s">
        <v>1501</v>
      </c>
      <c r="G2565" t="s">
        <v>1488</v>
      </c>
      <c r="H2565" s="230" t="s">
        <v>4508</v>
      </c>
      <c r="I2565" s="230" t="s">
        <v>52</v>
      </c>
      <c r="J2565" s="230">
        <f>VLOOKUP(H2565,LocID!$B$2:$I$1995,8, FALSE)</f>
        <v>235</v>
      </c>
      <c r="L2565">
        <v>21.3048496246337</v>
      </c>
      <c r="M2565">
        <v>-157.85775756835901</v>
      </c>
    </row>
    <row r="2566" spans="1:13" x14ac:dyDescent="0.25">
      <c r="A2566" s="230">
        <v>2016.0356999999999</v>
      </c>
      <c r="B2566" s="230" t="s">
        <v>4657</v>
      </c>
      <c r="C2566" s="230" t="s">
        <v>11832</v>
      </c>
      <c r="D2566" s="230" t="s">
        <v>5474</v>
      </c>
      <c r="E2566" s="230" t="s">
        <v>5039</v>
      </c>
      <c r="F2566" s="230" t="s">
        <v>1501</v>
      </c>
      <c r="G2566" t="s">
        <v>1488</v>
      </c>
      <c r="H2566" s="230" t="s">
        <v>4508</v>
      </c>
      <c r="I2566" s="230" t="s">
        <v>52</v>
      </c>
      <c r="J2566" s="230">
        <f>VLOOKUP(H2566,LocID!$B$2:$I$1995,8, FALSE)</f>
        <v>235</v>
      </c>
      <c r="L2566">
        <v>21.3048496246337</v>
      </c>
      <c r="M2566">
        <v>-157.85775756835901</v>
      </c>
    </row>
    <row r="2567" spans="1:13" x14ac:dyDescent="0.25">
      <c r="A2567" s="230">
        <v>2016.027</v>
      </c>
      <c r="B2567" s="230" t="s">
        <v>4657</v>
      </c>
      <c r="C2567" s="230" t="s">
        <v>11832</v>
      </c>
      <c r="D2567" s="230" t="s">
        <v>5475</v>
      </c>
      <c r="E2567" s="230" t="s">
        <v>5476</v>
      </c>
      <c r="F2567" s="230" t="s">
        <v>5477</v>
      </c>
      <c r="G2567" t="s">
        <v>122</v>
      </c>
      <c r="H2567" s="230" t="s">
        <v>6548</v>
      </c>
      <c r="I2567" s="230" t="s">
        <v>52</v>
      </c>
      <c r="J2567" s="230">
        <f>VLOOKUP(H2567,LocID!$B$2:$I$1995,8, FALSE)</f>
        <v>653</v>
      </c>
      <c r="L2567">
        <v>45.708850860595703</v>
      </c>
      <c r="M2567">
        <v>-121.51072692871099</v>
      </c>
    </row>
    <row r="2568" spans="1:13" x14ac:dyDescent="0.25">
      <c r="A2568" s="230">
        <v>2015.1409000000001</v>
      </c>
      <c r="B2568" s="230" t="s">
        <v>138</v>
      </c>
      <c r="C2568" s="230" t="s">
        <v>11821</v>
      </c>
      <c r="D2568" s="230" t="s">
        <v>1533</v>
      </c>
      <c r="E2568" s="230" t="s">
        <v>5478</v>
      </c>
      <c r="F2568" s="230" t="s">
        <v>1526</v>
      </c>
      <c r="G2568" t="s">
        <v>219</v>
      </c>
      <c r="H2568" s="230" t="s">
        <v>4509</v>
      </c>
      <c r="I2568" s="230" t="s">
        <v>26</v>
      </c>
      <c r="J2568" s="230">
        <f>VLOOKUP(H2568,LocID!$B$2:$I$1995,8, FALSE)</f>
        <v>236</v>
      </c>
      <c r="L2568">
        <v>29.760450363159102</v>
      </c>
      <c r="M2568">
        <v>-95.369781494140597</v>
      </c>
    </row>
    <row r="2569" spans="1:13" x14ac:dyDescent="0.25">
      <c r="A2569" s="230">
        <v>2015.1409000000001</v>
      </c>
      <c r="B2569" s="230" t="s">
        <v>138</v>
      </c>
      <c r="C2569" s="230" t="s">
        <v>11821</v>
      </c>
      <c r="D2569" s="230" t="s">
        <v>1533</v>
      </c>
      <c r="E2569" s="230" t="s">
        <v>5478</v>
      </c>
      <c r="F2569" s="230" t="s">
        <v>1526</v>
      </c>
      <c r="G2569" t="s">
        <v>219</v>
      </c>
      <c r="H2569" s="230" t="s">
        <v>4509</v>
      </c>
      <c r="I2569" s="230" t="s">
        <v>23</v>
      </c>
      <c r="J2569" s="230">
        <f>VLOOKUP(H2569,LocID!$B$2:$I$1995,8, FALSE)</f>
        <v>236</v>
      </c>
      <c r="L2569">
        <v>29.760450363159102</v>
      </c>
      <c r="M2569">
        <v>-95.369781494140597</v>
      </c>
    </row>
    <row r="2570" spans="1:13" x14ac:dyDescent="0.25">
      <c r="A2570" s="230">
        <v>2016.0790999999999</v>
      </c>
      <c r="B2570" s="230" t="s">
        <v>4599</v>
      </c>
      <c r="C2570" s="230" t="s">
        <v>11832</v>
      </c>
      <c r="D2570" s="230" t="s">
        <v>5480</v>
      </c>
      <c r="E2570" s="230" t="s">
        <v>5481</v>
      </c>
      <c r="F2570" s="230" t="s">
        <v>1543</v>
      </c>
      <c r="G2570" t="s">
        <v>5482</v>
      </c>
      <c r="H2570" s="230" t="s">
        <v>6570</v>
      </c>
      <c r="I2570" s="230" t="s">
        <v>52</v>
      </c>
      <c r="J2570" s="230">
        <f>VLOOKUP(H2570,LocID!$B$2:$I$1995,8, FALSE)</f>
        <v>675</v>
      </c>
      <c r="L2570">
        <v>38.420158386230497</v>
      </c>
      <c r="M2570">
        <v>-82.445457458496094</v>
      </c>
    </row>
    <row r="2571" spans="1:13" x14ac:dyDescent="0.25">
      <c r="A2571" s="230">
        <v>2016.0142000000001</v>
      </c>
      <c r="B2571" s="230" t="s">
        <v>4657</v>
      </c>
      <c r="C2571" s="230" t="s">
        <v>11832</v>
      </c>
      <c r="D2571" s="230" t="s">
        <v>5484</v>
      </c>
      <c r="E2571" s="230" t="s">
        <v>5229</v>
      </c>
      <c r="F2571" s="230" t="s">
        <v>1586</v>
      </c>
      <c r="G2571" t="s">
        <v>165</v>
      </c>
      <c r="H2571" s="230" t="s">
        <v>6127</v>
      </c>
      <c r="I2571" s="230" t="s">
        <v>188</v>
      </c>
      <c r="J2571" s="230">
        <f>VLOOKUP(H2571,LocID!$B$2:$I$1995,8, FALSE)</f>
        <v>249</v>
      </c>
      <c r="L2571">
        <v>30.3314704895019</v>
      </c>
      <c r="M2571">
        <v>-81.656219482421804</v>
      </c>
    </row>
    <row r="2572" spans="1:13" x14ac:dyDescent="0.25">
      <c r="A2572" s="230">
        <v>2015.1427000000299</v>
      </c>
      <c r="B2572" s="230" t="s">
        <v>4657</v>
      </c>
      <c r="C2572" s="230" t="s">
        <v>11832</v>
      </c>
      <c r="D2572" s="230" t="s">
        <v>4968</v>
      </c>
      <c r="E2572" s="230" t="s">
        <v>4969</v>
      </c>
      <c r="F2572" s="230" t="s">
        <v>4970</v>
      </c>
      <c r="G2572" t="s">
        <v>49</v>
      </c>
      <c r="H2572" s="230" t="s">
        <v>5866</v>
      </c>
      <c r="I2572" s="230" t="s">
        <v>188</v>
      </c>
      <c r="J2572" s="230">
        <f>VLOOKUP(H2572,LocID!$B$2:$I$1995,8, FALSE)</f>
        <v>626</v>
      </c>
      <c r="L2572">
        <v>42.315055847167898</v>
      </c>
      <c r="M2572">
        <v>-71.115272521972599</v>
      </c>
    </row>
    <row r="2573" spans="1:13" x14ac:dyDescent="0.25">
      <c r="A2573" s="230">
        <v>2015.09620000003</v>
      </c>
      <c r="B2573" s="230" t="s">
        <v>4629</v>
      </c>
      <c r="C2573" s="230" t="s">
        <v>11832</v>
      </c>
      <c r="D2573" s="230" t="s">
        <v>5283</v>
      </c>
      <c r="E2573" s="230" t="s">
        <v>5284</v>
      </c>
      <c r="F2573" s="230" t="s">
        <v>249</v>
      </c>
      <c r="G2573" t="s">
        <v>250</v>
      </c>
      <c r="H2573" s="230" t="s">
        <v>5925</v>
      </c>
      <c r="I2573" s="230" t="s">
        <v>26</v>
      </c>
      <c r="J2573" s="230">
        <f>VLOOKUP(H2573,LocID!$B$2:$I$1995,8, FALSE)</f>
        <v>28</v>
      </c>
      <c r="L2573">
        <v>35.598461151122997</v>
      </c>
      <c r="M2573">
        <v>-82.553138732910099</v>
      </c>
    </row>
    <row r="2574" spans="1:13" x14ac:dyDescent="0.25">
      <c r="A2574" s="230">
        <v>2016.105</v>
      </c>
      <c r="B2574" s="230" t="s">
        <v>4599</v>
      </c>
      <c r="C2574" s="230" t="s">
        <v>11832</v>
      </c>
      <c r="D2574" s="230" t="s">
        <v>5486</v>
      </c>
      <c r="E2574" s="230" t="s">
        <v>5487</v>
      </c>
      <c r="F2574" s="230" t="s">
        <v>5488</v>
      </c>
      <c r="G2574" t="s">
        <v>160</v>
      </c>
      <c r="H2574" s="230" t="s">
        <v>6580</v>
      </c>
      <c r="I2574" s="230" t="s">
        <v>23</v>
      </c>
      <c r="J2574" s="230">
        <f>VLOOKUP(H2574,LocID!$B$2:$I$1995,8, FALSE)</f>
        <v>685</v>
      </c>
      <c r="L2574">
        <v>34.0235595703125</v>
      </c>
      <c r="M2574">
        <v>-84.189292907714801</v>
      </c>
    </row>
    <row r="2575" spans="1:13" x14ac:dyDescent="0.25">
      <c r="A2575" s="230">
        <v>2016.0409999999999</v>
      </c>
      <c r="B2575" s="230" t="s">
        <v>4662</v>
      </c>
      <c r="C2575" s="230" t="s">
        <v>11832</v>
      </c>
      <c r="D2575" s="230" t="s">
        <v>5143</v>
      </c>
      <c r="E2575" s="230" t="s">
        <v>5144</v>
      </c>
      <c r="F2575" s="230" t="s">
        <v>1614</v>
      </c>
      <c r="G2575" t="s">
        <v>1615</v>
      </c>
      <c r="H2575" s="230" t="s">
        <v>6133</v>
      </c>
      <c r="I2575" s="230" t="s">
        <v>52</v>
      </c>
      <c r="J2575" s="230">
        <f>VLOOKUP(H2575,LocID!$B$2:$I$1995,8, FALSE)</f>
        <v>255</v>
      </c>
      <c r="L2575">
        <v>58.299728393554602</v>
      </c>
      <c r="M2575">
        <v>-134.40678405761699</v>
      </c>
    </row>
    <row r="2576" spans="1:13" x14ac:dyDescent="0.25">
      <c r="A2576" s="230">
        <v>2016.1103000000001</v>
      </c>
      <c r="B2576" s="230" t="s">
        <v>4599</v>
      </c>
      <c r="C2576" s="230" t="s">
        <v>11832</v>
      </c>
      <c r="D2576" s="230" t="s">
        <v>5085</v>
      </c>
      <c r="E2576" s="230" t="s">
        <v>1621</v>
      </c>
      <c r="F2576" s="230" t="s">
        <v>1618</v>
      </c>
      <c r="G2576" t="s">
        <v>673</v>
      </c>
      <c r="H2576" s="230" t="s">
        <v>6135</v>
      </c>
      <c r="I2576" s="230" t="s">
        <v>23</v>
      </c>
      <c r="J2576" s="230">
        <f>VLOOKUP(H2576,LocID!$B$2:$I$1995,8, FALSE)</f>
        <v>257</v>
      </c>
      <c r="L2576">
        <v>39.102951049804602</v>
      </c>
      <c r="M2576">
        <v>-94.583076477050696</v>
      </c>
    </row>
    <row r="2577" spans="1:13" x14ac:dyDescent="0.25">
      <c r="A2577" s="230">
        <v>2016.1318000000001</v>
      </c>
      <c r="B2577" s="230" t="s">
        <v>4599</v>
      </c>
      <c r="C2577" s="230" t="s">
        <v>11832</v>
      </c>
      <c r="D2577" s="230" t="s">
        <v>5490</v>
      </c>
      <c r="E2577" s="230" t="s">
        <v>5491</v>
      </c>
      <c r="F2577" s="230" t="s">
        <v>1618</v>
      </c>
      <c r="G2577" t="s">
        <v>673</v>
      </c>
      <c r="H2577" s="230" t="s">
        <v>6135</v>
      </c>
      <c r="I2577" s="230" t="s">
        <v>52</v>
      </c>
      <c r="J2577" s="230">
        <f>VLOOKUP(H2577,LocID!$B$2:$I$1995,8, FALSE)</f>
        <v>257</v>
      </c>
      <c r="L2577">
        <v>39.102951049804602</v>
      </c>
      <c r="M2577">
        <v>-94.583076477050696</v>
      </c>
    </row>
    <row r="2578" spans="1:13" x14ac:dyDescent="0.25">
      <c r="A2578" s="230">
        <v>2015.1290000000299</v>
      </c>
      <c r="B2578" s="230" t="s">
        <v>4629</v>
      </c>
      <c r="C2578" s="230" t="s">
        <v>11832</v>
      </c>
      <c r="D2578" s="230" t="s">
        <v>4643</v>
      </c>
      <c r="E2578" s="230" t="s">
        <v>4644</v>
      </c>
      <c r="F2578" s="230" t="s">
        <v>1692</v>
      </c>
      <c r="G2578" t="s">
        <v>76</v>
      </c>
      <c r="H2578" s="230" t="s">
        <v>6151</v>
      </c>
      <c r="I2578" s="230" t="s">
        <v>188</v>
      </c>
      <c r="J2578" s="230">
        <f>VLOOKUP(H2578,LocID!$B$2:$I$1995,8, FALSE)</f>
        <v>274</v>
      </c>
      <c r="L2578">
        <v>34.698898315429602</v>
      </c>
      <c r="M2578">
        <v>-118.14478302001901</v>
      </c>
    </row>
    <row r="2579" spans="1:13" x14ac:dyDescent="0.25">
      <c r="A2579" s="230">
        <v>2016.0496000000001</v>
      </c>
      <c r="B2579" s="230" t="s">
        <v>4662</v>
      </c>
      <c r="C2579" s="230" t="s">
        <v>11832</v>
      </c>
      <c r="D2579" s="230" t="s">
        <v>5493</v>
      </c>
      <c r="E2579" s="230" t="s">
        <v>5494</v>
      </c>
      <c r="F2579" s="230" t="s">
        <v>1704</v>
      </c>
      <c r="G2579" t="s">
        <v>183</v>
      </c>
      <c r="H2579" s="230" t="s">
        <v>6154</v>
      </c>
      <c r="I2579" s="230" t="s">
        <v>23</v>
      </c>
      <c r="J2579" s="230">
        <f>VLOOKUP(H2579,LocID!$B$2:$I$1995,8, FALSE)</f>
        <v>277</v>
      </c>
      <c r="L2579">
        <v>42.733829498291001</v>
      </c>
      <c r="M2579">
        <v>-84.593338012695298</v>
      </c>
    </row>
    <row r="2580" spans="1:13" x14ac:dyDescent="0.25">
      <c r="A2580" s="230">
        <v>2016.0786000000001</v>
      </c>
      <c r="B2580" s="230" t="s">
        <v>4599</v>
      </c>
      <c r="C2580" s="230" t="s">
        <v>11832</v>
      </c>
      <c r="D2580" s="230" t="s">
        <v>5089</v>
      </c>
      <c r="E2580" s="230" t="s">
        <v>5090</v>
      </c>
      <c r="F2580" s="230" t="s">
        <v>1704</v>
      </c>
      <c r="G2580" t="s">
        <v>183</v>
      </c>
      <c r="H2580" s="230" t="s">
        <v>6154</v>
      </c>
      <c r="I2580" s="230" t="s">
        <v>23</v>
      </c>
      <c r="J2580" s="230">
        <f>VLOOKUP(H2580,LocID!$B$2:$I$1995,8, FALSE)</f>
        <v>277</v>
      </c>
      <c r="L2580">
        <v>42.733829498291001</v>
      </c>
      <c r="M2580">
        <v>-84.593338012695298</v>
      </c>
    </row>
    <row r="2581" spans="1:13" x14ac:dyDescent="0.25">
      <c r="A2581" s="230">
        <v>2016.0864999999999</v>
      </c>
      <c r="B2581" s="230" t="s">
        <v>4599</v>
      </c>
      <c r="C2581" s="230" t="s">
        <v>11832</v>
      </c>
      <c r="D2581" s="230" t="s">
        <v>5495</v>
      </c>
      <c r="E2581" s="230" t="s">
        <v>1718</v>
      </c>
      <c r="F2581" s="230" t="s">
        <v>1719</v>
      </c>
      <c r="G2581" t="s">
        <v>1475</v>
      </c>
      <c r="H2581" s="230" t="s">
        <v>6158</v>
      </c>
      <c r="I2581" s="230" t="s">
        <v>52</v>
      </c>
      <c r="J2581" s="230">
        <f>VLOOKUP(H2581,LocID!$B$2:$I$1995,8, FALSE)</f>
        <v>281</v>
      </c>
      <c r="L2581">
        <v>36.171909332275298</v>
      </c>
      <c r="M2581">
        <v>-115.13996887207</v>
      </c>
    </row>
    <row r="2582" spans="1:13" x14ac:dyDescent="0.25">
      <c r="A2582" s="230">
        <v>2016.0028</v>
      </c>
      <c r="B2582" s="230" t="s">
        <v>4629</v>
      </c>
      <c r="C2582" s="230" t="s">
        <v>11832</v>
      </c>
      <c r="D2582" s="230" t="s">
        <v>5497</v>
      </c>
      <c r="E2582" s="230" t="s">
        <v>5498</v>
      </c>
      <c r="F2582" s="230" t="s">
        <v>1728</v>
      </c>
      <c r="G2582" t="s">
        <v>1619</v>
      </c>
      <c r="H2582" s="230" t="s">
        <v>5869</v>
      </c>
      <c r="I2582" s="230" t="s">
        <v>52</v>
      </c>
      <c r="J2582" s="230">
        <f>VLOOKUP(H2582,LocID!$B$2:$I$1995,8, FALSE)</f>
        <v>628</v>
      </c>
      <c r="L2582">
        <v>38.973060607910099</v>
      </c>
      <c r="M2582">
        <v>-95.236526489257798</v>
      </c>
    </row>
    <row r="2583" spans="1:13" x14ac:dyDescent="0.25">
      <c r="A2583" s="230">
        <v>2016.0036</v>
      </c>
      <c r="B2583" s="230" t="s">
        <v>4629</v>
      </c>
      <c r="C2583" s="230" t="s">
        <v>11832</v>
      </c>
      <c r="D2583" s="230" t="s">
        <v>5286</v>
      </c>
      <c r="E2583" s="230" t="s">
        <v>5287</v>
      </c>
      <c r="F2583" s="230" t="s">
        <v>265</v>
      </c>
      <c r="G2583" t="s">
        <v>244</v>
      </c>
      <c r="H2583" s="230" t="s">
        <v>5928</v>
      </c>
      <c r="I2583" s="230" t="s">
        <v>26</v>
      </c>
      <c r="J2583" s="230">
        <f>VLOOKUP(H2583,LocID!$B$2:$I$1995,8, FALSE)</f>
        <v>31</v>
      </c>
      <c r="L2583">
        <v>39.1900215148925</v>
      </c>
      <c r="M2583">
        <v>-106.81817626953099</v>
      </c>
    </row>
    <row r="2584" spans="1:13" x14ac:dyDescent="0.25">
      <c r="A2584" s="230">
        <v>2016.0192999999999</v>
      </c>
      <c r="B2584" s="230" t="s">
        <v>4629</v>
      </c>
      <c r="C2584" s="230" t="s">
        <v>11832</v>
      </c>
      <c r="D2584" s="230" t="s">
        <v>5500</v>
      </c>
      <c r="E2584" s="230" t="s">
        <v>5501</v>
      </c>
      <c r="F2584" s="230" t="s">
        <v>1735</v>
      </c>
      <c r="G2584" t="s">
        <v>122</v>
      </c>
      <c r="H2584" s="230" t="s">
        <v>5870</v>
      </c>
      <c r="I2584" s="230" t="s">
        <v>52</v>
      </c>
      <c r="J2584" s="230">
        <f>VLOOKUP(H2584,LocID!$B$2:$I$1995,8, FALSE)</f>
        <v>629</v>
      </c>
      <c r="L2584">
        <v>44.536888122558501</v>
      </c>
      <c r="M2584">
        <v>-122.90704345703099</v>
      </c>
    </row>
    <row r="2585" spans="1:13" x14ac:dyDescent="0.25">
      <c r="A2585" s="230">
        <v>2016.1077</v>
      </c>
      <c r="B2585" s="230" t="s">
        <v>4599</v>
      </c>
      <c r="C2585" s="230" t="s">
        <v>11832</v>
      </c>
      <c r="D2585" s="230" t="s">
        <v>4975</v>
      </c>
      <c r="E2585" s="230" t="s">
        <v>4976</v>
      </c>
      <c r="F2585" s="230" t="s">
        <v>4977</v>
      </c>
      <c r="G2585" t="s">
        <v>144</v>
      </c>
      <c r="H2585" s="230" t="s">
        <v>6581</v>
      </c>
      <c r="I2585" s="230" t="s">
        <v>23</v>
      </c>
      <c r="J2585" s="230">
        <f>VLOOKUP(H2585,LocID!$B$2:$I$1995,8, FALSE)</f>
        <v>686</v>
      </c>
      <c r="L2585">
        <v>39.115669250488303</v>
      </c>
      <c r="M2585">
        <v>-77.565299987792997</v>
      </c>
    </row>
    <row r="2586" spans="1:13" x14ac:dyDescent="0.25">
      <c r="A2586" s="230">
        <v>2016.075</v>
      </c>
      <c r="B2586" s="230" t="s">
        <v>4662</v>
      </c>
      <c r="C2586" s="230" t="s">
        <v>11832</v>
      </c>
      <c r="D2586" s="230" t="s">
        <v>5502</v>
      </c>
      <c r="E2586" s="230" t="s">
        <v>5503</v>
      </c>
      <c r="F2586" s="230" t="s">
        <v>5504</v>
      </c>
      <c r="G2586" t="s">
        <v>156</v>
      </c>
      <c r="H2586" s="230" t="s">
        <v>6569</v>
      </c>
      <c r="I2586" s="230" t="s">
        <v>26</v>
      </c>
      <c r="J2586" s="230">
        <f>VLOOKUP(H2586,LocID!$B$2:$I$1995,8, FALSE)</f>
        <v>674</v>
      </c>
      <c r="L2586">
        <v>40.961128234863303</v>
      </c>
      <c r="M2586">
        <v>-76.890640258789105</v>
      </c>
    </row>
    <row r="2587" spans="1:13" x14ac:dyDescent="0.25">
      <c r="A2587" s="230">
        <v>2015.0023000000001</v>
      </c>
      <c r="B2587" s="230" t="s">
        <v>4662</v>
      </c>
      <c r="C2587" s="230" t="s">
        <v>11832</v>
      </c>
      <c r="D2587" s="230" t="s">
        <v>5505</v>
      </c>
      <c r="E2587" s="230" t="s">
        <v>1739</v>
      </c>
      <c r="F2587" s="230" t="s">
        <v>1740</v>
      </c>
      <c r="G2587" t="s">
        <v>219</v>
      </c>
      <c r="H2587" s="230" t="s">
        <v>6162</v>
      </c>
      <c r="I2587" s="230" t="s">
        <v>52</v>
      </c>
      <c r="J2587" s="230">
        <f>VLOOKUP(H2587,LocID!$B$2:$I$1995,8, FALSE)</f>
        <v>285</v>
      </c>
      <c r="L2587">
        <v>33.047218322753899</v>
      </c>
      <c r="M2587">
        <v>-96.995933532714801</v>
      </c>
    </row>
    <row r="2588" spans="1:13" x14ac:dyDescent="0.25">
      <c r="A2588" s="230">
        <v>2016.0524</v>
      </c>
      <c r="B2588" s="230" t="s">
        <v>4662</v>
      </c>
      <c r="C2588" s="230" t="s">
        <v>11832</v>
      </c>
      <c r="D2588" s="230" t="s">
        <v>5506</v>
      </c>
      <c r="E2588" s="230" t="s">
        <v>5507</v>
      </c>
      <c r="F2588" s="230" t="s">
        <v>5508</v>
      </c>
      <c r="G2588" t="s">
        <v>208</v>
      </c>
      <c r="H2588" s="230" t="s">
        <v>6564</v>
      </c>
      <c r="I2588" s="230" t="s">
        <v>98</v>
      </c>
      <c r="J2588" s="230">
        <f>VLOOKUP(H2588,LocID!$B$2:$I$1995,8, FALSE)</f>
        <v>669</v>
      </c>
      <c r="L2588">
        <v>42.287818908691399</v>
      </c>
      <c r="M2588">
        <v>-87.952301025390597</v>
      </c>
    </row>
    <row r="2589" spans="1:13" x14ac:dyDescent="0.25">
      <c r="A2589" s="230">
        <v>2015.14400000003</v>
      </c>
      <c r="B2589" s="230" t="s">
        <v>4629</v>
      </c>
      <c r="C2589" s="230" t="s">
        <v>11832</v>
      </c>
      <c r="D2589" s="230" t="s">
        <v>5510</v>
      </c>
      <c r="E2589" s="230" t="s">
        <v>5511</v>
      </c>
      <c r="F2589" s="230" t="s">
        <v>5196</v>
      </c>
      <c r="G2589" t="s">
        <v>1268</v>
      </c>
      <c r="H2589" s="230" t="s">
        <v>6543</v>
      </c>
      <c r="I2589" s="230" t="s">
        <v>23</v>
      </c>
      <c r="J2589" s="230">
        <f>VLOOKUP(H2589,LocID!$B$2:$I$1995,8, FALSE)</f>
        <v>648</v>
      </c>
      <c r="L2589">
        <v>34.748699188232401</v>
      </c>
      <c r="M2589">
        <v>-92.274848937988295</v>
      </c>
    </row>
    <row r="2590" spans="1:13" x14ac:dyDescent="0.25">
      <c r="A2590" s="230">
        <v>2016.1258</v>
      </c>
      <c r="B2590" s="230" t="s">
        <v>4599</v>
      </c>
      <c r="C2590" s="230" t="s">
        <v>11832</v>
      </c>
      <c r="D2590" s="230" t="s">
        <v>5512</v>
      </c>
      <c r="E2590" s="230" t="s">
        <v>5511</v>
      </c>
      <c r="F2590" s="230" t="s">
        <v>5196</v>
      </c>
      <c r="G2590" t="s">
        <v>1268</v>
      </c>
      <c r="H2590" s="230" t="s">
        <v>6543</v>
      </c>
      <c r="I2590" s="230" t="s">
        <v>23</v>
      </c>
      <c r="J2590" s="230">
        <f>VLOOKUP(H2590,LocID!$B$2:$I$1995,8, FALSE)</f>
        <v>648</v>
      </c>
      <c r="L2590">
        <v>34.748699188232401</v>
      </c>
      <c r="M2590">
        <v>-92.274848937988295</v>
      </c>
    </row>
    <row r="2591" spans="1:13" x14ac:dyDescent="0.25">
      <c r="A2591" s="230">
        <v>2016.0464999999999</v>
      </c>
      <c r="B2591" s="230" t="s">
        <v>4599</v>
      </c>
      <c r="C2591" s="230" t="s">
        <v>11832</v>
      </c>
      <c r="D2591" s="230" t="s">
        <v>5290</v>
      </c>
      <c r="E2591" s="230" t="s">
        <v>5291</v>
      </c>
      <c r="F2591" s="230" t="s">
        <v>271</v>
      </c>
      <c r="G2591" t="s">
        <v>160</v>
      </c>
      <c r="H2591" s="230" t="s">
        <v>5930</v>
      </c>
      <c r="I2591" s="230" t="s">
        <v>23</v>
      </c>
      <c r="J2591" s="230">
        <f>VLOOKUP(H2591,LocID!$B$2:$I$1995,8, FALSE)</f>
        <v>33</v>
      </c>
      <c r="L2591">
        <v>33.7483100891113</v>
      </c>
      <c r="M2591">
        <v>-84.39111328125</v>
      </c>
    </row>
    <row r="2592" spans="1:13" x14ac:dyDescent="0.25">
      <c r="A2592" s="230">
        <v>2016.0451</v>
      </c>
      <c r="B2592" s="230" t="s">
        <v>4662</v>
      </c>
      <c r="C2592" s="230" t="s">
        <v>11832</v>
      </c>
      <c r="D2592" s="230" t="s">
        <v>5513</v>
      </c>
      <c r="E2592" s="230" t="s">
        <v>5514</v>
      </c>
      <c r="F2592" s="230" t="s">
        <v>5515</v>
      </c>
      <c r="G2592" t="s">
        <v>76</v>
      </c>
      <c r="H2592" s="230" t="s">
        <v>6559</v>
      </c>
      <c r="I2592" s="230" t="s">
        <v>3934</v>
      </c>
      <c r="J2592" s="230">
        <f>VLOOKUP(H2592,LocID!$B$2:$I$1995,8, FALSE)</f>
        <v>664</v>
      </c>
      <c r="L2592">
        <v>33.8052787780762</v>
      </c>
      <c r="M2592">
        <v>-118.319900512695</v>
      </c>
    </row>
    <row r="2593" spans="1:13" x14ac:dyDescent="0.25">
      <c r="A2593" s="230">
        <v>2016.0041000000001</v>
      </c>
      <c r="B2593" s="230" t="s">
        <v>4657</v>
      </c>
      <c r="C2593" s="230" t="s">
        <v>11832</v>
      </c>
      <c r="D2593" s="230" t="s">
        <v>5517</v>
      </c>
      <c r="E2593" s="230" t="s">
        <v>5518</v>
      </c>
      <c r="F2593" s="230" t="s">
        <v>1804</v>
      </c>
      <c r="G2593" t="s">
        <v>76</v>
      </c>
      <c r="H2593" s="230" t="s">
        <v>6173</v>
      </c>
      <c r="I2593" s="230" t="s">
        <v>52</v>
      </c>
      <c r="J2593" s="230">
        <f>VLOOKUP(H2593,LocID!$B$2:$I$1995,8, FALSE)</f>
        <v>296</v>
      </c>
      <c r="L2593">
        <v>33.766719818115199</v>
      </c>
      <c r="M2593">
        <v>-118.19239807128901</v>
      </c>
    </row>
    <row r="2594" spans="1:13" x14ac:dyDescent="0.25">
      <c r="A2594" s="230">
        <v>2015.1106</v>
      </c>
      <c r="B2594" s="230" t="s">
        <v>4657</v>
      </c>
      <c r="C2594" s="230" t="s">
        <v>11832</v>
      </c>
      <c r="D2594" s="230" t="s">
        <v>5521</v>
      </c>
      <c r="E2594" s="230" t="s">
        <v>1852</v>
      </c>
      <c r="F2594" s="230" t="s">
        <v>5897</v>
      </c>
      <c r="G2594" t="s">
        <v>76</v>
      </c>
      <c r="H2594" s="230" t="s">
        <v>5896</v>
      </c>
      <c r="I2594" s="230" t="s">
        <v>52</v>
      </c>
      <c r="J2594" s="230">
        <f>VLOOKUP(H2594,LocID!$B$2:$I$1995,8, FALSE)</f>
        <v>645</v>
      </c>
      <c r="L2594">
        <v>32.678638458251903</v>
      </c>
      <c r="M2594">
        <v>-115.49877166748</v>
      </c>
    </row>
    <row r="2595" spans="1:13" x14ac:dyDescent="0.25">
      <c r="A2595" s="230">
        <v>2015.12130000003</v>
      </c>
      <c r="B2595" s="230" t="s">
        <v>4629</v>
      </c>
      <c r="C2595" s="230" t="s">
        <v>11832</v>
      </c>
      <c r="D2595" s="230" t="s">
        <v>5522</v>
      </c>
      <c r="E2595" s="230" t="s">
        <v>4684</v>
      </c>
      <c r="F2595" s="230" t="s">
        <v>1832</v>
      </c>
      <c r="G2595" t="s">
        <v>76</v>
      </c>
      <c r="H2595" s="230" t="s">
        <v>4512</v>
      </c>
      <c r="I2595" s="230" t="s">
        <v>98</v>
      </c>
      <c r="J2595" s="230">
        <f>VLOOKUP(H2595,LocID!$B$2:$I$1995,8, FALSE)</f>
        <v>300</v>
      </c>
      <c r="L2595">
        <v>34.053489685058501</v>
      </c>
      <c r="M2595">
        <v>-118.245323181152</v>
      </c>
    </row>
    <row r="2596" spans="1:13" x14ac:dyDescent="0.25">
      <c r="A2596" s="230">
        <v>2015.1413</v>
      </c>
      <c r="B2596" s="230" t="s">
        <v>4629</v>
      </c>
      <c r="C2596" s="230" t="s">
        <v>11832</v>
      </c>
      <c r="D2596" s="230" t="s">
        <v>5523</v>
      </c>
      <c r="E2596" s="230" t="s">
        <v>5519</v>
      </c>
      <c r="F2596" s="230" t="s">
        <v>1832</v>
      </c>
      <c r="G2596" t="s">
        <v>76</v>
      </c>
      <c r="H2596" s="230" t="s">
        <v>4512</v>
      </c>
      <c r="I2596" s="230" t="s">
        <v>52</v>
      </c>
      <c r="J2596" s="230">
        <f>VLOOKUP(H2596,LocID!$B$2:$I$1995,8, FALSE)</f>
        <v>300</v>
      </c>
      <c r="L2596">
        <v>34.053489685058501</v>
      </c>
      <c r="M2596">
        <v>-118.245323181152</v>
      </c>
    </row>
    <row r="2597" spans="1:13" x14ac:dyDescent="0.25">
      <c r="A2597" s="230">
        <v>2016.0459000000001</v>
      </c>
      <c r="B2597" s="230" t="s">
        <v>4657</v>
      </c>
      <c r="C2597" s="230" t="s">
        <v>11832</v>
      </c>
      <c r="D2597" s="230" t="s">
        <v>4658</v>
      </c>
      <c r="E2597" s="230" t="s">
        <v>4659</v>
      </c>
      <c r="F2597" s="230" t="s">
        <v>1832</v>
      </c>
      <c r="G2597" t="s">
        <v>76</v>
      </c>
      <c r="H2597" s="230" t="s">
        <v>4512</v>
      </c>
      <c r="I2597" s="230" t="s">
        <v>188</v>
      </c>
      <c r="J2597" s="230">
        <f>VLOOKUP(H2597,LocID!$B$2:$I$1995,8, FALSE)</f>
        <v>300</v>
      </c>
      <c r="L2597">
        <v>34.053489685058501</v>
      </c>
      <c r="M2597">
        <v>-118.245323181152</v>
      </c>
    </row>
    <row r="2598" spans="1:13" x14ac:dyDescent="0.25">
      <c r="A2598" s="230">
        <v>2016.0545</v>
      </c>
      <c r="B2598" s="230" t="s">
        <v>4662</v>
      </c>
      <c r="C2598" s="230" t="s">
        <v>11832</v>
      </c>
      <c r="D2598" s="230" t="s">
        <v>4663</v>
      </c>
      <c r="E2598" s="230" t="s">
        <v>4664</v>
      </c>
      <c r="F2598" s="230" t="s">
        <v>1832</v>
      </c>
      <c r="G2598" t="s">
        <v>76</v>
      </c>
      <c r="H2598" s="230" t="s">
        <v>4512</v>
      </c>
      <c r="I2598" s="230" t="s">
        <v>52</v>
      </c>
      <c r="J2598" s="230">
        <f>VLOOKUP(H2598,LocID!$B$2:$I$1995,8, FALSE)</f>
        <v>300</v>
      </c>
      <c r="L2598">
        <v>34.053489685058501</v>
      </c>
      <c r="M2598">
        <v>-118.245323181152</v>
      </c>
    </row>
    <row r="2599" spans="1:13" x14ac:dyDescent="0.25">
      <c r="A2599" s="230">
        <v>2016.0663</v>
      </c>
      <c r="B2599" s="230" t="s">
        <v>4599</v>
      </c>
      <c r="C2599" s="230" t="s">
        <v>11832</v>
      </c>
      <c r="D2599" s="230" t="s">
        <v>4666</v>
      </c>
      <c r="E2599" s="230" t="s">
        <v>1846</v>
      </c>
      <c r="F2599" s="230" t="s">
        <v>1832</v>
      </c>
      <c r="G2599" t="s">
        <v>76</v>
      </c>
      <c r="H2599" s="230" t="s">
        <v>4512</v>
      </c>
      <c r="I2599" s="230" t="s">
        <v>3934</v>
      </c>
      <c r="J2599" s="230">
        <f>VLOOKUP(H2599,LocID!$B$2:$I$1995,8, FALSE)</f>
        <v>300</v>
      </c>
      <c r="L2599">
        <v>34.053489685058501</v>
      </c>
      <c r="M2599">
        <v>-118.245323181152</v>
      </c>
    </row>
    <row r="2600" spans="1:13" x14ac:dyDescent="0.25">
      <c r="A2600" s="230">
        <v>2016.0677000000001</v>
      </c>
      <c r="B2600" s="230" t="s">
        <v>4599</v>
      </c>
      <c r="C2600" s="230" t="s">
        <v>11832</v>
      </c>
      <c r="D2600" s="230" t="s">
        <v>4670</v>
      </c>
      <c r="E2600" s="230" t="s">
        <v>1846</v>
      </c>
      <c r="F2600" s="230" t="s">
        <v>1832</v>
      </c>
      <c r="G2600" t="s">
        <v>76</v>
      </c>
      <c r="H2600" s="230" t="s">
        <v>4512</v>
      </c>
      <c r="I2600" s="230" t="s">
        <v>3934</v>
      </c>
      <c r="J2600" s="230">
        <f>VLOOKUP(H2600,LocID!$B$2:$I$1995,8, FALSE)</f>
        <v>300</v>
      </c>
      <c r="L2600">
        <v>34.053489685058501</v>
      </c>
      <c r="M2600">
        <v>-118.245323181152</v>
      </c>
    </row>
    <row r="2601" spans="1:13" x14ac:dyDescent="0.25">
      <c r="A2601" s="230">
        <v>2016.0546999999999</v>
      </c>
      <c r="B2601" s="230" t="s">
        <v>4662</v>
      </c>
      <c r="C2601" s="230" t="s">
        <v>11832</v>
      </c>
      <c r="D2601" s="230" t="s">
        <v>5292</v>
      </c>
      <c r="E2601" s="230" t="s">
        <v>5293</v>
      </c>
      <c r="F2601" s="230" t="s">
        <v>271</v>
      </c>
      <c r="G2601" t="s">
        <v>160</v>
      </c>
      <c r="H2601" s="230" t="s">
        <v>5930</v>
      </c>
      <c r="I2601" s="230" t="s">
        <v>23</v>
      </c>
      <c r="J2601" s="230">
        <f>VLOOKUP(H2601,LocID!$B$2:$I$1995,8, FALSE)</f>
        <v>33</v>
      </c>
      <c r="L2601">
        <v>33.7483100891113</v>
      </c>
      <c r="M2601">
        <v>-84.39111328125</v>
      </c>
    </row>
    <row r="2602" spans="1:13" x14ac:dyDescent="0.25">
      <c r="A2602" s="230">
        <v>2016.116</v>
      </c>
      <c r="B2602" s="230" t="s">
        <v>4584</v>
      </c>
      <c r="C2602" s="230" t="s">
        <v>11833</v>
      </c>
      <c r="D2602" s="230" t="s">
        <v>4672</v>
      </c>
      <c r="E2602" s="230" t="s">
        <v>1865</v>
      </c>
      <c r="F2602" s="230" t="s">
        <v>1832</v>
      </c>
      <c r="G2602" t="s">
        <v>76</v>
      </c>
      <c r="H2602" s="230" t="s">
        <v>4512</v>
      </c>
      <c r="I2602" s="230" t="s">
        <v>188</v>
      </c>
      <c r="J2602" s="230">
        <f>VLOOKUP(H2602,LocID!$B$2:$I$1995,8, FALSE)</f>
        <v>300</v>
      </c>
      <c r="L2602">
        <v>34.053489685058501</v>
      </c>
      <c r="M2602">
        <v>-118.245323181152</v>
      </c>
    </row>
    <row r="2603" spans="1:13" x14ac:dyDescent="0.25">
      <c r="A2603" s="230">
        <v>2015.1021000000301</v>
      </c>
      <c r="B2603" s="230" t="s">
        <v>138</v>
      </c>
      <c r="C2603" s="230" t="s">
        <v>11821</v>
      </c>
      <c r="D2603" s="230" t="s">
        <v>1918</v>
      </c>
      <c r="E2603" s="230" t="s">
        <v>5524</v>
      </c>
      <c r="F2603" s="230" t="s">
        <v>1920</v>
      </c>
      <c r="G2603" t="s">
        <v>399</v>
      </c>
      <c r="H2603" s="230" t="s">
        <v>6539</v>
      </c>
      <c r="I2603" s="230" t="s">
        <v>23</v>
      </c>
      <c r="J2603" s="230">
        <f>VLOOKUP(H2603,LocID!$B$2:$I$1995,8, FALSE)</f>
        <v>309</v>
      </c>
      <c r="L2603">
        <v>42.99116897583</v>
      </c>
      <c r="M2603">
        <v>-71.463088989257798</v>
      </c>
    </row>
    <row r="2604" spans="1:13" x14ac:dyDescent="0.25">
      <c r="A2604" s="230">
        <v>2016.0696</v>
      </c>
      <c r="B2604" s="230" t="s">
        <v>4662</v>
      </c>
      <c r="C2604" s="230" t="s">
        <v>11832</v>
      </c>
      <c r="D2604" s="230" t="s">
        <v>5233</v>
      </c>
      <c r="E2604" s="230" t="s">
        <v>5234</v>
      </c>
      <c r="F2604" s="230" t="s">
        <v>5235</v>
      </c>
      <c r="G2604" t="s">
        <v>160</v>
      </c>
      <c r="H2604" s="230" t="s">
        <v>6568</v>
      </c>
      <c r="I2604" s="230" t="s">
        <v>52</v>
      </c>
      <c r="J2604" s="230">
        <f>VLOOKUP(H2604,LocID!$B$2:$I$1995,8, FALSE)</f>
        <v>673</v>
      </c>
      <c r="L2604">
        <v>33.953189849853501</v>
      </c>
      <c r="M2604">
        <v>-84.545883178710895</v>
      </c>
    </row>
    <row r="2605" spans="1:13" x14ac:dyDescent="0.25">
      <c r="A2605" s="230">
        <v>2015.14670000003</v>
      </c>
      <c r="B2605" s="230" t="s">
        <v>4629</v>
      </c>
      <c r="C2605" s="230" t="s">
        <v>11832</v>
      </c>
      <c r="D2605" s="230" t="s">
        <v>2779</v>
      </c>
      <c r="E2605" s="230" t="s">
        <v>5146</v>
      </c>
      <c r="F2605" s="230" t="s">
        <v>5147</v>
      </c>
      <c r="G2605" t="s">
        <v>122</v>
      </c>
      <c r="H2605" s="230" t="s">
        <v>6544</v>
      </c>
      <c r="I2605" s="230" t="s">
        <v>52</v>
      </c>
      <c r="J2605" s="230">
        <f>VLOOKUP(H2605,LocID!$B$2:$I$1995,8, FALSE)</f>
        <v>649</v>
      </c>
      <c r="L2605">
        <v>45.209201812744098</v>
      </c>
      <c r="M2605">
        <v>-123.19912719726599</v>
      </c>
    </row>
    <row r="2606" spans="1:13" x14ac:dyDescent="0.25">
      <c r="A2606" s="230">
        <v>2016.1192000000001</v>
      </c>
      <c r="B2606" s="230" t="s">
        <v>4599</v>
      </c>
      <c r="C2606" s="230" t="s">
        <v>11832</v>
      </c>
      <c r="D2606" s="230" t="s">
        <v>5526</v>
      </c>
      <c r="E2606" s="230" t="s">
        <v>1956</v>
      </c>
      <c r="F2606" s="230" t="s">
        <v>1954</v>
      </c>
      <c r="G2606" t="s">
        <v>49</v>
      </c>
      <c r="H2606" s="230" t="s">
        <v>6196</v>
      </c>
      <c r="I2606" s="230" t="s">
        <v>26</v>
      </c>
      <c r="J2606" s="230">
        <f>VLOOKUP(H2606,LocID!$B$2:$I$1995,8, FALSE)</f>
        <v>320</v>
      </c>
      <c r="L2606">
        <v>42.419811248779297</v>
      </c>
      <c r="M2606">
        <v>-71.108757019042898</v>
      </c>
    </row>
    <row r="2607" spans="1:13" x14ac:dyDescent="0.25">
      <c r="A2607" s="230">
        <v>2016.0700999999999</v>
      </c>
      <c r="B2607" s="230" t="s">
        <v>4662</v>
      </c>
      <c r="C2607" s="230" t="s">
        <v>11832</v>
      </c>
      <c r="D2607" s="230" t="s">
        <v>4692</v>
      </c>
      <c r="E2607" s="230" t="s">
        <v>4693</v>
      </c>
      <c r="F2607" s="230" t="s">
        <v>1991</v>
      </c>
      <c r="G2607" t="s">
        <v>76</v>
      </c>
      <c r="H2607" s="230" t="s">
        <v>6200</v>
      </c>
      <c r="I2607" s="230" t="s">
        <v>26</v>
      </c>
      <c r="J2607" s="230">
        <f>VLOOKUP(H2607,LocID!$B$2:$I$1995,8, FALSE)</f>
        <v>324</v>
      </c>
      <c r="L2607">
        <v>37.455318450927699</v>
      </c>
      <c r="M2607">
        <v>-122.17855834960901</v>
      </c>
    </row>
    <row r="2608" spans="1:13" x14ac:dyDescent="0.25">
      <c r="A2608" s="230">
        <v>2016.08</v>
      </c>
      <c r="B2608" s="230" t="s">
        <v>4599</v>
      </c>
      <c r="C2608" s="230" t="s">
        <v>11832</v>
      </c>
      <c r="D2608" s="230" t="s">
        <v>5529</v>
      </c>
      <c r="E2608" s="230" t="s">
        <v>5530</v>
      </c>
      <c r="F2608" s="230" t="s">
        <v>1991</v>
      </c>
      <c r="G2608" t="s">
        <v>76</v>
      </c>
      <c r="H2608" s="230" t="s">
        <v>6200</v>
      </c>
      <c r="I2608" s="230" t="s">
        <v>26</v>
      </c>
      <c r="J2608" s="230">
        <f>VLOOKUP(H2608,LocID!$B$2:$I$1995,8, FALSE)</f>
        <v>324</v>
      </c>
      <c r="L2608">
        <v>37.455318450927699</v>
      </c>
      <c r="M2608">
        <v>-122.17855834960901</v>
      </c>
    </row>
    <row r="2609" spans="1:13" x14ac:dyDescent="0.25">
      <c r="A2609" s="230">
        <v>2016.0246</v>
      </c>
      <c r="B2609" s="230" t="s">
        <v>4629</v>
      </c>
      <c r="C2609" s="230" t="s">
        <v>11832</v>
      </c>
      <c r="D2609" s="230" t="s">
        <v>5531</v>
      </c>
      <c r="E2609" s="230" t="s">
        <v>4700</v>
      </c>
      <c r="F2609" s="230" t="s">
        <v>2043</v>
      </c>
      <c r="G2609" t="s">
        <v>76</v>
      </c>
      <c r="H2609" s="230" t="s">
        <v>6208</v>
      </c>
      <c r="I2609" s="230" t="s">
        <v>26</v>
      </c>
      <c r="J2609" s="230">
        <f>VLOOKUP(H2609,LocID!$B$2:$I$1995,8, FALSE)</f>
        <v>332</v>
      </c>
      <c r="L2609">
        <v>37.9076118469238</v>
      </c>
      <c r="M2609">
        <v>-122.54818725585901</v>
      </c>
    </row>
    <row r="2610" spans="1:13" x14ac:dyDescent="0.25">
      <c r="A2610" s="230">
        <v>2016.0963999999999</v>
      </c>
      <c r="B2610" s="230" t="s">
        <v>4662</v>
      </c>
      <c r="C2610" s="230" t="s">
        <v>11832</v>
      </c>
      <c r="D2610" s="230" t="s">
        <v>4699</v>
      </c>
      <c r="E2610" s="230" t="s">
        <v>4700</v>
      </c>
      <c r="F2610" s="230" t="s">
        <v>2043</v>
      </c>
      <c r="G2610" t="s">
        <v>76</v>
      </c>
      <c r="H2610" s="230" t="s">
        <v>6208</v>
      </c>
      <c r="I2610" s="230" t="s">
        <v>26</v>
      </c>
      <c r="J2610" s="230">
        <f>VLOOKUP(H2610,LocID!$B$2:$I$1995,8, FALSE)</f>
        <v>332</v>
      </c>
      <c r="L2610">
        <v>37.9076118469238</v>
      </c>
      <c r="M2610">
        <v>-122.54818725585901</v>
      </c>
    </row>
    <row r="2611" spans="1:13" x14ac:dyDescent="0.25">
      <c r="A2611" s="230">
        <v>2016.097</v>
      </c>
      <c r="B2611" s="230" t="s">
        <v>4662</v>
      </c>
      <c r="C2611" s="230" t="s">
        <v>11832</v>
      </c>
      <c r="D2611" s="230" t="s">
        <v>5294</v>
      </c>
      <c r="E2611" s="230" t="s">
        <v>5295</v>
      </c>
      <c r="F2611" s="230" t="s">
        <v>271</v>
      </c>
      <c r="G2611" t="s">
        <v>160</v>
      </c>
      <c r="H2611" s="230" t="s">
        <v>5930</v>
      </c>
      <c r="I2611" s="230" t="s">
        <v>26</v>
      </c>
      <c r="J2611" s="230">
        <f>VLOOKUP(H2611,LocID!$B$2:$I$1995,8, FALSE)</f>
        <v>33</v>
      </c>
      <c r="L2611">
        <v>33.7483100891113</v>
      </c>
      <c r="M2611">
        <v>-84.39111328125</v>
      </c>
    </row>
    <row r="2612" spans="1:13" x14ac:dyDescent="0.25">
      <c r="A2612" s="230">
        <v>2016.0298</v>
      </c>
      <c r="B2612" s="230" t="s">
        <v>4629</v>
      </c>
      <c r="C2612" s="230" t="s">
        <v>11832</v>
      </c>
      <c r="D2612" s="230" t="s">
        <v>5532</v>
      </c>
      <c r="E2612" s="230" t="s">
        <v>5533</v>
      </c>
      <c r="F2612" s="230" t="s">
        <v>2059</v>
      </c>
      <c r="G2612" t="s">
        <v>432</v>
      </c>
      <c r="H2612" s="230" t="s">
        <v>6211</v>
      </c>
      <c r="I2612" s="230" t="s">
        <v>26</v>
      </c>
      <c r="J2612" s="230">
        <f>VLOOKUP(H2612,LocID!$B$2:$I$1995,8, FALSE)</f>
        <v>335</v>
      </c>
      <c r="L2612">
        <v>43.0418090820312</v>
      </c>
      <c r="M2612">
        <v>-87.906837463378906</v>
      </c>
    </row>
    <row r="2613" spans="1:13" x14ac:dyDescent="0.25">
      <c r="A2613" s="230">
        <v>2016.0454999999999</v>
      </c>
      <c r="B2613" s="230" t="s">
        <v>4657</v>
      </c>
      <c r="C2613" s="230" t="s">
        <v>11832</v>
      </c>
      <c r="D2613" s="230" t="s">
        <v>5535</v>
      </c>
      <c r="E2613" s="230" t="s">
        <v>5536</v>
      </c>
      <c r="F2613" s="230" t="s">
        <v>2069</v>
      </c>
      <c r="G2613" t="s">
        <v>198</v>
      </c>
      <c r="H2613" s="230" t="s">
        <v>4513</v>
      </c>
      <c r="I2613" s="230" t="s">
        <v>52</v>
      </c>
      <c r="J2613" s="230">
        <f>VLOOKUP(H2613,LocID!$B$2:$I$1995,8, FALSE)</f>
        <v>337</v>
      </c>
      <c r="L2613">
        <v>44.979030609130803</v>
      </c>
      <c r="M2613">
        <v>-93.264930725097599</v>
      </c>
    </row>
    <row r="2614" spans="1:13" x14ac:dyDescent="0.25">
      <c r="A2614" s="230">
        <v>2016.0454999999999</v>
      </c>
      <c r="B2614" s="230" t="s">
        <v>4657</v>
      </c>
      <c r="C2614" s="230" t="s">
        <v>11832</v>
      </c>
      <c r="D2614" s="230" t="s">
        <v>5535</v>
      </c>
      <c r="E2614" s="230" t="s">
        <v>5536</v>
      </c>
      <c r="F2614" s="230" t="s">
        <v>2069</v>
      </c>
      <c r="G2614" t="s">
        <v>198</v>
      </c>
      <c r="H2614" s="230" t="s">
        <v>4513</v>
      </c>
      <c r="I2614" s="230" t="s">
        <v>188</v>
      </c>
      <c r="J2614" s="230">
        <f>VLOOKUP(H2614,LocID!$B$2:$I$1995,8, FALSE)</f>
        <v>337</v>
      </c>
      <c r="L2614">
        <v>44.979030609130803</v>
      </c>
      <c r="M2614">
        <v>-93.264930725097599</v>
      </c>
    </row>
    <row r="2615" spans="1:13" x14ac:dyDescent="0.25">
      <c r="A2615" s="230">
        <v>2016.0078000000001</v>
      </c>
      <c r="B2615" s="230" t="s">
        <v>4657</v>
      </c>
      <c r="C2615" s="230" t="s">
        <v>11832</v>
      </c>
      <c r="D2615" s="230" t="s">
        <v>5538</v>
      </c>
      <c r="E2615" s="230" t="s">
        <v>5539</v>
      </c>
      <c r="F2615" s="230" t="s">
        <v>5540</v>
      </c>
      <c r="G2615" t="s">
        <v>76</v>
      </c>
      <c r="H2615" s="230" t="s">
        <v>6545</v>
      </c>
      <c r="I2615" s="230" t="s">
        <v>52</v>
      </c>
      <c r="J2615" s="230">
        <f>VLOOKUP(H2615,LocID!$B$2:$I$1995,8, FALSE)</f>
        <v>650</v>
      </c>
      <c r="L2615">
        <v>34.287059783935497</v>
      </c>
      <c r="M2615">
        <v>-118.882209777832</v>
      </c>
    </row>
    <row r="2616" spans="1:13" x14ac:dyDescent="0.25">
      <c r="A2616" s="230">
        <v>2016.0292999999999</v>
      </c>
      <c r="B2616" s="230" t="s">
        <v>4657</v>
      </c>
      <c r="C2616" s="230" t="s">
        <v>11832</v>
      </c>
      <c r="D2616" s="230" t="s">
        <v>5541</v>
      </c>
      <c r="E2616" s="230" t="s">
        <v>4708</v>
      </c>
      <c r="F2616" s="230" t="s">
        <v>2155</v>
      </c>
      <c r="G2616" t="s">
        <v>76</v>
      </c>
      <c r="H2616" s="230" t="s">
        <v>6227</v>
      </c>
      <c r="I2616" s="230" t="s">
        <v>23</v>
      </c>
      <c r="J2616" s="230">
        <f>VLOOKUP(H2616,LocID!$B$2:$I$1995,8, FALSE)</f>
        <v>352</v>
      </c>
      <c r="L2616">
        <v>37.389671325683501</v>
      </c>
      <c r="M2616">
        <v>-122.08159637451099</v>
      </c>
    </row>
    <row r="2617" spans="1:13" x14ac:dyDescent="0.25">
      <c r="A2617" s="230">
        <v>2016.0654</v>
      </c>
      <c r="B2617" s="230" t="s">
        <v>4662</v>
      </c>
      <c r="C2617" s="230" t="s">
        <v>11832</v>
      </c>
      <c r="D2617" s="230" t="s">
        <v>5543</v>
      </c>
      <c r="E2617" s="230" t="s">
        <v>2162</v>
      </c>
      <c r="F2617" s="230" t="s">
        <v>2155</v>
      </c>
      <c r="G2617" t="s">
        <v>76</v>
      </c>
      <c r="H2617" s="230" t="s">
        <v>6227</v>
      </c>
      <c r="I2617" s="230" t="s">
        <v>26</v>
      </c>
      <c r="J2617" s="230">
        <f>VLOOKUP(H2617,LocID!$B$2:$I$1995,8, FALSE)</f>
        <v>352</v>
      </c>
      <c r="L2617">
        <v>37.389671325683501</v>
      </c>
      <c r="M2617">
        <v>-122.08159637451099</v>
      </c>
    </row>
    <row r="2618" spans="1:13" x14ac:dyDescent="0.25">
      <c r="A2618" s="230">
        <v>2016.1175000000001</v>
      </c>
      <c r="B2618" s="230" t="s">
        <v>4599</v>
      </c>
      <c r="C2618" s="230" t="s">
        <v>11832</v>
      </c>
      <c r="D2618" s="230" t="s">
        <v>4703</v>
      </c>
      <c r="E2618" s="230" t="s">
        <v>2974</v>
      </c>
      <c r="F2618" s="230" t="s">
        <v>2155</v>
      </c>
      <c r="G2618" t="s">
        <v>76</v>
      </c>
      <c r="H2618" s="230" t="s">
        <v>6227</v>
      </c>
      <c r="I2618" s="230" t="s">
        <v>26</v>
      </c>
      <c r="J2618" s="230">
        <f>VLOOKUP(H2618,LocID!$B$2:$I$1995,8, FALSE)</f>
        <v>352</v>
      </c>
      <c r="L2618">
        <v>37.389671325683501</v>
      </c>
      <c r="M2618">
        <v>-122.08159637451099</v>
      </c>
    </row>
    <row r="2619" spans="1:13" x14ac:dyDescent="0.25">
      <c r="A2619" s="230">
        <v>2016.0697</v>
      </c>
      <c r="B2619" s="230" t="s">
        <v>4599</v>
      </c>
      <c r="C2619" s="230" t="s">
        <v>11832</v>
      </c>
      <c r="D2619" s="230" t="s">
        <v>5544</v>
      </c>
      <c r="E2619" s="230" t="s">
        <v>2157</v>
      </c>
      <c r="F2619" s="230" t="s">
        <v>2155</v>
      </c>
      <c r="G2619" t="s">
        <v>76</v>
      </c>
      <c r="H2619" s="230" t="s">
        <v>6227</v>
      </c>
      <c r="I2619" s="230" t="s">
        <v>23</v>
      </c>
      <c r="J2619" s="230">
        <f>VLOOKUP(H2619,LocID!$B$2:$I$1995,8, FALSE)</f>
        <v>352</v>
      </c>
      <c r="L2619">
        <v>37.389671325683501</v>
      </c>
      <c r="M2619">
        <v>-122.08159637451099</v>
      </c>
    </row>
    <row r="2620" spans="1:13" x14ac:dyDescent="0.25">
      <c r="A2620" s="230">
        <v>2016.1026999999999</v>
      </c>
      <c r="B2620" s="230" t="s">
        <v>4599</v>
      </c>
      <c r="C2620" s="230" t="s">
        <v>11832</v>
      </c>
      <c r="D2620" s="230" t="s">
        <v>5546</v>
      </c>
      <c r="E2620" s="230" t="s">
        <v>2157</v>
      </c>
      <c r="F2620" s="230" t="s">
        <v>2155</v>
      </c>
      <c r="G2620" t="s">
        <v>76</v>
      </c>
      <c r="H2620" s="230" t="s">
        <v>6227</v>
      </c>
      <c r="I2620" s="230" t="s">
        <v>23</v>
      </c>
      <c r="J2620" s="230">
        <f>VLOOKUP(H2620,LocID!$B$2:$I$1995,8, FALSE)</f>
        <v>352</v>
      </c>
      <c r="L2620">
        <v>37.389671325683501</v>
      </c>
      <c r="M2620">
        <v>-122.08159637451099</v>
      </c>
    </row>
    <row r="2621" spans="1:13" x14ac:dyDescent="0.25">
      <c r="A2621" s="230">
        <v>2016.0981999999999</v>
      </c>
      <c r="B2621" s="230" t="s">
        <v>4599</v>
      </c>
      <c r="C2621" s="230" t="s">
        <v>11832</v>
      </c>
      <c r="D2621" s="230" t="s">
        <v>5296</v>
      </c>
      <c r="E2621" s="230" t="s">
        <v>5297</v>
      </c>
      <c r="F2621" s="230" t="s">
        <v>271</v>
      </c>
      <c r="G2621" t="s">
        <v>160</v>
      </c>
      <c r="H2621" s="230" t="s">
        <v>5930</v>
      </c>
      <c r="I2621" s="230" t="s">
        <v>23</v>
      </c>
      <c r="J2621" s="230">
        <f>VLOOKUP(H2621,LocID!$B$2:$I$1995,8, FALSE)</f>
        <v>33</v>
      </c>
      <c r="L2621">
        <v>33.7483100891113</v>
      </c>
      <c r="M2621">
        <v>-84.39111328125</v>
      </c>
    </row>
    <row r="2622" spans="1:13" x14ac:dyDescent="0.25">
      <c r="A2622" s="230">
        <v>2016.0404000000001</v>
      </c>
      <c r="B2622" s="230" t="s">
        <v>4657</v>
      </c>
      <c r="C2622" s="230" t="s">
        <v>11832</v>
      </c>
      <c r="D2622" s="230" t="s">
        <v>5547</v>
      </c>
      <c r="E2622" s="230" t="s">
        <v>5548</v>
      </c>
      <c r="F2622" s="230" t="s">
        <v>2184</v>
      </c>
      <c r="G2622" t="s">
        <v>76</v>
      </c>
      <c r="H2622" s="230" t="s">
        <v>6231</v>
      </c>
      <c r="I2622" s="230" t="s">
        <v>188</v>
      </c>
      <c r="J2622" s="230">
        <f>VLOOKUP(H2622,LocID!$B$2:$I$1995,8, FALSE)</f>
        <v>356</v>
      </c>
      <c r="L2622">
        <v>38.298858642578097</v>
      </c>
      <c r="M2622">
        <v>-122.28521728515599</v>
      </c>
    </row>
    <row r="2623" spans="1:13" x14ac:dyDescent="0.25">
      <c r="A2623" s="230">
        <v>2016.056</v>
      </c>
      <c r="B2623" s="230" t="s">
        <v>4657</v>
      </c>
      <c r="C2623" s="230" t="s">
        <v>11832</v>
      </c>
      <c r="D2623" s="230" t="s">
        <v>5549</v>
      </c>
      <c r="E2623" s="230" t="s">
        <v>5550</v>
      </c>
      <c r="F2623" s="230" t="s">
        <v>2184</v>
      </c>
      <c r="G2623" t="s">
        <v>76</v>
      </c>
      <c r="H2623" s="230" t="s">
        <v>6231</v>
      </c>
      <c r="I2623" s="230" t="s">
        <v>26</v>
      </c>
      <c r="J2623" s="230">
        <f>VLOOKUP(H2623,LocID!$B$2:$I$1995,8, FALSE)</f>
        <v>356</v>
      </c>
      <c r="L2623">
        <v>38.298858642578097</v>
      </c>
      <c r="M2623">
        <v>-122.28521728515599</v>
      </c>
    </row>
    <row r="2624" spans="1:13" x14ac:dyDescent="0.25">
      <c r="A2624" s="230">
        <v>2016.0346</v>
      </c>
      <c r="B2624" s="230" t="s">
        <v>4662</v>
      </c>
      <c r="C2624" s="230" t="s">
        <v>11832</v>
      </c>
      <c r="D2624" s="230" t="s">
        <v>5551</v>
      </c>
      <c r="E2624" s="230" t="s">
        <v>5552</v>
      </c>
      <c r="F2624" s="230" t="s">
        <v>5553</v>
      </c>
      <c r="G2624" t="s">
        <v>156</v>
      </c>
      <c r="H2624" s="230" t="s">
        <v>6556</v>
      </c>
      <c r="I2624" s="230" t="s">
        <v>26</v>
      </c>
      <c r="J2624" s="230">
        <f>VLOOKUP(H2624,LocID!$B$2:$I$1995,8, FALSE)</f>
        <v>661</v>
      </c>
      <c r="L2624">
        <v>40.005290985107401</v>
      </c>
      <c r="M2624">
        <v>-75.264419555664105</v>
      </c>
    </row>
    <row r="2625" spans="1:13" x14ac:dyDescent="0.25">
      <c r="A2625" s="230">
        <v>2016.0595000000001</v>
      </c>
      <c r="B2625" s="230" t="s">
        <v>4662</v>
      </c>
      <c r="C2625" s="230" t="s">
        <v>11832</v>
      </c>
      <c r="D2625" s="230" t="s">
        <v>5555</v>
      </c>
      <c r="E2625" s="230" t="s">
        <v>2193</v>
      </c>
      <c r="F2625" s="230" t="s">
        <v>2194</v>
      </c>
      <c r="G2625" t="s">
        <v>865</v>
      </c>
      <c r="H2625" s="230" t="s">
        <v>6233</v>
      </c>
      <c r="I2625" s="230" t="s">
        <v>52</v>
      </c>
      <c r="J2625" s="230">
        <f>VLOOKUP(H2625,LocID!$B$2:$I$1995,8, FALSE)</f>
        <v>358</v>
      </c>
      <c r="L2625">
        <v>36.167839050292898</v>
      </c>
      <c r="M2625">
        <v>-86.778160095214801</v>
      </c>
    </row>
    <row r="2626" spans="1:13" x14ac:dyDescent="0.25">
      <c r="A2626" s="230">
        <v>2016.0873999999999</v>
      </c>
      <c r="B2626" s="230" t="s">
        <v>4662</v>
      </c>
      <c r="C2626" s="230" t="s">
        <v>11832</v>
      </c>
      <c r="D2626" s="230" t="s">
        <v>5556</v>
      </c>
      <c r="E2626" s="230" t="s">
        <v>5198</v>
      </c>
      <c r="F2626" s="230" t="s">
        <v>2194</v>
      </c>
      <c r="G2626" t="s">
        <v>865</v>
      </c>
      <c r="H2626" s="230" t="s">
        <v>6233</v>
      </c>
      <c r="I2626" s="230" t="s">
        <v>23</v>
      </c>
      <c r="J2626" s="230">
        <f>VLOOKUP(H2626,LocID!$B$2:$I$1995,8, FALSE)</f>
        <v>358</v>
      </c>
      <c r="L2626">
        <v>36.167839050292898</v>
      </c>
      <c r="M2626">
        <v>-86.778160095214801</v>
      </c>
    </row>
    <row r="2627" spans="1:13" x14ac:dyDescent="0.25">
      <c r="A2627" s="230">
        <v>2015.0922000000301</v>
      </c>
      <c r="B2627" s="230" t="s">
        <v>4657</v>
      </c>
      <c r="C2627" s="230" t="s">
        <v>11832</v>
      </c>
      <c r="D2627" s="230" t="s">
        <v>5557</v>
      </c>
      <c r="E2627" s="230" t="s">
        <v>5558</v>
      </c>
      <c r="F2627" s="230" t="s">
        <v>2217</v>
      </c>
      <c r="G2627" t="s">
        <v>874</v>
      </c>
      <c r="H2627" s="230" t="s">
        <v>4514</v>
      </c>
      <c r="I2627" s="230" t="s">
        <v>23</v>
      </c>
      <c r="J2627" s="230">
        <f>VLOOKUP(H2627,LocID!$B$2:$I$1995,8, FALSE)</f>
        <v>363</v>
      </c>
      <c r="L2627">
        <v>41.307621002197202</v>
      </c>
      <c r="M2627">
        <v>-72.924621582031193</v>
      </c>
    </row>
    <row r="2628" spans="1:13" x14ac:dyDescent="0.25">
      <c r="A2628" s="230">
        <v>2016.0640000000001</v>
      </c>
      <c r="B2628" s="230" t="s">
        <v>4599</v>
      </c>
      <c r="C2628" s="230" t="s">
        <v>11832</v>
      </c>
      <c r="D2628" s="230" t="s">
        <v>5559</v>
      </c>
      <c r="E2628" s="230" t="s">
        <v>2223</v>
      </c>
      <c r="F2628" s="230" t="s">
        <v>2217</v>
      </c>
      <c r="G2628" t="s">
        <v>874</v>
      </c>
      <c r="H2628" s="230" t="s">
        <v>4514</v>
      </c>
      <c r="I2628" s="230" t="s">
        <v>26</v>
      </c>
      <c r="J2628" s="230">
        <f>VLOOKUP(H2628,LocID!$B$2:$I$1995,8, FALSE)</f>
        <v>363</v>
      </c>
      <c r="L2628">
        <v>41.307621002197202</v>
      </c>
      <c r="M2628">
        <v>-72.924621582031193</v>
      </c>
    </row>
    <row r="2629" spans="1:13" x14ac:dyDescent="0.25">
      <c r="A2629" s="230">
        <v>2016.0675000000001</v>
      </c>
      <c r="B2629" s="230" t="s">
        <v>4662</v>
      </c>
      <c r="C2629" s="230" t="s">
        <v>11832</v>
      </c>
      <c r="D2629" s="230" t="s">
        <v>5560</v>
      </c>
      <c r="E2629" s="230" t="s">
        <v>2250</v>
      </c>
      <c r="F2629" s="230" t="s">
        <v>2244</v>
      </c>
      <c r="G2629" t="s">
        <v>384</v>
      </c>
      <c r="H2629" s="230" t="s">
        <v>4515</v>
      </c>
      <c r="I2629" s="230" t="s">
        <v>52</v>
      </c>
      <c r="J2629" s="230">
        <f>VLOOKUP(H2629,LocID!$B$2:$I$1995,8, FALSE)</f>
        <v>365</v>
      </c>
      <c r="L2629">
        <v>29.953699111938398</v>
      </c>
      <c r="M2629">
        <v>-90.077751159667898</v>
      </c>
    </row>
    <row r="2630" spans="1:13" x14ac:dyDescent="0.25">
      <c r="A2630" s="230">
        <v>2016.0295000000001</v>
      </c>
      <c r="B2630" s="230" t="s">
        <v>4657</v>
      </c>
      <c r="C2630" s="230" t="s">
        <v>11832</v>
      </c>
      <c r="D2630" s="230" t="s">
        <v>5563</v>
      </c>
      <c r="E2630" s="230" t="s">
        <v>5564</v>
      </c>
      <c r="F2630" s="230" t="s">
        <v>2260</v>
      </c>
      <c r="G2630" t="s">
        <v>107</v>
      </c>
      <c r="H2630" s="230" t="s">
        <v>6240</v>
      </c>
      <c r="I2630" s="230" t="s">
        <v>3934</v>
      </c>
      <c r="J2630" s="230">
        <f>VLOOKUP(H2630,LocID!$B$2:$I$1995,8, FALSE)</f>
        <v>367</v>
      </c>
      <c r="L2630">
        <v>40.919700622558501</v>
      </c>
      <c r="M2630">
        <v>-73.786796569824205</v>
      </c>
    </row>
    <row r="2631" spans="1:13" x14ac:dyDescent="0.25">
      <c r="A2631" s="230">
        <v>2015.09240000003</v>
      </c>
      <c r="B2631" s="230" t="s">
        <v>138</v>
      </c>
      <c r="C2631" s="230" t="s">
        <v>11821</v>
      </c>
      <c r="D2631" s="230" t="s">
        <v>5567</v>
      </c>
      <c r="E2631" s="230" t="s">
        <v>5568</v>
      </c>
      <c r="F2631" s="230" t="s">
        <v>2273</v>
      </c>
      <c r="G2631" t="s">
        <v>107</v>
      </c>
      <c r="H2631" s="230" t="s">
        <v>4516</v>
      </c>
      <c r="I2631" s="230" t="s">
        <v>98</v>
      </c>
      <c r="J2631" s="230">
        <f>VLOOKUP(H2631,LocID!$B$2:$I$1995,8, FALSE)</f>
        <v>370</v>
      </c>
      <c r="L2631">
        <v>40.7820014953613</v>
      </c>
      <c r="M2631">
        <v>-73.831703186035099</v>
      </c>
    </row>
    <row r="2632" spans="1:13" x14ac:dyDescent="0.25">
      <c r="A2632" s="230">
        <v>2016.0001</v>
      </c>
      <c r="B2632" s="230" t="s">
        <v>4629</v>
      </c>
      <c r="C2632" s="230" t="s">
        <v>11832</v>
      </c>
      <c r="D2632" s="230" t="s">
        <v>4983</v>
      </c>
      <c r="E2632" s="230" t="s">
        <v>4984</v>
      </c>
      <c r="F2632" s="230" t="s">
        <v>2273</v>
      </c>
      <c r="G2632" t="s">
        <v>107</v>
      </c>
      <c r="H2632" s="230" t="s">
        <v>4516</v>
      </c>
      <c r="I2632" s="230" t="s">
        <v>26</v>
      </c>
      <c r="J2632" s="230">
        <f>VLOOKUP(H2632,LocID!$B$2:$I$1995,8, FALSE)</f>
        <v>370</v>
      </c>
      <c r="L2632">
        <v>40.7820014953613</v>
      </c>
      <c r="M2632">
        <v>-73.831703186035099</v>
      </c>
    </row>
    <row r="2633" spans="1:13" x14ac:dyDescent="0.25">
      <c r="A2633" s="230">
        <v>2016.0286000000001</v>
      </c>
      <c r="B2633" s="230" t="s">
        <v>4629</v>
      </c>
      <c r="C2633" s="230" t="s">
        <v>11832</v>
      </c>
      <c r="D2633" s="230" t="s">
        <v>5572</v>
      </c>
      <c r="E2633" s="230" t="s">
        <v>5573</v>
      </c>
      <c r="F2633" s="230" t="s">
        <v>2273</v>
      </c>
      <c r="G2633" t="s">
        <v>107</v>
      </c>
      <c r="H2633" s="230" t="s">
        <v>4516</v>
      </c>
      <c r="I2633" s="230" t="s">
        <v>52</v>
      </c>
      <c r="J2633" s="230">
        <f>VLOOKUP(H2633,LocID!$B$2:$I$1995,8, FALSE)</f>
        <v>370</v>
      </c>
      <c r="L2633">
        <v>40.7820014953613</v>
      </c>
      <c r="M2633">
        <v>-73.831703186035099</v>
      </c>
    </row>
    <row r="2634" spans="1:13" x14ac:dyDescent="0.25">
      <c r="A2634" s="230">
        <v>2016.0092</v>
      </c>
      <c r="B2634" s="230" t="s">
        <v>4657</v>
      </c>
      <c r="C2634" s="230" t="s">
        <v>11832</v>
      </c>
      <c r="D2634" s="230" t="s">
        <v>5574</v>
      </c>
      <c r="E2634" s="230" t="s">
        <v>5575</v>
      </c>
      <c r="F2634" s="230" t="s">
        <v>2273</v>
      </c>
      <c r="G2634" t="s">
        <v>107</v>
      </c>
      <c r="H2634" s="230" t="s">
        <v>4516</v>
      </c>
      <c r="I2634" s="230" t="s">
        <v>98</v>
      </c>
      <c r="J2634" s="230">
        <f>VLOOKUP(H2634,LocID!$B$2:$I$1995,8, FALSE)</f>
        <v>370</v>
      </c>
      <c r="L2634">
        <v>40.7820014953613</v>
      </c>
      <c r="M2634">
        <v>-73.831703186035099</v>
      </c>
    </row>
    <row r="2635" spans="1:13" x14ac:dyDescent="0.25">
      <c r="A2635" s="230">
        <v>2016.0201</v>
      </c>
      <c r="B2635" s="230" t="s">
        <v>4629</v>
      </c>
      <c r="C2635" s="230" t="s">
        <v>11832</v>
      </c>
      <c r="D2635" s="230" t="s">
        <v>5576</v>
      </c>
      <c r="E2635" s="230" t="s">
        <v>5577</v>
      </c>
      <c r="F2635" s="230" t="s">
        <v>2273</v>
      </c>
      <c r="G2635" t="s">
        <v>107</v>
      </c>
      <c r="H2635" s="230" t="s">
        <v>4516</v>
      </c>
      <c r="I2635" s="230" t="s">
        <v>26</v>
      </c>
      <c r="J2635" s="230">
        <f>VLOOKUP(H2635,LocID!$B$2:$I$1995,8, FALSE)</f>
        <v>370</v>
      </c>
      <c r="L2635">
        <v>40.7820014953613</v>
      </c>
      <c r="M2635">
        <v>-73.831703186035099</v>
      </c>
    </row>
    <row r="2636" spans="1:13" x14ac:dyDescent="0.25">
      <c r="A2636" s="230">
        <v>2016.0304000000001</v>
      </c>
      <c r="B2636" s="230" t="s">
        <v>4629</v>
      </c>
      <c r="C2636" s="230" t="s">
        <v>11832</v>
      </c>
      <c r="D2636" s="230" t="s">
        <v>5578</v>
      </c>
      <c r="E2636" s="230" t="s">
        <v>5579</v>
      </c>
      <c r="F2636" s="230" t="s">
        <v>2273</v>
      </c>
      <c r="G2636" t="s">
        <v>107</v>
      </c>
      <c r="H2636" s="230" t="s">
        <v>4516</v>
      </c>
      <c r="I2636" s="230" t="s">
        <v>26</v>
      </c>
      <c r="J2636" s="230">
        <f>VLOOKUP(H2636,LocID!$B$2:$I$1995,8, FALSE)</f>
        <v>370</v>
      </c>
      <c r="L2636">
        <v>40.7820014953613</v>
      </c>
      <c r="M2636">
        <v>-73.831703186035099</v>
      </c>
    </row>
    <row r="2637" spans="1:13" x14ac:dyDescent="0.25">
      <c r="A2637" s="230">
        <v>2016.0373</v>
      </c>
      <c r="B2637" s="230" t="s">
        <v>4662</v>
      </c>
      <c r="C2637" s="230" t="s">
        <v>11832</v>
      </c>
      <c r="D2637" s="230" t="s">
        <v>5580</v>
      </c>
      <c r="E2637" s="230" t="s">
        <v>5570</v>
      </c>
      <c r="F2637" s="230" t="s">
        <v>2273</v>
      </c>
      <c r="G2637" t="s">
        <v>107</v>
      </c>
      <c r="H2637" s="230" t="s">
        <v>4516</v>
      </c>
      <c r="I2637" s="230" t="s">
        <v>3934</v>
      </c>
      <c r="J2637" s="230">
        <f>VLOOKUP(H2637,LocID!$B$2:$I$1995,8, FALSE)</f>
        <v>370</v>
      </c>
      <c r="L2637">
        <v>40.7820014953613</v>
      </c>
      <c r="M2637">
        <v>-73.831703186035099</v>
      </c>
    </row>
    <row r="2638" spans="1:13" x14ac:dyDescent="0.25">
      <c r="A2638" s="230">
        <v>2016.0452</v>
      </c>
      <c r="B2638" s="230" t="s">
        <v>4662</v>
      </c>
      <c r="C2638" s="230" t="s">
        <v>11832</v>
      </c>
      <c r="D2638" s="230" t="s">
        <v>5582</v>
      </c>
      <c r="E2638" s="230" t="s">
        <v>5583</v>
      </c>
      <c r="F2638" s="230" t="s">
        <v>2273</v>
      </c>
      <c r="G2638" t="s">
        <v>107</v>
      </c>
      <c r="H2638" s="230" t="s">
        <v>4516</v>
      </c>
      <c r="I2638" s="230" t="s">
        <v>52</v>
      </c>
      <c r="J2638" s="230">
        <f>VLOOKUP(H2638,LocID!$B$2:$I$1995,8, FALSE)</f>
        <v>370</v>
      </c>
      <c r="L2638">
        <v>40.7820014953613</v>
      </c>
      <c r="M2638">
        <v>-73.831703186035099</v>
      </c>
    </row>
    <row r="2639" spans="1:13" x14ac:dyDescent="0.25">
      <c r="A2639" s="230">
        <v>2016.0741</v>
      </c>
      <c r="B2639" s="230" t="s">
        <v>4599</v>
      </c>
      <c r="C2639" s="230" t="s">
        <v>11832</v>
      </c>
      <c r="D2639" s="230" t="s">
        <v>5584</v>
      </c>
      <c r="E2639" s="230" t="s">
        <v>5585</v>
      </c>
      <c r="F2639" s="230" t="s">
        <v>2273</v>
      </c>
      <c r="G2639" t="s">
        <v>107</v>
      </c>
      <c r="H2639" s="230" t="s">
        <v>4516</v>
      </c>
      <c r="I2639" s="230" t="s">
        <v>52</v>
      </c>
      <c r="J2639" s="230">
        <f>VLOOKUP(H2639,LocID!$B$2:$I$1995,8, FALSE)</f>
        <v>370</v>
      </c>
      <c r="L2639">
        <v>40.7820014953613</v>
      </c>
      <c r="M2639">
        <v>-73.831703186035099</v>
      </c>
    </row>
    <row r="2640" spans="1:13" x14ac:dyDescent="0.25">
      <c r="A2640" s="230">
        <v>2016.0759</v>
      </c>
      <c r="B2640" s="230" t="s">
        <v>4599</v>
      </c>
      <c r="C2640" s="230" t="s">
        <v>11832</v>
      </c>
      <c r="D2640" s="230" t="s">
        <v>5255</v>
      </c>
      <c r="E2640" s="230" t="s">
        <v>2319</v>
      </c>
      <c r="F2640" s="230" t="s">
        <v>2273</v>
      </c>
      <c r="G2640" t="s">
        <v>107</v>
      </c>
      <c r="H2640" s="230" t="s">
        <v>4516</v>
      </c>
      <c r="I2640" s="230" t="s">
        <v>23</v>
      </c>
      <c r="J2640" s="230">
        <f>VLOOKUP(H2640,LocID!$B$2:$I$1995,8, FALSE)</f>
        <v>370</v>
      </c>
      <c r="L2640">
        <v>40.7820014953613</v>
      </c>
      <c r="M2640">
        <v>-73.831703186035099</v>
      </c>
    </row>
    <row r="2641" spans="1:13" x14ac:dyDescent="0.25">
      <c r="A2641" s="230">
        <v>2016.0263</v>
      </c>
      <c r="B2641" s="230" t="s">
        <v>4629</v>
      </c>
      <c r="C2641" s="230" t="s">
        <v>11832</v>
      </c>
      <c r="D2641" s="230" t="s">
        <v>5259</v>
      </c>
      <c r="E2641" s="230" t="s">
        <v>5260</v>
      </c>
      <c r="F2641" s="230" t="s">
        <v>75</v>
      </c>
      <c r="G2641" t="s">
        <v>76</v>
      </c>
      <c r="H2641" s="230" t="s">
        <v>5903</v>
      </c>
      <c r="I2641" s="230" t="s">
        <v>23</v>
      </c>
      <c r="J2641" s="230">
        <f>VLOOKUP(H2641,LocID!$B$2:$I$1995,8, FALSE)</f>
        <v>5</v>
      </c>
      <c r="L2641">
        <v>37.766830444335902</v>
      </c>
      <c r="M2641">
        <v>-122.245300292968</v>
      </c>
    </row>
    <row r="2642" spans="1:13" x14ac:dyDescent="0.25">
      <c r="A2642" s="230">
        <v>2016.0205000000001</v>
      </c>
      <c r="B2642" s="230" t="s">
        <v>4657</v>
      </c>
      <c r="C2642" s="230" t="s">
        <v>11832</v>
      </c>
      <c r="D2642" s="230" t="s">
        <v>5300</v>
      </c>
      <c r="E2642" s="230" t="s">
        <v>5301</v>
      </c>
      <c r="F2642" s="230" t="s">
        <v>329</v>
      </c>
      <c r="G2642" t="s">
        <v>160</v>
      </c>
      <c r="H2642" s="230" t="s">
        <v>6546</v>
      </c>
      <c r="I2642" s="230" t="s">
        <v>52</v>
      </c>
      <c r="J2642" s="230">
        <f>VLOOKUP(H2642,LocID!$B$2:$I$1995,8, FALSE)</f>
        <v>651</v>
      </c>
      <c r="L2642">
        <v>33.479290008544901</v>
      </c>
      <c r="M2642">
        <v>-81.9752197265625</v>
      </c>
    </row>
    <row r="2643" spans="1:13" x14ac:dyDescent="0.25">
      <c r="A2643" s="230">
        <v>2016.1007</v>
      </c>
      <c r="B2643" s="230" t="s">
        <v>4599</v>
      </c>
      <c r="C2643" s="230" t="s">
        <v>11832</v>
      </c>
      <c r="D2643" s="230" t="s">
        <v>5587</v>
      </c>
      <c r="E2643" s="230" t="s">
        <v>5588</v>
      </c>
      <c r="F2643" s="230" t="s">
        <v>2273</v>
      </c>
      <c r="G2643" t="s">
        <v>107</v>
      </c>
      <c r="H2643" s="230" t="s">
        <v>4516</v>
      </c>
      <c r="I2643" s="230" t="s">
        <v>23</v>
      </c>
      <c r="J2643" s="230">
        <f>VLOOKUP(H2643,LocID!$B$2:$I$1995,8, FALSE)</f>
        <v>370</v>
      </c>
      <c r="L2643">
        <v>40.7820014953613</v>
      </c>
      <c r="M2643">
        <v>-73.831703186035099</v>
      </c>
    </row>
    <row r="2644" spans="1:13" x14ac:dyDescent="0.25">
      <c r="A2644" s="230">
        <v>2015.12700000003</v>
      </c>
      <c r="B2644" s="230" t="s">
        <v>4657</v>
      </c>
      <c r="C2644" s="230" t="s">
        <v>11832</v>
      </c>
      <c r="D2644" s="230" t="s">
        <v>5590</v>
      </c>
      <c r="E2644" s="230" t="s">
        <v>5591</v>
      </c>
      <c r="F2644" s="230" t="s">
        <v>2366</v>
      </c>
      <c r="G2644" t="s">
        <v>49</v>
      </c>
      <c r="H2644" s="230" t="s">
        <v>6244</v>
      </c>
      <c r="I2644" s="230" t="s">
        <v>26</v>
      </c>
      <c r="J2644" s="230">
        <f>VLOOKUP(H2644,LocID!$B$2:$I$1995,8, FALSE)</f>
        <v>374</v>
      </c>
      <c r="L2644">
        <v>42.330509185791001</v>
      </c>
      <c r="M2644">
        <v>-71.199493408203097</v>
      </c>
    </row>
    <row r="2645" spans="1:13" x14ac:dyDescent="0.25">
      <c r="A2645" s="230">
        <v>2015.0188000000001</v>
      </c>
      <c r="B2645" s="230" t="s">
        <v>4657</v>
      </c>
      <c r="C2645" s="230" t="s">
        <v>11832</v>
      </c>
      <c r="D2645" s="230" t="s">
        <v>5593</v>
      </c>
      <c r="E2645" s="230" t="s">
        <v>4732</v>
      </c>
      <c r="F2645" s="230" t="s">
        <v>2414</v>
      </c>
      <c r="G2645" t="s">
        <v>76</v>
      </c>
      <c r="H2645" s="230" t="s">
        <v>4518</v>
      </c>
      <c r="I2645" s="230" t="s">
        <v>23</v>
      </c>
      <c r="J2645" s="230">
        <f>VLOOKUP(H2645,LocID!$B$2:$I$1995,8, FALSE)</f>
        <v>387</v>
      </c>
      <c r="L2645">
        <v>37.805080413818303</v>
      </c>
      <c r="M2645">
        <v>-122.273071289062</v>
      </c>
    </row>
    <row r="2646" spans="1:13" x14ac:dyDescent="0.25">
      <c r="A2646" s="230">
        <v>2015.0188000000001</v>
      </c>
      <c r="B2646" s="230" t="s">
        <v>4657</v>
      </c>
      <c r="C2646" s="230" t="s">
        <v>11832</v>
      </c>
      <c r="D2646" s="230" t="s">
        <v>5593</v>
      </c>
      <c r="E2646" s="230" t="s">
        <v>4732</v>
      </c>
      <c r="F2646" s="230" t="s">
        <v>2414</v>
      </c>
      <c r="G2646" t="s">
        <v>76</v>
      </c>
      <c r="H2646" s="230" t="s">
        <v>4518</v>
      </c>
      <c r="I2646" s="230" t="s">
        <v>26</v>
      </c>
      <c r="J2646" s="230">
        <f>VLOOKUP(H2646,LocID!$B$2:$I$1995,8, FALSE)</f>
        <v>387</v>
      </c>
      <c r="L2646">
        <v>37.805080413818303</v>
      </c>
      <c r="M2646">
        <v>-122.273071289062</v>
      </c>
    </row>
    <row r="2647" spans="1:13" x14ac:dyDescent="0.25">
      <c r="A2647" s="230">
        <v>2015.1337000000301</v>
      </c>
      <c r="B2647" s="230" t="s">
        <v>4657</v>
      </c>
      <c r="C2647" s="230" t="s">
        <v>11832</v>
      </c>
      <c r="D2647" s="230" t="s">
        <v>5594</v>
      </c>
      <c r="E2647" s="230" t="s">
        <v>4732</v>
      </c>
      <c r="F2647" s="230" t="s">
        <v>2414</v>
      </c>
      <c r="G2647" t="s">
        <v>76</v>
      </c>
      <c r="H2647" s="230" t="s">
        <v>4518</v>
      </c>
      <c r="I2647" s="230" t="s">
        <v>23</v>
      </c>
      <c r="J2647" s="230">
        <f>VLOOKUP(H2647,LocID!$B$2:$I$1995,8, FALSE)</f>
        <v>387</v>
      </c>
      <c r="L2647">
        <v>37.805080413818303</v>
      </c>
      <c r="M2647">
        <v>-122.273071289062</v>
      </c>
    </row>
    <row r="2648" spans="1:13" x14ac:dyDescent="0.25">
      <c r="A2648" s="230">
        <v>2015.1482000000301</v>
      </c>
      <c r="B2648" s="230" t="s">
        <v>4629</v>
      </c>
      <c r="C2648" s="230" t="s">
        <v>11832</v>
      </c>
      <c r="D2648" s="230" t="s">
        <v>5567</v>
      </c>
      <c r="E2648" s="230" t="s">
        <v>2487</v>
      </c>
      <c r="F2648" s="230" t="s">
        <v>2414</v>
      </c>
      <c r="G2648" t="s">
        <v>76</v>
      </c>
      <c r="H2648" s="230" t="s">
        <v>4518</v>
      </c>
      <c r="I2648" s="230" t="s">
        <v>98</v>
      </c>
      <c r="J2648" s="230">
        <f>VLOOKUP(H2648,LocID!$B$2:$I$1995,8, FALSE)</f>
        <v>387</v>
      </c>
      <c r="L2648">
        <v>37.805080413818303</v>
      </c>
      <c r="M2648">
        <v>-122.273071289062</v>
      </c>
    </row>
    <row r="2649" spans="1:13" x14ac:dyDescent="0.25">
      <c r="A2649" s="230">
        <v>2016.0239999999999</v>
      </c>
      <c r="B2649" s="230" t="s">
        <v>4657</v>
      </c>
      <c r="C2649" s="230" t="s">
        <v>11832</v>
      </c>
      <c r="D2649" s="230" t="s">
        <v>5595</v>
      </c>
      <c r="E2649" s="230" t="s">
        <v>4727</v>
      </c>
      <c r="F2649" s="230" t="s">
        <v>2414</v>
      </c>
      <c r="G2649" t="s">
        <v>76</v>
      </c>
      <c r="H2649" s="230" t="s">
        <v>4518</v>
      </c>
      <c r="I2649" s="230" t="s">
        <v>23</v>
      </c>
      <c r="J2649" s="230">
        <f>VLOOKUP(H2649,LocID!$B$2:$I$1995,8, FALSE)</f>
        <v>387</v>
      </c>
      <c r="L2649">
        <v>37.805080413818303</v>
      </c>
      <c r="M2649">
        <v>-122.273071289062</v>
      </c>
    </row>
    <row r="2650" spans="1:13" x14ac:dyDescent="0.25">
      <c r="A2650" s="230">
        <v>2016.0235</v>
      </c>
      <c r="B2650" s="230" t="s">
        <v>4657</v>
      </c>
      <c r="C2650" s="230" t="s">
        <v>11832</v>
      </c>
      <c r="D2650" s="230" t="s">
        <v>5597</v>
      </c>
      <c r="E2650" s="230" t="s">
        <v>4722</v>
      </c>
      <c r="F2650" s="230" t="s">
        <v>2414</v>
      </c>
      <c r="G2650" t="s">
        <v>76</v>
      </c>
      <c r="H2650" s="230" t="s">
        <v>4518</v>
      </c>
      <c r="I2650" s="230" t="s">
        <v>188</v>
      </c>
      <c r="J2650" s="230">
        <f>VLOOKUP(H2650,LocID!$B$2:$I$1995,8, FALSE)</f>
        <v>387</v>
      </c>
      <c r="L2650">
        <v>37.805080413818303</v>
      </c>
      <c r="M2650">
        <v>-122.273071289062</v>
      </c>
    </row>
    <row r="2651" spans="1:13" x14ac:dyDescent="0.25">
      <c r="A2651" s="230">
        <v>2016.0365999999999</v>
      </c>
      <c r="B2651" s="230" t="s">
        <v>4662</v>
      </c>
      <c r="C2651" s="230" t="s">
        <v>11832</v>
      </c>
      <c r="D2651" s="230" t="s">
        <v>5598</v>
      </c>
      <c r="E2651" s="230" t="s">
        <v>4727</v>
      </c>
      <c r="F2651" s="230" t="s">
        <v>2414</v>
      </c>
      <c r="G2651" t="s">
        <v>76</v>
      </c>
      <c r="H2651" s="230" t="s">
        <v>4518</v>
      </c>
      <c r="I2651" s="230" t="s">
        <v>98</v>
      </c>
      <c r="J2651" s="230">
        <f>VLOOKUP(H2651,LocID!$B$2:$I$1995,8, FALSE)</f>
        <v>387</v>
      </c>
      <c r="L2651">
        <v>37.805080413818303</v>
      </c>
      <c r="M2651">
        <v>-122.273071289062</v>
      </c>
    </row>
    <row r="2652" spans="1:13" x14ac:dyDescent="0.25">
      <c r="A2652" s="230">
        <v>2016.0541000000001</v>
      </c>
      <c r="B2652" s="230" t="s">
        <v>4662</v>
      </c>
      <c r="C2652" s="230" t="s">
        <v>11832</v>
      </c>
      <c r="D2652" s="230" t="s">
        <v>5599</v>
      </c>
      <c r="E2652" s="230" t="s">
        <v>5600</v>
      </c>
      <c r="F2652" s="230" t="s">
        <v>2414</v>
      </c>
      <c r="G2652" t="s">
        <v>76</v>
      </c>
      <c r="H2652" s="230" t="s">
        <v>4518</v>
      </c>
      <c r="I2652" s="230" t="s">
        <v>23</v>
      </c>
      <c r="J2652" s="230">
        <f>VLOOKUP(H2652,LocID!$B$2:$I$1995,8, FALSE)</f>
        <v>387</v>
      </c>
      <c r="L2652">
        <v>37.805080413818303</v>
      </c>
      <c r="M2652">
        <v>-122.273071289062</v>
      </c>
    </row>
    <row r="2653" spans="1:13" x14ac:dyDescent="0.25">
      <c r="A2653" s="230">
        <v>2016.0507</v>
      </c>
      <c r="B2653" s="230" t="s">
        <v>4662</v>
      </c>
      <c r="C2653" s="230" t="s">
        <v>11832</v>
      </c>
      <c r="D2653" s="230" t="s">
        <v>4713</v>
      </c>
      <c r="E2653" s="230" t="s">
        <v>4714</v>
      </c>
      <c r="F2653" s="230" t="s">
        <v>2414</v>
      </c>
      <c r="G2653" t="s">
        <v>76</v>
      </c>
      <c r="H2653" s="230" t="s">
        <v>4518</v>
      </c>
      <c r="I2653" s="230" t="s">
        <v>23</v>
      </c>
      <c r="J2653" s="230">
        <f>VLOOKUP(H2653,LocID!$B$2:$I$1995,8, FALSE)</f>
        <v>387</v>
      </c>
      <c r="L2653">
        <v>37.805080413818303</v>
      </c>
      <c r="M2653">
        <v>-122.273071289062</v>
      </c>
    </row>
    <row r="2654" spans="1:13" x14ac:dyDescent="0.25">
      <c r="A2654" s="230">
        <v>2016.1210000000001</v>
      </c>
      <c r="B2654" s="230" t="s">
        <v>4599</v>
      </c>
      <c r="C2654" s="230" t="s">
        <v>11832</v>
      </c>
      <c r="D2654" s="230" t="s">
        <v>5601</v>
      </c>
      <c r="E2654" s="230" t="s">
        <v>2467</v>
      </c>
      <c r="F2654" s="230" t="s">
        <v>2414</v>
      </c>
      <c r="G2654" t="s">
        <v>76</v>
      </c>
      <c r="H2654" s="230" t="s">
        <v>4518</v>
      </c>
      <c r="I2654" s="230" t="s">
        <v>26</v>
      </c>
      <c r="J2654" s="230">
        <f>VLOOKUP(H2654,LocID!$B$2:$I$1995,8, FALSE)</f>
        <v>387</v>
      </c>
      <c r="L2654">
        <v>37.805080413818303</v>
      </c>
      <c r="M2654">
        <v>-122.273071289062</v>
      </c>
    </row>
    <row r="2655" spans="1:13" x14ac:dyDescent="0.25">
      <c r="A2655" s="230">
        <v>2014.1152999999999</v>
      </c>
      <c r="B2655" s="230" t="s">
        <v>4657</v>
      </c>
      <c r="C2655" s="230" t="s">
        <v>11832</v>
      </c>
      <c r="D2655" s="230" t="s">
        <v>5603</v>
      </c>
      <c r="E2655" s="230" t="s">
        <v>2423</v>
      </c>
      <c r="F2655" s="230" t="s">
        <v>2414</v>
      </c>
      <c r="G2655" t="s">
        <v>76</v>
      </c>
      <c r="H2655" s="230" t="s">
        <v>4518</v>
      </c>
      <c r="I2655" s="230" t="s">
        <v>23</v>
      </c>
      <c r="J2655" s="230">
        <f>VLOOKUP(H2655,LocID!$B$2:$I$1995,8, FALSE)</f>
        <v>387</v>
      </c>
      <c r="L2655">
        <v>37.805080413818303</v>
      </c>
      <c r="M2655">
        <v>-122.273071289062</v>
      </c>
    </row>
    <row r="2656" spans="1:13" x14ac:dyDescent="0.25">
      <c r="A2656" s="230">
        <v>2014.1152999999999</v>
      </c>
      <c r="B2656" s="230" t="s">
        <v>4657</v>
      </c>
      <c r="C2656" s="230" t="s">
        <v>11832</v>
      </c>
      <c r="D2656" s="230" t="s">
        <v>5605</v>
      </c>
      <c r="E2656" s="230" t="s">
        <v>2423</v>
      </c>
      <c r="F2656" s="230" t="s">
        <v>2414</v>
      </c>
      <c r="G2656" t="s">
        <v>76</v>
      </c>
      <c r="H2656" s="230" t="s">
        <v>4518</v>
      </c>
      <c r="I2656" s="230" t="s">
        <v>26</v>
      </c>
      <c r="J2656" s="230">
        <f>VLOOKUP(H2656,LocID!$B$2:$I$1995,8, FALSE)</f>
        <v>387</v>
      </c>
      <c r="L2656">
        <v>37.805080413818303</v>
      </c>
      <c r="M2656">
        <v>-122.273071289062</v>
      </c>
    </row>
    <row r="2657" spans="1:13" x14ac:dyDescent="0.25">
      <c r="A2657" s="230">
        <v>2014.1152999999999</v>
      </c>
      <c r="B2657" s="230" t="s">
        <v>4657</v>
      </c>
      <c r="C2657" s="230" t="s">
        <v>11832</v>
      </c>
      <c r="D2657" s="230" t="s">
        <v>5607</v>
      </c>
      <c r="E2657" s="230" t="s">
        <v>2423</v>
      </c>
      <c r="F2657" s="230" t="s">
        <v>2414</v>
      </c>
      <c r="G2657" t="s">
        <v>76</v>
      </c>
      <c r="H2657" s="230" t="s">
        <v>4518</v>
      </c>
      <c r="I2657" s="230" t="s">
        <v>23</v>
      </c>
      <c r="J2657" s="230">
        <f>VLOOKUP(H2657,LocID!$B$2:$I$1995,8, FALSE)</f>
        <v>387</v>
      </c>
      <c r="L2657">
        <v>37.805080413818303</v>
      </c>
      <c r="M2657">
        <v>-122.273071289062</v>
      </c>
    </row>
    <row r="2658" spans="1:13" x14ac:dyDescent="0.25">
      <c r="A2658" s="230">
        <v>2014.1152999999999</v>
      </c>
      <c r="B2658" s="230" t="s">
        <v>4657</v>
      </c>
      <c r="C2658" s="230" t="s">
        <v>11832</v>
      </c>
      <c r="D2658" s="230" t="s">
        <v>5609</v>
      </c>
      <c r="E2658" s="230" t="s">
        <v>2423</v>
      </c>
      <c r="F2658" s="230" t="s">
        <v>2414</v>
      </c>
      <c r="G2658" t="s">
        <v>76</v>
      </c>
      <c r="H2658" s="230" t="s">
        <v>4518</v>
      </c>
      <c r="I2658" s="230" t="s">
        <v>23</v>
      </c>
      <c r="J2658" s="230">
        <f>VLOOKUP(H2658,LocID!$B$2:$I$1995,8, FALSE)</f>
        <v>387</v>
      </c>
      <c r="L2658">
        <v>37.805080413818303</v>
      </c>
      <c r="M2658">
        <v>-122.273071289062</v>
      </c>
    </row>
    <row r="2659" spans="1:13" x14ac:dyDescent="0.25">
      <c r="A2659" s="230">
        <v>2014.1152999999999</v>
      </c>
      <c r="B2659" s="230" t="s">
        <v>4657</v>
      </c>
      <c r="C2659" s="230" t="s">
        <v>11832</v>
      </c>
      <c r="D2659" s="230" t="s">
        <v>5611</v>
      </c>
      <c r="E2659" s="230" t="s">
        <v>2423</v>
      </c>
      <c r="F2659" s="230" t="s">
        <v>2414</v>
      </c>
      <c r="G2659" t="s">
        <v>76</v>
      </c>
      <c r="H2659" s="230" t="s">
        <v>4518</v>
      </c>
      <c r="I2659" s="230" t="s">
        <v>23</v>
      </c>
      <c r="J2659" s="230">
        <f>VLOOKUP(H2659,LocID!$B$2:$I$1995,8, FALSE)</f>
        <v>387</v>
      </c>
      <c r="L2659">
        <v>37.805080413818303</v>
      </c>
      <c r="M2659">
        <v>-122.273071289062</v>
      </c>
    </row>
    <row r="2660" spans="1:13" x14ac:dyDescent="0.25">
      <c r="A2660" s="230">
        <v>2015.1329000000301</v>
      </c>
      <c r="B2660" s="230" t="s">
        <v>4629</v>
      </c>
      <c r="C2660" s="230" t="s">
        <v>11832</v>
      </c>
      <c r="D2660" s="230" t="s">
        <v>5304</v>
      </c>
      <c r="E2660" s="230" t="s">
        <v>5305</v>
      </c>
      <c r="F2660" s="230" t="s">
        <v>332</v>
      </c>
      <c r="G2660" t="s">
        <v>219</v>
      </c>
      <c r="H2660" s="230" t="s">
        <v>4497</v>
      </c>
      <c r="I2660" s="230" t="s">
        <v>26</v>
      </c>
      <c r="J2660" s="230">
        <f>VLOOKUP(H2660,LocID!$B$2:$I$1995,8, FALSE)</f>
        <v>37</v>
      </c>
      <c r="L2660">
        <v>30.267589569091701</v>
      </c>
      <c r="M2660">
        <v>-97.742988586425696</v>
      </c>
    </row>
    <row r="2661" spans="1:13" x14ac:dyDescent="0.25">
      <c r="A2661" s="230">
        <v>2014.1152999999999</v>
      </c>
      <c r="B2661" s="230" t="s">
        <v>4657</v>
      </c>
      <c r="C2661" s="230" t="s">
        <v>11832</v>
      </c>
      <c r="D2661" s="230" t="s">
        <v>5613</v>
      </c>
      <c r="E2661" s="230" t="s">
        <v>2423</v>
      </c>
      <c r="F2661" s="230" t="s">
        <v>2414</v>
      </c>
      <c r="G2661" t="s">
        <v>76</v>
      </c>
      <c r="H2661" s="230" t="s">
        <v>4518</v>
      </c>
      <c r="I2661" s="230" t="s">
        <v>23</v>
      </c>
      <c r="J2661" s="230">
        <f>VLOOKUP(H2661,LocID!$B$2:$I$1995,8, FALSE)</f>
        <v>387</v>
      </c>
      <c r="L2661">
        <v>37.805080413818303</v>
      </c>
      <c r="M2661">
        <v>-122.273071289062</v>
      </c>
    </row>
    <row r="2662" spans="1:13" x14ac:dyDescent="0.25">
      <c r="A2662" s="230">
        <v>2014.1152999999999</v>
      </c>
      <c r="B2662" s="230" t="s">
        <v>4657</v>
      </c>
      <c r="C2662" s="230" t="s">
        <v>11832</v>
      </c>
      <c r="D2662" s="230" t="s">
        <v>5615</v>
      </c>
      <c r="E2662" s="230" t="s">
        <v>2423</v>
      </c>
      <c r="F2662" s="230" t="s">
        <v>2414</v>
      </c>
      <c r="G2662" t="s">
        <v>76</v>
      </c>
      <c r="H2662" s="230" t="s">
        <v>4518</v>
      </c>
      <c r="I2662" s="230" t="s">
        <v>26</v>
      </c>
      <c r="J2662" s="230">
        <f>VLOOKUP(H2662,LocID!$B$2:$I$1995,8, FALSE)</f>
        <v>387</v>
      </c>
      <c r="L2662">
        <v>37.805080413818303</v>
      </c>
      <c r="M2662">
        <v>-122.273071289062</v>
      </c>
    </row>
    <row r="2663" spans="1:13" x14ac:dyDescent="0.25">
      <c r="A2663" s="230">
        <v>2014.1152999999999</v>
      </c>
      <c r="B2663" s="230" t="s">
        <v>4657</v>
      </c>
      <c r="C2663" s="230" t="s">
        <v>11832</v>
      </c>
      <c r="D2663" s="230" t="s">
        <v>5615</v>
      </c>
      <c r="E2663" s="230" t="s">
        <v>2423</v>
      </c>
      <c r="F2663" s="230" t="s">
        <v>2414</v>
      </c>
      <c r="G2663" t="s">
        <v>76</v>
      </c>
      <c r="H2663" s="230" t="s">
        <v>4518</v>
      </c>
      <c r="I2663" s="230" t="s">
        <v>23</v>
      </c>
      <c r="J2663" s="230">
        <f>VLOOKUP(H2663,LocID!$B$2:$I$1995,8, FALSE)</f>
        <v>387</v>
      </c>
      <c r="L2663">
        <v>37.805080413818303</v>
      </c>
      <c r="M2663">
        <v>-122.273071289062</v>
      </c>
    </row>
    <row r="2664" spans="1:13" x14ac:dyDescent="0.25">
      <c r="A2664" s="230">
        <v>2014.1152999999999</v>
      </c>
      <c r="B2664" s="230" t="s">
        <v>4657</v>
      </c>
      <c r="C2664" s="230" t="s">
        <v>11832</v>
      </c>
      <c r="D2664" s="230" t="s">
        <v>5617</v>
      </c>
      <c r="E2664" s="230" t="s">
        <v>2423</v>
      </c>
      <c r="F2664" s="230" t="s">
        <v>2414</v>
      </c>
      <c r="G2664" t="s">
        <v>76</v>
      </c>
      <c r="H2664" s="230" t="s">
        <v>4518</v>
      </c>
      <c r="I2664" s="230" t="s">
        <v>26</v>
      </c>
      <c r="J2664" s="230">
        <f>VLOOKUP(H2664,LocID!$B$2:$I$1995,8, FALSE)</f>
        <v>387</v>
      </c>
      <c r="L2664">
        <v>37.805080413818303</v>
      </c>
      <c r="M2664">
        <v>-122.273071289062</v>
      </c>
    </row>
    <row r="2665" spans="1:13" x14ac:dyDescent="0.25">
      <c r="A2665" s="230">
        <v>2014.1152999999999</v>
      </c>
      <c r="B2665" s="230" t="s">
        <v>4599</v>
      </c>
      <c r="C2665" s="230" t="s">
        <v>11832</v>
      </c>
      <c r="D2665" s="230" t="s">
        <v>5619</v>
      </c>
      <c r="E2665" s="230" t="s">
        <v>2423</v>
      </c>
      <c r="F2665" s="230" t="s">
        <v>2414</v>
      </c>
      <c r="G2665" t="s">
        <v>76</v>
      </c>
      <c r="H2665" s="230" t="s">
        <v>4518</v>
      </c>
      <c r="I2665" s="230" t="s">
        <v>52</v>
      </c>
      <c r="J2665" s="230">
        <f>VLOOKUP(H2665,LocID!$B$2:$I$1995,8, FALSE)</f>
        <v>387</v>
      </c>
      <c r="L2665">
        <v>37.805080413818303</v>
      </c>
      <c r="M2665">
        <v>-122.273071289062</v>
      </c>
    </row>
    <row r="2666" spans="1:13" x14ac:dyDescent="0.25">
      <c r="A2666" s="230">
        <v>2016.0237999999999</v>
      </c>
      <c r="B2666" s="230" t="s">
        <v>4657</v>
      </c>
      <c r="C2666" s="230" t="s">
        <v>11832</v>
      </c>
      <c r="D2666" s="230" t="s">
        <v>5620</v>
      </c>
      <c r="E2666" s="230" t="s">
        <v>4746</v>
      </c>
      <c r="F2666" s="230" t="s">
        <v>2673</v>
      </c>
      <c r="G2666" t="s">
        <v>76</v>
      </c>
      <c r="H2666" s="230" t="s">
        <v>6264</v>
      </c>
      <c r="I2666" s="230" t="s">
        <v>52</v>
      </c>
      <c r="J2666" s="230">
        <f>VLOOKUP(H2666,LocID!$B$2:$I$1995,8, FALSE)</f>
        <v>395</v>
      </c>
      <c r="L2666">
        <v>33.654399871826101</v>
      </c>
      <c r="M2666">
        <v>-117.788208007812</v>
      </c>
    </row>
    <row r="2667" spans="1:13" x14ac:dyDescent="0.25">
      <c r="A2667" s="230">
        <v>2016.0057999999999</v>
      </c>
      <c r="B2667" s="230" t="s">
        <v>4629</v>
      </c>
      <c r="C2667" s="230" t="s">
        <v>11832</v>
      </c>
      <c r="D2667" s="230" t="s">
        <v>5622</v>
      </c>
      <c r="E2667" s="230" t="s">
        <v>4755</v>
      </c>
      <c r="F2667" s="230" t="s">
        <v>2705</v>
      </c>
      <c r="G2667" t="s">
        <v>76</v>
      </c>
      <c r="H2667" s="230" t="s">
        <v>6272</v>
      </c>
      <c r="I2667" s="230" t="s">
        <v>26</v>
      </c>
      <c r="J2667" s="230">
        <f>VLOOKUP(H2667,LocID!$B$2:$I$1995,8, FALSE)</f>
        <v>404</v>
      </c>
      <c r="L2667">
        <v>37.4446601867675</v>
      </c>
      <c r="M2667">
        <v>-122.16078948974599</v>
      </c>
    </row>
    <row r="2668" spans="1:13" x14ac:dyDescent="0.25">
      <c r="A2668" s="230">
        <v>2016.1001000000001</v>
      </c>
      <c r="B2668" s="230" t="s">
        <v>4662</v>
      </c>
      <c r="C2668" s="230" t="s">
        <v>11832</v>
      </c>
      <c r="D2668" s="230" t="s">
        <v>5623</v>
      </c>
      <c r="E2668" s="230" t="s">
        <v>5624</v>
      </c>
      <c r="F2668" s="230" t="s">
        <v>2705</v>
      </c>
      <c r="G2668" t="s">
        <v>76</v>
      </c>
      <c r="H2668" s="230" t="s">
        <v>6272</v>
      </c>
      <c r="I2668" s="230" t="s">
        <v>188</v>
      </c>
      <c r="J2668" s="230">
        <f>VLOOKUP(H2668,LocID!$B$2:$I$1995,8, FALSE)</f>
        <v>404</v>
      </c>
      <c r="L2668">
        <v>37.4446601867675</v>
      </c>
      <c r="M2668">
        <v>-122.16078948974599</v>
      </c>
    </row>
    <row r="2669" spans="1:13" x14ac:dyDescent="0.25">
      <c r="A2669" s="230">
        <v>2016.0219999999999</v>
      </c>
      <c r="B2669" s="230" t="s">
        <v>4629</v>
      </c>
      <c r="C2669" s="230" t="s">
        <v>11832</v>
      </c>
      <c r="D2669" s="230" t="s">
        <v>5625</v>
      </c>
      <c r="E2669" s="230" t="s">
        <v>5626</v>
      </c>
      <c r="F2669" s="230" t="s">
        <v>2722</v>
      </c>
      <c r="G2669" t="s">
        <v>660</v>
      </c>
      <c r="H2669" s="230" t="s">
        <v>6273</v>
      </c>
      <c r="I2669" s="230" t="s">
        <v>23</v>
      </c>
      <c r="J2669" s="230">
        <f>VLOOKUP(H2669,LocID!$B$2:$I$1995,8, FALSE)</f>
        <v>405</v>
      </c>
      <c r="L2669">
        <v>40.643138885497997</v>
      </c>
      <c r="M2669">
        <v>-111.49397277832</v>
      </c>
    </row>
    <row r="2670" spans="1:13" x14ac:dyDescent="0.25">
      <c r="A2670" s="230">
        <v>2016.0094999999999</v>
      </c>
      <c r="B2670" s="230" t="s">
        <v>4657</v>
      </c>
      <c r="C2670" s="230" t="s">
        <v>11832</v>
      </c>
      <c r="D2670" s="230" t="s">
        <v>5306</v>
      </c>
      <c r="E2670" s="230" t="s">
        <v>5307</v>
      </c>
      <c r="F2670" s="230" t="s">
        <v>332</v>
      </c>
      <c r="G2670" t="s">
        <v>219</v>
      </c>
      <c r="H2670" s="230" t="s">
        <v>4497</v>
      </c>
      <c r="I2670" s="230" t="s">
        <v>23</v>
      </c>
      <c r="J2670" s="230">
        <f>VLOOKUP(H2670,LocID!$B$2:$I$1995,8, FALSE)</f>
        <v>37</v>
      </c>
      <c r="L2670">
        <v>30.267589569091701</v>
      </c>
      <c r="M2670">
        <v>-97.742988586425696</v>
      </c>
    </row>
    <row r="2671" spans="1:13" x14ac:dyDescent="0.25">
      <c r="A2671" s="230">
        <v>2016.1129000000001</v>
      </c>
      <c r="B2671" s="230" t="s">
        <v>4599</v>
      </c>
      <c r="C2671" s="230" t="s">
        <v>11832</v>
      </c>
      <c r="D2671" s="230" t="s">
        <v>5627</v>
      </c>
      <c r="E2671" s="230" t="s">
        <v>5628</v>
      </c>
      <c r="F2671" s="230" t="s">
        <v>2722</v>
      </c>
      <c r="G2671" t="s">
        <v>660</v>
      </c>
      <c r="H2671" s="230" t="s">
        <v>6273</v>
      </c>
      <c r="I2671" s="230" t="s">
        <v>26</v>
      </c>
      <c r="J2671" s="230">
        <f>VLOOKUP(H2671,LocID!$B$2:$I$1995,8, FALSE)</f>
        <v>405</v>
      </c>
      <c r="L2671">
        <v>40.643138885497997</v>
      </c>
      <c r="M2671">
        <v>-111.49397277832</v>
      </c>
    </row>
    <row r="2672" spans="1:13" x14ac:dyDescent="0.25">
      <c r="A2672" s="230">
        <v>2016.0504000000001</v>
      </c>
      <c r="B2672" s="230" t="s">
        <v>4599</v>
      </c>
      <c r="C2672" s="230" t="s">
        <v>11832</v>
      </c>
      <c r="D2672" s="230" t="s">
        <v>4770</v>
      </c>
      <c r="E2672" s="230" t="s">
        <v>4771</v>
      </c>
      <c r="F2672" s="230" t="s">
        <v>2726</v>
      </c>
      <c r="G2672" t="s">
        <v>76</v>
      </c>
      <c r="H2672" s="230" t="s">
        <v>6274</v>
      </c>
      <c r="I2672" s="230" t="s">
        <v>23</v>
      </c>
      <c r="J2672" s="230">
        <f>VLOOKUP(H2672,LocID!$B$2:$I$1995,8, FALSE)</f>
        <v>406</v>
      </c>
      <c r="L2672">
        <v>34.147449493408203</v>
      </c>
      <c r="M2672">
        <v>-118.144271850585</v>
      </c>
    </row>
    <row r="2673" spans="1:13" x14ac:dyDescent="0.25">
      <c r="A2673" s="230">
        <v>2016.0065999999999</v>
      </c>
      <c r="B2673" s="230" t="s">
        <v>4657</v>
      </c>
      <c r="C2673" s="230" t="s">
        <v>11832</v>
      </c>
      <c r="D2673" s="230" t="s">
        <v>5629</v>
      </c>
      <c r="E2673" s="230" t="s">
        <v>5630</v>
      </c>
      <c r="F2673" s="230" t="s">
        <v>2764</v>
      </c>
      <c r="G2673" t="s">
        <v>1276</v>
      </c>
      <c r="H2673" s="230" t="s">
        <v>6282</v>
      </c>
      <c r="I2673" s="230" t="s">
        <v>52</v>
      </c>
      <c r="J2673" s="230">
        <f>VLOOKUP(H2673,LocID!$B$2:$I$1995,8, FALSE)</f>
        <v>414</v>
      </c>
      <c r="L2673">
        <v>33.448249816894503</v>
      </c>
      <c r="M2673">
        <v>-112.075798034667</v>
      </c>
    </row>
    <row r="2674" spans="1:13" x14ac:dyDescent="0.25">
      <c r="A2674" s="230">
        <v>2016.0641000000001</v>
      </c>
      <c r="B2674" s="230" t="s">
        <v>4662</v>
      </c>
      <c r="C2674" s="230" t="s">
        <v>11832</v>
      </c>
      <c r="D2674" s="230" t="s">
        <v>5632</v>
      </c>
      <c r="E2674" s="230" t="s">
        <v>5633</v>
      </c>
      <c r="F2674" s="230" t="s">
        <v>2764</v>
      </c>
      <c r="G2674" t="s">
        <v>1276</v>
      </c>
      <c r="H2674" s="230" t="s">
        <v>6282</v>
      </c>
      <c r="I2674" s="230" t="s">
        <v>52</v>
      </c>
      <c r="J2674" s="230">
        <f>VLOOKUP(H2674,LocID!$B$2:$I$1995,8, FALSE)</f>
        <v>414</v>
      </c>
      <c r="L2674">
        <v>33.448249816894503</v>
      </c>
      <c r="M2674">
        <v>-112.075798034667</v>
      </c>
    </row>
    <row r="2675" spans="1:13" x14ac:dyDescent="0.25">
      <c r="A2675" s="230">
        <v>2016.0450000000001</v>
      </c>
      <c r="B2675" s="230" t="s">
        <v>4657</v>
      </c>
      <c r="C2675" s="230" t="s">
        <v>11832</v>
      </c>
      <c r="D2675" s="230" t="s">
        <v>5634</v>
      </c>
      <c r="E2675" s="230" t="s">
        <v>5635</v>
      </c>
      <c r="F2675" s="230" t="s">
        <v>2797</v>
      </c>
      <c r="G2675" t="s">
        <v>76</v>
      </c>
      <c r="H2675" s="230" t="s">
        <v>6287</v>
      </c>
      <c r="I2675" s="230" t="s">
        <v>26</v>
      </c>
      <c r="J2675" s="230">
        <f>VLOOKUP(H2675,LocID!$B$2:$I$1995,8, FALSE)</f>
        <v>419</v>
      </c>
      <c r="L2675">
        <v>33.871120452880803</v>
      </c>
      <c r="M2675">
        <v>-117.86139678955</v>
      </c>
    </row>
    <row r="2676" spans="1:13" x14ac:dyDescent="0.25">
      <c r="A2676" s="230">
        <v>2016.0622000000001</v>
      </c>
      <c r="B2676" s="230" t="s">
        <v>4599</v>
      </c>
      <c r="C2676" s="230" t="s">
        <v>11832</v>
      </c>
      <c r="D2676" s="230" t="s">
        <v>4774</v>
      </c>
      <c r="E2676" s="230" t="s">
        <v>4775</v>
      </c>
      <c r="F2676" s="230" t="s">
        <v>2797</v>
      </c>
      <c r="G2676" t="s">
        <v>76</v>
      </c>
      <c r="H2676" s="230" t="s">
        <v>6287</v>
      </c>
      <c r="I2676" s="230" t="s">
        <v>52</v>
      </c>
      <c r="J2676" s="230">
        <f>VLOOKUP(H2676,LocID!$B$2:$I$1995,8, FALSE)</f>
        <v>419</v>
      </c>
      <c r="L2676">
        <v>33.871120452880803</v>
      </c>
      <c r="M2676">
        <v>-117.86139678955</v>
      </c>
    </row>
    <row r="2677" spans="1:13" x14ac:dyDescent="0.25">
      <c r="A2677" s="230">
        <v>2016.0878</v>
      </c>
      <c r="B2677" s="230" t="s">
        <v>4599</v>
      </c>
      <c r="C2677" s="230" t="s">
        <v>11832</v>
      </c>
      <c r="D2677" s="230" t="s">
        <v>5636</v>
      </c>
      <c r="E2677" s="230" t="s">
        <v>5637</v>
      </c>
      <c r="F2677" s="230" t="s">
        <v>2800</v>
      </c>
      <c r="G2677" t="s">
        <v>76</v>
      </c>
      <c r="H2677" s="230" t="s">
        <v>6288</v>
      </c>
      <c r="I2677" s="230" t="s">
        <v>98</v>
      </c>
      <c r="J2677" s="230">
        <f>VLOOKUP(H2677,LocID!$B$2:$I$1995,8, FALSE)</f>
        <v>420</v>
      </c>
      <c r="L2677">
        <v>37.658191680908203</v>
      </c>
      <c r="M2677">
        <v>-121.87712860107401</v>
      </c>
    </row>
    <row r="2678" spans="1:13" x14ac:dyDescent="0.25">
      <c r="A2678" s="230">
        <v>2016.1111000000001</v>
      </c>
      <c r="B2678" s="230" t="s">
        <v>4599</v>
      </c>
      <c r="C2678" s="230" t="s">
        <v>11832</v>
      </c>
      <c r="D2678" s="230" t="s">
        <v>5149</v>
      </c>
      <c r="E2678" s="230" t="s">
        <v>2816</v>
      </c>
      <c r="F2678" s="230" t="s">
        <v>2817</v>
      </c>
      <c r="G2678" t="s">
        <v>261</v>
      </c>
      <c r="H2678" s="230" t="s">
        <v>6582</v>
      </c>
      <c r="I2678" s="230" t="s">
        <v>52</v>
      </c>
      <c r="J2678" s="230">
        <f>VLOOKUP(H2678,LocID!$B$2:$I$1995,8, FALSE)</f>
        <v>687</v>
      </c>
      <c r="L2678">
        <v>47.541030883789098</v>
      </c>
      <c r="M2678">
        <v>-122.638473510742</v>
      </c>
    </row>
    <row r="2679" spans="1:13" x14ac:dyDescent="0.25">
      <c r="A2679" s="230">
        <v>2016.0056999999999</v>
      </c>
      <c r="B2679" s="230" t="s">
        <v>4657</v>
      </c>
      <c r="C2679" s="230" t="s">
        <v>11832</v>
      </c>
      <c r="D2679" s="230" t="s">
        <v>5638</v>
      </c>
      <c r="E2679" s="230" t="s">
        <v>5639</v>
      </c>
      <c r="F2679" s="230" t="s">
        <v>2823</v>
      </c>
      <c r="G2679" t="s">
        <v>122</v>
      </c>
      <c r="H2679" s="230" t="s">
        <v>6295</v>
      </c>
      <c r="I2679" s="230" t="s">
        <v>23</v>
      </c>
      <c r="J2679" s="230">
        <f>VLOOKUP(H2679,LocID!$B$2:$I$1995,8, FALSE)</f>
        <v>427</v>
      </c>
      <c r="L2679">
        <v>45.511791229247997</v>
      </c>
      <c r="M2679">
        <v>-122.67562866210901</v>
      </c>
    </row>
    <row r="2680" spans="1:13" x14ac:dyDescent="0.25">
      <c r="A2680" s="230">
        <v>2016.002</v>
      </c>
      <c r="B2680" s="230" t="s">
        <v>4629</v>
      </c>
      <c r="C2680" s="230" t="s">
        <v>11832</v>
      </c>
      <c r="D2680" s="230" t="s">
        <v>5641</v>
      </c>
      <c r="E2680" s="230" t="s">
        <v>5642</v>
      </c>
      <c r="F2680" s="230" t="s">
        <v>2823</v>
      </c>
      <c r="G2680" t="s">
        <v>122</v>
      </c>
      <c r="H2680" s="230" t="s">
        <v>6295</v>
      </c>
      <c r="I2680" s="230" t="s">
        <v>26</v>
      </c>
      <c r="J2680" s="230">
        <f>VLOOKUP(H2680,LocID!$B$2:$I$1995,8, FALSE)</f>
        <v>427</v>
      </c>
      <c r="L2680">
        <v>45.511791229247997</v>
      </c>
      <c r="M2680">
        <v>-122.67562866210901</v>
      </c>
    </row>
    <row r="2681" spans="1:13" x14ac:dyDescent="0.25">
      <c r="A2681" s="230">
        <v>2016.0577000000001</v>
      </c>
      <c r="B2681" s="230" t="s">
        <v>4662</v>
      </c>
      <c r="C2681" s="230" t="s">
        <v>11832</v>
      </c>
      <c r="D2681" s="230" t="s">
        <v>5308</v>
      </c>
      <c r="E2681" s="230" t="s">
        <v>345</v>
      </c>
      <c r="F2681" s="230" t="s">
        <v>332</v>
      </c>
      <c r="G2681" t="s">
        <v>219</v>
      </c>
      <c r="H2681" s="230" t="s">
        <v>4497</v>
      </c>
      <c r="I2681" s="230" t="s">
        <v>23</v>
      </c>
      <c r="J2681" s="230">
        <f>VLOOKUP(H2681,LocID!$B$2:$I$1995,8, FALSE)</f>
        <v>37</v>
      </c>
      <c r="L2681">
        <v>30.267589569091701</v>
      </c>
      <c r="M2681">
        <v>-97.742988586425696</v>
      </c>
    </row>
    <row r="2682" spans="1:13" x14ac:dyDescent="0.25">
      <c r="A2682" s="230">
        <v>2016.0340000000001</v>
      </c>
      <c r="B2682" s="230" t="s">
        <v>4662</v>
      </c>
      <c r="C2682" s="230" t="s">
        <v>11832</v>
      </c>
      <c r="D2682" s="230" t="s">
        <v>5643</v>
      </c>
      <c r="E2682" s="230" t="s">
        <v>5644</v>
      </c>
      <c r="F2682" s="230" t="s">
        <v>2823</v>
      </c>
      <c r="G2682" t="s">
        <v>122</v>
      </c>
      <c r="H2682" s="230" t="s">
        <v>6295</v>
      </c>
      <c r="I2682" s="230" t="s">
        <v>3934</v>
      </c>
      <c r="J2682" s="230">
        <f>VLOOKUP(H2682,LocID!$B$2:$I$1995,8, FALSE)</f>
        <v>427</v>
      </c>
      <c r="L2682">
        <v>45.511791229247997</v>
      </c>
      <c r="M2682">
        <v>-122.67562866210901</v>
      </c>
    </row>
    <row r="2683" spans="1:13" x14ac:dyDescent="0.25">
      <c r="A2683" s="230">
        <v>2016.0467000000001</v>
      </c>
      <c r="B2683" s="230" t="s">
        <v>4657</v>
      </c>
      <c r="C2683" s="230" t="s">
        <v>11832</v>
      </c>
      <c r="D2683" s="230" t="s">
        <v>5645</v>
      </c>
      <c r="E2683" s="230" t="s">
        <v>5163</v>
      </c>
      <c r="F2683" s="230" t="s">
        <v>2823</v>
      </c>
      <c r="G2683" t="s">
        <v>122</v>
      </c>
      <c r="H2683" s="230" t="s">
        <v>6295</v>
      </c>
      <c r="I2683" s="230" t="s">
        <v>52</v>
      </c>
      <c r="J2683" s="230">
        <f>VLOOKUP(H2683,LocID!$B$2:$I$1995,8, FALSE)</f>
        <v>427</v>
      </c>
      <c r="L2683">
        <v>45.511791229247997</v>
      </c>
      <c r="M2683">
        <v>-122.67562866210901</v>
      </c>
    </row>
    <row r="2684" spans="1:13" x14ac:dyDescent="0.25">
      <c r="A2684" s="230">
        <v>2016.0289</v>
      </c>
      <c r="B2684" s="230" t="s">
        <v>4657</v>
      </c>
      <c r="C2684" s="230" t="s">
        <v>11832</v>
      </c>
      <c r="D2684" s="230" t="s">
        <v>5646</v>
      </c>
      <c r="E2684" s="230" t="s">
        <v>5647</v>
      </c>
      <c r="F2684" s="230" t="s">
        <v>2908</v>
      </c>
      <c r="G2684" t="s">
        <v>380</v>
      </c>
      <c r="H2684" s="230" t="s">
        <v>6299</v>
      </c>
      <c r="I2684" s="230" t="s">
        <v>52</v>
      </c>
      <c r="J2684" s="230">
        <f>VLOOKUP(H2684,LocID!$B$2:$I$1995,8, FALSE)</f>
        <v>431</v>
      </c>
      <c r="L2684">
        <v>41.8238716125488</v>
      </c>
      <c r="M2684">
        <v>-71.4119873046875</v>
      </c>
    </row>
    <row r="2685" spans="1:13" x14ac:dyDescent="0.25">
      <c r="A2685" s="230">
        <v>2016.0672999999999</v>
      </c>
      <c r="B2685" s="230" t="s">
        <v>4662</v>
      </c>
      <c r="C2685" s="230" t="s">
        <v>11832</v>
      </c>
      <c r="D2685" s="230" t="s">
        <v>5649</v>
      </c>
      <c r="E2685" s="230" t="s">
        <v>5650</v>
      </c>
      <c r="F2685" s="230" t="s">
        <v>2908</v>
      </c>
      <c r="G2685" t="s">
        <v>380</v>
      </c>
      <c r="H2685" s="230" t="s">
        <v>6299</v>
      </c>
      <c r="I2685" s="230" t="s">
        <v>188</v>
      </c>
      <c r="J2685" s="230">
        <f>VLOOKUP(H2685,LocID!$B$2:$I$1995,8, FALSE)</f>
        <v>431</v>
      </c>
      <c r="L2685">
        <v>41.8238716125488</v>
      </c>
      <c r="M2685">
        <v>-71.4119873046875</v>
      </c>
    </row>
    <row r="2686" spans="1:13" x14ac:dyDescent="0.25">
      <c r="A2686" s="230">
        <v>2016.0288</v>
      </c>
      <c r="B2686" s="230" t="s">
        <v>4657</v>
      </c>
      <c r="C2686" s="230" t="s">
        <v>11832</v>
      </c>
      <c r="D2686" s="230" t="s">
        <v>5651</v>
      </c>
      <c r="E2686" s="230" t="s">
        <v>5652</v>
      </c>
      <c r="F2686" s="230" t="s">
        <v>5653</v>
      </c>
      <c r="G2686" t="s">
        <v>244</v>
      </c>
      <c r="H2686" s="230" t="s">
        <v>6550</v>
      </c>
      <c r="I2686" s="230" t="s">
        <v>52</v>
      </c>
      <c r="J2686" s="230">
        <f>VLOOKUP(H2686,LocID!$B$2:$I$1995,8, FALSE)</f>
        <v>655</v>
      </c>
      <c r="L2686">
        <v>38.263858795166001</v>
      </c>
      <c r="M2686">
        <v>-104.61237335205099</v>
      </c>
    </row>
    <row r="2687" spans="1:13" x14ac:dyDescent="0.25">
      <c r="A2687" s="230">
        <v>2016.0705</v>
      </c>
      <c r="B2687" s="230" t="s">
        <v>4662</v>
      </c>
      <c r="C2687" s="230" t="s">
        <v>11832</v>
      </c>
      <c r="D2687" s="230" t="s">
        <v>3161</v>
      </c>
      <c r="E2687" s="230" t="s">
        <v>2958</v>
      </c>
      <c r="F2687" s="230" t="s">
        <v>2944</v>
      </c>
      <c r="G2687" t="s">
        <v>250</v>
      </c>
      <c r="H2687" s="230" t="s">
        <v>4520</v>
      </c>
      <c r="I2687" s="230" t="s">
        <v>52</v>
      </c>
      <c r="J2687" s="230">
        <f>VLOOKUP(H2687,LocID!$B$2:$I$1995,8, FALSE)</f>
        <v>438</v>
      </c>
      <c r="L2687">
        <v>35.785511016845703</v>
      </c>
      <c r="M2687">
        <v>-78.642669677734304</v>
      </c>
    </row>
    <row r="2688" spans="1:13" x14ac:dyDescent="0.25">
      <c r="A2688" s="230">
        <v>2016.0337999999999</v>
      </c>
      <c r="B2688" s="230" t="s">
        <v>4657</v>
      </c>
      <c r="C2688" s="230" t="s">
        <v>11832</v>
      </c>
      <c r="D2688" s="230" t="s">
        <v>5654</v>
      </c>
      <c r="E2688" s="230" t="s">
        <v>5655</v>
      </c>
      <c r="F2688" s="230" t="s">
        <v>5656</v>
      </c>
      <c r="G2688" t="s">
        <v>76</v>
      </c>
      <c r="H2688" s="230" t="s">
        <v>6555</v>
      </c>
      <c r="I2688" s="230" t="s">
        <v>26</v>
      </c>
      <c r="J2688" s="230">
        <f>VLOOKUP(H2688,LocID!$B$2:$I$1995,8, FALSE)</f>
        <v>660</v>
      </c>
      <c r="L2688">
        <v>34.102619171142599</v>
      </c>
      <c r="M2688">
        <v>-117.573852539063</v>
      </c>
    </row>
    <row r="2689" spans="1:13" x14ac:dyDescent="0.25">
      <c r="A2689" s="230">
        <v>2016.1003000000001</v>
      </c>
      <c r="B2689" s="230" t="s">
        <v>4599</v>
      </c>
      <c r="C2689" s="230" t="s">
        <v>11832</v>
      </c>
      <c r="D2689" s="230" t="s">
        <v>1277</v>
      </c>
      <c r="E2689" s="230" t="s">
        <v>5093</v>
      </c>
      <c r="F2689" s="230" t="s">
        <v>5094</v>
      </c>
      <c r="G2689" t="s">
        <v>5095</v>
      </c>
      <c r="H2689" s="230" t="s">
        <v>6579</v>
      </c>
      <c r="I2689" s="230" t="s">
        <v>52</v>
      </c>
      <c r="J2689" s="230">
        <f>VLOOKUP(H2689,LocID!$B$2:$I$1995,8, FALSE)</f>
        <v>684</v>
      </c>
      <c r="L2689">
        <v>44.081161499023402</v>
      </c>
      <c r="M2689">
        <v>-103.23088836669901</v>
      </c>
    </row>
    <row r="2690" spans="1:13" x14ac:dyDescent="0.25">
      <c r="A2690" s="230">
        <v>2016.0224000000001</v>
      </c>
      <c r="B2690" s="230" t="s">
        <v>4662</v>
      </c>
      <c r="C2690" s="230" t="s">
        <v>11832</v>
      </c>
      <c r="D2690" s="230" t="s">
        <v>5657</v>
      </c>
      <c r="E2690" s="230" t="s">
        <v>5658</v>
      </c>
      <c r="F2690" s="230" t="s">
        <v>3002</v>
      </c>
      <c r="G2690" t="s">
        <v>1475</v>
      </c>
      <c r="H2690" s="230" t="s">
        <v>6312</v>
      </c>
      <c r="I2690" s="230" t="s">
        <v>23</v>
      </c>
      <c r="J2690" s="230">
        <f>VLOOKUP(H2690,LocID!$B$2:$I$1995,8, FALSE)</f>
        <v>448</v>
      </c>
      <c r="L2690">
        <v>39.527381896972599</v>
      </c>
      <c r="M2690">
        <v>-119.813438415527</v>
      </c>
    </row>
    <row r="2691" spans="1:13" x14ac:dyDescent="0.25">
      <c r="A2691" s="230">
        <v>2016.0835</v>
      </c>
      <c r="B2691" s="230" t="s">
        <v>4662</v>
      </c>
      <c r="C2691" s="230" t="s">
        <v>11832</v>
      </c>
      <c r="D2691" s="230" t="s">
        <v>5309</v>
      </c>
      <c r="E2691" s="230" t="s">
        <v>5310</v>
      </c>
      <c r="F2691" s="230" t="s">
        <v>332</v>
      </c>
      <c r="G2691" t="s">
        <v>219</v>
      </c>
      <c r="H2691" s="230" t="s">
        <v>4497</v>
      </c>
      <c r="I2691" s="230" t="s">
        <v>188</v>
      </c>
      <c r="J2691" s="230">
        <f>VLOOKUP(H2691,LocID!$B$2:$I$1995,8, FALSE)</f>
        <v>37</v>
      </c>
      <c r="L2691">
        <v>30.267589569091701</v>
      </c>
      <c r="M2691">
        <v>-97.742988586425696</v>
      </c>
    </row>
    <row r="2692" spans="1:13" x14ac:dyDescent="0.25">
      <c r="A2692" s="230">
        <v>2016.0571</v>
      </c>
      <c r="B2692" s="230" t="s">
        <v>4662</v>
      </c>
      <c r="C2692" s="230" t="s">
        <v>11832</v>
      </c>
      <c r="D2692" s="230" t="s">
        <v>5660</v>
      </c>
      <c r="E2692" s="230" t="s">
        <v>5661</v>
      </c>
      <c r="F2692" s="230" t="s">
        <v>3022</v>
      </c>
      <c r="G2692" t="s">
        <v>76</v>
      </c>
      <c r="H2692" s="230" t="s">
        <v>6316</v>
      </c>
      <c r="I2692" s="230" t="s">
        <v>23</v>
      </c>
      <c r="J2692" s="230">
        <f>VLOOKUP(H2692,LocID!$B$2:$I$1995,8, FALSE)</f>
        <v>451</v>
      </c>
      <c r="L2692">
        <v>37.937808990478501</v>
      </c>
      <c r="M2692">
        <v>-122.342712402343</v>
      </c>
    </row>
    <row r="2693" spans="1:13" x14ac:dyDescent="0.25">
      <c r="A2693" s="230">
        <v>2016</v>
      </c>
      <c r="B2693" s="230" t="s">
        <v>4629</v>
      </c>
      <c r="C2693" s="230" t="s">
        <v>11832</v>
      </c>
      <c r="D2693" s="230" t="s">
        <v>5662</v>
      </c>
      <c r="E2693" s="230" t="s">
        <v>5663</v>
      </c>
      <c r="F2693" s="230" t="s">
        <v>3068</v>
      </c>
      <c r="G2693" t="s">
        <v>198</v>
      </c>
      <c r="H2693" s="230" t="s">
        <v>4522</v>
      </c>
      <c r="I2693" s="230" t="s">
        <v>6468</v>
      </c>
      <c r="J2693" s="230">
        <f>VLOOKUP(H2693,LocID!$B$2:$I$1995,8, FALSE)</f>
        <v>460</v>
      </c>
      <c r="L2693">
        <v>44.0193481445312</v>
      </c>
      <c r="M2693">
        <v>-92.459152221679602</v>
      </c>
    </row>
    <row r="2694" spans="1:13" x14ac:dyDescent="0.25">
      <c r="A2694" s="230">
        <v>2016.0157999999999</v>
      </c>
      <c r="B2694" s="230" t="s">
        <v>4629</v>
      </c>
      <c r="C2694" s="230" t="s">
        <v>11832</v>
      </c>
      <c r="D2694" s="230" t="s">
        <v>5664</v>
      </c>
      <c r="E2694" s="230" t="s">
        <v>5665</v>
      </c>
      <c r="F2694" s="230" t="s">
        <v>3093</v>
      </c>
      <c r="G2694" t="s">
        <v>192</v>
      </c>
      <c r="H2694" s="230" t="s">
        <v>6325</v>
      </c>
      <c r="I2694" s="230" t="s">
        <v>26</v>
      </c>
      <c r="J2694" s="230">
        <f>VLOOKUP(H2694,LocID!$B$2:$I$1995,8, FALSE)</f>
        <v>464</v>
      </c>
      <c r="L2694">
        <v>39.081661224365199</v>
      </c>
      <c r="M2694">
        <v>-77.151237487792898</v>
      </c>
    </row>
    <row r="2695" spans="1:13" x14ac:dyDescent="0.25">
      <c r="A2695" s="230">
        <v>2016.0988</v>
      </c>
      <c r="B2695" s="230" t="s">
        <v>4599</v>
      </c>
      <c r="C2695" s="230" t="s">
        <v>11832</v>
      </c>
      <c r="D2695" s="230" t="s">
        <v>5205</v>
      </c>
      <c r="E2695" s="230" t="s">
        <v>5206</v>
      </c>
      <c r="F2695" s="230" t="s">
        <v>5207</v>
      </c>
      <c r="G2695" t="s">
        <v>1268</v>
      </c>
      <c r="H2695" s="230" t="s">
        <v>6578</v>
      </c>
      <c r="I2695" s="230" t="s">
        <v>26</v>
      </c>
      <c r="J2695" s="230">
        <f>VLOOKUP(H2695,LocID!$B$2:$I$1995,8, FALSE)</f>
        <v>683</v>
      </c>
      <c r="L2695">
        <v>35.278289794921903</v>
      </c>
      <c r="M2695">
        <v>-93.134811401367202</v>
      </c>
    </row>
    <row r="2696" spans="1:13" x14ac:dyDescent="0.25">
      <c r="A2696" s="230">
        <v>2016.0193999999999</v>
      </c>
      <c r="B2696" s="230" t="s">
        <v>4629</v>
      </c>
      <c r="C2696" s="230" t="s">
        <v>11832</v>
      </c>
      <c r="D2696" s="230" t="s">
        <v>5666</v>
      </c>
      <c r="E2696" s="230" t="s">
        <v>5667</v>
      </c>
      <c r="F2696" s="230" t="s">
        <v>5668</v>
      </c>
      <c r="G2696" t="s">
        <v>76</v>
      </c>
      <c r="H2696" s="230" t="s">
        <v>5875</v>
      </c>
      <c r="I2696" s="230" t="s">
        <v>26</v>
      </c>
      <c r="J2696" s="230">
        <f>VLOOKUP(H2696,LocID!$B$2:$I$1995,8, FALSE)</f>
        <v>632</v>
      </c>
      <c r="L2696">
        <v>38.460018157958899</v>
      </c>
      <c r="M2696">
        <v>-122.420600891113</v>
      </c>
    </row>
    <row r="2697" spans="1:13" x14ac:dyDescent="0.25">
      <c r="A2697" s="230">
        <v>2016.0717999999999</v>
      </c>
      <c r="B2697" s="230" t="s">
        <v>4662</v>
      </c>
      <c r="C2697" s="230" t="s">
        <v>11832</v>
      </c>
      <c r="D2697" s="230" t="s">
        <v>5669</v>
      </c>
      <c r="E2697" s="230" t="s">
        <v>3156</v>
      </c>
      <c r="F2697" s="230" t="s">
        <v>3123</v>
      </c>
      <c r="G2697" t="s">
        <v>76</v>
      </c>
      <c r="H2697" s="230" t="s">
        <v>4524</v>
      </c>
      <c r="I2697" s="230" t="s">
        <v>23</v>
      </c>
      <c r="J2697" s="230">
        <f>VLOOKUP(H2697,LocID!$B$2:$I$1995,8, FALSE)</f>
        <v>473</v>
      </c>
      <c r="L2697">
        <v>41.237720489501903</v>
      </c>
      <c r="M2697">
        <v>-122.27001953125</v>
      </c>
    </row>
    <row r="2698" spans="1:13" x14ac:dyDescent="0.25">
      <c r="A2698" s="230">
        <v>2016.0823</v>
      </c>
      <c r="B2698" s="230" t="s">
        <v>4662</v>
      </c>
      <c r="C2698" s="230" t="s">
        <v>11832</v>
      </c>
      <c r="D2698" s="230" t="s">
        <v>4797</v>
      </c>
      <c r="E2698" s="230" t="s">
        <v>2396</v>
      </c>
      <c r="F2698" s="230" t="s">
        <v>3123</v>
      </c>
      <c r="G2698" t="s">
        <v>76</v>
      </c>
      <c r="H2698" s="230" t="s">
        <v>4524</v>
      </c>
      <c r="I2698" s="230" t="s">
        <v>52</v>
      </c>
      <c r="J2698" s="230">
        <f>VLOOKUP(H2698,LocID!$B$2:$I$1995,8, FALSE)</f>
        <v>473</v>
      </c>
      <c r="L2698">
        <v>41.237720489501903</v>
      </c>
      <c r="M2698">
        <v>-122.27001953125</v>
      </c>
    </row>
    <row r="2699" spans="1:13" x14ac:dyDescent="0.25">
      <c r="A2699" s="230">
        <v>2014.1142</v>
      </c>
      <c r="B2699" s="230" t="s">
        <v>4629</v>
      </c>
      <c r="C2699" s="230" t="s">
        <v>11832</v>
      </c>
      <c r="D2699" s="230" t="s">
        <v>5670</v>
      </c>
      <c r="E2699" s="230" t="s">
        <v>5163</v>
      </c>
      <c r="F2699" s="230" t="s">
        <v>3174</v>
      </c>
      <c r="G2699" t="s">
        <v>122</v>
      </c>
      <c r="H2699" s="230" t="s">
        <v>4525</v>
      </c>
      <c r="I2699" s="230" t="s">
        <v>52</v>
      </c>
      <c r="J2699" s="230">
        <f>VLOOKUP(H2699,LocID!$B$2:$I$1995,8, FALSE)</f>
        <v>477</v>
      </c>
      <c r="L2699">
        <v>44.933261871337798</v>
      </c>
      <c r="M2699">
        <v>-123.043807983398</v>
      </c>
    </row>
    <row r="2700" spans="1:13" x14ac:dyDescent="0.25">
      <c r="A2700" s="230">
        <v>2016.046</v>
      </c>
      <c r="B2700" s="230" t="s">
        <v>4657</v>
      </c>
      <c r="C2700" s="230" t="s">
        <v>11832</v>
      </c>
      <c r="D2700" s="230" t="s">
        <v>5671</v>
      </c>
      <c r="E2700" s="230" t="s">
        <v>5163</v>
      </c>
      <c r="F2700" s="230" t="s">
        <v>3174</v>
      </c>
      <c r="G2700" t="s">
        <v>122</v>
      </c>
      <c r="H2700" s="230" t="s">
        <v>4525</v>
      </c>
      <c r="I2700" s="230" t="s">
        <v>52</v>
      </c>
      <c r="J2700" s="230">
        <f>VLOOKUP(H2700,LocID!$B$2:$I$1995,8, FALSE)</f>
        <v>477</v>
      </c>
      <c r="L2700">
        <v>44.933261871337798</v>
      </c>
      <c r="M2700">
        <v>-123.043807983398</v>
      </c>
    </row>
    <row r="2701" spans="1:13" x14ac:dyDescent="0.25">
      <c r="A2701" s="230">
        <v>2016.0572</v>
      </c>
      <c r="B2701" s="230" t="s">
        <v>4662</v>
      </c>
      <c r="C2701" s="230" t="s">
        <v>11832</v>
      </c>
      <c r="D2701" s="230" t="s">
        <v>5672</v>
      </c>
      <c r="E2701" s="230" t="s">
        <v>4801</v>
      </c>
      <c r="F2701" s="230" t="s">
        <v>3199</v>
      </c>
      <c r="G2701" t="s">
        <v>76</v>
      </c>
      <c r="H2701" s="230" t="s">
        <v>6336</v>
      </c>
      <c r="I2701" s="230" t="s">
        <v>23</v>
      </c>
      <c r="J2701" s="230">
        <f>VLOOKUP(H2701,LocID!$B$2:$I$1995,8, FALSE)</f>
        <v>478</v>
      </c>
      <c r="L2701">
        <v>36.670879364013601</v>
      </c>
      <c r="M2701">
        <v>-121.654823303222</v>
      </c>
    </row>
    <row r="2702" spans="1:13" x14ac:dyDescent="0.25">
      <c r="A2702" s="230">
        <v>2016.0626999999999</v>
      </c>
      <c r="B2702" s="230" t="s">
        <v>4657</v>
      </c>
      <c r="C2702" s="230" t="s">
        <v>11832</v>
      </c>
      <c r="D2702" s="230" t="s">
        <v>5673</v>
      </c>
      <c r="E2702" s="230" t="s">
        <v>5674</v>
      </c>
      <c r="F2702" s="230" t="s">
        <v>3202</v>
      </c>
      <c r="G2702" t="s">
        <v>660</v>
      </c>
      <c r="H2702" s="230" t="s">
        <v>6337</v>
      </c>
      <c r="I2702" s="230" t="s">
        <v>26</v>
      </c>
      <c r="J2702" s="230">
        <f>VLOOKUP(H2702,LocID!$B$2:$I$1995,8, FALSE)</f>
        <v>479</v>
      </c>
      <c r="L2702">
        <v>40.760311126708899</v>
      </c>
      <c r="M2702">
        <v>-111.888221740722</v>
      </c>
    </row>
    <row r="2703" spans="1:13" x14ac:dyDescent="0.25">
      <c r="A2703" s="230">
        <v>2016.0625</v>
      </c>
      <c r="B2703" s="230" t="s">
        <v>4657</v>
      </c>
      <c r="C2703" s="230" t="s">
        <v>11832</v>
      </c>
      <c r="D2703" s="230" t="s">
        <v>2990</v>
      </c>
      <c r="E2703" s="230" t="s">
        <v>3244</v>
      </c>
      <c r="F2703" s="230" t="s">
        <v>3240</v>
      </c>
      <c r="G2703" t="s">
        <v>76</v>
      </c>
      <c r="H2703" s="230" t="s">
        <v>6342</v>
      </c>
      <c r="I2703" s="230" t="s">
        <v>98</v>
      </c>
      <c r="J2703" s="230">
        <f>VLOOKUP(H2703,LocID!$B$2:$I$1995,8, FALSE)</f>
        <v>485</v>
      </c>
      <c r="L2703">
        <v>37.504501342773402</v>
      </c>
      <c r="M2703">
        <v>-122.26229095458901</v>
      </c>
    </row>
    <row r="2704" spans="1:13" x14ac:dyDescent="0.25">
      <c r="A2704" s="230">
        <v>2016.0633</v>
      </c>
      <c r="B2704" s="230" t="s">
        <v>4662</v>
      </c>
      <c r="C2704" s="230" t="s">
        <v>11832</v>
      </c>
      <c r="D2704" s="230" t="s">
        <v>5675</v>
      </c>
      <c r="E2704" s="230" t="s">
        <v>3244</v>
      </c>
      <c r="F2704" s="230" t="s">
        <v>3240</v>
      </c>
      <c r="G2704" t="s">
        <v>76</v>
      </c>
      <c r="H2704" s="230" t="s">
        <v>6342</v>
      </c>
      <c r="I2704" s="230" t="s">
        <v>98</v>
      </c>
      <c r="J2704" s="230">
        <f>VLOOKUP(H2704,LocID!$B$2:$I$1995,8, FALSE)</f>
        <v>485</v>
      </c>
      <c r="L2704">
        <v>37.504501342773402</v>
      </c>
      <c r="M2704">
        <v>-122.26229095458901</v>
      </c>
    </row>
    <row r="2705" spans="1:13" x14ac:dyDescent="0.25">
      <c r="A2705" s="230">
        <v>2016.0868</v>
      </c>
      <c r="B2705" s="230" t="s">
        <v>4599</v>
      </c>
      <c r="C2705" s="230" t="s">
        <v>11832</v>
      </c>
      <c r="D2705" s="230" t="s">
        <v>4808</v>
      </c>
      <c r="E2705" s="230" t="s">
        <v>3246</v>
      </c>
      <c r="F2705" s="230" t="s">
        <v>3240</v>
      </c>
      <c r="G2705" t="s">
        <v>76</v>
      </c>
      <c r="H2705" s="230" t="s">
        <v>6342</v>
      </c>
      <c r="I2705" s="230" t="s">
        <v>52</v>
      </c>
      <c r="J2705" s="230">
        <f>VLOOKUP(H2705,LocID!$B$2:$I$1995,8, FALSE)</f>
        <v>485</v>
      </c>
      <c r="L2705">
        <v>37.504501342773402</v>
      </c>
      <c r="M2705">
        <v>-122.26229095458901</v>
      </c>
    </row>
    <row r="2706" spans="1:13" x14ac:dyDescent="0.25">
      <c r="A2706" s="230">
        <v>2015.1298000000299</v>
      </c>
      <c r="B2706" s="230" t="s">
        <v>4629</v>
      </c>
      <c r="C2706" s="230" t="s">
        <v>11832</v>
      </c>
      <c r="D2706" s="230" t="s">
        <v>5676</v>
      </c>
      <c r="E2706" s="230" t="s">
        <v>5677</v>
      </c>
      <c r="F2706" s="230" t="s">
        <v>3294</v>
      </c>
      <c r="G2706" t="s">
        <v>76</v>
      </c>
      <c r="H2706" s="230" t="s">
        <v>4526</v>
      </c>
      <c r="I2706" s="230" t="s">
        <v>23</v>
      </c>
      <c r="J2706" s="230">
        <f>VLOOKUP(H2706,LocID!$B$2:$I$1995,8, FALSE)</f>
        <v>489</v>
      </c>
      <c r="L2706">
        <v>37.7771186828613</v>
      </c>
      <c r="M2706">
        <v>-122.419639587402</v>
      </c>
    </row>
    <row r="2707" spans="1:13" x14ac:dyDescent="0.25">
      <c r="A2707" s="230">
        <v>2015.14570000003</v>
      </c>
      <c r="B2707" s="230" t="s">
        <v>4629</v>
      </c>
      <c r="C2707" s="230" t="s">
        <v>11832</v>
      </c>
      <c r="D2707" s="230" t="s">
        <v>5678</v>
      </c>
      <c r="E2707" s="230" t="s">
        <v>3420</v>
      </c>
      <c r="F2707" s="230" t="s">
        <v>3294</v>
      </c>
      <c r="G2707" t="s">
        <v>76</v>
      </c>
      <c r="H2707" s="230" t="s">
        <v>4526</v>
      </c>
      <c r="I2707" s="230" t="s">
        <v>26</v>
      </c>
      <c r="J2707" s="230">
        <f>VLOOKUP(H2707,LocID!$B$2:$I$1995,8, FALSE)</f>
        <v>489</v>
      </c>
      <c r="L2707">
        <v>37.7771186828613</v>
      </c>
      <c r="M2707">
        <v>-122.419639587402</v>
      </c>
    </row>
    <row r="2708" spans="1:13" x14ac:dyDescent="0.25">
      <c r="A2708" s="230">
        <v>2015.14580000003</v>
      </c>
      <c r="B2708" s="230" t="s">
        <v>4629</v>
      </c>
      <c r="C2708" s="230" t="s">
        <v>11832</v>
      </c>
      <c r="D2708" s="230" t="s">
        <v>4809</v>
      </c>
      <c r="E2708" s="230" t="s">
        <v>3420</v>
      </c>
      <c r="F2708" s="230" t="s">
        <v>3294</v>
      </c>
      <c r="G2708" t="s">
        <v>76</v>
      </c>
      <c r="H2708" s="230" t="s">
        <v>4526</v>
      </c>
      <c r="I2708" s="230" t="s">
        <v>26</v>
      </c>
      <c r="J2708" s="230">
        <f>VLOOKUP(H2708,LocID!$B$2:$I$1995,8, FALSE)</f>
        <v>489</v>
      </c>
      <c r="L2708">
        <v>37.7771186828613</v>
      </c>
      <c r="M2708">
        <v>-122.419639587402</v>
      </c>
    </row>
    <row r="2709" spans="1:13" x14ac:dyDescent="0.25">
      <c r="A2709" s="230">
        <v>2015.1492000000301</v>
      </c>
      <c r="B2709" s="230" t="s">
        <v>4629</v>
      </c>
      <c r="C2709" s="230" t="s">
        <v>11832</v>
      </c>
      <c r="D2709" s="230" t="s">
        <v>5679</v>
      </c>
      <c r="E2709" s="230" t="s">
        <v>3298</v>
      </c>
      <c r="F2709" s="230" t="s">
        <v>3294</v>
      </c>
      <c r="G2709" t="s">
        <v>76</v>
      </c>
      <c r="H2709" s="230" t="s">
        <v>4526</v>
      </c>
      <c r="I2709" s="230" t="s">
        <v>188</v>
      </c>
      <c r="J2709" s="230">
        <f>VLOOKUP(H2709,LocID!$B$2:$I$1995,8, FALSE)</f>
        <v>489</v>
      </c>
      <c r="L2709">
        <v>37.7771186828613</v>
      </c>
      <c r="M2709">
        <v>-122.419639587402</v>
      </c>
    </row>
    <row r="2710" spans="1:13" x14ac:dyDescent="0.25">
      <c r="A2710" s="230">
        <v>2016.0026</v>
      </c>
      <c r="B2710" s="230" t="s">
        <v>4629</v>
      </c>
      <c r="C2710" s="230" t="s">
        <v>11832</v>
      </c>
      <c r="D2710" s="230" t="s">
        <v>5682</v>
      </c>
      <c r="E2710" s="230" t="s">
        <v>5683</v>
      </c>
      <c r="F2710" s="230" t="s">
        <v>3294</v>
      </c>
      <c r="G2710" t="s">
        <v>76</v>
      </c>
      <c r="H2710" s="230" t="s">
        <v>4526</v>
      </c>
      <c r="I2710" s="230" t="s">
        <v>188</v>
      </c>
      <c r="J2710" s="230">
        <f>VLOOKUP(H2710,LocID!$B$2:$I$1995,8, FALSE)</f>
        <v>489</v>
      </c>
      <c r="L2710">
        <v>37.7771186828613</v>
      </c>
      <c r="M2710">
        <v>-122.419639587402</v>
      </c>
    </row>
    <row r="2711" spans="1:13" x14ac:dyDescent="0.25">
      <c r="A2711" s="230">
        <v>2016.0487000000001</v>
      </c>
      <c r="B2711" s="230" t="s">
        <v>4657</v>
      </c>
      <c r="C2711" s="230" t="s">
        <v>11832</v>
      </c>
      <c r="D2711" s="230" t="s">
        <v>5313</v>
      </c>
      <c r="E2711" s="230" t="s">
        <v>5314</v>
      </c>
      <c r="F2711" s="230" t="s">
        <v>364</v>
      </c>
      <c r="G2711" t="s">
        <v>192</v>
      </c>
      <c r="H2711" s="230" t="s">
        <v>5936</v>
      </c>
      <c r="I2711" s="230" t="s">
        <v>26</v>
      </c>
      <c r="J2711" s="230">
        <f>VLOOKUP(H2711,LocID!$B$2:$I$1995,8, FALSE)</f>
        <v>40</v>
      </c>
      <c r="L2711">
        <v>39.290580749511697</v>
      </c>
      <c r="M2711">
        <v>-76.609260559082003</v>
      </c>
    </row>
    <row r="2712" spans="1:13" x14ac:dyDescent="0.25">
      <c r="A2712" s="230">
        <v>2016.0074</v>
      </c>
      <c r="B2712" s="230" t="s">
        <v>4662</v>
      </c>
      <c r="C2712" s="230" t="s">
        <v>11832</v>
      </c>
      <c r="D2712" s="230" t="s">
        <v>5684</v>
      </c>
      <c r="E2712" s="230" t="s">
        <v>5685</v>
      </c>
      <c r="F2712" s="230" t="s">
        <v>3294</v>
      </c>
      <c r="G2712" t="s">
        <v>76</v>
      </c>
      <c r="H2712" s="230" t="s">
        <v>4526</v>
      </c>
      <c r="I2712" s="230" t="s">
        <v>52</v>
      </c>
      <c r="J2712" s="230">
        <f>VLOOKUP(H2712,LocID!$B$2:$I$1995,8, FALSE)</f>
        <v>489</v>
      </c>
      <c r="L2712">
        <v>37.7771186828613</v>
      </c>
      <c r="M2712">
        <v>-122.419639587402</v>
      </c>
    </row>
    <row r="2713" spans="1:13" x14ac:dyDescent="0.25">
      <c r="A2713" s="230">
        <v>2016.0064</v>
      </c>
      <c r="B2713" s="230" t="s">
        <v>4629</v>
      </c>
      <c r="C2713" s="230" t="s">
        <v>11832</v>
      </c>
      <c r="D2713" s="230" t="s">
        <v>5686</v>
      </c>
      <c r="E2713" s="230" t="s">
        <v>5687</v>
      </c>
      <c r="F2713" s="230" t="s">
        <v>3294</v>
      </c>
      <c r="G2713" t="s">
        <v>76</v>
      </c>
      <c r="H2713" s="230" t="s">
        <v>4526</v>
      </c>
      <c r="I2713" s="230" t="s">
        <v>188</v>
      </c>
      <c r="J2713" s="230">
        <f>VLOOKUP(H2713,LocID!$B$2:$I$1995,8, FALSE)</f>
        <v>489</v>
      </c>
      <c r="L2713">
        <v>37.7771186828613</v>
      </c>
      <c r="M2713">
        <v>-122.419639587402</v>
      </c>
    </row>
    <row r="2714" spans="1:13" x14ac:dyDescent="0.25">
      <c r="A2714" s="230">
        <v>2016.0148999999999</v>
      </c>
      <c r="B2714" s="230" t="s">
        <v>4629</v>
      </c>
      <c r="C2714" s="230" t="s">
        <v>11832</v>
      </c>
      <c r="D2714" s="230" t="s">
        <v>5688</v>
      </c>
      <c r="E2714" s="230" t="s">
        <v>5689</v>
      </c>
      <c r="F2714" s="230" t="s">
        <v>3294</v>
      </c>
      <c r="G2714" t="s">
        <v>76</v>
      </c>
      <c r="H2714" s="230" t="s">
        <v>4526</v>
      </c>
      <c r="I2714" s="230" t="s">
        <v>26</v>
      </c>
      <c r="J2714" s="230">
        <f>VLOOKUP(H2714,LocID!$B$2:$I$1995,8, FALSE)</f>
        <v>489</v>
      </c>
      <c r="L2714">
        <v>37.7771186828613</v>
      </c>
      <c r="M2714">
        <v>-122.419639587402</v>
      </c>
    </row>
    <row r="2715" spans="1:13" x14ac:dyDescent="0.25">
      <c r="A2715" s="230">
        <v>2016.0125</v>
      </c>
      <c r="B2715" s="230" t="s">
        <v>4629</v>
      </c>
      <c r="C2715" s="230" t="s">
        <v>11832</v>
      </c>
      <c r="D2715" s="230" t="s">
        <v>5690</v>
      </c>
      <c r="E2715" s="230" t="s">
        <v>5683</v>
      </c>
      <c r="F2715" s="230" t="s">
        <v>3294</v>
      </c>
      <c r="G2715" t="s">
        <v>76</v>
      </c>
      <c r="H2715" s="230" t="s">
        <v>4526</v>
      </c>
      <c r="I2715" s="230" t="s">
        <v>23</v>
      </c>
      <c r="J2715" s="230">
        <f>VLOOKUP(H2715,LocID!$B$2:$I$1995,8, FALSE)</f>
        <v>489</v>
      </c>
      <c r="L2715">
        <v>37.7771186828613</v>
      </c>
      <c r="M2715">
        <v>-122.419639587402</v>
      </c>
    </row>
    <row r="2716" spans="1:13" x14ac:dyDescent="0.25">
      <c r="A2716" s="230">
        <v>2016.0145</v>
      </c>
      <c r="B2716" s="230" t="s">
        <v>4662</v>
      </c>
      <c r="C2716" s="230" t="s">
        <v>11832</v>
      </c>
      <c r="D2716" s="230" t="s">
        <v>5691</v>
      </c>
      <c r="E2716" s="230" t="s">
        <v>5692</v>
      </c>
      <c r="F2716" s="230" t="s">
        <v>3294</v>
      </c>
      <c r="G2716" t="s">
        <v>76</v>
      </c>
      <c r="H2716" s="230" t="s">
        <v>4526</v>
      </c>
      <c r="I2716" s="230" t="s">
        <v>3934</v>
      </c>
      <c r="J2716" s="230">
        <f>VLOOKUP(H2716,LocID!$B$2:$I$1995,8, FALSE)</f>
        <v>489</v>
      </c>
      <c r="L2716">
        <v>37.7771186828613</v>
      </c>
      <c r="M2716">
        <v>-122.419639587402</v>
      </c>
    </row>
    <row r="2717" spans="1:13" x14ac:dyDescent="0.25">
      <c r="A2717" s="230">
        <v>2016.0349000000001</v>
      </c>
      <c r="B2717" s="230" t="s">
        <v>4657</v>
      </c>
      <c r="C2717" s="230" t="s">
        <v>11832</v>
      </c>
      <c r="D2717" s="230" t="s">
        <v>5694</v>
      </c>
      <c r="E2717" s="230" t="s">
        <v>5695</v>
      </c>
      <c r="F2717" s="230" t="s">
        <v>3294</v>
      </c>
      <c r="G2717" t="s">
        <v>76</v>
      </c>
      <c r="H2717" s="230" t="s">
        <v>4526</v>
      </c>
      <c r="I2717" s="230" t="s">
        <v>188</v>
      </c>
      <c r="J2717" s="230">
        <f>VLOOKUP(H2717,LocID!$B$2:$I$1995,8, FALSE)</f>
        <v>489</v>
      </c>
      <c r="L2717">
        <v>37.7771186828613</v>
      </c>
      <c r="M2717">
        <v>-122.419639587402</v>
      </c>
    </row>
    <row r="2718" spans="1:13" x14ac:dyDescent="0.25">
      <c r="A2718" s="230">
        <v>2016.0225</v>
      </c>
      <c r="B2718" s="230" t="s">
        <v>4657</v>
      </c>
      <c r="C2718" s="230" t="s">
        <v>11832</v>
      </c>
      <c r="D2718" s="230" t="s">
        <v>5696</v>
      </c>
      <c r="E2718" s="230" t="s">
        <v>5683</v>
      </c>
      <c r="F2718" s="230" t="s">
        <v>3294</v>
      </c>
      <c r="G2718" t="s">
        <v>76</v>
      </c>
      <c r="H2718" s="230" t="s">
        <v>4526</v>
      </c>
      <c r="I2718" s="230" t="s">
        <v>26</v>
      </c>
      <c r="J2718" s="230">
        <f>VLOOKUP(H2718,LocID!$B$2:$I$1995,8, FALSE)</f>
        <v>489</v>
      </c>
      <c r="L2718">
        <v>37.7771186828613</v>
      </c>
      <c r="M2718">
        <v>-122.419639587402</v>
      </c>
    </row>
    <row r="2719" spans="1:13" x14ac:dyDescent="0.25">
      <c r="A2719" s="230">
        <v>2016.0109</v>
      </c>
      <c r="B2719" s="230" t="s">
        <v>4629</v>
      </c>
      <c r="C2719" s="230" t="s">
        <v>11832</v>
      </c>
      <c r="D2719" s="230" t="s">
        <v>471</v>
      </c>
      <c r="E2719" s="230" t="s">
        <v>5697</v>
      </c>
      <c r="F2719" s="230" t="s">
        <v>3294</v>
      </c>
      <c r="G2719" t="s">
        <v>76</v>
      </c>
      <c r="H2719" s="230" t="s">
        <v>4526</v>
      </c>
      <c r="I2719" s="230" t="s">
        <v>23</v>
      </c>
      <c r="J2719" s="230">
        <f>VLOOKUP(H2719,LocID!$B$2:$I$1995,8, FALSE)</f>
        <v>489</v>
      </c>
      <c r="L2719">
        <v>37.7771186828613</v>
      </c>
      <c r="M2719">
        <v>-122.419639587402</v>
      </c>
    </row>
    <row r="2720" spans="1:13" x14ac:dyDescent="0.25">
      <c r="A2720" s="230">
        <v>2016.0410999999999</v>
      </c>
      <c r="B2720" s="230" t="s">
        <v>4657</v>
      </c>
      <c r="C2720" s="230" t="s">
        <v>11832</v>
      </c>
      <c r="D2720" s="230" t="s">
        <v>4813</v>
      </c>
      <c r="E2720" s="230" t="s">
        <v>3341</v>
      </c>
      <c r="F2720" s="230" t="s">
        <v>3294</v>
      </c>
      <c r="G2720" t="s">
        <v>76</v>
      </c>
      <c r="H2720" s="230" t="s">
        <v>4526</v>
      </c>
      <c r="I2720" s="230" t="s">
        <v>23</v>
      </c>
      <c r="J2720" s="230">
        <f>VLOOKUP(H2720,LocID!$B$2:$I$1995,8, FALSE)</f>
        <v>489</v>
      </c>
      <c r="L2720">
        <v>37.7771186828613</v>
      </c>
      <c r="M2720">
        <v>-122.419639587402</v>
      </c>
    </row>
    <row r="2721" spans="1:13" x14ac:dyDescent="0.25">
      <c r="A2721" s="230">
        <v>2016.0559000000001</v>
      </c>
      <c r="B2721" s="230" t="s">
        <v>4657</v>
      </c>
      <c r="C2721" s="230" t="s">
        <v>11832</v>
      </c>
      <c r="D2721" s="230" t="s">
        <v>5698</v>
      </c>
      <c r="E2721" s="230" t="s">
        <v>3445</v>
      </c>
      <c r="F2721" s="230" t="s">
        <v>3294</v>
      </c>
      <c r="G2721" t="s">
        <v>76</v>
      </c>
      <c r="H2721" s="230" t="s">
        <v>4526</v>
      </c>
      <c r="I2721" s="230" t="s">
        <v>188</v>
      </c>
      <c r="J2721" s="230">
        <f>VLOOKUP(H2721,LocID!$B$2:$I$1995,8, FALSE)</f>
        <v>489</v>
      </c>
      <c r="L2721">
        <v>37.7771186828613</v>
      </c>
      <c r="M2721">
        <v>-122.419639587402</v>
      </c>
    </row>
    <row r="2722" spans="1:13" x14ac:dyDescent="0.25">
      <c r="A2722" s="230">
        <v>2015.1461000000299</v>
      </c>
      <c r="B2722" s="230" t="s">
        <v>4657</v>
      </c>
      <c r="C2722" s="230" t="s">
        <v>11832</v>
      </c>
      <c r="D2722" s="230" t="s">
        <v>5315</v>
      </c>
      <c r="E2722" s="230" t="s">
        <v>378</v>
      </c>
      <c r="F2722" s="230" t="s">
        <v>379</v>
      </c>
      <c r="G2722" t="s">
        <v>380</v>
      </c>
      <c r="H2722" s="230" t="s">
        <v>5937</v>
      </c>
      <c r="I2722" s="230" t="s">
        <v>26</v>
      </c>
      <c r="J2722" s="230">
        <f>VLOOKUP(H2722,LocID!$B$2:$I$1995,8, FALSE)</f>
        <v>42</v>
      </c>
      <c r="L2722">
        <v>41.740699768066399</v>
      </c>
      <c r="M2722">
        <v>-71.308700561523395</v>
      </c>
    </row>
    <row r="2723" spans="1:13" x14ac:dyDescent="0.25">
      <c r="A2723" s="230">
        <v>2016.0561</v>
      </c>
      <c r="B2723" s="230" t="s">
        <v>4657</v>
      </c>
      <c r="C2723" s="230" t="s">
        <v>11832</v>
      </c>
      <c r="D2723" s="230" t="s">
        <v>5701</v>
      </c>
      <c r="E2723" s="230" t="s">
        <v>3389</v>
      </c>
      <c r="F2723" s="230" t="s">
        <v>3294</v>
      </c>
      <c r="G2723" t="s">
        <v>76</v>
      </c>
      <c r="H2723" s="230" t="s">
        <v>4526</v>
      </c>
      <c r="I2723" s="230" t="s">
        <v>188</v>
      </c>
      <c r="J2723" s="230">
        <f>VLOOKUP(H2723,LocID!$B$2:$I$1995,8, FALSE)</f>
        <v>489</v>
      </c>
      <c r="L2723">
        <v>37.7771186828613</v>
      </c>
      <c r="M2723">
        <v>-122.419639587402</v>
      </c>
    </row>
    <row r="2724" spans="1:13" x14ac:dyDescent="0.25">
      <c r="A2724" s="230">
        <v>2016.0455999999999</v>
      </c>
      <c r="B2724" s="230" t="s">
        <v>4662</v>
      </c>
      <c r="C2724" s="230" t="s">
        <v>11832</v>
      </c>
      <c r="D2724" s="230" t="s">
        <v>5703</v>
      </c>
      <c r="E2724" s="230" t="s">
        <v>5704</v>
      </c>
      <c r="F2724" s="230" t="s">
        <v>3294</v>
      </c>
      <c r="G2724" t="s">
        <v>76</v>
      </c>
      <c r="H2724" s="230" t="s">
        <v>4526</v>
      </c>
      <c r="I2724" s="230" t="s">
        <v>23</v>
      </c>
      <c r="J2724" s="230">
        <f>VLOOKUP(H2724,LocID!$B$2:$I$1995,8, FALSE)</f>
        <v>489</v>
      </c>
      <c r="L2724">
        <v>37.7771186828613</v>
      </c>
      <c r="M2724">
        <v>-122.419639587402</v>
      </c>
    </row>
    <row r="2725" spans="1:13" x14ac:dyDescent="0.25">
      <c r="A2725" s="230">
        <v>2016.0455999999999</v>
      </c>
      <c r="B2725" s="230" t="s">
        <v>4662</v>
      </c>
      <c r="C2725" s="230" t="s">
        <v>11832</v>
      </c>
      <c r="D2725" s="230" t="s">
        <v>5703</v>
      </c>
      <c r="E2725" s="230" t="s">
        <v>5704</v>
      </c>
      <c r="F2725" s="230" t="s">
        <v>3294</v>
      </c>
      <c r="G2725" t="s">
        <v>76</v>
      </c>
      <c r="H2725" s="230" t="s">
        <v>4526</v>
      </c>
      <c r="I2725" s="230" t="s">
        <v>52</v>
      </c>
      <c r="J2725" s="230">
        <f>VLOOKUP(H2725,LocID!$B$2:$I$1995,8, FALSE)</f>
        <v>489</v>
      </c>
      <c r="L2725">
        <v>37.7771186828613</v>
      </c>
      <c r="M2725">
        <v>-122.419639587402</v>
      </c>
    </row>
    <row r="2726" spans="1:13" x14ac:dyDescent="0.25">
      <c r="A2726" s="230">
        <v>2016.0455999999999</v>
      </c>
      <c r="B2726" s="230" t="s">
        <v>4662</v>
      </c>
      <c r="C2726" s="230" t="s">
        <v>11832</v>
      </c>
      <c r="D2726" s="230" t="s">
        <v>5703</v>
      </c>
      <c r="E2726" s="230" t="s">
        <v>5704</v>
      </c>
      <c r="F2726" s="230" t="s">
        <v>3294</v>
      </c>
      <c r="G2726" t="s">
        <v>76</v>
      </c>
      <c r="H2726" s="230" t="s">
        <v>4526</v>
      </c>
      <c r="I2726" s="230" t="s">
        <v>188</v>
      </c>
      <c r="J2726" s="230">
        <f>VLOOKUP(H2726,LocID!$B$2:$I$1995,8, FALSE)</f>
        <v>489</v>
      </c>
      <c r="L2726">
        <v>37.7771186828613</v>
      </c>
      <c r="M2726">
        <v>-122.419639587402</v>
      </c>
    </row>
    <row r="2727" spans="1:13" x14ac:dyDescent="0.25">
      <c r="A2727" s="230">
        <v>2016.0526</v>
      </c>
      <c r="B2727" s="230" t="s">
        <v>4657</v>
      </c>
      <c r="C2727" s="230" t="s">
        <v>11832</v>
      </c>
      <c r="D2727" s="230" t="s">
        <v>5705</v>
      </c>
      <c r="E2727" s="230" t="s">
        <v>476</v>
      </c>
      <c r="F2727" s="230" t="s">
        <v>3294</v>
      </c>
      <c r="G2727" t="s">
        <v>76</v>
      </c>
      <c r="H2727" s="230" t="s">
        <v>4526</v>
      </c>
      <c r="I2727" s="230" t="s">
        <v>26</v>
      </c>
      <c r="J2727" s="230">
        <f>VLOOKUP(H2727,LocID!$B$2:$I$1995,8, FALSE)</f>
        <v>489</v>
      </c>
      <c r="L2727">
        <v>37.7771186828613</v>
      </c>
      <c r="M2727">
        <v>-122.419639587402</v>
      </c>
    </row>
    <row r="2728" spans="1:13" x14ac:dyDescent="0.25">
      <c r="A2728" s="230">
        <v>2016.0543</v>
      </c>
      <c r="B2728" s="230" t="s">
        <v>4657</v>
      </c>
      <c r="C2728" s="230" t="s">
        <v>11832</v>
      </c>
      <c r="D2728" s="230" t="s">
        <v>5706</v>
      </c>
      <c r="E2728" s="230" t="s">
        <v>5707</v>
      </c>
      <c r="F2728" s="230" t="s">
        <v>3294</v>
      </c>
      <c r="G2728" t="s">
        <v>76</v>
      </c>
      <c r="H2728" s="230" t="s">
        <v>4526</v>
      </c>
      <c r="I2728" s="230" t="s">
        <v>26</v>
      </c>
      <c r="J2728" s="230">
        <f>VLOOKUP(H2728,LocID!$B$2:$I$1995,8, FALSE)</f>
        <v>489</v>
      </c>
      <c r="L2728">
        <v>37.7771186828613</v>
      </c>
      <c r="M2728">
        <v>-122.419639587402</v>
      </c>
    </row>
    <row r="2729" spans="1:13" x14ac:dyDescent="0.25">
      <c r="A2729" s="230">
        <v>2016.0693000000001</v>
      </c>
      <c r="B2729" s="230" t="s">
        <v>4662</v>
      </c>
      <c r="C2729" s="230" t="s">
        <v>11832</v>
      </c>
      <c r="D2729" s="230" t="s">
        <v>5708</v>
      </c>
      <c r="E2729" s="230" t="s">
        <v>5709</v>
      </c>
      <c r="F2729" s="230" t="s">
        <v>3294</v>
      </c>
      <c r="G2729" t="s">
        <v>76</v>
      </c>
      <c r="H2729" s="230" t="s">
        <v>4526</v>
      </c>
      <c r="I2729" s="230" t="s">
        <v>188</v>
      </c>
      <c r="J2729" s="230">
        <f>VLOOKUP(H2729,LocID!$B$2:$I$1995,8, FALSE)</f>
        <v>489</v>
      </c>
      <c r="L2729">
        <v>37.7771186828613</v>
      </c>
      <c r="M2729">
        <v>-122.419639587402</v>
      </c>
    </row>
    <row r="2730" spans="1:13" x14ac:dyDescent="0.25">
      <c r="A2730" s="230">
        <v>2016.0681999999999</v>
      </c>
      <c r="B2730" s="230" t="s">
        <v>4662</v>
      </c>
      <c r="C2730" s="230" t="s">
        <v>11832</v>
      </c>
      <c r="D2730" s="230" t="s">
        <v>5710</v>
      </c>
      <c r="E2730" s="230" t="s">
        <v>3389</v>
      </c>
      <c r="F2730" s="230" t="s">
        <v>3294</v>
      </c>
      <c r="G2730" t="s">
        <v>76</v>
      </c>
      <c r="H2730" s="230" t="s">
        <v>4526</v>
      </c>
      <c r="I2730" s="230" t="s">
        <v>188</v>
      </c>
      <c r="J2730" s="230">
        <f>VLOOKUP(H2730,LocID!$B$2:$I$1995,8, FALSE)</f>
        <v>489</v>
      </c>
      <c r="L2730">
        <v>37.7771186828613</v>
      </c>
      <c r="M2730">
        <v>-122.419639587402</v>
      </c>
    </row>
    <row r="2731" spans="1:13" x14ac:dyDescent="0.25">
      <c r="A2731" s="230">
        <v>2016.0742</v>
      </c>
      <c r="B2731" s="230" t="s">
        <v>4662</v>
      </c>
      <c r="C2731" s="230" t="s">
        <v>11832</v>
      </c>
      <c r="D2731" s="230" t="s">
        <v>5711</v>
      </c>
      <c r="E2731" s="230" t="s">
        <v>3319</v>
      </c>
      <c r="F2731" s="230" t="s">
        <v>3294</v>
      </c>
      <c r="G2731" t="s">
        <v>76</v>
      </c>
      <c r="H2731" s="230" t="s">
        <v>4526</v>
      </c>
      <c r="I2731" s="230" t="s">
        <v>188</v>
      </c>
      <c r="J2731" s="230">
        <f>VLOOKUP(H2731,LocID!$B$2:$I$1995,8, FALSE)</f>
        <v>489</v>
      </c>
      <c r="L2731">
        <v>37.7771186828613</v>
      </c>
      <c r="M2731">
        <v>-122.419639587402</v>
      </c>
    </row>
    <row r="2732" spans="1:13" x14ac:dyDescent="0.25">
      <c r="A2732" s="230">
        <v>2016.0761</v>
      </c>
      <c r="B2732" s="230" t="s">
        <v>4662</v>
      </c>
      <c r="C2732" s="230" t="s">
        <v>11832</v>
      </c>
      <c r="D2732" s="230" t="s">
        <v>5713</v>
      </c>
      <c r="E2732" s="230" t="s">
        <v>5714</v>
      </c>
      <c r="F2732" s="230" t="s">
        <v>3294</v>
      </c>
      <c r="G2732" t="s">
        <v>76</v>
      </c>
      <c r="H2732" s="230" t="s">
        <v>4526</v>
      </c>
      <c r="I2732" s="230" t="s">
        <v>26</v>
      </c>
      <c r="J2732" s="230">
        <f>VLOOKUP(H2732,LocID!$B$2:$I$1995,8, FALSE)</f>
        <v>489</v>
      </c>
      <c r="L2732">
        <v>37.7771186828613</v>
      </c>
      <c r="M2732">
        <v>-122.419639587402</v>
      </c>
    </row>
    <row r="2733" spans="1:13" x14ac:dyDescent="0.25">
      <c r="A2733" s="230">
        <v>2015.08170000003</v>
      </c>
      <c r="B2733" s="230" t="s">
        <v>309</v>
      </c>
      <c r="C2733" s="230" t="s">
        <v>11821</v>
      </c>
      <c r="D2733" s="230" t="s">
        <v>387</v>
      </c>
      <c r="E2733" s="230" t="s">
        <v>5316</v>
      </c>
      <c r="F2733" s="230" t="s">
        <v>383</v>
      </c>
      <c r="G2733" t="s">
        <v>384</v>
      </c>
      <c r="H2733" s="230" t="s">
        <v>5938</v>
      </c>
      <c r="I2733" s="230" t="s">
        <v>26</v>
      </c>
      <c r="J2733" s="230">
        <f>VLOOKUP(H2733,LocID!$B$2:$I$1995,8, FALSE)</f>
        <v>43</v>
      </c>
      <c r="L2733">
        <v>30.443340301513601</v>
      </c>
      <c r="M2733">
        <v>-91.186988830566406</v>
      </c>
    </row>
    <row r="2734" spans="1:13" x14ac:dyDescent="0.25">
      <c r="A2734" s="230">
        <v>2016.0719999999999</v>
      </c>
      <c r="B2734" s="230" t="s">
        <v>4662</v>
      </c>
      <c r="C2734" s="230" t="s">
        <v>11832</v>
      </c>
      <c r="D2734" s="230" t="s">
        <v>5715</v>
      </c>
      <c r="E2734" s="230" t="s">
        <v>3319</v>
      </c>
      <c r="F2734" s="230" t="s">
        <v>3294</v>
      </c>
      <c r="G2734" t="s">
        <v>76</v>
      </c>
      <c r="H2734" s="230" t="s">
        <v>4526</v>
      </c>
      <c r="I2734" s="230" t="s">
        <v>26</v>
      </c>
      <c r="J2734" s="230">
        <f>VLOOKUP(H2734,LocID!$B$2:$I$1995,8, FALSE)</f>
        <v>489</v>
      </c>
      <c r="L2734">
        <v>37.7771186828613</v>
      </c>
      <c r="M2734">
        <v>-122.419639587402</v>
      </c>
    </row>
    <row r="2735" spans="1:13" x14ac:dyDescent="0.25">
      <c r="A2735" s="230">
        <v>2016.0915</v>
      </c>
      <c r="B2735" s="230" t="s">
        <v>4599</v>
      </c>
      <c r="C2735" s="230" t="s">
        <v>11832</v>
      </c>
      <c r="D2735" s="230" t="s">
        <v>5716</v>
      </c>
      <c r="E2735" s="230" t="s">
        <v>3504</v>
      </c>
      <c r="F2735" s="230" t="s">
        <v>3294</v>
      </c>
      <c r="G2735" t="s">
        <v>76</v>
      </c>
      <c r="H2735" s="230" t="s">
        <v>4526</v>
      </c>
      <c r="I2735" s="230" t="s">
        <v>188</v>
      </c>
      <c r="J2735" s="230">
        <f>VLOOKUP(H2735,LocID!$B$2:$I$1995,8, FALSE)</f>
        <v>489</v>
      </c>
      <c r="L2735">
        <v>37.7771186828613</v>
      </c>
      <c r="M2735">
        <v>-122.419639587402</v>
      </c>
    </row>
    <row r="2736" spans="1:13" x14ac:dyDescent="0.25">
      <c r="A2736" s="230">
        <v>2016.0942</v>
      </c>
      <c r="B2736" s="230" t="s">
        <v>4662</v>
      </c>
      <c r="C2736" s="230" t="s">
        <v>11832</v>
      </c>
      <c r="D2736" s="230" t="s">
        <v>5717</v>
      </c>
      <c r="E2736" s="230" t="s">
        <v>3381</v>
      </c>
      <c r="F2736" s="230" t="s">
        <v>3294</v>
      </c>
      <c r="G2736" t="s">
        <v>76</v>
      </c>
      <c r="H2736" s="230" t="s">
        <v>4526</v>
      </c>
      <c r="I2736" s="230" t="s">
        <v>26</v>
      </c>
      <c r="J2736" s="230">
        <f>VLOOKUP(H2736,LocID!$B$2:$I$1995,8, FALSE)</f>
        <v>489</v>
      </c>
      <c r="L2736">
        <v>37.7771186828613</v>
      </c>
      <c r="M2736">
        <v>-122.419639587402</v>
      </c>
    </row>
    <row r="2737" spans="1:13" x14ac:dyDescent="0.25">
      <c r="A2737" s="230">
        <v>2016.1016999999999</v>
      </c>
      <c r="B2737" s="230" t="s">
        <v>4599</v>
      </c>
      <c r="C2737" s="230" t="s">
        <v>11832</v>
      </c>
      <c r="D2737" s="230" t="s">
        <v>4816</v>
      </c>
      <c r="E2737" s="230" t="s">
        <v>3401</v>
      </c>
      <c r="F2737" s="230" t="s">
        <v>3294</v>
      </c>
      <c r="G2737" t="s">
        <v>76</v>
      </c>
      <c r="H2737" s="230" t="s">
        <v>4526</v>
      </c>
      <c r="I2737" s="230" t="s">
        <v>26</v>
      </c>
      <c r="J2737" s="230">
        <f>VLOOKUP(H2737,LocID!$B$2:$I$1995,8, FALSE)</f>
        <v>489</v>
      </c>
      <c r="L2737">
        <v>37.7771186828613</v>
      </c>
      <c r="M2737">
        <v>-122.419639587402</v>
      </c>
    </row>
    <row r="2738" spans="1:13" x14ac:dyDescent="0.25">
      <c r="A2738" s="230">
        <v>2016.0109</v>
      </c>
      <c r="B2738" s="230" t="s">
        <v>4629</v>
      </c>
      <c r="C2738" s="230" t="s">
        <v>11832</v>
      </c>
      <c r="D2738" s="230" t="s">
        <v>471</v>
      </c>
      <c r="E2738" s="230" t="s">
        <v>5697</v>
      </c>
      <c r="F2738" s="230" t="s">
        <v>3294</v>
      </c>
      <c r="G2738" t="s">
        <v>76</v>
      </c>
      <c r="H2738" s="230" t="s">
        <v>4526</v>
      </c>
      <c r="I2738" s="230" t="s">
        <v>52</v>
      </c>
      <c r="J2738" s="230">
        <f>VLOOKUP(H2738,LocID!$B$2:$I$1995,8, FALSE)</f>
        <v>489</v>
      </c>
      <c r="L2738">
        <v>37.7771186828613</v>
      </c>
      <c r="M2738">
        <v>-122.419639587402</v>
      </c>
    </row>
    <row r="2739" spans="1:13" x14ac:dyDescent="0.25">
      <c r="A2739" s="230">
        <v>2016.0109</v>
      </c>
      <c r="B2739" s="230" t="s">
        <v>4629</v>
      </c>
      <c r="C2739" s="230" t="s">
        <v>11832</v>
      </c>
      <c r="D2739" s="230" t="s">
        <v>471</v>
      </c>
      <c r="E2739" s="230" t="s">
        <v>5697</v>
      </c>
      <c r="F2739" s="230" t="s">
        <v>3294</v>
      </c>
      <c r="G2739" t="s">
        <v>76</v>
      </c>
      <c r="H2739" s="230" t="s">
        <v>4526</v>
      </c>
      <c r="I2739" s="230" t="s">
        <v>26</v>
      </c>
      <c r="J2739" s="230">
        <f>VLOOKUP(H2739,LocID!$B$2:$I$1995,8, FALSE)</f>
        <v>489</v>
      </c>
      <c r="L2739">
        <v>37.7771186828613</v>
      </c>
      <c r="M2739">
        <v>-122.419639587402</v>
      </c>
    </row>
    <row r="2740" spans="1:13" x14ac:dyDescent="0.25">
      <c r="A2740" s="230">
        <v>2016.0109</v>
      </c>
      <c r="B2740" s="230" t="s">
        <v>4629</v>
      </c>
      <c r="C2740" s="230" t="s">
        <v>11832</v>
      </c>
      <c r="D2740" s="230" t="s">
        <v>471</v>
      </c>
      <c r="E2740" s="230" t="s">
        <v>5697</v>
      </c>
      <c r="F2740" s="230" t="s">
        <v>3294</v>
      </c>
      <c r="G2740" t="s">
        <v>76</v>
      </c>
      <c r="H2740" s="230" t="s">
        <v>4526</v>
      </c>
      <c r="I2740" s="230" t="s">
        <v>188</v>
      </c>
      <c r="J2740" s="230">
        <f>VLOOKUP(H2740,LocID!$B$2:$I$1995,8, FALSE)</f>
        <v>489</v>
      </c>
      <c r="L2740">
        <v>37.7771186828613</v>
      </c>
      <c r="M2740">
        <v>-122.419639587402</v>
      </c>
    </row>
    <row r="2741" spans="1:13" x14ac:dyDescent="0.25">
      <c r="A2741" s="230">
        <v>2016.0109</v>
      </c>
      <c r="B2741" s="230" t="s">
        <v>4599</v>
      </c>
      <c r="C2741" s="230" t="s">
        <v>11832</v>
      </c>
      <c r="D2741" s="230" t="s">
        <v>3520</v>
      </c>
      <c r="E2741" s="230" t="s">
        <v>5697</v>
      </c>
      <c r="F2741" s="230" t="s">
        <v>3294</v>
      </c>
      <c r="G2741" t="s">
        <v>76</v>
      </c>
      <c r="H2741" s="230" t="s">
        <v>4526</v>
      </c>
      <c r="I2741" s="230" t="s">
        <v>3934</v>
      </c>
      <c r="J2741" s="230">
        <f>VLOOKUP(H2741,LocID!$B$2:$I$1995,8, FALSE)</f>
        <v>489</v>
      </c>
      <c r="L2741">
        <v>37.7771186828613</v>
      </c>
      <c r="M2741">
        <v>-122.419639587402</v>
      </c>
    </row>
    <row r="2742" spans="1:13" x14ac:dyDescent="0.25">
      <c r="A2742" s="230">
        <v>2016.0154</v>
      </c>
      <c r="B2742" s="230" t="s">
        <v>4629</v>
      </c>
      <c r="C2742" s="230" t="s">
        <v>11832</v>
      </c>
      <c r="D2742" s="230" t="s">
        <v>5720</v>
      </c>
      <c r="E2742" s="230" t="s">
        <v>5334</v>
      </c>
      <c r="F2742" s="230" t="s">
        <v>3294</v>
      </c>
      <c r="G2742" t="s">
        <v>76</v>
      </c>
      <c r="H2742" s="230" t="s">
        <v>4526</v>
      </c>
      <c r="I2742" s="230" t="s">
        <v>26</v>
      </c>
      <c r="J2742" s="230">
        <f>VLOOKUP(H2742,LocID!$B$2:$I$1995,8, FALSE)</f>
        <v>489</v>
      </c>
      <c r="L2742">
        <v>37.7771186828613</v>
      </c>
      <c r="M2742">
        <v>-122.419639587402</v>
      </c>
    </row>
    <row r="2743" spans="1:13" x14ac:dyDescent="0.25">
      <c r="A2743" s="230">
        <v>2016.0256999999999</v>
      </c>
      <c r="B2743" s="230" t="s">
        <v>4657</v>
      </c>
      <c r="C2743" s="230" t="s">
        <v>11832</v>
      </c>
      <c r="D2743" s="230" t="s">
        <v>5261</v>
      </c>
      <c r="E2743" s="230" t="s">
        <v>5260</v>
      </c>
      <c r="F2743" s="230" t="s">
        <v>75</v>
      </c>
      <c r="G2743" t="s">
        <v>76</v>
      </c>
      <c r="H2743" s="230" t="s">
        <v>5903</v>
      </c>
      <c r="I2743" s="230" t="s">
        <v>98</v>
      </c>
      <c r="J2743" s="230">
        <f>VLOOKUP(H2743,LocID!$B$2:$I$1995,8, FALSE)</f>
        <v>5</v>
      </c>
      <c r="L2743">
        <v>37.766830444335902</v>
      </c>
      <c r="M2743">
        <v>-122.245300292968</v>
      </c>
    </row>
    <row r="2744" spans="1:13" x14ac:dyDescent="0.25">
      <c r="A2744" s="230">
        <v>2016.0516</v>
      </c>
      <c r="B2744" s="230" t="s">
        <v>4657</v>
      </c>
      <c r="C2744" s="230" t="s">
        <v>11832</v>
      </c>
      <c r="D2744" s="230" t="s">
        <v>5318</v>
      </c>
      <c r="E2744" s="230" t="s">
        <v>5319</v>
      </c>
      <c r="F2744" s="230" t="s">
        <v>391</v>
      </c>
      <c r="G2744" t="s">
        <v>122</v>
      </c>
      <c r="H2744" s="230" t="s">
        <v>5939</v>
      </c>
      <c r="I2744" s="230" t="s">
        <v>23</v>
      </c>
      <c r="J2744" s="230">
        <f>VLOOKUP(H2744,LocID!$B$2:$I$1995,8, FALSE)</f>
        <v>44</v>
      </c>
      <c r="L2744">
        <v>45.4846801757812</v>
      </c>
      <c r="M2744">
        <v>-122.79604339599599</v>
      </c>
    </row>
    <row r="2745" spans="1:13" x14ac:dyDescent="0.25">
      <c r="A2745" s="230">
        <v>2015.12500000003</v>
      </c>
      <c r="B2745" s="230" t="s">
        <v>4629</v>
      </c>
      <c r="C2745" s="230" t="s">
        <v>11832</v>
      </c>
      <c r="D2745" s="230" t="s">
        <v>5721</v>
      </c>
      <c r="E2745" s="230" t="s">
        <v>5722</v>
      </c>
      <c r="F2745" s="230" t="s">
        <v>3294</v>
      </c>
      <c r="G2745" t="s">
        <v>76</v>
      </c>
      <c r="H2745" s="230" t="s">
        <v>4526</v>
      </c>
      <c r="I2745" s="230" t="s">
        <v>26</v>
      </c>
      <c r="J2745" s="230">
        <f>VLOOKUP(H2745,LocID!$B$2:$I$1995,8, FALSE)</f>
        <v>489</v>
      </c>
      <c r="L2745">
        <v>37.7771186828613</v>
      </c>
      <c r="M2745">
        <v>-122.419639587402</v>
      </c>
    </row>
    <row r="2746" spans="1:13" x14ac:dyDescent="0.25">
      <c r="A2746" s="230">
        <v>2016.1122</v>
      </c>
      <c r="B2746" s="230" t="s">
        <v>4599</v>
      </c>
      <c r="C2746" s="230" t="s">
        <v>11832</v>
      </c>
      <c r="D2746" s="230" t="s">
        <v>5724</v>
      </c>
      <c r="E2746" s="230" t="s">
        <v>5725</v>
      </c>
      <c r="F2746" s="230" t="s">
        <v>3294</v>
      </c>
      <c r="G2746" t="s">
        <v>76</v>
      </c>
      <c r="H2746" s="230" t="s">
        <v>4526</v>
      </c>
      <c r="I2746" s="230" t="s">
        <v>26</v>
      </c>
      <c r="J2746" s="230">
        <f>VLOOKUP(H2746,LocID!$B$2:$I$1995,8, FALSE)</f>
        <v>489</v>
      </c>
      <c r="L2746">
        <v>37.7771186828613</v>
      </c>
      <c r="M2746">
        <v>-122.419639587402</v>
      </c>
    </row>
    <row r="2747" spans="1:13" x14ac:dyDescent="0.25">
      <c r="A2747" s="230">
        <v>2016.0291999999999</v>
      </c>
      <c r="B2747" s="230" t="s">
        <v>4657</v>
      </c>
      <c r="C2747" s="230" t="s">
        <v>11832</v>
      </c>
      <c r="D2747" s="230" t="s">
        <v>5727</v>
      </c>
      <c r="E2747" s="230" t="s">
        <v>5728</v>
      </c>
      <c r="F2747" s="230" t="s">
        <v>3531</v>
      </c>
      <c r="G2747" t="s">
        <v>76</v>
      </c>
      <c r="H2747" s="230" t="s">
        <v>6348</v>
      </c>
      <c r="I2747" s="230" t="s">
        <v>26</v>
      </c>
      <c r="J2747" s="230">
        <f>VLOOKUP(H2747,LocID!$B$2:$I$1995,8, FALSE)</f>
        <v>491</v>
      </c>
      <c r="L2747">
        <v>37.338581085205</v>
      </c>
      <c r="M2747">
        <v>-121.885566711425</v>
      </c>
    </row>
    <row r="2748" spans="1:13" x14ac:dyDescent="0.25">
      <c r="A2748" s="230">
        <v>2016.0408</v>
      </c>
      <c r="B2748" s="230" t="s">
        <v>4657</v>
      </c>
      <c r="C2748" s="230" t="s">
        <v>11832</v>
      </c>
      <c r="D2748" s="230" t="s">
        <v>5729</v>
      </c>
      <c r="E2748" s="230" t="s">
        <v>5730</v>
      </c>
      <c r="F2748" s="230" t="s">
        <v>3531</v>
      </c>
      <c r="G2748" t="s">
        <v>76</v>
      </c>
      <c r="H2748" s="230" t="s">
        <v>6348</v>
      </c>
      <c r="I2748" s="230" t="s">
        <v>6468</v>
      </c>
      <c r="J2748" s="230">
        <f>VLOOKUP(H2748,LocID!$B$2:$I$1995,8, FALSE)</f>
        <v>491</v>
      </c>
      <c r="L2748">
        <v>37.338581085205</v>
      </c>
      <c r="M2748">
        <v>-121.885566711425</v>
      </c>
    </row>
    <row r="2749" spans="1:13" x14ac:dyDescent="0.25">
      <c r="A2749" s="230">
        <v>2016.0726999999999</v>
      </c>
      <c r="B2749" s="230" t="s">
        <v>4662</v>
      </c>
      <c r="C2749" s="230" t="s">
        <v>11832</v>
      </c>
      <c r="D2749" s="230" t="s">
        <v>5731</v>
      </c>
      <c r="E2749" s="230" t="s">
        <v>3536</v>
      </c>
      <c r="F2749" s="230" t="s">
        <v>3531</v>
      </c>
      <c r="G2749" t="s">
        <v>76</v>
      </c>
      <c r="H2749" s="230" t="s">
        <v>6348</v>
      </c>
      <c r="I2749" s="230" t="s">
        <v>98</v>
      </c>
      <c r="J2749" s="230">
        <f>VLOOKUP(H2749,LocID!$B$2:$I$1995,8, FALSE)</f>
        <v>491</v>
      </c>
      <c r="L2749">
        <v>37.338581085205</v>
      </c>
      <c r="M2749">
        <v>-121.885566711425</v>
      </c>
    </row>
    <row r="2750" spans="1:13" x14ac:dyDescent="0.25">
      <c r="A2750" s="230">
        <v>2016.106</v>
      </c>
      <c r="B2750" s="230" t="s">
        <v>4599</v>
      </c>
      <c r="C2750" s="230" t="s">
        <v>11832</v>
      </c>
      <c r="D2750" s="230" t="s">
        <v>5733</v>
      </c>
      <c r="E2750" s="230" t="s">
        <v>3563</v>
      </c>
      <c r="F2750" s="230" t="s">
        <v>3531</v>
      </c>
      <c r="G2750" t="s">
        <v>76</v>
      </c>
      <c r="H2750" s="230" t="s">
        <v>6348</v>
      </c>
      <c r="I2750" s="230" t="s">
        <v>26</v>
      </c>
      <c r="J2750" s="230">
        <f>VLOOKUP(H2750,LocID!$B$2:$I$1995,8, FALSE)</f>
        <v>491</v>
      </c>
      <c r="L2750">
        <v>37.338581085205</v>
      </c>
      <c r="M2750">
        <v>-121.885566711425</v>
      </c>
    </row>
    <row r="2751" spans="1:13" x14ac:dyDescent="0.25">
      <c r="A2751" s="230">
        <v>2015.1462000000299</v>
      </c>
      <c r="B2751" s="230" t="s">
        <v>4657</v>
      </c>
      <c r="C2751" s="230" t="s">
        <v>11832</v>
      </c>
      <c r="D2751" s="230" t="s">
        <v>5734</v>
      </c>
      <c r="E2751" s="230" t="s">
        <v>3542</v>
      </c>
      <c r="F2751" s="230" t="s">
        <v>3531</v>
      </c>
      <c r="G2751" t="s">
        <v>76</v>
      </c>
      <c r="H2751" s="230" t="s">
        <v>6348</v>
      </c>
      <c r="I2751" s="230" t="s">
        <v>3934</v>
      </c>
      <c r="J2751" s="230">
        <f>VLOOKUP(H2751,LocID!$B$2:$I$1995,8, FALSE)</f>
        <v>491</v>
      </c>
      <c r="L2751">
        <v>37.338581085205</v>
      </c>
      <c r="M2751">
        <v>-121.885566711425</v>
      </c>
    </row>
    <row r="2752" spans="1:13" x14ac:dyDescent="0.25">
      <c r="A2752" s="230">
        <v>2016.0737999999999</v>
      </c>
      <c r="B2752" s="230" t="s">
        <v>4599</v>
      </c>
      <c r="C2752" s="230" t="s">
        <v>11832</v>
      </c>
      <c r="D2752" s="230" t="s">
        <v>4839</v>
      </c>
      <c r="E2752" s="230" t="s">
        <v>4840</v>
      </c>
      <c r="F2752" s="230" t="s">
        <v>3567</v>
      </c>
      <c r="G2752" t="s">
        <v>76</v>
      </c>
      <c r="H2752" s="230" t="s">
        <v>6349</v>
      </c>
      <c r="I2752" s="230" t="s">
        <v>98</v>
      </c>
      <c r="J2752" s="230">
        <f>VLOOKUP(H2752,LocID!$B$2:$I$1995,8, FALSE)</f>
        <v>492</v>
      </c>
      <c r="L2752">
        <v>37.728260040283203</v>
      </c>
      <c r="M2752">
        <v>-122.15850830078099</v>
      </c>
    </row>
    <row r="2753" spans="1:13" x14ac:dyDescent="0.25">
      <c r="A2753" s="230">
        <v>2015.095</v>
      </c>
      <c r="B2753" s="230" t="s">
        <v>4629</v>
      </c>
      <c r="C2753" s="230" t="s">
        <v>11832</v>
      </c>
      <c r="D2753" s="230" t="s">
        <v>5320</v>
      </c>
      <c r="E2753" s="230" t="s">
        <v>5321</v>
      </c>
      <c r="F2753" s="230" t="s">
        <v>402</v>
      </c>
      <c r="G2753" t="s">
        <v>261</v>
      </c>
      <c r="H2753" s="230" t="s">
        <v>5941</v>
      </c>
      <c r="I2753" s="230" t="s">
        <v>23</v>
      </c>
      <c r="J2753" s="230">
        <f>VLOOKUP(H2753,LocID!$B$2:$I$1995,8, FALSE)</f>
        <v>46</v>
      </c>
      <c r="L2753">
        <v>47.610019683837798</v>
      </c>
      <c r="M2753">
        <v>-122.187850952148</v>
      </c>
    </row>
    <row r="2754" spans="1:13" x14ac:dyDescent="0.25">
      <c r="A2754" s="230">
        <v>2016.0446999999999</v>
      </c>
      <c r="B2754" s="230" t="s">
        <v>4657</v>
      </c>
      <c r="C2754" s="230" t="s">
        <v>11832</v>
      </c>
      <c r="D2754" s="230" t="s">
        <v>5736</v>
      </c>
      <c r="E2754" s="230" t="s">
        <v>5737</v>
      </c>
      <c r="F2754" s="230" t="s">
        <v>3586</v>
      </c>
      <c r="G2754" t="s">
        <v>76</v>
      </c>
      <c r="H2754" s="230" t="s">
        <v>6352</v>
      </c>
      <c r="I2754" s="230" t="s">
        <v>188</v>
      </c>
      <c r="J2754" s="230">
        <f>VLOOKUP(H2754,LocID!$B$2:$I$1995,8, FALSE)</f>
        <v>495</v>
      </c>
      <c r="L2754">
        <v>37.547031402587798</v>
      </c>
      <c r="M2754">
        <v>-122.314826965332</v>
      </c>
    </row>
    <row r="2755" spans="1:13" x14ac:dyDescent="0.25">
      <c r="A2755" s="230">
        <v>2016.0039999999999</v>
      </c>
      <c r="B2755" s="230" t="s">
        <v>4599</v>
      </c>
      <c r="C2755" s="230" t="s">
        <v>11832</v>
      </c>
      <c r="D2755" s="230" t="s">
        <v>5738</v>
      </c>
      <c r="E2755" s="230" t="s">
        <v>4844</v>
      </c>
      <c r="F2755" s="230" t="s">
        <v>3586</v>
      </c>
      <c r="G2755" t="s">
        <v>76</v>
      </c>
      <c r="H2755" s="230" t="s">
        <v>6352</v>
      </c>
      <c r="I2755" s="230" t="s">
        <v>23</v>
      </c>
      <c r="J2755" s="230">
        <f>VLOOKUP(H2755,LocID!$B$2:$I$1995,8, FALSE)</f>
        <v>495</v>
      </c>
      <c r="L2755">
        <v>37.547031402587798</v>
      </c>
      <c r="M2755">
        <v>-122.314826965332</v>
      </c>
    </row>
    <row r="2756" spans="1:13" x14ac:dyDescent="0.25">
      <c r="A2756" s="230">
        <v>2016.1279999999999</v>
      </c>
      <c r="B2756" s="230" t="s">
        <v>4599</v>
      </c>
      <c r="C2756" s="230" t="s">
        <v>11832</v>
      </c>
      <c r="D2756" s="230" t="s">
        <v>5739</v>
      </c>
      <c r="E2756" s="230" t="s">
        <v>3660</v>
      </c>
      <c r="F2756" s="230" t="s">
        <v>3661</v>
      </c>
      <c r="G2756" t="s">
        <v>160</v>
      </c>
      <c r="H2756" s="230" t="s">
        <v>6355</v>
      </c>
      <c r="I2756" s="230" t="s">
        <v>23</v>
      </c>
      <c r="J2756" s="230">
        <f>VLOOKUP(H2756,LocID!$B$2:$I$1995,8, FALSE)</f>
        <v>499</v>
      </c>
      <c r="L2756">
        <v>33.924831390380803</v>
      </c>
      <c r="M2756">
        <v>-84.379081726074205</v>
      </c>
    </row>
    <row r="2757" spans="1:13" x14ac:dyDescent="0.25">
      <c r="A2757" s="230">
        <v>2016.0944</v>
      </c>
      <c r="B2757" s="230" t="s">
        <v>4599</v>
      </c>
      <c r="C2757" s="230" t="s">
        <v>11832</v>
      </c>
      <c r="D2757" s="230" t="s">
        <v>4851</v>
      </c>
      <c r="E2757" s="230" t="s">
        <v>3666</v>
      </c>
      <c r="F2757" s="230" t="s">
        <v>3664</v>
      </c>
      <c r="G2757" t="s">
        <v>76</v>
      </c>
      <c r="H2757" s="230" t="s">
        <v>6356</v>
      </c>
      <c r="I2757" s="230" t="s">
        <v>52</v>
      </c>
      <c r="J2757" s="230">
        <f>VLOOKUP(H2757,LocID!$B$2:$I$1995,8, FALSE)</f>
        <v>500</v>
      </c>
      <c r="L2757">
        <v>34.419380187988203</v>
      </c>
      <c r="M2757">
        <v>-119.69905090332</v>
      </c>
    </row>
    <row r="2758" spans="1:13" x14ac:dyDescent="0.25">
      <c r="A2758" s="230">
        <v>2015.0947000000299</v>
      </c>
      <c r="B2758" s="230" t="s">
        <v>4629</v>
      </c>
      <c r="C2758" s="230" t="s">
        <v>11832</v>
      </c>
      <c r="D2758" s="230" t="s">
        <v>5740</v>
      </c>
      <c r="E2758" s="230" t="s">
        <v>5741</v>
      </c>
      <c r="F2758" s="230" t="s">
        <v>3671</v>
      </c>
      <c r="G2758" t="s">
        <v>76</v>
      </c>
      <c r="H2758" s="230" t="s">
        <v>6357</v>
      </c>
      <c r="I2758" s="230" t="s">
        <v>26</v>
      </c>
      <c r="J2758" s="230">
        <f>VLOOKUP(H2758,LocID!$B$2:$I$1995,8, FALSE)</f>
        <v>501</v>
      </c>
      <c r="L2758">
        <v>37.355739593505803</v>
      </c>
      <c r="M2758">
        <v>-121.954986572265</v>
      </c>
    </row>
    <row r="2759" spans="1:13" x14ac:dyDescent="0.25">
      <c r="A2759" s="230">
        <v>2016.0124000000001</v>
      </c>
      <c r="B2759" s="230" t="s">
        <v>4629</v>
      </c>
      <c r="C2759" s="230" t="s">
        <v>11832</v>
      </c>
      <c r="D2759" s="230" t="s">
        <v>5742</v>
      </c>
      <c r="E2759" s="230" t="s">
        <v>5743</v>
      </c>
      <c r="F2759" s="230" t="s">
        <v>3674</v>
      </c>
      <c r="G2759" t="s">
        <v>76</v>
      </c>
      <c r="H2759" s="230" t="s">
        <v>4528</v>
      </c>
      <c r="I2759" s="230" t="s">
        <v>26</v>
      </c>
      <c r="J2759" s="230">
        <f>VLOOKUP(H2759,LocID!$B$2:$I$1995,8, FALSE)</f>
        <v>502</v>
      </c>
      <c r="L2759">
        <v>36.9740180969238</v>
      </c>
      <c r="M2759">
        <v>-122.030952453613</v>
      </c>
    </row>
    <row r="2760" spans="1:13" x14ac:dyDescent="0.25">
      <c r="A2760" s="230">
        <v>2015.0649000000001</v>
      </c>
      <c r="B2760" s="230" t="s">
        <v>4629</v>
      </c>
      <c r="C2760" s="230" t="s">
        <v>11832</v>
      </c>
      <c r="D2760" s="230" t="s">
        <v>5744</v>
      </c>
      <c r="E2760" s="230" t="s">
        <v>5745</v>
      </c>
      <c r="F2760" s="230" t="s">
        <v>3696</v>
      </c>
      <c r="G2760" t="s">
        <v>76</v>
      </c>
      <c r="H2760" s="230" t="s">
        <v>4529</v>
      </c>
      <c r="I2760" s="230" t="s">
        <v>26</v>
      </c>
      <c r="J2760" s="230">
        <f>VLOOKUP(H2760,LocID!$B$2:$I$1995,8, FALSE)</f>
        <v>506</v>
      </c>
      <c r="L2760">
        <v>34.011558532714801</v>
      </c>
      <c r="M2760">
        <v>-118.492286682128</v>
      </c>
    </row>
    <row r="2761" spans="1:13" x14ac:dyDescent="0.25">
      <c r="A2761" s="230">
        <v>2016.0336</v>
      </c>
      <c r="B2761" s="230" t="s">
        <v>4629</v>
      </c>
      <c r="C2761" s="230" t="s">
        <v>11832</v>
      </c>
      <c r="D2761" s="230" t="s">
        <v>5746</v>
      </c>
      <c r="E2761" s="230" t="s">
        <v>5747</v>
      </c>
      <c r="F2761" s="230" t="s">
        <v>3696</v>
      </c>
      <c r="G2761" t="s">
        <v>76</v>
      </c>
      <c r="H2761" s="230" t="s">
        <v>4529</v>
      </c>
      <c r="I2761" s="230" t="s">
        <v>26</v>
      </c>
      <c r="J2761" s="230">
        <f>VLOOKUP(H2761,LocID!$B$2:$I$1995,8, FALSE)</f>
        <v>506</v>
      </c>
      <c r="L2761">
        <v>34.011558532714801</v>
      </c>
      <c r="M2761">
        <v>-118.492286682128</v>
      </c>
    </row>
    <row r="2762" spans="1:13" x14ac:dyDescent="0.25">
      <c r="A2762" s="230">
        <v>2016.0491999999999</v>
      </c>
      <c r="B2762" s="230" t="s">
        <v>4657</v>
      </c>
      <c r="C2762" s="230" t="s">
        <v>11832</v>
      </c>
      <c r="D2762" s="230" t="s">
        <v>5748</v>
      </c>
      <c r="E2762" s="230"/>
      <c r="F2762" s="230" t="s">
        <v>3696</v>
      </c>
      <c r="G2762" t="s">
        <v>76</v>
      </c>
      <c r="H2762" s="230" t="s">
        <v>4529</v>
      </c>
      <c r="I2762" s="230" t="s">
        <v>3934</v>
      </c>
      <c r="J2762" s="230">
        <f>VLOOKUP(H2762,LocID!$B$2:$I$1995,8, FALSE)</f>
        <v>506</v>
      </c>
      <c r="L2762">
        <v>34.011558532714801</v>
      </c>
      <c r="M2762">
        <v>-118.492286682128</v>
      </c>
    </row>
    <row r="2763" spans="1:13" x14ac:dyDescent="0.25">
      <c r="A2763" s="230">
        <v>2016.0514000000001</v>
      </c>
      <c r="B2763" s="230" t="s">
        <v>4657</v>
      </c>
      <c r="C2763" s="230" t="s">
        <v>11832</v>
      </c>
      <c r="D2763" s="230" t="s">
        <v>5749</v>
      </c>
      <c r="E2763" s="230" t="s">
        <v>3716</v>
      </c>
      <c r="F2763" s="230" t="s">
        <v>3696</v>
      </c>
      <c r="G2763" t="s">
        <v>76</v>
      </c>
      <c r="H2763" s="230" t="s">
        <v>4529</v>
      </c>
      <c r="I2763" s="230" t="s">
        <v>3934</v>
      </c>
      <c r="J2763" s="230">
        <f>VLOOKUP(H2763,LocID!$B$2:$I$1995,8, FALSE)</f>
        <v>506</v>
      </c>
      <c r="L2763">
        <v>34.011558532714801</v>
      </c>
      <c r="M2763">
        <v>-118.492286682128</v>
      </c>
    </row>
    <row r="2764" spans="1:13" x14ac:dyDescent="0.25">
      <c r="A2764" s="230">
        <v>2015.15050000003</v>
      </c>
      <c r="B2764" s="230" t="s">
        <v>4629</v>
      </c>
      <c r="C2764" s="230" t="s">
        <v>11832</v>
      </c>
      <c r="D2764" s="230" t="s">
        <v>5750</v>
      </c>
      <c r="E2764" s="230" t="s">
        <v>4858</v>
      </c>
      <c r="F2764" s="230" t="s">
        <v>3722</v>
      </c>
      <c r="G2764" t="s">
        <v>76</v>
      </c>
      <c r="H2764" s="230" t="s">
        <v>6361</v>
      </c>
      <c r="I2764" s="230" t="s">
        <v>26</v>
      </c>
      <c r="J2764" s="230">
        <f>VLOOKUP(H2764,LocID!$B$2:$I$1995,8, FALSE)</f>
        <v>507</v>
      </c>
      <c r="L2764">
        <v>38.437900543212798</v>
      </c>
      <c r="M2764">
        <v>-122.712440490722</v>
      </c>
    </row>
    <row r="2765" spans="1:13" x14ac:dyDescent="0.25">
      <c r="A2765" s="230">
        <v>2016.0642</v>
      </c>
      <c r="B2765" s="230" t="s">
        <v>4657</v>
      </c>
      <c r="C2765" s="230" t="s">
        <v>11832</v>
      </c>
      <c r="D2765" s="230" t="s">
        <v>4857</v>
      </c>
      <c r="E2765" s="230" t="s">
        <v>4858</v>
      </c>
      <c r="F2765" s="230" t="s">
        <v>3722</v>
      </c>
      <c r="G2765" t="s">
        <v>76</v>
      </c>
      <c r="H2765" s="230" t="s">
        <v>6361</v>
      </c>
      <c r="I2765" s="230" t="s">
        <v>26</v>
      </c>
      <c r="J2765" s="230">
        <f>VLOOKUP(H2765,LocID!$B$2:$I$1995,8, FALSE)</f>
        <v>507</v>
      </c>
      <c r="L2765">
        <v>38.437900543212798</v>
      </c>
      <c r="M2765">
        <v>-122.712440490722</v>
      </c>
    </row>
    <row r="2766" spans="1:13" x14ac:dyDescent="0.25">
      <c r="A2766" s="230">
        <v>2016.0199</v>
      </c>
      <c r="B2766" s="230" t="s">
        <v>4629</v>
      </c>
      <c r="C2766" s="230" t="s">
        <v>11832</v>
      </c>
      <c r="D2766" s="230" t="s">
        <v>5751</v>
      </c>
      <c r="E2766" s="230" t="s">
        <v>5009</v>
      </c>
      <c r="F2766" s="230" t="s">
        <v>3748</v>
      </c>
      <c r="G2766" t="s">
        <v>165</v>
      </c>
      <c r="H2766" s="230" t="s">
        <v>6365</v>
      </c>
      <c r="I2766" s="230" t="s">
        <v>26</v>
      </c>
      <c r="J2766" s="230">
        <f>VLOOKUP(H2766,LocID!$B$2:$I$1995,8, FALSE)</f>
        <v>512</v>
      </c>
      <c r="L2766">
        <v>30.319820404052699</v>
      </c>
      <c r="M2766">
        <v>-86.137908935546804</v>
      </c>
    </row>
    <row r="2767" spans="1:13" x14ac:dyDescent="0.25">
      <c r="A2767" s="230">
        <v>2015.12950000003</v>
      </c>
      <c r="B2767" s="230" t="s">
        <v>4629</v>
      </c>
      <c r="C2767" s="230" t="s">
        <v>11832</v>
      </c>
      <c r="D2767" s="230" t="s">
        <v>5752</v>
      </c>
      <c r="E2767" s="230" t="s">
        <v>5753</v>
      </c>
      <c r="F2767" s="230" t="s">
        <v>3750</v>
      </c>
      <c r="G2767" t="s">
        <v>261</v>
      </c>
      <c r="H2767" s="230" t="s">
        <v>4530</v>
      </c>
      <c r="I2767" s="230" t="s">
        <v>23</v>
      </c>
      <c r="J2767" s="230">
        <f>VLOOKUP(H2767,LocID!$B$2:$I$1995,8, FALSE)</f>
        <v>513</v>
      </c>
      <c r="L2767">
        <v>47.603569030761697</v>
      </c>
      <c r="M2767">
        <v>-122.329452514648</v>
      </c>
    </row>
    <row r="2768" spans="1:13" x14ac:dyDescent="0.25">
      <c r="A2768" s="230">
        <v>2015.1387999999999</v>
      </c>
      <c r="B2768" s="230" t="s">
        <v>4657</v>
      </c>
      <c r="C2768" s="230" t="s">
        <v>11832</v>
      </c>
      <c r="D2768" s="230" t="s">
        <v>5755</v>
      </c>
      <c r="E2768" s="230" t="s">
        <v>5756</v>
      </c>
      <c r="F2768" s="230" t="s">
        <v>3750</v>
      </c>
      <c r="G2768" t="s">
        <v>261</v>
      </c>
      <c r="H2768" s="230" t="s">
        <v>4530</v>
      </c>
      <c r="I2768" s="230" t="s">
        <v>26</v>
      </c>
      <c r="J2768" s="230">
        <f>VLOOKUP(H2768,LocID!$B$2:$I$1995,8, FALSE)</f>
        <v>513</v>
      </c>
      <c r="L2768">
        <v>47.603569030761697</v>
      </c>
      <c r="M2768">
        <v>-122.329452514648</v>
      </c>
    </row>
    <row r="2769" spans="1:13" x14ac:dyDescent="0.25">
      <c r="A2769" s="230">
        <v>2016.0293999999999</v>
      </c>
      <c r="B2769" s="230" t="s">
        <v>4657</v>
      </c>
      <c r="C2769" s="230" t="s">
        <v>11832</v>
      </c>
      <c r="D2769" s="230" t="s">
        <v>5757</v>
      </c>
      <c r="E2769" s="230" t="s">
        <v>5753</v>
      </c>
      <c r="F2769" s="230" t="s">
        <v>3750</v>
      </c>
      <c r="G2769" t="s">
        <v>261</v>
      </c>
      <c r="H2769" s="230" t="s">
        <v>4530</v>
      </c>
      <c r="I2769" s="230" t="s">
        <v>3934</v>
      </c>
      <c r="J2769" s="230">
        <f>VLOOKUP(H2769,LocID!$B$2:$I$1995,8, FALSE)</f>
        <v>513</v>
      </c>
      <c r="L2769">
        <v>47.603569030761697</v>
      </c>
      <c r="M2769">
        <v>-122.329452514648</v>
      </c>
    </row>
    <row r="2770" spans="1:13" x14ac:dyDescent="0.25">
      <c r="A2770" s="230">
        <v>2016.0250000000001</v>
      </c>
      <c r="B2770" s="230" t="s">
        <v>4629</v>
      </c>
      <c r="C2770" s="230" t="s">
        <v>11832</v>
      </c>
      <c r="D2770" s="230" t="s">
        <v>5759</v>
      </c>
      <c r="E2770" s="230" t="s">
        <v>5760</v>
      </c>
      <c r="F2770" s="230" t="s">
        <v>3750</v>
      </c>
      <c r="G2770" t="s">
        <v>261</v>
      </c>
      <c r="H2770" s="230" t="s">
        <v>4530</v>
      </c>
      <c r="I2770" s="230" t="s">
        <v>26</v>
      </c>
      <c r="J2770" s="230">
        <f>VLOOKUP(H2770,LocID!$B$2:$I$1995,8, FALSE)</f>
        <v>513</v>
      </c>
      <c r="L2770">
        <v>47.603569030761697</v>
      </c>
      <c r="M2770">
        <v>-122.329452514648</v>
      </c>
    </row>
    <row r="2771" spans="1:13" x14ac:dyDescent="0.25">
      <c r="A2771" s="230">
        <v>2016.0431000000001</v>
      </c>
      <c r="B2771" s="230" t="s">
        <v>4657</v>
      </c>
      <c r="C2771" s="230" t="s">
        <v>11832</v>
      </c>
      <c r="D2771" s="230" t="s">
        <v>5762</v>
      </c>
      <c r="E2771" s="230" t="s">
        <v>5753</v>
      </c>
      <c r="F2771" s="230" t="s">
        <v>3750</v>
      </c>
      <c r="G2771" t="s">
        <v>261</v>
      </c>
      <c r="H2771" s="230" t="s">
        <v>4530</v>
      </c>
      <c r="I2771" s="230" t="s">
        <v>52</v>
      </c>
      <c r="J2771" s="230">
        <f>VLOOKUP(H2771,LocID!$B$2:$I$1995,8, FALSE)</f>
        <v>513</v>
      </c>
      <c r="L2771">
        <v>47.603569030761697</v>
      </c>
      <c r="M2771">
        <v>-122.329452514648</v>
      </c>
    </row>
    <row r="2772" spans="1:13" x14ac:dyDescent="0.25">
      <c r="A2772" s="230">
        <v>2016.0431000000001</v>
      </c>
      <c r="B2772" s="230" t="s">
        <v>4657</v>
      </c>
      <c r="C2772" s="230" t="s">
        <v>11832</v>
      </c>
      <c r="D2772" s="230" t="s">
        <v>5762</v>
      </c>
      <c r="E2772" s="230" t="s">
        <v>5753</v>
      </c>
      <c r="F2772" s="230" t="s">
        <v>3750</v>
      </c>
      <c r="G2772" t="s">
        <v>261</v>
      </c>
      <c r="H2772" s="230" t="s">
        <v>4530</v>
      </c>
      <c r="I2772" s="230" t="s">
        <v>23</v>
      </c>
      <c r="J2772" s="230">
        <f>VLOOKUP(H2772,LocID!$B$2:$I$1995,8, FALSE)</f>
        <v>513</v>
      </c>
      <c r="L2772">
        <v>47.603569030761697</v>
      </c>
      <c r="M2772">
        <v>-122.329452514648</v>
      </c>
    </row>
    <row r="2773" spans="1:13" x14ac:dyDescent="0.25">
      <c r="A2773" s="230">
        <v>2016.1261999999999</v>
      </c>
      <c r="B2773" s="230" t="s">
        <v>4599</v>
      </c>
      <c r="C2773" s="230" t="s">
        <v>11832</v>
      </c>
      <c r="D2773" s="230" t="s">
        <v>5323</v>
      </c>
      <c r="E2773" s="230" t="s">
        <v>5324</v>
      </c>
      <c r="F2773" s="230" t="s">
        <v>402</v>
      </c>
      <c r="G2773" t="s">
        <v>261</v>
      </c>
      <c r="H2773" s="230" t="s">
        <v>5941</v>
      </c>
      <c r="I2773" s="230" t="s">
        <v>23</v>
      </c>
      <c r="J2773" s="230">
        <f>VLOOKUP(H2773,LocID!$B$2:$I$1995,8, FALSE)</f>
        <v>46</v>
      </c>
      <c r="L2773">
        <v>47.610019683837798</v>
      </c>
      <c r="M2773">
        <v>-122.187850952148</v>
      </c>
    </row>
    <row r="2774" spans="1:13" x14ac:dyDescent="0.25">
      <c r="A2774" s="230">
        <v>2016.0435</v>
      </c>
      <c r="B2774" s="230" t="s">
        <v>4657</v>
      </c>
      <c r="C2774" s="230" t="s">
        <v>11832</v>
      </c>
      <c r="D2774" s="230" t="s">
        <v>5764</v>
      </c>
      <c r="E2774" s="230" t="s">
        <v>5765</v>
      </c>
      <c r="F2774" s="230" t="s">
        <v>3750</v>
      </c>
      <c r="G2774" t="s">
        <v>261</v>
      </c>
      <c r="H2774" s="230" t="s">
        <v>4530</v>
      </c>
      <c r="I2774" s="230" t="s">
        <v>98</v>
      </c>
      <c r="J2774" s="230">
        <f>VLOOKUP(H2774,LocID!$B$2:$I$1995,8, FALSE)</f>
        <v>513</v>
      </c>
      <c r="L2774">
        <v>47.603569030761697</v>
      </c>
      <c r="M2774">
        <v>-122.329452514648</v>
      </c>
    </row>
    <row r="2775" spans="1:13" x14ac:dyDescent="0.25">
      <c r="A2775" s="230">
        <v>2016.0782999999999</v>
      </c>
      <c r="B2775" s="230" t="s">
        <v>4662</v>
      </c>
      <c r="C2775" s="230" t="s">
        <v>11832</v>
      </c>
      <c r="D2775" s="230" t="s">
        <v>5766</v>
      </c>
      <c r="E2775" s="230" t="s">
        <v>5767</v>
      </c>
      <c r="F2775" s="230" t="s">
        <v>3750</v>
      </c>
      <c r="G2775" t="s">
        <v>261</v>
      </c>
      <c r="H2775" s="230" t="s">
        <v>4530</v>
      </c>
      <c r="I2775" s="230" t="s">
        <v>26</v>
      </c>
      <c r="J2775" s="230">
        <f>VLOOKUP(H2775,LocID!$B$2:$I$1995,8, FALSE)</f>
        <v>513</v>
      </c>
      <c r="L2775">
        <v>47.603569030761697</v>
      </c>
      <c r="M2775">
        <v>-122.329452514648</v>
      </c>
    </row>
    <row r="2776" spans="1:13" x14ac:dyDescent="0.25">
      <c r="A2776" s="230">
        <v>2016.0482</v>
      </c>
      <c r="B2776" s="230" t="s">
        <v>4657</v>
      </c>
      <c r="C2776" s="230" t="s">
        <v>11832</v>
      </c>
      <c r="D2776" s="230" t="s">
        <v>5164</v>
      </c>
      <c r="E2776" s="230" t="s">
        <v>5768</v>
      </c>
      <c r="F2776" s="230" t="s">
        <v>3750</v>
      </c>
      <c r="G2776" t="s">
        <v>261</v>
      </c>
      <c r="H2776" s="230" t="s">
        <v>4530</v>
      </c>
      <c r="I2776" s="230" t="s">
        <v>23</v>
      </c>
      <c r="J2776" s="230">
        <f>VLOOKUP(H2776,LocID!$B$2:$I$1995,8, FALSE)</f>
        <v>513</v>
      </c>
      <c r="L2776">
        <v>47.603569030761697</v>
      </c>
      <c r="M2776">
        <v>-122.329452514648</v>
      </c>
    </row>
    <row r="2777" spans="1:13" x14ac:dyDescent="0.25">
      <c r="A2777" s="230">
        <v>2016.0111999999999</v>
      </c>
      <c r="B2777" s="230" t="s">
        <v>4629</v>
      </c>
      <c r="C2777" s="230" t="s">
        <v>11832</v>
      </c>
      <c r="D2777" s="230" t="s">
        <v>5769</v>
      </c>
      <c r="E2777" s="230" t="s">
        <v>5770</v>
      </c>
      <c r="F2777" s="230" t="s">
        <v>3854</v>
      </c>
      <c r="G2777" t="s">
        <v>1276</v>
      </c>
      <c r="H2777" s="230" t="s">
        <v>6367</v>
      </c>
      <c r="I2777" s="230" t="s">
        <v>23</v>
      </c>
      <c r="J2777" s="230">
        <f>VLOOKUP(H2777,LocID!$B$2:$I$1995,8, FALSE)</f>
        <v>515</v>
      </c>
      <c r="L2777">
        <v>34.858676910400298</v>
      </c>
      <c r="M2777">
        <v>-111.80948638916</v>
      </c>
    </row>
    <row r="2778" spans="1:13" x14ac:dyDescent="0.25">
      <c r="A2778" s="230">
        <v>2016.0825</v>
      </c>
      <c r="B2778" s="230" t="s">
        <v>4662</v>
      </c>
      <c r="C2778" s="230" t="s">
        <v>11832</v>
      </c>
      <c r="D2778" s="230" t="s">
        <v>5772</v>
      </c>
      <c r="E2778" s="230" t="s">
        <v>5773</v>
      </c>
      <c r="F2778" s="230" t="s">
        <v>5774</v>
      </c>
      <c r="G2778" t="s">
        <v>160</v>
      </c>
      <c r="H2778" s="230" t="s">
        <v>6574</v>
      </c>
      <c r="I2778" s="230" t="s">
        <v>23</v>
      </c>
      <c r="J2778" s="230">
        <f>VLOOKUP(H2778,LocID!$B$2:$I$1995,8, FALSE)</f>
        <v>679</v>
      </c>
      <c r="L2778">
        <v>33.884860992431598</v>
      </c>
      <c r="M2778">
        <v>-84.516433715820298</v>
      </c>
    </row>
    <row r="2779" spans="1:13" x14ac:dyDescent="0.25">
      <c r="A2779" s="230">
        <v>2016.1214</v>
      </c>
      <c r="B2779" s="230" t="s">
        <v>4599</v>
      </c>
      <c r="C2779" s="230" t="s">
        <v>11832</v>
      </c>
      <c r="D2779" s="230" t="s">
        <v>5776</v>
      </c>
      <c r="E2779" s="230" t="s">
        <v>5777</v>
      </c>
      <c r="F2779" s="230" t="s">
        <v>3871</v>
      </c>
      <c r="G2779" t="s">
        <v>49</v>
      </c>
      <c r="H2779" s="230" t="s">
        <v>4531</v>
      </c>
      <c r="I2779" s="230" t="s">
        <v>26</v>
      </c>
      <c r="J2779" s="230">
        <f>VLOOKUP(H2779,LocID!$B$2:$I$1995,8, FALSE)</f>
        <v>520</v>
      </c>
      <c r="L2779">
        <v>42.386680603027301</v>
      </c>
      <c r="M2779">
        <v>-71.098258972167898</v>
      </c>
    </row>
    <row r="2780" spans="1:13" x14ac:dyDescent="0.25">
      <c r="A2780" s="230">
        <v>2016.0799</v>
      </c>
      <c r="B2780" s="230" t="s">
        <v>4599</v>
      </c>
      <c r="C2780" s="230" t="s">
        <v>11832</v>
      </c>
      <c r="D2780" s="230" t="s">
        <v>4859</v>
      </c>
      <c r="E2780" s="230" t="s">
        <v>4859</v>
      </c>
      <c r="F2780" s="230" t="s">
        <v>3889</v>
      </c>
      <c r="G2780" t="s">
        <v>76</v>
      </c>
      <c r="H2780" s="230" t="s">
        <v>6373</v>
      </c>
      <c r="I2780" s="230" t="s">
        <v>188</v>
      </c>
      <c r="J2780" s="230">
        <f>VLOOKUP(H2780,LocID!$B$2:$I$1995,8, FALSE)</f>
        <v>522</v>
      </c>
      <c r="L2780">
        <v>38.524448394775298</v>
      </c>
      <c r="M2780">
        <v>-122.92501831054599</v>
      </c>
    </row>
    <row r="2781" spans="1:13" x14ac:dyDescent="0.25">
      <c r="A2781" s="230">
        <v>2015.1347000000301</v>
      </c>
      <c r="B2781" s="230" t="s">
        <v>4657</v>
      </c>
      <c r="C2781" s="230" t="s">
        <v>11832</v>
      </c>
      <c r="D2781" s="230" t="s">
        <v>5780</v>
      </c>
      <c r="E2781" s="230" t="s">
        <v>5781</v>
      </c>
      <c r="F2781" s="230" t="s">
        <v>5782</v>
      </c>
      <c r="G2781" t="s">
        <v>732</v>
      </c>
      <c r="H2781" s="230" t="s">
        <v>6542</v>
      </c>
      <c r="I2781" s="230" t="s">
        <v>26</v>
      </c>
      <c r="J2781" s="230">
        <f>VLOOKUP(H2781,LocID!$B$2:$I$1995,8, FALSE)</f>
        <v>647</v>
      </c>
      <c r="L2781">
        <v>44.455490112304702</v>
      </c>
      <c r="M2781">
        <v>-73.179130554199205</v>
      </c>
    </row>
    <row r="2782" spans="1:13" x14ac:dyDescent="0.25">
      <c r="A2782" s="230">
        <v>2016.0768</v>
      </c>
      <c r="B2782" s="230" t="s">
        <v>4662</v>
      </c>
      <c r="C2782" s="230" t="s">
        <v>11832</v>
      </c>
      <c r="D2782" s="230" t="s">
        <v>4861</v>
      </c>
      <c r="E2782" s="230" t="s">
        <v>3897</v>
      </c>
      <c r="F2782" s="230" t="s">
        <v>3898</v>
      </c>
      <c r="G2782" t="s">
        <v>76</v>
      </c>
      <c r="H2782" s="230" t="s">
        <v>6376</v>
      </c>
      <c r="I2782" s="230" t="s">
        <v>52</v>
      </c>
      <c r="J2782" s="230">
        <f>VLOOKUP(H2782,LocID!$B$2:$I$1995,8, FALSE)</f>
        <v>525</v>
      </c>
      <c r="L2782">
        <v>34.115798950195298</v>
      </c>
      <c r="M2782">
        <v>-118.152130126953</v>
      </c>
    </row>
    <row r="2783" spans="1:13" x14ac:dyDescent="0.25">
      <c r="A2783" s="230">
        <v>2016.0102999999999</v>
      </c>
      <c r="B2783" s="230" t="s">
        <v>4629</v>
      </c>
      <c r="C2783" s="230" t="s">
        <v>11832</v>
      </c>
      <c r="D2783" s="230" t="s">
        <v>5326</v>
      </c>
      <c r="E2783" s="230" t="s">
        <v>5327</v>
      </c>
      <c r="F2783" s="230" t="s">
        <v>435</v>
      </c>
      <c r="G2783" t="s">
        <v>122</v>
      </c>
      <c r="H2783" s="230" t="s">
        <v>5945</v>
      </c>
      <c r="I2783" s="230" t="s">
        <v>52</v>
      </c>
      <c r="J2783" s="230">
        <f>VLOOKUP(H2783,LocID!$B$2:$I$1995,8, FALSE)</f>
        <v>50</v>
      </c>
      <c r="L2783">
        <v>44.057388305663999</v>
      </c>
      <c r="M2783">
        <v>-121.31581115722599</v>
      </c>
    </row>
    <row r="2784" spans="1:13" x14ac:dyDescent="0.25">
      <c r="A2784" s="230">
        <v>2015.0831000000301</v>
      </c>
      <c r="B2784" s="230" t="s">
        <v>4629</v>
      </c>
      <c r="C2784" s="230" t="s">
        <v>11832</v>
      </c>
      <c r="D2784" s="230" t="s">
        <v>5784</v>
      </c>
      <c r="E2784" s="230" t="s">
        <v>5785</v>
      </c>
      <c r="F2784" s="230" t="s">
        <v>3906</v>
      </c>
      <c r="G2784" t="s">
        <v>76</v>
      </c>
      <c r="H2784" s="230" t="s">
        <v>4532</v>
      </c>
      <c r="I2784" s="230" t="s">
        <v>188</v>
      </c>
      <c r="J2784" s="230">
        <f>VLOOKUP(H2784,LocID!$B$2:$I$1995,8, FALSE)</f>
        <v>527</v>
      </c>
      <c r="L2784">
        <v>37.656059265136697</v>
      </c>
      <c r="M2784">
        <v>-122.414176940917</v>
      </c>
    </row>
    <row r="2785" spans="1:13" x14ac:dyDescent="0.25">
      <c r="A2785" s="230">
        <v>2015.14240000003</v>
      </c>
      <c r="B2785" s="230" t="s">
        <v>4629</v>
      </c>
      <c r="C2785" s="230" t="s">
        <v>11832</v>
      </c>
      <c r="D2785" s="230" t="s">
        <v>5786</v>
      </c>
      <c r="E2785" s="230" t="s">
        <v>4868</v>
      </c>
      <c r="F2785" s="230" t="s">
        <v>3906</v>
      </c>
      <c r="G2785" t="s">
        <v>76</v>
      </c>
      <c r="H2785" s="230" t="s">
        <v>4532</v>
      </c>
      <c r="I2785" s="230" t="s">
        <v>23</v>
      </c>
      <c r="J2785" s="230">
        <f>VLOOKUP(H2785,LocID!$B$2:$I$1995,8, FALSE)</f>
        <v>527</v>
      </c>
      <c r="L2785">
        <v>37.656059265136697</v>
      </c>
      <c r="M2785">
        <v>-122.414176940917</v>
      </c>
    </row>
    <row r="2786" spans="1:13" x14ac:dyDescent="0.25">
      <c r="A2786" s="230">
        <v>2015.1410000000001</v>
      </c>
      <c r="B2786" s="230" t="s">
        <v>4629</v>
      </c>
      <c r="C2786" s="230" t="s">
        <v>11832</v>
      </c>
      <c r="D2786" s="230" t="s">
        <v>5788</v>
      </c>
      <c r="E2786" s="230" t="s">
        <v>4868</v>
      </c>
      <c r="F2786" s="230" t="s">
        <v>3906</v>
      </c>
      <c r="G2786" t="s">
        <v>76</v>
      </c>
      <c r="H2786" s="230" t="s">
        <v>4532</v>
      </c>
      <c r="I2786" s="230" t="s">
        <v>188</v>
      </c>
      <c r="J2786" s="230">
        <f>VLOOKUP(H2786,LocID!$B$2:$I$1995,8, FALSE)</f>
        <v>527</v>
      </c>
      <c r="L2786">
        <v>37.656059265136697</v>
      </c>
      <c r="M2786">
        <v>-122.414176940917</v>
      </c>
    </row>
    <row r="2787" spans="1:13" x14ac:dyDescent="0.25">
      <c r="A2787" s="230">
        <v>2016.0251000000001</v>
      </c>
      <c r="B2787" s="230" t="s">
        <v>4657</v>
      </c>
      <c r="C2787" s="230" t="s">
        <v>11832</v>
      </c>
      <c r="D2787" s="230" t="s">
        <v>5789</v>
      </c>
      <c r="E2787" s="230" t="s">
        <v>4868</v>
      </c>
      <c r="F2787" s="230" t="s">
        <v>3906</v>
      </c>
      <c r="G2787" t="s">
        <v>76</v>
      </c>
      <c r="H2787" s="230" t="s">
        <v>4532</v>
      </c>
      <c r="I2787" s="230" t="s">
        <v>188</v>
      </c>
      <c r="J2787" s="230">
        <f>VLOOKUP(H2787,LocID!$B$2:$I$1995,8, FALSE)</f>
        <v>527</v>
      </c>
      <c r="L2787">
        <v>37.656059265136697</v>
      </c>
      <c r="M2787">
        <v>-122.414176940917</v>
      </c>
    </row>
    <row r="2788" spans="1:13" x14ac:dyDescent="0.25">
      <c r="A2788" s="230">
        <v>2016.0997</v>
      </c>
      <c r="B2788" s="230" t="s">
        <v>4599</v>
      </c>
      <c r="C2788" s="230" t="s">
        <v>11832</v>
      </c>
      <c r="D2788" s="230" t="s">
        <v>5790</v>
      </c>
      <c r="E2788" s="230" t="s">
        <v>4868</v>
      </c>
      <c r="F2788" s="230" t="s">
        <v>3906</v>
      </c>
      <c r="G2788" t="s">
        <v>76</v>
      </c>
      <c r="H2788" s="230" t="s">
        <v>4532</v>
      </c>
      <c r="I2788" s="230" t="s">
        <v>26</v>
      </c>
      <c r="J2788" s="230">
        <f>VLOOKUP(H2788,LocID!$B$2:$I$1995,8, FALSE)</f>
        <v>527</v>
      </c>
      <c r="L2788">
        <v>37.656059265136697</v>
      </c>
      <c r="M2788">
        <v>-122.414176940917</v>
      </c>
    </row>
    <row r="2789" spans="1:13" x14ac:dyDescent="0.25">
      <c r="A2789" s="230">
        <v>2016.0985000000001</v>
      </c>
      <c r="B2789" s="230" t="s">
        <v>4662</v>
      </c>
      <c r="C2789" s="230" t="s">
        <v>11832</v>
      </c>
      <c r="D2789" s="230" t="s">
        <v>5791</v>
      </c>
      <c r="E2789" s="230" t="s">
        <v>3927</v>
      </c>
      <c r="F2789" s="230" t="s">
        <v>3906</v>
      </c>
      <c r="G2789" t="s">
        <v>76</v>
      </c>
      <c r="H2789" s="230" t="s">
        <v>4532</v>
      </c>
      <c r="I2789" s="230" t="s">
        <v>26</v>
      </c>
      <c r="J2789" s="230">
        <f>VLOOKUP(H2789,LocID!$B$2:$I$1995,8, FALSE)</f>
        <v>527</v>
      </c>
      <c r="L2789">
        <v>37.656059265136697</v>
      </c>
      <c r="M2789">
        <v>-122.414176940917</v>
      </c>
    </row>
    <row r="2790" spans="1:13" x14ac:dyDescent="0.25">
      <c r="A2790" s="230">
        <v>2016.0925</v>
      </c>
      <c r="B2790" s="230" t="s">
        <v>4599</v>
      </c>
      <c r="C2790" s="230" t="s">
        <v>11832</v>
      </c>
      <c r="D2790" s="230" t="s">
        <v>5101</v>
      </c>
      <c r="E2790" s="230" t="s">
        <v>3973</v>
      </c>
      <c r="F2790" s="230" t="s">
        <v>3974</v>
      </c>
      <c r="G2790" t="s">
        <v>673</v>
      </c>
      <c r="H2790" s="230" t="s">
        <v>6385</v>
      </c>
      <c r="I2790" s="230" t="s">
        <v>188</v>
      </c>
      <c r="J2790" s="230">
        <f>VLOOKUP(H2790,LocID!$B$2:$I$1995,8, FALSE)</f>
        <v>536</v>
      </c>
      <c r="L2790">
        <v>38.627750396728501</v>
      </c>
      <c r="M2790">
        <v>-90.199562072753906</v>
      </c>
    </row>
    <row r="2791" spans="1:13" x14ac:dyDescent="0.25">
      <c r="A2791" s="230">
        <v>2015.1080999999999</v>
      </c>
      <c r="B2791" s="230" t="s">
        <v>4657</v>
      </c>
      <c r="C2791" s="230" t="s">
        <v>11832</v>
      </c>
      <c r="D2791" s="230" t="s">
        <v>5794</v>
      </c>
      <c r="E2791" s="230" t="s">
        <v>5795</v>
      </c>
      <c r="F2791" s="230" t="s">
        <v>5796</v>
      </c>
      <c r="G2791" t="s">
        <v>76</v>
      </c>
      <c r="H2791" s="230" t="s">
        <v>6541</v>
      </c>
      <c r="I2791" s="230" t="s">
        <v>26</v>
      </c>
      <c r="J2791" s="230">
        <f>VLOOKUP(H2791,LocID!$B$2:$I$1995,8, FALSE)</f>
        <v>646</v>
      </c>
      <c r="L2791">
        <v>37.431369781494098</v>
      </c>
      <c r="M2791">
        <v>-122.16892242431599</v>
      </c>
    </row>
    <row r="2792" spans="1:13" x14ac:dyDescent="0.25">
      <c r="A2792" s="230">
        <v>2016.0861</v>
      </c>
      <c r="B2792" s="230" t="s">
        <v>4599</v>
      </c>
      <c r="C2792" s="230" t="s">
        <v>11832</v>
      </c>
      <c r="D2792" s="230" t="s">
        <v>5797</v>
      </c>
      <c r="E2792" s="230" t="s">
        <v>5798</v>
      </c>
      <c r="F2792" s="230" t="s">
        <v>5799</v>
      </c>
      <c r="G2792" t="s">
        <v>198</v>
      </c>
      <c r="H2792" s="230" t="s">
        <v>6576</v>
      </c>
      <c r="I2792" s="230" t="s">
        <v>52</v>
      </c>
      <c r="J2792" s="230">
        <f>VLOOKUP(H2792,LocID!$B$2:$I$1995,8, FALSE)</f>
        <v>681</v>
      </c>
      <c r="L2792">
        <v>45.0567016601563</v>
      </c>
      <c r="M2792">
        <v>-92.810569763183594</v>
      </c>
    </row>
    <row r="2793" spans="1:13" x14ac:dyDescent="0.25">
      <c r="A2793" s="230">
        <v>2016.0317</v>
      </c>
      <c r="B2793" s="230" t="s">
        <v>4657</v>
      </c>
      <c r="C2793" s="230" t="s">
        <v>11832</v>
      </c>
      <c r="D2793" s="230" t="s">
        <v>5330</v>
      </c>
      <c r="E2793" s="230" t="s">
        <v>5331</v>
      </c>
      <c r="F2793" s="230" t="s">
        <v>5332</v>
      </c>
      <c r="G2793" t="s">
        <v>183</v>
      </c>
      <c r="H2793" s="230" t="s">
        <v>6553</v>
      </c>
      <c r="I2793" s="230" t="s">
        <v>52</v>
      </c>
      <c r="J2793" s="230">
        <f>VLOOKUP(H2793,LocID!$B$2:$I$1995,8, FALSE)</f>
        <v>658</v>
      </c>
      <c r="L2793">
        <v>42.115528106689503</v>
      </c>
      <c r="M2793">
        <v>-86.457481384277301</v>
      </c>
    </row>
    <row r="2794" spans="1:13" x14ac:dyDescent="0.25">
      <c r="A2794" s="230">
        <v>2016.0636999999999</v>
      </c>
      <c r="B2794" s="230" t="s">
        <v>4662</v>
      </c>
      <c r="C2794" s="230" t="s">
        <v>11832</v>
      </c>
      <c r="D2794" s="230" t="s">
        <v>5800</v>
      </c>
      <c r="E2794" s="230" t="s">
        <v>4046</v>
      </c>
      <c r="F2794" s="230" t="s">
        <v>4047</v>
      </c>
      <c r="G2794" t="s">
        <v>261</v>
      </c>
      <c r="H2794" s="230" t="s">
        <v>6392</v>
      </c>
      <c r="I2794" s="230" t="s">
        <v>23</v>
      </c>
      <c r="J2794" s="230">
        <f>VLOOKUP(H2794,LocID!$B$2:$I$1995,8, FALSE)</f>
        <v>545</v>
      </c>
      <c r="L2794">
        <v>47.255130767822202</v>
      </c>
      <c r="M2794">
        <v>-122.44164276123</v>
      </c>
    </row>
    <row r="2795" spans="1:13" x14ac:dyDescent="0.25">
      <c r="A2795" s="230">
        <v>2016.0255999999999</v>
      </c>
      <c r="B2795" s="230" t="s">
        <v>4657</v>
      </c>
      <c r="C2795" s="230" t="s">
        <v>11832</v>
      </c>
      <c r="D2795" s="230" t="s">
        <v>5250</v>
      </c>
      <c r="E2795" s="230" t="s">
        <v>5251</v>
      </c>
      <c r="F2795" s="230" t="s">
        <v>5252</v>
      </c>
      <c r="G2795" t="s">
        <v>165</v>
      </c>
      <c r="H2795" s="230" t="s">
        <v>6547</v>
      </c>
      <c r="I2795" s="230" t="s">
        <v>26</v>
      </c>
      <c r="J2795" s="230">
        <f>VLOOKUP(H2795,LocID!$B$2:$I$1995,8, FALSE)</f>
        <v>652</v>
      </c>
      <c r="L2795">
        <v>27.946529388427699</v>
      </c>
      <c r="M2795">
        <v>-82.459266662597699</v>
      </c>
    </row>
    <row r="2796" spans="1:13" x14ac:dyDescent="0.25">
      <c r="A2796" s="230">
        <v>2016.0486000000001</v>
      </c>
      <c r="B2796" s="230" t="s">
        <v>4657</v>
      </c>
      <c r="C2796" s="230" t="s">
        <v>11832</v>
      </c>
      <c r="D2796" s="230" t="s">
        <v>5801</v>
      </c>
      <c r="E2796" s="230" t="s">
        <v>5802</v>
      </c>
      <c r="F2796" s="230" t="s">
        <v>5252</v>
      </c>
      <c r="G2796" t="s">
        <v>165</v>
      </c>
      <c r="H2796" s="230" t="s">
        <v>6547</v>
      </c>
      <c r="I2796" s="230" t="s">
        <v>23</v>
      </c>
      <c r="J2796" s="230">
        <f>VLOOKUP(H2796,LocID!$B$2:$I$1995,8, FALSE)</f>
        <v>652</v>
      </c>
      <c r="L2796">
        <v>27.946529388427699</v>
      </c>
      <c r="M2796">
        <v>-82.459266662597699</v>
      </c>
    </row>
    <row r="2797" spans="1:13" x14ac:dyDescent="0.25">
      <c r="A2797" s="230">
        <v>2016.028</v>
      </c>
      <c r="B2797" s="230" t="s">
        <v>4662</v>
      </c>
      <c r="C2797" s="230" t="s">
        <v>11832</v>
      </c>
      <c r="D2797" s="230" t="s">
        <v>4880</v>
      </c>
      <c r="E2797" s="230" t="s">
        <v>4881</v>
      </c>
      <c r="F2797" s="230" t="s">
        <v>4083</v>
      </c>
      <c r="G2797" t="s">
        <v>76</v>
      </c>
      <c r="H2797" s="230" t="s">
        <v>6402</v>
      </c>
      <c r="I2797" s="230" t="s">
        <v>188</v>
      </c>
      <c r="J2797" s="230">
        <f>VLOOKUP(H2797,LocID!$B$2:$I$1995,8, FALSE)</f>
        <v>555</v>
      </c>
      <c r="L2797">
        <v>37.881179809570298</v>
      </c>
      <c r="M2797">
        <v>-122.46582794189401</v>
      </c>
    </row>
    <row r="2798" spans="1:13" x14ac:dyDescent="0.25">
      <c r="A2798" s="230">
        <v>2016.0824</v>
      </c>
      <c r="B2798" s="230" t="s">
        <v>4662</v>
      </c>
      <c r="C2798" s="230" t="s">
        <v>11832</v>
      </c>
      <c r="D2798" s="230" t="s">
        <v>5002</v>
      </c>
      <c r="E2798" s="230" t="s">
        <v>5803</v>
      </c>
      <c r="F2798" s="230" t="s">
        <v>5804</v>
      </c>
      <c r="G2798" t="s">
        <v>183</v>
      </c>
      <c r="H2798" s="230" t="s">
        <v>6573</v>
      </c>
      <c r="I2798" s="230" t="s">
        <v>26</v>
      </c>
      <c r="J2798" s="230">
        <f>VLOOKUP(H2798,LocID!$B$2:$I$1995,8, FALSE)</f>
        <v>678</v>
      </c>
      <c r="L2798">
        <v>44.7599906921387</v>
      </c>
      <c r="M2798">
        <v>-85.615837097167997</v>
      </c>
    </row>
    <row r="2799" spans="1:13" x14ac:dyDescent="0.25">
      <c r="A2799" s="230">
        <v>2016.0083999999999</v>
      </c>
      <c r="B2799" s="230" t="s">
        <v>4629</v>
      </c>
      <c r="C2799" s="230" t="s">
        <v>11832</v>
      </c>
      <c r="D2799" s="230" t="s">
        <v>5805</v>
      </c>
      <c r="E2799" s="230" t="s">
        <v>5806</v>
      </c>
      <c r="F2799" s="230" t="s">
        <v>4104</v>
      </c>
      <c r="G2799" t="s">
        <v>76</v>
      </c>
      <c r="H2799" s="230" t="s">
        <v>6404</v>
      </c>
      <c r="I2799" s="230" t="s">
        <v>23</v>
      </c>
      <c r="J2799" s="230">
        <f>VLOOKUP(H2799,LocID!$B$2:$I$1995,8, FALSE)</f>
        <v>558</v>
      </c>
      <c r="L2799">
        <v>39.326118469238203</v>
      </c>
      <c r="M2799">
        <v>-120.21215057373</v>
      </c>
    </row>
    <row r="2800" spans="1:13" x14ac:dyDescent="0.25">
      <c r="A2800" s="230">
        <v>2016.0859</v>
      </c>
      <c r="B2800" s="230" t="s">
        <v>4662</v>
      </c>
      <c r="C2800" s="230" t="s">
        <v>11832</v>
      </c>
      <c r="D2800" s="230" t="s">
        <v>5808</v>
      </c>
      <c r="E2800" s="230" t="s">
        <v>5809</v>
      </c>
      <c r="F2800" s="230" t="s">
        <v>5810</v>
      </c>
      <c r="G2800" t="s">
        <v>2636</v>
      </c>
      <c r="H2800" s="230" t="s">
        <v>6575</v>
      </c>
      <c r="I2800" s="230" t="s">
        <v>188</v>
      </c>
      <c r="J2800" s="230">
        <f>VLOOKUP(H2800,LocID!$B$2:$I$1995,8, FALSE)</f>
        <v>680</v>
      </c>
      <c r="L2800">
        <v>36.149738311767599</v>
      </c>
      <c r="M2800">
        <v>-95.993331909179702</v>
      </c>
    </row>
    <row r="2801" spans="1:13" x14ac:dyDescent="0.25">
      <c r="A2801" s="230">
        <v>2016.0639000000001</v>
      </c>
      <c r="B2801" s="230" t="s">
        <v>4662</v>
      </c>
      <c r="C2801" s="230" t="s">
        <v>11832</v>
      </c>
      <c r="D2801" s="230" t="s">
        <v>5812</v>
      </c>
      <c r="E2801" s="230" t="s">
        <v>5813</v>
      </c>
      <c r="F2801" s="230" t="s">
        <v>5814</v>
      </c>
      <c r="G2801" t="s">
        <v>156</v>
      </c>
      <c r="H2801" s="230" t="s">
        <v>6566</v>
      </c>
      <c r="I2801" s="230" t="s">
        <v>26</v>
      </c>
      <c r="J2801" s="230">
        <f>VLOOKUP(H2801,LocID!$B$2:$I$1995,8, FALSE)</f>
        <v>671</v>
      </c>
      <c r="L2801">
        <v>40.799751281738303</v>
      </c>
      <c r="M2801">
        <v>-77.860488891601605</v>
      </c>
    </row>
    <row r="2802" spans="1:13" x14ac:dyDescent="0.25">
      <c r="A2802" s="230">
        <v>2014.1446000000001</v>
      </c>
      <c r="B2802" s="230" t="s">
        <v>309</v>
      </c>
      <c r="C2802" s="230" t="s">
        <v>11821</v>
      </c>
      <c r="D2802" s="230" t="s">
        <v>5816</v>
      </c>
      <c r="E2802" s="230" t="s">
        <v>3095</v>
      </c>
      <c r="F2802" s="230" t="s">
        <v>2997</v>
      </c>
      <c r="G2802" t="s">
        <v>2996</v>
      </c>
      <c r="H2802" s="230" t="s">
        <v>4536</v>
      </c>
      <c r="I2802" s="230" t="s">
        <v>52</v>
      </c>
      <c r="J2802" s="230">
        <f>VLOOKUP(H2802,LocID!$B$2:$I$1995,8, FALSE)</f>
        <v>447</v>
      </c>
      <c r="L2802">
        <v>38.890369415283203</v>
      </c>
      <c r="M2802">
        <v>-77.031959533691406</v>
      </c>
    </row>
    <row r="2803" spans="1:13" x14ac:dyDescent="0.25">
      <c r="A2803" s="230">
        <v>2015.12160000003</v>
      </c>
      <c r="B2803" s="230" t="s">
        <v>138</v>
      </c>
      <c r="C2803" s="230" t="s">
        <v>11821</v>
      </c>
      <c r="D2803" s="230" t="s">
        <v>5333</v>
      </c>
      <c r="E2803" s="230" t="s">
        <v>5334</v>
      </c>
      <c r="F2803" s="230" t="s">
        <v>446</v>
      </c>
      <c r="G2803" t="s">
        <v>76</v>
      </c>
      <c r="H2803" s="230" t="s">
        <v>5947</v>
      </c>
      <c r="I2803" s="230" t="s">
        <v>26</v>
      </c>
      <c r="J2803" s="230">
        <f>VLOOKUP(H2803,LocID!$B$2:$I$1995,8, FALSE)</f>
        <v>52</v>
      </c>
      <c r="L2803">
        <v>37.869880676269503</v>
      </c>
      <c r="M2803">
        <v>-122.270538330078</v>
      </c>
    </row>
    <row r="2804" spans="1:13" x14ac:dyDescent="0.25">
      <c r="A2804" s="230">
        <v>2015.1395</v>
      </c>
      <c r="B2804" s="230" t="s">
        <v>138</v>
      </c>
      <c r="C2804" s="230" t="s">
        <v>11821</v>
      </c>
      <c r="D2804" s="230" t="s">
        <v>5818</v>
      </c>
      <c r="E2804" s="230" t="s">
        <v>5819</v>
      </c>
      <c r="F2804" s="230" t="s">
        <v>2997</v>
      </c>
      <c r="G2804" t="s">
        <v>2996</v>
      </c>
      <c r="H2804" s="230" t="s">
        <v>4536</v>
      </c>
      <c r="I2804" s="230" t="s">
        <v>23</v>
      </c>
      <c r="J2804" s="230">
        <f>VLOOKUP(H2804,LocID!$B$2:$I$1995,8, FALSE)</f>
        <v>447</v>
      </c>
      <c r="L2804">
        <v>38.890369415283203</v>
      </c>
      <c r="M2804">
        <v>-77.031959533691406</v>
      </c>
    </row>
    <row r="2805" spans="1:13" x14ac:dyDescent="0.25">
      <c r="A2805" s="230">
        <v>2015.1403</v>
      </c>
      <c r="B2805" s="230" t="s">
        <v>4629</v>
      </c>
      <c r="C2805" s="230" t="s">
        <v>11832</v>
      </c>
      <c r="D2805" s="230" t="s">
        <v>5820</v>
      </c>
      <c r="E2805" s="230" t="s">
        <v>5022</v>
      </c>
      <c r="F2805" s="230" t="s">
        <v>2997</v>
      </c>
      <c r="G2805" t="s">
        <v>2996</v>
      </c>
      <c r="H2805" s="230" t="s">
        <v>4536</v>
      </c>
      <c r="I2805" s="230" t="s">
        <v>23</v>
      </c>
      <c r="J2805" s="230">
        <f>VLOOKUP(H2805,LocID!$B$2:$I$1995,8, FALSE)</f>
        <v>447</v>
      </c>
      <c r="L2805">
        <v>38.890369415283203</v>
      </c>
      <c r="M2805">
        <v>-77.031959533691406</v>
      </c>
    </row>
    <row r="2806" spans="1:13" x14ac:dyDescent="0.25">
      <c r="A2806" s="230">
        <v>2016.0021999999999</v>
      </c>
      <c r="B2806" s="230" t="s">
        <v>4629</v>
      </c>
      <c r="C2806" s="230" t="s">
        <v>11832</v>
      </c>
      <c r="D2806" s="230" t="s">
        <v>5821</v>
      </c>
      <c r="E2806" s="230" t="s">
        <v>5822</v>
      </c>
      <c r="F2806" s="230" t="s">
        <v>2997</v>
      </c>
      <c r="G2806" t="s">
        <v>2996</v>
      </c>
      <c r="H2806" s="230" t="s">
        <v>4536</v>
      </c>
      <c r="I2806" s="230" t="s">
        <v>52</v>
      </c>
      <c r="J2806" s="230">
        <f>VLOOKUP(H2806,LocID!$B$2:$I$1995,8, FALSE)</f>
        <v>447</v>
      </c>
      <c r="L2806">
        <v>38.890369415283203</v>
      </c>
      <c r="M2806">
        <v>-77.031959533691406</v>
      </c>
    </row>
    <row r="2807" spans="1:13" x14ac:dyDescent="0.25">
      <c r="A2807" s="230">
        <v>2016.0012999999999</v>
      </c>
      <c r="B2807" s="230" t="s">
        <v>4629</v>
      </c>
      <c r="C2807" s="230" t="s">
        <v>11832</v>
      </c>
      <c r="D2807" s="230" t="s">
        <v>5823</v>
      </c>
      <c r="E2807" s="230" t="s">
        <v>5824</v>
      </c>
      <c r="F2807" s="230" t="s">
        <v>2997</v>
      </c>
      <c r="G2807" t="s">
        <v>2996</v>
      </c>
      <c r="H2807" s="230" t="s">
        <v>4536</v>
      </c>
      <c r="I2807" s="230" t="s">
        <v>23</v>
      </c>
      <c r="J2807" s="230">
        <f>VLOOKUP(H2807,LocID!$B$2:$I$1995,8, FALSE)</f>
        <v>447</v>
      </c>
      <c r="L2807">
        <v>38.890369415283203</v>
      </c>
      <c r="M2807">
        <v>-77.031959533691406</v>
      </c>
    </row>
    <row r="2808" spans="1:13" x14ac:dyDescent="0.25">
      <c r="A2808" s="230">
        <v>2016.0063</v>
      </c>
      <c r="B2808" s="230" t="s">
        <v>4629</v>
      </c>
      <c r="C2808" s="230" t="s">
        <v>11832</v>
      </c>
      <c r="D2808" s="230" t="s">
        <v>5825</v>
      </c>
      <c r="E2808" s="230" t="s">
        <v>5826</v>
      </c>
      <c r="F2808" s="230" t="s">
        <v>2997</v>
      </c>
      <c r="G2808" t="s">
        <v>2996</v>
      </c>
      <c r="H2808" s="230" t="s">
        <v>4536</v>
      </c>
      <c r="I2808" s="230" t="s">
        <v>23</v>
      </c>
      <c r="J2808" s="230">
        <f>VLOOKUP(H2808,LocID!$B$2:$I$1995,8, FALSE)</f>
        <v>447</v>
      </c>
      <c r="L2808">
        <v>38.890369415283203</v>
      </c>
      <c r="M2808">
        <v>-77.031959533691406</v>
      </c>
    </row>
    <row r="2809" spans="1:13" x14ac:dyDescent="0.25">
      <c r="A2809" s="230">
        <v>2016.0074999999999</v>
      </c>
      <c r="B2809" s="230" t="s">
        <v>4662</v>
      </c>
      <c r="C2809" s="230" t="s">
        <v>11832</v>
      </c>
      <c r="D2809" s="230" t="s">
        <v>5827</v>
      </c>
      <c r="E2809" s="230" t="s">
        <v>5828</v>
      </c>
      <c r="F2809" s="230" t="s">
        <v>2997</v>
      </c>
      <c r="G2809" t="s">
        <v>2996</v>
      </c>
      <c r="H2809" s="230" t="s">
        <v>4536</v>
      </c>
      <c r="I2809" s="230" t="s">
        <v>188</v>
      </c>
      <c r="J2809" s="230">
        <f>VLOOKUP(H2809,LocID!$B$2:$I$1995,8, FALSE)</f>
        <v>447</v>
      </c>
      <c r="L2809">
        <v>38.890369415283203</v>
      </c>
      <c r="M2809">
        <v>-77.031959533691406</v>
      </c>
    </row>
    <row r="2810" spans="1:13" x14ac:dyDescent="0.25">
      <c r="A2810" s="230">
        <v>2016.019</v>
      </c>
      <c r="B2810" s="230" t="s">
        <v>4599</v>
      </c>
      <c r="C2810" s="230" t="s">
        <v>11832</v>
      </c>
      <c r="D2810" s="230" t="s">
        <v>771</v>
      </c>
      <c r="E2810" s="230" t="s">
        <v>5015</v>
      </c>
      <c r="F2810" s="230" t="s">
        <v>2997</v>
      </c>
      <c r="G2810" t="s">
        <v>2996</v>
      </c>
      <c r="H2810" s="230" t="s">
        <v>4536</v>
      </c>
      <c r="I2810" s="230" t="s">
        <v>23</v>
      </c>
      <c r="J2810" s="230">
        <f>VLOOKUP(H2810,LocID!$B$2:$I$1995,8, FALSE)</f>
        <v>447</v>
      </c>
      <c r="L2810">
        <v>38.890369415283203</v>
      </c>
      <c r="M2810">
        <v>-77.031959533691406</v>
      </c>
    </row>
    <row r="2811" spans="1:13" x14ac:dyDescent="0.25">
      <c r="A2811" s="230">
        <v>2016.0287000000001</v>
      </c>
      <c r="B2811" s="230" t="s">
        <v>4629</v>
      </c>
      <c r="C2811" s="230" t="s">
        <v>11832</v>
      </c>
      <c r="D2811" s="230" t="s">
        <v>5830</v>
      </c>
      <c r="E2811" s="230" t="s">
        <v>5831</v>
      </c>
      <c r="F2811" s="230" t="s">
        <v>2997</v>
      </c>
      <c r="G2811" t="s">
        <v>2996</v>
      </c>
      <c r="H2811" s="230" t="s">
        <v>4536</v>
      </c>
      <c r="I2811" s="230" t="s">
        <v>23</v>
      </c>
      <c r="J2811" s="230">
        <f>VLOOKUP(H2811,LocID!$B$2:$I$1995,8, FALSE)</f>
        <v>447</v>
      </c>
      <c r="L2811">
        <v>38.890369415283203</v>
      </c>
      <c r="M2811">
        <v>-77.031959533691406</v>
      </c>
    </row>
    <row r="2812" spans="1:13" x14ac:dyDescent="0.25">
      <c r="A2812" s="230">
        <v>2016.0231000000001</v>
      </c>
      <c r="B2812" s="230" t="s">
        <v>4599</v>
      </c>
      <c r="C2812" s="230" t="s">
        <v>11832</v>
      </c>
      <c r="D2812" s="230" t="s">
        <v>5832</v>
      </c>
      <c r="E2812" s="230" t="s">
        <v>5833</v>
      </c>
      <c r="F2812" s="230" t="s">
        <v>2997</v>
      </c>
      <c r="G2812" t="s">
        <v>2996</v>
      </c>
      <c r="H2812" s="230" t="s">
        <v>4536</v>
      </c>
      <c r="I2812" s="230" t="s">
        <v>23</v>
      </c>
      <c r="J2812" s="230">
        <f>VLOOKUP(H2812,LocID!$B$2:$I$1995,8, FALSE)</f>
        <v>447</v>
      </c>
      <c r="L2812">
        <v>38.890369415283203</v>
      </c>
      <c r="M2812">
        <v>-77.031959533691406</v>
      </c>
    </row>
    <row r="2813" spans="1:13" x14ac:dyDescent="0.25">
      <c r="A2813" s="230">
        <v>2016.0044</v>
      </c>
      <c r="B2813" s="230" t="s">
        <v>4629</v>
      </c>
      <c r="C2813" s="230" t="s">
        <v>11832</v>
      </c>
      <c r="D2813" s="230" t="s">
        <v>471</v>
      </c>
      <c r="E2813" s="230" t="s">
        <v>5337</v>
      </c>
      <c r="F2813" s="230" t="s">
        <v>446</v>
      </c>
      <c r="G2813" t="s">
        <v>76</v>
      </c>
      <c r="H2813" s="230" t="s">
        <v>5947</v>
      </c>
      <c r="I2813" s="230" t="s">
        <v>188</v>
      </c>
      <c r="J2813" s="230">
        <f>VLOOKUP(H2813,LocID!$B$2:$I$1995,8, FALSE)</f>
        <v>52</v>
      </c>
      <c r="L2813">
        <v>37.869880676269503</v>
      </c>
      <c r="M2813">
        <v>-122.270538330078</v>
      </c>
    </row>
    <row r="2814" spans="1:13" x14ac:dyDescent="0.25">
      <c r="A2814" s="230">
        <v>2016.0233000000001</v>
      </c>
      <c r="B2814" s="230" t="s">
        <v>4657</v>
      </c>
      <c r="C2814" s="230" t="s">
        <v>11832</v>
      </c>
      <c r="D2814" s="230" t="s">
        <v>5834</v>
      </c>
      <c r="E2814" s="230" t="s">
        <v>5833</v>
      </c>
      <c r="F2814" s="230" t="s">
        <v>2997</v>
      </c>
      <c r="G2814" t="s">
        <v>2996</v>
      </c>
      <c r="H2814" s="230" t="s">
        <v>4536</v>
      </c>
      <c r="I2814" s="230" t="s">
        <v>98</v>
      </c>
      <c r="J2814" s="230">
        <f>VLOOKUP(H2814,LocID!$B$2:$I$1995,8, FALSE)</f>
        <v>447</v>
      </c>
      <c r="L2814">
        <v>38.890369415283203</v>
      </c>
      <c r="M2814">
        <v>-77.031959533691406</v>
      </c>
    </row>
    <row r="2815" spans="1:13" x14ac:dyDescent="0.25">
      <c r="A2815" s="230">
        <v>2016.0619999999999</v>
      </c>
      <c r="B2815" s="230" t="s">
        <v>4662</v>
      </c>
      <c r="C2815" s="230" t="s">
        <v>11832</v>
      </c>
      <c r="D2815" s="230" t="s">
        <v>5835</v>
      </c>
      <c r="E2815" s="230" t="s">
        <v>4317</v>
      </c>
      <c r="F2815" s="230" t="s">
        <v>2997</v>
      </c>
      <c r="G2815" t="s">
        <v>2996</v>
      </c>
      <c r="H2815" s="230" t="s">
        <v>4536</v>
      </c>
      <c r="I2815" s="230" t="s">
        <v>98</v>
      </c>
      <c r="J2815" s="230">
        <f>VLOOKUP(H2815,LocID!$B$2:$I$1995,8, FALSE)</f>
        <v>447</v>
      </c>
      <c r="L2815">
        <v>38.890369415283203</v>
      </c>
      <c r="M2815">
        <v>-77.031959533691406</v>
      </c>
    </row>
    <row r="2816" spans="1:13" x14ac:dyDescent="0.25">
      <c r="A2816" s="230">
        <v>2016.1048000000001</v>
      </c>
      <c r="B2816" s="230" t="s">
        <v>4599</v>
      </c>
      <c r="C2816" s="230" t="s">
        <v>11832</v>
      </c>
      <c r="D2816" s="230" t="s">
        <v>5836</v>
      </c>
      <c r="E2816" s="230" t="s">
        <v>4247</v>
      </c>
      <c r="F2816" s="230" t="s">
        <v>2997</v>
      </c>
      <c r="G2816" t="s">
        <v>2996</v>
      </c>
      <c r="H2816" s="230" t="s">
        <v>4536</v>
      </c>
      <c r="I2816" s="230" t="s">
        <v>98</v>
      </c>
      <c r="J2816" s="230">
        <f>VLOOKUP(H2816,LocID!$B$2:$I$1995,8, FALSE)</f>
        <v>447</v>
      </c>
      <c r="L2816">
        <v>38.890369415283203</v>
      </c>
      <c r="M2816">
        <v>-77.031959533691406</v>
      </c>
    </row>
    <row r="2817" spans="1:13" x14ac:dyDescent="0.25">
      <c r="A2817" s="230">
        <v>2016.0610999999999</v>
      </c>
      <c r="B2817" s="230" t="s">
        <v>4657</v>
      </c>
      <c r="C2817" s="230" t="s">
        <v>11832</v>
      </c>
      <c r="D2817" s="230" t="s">
        <v>5838</v>
      </c>
      <c r="E2817" s="230" t="s">
        <v>1944</v>
      </c>
      <c r="F2817" s="230" t="s">
        <v>2997</v>
      </c>
      <c r="G2817" t="s">
        <v>2996</v>
      </c>
      <c r="H2817" s="230" t="s">
        <v>4536</v>
      </c>
      <c r="I2817" s="230" t="s">
        <v>26</v>
      </c>
      <c r="J2817" s="230">
        <f>VLOOKUP(H2817,LocID!$B$2:$I$1995,8, FALSE)</f>
        <v>447</v>
      </c>
      <c r="L2817">
        <v>38.890369415283203</v>
      </c>
      <c r="M2817">
        <v>-77.031959533691406</v>
      </c>
    </row>
    <row r="2818" spans="1:13" x14ac:dyDescent="0.25">
      <c r="A2818" s="230">
        <v>2016.05</v>
      </c>
      <c r="B2818" s="230" t="s">
        <v>4657</v>
      </c>
      <c r="C2818" s="230" t="s">
        <v>11832</v>
      </c>
      <c r="D2818" s="230" t="s">
        <v>5839</v>
      </c>
      <c r="E2818" s="230" t="s">
        <v>5840</v>
      </c>
      <c r="F2818" s="230" t="s">
        <v>4361</v>
      </c>
      <c r="G2818" t="s">
        <v>49</v>
      </c>
      <c r="H2818" s="230" t="s">
        <v>6562</v>
      </c>
      <c r="I2818" s="230" t="s">
        <v>188</v>
      </c>
      <c r="J2818" s="230">
        <f>VLOOKUP(H2818,LocID!$B$2:$I$1995,8, FALSE)</f>
        <v>667</v>
      </c>
      <c r="L2818">
        <v>42.367610931396499</v>
      </c>
      <c r="M2818">
        <v>-71.187881469726605</v>
      </c>
    </row>
    <row r="2819" spans="1:13" x14ac:dyDescent="0.25">
      <c r="A2819" s="230">
        <v>2016.0796</v>
      </c>
      <c r="B2819" s="230" t="s">
        <v>4599</v>
      </c>
      <c r="C2819" s="230" t="s">
        <v>11832</v>
      </c>
      <c r="D2819" s="230" t="s">
        <v>5841</v>
      </c>
      <c r="E2819" s="230" t="s">
        <v>5842</v>
      </c>
      <c r="F2819" s="230" t="s">
        <v>5843</v>
      </c>
      <c r="G2819" t="s">
        <v>76</v>
      </c>
      <c r="H2819" s="230" t="s">
        <v>6571</v>
      </c>
      <c r="I2819" s="230" t="s">
        <v>26</v>
      </c>
      <c r="J2819" s="230">
        <f>VLOOKUP(H2819,LocID!$B$2:$I$1995,8, FALSE)</f>
        <v>676</v>
      </c>
      <c r="L2819">
        <v>36.9087104797363</v>
      </c>
      <c r="M2819">
        <v>-121.755157470703</v>
      </c>
    </row>
    <row r="2820" spans="1:13" x14ac:dyDescent="0.25">
      <c r="A2820" s="230">
        <v>2016.0166999999999</v>
      </c>
      <c r="B2820" s="230" t="s">
        <v>4629</v>
      </c>
      <c r="C2820" s="230" t="s">
        <v>11832</v>
      </c>
      <c r="D2820" s="230" t="s">
        <v>5844</v>
      </c>
      <c r="E2820" s="230" t="s">
        <v>5845</v>
      </c>
      <c r="F2820" s="230" t="s">
        <v>4364</v>
      </c>
      <c r="G2820" t="s">
        <v>432</v>
      </c>
      <c r="H2820" s="230" t="s">
        <v>6432</v>
      </c>
      <c r="I2820" s="230" t="s">
        <v>23</v>
      </c>
      <c r="J2820" s="230">
        <f>VLOOKUP(H2820,LocID!$B$2:$I$1995,8, FALSE)</f>
        <v>587</v>
      </c>
      <c r="L2820">
        <v>43.060749053955</v>
      </c>
      <c r="M2820">
        <v>-88.008438110351506</v>
      </c>
    </row>
    <row r="2821" spans="1:13" x14ac:dyDescent="0.25">
      <c r="A2821" s="230">
        <v>2016.0162</v>
      </c>
      <c r="B2821" s="230" t="s">
        <v>4657</v>
      </c>
      <c r="C2821" s="230" t="s">
        <v>11832</v>
      </c>
      <c r="D2821" s="230" t="s">
        <v>5846</v>
      </c>
      <c r="E2821" s="230" t="s">
        <v>5847</v>
      </c>
      <c r="F2821" s="230" t="s">
        <v>4391</v>
      </c>
      <c r="G2821" t="s">
        <v>76</v>
      </c>
      <c r="H2821" s="230" t="s">
        <v>6439</v>
      </c>
      <c r="I2821" s="230" t="s">
        <v>26</v>
      </c>
      <c r="J2821" s="230">
        <f>VLOOKUP(H2821,LocID!$B$2:$I$1995,8, FALSE)</f>
        <v>595</v>
      </c>
      <c r="L2821">
        <v>34.090679168701101</v>
      </c>
      <c r="M2821">
        <v>-118.37093353271401</v>
      </c>
    </row>
    <row r="2822" spans="1:13" x14ac:dyDescent="0.25">
      <c r="A2822" s="230">
        <v>2016.0820000000001</v>
      </c>
      <c r="B2822" s="230" t="s">
        <v>4599</v>
      </c>
      <c r="C2822" s="230" t="s">
        <v>11832</v>
      </c>
      <c r="D2822" s="230" t="s">
        <v>5848</v>
      </c>
      <c r="E2822" s="230" t="s">
        <v>5849</v>
      </c>
      <c r="F2822" s="230" t="s">
        <v>5033</v>
      </c>
      <c r="G2822" t="s">
        <v>107</v>
      </c>
      <c r="H2822" s="230" t="s">
        <v>6572</v>
      </c>
      <c r="I2822" s="230" t="s">
        <v>26</v>
      </c>
      <c r="J2822" s="230">
        <f>VLOOKUP(H2822,LocID!$B$2:$I$1995,8, FALSE)</f>
        <v>677</v>
      </c>
      <c r="L2822">
        <v>41.033790588378899</v>
      </c>
      <c r="M2822">
        <v>-73.763442993164105</v>
      </c>
    </row>
    <row r="2823" spans="1:13" x14ac:dyDescent="0.25">
      <c r="A2823" s="230">
        <v>2016.0184999999999</v>
      </c>
      <c r="B2823" s="230" t="s">
        <v>4657</v>
      </c>
      <c r="C2823" s="230" t="s">
        <v>11832</v>
      </c>
      <c r="D2823" s="230" t="s">
        <v>5338</v>
      </c>
      <c r="E2823" s="230" t="s">
        <v>5337</v>
      </c>
      <c r="F2823" s="230" t="s">
        <v>446</v>
      </c>
      <c r="G2823" t="s">
        <v>76</v>
      </c>
      <c r="H2823" s="230" t="s">
        <v>5947</v>
      </c>
      <c r="I2823" s="230" t="s">
        <v>26</v>
      </c>
      <c r="J2823" s="230">
        <f>VLOOKUP(H2823,LocID!$B$2:$I$1995,8, FALSE)</f>
        <v>52</v>
      </c>
      <c r="L2823">
        <v>37.869880676269503</v>
      </c>
      <c r="M2823">
        <v>-122.270538330078</v>
      </c>
    </row>
    <row r="2824" spans="1:13" x14ac:dyDescent="0.25">
      <c r="A2824" s="230">
        <v>2015.10510000003</v>
      </c>
      <c r="B2824" s="230" t="s">
        <v>138</v>
      </c>
      <c r="C2824" s="230" t="s">
        <v>11821</v>
      </c>
      <c r="D2824" s="230" t="s">
        <v>5851</v>
      </c>
      <c r="E2824" s="230" t="s">
        <v>5852</v>
      </c>
      <c r="F2824" s="230" t="s">
        <v>4469</v>
      </c>
      <c r="G2824" t="s">
        <v>107</v>
      </c>
      <c r="H2824" s="230" t="s">
        <v>6458</v>
      </c>
      <c r="I2824" s="230" t="s">
        <v>23</v>
      </c>
      <c r="J2824" s="230">
        <f>VLOOKUP(H2824,LocID!$B$2:$I$1995,8, FALSE)</f>
        <v>616</v>
      </c>
      <c r="L2824">
        <v>40.842159271240199</v>
      </c>
      <c r="M2824">
        <v>-72.934211730957003</v>
      </c>
    </row>
    <row r="2825" spans="1:13" x14ac:dyDescent="0.25">
      <c r="A2825" s="230">
        <v>2015.10510000003</v>
      </c>
      <c r="B2825" s="230" t="s">
        <v>138</v>
      </c>
      <c r="C2825" s="230" t="s">
        <v>11821</v>
      </c>
      <c r="D2825" s="230" t="s">
        <v>5851</v>
      </c>
      <c r="E2825" s="230" t="s">
        <v>5852</v>
      </c>
      <c r="F2825" s="230" t="s">
        <v>4469</v>
      </c>
      <c r="G2825" t="s">
        <v>107</v>
      </c>
      <c r="H2825" s="230" t="s">
        <v>6458</v>
      </c>
      <c r="I2825" s="230" t="s">
        <v>52</v>
      </c>
      <c r="J2825" s="230">
        <f>VLOOKUP(H2825,LocID!$B$2:$I$1995,8, FALSE)</f>
        <v>616</v>
      </c>
      <c r="L2825">
        <v>40.842159271240199</v>
      </c>
      <c r="M2825">
        <v>-72.934211730957003</v>
      </c>
    </row>
    <row r="2826" spans="1:13" x14ac:dyDescent="0.25">
      <c r="A2826" s="230">
        <v>2016.0241000000001</v>
      </c>
      <c r="B2826" s="230" t="s">
        <v>4629</v>
      </c>
      <c r="C2826" s="230" t="s">
        <v>11832</v>
      </c>
      <c r="D2826" s="230" t="s">
        <v>5340</v>
      </c>
      <c r="E2826" s="230" t="s">
        <v>5337</v>
      </c>
      <c r="F2826" s="230" t="s">
        <v>446</v>
      </c>
      <c r="G2826" t="s">
        <v>76</v>
      </c>
      <c r="H2826" s="230" t="s">
        <v>5947</v>
      </c>
      <c r="I2826" s="230" t="s">
        <v>26</v>
      </c>
      <c r="J2826" s="230">
        <f>VLOOKUP(H2826,LocID!$B$2:$I$1995,8, FALSE)</f>
        <v>52</v>
      </c>
      <c r="L2826">
        <v>37.869880676269503</v>
      </c>
      <c r="M2826">
        <v>-122.270538330078</v>
      </c>
    </row>
    <row r="2827" spans="1:13" x14ac:dyDescent="0.25">
      <c r="A2827" s="230">
        <v>2015.1370999999999</v>
      </c>
      <c r="B2827" s="230" t="s">
        <v>4629</v>
      </c>
      <c r="C2827" s="230" t="s">
        <v>11832</v>
      </c>
      <c r="D2827" s="230" t="s">
        <v>5263</v>
      </c>
      <c r="E2827" s="230" t="s">
        <v>5264</v>
      </c>
      <c r="F2827" s="230" t="s">
        <v>101</v>
      </c>
      <c r="G2827" t="s">
        <v>107</v>
      </c>
      <c r="H2827" s="230" t="s">
        <v>5905</v>
      </c>
      <c r="I2827" s="230" t="s">
        <v>98</v>
      </c>
      <c r="J2827" s="230">
        <f>VLOOKUP(H2827,LocID!$B$2:$I$1995,8, FALSE)</f>
        <v>8</v>
      </c>
      <c r="L2827">
        <v>42.6515502929687</v>
      </c>
      <c r="M2827">
        <v>-73.755210876464801</v>
      </c>
    </row>
    <row r="2828" spans="1:13" x14ac:dyDescent="0.25">
      <c r="A2828" s="230">
        <v>2016.0851</v>
      </c>
      <c r="B2828" s="230" t="s">
        <v>4599</v>
      </c>
      <c r="C2828" s="230" t="s">
        <v>11832</v>
      </c>
      <c r="D2828" s="230" t="s">
        <v>5341</v>
      </c>
      <c r="E2828" s="230" t="s">
        <v>450</v>
      </c>
      <c r="F2828" s="230" t="s">
        <v>446</v>
      </c>
      <c r="G2828" t="s">
        <v>76</v>
      </c>
      <c r="H2828" s="230" t="s">
        <v>5947</v>
      </c>
      <c r="I2828" s="230" t="s">
        <v>98</v>
      </c>
      <c r="J2828" s="230">
        <f>VLOOKUP(H2828,LocID!$B$2:$I$1995,8, FALSE)</f>
        <v>52</v>
      </c>
      <c r="L2828">
        <v>37.869880676269503</v>
      </c>
      <c r="M2828">
        <v>-122.270538330078</v>
      </c>
    </row>
    <row r="2829" spans="1:13" x14ac:dyDescent="0.25">
      <c r="A2829" s="230">
        <v>2016.1023</v>
      </c>
      <c r="B2829" s="230" t="s">
        <v>4599</v>
      </c>
      <c r="C2829" s="230" t="s">
        <v>11832</v>
      </c>
      <c r="D2829" s="230" t="s">
        <v>5342</v>
      </c>
      <c r="E2829" s="230" t="s">
        <v>454</v>
      </c>
      <c r="F2829" s="230" t="s">
        <v>446</v>
      </c>
      <c r="G2829" t="s">
        <v>76</v>
      </c>
      <c r="H2829" s="230" t="s">
        <v>5947</v>
      </c>
      <c r="I2829" s="230" t="s">
        <v>3934</v>
      </c>
      <c r="J2829" s="230">
        <f>VLOOKUP(H2829,LocID!$B$2:$I$1995,8, FALSE)</f>
        <v>52</v>
      </c>
      <c r="L2829">
        <v>37.869880676269503</v>
      </c>
      <c r="M2829">
        <v>-122.270538330078</v>
      </c>
    </row>
    <row r="2830" spans="1:13" x14ac:dyDescent="0.25">
      <c r="A2830" s="230">
        <v>2016.0393999999999</v>
      </c>
      <c r="B2830" s="230" t="s">
        <v>4657</v>
      </c>
      <c r="C2830" s="230" t="s">
        <v>11832</v>
      </c>
      <c r="D2830" s="230" t="s">
        <v>5343</v>
      </c>
      <c r="E2830" s="230" t="s">
        <v>5344</v>
      </c>
      <c r="F2830" s="230" t="s">
        <v>5345</v>
      </c>
      <c r="G2830" t="s">
        <v>49</v>
      </c>
      <c r="H2830" s="230" t="s">
        <v>5892</v>
      </c>
      <c r="I2830" s="230" t="s">
        <v>26</v>
      </c>
      <c r="J2830" s="230">
        <f>VLOOKUP(H2830,LocID!$B$2:$I$1995,8, FALSE)</f>
        <v>642</v>
      </c>
      <c r="L2830">
        <v>42.558428300000003</v>
      </c>
      <c r="M2830">
        <v>-70.8800489999999</v>
      </c>
    </row>
    <row r="2831" spans="1:13" x14ac:dyDescent="0.25">
      <c r="A2831" s="230">
        <v>2015.12410000003</v>
      </c>
      <c r="B2831" s="230" t="s">
        <v>138</v>
      </c>
      <c r="C2831" s="230" t="s">
        <v>11821</v>
      </c>
      <c r="D2831" s="230" t="s">
        <v>529</v>
      </c>
      <c r="E2831" s="230" t="s">
        <v>5346</v>
      </c>
      <c r="F2831" s="230" t="s">
        <v>525</v>
      </c>
      <c r="G2831" t="s">
        <v>526</v>
      </c>
      <c r="H2831" s="230" t="s">
        <v>5959</v>
      </c>
      <c r="I2831" s="230" t="s">
        <v>52</v>
      </c>
      <c r="J2831" s="230">
        <f>VLOOKUP(H2831,LocID!$B$2:$I$1995,8, FALSE)</f>
        <v>64</v>
      </c>
      <c r="L2831">
        <v>43.606979370117102</v>
      </c>
      <c r="M2831">
        <v>-116.19341278076099</v>
      </c>
    </row>
    <row r="2832" spans="1:13" x14ac:dyDescent="0.25">
      <c r="A2832" s="230">
        <v>2015.1052</v>
      </c>
      <c r="B2832" s="230" t="s">
        <v>138</v>
      </c>
      <c r="C2832" s="230" t="s">
        <v>11821</v>
      </c>
      <c r="D2832" s="230" t="s">
        <v>5349</v>
      </c>
      <c r="E2832" s="230" t="s">
        <v>550</v>
      </c>
      <c r="F2832" s="230" t="s">
        <v>533</v>
      </c>
      <c r="G2832" t="s">
        <v>49</v>
      </c>
      <c r="H2832" s="230" t="s">
        <v>4499</v>
      </c>
      <c r="I2832" s="230" t="s">
        <v>188</v>
      </c>
      <c r="J2832" s="230">
        <f>VLOOKUP(H2832,LocID!$B$2:$I$1995,8, FALSE)</f>
        <v>65</v>
      </c>
      <c r="L2832">
        <v>42.3586616516113</v>
      </c>
      <c r="M2832">
        <v>-71.056739807128906</v>
      </c>
    </row>
    <row r="2833" spans="1:13" x14ac:dyDescent="0.25">
      <c r="A2833" s="230">
        <v>2015.1210000000301</v>
      </c>
      <c r="B2833" s="230" t="s">
        <v>138</v>
      </c>
      <c r="C2833" s="230" t="s">
        <v>11821</v>
      </c>
      <c r="D2833" s="230" t="s">
        <v>641</v>
      </c>
      <c r="E2833" s="230" t="s">
        <v>5351</v>
      </c>
      <c r="F2833" s="230" t="s">
        <v>533</v>
      </c>
      <c r="G2833" t="s">
        <v>49</v>
      </c>
      <c r="H2833" s="230" t="s">
        <v>4499</v>
      </c>
      <c r="I2833" s="230" t="s">
        <v>188</v>
      </c>
      <c r="J2833" s="230">
        <f>VLOOKUP(H2833,LocID!$B$2:$I$1995,8, FALSE)</f>
        <v>65</v>
      </c>
      <c r="L2833">
        <v>42.3586616516113</v>
      </c>
      <c r="M2833">
        <v>-71.056739807128906</v>
      </c>
    </row>
    <row r="2834" spans="1:13" x14ac:dyDescent="0.25">
      <c r="A2834" s="230">
        <v>2016.0273</v>
      </c>
      <c r="B2834" s="230" t="s">
        <v>4657</v>
      </c>
      <c r="C2834" s="230" t="s">
        <v>11832</v>
      </c>
      <c r="D2834" s="230" t="s">
        <v>5352</v>
      </c>
      <c r="E2834" s="230" t="s">
        <v>5353</v>
      </c>
      <c r="F2834" s="230" t="s">
        <v>533</v>
      </c>
      <c r="G2834" t="s">
        <v>49</v>
      </c>
      <c r="H2834" s="230" t="s">
        <v>4499</v>
      </c>
      <c r="I2834" s="230" t="s">
        <v>52</v>
      </c>
      <c r="J2834" s="230">
        <f>VLOOKUP(H2834,LocID!$B$2:$I$1995,8, FALSE)</f>
        <v>65</v>
      </c>
      <c r="L2834">
        <v>42.3586616516113</v>
      </c>
      <c r="M2834">
        <v>-71.056739807128906</v>
      </c>
    </row>
    <row r="2835" spans="1:13" x14ac:dyDescent="0.25">
      <c r="A2835" s="230">
        <v>2016.0146</v>
      </c>
      <c r="B2835" s="230" t="s">
        <v>4657</v>
      </c>
      <c r="C2835" s="230" t="s">
        <v>11832</v>
      </c>
      <c r="D2835" s="230" t="s">
        <v>4926</v>
      </c>
      <c r="E2835" s="230" t="s">
        <v>4927</v>
      </c>
      <c r="F2835" s="230" t="s">
        <v>533</v>
      </c>
      <c r="G2835" t="s">
        <v>49</v>
      </c>
      <c r="H2835" s="230" t="s">
        <v>4499</v>
      </c>
      <c r="I2835" s="230" t="s">
        <v>188</v>
      </c>
      <c r="J2835" s="230">
        <f>VLOOKUP(H2835,LocID!$B$2:$I$1995,8, FALSE)</f>
        <v>65</v>
      </c>
      <c r="L2835">
        <v>42.3586616516113</v>
      </c>
      <c r="M2835">
        <v>-71.056739807128906</v>
      </c>
    </row>
    <row r="2836" spans="1:13" x14ac:dyDescent="0.25">
      <c r="A2836" s="230">
        <v>2016.0462</v>
      </c>
      <c r="B2836" s="230" t="s">
        <v>4662</v>
      </c>
      <c r="C2836" s="230" t="s">
        <v>11832</v>
      </c>
      <c r="D2836" s="230" t="s">
        <v>5266</v>
      </c>
      <c r="E2836" s="230" t="s">
        <v>5267</v>
      </c>
      <c r="F2836" s="230" t="s">
        <v>101</v>
      </c>
      <c r="G2836" t="s">
        <v>107</v>
      </c>
      <c r="H2836" s="230" t="s">
        <v>5905</v>
      </c>
      <c r="I2836" s="230" t="s">
        <v>26</v>
      </c>
      <c r="J2836" s="230">
        <f>VLOOKUP(H2836,LocID!$B$2:$I$1995,8, FALSE)</f>
        <v>8</v>
      </c>
      <c r="L2836">
        <v>42.6515502929687</v>
      </c>
      <c r="M2836">
        <v>-73.755210876464801</v>
      </c>
    </row>
    <row r="2837" spans="1:13" x14ac:dyDescent="0.25">
      <c r="A2837" s="230">
        <v>2016.0395000000001</v>
      </c>
      <c r="B2837" s="230" t="s">
        <v>4657</v>
      </c>
      <c r="C2837" s="230" t="s">
        <v>11832</v>
      </c>
      <c r="D2837" s="230" t="s">
        <v>4905</v>
      </c>
      <c r="E2837" s="230" t="s">
        <v>618</v>
      </c>
      <c r="F2837" s="230" t="s">
        <v>533</v>
      </c>
      <c r="G2837" t="s">
        <v>49</v>
      </c>
      <c r="H2837" s="230" t="s">
        <v>4499</v>
      </c>
      <c r="I2837" s="230" t="s">
        <v>26</v>
      </c>
      <c r="J2837" s="230">
        <f>VLOOKUP(H2837,LocID!$B$2:$I$1995,8, FALSE)</f>
        <v>65</v>
      </c>
      <c r="L2837">
        <v>42.3586616516113</v>
      </c>
      <c r="M2837">
        <v>-71.056739807128906</v>
      </c>
    </row>
    <row r="2838" spans="1:13" x14ac:dyDescent="0.25">
      <c r="A2838" s="230">
        <v>2016.0509</v>
      </c>
      <c r="B2838" s="230" t="s">
        <v>4657</v>
      </c>
      <c r="C2838" s="230" t="s">
        <v>11832</v>
      </c>
      <c r="D2838" s="230" t="s">
        <v>5354</v>
      </c>
      <c r="E2838" s="230" t="s">
        <v>5355</v>
      </c>
      <c r="F2838" s="230" t="s">
        <v>533</v>
      </c>
      <c r="G2838" t="s">
        <v>49</v>
      </c>
      <c r="H2838" s="230" t="s">
        <v>4499</v>
      </c>
      <c r="I2838" s="230" t="s">
        <v>26</v>
      </c>
      <c r="J2838" s="230">
        <f>VLOOKUP(H2838,LocID!$B$2:$I$1995,8, FALSE)</f>
        <v>65</v>
      </c>
      <c r="L2838">
        <v>42.3586616516113</v>
      </c>
      <c r="M2838">
        <v>-71.056739807128906</v>
      </c>
    </row>
    <row r="2839" spans="1:13" x14ac:dyDescent="0.25">
      <c r="A2839" s="230">
        <v>2016.0661</v>
      </c>
      <c r="B2839" s="230" t="s">
        <v>4662</v>
      </c>
      <c r="C2839" s="230" t="s">
        <v>11832</v>
      </c>
      <c r="D2839" s="230" t="s">
        <v>5002</v>
      </c>
      <c r="E2839" s="230" t="s">
        <v>5356</v>
      </c>
      <c r="F2839" s="230" t="s">
        <v>533</v>
      </c>
      <c r="G2839" t="s">
        <v>49</v>
      </c>
      <c r="H2839" s="230" t="s">
        <v>4499</v>
      </c>
      <c r="I2839" s="230" t="s">
        <v>26</v>
      </c>
      <c r="J2839" s="230">
        <f>VLOOKUP(H2839,LocID!$B$2:$I$1995,8, FALSE)</f>
        <v>65</v>
      </c>
      <c r="L2839">
        <v>42.3586616516113</v>
      </c>
      <c r="M2839">
        <v>-71.056739807128906</v>
      </c>
    </row>
    <row r="2840" spans="1:13" x14ac:dyDescent="0.25">
      <c r="A2840" s="230">
        <v>2016.0808999999999</v>
      </c>
      <c r="B2840" s="230" t="s">
        <v>4662</v>
      </c>
      <c r="C2840" s="230" t="s">
        <v>11832</v>
      </c>
      <c r="D2840" s="230" t="s">
        <v>5359</v>
      </c>
      <c r="E2840" s="230" t="s">
        <v>5360</v>
      </c>
      <c r="F2840" s="230" t="s">
        <v>533</v>
      </c>
      <c r="G2840" t="s">
        <v>49</v>
      </c>
      <c r="H2840" s="230" t="s">
        <v>4499</v>
      </c>
      <c r="I2840" s="230" t="s">
        <v>188</v>
      </c>
      <c r="J2840" s="230">
        <f>VLOOKUP(H2840,LocID!$B$2:$I$1995,8, FALSE)</f>
        <v>65</v>
      </c>
      <c r="L2840">
        <v>42.3586616516113</v>
      </c>
      <c r="M2840">
        <v>-71.056739807128906</v>
      </c>
    </row>
    <row r="2841" spans="1:13" x14ac:dyDescent="0.25">
      <c r="A2841" s="230">
        <v>2016.0917999999999</v>
      </c>
      <c r="B2841" s="230" t="s">
        <v>4662</v>
      </c>
      <c r="C2841" s="230" t="s">
        <v>11832</v>
      </c>
      <c r="D2841" s="230" t="s">
        <v>5361</v>
      </c>
      <c r="E2841" s="230" t="s">
        <v>5362</v>
      </c>
      <c r="F2841" s="230" t="s">
        <v>533</v>
      </c>
      <c r="G2841" t="s">
        <v>49</v>
      </c>
      <c r="H2841" s="230" t="s">
        <v>4499</v>
      </c>
      <c r="I2841" s="230" t="s">
        <v>26</v>
      </c>
      <c r="J2841" s="230">
        <f>VLOOKUP(H2841,LocID!$B$2:$I$1995,8, FALSE)</f>
        <v>65</v>
      </c>
      <c r="L2841">
        <v>42.3586616516113</v>
      </c>
      <c r="M2841">
        <v>-71.056739807128906</v>
      </c>
    </row>
    <row r="2842" spans="1:13" x14ac:dyDescent="0.25">
      <c r="A2842" s="230">
        <v>2015.10620000003</v>
      </c>
      <c r="B2842" s="230" t="s">
        <v>4599</v>
      </c>
      <c r="C2842" s="230" t="s">
        <v>11832</v>
      </c>
      <c r="D2842" s="230" t="s">
        <v>5363</v>
      </c>
      <c r="E2842" s="230" t="s">
        <v>5364</v>
      </c>
      <c r="F2842" s="230" t="s">
        <v>533</v>
      </c>
      <c r="G2842" t="s">
        <v>49</v>
      </c>
      <c r="H2842" s="230" t="s">
        <v>4499</v>
      </c>
      <c r="I2842" s="230" t="s">
        <v>188</v>
      </c>
      <c r="J2842" s="230">
        <f>VLOOKUP(H2842,LocID!$B$2:$I$1995,8, FALSE)</f>
        <v>65</v>
      </c>
      <c r="L2842">
        <v>42.3586616516113</v>
      </c>
      <c r="M2842">
        <v>-71.056739807128906</v>
      </c>
    </row>
    <row r="2843" spans="1:13" x14ac:dyDescent="0.25">
      <c r="A2843" s="230">
        <v>2016.0840000000001</v>
      </c>
      <c r="B2843" s="230" t="s">
        <v>4662</v>
      </c>
      <c r="C2843" s="230" t="s">
        <v>11832</v>
      </c>
      <c r="D2843" s="230" t="s">
        <v>5365</v>
      </c>
      <c r="E2843" s="230" t="s">
        <v>665</v>
      </c>
      <c r="F2843" s="230" t="s">
        <v>666</v>
      </c>
      <c r="G2843" t="s">
        <v>261</v>
      </c>
      <c r="H2843" s="230" t="s">
        <v>5964</v>
      </c>
      <c r="I2843" s="230" t="s">
        <v>52</v>
      </c>
      <c r="J2843" s="230">
        <f>VLOOKUP(H2843,LocID!$B$2:$I$1995,8, FALSE)</f>
        <v>70</v>
      </c>
      <c r="L2843">
        <v>47.564998626708899</v>
      </c>
      <c r="M2843">
        <v>-122.627471923828</v>
      </c>
    </row>
    <row r="2844" spans="1:13" x14ac:dyDescent="0.25">
      <c r="A2844" s="230">
        <v>2016.1128000000001</v>
      </c>
      <c r="B2844" s="230" t="s">
        <v>4599</v>
      </c>
      <c r="C2844" s="230" t="s">
        <v>11832</v>
      </c>
      <c r="D2844" s="230" t="s">
        <v>5366</v>
      </c>
      <c r="E2844" s="230" t="s">
        <v>681</v>
      </c>
      <c r="F2844" s="230" t="s">
        <v>682</v>
      </c>
      <c r="G2844" t="s">
        <v>76</v>
      </c>
      <c r="H2844" s="230" t="s">
        <v>5968</v>
      </c>
      <c r="I2844" s="230" t="s">
        <v>188</v>
      </c>
      <c r="J2844" s="230">
        <f>VLOOKUP(H2844,LocID!$B$2:$I$1995,8, FALSE)</f>
        <v>74</v>
      </c>
      <c r="L2844">
        <v>37.686840057372997</v>
      </c>
      <c r="M2844">
        <v>-122.40207672119099</v>
      </c>
    </row>
    <row r="2845" spans="1:13" x14ac:dyDescent="0.25">
      <c r="A2845" s="230">
        <v>2016.0073</v>
      </c>
      <c r="B2845" s="230" t="s">
        <v>4629</v>
      </c>
      <c r="C2845" s="230" t="s">
        <v>11832</v>
      </c>
      <c r="D2845" s="230" t="s">
        <v>5367</v>
      </c>
      <c r="E2845" s="230" t="s">
        <v>5368</v>
      </c>
      <c r="F2845" s="230" t="s">
        <v>691</v>
      </c>
      <c r="G2845" t="s">
        <v>49</v>
      </c>
      <c r="H2845" s="230" t="s">
        <v>5971</v>
      </c>
      <c r="I2845" s="230" t="s">
        <v>188</v>
      </c>
      <c r="J2845" s="230">
        <f>VLOOKUP(H2845,LocID!$B$2:$I$1995,8, FALSE)</f>
        <v>77</v>
      </c>
      <c r="L2845">
        <v>42.333469390869098</v>
      </c>
      <c r="M2845">
        <v>-71.120468139648395</v>
      </c>
    </row>
    <row r="2846" spans="1:13" x14ac:dyDescent="0.25">
      <c r="A2846" s="230">
        <v>2016.0811000000001</v>
      </c>
      <c r="B2846" s="230" t="s">
        <v>4599</v>
      </c>
      <c r="C2846" s="230" t="s">
        <v>11832</v>
      </c>
      <c r="D2846" s="230" t="s">
        <v>5253</v>
      </c>
      <c r="E2846" s="230" t="s">
        <v>137</v>
      </c>
      <c r="F2846" s="230" t="s">
        <v>126</v>
      </c>
      <c r="G2846" t="s">
        <v>127</v>
      </c>
      <c r="H2846" s="230" t="s">
        <v>5907</v>
      </c>
      <c r="I2846" s="230" t="s">
        <v>23</v>
      </c>
      <c r="J2846" s="230">
        <f>VLOOKUP(H2846,LocID!$B$2:$I$1995,8, FALSE)</f>
        <v>10</v>
      </c>
      <c r="L2846">
        <v>35.084178924560497</v>
      </c>
      <c r="M2846">
        <v>-106.648643493652</v>
      </c>
    </row>
    <row r="2847" spans="1:13" x14ac:dyDescent="0.25">
      <c r="A2847" s="230">
        <v>2016.0617</v>
      </c>
      <c r="B2847" s="230" t="s">
        <v>4657</v>
      </c>
      <c r="C2847" s="230" t="s">
        <v>11832</v>
      </c>
      <c r="D2847" s="230" t="s">
        <v>5369</v>
      </c>
      <c r="E2847" s="230" t="s">
        <v>5370</v>
      </c>
      <c r="F2847" s="230" t="s">
        <v>691</v>
      </c>
      <c r="G2847" t="s">
        <v>49</v>
      </c>
      <c r="H2847" s="230" t="s">
        <v>5971</v>
      </c>
      <c r="I2847" s="230" t="s">
        <v>188</v>
      </c>
      <c r="J2847" s="230">
        <f>VLOOKUP(H2847,LocID!$B$2:$I$1995,8, FALSE)</f>
        <v>77</v>
      </c>
      <c r="L2847">
        <v>42.333469390869098</v>
      </c>
      <c r="M2847">
        <v>-71.120468139648395</v>
      </c>
    </row>
    <row r="2848" spans="1:13" x14ac:dyDescent="0.25">
      <c r="A2848" s="230">
        <v>2015.1474000000301</v>
      </c>
      <c r="B2848" s="230" t="s">
        <v>4629</v>
      </c>
      <c r="C2848" s="230" t="s">
        <v>11832</v>
      </c>
      <c r="D2848" s="230" t="s">
        <v>5371</v>
      </c>
      <c r="E2848" s="230" t="s">
        <v>5372</v>
      </c>
      <c r="F2848" s="230" t="s">
        <v>695</v>
      </c>
      <c r="G2848" t="s">
        <v>107</v>
      </c>
      <c r="H2848" s="230" t="s">
        <v>5972</v>
      </c>
      <c r="I2848" s="230" t="s">
        <v>188</v>
      </c>
      <c r="J2848" s="230">
        <f>VLOOKUP(H2848,LocID!$B$2:$I$1995,8, FALSE)</f>
        <v>78</v>
      </c>
      <c r="L2848">
        <v>40.692451477050703</v>
      </c>
      <c r="M2848">
        <v>-73.9903564453125</v>
      </c>
    </row>
    <row r="2849" spans="1:13" x14ac:dyDescent="0.25">
      <c r="A2849" s="230">
        <v>2016.0399</v>
      </c>
      <c r="B2849" s="230" t="s">
        <v>4662</v>
      </c>
      <c r="C2849" s="230" t="s">
        <v>11832</v>
      </c>
      <c r="D2849" s="230" t="s">
        <v>5375</v>
      </c>
      <c r="E2849" s="230" t="s">
        <v>5376</v>
      </c>
      <c r="F2849" s="230" t="s">
        <v>5377</v>
      </c>
      <c r="G2849" t="s">
        <v>219</v>
      </c>
      <c r="H2849" s="230" t="s">
        <v>6558</v>
      </c>
      <c r="I2849" s="230" t="s">
        <v>52</v>
      </c>
      <c r="J2849" s="230">
        <f>VLOOKUP(H2849,LocID!$B$2:$I$1995,8, FALSE)</f>
        <v>663</v>
      </c>
      <c r="L2849">
        <v>25.9020900726318</v>
      </c>
      <c r="M2849">
        <v>-97.499237060546903</v>
      </c>
    </row>
    <row r="2850" spans="1:13" x14ac:dyDescent="0.25">
      <c r="A2850" s="230">
        <v>2016.0399</v>
      </c>
      <c r="B2850" s="230" t="s">
        <v>4662</v>
      </c>
      <c r="C2850" s="230" t="s">
        <v>11832</v>
      </c>
      <c r="D2850" s="230" t="s">
        <v>5375</v>
      </c>
      <c r="E2850" s="230" t="s">
        <v>5376</v>
      </c>
      <c r="F2850" s="230" t="s">
        <v>5377</v>
      </c>
      <c r="G2850" t="s">
        <v>219</v>
      </c>
      <c r="H2850" s="230" t="s">
        <v>6558</v>
      </c>
      <c r="I2850" s="230" t="s">
        <v>98</v>
      </c>
      <c r="J2850" s="230">
        <f>VLOOKUP(H2850,LocID!$B$2:$I$1995,8, FALSE)</f>
        <v>663</v>
      </c>
      <c r="L2850">
        <v>25.9020900726318</v>
      </c>
      <c r="M2850">
        <v>-97.499237060546903</v>
      </c>
    </row>
    <row r="2851" spans="1:13" x14ac:dyDescent="0.25">
      <c r="A2851" s="230">
        <v>2016.0726</v>
      </c>
      <c r="B2851" s="230" t="s">
        <v>4599</v>
      </c>
      <c r="C2851" s="230" t="s">
        <v>11832</v>
      </c>
      <c r="D2851" s="230" t="s">
        <v>4939</v>
      </c>
      <c r="E2851" s="230" t="s">
        <v>4940</v>
      </c>
      <c r="F2851" s="230" t="s">
        <v>731</v>
      </c>
      <c r="G2851" t="s">
        <v>732</v>
      </c>
      <c r="H2851" s="230" t="s">
        <v>5976</v>
      </c>
      <c r="I2851" s="230" t="s">
        <v>52</v>
      </c>
      <c r="J2851" s="230">
        <f>VLOOKUP(H2851,LocID!$B$2:$I$1995,8, FALSE)</f>
        <v>83</v>
      </c>
      <c r="L2851">
        <v>44.475921630859297</v>
      </c>
      <c r="M2851">
        <v>-73.213226318359304</v>
      </c>
    </row>
    <row r="2852" spans="1:13" x14ac:dyDescent="0.25">
      <c r="A2852" s="230">
        <v>2016.0726</v>
      </c>
      <c r="B2852" s="230" t="s">
        <v>4599</v>
      </c>
      <c r="C2852" s="230" t="s">
        <v>11832</v>
      </c>
      <c r="D2852" s="230" t="s">
        <v>4939</v>
      </c>
      <c r="E2852" s="230" t="s">
        <v>4940</v>
      </c>
      <c r="F2852" s="230" t="s">
        <v>731</v>
      </c>
      <c r="G2852" t="s">
        <v>732</v>
      </c>
      <c r="H2852" s="230" t="s">
        <v>5976</v>
      </c>
      <c r="I2852" s="230" t="s">
        <v>98</v>
      </c>
      <c r="J2852" s="230">
        <f>VLOOKUP(H2852,LocID!$B$2:$I$1995,8, FALSE)</f>
        <v>83</v>
      </c>
      <c r="L2852">
        <v>44.475921630859297</v>
      </c>
      <c r="M2852">
        <v>-73.213226318359304</v>
      </c>
    </row>
    <row r="2853" spans="1:13" x14ac:dyDescent="0.25">
      <c r="A2853" s="230">
        <v>2016.0718999999999</v>
      </c>
      <c r="B2853" s="230" t="s">
        <v>4599</v>
      </c>
      <c r="C2853" s="230" t="s">
        <v>11832</v>
      </c>
      <c r="D2853" s="230" t="s">
        <v>5057</v>
      </c>
      <c r="E2853" s="230" t="s">
        <v>763</v>
      </c>
      <c r="F2853" s="230" t="s">
        <v>764</v>
      </c>
      <c r="G2853" t="s">
        <v>198</v>
      </c>
      <c r="H2853" s="230" t="s">
        <v>5978</v>
      </c>
      <c r="I2853" s="230" t="s">
        <v>52</v>
      </c>
      <c r="J2853" s="230">
        <f>VLOOKUP(H2853,LocID!$B$2:$I$1995,8, FALSE)</f>
        <v>85</v>
      </c>
      <c r="L2853">
        <v>44.765850067138601</v>
      </c>
      <c r="M2853">
        <v>-93.274772644042898</v>
      </c>
    </row>
    <row r="2854" spans="1:13" x14ac:dyDescent="0.25">
      <c r="A2854" s="230">
        <v>2016.0485000000001</v>
      </c>
      <c r="B2854" s="230" t="s">
        <v>4657</v>
      </c>
      <c r="C2854" s="230" t="s">
        <v>11832</v>
      </c>
      <c r="D2854" s="230" t="s">
        <v>5378</v>
      </c>
      <c r="E2854" s="230" t="s">
        <v>5319</v>
      </c>
      <c r="F2854" s="230" t="s">
        <v>5379</v>
      </c>
      <c r="G2854" t="s">
        <v>76</v>
      </c>
      <c r="H2854" s="230" t="s">
        <v>6561</v>
      </c>
      <c r="I2854" s="230" t="s">
        <v>52</v>
      </c>
      <c r="J2854" s="230">
        <f>VLOOKUP(H2854,LocID!$B$2:$I$1995,8, FALSE)</f>
        <v>666</v>
      </c>
      <c r="L2854">
        <v>34.152259826660199</v>
      </c>
      <c r="M2854">
        <v>-118.693801879883</v>
      </c>
    </row>
    <row r="2855" spans="1:13" x14ac:dyDescent="0.25">
      <c r="A2855" s="230">
        <v>2015.12150000003</v>
      </c>
      <c r="B2855" s="230" t="s">
        <v>4629</v>
      </c>
      <c r="C2855" s="230" t="s">
        <v>11832</v>
      </c>
      <c r="D2855" s="230" t="s">
        <v>5380</v>
      </c>
      <c r="E2855" s="230" t="s">
        <v>5381</v>
      </c>
      <c r="F2855" s="230" t="s">
        <v>5382</v>
      </c>
      <c r="G2855" t="s">
        <v>76</v>
      </c>
      <c r="H2855" s="230" t="s">
        <v>5864</v>
      </c>
      <c r="I2855" s="230" t="s">
        <v>26</v>
      </c>
      <c r="J2855" s="230">
        <f>VLOOKUP(H2855,LocID!$B$2:$I$1995,8, FALSE)</f>
        <v>624</v>
      </c>
      <c r="L2855">
        <v>34.223300933837798</v>
      </c>
      <c r="M2855">
        <v>-119.050720214843</v>
      </c>
    </row>
    <row r="2856" spans="1:13" x14ac:dyDescent="0.25">
      <c r="A2856" s="230">
        <v>2015.0720000000099</v>
      </c>
      <c r="B2856" s="230" t="s">
        <v>306</v>
      </c>
      <c r="C2856" s="230" t="s">
        <v>11821</v>
      </c>
      <c r="D2856" s="230" t="s">
        <v>792</v>
      </c>
      <c r="E2856" s="230" t="s">
        <v>5383</v>
      </c>
      <c r="F2856" s="230" t="s">
        <v>775</v>
      </c>
      <c r="G2856" t="s">
        <v>49</v>
      </c>
      <c r="H2856" s="230" t="s">
        <v>5979</v>
      </c>
      <c r="I2856" s="230" t="s">
        <v>26</v>
      </c>
      <c r="J2856" s="230">
        <f>VLOOKUP(H2856,LocID!$B$2:$I$1995,8, FALSE)</f>
        <v>87</v>
      </c>
      <c r="L2856">
        <v>42.366790771484297</v>
      </c>
      <c r="M2856">
        <v>-71.106010437011705</v>
      </c>
    </row>
    <row r="2857" spans="1:13" x14ac:dyDescent="0.25">
      <c r="A2857" s="230">
        <v>2016.0195000000001</v>
      </c>
      <c r="B2857" s="230" t="s">
        <v>4629</v>
      </c>
      <c r="C2857" s="230" t="s">
        <v>11832</v>
      </c>
      <c r="D2857" s="230" t="s">
        <v>5386</v>
      </c>
      <c r="E2857" s="230" t="s">
        <v>5387</v>
      </c>
      <c r="F2857" s="230" t="s">
        <v>775</v>
      </c>
      <c r="G2857" t="s">
        <v>49</v>
      </c>
      <c r="H2857" s="230" t="s">
        <v>5979</v>
      </c>
      <c r="I2857" s="230" t="s">
        <v>52</v>
      </c>
      <c r="J2857" s="230">
        <f>VLOOKUP(H2857,LocID!$B$2:$I$1995,8, FALSE)</f>
        <v>87</v>
      </c>
      <c r="L2857">
        <v>42.366790771484297</v>
      </c>
      <c r="M2857">
        <v>-71.106010437011705</v>
      </c>
    </row>
    <row r="2858" spans="1:13" x14ac:dyDescent="0.25">
      <c r="A2858" s="230">
        <v>2016.0664999999999</v>
      </c>
      <c r="B2858" s="230" t="s">
        <v>4662</v>
      </c>
      <c r="C2858" s="230" t="s">
        <v>11832</v>
      </c>
      <c r="D2858" s="230" t="s">
        <v>5270</v>
      </c>
      <c r="E2858" s="230" t="s">
        <v>142</v>
      </c>
      <c r="F2858" s="230" t="s">
        <v>143</v>
      </c>
      <c r="G2858" t="s">
        <v>144</v>
      </c>
      <c r="H2858" s="230" t="s">
        <v>5908</v>
      </c>
      <c r="I2858" s="230" t="s">
        <v>3934</v>
      </c>
      <c r="J2858" s="230">
        <f>VLOOKUP(H2858,LocID!$B$2:$I$1995,8, FALSE)</f>
        <v>11</v>
      </c>
      <c r="L2858">
        <v>38.804599761962798</v>
      </c>
      <c r="M2858">
        <v>-77.043411254882798</v>
      </c>
    </row>
    <row r="2859" spans="1:13" x14ac:dyDescent="0.25">
      <c r="A2859" s="230">
        <v>2016.0749000000001</v>
      </c>
      <c r="B2859" s="230" t="s">
        <v>4599</v>
      </c>
      <c r="C2859" s="230" t="s">
        <v>11832</v>
      </c>
      <c r="D2859" s="230" t="s">
        <v>4600</v>
      </c>
      <c r="E2859" s="230" t="s">
        <v>4601</v>
      </c>
      <c r="F2859" s="230" t="s">
        <v>804</v>
      </c>
      <c r="G2859" t="s">
        <v>76</v>
      </c>
      <c r="H2859" s="230" t="s">
        <v>5983</v>
      </c>
      <c r="I2859" s="230" t="s">
        <v>52</v>
      </c>
      <c r="J2859" s="230">
        <f>VLOOKUP(H2859,LocID!$B$2:$I$1995,8, FALSE)</f>
        <v>90</v>
      </c>
      <c r="L2859">
        <v>33.165878295898402</v>
      </c>
      <c r="M2859">
        <v>-117.33821868896401</v>
      </c>
    </row>
    <row r="2860" spans="1:13" x14ac:dyDescent="0.25">
      <c r="A2860" s="230">
        <v>2016.0220999999999</v>
      </c>
      <c r="B2860" s="230" t="s">
        <v>4657</v>
      </c>
      <c r="C2860" s="230" t="s">
        <v>11832</v>
      </c>
      <c r="D2860" s="230" t="s">
        <v>5388</v>
      </c>
      <c r="E2860" s="230" t="s">
        <v>5389</v>
      </c>
      <c r="F2860" s="230" t="s">
        <v>835</v>
      </c>
      <c r="G2860" t="s">
        <v>250</v>
      </c>
      <c r="H2860" s="230" t="s">
        <v>5990</v>
      </c>
      <c r="I2860" s="230" t="s">
        <v>52</v>
      </c>
      <c r="J2860" s="230">
        <f>VLOOKUP(H2860,LocID!$B$2:$I$1995,8, FALSE)</f>
        <v>98</v>
      </c>
      <c r="L2860">
        <v>35.927452087402301</v>
      </c>
      <c r="M2860">
        <v>-79.039268493652301</v>
      </c>
    </row>
    <row r="2861" spans="1:13" x14ac:dyDescent="0.25">
      <c r="A2861" s="230">
        <v>2016.1035999999999</v>
      </c>
      <c r="B2861" s="230" t="s">
        <v>4599</v>
      </c>
      <c r="C2861" s="230" t="s">
        <v>11832</v>
      </c>
      <c r="D2861" s="230" t="s">
        <v>5390</v>
      </c>
      <c r="E2861" s="230" t="s">
        <v>858</v>
      </c>
      <c r="F2861" s="230" t="s">
        <v>852</v>
      </c>
      <c r="G2861" t="s">
        <v>144</v>
      </c>
      <c r="H2861" s="230" t="s">
        <v>5993</v>
      </c>
      <c r="I2861" s="230" t="s">
        <v>23</v>
      </c>
      <c r="J2861" s="230">
        <f>VLOOKUP(H2861,LocID!$B$2:$I$1995,8, FALSE)</f>
        <v>101</v>
      </c>
      <c r="L2861">
        <v>38.032131195068303</v>
      </c>
      <c r="M2861">
        <v>-78.477531433105398</v>
      </c>
    </row>
    <row r="2862" spans="1:13" x14ac:dyDescent="0.25">
      <c r="A2862" s="230">
        <v>2016.1044999999999</v>
      </c>
      <c r="B2862" s="230" t="s">
        <v>4599</v>
      </c>
      <c r="C2862" s="230" t="s">
        <v>11832</v>
      </c>
      <c r="D2862" s="230" t="s">
        <v>5186</v>
      </c>
      <c r="E2862" s="230" t="s">
        <v>867</v>
      </c>
      <c r="F2862" s="230" t="s">
        <v>864</v>
      </c>
      <c r="G2862" t="s">
        <v>865</v>
      </c>
      <c r="H2862" s="230" t="s">
        <v>5994</v>
      </c>
      <c r="I2862" s="230" t="s">
        <v>26</v>
      </c>
      <c r="J2862" s="230">
        <f>VLOOKUP(H2862,LocID!$B$2:$I$1995,8, FALSE)</f>
        <v>102</v>
      </c>
      <c r="L2862">
        <v>35.046440124511697</v>
      </c>
      <c r="M2862">
        <v>-85.309463500976506</v>
      </c>
    </row>
    <row r="2863" spans="1:13" x14ac:dyDescent="0.25">
      <c r="A2863" s="230">
        <v>2016.0311999999999</v>
      </c>
      <c r="B2863" s="230" t="s">
        <v>4599</v>
      </c>
      <c r="C2863" s="230" t="s">
        <v>11832</v>
      </c>
      <c r="D2863" s="230" t="s">
        <v>5392</v>
      </c>
      <c r="E2863" s="230" t="s">
        <v>4943</v>
      </c>
      <c r="F2863" s="230" t="s">
        <v>4944</v>
      </c>
      <c r="G2863" t="s">
        <v>49</v>
      </c>
      <c r="H2863" s="230" t="s">
        <v>6552</v>
      </c>
      <c r="I2863" s="230" t="s">
        <v>188</v>
      </c>
      <c r="J2863" s="230">
        <f>VLOOKUP(H2863,LocID!$B$2:$I$1995,8, FALSE)</f>
        <v>657</v>
      </c>
      <c r="L2863">
        <v>42.393760681152301</v>
      </c>
      <c r="M2863">
        <v>-71.032371520996094</v>
      </c>
    </row>
    <row r="2864" spans="1:13" x14ac:dyDescent="0.25">
      <c r="A2864" s="230">
        <v>2015.07</v>
      </c>
      <c r="B2864" s="230" t="s">
        <v>4629</v>
      </c>
      <c r="C2864" s="230" t="s">
        <v>11832</v>
      </c>
      <c r="D2864" s="230" t="s">
        <v>5393</v>
      </c>
      <c r="E2864" s="230" t="s">
        <v>5394</v>
      </c>
      <c r="F2864" s="230" t="s">
        <v>877</v>
      </c>
      <c r="G2864" t="s">
        <v>208</v>
      </c>
      <c r="H2864" s="230" t="s">
        <v>5997</v>
      </c>
      <c r="I2864" s="230" t="s">
        <v>52</v>
      </c>
      <c r="J2864" s="230">
        <f>VLOOKUP(H2864,LocID!$B$2:$I$1995,8, FALSE)</f>
        <v>105</v>
      </c>
      <c r="L2864">
        <v>41.884250640869098</v>
      </c>
      <c r="M2864">
        <v>-87.6324462890625</v>
      </c>
    </row>
    <row r="2865" spans="1:13" x14ac:dyDescent="0.25">
      <c r="A2865" s="230">
        <v>2015.0985000000301</v>
      </c>
      <c r="B2865" s="230" t="s">
        <v>138</v>
      </c>
      <c r="C2865" s="230" t="s">
        <v>11821</v>
      </c>
      <c r="D2865" s="230" t="s">
        <v>923</v>
      </c>
      <c r="E2865" s="230" t="s">
        <v>5396</v>
      </c>
      <c r="F2865" s="230" t="s">
        <v>922</v>
      </c>
      <c r="G2865" t="s">
        <v>60</v>
      </c>
      <c r="H2865" s="230" t="s">
        <v>6001</v>
      </c>
      <c r="I2865" s="230" t="s">
        <v>3934</v>
      </c>
      <c r="J2865" s="230">
        <f>VLOOKUP(H2865,LocID!$B$2:$I$1995,8, FALSE)</f>
        <v>109</v>
      </c>
      <c r="L2865">
        <v>39.107128143310497</v>
      </c>
      <c r="M2865">
        <v>-84.504127502441406</v>
      </c>
    </row>
    <row r="2866" spans="1:13" x14ac:dyDescent="0.25">
      <c r="A2866" s="230">
        <v>2016.0272</v>
      </c>
      <c r="B2866" s="230" t="s">
        <v>4599</v>
      </c>
      <c r="C2866" s="230" t="s">
        <v>11832</v>
      </c>
      <c r="D2866" s="230" t="s">
        <v>5398</v>
      </c>
      <c r="E2866" s="230" t="s">
        <v>5399</v>
      </c>
      <c r="F2866" s="230" t="s">
        <v>936</v>
      </c>
      <c r="G2866" t="s">
        <v>60</v>
      </c>
      <c r="H2866" s="230" t="s">
        <v>6005</v>
      </c>
      <c r="I2866" s="230" t="s">
        <v>23</v>
      </c>
      <c r="J2866" s="230">
        <f>VLOOKUP(H2866,LocID!$B$2:$I$1995,8, FALSE)</f>
        <v>113</v>
      </c>
      <c r="L2866">
        <v>41.504749298095703</v>
      </c>
      <c r="M2866">
        <v>-81.690719604492102</v>
      </c>
    </row>
    <row r="2867" spans="1:13" x14ac:dyDescent="0.25">
      <c r="A2867" s="230">
        <v>2016.0713000000001</v>
      </c>
      <c r="B2867" s="230" t="s">
        <v>4662</v>
      </c>
      <c r="C2867" s="230" t="s">
        <v>11832</v>
      </c>
      <c r="D2867" s="230" t="s">
        <v>5400</v>
      </c>
      <c r="E2867" s="230" t="s">
        <v>5401</v>
      </c>
      <c r="F2867" s="230" t="s">
        <v>936</v>
      </c>
      <c r="G2867" t="s">
        <v>60</v>
      </c>
      <c r="H2867" s="230" t="s">
        <v>6005</v>
      </c>
      <c r="I2867" s="230" t="s">
        <v>188</v>
      </c>
      <c r="J2867" s="230">
        <f>VLOOKUP(H2867,LocID!$B$2:$I$1995,8, FALSE)</f>
        <v>113</v>
      </c>
      <c r="L2867">
        <v>41.504749298095703</v>
      </c>
      <c r="M2867">
        <v>-81.690719604492102</v>
      </c>
    </row>
    <row r="2868" spans="1:13" x14ac:dyDescent="0.25">
      <c r="A2868" s="230">
        <v>2016.0505000000001</v>
      </c>
      <c r="B2868" s="230" t="s">
        <v>4662</v>
      </c>
      <c r="C2868" s="230" t="s">
        <v>11832</v>
      </c>
      <c r="D2868" s="230" t="s">
        <v>5065</v>
      </c>
      <c r="E2868" s="230" t="s">
        <v>975</v>
      </c>
      <c r="F2868" s="230" t="s">
        <v>973</v>
      </c>
      <c r="G2868" t="s">
        <v>60</v>
      </c>
      <c r="H2868" s="230" t="s">
        <v>6012</v>
      </c>
      <c r="I2868" s="230" t="s">
        <v>98</v>
      </c>
      <c r="J2868" s="230">
        <f>VLOOKUP(H2868,LocID!$B$2:$I$1995,8, FALSE)</f>
        <v>120</v>
      </c>
      <c r="L2868">
        <v>39.961990356445298</v>
      </c>
      <c r="M2868">
        <v>-83.002746582031193</v>
      </c>
    </row>
    <row r="2869" spans="1:13" x14ac:dyDescent="0.25">
      <c r="A2869" s="230">
        <v>2016.0369000000001</v>
      </c>
      <c r="B2869" s="230" t="s">
        <v>4662</v>
      </c>
      <c r="C2869" s="230" t="s">
        <v>11832</v>
      </c>
      <c r="D2869" s="230" t="s">
        <v>5272</v>
      </c>
      <c r="E2869" s="230" t="s">
        <v>5273</v>
      </c>
      <c r="F2869" s="230" t="s">
        <v>5274</v>
      </c>
      <c r="G2869" t="s">
        <v>488</v>
      </c>
      <c r="H2869" s="230" t="s">
        <v>6557</v>
      </c>
      <c r="I2869" s="230" t="s">
        <v>52</v>
      </c>
      <c r="J2869" s="230">
        <f>VLOOKUP(H2869,LocID!$B$2:$I$1995,8, FALSE)</f>
        <v>662</v>
      </c>
      <c r="L2869">
        <v>42.025341033935497</v>
      </c>
      <c r="M2869">
        <v>-93.620201110839801</v>
      </c>
    </row>
    <row r="2870" spans="1:13" x14ac:dyDescent="0.25">
      <c r="A2870" s="230">
        <v>2016.0305000000001</v>
      </c>
      <c r="B2870" s="230" t="s">
        <v>4629</v>
      </c>
      <c r="C2870" s="230" t="s">
        <v>11832</v>
      </c>
      <c r="D2870" s="230" t="s">
        <v>5402</v>
      </c>
      <c r="E2870" s="230"/>
      <c r="F2870" s="230" t="s">
        <v>5403</v>
      </c>
      <c r="G2870" t="s">
        <v>76</v>
      </c>
      <c r="H2870" s="230" t="s">
        <v>6551</v>
      </c>
      <c r="I2870" s="230" t="s">
        <v>23</v>
      </c>
      <c r="J2870" s="230">
        <f>VLOOKUP(H2870,LocID!$B$2:$I$1995,8, FALSE)</f>
        <v>656</v>
      </c>
      <c r="L2870">
        <v>34.001190185546903</v>
      </c>
      <c r="M2870">
        <v>-118.15493774414099</v>
      </c>
    </row>
    <row r="2871" spans="1:13" x14ac:dyDescent="0.25">
      <c r="A2871" s="230">
        <v>2016.0771999999999</v>
      </c>
      <c r="B2871" s="230" t="s">
        <v>4662</v>
      </c>
      <c r="C2871" s="230" t="s">
        <v>11832</v>
      </c>
      <c r="D2871" s="230" t="s">
        <v>5131</v>
      </c>
      <c r="E2871" s="230" t="s">
        <v>5132</v>
      </c>
      <c r="F2871" s="230" t="s">
        <v>1016</v>
      </c>
      <c r="G2871" t="s">
        <v>122</v>
      </c>
      <c r="H2871" s="230" t="s">
        <v>6020</v>
      </c>
      <c r="I2871" s="230" t="s">
        <v>52</v>
      </c>
      <c r="J2871" s="230">
        <f>VLOOKUP(H2871,LocID!$B$2:$I$1995,8, FALSE)</f>
        <v>128</v>
      </c>
      <c r="L2871">
        <v>44.565040588378899</v>
      </c>
      <c r="M2871">
        <v>-123.263526916503</v>
      </c>
    </row>
    <row r="2872" spans="1:13" x14ac:dyDescent="0.25">
      <c r="A2872" s="230">
        <v>2016.0508</v>
      </c>
      <c r="B2872" s="230" t="s">
        <v>4657</v>
      </c>
      <c r="C2872" s="230" t="s">
        <v>11832</v>
      </c>
      <c r="D2872" s="230" t="s">
        <v>5405</v>
      </c>
      <c r="E2872" s="230" t="s">
        <v>5406</v>
      </c>
      <c r="F2872" s="230" t="s">
        <v>5406</v>
      </c>
      <c r="G2872" t="s">
        <v>76</v>
      </c>
      <c r="H2872" s="230" t="s">
        <v>6563</v>
      </c>
      <c r="I2872" s="230" t="s">
        <v>23</v>
      </c>
      <c r="J2872" s="230">
        <f>VLOOKUP(H2872,LocID!$B$2:$I$1995,8, FALSE)</f>
        <v>668</v>
      </c>
      <c r="L2872">
        <v>34.087429046630902</v>
      </c>
      <c r="M2872">
        <v>-117.88990783691401</v>
      </c>
    </row>
    <row r="2873" spans="1:13" x14ac:dyDescent="0.25">
      <c r="A2873" s="230">
        <v>2015.1154000000299</v>
      </c>
      <c r="B2873" s="230" t="s">
        <v>138</v>
      </c>
      <c r="C2873" s="230" t="s">
        <v>11821</v>
      </c>
      <c r="D2873" s="230" t="s">
        <v>1121</v>
      </c>
      <c r="E2873" s="230" t="s">
        <v>5407</v>
      </c>
      <c r="F2873" s="230" t="s">
        <v>1099</v>
      </c>
      <c r="G2873" t="s">
        <v>244</v>
      </c>
      <c r="H2873" s="230" t="s">
        <v>6039</v>
      </c>
      <c r="I2873" s="230" t="s">
        <v>26</v>
      </c>
      <c r="J2873" s="230">
        <f>VLOOKUP(H2873,LocID!$B$2:$I$1995,8, FALSE)</f>
        <v>148</v>
      </c>
      <c r="L2873">
        <v>39.7400093078613</v>
      </c>
      <c r="M2873">
        <v>-104.992301940917</v>
      </c>
    </row>
    <row r="2874" spans="1:13" x14ac:dyDescent="0.25">
      <c r="A2874" s="230">
        <v>2015.1447000000301</v>
      </c>
      <c r="B2874" s="230" t="s">
        <v>4629</v>
      </c>
      <c r="C2874" s="230" t="s">
        <v>11832</v>
      </c>
      <c r="D2874" s="230" t="s">
        <v>5408</v>
      </c>
      <c r="E2874" s="230" t="s">
        <v>1120</v>
      </c>
      <c r="F2874" s="230" t="s">
        <v>1099</v>
      </c>
      <c r="G2874" t="s">
        <v>244</v>
      </c>
      <c r="H2874" s="230" t="s">
        <v>6039</v>
      </c>
      <c r="I2874" s="230" t="s">
        <v>52</v>
      </c>
      <c r="J2874" s="230">
        <f>VLOOKUP(H2874,LocID!$B$2:$I$1995,8, FALSE)</f>
        <v>148</v>
      </c>
      <c r="L2874">
        <v>39.7400093078613</v>
      </c>
      <c r="M2874">
        <v>-104.992301940917</v>
      </c>
    </row>
    <row r="2875" spans="1:13" x14ac:dyDescent="0.25">
      <c r="A2875" s="230">
        <v>2016.0333000000001</v>
      </c>
      <c r="B2875" s="230" t="s">
        <v>4662</v>
      </c>
      <c r="C2875" s="230" t="s">
        <v>11832</v>
      </c>
      <c r="D2875" s="230" t="s">
        <v>5409</v>
      </c>
      <c r="E2875" s="230" t="s">
        <v>5108</v>
      </c>
      <c r="F2875" s="230" t="s">
        <v>1099</v>
      </c>
      <c r="G2875" t="s">
        <v>244</v>
      </c>
      <c r="H2875" s="230" t="s">
        <v>6039</v>
      </c>
      <c r="I2875" s="230" t="s">
        <v>23</v>
      </c>
      <c r="J2875" s="230">
        <f>VLOOKUP(H2875,LocID!$B$2:$I$1995,8, FALSE)</f>
        <v>148</v>
      </c>
      <c r="L2875">
        <v>39.7400093078613</v>
      </c>
      <c r="M2875">
        <v>-104.992301940917</v>
      </c>
    </row>
    <row r="2876" spans="1:13" x14ac:dyDescent="0.25">
      <c r="A2876" s="230">
        <v>2016.0444</v>
      </c>
      <c r="B2876" s="230" t="s">
        <v>4662</v>
      </c>
      <c r="C2876" s="230" t="s">
        <v>11832</v>
      </c>
      <c r="D2876" s="230" t="s">
        <v>5411</v>
      </c>
      <c r="E2876" s="230" t="s">
        <v>5412</v>
      </c>
      <c r="F2876" s="230" t="s">
        <v>1099</v>
      </c>
      <c r="G2876" t="s">
        <v>244</v>
      </c>
      <c r="H2876" s="230" t="s">
        <v>6039</v>
      </c>
      <c r="I2876" s="230" t="s">
        <v>23</v>
      </c>
      <c r="J2876" s="230">
        <f>VLOOKUP(H2876,LocID!$B$2:$I$1995,8, FALSE)</f>
        <v>148</v>
      </c>
      <c r="L2876">
        <v>39.7400093078613</v>
      </c>
      <c r="M2876">
        <v>-104.992301940917</v>
      </c>
    </row>
    <row r="2877" spans="1:13" x14ac:dyDescent="0.25">
      <c r="A2877" s="230">
        <v>2016.0784000000001</v>
      </c>
      <c r="B2877" s="230" t="s">
        <v>4662</v>
      </c>
      <c r="C2877" s="230" t="s">
        <v>11832</v>
      </c>
      <c r="D2877" s="230" t="s">
        <v>5414</v>
      </c>
      <c r="E2877" s="230" t="s">
        <v>5415</v>
      </c>
      <c r="F2877" s="230" t="s">
        <v>1099</v>
      </c>
      <c r="G2877" t="s">
        <v>244</v>
      </c>
      <c r="H2877" s="230" t="s">
        <v>6039</v>
      </c>
      <c r="I2877" s="230" t="s">
        <v>52</v>
      </c>
      <c r="J2877" s="230">
        <f>VLOOKUP(H2877,LocID!$B$2:$I$1995,8, FALSE)</f>
        <v>148</v>
      </c>
      <c r="L2877">
        <v>39.7400093078613</v>
      </c>
      <c r="M2877">
        <v>-104.992301940917</v>
      </c>
    </row>
    <row r="2878" spans="1:13" x14ac:dyDescent="0.25">
      <c r="A2878" s="230">
        <v>2015.0455999999999</v>
      </c>
      <c r="B2878" s="230" t="s">
        <v>309</v>
      </c>
      <c r="C2878" s="230" t="s">
        <v>11821</v>
      </c>
      <c r="D2878" s="230" t="s">
        <v>1123</v>
      </c>
      <c r="E2878" s="230" t="s">
        <v>5416</v>
      </c>
      <c r="F2878" s="230" t="s">
        <v>1125</v>
      </c>
      <c r="G2878" t="s">
        <v>488</v>
      </c>
      <c r="H2878" s="230" t="s">
        <v>6040</v>
      </c>
      <c r="I2878" s="230" t="s">
        <v>3934</v>
      </c>
      <c r="J2878" s="230">
        <f>VLOOKUP(H2878,LocID!$B$2:$I$1995,8, FALSE)</f>
        <v>149</v>
      </c>
      <c r="L2878">
        <v>41.589759826660099</v>
      </c>
      <c r="M2878">
        <v>-93.615646362304602</v>
      </c>
    </row>
    <row r="2879" spans="1:13" x14ac:dyDescent="0.25">
      <c r="A2879" s="230">
        <v>2016.1045999999999</v>
      </c>
      <c r="B2879" s="230" t="s">
        <v>4599</v>
      </c>
      <c r="C2879" s="230" t="s">
        <v>11832</v>
      </c>
      <c r="D2879" s="230" t="s">
        <v>5417</v>
      </c>
      <c r="E2879" s="230" t="s">
        <v>4133</v>
      </c>
      <c r="F2879" s="230" t="s">
        <v>1125</v>
      </c>
      <c r="G2879" t="s">
        <v>488</v>
      </c>
      <c r="H2879" s="230" t="s">
        <v>6040</v>
      </c>
      <c r="I2879" s="230" t="s">
        <v>23</v>
      </c>
      <c r="J2879" s="230">
        <f>VLOOKUP(H2879,LocID!$B$2:$I$1995,8, FALSE)</f>
        <v>149</v>
      </c>
      <c r="L2879">
        <v>41.589759826660099</v>
      </c>
      <c r="M2879">
        <v>-93.615646362304602</v>
      </c>
    </row>
    <row r="2880" spans="1:13" x14ac:dyDescent="0.25">
      <c r="A2880" s="230">
        <v>2016.0458000000001</v>
      </c>
      <c r="B2880" s="230" t="s">
        <v>4662</v>
      </c>
      <c r="C2880" s="230" t="s">
        <v>11832</v>
      </c>
      <c r="D2880" s="230" t="s">
        <v>5076</v>
      </c>
      <c r="E2880" s="230" t="s">
        <v>5077</v>
      </c>
      <c r="F2880" s="230" t="s">
        <v>5078</v>
      </c>
      <c r="G2880" t="s">
        <v>516</v>
      </c>
      <c r="H2880" s="230" t="s">
        <v>6560</v>
      </c>
      <c r="I2880" s="230" t="s">
        <v>52</v>
      </c>
      <c r="J2880" s="230">
        <f>VLOOKUP(H2880,LocID!$B$2:$I$1995,8, FALSE)</f>
        <v>665</v>
      </c>
      <c r="L2880">
        <v>46.8790283203125</v>
      </c>
      <c r="M2880">
        <v>-102.79058837890599</v>
      </c>
    </row>
    <row r="2881" spans="1:13" x14ac:dyDescent="0.25">
      <c r="A2881" s="230">
        <v>2016.0319999999999</v>
      </c>
      <c r="B2881" s="230" t="s">
        <v>4662</v>
      </c>
      <c r="C2881" s="230" t="s">
        <v>11832</v>
      </c>
      <c r="D2881" s="230" t="s">
        <v>5418</v>
      </c>
      <c r="E2881" s="230" t="s">
        <v>5419</v>
      </c>
      <c r="F2881" s="230" t="s">
        <v>5420</v>
      </c>
      <c r="G2881" t="s">
        <v>160</v>
      </c>
      <c r="H2881" s="230" t="s">
        <v>6554</v>
      </c>
      <c r="I2881" s="230" t="s">
        <v>23</v>
      </c>
      <c r="J2881" s="230">
        <f>VLOOKUP(H2881,LocID!$B$2:$I$1995,8, FALSE)</f>
        <v>659</v>
      </c>
      <c r="L2881">
        <v>33.901790618896499</v>
      </c>
      <c r="M2881">
        <v>-84.280143737792997</v>
      </c>
    </row>
    <row r="2882" spans="1:13" x14ac:dyDescent="0.25">
      <c r="A2882" s="230">
        <v>2016.0673999999999</v>
      </c>
      <c r="B2882" s="230" t="s">
        <v>4662</v>
      </c>
      <c r="C2882" s="230" t="s">
        <v>11832</v>
      </c>
      <c r="D2882" s="230" t="s">
        <v>5422</v>
      </c>
      <c r="E2882" s="230" t="s">
        <v>5423</v>
      </c>
      <c r="F2882" s="230" t="s">
        <v>1143</v>
      </c>
      <c r="G2882" t="s">
        <v>60</v>
      </c>
      <c r="H2882" s="230" t="s">
        <v>6044</v>
      </c>
      <c r="I2882" s="230" t="s">
        <v>23</v>
      </c>
      <c r="J2882" s="230">
        <f>VLOOKUP(H2882,LocID!$B$2:$I$1995,8, FALSE)</f>
        <v>155</v>
      </c>
      <c r="L2882">
        <v>40.104969024658203</v>
      </c>
      <c r="M2882">
        <v>-83.133087158203097</v>
      </c>
    </row>
    <row r="2883" spans="1:13" x14ac:dyDescent="0.25">
      <c r="A2883" s="230">
        <v>2016.1215</v>
      </c>
      <c r="B2883" s="230" t="s">
        <v>4599</v>
      </c>
      <c r="C2883" s="230" t="s">
        <v>11832</v>
      </c>
      <c r="D2883" s="230" t="s">
        <v>5424</v>
      </c>
      <c r="E2883" s="230" t="s">
        <v>5423</v>
      </c>
      <c r="F2883" s="230" t="s">
        <v>1143</v>
      </c>
      <c r="G2883" t="s">
        <v>60</v>
      </c>
      <c r="H2883" s="230" t="s">
        <v>6044</v>
      </c>
      <c r="I2883" s="230" t="s">
        <v>26</v>
      </c>
      <c r="J2883" s="230">
        <f>VLOOKUP(H2883,LocID!$B$2:$I$1995,8, FALSE)</f>
        <v>155</v>
      </c>
      <c r="L2883">
        <v>40.104969024658203</v>
      </c>
      <c r="M2883">
        <v>-83.133087158203097</v>
      </c>
    </row>
    <row r="2884" spans="1:13" x14ac:dyDescent="0.25">
      <c r="A2884" s="230">
        <v>2016.0001999999999</v>
      </c>
      <c r="B2884" s="230" t="s">
        <v>4629</v>
      </c>
      <c r="C2884" s="230" t="s">
        <v>11832</v>
      </c>
      <c r="D2884" s="230" t="s">
        <v>5425</v>
      </c>
      <c r="E2884" s="230" t="s">
        <v>5426</v>
      </c>
      <c r="F2884" s="230" t="s">
        <v>1152</v>
      </c>
      <c r="G2884" t="s">
        <v>76</v>
      </c>
      <c r="H2884" s="230" t="s">
        <v>6047</v>
      </c>
      <c r="I2884" s="230" t="s">
        <v>188</v>
      </c>
      <c r="J2884" s="230">
        <f>VLOOKUP(H2884,LocID!$B$2:$I$1995,8, FALSE)</f>
        <v>158</v>
      </c>
      <c r="L2884">
        <v>37.472911834716797</v>
      </c>
      <c r="M2884">
        <v>-122.13954925537099</v>
      </c>
    </row>
    <row r="2885" spans="1:13" x14ac:dyDescent="0.25">
      <c r="A2885" s="230">
        <v>2016.1008999999999</v>
      </c>
      <c r="B2885" s="230" t="s">
        <v>4599</v>
      </c>
      <c r="C2885" s="230" t="s">
        <v>11832</v>
      </c>
      <c r="D2885" s="230" t="s">
        <v>5427</v>
      </c>
      <c r="E2885" s="230" t="s">
        <v>1998</v>
      </c>
      <c r="F2885" s="230" t="s">
        <v>1152</v>
      </c>
      <c r="G2885" t="s">
        <v>76</v>
      </c>
      <c r="H2885" s="230" t="s">
        <v>6047</v>
      </c>
      <c r="I2885" s="230" t="s">
        <v>188</v>
      </c>
      <c r="J2885" s="230">
        <f>VLOOKUP(H2885,LocID!$B$2:$I$1995,8, FALSE)</f>
        <v>158</v>
      </c>
      <c r="L2885">
        <v>37.472911834716797</v>
      </c>
      <c r="M2885">
        <v>-122.13954925537099</v>
      </c>
    </row>
    <row r="2886" spans="1:13" x14ac:dyDescent="0.25">
      <c r="A2886" s="230">
        <v>2016.0802000000001</v>
      </c>
      <c r="B2886" s="230" t="s">
        <v>4599</v>
      </c>
      <c r="C2886" s="230" t="s">
        <v>11832</v>
      </c>
      <c r="D2886" s="230" t="s">
        <v>5429</v>
      </c>
      <c r="E2886" s="230" t="s">
        <v>5430</v>
      </c>
      <c r="F2886" s="230" t="s">
        <v>1172</v>
      </c>
      <c r="G2886" t="s">
        <v>76</v>
      </c>
      <c r="H2886" s="230" t="s">
        <v>6052</v>
      </c>
      <c r="I2886" s="230" t="s">
        <v>98</v>
      </c>
      <c r="J2886" s="230">
        <f>VLOOKUP(H2886,LocID!$B$2:$I$1995,8, FALSE)</f>
        <v>163</v>
      </c>
      <c r="L2886">
        <v>37.915630340576101</v>
      </c>
      <c r="M2886">
        <v>-122.311470031738</v>
      </c>
    </row>
    <row r="2887" spans="1:13" x14ac:dyDescent="0.25">
      <c r="A2887" s="230">
        <v>2016.1013</v>
      </c>
      <c r="B2887" s="230" t="s">
        <v>4599</v>
      </c>
      <c r="C2887" s="230" t="s">
        <v>11832</v>
      </c>
      <c r="D2887" s="230" t="s">
        <v>4620</v>
      </c>
      <c r="E2887" s="230" t="s">
        <v>1175</v>
      </c>
      <c r="F2887" s="230" t="s">
        <v>1176</v>
      </c>
      <c r="G2887" t="s">
        <v>76</v>
      </c>
      <c r="H2887" s="230" t="s">
        <v>6053</v>
      </c>
      <c r="I2887" s="230" t="s">
        <v>98</v>
      </c>
      <c r="J2887" s="230">
        <f>VLOOKUP(H2887,LocID!$B$2:$I$1995,8, FALSE)</f>
        <v>164</v>
      </c>
      <c r="L2887">
        <v>34.070640563964801</v>
      </c>
      <c r="M2887">
        <v>-118.030372619628</v>
      </c>
    </row>
    <row r="2888" spans="1:13" x14ac:dyDescent="0.25">
      <c r="A2888" s="230">
        <v>2015.1218000000299</v>
      </c>
      <c r="B2888" s="230" t="s">
        <v>138</v>
      </c>
      <c r="C2888" s="230" t="s">
        <v>11821</v>
      </c>
      <c r="D2888" s="230" t="s">
        <v>5431</v>
      </c>
      <c r="E2888" s="230" t="s">
        <v>5432</v>
      </c>
      <c r="F2888" s="230" t="s">
        <v>1233</v>
      </c>
      <c r="G2888" t="s">
        <v>49</v>
      </c>
      <c r="H2888" s="230" t="s">
        <v>6061</v>
      </c>
      <c r="I2888" s="230" t="s">
        <v>26</v>
      </c>
      <c r="J2888" s="230">
        <f>VLOOKUP(H2888,LocID!$B$2:$I$1995,8, FALSE)</f>
        <v>173</v>
      </c>
      <c r="L2888">
        <v>42.408168792724602</v>
      </c>
      <c r="M2888">
        <v>-71.054496765136705</v>
      </c>
    </row>
    <row r="2889" spans="1:13" x14ac:dyDescent="0.25">
      <c r="A2889" s="230">
        <v>2016.0307</v>
      </c>
      <c r="B2889" s="230" t="s">
        <v>4657</v>
      </c>
      <c r="C2889" s="230" t="s">
        <v>11832</v>
      </c>
      <c r="D2889" s="230" t="s">
        <v>1240</v>
      </c>
      <c r="E2889" s="230" t="s">
        <v>5141</v>
      </c>
      <c r="F2889" s="230" t="s">
        <v>1233</v>
      </c>
      <c r="G2889" t="s">
        <v>261</v>
      </c>
      <c r="H2889" s="230" t="s">
        <v>6062</v>
      </c>
      <c r="I2889" s="230" t="s">
        <v>52</v>
      </c>
      <c r="J2889" s="230">
        <f>VLOOKUP(H2889,LocID!$B$2:$I$1995,8, FALSE)</f>
        <v>174</v>
      </c>
      <c r="L2889">
        <v>47.976589202880803</v>
      </c>
      <c r="M2889">
        <v>-122.205932617187</v>
      </c>
    </row>
    <row r="2890" spans="1:13" x14ac:dyDescent="0.25">
      <c r="A2890" s="230">
        <v>2012.0924</v>
      </c>
      <c r="B2890" s="230" t="s">
        <v>4577</v>
      </c>
      <c r="C2890" s="230" t="s">
        <v>11833</v>
      </c>
      <c r="D2890" s="230" t="s">
        <v>5211</v>
      </c>
      <c r="E2890" s="230" t="s">
        <v>288</v>
      </c>
      <c r="F2890" s="230" t="s">
        <v>271</v>
      </c>
      <c r="G2890" t="s">
        <v>160</v>
      </c>
      <c r="H2890" s="230" t="s">
        <v>5930</v>
      </c>
      <c r="I2890" s="230" t="s">
        <v>52</v>
      </c>
      <c r="J2890" s="230">
        <f>VLOOKUP(H2890,LocID!$B$2:$I$1995,8, FALSE)</f>
        <v>33</v>
      </c>
      <c r="L2890">
        <v>33.7483100891113</v>
      </c>
      <c r="M2890">
        <v>-84.39111328125</v>
      </c>
    </row>
    <row r="2891" spans="1:13" x14ac:dyDescent="0.25">
      <c r="A2891" s="230">
        <v>2014.1152999999999</v>
      </c>
      <c r="B2891" s="230" t="s">
        <v>4569</v>
      </c>
      <c r="C2891" s="230" t="s">
        <v>11833</v>
      </c>
      <c r="D2891" s="230" t="s">
        <v>4731</v>
      </c>
      <c r="E2891" s="230" t="s">
        <v>4732</v>
      </c>
      <c r="F2891" s="230" t="s">
        <v>2414</v>
      </c>
      <c r="G2891" t="s">
        <v>76</v>
      </c>
      <c r="H2891" s="230" t="s">
        <v>4518</v>
      </c>
      <c r="I2891" s="230" t="s">
        <v>23</v>
      </c>
      <c r="J2891" s="230">
        <f>VLOOKUP(H2891,LocID!$B$2:$I$1995,8, FALSE)</f>
        <v>387</v>
      </c>
      <c r="L2891">
        <v>37.805080413818303</v>
      </c>
      <c r="M2891">
        <v>-122.273071289062</v>
      </c>
    </row>
    <row r="2892" spans="1:13" x14ac:dyDescent="0.25">
      <c r="A2892" s="230">
        <v>2014.1152999999999</v>
      </c>
      <c r="B2892" s="230" t="s">
        <v>4584</v>
      </c>
      <c r="C2892" s="230" t="s">
        <v>11833</v>
      </c>
      <c r="D2892" s="230" t="s">
        <v>4738</v>
      </c>
      <c r="E2892" s="230" t="s">
        <v>4732</v>
      </c>
      <c r="F2892" s="230" t="s">
        <v>2414</v>
      </c>
      <c r="G2892" t="s">
        <v>76</v>
      </c>
      <c r="H2892" s="230" t="s">
        <v>4518</v>
      </c>
      <c r="I2892" s="230" t="s">
        <v>23</v>
      </c>
      <c r="J2892" s="230">
        <f>VLOOKUP(H2892,LocID!$B$2:$I$1995,8, FALSE)</f>
        <v>387</v>
      </c>
      <c r="L2892">
        <v>37.805080413818303</v>
      </c>
      <c r="M2892">
        <v>-122.273071289062</v>
      </c>
    </row>
    <row r="2893" spans="1:13" x14ac:dyDescent="0.25">
      <c r="A2893" s="230">
        <v>2014.1152999999999</v>
      </c>
      <c r="B2893" s="230" t="s">
        <v>4584</v>
      </c>
      <c r="C2893" s="230" t="s">
        <v>11833</v>
      </c>
      <c r="D2893" s="230" t="s">
        <v>4739</v>
      </c>
      <c r="E2893" s="230" t="s">
        <v>4732</v>
      </c>
      <c r="F2893" s="230" t="s">
        <v>2414</v>
      </c>
      <c r="G2893" t="s">
        <v>76</v>
      </c>
      <c r="H2893" s="230" t="s">
        <v>4518</v>
      </c>
      <c r="I2893" s="230" t="s">
        <v>23</v>
      </c>
      <c r="J2893" s="230">
        <f>VLOOKUP(H2893,LocID!$B$2:$I$1995,8, FALSE)</f>
        <v>387</v>
      </c>
      <c r="L2893">
        <v>37.805080413818303</v>
      </c>
      <c r="M2893">
        <v>-122.273071289062</v>
      </c>
    </row>
    <row r="2894" spans="1:13" x14ac:dyDescent="0.25">
      <c r="A2894" s="230">
        <v>2014.1152999999999</v>
      </c>
      <c r="B2894" s="230" t="s">
        <v>4584</v>
      </c>
      <c r="C2894" s="230" t="s">
        <v>11833</v>
      </c>
      <c r="D2894" s="230" t="s">
        <v>4740</v>
      </c>
      <c r="E2894" s="230" t="s">
        <v>4732</v>
      </c>
      <c r="F2894" s="230" t="s">
        <v>2414</v>
      </c>
      <c r="G2894" t="s">
        <v>76</v>
      </c>
      <c r="H2894" s="230" t="s">
        <v>4518</v>
      </c>
      <c r="I2894" s="230" t="s">
        <v>23</v>
      </c>
      <c r="J2894" s="230">
        <f>VLOOKUP(H2894,LocID!$B$2:$I$1995,8, FALSE)</f>
        <v>387</v>
      </c>
      <c r="L2894">
        <v>37.805080413818303</v>
      </c>
      <c r="M2894">
        <v>-122.273071289062</v>
      </c>
    </row>
    <row r="2895" spans="1:13" x14ac:dyDescent="0.25">
      <c r="A2895" s="230">
        <v>2014.1152999999999</v>
      </c>
      <c r="B2895" s="230" t="s">
        <v>4584</v>
      </c>
      <c r="C2895" s="230" t="s">
        <v>11833</v>
      </c>
      <c r="D2895" s="230" t="s">
        <v>4741</v>
      </c>
      <c r="E2895" s="230" t="s">
        <v>4732</v>
      </c>
      <c r="F2895" s="230" t="s">
        <v>2414</v>
      </c>
      <c r="G2895" t="s">
        <v>76</v>
      </c>
      <c r="H2895" s="230" t="s">
        <v>4518</v>
      </c>
      <c r="I2895" s="230" t="s">
        <v>23</v>
      </c>
      <c r="J2895" s="230">
        <f>VLOOKUP(H2895,LocID!$B$2:$I$1995,8, FALSE)</f>
        <v>387</v>
      </c>
      <c r="L2895">
        <v>37.805080413818303</v>
      </c>
      <c r="M2895">
        <v>-122.273071289062</v>
      </c>
    </row>
    <row r="2896" spans="1:13" x14ac:dyDescent="0.25">
      <c r="A2896" s="230">
        <v>2014.1152999999999</v>
      </c>
      <c r="B2896" s="230" t="s">
        <v>4584</v>
      </c>
      <c r="C2896" s="230" t="s">
        <v>11833</v>
      </c>
      <c r="D2896" s="230" t="s">
        <v>4742</v>
      </c>
      <c r="E2896" s="230" t="s">
        <v>4732</v>
      </c>
      <c r="F2896" s="230" t="s">
        <v>2414</v>
      </c>
      <c r="G2896" t="s">
        <v>76</v>
      </c>
      <c r="H2896" s="230" t="s">
        <v>4518</v>
      </c>
      <c r="I2896" s="230" t="s">
        <v>23</v>
      </c>
      <c r="J2896" s="230">
        <f>VLOOKUP(H2896,LocID!$B$2:$I$1995,8, FALSE)</f>
        <v>387</v>
      </c>
      <c r="L2896">
        <v>37.805080413818303</v>
      </c>
      <c r="M2896">
        <v>-122.273071289062</v>
      </c>
    </row>
    <row r="2897" spans="1:13" x14ac:dyDescent="0.25">
      <c r="A2897" s="230">
        <v>2014.1152999999999</v>
      </c>
      <c r="B2897" s="230" t="s">
        <v>4584</v>
      </c>
      <c r="C2897" s="230" t="s">
        <v>11833</v>
      </c>
      <c r="D2897" s="230" t="s">
        <v>4743</v>
      </c>
      <c r="E2897" s="230" t="s">
        <v>4732</v>
      </c>
      <c r="F2897" s="230" t="s">
        <v>2414</v>
      </c>
      <c r="G2897" t="s">
        <v>76</v>
      </c>
      <c r="H2897" s="230" t="s">
        <v>4518</v>
      </c>
      <c r="I2897" s="230" t="s">
        <v>23</v>
      </c>
      <c r="J2897" s="230">
        <f>VLOOKUP(H2897,LocID!$B$2:$I$1995,8, FALSE)</f>
        <v>387</v>
      </c>
      <c r="L2897">
        <v>37.805080413818303</v>
      </c>
      <c r="M2897">
        <v>-122.273071289062</v>
      </c>
    </row>
    <row r="2898" spans="1:13" x14ac:dyDescent="0.25">
      <c r="A2898" s="230">
        <v>2014.1152999999999</v>
      </c>
      <c r="B2898" s="230" t="s">
        <v>4584</v>
      </c>
      <c r="C2898" s="230" t="s">
        <v>11833</v>
      </c>
      <c r="D2898" s="230" t="s">
        <v>4744</v>
      </c>
      <c r="E2898" s="230" t="s">
        <v>4732</v>
      </c>
      <c r="F2898" s="230" t="s">
        <v>2414</v>
      </c>
      <c r="G2898" t="s">
        <v>76</v>
      </c>
      <c r="H2898" s="230" t="s">
        <v>4518</v>
      </c>
      <c r="I2898" s="230" t="s">
        <v>23</v>
      </c>
      <c r="J2898" s="230">
        <f>VLOOKUP(H2898,LocID!$B$2:$I$1995,8, FALSE)</f>
        <v>387</v>
      </c>
      <c r="L2898">
        <v>37.805080413818303</v>
      </c>
      <c r="M2898">
        <v>-122.273071289062</v>
      </c>
    </row>
    <row r="2899" spans="1:13" x14ac:dyDescent="0.25">
      <c r="A2899" s="230">
        <v>2015.1396</v>
      </c>
      <c r="B2899" s="230" t="s">
        <v>4584</v>
      </c>
      <c r="C2899" s="230" t="s">
        <v>11833</v>
      </c>
      <c r="D2899" s="230" t="s">
        <v>5225</v>
      </c>
      <c r="E2899" s="230" t="s">
        <v>5226</v>
      </c>
      <c r="F2899" s="230" t="s">
        <v>5227</v>
      </c>
      <c r="G2899" t="s">
        <v>165</v>
      </c>
      <c r="H2899" s="230" t="s">
        <v>6583</v>
      </c>
      <c r="I2899" s="230" t="s">
        <v>52</v>
      </c>
      <c r="J2899" s="230">
        <f>VLOOKUP(H2899,LocID!$B$2:$I$1995,8, FALSE)</f>
        <v>688</v>
      </c>
      <c r="L2899">
        <v>26.123670578002901</v>
      </c>
      <c r="M2899">
        <v>-80.143562316894503</v>
      </c>
    </row>
    <row r="2900" spans="1:13" x14ac:dyDescent="0.25">
      <c r="A2900" s="230">
        <v>2015.14580000003</v>
      </c>
      <c r="B2900" s="230" t="s">
        <v>4629</v>
      </c>
      <c r="C2900" s="230" t="s">
        <v>11832</v>
      </c>
      <c r="D2900" s="230" t="s">
        <v>4809</v>
      </c>
      <c r="E2900" s="230" t="s">
        <v>3420</v>
      </c>
      <c r="F2900" s="230" t="s">
        <v>3294</v>
      </c>
      <c r="G2900" t="s">
        <v>76</v>
      </c>
      <c r="H2900" s="230" t="s">
        <v>4526</v>
      </c>
      <c r="I2900" s="230" t="s">
        <v>23</v>
      </c>
      <c r="J2900" s="230">
        <f>VLOOKUP(H2900,LocID!$B$2:$I$1995,8, FALSE)</f>
        <v>489</v>
      </c>
      <c r="L2900">
        <v>37.7771186828613</v>
      </c>
      <c r="M2900">
        <v>-122.419639587402</v>
      </c>
    </row>
    <row r="2901" spans="1:13" x14ac:dyDescent="0.25">
      <c r="A2901" s="230">
        <v>2016.0136</v>
      </c>
      <c r="B2901" s="230" t="s">
        <v>4569</v>
      </c>
      <c r="C2901" s="230" t="s">
        <v>11833</v>
      </c>
      <c r="D2901" s="230" t="s">
        <v>4901</v>
      </c>
      <c r="E2901" s="230" t="s">
        <v>4902</v>
      </c>
      <c r="F2901" s="230" t="s">
        <v>533</v>
      </c>
      <c r="G2901" t="s">
        <v>49</v>
      </c>
      <c r="H2901" s="230" t="s">
        <v>4499</v>
      </c>
      <c r="I2901" s="230" t="s">
        <v>23</v>
      </c>
      <c r="J2901" s="230">
        <f>VLOOKUP(H2901,LocID!$B$2:$I$1995,8, FALSE)</f>
        <v>65</v>
      </c>
      <c r="L2901">
        <v>42.3586616516113</v>
      </c>
      <c r="M2901">
        <v>-71.056739807128906</v>
      </c>
    </row>
    <row r="2902" spans="1:13" x14ac:dyDescent="0.25">
      <c r="A2902" s="230">
        <v>2016.0208</v>
      </c>
      <c r="B2902" s="230" t="s">
        <v>4577</v>
      </c>
      <c r="C2902" s="230" t="s">
        <v>11833</v>
      </c>
      <c r="D2902" s="230" t="s">
        <v>5079</v>
      </c>
      <c r="E2902" s="230" t="s">
        <v>5080</v>
      </c>
      <c r="F2902" s="230" t="s">
        <v>1558</v>
      </c>
      <c r="G2902" t="s">
        <v>808</v>
      </c>
      <c r="H2902" s="230" t="s">
        <v>4510</v>
      </c>
      <c r="I2902" s="230" t="s">
        <v>23</v>
      </c>
      <c r="J2902" s="230">
        <f>VLOOKUP(H2902,LocID!$B$2:$I$1995,8, FALSE)</f>
        <v>243</v>
      </c>
      <c r="L2902">
        <v>39.766910552978501</v>
      </c>
      <c r="M2902">
        <v>-86.149963378906193</v>
      </c>
    </row>
    <row r="2903" spans="1:13" x14ac:dyDescent="0.25">
      <c r="A2903" s="230">
        <v>2016.0409999999999</v>
      </c>
      <c r="B2903" s="230" t="s">
        <v>4662</v>
      </c>
      <c r="C2903" s="230" t="s">
        <v>11832</v>
      </c>
      <c r="D2903" s="230" t="s">
        <v>5143</v>
      </c>
      <c r="E2903" s="230" t="s">
        <v>5144</v>
      </c>
      <c r="F2903" s="230" t="s">
        <v>1614</v>
      </c>
      <c r="G2903" t="s">
        <v>510</v>
      </c>
      <c r="H2903" s="230" t="s">
        <v>6584</v>
      </c>
      <c r="I2903" s="230" t="s">
        <v>23</v>
      </c>
      <c r="J2903" s="230">
        <f>VLOOKUP(H2903,LocID!$B$2:$I$1995,8, FALSE)</f>
        <v>689</v>
      </c>
      <c r="L2903">
        <v>58.299728393554702</v>
      </c>
      <c r="M2903">
        <v>-134.40678405761699</v>
      </c>
    </row>
    <row r="2904" spans="1:13" x14ac:dyDescent="0.25">
      <c r="A2904" s="230">
        <v>2016.0458000000001</v>
      </c>
      <c r="B2904" s="230" t="s">
        <v>4662</v>
      </c>
      <c r="C2904" s="230" t="s">
        <v>11832</v>
      </c>
      <c r="D2904" s="230" t="s">
        <v>5076</v>
      </c>
      <c r="E2904" s="230" t="s">
        <v>5077</v>
      </c>
      <c r="F2904" s="230" t="s">
        <v>5078</v>
      </c>
      <c r="G2904" t="s">
        <v>516</v>
      </c>
      <c r="H2904" s="230" t="s">
        <v>6560</v>
      </c>
      <c r="I2904" s="230" t="s">
        <v>98</v>
      </c>
      <c r="J2904" s="230">
        <f>VLOOKUP(H2904,LocID!$B$2:$I$1995,8, FALSE)</f>
        <v>665</v>
      </c>
      <c r="L2904">
        <v>46.8790283203125</v>
      </c>
      <c r="M2904">
        <v>-102.79058837890599</v>
      </c>
    </row>
    <row r="2905" spans="1:13" x14ac:dyDescent="0.25">
      <c r="A2905" s="230">
        <v>2016.0482</v>
      </c>
      <c r="B2905" s="230" t="s">
        <v>4657</v>
      </c>
      <c r="C2905" s="230" t="s">
        <v>11832</v>
      </c>
      <c r="D2905" s="230" t="s">
        <v>5164</v>
      </c>
      <c r="E2905" s="230"/>
      <c r="F2905" s="230" t="s">
        <v>3750</v>
      </c>
      <c r="G2905" t="s">
        <v>261</v>
      </c>
      <c r="H2905" s="230" t="s">
        <v>4530</v>
      </c>
      <c r="I2905" s="230" t="s">
        <v>52</v>
      </c>
      <c r="J2905" s="230">
        <f>VLOOKUP(H2905,LocID!$B$2:$I$1995,8, FALSE)</f>
        <v>513</v>
      </c>
      <c r="L2905">
        <v>47.603569030761697</v>
      </c>
      <c r="M2905">
        <v>-122.329452514648</v>
      </c>
    </row>
    <row r="2906" spans="1:13" x14ac:dyDescent="0.25">
      <c r="A2906" s="230">
        <v>2016.0572</v>
      </c>
      <c r="B2906" s="230" t="s">
        <v>4569</v>
      </c>
      <c r="C2906" s="230" t="s">
        <v>11833</v>
      </c>
      <c r="D2906" s="230" t="s">
        <v>4800</v>
      </c>
      <c r="E2906" s="230" t="s">
        <v>4801</v>
      </c>
      <c r="F2906" s="230" t="s">
        <v>3199</v>
      </c>
      <c r="G2906" t="s">
        <v>76</v>
      </c>
      <c r="H2906" s="230" t="s">
        <v>6336</v>
      </c>
      <c r="I2906" s="230" t="s">
        <v>3934</v>
      </c>
      <c r="J2906" s="230">
        <f>VLOOKUP(H2906,LocID!$B$2:$I$1995,8, FALSE)</f>
        <v>478</v>
      </c>
      <c r="L2906">
        <v>36.670879364013601</v>
      </c>
      <c r="M2906">
        <v>-121.654823303222</v>
      </c>
    </row>
    <row r="2907" spans="1:13" x14ac:dyDescent="0.25">
      <c r="A2907" s="230">
        <v>2016.0572</v>
      </c>
      <c r="B2907" s="230" t="s">
        <v>4569</v>
      </c>
      <c r="C2907" s="230" t="s">
        <v>11833</v>
      </c>
      <c r="D2907" s="230" t="s">
        <v>4803</v>
      </c>
      <c r="E2907" s="230" t="s">
        <v>4801</v>
      </c>
      <c r="F2907" s="230" t="s">
        <v>3199</v>
      </c>
      <c r="G2907" t="s">
        <v>76</v>
      </c>
      <c r="H2907" s="230" t="s">
        <v>6336</v>
      </c>
      <c r="I2907" s="230" t="s">
        <v>188</v>
      </c>
      <c r="J2907" s="230">
        <f>VLOOKUP(H2907,LocID!$B$2:$I$1995,8, FALSE)</f>
        <v>478</v>
      </c>
      <c r="L2907">
        <v>36.670879364013601</v>
      </c>
      <c r="M2907">
        <v>-121.654823303222</v>
      </c>
    </row>
    <row r="2908" spans="1:13" x14ac:dyDescent="0.25">
      <c r="A2908" s="230">
        <v>2016.0572</v>
      </c>
      <c r="B2908" s="230" t="s">
        <v>4569</v>
      </c>
      <c r="C2908" s="230" t="s">
        <v>11833</v>
      </c>
      <c r="D2908" s="230" t="s">
        <v>4803</v>
      </c>
      <c r="E2908" s="230" t="s">
        <v>4801</v>
      </c>
      <c r="F2908" s="230" t="s">
        <v>3199</v>
      </c>
      <c r="G2908" t="s">
        <v>76</v>
      </c>
      <c r="H2908" s="230" t="s">
        <v>6336</v>
      </c>
      <c r="I2908" s="230" t="s">
        <v>23</v>
      </c>
      <c r="J2908" s="230">
        <f>VLOOKUP(H2908,LocID!$B$2:$I$1995,8, FALSE)</f>
        <v>478</v>
      </c>
      <c r="L2908">
        <v>36.670879364013601</v>
      </c>
      <c r="M2908">
        <v>-121.654823303222</v>
      </c>
    </row>
    <row r="2909" spans="1:13" x14ac:dyDescent="0.25">
      <c r="A2909" s="230">
        <v>2016.0771</v>
      </c>
      <c r="B2909" s="230" t="s">
        <v>4662</v>
      </c>
      <c r="C2909" s="230" t="s">
        <v>11832</v>
      </c>
      <c r="D2909" s="230" t="s">
        <v>5194</v>
      </c>
      <c r="E2909" s="230" t="s">
        <v>5195</v>
      </c>
      <c r="F2909" s="230" t="s">
        <v>5196</v>
      </c>
      <c r="G2909" t="s">
        <v>1268</v>
      </c>
      <c r="H2909" s="230" t="s">
        <v>6543</v>
      </c>
      <c r="I2909" s="230" t="s">
        <v>23</v>
      </c>
      <c r="J2909" s="230">
        <f>VLOOKUP(H2909,LocID!$B$2:$I$1995,8, FALSE)</f>
        <v>648</v>
      </c>
      <c r="L2909">
        <v>34.748699188232401</v>
      </c>
      <c r="M2909">
        <v>-92.274848937988295</v>
      </c>
    </row>
    <row r="2910" spans="1:13" x14ac:dyDescent="0.25">
      <c r="A2910" s="230">
        <v>2016.0799</v>
      </c>
      <c r="B2910" s="230" t="s">
        <v>4599</v>
      </c>
      <c r="C2910" s="230" t="s">
        <v>11832</v>
      </c>
      <c r="D2910" s="230" t="s">
        <v>4859</v>
      </c>
      <c r="E2910" s="230" t="s">
        <v>4859</v>
      </c>
      <c r="F2910" s="230" t="s">
        <v>3889</v>
      </c>
      <c r="G2910" t="s">
        <v>76</v>
      </c>
      <c r="H2910" s="230" t="s">
        <v>6373</v>
      </c>
      <c r="I2910" s="230" t="s">
        <v>26</v>
      </c>
      <c r="J2910" s="230">
        <f>VLOOKUP(H2910,LocID!$B$2:$I$1995,8, FALSE)</f>
        <v>522</v>
      </c>
      <c r="L2910">
        <v>38.524448394775298</v>
      </c>
      <c r="M2910">
        <v>-122.92501831054599</v>
      </c>
    </row>
    <row r="2911" spans="1:13" x14ac:dyDescent="0.25">
      <c r="A2911" s="230">
        <v>2016.0804000000001</v>
      </c>
      <c r="B2911" s="230" t="s">
        <v>4577</v>
      </c>
      <c r="C2911" s="230" t="s">
        <v>11833</v>
      </c>
      <c r="D2911" s="230" t="s">
        <v>4852</v>
      </c>
      <c r="E2911" s="230" t="s">
        <v>4853</v>
      </c>
      <c r="F2911" s="230" t="s">
        <v>3664</v>
      </c>
      <c r="G2911" t="s">
        <v>76</v>
      </c>
      <c r="H2911" s="230" t="s">
        <v>6356</v>
      </c>
      <c r="I2911" s="230" t="s">
        <v>98</v>
      </c>
      <c r="J2911" s="230">
        <f>VLOOKUP(H2911,LocID!$B$2:$I$1995,8, FALSE)</f>
        <v>500</v>
      </c>
      <c r="L2911">
        <v>34.419380187988203</v>
      </c>
      <c r="M2911">
        <v>-119.69905090332</v>
      </c>
    </row>
    <row r="2912" spans="1:13" x14ac:dyDescent="0.25">
      <c r="A2912" s="230">
        <v>2016.0827999999999</v>
      </c>
      <c r="B2912" s="230" t="s">
        <v>4584</v>
      </c>
      <c r="C2912" s="230" t="s">
        <v>11833</v>
      </c>
      <c r="D2912" s="230" t="s">
        <v>4957</v>
      </c>
      <c r="E2912" s="230" t="s">
        <v>4958</v>
      </c>
      <c r="F2912" s="230" t="s">
        <v>4959</v>
      </c>
      <c r="G2912" t="s">
        <v>107</v>
      </c>
      <c r="H2912" s="230" t="s">
        <v>6585</v>
      </c>
      <c r="I2912" s="230" t="s">
        <v>23</v>
      </c>
      <c r="J2912" s="230">
        <f>VLOOKUP(H2912,LocID!$B$2:$I$1995,8, FALSE)</f>
        <v>690</v>
      </c>
      <c r="L2912">
        <v>40.825199127197301</v>
      </c>
      <c r="M2912">
        <v>-73.203483581542997</v>
      </c>
    </row>
    <row r="2913" spans="1:13" x14ac:dyDescent="0.25">
      <c r="A2913" s="230">
        <v>2016.0869</v>
      </c>
      <c r="B2913" s="230" t="s">
        <v>4577</v>
      </c>
      <c r="C2913" s="230" t="s">
        <v>11833</v>
      </c>
      <c r="D2913" s="230" t="s">
        <v>4980</v>
      </c>
      <c r="E2913" s="230" t="s">
        <v>4981</v>
      </c>
      <c r="F2913" s="230" t="s">
        <v>4982</v>
      </c>
      <c r="G2913" t="s">
        <v>144</v>
      </c>
      <c r="H2913" s="230" t="s">
        <v>6586</v>
      </c>
      <c r="I2913" s="230" t="s">
        <v>188</v>
      </c>
      <c r="J2913" s="230">
        <f>VLOOKUP(H2913,LocID!$B$2:$I$1995,8, FALSE)</f>
        <v>691</v>
      </c>
      <c r="L2913">
        <v>38.936809539794901</v>
      </c>
      <c r="M2913">
        <v>-77.184928894042997</v>
      </c>
    </row>
    <row r="2914" spans="1:13" x14ac:dyDescent="0.25">
      <c r="A2914" s="230">
        <v>2016.0886</v>
      </c>
      <c r="B2914" s="230" t="s">
        <v>4577</v>
      </c>
      <c r="C2914" s="230" t="s">
        <v>11833</v>
      </c>
      <c r="D2914" s="230" t="s">
        <v>4791</v>
      </c>
      <c r="E2914" s="230" t="s">
        <v>4792</v>
      </c>
      <c r="F2914" s="230" t="s">
        <v>3060</v>
      </c>
      <c r="G2914" t="s">
        <v>76</v>
      </c>
      <c r="H2914" s="230" t="s">
        <v>6321</v>
      </c>
      <c r="I2914" s="230" t="s">
        <v>23</v>
      </c>
      <c r="J2914" s="230">
        <f>VLOOKUP(H2914,LocID!$B$2:$I$1995,8, FALSE)</f>
        <v>458</v>
      </c>
      <c r="L2914">
        <v>33.9816284179687</v>
      </c>
      <c r="M2914">
        <v>-117.373878479003</v>
      </c>
    </row>
    <row r="2915" spans="1:13" x14ac:dyDescent="0.25">
      <c r="A2915" s="230">
        <v>2016.0906</v>
      </c>
      <c r="B2915" s="230" t="s">
        <v>4577</v>
      </c>
      <c r="C2915" s="230" t="s">
        <v>11833</v>
      </c>
      <c r="D2915" s="230" t="s">
        <v>4749</v>
      </c>
      <c r="E2915" s="230" t="s">
        <v>4746</v>
      </c>
      <c r="F2915" s="230" t="s">
        <v>2673</v>
      </c>
      <c r="G2915" t="s">
        <v>76</v>
      </c>
      <c r="H2915" s="230" t="s">
        <v>6264</v>
      </c>
      <c r="I2915" s="230" t="s">
        <v>3934</v>
      </c>
      <c r="J2915" s="230">
        <f>VLOOKUP(H2915,LocID!$B$2:$I$1995,8, FALSE)</f>
        <v>395</v>
      </c>
      <c r="L2915">
        <v>33.654399871826101</v>
      </c>
      <c r="M2915">
        <v>-117.788208007812</v>
      </c>
    </row>
    <row r="2916" spans="1:13" x14ac:dyDescent="0.25">
      <c r="A2916" s="230">
        <v>2016.0972999999999</v>
      </c>
      <c r="B2916" s="230" t="s">
        <v>4584</v>
      </c>
      <c r="C2916" s="230" t="s">
        <v>11833</v>
      </c>
      <c r="D2916" s="230" t="s">
        <v>4854</v>
      </c>
      <c r="E2916" s="230" t="s">
        <v>3716</v>
      </c>
      <c r="F2916" s="230" t="s">
        <v>3696</v>
      </c>
      <c r="G2916" t="s">
        <v>76</v>
      </c>
      <c r="H2916" s="230" t="s">
        <v>4529</v>
      </c>
      <c r="I2916" s="230" t="s">
        <v>52</v>
      </c>
      <c r="J2916" s="230">
        <f>VLOOKUP(H2916,LocID!$B$2:$I$1995,8, FALSE)</f>
        <v>506</v>
      </c>
      <c r="L2916">
        <v>34.011558532714801</v>
      </c>
      <c r="M2916">
        <v>-118.492286682128</v>
      </c>
    </row>
    <row r="2917" spans="1:13" x14ac:dyDescent="0.25">
      <c r="A2917" s="230">
        <v>2016.0998999999999</v>
      </c>
      <c r="B2917" s="230" t="s">
        <v>4584</v>
      </c>
      <c r="C2917" s="230" t="s">
        <v>11833</v>
      </c>
      <c r="D2917" s="230" t="s">
        <v>5255</v>
      </c>
      <c r="E2917" s="230" t="s">
        <v>5256</v>
      </c>
      <c r="F2917" s="230" t="s">
        <v>2764</v>
      </c>
      <c r="G2917" t="s">
        <v>1276</v>
      </c>
      <c r="H2917" s="230" t="s">
        <v>6282</v>
      </c>
      <c r="I2917" s="230" t="s">
        <v>52</v>
      </c>
      <c r="J2917" s="230">
        <f>VLOOKUP(H2917,LocID!$B$2:$I$1995,8, FALSE)</f>
        <v>414</v>
      </c>
      <c r="L2917">
        <v>33.448249816894503</v>
      </c>
      <c r="M2917">
        <v>-112.075798034667</v>
      </c>
    </row>
    <row r="2918" spans="1:13" x14ac:dyDescent="0.25">
      <c r="A2918" s="230">
        <v>2016.1038000000001</v>
      </c>
      <c r="B2918" s="230" t="s">
        <v>4584</v>
      </c>
      <c r="C2918" s="230" t="s">
        <v>11833</v>
      </c>
      <c r="D2918" s="230" t="s">
        <v>5244</v>
      </c>
      <c r="E2918" s="230" t="s">
        <v>5245</v>
      </c>
      <c r="F2918" s="230" t="s">
        <v>2944</v>
      </c>
      <c r="G2918" t="s">
        <v>250</v>
      </c>
      <c r="H2918" s="230" t="s">
        <v>4520</v>
      </c>
      <c r="I2918" s="230" t="s">
        <v>23</v>
      </c>
      <c r="J2918" s="230">
        <f>VLOOKUP(H2918,LocID!$B$2:$I$1995,8, FALSE)</f>
        <v>438</v>
      </c>
      <c r="L2918">
        <v>35.785511016845703</v>
      </c>
      <c r="M2918">
        <v>-78.642669677734304</v>
      </c>
    </row>
    <row r="2919" spans="1:13" x14ac:dyDescent="0.25">
      <c r="A2919" s="230">
        <v>2016.1077</v>
      </c>
      <c r="B2919" s="230" t="s">
        <v>4599</v>
      </c>
      <c r="C2919" s="230" t="s">
        <v>11832</v>
      </c>
      <c r="D2919" s="230" t="s">
        <v>4975</v>
      </c>
      <c r="E2919" s="230" t="s">
        <v>4976</v>
      </c>
      <c r="F2919" s="230" t="s">
        <v>4977</v>
      </c>
      <c r="G2919" t="s">
        <v>144</v>
      </c>
      <c r="H2919" s="230" t="s">
        <v>6581</v>
      </c>
      <c r="I2919" s="230" t="s">
        <v>52</v>
      </c>
      <c r="J2919" s="230">
        <f>VLOOKUP(H2919,LocID!$B$2:$I$1995,8, FALSE)</f>
        <v>686</v>
      </c>
      <c r="L2919">
        <v>39.115669250488303</v>
      </c>
      <c r="M2919">
        <v>-77.565299987792997</v>
      </c>
    </row>
    <row r="2920" spans="1:13" x14ac:dyDescent="0.25">
      <c r="A2920" s="230">
        <v>2016.1080999999999</v>
      </c>
      <c r="B2920" s="230" t="s">
        <v>4584</v>
      </c>
      <c r="C2920" s="230" t="s">
        <v>11833</v>
      </c>
      <c r="D2920" s="230" t="s">
        <v>4997</v>
      </c>
      <c r="E2920" s="230" t="s">
        <v>4998</v>
      </c>
      <c r="F2920" s="230" t="s">
        <v>2901</v>
      </c>
      <c r="G2920" t="s">
        <v>815</v>
      </c>
      <c r="H2920" s="230" t="s">
        <v>6298</v>
      </c>
      <c r="I2920" s="230" t="s">
        <v>26</v>
      </c>
      <c r="J2920" s="230">
        <f>VLOOKUP(H2920,LocID!$B$2:$I$1995,8, FALSE)</f>
        <v>430</v>
      </c>
      <c r="L2920">
        <v>40.36030960083</v>
      </c>
      <c r="M2920">
        <v>-74.664283752441406</v>
      </c>
    </row>
    <row r="2921" spans="1:13" x14ac:dyDescent="0.25">
      <c r="A2921" s="230">
        <v>2016.1089999999999</v>
      </c>
      <c r="B2921" s="230" t="s">
        <v>4599</v>
      </c>
      <c r="C2921" s="230" t="s">
        <v>11832</v>
      </c>
      <c r="D2921" s="230" t="s">
        <v>4906</v>
      </c>
      <c r="E2921" s="230" t="s">
        <v>4907</v>
      </c>
      <c r="F2921" s="230" t="s">
        <v>533</v>
      </c>
      <c r="G2921" t="s">
        <v>49</v>
      </c>
      <c r="H2921" s="230" t="s">
        <v>4499</v>
      </c>
      <c r="I2921" s="230" t="s">
        <v>23</v>
      </c>
      <c r="J2921" s="230">
        <f>VLOOKUP(H2921,LocID!$B$2:$I$1995,8, FALSE)</f>
        <v>65</v>
      </c>
      <c r="L2921">
        <v>42.3586616516113</v>
      </c>
      <c r="M2921">
        <v>-71.056739807128906</v>
      </c>
    </row>
    <row r="2922" spans="1:13" x14ac:dyDescent="0.25">
      <c r="A2922" s="230">
        <v>2016.1126999999999</v>
      </c>
      <c r="B2922" s="230" t="s">
        <v>4584</v>
      </c>
      <c r="C2922" s="230" t="s">
        <v>11833</v>
      </c>
      <c r="D2922" s="230" t="s">
        <v>4910</v>
      </c>
      <c r="E2922" s="230" t="s">
        <v>566</v>
      </c>
      <c r="F2922" s="230" t="s">
        <v>533</v>
      </c>
      <c r="G2922" t="s">
        <v>49</v>
      </c>
      <c r="H2922" s="230" t="s">
        <v>4499</v>
      </c>
      <c r="I2922" s="230" t="s">
        <v>52</v>
      </c>
      <c r="J2922" s="230">
        <f>VLOOKUP(H2922,LocID!$B$2:$I$1995,8, FALSE)</f>
        <v>65</v>
      </c>
      <c r="L2922">
        <v>42.3586616516113</v>
      </c>
      <c r="M2922">
        <v>-71.056739807128906</v>
      </c>
    </row>
    <row r="2923" spans="1:13" x14ac:dyDescent="0.25">
      <c r="A2923" s="230">
        <v>2016.1130000000001</v>
      </c>
      <c r="B2923" s="230" t="s">
        <v>4584</v>
      </c>
      <c r="C2923" s="230" t="s">
        <v>11833</v>
      </c>
      <c r="D2923" s="230" t="s">
        <v>5059</v>
      </c>
      <c r="E2923" s="230" t="s">
        <v>903</v>
      </c>
      <c r="F2923" s="230" t="s">
        <v>877</v>
      </c>
      <c r="G2923" t="s">
        <v>208</v>
      </c>
      <c r="H2923" s="230" t="s">
        <v>5997</v>
      </c>
      <c r="I2923" s="230" t="s">
        <v>26</v>
      </c>
      <c r="J2923" s="230">
        <f>VLOOKUP(H2923,LocID!$B$2:$I$1995,8, FALSE)</f>
        <v>105</v>
      </c>
      <c r="L2923">
        <v>41.884250640869098</v>
      </c>
      <c r="M2923">
        <v>-87.6324462890625</v>
      </c>
    </row>
    <row r="2924" spans="1:13" x14ac:dyDescent="0.25">
      <c r="A2924" s="230">
        <v>2016.1152</v>
      </c>
      <c r="B2924" s="230" t="s">
        <v>4584</v>
      </c>
      <c r="C2924" s="230" t="s">
        <v>11833</v>
      </c>
      <c r="D2924" s="230" t="s">
        <v>5150</v>
      </c>
      <c r="E2924" s="230" t="s">
        <v>5151</v>
      </c>
      <c r="F2924" s="230" t="s">
        <v>2823</v>
      </c>
      <c r="G2924" t="s">
        <v>122</v>
      </c>
      <c r="H2924" s="230" t="s">
        <v>6295</v>
      </c>
      <c r="I2924" s="230" t="s">
        <v>26</v>
      </c>
      <c r="J2924" s="230">
        <f>VLOOKUP(H2924,LocID!$B$2:$I$1995,8, FALSE)</f>
        <v>427</v>
      </c>
      <c r="L2924">
        <v>45.511791229247997</v>
      </c>
      <c r="M2924">
        <v>-122.67562866210901</v>
      </c>
    </row>
    <row r="2925" spans="1:13" x14ac:dyDescent="0.25">
      <c r="A2925" s="230">
        <v>2016.1161999999999</v>
      </c>
      <c r="B2925" s="230" t="s">
        <v>4584</v>
      </c>
      <c r="C2925" s="230" t="s">
        <v>11833</v>
      </c>
      <c r="D2925" s="230" t="s">
        <v>4610</v>
      </c>
      <c r="E2925" s="230" t="s">
        <v>4611</v>
      </c>
      <c r="F2925" s="230" t="s">
        <v>930</v>
      </c>
      <c r="G2925" t="s">
        <v>76</v>
      </c>
      <c r="H2925" s="230" t="s">
        <v>6587</v>
      </c>
      <c r="I2925" s="230" t="s">
        <v>23</v>
      </c>
      <c r="J2925" s="230">
        <f>VLOOKUP(H2925,LocID!$B$2:$I$1995,8, FALSE)</f>
        <v>693</v>
      </c>
      <c r="L2925">
        <v>34.096099853515597</v>
      </c>
      <c r="M2925">
        <v>-117.71640014648401</v>
      </c>
    </row>
    <row r="2926" spans="1:13" x14ac:dyDescent="0.25">
      <c r="A2926" s="230">
        <v>2016.1162999999999</v>
      </c>
      <c r="B2926" s="230" t="s">
        <v>4584</v>
      </c>
      <c r="C2926" s="230" t="s">
        <v>11833</v>
      </c>
      <c r="D2926" s="230" t="s">
        <v>4705</v>
      </c>
      <c r="E2926" s="230" t="s">
        <v>4706</v>
      </c>
      <c r="F2926" s="230" t="s">
        <v>2155</v>
      </c>
      <c r="G2926" t="s">
        <v>76</v>
      </c>
      <c r="H2926" s="230" t="s">
        <v>6227</v>
      </c>
      <c r="I2926" s="230" t="s">
        <v>26</v>
      </c>
      <c r="J2926" s="230">
        <f>VLOOKUP(H2926,LocID!$B$2:$I$1995,8, FALSE)</f>
        <v>352</v>
      </c>
      <c r="L2926">
        <v>37.389671325683501</v>
      </c>
      <c r="M2926">
        <v>-122.08159637451099</v>
      </c>
    </row>
    <row r="2927" spans="1:13" x14ac:dyDescent="0.25">
      <c r="A2927" s="230">
        <v>2016.1166000000001</v>
      </c>
      <c r="B2927" s="230" t="s">
        <v>4584</v>
      </c>
      <c r="C2927" s="230" t="s">
        <v>11833</v>
      </c>
      <c r="D2927" s="230" t="s">
        <v>4751</v>
      </c>
      <c r="E2927" s="230" t="s">
        <v>2717</v>
      </c>
      <c r="F2927" s="230" t="s">
        <v>2705</v>
      </c>
      <c r="G2927" t="s">
        <v>76</v>
      </c>
      <c r="H2927" s="230" t="s">
        <v>6272</v>
      </c>
      <c r="I2927" s="230" t="s">
        <v>26</v>
      </c>
      <c r="J2927" s="230">
        <f>VLOOKUP(H2927,LocID!$B$2:$I$1995,8, FALSE)</f>
        <v>404</v>
      </c>
      <c r="L2927">
        <v>37.4446601867675</v>
      </c>
      <c r="M2927">
        <v>-122.16078948974599</v>
      </c>
    </row>
    <row r="2928" spans="1:13" x14ac:dyDescent="0.25">
      <c r="A2928" s="230">
        <v>2016.1179999999999</v>
      </c>
      <c r="B2928" s="230" t="s">
        <v>4584</v>
      </c>
      <c r="C2928" s="230" t="s">
        <v>11833</v>
      </c>
      <c r="D2928" s="230" t="s">
        <v>5174</v>
      </c>
      <c r="E2928" s="230" t="s">
        <v>5175</v>
      </c>
      <c r="F2928" s="230" t="s">
        <v>4160</v>
      </c>
      <c r="G2928" t="s">
        <v>261</v>
      </c>
      <c r="H2928" s="230" t="s">
        <v>6418</v>
      </c>
      <c r="I2928" s="230" t="s">
        <v>26</v>
      </c>
      <c r="J2928" s="230">
        <f>VLOOKUP(H2928,LocID!$B$2:$I$1995,8, FALSE)</f>
        <v>572</v>
      </c>
      <c r="L2928">
        <v>45.632209777832003</v>
      </c>
      <c r="M2928">
        <v>-122.67156219482401</v>
      </c>
    </row>
    <row r="2929" spans="1:13" x14ac:dyDescent="0.25">
      <c r="A2929" s="230">
        <v>2016.1181999999999</v>
      </c>
      <c r="B2929" s="230" t="s">
        <v>4584</v>
      </c>
      <c r="C2929" s="230" t="s">
        <v>11833</v>
      </c>
      <c r="D2929" s="230" t="s">
        <v>5049</v>
      </c>
      <c r="E2929" s="230" t="s">
        <v>181</v>
      </c>
      <c r="F2929" s="230" t="s">
        <v>182</v>
      </c>
      <c r="G2929" t="s">
        <v>183</v>
      </c>
      <c r="H2929" s="230" t="s">
        <v>5916</v>
      </c>
      <c r="I2929" s="230" t="s">
        <v>52</v>
      </c>
      <c r="J2929" s="230">
        <f>VLOOKUP(H2929,LocID!$B$2:$I$1995,8, FALSE)</f>
        <v>19</v>
      </c>
      <c r="L2929">
        <v>42.282100677490199</v>
      </c>
      <c r="M2929">
        <v>-83.748466491699205</v>
      </c>
    </row>
    <row r="2930" spans="1:13" x14ac:dyDescent="0.25">
      <c r="A2930" s="230">
        <v>2016.1183000000001</v>
      </c>
      <c r="B2930" s="230" t="s">
        <v>4577</v>
      </c>
      <c r="C2930" s="230" t="s">
        <v>11833</v>
      </c>
      <c r="D2930" s="230" t="s">
        <v>4817</v>
      </c>
      <c r="E2930" s="230" t="s">
        <v>3341</v>
      </c>
      <c r="F2930" s="230" t="s">
        <v>3294</v>
      </c>
      <c r="G2930" t="s">
        <v>76</v>
      </c>
      <c r="H2930" s="230" t="s">
        <v>4526</v>
      </c>
      <c r="I2930" s="230" t="s">
        <v>26</v>
      </c>
      <c r="J2930" s="230">
        <f>VLOOKUP(H2930,LocID!$B$2:$I$1995,8, FALSE)</f>
        <v>489</v>
      </c>
      <c r="L2930">
        <v>37.7771186828613</v>
      </c>
      <c r="M2930">
        <v>-122.419639587402</v>
      </c>
    </row>
    <row r="2931" spans="1:13" x14ac:dyDescent="0.25">
      <c r="A2931" s="230">
        <v>2016.1185</v>
      </c>
      <c r="B2931" s="230" t="s">
        <v>4584</v>
      </c>
      <c r="C2931" s="230" t="s">
        <v>11833</v>
      </c>
      <c r="D2931" s="230" t="s">
        <v>4674</v>
      </c>
      <c r="E2931" s="230" t="s">
        <v>1852</v>
      </c>
      <c r="F2931" s="230" t="s">
        <v>1832</v>
      </c>
      <c r="G2931" t="s">
        <v>76</v>
      </c>
      <c r="H2931" s="230" t="s">
        <v>4512</v>
      </c>
      <c r="I2931" s="230" t="s">
        <v>52</v>
      </c>
      <c r="J2931" s="230">
        <f>VLOOKUP(H2931,LocID!$B$2:$I$1995,8, FALSE)</f>
        <v>300</v>
      </c>
      <c r="L2931">
        <v>34.053489685058501</v>
      </c>
      <c r="M2931">
        <v>-118.245323181152</v>
      </c>
    </row>
    <row r="2932" spans="1:13" x14ac:dyDescent="0.25">
      <c r="A2932" s="230">
        <v>2016.1188</v>
      </c>
      <c r="B2932" s="230" t="s">
        <v>4577</v>
      </c>
      <c r="C2932" s="230" t="s">
        <v>11833</v>
      </c>
      <c r="D2932" s="230" t="s">
        <v>4804</v>
      </c>
      <c r="E2932" s="230" t="s">
        <v>4805</v>
      </c>
      <c r="F2932" s="230" t="s">
        <v>3240</v>
      </c>
      <c r="G2932" t="s">
        <v>76</v>
      </c>
      <c r="H2932" s="230" t="s">
        <v>6342</v>
      </c>
      <c r="I2932" s="230" t="s">
        <v>52</v>
      </c>
      <c r="J2932" s="230">
        <f>VLOOKUP(H2932,LocID!$B$2:$I$1995,8, FALSE)</f>
        <v>485</v>
      </c>
      <c r="L2932">
        <v>37.504501342773402</v>
      </c>
      <c r="M2932">
        <v>-122.26229095458901</v>
      </c>
    </row>
    <row r="2933" spans="1:13" x14ac:dyDescent="0.25">
      <c r="A2933" s="230">
        <v>2016.1196</v>
      </c>
      <c r="B2933" s="230" t="s">
        <v>4584</v>
      </c>
      <c r="C2933" s="230" t="s">
        <v>11833</v>
      </c>
      <c r="D2933" s="230" t="s">
        <v>4819</v>
      </c>
      <c r="E2933" s="230" t="s">
        <v>4820</v>
      </c>
      <c r="F2933" s="230" t="s">
        <v>3294</v>
      </c>
      <c r="G2933" t="s">
        <v>76</v>
      </c>
      <c r="H2933" s="230" t="s">
        <v>4526</v>
      </c>
      <c r="I2933" s="230" t="s">
        <v>26</v>
      </c>
      <c r="J2933" s="230">
        <f>VLOOKUP(H2933,LocID!$B$2:$I$1995,8, FALSE)</f>
        <v>489</v>
      </c>
      <c r="L2933">
        <v>37.7771186828613</v>
      </c>
      <c r="M2933">
        <v>-122.419639587402</v>
      </c>
    </row>
    <row r="2934" spans="1:13" x14ac:dyDescent="0.25">
      <c r="A2934" s="230">
        <v>2016.12</v>
      </c>
      <c r="B2934" s="230" t="s">
        <v>4584</v>
      </c>
      <c r="C2934" s="230" t="s">
        <v>11833</v>
      </c>
      <c r="D2934" s="230" t="s">
        <v>4794</v>
      </c>
      <c r="E2934" s="230" t="s">
        <v>4795</v>
      </c>
      <c r="F2934" s="230" t="s">
        <v>3123</v>
      </c>
      <c r="G2934" t="s">
        <v>76</v>
      </c>
      <c r="H2934" s="230" t="s">
        <v>4524</v>
      </c>
      <c r="I2934" s="230" t="s">
        <v>188</v>
      </c>
      <c r="J2934" s="230">
        <f>VLOOKUP(H2934,LocID!$B$2:$I$1995,8, FALSE)</f>
        <v>473</v>
      </c>
      <c r="L2934">
        <v>41.237720489501903</v>
      </c>
      <c r="M2934">
        <v>-122.27001953125</v>
      </c>
    </row>
    <row r="2935" spans="1:13" x14ac:dyDescent="0.25">
      <c r="A2935" s="230">
        <v>2016.1247000000001</v>
      </c>
      <c r="B2935" s="230" t="s">
        <v>4577</v>
      </c>
      <c r="C2935" s="230" t="s">
        <v>11833</v>
      </c>
      <c r="D2935" s="230" t="s">
        <v>5114</v>
      </c>
      <c r="E2935" s="230" t="s">
        <v>5115</v>
      </c>
      <c r="F2935" s="230" t="s">
        <v>1295</v>
      </c>
      <c r="G2935" t="s">
        <v>244</v>
      </c>
      <c r="H2935" s="230" t="s">
        <v>6074</v>
      </c>
      <c r="I2935" s="230" t="s">
        <v>52</v>
      </c>
      <c r="J2935" s="230">
        <f>VLOOKUP(H2935,LocID!$B$2:$I$1995,8, FALSE)</f>
        <v>188</v>
      </c>
      <c r="L2935">
        <v>40.581470489501903</v>
      </c>
      <c r="M2935">
        <v>-105.07626342773401</v>
      </c>
    </row>
    <row r="2936" spans="1:13" x14ac:dyDescent="0.25">
      <c r="A2936" s="230">
        <v>2016.1249</v>
      </c>
      <c r="B2936" s="230" t="s">
        <v>4584</v>
      </c>
      <c r="C2936" s="230" t="s">
        <v>11833</v>
      </c>
      <c r="D2936" s="230" t="s">
        <v>5067</v>
      </c>
      <c r="E2936" s="230" t="s">
        <v>5068</v>
      </c>
      <c r="F2936" s="230" t="s">
        <v>973</v>
      </c>
      <c r="G2936" t="s">
        <v>60</v>
      </c>
      <c r="H2936" s="230" t="s">
        <v>6012</v>
      </c>
      <c r="I2936" s="230" t="s">
        <v>26</v>
      </c>
      <c r="J2936" s="230">
        <f>VLOOKUP(H2936,LocID!$B$2:$I$1995,8, FALSE)</f>
        <v>120</v>
      </c>
      <c r="L2936">
        <v>39.961990356445298</v>
      </c>
      <c r="M2936">
        <v>-83.002746582031193</v>
      </c>
    </row>
    <row r="2937" spans="1:13" x14ac:dyDescent="0.25">
      <c r="A2937" s="230">
        <v>2016.1251999999999</v>
      </c>
      <c r="B2937" s="230" t="s">
        <v>4584</v>
      </c>
      <c r="C2937" s="230" t="s">
        <v>11833</v>
      </c>
      <c r="D2937" s="230" t="s">
        <v>5016</v>
      </c>
      <c r="E2937" s="230" t="s">
        <v>4247</v>
      </c>
      <c r="F2937" s="230" t="s">
        <v>2997</v>
      </c>
      <c r="G2937" t="s">
        <v>2996</v>
      </c>
      <c r="H2937" s="230" t="s">
        <v>4536</v>
      </c>
      <c r="I2937" s="230" t="s">
        <v>23</v>
      </c>
      <c r="J2937" s="230">
        <f>VLOOKUP(H2937,LocID!$B$2:$I$1995,8, FALSE)</f>
        <v>447</v>
      </c>
      <c r="L2937">
        <v>38.890369415283203</v>
      </c>
      <c r="M2937">
        <v>-77.031959533691406</v>
      </c>
    </row>
    <row r="2938" spans="1:13" x14ac:dyDescent="0.25">
      <c r="A2938" s="230">
        <v>2016.1261</v>
      </c>
      <c r="B2938" s="230" t="s">
        <v>4577</v>
      </c>
      <c r="C2938" s="230" t="s">
        <v>11833</v>
      </c>
      <c r="D2938" s="230" t="s">
        <v>4985</v>
      </c>
      <c r="E2938" s="230" t="s">
        <v>2276</v>
      </c>
      <c r="F2938" s="230" t="s">
        <v>2273</v>
      </c>
      <c r="G2938" t="s">
        <v>107</v>
      </c>
      <c r="H2938" s="230" t="s">
        <v>4516</v>
      </c>
      <c r="I2938" s="230" t="s">
        <v>23</v>
      </c>
      <c r="J2938" s="230">
        <f>VLOOKUP(H2938,LocID!$B$2:$I$1995,8, FALSE)</f>
        <v>370</v>
      </c>
      <c r="L2938">
        <v>40.7820014953613</v>
      </c>
      <c r="M2938">
        <v>-73.831703186035099</v>
      </c>
    </row>
    <row r="2939" spans="1:13" x14ac:dyDescent="0.25">
      <c r="A2939" s="230">
        <v>2016.1276</v>
      </c>
      <c r="B2939" s="230" t="s">
        <v>4584</v>
      </c>
      <c r="C2939" s="230" t="s">
        <v>11833</v>
      </c>
      <c r="D2939" s="230" t="s">
        <v>5161</v>
      </c>
      <c r="E2939" s="230" t="s">
        <v>1018</v>
      </c>
      <c r="F2939" s="230" t="s">
        <v>3174</v>
      </c>
      <c r="G2939" t="s">
        <v>122</v>
      </c>
      <c r="H2939" s="230" t="s">
        <v>4525</v>
      </c>
      <c r="I2939" s="230" t="s">
        <v>26</v>
      </c>
      <c r="J2939" s="230">
        <f>VLOOKUP(H2939,LocID!$B$2:$I$1995,8, FALSE)</f>
        <v>477</v>
      </c>
      <c r="L2939">
        <v>44.933261871337798</v>
      </c>
      <c r="M2939">
        <v>-123.043807983398</v>
      </c>
    </row>
    <row r="2940" spans="1:13" x14ac:dyDescent="0.25">
      <c r="A2940" s="230">
        <v>2016.1282000000001</v>
      </c>
      <c r="B2940" s="230" t="s">
        <v>4584</v>
      </c>
      <c r="C2940" s="230" t="s">
        <v>11833</v>
      </c>
      <c r="D2940" s="230" t="s">
        <v>4965</v>
      </c>
      <c r="E2940" s="230" t="s">
        <v>4966</v>
      </c>
      <c r="F2940" s="230" t="s">
        <v>4967</v>
      </c>
      <c r="G2940" t="s">
        <v>107</v>
      </c>
      <c r="H2940" s="230" t="s">
        <v>6588</v>
      </c>
      <c r="I2940" s="230" t="s">
        <v>3934</v>
      </c>
      <c r="J2940" s="230">
        <f>VLOOKUP(H2940,LocID!$B$2:$I$1995,8, FALSE)</f>
        <v>694</v>
      </c>
      <c r="L2940">
        <v>41.039180755615199</v>
      </c>
      <c r="M2940">
        <v>-73.867866516113295</v>
      </c>
    </row>
    <row r="2941" spans="1:13" x14ac:dyDescent="0.25">
      <c r="A2941" s="230">
        <v>2016.1286</v>
      </c>
      <c r="B2941" s="230" t="s">
        <v>4584</v>
      </c>
      <c r="C2941" s="230" t="s">
        <v>11833</v>
      </c>
      <c r="D2941" s="230" t="s">
        <v>5035</v>
      </c>
      <c r="E2941" s="230" t="s">
        <v>4418</v>
      </c>
      <c r="F2941" s="230" t="s">
        <v>4419</v>
      </c>
      <c r="G2941" t="s">
        <v>2213</v>
      </c>
      <c r="H2941" s="230" t="s">
        <v>6589</v>
      </c>
      <c r="I2941" s="230" t="s">
        <v>52</v>
      </c>
      <c r="J2941" s="230">
        <f>VLOOKUP(H2941,LocID!$B$2:$I$1995,8, FALSE)</f>
        <v>695</v>
      </c>
      <c r="L2941">
        <v>39.740230560302699</v>
      </c>
      <c r="M2941">
        <v>-75.550842285156307</v>
      </c>
    </row>
    <row r="2942" spans="1:13" x14ac:dyDescent="0.25">
      <c r="A2942" s="230">
        <v>2016.1297</v>
      </c>
      <c r="B2942" s="230" t="s">
        <v>4584</v>
      </c>
      <c r="C2942" s="230" t="s">
        <v>11833</v>
      </c>
      <c r="D2942" s="230" t="s">
        <v>4716</v>
      </c>
      <c r="E2942" s="230" t="s">
        <v>4717</v>
      </c>
      <c r="F2942" s="230" t="s">
        <v>2414</v>
      </c>
      <c r="G2942" t="s">
        <v>76</v>
      </c>
      <c r="H2942" s="230" t="s">
        <v>4518</v>
      </c>
      <c r="I2942" s="230" t="s">
        <v>26</v>
      </c>
      <c r="J2942" s="230">
        <f>VLOOKUP(H2942,LocID!$B$2:$I$1995,8, FALSE)</f>
        <v>387</v>
      </c>
      <c r="L2942">
        <v>37.805080413818303</v>
      </c>
      <c r="M2942">
        <v>-122.273071289062</v>
      </c>
    </row>
    <row r="2943" spans="1:13" x14ac:dyDescent="0.25">
      <c r="A2943" s="230">
        <v>2016.1297999999999</v>
      </c>
      <c r="B2943" s="230" t="s">
        <v>4584</v>
      </c>
      <c r="C2943" s="230" t="s">
        <v>11833</v>
      </c>
      <c r="D2943" s="230" t="s">
        <v>4865</v>
      </c>
      <c r="E2943" s="230" t="s">
        <v>3908</v>
      </c>
      <c r="F2943" s="230" t="s">
        <v>3906</v>
      </c>
      <c r="G2943" t="s">
        <v>76</v>
      </c>
      <c r="H2943" s="230" t="s">
        <v>4532</v>
      </c>
      <c r="I2943" s="230" t="s">
        <v>52</v>
      </c>
      <c r="J2943" s="230">
        <f>VLOOKUP(H2943,LocID!$B$2:$I$1995,8, FALSE)</f>
        <v>527</v>
      </c>
      <c r="L2943">
        <v>37.656059265136697</v>
      </c>
      <c r="M2943">
        <v>-122.414176940917</v>
      </c>
    </row>
    <row r="2944" spans="1:13" x14ac:dyDescent="0.25">
      <c r="A2944" s="230">
        <v>2016.1302000000001</v>
      </c>
      <c r="B2944" s="230" t="s">
        <v>4584</v>
      </c>
      <c r="C2944" s="230" t="s">
        <v>11833</v>
      </c>
      <c r="D2944" s="230" t="s">
        <v>4585</v>
      </c>
      <c r="E2944" s="230" t="s">
        <v>4586</v>
      </c>
      <c r="F2944" s="230" t="s">
        <v>446</v>
      </c>
      <c r="G2944" t="s">
        <v>76</v>
      </c>
      <c r="H2944" s="230" t="s">
        <v>5947</v>
      </c>
      <c r="I2944" s="230" t="s">
        <v>26</v>
      </c>
      <c r="J2944" s="230">
        <f>VLOOKUP(H2944,LocID!$B$2:$I$1995,8, FALSE)</f>
        <v>52</v>
      </c>
      <c r="L2944">
        <v>37.869880676269503</v>
      </c>
      <c r="M2944">
        <v>-122.270538330078</v>
      </c>
    </row>
    <row r="2945" spans="1:13" x14ac:dyDescent="0.25">
      <c r="A2945" s="230">
        <v>2016.1304</v>
      </c>
      <c r="B2945" s="230" t="s">
        <v>4584</v>
      </c>
      <c r="C2945" s="230" t="s">
        <v>11833</v>
      </c>
      <c r="D2945" s="230" t="s">
        <v>5230</v>
      </c>
      <c r="E2945" s="230" t="s">
        <v>5231</v>
      </c>
      <c r="F2945" s="230" t="s">
        <v>5232</v>
      </c>
      <c r="G2945" t="s">
        <v>165</v>
      </c>
      <c r="H2945" s="230" t="s">
        <v>6590</v>
      </c>
      <c r="I2945" s="230" t="s">
        <v>26</v>
      </c>
      <c r="J2945" s="230">
        <f>VLOOKUP(H2945,LocID!$B$2:$I$1995,8, FALSE)</f>
        <v>696</v>
      </c>
      <c r="L2945">
        <v>28.294429779052699</v>
      </c>
      <c r="M2945">
        <v>-81.40673828125</v>
      </c>
    </row>
    <row r="2946" spans="1:13" x14ac:dyDescent="0.25">
      <c r="A2946" s="230">
        <v>2016.1310000000001</v>
      </c>
      <c r="B2946" s="230" t="s">
        <v>4584</v>
      </c>
      <c r="C2946" s="230" t="s">
        <v>11833</v>
      </c>
      <c r="D2946" s="230" t="s">
        <v>4875</v>
      </c>
      <c r="E2946" s="230" t="s">
        <v>4876</v>
      </c>
      <c r="F2946" s="230" t="s">
        <v>4028</v>
      </c>
      <c r="G2946" t="s">
        <v>76</v>
      </c>
      <c r="H2946" s="230" t="s">
        <v>6390</v>
      </c>
      <c r="I2946" s="230" t="s">
        <v>98</v>
      </c>
      <c r="J2946" s="230">
        <f>VLOOKUP(H2946,LocID!$B$2:$I$1995,8, FALSE)</f>
        <v>543</v>
      </c>
      <c r="L2946">
        <v>38.239120483398402</v>
      </c>
      <c r="M2946">
        <v>-122.03688049316401</v>
      </c>
    </row>
    <row r="2947" spans="1:13" x14ac:dyDescent="0.25">
      <c r="A2947" s="230">
        <v>2016.1315999999999</v>
      </c>
      <c r="B2947" s="230" t="s">
        <v>4584</v>
      </c>
      <c r="C2947" s="230" t="s">
        <v>11833</v>
      </c>
      <c r="D2947" s="230" t="s">
        <v>5192</v>
      </c>
      <c r="E2947" s="230"/>
      <c r="F2947" s="230" t="s">
        <v>1526</v>
      </c>
      <c r="G2947" t="s">
        <v>219</v>
      </c>
      <c r="H2947" s="230" t="s">
        <v>4509</v>
      </c>
      <c r="I2947" s="230" t="s">
        <v>23</v>
      </c>
      <c r="J2947" s="230">
        <f>VLOOKUP(H2947,LocID!$B$2:$I$1995,8, FALSE)</f>
        <v>236</v>
      </c>
      <c r="L2947">
        <v>29.760450363159102</v>
      </c>
      <c r="M2947">
        <v>-95.369781494140597</v>
      </c>
    </row>
    <row r="2948" spans="1:13" x14ac:dyDescent="0.25">
      <c r="A2948" s="230">
        <v>2016.1324</v>
      </c>
      <c r="B2948" s="230" t="s">
        <v>4584</v>
      </c>
      <c r="C2948" s="230" t="s">
        <v>11833</v>
      </c>
      <c r="D2948" s="230" t="s">
        <v>4887</v>
      </c>
      <c r="E2948" s="230" t="s">
        <v>4888</v>
      </c>
      <c r="F2948" s="230" t="s">
        <v>4391</v>
      </c>
      <c r="G2948" t="s">
        <v>76</v>
      </c>
      <c r="H2948" s="230" t="s">
        <v>6439</v>
      </c>
      <c r="I2948" s="230" t="s">
        <v>23</v>
      </c>
      <c r="J2948" s="230">
        <f>VLOOKUP(H2948,LocID!$B$2:$I$1995,8, FALSE)</f>
        <v>595</v>
      </c>
      <c r="L2948">
        <v>34.090679168701101</v>
      </c>
      <c r="M2948">
        <v>-118.37093353271401</v>
      </c>
    </row>
    <row r="2949" spans="1:13" x14ac:dyDescent="0.25">
      <c r="A2949" s="230">
        <v>2016.1328000000001</v>
      </c>
      <c r="B2949" s="230" t="s">
        <v>4584</v>
      </c>
      <c r="C2949" s="230" t="s">
        <v>11833</v>
      </c>
      <c r="D2949" s="230" t="s">
        <v>5060</v>
      </c>
      <c r="E2949" s="230" t="s">
        <v>5061</v>
      </c>
      <c r="F2949" s="230" t="s">
        <v>877</v>
      </c>
      <c r="G2949" t="s">
        <v>208</v>
      </c>
      <c r="H2949" s="230" t="s">
        <v>5997</v>
      </c>
      <c r="I2949" s="230" t="s">
        <v>188</v>
      </c>
      <c r="J2949" s="230">
        <f>VLOOKUP(H2949,LocID!$B$2:$I$1995,8, FALSE)</f>
        <v>105</v>
      </c>
      <c r="L2949">
        <v>41.884250640869098</v>
      </c>
      <c r="M2949">
        <v>-87.6324462890625</v>
      </c>
    </row>
    <row r="2950" spans="1:13" x14ac:dyDescent="0.25">
      <c r="A2950" s="230">
        <v>2016.1331</v>
      </c>
      <c r="B2950" s="230" t="s">
        <v>4577</v>
      </c>
      <c r="C2950" s="230" t="s">
        <v>11833</v>
      </c>
      <c r="D2950" s="230" t="s">
        <v>4603</v>
      </c>
      <c r="E2950" s="230" t="s">
        <v>4604</v>
      </c>
      <c r="F2950" s="230" t="s">
        <v>927</v>
      </c>
      <c r="G2950" t="s">
        <v>76</v>
      </c>
      <c r="H2950" s="230" t="s">
        <v>6002</v>
      </c>
      <c r="I2950" s="230" t="s">
        <v>52</v>
      </c>
      <c r="J2950" s="230">
        <f>VLOOKUP(H2950,LocID!$B$2:$I$1995,8, FALSE)</f>
        <v>110</v>
      </c>
      <c r="L2950">
        <v>38.6987915039062</v>
      </c>
      <c r="M2950">
        <v>-121.271713256835</v>
      </c>
    </row>
    <row r="2951" spans="1:13" x14ac:dyDescent="0.25">
      <c r="A2951" s="230">
        <v>2016.1333</v>
      </c>
      <c r="B2951" s="230" t="s">
        <v>4584</v>
      </c>
      <c r="C2951" s="230" t="s">
        <v>11833</v>
      </c>
      <c r="D2951" s="230" t="s">
        <v>5154</v>
      </c>
      <c r="E2951" s="230" t="s">
        <v>5155</v>
      </c>
      <c r="F2951" s="230" t="s">
        <v>2823</v>
      </c>
      <c r="G2951" t="s">
        <v>122</v>
      </c>
      <c r="H2951" s="230" t="s">
        <v>6295</v>
      </c>
      <c r="I2951" s="230" t="s">
        <v>26</v>
      </c>
      <c r="J2951" s="230">
        <f>VLOOKUP(H2951,LocID!$B$2:$I$1995,8, FALSE)</f>
        <v>427</v>
      </c>
      <c r="L2951">
        <v>45.511791229247997</v>
      </c>
      <c r="M2951">
        <v>-122.67562866210901</v>
      </c>
    </row>
    <row r="2952" spans="1:13" x14ac:dyDescent="0.25">
      <c r="A2952" s="230">
        <v>2017.0001</v>
      </c>
      <c r="B2952" s="230" t="s">
        <v>4577</v>
      </c>
      <c r="C2952" s="230" t="s">
        <v>11833</v>
      </c>
      <c r="D2952" s="230" t="s">
        <v>4942</v>
      </c>
      <c r="E2952" s="230" t="s">
        <v>4943</v>
      </c>
      <c r="F2952" s="230" t="s">
        <v>4944</v>
      </c>
      <c r="G2952" t="s">
        <v>49</v>
      </c>
      <c r="H2952" s="230" t="s">
        <v>6552</v>
      </c>
      <c r="I2952" s="230" t="s">
        <v>26</v>
      </c>
      <c r="J2952" s="230">
        <f>VLOOKUP(H2952,LocID!$B$2:$I$1995,8, FALSE)</f>
        <v>657</v>
      </c>
      <c r="L2952">
        <v>42.393760681152301</v>
      </c>
      <c r="M2952">
        <v>-71.032371520996094</v>
      </c>
    </row>
    <row r="2953" spans="1:13" x14ac:dyDescent="0.25">
      <c r="A2953" s="230">
        <v>2017.0007000000001</v>
      </c>
      <c r="B2953" s="230" t="s">
        <v>4584</v>
      </c>
      <c r="C2953" s="230" t="s">
        <v>11833</v>
      </c>
      <c r="D2953" s="230" t="s">
        <v>5018</v>
      </c>
      <c r="E2953" s="230" t="s">
        <v>5019</v>
      </c>
      <c r="F2953" s="230" t="s">
        <v>2997</v>
      </c>
      <c r="G2953" t="s">
        <v>2996</v>
      </c>
      <c r="H2953" s="230" t="s">
        <v>4536</v>
      </c>
      <c r="I2953" s="230" t="s">
        <v>52</v>
      </c>
      <c r="J2953" s="230">
        <f>VLOOKUP(H2953,LocID!$B$2:$I$1995,8, FALSE)</f>
        <v>447</v>
      </c>
      <c r="L2953">
        <v>38.890369415283203</v>
      </c>
      <c r="M2953">
        <v>-77.031959533691406</v>
      </c>
    </row>
    <row r="2954" spans="1:13" x14ac:dyDescent="0.25">
      <c r="A2954" s="230">
        <v>2017.001</v>
      </c>
      <c r="B2954" s="230" t="s">
        <v>4577</v>
      </c>
      <c r="C2954" s="230" t="s">
        <v>11833</v>
      </c>
      <c r="D2954" s="230" t="s">
        <v>5183</v>
      </c>
      <c r="E2954" s="230" t="s">
        <v>5184</v>
      </c>
      <c r="F2954" s="230" t="s">
        <v>332</v>
      </c>
      <c r="G2954" t="s">
        <v>219</v>
      </c>
      <c r="H2954" s="230" t="s">
        <v>4497</v>
      </c>
      <c r="I2954" s="230" t="s">
        <v>23</v>
      </c>
      <c r="J2954" s="230">
        <f>VLOOKUP(H2954,LocID!$B$2:$I$1995,8, FALSE)</f>
        <v>37</v>
      </c>
      <c r="L2954">
        <v>30.267589569091701</v>
      </c>
      <c r="M2954">
        <v>-97.742988586425696</v>
      </c>
    </row>
    <row r="2955" spans="1:13" x14ac:dyDescent="0.25">
      <c r="A2955" s="230">
        <v>2017.0015000000001</v>
      </c>
      <c r="B2955" s="230" t="s">
        <v>4577</v>
      </c>
      <c r="C2955" s="230" t="s">
        <v>11833</v>
      </c>
      <c r="D2955" s="230" t="s">
        <v>4648</v>
      </c>
      <c r="E2955" s="230" t="s">
        <v>4649</v>
      </c>
      <c r="F2955" s="230" t="s">
        <v>1804</v>
      </c>
      <c r="G2955" t="s">
        <v>76</v>
      </c>
      <c r="H2955" s="230" t="s">
        <v>6173</v>
      </c>
      <c r="I2955" s="230" t="s">
        <v>23</v>
      </c>
      <c r="J2955" s="230">
        <f>VLOOKUP(H2955,LocID!$B$2:$I$1995,8, FALSE)</f>
        <v>296</v>
      </c>
      <c r="L2955">
        <v>33.766719818115199</v>
      </c>
      <c r="M2955">
        <v>-118.19239807128901</v>
      </c>
    </row>
    <row r="2956" spans="1:13" x14ac:dyDescent="0.25">
      <c r="A2956" s="230">
        <v>2017.0027</v>
      </c>
      <c r="B2956" s="230" t="s">
        <v>4577</v>
      </c>
      <c r="C2956" s="230" t="s">
        <v>11833</v>
      </c>
      <c r="D2956" s="230" t="s">
        <v>4889</v>
      </c>
      <c r="E2956" s="230" t="s">
        <v>4890</v>
      </c>
      <c r="F2956" s="230" t="s">
        <v>1323</v>
      </c>
      <c r="G2956" t="s">
        <v>76</v>
      </c>
      <c r="H2956" s="230" t="s">
        <v>6079</v>
      </c>
      <c r="I2956" s="230" t="s">
        <v>52</v>
      </c>
      <c r="J2956" s="230">
        <f>VLOOKUP(H2956,LocID!$B$2:$I$1995,8, FALSE)</f>
        <v>193</v>
      </c>
      <c r="L2956">
        <v>36.74068069458</v>
      </c>
      <c r="M2956">
        <v>-119.78572845458901</v>
      </c>
    </row>
    <row r="2957" spans="1:13" x14ac:dyDescent="0.25">
      <c r="A2957" s="230">
        <v>2017.0066999999999</v>
      </c>
      <c r="B2957" s="230" t="s">
        <v>4584</v>
      </c>
      <c r="C2957" s="230" t="s">
        <v>11833</v>
      </c>
      <c r="D2957" s="230" t="s">
        <v>5116</v>
      </c>
      <c r="E2957" s="230" t="s">
        <v>5117</v>
      </c>
      <c r="F2957" s="230" t="s">
        <v>5118</v>
      </c>
      <c r="G2957" t="s">
        <v>244</v>
      </c>
      <c r="H2957" s="230" t="s">
        <v>6591</v>
      </c>
      <c r="I2957" s="230" t="s">
        <v>52</v>
      </c>
      <c r="J2957" s="230">
        <f>VLOOKUP(H2957,LocID!$B$2:$I$1995,8, FALSE)</f>
        <v>698</v>
      </c>
      <c r="L2957">
        <v>39.068790435791001</v>
      </c>
      <c r="M2957">
        <v>-108.564453125</v>
      </c>
    </row>
    <row r="2958" spans="1:13" x14ac:dyDescent="0.25">
      <c r="A2958" s="230">
        <v>2017.0075999999999</v>
      </c>
      <c r="B2958" s="230" t="s">
        <v>4584</v>
      </c>
      <c r="C2958" s="230" t="s">
        <v>11833</v>
      </c>
      <c r="D2958" s="230" t="s">
        <v>4831</v>
      </c>
      <c r="E2958" s="230" t="s">
        <v>4832</v>
      </c>
      <c r="F2958" s="230" t="s">
        <v>3531</v>
      </c>
      <c r="G2958" t="s">
        <v>76</v>
      </c>
      <c r="H2958" s="230" t="s">
        <v>6348</v>
      </c>
      <c r="I2958" s="230" t="s">
        <v>98</v>
      </c>
      <c r="J2958" s="230">
        <f>VLOOKUP(H2958,LocID!$B$2:$I$1995,8, FALSE)</f>
        <v>491</v>
      </c>
      <c r="L2958">
        <v>37.338581085205</v>
      </c>
      <c r="M2958">
        <v>-121.885566711425</v>
      </c>
    </row>
    <row r="2959" spans="1:13" x14ac:dyDescent="0.25">
      <c r="A2959" s="230">
        <v>2017.0078000000001</v>
      </c>
      <c r="B2959" s="230" t="s">
        <v>4584</v>
      </c>
      <c r="C2959" s="230" t="s">
        <v>11833</v>
      </c>
      <c r="D2959" s="230" t="s">
        <v>5188</v>
      </c>
      <c r="E2959" s="230" t="s">
        <v>5189</v>
      </c>
      <c r="F2959" s="230" t="s">
        <v>1009</v>
      </c>
      <c r="G2959" t="s">
        <v>219</v>
      </c>
      <c r="H2959" s="230" t="s">
        <v>6018</v>
      </c>
      <c r="I2959" s="230" t="s">
        <v>52</v>
      </c>
      <c r="J2959" s="230">
        <f>VLOOKUP(H2959,LocID!$B$2:$I$1995,8, FALSE)</f>
        <v>126</v>
      </c>
      <c r="L2959">
        <v>27.796409606933501</v>
      </c>
      <c r="M2959">
        <v>-97.403556823730398</v>
      </c>
    </row>
    <row r="2960" spans="1:13" x14ac:dyDescent="0.25">
      <c r="A2960" s="230">
        <v>2017.0092</v>
      </c>
      <c r="B2960" s="230" t="s">
        <v>4577</v>
      </c>
      <c r="C2960" s="230" t="s">
        <v>11833</v>
      </c>
      <c r="D2960" s="230" t="s">
        <v>4933</v>
      </c>
      <c r="E2960" s="230" t="s">
        <v>4934</v>
      </c>
      <c r="F2960" s="230" t="s">
        <v>691</v>
      </c>
      <c r="G2960" t="s">
        <v>49</v>
      </c>
      <c r="H2960" s="230" t="s">
        <v>5971</v>
      </c>
      <c r="I2960" s="230" t="s">
        <v>23</v>
      </c>
      <c r="J2960" s="230">
        <f>VLOOKUP(H2960,LocID!$B$2:$I$1995,8, FALSE)</f>
        <v>77</v>
      </c>
      <c r="L2960">
        <v>42.333469390869098</v>
      </c>
      <c r="M2960">
        <v>-71.120468139648395</v>
      </c>
    </row>
    <row r="2961" spans="1:13" x14ac:dyDescent="0.25">
      <c r="A2961" s="230">
        <v>2017.0099</v>
      </c>
      <c r="B2961" s="230" t="s">
        <v>4569</v>
      </c>
      <c r="C2961" s="230" t="s">
        <v>11833</v>
      </c>
      <c r="D2961" s="230" t="s">
        <v>5111</v>
      </c>
      <c r="E2961" s="230" t="s">
        <v>5112</v>
      </c>
      <c r="F2961" s="230" t="s">
        <v>1295</v>
      </c>
      <c r="G2961" t="s">
        <v>244</v>
      </c>
      <c r="H2961" s="230" t="s">
        <v>6074</v>
      </c>
      <c r="I2961" s="230" t="s">
        <v>52</v>
      </c>
      <c r="J2961" s="230">
        <f>VLOOKUP(H2961,LocID!$B$2:$I$1995,8, FALSE)</f>
        <v>188</v>
      </c>
      <c r="L2961">
        <v>40.581470489501903</v>
      </c>
      <c r="M2961">
        <v>-105.07626342773401</v>
      </c>
    </row>
    <row r="2962" spans="1:13" x14ac:dyDescent="0.25">
      <c r="A2962" s="230">
        <v>2017.0102999999999</v>
      </c>
      <c r="B2962" s="230" t="s">
        <v>4577</v>
      </c>
      <c r="C2962" s="230" t="s">
        <v>11833</v>
      </c>
      <c r="D2962" s="230" t="s">
        <v>5190</v>
      </c>
      <c r="E2962" s="230" t="s">
        <v>5191</v>
      </c>
      <c r="F2962" s="230" t="s">
        <v>1042</v>
      </c>
      <c r="G2962" t="s">
        <v>219</v>
      </c>
      <c r="H2962" s="230" t="s">
        <v>6026</v>
      </c>
      <c r="I2962" s="230" t="s">
        <v>23</v>
      </c>
      <c r="J2962" s="230">
        <f>VLOOKUP(H2962,LocID!$B$2:$I$1995,8, FALSE)</f>
        <v>134</v>
      </c>
      <c r="L2962">
        <v>32.778148651122997</v>
      </c>
      <c r="M2962">
        <v>-96.795402526855398</v>
      </c>
    </row>
    <row r="2963" spans="1:13" x14ac:dyDescent="0.25">
      <c r="A2963" s="230">
        <v>2017.0108</v>
      </c>
      <c r="B2963" s="230" t="s">
        <v>4577</v>
      </c>
      <c r="C2963" s="230" t="s">
        <v>11833</v>
      </c>
      <c r="D2963" s="230" t="s">
        <v>5162</v>
      </c>
      <c r="E2963" s="230" t="s">
        <v>5163</v>
      </c>
      <c r="F2963" s="230" t="s">
        <v>3174</v>
      </c>
      <c r="G2963" t="s">
        <v>122</v>
      </c>
      <c r="H2963" s="230" t="s">
        <v>4525</v>
      </c>
      <c r="I2963" s="230" t="s">
        <v>3934</v>
      </c>
      <c r="J2963" s="230">
        <f>VLOOKUP(H2963,LocID!$B$2:$I$1995,8, FALSE)</f>
        <v>477</v>
      </c>
      <c r="L2963">
        <v>44.933261871337798</v>
      </c>
      <c r="M2963">
        <v>-123.043807983398</v>
      </c>
    </row>
    <row r="2964" spans="1:13" x14ac:dyDescent="0.25">
      <c r="A2964" s="230">
        <v>2017.0117</v>
      </c>
      <c r="B2964" s="230" t="s">
        <v>4577</v>
      </c>
      <c r="C2964" s="230" t="s">
        <v>11833</v>
      </c>
      <c r="D2964" s="230" t="s">
        <v>4993</v>
      </c>
      <c r="E2964" s="230" t="s">
        <v>4994</v>
      </c>
      <c r="F2964" s="230" t="s">
        <v>4995</v>
      </c>
      <c r="G2964" t="s">
        <v>107</v>
      </c>
      <c r="H2964" s="230" t="s">
        <v>6592</v>
      </c>
      <c r="I2964" s="230" t="s">
        <v>26</v>
      </c>
      <c r="J2964" s="230">
        <f>VLOOKUP(H2964,LocID!$B$2:$I$1995,8, FALSE)</f>
        <v>699</v>
      </c>
      <c r="L2964">
        <v>41.706710815429702</v>
      </c>
      <c r="M2964">
        <v>-73.929367065429702</v>
      </c>
    </row>
    <row r="2965" spans="1:13" x14ac:dyDescent="0.25">
      <c r="A2965" s="230">
        <v>2017.0121999999999</v>
      </c>
      <c r="B2965" s="230" t="s">
        <v>4584</v>
      </c>
      <c r="C2965" s="230" t="s">
        <v>11833</v>
      </c>
      <c r="D2965" s="230" t="s">
        <v>4719</v>
      </c>
      <c r="E2965" s="230" t="s">
        <v>4720</v>
      </c>
      <c r="F2965" s="230" t="s">
        <v>2414</v>
      </c>
      <c r="G2965" t="s">
        <v>76</v>
      </c>
      <c r="H2965" s="230" t="s">
        <v>4518</v>
      </c>
      <c r="I2965" s="230" t="s">
        <v>188</v>
      </c>
      <c r="J2965" s="230">
        <f>VLOOKUP(H2965,LocID!$B$2:$I$1995,8, FALSE)</f>
        <v>387</v>
      </c>
      <c r="L2965">
        <v>37.805080413818303</v>
      </c>
      <c r="M2965">
        <v>-122.273071289062</v>
      </c>
    </row>
    <row r="2966" spans="1:13" x14ac:dyDescent="0.25">
      <c r="A2966" s="230">
        <v>2017.0125</v>
      </c>
      <c r="B2966" s="230" t="s">
        <v>4584</v>
      </c>
      <c r="C2966" s="230" t="s">
        <v>11833</v>
      </c>
      <c r="D2966" s="230" t="s">
        <v>5228</v>
      </c>
      <c r="E2966" s="230" t="s">
        <v>5229</v>
      </c>
      <c r="F2966" s="230" t="s">
        <v>1586</v>
      </c>
      <c r="G2966" t="s">
        <v>165</v>
      </c>
      <c r="H2966" s="230" t="s">
        <v>6127</v>
      </c>
      <c r="I2966" s="230" t="s">
        <v>98</v>
      </c>
      <c r="J2966" s="230">
        <f>VLOOKUP(H2966,LocID!$B$2:$I$1995,8, FALSE)</f>
        <v>249</v>
      </c>
      <c r="L2966">
        <v>30.3314704895019</v>
      </c>
      <c r="M2966">
        <v>-81.656219482421804</v>
      </c>
    </row>
    <row r="2967" spans="1:13" x14ac:dyDescent="0.25">
      <c r="A2967" s="230">
        <v>2017.0127</v>
      </c>
      <c r="B2967" s="230" t="s">
        <v>4584</v>
      </c>
      <c r="C2967" s="230" t="s">
        <v>11833</v>
      </c>
      <c r="D2967" s="230" t="s">
        <v>4694</v>
      </c>
      <c r="E2967" s="230" t="s">
        <v>4695</v>
      </c>
      <c r="F2967" s="230" t="s">
        <v>1991</v>
      </c>
      <c r="G2967" t="s">
        <v>76</v>
      </c>
      <c r="H2967" s="230" t="s">
        <v>6200</v>
      </c>
      <c r="I2967" s="230" t="s">
        <v>188</v>
      </c>
      <c r="J2967" s="230">
        <f>VLOOKUP(H2967,LocID!$B$2:$I$1995,8, FALSE)</f>
        <v>324</v>
      </c>
      <c r="L2967">
        <v>37.455318450927699</v>
      </c>
      <c r="M2967">
        <v>-122.17855834960901</v>
      </c>
    </row>
    <row r="2968" spans="1:13" x14ac:dyDescent="0.25">
      <c r="A2968" s="230">
        <v>2017.0134</v>
      </c>
      <c r="B2968" s="230" t="s">
        <v>4584</v>
      </c>
      <c r="C2968" s="230" t="s">
        <v>11833</v>
      </c>
      <c r="D2968" s="230" t="s">
        <v>4867</v>
      </c>
      <c r="E2968" s="230" t="s">
        <v>4868</v>
      </c>
      <c r="F2968" s="230" t="s">
        <v>3906</v>
      </c>
      <c r="G2968" t="s">
        <v>76</v>
      </c>
      <c r="H2968" s="230" t="s">
        <v>4532</v>
      </c>
      <c r="I2968" s="230" t="s">
        <v>188</v>
      </c>
      <c r="J2968" s="230">
        <f>VLOOKUP(H2968,LocID!$B$2:$I$1995,8, FALSE)</f>
        <v>527</v>
      </c>
      <c r="L2968">
        <v>37.656059265136697</v>
      </c>
      <c r="M2968">
        <v>-122.414176940917</v>
      </c>
    </row>
    <row r="2969" spans="1:13" x14ac:dyDescent="0.25">
      <c r="A2969" s="230">
        <v>2017.0134</v>
      </c>
      <c r="B2969" s="230" t="s">
        <v>4584</v>
      </c>
      <c r="C2969" s="230" t="s">
        <v>11833</v>
      </c>
      <c r="D2969" s="230" t="s">
        <v>4867</v>
      </c>
      <c r="E2969" s="230" t="s">
        <v>4868</v>
      </c>
      <c r="F2969" s="230" t="s">
        <v>3906</v>
      </c>
      <c r="G2969" t="s">
        <v>76</v>
      </c>
      <c r="H2969" s="230" t="s">
        <v>4532</v>
      </c>
      <c r="I2969" s="230" t="s">
        <v>26</v>
      </c>
      <c r="J2969" s="230">
        <f>VLOOKUP(H2969,LocID!$B$2:$I$1995,8, FALSE)</f>
        <v>527</v>
      </c>
      <c r="L2969">
        <v>37.656059265136697</v>
      </c>
      <c r="M2969">
        <v>-122.414176940917</v>
      </c>
    </row>
    <row r="2970" spans="1:13" x14ac:dyDescent="0.25">
      <c r="A2970" s="230">
        <v>2017.0137999999999</v>
      </c>
      <c r="B2970" s="230" t="s">
        <v>4584</v>
      </c>
      <c r="C2970" s="230" t="s">
        <v>11833</v>
      </c>
      <c r="D2970" s="230" t="s">
        <v>4652</v>
      </c>
      <c r="E2970" s="230" t="s">
        <v>4653</v>
      </c>
      <c r="F2970" s="230" t="s">
        <v>1821</v>
      </c>
      <c r="G2970" t="s">
        <v>76</v>
      </c>
      <c r="H2970" s="230" t="s">
        <v>6176</v>
      </c>
      <c r="I2970" s="230" t="s">
        <v>26</v>
      </c>
      <c r="J2970" s="230">
        <f>VLOOKUP(H2970,LocID!$B$2:$I$1995,8, FALSE)</f>
        <v>298</v>
      </c>
      <c r="L2970">
        <v>37.383079528808501</v>
      </c>
      <c r="M2970">
        <v>-122.11422729492099</v>
      </c>
    </row>
    <row r="2971" spans="1:13" x14ac:dyDescent="0.25">
      <c r="A2971" s="230">
        <v>2017.0142000000001</v>
      </c>
      <c r="B2971" s="230" t="s">
        <v>4584</v>
      </c>
      <c r="C2971" s="230" t="s">
        <v>11833</v>
      </c>
      <c r="D2971" s="230" t="s">
        <v>5171</v>
      </c>
      <c r="E2971" s="230" t="s">
        <v>5172</v>
      </c>
      <c r="F2971" s="230" t="s">
        <v>3937</v>
      </c>
      <c r="G2971" t="s">
        <v>261</v>
      </c>
      <c r="H2971" s="230" t="s">
        <v>4533</v>
      </c>
      <c r="I2971" s="230" t="s">
        <v>52</v>
      </c>
      <c r="J2971" s="230">
        <f>VLOOKUP(H2971,LocID!$B$2:$I$1995,8, FALSE)</f>
        <v>528</v>
      </c>
      <c r="L2971">
        <v>47.657260894775298</v>
      </c>
      <c r="M2971">
        <v>-117.41227722167901</v>
      </c>
    </row>
    <row r="2972" spans="1:13" x14ac:dyDescent="0.25">
      <c r="A2972" s="230">
        <v>2017.0144</v>
      </c>
      <c r="B2972" s="230" t="s">
        <v>4584</v>
      </c>
      <c r="C2972" s="230" t="s">
        <v>11833</v>
      </c>
      <c r="D2972" s="230" t="s">
        <v>4821</v>
      </c>
      <c r="E2972" s="230" t="s">
        <v>4822</v>
      </c>
      <c r="F2972" s="230" t="s">
        <v>3294</v>
      </c>
      <c r="G2972" t="s">
        <v>76</v>
      </c>
      <c r="H2972" s="230" t="s">
        <v>4526</v>
      </c>
      <c r="I2972" s="230" t="s">
        <v>26</v>
      </c>
      <c r="J2972" s="230">
        <f>VLOOKUP(H2972,LocID!$B$2:$I$1995,8, FALSE)</f>
        <v>489</v>
      </c>
      <c r="L2972">
        <v>37.7771186828613</v>
      </c>
      <c r="M2972">
        <v>-122.419639587402</v>
      </c>
    </row>
    <row r="2973" spans="1:13" x14ac:dyDescent="0.25">
      <c r="A2973" s="230">
        <v>2017.0152</v>
      </c>
      <c r="B2973" s="230" t="s">
        <v>4577</v>
      </c>
      <c r="C2973" s="230" t="s">
        <v>11833</v>
      </c>
      <c r="D2973" s="230" t="s">
        <v>4721</v>
      </c>
      <c r="E2973" s="230" t="s">
        <v>4722</v>
      </c>
      <c r="F2973" s="230" t="s">
        <v>2414</v>
      </c>
      <c r="G2973" t="s">
        <v>76</v>
      </c>
      <c r="H2973" s="230" t="s">
        <v>4518</v>
      </c>
      <c r="I2973" s="230" t="s">
        <v>23</v>
      </c>
      <c r="J2973" s="230">
        <f>VLOOKUP(H2973,LocID!$B$2:$I$1995,8, FALSE)</f>
        <v>387</v>
      </c>
      <c r="L2973">
        <v>37.805080413818303</v>
      </c>
      <c r="M2973">
        <v>-122.273071289062</v>
      </c>
    </row>
    <row r="2974" spans="1:13" x14ac:dyDescent="0.25">
      <c r="A2974" s="230">
        <v>2017.0177000000001</v>
      </c>
      <c r="B2974" s="230" t="s">
        <v>4569</v>
      </c>
      <c r="C2974" s="230" t="s">
        <v>11833</v>
      </c>
      <c r="D2974" s="230" t="s">
        <v>4677</v>
      </c>
      <c r="E2974" s="230" t="s">
        <v>4678</v>
      </c>
      <c r="F2974" s="230" t="s">
        <v>1832</v>
      </c>
      <c r="G2974" t="s">
        <v>76</v>
      </c>
      <c r="H2974" s="230" t="s">
        <v>4512</v>
      </c>
      <c r="I2974" s="230" t="s">
        <v>23</v>
      </c>
      <c r="J2974" s="230">
        <f>VLOOKUP(H2974,LocID!$B$2:$I$1995,8, FALSE)</f>
        <v>300</v>
      </c>
      <c r="L2974">
        <v>34.053489685058501</v>
      </c>
      <c r="M2974">
        <v>-118.245323181152</v>
      </c>
    </row>
    <row r="2975" spans="1:13" x14ac:dyDescent="0.25">
      <c r="A2975" s="230">
        <v>2017.0178000000001</v>
      </c>
      <c r="B2975" s="230" t="s">
        <v>4577</v>
      </c>
      <c r="C2975" s="230" t="s">
        <v>11833</v>
      </c>
      <c r="D2975" s="230" t="s">
        <v>4745</v>
      </c>
      <c r="E2975" s="230" t="s">
        <v>4746</v>
      </c>
      <c r="F2975" s="230" t="s">
        <v>2673</v>
      </c>
      <c r="G2975" t="s">
        <v>76</v>
      </c>
      <c r="H2975" s="230" t="s">
        <v>6264</v>
      </c>
      <c r="I2975" s="230" t="s">
        <v>3934</v>
      </c>
      <c r="J2975" s="230">
        <f>VLOOKUP(H2975,LocID!$B$2:$I$1995,8, FALSE)</f>
        <v>395</v>
      </c>
      <c r="L2975">
        <v>33.654399871826101</v>
      </c>
      <c r="M2975">
        <v>-117.788208007812</v>
      </c>
    </row>
    <row r="2976" spans="1:13" x14ac:dyDescent="0.25">
      <c r="A2976" s="230">
        <v>2017.0183</v>
      </c>
      <c r="B2976" s="230" t="s">
        <v>4577</v>
      </c>
      <c r="C2976" s="230" t="s">
        <v>11833</v>
      </c>
      <c r="D2976" s="230" t="s">
        <v>4680</v>
      </c>
      <c r="E2976" s="230" t="s">
        <v>4681</v>
      </c>
      <c r="F2976" s="230" t="s">
        <v>1832</v>
      </c>
      <c r="G2976" t="s">
        <v>76</v>
      </c>
      <c r="H2976" s="230" t="s">
        <v>4512</v>
      </c>
      <c r="I2976" s="230" t="s">
        <v>52</v>
      </c>
      <c r="J2976" s="230">
        <f>VLOOKUP(H2976,LocID!$B$2:$I$1995,8, FALSE)</f>
        <v>300</v>
      </c>
      <c r="L2976">
        <v>34.053489685058501</v>
      </c>
      <c r="M2976">
        <v>-118.245323181152</v>
      </c>
    </row>
    <row r="2977" spans="1:13" x14ac:dyDescent="0.25">
      <c r="A2977" s="230">
        <v>2017.019</v>
      </c>
      <c r="B2977" s="230" t="s">
        <v>4584</v>
      </c>
      <c r="C2977" s="230" t="s">
        <v>11833</v>
      </c>
      <c r="D2977" s="230" t="s">
        <v>5208</v>
      </c>
      <c r="E2977" s="230" t="s">
        <v>5209</v>
      </c>
      <c r="F2977" s="230" t="s">
        <v>159</v>
      </c>
      <c r="G2977" t="s">
        <v>160</v>
      </c>
      <c r="H2977" s="230" t="s">
        <v>5910</v>
      </c>
      <c r="I2977" s="230" t="s">
        <v>26</v>
      </c>
      <c r="J2977" s="230">
        <f>VLOOKUP(H2977,LocID!$B$2:$I$1995,8, FALSE)</f>
        <v>13</v>
      </c>
      <c r="L2977">
        <v>34.075370788574197</v>
      </c>
      <c r="M2977">
        <v>-84.294548034667898</v>
      </c>
    </row>
    <row r="2978" spans="1:13" x14ac:dyDescent="0.25">
      <c r="A2978" s="230">
        <v>2017.0192</v>
      </c>
      <c r="B2978" s="230" t="s">
        <v>4577</v>
      </c>
      <c r="C2978" s="230" t="s">
        <v>11833</v>
      </c>
      <c r="D2978" s="230" t="s">
        <v>5012</v>
      </c>
      <c r="E2978" s="230" t="s">
        <v>5013</v>
      </c>
      <c r="F2978" s="230" t="s">
        <v>3871</v>
      </c>
      <c r="G2978" t="s">
        <v>49</v>
      </c>
      <c r="H2978" s="230" t="s">
        <v>4531</v>
      </c>
      <c r="I2978" s="230" t="s">
        <v>23</v>
      </c>
      <c r="J2978" s="230">
        <f>VLOOKUP(H2978,LocID!$B$2:$I$1995,8, FALSE)</f>
        <v>520</v>
      </c>
      <c r="L2978">
        <v>42.386680603027301</v>
      </c>
      <c r="M2978">
        <v>-71.098258972167898</v>
      </c>
    </row>
    <row r="2979" spans="1:13" x14ac:dyDescent="0.25">
      <c r="A2979" s="230">
        <v>2017.0197000000101</v>
      </c>
      <c r="B2979" s="230" t="s">
        <v>4584</v>
      </c>
      <c r="C2979" s="230" t="s">
        <v>11833</v>
      </c>
      <c r="D2979" s="230" t="s">
        <v>5122</v>
      </c>
      <c r="E2979" s="230" t="s">
        <v>5123</v>
      </c>
      <c r="F2979" s="230" t="s">
        <v>1501</v>
      </c>
      <c r="G2979" t="s">
        <v>1488</v>
      </c>
      <c r="H2979" s="230" t="s">
        <v>4508</v>
      </c>
      <c r="I2979" s="230" t="s">
        <v>3934</v>
      </c>
      <c r="J2979" s="230">
        <f>VLOOKUP(H2979,LocID!$B$2:$I$1995,8, FALSE)</f>
        <v>235</v>
      </c>
      <c r="L2979">
        <v>21.3048496246337</v>
      </c>
      <c r="M2979">
        <v>-157.85775756835901</v>
      </c>
    </row>
    <row r="2980" spans="1:13" x14ac:dyDescent="0.25">
      <c r="A2980" s="230">
        <v>2017.0212000000099</v>
      </c>
      <c r="B2980" s="230" t="s">
        <v>4577</v>
      </c>
      <c r="C2980" s="230" t="s">
        <v>11833</v>
      </c>
      <c r="D2980" s="230" t="s">
        <v>4989</v>
      </c>
      <c r="E2980" s="230" t="s">
        <v>4990</v>
      </c>
      <c r="F2980" s="230" t="s">
        <v>4991</v>
      </c>
      <c r="G2980" t="s">
        <v>107</v>
      </c>
      <c r="H2980" s="230" t="s">
        <v>6593</v>
      </c>
      <c r="I2980" s="230" t="s">
        <v>26</v>
      </c>
      <c r="J2980" s="230">
        <f>VLOOKUP(H2980,LocID!$B$2:$I$1995,8, FALSE)</f>
        <v>700</v>
      </c>
      <c r="L2980">
        <v>41.291168212890597</v>
      </c>
      <c r="M2980">
        <v>-73.922111511230497</v>
      </c>
    </row>
    <row r="2981" spans="1:13" x14ac:dyDescent="0.25">
      <c r="A2981" s="230">
        <v>2017.02170000001</v>
      </c>
      <c r="B2981" s="230" t="s">
        <v>4577</v>
      </c>
      <c r="C2981" s="230" t="s">
        <v>11833</v>
      </c>
      <c r="D2981" s="230" t="s">
        <v>5212</v>
      </c>
      <c r="E2981" s="230" t="s">
        <v>5213</v>
      </c>
      <c r="F2981" s="230" t="s">
        <v>835</v>
      </c>
      <c r="G2981" t="s">
        <v>250</v>
      </c>
      <c r="H2981" s="230" t="s">
        <v>5990</v>
      </c>
      <c r="I2981" s="230" t="s">
        <v>23</v>
      </c>
      <c r="J2981" s="230">
        <f>VLOOKUP(H2981,LocID!$B$2:$I$1995,8, FALSE)</f>
        <v>98</v>
      </c>
      <c r="L2981">
        <v>35.927452087402301</v>
      </c>
      <c r="M2981">
        <v>-79.039268493652301</v>
      </c>
    </row>
    <row r="2982" spans="1:13" x14ac:dyDescent="0.25">
      <c r="A2982" s="230">
        <v>2017.02170000001</v>
      </c>
      <c r="B2982" s="230" t="s">
        <v>4577</v>
      </c>
      <c r="C2982" s="230" t="s">
        <v>11833</v>
      </c>
      <c r="D2982" s="230" t="s">
        <v>5212</v>
      </c>
      <c r="E2982" s="230" t="s">
        <v>5213</v>
      </c>
      <c r="F2982" s="230" t="s">
        <v>835</v>
      </c>
      <c r="G2982" t="s">
        <v>250</v>
      </c>
      <c r="H2982" s="230" t="s">
        <v>5990</v>
      </c>
      <c r="I2982" s="230" t="s">
        <v>26</v>
      </c>
      <c r="J2982" s="230">
        <f>VLOOKUP(H2982,LocID!$B$2:$I$1995,8, FALSE)</f>
        <v>98</v>
      </c>
      <c r="L2982">
        <v>35.927452087402301</v>
      </c>
      <c r="M2982">
        <v>-79.039268493652301</v>
      </c>
    </row>
    <row r="2983" spans="1:13" x14ac:dyDescent="0.25">
      <c r="A2983" s="230">
        <v>2017.0221000000099</v>
      </c>
      <c r="B2983" s="230" t="s">
        <v>4577</v>
      </c>
      <c r="C2983" s="230" t="s">
        <v>11833</v>
      </c>
      <c r="D2983" s="230" t="s">
        <v>5055</v>
      </c>
      <c r="E2983" s="230" t="s">
        <v>5056</v>
      </c>
      <c r="F2983" s="230" t="s">
        <v>520</v>
      </c>
      <c r="G2983" t="s">
        <v>808</v>
      </c>
      <c r="H2983" s="230" t="s">
        <v>6594</v>
      </c>
      <c r="I2983" s="230" t="s">
        <v>23</v>
      </c>
      <c r="J2983" s="230">
        <f>VLOOKUP(H2983,LocID!$B$2:$I$1995,8, FALSE)</f>
        <v>701</v>
      </c>
      <c r="L2983">
        <v>39.166599273681598</v>
      </c>
      <c r="M2983">
        <v>-86.534797668457003</v>
      </c>
    </row>
    <row r="2984" spans="1:13" x14ac:dyDescent="0.25">
      <c r="A2984" s="230">
        <v>2017.0224000000101</v>
      </c>
      <c r="B2984" s="230" t="s">
        <v>5069</v>
      </c>
      <c r="C2984" s="230" t="s">
        <v>11834</v>
      </c>
      <c r="D2984" s="230" t="s">
        <v>5070</v>
      </c>
      <c r="E2984" s="230" t="s">
        <v>5071</v>
      </c>
      <c r="F2984" s="230" t="s">
        <v>1131</v>
      </c>
      <c r="G2984" t="s">
        <v>183</v>
      </c>
      <c r="H2984" s="230" t="s">
        <v>6042</v>
      </c>
      <c r="I2984" s="230" t="s">
        <v>26</v>
      </c>
      <c r="J2984" s="230">
        <f>VLOOKUP(H2984,LocID!$B$2:$I$1995,8, FALSE)</f>
        <v>151</v>
      </c>
      <c r="L2984">
        <v>42.331680297851499</v>
      </c>
      <c r="M2984">
        <v>-83.047996520996094</v>
      </c>
    </row>
    <row r="2985" spans="1:13" x14ac:dyDescent="0.25">
      <c r="A2985" s="230">
        <v>2017.02280000001</v>
      </c>
      <c r="B2985" s="230" t="s">
        <v>4577</v>
      </c>
      <c r="C2985" s="230" t="s">
        <v>11833</v>
      </c>
      <c r="D2985" s="230" t="s">
        <v>5002</v>
      </c>
      <c r="E2985" s="230" t="s">
        <v>5003</v>
      </c>
      <c r="F2985" s="230" t="s">
        <v>3049</v>
      </c>
      <c r="G2985" t="s">
        <v>5004</v>
      </c>
      <c r="H2985" s="230" t="s">
        <v>11279</v>
      </c>
      <c r="I2985" s="230" t="s">
        <v>6468</v>
      </c>
      <c r="J2985" s="230">
        <f>VLOOKUP(H2985,LocID!$B$2:$I$1995,8, FALSE)</f>
        <v>457</v>
      </c>
      <c r="L2985">
        <v>38.961650848388601</v>
      </c>
      <c r="M2985">
        <v>-76.928237915039006</v>
      </c>
    </row>
    <row r="2986" spans="1:13" x14ac:dyDescent="0.25">
      <c r="A2986" s="230">
        <v>2017.0238000000099</v>
      </c>
      <c r="B2986" s="230" t="s">
        <v>4584</v>
      </c>
      <c r="C2986" s="230" t="s">
        <v>11833</v>
      </c>
      <c r="D2986" s="230" t="s">
        <v>4683</v>
      </c>
      <c r="E2986" s="230" t="s">
        <v>4684</v>
      </c>
      <c r="F2986" s="230" t="s">
        <v>1832</v>
      </c>
      <c r="G2986" t="s">
        <v>76</v>
      </c>
      <c r="H2986" s="230" t="s">
        <v>4512</v>
      </c>
      <c r="I2986" s="230" t="s">
        <v>3934</v>
      </c>
      <c r="J2986" s="230">
        <f>VLOOKUP(H2986,LocID!$B$2:$I$1995,8, FALSE)</f>
        <v>300</v>
      </c>
      <c r="L2986">
        <v>34.053489685058501</v>
      </c>
      <c r="M2986">
        <v>-118.245323181152</v>
      </c>
    </row>
    <row r="2987" spans="1:13" x14ac:dyDescent="0.25">
      <c r="A2987" s="230">
        <v>2017.0239000000099</v>
      </c>
      <c r="B2987" s="230" t="s">
        <v>4577</v>
      </c>
      <c r="C2987" s="230" t="s">
        <v>11833</v>
      </c>
      <c r="D2987" s="230" t="s">
        <v>4685</v>
      </c>
      <c r="E2987" s="230" t="s">
        <v>4684</v>
      </c>
      <c r="F2987" s="230" t="s">
        <v>1832</v>
      </c>
      <c r="G2987" t="s">
        <v>76</v>
      </c>
      <c r="H2987" s="230" t="s">
        <v>4512</v>
      </c>
      <c r="I2987" s="230" t="s">
        <v>23</v>
      </c>
      <c r="J2987" s="230">
        <f>VLOOKUP(H2987,LocID!$B$2:$I$1995,8, FALSE)</f>
        <v>300</v>
      </c>
      <c r="L2987">
        <v>34.053489685058501</v>
      </c>
      <c r="M2987">
        <v>-118.245323181152</v>
      </c>
    </row>
    <row r="2988" spans="1:13" x14ac:dyDescent="0.25">
      <c r="A2988" s="230">
        <v>2017.0240000000099</v>
      </c>
      <c r="B2988" s="230" t="s">
        <v>4577</v>
      </c>
      <c r="C2988" s="230" t="s">
        <v>11833</v>
      </c>
      <c r="D2988" s="230" t="s">
        <v>5031</v>
      </c>
      <c r="E2988" s="230" t="s">
        <v>5032</v>
      </c>
      <c r="F2988" s="230" t="s">
        <v>5033</v>
      </c>
      <c r="G2988" t="s">
        <v>107</v>
      </c>
      <c r="H2988" s="230" t="s">
        <v>6572</v>
      </c>
      <c r="I2988" s="230" t="s">
        <v>26</v>
      </c>
      <c r="J2988" s="230">
        <f>VLOOKUP(H2988,LocID!$B$2:$I$1995,8, FALSE)</f>
        <v>677</v>
      </c>
      <c r="L2988">
        <v>41.033790588378899</v>
      </c>
      <c r="M2988">
        <v>-73.763442993164105</v>
      </c>
    </row>
    <row r="2989" spans="1:13" x14ac:dyDescent="0.25">
      <c r="A2989" s="230">
        <v>2017.0241000000101</v>
      </c>
      <c r="B2989" s="230" t="s">
        <v>4577</v>
      </c>
      <c r="C2989" s="230" t="s">
        <v>11833</v>
      </c>
      <c r="D2989" s="230" t="s">
        <v>4724</v>
      </c>
      <c r="E2989" s="230" t="s">
        <v>4725</v>
      </c>
      <c r="F2989" s="230" t="s">
        <v>2414</v>
      </c>
      <c r="G2989" t="s">
        <v>76</v>
      </c>
      <c r="H2989" s="230" t="s">
        <v>4518</v>
      </c>
      <c r="I2989" s="230" t="s">
        <v>23</v>
      </c>
      <c r="J2989" s="230">
        <f>VLOOKUP(H2989,LocID!$B$2:$I$1995,8, FALSE)</f>
        <v>387</v>
      </c>
      <c r="L2989">
        <v>37.805080413818303</v>
      </c>
      <c r="M2989">
        <v>-122.273071289062</v>
      </c>
    </row>
    <row r="2990" spans="1:13" x14ac:dyDescent="0.25">
      <c r="A2990" s="230">
        <v>2017.02460000002</v>
      </c>
      <c r="B2990" s="230" t="s">
        <v>4584</v>
      </c>
      <c r="C2990" s="230" t="s">
        <v>11833</v>
      </c>
      <c r="D2990" s="230" t="s">
        <v>5107</v>
      </c>
      <c r="E2990" s="230" t="s">
        <v>5108</v>
      </c>
      <c r="F2990" s="230" t="s">
        <v>1099</v>
      </c>
      <c r="G2990" t="s">
        <v>244</v>
      </c>
      <c r="H2990" s="230" t="s">
        <v>6039</v>
      </c>
      <c r="I2990" s="230" t="s">
        <v>23</v>
      </c>
      <c r="J2990" s="230">
        <f>VLOOKUP(H2990,LocID!$B$2:$I$1995,8, FALSE)</f>
        <v>148</v>
      </c>
      <c r="L2990">
        <v>39.7400093078613</v>
      </c>
      <c r="M2990">
        <v>-104.992301940917</v>
      </c>
    </row>
    <row r="2991" spans="1:13" x14ac:dyDescent="0.25">
      <c r="A2991" s="230">
        <v>2017.02460000002</v>
      </c>
      <c r="B2991" s="230" t="s">
        <v>4584</v>
      </c>
      <c r="C2991" s="230" t="s">
        <v>11833</v>
      </c>
      <c r="D2991" s="230" t="s">
        <v>5107</v>
      </c>
      <c r="E2991" s="230" t="s">
        <v>5108</v>
      </c>
      <c r="F2991" s="230" t="s">
        <v>1099</v>
      </c>
      <c r="G2991" t="s">
        <v>244</v>
      </c>
      <c r="H2991" s="230" t="s">
        <v>6039</v>
      </c>
      <c r="I2991" s="230" t="s">
        <v>52</v>
      </c>
      <c r="J2991" s="230">
        <f>VLOOKUP(H2991,LocID!$B$2:$I$1995,8, FALSE)</f>
        <v>148</v>
      </c>
      <c r="L2991">
        <v>39.7400093078613</v>
      </c>
      <c r="M2991">
        <v>-104.992301940917</v>
      </c>
    </row>
    <row r="2992" spans="1:13" x14ac:dyDescent="0.25">
      <c r="A2992" s="230">
        <v>2017.0258000000199</v>
      </c>
      <c r="B2992" s="230" t="s">
        <v>4577</v>
      </c>
      <c r="C2992" s="230" t="s">
        <v>11833</v>
      </c>
      <c r="D2992" s="230" t="s">
        <v>5073</v>
      </c>
      <c r="E2992" s="230" t="s">
        <v>5074</v>
      </c>
      <c r="F2992" s="230" t="s">
        <v>1131</v>
      </c>
      <c r="G2992" t="s">
        <v>183</v>
      </c>
      <c r="H2992" s="230" t="s">
        <v>6042</v>
      </c>
      <c r="I2992" s="230" t="s">
        <v>26</v>
      </c>
      <c r="J2992" s="230">
        <f>VLOOKUP(H2992,LocID!$B$2:$I$1995,8, FALSE)</f>
        <v>151</v>
      </c>
      <c r="L2992">
        <v>42.331680297851499</v>
      </c>
      <c r="M2992">
        <v>-83.047996520996094</v>
      </c>
    </row>
    <row r="2993" spans="1:13" x14ac:dyDescent="0.25">
      <c r="A2993" s="230">
        <v>2017.0258000000199</v>
      </c>
      <c r="B2993" s="230" t="s">
        <v>4577</v>
      </c>
      <c r="C2993" s="230" t="s">
        <v>11833</v>
      </c>
      <c r="D2993" s="230" t="s">
        <v>5073</v>
      </c>
      <c r="E2993" s="230" t="s">
        <v>5074</v>
      </c>
      <c r="F2993" s="230" t="s">
        <v>1131</v>
      </c>
      <c r="G2993" t="s">
        <v>183</v>
      </c>
      <c r="H2993" s="230" t="s">
        <v>6042</v>
      </c>
      <c r="I2993" s="230" t="s">
        <v>98</v>
      </c>
      <c r="J2993" s="230">
        <f>VLOOKUP(H2993,LocID!$B$2:$I$1995,8, FALSE)</f>
        <v>151</v>
      </c>
      <c r="L2993">
        <v>42.331680297851499</v>
      </c>
      <c r="M2993">
        <v>-83.047996520996094</v>
      </c>
    </row>
    <row r="2994" spans="1:13" x14ac:dyDescent="0.25">
      <c r="A2994" s="230">
        <v>2017.02620000002</v>
      </c>
      <c r="B2994" s="230" t="s">
        <v>4569</v>
      </c>
      <c r="C2994" s="230" t="s">
        <v>11833</v>
      </c>
      <c r="D2994" s="230" t="s">
        <v>4687</v>
      </c>
      <c r="E2994" s="230" t="s">
        <v>4688</v>
      </c>
      <c r="F2994" s="230" t="s">
        <v>1832</v>
      </c>
      <c r="G2994" t="s">
        <v>76</v>
      </c>
      <c r="H2994" s="230" t="s">
        <v>4512</v>
      </c>
      <c r="I2994" s="230" t="s">
        <v>23</v>
      </c>
      <c r="J2994" s="230">
        <f>VLOOKUP(H2994,LocID!$B$2:$I$1995,8, FALSE)</f>
        <v>300</v>
      </c>
      <c r="L2994">
        <v>34.053489685058501</v>
      </c>
      <c r="M2994">
        <v>-118.245323181152</v>
      </c>
    </row>
    <row r="2995" spans="1:13" x14ac:dyDescent="0.25">
      <c r="A2995" s="230">
        <v>2017.02650000002</v>
      </c>
      <c r="B2995" s="230" t="s">
        <v>4577</v>
      </c>
      <c r="C2995" s="230" t="s">
        <v>11833</v>
      </c>
      <c r="D2995" s="230" t="s">
        <v>4845</v>
      </c>
      <c r="E2995" s="230" t="s">
        <v>4846</v>
      </c>
      <c r="F2995" s="230" t="s">
        <v>3628</v>
      </c>
      <c r="G2995" t="s">
        <v>76</v>
      </c>
      <c r="H2995" s="230" t="s">
        <v>4527</v>
      </c>
      <c r="I2995" s="230" t="s">
        <v>23</v>
      </c>
      <c r="J2995" s="230">
        <f>VLOOKUP(H2995,LocID!$B$2:$I$1995,8, FALSE)</f>
        <v>497</v>
      </c>
      <c r="L2995">
        <v>37.974571228027301</v>
      </c>
      <c r="M2995">
        <v>-122.532470703125</v>
      </c>
    </row>
    <row r="2996" spans="1:13" x14ac:dyDescent="0.25">
      <c r="A2996" s="230">
        <v>2017.02740000002</v>
      </c>
      <c r="B2996" s="230" t="s">
        <v>4584</v>
      </c>
      <c r="C2996" s="230" t="s">
        <v>11833</v>
      </c>
      <c r="D2996" s="230" t="s">
        <v>4849</v>
      </c>
      <c r="E2996" s="230" t="s">
        <v>4846</v>
      </c>
      <c r="F2996" s="230" t="s">
        <v>3628</v>
      </c>
      <c r="G2996" t="s">
        <v>76</v>
      </c>
      <c r="H2996" s="230" t="s">
        <v>4527</v>
      </c>
      <c r="I2996" s="230" t="s">
        <v>52</v>
      </c>
      <c r="J2996" s="230">
        <f>VLOOKUP(H2996,LocID!$B$2:$I$1995,8, FALSE)</f>
        <v>497</v>
      </c>
      <c r="L2996">
        <v>37.974571228027301</v>
      </c>
      <c r="M2996">
        <v>-122.532470703125</v>
      </c>
    </row>
    <row r="2997" spans="1:13" x14ac:dyDescent="0.25">
      <c r="A2997" s="230">
        <v>2017.02810000002</v>
      </c>
      <c r="B2997" s="230" t="s">
        <v>4577</v>
      </c>
      <c r="C2997" s="230" t="s">
        <v>11833</v>
      </c>
      <c r="D2997" s="230" t="s">
        <v>4590</v>
      </c>
      <c r="E2997" s="230" t="s">
        <v>4591</v>
      </c>
      <c r="F2997" s="230" t="s">
        <v>491</v>
      </c>
      <c r="G2997" t="s">
        <v>76</v>
      </c>
      <c r="H2997" s="230" t="s">
        <v>5952</v>
      </c>
      <c r="I2997" s="230" t="s">
        <v>23</v>
      </c>
      <c r="J2997" s="230">
        <f>VLOOKUP(H2997,LocID!$B$2:$I$1995,8, FALSE)</f>
        <v>57</v>
      </c>
      <c r="L2997">
        <v>34.073478698730398</v>
      </c>
      <c r="M2997">
        <v>-118.400337219238</v>
      </c>
    </row>
    <row r="2998" spans="1:13" x14ac:dyDescent="0.25">
      <c r="A2998" s="230">
        <v>2017.0285000000199</v>
      </c>
      <c r="B2998" s="230" t="s">
        <v>4584</v>
      </c>
      <c r="C2998" s="230" t="s">
        <v>11833</v>
      </c>
      <c r="D2998" s="230" t="s">
        <v>5197</v>
      </c>
      <c r="E2998" s="230" t="s">
        <v>5198</v>
      </c>
      <c r="F2998" s="230" t="s">
        <v>2194</v>
      </c>
      <c r="G2998" t="s">
        <v>865</v>
      </c>
      <c r="H2998" s="230" t="s">
        <v>6233</v>
      </c>
      <c r="I2998" s="230" t="s">
        <v>188</v>
      </c>
      <c r="J2998" s="230">
        <f>VLOOKUP(H2998,LocID!$B$2:$I$1995,8, FALSE)</f>
        <v>358</v>
      </c>
      <c r="L2998">
        <v>36.167839050292898</v>
      </c>
      <c r="M2998">
        <v>-86.778160095214801</v>
      </c>
    </row>
    <row r="2999" spans="1:13" x14ac:dyDescent="0.25">
      <c r="A2999" s="230">
        <v>2017.0293000000199</v>
      </c>
      <c r="B2999" s="230" t="s">
        <v>4577</v>
      </c>
      <c r="C2999" s="230" t="s">
        <v>11833</v>
      </c>
      <c r="D2999" s="230" t="s">
        <v>4912</v>
      </c>
      <c r="E2999" s="230" t="s">
        <v>4913</v>
      </c>
      <c r="F2999" s="230" t="s">
        <v>533</v>
      </c>
      <c r="G2999" t="s">
        <v>49</v>
      </c>
      <c r="H2999" s="230" t="s">
        <v>4499</v>
      </c>
      <c r="I2999" s="230" t="s">
        <v>188</v>
      </c>
      <c r="J2999" s="230">
        <f>VLOOKUP(H2999,LocID!$B$2:$I$1995,8, FALSE)</f>
        <v>65</v>
      </c>
      <c r="L2999">
        <v>42.3586616516113</v>
      </c>
      <c r="M2999">
        <v>-71.056739807128906</v>
      </c>
    </row>
    <row r="3000" spans="1:13" x14ac:dyDescent="0.25">
      <c r="A3000" s="230">
        <v>2017.0294000000199</v>
      </c>
      <c r="B3000" s="230" t="s">
        <v>4577</v>
      </c>
      <c r="C3000" s="230" t="s">
        <v>11833</v>
      </c>
      <c r="D3000" s="230" t="s">
        <v>4961</v>
      </c>
      <c r="E3000" s="230" t="s">
        <v>4962</v>
      </c>
      <c r="F3000" s="230" t="s">
        <v>1540</v>
      </c>
      <c r="G3000" t="s">
        <v>49</v>
      </c>
      <c r="H3000" s="230" t="s">
        <v>6117</v>
      </c>
      <c r="I3000" s="230" t="s">
        <v>188</v>
      </c>
      <c r="J3000" s="230">
        <f>VLOOKUP(H3000,LocID!$B$2:$I$1995,8, FALSE)</f>
        <v>238</v>
      </c>
      <c r="L3000">
        <v>42.272060394287102</v>
      </c>
      <c r="M3000">
        <v>-70.858612060546804</v>
      </c>
    </row>
    <row r="3001" spans="1:13" x14ac:dyDescent="0.25">
      <c r="A3001" s="230">
        <v>2017.0306000000201</v>
      </c>
      <c r="B3001" s="230" t="s">
        <v>4577</v>
      </c>
      <c r="C3001" s="230" t="s">
        <v>11833</v>
      </c>
      <c r="D3001" s="230" t="s">
        <v>4916</v>
      </c>
      <c r="E3001" s="230" t="s">
        <v>4917</v>
      </c>
      <c r="F3001" s="230" t="s">
        <v>533</v>
      </c>
      <c r="G3001" t="s">
        <v>49</v>
      </c>
      <c r="H3001" s="230" t="s">
        <v>4499</v>
      </c>
      <c r="I3001" s="230" t="s">
        <v>23</v>
      </c>
      <c r="J3001" s="230">
        <f>VLOOKUP(H3001,LocID!$B$2:$I$1995,8, FALSE)</f>
        <v>65</v>
      </c>
      <c r="L3001">
        <v>42.3586616516113</v>
      </c>
      <c r="M3001">
        <v>-71.056739807128906</v>
      </c>
    </row>
    <row r="3002" spans="1:13" x14ac:dyDescent="0.25">
      <c r="A3002" s="230">
        <v>2017.0315000000201</v>
      </c>
      <c r="B3002" s="230" t="s">
        <v>4569</v>
      </c>
      <c r="C3002" s="230" t="s">
        <v>11833</v>
      </c>
      <c r="D3002" s="230" t="s">
        <v>5236</v>
      </c>
      <c r="E3002" s="230" t="s">
        <v>5237</v>
      </c>
      <c r="F3002" s="230" t="s">
        <v>2030</v>
      </c>
      <c r="G3002" t="s">
        <v>165</v>
      </c>
      <c r="H3002" s="230" t="s">
        <v>6206</v>
      </c>
      <c r="I3002" s="230" t="s">
        <v>52</v>
      </c>
      <c r="J3002" s="230">
        <f>VLOOKUP(H3002,LocID!$B$2:$I$1995,8, FALSE)</f>
        <v>329</v>
      </c>
      <c r="L3002">
        <v>25.7748107910156</v>
      </c>
      <c r="M3002">
        <v>-80.197731018066406</v>
      </c>
    </row>
    <row r="3003" spans="1:13" x14ac:dyDescent="0.25">
      <c r="A3003" s="230">
        <v>2017.03260000002</v>
      </c>
      <c r="B3003" s="230" t="s">
        <v>4577</v>
      </c>
      <c r="C3003" s="230" t="s">
        <v>11833</v>
      </c>
      <c r="D3003" s="230" t="s">
        <v>4936</v>
      </c>
      <c r="E3003" s="230" t="s">
        <v>4937</v>
      </c>
      <c r="F3003" s="230" t="s">
        <v>691</v>
      </c>
      <c r="G3003" t="s">
        <v>49</v>
      </c>
      <c r="H3003" s="230" t="s">
        <v>5971</v>
      </c>
      <c r="I3003" s="230" t="s">
        <v>23</v>
      </c>
      <c r="J3003" s="230">
        <f>VLOOKUP(H3003,LocID!$B$2:$I$1995,8, FALSE)</f>
        <v>77</v>
      </c>
      <c r="L3003">
        <v>42.333469390869098</v>
      </c>
      <c r="M3003">
        <v>-71.120468139648395</v>
      </c>
    </row>
    <row r="3004" spans="1:13" x14ac:dyDescent="0.25">
      <c r="A3004" s="230">
        <v>2017.03440000002</v>
      </c>
      <c r="B3004" s="230" t="s">
        <v>4577</v>
      </c>
      <c r="C3004" s="230" t="s">
        <v>11833</v>
      </c>
      <c r="D3004" s="230" t="s">
        <v>4869</v>
      </c>
      <c r="E3004" s="230" t="s">
        <v>4868</v>
      </c>
      <c r="F3004" s="230" t="s">
        <v>3906</v>
      </c>
      <c r="G3004" t="s">
        <v>76</v>
      </c>
      <c r="H3004" s="230" t="s">
        <v>4532</v>
      </c>
      <c r="I3004" s="230" t="s">
        <v>23</v>
      </c>
      <c r="J3004" s="230">
        <f>VLOOKUP(H3004,LocID!$B$2:$I$1995,8, FALSE)</f>
        <v>527</v>
      </c>
      <c r="L3004">
        <v>37.656059265136697</v>
      </c>
      <c r="M3004">
        <v>-122.414176940917</v>
      </c>
    </row>
    <row r="3005" spans="1:13" x14ac:dyDescent="0.25">
      <c r="A3005" s="230">
        <v>2017.0364</v>
      </c>
      <c r="B3005" s="230" t="s">
        <v>4577</v>
      </c>
      <c r="C3005" s="230" t="s">
        <v>11833</v>
      </c>
      <c r="D3005" s="230" t="s">
        <v>1265</v>
      </c>
      <c r="E3005" s="230" t="s">
        <v>4979</v>
      </c>
      <c r="F3005" s="230" t="s">
        <v>1886</v>
      </c>
      <c r="G3005" t="s">
        <v>49</v>
      </c>
      <c r="H3005" s="230" t="s">
        <v>6179</v>
      </c>
      <c r="I3005" s="230" t="s">
        <v>23</v>
      </c>
      <c r="J3005" s="230">
        <f>VLOOKUP(H3005,LocID!$B$2:$I$1995,8, FALSE)</f>
        <v>303</v>
      </c>
      <c r="L3005">
        <v>42.645881652832003</v>
      </c>
      <c r="M3005">
        <v>-71.312843322753906</v>
      </c>
    </row>
    <row r="3006" spans="1:13" x14ac:dyDescent="0.25">
      <c r="A3006" s="230">
        <v>2017.0368000000001</v>
      </c>
      <c r="B3006" s="230" t="s">
        <v>4577</v>
      </c>
      <c r="C3006" s="230" t="s">
        <v>11833</v>
      </c>
      <c r="D3006" s="230" t="s">
        <v>4823</v>
      </c>
      <c r="E3006" s="230" t="s">
        <v>4824</v>
      </c>
      <c r="F3006" s="230" t="s">
        <v>3294</v>
      </c>
      <c r="G3006" t="s">
        <v>76</v>
      </c>
      <c r="H3006" s="230" t="s">
        <v>4526</v>
      </c>
      <c r="I3006" s="230" t="s">
        <v>23</v>
      </c>
      <c r="J3006" s="230">
        <f>VLOOKUP(H3006,LocID!$B$2:$I$1995,8, FALSE)</f>
        <v>489</v>
      </c>
      <c r="L3006">
        <v>37.7771186828613</v>
      </c>
      <c r="M3006">
        <v>-122.419639587402</v>
      </c>
    </row>
    <row r="3007" spans="1:13" x14ac:dyDescent="0.25">
      <c r="A3007" s="230">
        <v>2017.037</v>
      </c>
      <c r="B3007" s="230" t="s">
        <v>4577</v>
      </c>
      <c r="C3007" s="230" t="s">
        <v>11833</v>
      </c>
      <c r="D3007" s="230" t="s">
        <v>5086</v>
      </c>
      <c r="E3007" s="230" t="s">
        <v>5087</v>
      </c>
      <c r="F3007" s="230" t="s">
        <v>1618</v>
      </c>
      <c r="G3007" t="s">
        <v>673</v>
      </c>
      <c r="H3007" s="230" t="s">
        <v>6135</v>
      </c>
      <c r="I3007" s="230" t="s">
        <v>188</v>
      </c>
      <c r="J3007" s="230">
        <f>VLOOKUP(H3007,LocID!$B$2:$I$1995,8, FALSE)</f>
        <v>257</v>
      </c>
      <c r="L3007">
        <v>39.102951049804602</v>
      </c>
      <c r="M3007">
        <v>-94.583076477050696</v>
      </c>
    </row>
    <row r="3008" spans="1:13" x14ac:dyDescent="0.25">
      <c r="A3008" s="230">
        <v>2017.0374999999999</v>
      </c>
      <c r="B3008" s="230" t="s">
        <v>4577</v>
      </c>
      <c r="C3008" s="230" t="s">
        <v>11833</v>
      </c>
      <c r="D3008" s="230" t="s">
        <v>4920</v>
      </c>
      <c r="E3008" s="230" t="s">
        <v>4921</v>
      </c>
      <c r="F3008" s="230" t="s">
        <v>533</v>
      </c>
      <c r="G3008" t="s">
        <v>49</v>
      </c>
      <c r="H3008" s="230" t="s">
        <v>4499</v>
      </c>
      <c r="I3008" s="230" t="s">
        <v>52</v>
      </c>
      <c r="J3008" s="230">
        <f>VLOOKUP(H3008,LocID!$B$2:$I$1995,8, FALSE)</f>
        <v>65</v>
      </c>
      <c r="L3008">
        <v>42.3586616516113</v>
      </c>
      <c r="M3008">
        <v>-71.056739807128906</v>
      </c>
    </row>
    <row r="3009" spans="1:13" x14ac:dyDescent="0.25">
      <c r="A3009" s="230">
        <v>2017.038</v>
      </c>
      <c r="B3009" s="230" t="s">
        <v>4577</v>
      </c>
      <c r="C3009" s="230" t="s">
        <v>11833</v>
      </c>
      <c r="D3009" s="230" t="s">
        <v>5038</v>
      </c>
      <c r="E3009" s="230" t="s">
        <v>5039</v>
      </c>
      <c r="F3009" s="230" t="s">
        <v>1501</v>
      </c>
      <c r="G3009" t="s">
        <v>1488</v>
      </c>
      <c r="H3009" s="230" t="s">
        <v>4508</v>
      </c>
      <c r="I3009" s="230" t="s">
        <v>52</v>
      </c>
      <c r="J3009" s="230">
        <f>VLOOKUP(H3009,LocID!$B$2:$I$1995,8, FALSE)</f>
        <v>235</v>
      </c>
      <c r="L3009">
        <v>21.3048496246337</v>
      </c>
      <c r="M3009">
        <v>-157.85775756835901</v>
      </c>
    </row>
    <row r="3010" spans="1:13" x14ac:dyDescent="0.25">
      <c r="A3010" s="230">
        <v>2017.0391999999999</v>
      </c>
      <c r="B3010" s="230" t="s">
        <v>5157</v>
      </c>
      <c r="C3010" s="230" t="s">
        <v>11833</v>
      </c>
      <c r="D3010" s="230" t="s">
        <v>5158</v>
      </c>
      <c r="E3010" s="230" t="s">
        <v>5159</v>
      </c>
      <c r="F3010" s="230" t="s">
        <v>2823</v>
      </c>
      <c r="G3010" t="s">
        <v>122</v>
      </c>
      <c r="H3010" s="230" t="s">
        <v>6295</v>
      </c>
      <c r="I3010" s="230" t="s">
        <v>26</v>
      </c>
      <c r="J3010" s="230">
        <f>VLOOKUP(H3010,LocID!$B$2:$I$1995,8, FALSE)</f>
        <v>427</v>
      </c>
      <c r="L3010">
        <v>45.511791229247997</v>
      </c>
      <c r="M3010">
        <v>-122.67562866210901</v>
      </c>
    </row>
    <row r="3011" spans="1:13" x14ac:dyDescent="0.25">
      <c r="A3011" s="230">
        <v>2017.0398</v>
      </c>
      <c r="B3011" s="230" t="s">
        <v>4569</v>
      </c>
      <c r="C3011" s="230" t="s">
        <v>11833</v>
      </c>
      <c r="D3011" s="230" t="s">
        <v>5216</v>
      </c>
      <c r="E3011" s="230" t="s">
        <v>5217</v>
      </c>
      <c r="F3011" s="230" t="s">
        <v>1146</v>
      </c>
      <c r="G3011" t="s">
        <v>250</v>
      </c>
      <c r="H3011" s="230" t="s">
        <v>6045</v>
      </c>
      <c r="I3011" s="230" t="s">
        <v>26</v>
      </c>
      <c r="J3011" s="230">
        <f>VLOOKUP(H3011,LocID!$B$2:$I$1995,8, FALSE)</f>
        <v>156</v>
      </c>
      <c r="L3011">
        <v>35.995418548583899</v>
      </c>
      <c r="M3011">
        <v>-78.896438598632798</v>
      </c>
    </row>
    <row r="3012" spans="1:13" x14ac:dyDescent="0.25">
      <c r="A3012" s="230">
        <v>2017.0399</v>
      </c>
      <c r="B3012" s="230" t="s">
        <v>4577</v>
      </c>
      <c r="C3012" s="230" t="s">
        <v>11833</v>
      </c>
      <c r="D3012" s="230" t="s">
        <v>5021</v>
      </c>
      <c r="E3012" s="230" t="s">
        <v>5022</v>
      </c>
      <c r="F3012" s="230" t="s">
        <v>2997</v>
      </c>
      <c r="G3012" t="s">
        <v>2996</v>
      </c>
      <c r="H3012" s="230" t="s">
        <v>4536</v>
      </c>
      <c r="I3012" s="230" t="s">
        <v>52</v>
      </c>
      <c r="J3012" s="230">
        <f>VLOOKUP(H3012,LocID!$B$2:$I$1995,8, FALSE)</f>
        <v>447</v>
      </c>
      <c r="L3012">
        <v>38.890369415283203</v>
      </c>
      <c r="M3012">
        <v>-77.031959533691406</v>
      </c>
    </row>
    <row r="3013" spans="1:13" x14ac:dyDescent="0.25">
      <c r="A3013" s="230">
        <v>2017.0400999999999</v>
      </c>
      <c r="B3013" s="230" t="s">
        <v>4577</v>
      </c>
      <c r="C3013" s="230" t="s">
        <v>11833</v>
      </c>
      <c r="D3013" s="230" t="s">
        <v>5097</v>
      </c>
      <c r="E3013" s="230" t="s">
        <v>5098</v>
      </c>
      <c r="F3013" s="230" t="s">
        <v>5099</v>
      </c>
      <c r="G3013" t="s">
        <v>60</v>
      </c>
      <c r="H3013" s="230" t="s">
        <v>6595</v>
      </c>
      <c r="I3013" s="230" t="s">
        <v>23</v>
      </c>
      <c r="J3013" s="230">
        <f>VLOOKUP(H3013,LocID!$B$2:$I$1995,8, FALSE)</f>
        <v>702</v>
      </c>
      <c r="L3013">
        <v>41.523200988769503</v>
      </c>
      <c r="M3013">
        <v>-81.519439697265597</v>
      </c>
    </row>
    <row r="3014" spans="1:13" x14ac:dyDescent="0.25">
      <c r="A3014" s="230">
        <v>2017.0401999999999</v>
      </c>
      <c r="B3014" s="230" t="s">
        <v>4577</v>
      </c>
      <c r="C3014" s="230" t="s">
        <v>11833</v>
      </c>
      <c r="D3014" s="230" t="s">
        <v>5082</v>
      </c>
      <c r="E3014" s="230" t="s">
        <v>5083</v>
      </c>
      <c r="F3014" s="230" t="s">
        <v>1558</v>
      </c>
      <c r="G3014" t="s">
        <v>808</v>
      </c>
      <c r="H3014" s="230" t="s">
        <v>4510</v>
      </c>
      <c r="I3014" s="230" t="s">
        <v>23</v>
      </c>
      <c r="J3014" s="230">
        <f>VLOOKUP(H3014,LocID!$B$2:$I$1995,8, FALSE)</f>
        <v>243</v>
      </c>
      <c r="L3014">
        <v>39.766910552978501</v>
      </c>
      <c r="M3014">
        <v>-86.149963378906193</v>
      </c>
    </row>
    <row r="3015" spans="1:13" x14ac:dyDescent="0.25">
      <c r="A3015" s="230">
        <v>2017.0404000000001</v>
      </c>
      <c r="B3015" s="230" t="s">
        <v>4569</v>
      </c>
      <c r="C3015" s="230" t="s">
        <v>11833</v>
      </c>
      <c r="D3015" s="230" t="s">
        <v>4635</v>
      </c>
      <c r="E3015" s="230" t="s">
        <v>4636</v>
      </c>
      <c r="F3015" s="230" t="s">
        <v>4632</v>
      </c>
      <c r="G3015" t="s">
        <v>76</v>
      </c>
      <c r="H3015" s="230" t="s">
        <v>5865</v>
      </c>
      <c r="I3015" s="230" t="s">
        <v>26</v>
      </c>
      <c r="J3015" s="230">
        <f>VLOOKUP(H3015,LocID!$B$2:$I$1995,8, FALSE)</f>
        <v>625</v>
      </c>
      <c r="L3015">
        <v>33.870319366455</v>
      </c>
      <c r="M3015">
        <v>-117.92910003662099</v>
      </c>
    </row>
    <row r="3016" spans="1:13" x14ac:dyDescent="0.25">
      <c r="A3016" s="230">
        <v>2017.0409</v>
      </c>
      <c r="B3016" s="230" t="s">
        <v>4577</v>
      </c>
      <c r="C3016" s="230" t="s">
        <v>11833</v>
      </c>
      <c r="D3016" s="230" t="s">
        <v>5128</v>
      </c>
      <c r="E3016" s="230" t="s">
        <v>5129</v>
      </c>
      <c r="F3016" s="230" t="s">
        <v>5130</v>
      </c>
      <c r="G3016" t="s">
        <v>261</v>
      </c>
      <c r="H3016" s="230" t="s">
        <v>6596</v>
      </c>
      <c r="I3016" s="230" t="s">
        <v>52</v>
      </c>
      <c r="J3016" s="230">
        <f>VLOOKUP(H3016,LocID!$B$2:$I$1995,8, FALSE)</f>
        <v>703</v>
      </c>
      <c r="L3016">
        <v>46.728939056396499</v>
      </c>
      <c r="M3016">
        <v>-122.95298004150401</v>
      </c>
    </row>
    <row r="3017" spans="1:13" x14ac:dyDescent="0.25">
      <c r="A3017" s="230">
        <v>2017.0424</v>
      </c>
      <c r="B3017" s="230" t="s">
        <v>4577</v>
      </c>
      <c r="C3017" s="230" t="s">
        <v>11833</v>
      </c>
      <c r="D3017" s="230" t="s">
        <v>4949</v>
      </c>
      <c r="E3017" s="230" t="s">
        <v>4950</v>
      </c>
      <c r="F3017" s="230" t="s">
        <v>1244</v>
      </c>
      <c r="G3017" t="s">
        <v>144</v>
      </c>
      <c r="H3017" s="230" t="s">
        <v>6064</v>
      </c>
      <c r="I3017" s="230" t="s">
        <v>52</v>
      </c>
      <c r="J3017" s="230">
        <f>VLOOKUP(H3017,LocID!$B$2:$I$1995,8, FALSE)</f>
        <v>176</v>
      </c>
      <c r="L3017">
        <v>38.841789245605398</v>
      </c>
      <c r="M3017">
        <v>-77.308868408203097</v>
      </c>
    </row>
    <row r="3018" spans="1:13" x14ac:dyDescent="0.25">
      <c r="A3018" s="230">
        <v>2017.0425</v>
      </c>
      <c r="B3018" s="230" t="s">
        <v>4569</v>
      </c>
      <c r="C3018" s="230" t="s">
        <v>11833</v>
      </c>
      <c r="D3018" s="230" t="s">
        <v>5024</v>
      </c>
      <c r="E3018" s="230" t="s">
        <v>5025</v>
      </c>
      <c r="F3018" s="230" t="s">
        <v>2997</v>
      </c>
      <c r="G3018" t="s">
        <v>2996</v>
      </c>
      <c r="H3018" s="230" t="s">
        <v>4536</v>
      </c>
      <c r="I3018" s="230" t="s">
        <v>52</v>
      </c>
      <c r="J3018" s="230">
        <f>VLOOKUP(H3018,LocID!$B$2:$I$1995,8, FALSE)</f>
        <v>447</v>
      </c>
      <c r="L3018">
        <v>38.890369415283203</v>
      </c>
      <c r="M3018">
        <v>-77.031959533691406</v>
      </c>
    </row>
    <row r="3019" spans="1:13" x14ac:dyDescent="0.25">
      <c r="A3019" s="230">
        <v>2017.0441999986799</v>
      </c>
      <c r="B3019" s="230" t="s">
        <v>4577</v>
      </c>
      <c r="C3019" s="230" t="s">
        <v>11833</v>
      </c>
      <c r="D3019" s="230" t="s">
        <v>5008</v>
      </c>
      <c r="E3019" s="230" t="s">
        <v>5009</v>
      </c>
      <c r="F3019" s="230" t="s">
        <v>3748</v>
      </c>
      <c r="G3019" t="s">
        <v>165</v>
      </c>
      <c r="H3019" s="230" t="s">
        <v>6365</v>
      </c>
      <c r="I3019" s="230" t="s">
        <v>26</v>
      </c>
      <c r="J3019" s="230">
        <f>VLOOKUP(H3019,LocID!$B$2:$I$1995,8, FALSE)</f>
        <v>512</v>
      </c>
      <c r="L3019">
        <v>30.319820404052699</v>
      </c>
      <c r="M3019">
        <v>-86.137908935546804</v>
      </c>
    </row>
    <row r="3020" spans="1:13" x14ac:dyDescent="0.25">
      <c r="A3020" s="230">
        <v>2017.0442999986601</v>
      </c>
      <c r="B3020" s="230" t="s">
        <v>4577</v>
      </c>
      <c r="C3020" s="230" t="s">
        <v>11833</v>
      </c>
      <c r="D3020" s="230" t="s">
        <v>5125</v>
      </c>
      <c r="E3020" s="230" t="s">
        <v>5126</v>
      </c>
      <c r="F3020" s="230" t="s">
        <v>666</v>
      </c>
      <c r="G3020" t="s">
        <v>261</v>
      </c>
      <c r="H3020" s="230" t="s">
        <v>5964</v>
      </c>
      <c r="I3020" s="230" t="s">
        <v>52</v>
      </c>
      <c r="J3020" s="230">
        <f>VLOOKUP(H3020,LocID!$B$2:$I$1995,8, FALSE)</f>
        <v>70</v>
      </c>
      <c r="L3020">
        <v>47.564998626708899</v>
      </c>
      <c r="M3020">
        <v>-122.627471923828</v>
      </c>
    </row>
    <row r="3021" spans="1:13" x14ac:dyDescent="0.25">
      <c r="A3021" s="230">
        <v>2017.0445999986</v>
      </c>
      <c r="B3021" s="230" t="s">
        <v>4577</v>
      </c>
      <c r="C3021" s="230" t="s">
        <v>11833</v>
      </c>
      <c r="D3021" s="230" t="s">
        <v>4645</v>
      </c>
      <c r="E3021" s="230" t="s">
        <v>4646</v>
      </c>
      <c r="F3021" s="230" t="s">
        <v>1775</v>
      </c>
      <c r="G3021" t="s">
        <v>76</v>
      </c>
      <c r="H3021" s="230" t="s">
        <v>6168</v>
      </c>
      <c r="I3021" s="230" t="s">
        <v>26</v>
      </c>
      <c r="J3021" s="230">
        <f>VLOOKUP(H3021,LocID!$B$2:$I$1995,8, FALSE)</f>
        <v>291</v>
      </c>
      <c r="L3021">
        <v>37.675491333007798</v>
      </c>
      <c r="M3021">
        <v>-121.75821685791</v>
      </c>
    </row>
    <row r="3022" spans="1:13" x14ac:dyDescent="0.25">
      <c r="A3022" s="230">
        <v>2017.04539999844</v>
      </c>
      <c r="B3022" s="230" t="s">
        <v>4577</v>
      </c>
      <c r="C3022" s="230" t="s">
        <v>11833</v>
      </c>
      <c r="D3022" s="230" t="s">
        <v>4777</v>
      </c>
      <c r="E3022" s="230" t="s">
        <v>2960</v>
      </c>
      <c r="F3022" s="230" t="s">
        <v>2961</v>
      </c>
      <c r="G3022" t="s">
        <v>76</v>
      </c>
      <c r="H3022" s="230" t="s">
        <v>6305</v>
      </c>
      <c r="I3022" s="230" t="s">
        <v>52</v>
      </c>
      <c r="J3022" s="230">
        <f>VLOOKUP(H3022,LocID!$B$2:$I$1995,8, FALSE)</f>
        <v>439</v>
      </c>
      <c r="L3022">
        <v>38.574611663818303</v>
      </c>
      <c r="M3022">
        <v>-121.30361175537099</v>
      </c>
    </row>
    <row r="3023" spans="1:13" x14ac:dyDescent="0.25">
      <c r="A3023" s="230">
        <v>2017.0457999983601</v>
      </c>
      <c r="B3023" s="230" t="s">
        <v>4577</v>
      </c>
      <c r="C3023" s="230" t="s">
        <v>11833</v>
      </c>
      <c r="D3023" s="230" t="s">
        <v>4825</v>
      </c>
      <c r="E3023" s="230" t="s">
        <v>3359</v>
      </c>
      <c r="F3023" s="230" t="s">
        <v>3294</v>
      </c>
      <c r="G3023" t="s">
        <v>76</v>
      </c>
      <c r="H3023" s="230" t="s">
        <v>4526</v>
      </c>
      <c r="I3023" s="230" t="s">
        <v>52</v>
      </c>
      <c r="J3023" s="230">
        <f>VLOOKUP(H3023,LocID!$B$2:$I$1995,8, FALSE)</f>
        <v>489</v>
      </c>
      <c r="L3023">
        <v>37.7771186828613</v>
      </c>
      <c r="M3023">
        <v>-122.419639587402</v>
      </c>
    </row>
    <row r="3024" spans="1:13" x14ac:dyDescent="0.25">
      <c r="A3024" s="230">
        <v>2017.04589999834</v>
      </c>
      <c r="B3024" s="230" t="s">
        <v>4577</v>
      </c>
      <c r="C3024" s="230" t="s">
        <v>11833</v>
      </c>
      <c r="D3024" s="230" t="s">
        <v>5092</v>
      </c>
      <c r="E3024" s="230" t="s">
        <v>1621</v>
      </c>
      <c r="F3024" s="230" t="s">
        <v>2694</v>
      </c>
      <c r="G3024" t="s">
        <v>1619</v>
      </c>
      <c r="H3024" s="230" t="s">
        <v>6269</v>
      </c>
      <c r="I3024" s="230" t="s">
        <v>23</v>
      </c>
      <c r="J3024" s="230">
        <f>VLOOKUP(H3024,LocID!$B$2:$I$1995,8, FALSE)</f>
        <v>401</v>
      </c>
      <c r="L3024">
        <v>38.984889984130803</v>
      </c>
      <c r="M3024">
        <v>-94.671676635742102</v>
      </c>
    </row>
    <row r="3025" spans="1:13" x14ac:dyDescent="0.25">
      <c r="A3025" s="230">
        <v>2017.0465999999999</v>
      </c>
      <c r="B3025" s="230" t="s">
        <v>4569</v>
      </c>
      <c r="C3025" s="230" t="s">
        <v>11833</v>
      </c>
      <c r="D3025" s="230" t="s">
        <v>4778</v>
      </c>
      <c r="E3025" s="230" t="s">
        <v>4779</v>
      </c>
      <c r="F3025" s="230" t="s">
        <v>2969</v>
      </c>
      <c r="G3025" t="s">
        <v>76</v>
      </c>
      <c r="H3025" s="230" t="s">
        <v>6307</v>
      </c>
      <c r="I3025" s="230" t="s">
        <v>52</v>
      </c>
      <c r="J3025" s="230">
        <f>VLOOKUP(H3025,LocID!$B$2:$I$1995,8, FALSE)</f>
        <v>441</v>
      </c>
      <c r="L3025">
        <v>40.587589263916001</v>
      </c>
      <c r="M3025">
        <v>-122.392608642578</v>
      </c>
    </row>
    <row r="3026" spans="1:13" x14ac:dyDescent="0.25">
      <c r="A3026" s="230">
        <v>2017.0468000000001</v>
      </c>
      <c r="B3026" s="230" t="s">
        <v>4577</v>
      </c>
      <c r="C3026" s="230" t="s">
        <v>11833</v>
      </c>
      <c r="D3026" s="230" t="s">
        <v>4973</v>
      </c>
      <c r="E3026" s="230" t="s">
        <v>4974</v>
      </c>
      <c r="F3026" s="230" t="s">
        <v>1728</v>
      </c>
      <c r="G3026" t="s">
        <v>49</v>
      </c>
      <c r="H3026" s="230" t="s">
        <v>6159</v>
      </c>
      <c r="I3026" s="230" t="s">
        <v>26</v>
      </c>
      <c r="J3026" s="230">
        <f>VLOOKUP(H3026,LocID!$B$2:$I$1995,8, FALSE)</f>
        <v>282</v>
      </c>
      <c r="L3026">
        <v>42.710399627685497</v>
      </c>
      <c r="M3026">
        <v>-71.160797119140597</v>
      </c>
    </row>
    <row r="3027" spans="1:13" x14ac:dyDescent="0.25">
      <c r="A3027" s="230">
        <v>2017.0469000000001</v>
      </c>
      <c r="B3027" s="230" t="s">
        <v>4577</v>
      </c>
      <c r="C3027" s="230" t="s">
        <v>11833</v>
      </c>
      <c r="D3027" s="230" t="s">
        <v>4928</v>
      </c>
      <c r="E3027" s="230" t="s">
        <v>4929</v>
      </c>
      <c r="F3027" s="230" t="s">
        <v>4930</v>
      </c>
      <c r="G3027" t="s">
        <v>49</v>
      </c>
      <c r="H3027" s="230" t="s">
        <v>6597</v>
      </c>
      <c r="I3027" s="230" t="s">
        <v>26</v>
      </c>
      <c r="J3027" s="230">
        <f>VLOOKUP(H3027,LocID!$B$2:$I$1995,8, FALSE)</f>
        <v>704</v>
      </c>
      <c r="L3027">
        <v>42.206390380859403</v>
      </c>
      <c r="M3027">
        <v>-71.004806518554702</v>
      </c>
    </row>
    <row r="3028" spans="1:13" x14ac:dyDescent="0.25">
      <c r="A3028" s="230">
        <v>2017.0473999999999</v>
      </c>
      <c r="B3028" s="230" t="s">
        <v>4577</v>
      </c>
      <c r="C3028" s="230" t="s">
        <v>11833</v>
      </c>
      <c r="D3028" s="230" t="s">
        <v>5030</v>
      </c>
      <c r="E3028" s="230" t="s">
        <v>4885</v>
      </c>
      <c r="F3028" s="230" t="s">
        <v>4370</v>
      </c>
      <c r="G3028" t="s">
        <v>49</v>
      </c>
      <c r="H3028" s="230" t="s">
        <v>4537</v>
      </c>
      <c r="I3028" s="230" t="s">
        <v>188</v>
      </c>
      <c r="J3028" s="230">
        <f>VLOOKUP(H3028,LocID!$B$2:$I$1995,8, FALSE)</f>
        <v>589</v>
      </c>
      <c r="L3028">
        <v>42.297760009765597</v>
      </c>
      <c r="M3028">
        <v>-71.289741516113196</v>
      </c>
    </row>
    <row r="3029" spans="1:13" x14ac:dyDescent="0.25">
      <c r="A3029" s="230">
        <v>2017.0474999999999</v>
      </c>
      <c r="B3029" s="230" t="s">
        <v>4577</v>
      </c>
      <c r="C3029" s="230" t="s">
        <v>11833</v>
      </c>
      <c r="D3029" s="230" t="s">
        <v>5109</v>
      </c>
      <c r="E3029" s="230" t="s">
        <v>5110</v>
      </c>
      <c r="F3029" s="230" t="s">
        <v>1099</v>
      </c>
      <c r="G3029" t="s">
        <v>244</v>
      </c>
      <c r="H3029" s="230" t="s">
        <v>6039</v>
      </c>
      <c r="I3029" s="230" t="s">
        <v>26</v>
      </c>
      <c r="J3029" s="230">
        <f>VLOOKUP(H3029,LocID!$B$2:$I$1995,8, FALSE)</f>
        <v>148</v>
      </c>
      <c r="L3029">
        <v>39.7400093078613</v>
      </c>
      <c r="M3029">
        <v>-104.992301940917</v>
      </c>
    </row>
    <row r="3030" spans="1:13" x14ac:dyDescent="0.25">
      <c r="A3030" s="230">
        <v>2017.0476000000001</v>
      </c>
      <c r="B3030" s="230" t="s">
        <v>4577</v>
      </c>
      <c r="C3030" s="230" t="s">
        <v>11833</v>
      </c>
      <c r="D3030" s="230" t="s">
        <v>5166</v>
      </c>
      <c r="E3030" s="230" t="s">
        <v>5167</v>
      </c>
      <c r="F3030" s="230" t="s">
        <v>3750</v>
      </c>
      <c r="G3030" t="s">
        <v>261</v>
      </c>
      <c r="H3030" s="230" t="s">
        <v>4530</v>
      </c>
      <c r="I3030" s="230" t="s">
        <v>26</v>
      </c>
      <c r="J3030" s="230">
        <f>VLOOKUP(H3030,LocID!$B$2:$I$1995,8, FALSE)</f>
        <v>513</v>
      </c>
      <c r="L3030">
        <v>47.603569030761697</v>
      </c>
      <c r="M3030">
        <v>-122.329452514648</v>
      </c>
    </row>
    <row r="3031" spans="1:13" x14ac:dyDescent="0.25">
      <c r="A3031" s="230">
        <v>2017.0486000000001</v>
      </c>
      <c r="B3031" s="230" t="s">
        <v>4569</v>
      </c>
      <c r="C3031" s="230" t="s">
        <v>11833</v>
      </c>
      <c r="D3031" s="230" t="s">
        <v>4690</v>
      </c>
      <c r="E3031" s="230" t="s">
        <v>4691</v>
      </c>
      <c r="F3031" s="230" t="s">
        <v>1832</v>
      </c>
      <c r="G3031" t="s">
        <v>76</v>
      </c>
      <c r="H3031" s="230" t="s">
        <v>4512</v>
      </c>
      <c r="I3031" s="230" t="s">
        <v>23</v>
      </c>
      <c r="J3031" s="230">
        <f>VLOOKUP(H3031,LocID!$B$2:$I$1995,8, FALSE)</f>
        <v>300</v>
      </c>
      <c r="L3031">
        <v>34.053489685058501</v>
      </c>
      <c r="M3031">
        <v>-118.245323181152</v>
      </c>
    </row>
    <row r="3032" spans="1:13" x14ac:dyDescent="0.25">
      <c r="A3032" s="230">
        <v>2017.0492999999999</v>
      </c>
      <c r="B3032" s="230" t="s">
        <v>4577</v>
      </c>
      <c r="C3032" s="230" t="s">
        <v>11833</v>
      </c>
      <c r="D3032" s="230" t="s">
        <v>4726</v>
      </c>
      <c r="E3032" s="230" t="s">
        <v>4727</v>
      </c>
      <c r="F3032" s="230" t="s">
        <v>2414</v>
      </c>
      <c r="G3032" t="s">
        <v>76</v>
      </c>
      <c r="H3032" s="230" t="s">
        <v>4518</v>
      </c>
      <c r="I3032" s="230" t="s">
        <v>98</v>
      </c>
      <c r="J3032" s="230">
        <f>VLOOKUP(H3032,LocID!$B$2:$I$1995,8, FALSE)</f>
        <v>387</v>
      </c>
      <c r="L3032">
        <v>37.805080413818303</v>
      </c>
      <c r="M3032">
        <v>-122.273071289062</v>
      </c>
    </row>
    <row r="3033" spans="1:13" x14ac:dyDescent="0.25">
      <c r="A3033" s="230">
        <v>2017.0498</v>
      </c>
      <c r="B3033" s="230" t="s">
        <v>4577</v>
      </c>
      <c r="C3033" s="230" t="s">
        <v>11833</v>
      </c>
      <c r="D3033" s="230" t="s">
        <v>5120</v>
      </c>
      <c r="E3033" s="230" t="s">
        <v>5121</v>
      </c>
      <c r="F3033" s="230" t="s">
        <v>1719</v>
      </c>
      <c r="G3033" t="s">
        <v>1475</v>
      </c>
      <c r="H3033" s="230" t="s">
        <v>6158</v>
      </c>
      <c r="I3033" s="230" t="s">
        <v>98</v>
      </c>
      <c r="J3033" s="230">
        <f>VLOOKUP(H3033,LocID!$B$2:$I$1995,8, FALSE)</f>
        <v>281</v>
      </c>
      <c r="L3033">
        <v>36.171909332275298</v>
      </c>
      <c r="M3033">
        <v>-115.13996887207</v>
      </c>
    </row>
    <row r="3034" spans="1:13" x14ac:dyDescent="0.25">
      <c r="A3034" s="230">
        <v>2017.0500999999999</v>
      </c>
      <c r="B3034" s="230" t="s">
        <v>4577</v>
      </c>
      <c r="C3034" s="230" t="s">
        <v>11833</v>
      </c>
      <c r="D3034" s="230" t="s">
        <v>4754</v>
      </c>
      <c r="E3034" s="230" t="s">
        <v>4755</v>
      </c>
      <c r="F3034" s="230" t="s">
        <v>2705</v>
      </c>
      <c r="G3034" t="s">
        <v>76</v>
      </c>
      <c r="H3034" s="230" t="s">
        <v>6272</v>
      </c>
      <c r="I3034" s="230" t="s">
        <v>26</v>
      </c>
      <c r="J3034" s="230">
        <f>VLOOKUP(H3034,LocID!$B$2:$I$1995,8, FALSE)</f>
        <v>404</v>
      </c>
      <c r="L3034">
        <v>37.4446601867675</v>
      </c>
      <c r="M3034">
        <v>-122.16078948974599</v>
      </c>
    </row>
    <row r="3035" spans="1:13" x14ac:dyDescent="0.25">
      <c r="A3035" s="230">
        <v>2017.0509999999999</v>
      </c>
      <c r="B3035" s="230" t="s">
        <v>4569</v>
      </c>
      <c r="C3035" s="230" t="s">
        <v>11833</v>
      </c>
      <c r="D3035" s="230" t="s">
        <v>4898</v>
      </c>
      <c r="E3035" s="230" t="s">
        <v>4899</v>
      </c>
      <c r="F3035" s="230" t="s">
        <v>423</v>
      </c>
      <c r="G3035" t="s">
        <v>49</v>
      </c>
      <c r="H3035" s="230" t="s">
        <v>5943</v>
      </c>
      <c r="I3035" s="230" t="s">
        <v>188</v>
      </c>
      <c r="J3035" s="230">
        <f>VLOOKUP(H3035,LocID!$B$2:$I$1995,8, FALSE)</f>
        <v>48</v>
      </c>
      <c r="L3035">
        <v>42.3962593078613</v>
      </c>
      <c r="M3035">
        <v>-71.177009582519503</v>
      </c>
    </row>
    <row r="3036" spans="1:13" x14ac:dyDescent="0.25">
      <c r="A3036" s="230">
        <v>2017.0515</v>
      </c>
      <c r="B3036" s="230" t="s">
        <v>4569</v>
      </c>
      <c r="C3036" s="230" t="s">
        <v>11833</v>
      </c>
      <c r="D3036" s="230" t="s">
        <v>5042</v>
      </c>
      <c r="E3036" s="230" t="s">
        <v>5043</v>
      </c>
      <c r="F3036" s="230" t="s">
        <v>1501</v>
      </c>
      <c r="G3036" t="s">
        <v>1488</v>
      </c>
      <c r="H3036" s="230" t="s">
        <v>4508</v>
      </c>
      <c r="I3036" s="230" t="s">
        <v>52</v>
      </c>
      <c r="J3036" s="230">
        <f>VLOOKUP(H3036,LocID!$B$2:$I$1995,8, FALSE)</f>
        <v>235</v>
      </c>
      <c r="L3036">
        <v>21.3048496246337</v>
      </c>
      <c r="M3036">
        <v>-157.85775756835901</v>
      </c>
    </row>
    <row r="3037" spans="1:13" x14ac:dyDescent="0.25">
      <c r="A3037" s="230">
        <v>2017.0516</v>
      </c>
      <c r="B3037" s="230" t="s">
        <v>4577</v>
      </c>
      <c r="C3037" s="230" t="s">
        <v>11833</v>
      </c>
      <c r="D3037" s="230" t="s">
        <v>5201</v>
      </c>
      <c r="E3037" s="230" t="s">
        <v>5202</v>
      </c>
      <c r="F3037" s="230" t="s">
        <v>2394</v>
      </c>
      <c r="G3037" t="s">
        <v>1268</v>
      </c>
      <c r="H3037" s="230" t="s">
        <v>6252</v>
      </c>
      <c r="I3037" s="230" t="s">
        <v>52</v>
      </c>
      <c r="J3037" s="230">
        <f>VLOOKUP(H3037,LocID!$B$2:$I$1995,8, FALSE)</f>
        <v>382</v>
      </c>
      <c r="L3037">
        <v>34.756050109863203</v>
      </c>
      <c r="M3037">
        <v>-92.267120361328097</v>
      </c>
    </row>
    <row r="3038" spans="1:13" x14ac:dyDescent="0.25">
      <c r="A3038" s="230">
        <v>2017.0518</v>
      </c>
      <c r="B3038" s="230" t="s">
        <v>4577</v>
      </c>
      <c r="C3038" s="230" t="s">
        <v>11833</v>
      </c>
      <c r="D3038" s="230" t="s">
        <v>5248</v>
      </c>
      <c r="E3038" s="230" t="s">
        <v>5249</v>
      </c>
      <c r="F3038" s="230" t="s">
        <v>3741</v>
      </c>
      <c r="G3038" t="s">
        <v>160</v>
      </c>
      <c r="H3038" s="230" t="s">
        <v>6364</v>
      </c>
      <c r="I3038" s="230" t="s">
        <v>26</v>
      </c>
      <c r="J3038" s="230">
        <f>VLOOKUP(H3038,LocID!$B$2:$I$1995,8, FALSE)</f>
        <v>511</v>
      </c>
      <c r="L3038">
        <v>32.080909729003899</v>
      </c>
      <c r="M3038">
        <v>-81.0911865234375</v>
      </c>
    </row>
    <row r="3039" spans="1:13" x14ac:dyDescent="0.25">
      <c r="A3039" s="230">
        <v>2017.0518999999999</v>
      </c>
      <c r="B3039" s="230" t="s">
        <v>4577</v>
      </c>
      <c r="C3039" s="230" t="s">
        <v>11833</v>
      </c>
      <c r="D3039" s="230" t="s">
        <v>4787</v>
      </c>
      <c r="E3039" s="230" t="s">
        <v>4788</v>
      </c>
      <c r="F3039" s="230" t="s">
        <v>3022</v>
      </c>
      <c r="G3039" t="s">
        <v>76</v>
      </c>
      <c r="H3039" s="230" t="s">
        <v>6316</v>
      </c>
      <c r="I3039" s="230" t="s">
        <v>23</v>
      </c>
      <c r="J3039" s="230">
        <f>VLOOKUP(H3039,LocID!$B$2:$I$1995,8, FALSE)</f>
        <v>451</v>
      </c>
      <c r="L3039">
        <v>37.937808990478501</v>
      </c>
      <c r="M3039">
        <v>-122.342712402343</v>
      </c>
    </row>
    <row r="3040" spans="1:13" x14ac:dyDescent="0.25">
      <c r="A3040" s="230">
        <v>2017.0525</v>
      </c>
      <c r="B3040" s="230" t="s">
        <v>4577</v>
      </c>
      <c r="C3040" s="230" t="s">
        <v>11833</v>
      </c>
      <c r="D3040" s="230" t="s">
        <v>4784</v>
      </c>
      <c r="E3040" s="230" t="s">
        <v>4785</v>
      </c>
      <c r="F3040" s="230" t="s">
        <v>2986</v>
      </c>
      <c r="G3040" t="s">
        <v>76</v>
      </c>
      <c r="H3040" s="230" t="s">
        <v>6311</v>
      </c>
      <c r="I3040" s="230" t="s">
        <v>52</v>
      </c>
      <c r="J3040" s="230">
        <f>VLOOKUP(H3040,LocID!$B$2:$I$1995,8, FALSE)</f>
        <v>446</v>
      </c>
      <c r="L3040">
        <v>37.484500885009702</v>
      </c>
      <c r="M3040">
        <v>-122.227722167968</v>
      </c>
    </row>
    <row r="3041" spans="1:13" x14ac:dyDescent="0.25">
      <c r="A3041" s="230">
        <v>2017.0527999999999</v>
      </c>
      <c r="B3041" s="230" t="s">
        <v>4569</v>
      </c>
      <c r="C3041" s="230" t="s">
        <v>11833</v>
      </c>
      <c r="D3041" s="230" t="s">
        <v>5103</v>
      </c>
      <c r="E3041" s="230" t="s">
        <v>5104</v>
      </c>
      <c r="F3041" s="230" t="s">
        <v>964</v>
      </c>
      <c r="G3041" t="s">
        <v>244</v>
      </c>
      <c r="H3041" s="230" t="s">
        <v>6009</v>
      </c>
      <c r="I3041" s="230" t="s">
        <v>52</v>
      </c>
      <c r="J3041" s="230">
        <f>VLOOKUP(H3041,LocID!$B$2:$I$1995,8, FALSE)</f>
        <v>117</v>
      </c>
      <c r="L3041">
        <v>38.833431243896399</v>
      </c>
      <c r="M3041">
        <v>-104.821807861328</v>
      </c>
    </row>
    <row r="3042" spans="1:13" x14ac:dyDescent="0.25">
      <c r="A3042" s="230">
        <v>2017.0528999999999</v>
      </c>
      <c r="B3042" s="230" t="s">
        <v>4577</v>
      </c>
      <c r="C3042" s="230" t="s">
        <v>11833</v>
      </c>
      <c r="D3042" s="230" t="s">
        <v>5180</v>
      </c>
      <c r="E3042" s="230" t="s">
        <v>5181</v>
      </c>
      <c r="F3042" s="230" t="s">
        <v>332</v>
      </c>
      <c r="G3042" t="s">
        <v>219</v>
      </c>
      <c r="H3042" s="230" t="s">
        <v>4497</v>
      </c>
      <c r="I3042" s="230" t="s">
        <v>23</v>
      </c>
      <c r="J3042" s="230">
        <f>VLOOKUP(H3042,LocID!$B$2:$I$1995,8, FALSE)</f>
        <v>37</v>
      </c>
      <c r="L3042">
        <v>30.267589569091701</v>
      </c>
      <c r="M3042">
        <v>-97.742988586425696</v>
      </c>
    </row>
    <row r="3043" spans="1:13" x14ac:dyDescent="0.25">
      <c r="A3043" s="230">
        <v>2017.0530000000001</v>
      </c>
      <c r="B3043" s="230" t="s">
        <v>4569</v>
      </c>
      <c r="C3043" s="230" t="s">
        <v>11833</v>
      </c>
      <c r="D3043" s="230" t="s">
        <v>5203</v>
      </c>
      <c r="E3043" s="230" t="s">
        <v>5204</v>
      </c>
      <c r="F3043" s="230" t="s">
        <v>3115</v>
      </c>
      <c r="G3043" t="s">
        <v>219</v>
      </c>
      <c r="H3043" s="230" t="s">
        <v>6331</v>
      </c>
      <c r="I3043" s="230" t="s">
        <v>52</v>
      </c>
      <c r="J3043" s="230">
        <f>VLOOKUP(H3043,LocID!$B$2:$I$1995,8, FALSE)</f>
        <v>470</v>
      </c>
      <c r="L3043">
        <v>30.509040832519499</v>
      </c>
      <c r="M3043">
        <v>-97.677223205566406</v>
      </c>
    </row>
    <row r="3044" spans="1:13" x14ac:dyDescent="0.25">
      <c r="A3044" s="230">
        <v>2017.0531000000001</v>
      </c>
      <c r="B3044" s="230" t="s">
        <v>4569</v>
      </c>
      <c r="C3044" s="230" t="s">
        <v>11833</v>
      </c>
      <c r="D3044" s="230" t="s">
        <v>4613</v>
      </c>
      <c r="E3044" s="230" t="s">
        <v>4614</v>
      </c>
      <c r="F3044" s="230" t="s">
        <v>985</v>
      </c>
      <c r="G3044" t="s">
        <v>76</v>
      </c>
      <c r="H3044" s="230" t="s">
        <v>6013</v>
      </c>
      <c r="I3044" s="230" t="s">
        <v>52</v>
      </c>
      <c r="J3044" s="230">
        <f>VLOOKUP(H3044,LocID!$B$2:$I$1995,8, FALSE)</f>
        <v>121</v>
      </c>
      <c r="L3044">
        <v>37.981651306152301</v>
      </c>
      <c r="M3044">
        <v>-122.025833129882</v>
      </c>
    </row>
    <row r="3045" spans="1:13" x14ac:dyDescent="0.25">
      <c r="A3045" s="230">
        <v>2017.0532000000001</v>
      </c>
      <c r="B3045" s="230" t="s">
        <v>4577</v>
      </c>
      <c r="C3045" s="230" t="s">
        <v>11833</v>
      </c>
      <c r="D3045" s="230" t="s">
        <v>5137</v>
      </c>
      <c r="E3045" s="230" t="s">
        <v>5138</v>
      </c>
      <c r="F3045" s="230" t="s">
        <v>1216</v>
      </c>
      <c r="G3045" t="s">
        <v>122</v>
      </c>
      <c r="H3045" s="230" t="s">
        <v>6059</v>
      </c>
      <c r="I3045" s="230" t="s">
        <v>26</v>
      </c>
      <c r="J3045" s="230">
        <f>VLOOKUP(H3045,LocID!$B$2:$I$1995,8, FALSE)</f>
        <v>171</v>
      </c>
      <c r="L3045">
        <v>44.049919128417898</v>
      </c>
      <c r="M3045">
        <v>-123.088539123535</v>
      </c>
    </row>
    <row r="3046" spans="1:13" x14ac:dyDescent="0.25">
      <c r="A3046" s="230">
        <v>2017.0541000000001</v>
      </c>
      <c r="B3046" s="230" t="s">
        <v>4577</v>
      </c>
      <c r="C3046" s="230" t="s">
        <v>11833</v>
      </c>
      <c r="D3046" s="230" t="s">
        <v>4870</v>
      </c>
      <c r="E3046" s="230" t="s">
        <v>4868</v>
      </c>
      <c r="F3046" s="230" t="s">
        <v>3906</v>
      </c>
      <c r="G3046" t="s">
        <v>76</v>
      </c>
      <c r="H3046" s="230" t="s">
        <v>4532</v>
      </c>
      <c r="I3046" s="230" t="s">
        <v>188</v>
      </c>
      <c r="J3046" s="230">
        <f>VLOOKUP(H3046,LocID!$B$2:$I$1995,8, FALSE)</f>
        <v>527</v>
      </c>
      <c r="L3046">
        <v>37.656059265136697</v>
      </c>
      <c r="M3046">
        <v>-122.414176940917</v>
      </c>
    </row>
    <row r="3047" spans="1:13" x14ac:dyDescent="0.25">
      <c r="A3047" s="230">
        <v>2017.0559000000001</v>
      </c>
      <c r="B3047" s="230" t="s">
        <v>4577</v>
      </c>
      <c r="C3047" s="230" t="s">
        <v>11833</v>
      </c>
      <c r="D3047" s="230" t="s">
        <v>4707</v>
      </c>
      <c r="E3047" s="230" t="s">
        <v>4708</v>
      </c>
      <c r="F3047" s="230" t="s">
        <v>2155</v>
      </c>
      <c r="G3047" t="s">
        <v>76</v>
      </c>
      <c r="H3047" s="230" t="s">
        <v>6227</v>
      </c>
      <c r="I3047" s="230" t="s">
        <v>26</v>
      </c>
      <c r="J3047" s="230">
        <f>VLOOKUP(H3047,LocID!$B$2:$I$1995,8, FALSE)</f>
        <v>352</v>
      </c>
      <c r="L3047">
        <v>37.389671325683501</v>
      </c>
      <c r="M3047">
        <v>-122.08159637451099</v>
      </c>
    </row>
    <row r="3048" spans="1:13" x14ac:dyDescent="0.25">
      <c r="A3048" s="230">
        <v>2017.0562</v>
      </c>
      <c r="B3048" s="230" t="s">
        <v>4569</v>
      </c>
      <c r="C3048" s="230" t="s">
        <v>11833</v>
      </c>
      <c r="D3048" s="230" t="s">
        <v>4892</v>
      </c>
      <c r="E3048" s="230" t="s">
        <v>4893</v>
      </c>
      <c r="F3048" s="230" t="s">
        <v>101</v>
      </c>
      <c r="G3048" t="s">
        <v>107</v>
      </c>
      <c r="H3048" s="230" t="s">
        <v>5905</v>
      </c>
      <c r="I3048" s="230" t="s">
        <v>52</v>
      </c>
      <c r="J3048" s="230">
        <f>VLOOKUP(H3048,LocID!$B$2:$I$1995,8, FALSE)</f>
        <v>8</v>
      </c>
      <c r="L3048">
        <v>42.6515502929687</v>
      </c>
      <c r="M3048">
        <v>-73.755210876464801</v>
      </c>
    </row>
    <row r="3049" spans="1:13" x14ac:dyDescent="0.25">
      <c r="A3049" s="230">
        <v>2017.0563999999999</v>
      </c>
      <c r="B3049" s="230" t="s">
        <v>4577</v>
      </c>
      <c r="C3049" s="230" t="s">
        <v>11833</v>
      </c>
      <c r="D3049" s="230" t="s">
        <v>4578</v>
      </c>
      <c r="E3049" s="230" t="s">
        <v>4579</v>
      </c>
      <c r="F3049" s="230" t="s">
        <v>172</v>
      </c>
      <c r="G3049" t="s">
        <v>76</v>
      </c>
      <c r="H3049" s="230" t="s">
        <v>5913</v>
      </c>
      <c r="I3049" s="230" t="s">
        <v>26</v>
      </c>
      <c r="J3049" s="230">
        <f>VLOOKUP(H3049,LocID!$B$2:$I$1995,8, FALSE)</f>
        <v>16</v>
      </c>
      <c r="L3049">
        <v>33.832759857177699</v>
      </c>
      <c r="M3049">
        <v>-117.915718078613</v>
      </c>
    </row>
    <row r="3050" spans="1:13" x14ac:dyDescent="0.25">
      <c r="A3050" s="230">
        <v>2017.0565999999999</v>
      </c>
      <c r="B3050" s="230" t="s">
        <v>4577</v>
      </c>
      <c r="C3050" s="230" t="s">
        <v>11833</v>
      </c>
      <c r="D3050" s="230" t="s">
        <v>4923</v>
      </c>
      <c r="E3050" s="230" t="s">
        <v>4924</v>
      </c>
      <c r="F3050" s="230" t="s">
        <v>533</v>
      </c>
      <c r="G3050" t="s">
        <v>49</v>
      </c>
      <c r="H3050" s="230" t="s">
        <v>4499</v>
      </c>
      <c r="I3050" s="230" t="s">
        <v>26</v>
      </c>
      <c r="J3050" s="230">
        <f>VLOOKUP(H3050,LocID!$B$2:$I$1995,8, FALSE)</f>
        <v>65</v>
      </c>
      <c r="L3050">
        <v>42.3586616516113</v>
      </c>
      <c r="M3050">
        <v>-71.056739807128906</v>
      </c>
    </row>
    <row r="3051" spans="1:13" x14ac:dyDescent="0.25">
      <c r="A3051" s="230">
        <v>2017.0567000000001</v>
      </c>
      <c r="B3051" s="230" t="s">
        <v>4577</v>
      </c>
      <c r="C3051" s="230" t="s">
        <v>11833</v>
      </c>
      <c r="D3051" s="230" t="s">
        <v>5254</v>
      </c>
      <c r="E3051" s="230"/>
      <c r="F3051" s="230" t="s">
        <v>126</v>
      </c>
      <c r="G3051" t="s">
        <v>127</v>
      </c>
      <c r="H3051" s="230" t="s">
        <v>5907</v>
      </c>
      <c r="I3051" s="230" t="s">
        <v>98</v>
      </c>
      <c r="J3051" s="230">
        <f>VLOOKUP(H3051,LocID!$B$2:$I$1995,8, FALSE)</f>
        <v>10</v>
      </c>
      <c r="L3051">
        <v>35.084178924560497</v>
      </c>
      <c r="M3051">
        <v>-106.648643493652</v>
      </c>
    </row>
    <row r="3052" spans="1:13" x14ac:dyDescent="0.25">
      <c r="A3052" s="230">
        <v>2017.0571</v>
      </c>
      <c r="B3052" s="230" t="s">
        <v>4577</v>
      </c>
      <c r="C3052" s="230" t="s">
        <v>11833</v>
      </c>
      <c r="D3052" s="230" t="s">
        <v>5046</v>
      </c>
      <c r="E3052" s="230" t="s">
        <v>5039</v>
      </c>
      <c r="F3052" s="230" t="s">
        <v>1501</v>
      </c>
      <c r="G3052" t="s">
        <v>1488</v>
      </c>
      <c r="H3052" s="230" t="s">
        <v>4508</v>
      </c>
      <c r="I3052" s="230" t="s">
        <v>3934</v>
      </c>
      <c r="J3052" s="230">
        <f>VLOOKUP(H3052,LocID!$B$2:$I$1995,8, FALSE)</f>
        <v>235</v>
      </c>
      <c r="L3052">
        <v>21.3048496246337</v>
      </c>
      <c r="M3052">
        <v>-157.85775756835901</v>
      </c>
    </row>
    <row r="3053" spans="1:13" x14ac:dyDescent="0.25">
      <c r="A3053" s="230">
        <v>2017.0571</v>
      </c>
      <c r="B3053" s="230" t="s">
        <v>4577</v>
      </c>
      <c r="C3053" s="230" t="s">
        <v>11833</v>
      </c>
      <c r="D3053" s="230" t="s">
        <v>5048</v>
      </c>
      <c r="E3053" s="230" t="s">
        <v>5039</v>
      </c>
      <c r="F3053" s="230" t="s">
        <v>1501</v>
      </c>
      <c r="G3053" t="s">
        <v>1488</v>
      </c>
      <c r="H3053" s="230" t="s">
        <v>4508</v>
      </c>
      <c r="I3053" s="230" t="s">
        <v>188</v>
      </c>
      <c r="J3053" s="230">
        <f>VLOOKUP(H3053,LocID!$B$2:$I$1995,8, FALSE)</f>
        <v>235</v>
      </c>
      <c r="L3053">
        <v>21.3048496246337</v>
      </c>
      <c r="M3053">
        <v>-157.85775756835901</v>
      </c>
    </row>
    <row r="3054" spans="1:13" x14ac:dyDescent="0.25">
      <c r="A3054" s="230">
        <v>2017.0574999999999</v>
      </c>
      <c r="B3054" s="230" t="s">
        <v>4577</v>
      </c>
      <c r="C3054" s="230" t="s">
        <v>11833</v>
      </c>
      <c r="D3054" s="230" t="s">
        <v>4882</v>
      </c>
      <c r="E3054" s="230" t="s">
        <v>4883</v>
      </c>
      <c r="F3054" s="230" t="s">
        <v>4112</v>
      </c>
      <c r="G3054" t="s">
        <v>76</v>
      </c>
      <c r="H3054" s="230" t="s">
        <v>6407</v>
      </c>
      <c r="I3054" s="230" t="s">
        <v>52</v>
      </c>
      <c r="J3054" s="230">
        <f>VLOOKUP(H3054,LocID!$B$2:$I$1995,8, FALSE)</f>
        <v>561</v>
      </c>
      <c r="L3054">
        <v>37.495010375976499</v>
      </c>
      <c r="M3054">
        <v>-120.846420288085</v>
      </c>
    </row>
    <row r="3055" spans="1:13" x14ac:dyDescent="0.25">
      <c r="A3055" s="230">
        <v>2017.0581999999999</v>
      </c>
      <c r="B3055" s="230" t="s">
        <v>4569</v>
      </c>
      <c r="C3055" s="230" t="s">
        <v>11833</v>
      </c>
      <c r="D3055" s="230" t="s">
        <v>1262</v>
      </c>
      <c r="E3055" s="230" t="s">
        <v>4971</v>
      </c>
      <c r="F3055" s="230" t="s">
        <v>1692</v>
      </c>
      <c r="G3055" t="s">
        <v>156</v>
      </c>
      <c r="H3055" s="230" t="s">
        <v>6598</v>
      </c>
      <c r="I3055" s="230" t="s">
        <v>52</v>
      </c>
      <c r="J3055" s="230">
        <f>VLOOKUP(H3055,LocID!$B$2:$I$1995,8, FALSE)</f>
        <v>705</v>
      </c>
      <c r="L3055">
        <v>40.038051605224602</v>
      </c>
      <c r="M3055">
        <v>-76.301292419433594</v>
      </c>
    </row>
    <row r="3056" spans="1:13" x14ac:dyDescent="0.25">
      <c r="A3056" s="230">
        <v>2017.0582999999999</v>
      </c>
      <c r="B3056" s="230" t="s">
        <v>4577</v>
      </c>
      <c r="C3056" s="230" t="s">
        <v>11833</v>
      </c>
      <c r="D3056" s="230" t="s">
        <v>4639</v>
      </c>
      <c r="E3056" s="230" t="s">
        <v>4640</v>
      </c>
      <c r="F3056" s="230" t="s">
        <v>1570</v>
      </c>
      <c r="G3056" t="s">
        <v>76</v>
      </c>
      <c r="H3056" s="230" t="s">
        <v>6123</v>
      </c>
      <c r="I3056" s="230" t="s">
        <v>26</v>
      </c>
      <c r="J3056" s="230">
        <f>VLOOKUP(H3056,LocID!$B$2:$I$1995,8, FALSE)</f>
        <v>245</v>
      </c>
      <c r="L3056">
        <v>33.687240600585902</v>
      </c>
      <c r="M3056">
        <v>-117.82582092285099</v>
      </c>
    </row>
    <row r="3057" spans="1:13" x14ac:dyDescent="0.25">
      <c r="A3057" s="230">
        <v>2017.0588</v>
      </c>
      <c r="B3057" s="230" t="s">
        <v>4569</v>
      </c>
      <c r="C3057" s="230" t="s">
        <v>11833</v>
      </c>
      <c r="D3057" s="230" t="s">
        <v>4595</v>
      </c>
      <c r="E3057" s="230" t="s">
        <v>4591</v>
      </c>
      <c r="F3057" s="230" t="s">
        <v>491</v>
      </c>
      <c r="G3057" t="s">
        <v>76</v>
      </c>
      <c r="H3057" s="230" t="s">
        <v>5952</v>
      </c>
      <c r="I3057" s="230" t="s">
        <v>23</v>
      </c>
      <c r="J3057" s="230">
        <f>VLOOKUP(H3057,LocID!$B$2:$I$1995,8, FALSE)</f>
        <v>57</v>
      </c>
      <c r="L3057">
        <v>34.073478698730398</v>
      </c>
      <c r="M3057">
        <v>-118.400337219238</v>
      </c>
    </row>
    <row r="3058" spans="1:13" x14ac:dyDescent="0.25">
      <c r="A3058" s="230">
        <v>2017.059</v>
      </c>
      <c r="B3058" s="230" t="s">
        <v>4577</v>
      </c>
      <c r="C3058" s="230" t="s">
        <v>11833</v>
      </c>
      <c r="D3058" s="230" t="s">
        <v>4834</v>
      </c>
      <c r="E3058" s="230" t="s">
        <v>4835</v>
      </c>
      <c r="F3058" s="230" t="s">
        <v>3531</v>
      </c>
      <c r="G3058" t="s">
        <v>76</v>
      </c>
      <c r="H3058" s="230" t="s">
        <v>6348</v>
      </c>
      <c r="I3058" s="230" t="s">
        <v>26</v>
      </c>
      <c r="J3058" s="230">
        <f>VLOOKUP(H3058,LocID!$B$2:$I$1995,8, FALSE)</f>
        <v>491</v>
      </c>
      <c r="L3058">
        <v>37.338581085205</v>
      </c>
      <c r="M3058">
        <v>-121.885566711425</v>
      </c>
    </row>
    <row r="3059" spans="1:13" x14ac:dyDescent="0.25">
      <c r="A3059" s="230">
        <v>2017.0615</v>
      </c>
      <c r="B3059" s="230" t="s">
        <v>4577</v>
      </c>
      <c r="C3059" s="230" t="s">
        <v>11833</v>
      </c>
      <c r="D3059" s="230" t="s">
        <v>4650</v>
      </c>
      <c r="E3059" s="230" t="s">
        <v>4651</v>
      </c>
      <c r="F3059" s="230" t="s">
        <v>1804</v>
      </c>
      <c r="G3059" t="s">
        <v>76</v>
      </c>
      <c r="H3059" s="230" t="s">
        <v>6173</v>
      </c>
      <c r="I3059" s="230" t="s">
        <v>26</v>
      </c>
      <c r="J3059" s="230">
        <f>VLOOKUP(H3059,LocID!$B$2:$I$1995,8, FALSE)</f>
        <v>296</v>
      </c>
      <c r="L3059">
        <v>33.766719818115199</v>
      </c>
      <c r="M3059">
        <v>-118.19239807128901</v>
      </c>
    </row>
    <row r="3060" spans="1:13" x14ac:dyDescent="0.25">
      <c r="A3060" s="230">
        <v>2017.0616</v>
      </c>
      <c r="B3060" s="230" t="s">
        <v>4577</v>
      </c>
      <c r="C3060" s="230" t="s">
        <v>11833</v>
      </c>
      <c r="D3060" s="230" t="s">
        <v>5052</v>
      </c>
      <c r="E3060" s="230" t="s">
        <v>5053</v>
      </c>
      <c r="F3060" s="230" t="s">
        <v>182</v>
      </c>
      <c r="G3060" t="s">
        <v>183</v>
      </c>
      <c r="H3060" s="230" t="s">
        <v>5916</v>
      </c>
      <c r="I3060" s="230" t="s">
        <v>188</v>
      </c>
      <c r="J3060" s="230">
        <f>VLOOKUP(H3060,LocID!$B$2:$I$1995,8, FALSE)</f>
        <v>19</v>
      </c>
      <c r="L3060">
        <v>42.282100677490199</v>
      </c>
      <c r="M3060">
        <v>-83.748466491699205</v>
      </c>
    </row>
    <row r="3061" spans="1:13" x14ac:dyDescent="0.25">
      <c r="A3061" s="230">
        <v>2017.0616</v>
      </c>
      <c r="B3061" s="230" t="s">
        <v>4577</v>
      </c>
      <c r="C3061" s="230" t="s">
        <v>11833</v>
      </c>
      <c r="D3061" s="230" t="s">
        <v>5052</v>
      </c>
      <c r="E3061" s="230" t="s">
        <v>5053</v>
      </c>
      <c r="F3061" s="230" t="s">
        <v>182</v>
      </c>
      <c r="G3061" t="s">
        <v>183</v>
      </c>
      <c r="H3061" s="230" t="s">
        <v>5916</v>
      </c>
      <c r="I3061" s="230" t="s">
        <v>26</v>
      </c>
      <c r="J3061" s="230">
        <f>VLOOKUP(H3061,LocID!$B$2:$I$1995,8, FALSE)</f>
        <v>19</v>
      </c>
      <c r="L3061">
        <v>42.282100677490199</v>
      </c>
      <c r="M3061">
        <v>-83.748466491699205</v>
      </c>
    </row>
    <row r="3062" spans="1:13" x14ac:dyDescent="0.25">
      <c r="A3062" s="230">
        <v>2017.0617999999999</v>
      </c>
      <c r="B3062" s="230" t="s">
        <v>4577</v>
      </c>
      <c r="C3062" s="230" t="s">
        <v>11833</v>
      </c>
      <c r="D3062" s="230" t="s">
        <v>5239</v>
      </c>
      <c r="E3062" s="230" t="s">
        <v>5240</v>
      </c>
      <c r="F3062" s="230" t="s">
        <v>5241</v>
      </c>
      <c r="G3062" t="s">
        <v>160</v>
      </c>
      <c r="H3062" s="230" t="s">
        <v>6599</v>
      </c>
      <c r="I3062" s="230" t="s">
        <v>6468</v>
      </c>
      <c r="J3062" s="230">
        <f>VLOOKUP(H3062,LocID!$B$2:$I$1995,8, FALSE)</f>
        <v>706</v>
      </c>
      <c r="L3062">
        <v>33.9428100585938</v>
      </c>
      <c r="M3062">
        <v>-84.210952758789105</v>
      </c>
    </row>
    <row r="3063" spans="1:13" x14ac:dyDescent="0.25">
      <c r="A3063" s="230">
        <v>2017.0633</v>
      </c>
      <c r="B3063" s="230" t="s">
        <v>4569</v>
      </c>
      <c r="C3063" s="230" t="s">
        <v>11833</v>
      </c>
      <c r="D3063" s="230" t="s">
        <v>4855</v>
      </c>
      <c r="E3063" s="230" t="s">
        <v>4856</v>
      </c>
      <c r="F3063" s="230" t="s">
        <v>3696</v>
      </c>
      <c r="G3063" t="s">
        <v>76</v>
      </c>
      <c r="H3063" s="230" t="s">
        <v>4529</v>
      </c>
      <c r="I3063" s="230" t="s">
        <v>26</v>
      </c>
      <c r="J3063" s="230">
        <f>VLOOKUP(H3063,LocID!$B$2:$I$1995,8, FALSE)</f>
        <v>506</v>
      </c>
      <c r="L3063">
        <v>34.011558532714801</v>
      </c>
      <c r="M3063">
        <v>-118.492286682128</v>
      </c>
    </row>
    <row r="3064" spans="1:13" x14ac:dyDescent="0.25">
      <c r="A3064" s="230">
        <v>2017.0652</v>
      </c>
      <c r="B3064" s="230" t="s">
        <v>4569</v>
      </c>
      <c r="C3064" s="230" t="s">
        <v>11833</v>
      </c>
      <c r="D3064" s="230" t="s">
        <v>4570</v>
      </c>
      <c r="E3064" s="230" t="s">
        <v>4571</v>
      </c>
      <c r="F3064" s="230" t="s">
        <v>1439</v>
      </c>
      <c r="G3064" t="s">
        <v>874</v>
      </c>
      <c r="H3064" s="230" t="s">
        <v>6105</v>
      </c>
      <c r="I3064" s="230" t="s">
        <v>23</v>
      </c>
      <c r="J3064" s="230">
        <f>VLOOKUP(H3064,LocID!$B$2:$I$1995,8, FALSE)</f>
        <v>223</v>
      </c>
      <c r="L3064">
        <v>41.7634887695312</v>
      </c>
      <c r="M3064">
        <v>-72.674018859863196</v>
      </c>
    </row>
    <row r="3065" spans="1:13" x14ac:dyDescent="0.25">
      <c r="A3065" s="230">
        <v>2017.0658000000001</v>
      </c>
      <c r="B3065" s="230" t="s">
        <v>4577</v>
      </c>
      <c r="C3065" s="230" t="s">
        <v>11833</v>
      </c>
      <c r="D3065" s="230" t="s">
        <v>4925</v>
      </c>
      <c r="E3065" s="230" t="s">
        <v>4902</v>
      </c>
      <c r="F3065" s="230" t="s">
        <v>533</v>
      </c>
      <c r="G3065" t="s">
        <v>49</v>
      </c>
      <c r="H3065" s="230" t="s">
        <v>4499</v>
      </c>
      <c r="I3065" s="230" t="s">
        <v>26</v>
      </c>
      <c r="J3065" s="230">
        <f>VLOOKUP(H3065,LocID!$B$2:$I$1995,8, FALSE)</f>
        <v>65</v>
      </c>
      <c r="L3065">
        <v>42.3586616516113</v>
      </c>
      <c r="M3065">
        <v>-71.056739807128906</v>
      </c>
    </row>
    <row r="3066" spans="1:13" x14ac:dyDescent="0.25">
      <c r="A3066" s="230">
        <v>2017.0663999999999</v>
      </c>
      <c r="B3066" s="230" t="s">
        <v>4577</v>
      </c>
      <c r="C3066" s="230" t="s">
        <v>11833</v>
      </c>
      <c r="D3066" s="230" t="s">
        <v>5219</v>
      </c>
      <c r="E3066" s="230" t="s">
        <v>5220</v>
      </c>
      <c r="F3066" s="230" t="s">
        <v>1146</v>
      </c>
      <c r="G3066" t="s">
        <v>250</v>
      </c>
      <c r="H3066" s="230" t="s">
        <v>6045</v>
      </c>
      <c r="I3066" s="230" t="s">
        <v>52</v>
      </c>
      <c r="J3066" s="230">
        <f>VLOOKUP(H3066,LocID!$B$2:$I$1995,8, FALSE)</f>
        <v>156</v>
      </c>
      <c r="L3066">
        <v>35.995418548583899</v>
      </c>
      <c r="M3066">
        <v>-78.896438598632798</v>
      </c>
    </row>
    <row r="3067" spans="1:13" x14ac:dyDescent="0.25">
      <c r="A3067" s="230">
        <v>2017.0678</v>
      </c>
      <c r="B3067" s="230" t="s">
        <v>4577</v>
      </c>
      <c r="C3067" s="230" t="s">
        <v>11833</v>
      </c>
      <c r="D3067" s="230" t="s">
        <v>5119</v>
      </c>
      <c r="E3067" s="230" t="s">
        <v>5108</v>
      </c>
      <c r="F3067" s="230" t="s">
        <v>1685</v>
      </c>
      <c r="G3067" t="s">
        <v>244</v>
      </c>
      <c r="H3067" s="230" t="s">
        <v>6149</v>
      </c>
      <c r="I3067" s="230" t="s">
        <v>23</v>
      </c>
      <c r="J3067" s="230">
        <f>VLOOKUP(H3067,LocID!$B$2:$I$1995,8, FALSE)</f>
        <v>272</v>
      </c>
      <c r="L3067">
        <v>39.710918426513601</v>
      </c>
      <c r="M3067">
        <v>-105.082069396972</v>
      </c>
    </row>
    <row r="3068" spans="1:13" x14ac:dyDescent="0.25">
      <c r="A3068" s="230">
        <v>2017.0679</v>
      </c>
      <c r="B3068" s="230" t="s">
        <v>4569</v>
      </c>
      <c r="C3068" s="230" t="s">
        <v>11833</v>
      </c>
      <c r="D3068" s="230" t="s">
        <v>4798</v>
      </c>
      <c r="E3068" s="230" t="s">
        <v>4799</v>
      </c>
      <c r="F3068" s="230" t="s">
        <v>3123</v>
      </c>
      <c r="G3068" t="s">
        <v>76</v>
      </c>
      <c r="H3068" s="230" t="s">
        <v>4524</v>
      </c>
      <c r="I3068" s="230" t="s">
        <v>26</v>
      </c>
      <c r="J3068" s="230">
        <f>VLOOKUP(H3068,LocID!$B$2:$I$1995,8, FALSE)</f>
        <v>473</v>
      </c>
      <c r="L3068">
        <v>41.237720489501903</v>
      </c>
      <c r="M3068">
        <v>-122.27001953125</v>
      </c>
    </row>
    <row r="3069" spans="1:13" x14ac:dyDescent="0.25">
      <c r="A3069" s="230">
        <v>2017.068</v>
      </c>
      <c r="B3069" s="230" t="s">
        <v>4577</v>
      </c>
      <c r="C3069" s="230" t="s">
        <v>11833</v>
      </c>
      <c r="D3069" s="230" t="s">
        <v>5199</v>
      </c>
      <c r="E3069" s="230" t="s">
        <v>5200</v>
      </c>
      <c r="F3069" s="230" t="s">
        <v>2194</v>
      </c>
      <c r="G3069" t="s">
        <v>865</v>
      </c>
      <c r="H3069" s="230" t="s">
        <v>6233</v>
      </c>
      <c r="I3069" s="230" t="s">
        <v>52</v>
      </c>
      <c r="J3069" s="230">
        <f>VLOOKUP(H3069,LocID!$B$2:$I$1995,8, FALSE)</f>
        <v>358</v>
      </c>
      <c r="L3069">
        <v>36.167839050292898</v>
      </c>
      <c r="M3069">
        <v>-86.778160095214801</v>
      </c>
    </row>
    <row r="3070" spans="1:13" x14ac:dyDescent="0.25">
      <c r="A3070" s="230">
        <v>2017.0686000000001</v>
      </c>
      <c r="B3070" s="230" t="s">
        <v>4569</v>
      </c>
      <c r="C3070" s="230" t="s">
        <v>11833</v>
      </c>
      <c r="D3070" s="230" t="s">
        <v>4757</v>
      </c>
      <c r="E3070" s="230" t="s">
        <v>4758</v>
      </c>
      <c r="F3070" s="230" t="s">
        <v>4759</v>
      </c>
      <c r="G3070" t="s">
        <v>76</v>
      </c>
      <c r="H3070" s="230" t="s">
        <v>6600</v>
      </c>
      <c r="I3070" s="230" t="s">
        <v>23</v>
      </c>
      <c r="J3070" s="230">
        <f>VLOOKUP(H3070,LocID!$B$2:$I$1995,8, FALSE)</f>
        <v>708</v>
      </c>
      <c r="L3070">
        <v>33.885158538818402</v>
      </c>
      <c r="M3070">
        <v>-118.16139984130901</v>
      </c>
    </row>
    <row r="3071" spans="1:13" x14ac:dyDescent="0.25">
      <c r="A3071" s="230">
        <v>2017.0696</v>
      </c>
      <c r="B3071" s="230" t="s">
        <v>4577</v>
      </c>
      <c r="C3071" s="230" t="s">
        <v>11833</v>
      </c>
      <c r="D3071" s="230" t="s">
        <v>4988</v>
      </c>
      <c r="E3071" s="230" t="s">
        <v>4885</v>
      </c>
      <c r="F3071" s="230" t="s">
        <v>2366</v>
      </c>
      <c r="G3071" t="s">
        <v>49</v>
      </c>
      <c r="H3071" s="230" t="s">
        <v>6244</v>
      </c>
      <c r="I3071" s="230" t="s">
        <v>23</v>
      </c>
      <c r="J3071" s="230">
        <f>VLOOKUP(H3071,LocID!$B$2:$I$1995,8, FALSE)</f>
        <v>374</v>
      </c>
      <c r="L3071">
        <v>42.330509185791001</v>
      </c>
      <c r="M3071">
        <v>-71.199493408203097</v>
      </c>
    </row>
    <row r="3072" spans="1:13" x14ac:dyDescent="0.25">
      <c r="A3072" s="230">
        <v>2017.0700999999999</v>
      </c>
      <c r="B3072" s="230" t="s">
        <v>4569</v>
      </c>
      <c r="C3072" s="230" t="s">
        <v>11833</v>
      </c>
      <c r="D3072" s="230" t="s">
        <v>4616</v>
      </c>
      <c r="E3072" s="230" t="s">
        <v>4617</v>
      </c>
      <c r="F3072" s="230" t="s">
        <v>1073</v>
      </c>
      <c r="G3072" t="s">
        <v>76</v>
      </c>
      <c r="H3072" s="230" t="s">
        <v>6032</v>
      </c>
      <c r="I3072" s="230" t="s">
        <v>26</v>
      </c>
      <c r="J3072" s="230">
        <f>VLOOKUP(H3072,LocID!$B$2:$I$1995,8, FALSE)</f>
        <v>140</v>
      </c>
      <c r="L3072">
        <v>38.5466918945312</v>
      </c>
      <c r="M3072">
        <v>-121.744567871093</v>
      </c>
    </row>
    <row r="3073" spans="1:13" x14ac:dyDescent="0.25">
      <c r="A3073" s="230">
        <v>2017.0703000000001</v>
      </c>
      <c r="B3073" s="230" t="s">
        <v>4569</v>
      </c>
      <c r="C3073" s="230" t="s">
        <v>11833</v>
      </c>
      <c r="D3073" s="230" t="s">
        <v>4850</v>
      </c>
      <c r="E3073" s="230" t="s">
        <v>4846</v>
      </c>
      <c r="F3073" s="230" t="s">
        <v>3628</v>
      </c>
      <c r="G3073" t="s">
        <v>76</v>
      </c>
      <c r="H3073" s="230" t="s">
        <v>4527</v>
      </c>
      <c r="I3073" s="230" t="s">
        <v>23</v>
      </c>
      <c r="J3073" s="230">
        <f>VLOOKUP(H3073,LocID!$B$2:$I$1995,8, FALSE)</f>
        <v>497</v>
      </c>
      <c r="L3073">
        <v>37.974571228027301</v>
      </c>
      <c r="M3073">
        <v>-122.532470703125</v>
      </c>
    </row>
    <row r="3074" spans="1:13" x14ac:dyDescent="0.25">
      <c r="A3074" s="230">
        <v>2017.0704000000001</v>
      </c>
      <c r="B3074" s="230" t="s">
        <v>4569</v>
      </c>
      <c r="C3074" s="230" t="s">
        <v>11833</v>
      </c>
      <c r="D3074" s="230" t="s">
        <v>4843</v>
      </c>
      <c r="E3074" s="230" t="s">
        <v>4844</v>
      </c>
      <c r="F3074" s="230" t="s">
        <v>3586</v>
      </c>
      <c r="G3074" t="s">
        <v>76</v>
      </c>
      <c r="H3074" s="230" t="s">
        <v>6352</v>
      </c>
      <c r="I3074" s="230" t="s">
        <v>98</v>
      </c>
      <c r="J3074" s="230">
        <f>VLOOKUP(H3074,LocID!$B$2:$I$1995,8, FALSE)</f>
        <v>495</v>
      </c>
      <c r="L3074">
        <v>37.547031402587798</v>
      </c>
      <c r="M3074">
        <v>-122.314826965332</v>
      </c>
    </row>
    <row r="3075" spans="1:13" x14ac:dyDescent="0.25">
      <c r="A3075" s="230">
        <v>2017.0710999999999</v>
      </c>
      <c r="B3075" s="230" t="s">
        <v>4569</v>
      </c>
      <c r="C3075" s="230" t="s">
        <v>11833</v>
      </c>
      <c r="D3075" s="230" t="s">
        <v>4863</v>
      </c>
      <c r="E3075" s="230" t="s">
        <v>4864</v>
      </c>
      <c r="F3075" s="230" t="s">
        <v>3898</v>
      </c>
      <c r="G3075" t="s">
        <v>76</v>
      </c>
      <c r="H3075" s="230" t="s">
        <v>6376</v>
      </c>
      <c r="I3075" s="230" t="s">
        <v>23</v>
      </c>
      <c r="J3075" s="230">
        <f>VLOOKUP(H3075,LocID!$B$2:$I$1995,8, FALSE)</f>
        <v>525</v>
      </c>
      <c r="L3075">
        <v>34.115798950195298</v>
      </c>
      <c r="M3075">
        <v>-118.152130126953</v>
      </c>
    </row>
    <row r="3076" spans="1:13" x14ac:dyDescent="0.25">
      <c r="A3076" s="230">
        <v>2017.0710999999999</v>
      </c>
      <c r="B3076" s="230" t="s">
        <v>4569</v>
      </c>
      <c r="C3076" s="230" t="s">
        <v>11833</v>
      </c>
      <c r="D3076" s="230" t="s">
        <v>4647</v>
      </c>
      <c r="E3076" s="230" t="s">
        <v>4646</v>
      </c>
      <c r="F3076" s="230" t="s">
        <v>1775</v>
      </c>
      <c r="G3076" t="s">
        <v>76</v>
      </c>
      <c r="H3076" s="230" t="s">
        <v>6168</v>
      </c>
      <c r="I3076" s="230" t="s">
        <v>26</v>
      </c>
      <c r="J3076" s="230">
        <f>VLOOKUP(H3076,LocID!$B$2:$I$1995,8, FALSE)</f>
        <v>291</v>
      </c>
      <c r="L3076">
        <v>37.675491333007798</v>
      </c>
      <c r="M3076">
        <v>-121.75821685791</v>
      </c>
    </row>
    <row r="3077" spans="1:13" x14ac:dyDescent="0.25">
      <c r="A3077" s="230">
        <v>2017.0713000000001</v>
      </c>
      <c r="B3077" s="230" t="s">
        <v>4569</v>
      </c>
      <c r="C3077" s="230" t="s">
        <v>11833</v>
      </c>
      <c r="D3077" s="230" t="s">
        <v>4945</v>
      </c>
      <c r="E3077" s="230" t="s">
        <v>4946</v>
      </c>
      <c r="F3077" s="230" t="s">
        <v>4947</v>
      </c>
      <c r="G3077" t="s">
        <v>192</v>
      </c>
      <c r="H3077" s="230" t="s">
        <v>6601</v>
      </c>
      <c r="I3077" s="230" t="s">
        <v>188</v>
      </c>
      <c r="J3077" s="230">
        <f>VLOOKUP(H3077,LocID!$B$2:$I$1995,8, FALSE)</f>
        <v>709</v>
      </c>
      <c r="L3077">
        <v>38.925048828125</v>
      </c>
      <c r="M3077">
        <v>-76.907180786132798</v>
      </c>
    </row>
    <row r="3078" spans="1:13" x14ac:dyDescent="0.25">
      <c r="A3078" s="230">
        <v>2017.0735</v>
      </c>
      <c r="B3078" s="230" t="s">
        <v>4569</v>
      </c>
      <c r="C3078" s="230" t="s">
        <v>11833</v>
      </c>
      <c r="D3078" s="230" t="s">
        <v>5063</v>
      </c>
      <c r="E3078" s="230" t="s">
        <v>5064</v>
      </c>
      <c r="F3078" s="230" t="s">
        <v>877</v>
      </c>
      <c r="G3078" t="s">
        <v>208</v>
      </c>
      <c r="H3078" s="230" t="s">
        <v>5997</v>
      </c>
      <c r="I3078" s="230" t="s">
        <v>188</v>
      </c>
      <c r="J3078" s="230">
        <f>VLOOKUP(H3078,LocID!$B$2:$I$1995,8, FALSE)</f>
        <v>105</v>
      </c>
      <c r="L3078">
        <v>41.884250640869098</v>
      </c>
      <c r="M3078">
        <v>-87.6324462890625</v>
      </c>
    </row>
    <row r="3079" spans="1:13" x14ac:dyDescent="0.25">
      <c r="A3079" s="230">
        <v>2017.0743</v>
      </c>
      <c r="B3079" s="230" t="s">
        <v>4569</v>
      </c>
      <c r="C3079" s="230" t="s">
        <v>11833</v>
      </c>
      <c r="D3079" s="230" t="s">
        <v>5140</v>
      </c>
      <c r="E3079" s="230" t="s">
        <v>5141</v>
      </c>
      <c r="F3079" s="230" t="s">
        <v>1233</v>
      </c>
      <c r="G3079" t="s">
        <v>261</v>
      </c>
      <c r="H3079" s="230" t="s">
        <v>6062</v>
      </c>
      <c r="I3079" s="230" t="s">
        <v>52</v>
      </c>
      <c r="J3079" s="230">
        <f>VLOOKUP(H3079,LocID!$B$2:$I$1995,8, FALSE)</f>
        <v>174</v>
      </c>
      <c r="L3079">
        <v>47.976589202880803</v>
      </c>
      <c r="M3079">
        <v>-122.205932617187</v>
      </c>
    </row>
    <row r="3080" spans="1:13" x14ac:dyDescent="0.25">
      <c r="A3080" s="230">
        <v>2017.0755999999999</v>
      </c>
      <c r="B3080" s="230" t="s">
        <v>4569</v>
      </c>
      <c r="C3080" s="230" t="s">
        <v>11833</v>
      </c>
      <c r="D3080" s="230" t="s">
        <v>4623</v>
      </c>
      <c r="E3080" s="230" t="s">
        <v>4624</v>
      </c>
      <c r="F3080" s="230" t="s">
        <v>1319</v>
      </c>
      <c r="G3080" t="s">
        <v>76</v>
      </c>
      <c r="H3080" s="230" t="s">
        <v>6078</v>
      </c>
      <c r="I3080" s="230" t="s">
        <v>23</v>
      </c>
      <c r="J3080" s="230">
        <f>VLOOKUP(H3080,LocID!$B$2:$I$1995,8, FALSE)</f>
        <v>192</v>
      </c>
      <c r="L3080">
        <v>37.550910949707003</v>
      </c>
      <c r="M3080">
        <v>-121.98217010498</v>
      </c>
    </row>
    <row r="3081" spans="1:13" x14ac:dyDescent="0.25">
      <c r="A3081" s="230">
        <v>2017.0758000000001</v>
      </c>
      <c r="B3081" s="230" t="s">
        <v>4569</v>
      </c>
      <c r="C3081" s="230" t="s">
        <v>11833</v>
      </c>
      <c r="D3081" s="230" t="s">
        <v>4877</v>
      </c>
      <c r="E3081" s="230" t="s">
        <v>4878</v>
      </c>
      <c r="F3081" s="230" t="s">
        <v>4077</v>
      </c>
      <c r="G3081" t="s">
        <v>76</v>
      </c>
      <c r="H3081" s="230" t="s">
        <v>6400</v>
      </c>
      <c r="I3081" s="230" t="s">
        <v>23</v>
      </c>
      <c r="J3081" s="230">
        <f>VLOOKUP(H3081,LocID!$B$2:$I$1995,8, FALSE)</f>
        <v>553</v>
      </c>
      <c r="L3081">
        <v>34.185359954833899</v>
      </c>
      <c r="M3081">
        <v>-118.892776489257</v>
      </c>
    </row>
    <row r="3082" spans="1:13" x14ac:dyDescent="0.25">
      <c r="A3082" s="230">
        <v>2017.0767000000001</v>
      </c>
      <c r="B3082" s="230" t="s">
        <v>4569</v>
      </c>
      <c r="C3082" s="230" t="s">
        <v>11833</v>
      </c>
      <c r="D3082" s="230" t="s">
        <v>4873</v>
      </c>
      <c r="E3082" s="230" t="s">
        <v>4874</v>
      </c>
      <c r="F3082" s="230" t="s">
        <v>4014</v>
      </c>
      <c r="G3082" t="s">
        <v>76</v>
      </c>
      <c r="H3082" s="230" t="s">
        <v>6388</v>
      </c>
      <c r="I3082" s="230" t="s">
        <v>3934</v>
      </c>
      <c r="J3082" s="230">
        <f>VLOOKUP(H3082,LocID!$B$2:$I$1995,8, FALSE)</f>
        <v>541</v>
      </c>
      <c r="L3082">
        <v>37.953670501708899</v>
      </c>
      <c r="M3082">
        <v>-121.29074859619099</v>
      </c>
    </row>
    <row r="3083" spans="1:13" x14ac:dyDescent="0.25">
      <c r="A3083" s="230">
        <v>2017.0771</v>
      </c>
      <c r="B3083" s="230" t="s">
        <v>4569</v>
      </c>
      <c r="C3083" s="230" t="s">
        <v>11833</v>
      </c>
      <c r="D3083" s="230" t="s">
        <v>4710</v>
      </c>
      <c r="E3083" s="230" t="s">
        <v>4711</v>
      </c>
      <c r="F3083" s="230" t="s">
        <v>2155</v>
      </c>
      <c r="G3083" t="s">
        <v>76</v>
      </c>
      <c r="H3083" s="230" t="s">
        <v>6227</v>
      </c>
      <c r="I3083" s="230" t="s">
        <v>26</v>
      </c>
      <c r="J3083" s="230">
        <f>VLOOKUP(H3083,LocID!$B$2:$I$1995,8, FALSE)</f>
        <v>352</v>
      </c>
      <c r="L3083">
        <v>37.389671325683501</v>
      </c>
      <c r="M3083">
        <v>-122.08159637451099</v>
      </c>
    </row>
    <row r="3084" spans="1:13" x14ac:dyDescent="0.25">
      <c r="A3084" s="230">
        <v>2017.0777</v>
      </c>
      <c r="B3084" s="230" t="s">
        <v>4569</v>
      </c>
      <c r="C3084" s="230" t="s">
        <v>11833</v>
      </c>
      <c r="D3084" s="230" t="s">
        <v>4761</v>
      </c>
      <c r="E3084" s="230" t="s">
        <v>4762</v>
      </c>
      <c r="F3084" s="230" t="s">
        <v>2726</v>
      </c>
      <c r="G3084" t="s">
        <v>76</v>
      </c>
      <c r="H3084" s="230" t="s">
        <v>6274</v>
      </c>
      <c r="I3084" s="230" t="s">
        <v>23</v>
      </c>
      <c r="J3084" s="230">
        <f>VLOOKUP(H3084,LocID!$B$2:$I$1995,8, FALSE)</f>
        <v>406</v>
      </c>
      <c r="L3084">
        <v>34.147449493408203</v>
      </c>
      <c r="M3084">
        <v>-118.144271850585</v>
      </c>
    </row>
    <row r="3085" spans="1:13" x14ac:dyDescent="0.25">
      <c r="A3085" s="230">
        <v>2017.0797</v>
      </c>
      <c r="B3085" s="230" t="s">
        <v>4569</v>
      </c>
      <c r="C3085" s="230" t="s">
        <v>11833</v>
      </c>
      <c r="D3085" s="230" t="s">
        <v>4895</v>
      </c>
      <c r="E3085" s="230" t="s">
        <v>4896</v>
      </c>
      <c r="F3085" s="230" t="s">
        <v>214</v>
      </c>
      <c r="G3085" t="s">
        <v>144</v>
      </c>
      <c r="H3085" s="230" t="s">
        <v>5923</v>
      </c>
      <c r="I3085" s="230" t="s">
        <v>26</v>
      </c>
      <c r="J3085" s="230">
        <f>VLOOKUP(H3085,LocID!$B$2:$I$1995,8, FALSE)</f>
        <v>25</v>
      </c>
      <c r="L3085">
        <v>38.878585815429602</v>
      </c>
      <c r="M3085">
        <v>-77.068832397460895</v>
      </c>
    </row>
    <row r="3086" spans="1:13" x14ac:dyDescent="0.25">
      <c r="A3086" s="230">
        <v>2017.0808</v>
      </c>
      <c r="B3086" s="230" t="s">
        <v>4569</v>
      </c>
      <c r="C3086" s="230" t="s">
        <v>11833</v>
      </c>
      <c r="D3086" s="230" t="s">
        <v>4735</v>
      </c>
      <c r="E3086" s="230"/>
      <c r="F3086" s="230" t="s">
        <v>2414</v>
      </c>
      <c r="G3086" t="s">
        <v>76</v>
      </c>
      <c r="H3086" s="230" t="s">
        <v>4518</v>
      </c>
      <c r="I3086" s="230" t="s">
        <v>26</v>
      </c>
      <c r="J3086" s="230">
        <f>VLOOKUP(H3086,LocID!$B$2:$I$1995,8, FALSE)</f>
        <v>387</v>
      </c>
      <c r="L3086">
        <v>37.805080413818303</v>
      </c>
      <c r="M3086">
        <v>-122.273071289062</v>
      </c>
    </row>
    <row r="3087" spans="1:13" x14ac:dyDescent="0.25">
      <c r="A3087" s="230">
        <v>2017.0812000000001</v>
      </c>
      <c r="B3087" s="230" t="s">
        <v>4569</v>
      </c>
      <c r="C3087" s="230" t="s">
        <v>11833</v>
      </c>
      <c r="D3087" s="230" t="s">
        <v>4763</v>
      </c>
      <c r="E3087" s="230" t="s">
        <v>4764</v>
      </c>
      <c r="F3087" s="230" t="s">
        <v>2726</v>
      </c>
      <c r="G3087" t="s">
        <v>76</v>
      </c>
      <c r="H3087" s="230" t="s">
        <v>6274</v>
      </c>
      <c r="I3087" s="230" t="s">
        <v>52</v>
      </c>
      <c r="J3087" s="230">
        <f>VLOOKUP(H3087,LocID!$B$2:$I$1995,8, FALSE)</f>
        <v>406</v>
      </c>
      <c r="L3087">
        <v>34.147449493408203</v>
      </c>
      <c r="M3087">
        <v>-118.144271850585</v>
      </c>
    </row>
    <row r="3088" spans="1:13" x14ac:dyDescent="0.25">
      <c r="A3088" s="230">
        <v>2017.0813000000001</v>
      </c>
      <c r="B3088" s="230" t="s">
        <v>4569</v>
      </c>
      <c r="C3088" s="230" t="s">
        <v>11833</v>
      </c>
      <c r="D3088" s="230" t="s">
        <v>4872</v>
      </c>
      <c r="E3088" s="230" t="s">
        <v>4868</v>
      </c>
      <c r="F3088" s="230" t="s">
        <v>3906</v>
      </c>
      <c r="G3088" t="s">
        <v>76</v>
      </c>
      <c r="H3088" s="230" t="s">
        <v>4532</v>
      </c>
      <c r="I3088" s="230" t="s">
        <v>26</v>
      </c>
      <c r="J3088" s="230">
        <f>VLOOKUP(H3088,LocID!$B$2:$I$1995,8, FALSE)</f>
        <v>527</v>
      </c>
      <c r="L3088">
        <v>37.656059265136697</v>
      </c>
      <c r="M3088">
        <v>-122.414176940917</v>
      </c>
    </row>
    <row r="3089" spans="1:13" x14ac:dyDescent="0.25">
      <c r="A3089" s="230">
        <v>2017.0864999999999</v>
      </c>
      <c r="B3089" s="230" t="s">
        <v>4569</v>
      </c>
      <c r="C3089" s="230" t="s">
        <v>11833</v>
      </c>
      <c r="D3089" s="230" t="s">
        <v>5168</v>
      </c>
      <c r="E3089" s="230"/>
      <c r="F3089" s="230" t="s">
        <v>3750</v>
      </c>
      <c r="G3089" t="s">
        <v>261</v>
      </c>
      <c r="H3089" s="230" t="s">
        <v>4530</v>
      </c>
      <c r="I3089" s="230" t="s">
        <v>52</v>
      </c>
      <c r="J3089" s="230">
        <f>VLOOKUP(H3089,LocID!$B$2:$I$1995,8, FALSE)</f>
        <v>513</v>
      </c>
      <c r="L3089">
        <v>47.603569030761697</v>
      </c>
      <c r="M3089">
        <v>-122.329452514648</v>
      </c>
    </row>
    <row r="3090" spans="1:13" x14ac:dyDescent="0.25">
      <c r="A3090" s="230">
        <v>2017.0873999999999</v>
      </c>
      <c r="B3090" s="230" t="s">
        <v>4569</v>
      </c>
      <c r="C3090" s="230" t="s">
        <v>11833</v>
      </c>
      <c r="D3090" s="230" t="s">
        <v>4827</v>
      </c>
      <c r="E3090" s="230" t="s">
        <v>4828</v>
      </c>
      <c r="F3090" s="230" t="s">
        <v>3294</v>
      </c>
      <c r="G3090" t="s">
        <v>76</v>
      </c>
      <c r="H3090" s="230" t="s">
        <v>4526</v>
      </c>
      <c r="I3090" s="230" t="s">
        <v>188</v>
      </c>
      <c r="J3090" s="230">
        <f>VLOOKUP(H3090,LocID!$B$2:$I$1995,8, FALSE)</f>
        <v>489</v>
      </c>
      <c r="L3090">
        <v>37.7771186828613</v>
      </c>
      <c r="M3090">
        <v>-122.419639587402</v>
      </c>
    </row>
    <row r="3091" spans="1:13" x14ac:dyDescent="0.25">
      <c r="A3091" s="230">
        <v>2017.0881999999999</v>
      </c>
      <c r="B3091" s="230" t="s">
        <v>4569</v>
      </c>
      <c r="C3091" s="230" t="s">
        <v>11833</v>
      </c>
      <c r="D3091" s="230" t="s">
        <v>4884</v>
      </c>
      <c r="E3091" s="230" t="s">
        <v>4885</v>
      </c>
      <c r="F3091" s="230" t="s">
        <v>4370</v>
      </c>
      <c r="G3091" t="s">
        <v>76</v>
      </c>
      <c r="H3091" s="230" t="s">
        <v>6602</v>
      </c>
      <c r="I3091" s="230" t="s">
        <v>188</v>
      </c>
      <c r="J3091" s="230">
        <f>VLOOKUP(H3091,LocID!$B$2:$I$1995,8, FALSE)</f>
        <v>710</v>
      </c>
      <c r="L3091">
        <v>43.476730346679702</v>
      </c>
      <c r="M3091">
        <v>-80.764541625976605</v>
      </c>
    </row>
    <row r="3092" spans="1:13" x14ac:dyDescent="0.25">
      <c r="A3092" s="230">
        <v>2017.0904</v>
      </c>
      <c r="B3092" s="230" t="s">
        <v>4569</v>
      </c>
      <c r="C3092" s="230" t="s">
        <v>11833</v>
      </c>
      <c r="D3092" s="230" t="s">
        <v>5000</v>
      </c>
      <c r="E3092" s="230" t="s">
        <v>5001</v>
      </c>
      <c r="F3092" s="230" t="s">
        <v>2908</v>
      </c>
      <c r="G3092" t="s">
        <v>380</v>
      </c>
      <c r="H3092" s="230" t="s">
        <v>6299</v>
      </c>
      <c r="I3092" s="230" t="s">
        <v>52</v>
      </c>
      <c r="J3092" s="230">
        <f>VLOOKUP(H3092,LocID!$B$2:$I$1995,8, FALSE)</f>
        <v>431</v>
      </c>
      <c r="L3092">
        <v>41.8238716125488</v>
      </c>
      <c r="M3092">
        <v>-71.4119873046875</v>
      </c>
    </row>
    <row r="3093" spans="1:13" x14ac:dyDescent="0.25">
      <c r="A3093" s="230">
        <v>2017.0905</v>
      </c>
      <c r="B3093" s="230" t="s">
        <v>4569</v>
      </c>
      <c r="C3093" s="230" t="s">
        <v>11833</v>
      </c>
      <c r="D3093" s="230" t="s">
        <v>5027</v>
      </c>
      <c r="E3093" s="230" t="s">
        <v>5028</v>
      </c>
      <c r="F3093" s="230" t="s">
        <v>2997</v>
      </c>
      <c r="G3093" t="s">
        <v>2996</v>
      </c>
      <c r="H3093" s="230" t="s">
        <v>4536</v>
      </c>
      <c r="I3093" s="230" t="s">
        <v>23</v>
      </c>
      <c r="J3093" s="230">
        <f>VLOOKUP(H3093,LocID!$B$2:$I$1995,8, FALSE)</f>
        <v>447</v>
      </c>
      <c r="L3093">
        <v>38.890369415283203</v>
      </c>
      <c r="M3093">
        <v>-77.031959533691406</v>
      </c>
    </row>
    <row r="3094" spans="1:13" x14ac:dyDescent="0.25">
      <c r="A3094" s="230">
        <v>2017.0921000000001</v>
      </c>
      <c r="B3094" s="230" t="s">
        <v>4569</v>
      </c>
      <c r="C3094" s="230" t="s">
        <v>11833</v>
      </c>
      <c r="D3094" s="230" t="s">
        <v>5169</v>
      </c>
      <c r="E3094" s="230" t="s">
        <v>5170</v>
      </c>
      <c r="F3094" s="230" t="s">
        <v>3750</v>
      </c>
      <c r="G3094" t="s">
        <v>261</v>
      </c>
      <c r="H3094" s="230" t="s">
        <v>4530</v>
      </c>
      <c r="I3094" s="230" t="s">
        <v>98</v>
      </c>
      <c r="J3094" s="230">
        <f>VLOOKUP(H3094,LocID!$B$2:$I$1995,8, FALSE)</f>
        <v>513</v>
      </c>
      <c r="L3094">
        <v>47.603569030761697</v>
      </c>
      <c r="M3094">
        <v>-122.329452514648</v>
      </c>
    </row>
    <row r="3095" spans="1:13" x14ac:dyDescent="0.25">
      <c r="A3095" s="230">
        <v>2017.0925</v>
      </c>
      <c r="B3095" s="230" t="s">
        <v>4569</v>
      </c>
      <c r="C3095" s="230" t="s">
        <v>11833</v>
      </c>
      <c r="D3095" s="230" t="s">
        <v>4782</v>
      </c>
      <c r="E3095" s="230"/>
      <c r="F3095" s="230" t="s">
        <v>4783</v>
      </c>
      <c r="G3095" t="s">
        <v>76</v>
      </c>
      <c r="H3095" s="230" t="s">
        <v>6603</v>
      </c>
      <c r="I3095" s="230" t="s">
        <v>23</v>
      </c>
      <c r="J3095" s="230">
        <f>VLOOKUP(H3095,LocID!$B$2:$I$1995,8, FALSE)</f>
        <v>711</v>
      </c>
      <c r="L3095">
        <v>34.055381774902301</v>
      </c>
      <c r="M3095">
        <v>-117.182586669922</v>
      </c>
    </row>
    <row r="3096" spans="1:13" x14ac:dyDescent="0.25">
      <c r="A3096" s="230">
        <v>2017.0931</v>
      </c>
      <c r="B3096" s="230" t="s">
        <v>4569</v>
      </c>
      <c r="C3096" s="230" t="s">
        <v>11833</v>
      </c>
      <c r="D3096" s="230" t="s">
        <v>5223</v>
      </c>
      <c r="E3096" s="230" t="s">
        <v>5220</v>
      </c>
      <c r="F3096" s="230" t="s">
        <v>1146</v>
      </c>
      <c r="G3096" t="s">
        <v>250</v>
      </c>
      <c r="H3096" s="230" t="s">
        <v>6045</v>
      </c>
      <c r="I3096" s="230" t="s">
        <v>52</v>
      </c>
      <c r="J3096" s="230">
        <f>VLOOKUP(H3096,LocID!$B$2:$I$1995,8, FALSE)</f>
        <v>156</v>
      </c>
      <c r="L3096">
        <v>35.995418548583899</v>
      </c>
      <c r="M3096">
        <v>-78.896438598632798</v>
      </c>
    </row>
    <row r="3097" spans="1:13" x14ac:dyDescent="0.25">
      <c r="A3097" s="230">
        <v>2017.0967000000001</v>
      </c>
      <c r="B3097" s="230" t="s">
        <v>4569</v>
      </c>
      <c r="C3097" s="230" t="s">
        <v>11833</v>
      </c>
      <c r="D3097" s="230" t="s">
        <v>5044</v>
      </c>
      <c r="E3097" s="230" t="s">
        <v>1503</v>
      </c>
      <c r="F3097" s="230" t="s">
        <v>1501</v>
      </c>
      <c r="G3097" t="s">
        <v>1488</v>
      </c>
      <c r="H3097" s="230" t="s">
        <v>4508</v>
      </c>
      <c r="I3097" s="230" t="s">
        <v>52</v>
      </c>
      <c r="J3097" s="230">
        <f>VLOOKUP(H3097,LocID!$B$2:$I$1995,8, FALSE)</f>
        <v>235</v>
      </c>
      <c r="L3097">
        <v>21.3048496246337</v>
      </c>
      <c r="M3097">
        <v>-157.85775756835901</v>
      </c>
    </row>
    <row r="3098" spans="1:13" x14ac:dyDescent="0.25">
      <c r="A3098" s="230">
        <v>2017.0979</v>
      </c>
      <c r="B3098" s="230" t="s">
        <v>4569</v>
      </c>
      <c r="C3098" s="230" t="s">
        <v>11833</v>
      </c>
      <c r="D3098" s="230" t="s">
        <v>4736</v>
      </c>
      <c r="E3098" s="230" t="s">
        <v>4732</v>
      </c>
      <c r="F3098" s="230" t="s">
        <v>2414</v>
      </c>
      <c r="G3098" t="s">
        <v>76</v>
      </c>
      <c r="H3098" s="230" t="s">
        <v>4518</v>
      </c>
      <c r="I3098" s="230" t="s">
        <v>23</v>
      </c>
      <c r="J3098" s="230">
        <f>VLOOKUP(H3098,LocID!$B$2:$I$1995,8, FALSE)</f>
        <v>387</v>
      </c>
      <c r="L3098">
        <v>37.805080413818303</v>
      </c>
      <c r="M3098">
        <v>-122.273071289062</v>
      </c>
    </row>
    <row r="3099" spans="1:13" x14ac:dyDescent="0.25">
      <c r="A3099" s="329">
        <v>2017.0989</v>
      </c>
      <c r="B3099" s="329" t="s">
        <v>4569</v>
      </c>
      <c r="C3099" s="230" t="s">
        <v>11833</v>
      </c>
      <c r="D3099" s="329" t="s">
        <v>5177</v>
      </c>
      <c r="E3099" s="329" t="s">
        <v>5178</v>
      </c>
      <c r="F3099" s="329" t="s">
        <v>214</v>
      </c>
      <c r="G3099" t="s">
        <v>219</v>
      </c>
      <c r="H3099" s="329" t="s">
        <v>5922</v>
      </c>
      <c r="I3099" s="329" t="s">
        <v>6468</v>
      </c>
      <c r="J3099" s="230">
        <f>VLOOKUP(H3099,LocID!$B$2:$I$1995,8, FALSE)</f>
        <v>24</v>
      </c>
      <c r="L3099">
        <v>32.735599517822202</v>
      </c>
      <c r="M3099">
        <v>-97.107719421386705</v>
      </c>
    </row>
    <row r="3100" spans="1:13" x14ac:dyDescent="0.25">
      <c r="A3100" s="329">
        <v>2017.0986</v>
      </c>
      <c r="B3100" s="329" t="s">
        <v>4569</v>
      </c>
      <c r="C3100" s="230" t="s">
        <v>11833</v>
      </c>
      <c r="D3100" s="329" t="s">
        <v>6607</v>
      </c>
      <c r="E3100" s="329" t="s">
        <v>6608</v>
      </c>
      <c r="F3100" s="329" t="s">
        <v>2069</v>
      </c>
      <c r="G3100" t="s">
        <v>198</v>
      </c>
      <c r="H3100" s="230" t="s">
        <v>4513</v>
      </c>
      <c r="I3100" s="329" t="s">
        <v>3934</v>
      </c>
      <c r="J3100" s="230">
        <f>VLOOKUP(H3100,LocID!$B$2:$I$1995,8, FALSE)</f>
        <v>337</v>
      </c>
      <c r="L3100">
        <v>44.979030609130803</v>
      </c>
      <c r="M3100">
        <v>-93.264930725097599</v>
      </c>
    </row>
    <row r="3101" spans="1:13" x14ac:dyDescent="0.25">
      <c r="A3101" s="329">
        <v>2017.1034999999999</v>
      </c>
      <c r="B3101" s="329" t="s">
        <v>6610</v>
      </c>
      <c r="C3101" s="230" t="s">
        <v>11833</v>
      </c>
      <c r="D3101" s="329" t="s">
        <v>6611</v>
      </c>
      <c r="E3101" s="329" t="s">
        <v>6612</v>
      </c>
      <c r="F3101" s="329" t="s">
        <v>2781</v>
      </c>
      <c r="G3101" t="s">
        <v>156</v>
      </c>
      <c r="H3101" s="230" t="s">
        <v>6285</v>
      </c>
      <c r="I3101" s="329" t="s">
        <v>188</v>
      </c>
      <c r="J3101" s="230">
        <f>VLOOKUP(H3101,LocID!$B$2:$I$1995,8, FALSE)</f>
        <v>417</v>
      </c>
      <c r="L3101">
        <v>40.438339233398402</v>
      </c>
      <c r="M3101">
        <v>-79.997467041015597</v>
      </c>
    </row>
    <row r="3102" spans="1:13" x14ac:dyDescent="0.25">
      <c r="A3102" s="329">
        <v>2017.1255000000001</v>
      </c>
      <c r="B3102" s="329" t="s">
        <v>6610</v>
      </c>
      <c r="C3102" s="230" t="s">
        <v>11833</v>
      </c>
      <c r="D3102" s="329" t="s">
        <v>6613</v>
      </c>
      <c r="E3102" s="329" t="s">
        <v>6614</v>
      </c>
      <c r="F3102" s="329" t="s">
        <v>6615</v>
      </c>
      <c r="G3102" t="s">
        <v>6616</v>
      </c>
      <c r="H3102" s="230" t="s">
        <v>9818</v>
      </c>
      <c r="I3102" s="329" t="s">
        <v>23</v>
      </c>
      <c r="J3102" s="230">
        <f>VLOOKUP(H3102,LocID!$B$2:$I$1995,8, FALSE)</f>
        <v>722</v>
      </c>
      <c r="K3102">
        <v>1</v>
      </c>
      <c r="L3102">
        <v>51.506420135497997</v>
      </c>
      <c r="M3102">
        <v>-0.12721000611782099</v>
      </c>
    </row>
    <row r="3103" spans="1:13" x14ac:dyDescent="0.25">
      <c r="A3103" s="329">
        <v>2017.0754999999999</v>
      </c>
      <c r="B3103" s="329" t="s">
        <v>4569</v>
      </c>
      <c r="C3103" s="230" t="s">
        <v>11833</v>
      </c>
      <c r="D3103" s="329" t="s">
        <v>6617</v>
      </c>
      <c r="E3103" s="329" t="s">
        <v>2399</v>
      </c>
      <c r="F3103" s="329" t="s">
        <v>2400</v>
      </c>
      <c r="G3103" t="s">
        <v>740</v>
      </c>
      <c r="H3103" s="230" t="s">
        <v>6254</v>
      </c>
      <c r="I3103" s="329" t="s">
        <v>23</v>
      </c>
      <c r="J3103" s="230">
        <f>VLOOKUP(H3103,LocID!$B$2:$I$1995,8, FALSE)</f>
        <v>384</v>
      </c>
      <c r="K3103">
        <v>1</v>
      </c>
      <c r="L3103">
        <v>49.326099395751903</v>
      </c>
      <c r="M3103">
        <v>-123.059997558593</v>
      </c>
    </row>
    <row r="3104" spans="1:13" x14ac:dyDescent="0.25">
      <c r="A3104" s="329">
        <v>2016.0044</v>
      </c>
      <c r="B3104" s="329" t="s">
        <v>6610</v>
      </c>
      <c r="C3104" s="230" t="s">
        <v>11833</v>
      </c>
      <c r="D3104" s="329" t="s">
        <v>6618</v>
      </c>
      <c r="E3104" s="329" t="s">
        <v>454</v>
      </c>
      <c r="F3104" s="329" t="s">
        <v>446</v>
      </c>
      <c r="G3104" t="s">
        <v>76</v>
      </c>
      <c r="H3104" s="230" t="s">
        <v>5947</v>
      </c>
      <c r="I3104" s="329" t="s">
        <v>98</v>
      </c>
      <c r="J3104" s="230">
        <f>VLOOKUP(H3104,LocID!$B$2:$I$1995,8, FALSE)</f>
        <v>52</v>
      </c>
      <c r="L3104">
        <v>37.869880676269503</v>
      </c>
      <c r="M3104">
        <v>-122.270538330078</v>
      </c>
    </row>
    <row r="3105" spans="1:13" x14ac:dyDescent="0.25">
      <c r="A3105" s="329">
        <v>2017.1088</v>
      </c>
      <c r="B3105" s="329" t="s">
        <v>6610</v>
      </c>
      <c r="C3105" s="230" t="s">
        <v>11833</v>
      </c>
      <c r="D3105" s="329" t="s">
        <v>6619</v>
      </c>
      <c r="E3105" s="329" t="s">
        <v>6620</v>
      </c>
      <c r="F3105" s="329" t="s">
        <v>4014</v>
      </c>
      <c r="G3105" t="s">
        <v>76</v>
      </c>
      <c r="H3105" s="230" t="s">
        <v>6388</v>
      </c>
      <c r="I3105" s="329" t="s">
        <v>26</v>
      </c>
      <c r="J3105" s="230">
        <f>VLOOKUP(H3105,LocID!$B$2:$I$1995,8, FALSE)</f>
        <v>541</v>
      </c>
      <c r="L3105">
        <v>37.953670501708899</v>
      </c>
      <c r="M3105">
        <v>-121.29074859619099</v>
      </c>
    </row>
    <row r="3106" spans="1:13" x14ac:dyDescent="0.25">
      <c r="A3106" s="329">
        <v>2017.0730000000001</v>
      </c>
      <c r="B3106" s="329" t="s">
        <v>6610</v>
      </c>
      <c r="C3106" s="230" t="s">
        <v>11833</v>
      </c>
      <c r="D3106" s="329" t="s">
        <v>6621</v>
      </c>
      <c r="E3106" s="329" t="s">
        <v>6622</v>
      </c>
      <c r="F3106" s="329" t="s">
        <v>6623</v>
      </c>
      <c r="G3106" t="s">
        <v>107</v>
      </c>
      <c r="H3106" s="230" t="s">
        <v>9808</v>
      </c>
      <c r="I3106" s="329" t="s">
        <v>23</v>
      </c>
      <c r="J3106" s="230">
        <f>VLOOKUP(H3106,LocID!$B$2:$I$1995,8, FALSE)</f>
        <v>712</v>
      </c>
      <c r="L3106">
        <v>41.040611267089801</v>
      </c>
      <c r="M3106">
        <v>-73.787887573242202</v>
      </c>
    </row>
    <row r="3107" spans="1:13" x14ac:dyDescent="0.25">
      <c r="A3107" s="329">
        <v>2017.0871</v>
      </c>
      <c r="B3107" s="329" t="s">
        <v>6610</v>
      </c>
      <c r="C3107" s="230" t="s">
        <v>11833</v>
      </c>
      <c r="D3107" s="329" t="s">
        <v>6624</v>
      </c>
      <c r="E3107" s="329" t="s">
        <v>6625</v>
      </c>
      <c r="F3107" s="329" t="s">
        <v>9740</v>
      </c>
      <c r="G3107" t="s">
        <v>261</v>
      </c>
      <c r="H3107" s="230" t="s">
        <v>9809</v>
      </c>
      <c r="I3107" s="329" t="s">
        <v>23</v>
      </c>
      <c r="J3107" s="230">
        <f>VLOOKUP(H3107,LocID!$B$2:$I$1995,8, FALSE)</f>
        <v>713</v>
      </c>
      <c r="L3107">
        <v>47.825321197509801</v>
      </c>
      <c r="M3107">
        <v>-122.292442321777</v>
      </c>
    </row>
    <row r="3108" spans="1:13" x14ac:dyDescent="0.25">
      <c r="A3108" s="329">
        <v>2017.01990000001</v>
      </c>
      <c r="B3108" s="329" t="s">
        <v>4577</v>
      </c>
      <c r="C3108" s="230" t="s">
        <v>11833</v>
      </c>
      <c r="D3108" s="329" t="s">
        <v>6629</v>
      </c>
      <c r="E3108" s="329" t="s">
        <v>6630</v>
      </c>
      <c r="F3108" s="329" t="s">
        <v>6631</v>
      </c>
      <c r="G3108" t="s">
        <v>740</v>
      </c>
      <c r="H3108" s="230" t="s">
        <v>9817</v>
      </c>
      <c r="I3108" s="329" t="s">
        <v>23</v>
      </c>
      <c r="J3108" s="230">
        <f>VLOOKUP(H3108,LocID!$B$2:$I$1995,8, FALSE)</f>
        <v>721</v>
      </c>
      <c r="K3108">
        <v>1</v>
      </c>
      <c r="L3108">
        <v>53.633838653564503</v>
      </c>
      <c r="M3108">
        <v>-113.627471923828</v>
      </c>
    </row>
    <row r="3109" spans="1:13" x14ac:dyDescent="0.25">
      <c r="A3109" s="329">
        <v>2017.0969</v>
      </c>
      <c r="B3109" s="329" t="s">
        <v>4569</v>
      </c>
      <c r="C3109" s="230" t="s">
        <v>11833</v>
      </c>
      <c r="D3109" s="329" t="s">
        <v>6633</v>
      </c>
      <c r="E3109" s="329" t="s">
        <v>5697</v>
      </c>
      <c r="F3109" s="329" t="s">
        <v>3294</v>
      </c>
      <c r="G3109" t="s">
        <v>76</v>
      </c>
      <c r="H3109" s="230" t="s">
        <v>4526</v>
      </c>
      <c r="I3109" s="329" t="s">
        <v>23</v>
      </c>
      <c r="J3109" s="230">
        <f>VLOOKUP(H3109,LocID!$B$2:$I$1995,8, FALSE)</f>
        <v>489</v>
      </c>
      <c r="L3109">
        <v>37.7771186828613</v>
      </c>
      <c r="M3109">
        <v>-122.419639587402</v>
      </c>
    </row>
    <row r="3110" spans="1:13" x14ac:dyDescent="0.25">
      <c r="A3110" s="329">
        <v>2017.0772999999999</v>
      </c>
      <c r="B3110" s="329" t="s">
        <v>6610</v>
      </c>
      <c r="C3110" s="230" t="s">
        <v>11833</v>
      </c>
      <c r="D3110" s="329" t="s">
        <v>6634</v>
      </c>
      <c r="E3110" s="329" t="s">
        <v>6635</v>
      </c>
      <c r="F3110" s="329" t="s">
        <v>5796</v>
      </c>
      <c r="G3110" t="s">
        <v>76</v>
      </c>
      <c r="H3110" s="230" t="s">
        <v>6541</v>
      </c>
      <c r="I3110" s="329" t="s">
        <v>52</v>
      </c>
      <c r="J3110" s="230">
        <f>VLOOKUP(H3110,LocID!$B$2:$I$1995,8, FALSE)</f>
        <v>646</v>
      </c>
      <c r="L3110">
        <v>37.431369781494098</v>
      </c>
      <c r="M3110">
        <v>-122.16892242431599</v>
      </c>
    </row>
    <row r="3111" spans="1:13" x14ac:dyDescent="0.25">
      <c r="A3111" s="329">
        <v>2017.1089999999999</v>
      </c>
      <c r="B3111" s="329" t="s">
        <v>6610</v>
      </c>
      <c r="C3111" s="230" t="s">
        <v>11833</v>
      </c>
      <c r="D3111" s="329" t="s">
        <v>6637</v>
      </c>
      <c r="E3111" s="329" t="s">
        <v>6638</v>
      </c>
      <c r="F3111" s="329" t="s">
        <v>1832</v>
      </c>
      <c r="G3111" t="s">
        <v>76</v>
      </c>
      <c r="H3111" s="230" t="s">
        <v>4512</v>
      </c>
      <c r="I3111" s="329" t="s">
        <v>52</v>
      </c>
      <c r="J3111" s="230">
        <f>VLOOKUP(H3111,LocID!$B$2:$I$1995,8, FALSE)</f>
        <v>300</v>
      </c>
      <c r="L3111">
        <v>34.053489685058501</v>
      </c>
      <c r="M3111">
        <v>-118.245323181152</v>
      </c>
    </row>
    <row r="3112" spans="1:13" x14ac:dyDescent="0.25">
      <c r="A3112" s="329">
        <v>2017.0868</v>
      </c>
      <c r="B3112" s="329" t="s">
        <v>6610</v>
      </c>
      <c r="C3112" s="230" t="s">
        <v>11833</v>
      </c>
      <c r="D3112" s="329" t="s">
        <v>6639</v>
      </c>
      <c r="E3112" s="329" t="s">
        <v>4727</v>
      </c>
      <c r="F3112" s="329" t="s">
        <v>2414</v>
      </c>
      <c r="G3112" t="s">
        <v>76</v>
      </c>
      <c r="H3112" s="230" t="s">
        <v>4518</v>
      </c>
      <c r="I3112" s="329" t="s">
        <v>26</v>
      </c>
      <c r="J3112" s="230">
        <f>VLOOKUP(H3112,LocID!$B$2:$I$1995,8, FALSE)</f>
        <v>387</v>
      </c>
      <c r="L3112">
        <v>37.805080413818303</v>
      </c>
      <c r="M3112">
        <v>-122.273071289062</v>
      </c>
    </row>
    <row r="3113" spans="1:13" x14ac:dyDescent="0.25">
      <c r="A3113" s="329">
        <v>2017.0890999999999</v>
      </c>
      <c r="B3113" s="329" t="s">
        <v>6610</v>
      </c>
      <c r="C3113" s="230" t="s">
        <v>11833</v>
      </c>
      <c r="D3113" s="329" t="s">
        <v>6642</v>
      </c>
      <c r="E3113" s="329" t="s">
        <v>6643</v>
      </c>
      <c r="F3113" s="329" t="s">
        <v>6644</v>
      </c>
      <c r="G3113" t="s">
        <v>261</v>
      </c>
      <c r="H3113" s="230" t="s">
        <v>9810</v>
      </c>
      <c r="I3113" s="329" t="s">
        <v>52</v>
      </c>
      <c r="J3113" s="230">
        <f>VLOOKUP(H3113,LocID!$B$2:$I$1995,8, FALSE)</f>
        <v>714</v>
      </c>
      <c r="L3113">
        <v>47.212478637695298</v>
      </c>
      <c r="M3113">
        <v>-123.10565185546901</v>
      </c>
    </row>
    <row r="3114" spans="1:13" x14ac:dyDescent="0.25">
      <c r="A3114" s="329">
        <v>2017.1131</v>
      </c>
      <c r="B3114" s="329" t="s">
        <v>6610</v>
      </c>
      <c r="C3114" s="230" t="s">
        <v>11833</v>
      </c>
      <c r="D3114" s="329" t="s">
        <v>6645</v>
      </c>
      <c r="E3114" s="329" t="s">
        <v>737</v>
      </c>
      <c r="F3114" s="329" t="s">
        <v>738</v>
      </c>
      <c r="G3114" t="s">
        <v>740</v>
      </c>
      <c r="H3114" s="377" t="s">
        <v>11294</v>
      </c>
      <c r="I3114" s="329" t="s">
        <v>52</v>
      </c>
      <c r="J3114" s="230">
        <f>VLOOKUP(H3114,LocID!$B$2:$I$1995,8, FALSE)</f>
        <v>758</v>
      </c>
      <c r="K3114">
        <v>1</v>
      </c>
      <c r="L3114">
        <v>49.2447509765625</v>
      </c>
      <c r="M3114">
        <v>-122.973342895507</v>
      </c>
    </row>
    <row r="3115" spans="1:13" x14ac:dyDescent="0.25">
      <c r="A3115" s="329">
        <v>2017.0732</v>
      </c>
      <c r="B3115" s="329" t="s">
        <v>4569</v>
      </c>
      <c r="C3115" s="230" t="s">
        <v>11833</v>
      </c>
      <c r="D3115" s="329" t="s">
        <v>4647</v>
      </c>
      <c r="E3115" s="329" t="s">
        <v>4646</v>
      </c>
      <c r="F3115" s="329" t="s">
        <v>1775</v>
      </c>
      <c r="G3115" t="s">
        <v>76</v>
      </c>
      <c r="H3115" s="230" t="s">
        <v>6168</v>
      </c>
      <c r="I3115" s="329" t="s">
        <v>26</v>
      </c>
      <c r="J3115" s="230">
        <f>VLOOKUP(H3115,LocID!$B$2:$I$1995,8, FALSE)</f>
        <v>291</v>
      </c>
      <c r="L3115">
        <v>37.675491333007798</v>
      </c>
      <c r="M3115">
        <v>-121.75821685791</v>
      </c>
    </row>
    <row r="3116" spans="1:13" x14ac:dyDescent="0.25">
      <c r="A3116" s="329">
        <v>2017.1008999999999</v>
      </c>
      <c r="B3116" s="329" t="s">
        <v>4569</v>
      </c>
      <c r="C3116" s="230" t="s">
        <v>11833</v>
      </c>
      <c r="D3116" s="329" t="s">
        <v>6648</v>
      </c>
      <c r="E3116" s="329" t="s">
        <v>6649</v>
      </c>
      <c r="F3116" s="329" t="s">
        <v>3294</v>
      </c>
      <c r="G3116" t="s">
        <v>76</v>
      </c>
      <c r="H3116" s="230" t="s">
        <v>4526</v>
      </c>
      <c r="I3116" s="329" t="s">
        <v>23</v>
      </c>
      <c r="J3116" s="230">
        <f>VLOOKUP(H3116,LocID!$B$2:$I$1995,8, FALSE)</f>
        <v>489</v>
      </c>
      <c r="L3116">
        <v>37.7771186828613</v>
      </c>
      <c r="M3116">
        <v>-122.419639587402</v>
      </c>
    </row>
    <row r="3117" spans="1:13" x14ac:dyDescent="0.25">
      <c r="A3117" s="329">
        <v>2016.0387000000001</v>
      </c>
      <c r="B3117" s="329" t="s">
        <v>4657</v>
      </c>
      <c r="C3117" s="230" t="s">
        <v>11832</v>
      </c>
      <c r="D3117" s="329" t="s">
        <v>6654</v>
      </c>
      <c r="E3117" s="329" t="s">
        <v>766</v>
      </c>
      <c r="F3117" s="329" t="s">
        <v>767</v>
      </c>
      <c r="G3117" t="s">
        <v>768</v>
      </c>
      <c r="H3117" s="230" t="s">
        <v>4501</v>
      </c>
      <c r="I3117" s="329" t="s">
        <v>3934</v>
      </c>
      <c r="J3117" s="230">
        <f>VLOOKUP(H3117,LocID!$B$2:$I$1995,8, FALSE)</f>
        <v>86</v>
      </c>
      <c r="K3117">
        <v>1</v>
      </c>
      <c r="L3117">
        <v>51.045219421386697</v>
      </c>
      <c r="M3117">
        <v>-114.063018798828</v>
      </c>
    </row>
    <row r="3118" spans="1:13" x14ac:dyDescent="0.25">
      <c r="A3118" s="329">
        <v>2016.0862</v>
      </c>
      <c r="B3118" s="329" t="s">
        <v>4584</v>
      </c>
      <c r="C3118" s="230" t="s">
        <v>11833</v>
      </c>
      <c r="D3118" s="329" t="s">
        <v>6655</v>
      </c>
      <c r="E3118" s="329" t="s">
        <v>766</v>
      </c>
      <c r="F3118" s="329" t="s">
        <v>767</v>
      </c>
      <c r="G3118" t="s">
        <v>768</v>
      </c>
      <c r="H3118" s="230" t="s">
        <v>4501</v>
      </c>
      <c r="I3118" s="329" t="s">
        <v>3934</v>
      </c>
      <c r="J3118" s="230">
        <f>VLOOKUP(H3118,LocID!$B$2:$I$1995,8, FALSE)</f>
        <v>86</v>
      </c>
      <c r="K3118">
        <v>1</v>
      </c>
      <c r="L3118">
        <v>51.045219421386697</v>
      </c>
      <c r="M3118">
        <v>-114.063018798828</v>
      </c>
    </row>
    <row r="3119" spans="1:13" x14ac:dyDescent="0.25">
      <c r="A3119" s="329">
        <v>2017.1120000000001</v>
      </c>
      <c r="B3119" s="329" t="s">
        <v>6610</v>
      </c>
      <c r="C3119" s="230" t="s">
        <v>11833</v>
      </c>
      <c r="D3119" s="329" t="s">
        <v>6657</v>
      </c>
      <c r="E3119" s="329" t="s">
        <v>6658</v>
      </c>
      <c r="F3119" s="329" t="s">
        <v>2997</v>
      </c>
      <c r="G3119" t="s">
        <v>2996</v>
      </c>
      <c r="H3119" s="230" t="s">
        <v>4536</v>
      </c>
      <c r="I3119" s="329" t="s">
        <v>23</v>
      </c>
      <c r="J3119" s="230">
        <f>VLOOKUP(H3119,LocID!$B$2:$I$1995,8, FALSE)</f>
        <v>447</v>
      </c>
      <c r="L3119">
        <v>38.890369415283203</v>
      </c>
      <c r="M3119">
        <v>-77.031959533691406</v>
      </c>
    </row>
    <row r="3120" spans="1:13" x14ac:dyDescent="0.25">
      <c r="A3120" s="329">
        <v>2017.1098999999999</v>
      </c>
      <c r="B3120" s="329" t="s">
        <v>6610</v>
      </c>
      <c r="C3120" s="230" t="s">
        <v>11833</v>
      </c>
      <c r="D3120" s="329" t="s">
        <v>6661</v>
      </c>
      <c r="E3120" s="329" t="s">
        <v>6662</v>
      </c>
      <c r="F3120" s="329" t="s">
        <v>4160</v>
      </c>
      <c r="G3120" t="s">
        <v>739</v>
      </c>
      <c r="H3120" s="230" t="s">
        <v>6417</v>
      </c>
      <c r="I3120" s="329" t="s">
        <v>188</v>
      </c>
      <c r="J3120" s="230">
        <f>VLOOKUP(H3120,LocID!$B$2:$I$1995,8, FALSE)</f>
        <v>571</v>
      </c>
      <c r="L3120">
        <v>49.281101226806598</v>
      </c>
      <c r="M3120">
        <v>-123.04399871826099</v>
      </c>
    </row>
    <row r="3121" spans="1:13" x14ac:dyDescent="0.25">
      <c r="A3121" s="329">
        <v>2017.1107999999999</v>
      </c>
      <c r="B3121" s="329" t="s">
        <v>6610</v>
      </c>
      <c r="C3121" s="230" t="s">
        <v>11833</v>
      </c>
      <c r="D3121" s="329" t="s">
        <v>6663</v>
      </c>
      <c r="E3121" s="329" t="s">
        <v>5310</v>
      </c>
      <c r="F3121" s="329" t="s">
        <v>3294</v>
      </c>
      <c r="G3121" t="s">
        <v>76</v>
      </c>
      <c r="H3121" s="230" t="s">
        <v>4526</v>
      </c>
      <c r="I3121" s="329" t="s">
        <v>3934</v>
      </c>
      <c r="J3121" s="230">
        <f>VLOOKUP(H3121,LocID!$B$2:$I$1995,8, FALSE)</f>
        <v>489</v>
      </c>
      <c r="L3121">
        <v>37.7771186828613</v>
      </c>
      <c r="M3121">
        <v>-122.419639587402</v>
      </c>
    </row>
    <row r="3122" spans="1:13" x14ac:dyDescent="0.25">
      <c r="A3122" s="329">
        <v>2016.1298999999999</v>
      </c>
      <c r="B3122" s="329" t="s">
        <v>6610</v>
      </c>
      <c r="C3122" s="230" t="s">
        <v>11833</v>
      </c>
      <c r="D3122" s="329" t="s">
        <v>6665</v>
      </c>
      <c r="E3122" s="329" t="s">
        <v>1846</v>
      </c>
      <c r="F3122" s="329" t="s">
        <v>1832</v>
      </c>
      <c r="G3122" t="s">
        <v>76</v>
      </c>
      <c r="H3122" s="230" t="s">
        <v>4512</v>
      </c>
      <c r="I3122" s="329" t="s">
        <v>26</v>
      </c>
      <c r="J3122" s="230">
        <f>VLOOKUP(H3122,LocID!$B$2:$I$1995,8, FALSE)</f>
        <v>300</v>
      </c>
      <c r="L3122">
        <v>34.053489685058501</v>
      </c>
      <c r="M3122">
        <v>-118.245323181152</v>
      </c>
    </row>
    <row r="3123" spans="1:13" x14ac:dyDescent="0.25">
      <c r="A3123" s="329">
        <v>2017.1107</v>
      </c>
      <c r="B3123" s="329" t="s">
        <v>6610</v>
      </c>
      <c r="C3123" s="230" t="s">
        <v>11833</v>
      </c>
      <c r="D3123" s="329" t="s">
        <v>6667</v>
      </c>
      <c r="E3123" s="329" t="s">
        <v>6668</v>
      </c>
      <c r="F3123" s="329" t="s">
        <v>6669</v>
      </c>
      <c r="G3123" t="s">
        <v>841</v>
      </c>
      <c r="H3123" s="230" t="s">
        <v>9811</v>
      </c>
      <c r="I3123" s="329" t="s">
        <v>26</v>
      </c>
      <c r="J3123" s="230">
        <f>VLOOKUP(H3123,LocID!$B$2:$I$1995,8, FALSE)</f>
        <v>715</v>
      </c>
      <c r="L3123">
        <v>34.778720855712898</v>
      </c>
      <c r="M3123">
        <v>-82.308616638183594</v>
      </c>
    </row>
    <row r="3124" spans="1:13" x14ac:dyDescent="0.25">
      <c r="A3124" s="329">
        <v>2017.1080999999999</v>
      </c>
      <c r="B3124" s="329" t="s">
        <v>6610</v>
      </c>
      <c r="C3124" s="230" t="s">
        <v>11833</v>
      </c>
      <c r="D3124" s="329" t="s">
        <v>6670</v>
      </c>
      <c r="E3124" s="329" t="s">
        <v>5141</v>
      </c>
      <c r="F3124" s="329" t="s">
        <v>1233</v>
      </c>
      <c r="G3124" t="s">
        <v>261</v>
      </c>
      <c r="H3124" s="230" t="s">
        <v>6062</v>
      </c>
      <c r="I3124" s="329" t="s">
        <v>3934</v>
      </c>
      <c r="J3124" s="230">
        <f>VLOOKUP(H3124,LocID!$B$2:$I$1995,8, FALSE)</f>
        <v>174</v>
      </c>
      <c r="L3124">
        <v>47.976589202880803</v>
      </c>
      <c r="M3124">
        <v>-122.205932617187</v>
      </c>
    </row>
    <row r="3125" spans="1:13" x14ac:dyDescent="0.25">
      <c r="A3125" s="329">
        <v>2017.0454999999999</v>
      </c>
      <c r="B3125" s="329" t="s">
        <v>4577</v>
      </c>
      <c r="C3125" s="230" t="s">
        <v>11833</v>
      </c>
      <c r="D3125" s="329" t="s">
        <v>4616</v>
      </c>
      <c r="E3125" s="329" t="s">
        <v>4617</v>
      </c>
      <c r="F3125" s="329" t="s">
        <v>1073</v>
      </c>
      <c r="G3125" t="s">
        <v>76</v>
      </c>
      <c r="H3125" s="230" t="s">
        <v>6032</v>
      </c>
      <c r="I3125" s="329" t="s">
        <v>26</v>
      </c>
      <c r="J3125" s="230">
        <f>VLOOKUP(H3125,LocID!$B$2:$I$1995,8, FALSE)</f>
        <v>140</v>
      </c>
      <c r="L3125">
        <v>38.5466918945312</v>
      </c>
      <c r="M3125">
        <v>-121.744567871093</v>
      </c>
    </row>
    <row r="3126" spans="1:13" x14ac:dyDescent="0.25">
      <c r="A3126" s="329">
        <v>2017.0319</v>
      </c>
      <c r="B3126" s="329" t="s">
        <v>6610</v>
      </c>
      <c r="C3126" s="230" t="s">
        <v>11833</v>
      </c>
      <c r="D3126" s="329" t="s">
        <v>6679</v>
      </c>
      <c r="E3126" s="329" t="s">
        <v>6680</v>
      </c>
      <c r="F3126" s="329" t="s">
        <v>6681</v>
      </c>
      <c r="G3126" t="s">
        <v>76</v>
      </c>
      <c r="H3126" s="230" t="s">
        <v>9812</v>
      </c>
      <c r="I3126" s="329" t="s">
        <v>52</v>
      </c>
      <c r="J3126" s="230">
        <f>VLOOKUP(H3126,LocID!$B$2:$I$1995,8, FALSE)</f>
        <v>716</v>
      </c>
      <c r="L3126">
        <v>37.7236518859863</v>
      </c>
      <c r="M3126">
        <v>-119.708122253418</v>
      </c>
    </row>
    <row r="3127" spans="1:13" x14ac:dyDescent="0.25">
      <c r="A3127" s="329">
        <v>2017.13</v>
      </c>
      <c r="B3127" s="329" t="s">
        <v>6610</v>
      </c>
      <c r="C3127" s="230" t="s">
        <v>11833</v>
      </c>
      <c r="D3127" s="329" t="s">
        <v>6683</v>
      </c>
      <c r="E3127" s="329" t="s">
        <v>6684</v>
      </c>
      <c r="F3127" s="329" t="s">
        <v>3123</v>
      </c>
      <c r="G3127" t="s">
        <v>76</v>
      </c>
      <c r="H3127" s="230" t="s">
        <v>4524</v>
      </c>
      <c r="I3127" s="329" t="s">
        <v>52</v>
      </c>
      <c r="J3127" s="230">
        <f>VLOOKUP(H3127,LocID!$B$2:$I$1995,8, FALSE)</f>
        <v>473</v>
      </c>
      <c r="L3127">
        <v>41.237720489501903</v>
      </c>
      <c r="M3127">
        <v>-122.27001953125</v>
      </c>
    </row>
    <row r="3128" spans="1:13" x14ac:dyDescent="0.25">
      <c r="A3128" s="329">
        <v>2018.001</v>
      </c>
      <c r="B3128" s="329" t="s">
        <v>6610</v>
      </c>
      <c r="C3128" s="230" t="s">
        <v>11833</v>
      </c>
      <c r="D3128" s="329" t="s">
        <v>6686</v>
      </c>
      <c r="E3128" s="329" t="s">
        <v>6687</v>
      </c>
      <c r="F3128" s="329" t="s">
        <v>383</v>
      </c>
      <c r="G3128" t="s">
        <v>384</v>
      </c>
      <c r="H3128" s="230" t="s">
        <v>5938</v>
      </c>
      <c r="I3128" s="329" t="s">
        <v>23</v>
      </c>
      <c r="J3128" s="230">
        <f>VLOOKUP(H3128,LocID!$B$2:$I$1995,8, FALSE)</f>
        <v>43</v>
      </c>
      <c r="L3128">
        <v>30.443340301513601</v>
      </c>
      <c r="M3128">
        <v>-91.186988830566406</v>
      </c>
    </row>
    <row r="3129" spans="1:13" x14ac:dyDescent="0.25">
      <c r="A3129" s="329">
        <v>2017.1011000000001</v>
      </c>
      <c r="B3129" s="329" t="s">
        <v>6610</v>
      </c>
      <c r="C3129" s="230" t="s">
        <v>11833</v>
      </c>
      <c r="D3129" s="329" t="s">
        <v>6688</v>
      </c>
      <c r="E3129" s="329"/>
      <c r="F3129" s="329" t="s">
        <v>1295</v>
      </c>
      <c r="G3129" t="s">
        <v>244</v>
      </c>
      <c r="H3129" s="230" t="s">
        <v>6074</v>
      </c>
      <c r="I3129" s="329" t="s">
        <v>188</v>
      </c>
      <c r="J3129" s="230">
        <f>VLOOKUP(H3129,LocID!$B$2:$I$1995,8, FALSE)</f>
        <v>188</v>
      </c>
      <c r="L3129">
        <v>40.581470489501903</v>
      </c>
      <c r="M3129">
        <v>-105.07626342773401</v>
      </c>
    </row>
    <row r="3130" spans="1:13" x14ac:dyDescent="0.25">
      <c r="A3130" s="329">
        <v>2017.0512000000001</v>
      </c>
      <c r="B3130" s="329" t="s">
        <v>6610</v>
      </c>
      <c r="C3130" s="230" t="s">
        <v>11833</v>
      </c>
      <c r="D3130" s="329" t="s">
        <v>6690</v>
      </c>
      <c r="E3130" s="329" t="s">
        <v>6691</v>
      </c>
      <c r="F3130" s="329" t="s">
        <v>6692</v>
      </c>
      <c r="G3130" t="s">
        <v>219</v>
      </c>
      <c r="H3130" s="230" t="s">
        <v>9813</v>
      </c>
      <c r="I3130" s="329" t="s">
        <v>26</v>
      </c>
      <c r="J3130" s="230">
        <f>VLOOKUP(H3130,LocID!$B$2:$I$1995,8, FALSE)</f>
        <v>717</v>
      </c>
      <c r="L3130">
        <v>34.985599517822301</v>
      </c>
      <c r="M3130">
        <v>-101.93627166748</v>
      </c>
    </row>
    <row r="3131" spans="1:13" x14ac:dyDescent="0.25">
      <c r="A3131" s="329">
        <v>2017.1180999999999</v>
      </c>
      <c r="B3131" s="329" t="s">
        <v>6610</v>
      </c>
      <c r="C3131" s="230" t="s">
        <v>11833</v>
      </c>
      <c r="D3131" s="329" t="s">
        <v>6693</v>
      </c>
      <c r="E3131" s="329" t="s">
        <v>6614</v>
      </c>
      <c r="F3131" s="329" t="s">
        <v>1042</v>
      </c>
      <c r="G3131" t="s">
        <v>219</v>
      </c>
      <c r="H3131" s="230" t="s">
        <v>6026</v>
      </c>
      <c r="I3131" s="329" t="s">
        <v>26</v>
      </c>
      <c r="J3131" s="230">
        <f>VLOOKUP(H3131,LocID!$B$2:$I$1995,8, FALSE)</f>
        <v>134</v>
      </c>
      <c r="L3131">
        <v>32.778148651122997</v>
      </c>
      <c r="M3131">
        <v>-96.795402526855398</v>
      </c>
    </row>
    <row r="3132" spans="1:13" x14ac:dyDescent="0.25">
      <c r="A3132" s="329">
        <v>2017.123</v>
      </c>
      <c r="B3132" s="329" t="s">
        <v>6610</v>
      </c>
      <c r="C3132" s="230" t="s">
        <v>11833</v>
      </c>
      <c r="D3132" s="329" t="s">
        <v>6694</v>
      </c>
      <c r="E3132" s="329" t="s">
        <v>6695</v>
      </c>
      <c r="F3132" s="329" t="s">
        <v>3664</v>
      </c>
      <c r="G3132" t="s">
        <v>76</v>
      </c>
      <c r="H3132" s="230" t="s">
        <v>6356</v>
      </c>
      <c r="I3132" s="329" t="s">
        <v>26</v>
      </c>
      <c r="J3132" s="230">
        <f>VLOOKUP(H3132,LocID!$B$2:$I$1995,8, FALSE)</f>
        <v>500</v>
      </c>
      <c r="L3132">
        <v>34.419380187988203</v>
      </c>
      <c r="M3132">
        <v>-119.69905090332</v>
      </c>
    </row>
    <row r="3133" spans="1:13" x14ac:dyDescent="0.25">
      <c r="A3133" s="329">
        <v>2017.0721000000001</v>
      </c>
      <c r="B3133" s="329" t="s">
        <v>4569</v>
      </c>
      <c r="C3133" s="230" t="s">
        <v>11833</v>
      </c>
      <c r="D3133" s="329" t="s">
        <v>6696</v>
      </c>
      <c r="E3133" s="329" t="s">
        <v>6697</v>
      </c>
      <c r="F3133" s="329" t="s">
        <v>4028</v>
      </c>
      <c r="G3133" t="s">
        <v>76</v>
      </c>
      <c r="H3133" s="230" t="s">
        <v>6390</v>
      </c>
      <c r="I3133" s="329" t="s">
        <v>98</v>
      </c>
      <c r="J3133" s="230">
        <f>VLOOKUP(H3133,LocID!$B$2:$I$1995,8, FALSE)</f>
        <v>543</v>
      </c>
      <c r="L3133">
        <v>38.239120483398402</v>
      </c>
      <c r="M3133">
        <v>-122.03688049316401</v>
      </c>
    </row>
    <row r="3134" spans="1:13" x14ac:dyDescent="0.25">
      <c r="A3134" s="329">
        <v>2017.1081999999999</v>
      </c>
      <c r="B3134" s="329" t="s">
        <v>6610</v>
      </c>
      <c r="C3134" s="230" t="s">
        <v>11833</v>
      </c>
      <c r="D3134" s="329" t="s">
        <v>6698</v>
      </c>
      <c r="E3134" s="329"/>
      <c r="F3134" s="329" t="s">
        <v>9738</v>
      </c>
      <c r="G3134" t="s">
        <v>740</v>
      </c>
      <c r="H3134" s="230" t="s">
        <v>9816</v>
      </c>
      <c r="I3134" s="329" t="s">
        <v>98</v>
      </c>
      <c r="J3134" s="230">
        <f>VLOOKUP(H3134,LocID!$B$2:$I$1995,8, FALSE)</f>
        <v>720</v>
      </c>
      <c r="K3134">
        <v>1</v>
      </c>
      <c r="L3134">
        <v>50.068752288818402</v>
      </c>
      <c r="M3134">
        <v>-85.828125</v>
      </c>
    </row>
    <row r="3135" spans="1:13" x14ac:dyDescent="0.25">
      <c r="A3135" s="329">
        <v>2017.0962999999999</v>
      </c>
      <c r="B3135" s="329" t="s">
        <v>6610</v>
      </c>
      <c r="C3135" s="230" t="s">
        <v>11833</v>
      </c>
      <c r="D3135" s="329" t="s">
        <v>6699</v>
      </c>
      <c r="E3135" s="329" t="s">
        <v>6700</v>
      </c>
      <c r="F3135" s="329" t="s">
        <v>2054</v>
      </c>
      <c r="G3135" t="s">
        <v>76</v>
      </c>
      <c r="H3135" s="230" t="s">
        <v>6210</v>
      </c>
      <c r="I3135" s="329" t="s">
        <v>26</v>
      </c>
      <c r="J3135" s="230">
        <f>VLOOKUP(H3135,LocID!$B$2:$I$1995,8, FALSE)</f>
        <v>334</v>
      </c>
      <c r="L3135">
        <v>37.432830810546797</v>
      </c>
      <c r="M3135">
        <v>-121.897132873535</v>
      </c>
    </row>
    <row r="3136" spans="1:13" x14ac:dyDescent="0.25">
      <c r="A3136" s="329">
        <v>2017.1057000000001</v>
      </c>
      <c r="B3136" s="329" t="s">
        <v>6610</v>
      </c>
      <c r="C3136" s="230" t="s">
        <v>11833</v>
      </c>
      <c r="D3136" s="329" t="s">
        <v>6702</v>
      </c>
      <c r="E3136" s="329" t="s">
        <v>4755</v>
      </c>
      <c r="F3136" s="329" t="s">
        <v>4756</v>
      </c>
      <c r="G3136" t="s">
        <v>76</v>
      </c>
      <c r="H3136" s="230" t="s">
        <v>9814</v>
      </c>
      <c r="I3136" s="329" t="s">
        <v>26</v>
      </c>
      <c r="J3136" s="230">
        <f>VLOOKUP(H3136,LocID!$B$2:$I$1995,8, FALSE)</f>
        <v>718</v>
      </c>
      <c r="L3136">
        <v>37.444660186767599</v>
      </c>
      <c r="M3136">
        <v>-122.16078948974599</v>
      </c>
    </row>
    <row r="3137" spans="1:13" x14ac:dyDescent="0.25">
      <c r="A3137" s="329">
        <v>2017.0961</v>
      </c>
      <c r="B3137" s="329" t="s">
        <v>6610</v>
      </c>
      <c r="C3137" s="230" t="s">
        <v>11833</v>
      </c>
      <c r="D3137" s="329" t="s">
        <v>6703</v>
      </c>
      <c r="E3137" s="329" t="s">
        <v>5172</v>
      </c>
      <c r="F3137" s="329" t="s">
        <v>3937</v>
      </c>
      <c r="G3137" t="s">
        <v>261</v>
      </c>
      <c r="H3137" s="230" t="s">
        <v>4533</v>
      </c>
      <c r="I3137" s="329" t="s">
        <v>52</v>
      </c>
      <c r="J3137" s="230">
        <f>VLOOKUP(H3137,LocID!$B$2:$I$1995,8, FALSE)</f>
        <v>528</v>
      </c>
      <c r="L3137">
        <v>47.657260894775298</v>
      </c>
      <c r="M3137">
        <v>-117.41227722167901</v>
      </c>
    </row>
    <row r="3138" spans="1:13" x14ac:dyDescent="0.25">
      <c r="A3138" s="329">
        <v>2017.1328000000101</v>
      </c>
      <c r="B3138" s="329" t="s">
        <v>6610</v>
      </c>
      <c r="C3138" s="230" t="s">
        <v>11833</v>
      </c>
      <c r="D3138" s="329" t="s">
        <v>6704</v>
      </c>
      <c r="E3138" s="329" t="s">
        <v>6705</v>
      </c>
      <c r="F3138" s="329" t="s">
        <v>3750</v>
      </c>
      <c r="G3138" t="s">
        <v>261</v>
      </c>
      <c r="H3138" s="230" t="s">
        <v>4530</v>
      </c>
      <c r="I3138" s="329" t="s">
        <v>23</v>
      </c>
      <c r="J3138" s="230">
        <f>VLOOKUP(H3138,LocID!$B$2:$I$1995,8, FALSE)</f>
        <v>513</v>
      </c>
      <c r="L3138">
        <v>47.603569030761697</v>
      </c>
      <c r="M3138">
        <v>-122.329452514648</v>
      </c>
    </row>
    <row r="3139" spans="1:13" x14ac:dyDescent="0.25">
      <c r="A3139" s="329">
        <v>2017.0852</v>
      </c>
      <c r="B3139" s="329" t="s">
        <v>6610</v>
      </c>
      <c r="C3139" s="230" t="s">
        <v>11833</v>
      </c>
      <c r="D3139" s="329" t="s">
        <v>6706</v>
      </c>
      <c r="E3139" s="329" t="s">
        <v>6707</v>
      </c>
      <c r="F3139" s="329" t="s">
        <v>6708</v>
      </c>
      <c r="G3139" t="s">
        <v>183</v>
      </c>
      <c r="H3139" s="230" t="s">
        <v>9815</v>
      </c>
      <c r="I3139" s="329" t="s">
        <v>26</v>
      </c>
      <c r="J3139" s="230">
        <f>VLOOKUP(H3139,LocID!$B$2:$I$1995,8, FALSE)</f>
        <v>719</v>
      </c>
      <c r="L3139">
        <v>41.916061401367202</v>
      </c>
      <c r="M3139">
        <v>-83.397903442382798</v>
      </c>
    </row>
    <row r="3140" spans="1:13" x14ac:dyDescent="0.25">
      <c r="A3140" s="329">
        <v>2017.1079999999999</v>
      </c>
      <c r="B3140" s="329" t="s">
        <v>6610</v>
      </c>
      <c r="C3140" s="230" t="s">
        <v>11833</v>
      </c>
      <c r="D3140" s="329" t="s">
        <v>6710</v>
      </c>
      <c r="E3140" s="329" t="s">
        <v>6711</v>
      </c>
      <c r="F3140" s="329" t="s">
        <v>1719</v>
      </c>
      <c r="G3140" t="s">
        <v>1475</v>
      </c>
      <c r="H3140" s="230" t="s">
        <v>6158</v>
      </c>
      <c r="I3140" s="329" t="s">
        <v>6468</v>
      </c>
      <c r="J3140" s="230">
        <f>VLOOKUP(H3140,LocID!$B$2:$I$1995,8, FALSE)</f>
        <v>281</v>
      </c>
      <c r="L3140">
        <v>36.171909332275298</v>
      </c>
      <c r="M3140">
        <v>-115.13996887207</v>
      </c>
    </row>
    <row r="3141" spans="1:13" x14ac:dyDescent="0.25">
      <c r="A3141" s="329">
        <v>2017.1296</v>
      </c>
      <c r="B3141" s="329" t="s">
        <v>6610</v>
      </c>
      <c r="C3141" s="230" t="s">
        <v>11833</v>
      </c>
      <c r="D3141" s="329" t="s">
        <v>6712</v>
      </c>
      <c r="E3141" s="329" t="s">
        <v>6713</v>
      </c>
      <c r="F3141" s="329" t="s">
        <v>1972</v>
      </c>
      <c r="G3141" t="s">
        <v>865</v>
      </c>
      <c r="H3141" s="230" t="s">
        <v>6199</v>
      </c>
      <c r="I3141" s="329" t="s">
        <v>6468</v>
      </c>
      <c r="J3141" s="230">
        <f>VLOOKUP(H3141,LocID!$B$2:$I$1995,8, FALSE)</f>
        <v>323</v>
      </c>
      <c r="L3141">
        <v>35.149761199951101</v>
      </c>
      <c r="M3141">
        <v>-90.049247741699205</v>
      </c>
    </row>
    <row r="3142" spans="1:13" x14ac:dyDescent="0.25">
      <c r="A3142" s="6">
        <v>2017.038</v>
      </c>
      <c r="B3142" s="6" t="s">
        <v>10240</v>
      </c>
      <c r="C3142" s="230" t="s">
        <v>11835</v>
      </c>
      <c r="D3142" s="20" t="s">
        <v>5038</v>
      </c>
      <c r="E3142" s="20" t="s">
        <v>5039</v>
      </c>
      <c r="F3142" s="8" t="s">
        <v>1501</v>
      </c>
      <c r="G3142" t="s">
        <v>1488</v>
      </c>
      <c r="H3142" s="230" t="s">
        <v>4508</v>
      </c>
      <c r="I3142" s="349" t="s">
        <v>52</v>
      </c>
      <c r="J3142" s="230">
        <f>VLOOKUP(H3142,LocID!$B$2:$I$1995,8, FALSE)</f>
        <v>235</v>
      </c>
      <c r="L3142">
        <v>21.3048496246337</v>
      </c>
      <c r="M3142">
        <v>-157.85775756835901</v>
      </c>
    </row>
    <row r="3143" spans="1:13" x14ac:dyDescent="0.25">
      <c r="A3143" s="6">
        <v>2017.0562</v>
      </c>
      <c r="B3143" s="6" t="s">
        <v>10240</v>
      </c>
      <c r="C3143" s="230" t="s">
        <v>11835</v>
      </c>
      <c r="D3143" s="20" t="s">
        <v>4892</v>
      </c>
      <c r="E3143" s="20" t="s">
        <v>4893</v>
      </c>
      <c r="F3143" s="8" t="s">
        <v>101</v>
      </c>
      <c r="G3143" t="s">
        <v>107</v>
      </c>
      <c r="H3143" s="230" t="s">
        <v>5905</v>
      </c>
      <c r="I3143" s="349" t="s">
        <v>52</v>
      </c>
      <c r="J3143" s="230">
        <f>VLOOKUP(H3143,LocID!$B$2:$I$1995,8, FALSE)</f>
        <v>8</v>
      </c>
      <c r="L3143">
        <v>42.6515502929687</v>
      </c>
      <c r="M3143">
        <v>-73.755210876464801</v>
      </c>
    </row>
    <row r="3144" spans="1:13" x14ac:dyDescent="0.25">
      <c r="A3144" s="6">
        <v>2017.069</v>
      </c>
      <c r="B3144" s="6" t="s">
        <v>10240</v>
      </c>
      <c r="C3144" s="230" t="s">
        <v>11835</v>
      </c>
      <c r="D3144" s="20" t="s">
        <v>9909</v>
      </c>
      <c r="E3144" s="20" t="s">
        <v>9910</v>
      </c>
      <c r="F3144" s="8" t="s">
        <v>3750</v>
      </c>
      <c r="G3144" t="s">
        <v>261</v>
      </c>
      <c r="H3144" s="230" t="s">
        <v>4530</v>
      </c>
      <c r="I3144" s="349" t="s">
        <v>9912</v>
      </c>
      <c r="J3144" s="230">
        <f>VLOOKUP(H3144,LocID!$B$2:$I$1995,8, FALSE)</f>
        <v>513</v>
      </c>
      <c r="L3144">
        <v>47.603569030761697</v>
      </c>
      <c r="M3144">
        <v>-122.329452514648</v>
      </c>
    </row>
    <row r="3145" spans="1:13" x14ac:dyDescent="0.25">
      <c r="A3145" s="351">
        <v>2017.0769</v>
      </c>
      <c r="B3145" s="6" t="s">
        <v>10240</v>
      </c>
      <c r="C3145" s="230" t="s">
        <v>11835</v>
      </c>
      <c r="D3145" s="20" t="s">
        <v>9913</v>
      </c>
      <c r="E3145" s="20" t="s">
        <v>9914</v>
      </c>
      <c r="F3145" s="8" t="s">
        <v>2966</v>
      </c>
      <c r="G3145" t="s">
        <v>49</v>
      </c>
      <c r="H3145" s="230" t="s">
        <v>6306</v>
      </c>
      <c r="I3145" s="349" t="s">
        <v>26</v>
      </c>
      <c r="J3145" s="230">
        <f>VLOOKUP(H3145,LocID!$B$2:$I$1995,8, FALSE)</f>
        <v>440</v>
      </c>
      <c r="L3145">
        <v>42.525909423828097</v>
      </c>
      <c r="M3145">
        <v>-71.103782653808594</v>
      </c>
    </row>
    <row r="3146" spans="1:13" x14ac:dyDescent="0.25">
      <c r="A3146" s="351">
        <v>2017.0844999999999</v>
      </c>
      <c r="B3146" s="6" t="s">
        <v>10240</v>
      </c>
      <c r="C3146" s="230" t="s">
        <v>11835</v>
      </c>
      <c r="D3146" s="20" t="s">
        <v>9915</v>
      </c>
      <c r="E3146" s="20" t="s">
        <v>4835</v>
      </c>
      <c r="F3146" s="243" t="s">
        <v>3531</v>
      </c>
      <c r="G3146" t="s">
        <v>76</v>
      </c>
      <c r="H3146" s="230" t="s">
        <v>6348</v>
      </c>
      <c r="I3146" s="352" t="s">
        <v>9916</v>
      </c>
      <c r="J3146" s="230">
        <f>VLOOKUP(H3146,LocID!$B$2:$I$1995,8, FALSE)</f>
        <v>491</v>
      </c>
      <c r="L3146">
        <v>37.338581085205</v>
      </c>
      <c r="M3146">
        <v>-121.885566711425</v>
      </c>
    </row>
    <row r="3147" spans="1:13" x14ac:dyDescent="0.25">
      <c r="A3147" s="351">
        <v>2018.0002999999999</v>
      </c>
      <c r="B3147" s="6" t="s">
        <v>10240</v>
      </c>
      <c r="C3147" s="230" t="s">
        <v>11835</v>
      </c>
      <c r="D3147" s="20" t="s">
        <v>9917</v>
      </c>
      <c r="E3147" s="20" t="s">
        <v>5287</v>
      </c>
      <c r="F3147" s="243" t="s">
        <v>265</v>
      </c>
      <c r="G3147" t="s">
        <v>244</v>
      </c>
      <c r="H3147" s="230" t="s">
        <v>5928</v>
      </c>
      <c r="I3147" s="349" t="s">
        <v>26</v>
      </c>
      <c r="J3147" s="230">
        <f>VLOOKUP(H3147,LocID!$B$2:$I$1995,8, FALSE)</f>
        <v>31</v>
      </c>
      <c r="L3147">
        <v>39.1900215148925</v>
      </c>
      <c r="M3147">
        <v>-106.81817626953099</v>
      </c>
    </row>
    <row r="3148" spans="1:13" x14ac:dyDescent="0.25">
      <c r="A3148" s="351">
        <v>2018.001</v>
      </c>
      <c r="B3148" s="6" t="s">
        <v>10240</v>
      </c>
      <c r="C3148" s="230" t="s">
        <v>11835</v>
      </c>
      <c r="D3148" s="20" t="s">
        <v>6686</v>
      </c>
      <c r="E3148" s="20" t="s">
        <v>9918</v>
      </c>
      <c r="F3148" s="243" t="s">
        <v>383</v>
      </c>
      <c r="G3148" t="s">
        <v>384</v>
      </c>
      <c r="H3148" s="230" t="s">
        <v>5938</v>
      </c>
      <c r="I3148" s="352" t="s">
        <v>9916</v>
      </c>
      <c r="J3148" s="230">
        <f>VLOOKUP(H3148,LocID!$B$2:$I$1995,8, FALSE)</f>
        <v>43</v>
      </c>
      <c r="L3148">
        <v>30.443340301513601</v>
      </c>
      <c r="M3148">
        <v>-91.186988830566406</v>
      </c>
    </row>
    <row r="3149" spans="1:13" x14ac:dyDescent="0.25">
      <c r="A3149" s="351">
        <v>2018.0052000000001</v>
      </c>
      <c r="B3149" s="6" t="s">
        <v>10240</v>
      </c>
      <c r="C3149" s="230" t="s">
        <v>11835</v>
      </c>
      <c r="D3149" s="20" t="s">
        <v>9919</v>
      </c>
      <c r="E3149" s="20" t="s">
        <v>9920</v>
      </c>
      <c r="F3149" s="243" t="s">
        <v>2145</v>
      </c>
      <c r="G3149" t="s">
        <v>526</v>
      </c>
      <c r="H3149" s="230" t="s">
        <v>6225</v>
      </c>
      <c r="I3149" s="352" t="s">
        <v>52</v>
      </c>
      <c r="J3149" s="230">
        <f>VLOOKUP(H3149,LocID!$B$2:$I$1995,8, FALSE)</f>
        <v>350</v>
      </c>
      <c r="L3149">
        <v>46.732349395751903</v>
      </c>
      <c r="M3149">
        <v>-117.00054168701099</v>
      </c>
    </row>
    <row r="3150" spans="1:13" x14ac:dyDescent="0.25">
      <c r="A3150" s="351">
        <v>2018.0117</v>
      </c>
      <c r="B3150" s="6" t="s">
        <v>10240</v>
      </c>
      <c r="C3150" s="230" t="s">
        <v>11835</v>
      </c>
      <c r="D3150" s="20" t="s">
        <v>9921</v>
      </c>
      <c r="E3150" s="20" t="s">
        <v>9922</v>
      </c>
      <c r="F3150" s="243" t="s">
        <v>3906</v>
      </c>
      <c r="G3150" t="s">
        <v>76</v>
      </c>
      <c r="H3150" s="230" t="s">
        <v>4532</v>
      </c>
      <c r="I3150" s="349" t="s">
        <v>26</v>
      </c>
      <c r="J3150" s="230">
        <f>VLOOKUP(H3150,LocID!$B$2:$I$1995,8, FALSE)</f>
        <v>527</v>
      </c>
      <c r="L3150">
        <v>37.656059265136697</v>
      </c>
      <c r="M3150">
        <v>-122.414176940917</v>
      </c>
    </row>
    <row r="3151" spans="1:13" x14ac:dyDescent="0.25">
      <c r="A3151" s="6">
        <v>2016.1314</v>
      </c>
      <c r="B3151" s="6" t="s">
        <v>10240</v>
      </c>
      <c r="C3151" s="230" t="s">
        <v>11835</v>
      </c>
      <c r="D3151" s="20" t="s">
        <v>9923</v>
      </c>
      <c r="E3151" s="20" t="s">
        <v>9924</v>
      </c>
      <c r="F3151" s="20" t="s">
        <v>3294</v>
      </c>
      <c r="G3151" t="s">
        <v>76</v>
      </c>
      <c r="H3151" s="230" t="s">
        <v>4526</v>
      </c>
      <c r="I3151" s="353" t="s">
        <v>9916</v>
      </c>
      <c r="J3151" s="230">
        <f>VLOOKUP(H3151,LocID!$B$2:$I$1995,8, FALSE)</f>
        <v>489</v>
      </c>
      <c r="L3151">
        <v>37.7771186828613</v>
      </c>
      <c r="M3151">
        <v>-122.419639587402</v>
      </c>
    </row>
    <row r="3152" spans="1:13" x14ac:dyDescent="0.25">
      <c r="A3152" s="6">
        <v>2017.1048000000001</v>
      </c>
      <c r="B3152" s="6" t="s">
        <v>10240</v>
      </c>
      <c r="C3152" s="230" t="s">
        <v>11835</v>
      </c>
      <c r="D3152" s="20" t="s">
        <v>9926</v>
      </c>
      <c r="E3152" s="20" t="s">
        <v>9927</v>
      </c>
      <c r="F3152" s="8" t="s">
        <v>2366</v>
      </c>
      <c r="G3152" t="s">
        <v>49</v>
      </c>
      <c r="H3152" s="230" t="s">
        <v>6244</v>
      </c>
      <c r="I3152" s="352" t="s">
        <v>9916</v>
      </c>
      <c r="J3152" s="230">
        <f>VLOOKUP(H3152,LocID!$B$2:$I$1995,8, FALSE)</f>
        <v>374</v>
      </c>
      <c r="L3152">
        <v>42.330509185791001</v>
      </c>
      <c r="M3152">
        <v>-71.199493408203097</v>
      </c>
    </row>
    <row r="3153" spans="1:13" x14ac:dyDescent="0.25">
      <c r="A3153" s="6">
        <v>2017.1084000000001</v>
      </c>
      <c r="B3153" s="6" t="s">
        <v>10240</v>
      </c>
      <c r="C3153" s="230" t="s">
        <v>11835</v>
      </c>
      <c r="D3153" s="20" t="s">
        <v>9929</v>
      </c>
      <c r="E3153" s="20" t="s">
        <v>9930</v>
      </c>
      <c r="F3153" s="8" t="s">
        <v>973</v>
      </c>
      <c r="G3153" t="s">
        <v>808</v>
      </c>
      <c r="H3153" s="230" t="s">
        <v>6011</v>
      </c>
      <c r="I3153" s="329" t="s">
        <v>188</v>
      </c>
      <c r="J3153" s="230">
        <f>VLOOKUP(H3153,LocID!$B$2:$I$1995,8, FALSE)</f>
        <v>119</v>
      </c>
      <c r="L3153">
        <v>39.201499938964801</v>
      </c>
      <c r="M3153">
        <v>-85.918678283691406</v>
      </c>
    </row>
    <row r="3154" spans="1:13" x14ac:dyDescent="0.25">
      <c r="A3154" s="351">
        <v>2017.1169</v>
      </c>
      <c r="B3154" s="6" t="s">
        <v>10240</v>
      </c>
      <c r="C3154" s="230" t="s">
        <v>11835</v>
      </c>
      <c r="D3154" s="20" t="s">
        <v>9933</v>
      </c>
      <c r="E3154" s="20" t="s">
        <v>9934</v>
      </c>
      <c r="F3154" s="8" t="s">
        <v>1775</v>
      </c>
      <c r="G3154" t="s">
        <v>76</v>
      </c>
      <c r="H3154" s="230" t="s">
        <v>6168</v>
      </c>
      <c r="I3154" s="349" t="s">
        <v>52</v>
      </c>
      <c r="J3154" s="230">
        <f>VLOOKUP(H3154,LocID!$B$2:$I$1995,8, FALSE)</f>
        <v>291</v>
      </c>
      <c r="L3154">
        <v>37.675491333007798</v>
      </c>
      <c r="M3154">
        <v>-121.75821685791</v>
      </c>
    </row>
    <row r="3155" spans="1:13" x14ac:dyDescent="0.25">
      <c r="A3155" s="6">
        <v>2017.1307999999999</v>
      </c>
      <c r="B3155" s="6" t="s">
        <v>10240</v>
      </c>
      <c r="C3155" s="230" t="s">
        <v>11835</v>
      </c>
      <c r="D3155" s="20" t="s">
        <v>9935</v>
      </c>
      <c r="E3155" s="20" t="s">
        <v>9936</v>
      </c>
      <c r="F3155" s="243" t="s">
        <v>446</v>
      </c>
      <c r="G3155" t="s">
        <v>76</v>
      </c>
      <c r="H3155" s="230" t="s">
        <v>5947</v>
      </c>
      <c r="I3155" s="353" t="s">
        <v>9916</v>
      </c>
      <c r="J3155" s="230">
        <f>VLOOKUP(H3155,LocID!$B$2:$I$1995,8, FALSE)</f>
        <v>52</v>
      </c>
      <c r="L3155">
        <v>37.869880676269503</v>
      </c>
      <c r="M3155">
        <v>-122.270538330078</v>
      </c>
    </row>
    <row r="3156" spans="1:13" x14ac:dyDescent="0.25">
      <c r="A3156" s="351">
        <v>2017.1315</v>
      </c>
      <c r="B3156" s="6" t="s">
        <v>10240</v>
      </c>
      <c r="C3156" s="230" t="s">
        <v>11835</v>
      </c>
      <c r="D3156" s="20" t="s">
        <v>9937</v>
      </c>
      <c r="E3156" s="255" t="s">
        <v>9938</v>
      </c>
      <c r="F3156" s="243" t="s">
        <v>2414</v>
      </c>
      <c r="G3156" t="s">
        <v>76</v>
      </c>
      <c r="H3156" s="230" t="s">
        <v>4518</v>
      </c>
      <c r="I3156" s="349" t="s">
        <v>26</v>
      </c>
      <c r="J3156" s="230">
        <f>VLOOKUP(H3156,LocID!$B$2:$I$1995,8, FALSE)</f>
        <v>387</v>
      </c>
      <c r="L3156">
        <v>37.805080413818303</v>
      </c>
      <c r="M3156">
        <v>-122.273071289062</v>
      </c>
    </row>
    <row r="3157" spans="1:13" x14ac:dyDescent="0.25">
      <c r="A3157" s="6">
        <v>2017.0267000000199</v>
      </c>
      <c r="B3157" s="6" t="s">
        <v>10240</v>
      </c>
      <c r="C3157" s="230" t="s">
        <v>11835</v>
      </c>
      <c r="D3157" s="20" t="s">
        <v>9939</v>
      </c>
      <c r="E3157" s="20" t="s">
        <v>9940</v>
      </c>
      <c r="F3157" s="20" t="s">
        <v>3937</v>
      </c>
      <c r="G3157" t="s">
        <v>261</v>
      </c>
      <c r="H3157" s="230" t="s">
        <v>4533</v>
      </c>
      <c r="I3157" s="349" t="s">
        <v>26</v>
      </c>
      <c r="J3157" s="230">
        <f>VLOOKUP(H3157,LocID!$B$2:$I$1995,8, FALSE)</f>
        <v>528</v>
      </c>
      <c r="L3157">
        <v>47.657260894775298</v>
      </c>
      <c r="M3157">
        <v>-117.41227722167901</v>
      </c>
    </row>
    <row r="3158" spans="1:13" x14ac:dyDescent="0.25">
      <c r="A3158" s="351">
        <v>2017.0859</v>
      </c>
      <c r="B3158" s="6" t="s">
        <v>10240</v>
      </c>
      <c r="C3158" s="230" t="s">
        <v>11835</v>
      </c>
      <c r="D3158" s="20" t="s">
        <v>9941</v>
      </c>
      <c r="E3158" s="20" t="s">
        <v>9940</v>
      </c>
      <c r="F3158" s="8" t="s">
        <v>3937</v>
      </c>
      <c r="G3158" t="s">
        <v>261</v>
      </c>
      <c r="H3158" s="230" t="s">
        <v>4533</v>
      </c>
      <c r="I3158" s="349" t="s">
        <v>26</v>
      </c>
      <c r="J3158" s="230">
        <f>VLOOKUP(H3158,LocID!$B$2:$I$1995,8, FALSE)</f>
        <v>528</v>
      </c>
      <c r="L3158">
        <v>47.657260894775298</v>
      </c>
      <c r="M3158">
        <v>-117.41227722167901</v>
      </c>
    </row>
    <row r="3159" spans="1:13" x14ac:dyDescent="0.25">
      <c r="A3159" s="6">
        <v>2017.0998</v>
      </c>
      <c r="B3159" s="6" t="s">
        <v>10240</v>
      </c>
      <c r="C3159" s="230" t="s">
        <v>11835</v>
      </c>
      <c r="D3159" s="20" t="s">
        <v>9942</v>
      </c>
      <c r="E3159" s="20" t="s">
        <v>9943</v>
      </c>
      <c r="F3159" s="243" t="s">
        <v>9944</v>
      </c>
      <c r="G3159" t="s">
        <v>244</v>
      </c>
      <c r="H3159" s="230" t="s">
        <v>10399</v>
      </c>
      <c r="I3159" s="352" t="s">
        <v>98</v>
      </c>
      <c r="J3159" s="230">
        <f>VLOOKUP(H3159,LocID!$B$2:$I$1995,8, FALSE)</f>
        <v>724</v>
      </c>
      <c r="L3159">
        <v>37.273670196533203</v>
      </c>
      <c r="M3159">
        <v>-107.87930297851599</v>
      </c>
    </row>
    <row r="3160" spans="1:13" x14ac:dyDescent="0.25">
      <c r="A3160" s="351">
        <v>2018.0025000000001</v>
      </c>
      <c r="B3160" s="6" t="s">
        <v>10240</v>
      </c>
      <c r="C3160" s="230" t="s">
        <v>11835</v>
      </c>
      <c r="D3160" s="20" t="s">
        <v>9947</v>
      </c>
      <c r="E3160" s="20" t="s">
        <v>6614</v>
      </c>
      <c r="F3160" s="243" t="s">
        <v>3671</v>
      </c>
      <c r="G3160" t="s">
        <v>76</v>
      </c>
      <c r="H3160" s="230" t="s">
        <v>6357</v>
      </c>
      <c r="I3160" s="349" t="s">
        <v>26</v>
      </c>
      <c r="J3160" s="230">
        <f>VLOOKUP(H3160,LocID!$B$2:$I$1995,8, FALSE)</f>
        <v>501</v>
      </c>
      <c r="L3160">
        <v>37.355739593505803</v>
      </c>
      <c r="M3160">
        <v>-121.954986572265</v>
      </c>
    </row>
    <row r="3161" spans="1:13" x14ac:dyDescent="0.25">
      <c r="A3161" s="351">
        <v>2018.0154</v>
      </c>
      <c r="B3161" s="6" t="s">
        <v>10240</v>
      </c>
      <c r="C3161" s="230" t="s">
        <v>11835</v>
      </c>
      <c r="D3161" s="20" t="s">
        <v>9948</v>
      </c>
      <c r="E3161" s="20" t="s">
        <v>9949</v>
      </c>
      <c r="F3161" s="243" t="s">
        <v>973</v>
      </c>
      <c r="G3161" t="s">
        <v>60</v>
      </c>
      <c r="H3161" s="230" t="s">
        <v>6012</v>
      </c>
      <c r="I3161" s="352" t="s">
        <v>98</v>
      </c>
      <c r="J3161" s="230">
        <f>VLOOKUP(H3161,LocID!$B$2:$I$1995,8, FALSE)</f>
        <v>120</v>
      </c>
      <c r="L3161">
        <v>39.961990356445298</v>
      </c>
      <c r="M3161">
        <v>-83.002746582031193</v>
      </c>
    </row>
    <row r="3162" spans="1:13" x14ac:dyDescent="0.25">
      <c r="A3162" s="351">
        <v>2018.0173</v>
      </c>
      <c r="B3162" s="6" t="s">
        <v>10240</v>
      </c>
      <c r="C3162" s="230" t="s">
        <v>11835</v>
      </c>
      <c r="D3162" s="20" t="s">
        <v>9950</v>
      </c>
      <c r="E3162" s="20" t="s">
        <v>9951</v>
      </c>
      <c r="F3162" s="243" t="s">
        <v>3696</v>
      </c>
      <c r="G3162" t="s">
        <v>76</v>
      </c>
      <c r="H3162" s="230" t="s">
        <v>4529</v>
      </c>
      <c r="I3162" s="329" t="s">
        <v>188</v>
      </c>
      <c r="J3162" s="230">
        <f>VLOOKUP(H3162,LocID!$B$2:$I$1995,8, FALSE)</f>
        <v>506</v>
      </c>
      <c r="L3162">
        <v>34.011558532714801</v>
      </c>
      <c r="M3162">
        <v>-118.492286682128</v>
      </c>
    </row>
    <row r="3163" spans="1:13" x14ac:dyDescent="0.25">
      <c r="A3163" s="6">
        <v>2017.0068000000001</v>
      </c>
      <c r="B3163" s="6" t="s">
        <v>10240</v>
      </c>
      <c r="C3163" s="230" t="s">
        <v>11835</v>
      </c>
      <c r="D3163" s="20" t="s">
        <v>9953</v>
      </c>
      <c r="E3163" s="20" t="s">
        <v>9954</v>
      </c>
      <c r="F3163" s="8" t="s">
        <v>1162</v>
      </c>
      <c r="G3163" t="s">
        <v>740</v>
      </c>
      <c r="H3163" s="230" t="s">
        <v>6050</v>
      </c>
      <c r="I3163" s="349" t="s">
        <v>52</v>
      </c>
      <c r="J3163" s="230">
        <f>VLOOKUP(H3163,LocID!$B$2:$I$1995,8, FALSE)</f>
        <v>161</v>
      </c>
      <c r="K3163">
        <v>1</v>
      </c>
      <c r="L3163">
        <v>53.453800201416001</v>
      </c>
      <c r="M3163">
        <v>-113.50900268554599</v>
      </c>
    </row>
    <row r="3164" spans="1:13" x14ac:dyDescent="0.25">
      <c r="A3164" s="6">
        <v>2017.1032</v>
      </c>
      <c r="B3164" s="6" t="s">
        <v>10240</v>
      </c>
      <c r="C3164" s="230" t="s">
        <v>11835</v>
      </c>
      <c r="D3164" s="20" t="s">
        <v>9955</v>
      </c>
      <c r="E3164" s="20" t="s">
        <v>9956</v>
      </c>
      <c r="F3164" s="8" t="s">
        <v>3068</v>
      </c>
      <c r="G3164" t="s">
        <v>107</v>
      </c>
      <c r="H3164" s="230" t="s">
        <v>4523</v>
      </c>
      <c r="I3164" s="353" t="s">
        <v>9916</v>
      </c>
      <c r="J3164" s="230">
        <f>VLOOKUP(H3164,LocID!$B$2:$I$1995,8, FALSE)</f>
        <v>461</v>
      </c>
      <c r="L3164">
        <v>43.155799865722599</v>
      </c>
      <c r="M3164">
        <v>-77.616317749023395</v>
      </c>
    </row>
    <row r="3165" spans="1:13" x14ac:dyDescent="0.25">
      <c r="A3165" s="351">
        <v>2017.1036999999999</v>
      </c>
      <c r="B3165" s="6" t="s">
        <v>10240</v>
      </c>
      <c r="C3165" s="230" t="s">
        <v>11835</v>
      </c>
      <c r="D3165" s="20" t="s">
        <v>9958</v>
      </c>
      <c r="E3165" s="20" t="s">
        <v>5692</v>
      </c>
      <c r="F3165" s="8" t="s">
        <v>3294</v>
      </c>
      <c r="G3165" t="s">
        <v>76</v>
      </c>
      <c r="H3165" s="230" t="s">
        <v>4526</v>
      </c>
      <c r="I3165" s="329" t="s">
        <v>188</v>
      </c>
      <c r="J3165" s="230">
        <f>VLOOKUP(H3165,LocID!$B$2:$I$1995,8, FALSE)</f>
        <v>489</v>
      </c>
      <c r="L3165">
        <v>37.7771186828613</v>
      </c>
      <c r="M3165">
        <v>-122.419639587402</v>
      </c>
    </row>
    <row r="3166" spans="1:13" x14ac:dyDescent="0.25">
      <c r="A3166" s="351">
        <v>2017.1126999999999</v>
      </c>
      <c r="B3166" s="6" t="s">
        <v>10240</v>
      </c>
      <c r="C3166" s="230" t="s">
        <v>11835</v>
      </c>
      <c r="D3166" s="20" t="s">
        <v>9959</v>
      </c>
      <c r="E3166" s="20" t="s">
        <v>5163</v>
      </c>
      <c r="F3166" s="8" t="s">
        <v>2823</v>
      </c>
      <c r="G3166" t="s">
        <v>122</v>
      </c>
      <c r="H3166" s="230" t="s">
        <v>6295</v>
      </c>
      <c r="I3166" s="349" t="s">
        <v>52</v>
      </c>
      <c r="J3166" s="230">
        <f>VLOOKUP(H3166,LocID!$B$2:$I$1995,8, FALSE)</f>
        <v>427</v>
      </c>
      <c r="L3166">
        <v>45.511791229247997</v>
      </c>
      <c r="M3166">
        <v>-122.67562866210901</v>
      </c>
    </row>
    <row r="3167" spans="1:13" x14ac:dyDescent="0.25">
      <c r="A3167" s="6">
        <v>2017.1149</v>
      </c>
      <c r="B3167" s="6" t="s">
        <v>10240</v>
      </c>
      <c r="C3167" s="230" t="s">
        <v>11835</v>
      </c>
      <c r="D3167" s="20" t="s">
        <v>9961</v>
      </c>
      <c r="E3167" s="20" t="s">
        <v>9962</v>
      </c>
      <c r="F3167" s="8" t="s">
        <v>257</v>
      </c>
      <c r="G3167" t="s">
        <v>122</v>
      </c>
      <c r="H3167" s="230" t="s">
        <v>5926</v>
      </c>
      <c r="I3167" s="349" t="s">
        <v>52</v>
      </c>
      <c r="J3167" s="230">
        <f>VLOOKUP(H3167,LocID!$B$2:$I$1995,8, FALSE)</f>
        <v>29</v>
      </c>
      <c r="L3167">
        <v>42.199668884277301</v>
      </c>
      <c r="M3167">
        <v>-122.71703338623</v>
      </c>
    </row>
    <row r="3168" spans="1:13" x14ac:dyDescent="0.25">
      <c r="A3168" s="6">
        <v>2017.1166000000001</v>
      </c>
      <c r="B3168" s="6" t="s">
        <v>10240</v>
      </c>
      <c r="C3168" s="230" t="s">
        <v>11835</v>
      </c>
      <c r="D3168" s="20" t="s">
        <v>9964</v>
      </c>
      <c r="E3168" s="20" t="s">
        <v>9965</v>
      </c>
      <c r="F3168" s="8" t="s">
        <v>1187</v>
      </c>
      <c r="G3168" t="s">
        <v>261</v>
      </c>
      <c r="H3168" s="230" t="s">
        <v>6055</v>
      </c>
      <c r="I3168" s="349" t="s">
        <v>26</v>
      </c>
      <c r="J3168" s="230">
        <f>VLOOKUP(H3168,LocID!$B$2:$I$1995,8, FALSE)</f>
        <v>166</v>
      </c>
      <c r="L3168">
        <v>46.99702835083</v>
      </c>
      <c r="M3168">
        <v>-120.54872131347599</v>
      </c>
    </row>
    <row r="3169" spans="1:13" x14ac:dyDescent="0.25">
      <c r="A3169" s="6">
        <v>2017.1248000000001</v>
      </c>
      <c r="B3169" s="6" t="s">
        <v>10240</v>
      </c>
      <c r="C3169" s="230" t="s">
        <v>11835</v>
      </c>
      <c r="D3169" s="20" t="s">
        <v>9966</v>
      </c>
      <c r="E3169" s="20" t="s">
        <v>4617</v>
      </c>
      <c r="F3169" s="243" t="s">
        <v>1073</v>
      </c>
      <c r="G3169" t="s">
        <v>76</v>
      </c>
      <c r="H3169" s="230" t="s">
        <v>6032</v>
      </c>
      <c r="I3169" s="349" t="s">
        <v>26</v>
      </c>
      <c r="J3169" s="230">
        <f>VLOOKUP(H3169,LocID!$B$2:$I$1995,8, FALSE)</f>
        <v>140</v>
      </c>
      <c r="L3169">
        <v>38.5466918945312</v>
      </c>
      <c r="M3169">
        <v>-121.744567871093</v>
      </c>
    </row>
    <row r="3170" spans="1:13" x14ac:dyDescent="0.25">
      <c r="A3170" s="351">
        <v>2017.1279</v>
      </c>
      <c r="B3170" s="6" t="s">
        <v>10240</v>
      </c>
      <c r="C3170" s="230" t="s">
        <v>11835</v>
      </c>
      <c r="D3170" s="20" t="s">
        <v>9967</v>
      </c>
      <c r="E3170" s="20" t="s">
        <v>9968</v>
      </c>
      <c r="F3170" s="8" t="s">
        <v>9969</v>
      </c>
      <c r="G3170" t="s">
        <v>76</v>
      </c>
      <c r="H3170" s="230" t="s">
        <v>10400</v>
      </c>
      <c r="I3170" s="349" t="s">
        <v>26</v>
      </c>
      <c r="J3170" s="230">
        <f>VLOOKUP(H3170,LocID!$B$2:$I$1995,8, FALSE)</f>
        <v>725</v>
      </c>
      <c r="L3170">
        <v>38.106090545654297</v>
      </c>
      <c r="M3170">
        <v>-122.567901611328</v>
      </c>
    </row>
    <row r="3171" spans="1:13" x14ac:dyDescent="0.25">
      <c r="A3171" s="6">
        <v>2017.13300000001</v>
      </c>
      <c r="B3171" s="6" t="s">
        <v>10240</v>
      </c>
      <c r="C3171" s="230" t="s">
        <v>11835</v>
      </c>
      <c r="D3171" s="20" t="s">
        <v>9970</v>
      </c>
      <c r="E3171" s="20" t="s">
        <v>9971</v>
      </c>
      <c r="F3171" s="243" t="s">
        <v>3998</v>
      </c>
      <c r="G3171" t="s">
        <v>1475</v>
      </c>
      <c r="H3171" s="230" t="s">
        <v>4534</v>
      </c>
      <c r="I3171" s="352" t="s">
        <v>52</v>
      </c>
      <c r="J3171" s="230">
        <f>VLOOKUP(H3171,LocID!$B$2:$I$1995,8, FALSE)</f>
        <v>538</v>
      </c>
      <c r="L3171">
        <v>38.961448669433501</v>
      </c>
      <c r="M3171">
        <v>-119.940551757812</v>
      </c>
    </row>
    <row r="3172" spans="1:13" x14ac:dyDescent="0.25">
      <c r="A3172" s="351">
        <v>2018.0205000000001</v>
      </c>
      <c r="B3172" s="6" t="s">
        <v>10240</v>
      </c>
      <c r="C3172" s="230" t="s">
        <v>11835</v>
      </c>
      <c r="D3172" s="20" t="s">
        <v>9972</v>
      </c>
      <c r="E3172" s="355"/>
      <c r="F3172" s="8" t="s">
        <v>1099</v>
      </c>
      <c r="G3172" t="s">
        <v>244</v>
      </c>
      <c r="H3172" s="230" t="s">
        <v>6039</v>
      </c>
      <c r="I3172" s="349" t="s">
        <v>9974</v>
      </c>
      <c r="J3172" s="230">
        <f>VLOOKUP(H3172,LocID!$B$2:$I$1995,8, FALSE)</f>
        <v>148</v>
      </c>
      <c r="L3172">
        <v>39.7400093078613</v>
      </c>
      <c r="M3172">
        <v>-104.992301940917</v>
      </c>
    </row>
    <row r="3173" spans="1:13" x14ac:dyDescent="0.25">
      <c r="A3173" s="6">
        <v>2017.0015000000001</v>
      </c>
      <c r="B3173" s="6" t="s">
        <v>10240</v>
      </c>
      <c r="C3173" s="230" t="s">
        <v>11835</v>
      </c>
      <c r="D3173" s="20" t="s">
        <v>4648</v>
      </c>
      <c r="E3173" s="20" t="s">
        <v>4649</v>
      </c>
      <c r="F3173" s="8" t="s">
        <v>1804</v>
      </c>
      <c r="G3173" t="s">
        <v>76</v>
      </c>
      <c r="H3173" s="230" t="s">
        <v>6173</v>
      </c>
      <c r="I3173" s="353" t="s">
        <v>9916</v>
      </c>
      <c r="J3173" s="230">
        <f>VLOOKUP(H3173,LocID!$B$2:$I$1995,8, FALSE)</f>
        <v>296</v>
      </c>
      <c r="L3173">
        <v>33.766719818115199</v>
      </c>
      <c r="M3173">
        <v>-118.19239807128901</v>
      </c>
    </row>
    <row r="3174" spans="1:13" x14ac:dyDescent="0.25">
      <c r="A3174" s="6">
        <v>2017.0404000000001</v>
      </c>
      <c r="B3174" s="6" t="s">
        <v>10240</v>
      </c>
      <c r="C3174" s="230" t="s">
        <v>11835</v>
      </c>
      <c r="D3174" s="20" t="s">
        <v>4635</v>
      </c>
      <c r="E3174" s="20" t="s">
        <v>4636</v>
      </c>
      <c r="F3174" s="8" t="s">
        <v>4632</v>
      </c>
      <c r="G3174" t="s">
        <v>76</v>
      </c>
      <c r="H3174" s="230" t="s">
        <v>5865</v>
      </c>
      <c r="I3174" s="349" t="s">
        <v>26</v>
      </c>
      <c r="J3174" s="230">
        <f>VLOOKUP(H3174,LocID!$B$2:$I$1995,8, FALSE)</f>
        <v>625</v>
      </c>
      <c r="L3174">
        <v>33.870319366455</v>
      </c>
      <c r="M3174">
        <v>-117.92910003662099</v>
      </c>
    </row>
    <row r="3175" spans="1:13" x14ac:dyDescent="0.25">
      <c r="A3175" s="6">
        <v>2017.0531000000001</v>
      </c>
      <c r="B3175" s="6" t="s">
        <v>10240</v>
      </c>
      <c r="C3175" s="230" t="s">
        <v>11835</v>
      </c>
      <c r="D3175" s="20" t="s">
        <v>4613</v>
      </c>
      <c r="E3175" s="20" t="s">
        <v>4614</v>
      </c>
      <c r="F3175" s="8" t="s">
        <v>985</v>
      </c>
      <c r="G3175" t="s">
        <v>76</v>
      </c>
      <c r="H3175" s="230" t="s">
        <v>6013</v>
      </c>
      <c r="I3175" s="349" t="s">
        <v>52</v>
      </c>
      <c r="J3175" s="230">
        <f>VLOOKUP(H3175,LocID!$B$2:$I$1995,8, FALSE)</f>
        <v>121</v>
      </c>
      <c r="L3175">
        <v>37.981651306152301</v>
      </c>
      <c r="M3175">
        <v>-122.025833129882</v>
      </c>
    </row>
    <row r="3176" spans="1:13" x14ac:dyDescent="0.25">
      <c r="A3176" s="6">
        <v>2017.0702000000001</v>
      </c>
      <c r="B3176" s="6" t="s">
        <v>10240</v>
      </c>
      <c r="C3176" s="230" t="s">
        <v>11835</v>
      </c>
      <c r="D3176" s="20" t="s">
        <v>9975</v>
      </c>
      <c r="E3176" s="20" t="s">
        <v>9976</v>
      </c>
      <c r="F3176" s="8" t="s">
        <v>332</v>
      </c>
      <c r="G3176" t="s">
        <v>219</v>
      </c>
      <c r="H3176" s="230" t="s">
        <v>4497</v>
      </c>
      <c r="I3176" s="329" t="s">
        <v>188</v>
      </c>
      <c r="J3176" s="230">
        <f>VLOOKUP(H3176,LocID!$B$2:$I$1995,8, FALSE)</f>
        <v>37</v>
      </c>
      <c r="L3176">
        <v>30.267589569091701</v>
      </c>
      <c r="M3176">
        <v>-97.742988586425696</v>
      </c>
    </row>
    <row r="3177" spans="1:13" x14ac:dyDescent="0.25">
      <c r="A3177" s="351">
        <v>2017.0831000000001</v>
      </c>
      <c r="B3177" s="6" t="s">
        <v>10240</v>
      </c>
      <c r="C3177" s="230" t="s">
        <v>11835</v>
      </c>
      <c r="D3177" s="20" t="s">
        <v>9978</v>
      </c>
      <c r="E3177" s="20" t="s">
        <v>6608</v>
      </c>
      <c r="F3177" s="243" t="s">
        <v>2069</v>
      </c>
      <c r="G3177" t="s">
        <v>198</v>
      </c>
      <c r="H3177" s="230" t="s">
        <v>4513</v>
      </c>
      <c r="I3177" s="349" t="s">
        <v>52</v>
      </c>
      <c r="J3177" s="230">
        <f>VLOOKUP(H3177,LocID!$B$2:$I$1995,8, FALSE)</f>
        <v>337</v>
      </c>
      <c r="L3177">
        <v>44.979030609130803</v>
      </c>
      <c r="M3177">
        <v>-93.264930725097599</v>
      </c>
    </row>
    <row r="3178" spans="1:13" x14ac:dyDescent="0.25">
      <c r="A3178" s="351">
        <v>2018.0023000000001</v>
      </c>
      <c r="B3178" s="6" t="s">
        <v>10240</v>
      </c>
      <c r="C3178" s="230" t="s">
        <v>11835</v>
      </c>
      <c r="D3178" s="20" t="s">
        <v>9979</v>
      </c>
      <c r="E3178" s="20" t="s">
        <v>9980</v>
      </c>
      <c r="F3178" s="243" t="s">
        <v>332</v>
      </c>
      <c r="G3178" t="s">
        <v>219</v>
      </c>
      <c r="H3178" s="230" t="s">
        <v>4497</v>
      </c>
      <c r="I3178" s="329" t="s">
        <v>188</v>
      </c>
      <c r="J3178" s="230">
        <f>VLOOKUP(H3178,LocID!$B$2:$I$1995,8, FALSE)</f>
        <v>37</v>
      </c>
      <c r="L3178">
        <v>30.267589569091701</v>
      </c>
      <c r="M3178">
        <v>-97.742988586425696</v>
      </c>
    </row>
    <row r="3179" spans="1:13" x14ac:dyDescent="0.25">
      <c r="A3179" s="351">
        <v>2018.0026</v>
      </c>
      <c r="B3179" s="351"/>
      <c r="C3179" s="230" t="s">
        <v>11630</v>
      </c>
      <c r="D3179" s="20" t="s">
        <v>9981</v>
      </c>
      <c r="E3179" s="20" t="s">
        <v>9982</v>
      </c>
      <c r="F3179" s="243" t="s">
        <v>509</v>
      </c>
      <c r="G3179" t="s">
        <v>183</v>
      </c>
      <c r="H3179" s="230" t="s">
        <v>5956</v>
      </c>
      <c r="I3179" s="349" t="s">
        <v>26</v>
      </c>
      <c r="J3179" s="230">
        <f>VLOOKUP(H3179,LocID!$B$2:$I$1995,8, FALSE)</f>
        <v>61</v>
      </c>
      <c r="L3179">
        <v>42.545921325683501</v>
      </c>
      <c r="M3179">
        <v>-83.215507507324205</v>
      </c>
    </row>
    <row r="3180" spans="1:13" x14ac:dyDescent="0.25">
      <c r="A3180" s="351">
        <v>2018.0103999999999</v>
      </c>
      <c r="B3180" s="351"/>
      <c r="C3180" s="230" t="s">
        <v>11630</v>
      </c>
      <c r="D3180" s="20" t="s">
        <v>9984</v>
      </c>
      <c r="E3180" s="20" t="s">
        <v>9985</v>
      </c>
      <c r="F3180" s="243" t="s">
        <v>332</v>
      </c>
      <c r="G3180" t="s">
        <v>219</v>
      </c>
      <c r="H3180" s="230" t="s">
        <v>4497</v>
      </c>
      <c r="I3180" s="352" t="s">
        <v>9974</v>
      </c>
      <c r="J3180" s="230">
        <f>VLOOKUP(H3180,LocID!$B$2:$I$1995,8, FALSE)</f>
        <v>37</v>
      </c>
      <c r="L3180">
        <v>30.267589569091701</v>
      </c>
      <c r="M3180">
        <v>-97.742988586425696</v>
      </c>
    </row>
    <row r="3181" spans="1:13" x14ac:dyDescent="0.25">
      <c r="A3181" s="351">
        <v>2018.0129999999999</v>
      </c>
      <c r="B3181" s="351"/>
      <c r="C3181" s="230" t="s">
        <v>11630</v>
      </c>
      <c r="D3181" s="20" t="s">
        <v>9986</v>
      </c>
      <c r="E3181" s="20" t="s">
        <v>5249</v>
      </c>
      <c r="F3181" s="243" t="s">
        <v>1719</v>
      </c>
      <c r="G3181" t="s">
        <v>1475</v>
      </c>
      <c r="H3181" s="230" t="s">
        <v>6158</v>
      </c>
      <c r="I3181" s="352" t="s">
        <v>52</v>
      </c>
      <c r="J3181" s="230">
        <f>VLOOKUP(H3181,LocID!$B$2:$I$1995,8, FALSE)</f>
        <v>281</v>
      </c>
      <c r="L3181">
        <v>36.171909332275298</v>
      </c>
      <c r="M3181">
        <v>-115.13996887207</v>
      </c>
    </row>
    <row r="3182" spans="1:13" x14ac:dyDescent="0.25">
      <c r="A3182" s="351">
        <v>2018.0201</v>
      </c>
      <c r="B3182" s="351"/>
      <c r="C3182" s="230" t="s">
        <v>11630</v>
      </c>
      <c r="D3182" s="20" t="s">
        <v>9988</v>
      </c>
      <c r="E3182" s="20" t="s">
        <v>9989</v>
      </c>
      <c r="F3182" s="243" t="s">
        <v>2823</v>
      </c>
      <c r="G3182" t="s">
        <v>122</v>
      </c>
      <c r="H3182" s="230" t="s">
        <v>6295</v>
      </c>
      <c r="I3182" s="349" t="s">
        <v>9974</v>
      </c>
      <c r="J3182" s="230">
        <f>VLOOKUP(H3182,LocID!$B$2:$I$1995,8, FALSE)</f>
        <v>427</v>
      </c>
      <c r="L3182">
        <v>45.511791229247997</v>
      </c>
      <c r="M3182">
        <v>-122.67562866210901</v>
      </c>
    </row>
    <row r="3183" spans="1:13" x14ac:dyDescent="0.25">
      <c r="A3183" s="351">
        <v>2018.0302999999999</v>
      </c>
      <c r="B3183" s="351"/>
      <c r="C3183" s="230" t="s">
        <v>11630</v>
      </c>
      <c r="D3183" s="20" t="s">
        <v>9990</v>
      </c>
      <c r="E3183" s="20" t="s">
        <v>9991</v>
      </c>
      <c r="F3183" s="243" t="s">
        <v>9992</v>
      </c>
      <c r="G3183" t="s">
        <v>9993</v>
      </c>
      <c r="H3183" s="230" t="s">
        <v>10401</v>
      </c>
      <c r="I3183" s="349" t="s">
        <v>26</v>
      </c>
      <c r="J3183" s="230">
        <f>VLOOKUP(H3183,LocID!$B$2:$I$1995,8, FALSE)</f>
        <v>726</v>
      </c>
      <c r="K3183">
        <v>1</v>
      </c>
      <c r="L3183">
        <v>30.049919128418001</v>
      </c>
      <c r="M3183">
        <v>31.248600006103501</v>
      </c>
    </row>
    <row r="3184" spans="1:13" x14ac:dyDescent="0.25">
      <c r="A3184" s="351">
        <v>2018.0319999999999</v>
      </c>
      <c r="B3184" s="351"/>
      <c r="C3184" s="230" t="s">
        <v>11630</v>
      </c>
      <c r="D3184" s="20" t="s">
        <v>9995</v>
      </c>
      <c r="E3184" s="20" t="s">
        <v>4835</v>
      </c>
      <c r="F3184" s="8" t="s">
        <v>3531</v>
      </c>
      <c r="G3184" t="s">
        <v>76</v>
      </c>
      <c r="H3184" s="230" t="s">
        <v>6348</v>
      </c>
      <c r="I3184" s="349" t="s">
        <v>26</v>
      </c>
      <c r="J3184" s="230">
        <f>VLOOKUP(H3184,LocID!$B$2:$I$1995,8, FALSE)</f>
        <v>491</v>
      </c>
      <c r="L3184">
        <v>37.338581085205</v>
      </c>
      <c r="M3184">
        <v>-121.885566711425</v>
      </c>
    </row>
    <row r="3185" spans="1:13" x14ac:dyDescent="0.25">
      <c r="A3185" s="351">
        <v>2018.0362</v>
      </c>
      <c r="B3185" s="351"/>
      <c r="C3185" s="230" t="s">
        <v>11630</v>
      </c>
      <c r="D3185" s="20" t="s">
        <v>9996</v>
      </c>
      <c r="E3185" s="20"/>
      <c r="F3185" s="243" t="s">
        <v>5656</v>
      </c>
      <c r="G3185" t="s">
        <v>76</v>
      </c>
      <c r="H3185" s="230" t="s">
        <v>6555</v>
      </c>
      <c r="I3185" s="349" t="s">
        <v>26</v>
      </c>
      <c r="J3185" s="230">
        <f>VLOOKUP(H3185,LocID!$B$2:$I$1995,8, FALSE)</f>
        <v>660</v>
      </c>
      <c r="L3185">
        <v>34.102619171142599</v>
      </c>
      <c r="M3185">
        <v>-117.573852539063</v>
      </c>
    </row>
    <row r="3186" spans="1:13" x14ac:dyDescent="0.25">
      <c r="A3186" s="351">
        <v>2018.0365999999999</v>
      </c>
      <c r="B3186" s="351"/>
      <c r="C3186" s="230" t="s">
        <v>11630</v>
      </c>
      <c r="D3186" s="20" t="s">
        <v>10239</v>
      </c>
      <c r="E3186" s="20" t="s">
        <v>9997</v>
      </c>
      <c r="F3186" s="243" t="s">
        <v>3750</v>
      </c>
      <c r="G3186" t="s">
        <v>261</v>
      </c>
      <c r="H3186" s="230" t="s">
        <v>4530</v>
      </c>
      <c r="I3186" s="352" t="s">
        <v>9916</v>
      </c>
      <c r="J3186" s="230">
        <f>VLOOKUP(H3186,LocID!$B$2:$I$1995,8, FALSE)</f>
        <v>513</v>
      </c>
      <c r="L3186">
        <v>47.603569030761697</v>
      </c>
      <c r="M3186">
        <v>-122.329452514648</v>
      </c>
    </row>
    <row r="3187" spans="1:13" x14ac:dyDescent="0.25">
      <c r="A3187" s="351">
        <v>2018.0377000000001</v>
      </c>
      <c r="B3187" s="351"/>
      <c r="C3187" s="230" t="s">
        <v>11630</v>
      </c>
      <c r="D3187" s="20" t="s">
        <v>9998</v>
      </c>
      <c r="E3187" s="20" t="s">
        <v>9999</v>
      </c>
      <c r="F3187" s="243" t="s">
        <v>651</v>
      </c>
      <c r="G3187" t="s">
        <v>244</v>
      </c>
      <c r="H3187" s="230" t="s">
        <v>5961</v>
      </c>
      <c r="I3187" s="352" t="s">
        <v>9916</v>
      </c>
      <c r="J3187" s="230">
        <f>VLOOKUP(H3187,LocID!$B$2:$I$1995,8, FALSE)</f>
        <v>67</v>
      </c>
      <c r="L3187">
        <v>40.015739440917898</v>
      </c>
      <c r="M3187">
        <v>-105.279243469238</v>
      </c>
    </row>
    <row r="3188" spans="1:13" x14ac:dyDescent="0.25">
      <c r="A3188" s="6">
        <v>2017.1224</v>
      </c>
      <c r="B3188" s="6"/>
      <c r="C3188" s="230" t="s">
        <v>11630</v>
      </c>
      <c r="D3188" s="20" t="s">
        <v>10001</v>
      </c>
      <c r="E3188" s="20" t="s">
        <v>10002</v>
      </c>
      <c r="F3188" s="243" t="s">
        <v>3123</v>
      </c>
      <c r="G3188" t="s">
        <v>76</v>
      </c>
      <c r="H3188" s="230" t="s">
        <v>4524</v>
      </c>
      <c r="I3188" s="352" t="s">
        <v>52</v>
      </c>
      <c r="J3188" s="230">
        <f>VLOOKUP(H3188,LocID!$B$2:$I$1995,8, FALSE)</f>
        <v>473</v>
      </c>
      <c r="L3188">
        <v>41.237720489501903</v>
      </c>
      <c r="M3188">
        <v>-122.27001953125</v>
      </c>
    </row>
    <row r="3189" spans="1:13" x14ac:dyDescent="0.25">
      <c r="A3189" s="6">
        <v>2017.1276</v>
      </c>
      <c r="B3189" s="6"/>
      <c r="C3189" s="230" t="s">
        <v>11630</v>
      </c>
      <c r="D3189" s="20" t="s">
        <v>10003</v>
      </c>
      <c r="E3189" s="20" t="s">
        <v>5432</v>
      </c>
      <c r="F3189" s="8" t="s">
        <v>1233</v>
      </c>
      <c r="G3189" t="s">
        <v>49</v>
      </c>
      <c r="H3189" s="230" t="s">
        <v>6061</v>
      </c>
      <c r="I3189" s="352" t="s">
        <v>52</v>
      </c>
      <c r="J3189" s="230">
        <f>VLOOKUP(H3189,LocID!$B$2:$I$1995,8, FALSE)</f>
        <v>173</v>
      </c>
      <c r="L3189">
        <v>42.408168792724602</v>
      </c>
      <c r="M3189">
        <v>-71.054496765136705</v>
      </c>
    </row>
    <row r="3190" spans="1:13" x14ac:dyDescent="0.25">
      <c r="A3190" s="351">
        <v>2018.009</v>
      </c>
      <c r="B3190" s="351"/>
      <c r="C3190" s="230" t="s">
        <v>11630</v>
      </c>
      <c r="D3190" s="20" t="s">
        <v>10005</v>
      </c>
      <c r="E3190" s="20" t="s">
        <v>10006</v>
      </c>
      <c r="F3190" s="243" t="s">
        <v>3531</v>
      </c>
      <c r="G3190" t="s">
        <v>76</v>
      </c>
      <c r="H3190" s="230" t="s">
        <v>6348</v>
      </c>
      <c r="I3190" s="352" t="s">
        <v>9916</v>
      </c>
      <c r="J3190" s="230">
        <f>VLOOKUP(H3190,LocID!$B$2:$I$1995,8, FALSE)</f>
        <v>491</v>
      </c>
      <c r="L3190">
        <v>37.338581085205</v>
      </c>
      <c r="M3190">
        <v>-121.885566711425</v>
      </c>
    </row>
    <row r="3191" spans="1:13" x14ac:dyDescent="0.25">
      <c r="A3191" s="6">
        <v>2017.0177000000001</v>
      </c>
      <c r="B3191" s="6"/>
      <c r="C3191" s="230" t="s">
        <v>11630</v>
      </c>
      <c r="D3191" s="20" t="s">
        <v>4677</v>
      </c>
      <c r="E3191" s="20" t="s">
        <v>4678</v>
      </c>
      <c r="F3191" s="8" t="s">
        <v>1832</v>
      </c>
      <c r="G3191" t="s">
        <v>76</v>
      </c>
      <c r="H3191" s="230" t="s">
        <v>4512</v>
      </c>
      <c r="I3191" s="349" t="s">
        <v>9916</v>
      </c>
      <c r="J3191" s="230">
        <f>VLOOKUP(H3191,LocID!$B$2:$I$1995,8, FALSE)</f>
        <v>300</v>
      </c>
      <c r="L3191">
        <v>34.053489685058501</v>
      </c>
      <c r="M3191">
        <v>-118.245323181152</v>
      </c>
    </row>
    <row r="3192" spans="1:13" x14ac:dyDescent="0.25">
      <c r="A3192" s="351">
        <v>2017.0857000000001</v>
      </c>
      <c r="B3192" s="351"/>
      <c r="C3192" s="230" t="s">
        <v>11630</v>
      </c>
      <c r="D3192" s="20" t="s">
        <v>10007</v>
      </c>
      <c r="E3192" s="20" t="s">
        <v>10008</v>
      </c>
      <c r="F3192" s="8" t="s">
        <v>10009</v>
      </c>
      <c r="G3192" t="s">
        <v>1488</v>
      </c>
      <c r="H3192" s="230" t="s">
        <v>10402</v>
      </c>
      <c r="I3192" s="349" t="s">
        <v>9916</v>
      </c>
      <c r="J3192" s="230">
        <f>VLOOKUP(H3192,LocID!$B$2:$I$1995,8, FALSE)</f>
        <v>727</v>
      </c>
      <c r="L3192">
        <v>20.887769699096701</v>
      </c>
      <c r="M3192">
        <v>-156.50175476074199</v>
      </c>
    </row>
    <row r="3193" spans="1:13" x14ac:dyDescent="0.25">
      <c r="A3193" s="6">
        <v>2017.0904</v>
      </c>
      <c r="B3193" s="351"/>
      <c r="C3193" s="230" t="s">
        <v>11630</v>
      </c>
      <c r="D3193" s="20" t="s">
        <v>5000</v>
      </c>
      <c r="E3193" s="20" t="s">
        <v>5001</v>
      </c>
      <c r="F3193" s="243" t="s">
        <v>2908</v>
      </c>
      <c r="G3193" t="s">
        <v>380</v>
      </c>
      <c r="H3193" s="230" t="s">
        <v>6299</v>
      </c>
      <c r="I3193" s="352" t="s">
        <v>52</v>
      </c>
      <c r="J3193" s="230">
        <f>VLOOKUP(H3193,LocID!$B$2:$I$1995,8, FALSE)</f>
        <v>431</v>
      </c>
      <c r="L3193">
        <v>41.8238716125488</v>
      </c>
      <c r="M3193">
        <v>-71.4119873046875</v>
      </c>
    </row>
    <row r="3194" spans="1:13" x14ac:dyDescent="0.25">
      <c r="A3194" s="6">
        <v>2017.0942</v>
      </c>
      <c r="B3194" s="6"/>
      <c r="C3194" s="230" t="s">
        <v>11630</v>
      </c>
      <c r="D3194" s="20" t="s">
        <v>10011</v>
      </c>
      <c r="E3194" s="20" t="s">
        <v>10012</v>
      </c>
      <c r="F3194" s="243" t="s">
        <v>1099</v>
      </c>
      <c r="G3194" t="s">
        <v>244</v>
      </c>
      <c r="H3194" s="230" t="s">
        <v>6039</v>
      </c>
      <c r="I3194" s="349" t="s">
        <v>26</v>
      </c>
      <c r="J3194" s="230">
        <f>VLOOKUP(H3194,LocID!$B$2:$I$1995,8, FALSE)</f>
        <v>148</v>
      </c>
      <c r="L3194">
        <v>39.7400093078613</v>
      </c>
      <c r="M3194">
        <v>-104.992301940917</v>
      </c>
    </row>
    <row r="3195" spans="1:13" x14ac:dyDescent="0.25">
      <c r="A3195" s="6">
        <v>2017.0958000000001</v>
      </c>
      <c r="B3195" s="6"/>
      <c r="C3195" s="230" t="s">
        <v>11630</v>
      </c>
      <c r="D3195" s="20" t="s">
        <v>10013</v>
      </c>
      <c r="E3195" s="20" t="s">
        <v>10014</v>
      </c>
      <c r="F3195" s="243" t="s">
        <v>271</v>
      </c>
      <c r="G3195" t="s">
        <v>160</v>
      </c>
      <c r="H3195" s="230" t="s">
        <v>5930</v>
      </c>
      <c r="I3195" s="352" t="s">
        <v>52</v>
      </c>
      <c r="J3195" s="230">
        <f>VLOOKUP(H3195,LocID!$B$2:$I$1995,8, FALSE)</f>
        <v>33</v>
      </c>
      <c r="L3195">
        <v>33.7483100891113</v>
      </c>
      <c r="M3195">
        <v>-84.39111328125</v>
      </c>
    </row>
    <row r="3196" spans="1:13" x14ac:dyDescent="0.25">
      <c r="A3196" s="351">
        <v>2017.0987</v>
      </c>
      <c r="B3196" s="351"/>
      <c r="C3196" s="230" t="s">
        <v>11630</v>
      </c>
      <c r="D3196" s="20" t="s">
        <v>10015</v>
      </c>
      <c r="E3196" s="20" t="s">
        <v>5519</v>
      </c>
      <c r="F3196" s="8" t="s">
        <v>1832</v>
      </c>
      <c r="G3196" t="s">
        <v>76</v>
      </c>
      <c r="H3196" s="230" t="s">
        <v>4512</v>
      </c>
      <c r="I3196" s="352" t="s">
        <v>3934</v>
      </c>
      <c r="J3196" s="230">
        <f>VLOOKUP(H3196,LocID!$B$2:$I$1995,8, FALSE)</f>
        <v>300</v>
      </c>
      <c r="L3196">
        <v>34.053489685058501</v>
      </c>
      <c r="M3196">
        <v>-118.245323181152</v>
      </c>
    </row>
    <row r="3197" spans="1:13" x14ac:dyDescent="0.25">
      <c r="A3197" s="351">
        <v>2018.0003999999999</v>
      </c>
      <c r="B3197" s="351"/>
      <c r="C3197" s="230" t="s">
        <v>11630</v>
      </c>
      <c r="D3197" s="20" t="s">
        <v>10016</v>
      </c>
      <c r="E3197" s="20" t="s">
        <v>10017</v>
      </c>
      <c r="F3197" s="243" t="s">
        <v>10018</v>
      </c>
      <c r="G3197" t="s">
        <v>250</v>
      </c>
      <c r="H3197" s="230" t="s">
        <v>10403</v>
      </c>
      <c r="I3197" s="349" t="s">
        <v>26</v>
      </c>
      <c r="J3197" s="230">
        <f>VLOOKUP(H3197,LocID!$B$2:$I$1995,8, FALSE)</f>
        <v>728</v>
      </c>
      <c r="L3197">
        <v>35.911788940429702</v>
      </c>
      <c r="M3197">
        <v>-79.077232360839801</v>
      </c>
    </row>
    <row r="3198" spans="1:13" x14ac:dyDescent="0.25">
      <c r="A3198" s="351">
        <v>2018.0007000000001</v>
      </c>
      <c r="B3198" s="351"/>
      <c r="C3198" s="230" t="s">
        <v>11630</v>
      </c>
      <c r="D3198" s="20" t="s">
        <v>10019</v>
      </c>
      <c r="E3198" s="20" t="s">
        <v>10020</v>
      </c>
      <c r="F3198" s="243" t="s">
        <v>10021</v>
      </c>
      <c r="G3198" t="s">
        <v>60</v>
      </c>
      <c r="H3198" s="230" t="s">
        <v>10404</v>
      </c>
      <c r="I3198" s="352" t="s">
        <v>9916</v>
      </c>
      <c r="J3198" s="230">
        <f>VLOOKUP(H3198,LocID!$B$2:$I$1995,8, FALSE)</f>
        <v>729</v>
      </c>
      <c r="L3198">
        <v>40.147609710693402</v>
      </c>
      <c r="M3198">
        <v>-84.240226745605497</v>
      </c>
    </row>
    <row r="3199" spans="1:13" x14ac:dyDescent="0.25">
      <c r="A3199" s="351">
        <v>2018.0014000000001</v>
      </c>
      <c r="B3199" s="351"/>
      <c r="C3199" s="230" t="s">
        <v>11630</v>
      </c>
      <c r="D3199" s="20" t="s">
        <v>10023</v>
      </c>
      <c r="E3199" s="20" t="s">
        <v>10024</v>
      </c>
      <c r="F3199" s="243" t="s">
        <v>10025</v>
      </c>
      <c r="G3199" t="s">
        <v>1615</v>
      </c>
      <c r="H3199" s="230" t="s">
        <v>10405</v>
      </c>
      <c r="I3199" s="352" t="s">
        <v>98</v>
      </c>
      <c r="J3199" s="230">
        <f>VLOOKUP(H3199,LocID!$B$2:$I$1995,8, FALSE)</f>
        <v>730</v>
      </c>
      <c r="L3199">
        <v>61.582248687744098</v>
      </c>
      <c r="M3199">
        <v>-149.44534301757801</v>
      </c>
    </row>
    <row r="3200" spans="1:13" x14ac:dyDescent="0.25">
      <c r="A3200" s="351">
        <v>2018.0081</v>
      </c>
      <c r="B3200" s="351"/>
      <c r="C3200" s="230" t="s">
        <v>11630</v>
      </c>
      <c r="D3200" s="20" t="s">
        <v>10028</v>
      </c>
      <c r="E3200" s="20" t="s">
        <v>10029</v>
      </c>
      <c r="F3200" s="243" t="s">
        <v>4414</v>
      </c>
      <c r="G3200" t="s">
        <v>1619</v>
      </c>
      <c r="H3200" s="230" t="s">
        <v>6445</v>
      </c>
      <c r="I3200" s="352" t="s">
        <v>52</v>
      </c>
      <c r="J3200" s="230">
        <f>VLOOKUP(H3200,LocID!$B$2:$I$1995,8, FALSE)</f>
        <v>601</v>
      </c>
      <c r="L3200">
        <v>37.686981201171797</v>
      </c>
      <c r="M3200">
        <v>-97.335578918457003</v>
      </c>
    </row>
    <row r="3201" spans="1:13" x14ac:dyDescent="0.25">
      <c r="A3201" s="351">
        <v>2018.0105000000001</v>
      </c>
      <c r="B3201" s="351"/>
      <c r="C3201" s="230" t="s">
        <v>11630</v>
      </c>
      <c r="D3201" s="20" t="s">
        <v>10031</v>
      </c>
      <c r="E3201" s="20" t="s">
        <v>10032</v>
      </c>
      <c r="F3201" s="243" t="s">
        <v>1832</v>
      </c>
      <c r="G3201" t="s">
        <v>76</v>
      </c>
      <c r="H3201" s="230" t="s">
        <v>4512</v>
      </c>
      <c r="I3201" s="329" t="s">
        <v>188</v>
      </c>
      <c r="J3201" s="230">
        <f>VLOOKUP(H3201,LocID!$B$2:$I$1995,8, FALSE)</f>
        <v>300</v>
      </c>
      <c r="L3201">
        <v>34.053489685058501</v>
      </c>
      <c r="M3201">
        <v>-118.245323181152</v>
      </c>
    </row>
    <row r="3202" spans="1:13" x14ac:dyDescent="0.25">
      <c r="A3202" s="351">
        <v>2018.0138999999999</v>
      </c>
      <c r="B3202" s="351"/>
      <c r="C3202" s="230" t="s">
        <v>11630</v>
      </c>
      <c r="D3202" s="20" t="s">
        <v>10033</v>
      </c>
      <c r="E3202" s="20" t="s">
        <v>10034</v>
      </c>
      <c r="F3202" s="243" t="s">
        <v>2997</v>
      </c>
      <c r="G3202" t="s">
        <v>2996</v>
      </c>
      <c r="H3202" s="230" t="s">
        <v>4536</v>
      </c>
      <c r="I3202" s="352" t="s">
        <v>9916</v>
      </c>
      <c r="J3202" s="230">
        <f>VLOOKUP(H3202,LocID!$B$2:$I$1995,8, FALSE)</f>
        <v>447</v>
      </c>
      <c r="L3202">
        <v>38.890369415283203</v>
      </c>
      <c r="M3202">
        <v>-77.031959533691406</v>
      </c>
    </row>
    <row r="3203" spans="1:13" x14ac:dyDescent="0.25">
      <c r="A3203" s="351">
        <v>2018.0139999999999</v>
      </c>
      <c r="B3203" s="351"/>
      <c r="C3203" s="230" t="s">
        <v>11630</v>
      </c>
      <c r="D3203" s="20" t="s">
        <v>10035</v>
      </c>
      <c r="E3203" s="20" t="s">
        <v>5626</v>
      </c>
      <c r="F3203" s="243" t="s">
        <v>2722</v>
      </c>
      <c r="G3203" t="s">
        <v>660</v>
      </c>
      <c r="H3203" s="230" t="s">
        <v>6273</v>
      </c>
      <c r="I3203" s="352" t="s">
        <v>9912</v>
      </c>
      <c r="J3203" s="230">
        <f>VLOOKUP(H3203,LocID!$B$2:$I$1995,8, FALSE)</f>
        <v>405</v>
      </c>
      <c r="L3203">
        <v>40.643138885497997</v>
      </c>
      <c r="M3203">
        <v>-111.49397277832</v>
      </c>
    </row>
    <row r="3204" spans="1:13" x14ac:dyDescent="0.25">
      <c r="A3204" s="351">
        <v>2018.0147999999999</v>
      </c>
      <c r="B3204" s="351"/>
      <c r="C3204" s="230" t="s">
        <v>11630</v>
      </c>
      <c r="D3204" s="20" t="s">
        <v>10036</v>
      </c>
      <c r="E3204" s="20" t="s">
        <v>10037</v>
      </c>
      <c r="F3204" s="243" t="s">
        <v>2054</v>
      </c>
      <c r="G3204" t="s">
        <v>76</v>
      </c>
      <c r="H3204" s="230" t="s">
        <v>6210</v>
      </c>
      <c r="I3204" s="349" t="s">
        <v>26</v>
      </c>
      <c r="J3204" s="230">
        <f>VLOOKUP(H3204,LocID!$B$2:$I$1995,8, FALSE)</f>
        <v>334</v>
      </c>
      <c r="L3204">
        <v>37.432830810546797</v>
      </c>
      <c r="M3204">
        <v>-121.897132873535</v>
      </c>
    </row>
    <row r="3205" spans="1:13" x14ac:dyDescent="0.25">
      <c r="A3205" s="351">
        <v>2018.0161000000001</v>
      </c>
      <c r="B3205" s="351"/>
      <c r="C3205" s="230" t="s">
        <v>11630</v>
      </c>
      <c r="D3205" s="20" t="s">
        <v>5567</v>
      </c>
      <c r="E3205" s="20" t="s">
        <v>10040</v>
      </c>
      <c r="F3205" s="243" t="s">
        <v>5094</v>
      </c>
      <c r="G3205" t="s">
        <v>5095</v>
      </c>
      <c r="H3205" s="230" t="s">
        <v>6579</v>
      </c>
      <c r="I3205" s="352" t="s">
        <v>98</v>
      </c>
      <c r="J3205" s="230">
        <f>VLOOKUP(H3205,LocID!$B$2:$I$1995,8, FALSE)</f>
        <v>684</v>
      </c>
      <c r="L3205">
        <v>44.081161499023402</v>
      </c>
      <c r="M3205">
        <v>-103.23088836669901</v>
      </c>
    </row>
    <row r="3206" spans="1:13" x14ac:dyDescent="0.25">
      <c r="A3206" s="351">
        <v>2018.0163</v>
      </c>
      <c r="B3206" s="351"/>
      <c r="C3206" s="230" t="s">
        <v>11630</v>
      </c>
      <c r="D3206" s="20" t="s">
        <v>10041</v>
      </c>
      <c r="E3206" s="20" t="s">
        <v>10042</v>
      </c>
      <c r="F3206" s="243" t="s">
        <v>10043</v>
      </c>
      <c r="G3206" t="s">
        <v>183</v>
      </c>
      <c r="H3206" s="230" t="s">
        <v>10406</v>
      </c>
      <c r="I3206" s="352" t="s">
        <v>52</v>
      </c>
      <c r="J3206" s="230">
        <f>VLOOKUP(H3206,LocID!$B$2:$I$1995,8, FALSE)</f>
        <v>731</v>
      </c>
      <c r="L3206">
        <v>42.291568756103501</v>
      </c>
      <c r="M3206">
        <v>-85.588508605957003</v>
      </c>
    </row>
    <row r="3207" spans="1:13" x14ac:dyDescent="0.25">
      <c r="A3207" s="351">
        <v>2018.0164</v>
      </c>
      <c r="B3207" s="351"/>
      <c r="C3207" s="230" t="s">
        <v>11630</v>
      </c>
      <c r="D3207" s="20" t="s">
        <v>10045</v>
      </c>
      <c r="E3207" s="20" t="s">
        <v>10046</v>
      </c>
      <c r="F3207" s="243" t="s">
        <v>533</v>
      </c>
      <c r="G3207" t="s">
        <v>49</v>
      </c>
      <c r="H3207" s="230" t="s">
        <v>4499</v>
      </c>
      <c r="I3207" s="352" t="s">
        <v>52</v>
      </c>
      <c r="J3207" s="230">
        <f>VLOOKUP(H3207,LocID!$B$2:$I$1995,8, FALSE)</f>
        <v>65</v>
      </c>
      <c r="L3207">
        <v>42.3586616516113</v>
      </c>
      <c r="M3207">
        <v>-71.056739807128906</v>
      </c>
    </row>
    <row r="3208" spans="1:13" x14ac:dyDescent="0.25">
      <c r="A3208" s="351">
        <v>2018.0246</v>
      </c>
      <c r="B3208" s="351"/>
      <c r="C3208" s="230" t="s">
        <v>11630</v>
      </c>
      <c r="D3208" s="20" t="s">
        <v>10047</v>
      </c>
      <c r="E3208" s="20" t="s">
        <v>10048</v>
      </c>
      <c r="F3208" s="243" t="s">
        <v>10049</v>
      </c>
      <c r="G3208" t="s">
        <v>165</v>
      </c>
      <c r="H3208" s="230" t="s">
        <v>10407</v>
      </c>
      <c r="I3208" s="352" t="s">
        <v>9916</v>
      </c>
      <c r="J3208" s="230">
        <f>VLOOKUP(H3208,LocID!$B$2:$I$1995,8, FALSE)</f>
        <v>732</v>
      </c>
      <c r="L3208">
        <v>28.461990356445298</v>
      </c>
      <c r="M3208">
        <v>-81.360206604003906</v>
      </c>
    </row>
    <row r="3209" spans="1:13" x14ac:dyDescent="0.25">
      <c r="A3209" s="351">
        <v>2018.0247999999999</v>
      </c>
      <c r="B3209" s="351"/>
      <c r="C3209" s="230" t="s">
        <v>11630</v>
      </c>
      <c r="D3209" s="20" t="s">
        <v>10053</v>
      </c>
      <c r="E3209" s="20" t="s">
        <v>5683</v>
      </c>
      <c r="F3209" s="243" t="s">
        <v>3294</v>
      </c>
      <c r="G3209" t="s">
        <v>76</v>
      </c>
      <c r="H3209" s="230" t="s">
        <v>4526</v>
      </c>
      <c r="I3209" s="349" t="s">
        <v>26</v>
      </c>
      <c r="J3209" s="230">
        <f>VLOOKUP(H3209,LocID!$B$2:$I$1995,8, FALSE)</f>
        <v>489</v>
      </c>
      <c r="L3209">
        <v>37.7771186828613</v>
      </c>
      <c r="M3209">
        <v>-122.419639587402</v>
      </c>
    </row>
    <row r="3210" spans="1:13" x14ac:dyDescent="0.25">
      <c r="A3210" s="351">
        <v>2018.0309999999999</v>
      </c>
      <c r="B3210" s="351"/>
      <c r="C3210" s="230" t="s">
        <v>11630</v>
      </c>
      <c r="D3210" s="20" t="s">
        <v>10054</v>
      </c>
      <c r="E3210" s="20" t="s">
        <v>10055</v>
      </c>
      <c r="F3210" s="243" t="s">
        <v>1172</v>
      </c>
      <c r="G3210" t="s">
        <v>76</v>
      </c>
      <c r="H3210" s="230" t="s">
        <v>6052</v>
      </c>
      <c r="I3210" s="349" t="s">
        <v>26</v>
      </c>
      <c r="J3210" s="230">
        <f>VLOOKUP(H3210,LocID!$B$2:$I$1995,8, FALSE)</f>
        <v>163</v>
      </c>
      <c r="L3210">
        <v>37.915630340576101</v>
      </c>
      <c r="M3210">
        <v>-122.311470031738</v>
      </c>
    </row>
    <row r="3211" spans="1:13" x14ac:dyDescent="0.25">
      <c r="A3211" s="351">
        <v>2018.0341000000001</v>
      </c>
      <c r="B3211" s="351"/>
      <c r="C3211" s="230" t="s">
        <v>11630</v>
      </c>
      <c r="D3211" s="20" t="s">
        <v>10056</v>
      </c>
      <c r="E3211" s="355"/>
      <c r="F3211" s="243" t="s">
        <v>2726</v>
      </c>
      <c r="G3211" t="s">
        <v>76</v>
      </c>
      <c r="H3211" s="230" t="s">
        <v>6274</v>
      </c>
      <c r="I3211" s="349" t="s">
        <v>26</v>
      </c>
      <c r="J3211" s="230">
        <f>VLOOKUP(H3211,LocID!$B$2:$I$1995,8, FALSE)</f>
        <v>406</v>
      </c>
      <c r="L3211">
        <v>34.147449493408203</v>
      </c>
      <c r="M3211">
        <v>-118.144271850585</v>
      </c>
    </row>
    <row r="3212" spans="1:13" x14ac:dyDescent="0.25">
      <c r="A3212" s="351">
        <v>2018.0371</v>
      </c>
      <c r="B3212" s="351"/>
      <c r="C3212" s="230" t="s">
        <v>11630</v>
      </c>
      <c r="D3212" s="20" t="s">
        <v>10057</v>
      </c>
      <c r="E3212" s="20" t="s">
        <v>10058</v>
      </c>
      <c r="F3212" s="243" t="s">
        <v>1685</v>
      </c>
      <c r="G3212" t="s">
        <v>60</v>
      </c>
      <c r="H3212" s="230" t="s">
        <v>10408</v>
      </c>
      <c r="I3212" s="352" t="s">
        <v>3934</v>
      </c>
      <c r="J3212" s="230">
        <f>VLOOKUP(H3212,LocID!$B$2:$I$1995,8, FALSE)</f>
        <v>733</v>
      </c>
      <c r="L3212">
        <v>41.484489440917997</v>
      </c>
      <c r="M3212">
        <v>-81.778289794921903</v>
      </c>
    </row>
    <row r="3213" spans="1:13" x14ac:dyDescent="0.25">
      <c r="A3213" s="351">
        <v>2018.0404000000001</v>
      </c>
      <c r="B3213" s="351"/>
      <c r="C3213" s="230" t="s">
        <v>11630</v>
      </c>
      <c r="D3213" s="20" t="s">
        <v>10060</v>
      </c>
      <c r="E3213" s="20" t="s">
        <v>4764</v>
      </c>
      <c r="F3213" s="8" t="s">
        <v>2726</v>
      </c>
      <c r="G3213" t="s">
        <v>76</v>
      </c>
      <c r="H3213" s="230" t="s">
        <v>6274</v>
      </c>
      <c r="I3213" s="349" t="s">
        <v>26</v>
      </c>
      <c r="J3213" s="230">
        <f>VLOOKUP(H3213,LocID!$B$2:$I$1995,8, FALSE)</f>
        <v>406</v>
      </c>
      <c r="L3213">
        <v>34.147449493408203</v>
      </c>
      <c r="M3213">
        <v>-118.144271850585</v>
      </c>
    </row>
    <row r="3214" spans="1:13" x14ac:dyDescent="0.25">
      <c r="A3214" s="351">
        <v>2018.0426</v>
      </c>
      <c r="B3214" s="351">
        <v>0</v>
      </c>
      <c r="C3214" s="230" t="s">
        <v>11836</v>
      </c>
      <c r="D3214" s="20" t="s">
        <v>10061</v>
      </c>
      <c r="E3214" s="20" t="s">
        <v>10062</v>
      </c>
      <c r="F3214" s="8" t="s">
        <v>4219</v>
      </c>
      <c r="G3214" t="s">
        <v>261</v>
      </c>
      <c r="H3214" s="230" t="s">
        <v>6426</v>
      </c>
      <c r="I3214" s="352" t="s">
        <v>52</v>
      </c>
      <c r="J3214" s="230">
        <f>VLOOKUP(H3214,LocID!$B$2:$I$1995,8, FALSE)</f>
        <v>580</v>
      </c>
      <c r="L3214">
        <v>46.070381164550703</v>
      </c>
      <c r="M3214">
        <v>-118.34237670898401</v>
      </c>
    </row>
    <row r="3215" spans="1:13" x14ac:dyDescent="0.25">
      <c r="A3215" s="351">
        <v>2018.0442</v>
      </c>
      <c r="B3215" s="351"/>
      <c r="C3215" s="230" t="s">
        <v>11630</v>
      </c>
      <c r="D3215" s="20" t="s">
        <v>10063</v>
      </c>
      <c r="E3215" s="20" t="s">
        <v>10064</v>
      </c>
      <c r="F3215" s="8" t="s">
        <v>1073</v>
      </c>
      <c r="G3215" t="s">
        <v>76</v>
      </c>
      <c r="H3215" s="230" t="s">
        <v>6032</v>
      </c>
      <c r="I3215" s="349" t="s">
        <v>26</v>
      </c>
      <c r="J3215" s="230">
        <f>VLOOKUP(H3215,LocID!$B$2:$I$1995,8, FALSE)</f>
        <v>140</v>
      </c>
      <c r="L3215">
        <v>38.5466918945312</v>
      </c>
      <c r="M3215">
        <v>-121.744567871093</v>
      </c>
    </row>
    <row r="3216" spans="1:13" x14ac:dyDescent="0.25">
      <c r="A3216" s="351">
        <v>2018.0446999999999</v>
      </c>
      <c r="B3216" s="351"/>
      <c r="C3216" s="230" t="s">
        <v>11630</v>
      </c>
      <c r="D3216" s="20" t="s">
        <v>10065</v>
      </c>
      <c r="E3216" s="20" t="s">
        <v>10066</v>
      </c>
      <c r="F3216" s="8" t="s">
        <v>10067</v>
      </c>
      <c r="G3216" t="s">
        <v>122</v>
      </c>
      <c r="H3216" s="230" t="s">
        <v>10409</v>
      </c>
      <c r="I3216" s="349" t="s">
        <v>98</v>
      </c>
      <c r="J3216" s="230">
        <f>VLOOKUP(H3216,LocID!$B$2:$I$1995,8, FALSE)</f>
        <v>734</v>
      </c>
      <c r="L3216">
        <v>45.456321716308601</v>
      </c>
      <c r="M3216">
        <v>-123.84262084960901</v>
      </c>
    </row>
    <row r="3217" spans="1:13" x14ac:dyDescent="0.25">
      <c r="A3217" s="351">
        <v>2018.0450000000001</v>
      </c>
      <c r="B3217" s="351"/>
      <c r="C3217" s="230" t="s">
        <v>11630</v>
      </c>
      <c r="D3217" s="20" t="s">
        <v>10069</v>
      </c>
      <c r="E3217" s="20" t="s">
        <v>10070</v>
      </c>
      <c r="F3217" s="8" t="s">
        <v>1194</v>
      </c>
      <c r="G3217" t="s">
        <v>76</v>
      </c>
      <c r="H3217" s="230" t="s">
        <v>4504</v>
      </c>
      <c r="I3217" s="349" t="s">
        <v>26</v>
      </c>
      <c r="J3217" s="230">
        <f>VLOOKUP(H3217,LocID!$B$2:$I$1995,8, FALSE)</f>
        <v>167</v>
      </c>
      <c r="L3217">
        <v>37.837169647216797</v>
      </c>
      <c r="M3217">
        <v>-122.301750183105</v>
      </c>
    </row>
    <row r="3218" spans="1:13" x14ac:dyDescent="0.25">
      <c r="A3218" s="351">
        <v>2018.0465999999999</v>
      </c>
      <c r="B3218" s="351"/>
      <c r="C3218" s="230" t="s">
        <v>11630</v>
      </c>
      <c r="D3218" s="20" t="s">
        <v>10071</v>
      </c>
      <c r="E3218" s="20" t="s">
        <v>10072</v>
      </c>
      <c r="F3218" s="243" t="s">
        <v>3531</v>
      </c>
      <c r="G3218" t="s">
        <v>76</v>
      </c>
      <c r="H3218" s="230" t="s">
        <v>6348</v>
      </c>
      <c r="I3218" s="349" t="s">
        <v>26</v>
      </c>
      <c r="J3218" s="230">
        <f>VLOOKUP(H3218,LocID!$B$2:$I$1995,8, FALSE)</f>
        <v>491</v>
      </c>
      <c r="L3218">
        <v>37.338581085205</v>
      </c>
      <c r="M3218">
        <v>-121.885566711425</v>
      </c>
    </row>
    <row r="3219" spans="1:13" x14ac:dyDescent="0.25">
      <c r="A3219" s="351">
        <v>2017.0826999999999</v>
      </c>
      <c r="B3219" s="351"/>
      <c r="C3219" s="230" t="s">
        <v>11630</v>
      </c>
      <c r="D3219" s="20" t="s">
        <v>10074</v>
      </c>
      <c r="E3219" s="20" t="s">
        <v>10010</v>
      </c>
      <c r="F3219" s="243" t="s">
        <v>738</v>
      </c>
      <c r="G3219" t="s">
        <v>740</v>
      </c>
      <c r="H3219" s="377" t="s">
        <v>11294</v>
      </c>
      <c r="I3219" s="349" t="s">
        <v>52</v>
      </c>
      <c r="J3219" s="230">
        <f>VLOOKUP(H3219,LocID!$B$2:$I$1995,8, FALSE)</f>
        <v>758</v>
      </c>
      <c r="K3219">
        <v>1</v>
      </c>
      <c r="L3219">
        <v>49.2447509765625</v>
      </c>
      <c r="M3219">
        <v>-122.973342895507</v>
      </c>
    </row>
    <row r="3220" spans="1:13" x14ac:dyDescent="0.25">
      <c r="A3220" s="351">
        <v>2017.1148000000001</v>
      </c>
      <c r="B3220" s="351"/>
      <c r="C3220" s="230" t="s">
        <v>11630</v>
      </c>
      <c r="D3220" s="20" t="s">
        <v>10076</v>
      </c>
      <c r="E3220" s="20" t="s">
        <v>10077</v>
      </c>
      <c r="F3220" s="8" t="s">
        <v>1972</v>
      </c>
      <c r="G3220" t="s">
        <v>865</v>
      </c>
      <c r="H3220" s="230" t="s">
        <v>6199</v>
      </c>
      <c r="I3220" s="349" t="s">
        <v>26</v>
      </c>
      <c r="J3220" s="230">
        <f>VLOOKUP(H3220,LocID!$B$2:$I$1995,8, FALSE)</f>
        <v>323</v>
      </c>
      <c r="L3220">
        <v>35.149761199951101</v>
      </c>
      <c r="M3220">
        <v>-90.049247741699205</v>
      </c>
    </row>
    <row r="3221" spans="1:13" x14ac:dyDescent="0.25">
      <c r="A3221" s="351">
        <v>2017.1152999999999</v>
      </c>
      <c r="B3221" s="351"/>
      <c r="C3221" s="230" t="s">
        <v>11630</v>
      </c>
      <c r="D3221" s="20" t="s">
        <v>10078</v>
      </c>
      <c r="E3221" s="20" t="s">
        <v>10079</v>
      </c>
      <c r="F3221" s="8" t="s">
        <v>10080</v>
      </c>
      <c r="G3221" t="s">
        <v>384</v>
      </c>
      <c r="H3221" s="230" t="s">
        <v>10410</v>
      </c>
      <c r="I3221" s="349" t="s">
        <v>9916</v>
      </c>
      <c r="J3221" s="230">
        <f>VLOOKUP(H3221,LocID!$B$2:$I$1995,8, FALSE)</f>
        <v>735</v>
      </c>
      <c r="L3221">
        <v>29.912590026855501</v>
      </c>
      <c r="M3221">
        <v>-90.204010009765597</v>
      </c>
    </row>
    <row r="3222" spans="1:13" x14ac:dyDescent="0.25">
      <c r="A3222" s="6">
        <v>2017.1217999999999</v>
      </c>
      <c r="B3222" s="6"/>
      <c r="C3222" s="230" t="s">
        <v>11630</v>
      </c>
      <c r="D3222" s="20" t="s">
        <v>10082</v>
      </c>
      <c r="E3222" s="20" t="s">
        <v>10083</v>
      </c>
      <c r="F3222" s="8" t="s">
        <v>2635</v>
      </c>
      <c r="G3222" t="s">
        <v>2636</v>
      </c>
      <c r="H3222" s="230" t="s">
        <v>6259</v>
      </c>
      <c r="I3222" s="353" t="s">
        <v>9916</v>
      </c>
      <c r="J3222" s="230">
        <f>VLOOKUP(H3222,LocID!$B$2:$I$1995,8, FALSE)</f>
        <v>390</v>
      </c>
      <c r="L3222">
        <v>35.472030639648402</v>
      </c>
      <c r="M3222">
        <v>-97.521072387695298</v>
      </c>
    </row>
    <row r="3223" spans="1:13" x14ac:dyDescent="0.25">
      <c r="A3223" s="351">
        <v>2017.1323</v>
      </c>
      <c r="B3223" s="351"/>
      <c r="C3223" s="230" t="s">
        <v>11630</v>
      </c>
      <c r="D3223" s="20" t="s">
        <v>10084</v>
      </c>
      <c r="E3223" s="20" t="s">
        <v>10085</v>
      </c>
      <c r="F3223" s="243" t="s">
        <v>10086</v>
      </c>
      <c r="G3223" t="s">
        <v>808</v>
      </c>
      <c r="H3223" s="230" t="s">
        <v>10411</v>
      </c>
      <c r="I3223" s="349" t="s">
        <v>26</v>
      </c>
      <c r="J3223" s="230">
        <f>VLOOKUP(H3223,LocID!$B$2:$I$1995,8, FALSE)</f>
        <v>736</v>
      </c>
      <c r="L3223">
        <v>41.0802612304688</v>
      </c>
      <c r="M3223">
        <v>-85.138313293457003</v>
      </c>
    </row>
    <row r="3224" spans="1:13" x14ac:dyDescent="0.25">
      <c r="A3224" s="6">
        <v>2017.0719999999999</v>
      </c>
      <c r="B3224" s="6"/>
      <c r="C3224" s="230" t="s">
        <v>11630</v>
      </c>
      <c r="D3224" s="20" t="s">
        <v>10089</v>
      </c>
      <c r="E3224" s="20" t="s">
        <v>4958</v>
      </c>
      <c r="F3224" s="8" t="s">
        <v>10090</v>
      </c>
      <c r="G3224" t="s">
        <v>107</v>
      </c>
      <c r="H3224" s="230" t="s">
        <v>10412</v>
      </c>
      <c r="I3224" s="349" t="s">
        <v>52</v>
      </c>
      <c r="J3224" s="230">
        <f>VLOOKUP(H3224,LocID!$B$2:$I$1995,8, FALSE)</f>
        <v>737</v>
      </c>
      <c r="L3224">
        <v>40.842159271240199</v>
      </c>
      <c r="M3224">
        <v>-72.934211730957003</v>
      </c>
    </row>
    <row r="3225" spans="1:13" x14ac:dyDescent="0.25">
      <c r="A3225" s="6">
        <v>2017.086</v>
      </c>
      <c r="B3225" s="6"/>
      <c r="C3225" s="230" t="s">
        <v>11630</v>
      </c>
      <c r="D3225" s="20" t="s">
        <v>10091</v>
      </c>
      <c r="E3225" s="20" t="s">
        <v>4678</v>
      </c>
      <c r="F3225" s="8" t="s">
        <v>1832</v>
      </c>
      <c r="G3225" t="s">
        <v>76</v>
      </c>
      <c r="H3225" s="230" t="s">
        <v>4512</v>
      </c>
      <c r="I3225" s="349" t="s">
        <v>9974</v>
      </c>
      <c r="J3225" s="230">
        <f>VLOOKUP(H3225,LocID!$B$2:$I$1995,8, FALSE)</f>
        <v>300</v>
      </c>
      <c r="L3225">
        <v>34.053489685058501</v>
      </c>
      <c r="M3225">
        <v>-118.245323181152</v>
      </c>
    </row>
    <row r="3226" spans="1:13" x14ac:dyDescent="0.25">
      <c r="A3226" s="351">
        <v>2018.0001999999999</v>
      </c>
      <c r="B3226" s="351"/>
      <c r="C3226" s="230" t="s">
        <v>11630</v>
      </c>
      <c r="D3226" s="20" t="s">
        <v>10093</v>
      </c>
      <c r="E3226" s="20" t="s">
        <v>5178</v>
      </c>
      <c r="F3226" s="243" t="s">
        <v>214</v>
      </c>
      <c r="G3226" t="s">
        <v>219</v>
      </c>
      <c r="H3226" s="230" t="s">
        <v>5922</v>
      </c>
      <c r="I3226" s="352" t="s">
        <v>52</v>
      </c>
      <c r="J3226" s="230">
        <f>VLOOKUP(H3226,LocID!$B$2:$I$1995,8, FALSE)</f>
        <v>24</v>
      </c>
      <c r="L3226">
        <v>32.735599517822202</v>
      </c>
      <c r="M3226">
        <v>-97.107719421386705</v>
      </c>
    </row>
    <row r="3227" spans="1:13" x14ac:dyDescent="0.25">
      <c r="A3227" s="351">
        <v>2018.0009</v>
      </c>
      <c r="B3227" s="351"/>
      <c r="C3227" s="230" t="s">
        <v>11630</v>
      </c>
      <c r="D3227" s="20" t="s">
        <v>10095</v>
      </c>
      <c r="E3227" s="20" t="s">
        <v>10096</v>
      </c>
      <c r="F3227" s="243" t="s">
        <v>1832</v>
      </c>
      <c r="G3227" t="s">
        <v>76</v>
      </c>
      <c r="H3227" s="230" t="s">
        <v>4512</v>
      </c>
      <c r="I3227" s="349" t="s">
        <v>26</v>
      </c>
      <c r="J3227" s="230">
        <f>VLOOKUP(H3227,LocID!$B$2:$I$1995,8, FALSE)</f>
        <v>300</v>
      </c>
      <c r="L3227">
        <v>34.053489685058501</v>
      </c>
      <c r="M3227">
        <v>-118.245323181152</v>
      </c>
    </row>
    <row r="3228" spans="1:13" x14ac:dyDescent="0.25">
      <c r="A3228" s="351">
        <v>2018.0072</v>
      </c>
      <c r="B3228" s="351"/>
      <c r="C3228" s="230" t="s">
        <v>11630</v>
      </c>
      <c r="D3228" s="20" t="s">
        <v>10097</v>
      </c>
      <c r="E3228" s="20" t="s">
        <v>10098</v>
      </c>
      <c r="F3228" s="243" t="s">
        <v>922</v>
      </c>
      <c r="G3228" t="s">
        <v>60</v>
      </c>
      <c r="H3228" s="230" t="s">
        <v>6001</v>
      </c>
      <c r="I3228" s="352" t="s">
        <v>52</v>
      </c>
      <c r="J3228" s="230">
        <f>VLOOKUP(H3228,LocID!$B$2:$I$1995,8, FALSE)</f>
        <v>109</v>
      </c>
      <c r="L3228">
        <v>39.107128143310497</v>
      </c>
      <c r="M3228">
        <v>-84.504127502441406</v>
      </c>
    </row>
    <row r="3229" spans="1:13" x14ac:dyDescent="0.25">
      <c r="A3229" s="351">
        <v>2018.01</v>
      </c>
      <c r="B3229" s="351"/>
      <c r="C3229" s="230" t="s">
        <v>11630</v>
      </c>
      <c r="D3229" s="20" t="s">
        <v>10100</v>
      </c>
      <c r="E3229" s="20" t="s">
        <v>10101</v>
      </c>
      <c r="F3229" s="243" t="s">
        <v>10102</v>
      </c>
      <c r="G3229" t="s">
        <v>76</v>
      </c>
      <c r="H3229" s="230" t="s">
        <v>10413</v>
      </c>
      <c r="I3229" s="352" t="s">
        <v>52</v>
      </c>
      <c r="J3229" s="230">
        <f>VLOOKUP(H3229,LocID!$B$2:$I$1995,8, FALSE)</f>
        <v>738</v>
      </c>
      <c r="L3229">
        <v>37.75</v>
      </c>
      <c r="M3229">
        <v>-122.282997131348</v>
      </c>
    </row>
    <row r="3230" spans="1:13" x14ac:dyDescent="0.25">
      <c r="A3230" s="351">
        <v>2018.0101999999999</v>
      </c>
      <c r="B3230" s="351"/>
      <c r="C3230" s="230" t="s">
        <v>11630</v>
      </c>
      <c r="D3230" s="20" t="s">
        <v>10103</v>
      </c>
      <c r="E3230" s="20" t="s">
        <v>10104</v>
      </c>
      <c r="F3230" s="243" t="s">
        <v>3168</v>
      </c>
      <c r="G3230" t="s">
        <v>198</v>
      </c>
      <c r="H3230" s="230" t="s">
        <v>6334</v>
      </c>
      <c r="I3230" s="352" t="s">
        <v>52</v>
      </c>
      <c r="J3230" s="230">
        <f>VLOOKUP(H3230,LocID!$B$2:$I$1995,8, FALSE)</f>
        <v>537</v>
      </c>
      <c r="L3230">
        <v>44.943820953369098</v>
      </c>
      <c r="M3230">
        <v>-93.093322753906193</v>
      </c>
    </row>
    <row r="3231" spans="1:13" x14ac:dyDescent="0.25">
      <c r="A3231" s="351">
        <v>2018.0156999999999</v>
      </c>
      <c r="B3231" s="351"/>
      <c r="C3231" s="230" t="s">
        <v>11630</v>
      </c>
      <c r="D3231" s="20" t="s">
        <v>10106</v>
      </c>
      <c r="E3231" s="20" t="s">
        <v>10107</v>
      </c>
      <c r="F3231" s="243" t="s">
        <v>1546</v>
      </c>
      <c r="G3231" t="s">
        <v>510</v>
      </c>
      <c r="H3231" s="230" t="s">
        <v>6119</v>
      </c>
      <c r="I3231" s="352" t="s">
        <v>52</v>
      </c>
      <c r="J3231" s="230">
        <f>VLOOKUP(H3231,LocID!$B$2:$I$1995,8, FALSE)</f>
        <v>240</v>
      </c>
      <c r="L3231">
        <v>34.729129791259702</v>
      </c>
      <c r="M3231">
        <v>-86.584976196289006</v>
      </c>
    </row>
    <row r="3232" spans="1:13" x14ac:dyDescent="0.25">
      <c r="A3232" s="351">
        <v>2018.0181</v>
      </c>
      <c r="B3232" s="351"/>
      <c r="C3232" s="230" t="s">
        <v>11630</v>
      </c>
      <c r="D3232" s="20" t="s">
        <v>10108</v>
      </c>
      <c r="E3232" s="20" t="s">
        <v>10109</v>
      </c>
      <c r="F3232" s="243" t="s">
        <v>2414</v>
      </c>
      <c r="G3232" t="s">
        <v>76</v>
      </c>
      <c r="H3232" s="230" t="s">
        <v>4518</v>
      </c>
      <c r="I3232" s="329" t="s">
        <v>188</v>
      </c>
      <c r="J3232" s="230">
        <f>VLOOKUP(H3232,LocID!$B$2:$I$1995,8, FALSE)</f>
        <v>387</v>
      </c>
      <c r="L3232">
        <v>37.805080413818303</v>
      </c>
      <c r="M3232">
        <v>-122.273071289062</v>
      </c>
    </row>
    <row r="3233" spans="1:13" x14ac:dyDescent="0.25">
      <c r="A3233" s="351">
        <v>2018.0304000000001</v>
      </c>
      <c r="B3233" s="351"/>
      <c r="C3233" s="230" t="s">
        <v>11630</v>
      </c>
      <c r="D3233" s="20" t="s">
        <v>10110</v>
      </c>
      <c r="E3233" s="20" t="s">
        <v>10111</v>
      </c>
      <c r="F3233" s="243" t="s">
        <v>4176</v>
      </c>
      <c r="G3233" t="s">
        <v>76</v>
      </c>
      <c r="H3233" s="230" t="s">
        <v>6419</v>
      </c>
      <c r="I3233" s="329" t="s">
        <v>188</v>
      </c>
      <c r="J3233" s="230">
        <f>VLOOKUP(H3233,LocID!$B$2:$I$1995,8, FALSE)</f>
        <v>573</v>
      </c>
      <c r="L3233">
        <v>34.280818939208899</v>
      </c>
      <c r="M3233">
        <v>-119.29232025146401</v>
      </c>
    </row>
    <row r="3234" spans="1:13" x14ac:dyDescent="0.25">
      <c r="A3234" s="351">
        <v>2018.0322000000001</v>
      </c>
      <c r="B3234" s="351"/>
      <c r="C3234" s="230" t="s">
        <v>11630</v>
      </c>
      <c r="D3234" s="20" t="s">
        <v>10114</v>
      </c>
      <c r="E3234" s="20" t="s">
        <v>10115</v>
      </c>
      <c r="F3234" s="8" t="s">
        <v>1526</v>
      </c>
      <c r="G3234" t="s">
        <v>219</v>
      </c>
      <c r="H3234" s="230" t="s">
        <v>4509</v>
      </c>
      <c r="I3234" s="329" t="s">
        <v>188</v>
      </c>
      <c r="J3234" s="230">
        <f>VLOOKUP(H3234,LocID!$B$2:$I$1995,8, FALSE)</f>
        <v>236</v>
      </c>
      <c r="L3234">
        <v>29.760450363159102</v>
      </c>
      <c r="M3234">
        <v>-95.369781494140597</v>
      </c>
    </row>
    <row r="3235" spans="1:13" x14ac:dyDescent="0.25">
      <c r="A3235" s="351">
        <v>2018.0346999999999</v>
      </c>
      <c r="B3235" s="351"/>
      <c r="C3235" s="230" t="s">
        <v>11630</v>
      </c>
      <c r="D3235" s="20" t="s">
        <v>10117</v>
      </c>
      <c r="E3235" s="20" t="s">
        <v>10118</v>
      </c>
      <c r="F3235" s="243" t="s">
        <v>973</v>
      </c>
      <c r="G3235" t="s">
        <v>60</v>
      </c>
      <c r="H3235" s="230" t="s">
        <v>6012</v>
      </c>
      <c r="I3235" s="349" t="s">
        <v>26</v>
      </c>
      <c r="J3235" s="230">
        <f>VLOOKUP(H3235,LocID!$B$2:$I$1995,8, FALSE)</f>
        <v>120</v>
      </c>
      <c r="L3235">
        <v>39.961990356445298</v>
      </c>
      <c r="M3235">
        <v>-83.002746582031193</v>
      </c>
    </row>
    <row r="3236" spans="1:13" x14ac:dyDescent="0.25">
      <c r="A3236" s="351">
        <v>2018.0392999999999</v>
      </c>
      <c r="B3236" s="351"/>
      <c r="C3236" s="230" t="s">
        <v>11630</v>
      </c>
      <c r="D3236" s="20" t="s">
        <v>10120</v>
      </c>
      <c r="E3236" s="20" t="s">
        <v>10121</v>
      </c>
      <c r="F3236" s="8" t="s">
        <v>2379</v>
      </c>
      <c r="G3236" t="s">
        <v>192</v>
      </c>
      <c r="H3236" s="230" t="s">
        <v>6247</v>
      </c>
      <c r="I3236" s="349" t="s">
        <v>26</v>
      </c>
      <c r="J3236" s="230">
        <f>VLOOKUP(H3236,LocID!$B$2:$I$1995,8, FALSE)</f>
        <v>377</v>
      </c>
      <c r="L3236">
        <v>39.023380279541001</v>
      </c>
      <c r="M3236">
        <v>-77.102851867675696</v>
      </c>
    </row>
    <row r="3237" spans="1:13" x14ac:dyDescent="0.25">
      <c r="A3237" s="351">
        <v>2018.0402999999999</v>
      </c>
      <c r="B3237" s="351"/>
      <c r="C3237" s="230" t="s">
        <v>11630</v>
      </c>
      <c r="D3237" s="20" t="s">
        <v>10122</v>
      </c>
      <c r="E3237" s="20" t="s">
        <v>5163</v>
      </c>
      <c r="F3237" s="8" t="s">
        <v>3174</v>
      </c>
      <c r="G3237" t="s">
        <v>122</v>
      </c>
      <c r="H3237" s="230" t="s">
        <v>4525</v>
      </c>
      <c r="I3237" s="349" t="s">
        <v>26</v>
      </c>
      <c r="J3237" s="230">
        <f>VLOOKUP(H3237,LocID!$B$2:$I$1995,8, FALSE)</f>
        <v>477</v>
      </c>
      <c r="L3237">
        <v>44.933261871337798</v>
      </c>
      <c r="M3237">
        <v>-123.043807983398</v>
      </c>
    </row>
    <row r="3238" spans="1:13" x14ac:dyDescent="0.25">
      <c r="A3238" s="351">
        <v>2018.0497</v>
      </c>
      <c r="B3238" s="351"/>
      <c r="C3238" s="230" t="s">
        <v>11630</v>
      </c>
      <c r="D3238" s="20" t="s">
        <v>10125</v>
      </c>
      <c r="E3238" s="20" t="s">
        <v>10126</v>
      </c>
      <c r="F3238" s="243" t="s">
        <v>3240</v>
      </c>
      <c r="G3238" t="s">
        <v>76</v>
      </c>
      <c r="H3238" s="230" t="s">
        <v>6342</v>
      </c>
      <c r="I3238" s="352" t="s">
        <v>52</v>
      </c>
      <c r="J3238" s="230">
        <f>VLOOKUP(H3238,LocID!$B$2:$I$1995,8, FALSE)</f>
        <v>485</v>
      </c>
      <c r="L3238">
        <v>37.504501342773402</v>
      </c>
      <c r="M3238">
        <v>-122.26229095458901</v>
      </c>
    </row>
    <row r="3239" spans="1:13" x14ac:dyDescent="0.25">
      <c r="A3239" s="351">
        <v>2018.0521000000001</v>
      </c>
      <c r="B3239" s="351"/>
      <c r="C3239" s="230" t="s">
        <v>11630</v>
      </c>
      <c r="D3239" s="20" t="s">
        <v>10127</v>
      </c>
      <c r="E3239" s="20" t="s">
        <v>10128</v>
      </c>
      <c r="F3239" s="8" t="s">
        <v>2781</v>
      </c>
      <c r="G3239" t="s">
        <v>156</v>
      </c>
      <c r="H3239" s="230" t="s">
        <v>6285</v>
      </c>
      <c r="I3239" s="329" t="s">
        <v>188</v>
      </c>
      <c r="J3239" s="230">
        <f>VLOOKUP(H3239,LocID!$B$2:$I$1995,8, FALSE)</f>
        <v>417</v>
      </c>
      <c r="L3239">
        <v>40.438339233398402</v>
      </c>
      <c r="M3239">
        <v>-79.997467041015597</v>
      </c>
    </row>
    <row r="3240" spans="1:13" x14ac:dyDescent="0.25">
      <c r="A3240" s="351">
        <v>2018.0544</v>
      </c>
      <c r="B3240" s="351"/>
      <c r="C3240" s="230" t="s">
        <v>11630</v>
      </c>
      <c r="D3240" s="20" t="s">
        <v>10129</v>
      </c>
      <c r="E3240" s="20" t="s">
        <v>10130</v>
      </c>
      <c r="F3240" s="243" t="s">
        <v>3199</v>
      </c>
      <c r="G3240" t="s">
        <v>76</v>
      </c>
      <c r="H3240" s="230" t="s">
        <v>6336</v>
      </c>
      <c r="I3240" s="352" t="s">
        <v>3934</v>
      </c>
      <c r="J3240" s="230">
        <f>VLOOKUP(H3240,LocID!$B$2:$I$1995,8, FALSE)</f>
        <v>478</v>
      </c>
      <c r="L3240">
        <v>36.670879364013601</v>
      </c>
      <c r="M3240">
        <v>-121.654823303222</v>
      </c>
    </row>
    <row r="3241" spans="1:13" x14ac:dyDescent="0.25">
      <c r="A3241" s="351">
        <v>2018.0609999999999</v>
      </c>
      <c r="B3241" s="351"/>
      <c r="C3241" s="230" t="s">
        <v>11630</v>
      </c>
      <c r="D3241" s="20" t="s">
        <v>10132</v>
      </c>
      <c r="E3241" s="20" t="s">
        <v>10133</v>
      </c>
      <c r="F3241" s="243" t="s">
        <v>3586</v>
      </c>
      <c r="G3241" t="s">
        <v>76</v>
      </c>
      <c r="H3241" s="230" t="s">
        <v>6352</v>
      </c>
      <c r="I3241" s="349" t="s">
        <v>26</v>
      </c>
      <c r="J3241" s="230">
        <f>VLOOKUP(H3241,LocID!$B$2:$I$1995,8, FALSE)</f>
        <v>495</v>
      </c>
      <c r="L3241">
        <v>37.547031402587798</v>
      </c>
      <c r="M3241">
        <v>-122.314826965332</v>
      </c>
    </row>
    <row r="3242" spans="1:13" x14ac:dyDescent="0.25">
      <c r="A3242" s="351">
        <v>2018.0618999999999</v>
      </c>
      <c r="B3242" s="351"/>
      <c r="C3242" s="230" t="s">
        <v>11630</v>
      </c>
      <c r="D3242" s="20" t="s">
        <v>10134</v>
      </c>
      <c r="E3242" s="20" t="s">
        <v>10135</v>
      </c>
      <c r="F3242" s="243" t="s">
        <v>3294</v>
      </c>
      <c r="G3242" t="s">
        <v>76</v>
      </c>
      <c r="H3242" s="230" t="s">
        <v>4526</v>
      </c>
      <c r="I3242" s="349" t="s">
        <v>26</v>
      </c>
      <c r="J3242" s="230">
        <f>VLOOKUP(H3242,LocID!$B$2:$I$1995,8, FALSE)</f>
        <v>489</v>
      </c>
      <c r="L3242">
        <v>37.7771186828613</v>
      </c>
      <c r="M3242">
        <v>-122.419639587402</v>
      </c>
    </row>
    <row r="3243" spans="1:13" x14ac:dyDescent="0.25">
      <c r="A3243" s="6">
        <v>2017.1207999999999</v>
      </c>
      <c r="B3243" s="6"/>
      <c r="C3243" s="230" t="s">
        <v>11630</v>
      </c>
      <c r="D3243" s="20" t="s">
        <v>10136</v>
      </c>
      <c r="E3243" s="20" t="s">
        <v>5833</v>
      </c>
      <c r="F3243" s="243" t="s">
        <v>2997</v>
      </c>
      <c r="G3243" t="s">
        <v>2996</v>
      </c>
      <c r="H3243" s="230" t="s">
        <v>4536</v>
      </c>
      <c r="I3243" s="352" t="s">
        <v>52</v>
      </c>
      <c r="J3243" s="230">
        <f>VLOOKUP(H3243,LocID!$B$2:$I$1995,8, FALSE)</f>
        <v>447</v>
      </c>
      <c r="L3243">
        <v>38.890369415283203</v>
      </c>
      <c r="M3243">
        <v>-77.031959533691406</v>
      </c>
    </row>
    <row r="3244" spans="1:13" x14ac:dyDescent="0.25">
      <c r="A3244" s="351">
        <v>2017.1298999999999</v>
      </c>
      <c r="B3244" s="351"/>
      <c r="C3244" s="230" t="s">
        <v>11630</v>
      </c>
      <c r="D3244" s="20" t="s">
        <v>10138</v>
      </c>
      <c r="E3244" s="20" t="s">
        <v>10010</v>
      </c>
      <c r="F3244" s="8" t="s">
        <v>4160</v>
      </c>
      <c r="G3244" t="s">
        <v>739</v>
      </c>
      <c r="H3244" s="230" t="s">
        <v>6417</v>
      </c>
      <c r="I3244" s="353" t="s">
        <v>9916</v>
      </c>
      <c r="J3244" s="230">
        <f>VLOOKUP(H3244,LocID!$B$2:$I$1995,8, FALSE)</f>
        <v>571</v>
      </c>
      <c r="L3244">
        <v>49.281101226806598</v>
      </c>
      <c r="M3244">
        <v>-123.04399871826099</v>
      </c>
    </row>
    <row r="3245" spans="1:13" x14ac:dyDescent="0.25">
      <c r="A3245" s="351">
        <v>2017.1303</v>
      </c>
      <c r="B3245" s="351"/>
      <c r="C3245" s="230" t="s">
        <v>11630</v>
      </c>
      <c r="D3245" s="20" t="s">
        <v>10140</v>
      </c>
      <c r="E3245" s="20" t="s">
        <v>10141</v>
      </c>
      <c r="F3245" s="8" t="s">
        <v>4783</v>
      </c>
      <c r="G3245" t="s">
        <v>76</v>
      </c>
      <c r="H3245" s="230" t="s">
        <v>6603</v>
      </c>
      <c r="I3245" s="352" t="s">
        <v>9916</v>
      </c>
      <c r="J3245" s="230">
        <f>VLOOKUP(H3245,LocID!$B$2:$I$1995,8, FALSE)</f>
        <v>711</v>
      </c>
      <c r="L3245">
        <v>34.055381774902301</v>
      </c>
      <c r="M3245">
        <v>-117.182586669922</v>
      </c>
    </row>
    <row r="3246" spans="1:13" x14ac:dyDescent="0.25">
      <c r="A3246" s="6">
        <v>2017.13320000001</v>
      </c>
      <c r="B3246" s="6"/>
      <c r="C3246" s="230" t="s">
        <v>11630</v>
      </c>
      <c r="D3246" s="20" t="s">
        <v>10131</v>
      </c>
      <c r="E3246" s="20" t="s">
        <v>4844</v>
      </c>
      <c r="F3246" s="243" t="s">
        <v>3586</v>
      </c>
      <c r="G3246" t="s">
        <v>76</v>
      </c>
      <c r="H3246" s="230" t="s">
        <v>6352</v>
      </c>
      <c r="I3246" s="329" t="s">
        <v>188</v>
      </c>
      <c r="J3246" s="230">
        <f>VLOOKUP(H3246,LocID!$B$2:$I$1995,8, FALSE)</f>
        <v>495</v>
      </c>
      <c r="L3246">
        <v>37.547031402587798</v>
      </c>
      <c r="M3246">
        <v>-122.314826965332</v>
      </c>
    </row>
    <row r="3247" spans="1:13" x14ac:dyDescent="0.25">
      <c r="A3247" s="351">
        <v>2018.0047</v>
      </c>
      <c r="B3247" s="351"/>
      <c r="C3247" s="230" t="s">
        <v>11630</v>
      </c>
      <c r="D3247" s="20" t="s">
        <v>10144</v>
      </c>
      <c r="E3247" s="20" t="s">
        <v>10145</v>
      </c>
      <c r="F3247" s="243" t="s">
        <v>4219</v>
      </c>
      <c r="G3247" t="s">
        <v>261</v>
      </c>
      <c r="H3247" s="230" t="s">
        <v>6426</v>
      </c>
      <c r="I3247" s="352" t="s">
        <v>98</v>
      </c>
      <c r="J3247" s="230">
        <f>VLOOKUP(H3247,LocID!$B$2:$I$1995,8, FALSE)</f>
        <v>580</v>
      </c>
      <c r="L3247">
        <v>46.070381164550703</v>
      </c>
      <c r="M3247">
        <v>-118.34237670898401</v>
      </c>
    </row>
    <row r="3248" spans="1:13" x14ac:dyDescent="0.25">
      <c r="A3248" s="351">
        <v>2018.0186000000001</v>
      </c>
      <c r="B3248" s="351"/>
      <c r="C3248" s="230" t="s">
        <v>11630</v>
      </c>
      <c r="D3248" s="20" t="s">
        <v>10146</v>
      </c>
      <c r="E3248" s="20" t="s">
        <v>9965</v>
      </c>
      <c r="F3248" s="243" t="s">
        <v>1187</v>
      </c>
      <c r="G3248" t="s">
        <v>261</v>
      </c>
      <c r="H3248" s="230" t="s">
        <v>6055</v>
      </c>
      <c r="I3248" s="349" t="s">
        <v>52</v>
      </c>
      <c r="J3248" s="230">
        <f>VLOOKUP(H3248,LocID!$B$2:$I$1995,8, FALSE)</f>
        <v>166</v>
      </c>
      <c r="L3248">
        <v>46.99702835083</v>
      </c>
      <c r="M3248">
        <v>-120.54872131347599</v>
      </c>
    </row>
    <row r="3249" spans="1:13" x14ac:dyDescent="0.25">
      <c r="A3249" s="351">
        <v>2018.0268000000001</v>
      </c>
      <c r="B3249" s="351"/>
      <c r="C3249" s="230" t="s">
        <v>11630</v>
      </c>
      <c r="D3249" s="20" t="s">
        <v>10147</v>
      </c>
      <c r="E3249" s="20" t="s">
        <v>10148</v>
      </c>
      <c r="F3249" s="243" t="s">
        <v>767</v>
      </c>
      <c r="G3249" t="s">
        <v>768</v>
      </c>
      <c r="H3249" s="230" t="s">
        <v>4501</v>
      </c>
      <c r="I3249" s="352" t="s">
        <v>9916</v>
      </c>
      <c r="J3249" s="230">
        <f>VLOOKUP(H3249,LocID!$B$2:$I$1995,8, FALSE)</f>
        <v>86</v>
      </c>
      <c r="K3249">
        <v>1</v>
      </c>
      <c r="L3249">
        <v>51.045219421386697</v>
      </c>
      <c r="M3249">
        <v>-114.063018798828</v>
      </c>
    </row>
    <row r="3250" spans="1:13" x14ac:dyDescent="0.25">
      <c r="A3250" s="351">
        <v>2018.0329999999999</v>
      </c>
      <c r="B3250" s="351"/>
      <c r="C3250" s="230" t="s">
        <v>11630</v>
      </c>
      <c r="D3250" s="255" t="s">
        <v>10151</v>
      </c>
      <c r="E3250" s="255" t="s">
        <v>10152</v>
      </c>
      <c r="F3250" s="243" t="s">
        <v>1704</v>
      </c>
      <c r="G3250" t="s">
        <v>183</v>
      </c>
      <c r="H3250" s="230" t="s">
        <v>6154</v>
      </c>
      <c r="I3250" s="349" t="s">
        <v>26</v>
      </c>
      <c r="J3250" s="230">
        <f>VLOOKUP(H3250,LocID!$B$2:$I$1995,8, FALSE)</f>
        <v>277</v>
      </c>
      <c r="L3250">
        <v>42.733829498291001</v>
      </c>
      <c r="M3250">
        <v>-84.593338012695298</v>
      </c>
    </row>
    <row r="3251" spans="1:13" x14ac:dyDescent="0.25">
      <c r="A3251" s="351">
        <v>2018.0353</v>
      </c>
      <c r="B3251" s="351"/>
      <c r="C3251" s="230" t="s">
        <v>11630</v>
      </c>
      <c r="D3251" s="20" t="s">
        <v>10154</v>
      </c>
      <c r="E3251" s="20" t="s">
        <v>5163</v>
      </c>
      <c r="F3251" s="8" t="s">
        <v>3174</v>
      </c>
      <c r="G3251" t="s">
        <v>122</v>
      </c>
      <c r="H3251" s="230" t="s">
        <v>4525</v>
      </c>
      <c r="I3251" s="352" t="s">
        <v>52</v>
      </c>
      <c r="J3251" s="230">
        <f>VLOOKUP(H3251,LocID!$B$2:$I$1995,8, FALSE)</f>
        <v>477</v>
      </c>
      <c r="L3251">
        <v>44.933261871337798</v>
      </c>
      <c r="M3251">
        <v>-123.043807983398</v>
      </c>
    </row>
    <row r="3252" spans="1:13" x14ac:dyDescent="0.25">
      <c r="A3252" s="351">
        <v>2018.0358000000001</v>
      </c>
      <c r="B3252" s="351"/>
      <c r="C3252" s="230" t="s">
        <v>11630</v>
      </c>
      <c r="D3252" s="20" t="s">
        <v>10156</v>
      </c>
      <c r="E3252" s="20" t="s">
        <v>10157</v>
      </c>
      <c r="F3252" s="243" t="s">
        <v>354</v>
      </c>
      <c r="G3252" t="s">
        <v>76</v>
      </c>
      <c r="H3252" s="230" t="s">
        <v>5935</v>
      </c>
      <c r="I3252" s="352" t="s">
        <v>98</v>
      </c>
      <c r="J3252" s="230">
        <f>VLOOKUP(H3252,LocID!$B$2:$I$1995,8, FALSE)</f>
        <v>39</v>
      </c>
      <c r="L3252">
        <v>35.366958618163999</v>
      </c>
      <c r="M3252">
        <v>-119.01885986328099</v>
      </c>
    </row>
    <row r="3253" spans="1:13" x14ac:dyDescent="0.25">
      <c r="A3253" s="351">
        <v>2018.05</v>
      </c>
      <c r="B3253" s="351"/>
      <c r="C3253" s="230" t="s">
        <v>11630</v>
      </c>
      <c r="D3253" s="20" t="s">
        <v>10159</v>
      </c>
      <c r="E3253" s="20" t="s">
        <v>5753</v>
      </c>
      <c r="F3253" s="243" t="s">
        <v>3750</v>
      </c>
      <c r="G3253" t="s">
        <v>261</v>
      </c>
      <c r="H3253" s="230" t="s">
        <v>4530</v>
      </c>
      <c r="I3253" s="352" t="s">
        <v>9916</v>
      </c>
      <c r="J3253" s="230">
        <f>VLOOKUP(H3253,LocID!$B$2:$I$1995,8, FALSE)</f>
        <v>513</v>
      </c>
      <c r="L3253">
        <v>47.603569030761697</v>
      </c>
      <c r="M3253">
        <v>-122.329452514648</v>
      </c>
    </row>
    <row r="3254" spans="1:13" x14ac:dyDescent="0.25">
      <c r="A3254" s="351">
        <v>2018.0513000000001</v>
      </c>
      <c r="B3254" s="351"/>
      <c r="C3254" s="230" t="s">
        <v>11630</v>
      </c>
      <c r="D3254" s="20" t="s">
        <v>10160</v>
      </c>
      <c r="E3254" s="20" t="s">
        <v>10161</v>
      </c>
      <c r="F3254" s="8" t="s">
        <v>3750</v>
      </c>
      <c r="G3254" t="s">
        <v>261</v>
      </c>
      <c r="H3254" s="230" t="s">
        <v>4530</v>
      </c>
      <c r="I3254" s="352" t="s">
        <v>52</v>
      </c>
      <c r="J3254" s="230">
        <f>VLOOKUP(H3254,LocID!$B$2:$I$1995,8, FALSE)</f>
        <v>513</v>
      </c>
      <c r="L3254">
        <v>47.603569030761697</v>
      </c>
      <c r="M3254">
        <v>-122.329452514648</v>
      </c>
    </row>
    <row r="3255" spans="1:13" x14ac:dyDescent="0.25">
      <c r="A3255" s="351">
        <v>2018.0654999999999</v>
      </c>
      <c r="B3255" s="351"/>
      <c r="C3255" s="230" t="s">
        <v>11630</v>
      </c>
      <c r="D3255" s="20" t="s">
        <v>10162</v>
      </c>
      <c r="E3255" s="20" t="s">
        <v>10163</v>
      </c>
      <c r="F3255" s="243" t="s">
        <v>4089</v>
      </c>
      <c r="G3255" t="s">
        <v>740</v>
      </c>
      <c r="H3255" s="230" t="s">
        <v>6403</v>
      </c>
      <c r="I3255" s="352" t="s">
        <v>9916</v>
      </c>
      <c r="J3255" s="230">
        <f>VLOOKUP(H3255,LocID!$B$2:$I$1995,8, FALSE)</f>
        <v>556</v>
      </c>
      <c r="K3255">
        <v>1</v>
      </c>
      <c r="L3255">
        <v>43.657398223876903</v>
      </c>
      <c r="M3255">
        <v>-79.432800292968693</v>
      </c>
    </row>
    <row r="3256" spans="1:13" x14ac:dyDescent="0.25">
      <c r="A3256" s="351">
        <v>2018.0655999999999</v>
      </c>
      <c r="B3256" s="351"/>
      <c r="C3256" s="230" t="s">
        <v>11630</v>
      </c>
      <c r="D3256" s="20" t="s">
        <v>10165</v>
      </c>
      <c r="E3256" s="20" t="s">
        <v>10166</v>
      </c>
      <c r="F3256" s="243" t="s">
        <v>3664</v>
      </c>
      <c r="G3256" t="s">
        <v>76</v>
      </c>
      <c r="H3256" s="230" t="s">
        <v>6356</v>
      </c>
      <c r="I3256" s="352" t="s">
        <v>3934</v>
      </c>
      <c r="J3256" s="230">
        <f>VLOOKUP(H3256,LocID!$B$2:$I$1995,8, FALSE)</f>
        <v>500</v>
      </c>
      <c r="L3256">
        <v>34.419380187988203</v>
      </c>
      <c r="M3256">
        <v>-119.69905090332</v>
      </c>
    </row>
    <row r="3257" spans="1:13" x14ac:dyDescent="0.25">
      <c r="A3257" s="351">
        <v>2018.0668000000001</v>
      </c>
      <c r="B3257" s="357"/>
      <c r="C3257" s="230" t="s">
        <v>11630</v>
      </c>
      <c r="D3257" s="18" t="s">
        <v>10167</v>
      </c>
      <c r="E3257" s="18" t="s">
        <v>5163</v>
      </c>
      <c r="F3257" s="358" t="s">
        <v>10123</v>
      </c>
      <c r="G3257" t="s">
        <v>122</v>
      </c>
      <c r="H3257" s="230" t="s">
        <v>10414</v>
      </c>
      <c r="I3257" s="359" t="s">
        <v>52</v>
      </c>
      <c r="J3257" s="230">
        <f>VLOOKUP(H3257,LocID!$B$2:$I$1995,8, FALSE)</f>
        <v>739</v>
      </c>
      <c r="L3257">
        <v>44.933261871337898</v>
      </c>
      <c r="M3257">
        <v>-123.043807983398</v>
      </c>
    </row>
    <row r="3258" spans="1:13" x14ac:dyDescent="0.25">
      <c r="A3258" s="351">
        <v>2018.0691999999999</v>
      </c>
      <c r="B3258" s="357"/>
      <c r="C3258" s="230" t="s">
        <v>11630</v>
      </c>
      <c r="D3258" s="18" t="s">
        <v>10168</v>
      </c>
      <c r="E3258" s="18" t="s">
        <v>9976</v>
      </c>
      <c r="F3258" s="358" t="s">
        <v>332</v>
      </c>
      <c r="G3258" t="s">
        <v>219</v>
      </c>
      <c r="H3258" s="230" t="s">
        <v>4497</v>
      </c>
      <c r="I3258" s="349" t="s">
        <v>26</v>
      </c>
      <c r="J3258" s="230">
        <f>VLOOKUP(H3258,LocID!$B$2:$I$1995,8, FALSE)</f>
        <v>37</v>
      </c>
      <c r="L3258">
        <v>30.267589569091701</v>
      </c>
      <c r="M3258">
        <v>-97.742988586425696</v>
      </c>
    </row>
    <row r="3259" spans="1:13" x14ac:dyDescent="0.25">
      <c r="A3259" s="6">
        <v>2016.0623000000001</v>
      </c>
      <c r="B3259" s="6"/>
      <c r="C3259" s="230" t="s">
        <v>11630</v>
      </c>
      <c r="D3259" s="9" t="s">
        <v>10169</v>
      </c>
      <c r="E3259" s="9" t="s">
        <v>10170</v>
      </c>
      <c r="F3259" s="9" t="s">
        <v>10171</v>
      </c>
      <c r="G3259" t="s">
        <v>76</v>
      </c>
      <c r="H3259" s="230" t="s">
        <v>10415</v>
      </c>
      <c r="I3259" s="353" t="s">
        <v>52</v>
      </c>
      <c r="J3259" s="230">
        <f>VLOOKUP(H3259,LocID!$B$2:$I$1995,8, FALSE)</f>
        <v>740</v>
      </c>
      <c r="L3259">
        <v>33.837051391601598</v>
      </c>
      <c r="M3259">
        <v>-118.34311676025401</v>
      </c>
    </row>
    <row r="3260" spans="1:13" x14ac:dyDescent="0.25">
      <c r="A3260" s="6">
        <v>2017.1072999999999</v>
      </c>
      <c r="B3260" s="6"/>
      <c r="C3260" s="230" t="s">
        <v>11630</v>
      </c>
      <c r="D3260" s="20" t="s">
        <v>10172</v>
      </c>
      <c r="E3260" s="20" t="s">
        <v>10173</v>
      </c>
      <c r="F3260" s="8" t="s">
        <v>821</v>
      </c>
      <c r="G3260" t="s">
        <v>822</v>
      </c>
      <c r="H3260" s="230" t="s">
        <v>5988</v>
      </c>
      <c r="I3260" s="353" t="s">
        <v>9916</v>
      </c>
      <c r="J3260" s="230">
        <f>VLOOKUP(H3260,LocID!$B$2:$I$1995,8, FALSE)</f>
        <v>95</v>
      </c>
      <c r="L3260">
        <v>42.850078582763601</v>
      </c>
      <c r="M3260">
        <v>-106.32778930664</v>
      </c>
    </row>
    <row r="3261" spans="1:13" x14ac:dyDescent="0.25">
      <c r="A3261" s="351">
        <v>2018.038</v>
      </c>
      <c r="B3261" s="351"/>
      <c r="C3261" s="230" t="s">
        <v>11630</v>
      </c>
      <c r="D3261" s="20" t="s">
        <v>10174</v>
      </c>
      <c r="E3261" s="20" t="s">
        <v>4732</v>
      </c>
      <c r="F3261" s="8" t="s">
        <v>2414</v>
      </c>
      <c r="G3261" t="s">
        <v>76</v>
      </c>
      <c r="H3261" s="230" t="s">
        <v>4518</v>
      </c>
      <c r="I3261" s="329" t="s">
        <v>188</v>
      </c>
      <c r="J3261" s="230">
        <f>VLOOKUP(H3261,LocID!$B$2:$I$1995,8, FALSE)</f>
        <v>387</v>
      </c>
      <c r="L3261">
        <v>37.805080413818303</v>
      </c>
      <c r="M3261">
        <v>-122.273071289062</v>
      </c>
    </row>
    <row r="3262" spans="1:13" x14ac:dyDescent="0.25">
      <c r="A3262" s="6">
        <v>2017.0054</v>
      </c>
      <c r="B3262" s="6"/>
      <c r="C3262" s="230" t="s">
        <v>11630</v>
      </c>
      <c r="D3262" s="20" t="s">
        <v>10175</v>
      </c>
      <c r="E3262" s="20" t="s">
        <v>10176</v>
      </c>
      <c r="F3262" s="8" t="s">
        <v>804</v>
      </c>
      <c r="G3262" t="s">
        <v>76</v>
      </c>
      <c r="H3262" s="230" t="s">
        <v>5983</v>
      </c>
      <c r="I3262" s="349" t="s">
        <v>9916</v>
      </c>
      <c r="J3262" s="230">
        <f>VLOOKUP(H3262,LocID!$B$2:$I$1995,8, FALSE)</f>
        <v>90</v>
      </c>
      <c r="L3262">
        <v>33.165878295898402</v>
      </c>
      <c r="M3262">
        <v>-117.33821868896401</v>
      </c>
    </row>
    <row r="3263" spans="1:13" x14ac:dyDescent="0.25">
      <c r="A3263" s="351">
        <v>2018.0011999999999</v>
      </c>
      <c r="B3263" s="351"/>
      <c r="C3263" s="230" t="s">
        <v>11630</v>
      </c>
      <c r="D3263" s="20" t="s">
        <v>10180</v>
      </c>
      <c r="E3263" s="20" t="s">
        <v>10181</v>
      </c>
      <c r="F3263" s="243" t="s">
        <v>2118</v>
      </c>
      <c r="G3263" t="s">
        <v>76</v>
      </c>
      <c r="H3263" s="230" t="s">
        <v>6221</v>
      </c>
      <c r="I3263" s="349" t="s">
        <v>26</v>
      </c>
      <c r="J3263" s="230">
        <f>VLOOKUP(H3263,LocID!$B$2:$I$1995,8, FALSE)</f>
        <v>346</v>
      </c>
      <c r="L3263">
        <v>36.597591400146399</v>
      </c>
      <c r="M3263">
        <v>-121.896766662597</v>
      </c>
    </row>
    <row r="3264" spans="1:13" x14ac:dyDescent="0.25">
      <c r="A3264" s="351">
        <v>2018.0054</v>
      </c>
      <c r="B3264" s="351"/>
      <c r="C3264" s="230" t="s">
        <v>11630</v>
      </c>
      <c r="D3264" s="20" t="s">
        <v>10183</v>
      </c>
      <c r="E3264" s="20" t="s">
        <v>10184</v>
      </c>
      <c r="F3264" s="243" t="s">
        <v>1309</v>
      </c>
      <c r="G3264" t="s">
        <v>144</v>
      </c>
      <c r="H3264" s="230" t="s">
        <v>6077</v>
      </c>
      <c r="I3264" s="352" t="s">
        <v>9916</v>
      </c>
      <c r="J3264" s="230">
        <f>VLOOKUP(H3264,LocID!$B$2:$I$1995,8, FALSE)</f>
        <v>191</v>
      </c>
      <c r="L3264">
        <v>38.300891876220703</v>
      </c>
      <c r="M3264">
        <v>-77.459136962890597</v>
      </c>
    </row>
    <row r="3265" spans="1:13" x14ac:dyDescent="0.25">
      <c r="A3265" s="351">
        <v>2018.0127</v>
      </c>
      <c r="B3265" s="351"/>
      <c r="C3265" s="230" t="s">
        <v>11630</v>
      </c>
      <c r="D3265" s="20" t="s">
        <v>10186</v>
      </c>
      <c r="E3265" s="20" t="s">
        <v>5519</v>
      </c>
      <c r="F3265" s="243" t="s">
        <v>1832</v>
      </c>
      <c r="G3265" t="s">
        <v>76</v>
      </c>
      <c r="H3265" s="230" t="s">
        <v>4512</v>
      </c>
      <c r="I3265" s="352" t="s">
        <v>9974</v>
      </c>
      <c r="J3265" s="230">
        <f>VLOOKUP(H3265,LocID!$B$2:$I$1995,8, FALSE)</f>
        <v>300</v>
      </c>
      <c r="L3265">
        <v>34.053489685058501</v>
      </c>
      <c r="M3265">
        <v>-118.245323181152</v>
      </c>
    </row>
    <row r="3266" spans="1:13" x14ac:dyDescent="0.25">
      <c r="A3266" s="361">
        <v>2018.0174999999999</v>
      </c>
      <c r="B3266" s="351"/>
      <c r="C3266" s="230" t="s">
        <v>11630</v>
      </c>
      <c r="D3266" s="20" t="s">
        <v>10188</v>
      </c>
      <c r="E3266" s="20" t="s">
        <v>10189</v>
      </c>
      <c r="F3266" s="243" t="s">
        <v>3750</v>
      </c>
      <c r="G3266" t="s">
        <v>261</v>
      </c>
      <c r="H3266" s="230" t="s">
        <v>4530</v>
      </c>
      <c r="I3266" s="352" t="s">
        <v>52</v>
      </c>
      <c r="J3266" s="230">
        <f>VLOOKUP(H3266,LocID!$B$2:$I$1995,8, FALSE)</f>
        <v>513</v>
      </c>
      <c r="L3266">
        <v>47.603569030761697</v>
      </c>
      <c r="M3266">
        <v>-122.329452514648</v>
      </c>
    </row>
    <row r="3267" spans="1:13" x14ac:dyDescent="0.25">
      <c r="A3267" s="361">
        <v>2018.0174999999999</v>
      </c>
      <c r="B3267" s="351"/>
      <c r="C3267" s="230" t="s">
        <v>11630</v>
      </c>
      <c r="D3267" s="20" t="s">
        <v>10188</v>
      </c>
      <c r="E3267" s="20" t="s">
        <v>10189</v>
      </c>
      <c r="F3267" s="243" t="s">
        <v>3750</v>
      </c>
      <c r="G3267" t="s">
        <v>261</v>
      </c>
      <c r="H3267" s="230" t="s">
        <v>4530</v>
      </c>
      <c r="I3267" s="352" t="s">
        <v>9916</v>
      </c>
      <c r="J3267" s="230">
        <f>VLOOKUP(H3267,LocID!$B$2:$I$1995,8, FALSE)</f>
        <v>513</v>
      </c>
      <c r="L3267">
        <v>47.603569030761697</v>
      </c>
      <c r="M3267">
        <v>-122.329452514648</v>
      </c>
    </row>
    <row r="3268" spans="1:13" x14ac:dyDescent="0.25">
      <c r="A3268" s="351">
        <v>2018.0184999999999</v>
      </c>
      <c r="B3268" s="351"/>
      <c r="C3268" s="230" t="s">
        <v>11630</v>
      </c>
      <c r="D3268" s="20" t="s">
        <v>10193</v>
      </c>
      <c r="E3268" s="20" t="s">
        <v>4868</v>
      </c>
      <c r="F3268" s="243" t="s">
        <v>3906</v>
      </c>
      <c r="G3268" t="s">
        <v>76</v>
      </c>
      <c r="H3268" s="230" t="s">
        <v>4532</v>
      </c>
      <c r="I3268" s="349" t="s">
        <v>26</v>
      </c>
      <c r="J3268" s="230">
        <f>VLOOKUP(H3268,LocID!$B$2:$I$1995,8, FALSE)</f>
        <v>527</v>
      </c>
      <c r="L3268">
        <v>37.656059265136697</v>
      </c>
      <c r="M3268">
        <v>-122.414176940917</v>
      </c>
    </row>
    <row r="3269" spans="1:13" x14ac:dyDescent="0.25">
      <c r="A3269" s="351">
        <v>2018.0266999999999</v>
      </c>
      <c r="B3269" s="351"/>
      <c r="C3269" s="230" t="s">
        <v>11630</v>
      </c>
      <c r="D3269" s="20" t="s">
        <v>10195</v>
      </c>
      <c r="E3269" s="20" t="s">
        <v>10192</v>
      </c>
      <c r="F3269" s="243" t="s">
        <v>2069</v>
      </c>
      <c r="G3269" t="s">
        <v>198</v>
      </c>
      <c r="H3269" s="230" t="s">
        <v>4513</v>
      </c>
      <c r="I3269" s="352" t="s">
        <v>52</v>
      </c>
      <c r="J3269" s="230">
        <f>VLOOKUP(H3269,LocID!$B$2:$I$1995,8, FALSE)</f>
        <v>337</v>
      </c>
      <c r="L3269">
        <v>44.979030609130803</v>
      </c>
      <c r="M3269">
        <v>-93.264930725097599</v>
      </c>
    </row>
    <row r="3270" spans="1:13" x14ac:dyDescent="0.25">
      <c r="A3270" s="351">
        <v>2018.0301999999999</v>
      </c>
      <c r="B3270" s="351"/>
      <c r="C3270" s="230" t="s">
        <v>11630</v>
      </c>
      <c r="D3270" s="20" t="s">
        <v>10196</v>
      </c>
      <c r="E3270" s="20" t="s">
        <v>5039</v>
      </c>
      <c r="F3270" s="243" t="s">
        <v>1501</v>
      </c>
      <c r="G3270" t="s">
        <v>1488</v>
      </c>
      <c r="H3270" s="230" t="s">
        <v>4508</v>
      </c>
      <c r="I3270" s="349" t="s">
        <v>9916</v>
      </c>
      <c r="J3270" s="230">
        <f>VLOOKUP(H3270,LocID!$B$2:$I$1995,8, FALSE)</f>
        <v>235</v>
      </c>
      <c r="L3270">
        <v>21.3048496246337</v>
      </c>
      <c r="M3270">
        <v>-157.85775756835901</v>
      </c>
    </row>
    <row r="3271" spans="1:13" x14ac:dyDescent="0.25">
      <c r="A3271" s="351">
        <v>2018.0436</v>
      </c>
      <c r="B3271" s="351"/>
      <c r="C3271" s="230" t="s">
        <v>11630</v>
      </c>
      <c r="D3271" s="20" t="s">
        <v>10198</v>
      </c>
      <c r="E3271" s="20" t="s">
        <v>10199</v>
      </c>
      <c r="F3271" s="8" t="s">
        <v>10043</v>
      </c>
      <c r="G3271" t="s">
        <v>183</v>
      </c>
      <c r="H3271" s="230" t="s">
        <v>10406</v>
      </c>
      <c r="I3271" s="349" t="s">
        <v>26</v>
      </c>
      <c r="J3271" s="230">
        <f>VLOOKUP(H3271,LocID!$B$2:$I$1995,8, FALSE)</f>
        <v>731</v>
      </c>
      <c r="L3271">
        <v>42.291568756103501</v>
      </c>
      <c r="M3271">
        <v>-85.588508605957003</v>
      </c>
    </row>
    <row r="3272" spans="1:13" x14ac:dyDescent="0.25">
      <c r="A3272" s="351">
        <v>2018.0517</v>
      </c>
      <c r="B3272" s="351">
        <v>0</v>
      </c>
      <c r="C3272" s="230" t="s">
        <v>11836</v>
      </c>
      <c r="D3272" s="20" t="s">
        <v>10201</v>
      </c>
      <c r="E3272" s="20" t="s">
        <v>10202</v>
      </c>
      <c r="F3272" s="8" t="s">
        <v>3722</v>
      </c>
      <c r="G3272" t="s">
        <v>76</v>
      </c>
      <c r="H3272" s="230" t="s">
        <v>6361</v>
      </c>
      <c r="I3272" s="352" t="s">
        <v>52</v>
      </c>
      <c r="J3272" s="230">
        <f>VLOOKUP(H3272,LocID!$B$2:$I$1995,8, FALSE)</f>
        <v>507</v>
      </c>
      <c r="L3272">
        <v>38.437900543212798</v>
      </c>
      <c r="M3272">
        <v>-122.712440490722</v>
      </c>
    </row>
    <row r="3273" spans="1:13" x14ac:dyDescent="0.25">
      <c r="A3273" s="351">
        <v>2018.0527</v>
      </c>
      <c r="B3273" s="351"/>
      <c r="C3273" s="230" t="s">
        <v>11630</v>
      </c>
      <c r="D3273" s="20" t="s">
        <v>10204</v>
      </c>
      <c r="E3273" s="20" t="s">
        <v>10205</v>
      </c>
      <c r="F3273" s="243" t="s">
        <v>1076</v>
      </c>
      <c r="G3273" t="s">
        <v>60</v>
      </c>
      <c r="H3273" s="230" t="s">
        <v>6033</v>
      </c>
      <c r="I3273" s="352" t="s">
        <v>98</v>
      </c>
      <c r="J3273" s="230">
        <f>VLOOKUP(H3273,LocID!$B$2:$I$1995,8, FALSE)</f>
        <v>141</v>
      </c>
      <c r="L3273">
        <v>39.759109497070298</v>
      </c>
      <c r="M3273">
        <v>-84.194442749023395</v>
      </c>
    </row>
    <row r="3274" spans="1:13" x14ac:dyDescent="0.25">
      <c r="A3274" s="351">
        <v>2018.0536</v>
      </c>
      <c r="B3274" s="351"/>
      <c r="C3274" s="230" t="s">
        <v>11630</v>
      </c>
      <c r="D3274" s="20" t="s">
        <v>10206</v>
      </c>
      <c r="E3274" s="20" t="s">
        <v>10207</v>
      </c>
      <c r="F3274" s="243" t="s">
        <v>533</v>
      </c>
      <c r="G3274" t="s">
        <v>49</v>
      </c>
      <c r="H3274" s="230" t="s">
        <v>4499</v>
      </c>
      <c r="I3274" s="352" t="s">
        <v>3934</v>
      </c>
      <c r="J3274" s="230">
        <f>VLOOKUP(H3274,LocID!$B$2:$I$1995,8, FALSE)</f>
        <v>65</v>
      </c>
      <c r="L3274">
        <v>42.3586616516113</v>
      </c>
      <c r="M3274">
        <v>-71.056739807128906</v>
      </c>
    </row>
    <row r="3275" spans="1:13" x14ac:dyDescent="0.25">
      <c r="A3275" s="351">
        <v>2018.0565999999999</v>
      </c>
      <c r="B3275" s="351"/>
      <c r="C3275" s="230" t="s">
        <v>11630</v>
      </c>
      <c r="D3275" s="20" t="s">
        <v>10209</v>
      </c>
      <c r="E3275" s="20" t="s">
        <v>10210</v>
      </c>
      <c r="F3275" s="8" t="s">
        <v>10211</v>
      </c>
      <c r="G3275" t="s">
        <v>76</v>
      </c>
      <c r="H3275" s="230" t="s">
        <v>10416</v>
      </c>
      <c r="I3275" s="349" t="s">
        <v>26</v>
      </c>
      <c r="J3275" s="230">
        <f>VLOOKUP(H3275,LocID!$B$2:$I$1995,8, FALSE)</f>
        <v>742</v>
      </c>
      <c r="L3275">
        <v>37.881511688232401</v>
      </c>
      <c r="M3275">
        <v>-122.46647644043</v>
      </c>
    </row>
    <row r="3276" spans="1:13" x14ac:dyDescent="0.25">
      <c r="A3276" s="351">
        <v>2018.0640000000001</v>
      </c>
      <c r="B3276" s="351"/>
      <c r="C3276" s="230" t="s">
        <v>11630</v>
      </c>
      <c r="D3276" s="20" t="s">
        <v>10212</v>
      </c>
      <c r="E3276" s="20" t="s">
        <v>10213</v>
      </c>
      <c r="F3276" s="243" t="s">
        <v>533</v>
      </c>
      <c r="G3276" t="s">
        <v>49</v>
      </c>
      <c r="H3276" s="230" t="s">
        <v>4499</v>
      </c>
      <c r="I3276" s="352" t="s">
        <v>9916</v>
      </c>
      <c r="J3276" s="230">
        <f>VLOOKUP(H3276,LocID!$B$2:$I$1995,8, FALSE)</f>
        <v>65</v>
      </c>
      <c r="L3276">
        <v>42.3586616516113</v>
      </c>
      <c r="M3276">
        <v>-71.056739807128906</v>
      </c>
    </row>
    <row r="3277" spans="1:13" x14ac:dyDescent="0.25">
      <c r="A3277" s="351">
        <v>2018.0641000000001</v>
      </c>
      <c r="B3277" s="351"/>
      <c r="C3277" s="230" t="s">
        <v>11630</v>
      </c>
      <c r="D3277" s="20" t="s">
        <v>10214</v>
      </c>
      <c r="E3277" s="20" t="s">
        <v>10215</v>
      </c>
      <c r="F3277" s="243" t="s">
        <v>2997</v>
      </c>
      <c r="G3277" t="s">
        <v>2996</v>
      </c>
      <c r="H3277" s="230" t="s">
        <v>4536</v>
      </c>
      <c r="I3277" s="352" t="s">
        <v>9974</v>
      </c>
      <c r="J3277" s="230">
        <f>VLOOKUP(H3277,LocID!$B$2:$I$1995,8, FALSE)</f>
        <v>447</v>
      </c>
      <c r="L3277">
        <v>38.890369415283203</v>
      </c>
      <c r="M3277">
        <v>-77.031959533691406</v>
      </c>
    </row>
    <row r="3278" spans="1:13" x14ac:dyDescent="0.25">
      <c r="A3278" s="351">
        <v>2018.068</v>
      </c>
      <c r="B3278" s="357"/>
      <c r="C3278" s="230" t="s">
        <v>11630</v>
      </c>
      <c r="D3278" s="18" t="s">
        <v>10216</v>
      </c>
      <c r="E3278" s="18" t="s">
        <v>1811</v>
      </c>
      <c r="F3278" s="358" t="s">
        <v>1804</v>
      </c>
      <c r="G3278" t="s">
        <v>76</v>
      </c>
      <c r="H3278" s="230" t="s">
        <v>6173</v>
      </c>
      <c r="I3278" s="359" t="s">
        <v>52</v>
      </c>
      <c r="J3278" s="230">
        <f>VLOOKUP(H3278,LocID!$B$2:$I$1995,8, FALSE)</f>
        <v>296</v>
      </c>
      <c r="L3278">
        <v>33.766719818115199</v>
      </c>
      <c r="M3278">
        <v>-118.19239807128901</v>
      </c>
    </row>
    <row r="3279" spans="1:13" x14ac:dyDescent="0.25">
      <c r="A3279" s="351">
        <v>2018.0681</v>
      </c>
      <c r="B3279" s="357"/>
      <c r="C3279" s="230" t="s">
        <v>11630</v>
      </c>
      <c r="D3279" s="18" t="s">
        <v>10217</v>
      </c>
      <c r="E3279" s="18" t="s">
        <v>10218</v>
      </c>
      <c r="F3279" s="358" t="s">
        <v>1410</v>
      </c>
      <c r="G3279" t="s">
        <v>841</v>
      </c>
      <c r="H3279" s="230" t="s">
        <v>6096</v>
      </c>
      <c r="I3279" s="329" t="s">
        <v>188</v>
      </c>
      <c r="J3279" s="230">
        <f>VLOOKUP(H3279,LocID!$B$2:$I$1995,8, FALSE)</f>
        <v>214</v>
      </c>
      <c r="L3279">
        <v>34.848270416259702</v>
      </c>
      <c r="M3279">
        <v>-82.400108337402301</v>
      </c>
    </row>
    <row r="3280" spans="1:13" x14ac:dyDescent="0.25">
      <c r="A3280" s="351">
        <v>2018.0707</v>
      </c>
      <c r="B3280" s="357"/>
      <c r="C3280" s="230" t="s">
        <v>11630</v>
      </c>
      <c r="D3280" s="18" t="s">
        <v>10219</v>
      </c>
      <c r="E3280" s="18" t="s">
        <v>10220</v>
      </c>
      <c r="F3280" s="358" t="s">
        <v>2414</v>
      </c>
      <c r="G3280" t="s">
        <v>76</v>
      </c>
      <c r="H3280" s="230" t="s">
        <v>4518</v>
      </c>
      <c r="I3280" s="359" t="s">
        <v>98</v>
      </c>
      <c r="J3280" s="230">
        <f>VLOOKUP(H3280,LocID!$B$2:$I$1995,8, FALSE)</f>
        <v>387</v>
      </c>
      <c r="L3280">
        <v>37.805080413818303</v>
      </c>
      <c r="M3280">
        <v>-122.273071289062</v>
      </c>
    </row>
    <row r="3281" spans="1:13" x14ac:dyDescent="0.25">
      <c r="A3281" s="351">
        <v>2018.0710999999999</v>
      </c>
      <c r="B3281" s="357"/>
      <c r="C3281" s="230" t="s">
        <v>11630</v>
      </c>
      <c r="D3281" s="18" t="s">
        <v>10221</v>
      </c>
      <c r="E3281" s="18" t="s">
        <v>10222</v>
      </c>
      <c r="F3281" s="358" t="s">
        <v>3272</v>
      </c>
      <c r="G3281" t="s">
        <v>76</v>
      </c>
      <c r="H3281" s="230" t="s">
        <v>6344</v>
      </c>
      <c r="I3281" s="349" t="s">
        <v>26</v>
      </c>
      <c r="J3281" s="230">
        <f>VLOOKUP(H3281,LocID!$B$2:$I$1995,8, FALSE)</f>
        <v>487</v>
      </c>
      <c r="L3281">
        <v>32.715690612792898</v>
      </c>
      <c r="M3281">
        <v>-117.161720275878</v>
      </c>
    </row>
    <row r="3282" spans="1:13" x14ac:dyDescent="0.25">
      <c r="A3282" s="351">
        <v>2018.0712000000001</v>
      </c>
      <c r="B3282" s="357"/>
      <c r="C3282" s="230" t="s">
        <v>11630</v>
      </c>
      <c r="D3282" s="18" t="s">
        <v>10224</v>
      </c>
      <c r="E3282" s="364"/>
      <c r="F3282" s="358" t="s">
        <v>1099</v>
      </c>
      <c r="G3282" t="s">
        <v>244</v>
      </c>
      <c r="H3282" s="230" t="s">
        <v>6039</v>
      </c>
      <c r="I3282" s="349" t="s">
        <v>9912</v>
      </c>
      <c r="J3282" s="230">
        <f>VLOOKUP(H3282,LocID!$B$2:$I$1995,8, FALSE)</f>
        <v>148</v>
      </c>
      <c r="L3282">
        <v>39.7400093078613</v>
      </c>
      <c r="M3282">
        <v>-104.992301940917</v>
      </c>
    </row>
    <row r="3283" spans="1:13" x14ac:dyDescent="0.25">
      <c r="A3283" s="351">
        <v>2018.0714</v>
      </c>
      <c r="B3283" s="357"/>
      <c r="C3283" s="230" t="s">
        <v>11630</v>
      </c>
      <c r="D3283" s="18" t="s">
        <v>10225</v>
      </c>
      <c r="E3283" s="18" t="s">
        <v>10226</v>
      </c>
      <c r="F3283" s="358" t="s">
        <v>10227</v>
      </c>
      <c r="G3283" t="s">
        <v>1268</v>
      </c>
      <c r="H3283" s="230" t="s">
        <v>10417</v>
      </c>
      <c r="I3283" s="359" t="s">
        <v>3934</v>
      </c>
      <c r="J3283" s="230">
        <f>VLOOKUP(H3283,LocID!$B$2:$I$1995,8, FALSE)</f>
        <v>743</v>
      </c>
      <c r="L3283">
        <v>36.333488464355497</v>
      </c>
      <c r="M3283">
        <v>-94.124938964843807</v>
      </c>
    </row>
    <row r="3284" spans="1:13" x14ac:dyDescent="0.25">
      <c r="A3284" s="351">
        <v>2018.0755999999999</v>
      </c>
      <c r="B3284" s="357"/>
      <c r="C3284" s="230" t="s">
        <v>11630</v>
      </c>
      <c r="D3284" s="18" t="s">
        <v>10229</v>
      </c>
      <c r="E3284" s="18" t="s">
        <v>9989</v>
      </c>
      <c r="F3284" s="358" t="s">
        <v>2823</v>
      </c>
      <c r="G3284" t="s">
        <v>122</v>
      </c>
      <c r="H3284" s="230" t="s">
        <v>6295</v>
      </c>
      <c r="I3284" s="349" t="s">
        <v>9912</v>
      </c>
      <c r="J3284" s="230">
        <f>VLOOKUP(H3284,LocID!$B$2:$I$1995,8, FALSE)</f>
        <v>427</v>
      </c>
      <c r="L3284">
        <v>45.511791229247997</v>
      </c>
      <c r="M3284">
        <v>-122.67562866210901</v>
      </c>
    </row>
    <row r="3285" spans="1:13" x14ac:dyDescent="0.25">
      <c r="A3285" s="351">
        <v>2018.0757000000001</v>
      </c>
      <c r="B3285" s="357"/>
      <c r="C3285" s="230" t="s">
        <v>11630</v>
      </c>
      <c r="D3285" s="18" t="s">
        <v>10233</v>
      </c>
      <c r="E3285" s="18" t="s">
        <v>9989</v>
      </c>
      <c r="F3285" s="358" t="s">
        <v>2823</v>
      </c>
      <c r="G3285" t="s">
        <v>122</v>
      </c>
      <c r="H3285" s="230" t="s">
        <v>6295</v>
      </c>
      <c r="I3285" s="359" t="s">
        <v>3934</v>
      </c>
      <c r="J3285" s="230">
        <f>VLOOKUP(H3285,LocID!$B$2:$I$1995,8, FALSE)</f>
        <v>427</v>
      </c>
      <c r="L3285">
        <v>45.511791229247997</v>
      </c>
      <c r="M3285">
        <v>-122.67562866210901</v>
      </c>
    </row>
    <row r="3286" spans="1:13" x14ac:dyDescent="0.25">
      <c r="A3286" s="351">
        <v>2018.0758000000001</v>
      </c>
      <c r="B3286" s="357"/>
      <c r="C3286" s="230" t="s">
        <v>11630</v>
      </c>
      <c r="D3286" s="18" t="s">
        <v>10234</v>
      </c>
      <c r="E3286" s="18" t="s">
        <v>6651</v>
      </c>
      <c r="F3286" s="358" t="s">
        <v>3240</v>
      </c>
      <c r="G3286" t="s">
        <v>76</v>
      </c>
      <c r="H3286" s="230" t="s">
        <v>6342</v>
      </c>
      <c r="I3286" s="359" t="s">
        <v>98</v>
      </c>
      <c r="J3286" s="230">
        <f>VLOOKUP(H3286,LocID!$B$2:$I$1995,8, FALSE)</f>
        <v>485</v>
      </c>
      <c r="L3286">
        <v>37.504501342773402</v>
      </c>
      <c r="M3286">
        <v>-122.26229095458901</v>
      </c>
    </row>
    <row r="3287" spans="1:13" x14ac:dyDescent="0.25">
      <c r="A3287" s="351">
        <v>2018.0769</v>
      </c>
      <c r="B3287" s="357"/>
      <c r="C3287" s="230" t="s">
        <v>11630</v>
      </c>
      <c r="D3287" s="18" t="s">
        <v>10235</v>
      </c>
      <c r="E3287" s="18" t="s">
        <v>5159</v>
      </c>
      <c r="F3287" s="358" t="s">
        <v>2823</v>
      </c>
      <c r="G3287" t="s">
        <v>122</v>
      </c>
      <c r="H3287" s="230" t="s">
        <v>6295</v>
      </c>
      <c r="I3287" s="352" t="s">
        <v>9916</v>
      </c>
      <c r="J3287" s="230">
        <f>VLOOKUP(H3287,LocID!$B$2:$I$1995,8, FALSE)</f>
        <v>427</v>
      </c>
      <c r="L3287">
        <v>45.511791229247997</v>
      </c>
      <c r="M3287">
        <v>-122.67562866210901</v>
      </c>
    </row>
    <row r="3288" spans="1:13" x14ac:dyDescent="0.25">
      <c r="A3288" s="351">
        <v>2018.0789</v>
      </c>
      <c r="B3288" s="357"/>
      <c r="C3288" s="230" t="s">
        <v>11630</v>
      </c>
      <c r="D3288" s="18" t="s">
        <v>10237</v>
      </c>
      <c r="E3288" s="364"/>
      <c r="F3288" s="358" t="s">
        <v>3586</v>
      </c>
      <c r="G3288" t="s">
        <v>76</v>
      </c>
      <c r="H3288" s="230" t="s">
        <v>6352</v>
      </c>
      <c r="I3288" s="381" t="s">
        <v>98</v>
      </c>
      <c r="J3288" s="230">
        <f>VLOOKUP(H3288,LocID!$B$2:$I$1995,8, FALSE)</f>
        <v>495</v>
      </c>
      <c r="L3288">
        <v>37.547031402587798</v>
      </c>
      <c r="M3288">
        <v>-122.314826965332</v>
      </c>
    </row>
    <row r="3289" spans="1:13" x14ac:dyDescent="0.25">
      <c r="A3289" s="351">
        <v>2014.1364000000001</v>
      </c>
      <c r="B3289" s="351"/>
      <c r="C3289" s="230" t="s">
        <v>11630</v>
      </c>
      <c r="D3289" s="351" t="s">
        <v>10433</v>
      </c>
      <c r="E3289" s="377" t="s">
        <v>10468</v>
      </c>
      <c r="F3289" s="358" t="s">
        <v>4106</v>
      </c>
      <c r="G3289" t="s">
        <v>1276</v>
      </c>
      <c r="H3289" s="230" t="s">
        <v>6405</v>
      </c>
      <c r="I3289" s="359" t="s">
        <v>98</v>
      </c>
      <c r="J3289" s="230">
        <f>VLOOKUP(H3289,LocID!$B$2:$I$1995,8, FALSE)</f>
        <v>559</v>
      </c>
      <c r="L3289">
        <v>32.221549987792898</v>
      </c>
      <c r="M3289">
        <v>-110.969757080078</v>
      </c>
    </row>
    <row r="3290" spans="1:13" x14ac:dyDescent="0.25">
      <c r="A3290" s="351">
        <v>2014.1294</v>
      </c>
      <c r="B3290" s="351"/>
      <c r="C3290" s="230" t="s">
        <v>11630</v>
      </c>
      <c r="D3290" s="351" t="s">
        <v>10435</v>
      </c>
      <c r="E3290" s="377" t="s">
        <v>10469</v>
      </c>
      <c r="F3290" s="377" t="s">
        <v>2892</v>
      </c>
      <c r="G3290" t="s">
        <v>399</v>
      </c>
      <c r="H3290" s="230" t="s">
        <v>6296</v>
      </c>
      <c r="I3290" s="352" t="s">
        <v>9916</v>
      </c>
      <c r="J3290" s="230">
        <f>VLOOKUP(H3290,LocID!$B$2:$I$1995,8, FALSE)</f>
        <v>428</v>
      </c>
      <c r="L3290">
        <v>43.070621490478501</v>
      </c>
      <c r="M3290">
        <v>-70.772117614746094</v>
      </c>
    </row>
    <row r="3291" spans="1:13" x14ac:dyDescent="0.25">
      <c r="A3291" s="351">
        <v>2014.1097</v>
      </c>
      <c r="B3291" s="351"/>
      <c r="C3291" s="230" t="s">
        <v>11630</v>
      </c>
      <c r="D3291" s="351" t="s">
        <v>10430</v>
      </c>
      <c r="E3291" s="377" t="s">
        <v>10471</v>
      </c>
      <c r="F3291" s="377" t="s">
        <v>5894</v>
      </c>
      <c r="G3291" t="s">
        <v>874</v>
      </c>
      <c r="H3291" s="230" t="s">
        <v>5893</v>
      </c>
      <c r="I3291" s="349" t="s">
        <v>26</v>
      </c>
      <c r="J3291" s="230">
        <f>VLOOKUP(H3291,LocID!$B$2:$I$1995,8, FALSE)</f>
        <v>643</v>
      </c>
      <c r="L3291">
        <v>41.065361022949197</v>
      </c>
      <c r="M3291">
        <v>-73.482421875</v>
      </c>
    </row>
    <row r="3292" spans="1:13" x14ac:dyDescent="0.25">
      <c r="A3292" s="382">
        <v>2014.1095</v>
      </c>
      <c r="B3292" s="382"/>
      <c r="C3292" s="230" t="s">
        <v>11630</v>
      </c>
      <c r="D3292" s="382" t="s">
        <v>10429</v>
      </c>
      <c r="E3292" s="383" t="s">
        <v>912</v>
      </c>
      <c r="F3292" s="383" t="s">
        <v>906</v>
      </c>
      <c r="G3292" t="s">
        <v>76</v>
      </c>
      <c r="H3292" s="230" t="s">
        <v>5998</v>
      </c>
      <c r="I3292" s="381" t="s">
        <v>3934</v>
      </c>
      <c r="J3292" s="230">
        <f>VLOOKUP(H3292,LocID!$B$2:$I$1995,8, FALSE)</f>
        <v>106</v>
      </c>
      <c r="L3292">
        <v>39.731998443603501</v>
      </c>
      <c r="M3292">
        <v>-121.841979980468</v>
      </c>
    </row>
    <row r="3293" spans="1:13" x14ac:dyDescent="0.25">
      <c r="A3293" s="351">
        <v>2018.048</v>
      </c>
      <c r="B3293" s="377"/>
      <c r="C3293" s="230" t="s">
        <v>11630</v>
      </c>
      <c r="D3293" s="351" t="s">
        <v>10478</v>
      </c>
      <c r="E3293" s="377" t="s">
        <v>10479</v>
      </c>
      <c r="F3293" s="377" t="s">
        <v>4414</v>
      </c>
      <c r="G3293" t="s">
        <v>1619</v>
      </c>
      <c r="H3293" s="377" t="s">
        <v>6445</v>
      </c>
      <c r="I3293" s="352" t="s">
        <v>9916</v>
      </c>
      <c r="J3293" s="230">
        <f>VLOOKUP(H3293,LocID!$B$2:$I$1995,8, FALSE)</f>
        <v>601</v>
      </c>
      <c r="L3293">
        <v>37.686981201171797</v>
      </c>
      <c r="M3293">
        <v>-97.335578918457003</v>
      </c>
    </row>
    <row r="3294" spans="1:13" x14ac:dyDescent="0.25">
      <c r="A3294" s="457">
        <v>2017.0543</v>
      </c>
      <c r="B3294" s="373"/>
      <c r="C3294" s="230" t="s">
        <v>11630</v>
      </c>
      <c r="D3294" s="458" t="s">
        <v>10627</v>
      </c>
      <c r="E3294" s="458" t="s">
        <v>4322</v>
      </c>
      <c r="F3294" s="458" t="s">
        <v>2997</v>
      </c>
      <c r="G3294" t="s">
        <v>2996</v>
      </c>
      <c r="H3294" s="459" t="s">
        <v>4536</v>
      </c>
      <c r="I3294" s="460" t="s">
        <v>98</v>
      </c>
      <c r="J3294" s="454">
        <f>VLOOKUP(H3294,LocID!$B$2:$I$1995,8, FALSE)</f>
        <v>447</v>
      </c>
      <c r="L3294">
        <v>38.890369415283203</v>
      </c>
      <c r="M3294">
        <v>-77.031959533691406</v>
      </c>
    </row>
    <row r="3295" spans="1:13" x14ac:dyDescent="0.25">
      <c r="A3295" s="405">
        <v>2017.0940000000001</v>
      </c>
      <c r="B3295" s="5"/>
      <c r="C3295" s="230" t="s">
        <v>11630</v>
      </c>
      <c r="D3295" s="430" t="s">
        <v>10131</v>
      </c>
      <c r="E3295" s="430" t="s">
        <v>10629</v>
      </c>
      <c r="F3295" s="401" t="s">
        <v>1029</v>
      </c>
      <c r="G3295" t="s">
        <v>76</v>
      </c>
      <c r="H3295" s="377" t="s">
        <v>6024</v>
      </c>
      <c r="I3295" s="391" t="s">
        <v>9916</v>
      </c>
      <c r="J3295" s="230">
        <f>VLOOKUP(H3295,LocID!$B$2:$I$1995,8, FALSE)</f>
        <v>132</v>
      </c>
      <c r="L3295">
        <v>34.021610260009702</v>
      </c>
      <c r="M3295">
        <v>-118.39620971679599</v>
      </c>
    </row>
    <row r="3296" spans="1:13" x14ac:dyDescent="0.25">
      <c r="A3296" s="406">
        <v>2017.1139000000001</v>
      </c>
      <c r="B3296" s="5"/>
      <c r="C3296" s="230" t="s">
        <v>11630</v>
      </c>
      <c r="D3296" s="430" t="s">
        <v>10631</v>
      </c>
      <c r="E3296" s="430" t="s">
        <v>10632</v>
      </c>
      <c r="F3296" s="401" t="s">
        <v>2113</v>
      </c>
      <c r="G3296" t="s">
        <v>76</v>
      </c>
      <c r="H3296" s="377" t="s">
        <v>6219</v>
      </c>
      <c r="I3296" s="391" t="s">
        <v>9916</v>
      </c>
      <c r="J3296" s="230">
        <f>VLOOKUP(H3296,LocID!$B$2:$I$1995,8, FALSE)</f>
        <v>344</v>
      </c>
      <c r="L3296">
        <v>34.074008941650298</v>
      </c>
      <c r="M3296">
        <v>-117.69125366210901</v>
      </c>
    </row>
    <row r="3297" spans="1:13" x14ac:dyDescent="0.25">
      <c r="A3297" s="6">
        <v>2018.0137999999999</v>
      </c>
      <c r="B3297" s="6"/>
      <c r="C3297" s="230" t="s">
        <v>11630</v>
      </c>
      <c r="D3297" s="386" t="s">
        <v>10489</v>
      </c>
      <c r="E3297" s="386" t="s">
        <v>10490</v>
      </c>
      <c r="F3297" s="8" t="s">
        <v>1042</v>
      </c>
      <c r="G3297" t="s">
        <v>219</v>
      </c>
      <c r="H3297" s="377" t="s">
        <v>6026</v>
      </c>
      <c r="I3297" s="349" t="s">
        <v>9916</v>
      </c>
      <c r="J3297" s="230">
        <f>VLOOKUP(H3297,LocID!$B$2:$I$1995,8, FALSE)</f>
        <v>134</v>
      </c>
      <c r="L3297">
        <v>32.778148651122997</v>
      </c>
      <c r="M3297">
        <v>-96.795402526855398</v>
      </c>
    </row>
    <row r="3298" spans="1:13" x14ac:dyDescent="0.25">
      <c r="A3298" s="402">
        <v>2018.0359000000001</v>
      </c>
      <c r="B3298" s="5"/>
      <c r="C3298" s="230" t="s">
        <v>11630</v>
      </c>
      <c r="D3298" s="430" t="s">
        <v>310</v>
      </c>
      <c r="E3298" s="430" t="s">
        <v>10634</v>
      </c>
      <c r="F3298" s="401" t="s">
        <v>1526</v>
      </c>
      <c r="G3298" t="s">
        <v>219</v>
      </c>
      <c r="H3298" s="377" t="s">
        <v>4509</v>
      </c>
      <c r="I3298" s="391" t="s">
        <v>9916</v>
      </c>
      <c r="J3298" s="230">
        <f>VLOOKUP(H3298,LocID!$B$2:$I$1995,8, FALSE)</f>
        <v>236</v>
      </c>
      <c r="L3298">
        <v>29.760450363159102</v>
      </c>
      <c r="M3298">
        <v>-95.369781494140597</v>
      </c>
    </row>
    <row r="3299" spans="1:13" x14ac:dyDescent="0.25">
      <c r="A3299" s="402">
        <v>2018.0386000000001</v>
      </c>
      <c r="B3299" s="5"/>
      <c r="C3299" s="230" t="s">
        <v>11630</v>
      </c>
      <c r="D3299" s="401" t="s">
        <v>10635</v>
      </c>
      <c r="E3299" s="401" t="s">
        <v>450</v>
      </c>
      <c r="F3299" s="401" t="s">
        <v>446</v>
      </c>
      <c r="G3299" t="s">
        <v>76</v>
      </c>
      <c r="H3299" s="377" t="s">
        <v>5947</v>
      </c>
      <c r="I3299" s="391" t="s">
        <v>26</v>
      </c>
      <c r="J3299" s="230">
        <f>VLOOKUP(H3299,LocID!$B$2:$I$1995,8, FALSE)</f>
        <v>52</v>
      </c>
      <c r="L3299">
        <v>37.869880676269503</v>
      </c>
      <c r="M3299">
        <v>-122.270538330078</v>
      </c>
    </row>
    <row r="3300" spans="1:13" x14ac:dyDescent="0.25">
      <c r="A3300" s="6">
        <v>2018.0407</v>
      </c>
      <c r="B3300" s="6"/>
      <c r="C3300" s="230" t="s">
        <v>11630</v>
      </c>
      <c r="D3300" s="8" t="s">
        <v>10491</v>
      </c>
      <c r="E3300" s="8" t="s">
        <v>10492</v>
      </c>
      <c r="F3300" s="8" t="s">
        <v>2414</v>
      </c>
      <c r="G3300" t="s">
        <v>76</v>
      </c>
      <c r="H3300" s="377" t="s">
        <v>4518</v>
      </c>
      <c r="I3300" s="349" t="s">
        <v>98</v>
      </c>
      <c r="J3300" s="230">
        <f>VLOOKUP(H3300,LocID!$B$2:$I$1995,8, FALSE)</f>
        <v>387</v>
      </c>
      <c r="L3300">
        <v>37.805080413818303</v>
      </c>
      <c r="M3300">
        <v>-122.273071289062</v>
      </c>
    </row>
    <row r="3301" spans="1:13" x14ac:dyDescent="0.25">
      <c r="A3301" s="402">
        <v>2018.0452</v>
      </c>
      <c r="B3301" s="5"/>
      <c r="C3301" s="230" t="s">
        <v>11630</v>
      </c>
      <c r="D3301" s="401" t="s">
        <v>10636</v>
      </c>
      <c r="E3301" s="401" t="s">
        <v>10637</v>
      </c>
      <c r="F3301" s="401" t="s">
        <v>2414</v>
      </c>
      <c r="G3301" t="s">
        <v>76</v>
      </c>
      <c r="H3301" s="377" t="s">
        <v>4518</v>
      </c>
      <c r="I3301" s="391" t="s">
        <v>26</v>
      </c>
      <c r="J3301" s="230">
        <f>VLOOKUP(H3301,LocID!$B$2:$I$1995,8, FALSE)</f>
        <v>387</v>
      </c>
      <c r="L3301">
        <v>37.805080413818303</v>
      </c>
      <c r="M3301">
        <v>-122.273071289062</v>
      </c>
    </row>
    <row r="3302" spans="1:13" x14ac:dyDescent="0.25">
      <c r="A3302" s="6">
        <v>2018.0527999999999</v>
      </c>
      <c r="B3302" s="6"/>
      <c r="C3302" s="230" t="s">
        <v>11630</v>
      </c>
      <c r="D3302" s="8" t="s">
        <v>10493</v>
      </c>
      <c r="E3302" s="8" t="s">
        <v>10494</v>
      </c>
      <c r="F3302" s="8" t="s">
        <v>5843</v>
      </c>
      <c r="G3302" t="s">
        <v>76</v>
      </c>
      <c r="H3302" s="377" t="s">
        <v>6571</v>
      </c>
      <c r="I3302" s="349" t="s">
        <v>9916</v>
      </c>
      <c r="J3302" s="230">
        <f>VLOOKUP(H3302,LocID!$B$2:$I$1995,8, FALSE)</f>
        <v>676</v>
      </c>
      <c r="L3302">
        <v>36.9087104797363</v>
      </c>
      <c r="M3302">
        <v>-121.755157470703</v>
      </c>
    </row>
    <row r="3303" spans="1:13" x14ac:dyDescent="0.25">
      <c r="A3303" s="6">
        <v>2018.0546999999999</v>
      </c>
      <c r="B3303" s="6"/>
      <c r="C3303" s="230" t="s">
        <v>11630</v>
      </c>
      <c r="D3303" s="8" t="s">
        <v>10496</v>
      </c>
      <c r="E3303" s="8" t="s">
        <v>10497</v>
      </c>
      <c r="F3303" s="8" t="s">
        <v>3531</v>
      </c>
      <c r="G3303" t="s">
        <v>76</v>
      </c>
      <c r="H3303" s="377" t="s">
        <v>6348</v>
      </c>
      <c r="I3303" s="349" t="s">
        <v>98</v>
      </c>
      <c r="J3303" s="230">
        <f>VLOOKUP(H3303,LocID!$B$2:$I$1995,8, FALSE)</f>
        <v>491</v>
      </c>
      <c r="L3303">
        <v>37.338581085205</v>
      </c>
      <c r="M3303">
        <v>-121.885566711425</v>
      </c>
    </row>
    <row r="3304" spans="1:13" x14ac:dyDescent="0.25">
      <c r="A3304" s="6">
        <v>2018.0588</v>
      </c>
      <c r="B3304" s="6"/>
      <c r="C3304" s="230" t="s">
        <v>11630</v>
      </c>
      <c r="D3304" s="386" t="s">
        <v>10499</v>
      </c>
      <c r="E3304" s="386" t="s">
        <v>10500</v>
      </c>
      <c r="F3304" s="8" t="s">
        <v>1501</v>
      </c>
      <c r="G3304" t="s">
        <v>1488</v>
      </c>
      <c r="H3304" s="377" t="s">
        <v>4508</v>
      </c>
      <c r="I3304" s="349" t="s">
        <v>52</v>
      </c>
      <c r="J3304" s="230">
        <f>VLOOKUP(H3304,LocID!$B$2:$I$1995,8, FALSE)</f>
        <v>235</v>
      </c>
      <c r="L3304">
        <v>21.3048496246337</v>
      </c>
      <c r="M3304">
        <v>-157.85775756835901</v>
      </c>
    </row>
    <row r="3305" spans="1:13" x14ac:dyDescent="0.25">
      <c r="A3305" s="402">
        <v>2018.0628999999999</v>
      </c>
      <c r="B3305" s="5"/>
      <c r="C3305" s="230" t="s">
        <v>11630</v>
      </c>
      <c r="D3305" s="430" t="s">
        <v>10638</v>
      </c>
      <c r="E3305" s="430" t="s">
        <v>10639</v>
      </c>
      <c r="F3305" s="401" t="s">
        <v>10640</v>
      </c>
      <c r="G3305" t="s">
        <v>219</v>
      </c>
      <c r="H3305" s="377" t="s">
        <v>11280</v>
      </c>
      <c r="I3305" s="391" t="s">
        <v>52</v>
      </c>
      <c r="J3305" s="230">
        <f>VLOOKUP(H3305,LocID!$B$2:$I$1995,8, FALSE)</f>
        <v>744</v>
      </c>
      <c r="L3305">
        <v>32.750949859619098</v>
      </c>
      <c r="M3305">
        <v>-97.330856323242102</v>
      </c>
    </row>
    <row r="3306" spans="1:13" x14ac:dyDescent="0.25">
      <c r="A3306" s="6">
        <v>2018.0654</v>
      </c>
      <c r="B3306" s="6"/>
      <c r="C3306" s="230" t="s">
        <v>11630</v>
      </c>
      <c r="D3306" s="386" t="s">
        <v>10501</v>
      </c>
      <c r="E3306" s="386" t="s">
        <v>5568</v>
      </c>
      <c r="F3306" s="8" t="s">
        <v>2273</v>
      </c>
      <c r="G3306" t="s">
        <v>107</v>
      </c>
      <c r="H3306" s="377" t="s">
        <v>4516</v>
      </c>
      <c r="I3306" s="329" t="s">
        <v>188</v>
      </c>
      <c r="J3306" s="230">
        <f>VLOOKUP(H3306,LocID!$B$2:$I$1995,8, FALSE)</f>
        <v>370</v>
      </c>
      <c r="L3306">
        <v>40.7820014953613</v>
      </c>
      <c r="M3306">
        <v>-73.831703186035099</v>
      </c>
    </row>
    <row r="3307" spans="1:13" x14ac:dyDescent="0.25">
      <c r="A3307" s="396">
        <v>2018.0694000000001</v>
      </c>
      <c r="B3307" s="6"/>
      <c r="C3307" s="230" t="s">
        <v>11630</v>
      </c>
      <c r="D3307" s="15" t="s">
        <v>10502</v>
      </c>
      <c r="E3307" s="15" t="s">
        <v>10503</v>
      </c>
      <c r="F3307" s="15" t="s">
        <v>2702</v>
      </c>
      <c r="G3307" t="s">
        <v>76</v>
      </c>
      <c r="H3307" s="377" t="s">
        <v>6271</v>
      </c>
      <c r="I3307" s="359" t="s">
        <v>9916</v>
      </c>
      <c r="J3307" s="230">
        <f>VLOOKUP(H3307,LocID!$B$2:$I$1995,8, FALSE)</f>
        <v>403</v>
      </c>
      <c r="L3307">
        <v>34.579231262207003</v>
      </c>
      <c r="M3307">
        <v>-118.116569519042</v>
      </c>
    </row>
    <row r="3308" spans="1:13" x14ac:dyDescent="0.25">
      <c r="A3308" s="431">
        <v>2018.07</v>
      </c>
      <c r="B3308" s="5"/>
      <c r="C3308" s="230" t="s">
        <v>11630</v>
      </c>
      <c r="D3308" s="407" t="s">
        <v>10641</v>
      </c>
      <c r="E3308" s="407" t="s">
        <v>10642</v>
      </c>
      <c r="F3308" s="407" t="s">
        <v>2155</v>
      </c>
      <c r="G3308" t="s">
        <v>76</v>
      </c>
      <c r="H3308" s="377" t="s">
        <v>6227</v>
      </c>
      <c r="I3308" s="391" t="s">
        <v>9916</v>
      </c>
      <c r="J3308" s="230">
        <f>VLOOKUP(H3308,LocID!$B$2:$I$1995,8, FALSE)</f>
        <v>352</v>
      </c>
      <c r="L3308">
        <v>37.389671325683501</v>
      </c>
      <c r="M3308">
        <v>-122.08159637451099</v>
      </c>
    </row>
    <row r="3309" spans="1:13" x14ac:dyDescent="0.25">
      <c r="A3309" s="396">
        <v>2018.0708999999999</v>
      </c>
      <c r="B3309" s="6"/>
      <c r="C3309" s="230" t="s">
        <v>11630</v>
      </c>
      <c r="D3309" s="15" t="s">
        <v>10506</v>
      </c>
      <c r="E3309" s="15" t="s">
        <v>10507</v>
      </c>
      <c r="F3309" s="15" t="s">
        <v>2892</v>
      </c>
      <c r="G3309" t="s">
        <v>144</v>
      </c>
      <c r="H3309" s="377" t="s">
        <v>11281</v>
      </c>
      <c r="I3309" s="359" t="s">
        <v>3934</v>
      </c>
      <c r="J3309" s="230">
        <f>VLOOKUP(H3309,LocID!$B$2:$I$1995,8, FALSE)</f>
        <v>745</v>
      </c>
      <c r="L3309">
        <v>36.832729339599602</v>
      </c>
      <c r="M3309">
        <v>-76.297706604003906</v>
      </c>
    </row>
    <row r="3310" spans="1:13" x14ac:dyDescent="0.25">
      <c r="A3310" s="431">
        <v>2018.0717999999999</v>
      </c>
      <c r="B3310" s="5"/>
      <c r="C3310" s="230" t="s">
        <v>11630</v>
      </c>
      <c r="D3310" s="407" t="s">
        <v>10643</v>
      </c>
      <c r="E3310" s="407" t="s">
        <v>5828</v>
      </c>
      <c r="F3310" s="401" t="s">
        <v>2997</v>
      </c>
      <c r="G3310" t="s">
        <v>2996</v>
      </c>
      <c r="H3310" s="377" t="s">
        <v>4536</v>
      </c>
      <c r="I3310" s="391" t="s">
        <v>98</v>
      </c>
      <c r="J3310" s="230">
        <f>VLOOKUP(H3310,LocID!$B$2:$I$1995,8, FALSE)</f>
        <v>447</v>
      </c>
      <c r="L3310">
        <v>38.890369415283203</v>
      </c>
      <c r="M3310">
        <v>-77.031959533691406</v>
      </c>
    </row>
    <row r="3311" spans="1:13" x14ac:dyDescent="0.25">
      <c r="A3311" s="431">
        <v>2018.0737999999999</v>
      </c>
      <c r="B3311" s="5"/>
      <c r="C3311" s="230" t="s">
        <v>11630</v>
      </c>
      <c r="D3311" s="436" t="s">
        <v>10646</v>
      </c>
      <c r="E3311" s="436"/>
      <c r="F3311" s="407" t="s">
        <v>1526</v>
      </c>
      <c r="G3311" t="s">
        <v>219</v>
      </c>
      <c r="H3311" s="377" t="s">
        <v>4509</v>
      </c>
      <c r="I3311" s="391" t="s">
        <v>9916</v>
      </c>
      <c r="J3311" s="230">
        <f>VLOOKUP(H3311,LocID!$B$2:$I$1995,8, FALSE)</f>
        <v>236</v>
      </c>
      <c r="L3311">
        <v>29.760450363159102</v>
      </c>
      <c r="M3311">
        <v>-95.369781494140597</v>
      </c>
    </row>
    <row r="3312" spans="1:13" x14ac:dyDescent="0.25">
      <c r="A3312" s="396">
        <v>2018.0739000000001</v>
      </c>
      <c r="B3312" s="6"/>
      <c r="C3312" s="230" t="s">
        <v>11630</v>
      </c>
      <c r="D3312" s="394" t="s">
        <v>10508</v>
      </c>
      <c r="E3312" s="394" t="s">
        <v>5163</v>
      </c>
      <c r="F3312" s="15" t="s">
        <v>10123</v>
      </c>
      <c r="G3312" t="s">
        <v>122</v>
      </c>
      <c r="H3312" s="377" t="s">
        <v>10414</v>
      </c>
      <c r="I3312" s="359" t="s">
        <v>9916</v>
      </c>
      <c r="J3312" s="230">
        <f>VLOOKUP(H3312,LocID!$B$2:$I$1995,8, FALSE)</f>
        <v>739</v>
      </c>
      <c r="L3312">
        <v>44.933261871337898</v>
      </c>
      <c r="M3312">
        <v>-123.043807983398</v>
      </c>
    </row>
    <row r="3313" spans="1:13" x14ac:dyDescent="0.25">
      <c r="A3313" s="396">
        <v>2018.0746999999999</v>
      </c>
      <c r="B3313" s="6"/>
      <c r="C3313" s="230" t="s">
        <v>11630</v>
      </c>
      <c r="D3313" s="394" t="s">
        <v>10509</v>
      </c>
      <c r="E3313" s="394" t="s">
        <v>5039</v>
      </c>
      <c r="F3313" s="15" t="s">
        <v>1501</v>
      </c>
      <c r="G3313" t="s">
        <v>1488</v>
      </c>
      <c r="H3313" s="377" t="s">
        <v>4508</v>
      </c>
      <c r="I3313" s="359" t="s">
        <v>52</v>
      </c>
      <c r="J3313" s="230">
        <f>VLOOKUP(H3313,LocID!$B$2:$I$1995,8, FALSE)</f>
        <v>235</v>
      </c>
      <c r="L3313">
        <v>21.3048496246337</v>
      </c>
      <c r="M3313">
        <v>-157.85775756835901</v>
      </c>
    </row>
    <row r="3314" spans="1:13" x14ac:dyDescent="0.25">
      <c r="A3314" s="396">
        <v>2018.0793000000001</v>
      </c>
      <c r="B3314" s="6"/>
      <c r="C3314" s="230" t="s">
        <v>11630</v>
      </c>
      <c r="D3314" s="394" t="s">
        <v>10510</v>
      </c>
      <c r="E3314" s="394" t="s">
        <v>5155</v>
      </c>
      <c r="F3314" s="15" t="s">
        <v>2823</v>
      </c>
      <c r="G3314" t="s">
        <v>122</v>
      </c>
      <c r="H3314" s="377" t="s">
        <v>6295</v>
      </c>
      <c r="I3314" s="359" t="s">
        <v>9916</v>
      </c>
      <c r="J3314" s="230">
        <f>VLOOKUP(H3314,LocID!$B$2:$I$1995,8, FALSE)</f>
        <v>427</v>
      </c>
      <c r="L3314">
        <v>45.511791229247997</v>
      </c>
      <c r="M3314">
        <v>-122.67562866210901</v>
      </c>
    </row>
    <row r="3315" spans="1:13" x14ac:dyDescent="0.25">
      <c r="A3315" s="396">
        <v>2018.0824</v>
      </c>
      <c r="B3315" s="6"/>
      <c r="C3315" s="230" t="s">
        <v>11630</v>
      </c>
      <c r="D3315" s="15" t="s">
        <v>10511</v>
      </c>
      <c r="E3315" s="15" t="s">
        <v>10512</v>
      </c>
      <c r="F3315" s="15" t="s">
        <v>491</v>
      </c>
      <c r="G3315" t="s">
        <v>76</v>
      </c>
      <c r="H3315" s="377" t="s">
        <v>5952</v>
      </c>
      <c r="I3315" s="359" t="s">
        <v>52</v>
      </c>
      <c r="J3315" s="230">
        <f>VLOOKUP(H3315,LocID!$B$2:$I$1995,8, FALSE)</f>
        <v>57</v>
      </c>
      <c r="L3315">
        <v>34.073478698730398</v>
      </c>
      <c r="M3315">
        <v>-118.400337219238</v>
      </c>
    </row>
    <row r="3316" spans="1:13" x14ac:dyDescent="0.25">
      <c r="A3316" s="396">
        <v>2018.0827999999999</v>
      </c>
      <c r="B3316" s="6"/>
      <c r="C3316" s="230" t="s">
        <v>11630</v>
      </c>
      <c r="D3316" s="394" t="s">
        <v>10515</v>
      </c>
      <c r="E3316" s="394" t="s">
        <v>10516</v>
      </c>
      <c r="F3316" s="15" t="s">
        <v>3531</v>
      </c>
      <c r="G3316" t="s">
        <v>76</v>
      </c>
      <c r="H3316" s="377" t="s">
        <v>6348</v>
      </c>
      <c r="I3316" s="349" t="s">
        <v>26</v>
      </c>
      <c r="J3316" s="230">
        <f>VLOOKUP(H3316,LocID!$B$2:$I$1995,8, FALSE)</f>
        <v>491</v>
      </c>
      <c r="L3316">
        <v>37.338581085205</v>
      </c>
      <c r="M3316">
        <v>-121.885566711425</v>
      </c>
    </row>
    <row r="3317" spans="1:13" x14ac:dyDescent="0.25">
      <c r="A3317" s="431">
        <v>2018.085</v>
      </c>
      <c r="B3317" s="5"/>
      <c r="C3317" s="230" t="s">
        <v>11630</v>
      </c>
      <c r="D3317" s="430" t="s">
        <v>10647</v>
      </c>
      <c r="E3317" s="430" t="s">
        <v>10648</v>
      </c>
      <c r="F3317" s="407" t="s">
        <v>964</v>
      </c>
      <c r="G3317" t="s">
        <v>244</v>
      </c>
      <c r="H3317" s="377" t="s">
        <v>6009</v>
      </c>
      <c r="I3317" s="391" t="s">
        <v>9916</v>
      </c>
      <c r="J3317" s="230">
        <f>VLOOKUP(H3317,LocID!$B$2:$I$1995,8, FALSE)</f>
        <v>117</v>
      </c>
      <c r="L3317">
        <v>38.833431243896399</v>
      </c>
      <c r="M3317">
        <v>-104.821807861328</v>
      </c>
    </row>
    <row r="3318" spans="1:13" x14ac:dyDescent="0.25">
      <c r="A3318" s="431">
        <v>2018.0862999999999</v>
      </c>
      <c r="B3318" s="5"/>
      <c r="C3318" s="230" t="s">
        <v>11630</v>
      </c>
      <c r="D3318" s="430" t="s">
        <v>10649</v>
      </c>
      <c r="E3318" s="430" t="s">
        <v>3775</v>
      </c>
      <c r="F3318" s="407" t="s">
        <v>3750</v>
      </c>
      <c r="G3318" t="s">
        <v>261</v>
      </c>
      <c r="H3318" s="377" t="s">
        <v>4530</v>
      </c>
      <c r="I3318" s="391" t="s">
        <v>9912</v>
      </c>
      <c r="J3318" s="230">
        <f>VLOOKUP(H3318,LocID!$B$2:$I$1995,8, FALSE)</f>
        <v>513</v>
      </c>
      <c r="L3318">
        <v>47.603569030761697</v>
      </c>
      <c r="M3318">
        <v>-122.329452514648</v>
      </c>
    </row>
    <row r="3319" spans="1:13" x14ac:dyDescent="0.25">
      <c r="A3319" s="396">
        <v>2018.0864999999999</v>
      </c>
      <c r="B3319" s="6"/>
      <c r="C3319" s="230" t="s">
        <v>11630</v>
      </c>
      <c r="D3319" s="386" t="s">
        <v>10518</v>
      </c>
      <c r="E3319" s="386" t="s">
        <v>3768</v>
      </c>
      <c r="F3319" s="15" t="s">
        <v>3750</v>
      </c>
      <c r="G3319" t="s">
        <v>261</v>
      </c>
      <c r="H3319" s="377" t="s">
        <v>4530</v>
      </c>
      <c r="I3319" s="349" t="s">
        <v>9912</v>
      </c>
      <c r="J3319" s="230">
        <f>VLOOKUP(H3319,LocID!$B$2:$I$1995,8, FALSE)</f>
        <v>513</v>
      </c>
      <c r="L3319">
        <v>47.603569030761697</v>
      </c>
      <c r="M3319">
        <v>-122.329452514648</v>
      </c>
    </row>
    <row r="3320" spans="1:13" x14ac:dyDescent="0.25">
      <c r="A3320" s="431">
        <v>2018.0876000000001</v>
      </c>
      <c r="B3320" s="5"/>
      <c r="C3320" s="230" t="s">
        <v>11630</v>
      </c>
      <c r="D3320" s="430" t="s">
        <v>10650</v>
      </c>
      <c r="E3320" s="430" t="s">
        <v>10651</v>
      </c>
      <c r="F3320" s="407" t="s">
        <v>936</v>
      </c>
      <c r="G3320" t="s">
        <v>60</v>
      </c>
      <c r="H3320" s="377" t="s">
        <v>6005</v>
      </c>
      <c r="I3320" s="391" t="s">
        <v>26</v>
      </c>
      <c r="J3320" s="230">
        <f>VLOOKUP(H3320,LocID!$B$2:$I$1995,8, FALSE)</f>
        <v>113</v>
      </c>
      <c r="L3320">
        <v>41.504749298095703</v>
      </c>
      <c r="M3320">
        <v>-81.690719604492102</v>
      </c>
    </row>
    <row r="3321" spans="1:13" x14ac:dyDescent="0.25">
      <c r="A3321" s="396">
        <v>2018.0877</v>
      </c>
      <c r="B3321" s="6"/>
      <c r="C3321" s="230" t="s">
        <v>11630</v>
      </c>
      <c r="D3321" s="386" t="s">
        <v>10519</v>
      </c>
      <c r="E3321" s="386" t="s">
        <v>10520</v>
      </c>
      <c r="F3321" s="15" t="s">
        <v>2194</v>
      </c>
      <c r="G3321" t="s">
        <v>865</v>
      </c>
      <c r="H3321" s="377" t="s">
        <v>6233</v>
      </c>
      <c r="I3321" s="359" t="s">
        <v>9916</v>
      </c>
      <c r="J3321" s="230">
        <f>VLOOKUP(H3321,LocID!$B$2:$I$1995,8, FALSE)</f>
        <v>358</v>
      </c>
      <c r="L3321">
        <v>36.167839050292898</v>
      </c>
      <c r="M3321">
        <v>-86.778160095214801</v>
      </c>
    </row>
    <row r="3322" spans="1:13" x14ac:dyDescent="0.25">
      <c r="A3322" s="396">
        <v>2018.0878</v>
      </c>
      <c r="B3322" s="6"/>
      <c r="C3322" s="230" t="s">
        <v>11630</v>
      </c>
      <c r="D3322" s="386" t="s">
        <v>10522</v>
      </c>
      <c r="E3322" s="386" t="s">
        <v>10523</v>
      </c>
      <c r="F3322" s="15" t="s">
        <v>2414</v>
      </c>
      <c r="G3322" t="s">
        <v>76</v>
      </c>
      <c r="H3322" s="377" t="s">
        <v>4518</v>
      </c>
      <c r="I3322" s="349" t="s">
        <v>26</v>
      </c>
      <c r="J3322" s="230">
        <f>VLOOKUP(H3322,LocID!$B$2:$I$1995,8, FALSE)</f>
        <v>387</v>
      </c>
      <c r="L3322">
        <v>37.805080413818303</v>
      </c>
      <c r="M3322">
        <v>-122.273071289062</v>
      </c>
    </row>
    <row r="3323" spans="1:13" x14ac:dyDescent="0.25">
      <c r="A3323" s="396">
        <v>2018.0879</v>
      </c>
      <c r="B3323" s="6"/>
      <c r="C3323" s="230" t="s">
        <v>11630</v>
      </c>
      <c r="D3323" s="386" t="s">
        <v>10524</v>
      </c>
      <c r="E3323" s="386" t="s">
        <v>10525</v>
      </c>
      <c r="F3323" s="15" t="s">
        <v>10526</v>
      </c>
      <c r="G3323" t="s">
        <v>144</v>
      </c>
      <c r="H3323" s="377" t="s">
        <v>11282</v>
      </c>
      <c r="I3323" s="329" t="s">
        <v>188</v>
      </c>
      <c r="J3323" s="230">
        <f>VLOOKUP(H3323,LocID!$B$2:$I$1995,8, FALSE)</f>
        <v>746</v>
      </c>
      <c r="L3323">
        <v>38.701541900634702</v>
      </c>
      <c r="M3323">
        <v>-77.477333068847599</v>
      </c>
    </row>
    <row r="3324" spans="1:13" x14ac:dyDescent="0.25">
      <c r="A3324" s="431">
        <v>2018.0887</v>
      </c>
      <c r="B3324" s="5"/>
      <c r="C3324" s="230" t="s">
        <v>11630</v>
      </c>
      <c r="D3324" s="430" t="s">
        <v>10652</v>
      </c>
      <c r="E3324" s="430" t="s">
        <v>10653</v>
      </c>
      <c r="F3324" s="407" t="s">
        <v>4007</v>
      </c>
      <c r="G3324" t="s">
        <v>144</v>
      </c>
      <c r="H3324" s="377" t="s">
        <v>6386</v>
      </c>
      <c r="I3324" s="391" t="s">
        <v>52</v>
      </c>
      <c r="J3324" s="230">
        <f>VLOOKUP(H3324,LocID!$B$2:$I$1995,8, FALSE)</f>
        <v>539</v>
      </c>
      <c r="L3324">
        <v>39.007682800292898</v>
      </c>
      <c r="M3324">
        <v>-77.392852783203097</v>
      </c>
    </row>
    <row r="3325" spans="1:13" x14ac:dyDescent="0.25">
      <c r="A3325" s="396">
        <v>2018.0961</v>
      </c>
      <c r="B3325" s="6"/>
      <c r="C3325" s="230" t="s">
        <v>11630</v>
      </c>
      <c r="D3325" s="386" t="s">
        <v>10528</v>
      </c>
      <c r="E3325" s="386" t="s">
        <v>10529</v>
      </c>
      <c r="F3325" s="388" t="s">
        <v>1213</v>
      </c>
      <c r="G3325" t="s">
        <v>874</v>
      </c>
      <c r="H3325" s="377" t="s">
        <v>6058</v>
      </c>
      <c r="I3325" s="391" t="s">
        <v>52</v>
      </c>
      <c r="J3325" s="230">
        <f>VLOOKUP(H3325,LocID!$B$2:$I$1995,8, FALSE)</f>
        <v>170</v>
      </c>
      <c r="L3325">
        <v>41.353118896484297</v>
      </c>
      <c r="M3325">
        <v>-72.390640258789006</v>
      </c>
    </row>
    <row r="3326" spans="1:13" x14ac:dyDescent="0.25">
      <c r="A3326" s="431">
        <v>2018.0968</v>
      </c>
      <c r="B3326" s="5"/>
      <c r="C3326" s="230" t="s">
        <v>11630</v>
      </c>
      <c r="D3326" s="430" t="s">
        <v>10654</v>
      </c>
      <c r="E3326" s="430" t="s">
        <v>10655</v>
      </c>
      <c r="F3326" s="404" t="s">
        <v>3294</v>
      </c>
      <c r="G3326" t="s">
        <v>76</v>
      </c>
      <c r="H3326" s="377" t="s">
        <v>4526</v>
      </c>
      <c r="I3326" s="391" t="s">
        <v>9974</v>
      </c>
      <c r="J3326" s="230">
        <f>VLOOKUP(H3326,LocID!$B$2:$I$1995,8, FALSE)</f>
        <v>489</v>
      </c>
      <c r="L3326">
        <v>37.7771186828613</v>
      </c>
      <c r="M3326">
        <v>-122.419639587402</v>
      </c>
    </row>
    <row r="3327" spans="1:13" x14ac:dyDescent="0.25">
      <c r="A3327" s="396">
        <v>2018.0984000000001</v>
      </c>
      <c r="B3327" s="6"/>
      <c r="C3327" s="230" t="s">
        <v>11630</v>
      </c>
      <c r="D3327" s="386" t="s">
        <v>10532</v>
      </c>
      <c r="E3327" s="386" t="s">
        <v>10533</v>
      </c>
      <c r="F3327" s="388" t="s">
        <v>4160</v>
      </c>
      <c r="G3327" t="s">
        <v>261</v>
      </c>
      <c r="H3327" s="377" t="s">
        <v>6418</v>
      </c>
      <c r="I3327" s="359" t="s">
        <v>52</v>
      </c>
      <c r="J3327" s="230">
        <f>VLOOKUP(H3327,LocID!$B$2:$I$1995,8, FALSE)</f>
        <v>572</v>
      </c>
      <c r="L3327">
        <v>45.632209777832003</v>
      </c>
      <c r="M3327">
        <v>-122.67156219482401</v>
      </c>
    </row>
    <row r="3328" spans="1:13" x14ac:dyDescent="0.25">
      <c r="A3328" s="396">
        <v>2018.1014</v>
      </c>
      <c r="B3328" s="6"/>
      <c r="C3328" s="230" t="s">
        <v>11630</v>
      </c>
      <c r="D3328" s="386" t="s">
        <v>10535</v>
      </c>
      <c r="E3328" s="386" t="s">
        <v>5850</v>
      </c>
      <c r="F3328" s="388" t="s">
        <v>4435</v>
      </c>
      <c r="G3328" t="s">
        <v>76</v>
      </c>
      <c r="H3328" s="377" t="s">
        <v>6449</v>
      </c>
      <c r="I3328" s="391" t="s">
        <v>26</v>
      </c>
      <c r="J3328" s="230">
        <f>VLOOKUP(H3328,LocID!$B$2:$I$1995,8, FALSE)</f>
        <v>605</v>
      </c>
      <c r="L3328">
        <v>38.549098968505803</v>
      </c>
      <c r="M3328">
        <v>-122.812606811523</v>
      </c>
    </row>
    <row r="3329" spans="1:13" x14ac:dyDescent="0.25">
      <c r="A3329" s="396">
        <v>2018.1015</v>
      </c>
      <c r="B3329" s="6"/>
      <c r="C3329" s="230" t="s">
        <v>11630</v>
      </c>
      <c r="D3329" s="386" t="s">
        <v>10536</v>
      </c>
      <c r="E3329" s="386" t="s">
        <v>10537</v>
      </c>
      <c r="F3329" s="388" t="s">
        <v>2106</v>
      </c>
      <c r="G3329" t="s">
        <v>76</v>
      </c>
      <c r="H3329" s="377" t="s">
        <v>6217</v>
      </c>
      <c r="I3329" s="391" t="s">
        <v>52</v>
      </c>
      <c r="J3329" s="230">
        <f>VLOOKUP(H3329,LocID!$B$2:$I$1995,8, FALSE)</f>
        <v>342</v>
      </c>
      <c r="L3329">
        <v>37.638641357421797</v>
      </c>
      <c r="M3329">
        <v>-121</v>
      </c>
    </row>
    <row r="3330" spans="1:13" x14ac:dyDescent="0.25">
      <c r="A3330" s="431">
        <v>2018.1025999999999</v>
      </c>
      <c r="B3330" s="5"/>
      <c r="C3330" s="230" t="s">
        <v>11630</v>
      </c>
      <c r="D3330" s="434" t="s">
        <v>10657</v>
      </c>
      <c r="E3330" s="434" t="s">
        <v>3420</v>
      </c>
      <c r="F3330" s="404" t="s">
        <v>3294</v>
      </c>
      <c r="G3330" t="s">
        <v>76</v>
      </c>
      <c r="H3330" s="377" t="s">
        <v>4526</v>
      </c>
      <c r="I3330" s="391" t="s">
        <v>9912</v>
      </c>
      <c r="J3330" s="230">
        <f>VLOOKUP(H3330,LocID!$B$2:$I$1995,8, FALSE)</f>
        <v>489</v>
      </c>
      <c r="L3330">
        <v>37.7771186828613</v>
      </c>
      <c r="M3330">
        <v>-122.419639587402</v>
      </c>
    </row>
    <row r="3331" spans="1:13" x14ac:dyDescent="0.25">
      <c r="A3331" s="431">
        <v>2018.1032</v>
      </c>
      <c r="B3331" s="5"/>
      <c r="C3331" s="230" t="s">
        <v>11630</v>
      </c>
      <c r="D3331" s="404" t="s">
        <v>10659</v>
      </c>
      <c r="E3331" s="404" t="s">
        <v>3728</v>
      </c>
      <c r="F3331" s="404" t="s">
        <v>3722</v>
      </c>
      <c r="G3331" t="s">
        <v>76</v>
      </c>
      <c r="H3331" s="377" t="s">
        <v>6361</v>
      </c>
      <c r="I3331" s="329" t="s">
        <v>188</v>
      </c>
      <c r="J3331" s="230">
        <f>VLOOKUP(H3331,LocID!$B$2:$I$1995,8, FALSE)</f>
        <v>507</v>
      </c>
      <c r="L3331">
        <v>38.437900543212798</v>
      </c>
      <c r="M3331">
        <v>-122.712440490722</v>
      </c>
    </row>
    <row r="3332" spans="1:13" x14ac:dyDescent="0.25">
      <c r="A3332" s="396">
        <v>2018.1043999999999</v>
      </c>
      <c r="B3332" s="6"/>
      <c r="C3332" s="230" t="s">
        <v>11630</v>
      </c>
      <c r="D3332" s="388" t="s">
        <v>10538</v>
      </c>
      <c r="E3332" s="388" t="s">
        <v>10539</v>
      </c>
      <c r="F3332" s="388" t="s">
        <v>1131</v>
      </c>
      <c r="G3332" t="s">
        <v>183</v>
      </c>
      <c r="H3332" s="377" t="s">
        <v>6042</v>
      </c>
      <c r="I3332" s="391" t="s">
        <v>26</v>
      </c>
      <c r="J3332" s="230">
        <f>VLOOKUP(H3332,LocID!$B$2:$I$1995,8, FALSE)</f>
        <v>151</v>
      </c>
      <c r="L3332">
        <v>42.331680297851499</v>
      </c>
      <c r="M3332">
        <v>-83.047996520996094</v>
      </c>
    </row>
    <row r="3333" spans="1:13" x14ac:dyDescent="0.25">
      <c r="A3333" s="396">
        <v>2018.1068</v>
      </c>
      <c r="B3333" s="6"/>
      <c r="C3333" s="230" t="s">
        <v>11630</v>
      </c>
      <c r="D3333" s="8" t="s">
        <v>10541</v>
      </c>
      <c r="E3333" s="8" t="s">
        <v>5439</v>
      </c>
      <c r="F3333" s="388" t="s">
        <v>1244</v>
      </c>
      <c r="G3333" t="s">
        <v>144</v>
      </c>
      <c r="H3333" s="377" t="s">
        <v>6064</v>
      </c>
      <c r="I3333" s="329" t="s">
        <v>188</v>
      </c>
      <c r="J3333" s="230">
        <f>VLOOKUP(H3333,LocID!$B$2:$I$1995,8, FALSE)</f>
        <v>176</v>
      </c>
      <c r="L3333">
        <v>38.841789245605398</v>
      </c>
      <c r="M3333">
        <v>-77.308868408203097</v>
      </c>
    </row>
    <row r="3334" spans="1:13" x14ac:dyDescent="0.25">
      <c r="A3334" s="396">
        <v>2018.1078</v>
      </c>
      <c r="B3334" s="6"/>
      <c r="C3334" s="230" t="s">
        <v>11630</v>
      </c>
      <c r="D3334" s="386" t="s">
        <v>10544</v>
      </c>
      <c r="E3334" s="386" t="s">
        <v>10545</v>
      </c>
      <c r="F3334" s="388" t="s">
        <v>1304</v>
      </c>
      <c r="G3334" t="s">
        <v>76</v>
      </c>
      <c r="H3334" s="377" t="s">
        <v>6076</v>
      </c>
      <c r="I3334" s="391" t="s">
        <v>26</v>
      </c>
      <c r="J3334" s="230">
        <f>VLOOKUP(H3334,LocID!$B$2:$I$1995,8, FALSE)</f>
        <v>190</v>
      </c>
      <c r="L3334">
        <v>37.561138153076101</v>
      </c>
      <c r="M3334">
        <v>-122.26888275146401</v>
      </c>
    </row>
    <row r="3335" spans="1:13" x14ac:dyDescent="0.25">
      <c r="A3335" s="396">
        <v>2018.1081999999999</v>
      </c>
      <c r="B3335" s="6"/>
      <c r="C3335" s="230" t="s">
        <v>11630</v>
      </c>
      <c r="D3335" s="386" t="s">
        <v>10546</v>
      </c>
      <c r="E3335" s="397"/>
      <c r="F3335" s="388" t="s">
        <v>2823</v>
      </c>
      <c r="G3335" t="s">
        <v>122</v>
      </c>
      <c r="H3335" s="377" t="s">
        <v>6295</v>
      </c>
      <c r="I3335" s="391" t="s">
        <v>6468</v>
      </c>
      <c r="J3335" s="230">
        <f>VLOOKUP(H3335,LocID!$B$2:$I$1995,8, FALSE)</f>
        <v>427</v>
      </c>
      <c r="L3335">
        <v>45.511791229247997</v>
      </c>
      <c r="M3335">
        <v>-122.67562866210901</v>
      </c>
    </row>
    <row r="3336" spans="1:13" x14ac:dyDescent="0.25">
      <c r="A3336" s="396">
        <v>2018.1084000000001</v>
      </c>
      <c r="B3336" s="6"/>
      <c r="C3336" s="230" t="s">
        <v>11630</v>
      </c>
      <c r="D3336" s="386" t="s">
        <v>10547</v>
      </c>
      <c r="E3336" s="386" t="s">
        <v>10548</v>
      </c>
      <c r="F3336" s="388" t="s">
        <v>10549</v>
      </c>
      <c r="G3336" t="s">
        <v>76</v>
      </c>
      <c r="H3336" s="377" t="s">
        <v>11283</v>
      </c>
      <c r="I3336" s="391" t="s">
        <v>26</v>
      </c>
      <c r="J3336" s="230">
        <f>VLOOKUP(H3336,LocID!$B$2:$I$1995,8, FALSE)</f>
        <v>747</v>
      </c>
      <c r="L3336">
        <v>34.122081756591797</v>
      </c>
      <c r="M3336">
        <v>-118.105209350585</v>
      </c>
    </row>
    <row r="3337" spans="1:13" x14ac:dyDescent="0.25">
      <c r="A3337" s="431">
        <v>2018.1093000000001</v>
      </c>
      <c r="B3337" s="5"/>
      <c r="C3337" s="230" t="s">
        <v>11630</v>
      </c>
      <c r="D3337" s="430" t="s">
        <v>10661</v>
      </c>
      <c r="E3337" s="430" t="s">
        <v>5589</v>
      </c>
      <c r="F3337" s="404" t="s">
        <v>2341</v>
      </c>
      <c r="G3337" t="s">
        <v>815</v>
      </c>
      <c r="H3337" s="377" t="s">
        <v>4517</v>
      </c>
      <c r="I3337" s="391" t="s">
        <v>98</v>
      </c>
      <c r="J3337" s="230">
        <f>VLOOKUP(H3337,LocID!$B$2:$I$1995,8, FALSE)</f>
        <v>371</v>
      </c>
      <c r="L3337">
        <v>40.731971740722599</v>
      </c>
      <c r="M3337">
        <v>-74.174209594726506</v>
      </c>
    </row>
    <row r="3338" spans="1:13" x14ac:dyDescent="0.25">
      <c r="A3338" s="396">
        <v>2018.11</v>
      </c>
      <c r="B3338" s="6"/>
      <c r="C3338" s="230" t="s">
        <v>11630</v>
      </c>
      <c r="D3338" s="386" t="s">
        <v>10550</v>
      </c>
      <c r="E3338" s="386" t="s">
        <v>10551</v>
      </c>
      <c r="F3338" s="388" t="s">
        <v>2273</v>
      </c>
      <c r="G3338" t="s">
        <v>107</v>
      </c>
      <c r="H3338" s="377" t="s">
        <v>4516</v>
      </c>
      <c r="I3338" s="359" t="s">
        <v>9916</v>
      </c>
      <c r="J3338" s="230">
        <f>VLOOKUP(H3338,LocID!$B$2:$I$1995,8, FALSE)</f>
        <v>370</v>
      </c>
      <c r="L3338">
        <v>40.7820014953613</v>
      </c>
      <c r="M3338">
        <v>-73.831703186035099</v>
      </c>
    </row>
    <row r="3339" spans="1:13" x14ac:dyDescent="0.25">
      <c r="A3339" s="396">
        <v>2018.1103000000001</v>
      </c>
      <c r="B3339" s="6"/>
      <c r="C3339" s="230" t="s">
        <v>11630</v>
      </c>
      <c r="D3339" s="386" t="s">
        <v>10552</v>
      </c>
      <c r="E3339" s="386" t="s">
        <v>10553</v>
      </c>
      <c r="F3339" s="388" t="s">
        <v>4104</v>
      </c>
      <c r="G3339" t="s">
        <v>76</v>
      </c>
      <c r="H3339" s="377" t="s">
        <v>6404</v>
      </c>
      <c r="I3339" s="391" t="s">
        <v>52</v>
      </c>
      <c r="J3339" s="230">
        <f>VLOOKUP(H3339,LocID!$B$2:$I$1995,8, FALSE)</f>
        <v>558</v>
      </c>
      <c r="L3339">
        <v>39.326118469238203</v>
      </c>
      <c r="M3339">
        <v>-120.21215057373</v>
      </c>
    </row>
    <row r="3340" spans="1:13" x14ac:dyDescent="0.25">
      <c r="A3340" s="431">
        <v>2018.1107999999999</v>
      </c>
      <c r="B3340" s="5"/>
      <c r="C3340" s="230" t="s">
        <v>11630</v>
      </c>
      <c r="D3340" s="430" t="s">
        <v>10662</v>
      </c>
      <c r="E3340" s="430" t="s">
        <v>5519</v>
      </c>
      <c r="F3340" s="404" t="s">
        <v>1832</v>
      </c>
      <c r="G3340" t="s">
        <v>76</v>
      </c>
      <c r="H3340" s="377" t="s">
        <v>4512</v>
      </c>
      <c r="I3340" s="391" t="s">
        <v>52</v>
      </c>
      <c r="J3340" s="230">
        <f>VLOOKUP(H3340,LocID!$B$2:$I$1995,8, FALSE)</f>
        <v>300</v>
      </c>
      <c r="L3340">
        <v>34.053489685058501</v>
      </c>
      <c r="M3340">
        <v>-118.245323181152</v>
      </c>
    </row>
    <row r="3341" spans="1:13" x14ac:dyDescent="0.25">
      <c r="A3341" s="396">
        <v>2018.1123</v>
      </c>
      <c r="B3341" s="6"/>
      <c r="C3341" s="230" t="s">
        <v>11630</v>
      </c>
      <c r="D3341" s="386" t="s">
        <v>10554</v>
      </c>
      <c r="E3341" s="386" t="s">
        <v>10523</v>
      </c>
      <c r="F3341" s="388" t="s">
        <v>2414</v>
      </c>
      <c r="G3341" t="s">
        <v>76</v>
      </c>
      <c r="H3341" s="377" t="s">
        <v>4518</v>
      </c>
      <c r="I3341" s="391" t="s">
        <v>26</v>
      </c>
      <c r="J3341" s="230">
        <f>VLOOKUP(H3341,LocID!$B$2:$I$1995,8, FALSE)</f>
        <v>387</v>
      </c>
      <c r="L3341">
        <v>37.805080413818303</v>
      </c>
      <c r="M3341">
        <v>-122.273071289062</v>
      </c>
    </row>
    <row r="3342" spans="1:13" x14ac:dyDescent="0.25">
      <c r="A3342" s="396">
        <v>2018.1124</v>
      </c>
      <c r="B3342" s="6"/>
      <c r="C3342" s="230" t="s">
        <v>11630</v>
      </c>
      <c r="D3342" s="386" t="s">
        <v>10555</v>
      </c>
      <c r="E3342" s="386" t="s">
        <v>10556</v>
      </c>
      <c r="F3342" s="388" t="s">
        <v>10557</v>
      </c>
      <c r="G3342" t="s">
        <v>208</v>
      </c>
      <c r="H3342" s="377" t="s">
        <v>11284</v>
      </c>
      <c r="I3342" s="391" t="s">
        <v>52</v>
      </c>
      <c r="J3342" s="230">
        <f>VLOOKUP(H3342,LocID!$B$2:$I$1995,8, FALSE)</f>
        <v>748</v>
      </c>
      <c r="L3342">
        <v>40.117378234863203</v>
      </c>
      <c r="M3342">
        <v>-88.204429626464801</v>
      </c>
    </row>
    <row r="3343" spans="1:13" x14ac:dyDescent="0.25">
      <c r="A3343" s="396">
        <v>2018.1132</v>
      </c>
      <c r="B3343" s="6"/>
      <c r="C3343" s="230" t="s">
        <v>11630</v>
      </c>
      <c r="D3343" s="386" t="s">
        <v>10558</v>
      </c>
      <c r="E3343" s="386" t="s">
        <v>10559</v>
      </c>
      <c r="F3343" s="388" t="s">
        <v>10560</v>
      </c>
      <c r="G3343" t="s">
        <v>219</v>
      </c>
      <c r="H3343" s="377" t="s">
        <v>11285</v>
      </c>
      <c r="I3343" s="391" t="s">
        <v>26</v>
      </c>
      <c r="J3343" s="230">
        <f>VLOOKUP(H3343,LocID!$B$2:$I$1995,8, FALSE)</f>
        <v>749</v>
      </c>
      <c r="L3343">
        <v>32.220321655273402</v>
      </c>
      <c r="M3343">
        <v>-98.201950073242102</v>
      </c>
    </row>
    <row r="3344" spans="1:13" x14ac:dyDescent="0.25">
      <c r="A3344" s="431">
        <v>2018.1135999999999</v>
      </c>
      <c r="B3344" s="5"/>
      <c r="C3344" s="230" t="s">
        <v>11630</v>
      </c>
      <c r="D3344" s="430" t="s">
        <v>10665</v>
      </c>
      <c r="E3344" s="430" t="s">
        <v>10666</v>
      </c>
      <c r="F3344" s="404" t="s">
        <v>10043</v>
      </c>
      <c r="G3344" t="s">
        <v>183</v>
      </c>
      <c r="H3344" s="377" t="s">
        <v>10406</v>
      </c>
      <c r="I3344" s="329" t="s">
        <v>188</v>
      </c>
      <c r="J3344" s="230">
        <f>VLOOKUP(H3344,LocID!$B$2:$I$1995,8, FALSE)</f>
        <v>731</v>
      </c>
      <c r="L3344">
        <v>42.291568756103501</v>
      </c>
      <c r="M3344">
        <v>-85.588508605957003</v>
      </c>
    </row>
    <row r="3345" spans="1:13" x14ac:dyDescent="0.25">
      <c r="A3345" s="432">
        <v>2018.1143999999999</v>
      </c>
      <c r="B3345" s="5"/>
      <c r="C3345" s="230" t="s">
        <v>11630</v>
      </c>
      <c r="D3345" s="430" t="s">
        <v>10667</v>
      </c>
      <c r="E3345" s="430" t="s">
        <v>10668</v>
      </c>
      <c r="F3345" s="404" t="s">
        <v>1501</v>
      </c>
      <c r="G3345" t="s">
        <v>1488</v>
      </c>
      <c r="H3345" s="377" t="s">
        <v>4508</v>
      </c>
      <c r="I3345" s="391" t="s">
        <v>3934</v>
      </c>
      <c r="J3345" s="230">
        <f>VLOOKUP(H3345,LocID!$B$2:$I$1995,8, FALSE)</f>
        <v>235</v>
      </c>
      <c r="L3345">
        <v>21.3048496246337</v>
      </c>
      <c r="M3345">
        <v>-157.85775756835901</v>
      </c>
    </row>
    <row r="3346" spans="1:13" x14ac:dyDescent="0.25">
      <c r="A3346" s="444">
        <v>2018.1144999999999</v>
      </c>
      <c r="B3346" s="6"/>
      <c r="C3346" s="230" t="s">
        <v>11630</v>
      </c>
      <c r="D3346" s="386" t="s">
        <v>10131</v>
      </c>
      <c r="E3346" s="386" t="s">
        <v>10561</v>
      </c>
      <c r="F3346" s="388" t="s">
        <v>4077</v>
      </c>
      <c r="G3346" t="s">
        <v>76</v>
      </c>
      <c r="H3346" s="377" t="s">
        <v>6400</v>
      </c>
      <c r="I3346" s="329" t="s">
        <v>188</v>
      </c>
      <c r="J3346" s="230">
        <f>VLOOKUP(H3346,LocID!$B$2:$I$1995,8, FALSE)</f>
        <v>553</v>
      </c>
      <c r="L3346">
        <v>34.185359954833899</v>
      </c>
      <c r="M3346">
        <v>-118.892776489257</v>
      </c>
    </row>
    <row r="3347" spans="1:13" x14ac:dyDescent="0.25">
      <c r="A3347" s="445">
        <v>2018.1144999999999</v>
      </c>
      <c r="B3347" s="5"/>
      <c r="C3347" s="230" t="s">
        <v>11630</v>
      </c>
      <c r="D3347" s="430" t="s">
        <v>10670</v>
      </c>
      <c r="E3347" s="430" t="s">
        <v>10671</v>
      </c>
      <c r="F3347" s="404" t="s">
        <v>4077</v>
      </c>
      <c r="G3347" t="s">
        <v>76</v>
      </c>
      <c r="H3347" s="377" t="s">
        <v>6400</v>
      </c>
      <c r="I3347" s="391" t="s">
        <v>9916</v>
      </c>
      <c r="J3347" s="230">
        <f>VLOOKUP(H3347,LocID!$B$2:$I$1995,8, FALSE)</f>
        <v>553</v>
      </c>
      <c r="L3347">
        <v>34.185359954833899</v>
      </c>
      <c r="M3347">
        <v>-118.892776489257</v>
      </c>
    </row>
    <row r="3348" spans="1:13" x14ac:dyDescent="0.25">
      <c r="A3348" s="396">
        <v>2018.1148000000001</v>
      </c>
      <c r="B3348" s="6"/>
      <c r="C3348" s="230" t="s">
        <v>11630</v>
      </c>
      <c r="D3348" s="386" t="s">
        <v>10563</v>
      </c>
      <c r="E3348" s="386" t="s">
        <v>10564</v>
      </c>
      <c r="F3348" s="388" t="s">
        <v>2184</v>
      </c>
      <c r="G3348" t="s">
        <v>76</v>
      </c>
      <c r="H3348" s="377" t="s">
        <v>6231</v>
      </c>
      <c r="I3348" s="391" t="s">
        <v>26</v>
      </c>
      <c r="J3348" s="230">
        <f>VLOOKUP(H3348,LocID!$B$2:$I$1995,8, FALSE)</f>
        <v>356</v>
      </c>
      <c r="L3348">
        <v>38.298858642578097</v>
      </c>
      <c r="M3348">
        <v>-122.28521728515599</v>
      </c>
    </row>
    <row r="3349" spans="1:13" x14ac:dyDescent="0.25">
      <c r="A3349" s="396">
        <v>2018.1149</v>
      </c>
      <c r="B3349" s="6"/>
      <c r="C3349" s="230" t="s">
        <v>11630</v>
      </c>
      <c r="D3349" s="386" t="s">
        <v>10565</v>
      </c>
      <c r="E3349" s="386" t="s">
        <v>10566</v>
      </c>
      <c r="F3349" s="388" t="s">
        <v>2908</v>
      </c>
      <c r="G3349" t="s">
        <v>380</v>
      </c>
      <c r="H3349" s="377" t="s">
        <v>6299</v>
      </c>
      <c r="I3349" s="329" t="s">
        <v>188</v>
      </c>
      <c r="J3349" s="230">
        <f>VLOOKUP(H3349,LocID!$B$2:$I$1995,8, FALSE)</f>
        <v>431</v>
      </c>
      <c r="L3349">
        <v>41.8238716125488</v>
      </c>
      <c r="M3349">
        <v>-71.4119873046875</v>
      </c>
    </row>
    <row r="3350" spans="1:13" x14ac:dyDescent="0.25">
      <c r="A3350" s="431">
        <v>2018.115</v>
      </c>
      <c r="B3350" s="5"/>
      <c r="C3350" s="230" t="s">
        <v>11630</v>
      </c>
      <c r="D3350" s="430" t="s">
        <v>10673</v>
      </c>
      <c r="E3350" s="430" t="s">
        <v>10674</v>
      </c>
      <c r="F3350" s="404" t="s">
        <v>10675</v>
      </c>
      <c r="G3350" t="s">
        <v>107</v>
      </c>
      <c r="H3350" s="377" t="s">
        <v>11286</v>
      </c>
      <c r="I3350" s="391" t="s">
        <v>26</v>
      </c>
      <c r="J3350" s="230">
        <f>VLOOKUP(H3350,LocID!$B$2:$I$1995,8, FALSE)</f>
        <v>750</v>
      </c>
      <c r="L3350">
        <v>41.121879577636697</v>
      </c>
      <c r="M3350">
        <v>-73.708702087402301</v>
      </c>
    </row>
    <row r="3351" spans="1:13" x14ac:dyDescent="0.25">
      <c r="A3351" s="431">
        <v>2018.1151</v>
      </c>
      <c r="B3351" s="5"/>
      <c r="C3351" s="230" t="s">
        <v>11630</v>
      </c>
      <c r="D3351" s="430" t="s">
        <v>10676</v>
      </c>
      <c r="E3351" s="430" t="s">
        <v>10677</v>
      </c>
      <c r="F3351" s="404" t="s">
        <v>10678</v>
      </c>
      <c r="G3351" t="s">
        <v>160</v>
      </c>
      <c r="H3351" s="377" t="s">
        <v>11287</v>
      </c>
      <c r="I3351" s="391" t="s">
        <v>9916</v>
      </c>
      <c r="J3351" s="230">
        <f>VLOOKUP(H3351,LocID!$B$2:$I$1995,8, FALSE)</f>
        <v>751</v>
      </c>
      <c r="L3351">
        <v>33.86328125</v>
      </c>
      <c r="M3351">
        <v>-83.409271240234304</v>
      </c>
    </row>
    <row r="3352" spans="1:13" x14ac:dyDescent="0.25">
      <c r="A3352" s="446">
        <v>2018.1156000000001</v>
      </c>
      <c r="B3352" s="6"/>
      <c r="C3352" s="230" t="s">
        <v>11630</v>
      </c>
      <c r="D3352" s="386" t="s">
        <v>10569</v>
      </c>
      <c r="E3352" s="386" t="s">
        <v>5426</v>
      </c>
      <c r="F3352" s="388" t="s">
        <v>1152</v>
      </c>
      <c r="G3352" t="s">
        <v>76</v>
      </c>
      <c r="H3352" s="377" t="s">
        <v>6047</v>
      </c>
      <c r="I3352" s="359" t="s">
        <v>9916</v>
      </c>
      <c r="J3352" s="230">
        <f>VLOOKUP(H3352,LocID!$B$2:$I$1995,8, FALSE)</f>
        <v>158</v>
      </c>
      <c r="L3352">
        <v>37.472911834716797</v>
      </c>
      <c r="M3352">
        <v>-122.13954925537099</v>
      </c>
    </row>
    <row r="3353" spans="1:13" x14ac:dyDescent="0.25">
      <c r="A3353" s="446">
        <v>2018.1162999999999</v>
      </c>
      <c r="B3353" s="6"/>
      <c r="C3353" s="230" t="s">
        <v>11630</v>
      </c>
      <c r="D3353" s="386" t="s">
        <v>10570</v>
      </c>
      <c r="E3353" s="386" t="s">
        <v>10571</v>
      </c>
      <c r="F3353" s="388" t="s">
        <v>10572</v>
      </c>
      <c r="G3353" t="s">
        <v>1268</v>
      </c>
      <c r="H3353" s="377" t="s">
        <v>11288</v>
      </c>
      <c r="I3353" s="391" t="s">
        <v>52</v>
      </c>
      <c r="J3353" s="230">
        <f>VLOOKUP(H3353,LocID!$B$2:$I$1995,8, FALSE)</f>
        <v>752</v>
      </c>
      <c r="L3353">
        <v>36.372329711913999</v>
      </c>
      <c r="M3353">
        <v>-94.209487915039006</v>
      </c>
    </row>
    <row r="3354" spans="1:13" x14ac:dyDescent="0.25">
      <c r="A3354" s="446">
        <v>2018.1165000000001</v>
      </c>
      <c r="B3354" s="6"/>
      <c r="C3354" s="230" t="s">
        <v>11630</v>
      </c>
      <c r="D3354" s="386" t="s">
        <v>10573</v>
      </c>
      <c r="E3354" s="386" t="s">
        <v>4868</v>
      </c>
      <c r="F3354" s="388" t="s">
        <v>3906</v>
      </c>
      <c r="G3354" t="s">
        <v>76</v>
      </c>
      <c r="H3354" s="377" t="s">
        <v>4532</v>
      </c>
      <c r="I3354" s="359" t="s">
        <v>52</v>
      </c>
      <c r="J3354" s="230">
        <f>VLOOKUP(H3354,LocID!$B$2:$I$1995,8, FALSE)</f>
        <v>527</v>
      </c>
      <c r="L3354">
        <v>37.656059265136697</v>
      </c>
      <c r="M3354">
        <v>-122.414176940917</v>
      </c>
    </row>
    <row r="3355" spans="1:13" x14ac:dyDescent="0.25">
      <c r="A3355" s="431">
        <v>2018.1188</v>
      </c>
      <c r="B3355" s="5"/>
      <c r="C3355" s="230" t="s">
        <v>11630</v>
      </c>
      <c r="D3355" s="430" t="s">
        <v>10680</v>
      </c>
      <c r="E3355" s="430" t="s">
        <v>10681</v>
      </c>
      <c r="F3355" s="404" t="s">
        <v>1546</v>
      </c>
      <c r="G3355" t="s">
        <v>510</v>
      </c>
      <c r="H3355" s="377" t="s">
        <v>6119</v>
      </c>
      <c r="I3355" s="391" t="s">
        <v>9916</v>
      </c>
      <c r="J3355" s="230">
        <f>VLOOKUP(H3355,LocID!$B$2:$I$1995,8, FALSE)</f>
        <v>240</v>
      </c>
      <c r="L3355">
        <v>34.729129791259702</v>
      </c>
      <c r="M3355">
        <v>-86.584976196289006</v>
      </c>
    </row>
    <row r="3356" spans="1:13" x14ac:dyDescent="0.25">
      <c r="A3356" s="396">
        <v>2018.1197999999999</v>
      </c>
      <c r="B3356" s="6"/>
      <c r="C3356" s="230" t="s">
        <v>11630</v>
      </c>
      <c r="D3356" s="435" t="s">
        <v>10574</v>
      </c>
      <c r="E3356" s="435" t="s">
        <v>5753</v>
      </c>
      <c r="F3356" s="398" t="s">
        <v>3750</v>
      </c>
      <c r="G3356" t="s">
        <v>261</v>
      </c>
      <c r="H3356" s="377" t="s">
        <v>4530</v>
      </c>
      <c r="I3356" s="359" t="s">
        <v>9974</v>
      </c>
      <c r="J3356" s="230">
        <f>VLOOKUP(H3356,LocID!$B$2:$I$1995,8, FALSE)</f>
        <v>513</v>
      </c>
      <c r="L3356">
        <v>47.603569030761697</v>
      </c>
      <c r="M3356">
        <v>-122.329452514648</v>
      </c>
    </row>
    <row r="3357" spans="1:13" x14ac:dyDescent="0.25">
      <c r="A3357" s="6">
        <v>2018.1204</v>
      </c>
      <c r="B3357" s="433"/>
      <c r="C3357" s="230" t="s">
        <v>11630</v>
      </c>
      <c r="D3357" s="398" t="s">
        <v>10575</v>
      </c>
      <c r="E3357" s="398" t="s">
        <v>10576</v>
      </c>
      <c r="F3357" s="398" t="s">
        <v>332</v>
      </c>
      <c r="G3357" t="s">
        <v>219</v>
      </c>
      <c r="H3357" s="377" t="s">
        <v>4497</v>
      </c>
      <c r="I3357" s="359" t="s">
        <v>26</v>
      </c>
      <c r="J3357" s="230">
        <f>VLOOKUP(H3357,LocID!$B$2:$I$1995,8, FALSE)</f>
        <v>37</v>
      </c>
      <c r="L3357">
        <v>30.267589569091701</v>
      </c>
      <c r="M3357">
        <v>-97.742988586425696</v>
      </c>
    </row>
    <row r="3358" spans="1:13" x14ac:dyDescent="0.25">
      <c r="A3358" s="6">
        <v>2018.1206999999999</v>
      </c>
      <c r="B3358" s="433"/>
      <c r="C3358" s="230" t="s">
        <v>11630</v>
      </c>
      <c r="D3358" s="398" t="s">
        <v>10578</v>
      </c>
      <c r="E3358" s="398" t="s">
        <v>10579</v>
      </c>
      <c r="F3358" s="398" t="s">
        <v>3671</v>
      </c>
      <c r="G3358" t="s">
        <v>76</v>
      </c>
      <c r="H3358" s="377" t="s">
        <v>6357</v>
      </c>
      <c r="I3358" s="391" t="s">
        <v>26</v>
      </c>
      <c r="J3358" s="230">
        <f>VLOOKUP(H3358,LocID!$B$2:$I$1995,8, FALSE)</f>
        <v>501</v>
      </c>
      <c r="L3358">
        <v>37.355739593505803</v>
      </c>
      <c r="M3358">
        <v>-121.954986572265</v>
      </c>
    </row>
    <row r="3359" spans="1:13" x14ac:dyDescent="0.25">
      <c r="A3359" s="402">
        <v>2018.1216999999999</v>
      </c>
      <c r="C3359" s="230" t="s">
        <v>11630</v>
      </c>
      <c r="D3359" s="401" t="s">
        <v>10682</v>
      </c>
      <c r="E3359" s="401" t="s">
        <v>10683</v>
      </c>
      <c r="F3359" s="410" t="s">
        <v>3531</v>
      </c>
      <c r="G3359" t="s">
        <v>76</v>
      </c>
      <c r="H3359" s="377" t="s">
        <v>6348</v>
      </c>
      <c r="I3359" s="391" t="s">
        <v>26</v>
      </c>
      <c r="J3359" s="230">
        <f>VLOOKUP(H3359,LocID!$B$2:$I$1995,8, FALSE)</f>
        <v>491</v>
      </c>
      <c r="L3359">
        <v>37.338581085205</v>
      </c>
      <c r="M3359">
        <v>-121.885566711425</v>
      </c>
    </row>
    <row r="3360" spans="1:13" x14ac:dyDescent="0.25">
      <c r="A3360" s="6">
        <v>2018.123</v>
      </c>
      <c r="B3360" s="433"/>
      <c r="C3360" s="230" t="s">
        <v>11630</v>
      </c>
      <c r="D3360" s="8" t="s">
        <v>10580</v>
      </c>
      <c r="E3360" s="8" t="s">
        <v>9965</v>
      </c>
      <c r="F3360" s="398" t="s">
        <v>1187</v>
      </c>
      <c r="G3360" t="s">
        <v>261</v>
      </c>
      <c r="H3360" s="377" t="s">
        <v>6055</v>
      </c>
      <c r="I3360" s="391" t="s">
        <v>52</v>
      </c>
      <c r="J3360" s="230">
        <f>VLOOKUP(H3360,LocID!$B$2:$I$1995,8, FALSE)</f>
        <v>166</v>
      </c>
      <c r="L3360">
        <v>46.99702835083</v>
      </c>
      <c r="M3360">
        <v>-120.54872131347599</v>
      </c>
    </row>
    <row r="3361" spans="1:13" x14ac:dyDescent="0.25">
      <c r="A3361" s="6">
        <v>2018.1231</v>
      </c>
      <c r="B3361" s="433"/>
      <c r="C3361" s="230" t="s">
        <v>11630</v>
      </c>
      <c r="D3361" s="8" t="s">
        <v>10581</v>
      </c>
      <c r="E3361" s="8" t="s">
        <v>10582</v>
      </c>
      <c r="F3361" s="398" t="s">
        <v>4109</v>
      </c>
      <c r="G3361" t="s">
        <v>261</v>
      </c>
      <c r="H3361" s="377" t="s">
        <v>6406</v>
      </c>
      <c r="I3361" s="359" t="s">
        <v>52</v>
      </c>
      <c r="J3361" s="230">
        <f>VLOOKUP(H3361,LocID!$B$2:$I$1995,8, FALSE)</f>
        <v>560</v>
      </c>
      <c r="L3361">
        <v>47.462501525878899</v>
      </c>
      <c r="M3361">
        <v>-122.255737304687</v>
      </c>
    </row>
    <row r="3362" spans="1:13" x14ac:dyDescent="0.25">
      <c r="A3362" s="402">
        <v>2018.1232</v>
      </c>
      <c r="C3362" s="230" t="s">
        <v>11630</v>
      </c>
      <c r="D3362" s="401" t="s">
        <v>10684</v>
      </c>
      <c r="E3362" s="401" t="s">
        <v>1018</v>
      </c>
      <c r="F3362" s="410" t="s">
        <v>10123</v>
      </c>
      <c r="G3362" t="s">
        <v>122</v>
      </c>
      <c r="H3362" s="377" t="s">
        <v>10414</v>
      </c>
      <c r="I3362" s="391" t="s">
        <v>9912</v>
      </c>
      <c r="J3362" s="230">
        <f>VLOOKUP(H3362,LocID!$B$2:$I$1995,8, FALSE)</f>
        <v>739</v>
      </c>
      <c r="L3362">
        <v>44.933261871337898</v>
      </c>
      <c r="M3362">
        <v>-123.043807983398</v>
      </c>
    </row>
    <row r="3363" spans="1:13" x14ac:dyDescent="0.25">
      <c r="A3363" s="6">
        <v>2018.1238000000001</v>
      </c>
      <c r="B3363" s="433"/>
      <c r="C3363" s="230" t="s">
        <v>11630</v>
      </c>
      <c r="D3363" s="8" t="s">
        <v>10583</v>
      </c>
      <c r="E3363" s="8" t="s">
        <v>10584</v>
      </c>
      <c r="F3363" s="398" t="s">
        <v>2705</v>
      </c>
      <c r="G3363" t="s">
        <v>76</v>
      </c>
      <c r="H3363" s="377" t="s">
        <v>6272</v>
      </c>
      <c r="I3363" s="391" t="s">
        <v>26</v>
      </c>
      <c r="J3363" s="230">
        <f>VLOOKUP(H3363,LocID!$B$2:$I$1995,8, FALSE)</f>
        <v>404</v>
      </c>
      <c r="L3363">
        <v>37.4446601867675</v>
      </c>
      <c r="M3363">
        <v>-122.16078948974599</v>
      </c>
    </row>
    <row r="3364" spans="1:13" x14ac:dyDescent="0.25">
      <c r="A3364" s="6">
        <v>2018.1246000000001</v>
      </c>
      <c r="B3364" s="433"/>
      <c r="C3364" s="230" t="s">
        <v>11630</v>
      </c>
      <c r="D3364" s="8" t="s">
        <v>10585</v>
      </c>
      <c r="E3364" s="8" t="s">
        <v>6684</v>
      </c>
      <c r="F3364" s="398" t="s">
        <v>3123</v>
      </c>
      <c r="G3364" t="s">
        <v>76</v>
      </c>
      <c r="H3364" s="377" t="s">
        <v>4524</v>
      </c>
      <c r="I3364" s="359" t="s">
        <v>52</v>
      </c>
      <c r="J3364" s="230">
        <f>VLOOKUP(H3364,LocID!$B$2:$I$1995,8, FALSE)</f>
        <v>473</v>
      </c>
      <c r="L3364">
        <v>41.237720489501903</v>
      </c>
      <c r="M3364">
        <v>-122.27001953125</v>
      </c>
    </row>
    <row r="3365" spans="1:13" x14ac:dyDescent="0.25">
      <c r="A3365" s="6">
        <v>2018.1251999999999</v>
      </c>
      <c r="B3365" s="433"/>
      <c r="C3365" s="230" t="s">
        <v>11630</v>
      </c>
      <c r="D3365" s="8" t="s">
        <v>10586</v>
      </c>
      <c r="E3365" s="8" t="s">
        <v>10587</v>
      </c>
      <c r="F3365" s="398" t="s">
        <v>509</v>
      </c>
      <c r="G3365" t="s">
        <v>510</v>
      </c>
      <c r="H3365" s="377" t="s">
        <v>5955</v>
      </c>
      <c r="I3365" s="391" t="s">
        <v>52</v>
      </c>
      <c r="J3365" s="230">
        <f>VLOOKUP(H3365,LocID!$B$2:$I$1995,8, FALSE)</f>
        <v>60</v>
      </c>
      <c r="L3365">
        <v>33.520679473876903</v>
      </c>
      <c r="M3365">
        <v>-86.811759948730398</v>
      </c>
    </row>
    <row r="3366" spans="1:13" x14ac:dyDescent="0.25">
      <c r="A3366" s="6">
        <v>2018.1257000000001</v>
      </c>
      <c r="B3366" s="433"/>
      <c r="C3366" s="230" t="s">
        <v>11630</v>
      </c>
      <c r="D3366" s="8" t="s">
        <v>10588</v>
      </c>
      <c r="E3366" s="8" t="s">
        <v>5307</v>
      </c>
      <c r="F3366" s="398" t="s">
        <v>332</v>
      </c>
      <c r="G3366" t="s">
        <v>219</v>
      </c>
      <c r="H3366" s="377" t="s">
        <v>4497</v>
      </c>
      <c r="I3366" s="359" t="s">
        <v>9916</v>
      </c>
      <c r="J3366" s="230">
        <f>VLOOKUP(H3366,LocID!$B$2:$I$1995,8, FALSE)</f>
        <v>37</v>
      </c>
      <c r="L3366">
        <v>30.267589569091701</v>
      </c>
      <c r="M3366">
        <v>-97.742988586425696</v>
      </c>
    </row>
    <row r="3367" spans="1:13" x14ac:dyDescent="0.25">
      <c r="A3367" s="6">
        <v>2018.1258</v>
      </c>
      <c r="B3367" s="433"/>
      <c r="C3367" s="230" t="s">
        <v>11630</v>
      </c>
      <c r="D3367" s="8" t="s">
        <v>10590</v>
      </c>
      <c r="E3367" s="8" t="s">
        <v>10591</v>
      </c>
      <c r="F3367" s="398" t="s">
        <v>10592</v>
      </c>
      <c r="G3367" t="s">
        <v>76</v>
      </c>
      <c r="H3367" s="377" t="s">
        <v>11289</v>
      </c>
      <c r="I3367" s="359" t="s">
        <v>9916</v>
      </c>
      <c r="J3367" s="230">
        <f>VLOOKUP(H3367,LocID!$B$2:$I$1995,8, FALSE)</f>
        <v>753</v>
      </c>
      <c r="L3367">
        <v>37.925559997558501</v>
      </c>
      <c r="M3367">
        <v>-122.527618408203</v>
      </c>
    </row>
    <row r="3368" spans="1:13" x14ac:dyDescent="0.25">
      <c r="A3368" s="405">
        <v>2018.1264000000001</v>
      </c>
      <c r="C3368" s="230" t="s">
        <v>11630</v>
      </c>
      <c r="D3368" s="401" t="s">
        <v>10685</v>
      </c>
      <c r="E3368" s="401" t="s">
        <v>10686</v>
      </c>
      <c r="F3368" s="410" t="s">
        <v>1042</v>
      </c>
      <c r="G3368" t="s">
        <v>219</v>
      </c>
      <c r="H3368" s="377" t="s">
        <v>6026</v>
      </c>
      <c r="I3368" s="391" t="s">
        <v>26</v>
      </c>
      <c r="J3368" s="230">
        <f>VLOOKUP(H3368,LocID!$B$2:$I$1995,8, FALSE)</f>
        <v>134</v>
      </c>
      <c r="L3368">
        <v>32.778148651122997</v>
      </c>
      <c r="M3368">
        <v>-96.795402526855398</v>
      </c>
    </row>
    <row r="3369" spans="1:13" x14ac:dyDescent="0.25">
      <c r="A3369" s="402">
        <v>2018.1265000000001</v>
      </c>
      <c r="C3369" s="230" t="s">
        <v>11630</v>
      </c>
      <c r="D3369" s="401" t="s">
        <v>10687</v>
      </c>
      <c r="E3369" s="401" t="s">
        <v>10688</v>
      </c>
      <c r="F3369" s="410" t="s">
        <v>10689</v>
      </c>
      <c r="G3369" t="s">
        <v>76</v>
      </c>
      <c r="H3369" s="377" t="s">
        <v>11290</v>
      </c>
      <c r="I3369" s="391" t="s">
        <v>9916</v>
      </c>
      <c r="J3369" s="230">
        <f>VLOOKUP(H3369,LocID!$B$2:$I$1995,8, FALSE)</f>
        <v>754</v>
      </c>
      <c r="L3369">
        <v>33.678138732910099</v>
      </c>
      <c r="M3369">
        <v>-116.29537963867099</v>
      </c>
    </row>
    <row r="3370" spans="1:13" x14ac:dyDescent="0.25">
      <c r="A3370" s="6">
        <v>2018.1266000000001</v>
      </c>
      <c r="B3370" s="433"/>
      <c r="C3370" s="230" t="s">
        <v>11630</v>
      </c>
      <c r="D3370" s="8" t="s">
        <v>10594</v>
      </c>
      <c r="E3370" s="437"/>
      <c r="F3370" s="398" t="s">
        <v>11019</v>
      </c>
      <c r="G3370" t="s">
        <v>250</v>
      </c>
      <c r="H3370" s="377" t="s">
        <v>11291</v>
      </c>
      <c r="I3370" s="359" t="s">
        <v>9916</v>
      </c>
      <c r="J3370" s="230">
        <f>VLOOKUP(H3370,LocID!$B$2:$I$1995,8, FALSE)</f>
        <v>755</v>
      </c>
      <c r="L3370">
        <v>35.955360412597599</v>
      </c>
      <c r="M3370">
        <v>-80.005203247070298</v>
      </c>
    </row>
    <row r="3371" spans="1:13" x14ac:dyDescent="0.25">
      <c r="A3371" s="6">
        <v>2018.1294</v>
      </c>
      <c r="B3371" s="433"/>
      <c r="C3371" s="230" t="s">
        <v>11630</v>
      </c>
      <c r="D3371" s="8" t="s">
        <v>10595</v>
      </c>
      <c r="E3371" s="8" t="s">
        <v>10596</v>
      </c>
      <c r="F3371" s="398" t="s">
        <v>695</v>
      </c>
      <c r="G3371" t="s">
        <v>107</v>
      </c>
      <c r="H3371" s="377" t="s">
        <v>5972</v>
      </c>
      <c r="I3371" s="329" t="s">
        <v>188</v>
      </c>
      <c r="J3371" s="230">
        <f>VLOOKUP(H3371,LocID!$B$2:$I$1995,8, FALSE)</f>
        <v>78</v>
      </c>
      <c r="L3371">
        <v>40.692451477050703</v>
      </c>
      <c r="M3371">
        <v>-73.9903564453125</v>
      </c>
    </row>
    <row r="3372" spans="1:13" x14ac:dyDescent="0.25">
      <c r="A3372" s="6">
        <v>2018.1295</v>
      </c>
      <c r="B3372" s="433"/>
      <c r="C3372" s="230" t="s">
        <v>11630</v>
      </c>
      <c r="D3372" s="8" t="s">
        <v>10597</v>
      </c>
      <c r="E3372" s="8" t="s">
        <v>10598</v>
      </c>
      <c r="F3372" s="398" t="s">
        <v>4222</v>
      </c>
      <c r="G3372" t="s">
        <v>76</v>
      </c>
      <c r="H3372" s="377" t="s">
        <v>6427</v>
      </c>
      <c r="I3372" s="391" t="s">
        <v>26</v>
      </c>
      <c r="J3372" s="230">
        <f>VLOOKUP(H3372,LocID!$B$2:$I$1995,8, FALSE)</f>
        <v>581</v>
      </c>
      <c r="L3372">
        <v>37.901180267333899</v>
      </c>
      <c r="M3372">
        <v>-122.061622619628</v>
      </c>
    </row>
    <row r="3373" spans="1:13" x14ac:dyDescent="0.25">
      <c r="A3373" s="6">
        <v>2018.1304</v>
      </c>
      <c r="B3373" s="433"/>
      <c r="C3373" s="230" t="s">
        <v>11630</v>
      </c>
      <c r="D3373" s="168" t="s">
        <v>10599</v>
      </c>
      <c r="E3373" s="168" t="s">
        <v>10600</v>
      </c>
      <c r="F3373" s="398" t="s">
        <v>2142</v>
      </c>
      <c r="G3373" t="s">
        <v>250</v>
      </c>
      <c r="H3373" s="377" t="s">
        <v>11292</v>
      </c>
      <c r="I3373" s="359" t="s">
        <v>9916</v>
      </c>
      <c r="J3373" s="230">
        <f>VLOOKUP(H3373,LocID!$B$2:$I$1995,8, FALSE)</f>
        <v>756</v>
      </c>
      <c r="L3373">
        <v>35.823051452636697</v>
      </c>
      <c r="M3373">
        <v>-78.830146789550696</v>
      </c>
    </row>
    <row r="3374" spans="1:13" x14ac:dyDescent="0.25">
      <c r="A3374" s="402">
        <v>2018.1306</v>
      </c>
      <c r="C3374" s="230" t="s">
        <v>11630</v>
      </c>
      <c r="D3374" s="168" t="s">
        <v>10690</v>
      </c>
      <c r="E3374" s="168" t="s">
        <v>10691</v>
      </c>
      <c r="F3374" s="410" t="s">
        <v>1567</v>
      </c>
      <c r="G3374" t="s">
        <v>488</v>
      </c>
      <c r="H3374" s="377" t="s">
        <v>6122</v>
      </c>
      <c r="I3374" s="391" t="s">
        <v>52</v>
      </c>
      <c r="J3374" s="230">
        <f>VLOOKUP(H3374,LocID!$B$2:$I$1995,8, FALSE)</f>
        <v>244</v>
      </c>
      <c r="L3374">
        <v>41.657821655273402</v>
      </c>
      <c r="M3374">
        <v>-91.526527404785099</v>
      </c>
    </row>
    <row r="3375" spans="1:13" x14ac:dyDescent="0.25">
      <c r="A3375" s="402">
        <v>2018.1306999999999</v>
      </c>
      <c r="C3375" s="230" t="s">
        <v>11630</v>
      </c>
      <c r="D3375" s="168" t="s">
        <v>10694</v>
      </c>
      <c r="E3375" s="168" t="s">
        <v>5458</v>
      </c>
      <c r="F3375" s="410" t="s">
        <v>1390</v>
      </c>
      <c r="G3375" t="s">
        <v>183</v>
      </c>
      <c r="H3375" s="377" t="s">
        <v>6092</v>
      </c>
      <c r="I3375" s="391" t="s">
        <v>3934</v>
      </c>
      <c r="J3375" s="230">
        <f>VLOOKUP(H3375,LocID!$B$2:$I$1995,8, FALSE)</f>
        <v>208</v>
      </c>
      <c r="L3375">
        <v>42.966411590576101</v>
      </c>
      <c r="M3375">
        <v>-85.671180725097599</v>
      </c>
    </row>
    <row r="3376" spans="1:13" x14ac:dyDescent="0.25">
      <c r="A3376" s="402">
        <v>2018.134</v>
      </c>
      <c r="C3376" s="230" t="s">
        <v>11630</v>
      </c>
      <c r="D3376" s="168" t="s">
        <v>10696</v>
      </c>
      <c r="E3376" s="168" t="s">
        <v>10697</v>
      </c>
      <c r="F3376" s="410" t="s">
        <v>10698</v>
      </c>
      <c r="G3376" t="s">
        <v>874</v>
      </c>
      <c r="H3376" s="377" t="s">
        <v>11293</v>
      </c>
      <c r="I3376" s="391" t="s">
        <v>26</v>
      </c>
      <c r="J3376" s="230">
        <f>VLOOKUP(H3376,LocID!$B$2:$I$1995,8, FALSE)</f>
        <v>757</v>
      </c>
      <c r="L3376">
        <v>41.051948547363203</v>
      </c>
      <c r="M3376">
        <v>-73.542221069335895</v>
      </c>
    </row>
    <row r="3377" spans="1:13" x14ac:dyDescent="0.25">
      <c r="A3377" s="402">
        <v>2018.1342</v>
      </c>
      <c r="C3377" s="230" t="s">
        <v>11630</v>
      </c>
      <c r="D3377" s="168" t="s">
        <v>10699</v>
      </c>
      <c r="E3377" s="168" t="s">
        <v>10700</v>
      </c>
      <c r="F3377" s="410" t="s">
        <v>4419</v>
      </c>
      <c r="G3377" t="s">
        <v>2213</v>
      </c>
      <c r="H3377" s="377" t="s">
        <v>6589</v>
      </c>
      <c r="I3377" s="391" t="s">
        <v>26</v>
      </c>
      <c r="J3377" s="230">
        <f>VLOOKUP(H3377,LocID!$B$2:$I$1995,8, FALSE)</f>
        <v>695</v>
      </c>
      <c r="L3377">
        <v>39.740230560302699</v>
      </c>
      <c r="M3377">
        <v>-75.550842285156307</v>
      </c>
    </row>
    <row r="3378" spans="1:13" x14ac:dyDescent="0.25">
      <c r="A3378" s="6">
        <v>2018.1343999999999</v>
      </c>
      <c r="B3378" s="433"/>
      <c r="C3378" s="230" t="s">
        <v>11630</v>
      </c>
      <c r="D3378" s="168" t="s">
        <v>10601</v>
      </c>
      <c r="E3378" s="168" t="s">
        <v>10602</v>
      </c>
      <c r="F3378" s="398" t="s">
        <v>3174</v>
      </c>
      <c r="G3378" t="s">
        <v>49</v>
      </c>
      <c r="H3378" s="377" t="s">
        <v>6335</v>
      </c>
      <c r="I3378" s="391" t="s">
        <v>26</v>
      </c>
      <c r="J3378" s="230">
        <f>VLOOKUP(H3378,LocID!$B$2:$I$1995,8, FALSE)</f>
        <v>476</v>
      </c>
      <c r="L3378">
        <v>42.5223999023437</v>
      </c>
      <c r="M3378">
        <v>-70.895812988281193</v>
      </c>
    </row>
    <row r="3379" spans="1:13" x14ac:dyDescent="0.25">
      <c r="A3379" s="6">
        <v>2018.1344999999999</v>
      </c>
      <c r="B3379" s="433"/>
      <c r="C3379" s="230" t="s">
        <v>11630</v>
      </c>
      <c r="D3379" s="168" t="s">
        <v>10603</v>
      </c>
      <c r="E3379" s="168" t="s">
        <v>10010</v>
      </c>
      <c r="F3379" s="398" t="s">
        <v>738</v>
      </c>
      <c r="G3379" t="s">
        <v>740</v>
      </c>
      <c r="H3379" s="377" t="s">
        <v>11294</v>
      </c>
      <c r="I3379" s="359" t="s">
        <v>26</v>
      </c>
      <c r="J3379" s="230">
        <f>VLOOKUP(H3379,LocID!$B$2:$I$1995,8, FALSE)</f>
        <v>758</v>
      </c>
      <c r="K3379">
        <v>1</v>
      </c>
      <c r="L3379">
        <v>49.2447509765625</v>
      </c>
      <c r="M3379">
        <v>-122.973342895507</v>
      </c>
    </row>
    <row r="3380" spans="1:13" x14ac:dyDescent="0.25">
      <c r="A3380" s="6">
        <v>2018.1351999999999</v>
      </c>
      <c r="B3380" s="433"/>
      <c r="C3380" s="230" t="s">
        <v>11630</v>
      </c>
      <c r="D3380" s="168" t="s">
        <v>10604</v>
      </c>
      <c r="E3380" s="168" t="s">
        <v>10605</v>
      </c>
      <c r="F3380" s="398" t="s">
        <v>126</v>
      </c>
      <c r="G3380" t="s">
        <v>127</v>
      </c>
      <c r="H3380" s="377" t="s">
        <v>5907</v>
      </c>
      <c r="I3380" s="391" t="s">
        <v>98</v>
      </c>
      <c r="J3380" s="230">
        <f>VLOOKUP(H3380,LocID!$B$2:$I$1995,8, FALSE)</f>
        <v>10</v>
      </c>
      <c r="L3380">
        <v>35.084178924560497</v>
      </c>
      <c r="M3380">
        <v>-106.648643493652</v>
      </c>
    </row>
    <row r="3381" spans="1:13" x14ac:dyDescent="0.25">
      <c r="A3381" s="6">
        <v>2018.1353999999999</v>
      </c>
      <c r="B3381" s="433"/>
      <c r="C3381" s="230" t="s">
        <v>11630</v>
      </c>
      <c r="D3381" s="168" t="s">
        <v>10606</v>
      </c>
      <c r="E3381" s="168" t="s">
        <v>9924</v>
      </c>
      <c r="F3381" s="398" t="s">
        <v>3294</v>
      </c>
      <c r="G3381" t="s">
        <v>76</v>
      </c>
      <c r="H3381" s="377" t="s">
        <v>4526</v>
      </c>
      <c r="I3381" s="391" t="s">
        <v>52</v>
      </c>
      <c r="J3381" s="230">
        <f>VLOOKUP(H3381,LocID!$B$2:$I$1995,8, FALSE)</f>
        <v>489</v>
      </c>
      <c r="L3381">
        <v>37.7771186828613</v>
      </c>
      <c r="M3381">
        <v>-122.419639587402</v>
      </c>
    </row>
    <row r="3382" spans="1:13" x14ac:dyDescent="0.25">
      <c r="A3382" s="6">
        <v>2018.136</v>
      </c>
      <c r="B3382" s="433"/>
      <c r="C3382" s="230" t="s">
        <v>11630</v>
      </c>
      <c r="D3382" s="168" t="s">
        <v>10610</v>
      </c>
      <c r="E3382" s="168" t="s">
        <v>10611</v>
      </c>
      <c r="F3382" s="398" t="s">
        <v>10612</v>
      </c>
      <c r="G3382" t="s">
        <v>76</v>
      </c>
      <c r="H3382" s="377" t="s">
        <v>11295</v>
      </c>
      <c r="I3382" s="391" t="s">
        <v>26</v>
      </c>
      <c r="J3382" s="230">
        <f>VLOOKUP(H3382,LocID!$B$2:$I$1995,8, FALSE)</f>
        <v>759</v>
      </c>
      <c r="L3382">
        <v>37.694580078125</v>
      </c>
      <c r="M3382">
        <v>-122.085632324218</v>
      </c>
    </row>
    <row r="3383" spans="1:13" x14ac:dyDescent="0.25">
      <c r="A3383" s="6">
        <v>2018.1373000000001</v>
      </c>
      <c r="B3383" s="433"/>
      <c r="C3383" s="230" t="s">
        <v>11630</v>
      </c>
      <c r="D3383" s="168" t="s">
        <v>10613</v>
      </c>
      <c r="E3383" s="168" t="s">
        <v>10614</v>
      </c>
      <c r="F3383" s="398" t="s">
        <v>3224</v>
      </c>
      <c r="G3383" t="s">
        <v>219</v>
      </c>
      <c r="H3383" s="377" t="s">
        <v>6338</v>
      </c>
      <c r="I3383" s="391" t="s">
        <v>6468</v>
      </c>
      <c r="J3383" s="230">
        <f>VLOOKUP(H3383,LocID!$B$2:$I$1995,8, FALSE)</f>
        <v>481</v>
      </c>
      <c r="L3383">
        <v>29.4245796203613</v>
      </c>
      <c r="M3383">
        <v>-98.494613647460895</v>
      </c>
    </row>
    <row r="3384" spans="1:13" x14ac:dyDescent="0.25">
      <c r="A3384" s="6">
        <v>2018.1375</v>
      </c>
      <c r="B3384" s="433"/>
      <c r="C3384" s="230" t="s">
        <v>11630</v>
      </c>
      <c r="D3384" s="168" t="s">
        <v>10615</v>
      </c>
      <c r="E3384" s="168" t="s">
        <v>10616</v>
      </c>
      <c r="F3384" s="398" t="s">
        <v>840</v>
      </c>
      <c r="G3384" t="s">
        <v>841</v>
      </c>
      <c r="H3384" s="377" t="s">
        <v>5991</v>
      </c>
      <c r="I3384" s="391" t="s">
        <v>6468</v>
      </c>
      <c r="J3384" s="230">
        <f>VLOOKUP(H3384,LocID!$B$2:$I$1995,8, FALSE)</f>
        <v>99</v>
      </c>
      <c r="L3384">
        <v>32.781150817871001</v>
      </c>
      <c r="M3384">
        <v>-79.931602478027301</v>
      </c>
    </row>
    <row r="3385" spans="1:13" x14ac:dyDescent="0.25">
      <c r="A3385" s="405">
        <v>2018.1376</v>
      </c>
      <c r="C3385" s="230" t="s">
        <v>11630</v>
      </c>
      <c r="D3385" s="401" t="s">
        <v>10701</v>
      </c>
      <c r="E3385" s="401" t="s">
        <v>1449</v>
      </c>
      <c r="F3385" s="410" t="s">
        <v>1450</v>
      </c>
      <c r="G3385" t="s">
        <v>49</v>
      </c>
      <c r="H3385" s="377" t="s">
        <v>6106</v>
      </c>
      <c r="I3385" s="391" t="s">
        <v>9916</v>
      </c>
      <c r="J3385" s="230">
        <f>VLOOKUP(H3385,LocID!$B$2:$I$1995,8, FALSE)</f>
        <v>224</v>
      </c>
      <c r="L3385">
        <v>42.777599334716797</v>
      </c>
      <c r="M3385">
        <v>-71.0765380859375</v>
      </c>
    </row>
    <row r="3386" spans="1:13" x14ac:dyDescent="0.25">
      <c r="A3386" s="6">
        <v>2018.1377</v>
      </c>
      <c r="B3386" s="433"/>
      <c r="C3386" s="230" t="s">
        <v>11630</v>
      </c>
      <c r="D3386" s="168" t="s">
        <v>10617</v>
      </c>
      <c r="E3386" s="168" t="s">
        <v>10618</v>
      </c>
      <c r="F3386" s="398" t="s">
        <v>807</v>
      </c>
      <c r="G3386" t="s">
        <v>808</v>
      </c>
      <c r="H3386" s="377" t="s">
        <v>5984</v>
      </c>
      <c r="I3386" s="391" t="s">
        <v>52</v>
      </c>
      <c r="J3386" s="230">
        <f>VLOOKUP(H3386,LocID!$B$2:$I$1995,8, FALSE)</f>
        <v>91</v>
      </c>
      <c r="L3386">
        <v>39.978389739990199</v>
      </c>
      <c r="M3386">
        <v>-86.126419067382798</v>
      </c>
    </row>
    <row r="3387" spans="1:13" x14ac:dyDescent="0.25">
      <c r="A3387" s="6">
        <v>2018.1384</v>
      </c>
      <c r="B3387" s="433"/>
      <c r="C3387" s="230" t="s">
        <v>11630</v>
      </c>
      <c r="D3387" s="168" t="s">
        <v>10619</v>
      </c>
      <c r="E3387" s="168" t="s">
        <v>10620</v>
      </c>
      <c r="F3387" s="398" t="s">
        <v>2823</v>
      </c>
      <c r="G3387" t="s">
        <v>122</v>
      </c>
      <c r="H3387" s="377" t="s">
        <v>6295</v>
      </c>
      <c r="I3387" s="359" t="s">
        <v>26</v>
      </c>
      <c r="J3387" s="230">
        <f>VLOOKUP(H3387,LocID!$B$2:$I$1995,8, FALSE)</f>
        <v>427</v>
      </c>
      <c r="L3387">
        <v>45.511791229247997</v>
      </c>
      <c r="M3387">
        <v>-122.67562866210901</v>
      </c>
    </row>
    <row r="3388" spans="1:13" x14ac:dyDescent="0.25">
      <c r="A3388" s="402">
        <v>2018.1387</v>
      </c>
      <c r="C3388" s="230" t="s">
        <v>11630</v>
      </c>
      <c r="D3388" s="168" t="s">
        <v>10703</v>
      </c>
      <c r="E3388" s="168" t="s">
        <v>10704</v>
      </c>
      <c r="F3388" s="410" t="s">
        <v>844</v>
      </c>
      <c r="G3388" t="s">
        <v>250</v>
      </c>
      <c r="H3388" s="377" t="s">
        <v>5992</v>
      </c>
      <c r="I3388" s="391" t="s">
        <v>26</v>
      </c>
      <c r="J3388" s="230">
        <f>VLOOKUP(H3388,LocID!$B$2:$I$1995,8, FALSE)</f>
        <v>100</v>
      </c>
      <c r="L3388">
        <v>35.222858428955</v>
      </c>
      <c r="M3388">
        <v>-80.837959289550696</v>
      </c>
    </row>
    <row r="3389" spans="1:13" x14ac:dyDescent="0.25">
      <c r="A3389" s="6">
        <v>2018.1387999999999</v>
      </c>
      <c r="B3389" s="433"/>
      <c r="C3389" s="230" t="s">
        <v>11630</v>
      </c>
      <c r="D3389" s="168" t="s">
        <v>10621</v>
      </c>
      <c r="E3389" s="168" t="s">
        <v>5170</v>
      </c>
      <c r="F3389" s="398" t="s">
        <v>3750</v>
      </c>
      <c r="G3389" t="s">
        <v>261</v>
      </c>
      <c r="H3389" s="377" t="s">
        <v>4530</v>
      </c>
      <c r="I3389" s="391" t="s">
        <v>52</v>
      </c>
      <c r="J3389" s="230">
        <f>VLOOKUP(H3389,LocID!$B$2:$I$1995,8, FALSE)</f>
        <v>513</v>
      </c>
      <c r="L3389">
        <v>47.603569030761697</v>
      </c>
      <c r="M3389">
        <v>-122.329452514648</v>
      </c>
    </row>
    <row r="3390" spans="1:13" x14ac:dyDescent="0.25">
      <c r="A3390" s="402">
        <v>2018.1395</v>
      </c>
      <c r="C3390" s="230" t="s">
        <v>11630</v>
      </c>
      <c r="D3390" s="168" t="s">
        <v>10705</v>
      </c>
      <c r="E3390" s="168" t="s">
        <v>4899</v>
      </c>
      <c r="F3390" s="410" t="s">
        <v>423</v>
      </c>
      <c r="G3390" t="s">
        <v>49</v>
      </c>
      <c r="H3390" s="377" t="s">
        <v>5943</v>
      </c>
      <c r="I3390" s="329" t="s">
        <v>188</v>
      </c>
      <c r="J3390" s="230">
        <f>VLOOKUP(H3390,LocID!$B$2:$I$1995,8, FALSE)</f>
        <v>48</v>
      </c>
      <c r="L3390">
        <v>42.3962593078613</v>
      </c>
      <c r="M3390">
        <v>-71.177009582519503</v>
      </c>
    </row>
    <row r="3391" spans="1:13" x14ac:dyDescent="0.25">
      <c r="A3391" s="6">
        <v>2018.1396999999999</v>
      </c>
      <c r="B3391" s="433"/>
      <c r="C3391" s="230" t="s">
        <v>11630</v>
      </c>
      <c r="D3391" s="168" t="s">
        <v>10623</v>
      </c>
      <c r="E3391" s="168" t="s">
        <v>10624</v>
      </c>
      <c r="F3391" s="398" t="s">
        <v>936</v>
      </c>
      <c r="G3391" t="s">
        <v>60</v>
      </c>
      <c r="H3391" s="377" t="s">
        <v>6005</v>
      </c>
      <c r="I3391" s="359" t="s">
        <v>3934</v>
      </c>
      <c r="J3391" s="230">
        <f>VLOOKUP(H3391,LocID!$B$2:$I$1995,8, FALSE)</f>
        <v>113</v>
      </c>
      <c r="L3391">
        <v>41.504749298095703</v>
      </c>
      <c r="M3391">
        <v>-81.690719604492102</v>
      </c>
    </row>
    <row r="3392" spans="1:13" x14ac:dyDescent="0.25">
      <c r="A3392" s="6">
        <v>2018.1398999999999</v>
      </c>
      <c r="B3392" s="433"/>
      <c r="C3392" s="230" t="s">
        <v>11630</v>
      </c>
      <c r="D3392" s="447" t="s">
        <v>10625</v>
      </c>
      <c r="E3392" s="425"/>
      <c r="F3392" s="398" t="s">
        <v>3531</v>
      </c>
      <c r="G3392" t="s">
        <v>76</v>
      </c>
      <c r="H3392" s="377" t="s">
        <v>6348</v>
      </c>
      <c r="I3392" s="391" t="s">
        <v>26</v>
      </c>
      <c r="J3392" s="230">
        <f>VLOOKUP(H3392,LocID!$B$2:$I$1995,8, FALSE)</f>
        <v>491</v>
      </c>
      <c r="L3392">
        <v>37.338581085205</v>
      </c>
      <c r="M3392">
        <v>-121.885566711425</v>
      </c>
    </row>
    <row r="3393" spans="1:13" x14ac:dyDescent="0.25">
      <c r="A3393" s="402">
        <v>2018.1407999999999</v>
      </c>
      <c r="C3393" s="230" t="s">
        <v>11630</v>
      </c>
      <c r="D3393" s="168" t="s">
        <v>10706</v>
      </c>
      <c r="E3393" s="168" t="s">
        <v>10707</v>
      </c>
      <c r="F3393" s="410" t="s">
        <v>3294</v>
      </c>
      <c r="G3393" t="s">
        <v>76</v>
      </c>
      <c r="H3393" s="377" t="s">
        <v>4526</v>
      </c>
      <c r="I3393" s="329" t="s">
        <v>188</v>
      </c>
      <c r="J3393" s="230">
        <f>VLOOKUP(H3393,LocID!$B$2:$I$1995,8, FALSE)</f>
        <v>489</v>
      </c>
      <c r="L3393">
        <v>37.7771186828613</v>
      </c>
      <c r="M3393">
        <v>-122.419639587402</v>
      </c>
    </row>
    <row r="3394" spans="1:13" x14ac:dyDescent="0.25">
      <c r="A3394" s="402">
        <v>2018.1415</v>
      </c>
      <c r="C3394" s="230" t="s">
        <v>11630</v>
      </c>
      <c r="D3394" s="168" t="s">
        <v>10708</v>
      </c>
      <c r="E3394" s="168" t="s">
        <v>10709</v>
      </c>
      <c r="F3394" s="410" t="s">
        <v>3123</v>
      </c>
      <c r="G3394" t="s">
        <v>76</v>
      </c>
      <c r="H3394" s="377" t="s">
        <v>4524</v>
      </c>
      <c r="I3394" s="391" t="s">
        <v>9916</v>
      </c>
      <c r="J3394" s="230">
        <f>VLOOKUP(H3394,LocID!$B$2:$I$1995,8, FALSE)</f>
        <v>473</v>
      </c>
      <c r="L3394">
        <v>41.237720489501903</v>
      </c>
      <c r="M3394">
        <v>-122.27001953125</v>
      </c>
    </row>
    <row r="3395" spans="1:13" x14ac:dyDescent="0.25">
      <c r="A3395" s="6">
        <v>2018.1416999999999</v>
      </c>
      <c r="B3395" s="433"/>
      <c r="C3395" s="230" t="s">
        <v>11630</v>
      </c>
      <c r="D3395" s="448" t="s">
        <v>10626</v>
      </c>
      <c r="E3395" s="449" t="s">
        <v>10626</v>
      </c>
      <c r="F3395" s="450" t="s">
        <v>1567</v>
      </c>
      <c r="G3395" t="s">
        <v>488</v>
      </c>
      <c r="H3395" s="377" t="s">
        <v>6122</v>
      </c>
      <c r="I3395" s="359" t="s">
        <v>9916</v>
      </c>
      <c r="J3395" s="230">
        <f>VLOOKUP(H3395,LocID!$B$2:$I$1995,8, FALSE)</f>
        <v>244</v>
      </c>
      <c r="L3395">
        <v>41.657821655273402</v>
      </c>
      <c r="M3395">
        <v>-91.526527404785099</v>
      </c>
    </row>
    <row r="3396" spans="1:13" x14ac:dyDescent="0.25">
      <c r="A3396" s="405">
        <v>2018.1452999999999</v>
      </c>
      <c r="C3396" s="230" t="s">
        <v>11630</v>
      </c>
      <c r="D3396" s="168" t="s">
        <v>10711</v>
      </c>
      <c r="E3396" s="168" t="s">
        <v>5159</v>
      </c>
      <c r="F3396" s="410" t="s">
        <v>2823</v>
      </c>
      <c r="G3396" t="s">
        <v>122</v>
      </c>
      <c r="H3396" s="377" t="s">
        <v>6295</v>
      </c>
      <c r="I3396" s="391" t="s">
        <v>9916</v>
      </c>
      <c r="J3396" s="230">
        <f>VLOOKUP(H3396,LocID!$B$2:$I$1995,8, FALSE)</f>
        <v>427</v>
      </c>
      <c r="L3396">
        <v>45.511791229247997</v>
      </c>
      <c r="M3396">
        <v>-122.67562866210901</v>
      </c>
    </row>
    <row r="3397" spans="1:13" x14ac:dyDescent="0.25">
      <c r="A3397" s="402">
        <v>2018.1455000000001</v>
      </c>
      <c r="C3397" s="230" t="s">
        <v>11630</v>
      </c>
      <c r="D3397" s="168" t="s">
        <v>10712</v>
      </c>
      <c r="E3397" s="168" t="s">
        <v>10713</v>
      </c>
      <c r="F3397" s="410" t="s">
        <v>3889</v>
      </c>
      <c r="G3397" t="s">
        <v>76</v>
      </c>
      <c r="H3397" s="377" t="s">
        <v>6373</v>
      </c>
      <c r="I3397" s="391" t="s">
        <v>98</v>
      </c>
      <c r="J3397" s="230">
        <f>VLOOKUP(H3397,LocID!$B$2:$I$1995,8, FALSE)</f>
        <v>522</v>
      </c>
      <c r="L3397">
        <v>38.524448394775298</v>
      </c>
      <c r="M3397">
        <v>-122.92501831054599</v>
      </c>
    </row>
    <row r="3398" spans="1:13" x14ac:dyDescent="0.25">
      <c r="A3398" s="405">
        <v>2018.1456000000001</v>
      </c>
      <c r="C3398" s="230" t="s">
        <v>11630</v>
      </c>
      <c r="D3398" s="168" t="s">
        <v>10714</v>
      </c>
      <c r="E3398" s="168" t="s">
        <v>10715</v>
      </c>
      <c r="F3398" s="410" t="s">
        <v>10716</v>
      </c>
      <c r="G3398" t="s">
        <v>156</v>
      </c>
      <c r="H3398" s="377" t="s">
        <v>11296</v>
      </c>
      <c r="I3398" s="391" t="s">
        <v>9916</v>
      </c>
      <c r="J3398" s="230">
        <f>VLOOKUP(H3398,LocID!$B$2:$I$1995,8, FALSE)</f>
        <v>760</v>
      </c>
      <c r="L3398">
        <v>41.410148620605398</v>
      </c>
      <c r="M3398">
        <v>-75.660781860351506</v>
      </c>
    </row>
    <row r="3399" spans="1:13" x14ac:dyDescent="0.25">
      <c r="A3399" s="413">
        <v>2018.1469</v>
      </c>
      <c r="C3399" s="230" t="s">
        <v>11630</v>
      </c>
      <c r="D3399" s="168" t="s">
        <v>10717</v>
      </c>
      <c r="E3399" s="168" t="s">
        <v>5159</v>
      </c>
      <c r="F3399" s="410" t="s">
        <v>2823</v>
      </c>
      <c r="G3399" t="s">
        <v>122</v>
      </c>
      <c r="H3399" s="377" t="s">
        <v>6295</v>
      </c>
      <c r="I3399" s="391" t="s">
        <v>9912</v>
      </c>
      <c r="J3399" s="230">
        <f>VLOOKUP(H3399,LocID!$B$2:$I$1995,8, FALSE)</f>
        <v>427</v>
      </c>
      <c r="L3399">
        <v>45.511791229247997</v>
      </c>
      <c r="M3399">
        <v>-122.67562866210901</v>
      </c>
    </row>
    <row r="3400" spans="1:13" x14ac:dyDescent="0.25">
      <c r="A3400" s="413">
        <v>2018.1487</v>
      </c>
      <c r="C3400" s="230" t="s">
        <v>11630</v>
      </c>
      <c r="D3400" s="168" t="s">
        <v>10718</v>
      </c>
      <c r="E3400" s="168" t="s">
        <v>5303</v>
      </c>
      <c r="F3400" s="410" t="s">
        <v>332</v>
      </c>
      <c r="G3400" t="s">
        <v>219</v>
      </c>
      <c r="H3400" s="377" t="s">
        <v>4497</v>
      </c>
      <c r="I3400" s="391" t="s">
        <v>9912</v>
      </c>
      <c r="J3400" s="230">
        <f>VLOOKUP(H3400,LocID!$B$2:$I$1995,8, FALSE)</f>
        <v>37</v>
      </c>
      <c r="L3400">
        <v>30.267589569091701</v>
      </c>
      <c r="M3400">
        <v>-97.742988586425696</v>
      </c>
    </row>
    <row r="3401" spans="1:13" x14ac:dyDescent="0.25">
      <c r="A3401" s="413">
        <v>2018.1494</v>
      </c>
      <c r="C3401" s="230" t="s">
        <v>11630</v>
      </c>
      <c r="D3401" s="168" t="s">
        <v>10720</v>
      </c>
      <c r="E3401" s="168" t="s">
        <v>5170</v>
      </c>
      <c r="F3401" s="410" t="s">
        <v>3750</v>
      </c>
      <c r="G3401" t="s">
        <v>261</v>
      </c>
      <c r="H3401" s="377" t="s">
        <v>4530</v>
      </c>
      <c r="I3401" s="391" t="s">
        <v>9912</v>
      </c>
      <c r="J3401" s="230">
        <f>VLOOKUP(H3401,LocID!$B$2:$I$1995,8, FALSE)</f>
        <v>513</v>
      </c>
      <c r="L3401">
        <v>47.603569030761697</v>
      </c>
      <c r="M3401">
        <v>-122.329452514648</v>
      </c>
    </row>
    <row r="3402" spans="1:13" x14ac:dyDescent="0.25">
      <c r="A3402" s="413">
        <v>2018.1504</v>
      </c>
      <c r="C3402" s="230" t="s">
        <v>11630</v>
      </c>
      <c r="D3402" s="168" t="s">
        <v>10721</v>
      </c>
      <c r="E3402" s="168" t="s">
        <v>10722</v>
      </c>
      <c r="F3402" s="410" t="s">
        <v>3123</v>
      </c>
      <c r="G3402" t="s">
        <v>76</v>
      </c>
      <c r="H3402" s="377" t="s">
        <v>4524</v>
      </c>
      <c r="I3402" s="391" t="s">
        <v>9912</v>
      </c>
      <c r="J3402" s="230">
        <f>VLOOKUP(H3402,LocID!$B$2:$I$1995,8, FALSE)</f>
        <v>473</v>
      </c>
      <c r="L3402">
        <v>41.237720489501903</v>
      </c>
      <c r="M3402">
        <v>-122.27001953125</v>
      </c>
    </row>
    <row r="3403" spans="1:13" x14ac:dyDescent="0.25">
      <c r="A3403" s="402">
        <v>2018.1507999999999</v>
      </c>
      <c r="C3403" s="230" t="s">
        <v>11630</v>
      </c>
      <c r="D3403" s="168" t="s">
        <v>10723</v>
      </c>
      <c r="E3403" s="168" t="s">
        <v>5303</v>
      </c>
      <c r="F3403" s="410" t="s">
        <v>332</v>
      </c>
      <c r="G3403" t="s">
        <v>219</v>
      </c>
      <c r="H3403" s="377" t="s">
        <v>4497</v>
      </c>
      <c r="I3403" s="391" t="s">
        <v>9912</v>
      </c>
      <c r="J3403" s="230">
        <f>VLOOKUP(H3403,LocID!$B$2:$I$1995,8, FALSE)</f>
        <v>37</v>
      </c>
      <c r="L3403">
        <v>30.267589569091701</v>
      </c>
      <c r="M3403">
        <v>-97.742988586425696</v>
      </c>
    </row>
    <row r="3404" spans="1:13" x14ac:dyDescent="0.25">
      <c r="A3404" s="402">
        <v>2018.1531</v>
      </c>
      <c r="C3404" s="230" t="s">
        <v>11630</v>
      </c>
      <c r="D3404" s="168" t="s">
        <v>10725</v>
      </c>
      <c r="E3404" s="168" t="s">
        <v>10545</v>
      </c>
      <c r="F3404" s="410" t="s">
        <v>1304</v>
      </c>
      <c r="G3404" t="s">
        <v>76</v>
      </c>
      <c r="H3404" s="377" t="s">
        <v>6076</v>
      </c>
      <c r="I3404" s="391" t="s">
        <v>26</v>
      </c>
      <c r="J3404" s="230">
        <f>VLOOKUP(H3404,LocID!$B$2:$I$1995,8, FALSE)</f>
        <v>190</v>
      </c>
      <c r="L3404">
        <v>37.561138153076101</v>
      </c>
      <c r="M3404">
        <v>-122.26888275146401</v>
      </c>
    </row>
    <row r="3405" spans="1:13" x14ac:dyDescent="0.25">
      <c r="A3405" s="402">
        <v>2018.1541</v>
      </c>
      <c r="C3405" s="230" t="s">
        <v>11630</v>
      </c>
      <c r="D3405" s="168" t="s">
        <v>10726</v>
      </c>
      <c r="E3405" s="168" t="s">
        <v>10727</v>
      </c>
      <c r="F3405" s="410" t="s">
        <v>2823</v>
      </c>
      <c r="G3405" t="s">
        <v>122</v>
      </c>
      <c r="H3405" s="377" t="s">
        <v>6295</v>
      </c>
      <c r="I3405" s="391" t="s">
        <v>26</v>
      </c>
      <c r="J3405" s="230">
        <f>VLOOKUP(H3405,LocID!$B$2:$I$1995,8, FALSE)</f>
        <v>427</v>
      </c>
      <c r="L3405">
        <v>45.511791229247997</v>
      </c>
      <c r="M3405">
        <v>-122.67562866210901</v>
      </c>
    </row>
    <row r="3406" spans="1:13" x14ac:dyDescent="0.25">
      <c r="A3406" s="402">
        <v>2018.1541999999999</v>
      </c>
      <c r="C3406" s="230" t="s">
        <v>11630</v>
      </c>
      <c r="D3406" s="168" t="s">
        <v>1010</v>
      </c>
      <c r="E3406" s="168" t="s">
        <v>10728</v>
      </c>
      <c r="F3406" s="410" t="s">
        <v>2749</v>
      </c>
      <c r="G3406" t="s">
        <v>208</v>
      </c>
      <c r="H3406" s="377" t="s">
        <v>11297</v>
      </c>
      <c r="I3406" s="391" t="s">
        <v>52</v>
      </c>
      <c r="J3406" s="230">
        <f>VLOOKUP(H3406,LocID!$B$2:$I$1995,8, FALSE)</f>
        <v>761</v>
      </c>
      <c r="L3406">
        <v>40.692359924316399</v>
      </c>
      <c r="M3406">
        <v>-89.587989807128906</v>
      </c>
    </row>
    <row r="3407" spans="1:13" x14ac:dyDescent="0.25">
      <c r="A3407" s="402">
        <v>2018.155</v>
      </c>
      <c r="C3407" s="230" t="s">
        <v>11630</v>
      </c>
      <c r="D3407" s="168" t="s">
        <v>10730</v>
      </c>
      <c r="E3407" s="168" t="s">
        <v>10731</v>
      </c>
      <c r="F3407" s="410" t="s">
        <v>5274</v>
      </c>
      <c r="G3407" t="s">
        <v>488</v>
      </c>
      <c r="H3407" s="377" t="s">
        <v>6557</v>
      </c>
      <c r="I3407" s="391" t="s">
        <v>9916</v>
      </c>
      <c r="J3407" s="230">
        <f>VLOOKUP(H3407,LocID!$B$2:$I$1995,8, FALSE)</f>
        <v>662</v>
      </c>
      <c r="L3407">
        <v>42.025341033935497</v>
      </c>
      <c r="M3407">
        <v>-93.620201110839801</v>
      </c>
    </row>
    <row r="3408" spans="1:13" x14ac:dyDescent="0.25">
      <c r="A3408" s="402">
        <v>2019.0003999999999</v>
      </c>
      <c r="C3408" s="230" t="s">
        <v>11630</v>
      </c>
      <c r="D3408" s="168" t="s">
        <v>10732</v>
      </c>
      <c r="E3408" s="168" t="s">
        <v>5217</v>
      </c>
      <c r="F3408" s="410" t="s">
        <v>1146</v>
      </c>
      <c r="G3408" t="s">
        <v>250</v>
      </c>
      <c r="H3408" s="377" t="s">
        <v>6045</v>
      </c>
      <c r="I3408" s="391" t="s">
        <v>26</v>
      </c>
      <c r="J3408" s="230">
        <f>VLOOKUP(H3408,LocID!$B$2:$I$1995,8, FALSE)</f>
        <v>156</v>
      </c>
      <c r="L3408">
        <v>35.995418548583899</v>
      </c>
      <c r="M3408">
        <v>-78.896438598632798</v>
      </c>
    </row>
    <row r="3409" spans="1:13" x14ac:dyDescent="0.25">
      <c r="A3409" s="402">
        <v>2019.0005000000001</v>
      </c>
      <c r="C3409" s="230" t="s">
        <v>11630</v>
      </c>
      <c r="D3409" s="168" t="s">
        <v>10733</v>
      </c>
      <c r="E3409" s="168" t="s">
        <v>5570</v>
      </c>
      <c r="F3409" s="410" t="s">
        <v>2273</v>
      </c>
      <c r="G3409" t="s">
        <v>107</v>
      </c>
      <c r="H3409" s="377" t="s">
        <v>4516</v>
      </c>
      <c r="I3409" s="391" t="s">
        <v>9916</v>
      </c>
      <c r="J3409" s="230">
        <f>VLOOKUP(H3409,LocID!$B$2:$I$1995,8, FALSE)</f>
        <v>370</v>
      </c>
      <c r="L3409">
        <v>40.7820014953613</v>
      </c>
      <c r="M3409">
        <v>-73.831703186035099</v>
      </c>
    </row>
    <row r="3410" spans="1:13" x14ac:dyDescent="0.25">
      <c r="A3410" s="402">
        <v>2019.001</v>
      </c>
      <c r="C3410" s="230" t="s">
        <v>11630</v>
      </c>
      <c r="D3410" s="168" t="s">
        <v>10735</v>
      </c>
      <c r="E3410" s="168" t="s">
        <v>10736</v>
      </c>
      <c r="F3410" s="410" t="s">
        <v>4409</v>
      </c>
      <c r="G3410" t="s">
        <v>76</v>
      </c>
      <c r="H3410" s="377" t="s">
        <v>6443</v>
      </c>
      <c r="I3410" s="391" t="s">
        <v>26</v>
      </c>
      <c r="J3410" s="230">
        <f>VLOOKUP(H3410,LocID!$B$2:$I$1995,8, FALSE)</f>
        <v>599</v>
      </c>
      <c r="L3410">
        <v>34.149360656738203</v>
      </c>
      <c r="M3410">
        <v>-118.81886291503901</v>
      </c>
    </row>
    <row r="3411" spans="1:13" x14ac:dyDescent="0.25">
      <c r="A3411" s="402">
        <v>2019.0012999999999</v>
      </c>
      <c r="C3411" s="230" t="s">
        <v>11630</v>
      </c>
      <c r="D3411" s="168" t="s">
        <v>10737</v>
      </c>
      <c r="E3411" s="168" t="s">
        <v>10738</v>
      </c>
      <c r="F3411" s="410" t="s">
        <v>1131</v>
      </c>
      <c r="G3411" t="s">
        <v>183</v>
      </c>
      <c r="H3411" s="377" t="s">
        <v>6042</v>
      </c>
      <c r="I3411" s="391" t="s">
        <v>26</v>
      </c>
      <c r="J3411" s="230">
        <f>VLOOKUP(H3411,LocID!$B$2:$I$1995,8, FALSE)</f>
        <v>151</v>
      </c>
      <c r="L3411">
        <v>42.331680297851499</v>
      </c>
      <c r="M3411">
        <v>-83.047996520996094</v>
      </c>
    </row>
    <row r="3412" spans="1:13" x14ac:dyDescent="0.25">
      <c r="A3412" s="402">
        <v>2019.0014000000001</v>
      </c>
      <c r="C3412" s="230" t="s">
        <v>11630</v>
      </c>
      <c r="D3412" s="168" t="s">
        <v>10739</v>
      </c>
      <c r="E3412" s="168" t="s">
        <v>10740</v>
      </c>
      <c r="F3412" s="410" t="s">
        <v>3202</v>
      </c>
      <c r="G3412" t="s">
        <v>660</v>
      </c>
      <c r="H3412" s="377" t="s">
        <v>6337</v>
      </c>
      <c r="I3412" s="391" t="s">
        <v>26</v>
      </c>
      <c r="J3412" s="230">
        <f>VLOOKUP(H3412,LocID!$B$2:$I$1995,8, FALSE)</f>
        <v>479</v>
      </c>
      <c r="L3412">
        <v>40.760311126708899</v>
      </c>
      <c r="M3412">
        <v>-111.888221740722</v>
      </c>
    </row>
    <row r="3413" spans="1:13" x14ac:dyDescent="0.25">
      <c r="A3413" s="402">
        <v>2019.0018</v>
      </c>
      <c r="C3413" s="230" t="s">
        <v>11630</v>
      </c>
      <c r="D3413" s="168" t="s">
        <v>10741</v>
      </c>
      <c r="E3413" s="168" t="s">
        <v>10742</v>
      </c>
      <c r="F3413" s="401" t="s">
        <v>2997</v>
      </c>
      <c r="G3413" t="s">
        <v>2996</v>
      </c>
      <c r="H3413" s="377" t="s">
        <v>4536</v>
      </c>
      <c r="I3413" s="391" t="s">
        <v>52</v>
      </c>
      <c r="J3413" s="230">
        <f>VLOOKUP(H3413,LocID!$B$2:$I$1995,8, FALSE)</f>
        <v>447</v>
      </c>
      <c r="L3413">
        <v>38.890369415283203</v>
      </c>
      <c r="M3413">
        <v>-77.031959533691406</v>
      </c>
    </row>
    <row r="3414" spans="1:13" x14ac:dyDescent="0.25">
      <c r="A3414" s="402">
        <v>2019.0026</v>
      </c>
      <c r="C3414" s="230" t="s">
        <v>11630</v>
      </c>
      <c r="D3414" s="168" t="s">
        <v>10743</v>
      </c>
      <c r="E3414" s="168" t="s">
        <v>10744</v>
      </c>
      <c r="F3414" s="410" t="s">
        <v>1972</v>
      </c>
      <c r="G3414" t="s">
        <v>865</v>
      </c>
      <c r="H3414" s="377" t="s">
        <v>6199</v>
      </c>
      <c r="I3414" s="391" t="s">
        <v>9912</v>
      </c>
      <c r="J3414" s="230">
        <f>VLOOKUP(H3414,LocID!$B$2:$I$1995,8, FALSE)</f>
        <v>323</v>
      </c>
      <c r="L3414">
        <v>35.149761199951101</v>
      </c>
      <c r="M3414">
        <v>-90.049247741699205</v>
      </c>
    </row>
    <row r="3415" spans="1:13" x14ac:dyDescent="0.25">
      <c r="A3415" s="402">
        <v>2019.0029999999999</v>
      </c>
      <c r="C3415" s="230" t="s">
        <v>11630</v>
      </c>
      <c r="D3415" s="168" t="s">
        <v>10746</v>
      </c>
      <c r="E3415" s="168" t="s">
        <v>10747</v>
      </c>
      <c r="F3415" s="401" t="s">
        <v>2997</v>
      </c>
      <c r="G3415" t="s">
        <v>2996</v>
      </c>
      <c r="H3415" s="377" t="s">
        <v>4536</v>
      </c>
      <c r="I3415" s="391" t="s">
        <v>9916</v>
      </c>
      <c r="J3415" s="230">
        <f>VLOOKUP(H3415,LocID!$B$2:$I$1995,8, FALSE)</f>
        <v>447</v>
      </c>
      <c r="L3415">
        <v>38.890369415283203</v>
      </c>
      <c r="M3415">
        <v>-77.031959533691406</v>
      </c>
    </row>
    <row r="3416" spans="1:13" x14ac:dyDescent="0.25">
      <c r="A3416" s="402">
        <v>2019.0035</v>
      </c>
      <c r="C3416" s="230" t="s">
        <v>11630</v>
      </c>
      <c r="D3416" s="168" t="s">
        <v>10748</v>
      </c>
      <c r="E3416" s="168" t="s">
        <v>5519</v>
      </c>
      <c r="F3416" s="410" t="s">
        <v>1832</v>
      </c>
      <c r="G3416" t="s">
        <v>76</v>
      </c>
      <c r="H3416" s="377" t="s">
        <v>4512</v>
      </c>
      <c r="I3416" s="391" t="s">
        <v>9916</v>
      </c>
      <c r="J3416" s="230">
        <f>VLOOKUP(H3416,LocID!$B$2:$I$1995,8, FALSE)</f>
        <v>300</v>
      </c>
      <c r="L3416">
        <v>34.053489685058501</v>
      </c>
      <c r="M3416">
        <v>-118.245323181152</v>
      </c>
    </row>
    <row r="3417" spans="1:13" x14ac:dyDescent="0.25">
      <c r="A3417" s="402">
        <v>2019.0044</v>
      </c>
      <c r="C3417" s="230" t="s">
        <v>11630</v>
      </c>
      <c r="D3417" s="168" t="s">
        <v>10749</v>
      </c>
      <c r="E3417" s="168" t="s">
        <v>5492</v>
      </c>
      <c r="F3417" s="410" t="s">
        <v>1685</v>
      </c>
      <c r="G3417" t="s">
        <v>261</v>
      </c>
      <c r="H3417" s="377" t="s">
        <v>6150</v>
      </c>
      <c r="I3417" s="391" t="s">
        <v>52</v>
      </c>
      <c r="J3417" s="230">
        <f>VLOOKUP(H3417,LocID!$B$2:$I$1995,8, FALSE)</f>
        <v>273</v>
      </c>
      <c r="L3417">
        <v>47.161949157714801</v>
      </c>
      <c r="M3417">
        <v>-122.514930725097</v>
      </c>
    </row>
    <row r="3418" spans="1:13" x14ac:dyDescent="0.25">
      <c r="A3418" s="402">
        <v>2019.0045</v>
      </c>
      <c r="C3418" s="230" t="s">
        <v>11630</v>
      </c>
      <c r="D3418" s="168" t="s">
        <v>10750</v>
      </c>
      <c r="E3418" s="168" t="s">
        <v>10751</v>
      </c>
      <c r="F3418" s="410" t="s">
        <v>3294</v>
      </c>
      <c r="G3418" t="s">
        <v>76</v>
      </c>
      <c r="H3418" s="377" t="s">
        <v>4526</v>
      </c>
      <c r="I3418" s="391" t="s">
        <v>9916</v>
      </c>
      <c r="J3418" s="230">
        <f>VLOOKUP(H3418,LocID!$B$2:$I$1995,8, FALSE)</f>
        <v>489</v>
      </c>
      <c r="L3418">
        <v>37.7771186828613</v>
      </c>
      <c r="M3418">
        <v>-122.419639587402</v>
      </c>
    </row>
    <row r="3419" spans="1:13" x14ac:dyDescent="0.25">
      <c r="A3419" s="402">
        <v>2019.0047999999999</v>
      </c>
      <c r="C3419" s="230" t="s">
        <v>11630</v>
      </c>
      <c r="D3419" s="168" t="s">
        <v>10752</v>
      </c>
      <c r="E3419" s="168" t="s">
        <v>10753</v>
      </c>
      <c r="F3419" s="410" t="s">
        <v>2908</v>
      </c>
      <c r="G3419" t="s">
        <v>380</v>
      </c>
      <c r="H3419" s="377" t="s">
        <v>6299</v>
      </c>
      <c r="I3419" s="391" t="s">
        <v>26</v>
      </c>
      <c r="J3419" s="230">
        <f>VLOOKUP(H3419,LocID!$B$2:$I$1995,8, FALSE)</f>
        <v>431</v>
      </c>
      <c r="L3419">
        <v>41.8238716125488</v>
      </c>
      <c r="M3419">
        <v>-71.4119873046875</v>
      </c>
    </row>
    <row r="3420" spans="1:13" x14ac:dyDescent="0.25">
      <c r="A3420" s="413">
        <v>2019.0054</v>
      </c>
      <c r="C3420" s="230" t="s">
        <v>11630</v>
      </c>
      <c r="D3420" s="168" t="s">
        <v>10754</v>
      </c>
      <c r="E3420" s="168" t="s">
        <v>9949</v>
      </c>
      <c r="F3420" s="410" t="s">
        <v>973</v>
      </c>
      <c r="G3420" t="s">
        <v>60</v>
      </c>
      <c r="H3420" s="377" t="s">
        <v>6012</v>
      </c>
      <c r="I3420" s="391" t="s">
        <v>52</v>
      </c>
      <c r="J3420" s="230">
        <f>VLOOKUP(H3420,LocID!$B$2:$I$1995,8, FALSE)</f>
        <v>120</v>
      </c>
      <c r="L3420">
        <v>39.961990356445298</v>
      </c>
      <c r="M3420">
        <v>-83.002746582031193</v>
      </c>
    </row>
    <row r="3421" spans="1:13" x14ac:dyDescent="0.25">
      <c r="A3421" s="402">
        <v>2019.0056</v>
      </c>
      <c r="C3421" s="230" t="s">
        <v>11630</v>
      </c>
      <c r="D3421" s="168" t="s">
        <v>10755</v>
      </c>
      <c r="E3421" s="168" t="s">
        <v>10756</v>
      </c>
      <c r="F3421" s="410" t="s">
        <v>5345</v>
      </c>
      <c r="G3421" t="s">
        <v>49</v>
      </c>
      <c r="H3421" s="377" t="s">
        <v>5892</v>
      </c>
      <c r="I3421" s="391" t="s">
        <v>9916</v>
      </c>
      <c r="J3421" s="230">
        <f>VLOOKUP(H3421,LocID!$B$2:$I$1995,8, FALSE)</f>
        <v>642</v>
      </c>
      <c r="L3421">
        <v>42.558428300000003</v>
      </c>
      <c r="M3421">
        <v>-70.8800489999999</v>
      </c>
    </row>
    <row r="3422" spans="1:13" x14ac:dyDescent="0.25">
      <c r="A3422" s="402">
        <v>2019.0059000000001</v>
      </c>
      <c r="C3422" s="230" t="s">
        <v>11630</v>
      </c>
      <c r="D3422" s="168" t="s">
        <v>10758</v>
      </c>
      <c r="E3422" s="168" t="s">
        <v>5785</v>
      </c>
      <c r="F3422" s="410" t="s">
        <v>3906</v>
      </c>
      <c r="G3422" t="s">
        <v>76</v>
      </c>
      <c r="H3422" s="377" t="s">
        <v>4532</v>
      </c>
      <c r="I3422" s="329" t="s">
        <v>188</v>
      </c>
      <c r="J3422" s="230">
        <f>VLOOKUP(H3422,LocID!$B$2:$I$1995,8, FALSE)</f>
        <v>527</v>
      </c>
      <c r="L3422">
        <v>37.656059265136697</v>
      </c>
      <c r="M3422">
        <v>-122.414176940917</v>
      </c>
    </row>
    <row r="3423" spans="1:13" x14ac:dyDescent="0.25">
      <c r="A3423" s="402">
        <v>2019.0060000000001</v>
      </c>
      <c r="C3423" s="230" t="s">
        <v>11630</v>
      </c>
      <c r="D3423" s="168" t="s">
        <v>10759</v>
      </c>
      <c r="E3423" s="168" t="s">
        <v>10760</v>
      </c>
      <c r="F3423" s="410" t="s">
        <v>3224</v>
      </c>
      <c r="G3423" t="s">
        <v>219</v>
      </c>
      <c r="H3423" s="377" t="s">
        <v>6338</v>
      </c>
      <c r="I3423" s="391" t="s">
        <v>9912</v>
      </c>
      <c r="J3423" s="230">
        <f>VLOOKUP(H3423,LocID!$B$2:$I$1995,8, FALSE)</f>
        <v>481</v>
      </c>
      <c r="L3423">
        <v>29.4245796203613</v>
      </c>
      <c r="M3423">
        <v>-98.494613647460895</v>
      </c>
    </row>
    <row r="3424" spans="1:13" x14ac:dyDescent="0.25">
      <c r="A3424" s="402">
        <v>2019.0068000000001</v>
      </c>
      <c r="C3424" s="230" t="s">
        <v>11630</v>
      </c>
      <c r="D3424" s="168" t="s">
        <v>10763</v>
      </c>
      <c r="E3424" s="168" t="s">
        <v>10764</v>
      </c>
      <c r="F3424" s="410" t="s">
        <v>3294</v>
      </c>
      <c r="G3424" t="s">
        <v>76</v>
      </c>
      <c r="H3424" s="377" t="s">
        <v>4526</v>
      </c>
      <c r="I3424" s="391" t="s">
        <v>9916</v>
      </c>
      <c r="J3424" s="230">
        <f>VLOOKUP(H3424,LocID!$B$2:$I$1995,8, FALSE)</f>
        <v>489</v>
      </c>
      <c r="L3424">
        <v>37.7771186828613</v>
      </c>
      <c r="M3424">
        <v>-122.419639587402</v>
      </c>
    </row>
    <row r="3425" spans="1:13" x14ac:dyDescent="0.25">
      <c r="A3425" s="402">
        <v>2019.0073</v>
      </c>
      <c r="C3425" s="230" t="s">
        <v>11630</v>
      </c>
      <c r="D3425" s="168" t="s">
        <v>10766</v>
      </c>
      <c r="E3425" s="168" t="s">
        <v>10525</v>
      </c>
      <c r="F3425" s="410" t="s">
        <v>10526</v>
      </c>
      <c r="G3425" t="s">
        <v>144</v>
      </c>
      <c r="H3425" s="377" t="s">
        <v>11282</v>
      </c>
      <c r="I3425" s="391" t="s">
        <v>9916</v>
      </c>
      <c r="J3425" s="230">
        <f>VLOOKUP(H3425,LocID!$B$2:$I$1995,8, FALSE)</f>
        <v>746</v>
      </c>
      <c r="L3425">
        <v>38.701541900634702</v>
      </c>
      <c r="M3425">
        <v>-77.477333068847599</v>
      </c>
    </row>
    <row r="3426" spans="1:13" x14ac:dyDescent="0.25">
      <c r="A3426" s="402">
        <v>2019.0081</v>
      </c>
      <c r="C3426" s="230" t="s">
        <v>11630</v>
      </c>
      <c r="D3426" s="168" t="s">
        <v>10767</v>
      </c>
      <c r="E3426" s="168" t="s">
        <v>10768</v>
      </c>
      <c r="F3426" s="410" t="s">
        <v>533</v>
      </c>
      <c r="G3426" t="s">
        <v>49</v>
      </c>
      <c r="H3426" s="377" t="s">
        <v>4499</v>
      </c>
      <c r="I3426" s="391" t="s">
        <v>52</v>
      </c>
      <c r="J3426" s="230">
        <f>VLOOKUP(H3426,LocID!$B$2:$I$1995,8, FALSE)</f>
        <v>65</v>
      </c>
      <c r="L3426">
        <v>42.3586616516113</v>
      </c>
      <c r="M3426">
        <v>-71.056739807128906</v>
      </c>
    </row>
    <row r="3427" spans="1:13" x14ac:dyDescent="0.25">
      <c r="A3427" s="402">
        <v>2019.0083999999999</v>
      </c>
      <c r="C3427" s="230" t="s">
        <v>11630</v>
      </c>
      <c r="D3427" s="168" t="s">
        <v>10769</v>
      </c>
      <c r="E3427" s="168" t="s">
        <v>10770</v>
      </c>
      <c r="F3427" s="410" t="s">
        <v>2781</v>
      </c>
      <c r="G3427" t="s">
        <v>156</v>
      </c>
      <c r="H3427" s="377" t="s">
        <v>6285</v>
      </c>
      <c r="I3427" s="391" t="s">
        <v>9916</v>
      </c>
      <c r="J3427" s="230">
        <f>VLOOKUP(H3427,LocID!$B$2:$I$1995,8, FALSE)</f>
        <v>417</v>
      </c>
      <c r="L3427">
        <v>40.438339233398402</v>
      </c>
      <c r="M3427">
        <v>-79.997467041015597</v>
      </c>
    </row>
    <row r="3428" spans="1:13" x14ac:dyDescent="0.25">
      <c r="A3428" s="402">
        <v>2019.0085999999999</v>
      </c>
      <c r="C3428" s="230" t="s">
        <v>11630</v>
      </c>
      <c r="D3428" s="168" t="s">
        <v>10771</v>
      </c>
      <c r="E3428" s="168" t="s">
        <v>10772</v>
      </c>
      <c r="F3428" s="410" t="s">
        <v>2705</v>
      </c>
      <c r="G3428" t="s">
        <v>76</v>
      </c>
      <c r="H3428" s="377" t="s">
        <v>6272</v>
      </c>
      <c r="I3428" s="391" t="s">
        <v>26</v>
      </c>
      <c r="J3428" s="230">
        <f>VLOOKUP(H3428,LocID!$B$2:$I$1995,8, FALSE)</f>
        <v>404</v>
      </c>
      <c r="L3428">
        <v>37.4446601867675</v>
      </c>
      <c r="M3428">
        <v>-122.16078948974599</v>
      </c>
    </row>
    <row r="3429" spans="1:13" x14ac:dyDescent="0.25">
      <c r="A3429" s="402">
        <v>2019.0087000000001</v>
      </c>
      <c r="C3429" s="230" t="s">
        <v>11630</v>
      </c>
      <c r="D3429" s="168" t="s">
        <v>10773</v>
      </c>
      <c r="E3429" s="168" t="s">
        <v>10774</v>
      </c>
      <c r="F3429" s="410" t="s">
        <v>1570</v>
      </c>
      <c r="G3429" t="s">
        <v>76</v>
      </c>
      <c r="H3429" s="377" t="s">
        <v>6123</v>
      </c>
      <c r="I3429" s="391" t="s">
        <v>26</v>
      </c>
      <c r="J3429" s="230">
        <f>VLOOKUP(H3429,LocID!$B$2:$I$1995,8, FALSE)</f>
        <v>245</v>
      </c>
      <c r="L3429">
        <v>33.687240600585902</v>
      </c>
      <c r="M3429">
        <v>-117.82582092285099</v>
      </c>
    </row>
    <row r="3430" spans="1:13" x14ac:dyDescent="0.25">
      <c r="A3430" s="402">
        <v>2019.0093999999999</v>
      </c>
      <c r="C3430" s="230" t="s">
        <v>11630</v>
      </c>
      <c r="D3430" s="168" t="s">
        <v>10775</v>
      </c>
      <c r="E3430" s="168" t="s">
        <v>5524</v>
      </c>
      <c r="F3430" s="410" t="s">
        <v>1920</v>
      </c>
      <c r="G3430" t="s">
        <v>399</v>
      </c>
      <c r="H3430" s="377" t="s">
        <v>6539</v>
      </c>
      <c r="I3430" s="391" t="s">
        <v>9916</v>
      </c>
      <c r="J3430" s="230">
        <f>VLOOKUP(H3430,LocID!$B$2:$I$1995,8, FALSE)</f>
        <v>309</v>
      </c>
      <c r="L3430">
        <v>42.99116897583</v>
      </c>
      <c r="M3430">
        <v>-71.463088989257798</v>
      </c>
    </row>
    <row r="3431" spans="1:13" x14ac:dyDescent="0.25">
      <c r="A3431" s="402">
        <v>2019.0097000000001</v>
      </c>
      <c r="C3431" s="230" t="s">
        <v>11630</v>
      </c>
      <c r="D3431" s="168" t="s">
        <v>10776</v>
      </c>
      <c r="E3431" s="168" t="s">
        <v>5155</v>
      </c>
      <c r="F3431" s="410" t="s">
        <v>2823</v>
      </c>
      <c r="G3431" t="s">
        <v>122</v>
      </c>
      <c r="H3431" s="377" t="s">
        <v>6295</v>
      </c>
      <c r="I3431" s="391" t="s">
        <v>9912</v>
      </c>
      <c r="J3431" s="230">
        <f>VLOOKUP(H3431,LocID!$B$2:$I$1995,8, FALSE)</f>
        <v>427</v>
      </c>
      <c r="L3431">
        <v>45.511791229247997</v>
      </c>
      <c r="M3431">
        <v>-122.67562866210901</v>
      </c>
    </row>
    <row r="3432" spans="1:13" x14ac:dyDescent="0.25">
      <c r="A3432" s="402">
        <v>2019.0099</v>
      </c>
      <c r="C3432" s="230" t="s">
        <v>11630</v>
      </c>
      <c r="D3432" s="168" t="s">
        <v>10777</v>
      </c>
      <c r="E3432" s="168" t="s">
        <v>5626</v>
      </c>
      <c r="F3432" s="410" t="s">
        <v>2722</v>
      </c>
      <c r="G3432" t="s">
        <v>660</v>
      </c>
      <c r="H3432" s="377" t="s">
        <v>6273</v>
      </c>
      <c r="I3432" s="391" t="s">
        <v>52</v>
      </c>
      <c r="J3432" s="230">
        <f>VLOOKUP(H3432,LocID!$B$2:$I$1995,8, FALSE)</f>
        <v>405</v>
      </c>
      <c r="L3432">
        <v>40.643138885497997</v>
      </c>
      <c r="M3432">
        <v>-111.49397277832</v>
      </c>
    </row>
    <row r="3433" spans="1:13" x14ac:dyDescent="0.25">
      <c r="A3433" s="402">
        <v>2019.0101999999999</v>
      </c>
      <c r="C3433" s="230" t="s">
        <v>11630</v>
      </c>
      <c r="D3433" s="168" t="s">
        <v>10779</v>
      </c>
      <c r="E3433" s="168" t="s">
        <v>10780</v>
      </c>
      <c r="F3433" s="410" t="s">
        <v>2705</v>
      </c>
      <c r="G3433" t="s">
        <v>76</v>
      </c>
      <c r="H3433" s="377" t="s">
        <v>6272</v>
      </c>
      <c r="I3433" s="391" t="s">
        <v>9916</v>
      </c>
      <c r="J3433" s="230">
        <f>VLOOKUP(H3433,LocID!$B$2:$I$1995,8, FALSE)</f>
        <v>404</v>
      </c>
      <c r="L3433">
        <v>37.4446601867675</v>
      </c>
      <c r="M3433">
        <v>-122.16078948974599</v>
      </c>
    </row>
    <row r="3434" spans="1:13" x14ac:dyDescent="0.25">
      <c r="A3434" s="402">
        <v>2019.0102999999999</v>
      </c>
      <c r="C3434" s="230" t="s">
        <v>11630</v>
      </c>
      <c r="D3434" s="168" t="s">
        <v>10781</v>
      </c>
      <c r="E3434" s="168" t="s">
        <v>4896</v>
      </c>
      <c r="F3434" s="410" t="s">
        <v>214</v>
      </c>
      <c r="G3434" t="s">
        <v>144</v>
      </c>
      <c r="H3434" s="377" t="s">
        <v>5923</v>
      </c>
      <c r="I3434" s="391" t="s">
        <v>26</v>
      </c>
      <c r="J3434" s="230">
        <f>VLOOKUP(H3434,LocID!$B$2:$I$1995,8, FALSE)</f>
        <v>25</v>
      </c>
      <c r="L3434">
        <v>38.878585815429602</v>
      </c>
      <c r="M3434">
        <v>-77.068832397460895</v>
      </c>
    </row>
    <row r="3435" spans="1:13" x14ac:dyDescent="0.25">
      <c r="A3435" s="402">
        <v>2019.0115000000001</v>
      </c>
      <c r="C3435" s="230" t="s">
        <v>11630</v>
      </c>
      <c r="D3435" s="168" t="s">
        <v>10782</v>
      </c>
      <c r="E3435" s="168" t="s">
        <v>9971</v>
      </c>
      <c r="F3435" s="410" t="s">
        <v>3998</v>
      </c>
      <c r="G3435" t="s">
        <v>1475</v>
      </c>
      <c r="H3435" s="377" t="s">
        <v>4534</v>
      </c>
      <c r="I3435" s="391" t="s">
        <v>52</v>
      </c>
      <c r="J3435" s="230">
        <f>VLOOKUP(H3435,LocID!$B$2:$I$1995,8, FALSE)</f>
        <v>538</v>
      </c>
      <c r="L3435">
        <v>38.961448669433501</v>
      </c>
      <c r="M3435">
        <v>-119.940551757812</v>
      </c>
    </row>
    <row r="3436" spans="1:13" x14ac:dyDescent="0.25">
      <c r="A3436" s="402">
        <v>2019.0129999999999</v>
      </c>
      <c r="C3436" s="230" t="s">
        <v>11630</v>
      </c>
      <c r="D3436" s="168" t="s">
        <v>10783</v>
      </c>
      <c r="E3436" s="168" t="s">
        <v>10784</v>
      </c>
      <c r="F3436" s="410" t="s">
        <v>3294</v>
      </c>
      <c r="G3436" t="s">
        <v>76</v>
      </c>
      <c r="H3436" s="377" t="s">
        <v>4526</v>
      </c>
      <c r="I3436" s="391" t="s">
        <v>26</v>
      </c>
      <c r="J3436" s="230">
        <f>VLOOKUP(H3436,LocID!$B$2:$I$1995,8, FALSE)</f>
        <v>489</v>
      </c>
      <c r="L3436">
        <v>37.7771186828613</v>
      </c>
      <c r="M3436">
        <v>-122.419639587402</v>
      </c>
    </row>
    <row r="3437" spans="1:13" x14ac:dyDescent="0.25">
      <c r="A3437" s="402">
        <v>2019.0134</v>
      </c>
      <c r="C3437" s="230" t="s">
        <v>11630</v>
      </c>
      <c r="D3437" s="168" t="s">
        <v>10785</v>
      </c>
      <c r="E3437" s="168" t="s">
        <v>5121</v>
      </c>
      <c r="F3437" s="410" t="s">
        <v>1719</v>
      </c>
      <c r="G3437" t="s">
        <v>1475</v>
      </c>
      <c r="H3437" s="377" t="s">
        <v>6158</v>
      </c>
      <c r="I3437" s="391" t="s">
        <v>52</v>
      </c>
      <c r="J3437" s="230">
        <f>VLOOKUP(H3437,LocID!$B$2:$I$1995,8, FALSE)</f>
        <v>281</v>
      </c>
      <c r="L3437">
        <v>36.171909332275298</v>
      </c>
      <c r="M3437">
        <v>-115.13996887207</v>
      </c>
    </row>
    <row r="3438" spans="1:13" x14ac:dyDescent="0.25">
      <c r="A3438" s="402">
        <v>2019.0135</v>
      </c>
      <c r="C3438" s="230" t="s">
        <v>11630</v>
      </c>
      <c r="D3438" s="168" t="s">
        <v>10786</v>
      </c>
      <c r="E3438" s="168" t="s">
        <v>10787</v>
      </c>
      <c r="F3438" s="410" t="s">
        <v>3294</v>
      </c>
      <c r="G3438" t="s">
        <v>76</v>
      </c>
      <c r="H3438" s="377" t="s">
        <v>4526</v>
      </c>
      <c r="I3438" s="391" t="s">
        <v>9974</v>
      </c>
      <c r="J3438" s="230">
        <f>VLOOKUP(H3438,LocID!$B$2:$I$1995,8, FALSE)</f>
        <v>489</v>
      </c>
      <c r="L3438">
        <v>37.7771186828613</v>
      </c>
      <c r="M3438">
        <v>-122.419639587402</v>
      </c>
    </row>
    <row r="3439" spans="1:13" x14ac:dyDescent="0.25">
      <c r="A3439" s="402">
        <v>2019.0136</v>
      </c>
      <c r="C3439" s="230" t="s">
        <v>11630</v>
      </c>
      <c r="D3439" s="168" t="s">
        <v>10788</v>
      </c>
      <c r="E3439" s="168" t="s">
        <v>10789</v>
      </c>
      <c r="F3439" s="410" t="s">
        <v>1832</v>
      </c>
      <c r="G3439" t="s">
        <v>76</v>
      </c>
      <c r="H3439" s="377" t="s">
        <v>4512</v>
      </c>
      <c r="I3439" s="391" t="s">
        <v>26</v>
      </c>
      <c r="J3439" s="230">
        <f>VLOOKUP(H3439,LocID!$B$2:$I$1995,8, FALSE)</f>
        <v>300</v>
      </c>
      <c r="L3439">
        <v>34.053489685058501</v>
      </c>
      <c r="M3439">
        <v>-118.245323181152</v>
      </c>
    </row>
    <row r="3440" spans="1:13" x14ac:dyDescent="0.25">
      <c r="A3440" s="413">
        <v>2019.0137</v>
      </c>
      <c r="C3440" s="230" t="s">
        <v>11630</v>
      </c>
      <c r="D3440" s="168" t="s">
        <v>10790</v>
      </c>
      <c r="E3440" s="168" t="s">
        <v>10791</v>
      </c>
      <c r="F3440" s="410" t="s">
        <v>3294</v>
      </c>
      <c r="G3440" t="s">
        <v>76</v>
      </c>
      <c r="H3440" s="377" t="s">
        <v>4526</v>
      </c>
      <c r="I3440" s="391" t="s">
        <v>9916</v>
      </c>
      <c r="J3440" s="230">
        <f>VLOOKUP(H3440,LocID!$B$2:$I$1995,8, FALSE)</f>
        <v>489</v>
      </c>
      <c r="L3440">
        <v>37.7771186828613</v>
      </c>
      <c r="M3440">
        <v>-122.419639587402</v>
      </c>
    </row>
    <row r="3441" spans="1:13" x14ac:dyDescent="0.25">
      <c r="A3441" s="402">
        <v>2019.0148999999999</v>
      </c>
      <c r="C3441" s="230" t="s">
        <v>11630</v>
      </c>
      <c r="D3441" s="168" t="s">
        <v>10792</v>
      </c>
      <c r="E3441" s="168" t="s">
        <v>5327</v>
      </c>
      <c r="F3441" s="410" t="s">
        <v>435</v>
      </c>
      <c r="G3441" t="s">
        <v>122</v>
      </c>
      <c r="H3441" s="377" t="s">
        <v>5945</v>
      </c>
      <c r="I3441" s="391" t="s">
        <v>52</v>
      </c>
      <c r="J3441" s="230">
        <f>VLOOKUP(H3441,LocID!$B$2:$I$1995,8, FALSE)</f>
        <v>50</v>
      </c>
      <c r="L3441">
        <v>44.057388305663999</v>
      </c>
      <c r="M3441">
        <v>-121.31581115722599</v>
      </c>
    </row>
    <row r="3442" spans="1:13" x14ac:dyDescent="0.25">
      <c r="A3442" s="413">
        <v>2019.0153</v>
      </c>
      <c r="C3442" s="230" t="s">
        <v>11630</v>
      </c>
      <c r="D3442" s="168" t="s">
        <v>10793</v>
      </c>
      <c r="E3442" s="168" t="s">
        <v>10794</v>
      </c>
      <c r="F3442" s="410" t="s">
        <v>4222</v>
      </c>
      <c r="G3442" t="s">
        <v>76</v>
      </c>
      <c r="H3442" s="377" t="s">
        <v>6427</v>
      </c>
      <c r="I3442" s="391" t="s">
        <v>98</v>
      </c>
      <c r="J3442" s="230">
        <f>VLOOKUP(H3442,LocID!$B$2:$I$1995,8, FALSE)</f>
        <v>581</v>
      </c>
      <c r="L3442">
        <v>37.901180267333899</v>
      </c>
      <c r="M3442">
        <v>-122.061622619628</v>
      </c>
    </row>
    <row r="3443" spans="1:13" x14ac:dyDescent="0.25">
      <c r="A3443" s="402">
        <v>2019.0163</v>
      </c>
      <c r="C3443" s="230" t="s">
        <v>11630</v>
      </c>
      <c r="D3443" s="168" t="s">
        <v>10795</v>
      </c>
      <c r="E3443" s="168" t="s">
        <v>10796</v>
      </c>
      <c r="F3443" s="410" t="s">
        <v>1009</v>
      </c>
      <c r="G3443" t="s">
        <v>219</v>
      </c>
      <c r="H3443" s="377" t="s">
        <v>6018</v>
      </c>
      <c r="I3443" s="391" t="s">
        <v>52</v>
      </c>
      <c r="J3443" s="230">
        <f>VLOOKUP(H3443,LocID!$B$2:$I$1995,8, FALSE)</f>
        <v>126</v>
      </c>
      <c r="L3443">
        <v>27.796409606933501</v>
      </c>
      <c r="M3443">
        <v>-97.403556823730398</v>
      </c>
    </row>
    <row r="3444" spans="1:13" x14ac:dyDescent="0.25">
      <c r="A3444" s="402">
        <v>2019.0172</v>
      </c>
      <c r="C3444" s="230" t="s">
        <v>11630</v>
      </c>
      <c r="D3444" s="168" t="s">
        <v>10797</v>
      </c>
      <c r="E3444" s="168" t="s">
        <v>10798</v>
      </c>
      <c r="F3444" s="410" t="s">
        <v>10799</v>
      </c>
      <c r="G3444" t="s">
        <v>815</v>
      </c>
      <c r="H3444" s="377" t="s">
        <v>11298</v>
      </c>
      <c r="I3444" s="329" t="s">
        <v>188</v>
      </c>
      <c r="J3444" s="230">
        <f>VLOOKUP(H3444,LocID!$B$2:$I$1995,8, FALSE)</f>
        <v>762</v>
      </c>
      <c r="L3444">
        <v>39.896549224853501</v>
      </c>
      <c r="M3444">
        <v>-75.120651245117102</v>
      </c>
    </row>
    <row r="3445" spans="1:13" x14ac:dyDescent="0.25">
      <c r="A3445" s="402">
        <v>2019.0175999999999</v>
      </c>
      <c r="C3445" s="230" t="s">
        <v>11630</v>
      </c>
      <c r="D3445" s="168" t="s">
        <v>10801</v>
      </c>
      <c r="E3445" s="168" t="s">
        <v>10802</v>
      </c>
      <c r="F3445" s="410" t="s">
        <v>2823</v>
      </c>
      <c r="G3445" t="s">
        <v>122</v>
      </c>
      <c r="H3445" s="377" t="s">
        <v>6295</v>
      </c>
      <c r="I3445" s="391" t="s">
        <v>9974</v>
      </c>
      <c r="J3445" s="230">
        <f>VLOOKUP(H3445,LocID!$B$2:$I$1995,8, FALSE)</f>
        <v>427</v>
      </c>
      <c r="L3445">
        <v>45.511791229247997</v>
      </c>
      <c r="M3445">
        <v>-122.67562866210901</v>
      </c>
    </row>
    <row r="3446" spans="1:13" x14ac:dyDescent="0.25">
      <c r="A3446" s="402">
        <v>2019.0178000000001</v>
      </c>
      <c r="C3446" s="230" t="s">
        <v>11630</v>
      </c>
      <c r="D3446" s="168" t="s">
        <v>10803</v>
      </c>
      <c r="E3446" s="168" t="s">
        <v>5785</v>
      </c>
      <c r="F3446" s="410" t="s">
        <v>3906</v>
      </c>
      <c r="G3446" t="s">
        <v>76</v>
      </c>
      <c r="H3446" s="377" t="s">
        <v>4532</v>
      </c>
      <c r="I3446" s="391" t="s">
        <v>9916</v>
      </c>
      <c r="J3446" s="230">
        <f>VLOOKUP(H3446,LocID!$B$2:$I$1995,8, FALSE)</f>
        <v>527</v>
      </c>
      <c r="L3446">
        <v>37.656059265136697</v>
      </c>
      <c r="M3446">
        <v>-122.414176940917</v>
      </c>
    </row>
    <row r="3447" spans="1:13" x14ac:dyDescent="0.25">
      <c r="A3447" s="413">
        <v>2019.0179000000001</v>
      </c>
      <c r="C3447" s="230" t="s">
        <v>11630</v>
      </c>
      <c r="D3447" s="168" t="s">
        <v>10804</v>
      </c>
      <c r="E3447" s="168" t="s">
        <v>4952</v>
      </c>
      <c r="F3447" s="410" t="s">
        <v>4953</v>
      </c>
      <c r="G3447" t="s">
        <v>156</v>
      </c>
      <c r="H3447" s="377" t="s">
        <v>6549</v>
      </c>
      <c r="I3447" s="391" t="s">
        <v>52</v>
      </c>
      <c r="J3447" s="230">
        <f>VLOOKUP(H3447,LocID!$B$2:$I$1995,8, FALSE)</f>
        <v>654</v>
      </c>
      <c r="L3447">
        <v>40.259860992431598</v>
      </c>
      <c r="M3447">
        <v>-76.882232666015597</v>
      </c>
    </row>
    <row r="3448" spans="1:13" x14ac:dyDescent="0.25">
      <c r="A3448" s="402">
        <v>2019.0182</v>
      </c>
      <c r="C3448" s="230" t="s">
        <v>11630</v>
      </c>
      <c r="D3448" s="168" t="s">
        <v>10805</v>
      </c>
      <c r="E3448" s="168" t="s">
        <v>10806</v>
      </c>
      <c r="F3448" s="410" t="s">
        <v>10807</v>
      </c>
      <c r="G3448" t="s">
        <v>219</v>
      </c>
      <c r="H3448" s="377" t="s">
        <v>11299</v>
      </c>
      <c r="I3448" s="391" t="s">
        <v>3934</v>
      </c>
      <c r="J3448" s="230">
        <f>VLOOKUP(H3448,LocID!$B$2:$I$1995,8, FALSE)</f>
        <v>763</v>
      </c>
      <c r="L3448">
        <v>27.530920028686499</v>
      </c>
      <c r="M3448">
        <v>-99.502227783203097</v>
      </c>
    </row>
    <row r="3449" spans="1:13" x14ac:dyDescent="0.25">
      <c r="A3449" s="413">
        <v>2019.0183999999999</v>
      </c>
      <c r="C3449" s="230" t="s">
        <v>11630</v>
      </c>
      <c r="D3449" s="168" t="s">
        <v>10809</v>
      </c>
      <c r="E3449" s="168" t="s">
        <v>10602</v>
      </c>
      <c r="F3449" s="410" t="s">
        <v>3174</v>
      </c>
      <c r="G3449" t="s">
        <v>49</v>
      </c>
      <c r="H3449" s="377" t="s">
        <v>6335</v>
      </c>
      <c r="I3449" s="391" t="s">
        <v>52</v>
      </c>
      <c r="J3449" s="230">
        <f>VLOOKUP(H3449,LocID!$B$2:$I$1995,8, FALSE)</f>
        <v>476</v>
      </c>
      <c r="L3449">
        <v>42.5223999023437</v>
      </c>
      <c r="M3449">
        <v>-70.895812988281193</v>
      </c>
    </row>
    <row r="3450" spans="1:13" x14ac:dyDescent="0.25">
      <c r="A3450" s="402">
        <v>2019.0186000000001</v>
      </c>
      <c r="C3450" s="230" t="s">
        <v>11630</v>
      </c>
      <c r="D3450" s="168" t="s">
        <v>10810</v>
      </c>
      <c r="E3450" s="168" t="s">
        <v>4746</v>
      </c>
      <c r="F3450" s="410" t="s">
        <v>2673</v>
      </c>
      <c r="G3450" t="s">
        <v>76</v>
      </c>
      <c r="H3450" s="377" t="s">
        <v>6264</v>
      </c>
      <c r="I3450" s="391" t="s">
        <v>52</v>
      </c>
      <c r="J3450" s="230">
        <f>VLOOKUP(H3450,LocID!$B$2:$I$1995,8, FALSE)</f>
        <v>395</v>
      </c>
      <c r="L3450">
        <v>33.654399871826101</v>
      </c>
      <c r="M3450">
        <v>-117.788208007812</v>
      </c>
    </row>
    <row r="3451" spans="1:13" x14ac:dyDescent="0.25">
      <c r="A3451" s="402">
        <v>2019.0196000000001</v>
      </c>
      <c r="C3451" s="230" t="s">
        <v>11630</v>
      </c>
      <c r="D3451" s="168" t="s">
        <v>10813</v>
      </c>
      <c r="E3451" s="168" t="s">
        <v>5458</v>
      </c>
      <c r="F3451" s="410" t="s">
        <v>1390</v>
      </c>
      <c r="G3451" t="s">
        <v>183</v>
      </c>
      <c r="H3451" s="377" t="s">
        <v>6092</v>
      </c>
      <c r="I3451" s="391" t="s">
        <v>52</v>
      </c>
      <c r="J3451" s="230">
        <f>VLOOKUP(H3451,LocID!$B$2:$I$1995,8, FALSE)</f>
        <v>208</v>
      </c>
      <c r="L3451">
        <v>42.966411590576101</v>
      </c>
      <c r="M3451">
        <v>-85.671180725097599</v>
      </c>
    </row>
    <row r="3452" spans="1:13" x14ac:dyDescent="0.25">
      <c r="A3452" s="402">
        <v>2019.0208</v>
      </c>
      <c r="C3452" s="230" t="s">
        <v>11630</v>
      </c>
      <c r="D3452" s="168" t="s">
        <v>10815</v>
      </c>
      <c r="E3452" s="168" t="s">
        <v>5175</v>
      </c>
      <c r="F3452" s="410" t="s">
        <v>4160</v>
      </c>
      <c r="G3452" t="s">
        <v>261</v>
      </c>
      <c r="H3452" s="377" t="s">
        <v>6418</v>
      </c>
      <c r="I3452" s="391" t="s">
        <v>52</v>
      </c>
      <c r="J3452" s="230">
        <f>VLOOKUP(H3452,LocID!$B$2:$I$1995,8, FALSE)</f>
        <v>572</v>
      </c>
      <c r="L3452">
        <v>45.632209777832003</v>
      </c>
      <c r="M3452">
        <v>-122.67156219482401</v>
      </c>
    </row>
    <row r="3453" spans="1:13" x14ac:dyDescent="0.25">
      <c r="A3453" s="402">
        <v>2019.0213000000001</v>
      </c>
      <c r="C3453" s="230" t="s">
        <v>11630</v>
      </c>
      <c r="D3453" s="168" t="s">
        <v>10817</v>
      </c>
      <c r="E3453" s="168" t="s">
        <v>10818</v>
      </c>
      <c r="F3453" s="410" t="s">
        <v>3722</v>
      </c>
      <c r="G3453" t="s">
        <v>76</v>
      </c>
      <c r="H3453" s="377" t="s">
        <v>6361</v>
      </c>
      <c r="I3453" s="391" t="s">
        <v>9916</v>
      </c>
      <c r="J3453" s="230">
        <f>VLOOKUP(H3453,LocID!$B$2:$I$1995,8, FALSE)</f>
        <v>507</v>
      </c>
      <c r="L3453">
        <v>38.437900543212798</v>
      </c>
      <c r="M3453">
        <v>-122.712440490722</v>
      </c>
    </row>
    <row r="3454" spans="1:13" x14ac:dyDescent="0.25">
      <c r="A3454" s="413">
        <v>2019.0215000000001</v>
      </c>
      <c r="C3454" s="230" t="s">
        <v>11630</v>
      </c>
      <c r="D3454" s="168" t="s">
        <v>10820</v>
      </c>
      <c r="E3454" s="168" t="s">
        <v>10821</v>
      </c>
      <c r="F3454" s="410" t="s">
        <v>3937</v>
      </c>
      <c r="G3454" t="s">
        <v>261</v>
      </c>
      <c r="H3454" s="377" t="s">
        <v>4533</v>
      </c>
      <c r="I3454" s="391" t="s">
        <v>9916</v>
      </c>
      <c r="J3454" s="230">
        <f>VLOOKUP(H3454,LocID!$B$2:$I$1995,8, FALSE)</f>
        <v>528</v>
      </c>
      <c r="L3454">
        <v>47.657260894775298</v>
      </c>
      <c r="M3454">
        <v>-117.41227722167901</v>
      </c>
    </row>
    <row r="3455" spans="1:13" x14ac:dyDescent="0.25">
      <c r="A3455" s="402">
        <v>2019.0218</v>
      </c>
      <c r="C3455" s="230" t="s">
        <v>11630</v>
      </c>
      <c r="D3455" s="168" t="s">
        <v>10823</v>
      </c>
      <c r="E3455" s="168" t="s">
        <v>10824</v>
      </c>
      <c r="F3455" s="410" t="s">
        <v>1244</v>
      </c>
      <c r="G3455" t="s">
        <v>144</v>
      </c>
      <c r="H3455" s="377" t="s">
        <v>6064</v>
      </c>
      <c r="I3455" s="391" t="s">
        <v>26</v>
      </c>
      <c r="J3455" s="230">
        <f>VLOOKUP(H3455,LocID!$B$2:$I$1995,8, FALSE)</f>
        <v>176</v>
      </c>
      <c r="L3455">
        <v>38.841789245605398</v>
      </c>
      <c r="M3455">
        <v>-77.308868408203097</v>
      </c>
    </row>
    <row r="3456" spans="1:13" x14ac:dyDescent="0.25">
      <c r="A3456" s="402">
        <v>2019.0219</v>
      </c>
      <c r="C3456" s="230" t="s">
        <v>11630</v>
      </c>
      <c r="D3456" s="168" t="s">
        <v>10826</v>
      </c>
      <c r="E3456" s="168" t="s">
        <v>10827</v>
      </c>
      <c r="F3456" s="410" t="s">
        <v>1832</v>
      </c>
      <c r="G3456" t="s">
        <v>76</v>
      </c>
      <c r="H3456" s="377" t="s">
        <v>4512</v>
      </c>
      <c r="I3456" s="391" t="s">
        <v>3934</v>
      </c>
      <c r="J3456" s="230">
        <f>VLOOKUP(H3456,LocID!$B$2:$I$1995,8, FALSE)</f>
        <v>300</v>
      </c>
      <c r="L3456">
        <v>34.053489685058501</v>
      </c>
      <c r="M3456">
        <v>-118.245323181152</v>
      </c>
    </row>
    <row r="3457" spans="1:13" x14ac:dyDescent="0.25">
      <c r="A3457" s="402">
        <v>2019.0219999999999</v>
      </c>
      <c r="C3457" s="230" t="s">
        <v>11630</v>
      </c>
      <c r="D3457" s="168" t="s">
        <v>10828</v>
      </c>
      <c r="E3457" s="168" t="s">
        <v>10829</v>
      </c>
      <c r="F3457" s="410" t="s">
        <v>2414</v>
      </c>
      <c r="G3457" t="s">
        <v>76</v>
      </c>
      <c r="H3457" s="377" t="s">
        <v>4518</v>
      </c>
      <c r="I3457" s="391" t="s">
        <v>52</v>
      </c>
      <c r="J3457" s="230">
        <f>VLOOKUP(H3457,LocID!$B$2:$I$1995,8, FALSE)</f>
        <v>387</v>
      </c>
      <c r="L3457">
        <v>37.805080413818303</v>
      </c>
      <c r="M3457">
        <v>-122.273071289062</v>
      </c>
    </row>
    <row r="3458" spans="1:13" x14ac:dyDescent="0.25">
      <c r="A3458" s="402">
        <v>2019.0220999999999</v>
      </c>
      <c r="C3458" s="230" t="s">
        <v>11630</v>
      </c>
      <c r="D3458" s="168" t="s">
        <v>10830</v>
      </c>
      <c r="E3458" s="168" t="s">
        <v>10831</v>
      </c>
      <c r="F3458" s="410" t="s">
        <v>3750</v>
      </c>
      <c r="G3458" t="s">
        <v>261</v>
      </c>
      <c r="H3458" s="377" t="s">
        <v>4530</v>
      </c>
      <c r="I3458" s="391" t="s">
        <v>9916</v>
      </c>
      <c r="J3458" s="230">
        <f>VLOOKUP(H3458,LocID!$B$2:$I$1995,8, FALSE)</f>
        <v>513</v>
      </c>
      <c r="L3458">
        <v>47.603569030761697</v>
      </c>
      <c r="M3458">
        <v>-122.329452514648</v>
      </c>
    </row>
    <row r="3459" spans="1:13" x14ac:dyDescent="0.25">
      <c r="A3459" s="402">
        <v>2019.0228999999999</v>
      </c>
      <c r="C3459" s="230" t="s">
        <v>11630</v>
      </c>
      <c r="D3459" s="168" t="s">
        <v>10833</v>
      </c>
      <c r="E3459" s="168" t="s">
        <v>10834</v>
      </c>
      <c r="F3459" s="410" t="s">
        <v>1131</v>
      </c>
      <c r="G3459" t="s">
        <v>183</v>
      </c>
      <c r="H3459" s="377" t="s">
        <v>6042</v>
      </c>
      <c r="I3459" s="391" t="s">
        <v>6468</v>
      </c>
      <c r="J3459" s="230">
        <f>VLOOKUP(H3459,LocID!$B$2:$I$1995,8, FALSE)</f>
        <v>151</v>
      </c>
      <c r="L3459">
        <v>42.331680297851499</v>
      </c>
      <c r="M3459">
        <v>-83.047996520996094</v>
      </c>
    </row>
    <row r="3460" spans="1:13" x14ac:dyDescent="0.25">
      <c r="A3460" s="402">
        <v>2019.0232000000001</v>
      </c>
      <c r="C3460" s="230" t="s">
        <v>11630</v>
      </c>
      <c r="D3460" s="168" t="s">
        <v>10835</v>
      </c>
      <c r="E3460" s="168" t="s">
        <v>5665</v>
      </c>
      <c r="F3460" s="410" t="s">
        <v>1344</v>
      </c>
      <c r="G3460" t="s">
        <v>192</v>
      </c>
      <c r="H3460" s="377" t="s">
        <v>6082</v>
      </c>
      <c r="I3460" s="391" t="s">
        <v>26</v>
      </c>
      <c r="J3460" s="230">
        <f>VLOOKUP(H3460,LocID!$B$2:$I$1995,8, FALSE)</f>
        <v>197</v>
      </c>
      <c r="L3460">
        <v>39.139858245849602</v>
      </c>
      <c r="M3460">
        <v>-77.193817138671804</v>
      </c>
    </row>
    <row r="3461" spans="1:13" x14ac:dyDescent="0.25">
      <c r="A3461" s="413">
        <v>2019.0237</v>
      </c>
      <c r="C3461" s="230" t="s">
        <v>11630</v>
      </c>
      <c r="D3461" s="168" t="s">
        <v>10836</v>
      </c>
      <c r="E3461" s="168" t="s">
        <v>10837</v>
      </c>
      <c r="F3461" s="410" t="s">
        <v>3168</v>
      </c>
      <c r="G3461" t="s">
        <v>198</v>
      </c>
      <c r="H3461" s="377" t="s">
        <v>6334</v>
      </c>
      <c r="I3461" s="391" t="s">
        <v>52</v>
      </c>
      <c r="J3461" s="230">
        <f>VLOOKUP(H3461,LocID!$B$2:$I$1995,8, FALSE)</f>
        <v>537</v>
      </c>
      <c r="L3461">
        <v>44.943820953369098</v>
      </c>
      <c r="M3461">
        <v>-93.093322753906193</v>
      </c>
    </row>
    <row r="3462" spans="1:13" x14ac:dyDescent="0.25">
      <c r="A3462" s="402">
        <v>2019.0237999999999</v>
      </c>
      <c r="C3462" s="230" t="s">
        <v>11630</v>
      </c>
      <c r="D3462" s="168" t="s">
        <v>10839</v>
      </c>
      <c r="E3462" s="168" t="s">
        <v>5432</v>
      </c>
      <c r="F3462" s="410" t="s">
        <v>1233</v>
      </c>
      <c r="G3462" t="s">
        <v>49</v>
      </c>
      <c r="H3462" s="377" t="s">
        <v>6061</v>
      </c>
      <c r="I3462" s="391" t="s">
        <v>26</v>
      </c>
      <c r="J3462" s="230">
        <f>VLOOKUP(H3462,LocID!$B$2:$I$1995,8, FALSE)</f>
        <v>173</v>
      </c>
      <c r="L3462">
        <v>42.408168792724602</v>
      </c>
      <c r="M3462">
        <v>-71.054496765136705</v>
      </c>
    </row>
    <row r="3463" spans="1:13" x14ac:dyDescent="0.25">
      <c r="A3463" s="402">
        <v>2019.0239999999999</v>
      </c>
      <c r="C3463" s="230" t="s">
        <v>11630</v>
      </c>
      <c r="D3463" s="168" t="s">
        <v>10840</v>
      </c>
      <c r="E3463" s="168" t="s">
        <v>10841</v>
      </c>
      <c r="F3463" s="410" t="s">
        <v>1704</v>
      </c>
      <c r="G3463" t="s">
        <v>183</v>
      </c>
      <c r="H3463" s="377" t="s">
        <v>6154</v>
      </c>
      <c r="I3463" s="391" t="s">
        <v>26</v>
      </c>
      <c r="J3463" s="230">
        <f>VLOOKUP(H3463,LocID!$B$2:$I$1995,8, FALSE)</f>
        <v>277</v>
      </c>
      <c r="L3463">
        <v>42.733829498291001</v>
      </c>
      <c r="M3463">
        <v>-84.593338012695298</v>
      </c>
    </row>
    <row r="3464" spans="1:13" x14ac:dyDescent="0.25">
      <c r="A3464" s="402">
        <v>2019.0242000000001</v>
      </c>
      <c r="C3464" s="230" t="s">
        <v>11630</v>
      </c>
      <c r="D3464" s="168" t="s">
        <v>10842</v>
      </c>
      <c r="E3464" s="168" t="s">
        <v>10843</v>
      </c>
      <c r="F3464" s="410" t="s">
        <v>4058</v>
      </c>
      <c r="G3464" t="s">
        <v>165</v>
      </c>
      <c r="H3464" s="377" t="s">
        <v>6394</v>
      </c>
      <c r="I3464" s="391" t="s">
        <v>26</v>
      </c>
      <c r="J3464" s="230">
        <f>VLOOKUP(H3464,LocID!$B$2:$I$1995,8, FALSE)</f>
        <v>547</v>
      </c>
      <c r="L3464">
        <v>30.439769744873001</v>
      </c>
      <c r="M3464">
        <v>-84.280647277832003</v>
      </c>
    </row>
    <row r="3465" spans="1:13" x14ac:dyDescent="0.25">
      <c r="A3465" s="402">
        <v>2019.0251000000001</v>
      </c>
      <c r="C3465" s="230" t="s">
        <v>11630</v>
      </c>
      <c r="D3465" s="168" t="s">
        <v>10845</v>
      </c>
      <c r="E3465" s="168" t="s">
        <v>10846</v>
      </c>
      <c r="F3465" s="410" t="s">
        <v>10572</v>
      </c>
      <c r="G3465" t="s">
        <v>1268</v>
      </c>
      <c r="H3465" s="377" t="s">
        <v>11288</v>
      </c>
      <c r="I3465" s="391" t="s">
        <v>3934</v>
      </c>
      <c r="J3465" s="230">
        <f>VLOOKUP(H3465,LocID!$B$2:$I$1995,8, FALSE)</f>
        <v>752</v>
      </c>
      <c r="L3465">
        <v>36.372329711913999</v>
      </c>
      <c r="M3465">
        <v>-94.209487915039006</v>
      </c>
    </row>
    <row r="3466" spans="1:13" x14ac:dyDescent="0.25">
      <c r="A3466" s="402">
        <v>2019.0253</v>
      </c>
      <c r="C3466" s="230" t="s">
        <v>11630</v>
      </c>
      <c r="D3466" s="168" t="s">
        <v>10847</v>
      </c>
      <c r="E3466" s="168" t="s">
        <v>5121</v>
      </c>
      <c r="F3466" s="410" t="s">
        <v>1719</v>
      </c>
      <c r="G3466" t="s">
        <v>1475</v>
      </c>
      <c r="H3466" s="377" t="s">
        <v>6158</v>
      </c>
      <c r="I3466" s="391" t="s">
        <v>98</v>
      </c>
      <c r="J3466" s="230">
        <f>VLOOKUP(H3466,LocID!$B$2:$I$1995,8, FALSE)</f>
        <v>281</v>
      </c>
      <c r="L3466">
        <v>36.171909332275298</v>
      </c>
      <c r="M3466">
        <v>-115.13996887207</v>
      </c>
    </row>
    <row r="3467" spans="1:13" x14ac:dyDescent="0.25">
      <c r="A3467" s="402">
        <v>2019.0257999999999</v>
      </c>
      <c r="C3467" s="230" t="s">
        <v>11630</v>
      </c>
      <c r="D3467" s="168" t="s">
        <v>10849</v>
      </c>
      <c r="E3467" s="168" t="s">
        <v>10850</v>
      </c>
      <c r="F3467" s="410" t="s">
        <v>4414</v>
      </c>
      <c r="G3467" t="s">
        <v>1619</v>
      </c>
      <c r="H3467" s="377" t="s">
        <v>6445</v>
      </c>
      <c r="I3467" s="391" t="s">
        <v>9916</v>
      </c>
      <c r="J3467" s="230">
        <f>VLOOKUP(H3467,LocID!$B$2:$I$1995,8, FALSE)</f>
        <v>601</v>
      </c>
      <c r="L3467">
        <v>37.686981201171797</v>
      </c>
      <c r="M3467">
        <v>-97.335578918457003</v>
      </c>
    </row>
    <row r="3468" spans="1:13" x14ac:dyDescent="0.25">
      <c r="A3468" s="402">
        <v>2019.0262</v>
      </c>
      <c r="C3468" s="230" t="s">
        <v>11630</v>
      </c>
      <c r="D3468" s="168" t="s">
        <v>10851</v>
      </c>
      <c r="E3468" s="168" t="s">
        <v>10852</v>
      </c>
      <c r="F3468" s="410" t="s">
        <v>10853</v>
      </c>
      <c r="G3468" t="s">
        <v>76</v>
      </c>
      <c r="H3468" s="377" t="s">
        <v>11300</v>
      </c>
      <c r="I3468" s="391" t="s">
        <v>26</v>
      </c>
      <c r="J3468" s="230">
        <f>VLOOKUP(H3468,LocID!$B$2:$I$1995,8, FALSE)</f>
        <v>764</v>
      </c>
      <c r="L3468">
        <v>39.063407897949197</v>
      </c>
      <c r="M3468">
        <v>-120.717895507812</v>
      </c>
    </row>
    <row r="3469" spans="1:13" x14ac:dyDescent="0.25">
      <c r="A3469" s="402">
        <v>2019.0265999999999</v>
      </c>
      <c r="C3469" s="230" t="s">
        <v>11630</v>
      </c>
      <c r="D3469" s="168" t="s">
        <v>10855</v>
      </c>
      <c r="E3469" s="168" t="s">
        <v>9999</v>
      </c>
      <c r="F3469" s="410" t="s">
        <v>651</v>
      </c>
      <c r="G3469" t="s">
        <v>244</v>
      </c>
      <c r="H3469" s="377" t="s">
        <v>5961</v>
      </c>
      <c r="I3469" s="391" t="s">
        <v>9916</v>
      </c>
      <c r="J3469" s="230">
        <f>VLOOKUP(H3469,LocID!$B$2:$I$1995,8, FALSE)</f>
        <v>67</v>
      </c>
      <c r="L3469">
        <v>40.015739440917898</v>
      </c>
      <c r="M3469">
        <v>-105.279243469238</v>
      </c>
    </row>
    <row r="3470" spans="1:13" x14ac:dyDescent="0.25">
      <c r="A3470" s="413">
        <v>2019.0268000000001</v>
      </c>
      <c r="C3470" s="230" t="s">
        <v>11630</v>
      </c>
      <c r="D3470" s="168" t="s">
        <v>10856</v>
      </c>
      <c r="E3470" s="168" t="s">
        <v>10173</v>
      </c>
      <c r="F3470" s="410" t="s">
        <v>821</v>
      </c>
      <c r="G3470" t="s">
        <v>822</v>
      </c>
      <c r="H3470" s="377" t="s">
        <v>5988</v>
      </c>
      <c r="I3470" s="391" t="s">
        <v>9916</v>
      </c>
      <c r="J3470" s="230">
        <f>VLOOKUP(H3470,LocID!$B$2:$I$1995,8, FALSE)</f>
        <v>95</v>
      </c>
      <c r="L3470">
        <v>42.850078582763601</v>
      </c>
      <c r="M3470">
        <v>-106.32778930664</v>
      </c>
    </row>
    <row r="3471" spans="1:13" x14ac:dyDescent="0.25">
      <c r="A3471" s="402">
        <v>2019.0279</v>
      </c>
      <c r="C3471" s="230" t="s">
        <v>11630</v>
      </c>
      <c r="D3471" s="168" t="s">
        <v>10857</v>
      </c>
      <c r="E3471" s="168" t="s">
        <v>10858</v>
      </c>
      <c r="F3471" s="401" t="s">
        <v>2997</v>
      </c>
      <c r="G3471" t="s">
        <v>2996</v>
      </c>
      <c r="H3471" s="377" t="s">
        <v>4536</v>
      </c>
      <c r="I3471" s="391" t="s">
        <v>9916</v>
      </c>
      <c r="J3471" s="230">
        <f>VLOOKUP(H3471,LocID!$B$2:$I$1995,8, FALSE)</f>
        <v>447</v>
      </c>
      <c r="L3471">
        <v>38.890369415283203</v>
      </c>
      <c r="M3471">
        <v>-77.031959533691406</v>
      </c>
    </row>
    <row r="3472" spans="1:13" x14ac:dyDescent="0.25">
      <c r="A3472" s="402">
        <v>2019.0283999999999</v>
      </c>
      <c r="C3472" s="230" t="s">
        <v>11630</v>
      </c>
      <c r="D3472" s="168" t="s">
        <v>10859</v>
      </c>
      <c r="E3472" s="168" t="s">
        <v>10860</v>
      </c>
      <c r="F3472" s="410" t="s">
        <v>3294</v>
      </c>
      <c r="G3472" t="s">
        <v>76</v>
      </c>
      <c r="H3472" s="377" t="s">
        <v>4526</v>
      </c>
      <c r="I3472" s="391" t="s">
        <v>3934</v>
      </c>
      <c r="J3472" s="230">
        <f>VLOOKUP(H3472,LocID!$B$2:$I$1995,8, FALSE)</f>
        <v>489</v>
      </c>
      <c r="L3472">
        <v>37.7771186828613</v>
      </c>
      <c r="M3472">
        <v>-122.419639587402</v>
      </c>
    </row>
    <row r="3473" spans="1:13" x14ac:dyDescent="0.25">
      <c r="A3473" s="402">
        <v>2019.0299</v>
      </c>
      <c r="C3473" s="230" t="s">
        <v>11630</v>
      </c>
      <c r="D3473" s="168" t="s">
        <v>10861</v>
      </c>
      <c r="E3473" s="168" t="s">
        <v>10862</v>
      </c>
      <c r="F3473" s="410" t="s">
        <v>3974</v>
      </c>
      <c r="G3473" t="s">
        <v>673</v>
      </c>
      <c r="H3473" s="377" t="s">
        <v>6385</v>
      </c>
      <c r="I3473" s="391" t="s">
        <v>26</v>
      </c>
      <c r="J3473" s="230">
        <f>VLOOKUP(H3473,LocID!$B$2:$I$1995,8, FALSE)</f>
        <v>536</v>
      </c>
      <c r="L3473">
        <v>38.627750396728501</v>
      </c>
      <c r="M3473">
        <v>-90.199562072753906</v>
      </c>
    </row>
    <row r="3474" spans="1:13" x14ac:dyDescent="0.25">
      <c r="A3474" s="402">
        <v>2019.0300999999999</v>
      </c>
      <c r="C3474" s="230" t="s">
        <v>11630</v>
      </c>
      <c r="D3474" s="168" t="s">
        <v>10864</v>
      </c>
      <c r="E3474" s="168" t="s">
        <v>10865</v>
      </c>
      <c r="F3474" s="410" t="s">
        <v>2273</v>
      </c>
      <c r="G3474" t="s">
        <v>107</v>
      </c>
      <c r="H3474" s="377" t="s">
        <v>4516</v>
      </c>
      <c r="I3474" s="391" t="s">
        <v>26</v>
      </c>
      <c r="J3474" s="230">
        <f>VLOOKUP(H3474,LocID!$B$2:$I$1995,8, FALSE)</f>
        <v>370</v>
      </c>
      <c r="L3474">
        <v>40.7820014953613</v>
      </c>
      <c r="M3474">
        <v>-73.831703186035099</v>
      </c>
    </row>
    <row r="3475" spans="1:13" x14ac:dyDescent="0.25">
      <c r="A3475" s="402">
        <v>2019.0305000000001</v>
      </c>
      <c r="C3475" s="230" t="s">
        <v>11630</v>
      </c>
      <c r="D3475" s="168" t="s">
        <v>10866</v>
      </c>
      <c r="E3475" s="168" t="s">
        <v>5273</v>
      </c>
      <c r="F3475" s="410" t="s">
        <v>5274</v>
      </c>
      <c r="G3475" t="s">
        <v>488</v>
      </c>
      <c r="H3475" s="377" t="s">
        <v>6557</v>
      </c>
      <c r="I3475" s="391" t="s">
        <v>3934</v>
      </c>
      <c r="J3475" s="230">
        <f>VLOOKUP(H3475,LocID!$B$2:$I$1995,8, FALSE)</f>
        <v>662</v>
      </c>
      <c r="L3475">
        <v>42.025341033935497</v>
      </c>
      <c r="M3475">
        <v>-93.620201110839801</v>
      </c>
    </row>
    <row r="3476" spans="1:13" x14ac:dyDescent="0.25">
      <c r="A3476" s="417">
        <v>2019.0313000000001</v>
      </c>
      <c r="C3476" s="230" t="s">
        <v>11630</v>
      </c>
      <c r="D3476" s="168" t="s">
        <v>10868</v>
      </c>
      <c r="E3476" s="168" t="s">
        <v>10869</v>
      </c>
      <c r="F3476" s="410" t="s">
        <v>10870</v>
      </c>
      <c r="G3476" t="s">
        <v>1276</v>
      </c>
      <c r="H3476" s="377" t="s">
        <v>11301</v>
      </c>
      <c r="I3476" s="391" t="s">
        <v>26</v>
      </c>
      <c r="J3476" s="230">
        <f>VLOOKUP(H3476,LocID!$B$2:$I$1995,8, FALSE)</f>
        <v>765</v>
      </c>
      <c r="L3476">
        <v>33.425510406494098</v>
      </c>
      <c r="M3476">
        <v>-111.937240600585</v>
      </c>
    </row>
    <row r="3477" spans="1:13" x14ac:dyDescent="0.25">
      <c r="A3477" s="413">
        <v>2019.0317</v>
      </c>
      <c r="C3477" s="230" t="s">
        <v>11630</v>
      </c>
      <c r="D3477" s="168" t="s">
        <v>10871</v>
      </c>
      <c r="E3477" s="168" t="s">
        <v>6658</v>
      </c>
      <c r="F3477" s="401" t="s">
        <v>2997</v>
      </c>
      <c r="G3477" t="s">
        <v>2996</v>
      </c>
      <c r="H3477" s="377" t="s">
        <v>4536</v>
      </c>
      <c r="I3477" s="391" t="s">
        <v>9916</v>
      </c>
      <c r="J3477" s="230">
        <f>VLOOKUP(H3477,LocID!$B$2:$I$1995,8, FALSE)</f>
        <v>447</v>
      </c>
      <c r="L3477">
        <v>38.890369415283203</v>
      </c>
      <c r="M3477">
        <v>-77.031959533691406</v>
      </c>
    </row>
    <row r="3478" spans="1:13" x14ac:dyDescent="0.25">
      <c r="A3478" s="402">
        <v>2019.0318</v>
      </c>
      <c r="C3478" s="230" t="s">
        <v>11630</v>
      </c>
      <c r="D3478" s="168" t="s">
        <v>10873</v>
      </c>
      <c r="E3478" s="168" t="s">
        <v>6658</v>
      </c>
      <c r="F3478" s="401" t="s">
        <v>2997</v>
      </c>
      <c r="G3478" t="s">
        <v>2996</v>
      </c>
      <c r="H3478" s="377" t="s">
        <v>4536</v>
      </c>
      <c r="I3478" s="391" t="s">
        <v>9916</v>
      </c>
      <c r="J3478" s="230">
        <f>VLOOKUP(H3478,LocID!$B$2:$I$1995,8, FALSE)</f>
        <v>447</v>
      </c>
      <c r="L3478">
        <v>38.890369415283203</v>
      </c>
      <c r="M3478">
        <v>-77.031959533691406</v>
      </c>
    </row>
    <row r="3479" spans="1:13" x14ac:dyDescent="0.25">
      <c r="A3479" s="413">
        <v>2019.0320999999999</v>
      </c>
      <c r="C3479" s="230" t="s">
        <v>11630</v>
      </c>
      <c r="D3479" s="168" t="s">
        <v>10875</v>
      </c>
      <c r="E3479" s="168" t="s">
        <v>10876</v>
      </c>
      <c r="F3479" s="410" t="s">
        <v>2746</v>
      </c>
      <c r="G3479" t="s">
        <v>165</v>
      </c>
      <c r="H3479" s="377" t="s">
        <v>6278</v>
      </c>
      <c r="I3479" s="391" t="s">
        <v>9916</v>
      </c>
      <c r="J3479" s="230">
        <f>VLOOKUP(H3479,LocID!$B$2:$I$1995,8, FALSE)</f>
        <v>410</v>
      </c>
      <c r="L3479">
        <v>30.420839309692301</v>
      </c>
      <c r="M3479">
        <v>-87.217239379882798</v>
      </c>
    </row>
    <row r="3480" spans="1:13" x14ac:dyDescent="0.25">
      <c r="A3480" s="402">
        <v>2019.0328</v>
      </c>
      <c r="C3480" s="230" t="s">
        <v>11630</v>
      </c>
      <c r="D3480" s="168" t="s">
        <v>10878</v>
      </c>
      <c r="E3480" s="168" t="s">
        <v>10879</v>
      </c>
      <c r="F3480" s="410" t="s">
        <v>10880</v>
      </c>
      <c r="G3480" t="s">
        <v>261</v>
      </c>
      <c r="H3480" s="377" t="s">
        <v>11302</v>
      </c>
      <c r="I3480" s="391" t="s">
        <v>9916</v>
      </c>
      <c r="J3480" s="230">
        <f>VLOOKUP(H3480,LocID!$B$2:$I$1995,8, FALSE)</f>
        <v>766</v>
      </c>
      <c r="L3480">
        <v>47.627281188964801</v>
      </c>
      <c r="M3480">
        <v>-122.52100372314401</v>
      </c>
    </row>
    <row r="3481" spans="1:13" x14ac:dyDescent="0.25">
      <c r="A3481" s="402">
        <v>2019.0328999999999</v>
      </c>
      <c r="C3481" s="230" t="s">
        <v>11630</v>
      </c>
      <c r="D3481" s="168" t="s">
        <v>10881</v>
      </c>
      <c r="E3481" s="168" t="s">
        <v>10104</v>
      </c>
      <c r="F3481" s="410" t="s">
        <v>3168</v>
      </c>
      <c r="G3481" t="s">
        <v>198</v>
      </c>
      <c r="H3481" s="377" t="s">
        <v>6334</v>
      </c>
      <c r="I3481" s="391" t="s">
        <v>52</v>
      </c>
      <c r="J3481" s="230">
        <f>VLOOKUP(H3481,LocID!$B$2:$I$1995,8, FALSE)</f>
        <v>537</v>
      </c>
      <c r="L3481">
        <v>44.943820953369098</v>
      </c>
      <c r="M3481">
        <v>-93.093322753906193</v>
      </c>
    </row>
    <row r="3482" spans="1:13" x14ac:dyDescent="0.25">
      <c r="A3482" s="402">
        <v>2019.0332000000001</v>
      </c>
      <c r="C3482" s="230" t="s">
        <v>11630</v>
      </c>
      <c r="D3482" s="168" t="s">
        <v>10882</v>
      </c>
      <c r="E3482" s="168" t="s">
        <v>10883</v>
      </c>
      <c r="F3482" s="410" t="s">
        <v>2137</v>
      </c>
      <c r="G3482" t="s">
        <v>732</v>
      </c>
      <c r="H3482" s="377" t="s">
        <v>6223</v>
      </c>
      <c r="I3482" s="391" t="s">
        <v>52</v>
      </c>
      <c r="J3482" s="230">
        <f>VLOOKUP(H3482,LocID!$B$2:$I$1995,8, FALSE)</f>
        <v>348</v>
      </c>
      <c r="L3482">
        <v>44.260288238525298</v>
      </c>
      <c r="M3482">
        <v>-72.576263427734304</v>
      </c>
    </row>
    <row r="3483" spans="1:13" x14ac:dyDescent="0.25">
      <c r="A3483" s="413">
        <v>2019.0333000000001</v>
      </c>
      <c r="C3483" s="230" t="s">
        <v>11630</v>
      </c>
      <c r="D3483" s="168" t="s">
        <v>10886</v>
      </c>
      <c r="E3483" s="168" t="s">
        <v>10887</v>
      </c>
      <c r="F3483" s="410" t="s">
        <v>2155</v>
      </c>
      <c r="G3483" t="s">
        <v>76</v>
      </c>
      <c r="H3483" s="377" t="s">
        <v>6227</v>
      </c>
      <c r="I3483" s="391" t="s">
        <v>26</v>
      </c>
      <c r="J3483" s="230">
        <f>VLOOKUP(H3483,LocID!$B$2:$I$1995,8, FALSE)</f>
        <v>352</v>
      </c>
      <c r="L3483">
        <v>37.389671325683501</v>
      </c>
      <c r="M3483">
        <v>-122.08159637451099</v>
      </c>
    </row>
    <row r="3484" spans="1:13" x14ac:dyDescent="0.25">
      <c r="A3484" s="413">
        <v>2019.0343</v>
      </c>
      <c r="C3484" s="230" t="s">
        <v>11630</v>
      </c>
      <c r="D3484" s="168" t="s">
        <v>10888</v>
      </c>
      <c r="E3484" s="168" t="s">
        <v>10889</v>
      </c>
      <c r="F3484" s="410" t="s">
        <v>973</v>
      </c>
      <c r="G3484" t="s">
        <v>808</v>
      </c>
      <c r="H3484" s="377" t="s">
        <v>6011</v>
      </c>
      <c r="I3484" s="391" t="s">
        <v>9916</v>
      </c>
      <c r="J3484" s="230">
        <f>VLOOKUP(H3484,LocID!$B$2:$I$1995,8, FALSE)</f>
        <v>119</v>
      </c>
      <c r="L3484">
        <v>39.201499938964801</v>
      </c>
      <c r="M3484">
        <v>-85.918678283691406</v>
      </c>
    </row>
    <row r="3485" spans="1:13" x14ac:dyDescent="0.25">
      <c r="A3485" s="413">
        <v>2019.0355999999999</v>
      </c>
      <c r="C3485" s="230" t="s">
        <v>11630</v>
      </c>
      <c r="D3485" s="168" t="s">
        <v>10891</v>
      </c>
      <c r="E3485" s="168" t="s">
        <v>4746</v>
      </c>
      <c r="F3485" s="410" t="s">
        <v>2673</v>
      </c>
      <c r="G3485" t="s">
        <v>76</v>
      </c>
      <c r="H3485" s="377" t="s">
        <v>6264</v>
      </c>
      <c r="I3485" s="391" t="s">
        <v>52</v>
      </c>
      <c r="J3485" s="230">
        <f>VLOOKUP(H3485,LocID!$B$2:$I$1995,8, FALSE)</f>
        <v>395</v>
      </c>
      <c r="L3485">
        <v>33.654399871826101</v>
      </c>
      <c r="M3485">
        <v>-117.788208007812</v>
      </c>
    </row>
    <row r="3486" spans="1:13" x14ac:dyDescent="0.25">
      <c r="A3486" s="402">
        <v>2019.0358000000001</v>
      </c>
      <c r="C3486" s="230" t="s">
        <v>11630</v>
      </c>
      <c r="D3486" s="448" t="s">
        <v>10894</v>
      </c>
      <c r="E3486" s="448" t="s">
        <v>10895</v>
      </c>
      <c r="F3486" s="451" t="s">
        <v>10896</v>
      </c>
      <c r="G3486" t="s">
        <v>10897</v>
      </c>
      <c r="H3486" s="377" t="s">
        <v>11303</v>
      </c>
      <c r="I3486" s="391" t="s">
        <v>6468</v>
      </c>
      <c r="J3486" s="230">
        <f>VLOOKUP(H3486,LocID!$B$2:$I$1995,8, FALSE)</f>
        <v>767</v>
      </c>
      <c r="K3486">
        <v>1</v>
      </c>
      <c r="L3486">
        <v>55.675670623779297</v>
      </c>
      <c r="M3486">
        <v>12.5675601959228</v>
      </c>
    </row>
    <row r="3487" spans="1:13" x14ac:dyDescent="0.25">
      <c r="A3487" s="402">
        <v>2019.0359000000001</v>
      </c>
      <c r="C3487" s="230" t="s">
        <v>11630</v>
      </c>
      <c r="D3487" s="168" t="s">
        <v>10898</v>
      </c>
      <c r="E3487" s="168" t="s">
        <v>10899</v>
      </c>
      <c r="F3487" s="410" t="s">
        <v>3664</v>
      </c>
      <c r="G3487" t="s">
        <v>76</v>
      </c>
      <c r="H3487" s="377" t="s">
        <v>6356</v>
      </c>
      <c r="I3487" s="391" t="s">
        <v>3934</v>
      </c>
      <c r="J3487" s="230">
        <f>VLOOKUP(H3487,LocID!$B$2:$I$1995,8, FALSE)</f>
        <v>500</v>
      </c>
      <c r="L3487">
        <v>34.419380187988203</v>
      </c>
      <c r="M3487">
        <v>-119.69905090332</v>
      </c>
    </row>
    <row r="3488" spans="1:13" x14ac:dyDescent="0.25">
      <c r="A3488" s="402">
        <v>2019.0364999999999</v>
      </c>
      <c r="C3488" s="230" t="s">
        <v>11630</v>
      </c>
      <c r="D3488" s="168" t="s">
        <v>10900</v>
      </c>
      <c r="E3488" s="168" t="s">
        <v>5697</v>
      </c>
      <c r="F3488" s="410" t="s">
        <v>3294</v>
      </c>
      <c r="G3488" t="s">
        <v>76</v>
      </c>
      <c r="H3488" s="377" t="s">
        <v>4526</v>
      </c>
      <c r="I3488" s="391" t="s">
        <v>9916</v>
      </c>
      <c r="J3488" s="230">
        <f>VLOOKUP(H3488,LocID!$B$2:$I$1995,8, FALSE)</f>
        <v>489</v>
      </c>
      <c r="L3488">
        <v>37.7771186828613</v>
      </c>
      <c r="M3488">
        <v>-122.419639587402</v>
      </c>
    </row>
    <row r="3489" spans="1:13" x14ac:dyDescent="0.25">
      <c r="A3489" s="402">
        <v>2019.0365999999999</v>
      </c>
      <c r="C3489" s="230" t="s">
        <v>11630</v>
      </c>
      <c r="D3489" s="168" t="s">
        <v>10902</v>
      </c>
      <c r="E3489" s="168" t="s">
        <v>10903</v>
      </c>
      <c r="F3489" s="410" t="s">
        <v>48</v>
      </c>
      <c r="G3489" t="s">
        <v>49</v>
      </c>
      <c r="H3489" s="377" t="s">
        <v>5901</v>
      </c>
      <c r="I3489" s="391" t="s">
        <v>26</v>
      </c>
      <c r="J3489" s="230">
        <f>VLOOKUP(H3489,LocID!$B$2:$I$1995,8, FALSE)</f>
        <v>2</v>
      </c>
      <c r="L3489">
        <v>42.485801696777301</v>
      </c>
      <c r="M3489">
        <v>-71.433319091796804</v>
      </c>
    </row>
    <row r="3490" spans="1:13" x14ac:dyDescent="0.25">
      <c r="A3490" s="413">
        <v>2019.0369000000001</v>
      </c>
      <c r="C3490" s="230" t="s">
        <v>11630</v>
      </c>
      <c r="D3490" s="168" t="s">
        <v>10904</v>
      </c>
      <c r="E3490" s="168" t="s">
        <v>10905</v>
      </c>
      <c r="F3490" s="410" t="s">
        <v>1131</v>
      </c>
      <c r="G3490" t="s">
        <v>183</v>
      </c>
      <c r="H3490" s="377" t="s">
        <v>6042</v>
      </c>
      <c r="I3490" s="391" t="s">
        <v>98</v>
      </c>
      <c r="J3490" s="230">
        <f>VLOOKUP(H3490,LocID!$B$2:$I$1995,8, FALSE)</f>
        <v>151</v>
      </c>
      <c r="L3490">
        <v>42.331680297851499</v>
      </c>
      <c r="M3490">
        <v>-83.047996520996094</v>
      </c>
    </row>
    <row r="3491" spans="1:13" x14ac:dyDescent="0.25">
      <c r="A3491" s="402">
        <v>2019.0372</v>
      </c>
      <c r="C3491" s="230" t="s">
        <v>11630</v>
      </c>
      <c r="D3491" s="168" t="s">
        <v>10907</v>
      </c>
      <c r="E3491" s="168" t="s">
        <v>5726</v>
      </c>
      <c r="F3491" s="410" t="s">
        <v>3531</v>
      </c>
      <c r="G3491" t="s">
        <v>76</v>
      </c>
      <c r="H3491" s="377" t="s">
        <v>6348</v>
      </c>
      <c r="I3491" s="391" t="s">
        <v>26</v>
      </c>
      <c r="J3491" s="230">
        <f>VLOOKUP(H3491,LocID!$B$2:$I$1995,8, FALSE)</f>
        <v>491</v>
      </c>
      <c r="L3491">
        <v>37.338581085205</v>
      </c>
      <c r="M3491">
        <v>-121.885566711425</v>
      </c>
    </row>
    <row r="3492" spans="1:13" x14ac:dyDescent="0.25">
      <c r="A3492" s="413">
        <v>2019.0377000000001</v>
      </c>
      <c r="C3492" s="230" t="s">
        <v>11630</v>
      </c>
      <c r="D3492" s="168" t="s">
        <v>10908</v>
      </c>
      <c r="E3492" s="168" t="s">
        <v>5039</v>
      </c>
      <c r="F3492" s="410" t="s">
        <v>1501</v>
      </c>
      <c r="G3492" t="s">
        <v>1488</v>
      </c>
      <c r="H3492" s="377" t="s">
        <v>4508</v>
      </c>
      <c r="I3492" s="391" t="s">
        <v>9916</v>
      </c>
      <c r="J3492" s="230">
        <f>VLOOKUP(H3492,LocID!$B$2:$I$1995,8, FALSE)</f>
        <v>235</v>
      </c>
      <c r="L3492">
        <v>21.3048496246337</v>
      </c>
      <c r="M3492">
        <v>-157.85775756835901</v>
      </c>
    </row>
    <row r="3493" spans="1:13" x14ac:dyDescent="0.25">
      <c r="A3493" s="402">
        <v>2019.0379</v>
      </c>
      <c r="C3493" s="230" t="s">
        <v>11630</v>
      </c>
      <c r="D3493" s="168" t="s">
        <v>10909</v>
      </c>
      <c r="E3493" s="168" t="s">
        <v>10910</v>
      </c>
      <c r="F3493" s="410" t="s">
        <v>10911</v>
      </c>
      <c r="G3493" t="s">
        <v>219</v>
      </c>
      <c r="H3493" s="377" t="s">
        <v>11304</v>
      </c>
      <c r="I3493" s="391" t="s">
        <v>52</v>
      </c>
      <c r="J3493" s="230">
        <f>VLOOKUP(H3493,LocID!$B$2:$I$1995,8, FALSE)</f>
        <v>768</v>
      </c>
      <c r="L3493">
        <v>31.462755203246999</v>
      </c>
      <c r="M3493">
        <v>-99.333030700683594</v>
      </c>
    </row>
    <row r="3494" spans="1:13" x14ac:dyDescent="0.25">
      <c r="A3494" s="413">
        <v>2019.038</v>
      </c>
      <c r="C3494" s="230" t="s">
        <v>11630</v>
      </c>
      <c r="D3494" s="168" t="s">
        <v>10912</v>
      </c>
      <c r="E3494" s="168" t="s">
        <v>10913</v>
      </c>
      <c r="F3494" s="410" t="s">
        <v>2781</v>
      </c>
      <c r="G3494" t="s">
        <v>156</v>
      </c>
      <c r="H3494" s="377" t="s">
        <v>6285</v>
      </c>
      <c r="I3494" s="391" t="s">
        <v>9916</v>
      </c>
      <c r="J3494" s="230">
        <f>VLOOKUP(H3494,LocID!$B$2:$I$1995,8, FALSE)</f>
        <v>417</v>
      </c>
      <c r="L3494">
        <v>40.438339233398402</v>
      </c>
      <c r="M3494">
        <v>-79.997467041015597</v>
      </c>
    </row>
    <row r="3495" spans="1:13" x14ac:dyDescent="0.25">
      <c r="A3495" s="402">
        <v>2019.0391999999999</v>
      </c>
      <c r="C3495" s="230" t="s">
        <v>11630</v>
      </c>
      <c r="D3495" s="168" t="s">
        <v>10914</v>
      </c>
      <c r="E3495" s="168"/>
      <c r="F3495" s="410" t="s">
        <v>2908</v>
      </c>
      <c r="G3495" t="s">
        <v>380</v>
      </c>
      <c r="H3495" s="377" t="s">
        <v>6299</v>
      </c>
      <c r="I3495" s="391" t="s">
        <v>9916</v>
      </c>
      <c r="J3495" s="230">
        <f>VLOOKUP(H3495,LocID!$B$2:$I$1995,8, FALSE)</f>
        <v>431</v>
      </c>
      <c r="L3495">
        <v>41.8238716125488</v>
      </c>
      <c r="M3495">
        <v>-71.4119873046875</v>
      </c>
    </row>
    <row r="3496" spans="1:13" x14ac:dyDescent="0.25">
      <c r="A3496" s="413">
        <v>2019.0396000000001</v>
      </c>
      <c r="C3496" s="230" t="s">
        <v>11630</v>
      </c>
      <c r="D3496" s="168" t="s">
        <v>10915</v>
      </c>
      <c r="E3496" s="168" t="s">
        <v>10029</v>
      </c>
      <c r="F3496" s="410" t="s">
        <v>4414</v>
      </c>
      <c r="G3496" t="s">
        <v>1619</v>
      </c>
      <c r="H3496" s="377" t="s">
        <v>6445</v>
      </c>
      <c r="I3496" s="391" t="s">
        <v>52</v>
      </c>
      <c r="J3496" s="230">
        <f>VLOOKUP(H3496,LocID!$B$2:$I$1995,8, FALSE)</f>
        <v>601</v>
      </c>
      <c r="L3496">
        <v>37.686981201171797</v>
      </c>
      <c r="M3496">
        <v>-97.335578918457003</v>
      </c>
    </row>
    <row r="3497" spans="1:13" x14ac:dyDescent="0.25">
      <c r="A3497" s="413">
        <v>2019.0402999999999</v>
      </c>
      <c r="C3497" s="230" t="s">
        <v>11630</v>
      </c>
      <c r="D3497" s="168" t="s">
        <v>10916</v>
      </c>
      <c r="E3497" s="168" t="s">
        <v>10917</v>
      </c>
      <c r="F3497" s="410" t="s">
        <v>1501</v>
      </c>
      <c r="G3497" t="s">
        <v>1488</v>
      </c>
      <c r="H3497" s="377" t="s">
        <v>4508</v>
      </c>
      <c r="I3497" s="391" t="s">
        <v>98</v>
      </c>
      <c r="J3497" s="230">
        <f>VLOOKUP(H3497,LocID!$B$2:$I$1995,8, FALSE)</f>
        <v>235</v>
      </c>
      <c r="L3497">
        <v>21.3048496246337</v>
      </c>
      <c r="M3497">
        <v>-157.85775756835901</v>
      </c>
    </row>
    <row r="3498" spans="1:13" x14ac:dyDescent="0.25">
      <c r="A3498" s="413">
        <v>2019.0407</v>
      </c>
      <c r="C3498" s="230" t="s">
        <v>11630</v>
      </c>
      <c r="D3498" s="168" t="s">
        <v>10919</v>
      </c>
      <c r="E3498" s="168" t="s">
        <v>5126</v>
      </c>
      <c r="F3498" s="410" t="s">
        <v>666</v>
      </c>
      <c r="G3498" t="s">
        <v>261</v>
      </c>
      <c r="H3498" s="377" t="s">
        <v>5964</v>
      </c>
      <c r="I3498" s="391" t="s">
        <v>52</v>
      </c>
      <c r="J3498" s="230">
        <f>VLOOKUP(H3498,LocID!$B$2:$I$1995,8, FALSE)</f>
        <v>70</v>
      </c>
      <c r="L3498">
        <v>47.564998626708899</v>
      </c>
      <c r="M3498">
        <v>-122.627471923828</v>
      </c>
    </row>
    <row r="3499" spans="1:13" x14ac:dyDescent="0.25">
      <c r="A3499" s="402">
        <v>2019.0414000000001</v>
      </c>
      <c r="C3499" s="230" t="s">
        <v>11630</v>
      </c>
      <c r="D3499" s="168" t="s">
        <v>10920</v>
      </c>
      <c r="E3499" s="168"/>
      <c r="F3499" s="410" t="s">
        <v>2781</v>
      </c>
      <c r="G3499" t="s">
        <v>156</v>
      </c>
      <c r="H3499" s="377" t="s">
        <v>6285</v>
      </c>
      <c r="I3499" s="391" t="s">
        <v>9916</v>
      </c>
      <c r="J3499" s="230">
        <f>VLOOKUP(H3499,LocID!$B$2:$I$1995,8, FALSE)</f>
        <v>417</v>
      </c>
      <c r="L3499">
        <v>40.438339233398402</v>
      </c>
      <c r="M3499">
        <v>-79.997467041015597</v>
      </c>
    </row>
    <row r="3500" spans="1:13" x14ac:dyDescent="0.25">
      <c r="A3500" s="413">
        <v>2019.0415</v>
      </c>
      <c r="C3500" s="230" t="s">
        <v>11630</v>
      </c>
      <c r="D3500" s="168" t="s">
        <v>10921</v>
      </c>
      <c r="E3500" s="168" t="s">
        <v>10922</v>
      </c>
      <c r="F3500" s="410" t="s">
        <v>3937</v>
      </c>
      <c r="G3500" t="s">
        <v>261</v>
      </c>
      <c r="H3500" s="377" t="s">
        <v>4533</v>
      </c>
      <c r="I3500" s="391" t="s">
        <v>9912</v>
      </c>
      <c r="J3500" s="230">
        <f>VLOOKUP(H3500,LocID!$B$2:$I$1995,8, FALSE)</f>
        <v>528</v>
      </c>
      <c r="L3500">
        <v>47.657260894775298</v>
      </c>
      <c r="M3500">
        <v>-117.41227722167901</v>
      </c>
    </row>
    <row r="3501" spans="1:13" x14ac:dyDescent="0.25">
      <c r="A3501" s="413">
        <v>2019.0444</v>
      </c>
      <c r="C3501" s="230" t="s">
        <v>11630</v>
      </c>
      <c r="D3501" s="168" t="s">
        <v>10923</v>
      </c>
      <c r="E3501" s="168" t="s">
        <v>10924</v>
      </c>
      <c r="F3501" s="410" t="s">
        <v>1501</v>
      </c>
      <c r="G3501" t="s">
        <v>1488</v>
      </c>
      <c r="H3501" s="377" t="s">
        <v>4508</v>
      </c>
      <c r="I3501" s="391" t="s">
        <v>26</v>
      </c>
      <c r="J3501" s="230">
        <f>VLOOKUP(H3501,LocID!$B$2:$I$1995,8, FALSE)</f>
        <v>235</v>
      </c>
      <c r="L3501">
        <v>21.3048496246337</v>
      </c>
      <c r="M3501">
        <v>-157.85775756835901</v>
      </c>
    </row>
    <row r="3502" spans="1:13" x14ac:dyDescent="0.25">
      <c r="A3502" s="413">
        <v>2019.0449000000001</v>
      </c>
      <c r="C3502" s="230" t="s">
        <v>11630</v>
      </c>
      <c r="D3502" s="168" t="s">
        <v>10926</v>
      </c>
      <c r="E3502" s="168" t="s">
        <v>10126</v>
      </c>
      <c r="F3502" s="410" t="s">
        <v>3240</v>
      </c>
      <c r="G3502" t="s">
        <v>76</v>
      </c>
      <c r="H3502" s="377" t="s">
        <v>6342</v>
      </c>
      <c r="I3502" s="391" t="s">
        <v>52</v>
      </c>
      <c r="J3502" s="230">
        <f>VLOOKUP(H3502,LocID!$B$2:$I$1995,8, FALSE)</f>
        <v>485</v>
      </c>
      <c r="L3502">
        <v>37.504501342773402</v>
      </c>
      <c r="M3502">
        <v>-122.26229095458901</v>
      </c>
    </row>
    <row r="3503" spans="1:13" x14ac:dyDescent="0.25">
      <c r="A3503" s="413">
        <v>2019.0454</v>
      </c>
      <c r="C3503" s="230" t="s">
        <v>11630</v>
      </c>
      <c r="D3503" s="168" t="s">
        <v>10927</v>
      </c>
      <c r="E3503" s="168" t="s">
        <v>10928</v>
      </c>
      <c r="F3503" s="410" t="s">
        <v>271</v>
      </c>
      <c r="G3503" t="s">
        <v>160</v>
      </c>
      <c r="H3503" s="377" t="s">
        <v>5930</v>
      </c>
      <c r="I3503" s="391" t="s">
        <v>98</v>
      </c>
      <c r="J3503" s="230">
        <f>VLOOKUP(H3503,LocID!$B$2:$I$1995,8, FALSE)</f>
        <v>33</v>
      </c>
      <c r="L3503">
        <v>33.7483100891113</v>
      </c>
      <c r="M3503">
        <v>-84.39111328125</v>
      </c>
    </row>
    <row r="3504" spans="1:13" x14ac:dyDescent="0.25">
      <c r="A3504" s="413">
        <v>2019.0458000000001</v>
      </c>
      <c r="C3504" s="230" t="s">
        <v>11630</v>
      </c>
      <c r="D3504" s="168" t="s">
        <v>10930</v>
      </c>
      <c r="E3504" s="168" t="s">
        <v>5833</v>
      </c>
      <c r="F3504" s="401" t="s">
        <v>2997</v>
      </c>
      <c r="G3504" t="s">
        <v>2996</v>
      </c>
      <c r="H3504" s="377" t="s">
        <v>4536</v>
      </c>
      <c r="I3504" s="391" t="s">
        <v>9974</v>
      </c>
      <c r="J3504" s="230">
        <f>VLOOKUP(H3504,LocID!$B$2:$I$1995,8, FALSE)</f>
        <v>447</v>
      </c>
      <c r="L3504">
        <v>38.890369415283203</v>
      </c>
      <c r="M3504">
        <v>-77.031959533691406</v>
      </c>
    </row>
    <row r="3505" spans="1:13" x14ac:dyDescent="0.25">
      <c r="A3505" s="402">
        <v>2019.046</v>
      </c>
      <c r="C3505" s="230" t="s">
        <v>11630</v>
      </c>
      <c r="D3505" s="168" t="s">
        <v>10932</v>
      </c>
      <c r="E3505" s="168" t="s">
        <v>2480</v>
      </c>
      <c r="F3505" s="410" t="s">
        <v>3294</v>
      </c>
      <c r="G3505" t="s">
        <v>76</v>
      </c>
      <c r="H3505" s="377" t="s">
        <v>4526</v>
      </c>
      <c r="I3505" s="391" t="s">
        <v>26</v>
      </c>
      <c r="J3505" s="230">
        <f>VLOOKUP(H3505,LocID!$B$2:$I$1995,8, FALSE)</f>
        <v>489</v>
      </c>
      <c r="L3505">
        <v>37.7771186828613</v>
      </c>
      <c r="M3505">
        <v>-122.419639587402</v>
      </c>
    </row>
    <row r="3506" spans="1:13" x14ac:dyDescent="0.25">
      <c r="A3506" s="413">
        <v>2019.0469000000001</v>
      </c>
      <c r="C3506" s="230" t="s">
        <v>11630</v>
      </c>
      <c r="D3506" s="168" t="s">
        <v>10934</v>
      </c>
      <c r="E3506" s="168" t="s">
        <v>10935</v>
      </c>
      <c r="F3506" s="410" t="s">
        <v>11277</v>
      </c>
      <c r="G3506" t="s">
        <v>1276</v>
      </c>
      <c r="H3506" s="377" t="s">
        <v>11305</v>
      </c>
      <c r="I3506" s="391" t="s">
        <v>52</v>
      </c>
      <c r="J3506" s="230">
        <f>VLOOKUP(H3506,LocID!$B$2:$I$1995,8, FALSE)</f>
        <v>769</v>
      </c>
      <c r="L3506">
        <v>33.423141479492102</v>
      </c>
      <c r="M3506">
        <v>-111.54611968994099</v>
      </c>
    </row>
    <row r="3507" spans="1:13" x14ac:dyDescent="0.25">
      <c r="A3507" s="413">
        <v>2019.0476000000001</v>
      </c>
      <c r="C3507" s="230" t="s">
        <v>11630</v>
      </c>
      <c r="D3507" s="168" t="s">
        <v>10937</v>
      </c>
      <c r="E3507" s="168" t="s">
        <v>10938</v>
      </c>
      <c r="F3507" s="419" t="s">
        <v>2027</v>
      </c>
      <c r="G3507" t="s">
        <v>165</v>
      </c>
      <c r="H3507" s="377" t="s">
        <v>6205</v>
      </c>
      <c r="I3507" s="391" t="s">
        <v>3934</v>
      </c>
      <c r="J3507" s="230">
        <f>VLOOKUP(H3507,LocID!$B$2:$I$1995,8, FALSE)</f>
        <v>330</v>
      </c>
      <c r="L3507">
        <v>25.793350219726499</v>
      </c>
      <c r="M3507">
        <v>-80.134910583496094</v>
      </c>
    </row>
    <row r="3508" spans="1:13" x14ac:dyDescent="0.25">
      <c r="A3508" s="413">
        <v>2019.0482</v>
      </c>
      <c r="C3508" s="230" t="s">
        <v>11630</v>
      </c>
      <c r="D3508" s="419" t="s">
        <v>10939</v>
      </c>
      <c r="E3508" s="419" t="s">
        <v>10940</v>
      </c>
      <c r="F3508" s="419" t="s">
        <v>1340</v>
      </c>
      <c r="G3508" t="s">
        <v>165</v>
      </c>
      <c r="H3508" s="377" t="s">
        <v>6081</v>
      </c>
      <c r="I3508" s="391" t="s">
        <v>26</v>
      </c>
      <c r="J3508" s="230">
        <f>VLOOKUP(H3508,LocID!$B$2:$I$1995,8, FALSE)</f>
        <v>196</v>
      </c>
      <c r="L3508">
        <v>29.651950836181602</v>
      </c>
      <c r="M3508">
        <v>-82.323181152343693</v>
      </c>
    </row>
    <row r="3509" spans="1:13" x14ac:dyDescent="0.25">
      <c r="A3509" s="413">
        <v>2019.0485000000001</v>
      </c>
      <c r="C3509" s="230" t="s">
        <v>11630</v>
      </c>
      <c r="D3509" s="419" t="s">
        <v>10941</v>
      </c>
      <c r="E3509" s="419" t="s">
        <v>3759</v>
      </c>
      <c r="F3509" s="419" t="s">
        <v>3750</v>
      </c>
      <c r="G3509" t="s">
        <v>261</v>
      </c>
      <c r="H3509" s="377" t="s">
        <v>4530</v>
      </c>
      <c r="I3509" s="391" t="s">
        <v>52</v>
      </c>
      <c r="J3509" s="230">
        <f>VLOOKUP(H3509,LocID!$B$2:$I$1995,8, FALSE)</f>
        <v>513</v>
      </c>
      <c r="L3509">
        <v>47.603569030761697</v>
      </c>
      <c r="M3509">
        <v>-122.329452514648</v>
      </c>
    </row>
    <row r="3510" spans="1:13" x14ac:dyDescent="0.25">
      <c r="A3510" s="413">
        <v>2019.0489</v>
      </c>
      <c r="C3510" s="230" t="s">
        <v>11630</v>
      </c>
      <c r="D3510" s="419" t="s">
        <v>10942</v>
      </c>
      <c r="E3510" s="419" t="s">
        <v>3942</v>
      </c>
      <c r="F3510" s="419" t="s">
        <v>3937</v>
      </c>
      <c r="G3510" t="s">
        <v>261</v>
      </c>
      <c r="H3510" s="377" t="s">
        <v>4533</v>
      </c>
      <c r="I3510" s="391" t="s">
        <v>52</v>
      </c>
      <c r="J3510" s="230">
        <f>VLOOKUP(H3510,LocID!$B$2:$I$1995,8, FALSE)</f>
        <v>528</v>
      </c>
      <c r="L3510">
        <v>47.657260894775298</v>
      </c>
      <c r="M3510">
        <v>-117.41227722167901</v>
      </c>
    </row>
    <row r="3511" spans="1:13" x14ac:dyDescent="0.25">
      <c r="A3511" s="413">
        <v>2019.0491</v>
      </c>
      <c r="C3511" s="230" t="s">
        <v>11630</v>
      </c>
      <c r="D3511" s="420" t="s">
        <v>10943</v>
      </c>
      <c r="E3511" s="420" t="s">
        <v>10944</v>
      </c>
      <c r="F3511" s="419" t="s">
        <v>1832</v>
      </c>
      <c r="G3511" t="s">
        <v>76</v>
      </c>
      <c r="H3511" s="377" t="s">
        <v>4512</v>
      </c>
      <c r="I3511" s="391" t="s">
        <v>9974</v>
      </c>
      <c r="J3511" s="230">
        <f>VLOOKUP(H3511,LocID!$B$2:$I$1995,8, FALSE)</f>
        <v>300</v>
      </c>
      <c r="L3511">
        <v>34.053489685058501</v>
      </c>
      <c r="M3511">
        <v>-118.245323181152</v>
      </c>
    </row>
    <row r="3512" spans="1:13" x14ac:dyDescent="0.25">
      <c r="A3512" s="413">
        <v>2019.0495000000001</v>
      </c>
      <c r="C3512" s="230" t="s">
        <v>11630</v>
      </c>
      <c r="D3512" s="420" t="s">
        <v>10946</v>
      </c>
      <c r="E3512" s="420" t="s">
        <v>2661</v>
      </c>
      <c r="F3512" s="419" t="s">
        <v>2644</v>
      </c>
      <c r="G3512" t="s">
        <v>261</v>
      </c>
      <c r="H3512" s="377" t="s">
        <v>6262</v>
      </c>
      <c r="I3512" s="391" t="s">
        <v>9916</v>
      </c>
      <c r="J3512" s="230">
        <f>VLOOKUP(H3512,LocID!$B$2:$I$1995,8, FALSE)</f>
        <v>393</v>
      </c>
      <c r="L3512">
        <v>47.039230346679602</v>
      </c>
      <c r="M3512">
        <v>-122.891357421875</v>
      </c>
    </row>
    <row r="3513" spans="1:13" x14ac:dyDescent="0.25">
      <c r="A3513" s="413">
        <v>2019.0497</v>
      </c>
      <c r="C3513" s="230" t="s">
        <v>11630</v>
      </c>
      <c r="D3513" s="420" t="s">
        <v>10947</v>
      </c>
      <c r="E3513" s="420" t="s">
        <v>558</v>
      </c>
      <c r="F3513" s="419" t="s">
        <v>533</v>
      </c>
      <c r="G3513" t="s">
        <v>49</v>
      </c>
      <c r="H3513" s="377" t="s">
        <v>4499</v>
      </c>
      <c r="I3513" s="391" t="s">
        <v>26</v>
      </c>
      <c r="J3513" s="230">
        <f>VLOOKUP(H3513,LocID!$B$2:$I$1995,8, FALSE)</f>
        <v>65</v>
      </c>
      <c r="L3513">
        <v>42.3586616516113</v>
      </c>
      <c r="M3513">
        <v>-71.056739807128906</v>
      </c>
    </row>
    <row r="3514" spans="1:13" x14ac:dyDescent="0.25">
      <c r="A3514" s="402">
        <v>2019.0499</v>
      </c>
      <c r="C3514" s="230" t="s">
        <v>11630</v>
      </c>
      <c r="D3514" s="420" t="s">
        <v>10949</v>
      </c>
      <c r="E3514" s="420" t="s">
        <v>721</v>
      </c>
      <c r="F3514" s="419" t="s">
        <v>722</v>
      </c>
      <c r="G3514" t="s">
        <v>76</v>
      </c>
      <c r="H3514" s="377" t="s">
        <v>5974</v>
      </c>
      <c r="I3514" s="391" t="s">
        <v>9916</v>
      </c>
      <c r="J3514" s="230">
        <f>VLOOKUP(H3514,LocID!$B$2:$I$1995,8, FALSE)</f>
        <v>81</v>
      </c>
      <c r="L3514">
        <v>34.181648254394503</v>
      </c>
      <c r="M3514">
        <v>-118.30793762207</v>
      </c>
    </row>
    <row r="3515" spans="1:13" x14ac:dyDescent="0.25">
      <c r="A3515" s="402">
        <v>2019.0500999999999</v>
      </c>
      <c r="C3515" s="230" t="s">
        <v>11630</v>
      </c>
      <c r="D3515" s="420" t="s">
        <v>10950</v>
      </c>
      <c r="E3515" s="420" t="s">
        <v>3052</v>
      </c>
      <c r="F3515" s="419" t="s">
        <v>3049</v>
      </c>
      <c r="G3515" t="s">
        <v>192</v>
      </c>
      <c r="H3515" s="377" t="s">
        <v>6320</v>
      </c>
      <c r="I3515" s="391" t="s">
        <v>9916</v>
      </c>
      <c r="J3515" s="230">
        <f>VLOOKUP(H3515,LocID!$B$2:$I$1995,8, FALSE)</f>
        <v>457</v>
      </c>
      <c r="L3515">
        <v>38.961650848388601</v>
      </c>
      <c r="M3515">
        <v>-76.928237915039006</v>
      </c>
    </row>
    <row r="3516" spans="1:13" x14ac:dyDescent="0.25">
      <c r="A3516" s="402">
        <v>2019.0530000000001</v>
      </c>
      <c r="C3516" s="230" t="s">
        <v>11630</v>
      </c>
      <c r="D3516" s="420" t="s">
        <v>10952</v>
      </c>
      <c r="E3516" s="420" t="s">
        <v>10953</v>
      </c>
      <c r="F3516" s="419" t="s">
        <v>3750</v>
      </c>
      <c r="G3516" t="s">
        <v>261</v>
      </c>
      <c r="H3516" s="377" t="s">
        <v>4530</v>
      </c>
      <c r="I3516" s="391" t="s">
        <v>52</v>
      </c>
      <c r="J3516" s="230">
        <f>VLOOKUP(H3516,LocID!$B$2:$I$1995,8, FALSE)</f>
        <v>513</v>
      </c>
      <c r="L3516">
        <v>47.603569030761697</v>
      </c>
      <c r="M3516">
        <v>-122.329452514648</v>
      </c>
    </row>
    <row r="3517" spans="1:13" x14ac:dyDescent="0.25">
      <c r="A3517" s="423">
        <v>2019.0582999999999</v>
      </c>
      <c r="C3517" s="230" t="s">
        <v>11630</v>
      </c>
      <c r="D3517" s="168" t="s">
        <v>10954</v>
      </c>
      <c r="E3517" s="168" t="s">
        <v>10955</v>
      </c>
      <c r="F3517" s="420" t="s">
        <v>3294</v>
      </c>
      <c r="G3517" t="s">
        <v>76</v>
      </c>
      <c r="H3517" s="377" t="s">
        <v>4526</v>
      </c>
      <c r="I3517" s="391" t="s">
        <v>26</v>
      </c>
      <c r="J3517" s="230">
        <f>VLOOKUP(H3517,LocID!$B$2:$I$1995,8, FALSE)</f>
        <v>489</v>
      </c>
      <c r="L3517">
        <v>37.7771186828613</v>
      </c>
      <c r="M3517">
        <v>-122.419639587402</v>
      </c>
    </row>
    <row r="3518" spans="1:13" x14ac:dyDescent="0.25">
      <c r="A3518" s="423">
        <v>2019.0583999999999</v>
      </c>
      <c r="C3518" s="230" t="s">
        <v>11630</v>
      </c>
      <c r="D3518" s="168" t="s">
        <v>10956</v>
      </c>
      <c r="E3518" s="168" t="s">
        <v>10492</v>
      </c>
      <c r="F3518" s="420" t="s">
        <v>2414</v>
      </c>
      <c r="G3518" t="s">
        <v>76</v>
      </c>
      <c r="H3518" s="377" t="s">
        <v>4518</v>
      </c>
      <c r="I3518" s="391" t="s">
        <v>26</v>
      </c>
      <c r="J3518" s="230">
        <f>VLOOKUP(H3518,LocID!$B$2:$I$1995,8, FALSE)</f>
        <v>387</v>
      </c>
      <c r="L3518">
        <v>37.805080413818303</v>
      </c>
      <c r="M3518">
        <v>-122.273071289062</v>
      </c>
    </row>
    <row r="3519" spans="1:13" x14ac:dyDescent="0.25">
      <c r="A3519" s="423">
        <v>2019.0586000000001</v>
      </c>
      <c r="C3519" s="230" t="s">
        <v>11630</v>
      </c>
      <c r="D3519" s="168" t="s">
        <v>10957</v>
      </c>
      <c r="E3519" s="168" t="s">
        <v>4684</v>
      </c>
      <c r="F3519" s="420" t="s">
        <v>1832</v>
      </c>
      <c r="G3519" t="s">
        <v>76</v>
      </c>
      <c r="H3519" s="377" t="s">
        <v>4512</v>
      </c>
      <c r="I3519" s="391" t="s">
        <v>9974</v>
      </c>
      <c r="J3519" s="230">
        <f>VLOOKUP(H3519,LocID!$B$2:$I$1995,8, FALSE)</f>
        <v>300</v>
      </c>
      <c r="L3519">
        <v>34.053489685058501</v>
      </c>
      <c r="M3519">
        <v>-118.245323181152</v>
      </c>
    </row>
    <row r="3520" spans="1:13" x14ac:dyDescent="0.25">
      <c r="A3520" s="423">
        <v>2019.0595000000001</v>
      </c>
      <c r="C3520" s="230" t="s">
        <v>11630</v>
      </c>
      <c r="D3520" s="168" t="s">
        <v>10959</v>
      </c>
      <c r="E3520" s="168" t="s">
        <v>10704</v>
      </c>
      <c r="F3520" s="420" t="s">
        <v>844</v>
      </c>
      <c r="G3520" t="s">
        <v>250</v>
      </c>
      <c r="H3520" s="377" t="s">
        <v>5992</v>
      </c>
      <c r="I3520" s="391" t="s">
        <v>26</v>
      </c>
      <c r="J3520" s="230">
        <f>VLOOKUP(H3520,LocID!$B$2:$I$1995,8, FALSE)</f>
        <v>100</v>
      </c>
      <c r="L3520">
        <v>35.222858428955</v>
      </c>
      <c r="M3520">
        <v>-80.837959289550696</v>
      </c>
    </row>
    <row r="3521" spans="1:13" x14ac:dyDescent="0.25">
      <c r="A3521" s="423">
        <v>2019.0616</v>
      </c>
      <c r="C3521" s="230" t="s">
        <v>11630</v>
      </c>
      <c r="D3521" s="168" t="s">
        <v>10960</v>
      </c>
      <c r="E3521" s="168" t="s">
        <v>5828</v>
      </c>
      <c r="F3521" s="401" t="s">
        <v>2997</v>
      </c>
      <c r="G3521" t="s">
        <v>2996</v>
      </c>
      <c r="H3521" s="377" t="s">
        <v>4536</v>
      </c>
      <c r="I3521" s="391" t="s">
        <v>98</v>
      </c>
      <c r="J3521" s="230">
        <f>VLOOKUP(H3521,LocID!$B$2:$I$1995,8, FALSE)</f>
        <v>447</v>
      </c>
      <c r="L3521">
        <v>38.890369415283203</v>
      </c>
      <c r="M3521">
        <v>-77.031959533691406</v>
      </c>
    </row>
    <row r="3522" spans="1:13" x14ac:dyDescent="0.25">
      <c r="A3522" s="423">
        <v>2019.0617999999999</v>
      </c>
      <c r="C3522" s="230" t="s">
        <v>11630</v>
      </c>
      <c r="D3522" s="168" t="s">
        <v>10962</v>
      </c>
      <c r="E3522" s="168" t="s">
        <v>10963</v>
      </c>
      <c r="F3522" s="420" t="s">
        <v>2414</v>
      </c>
      <c r="G3522" t="s">
        <v>76</v>
      </c>
      <c r="H3522" s="377" t="s">
        <v>4518</v>
      </c>
      <c r="I3522" s="391" t="s">
        <v>26</v>
      </c>
      <c r="J3522" s="230">
        <f>VLOOKUP(H3522,LocID!$B$2:$I$1995,8, FALSE)</f>
        <v>387</v>
      </c>
      <c r="L3522">
        <v>37.805080413818303</v>
      </c>
      <c r="M3522">
        <v>-122.273071289062</v>
      </c>
    </row>
    <row r="3523" spans="1:13" x14ac:dyDescent="0.25">
      <c r="A3523" s="423">
        <v>2019.0622000000001</v>
      </c>
      <c r="C3523" s="230" t="s">
        <v>11630</v>
      </c>
      <c r="D3523" s="168" t="s">
        <v>10966</v>
      </c>
      <c r="E3523" s="168" t="s">
        <v>10967</v>
      </c>
      <c r="F3523" s="420" t="s">
        <v>2944</v>
      </c>
      <c r="G3523" t="s">
        <v>250</v>
      </c>
      <c r="H3523" s="377" t="s">
        <v>4520</v>
      </c>
      <c r="I3523" s="391" t="s">
        <v>52</v>
      </c>
      <c r="J3523" s="230">
        <f>VLOOKUP(H3523,LocID!$B$2:$I$1995,8, FALSE)</f>
        <v>438</v>
      </c>
      <c r="L3523">
        <v>35.785511016845703</v>
      </c>
      <c r="M3523">
        <v>-78.642669677734304</v>
      </c>
    </row>
    <row r="3524" spans="1:13" x14ac:dyDescent="0.25">
      <c r="A3524" s="424">
        <v>2019.0625</v>
      </c>
      <c r="C3524" s="230" t="s">
        <v>11630</v>
      </c>
      <c r="D3524" s="168" t="s">
        <v>10968</v>
      </c>
      <c r="E3524" s="168" t="s">
        <v>4927</v>
      </c>
      <c r="F3524" s="420" t="s">
        <v>533</v>
      </c>
      <c r="G3524" t="s">
        <v>49</v>
      </c>
      <c r="H3524" s="377" t="s">
        <v>4499</v>
      </c>
      <c r="I3524" s="391" t="s">
        <v>98</v>
      </c>
      <c r="J3524" s="230">
        <f>VLOOKUP(H3524,LocID!$B$2:$I$1995,8, FALSE)</f>
        <v>65</v>
      </c>
      <c r="L3524">
        <v>42.3586616516113</v>
      </c>
      <c r="M3524">
        <v>-71.056739807128906</v>
      </c>
    </row>
    <row r="3525" spans="1:13" x14ac:dyDescent="0.25">
      <c r="A3525" s="424">
        <v>2019.0626</v>
      </c>
      <c r="C3525" s="230" t="s">
        <v>11630</v>
      </c>
      <c r="D3525" s="168" t="s">
        <v>10970</v>
      </c>
      <c r="E3525" s="168" t="s">
        <v>10971</v>
      </c>
      <c r="F3525" s="420" t="s">
        <v>3871</v>
      </c>
      <c r="G3525" t="s">
        <v>49</v>
      </c>
      <c r="H3525" s="377" t="s">
        <v>4531</v>
      </c>
      <c r="I3525" s="391" t="s">
        <v>26</v>
      </c>
      <c r="J3525" s="230">
        <f>VLOOKUP(H3525,LocID!$B$2:$I$1995,8, FALSE)</f>
        <v>520</v>
      </c>
      <c r="L3525">
        <v>42.386680603027301</v>
      </c>
      <c r="M3525">
        <v>-71.098258972167898</v>
      </c>
    </row>
    <row r="3526" spans="1:13" x14ac:dyDescent="0.25">
      <c r="A3526" s="413">
        <v>2019.0636999999999</v>
      </c>
      <c r="C3526" s="230" t="s">
        <v>11630</v>
      </c>
      <c r="D3526" s="168" t="s">
        <v>10972</v>
      </c>
      <c r="E3526" s="168" t="s">
        <v>5155</v>
      </c>
      <c r="F3526" s="420" t="s">
        <v>2823</v>
      </c>
      <c r="G3526" t="s">
        <v>122</v>
      </c>
      <c r="H3526" s="377" t="s">
        <v>6295</v>
      </c>
      <c r="I3526" s="391" t="s">
        <v>9912</v>
      </c>
      <c r="J3526" s="230">
        <f>VLOOKUP(H3526,LocID!$B$2:$I$1995,8, FALSE)</f>
        <v>427</v>
      </c>
      <c r="L3526">
        <v>45.511791229247997</v>
      </c>
      <c r="M3526">
        <v>-122.67562866210901</v>
      </c>
    </row>
    <row r="3527" spans="1:13" x14ac:dyDescent="0.25">
      <c r="A3527" s="413">
        <v>2019.0663999999999</v>
      </c>
      <c r="C3527" s="230" t="s">
        <v>11630</v>
      </c>
      <c r="D3527" s="168" t="s">
        <v>10973</v>
      </c>
      <c r="E3527" s="168" t="s">
        <v>10974</v>
      </c>
      <c r="F3527" s="420" t="s">
        <v>2069</v>
      </c>
      <c r="G3527" t="s">
        <v>198</v>
      </c>
      <c r="H3527" s="377" t="s">
        <v>4513</v>
      </c>
      <c r="I3527" s="391" t="s">
        <v>9912</v>
      </c>
      <c r="J3527" s="230">
        <f>VLOOKUP(H3527,LocID!$B$2:$I$1995,8, FALSE)</f>
        <v>337</v>
      </c>
      <c r="L3527">
        <v>44.979030609130803</v>
      </c>
      <c r="M3527">
        <v>-93.264930725097599</v>
      </c>
    </row>
    <row r="3528" spans="1:13" x14ac:dyDescent="0.25">
      <c r="A3528" s="423">
        <v>2019.0672999999999</v>
      </c>
      <c r="C3528" s="230" t="s">
        <v>11630</v>
      </c>
      <c r="D3528" s="168" t="s">
        <v>10975</v>
      </c>
      <c r="E3528" s="425"/>
      <c r="F3528" s="420" t="s">
        <v>2800</v>
      </c>
      <c r="G3528" t="s">
        <v>76</v>
      </c>
      <c r="H3528" s="377" t="s">
        <v>6288</v>
      </c>
      <c r="I3528" s="391" t="s">
        <v>98</v>
      </c>
      <c r="J3528" s="230">
        <f>VLOOKUP(H3528,LocID!$B$2:$I$1995,8, FALSE)</f>
        <v>420</v>
      </c>
      <c r="L3528">
        <v>37.658191680908203</v>
      </c>
      <c r="M3528">
        <v>-121.87712860107401</v>
      </c>
    </row>
    <row r="3529" spans="1:13" x14ac:dyDescent="0.25">
      <c r="A3529" s="423">
        <v>2019.0673999999999</v>
      </c>
      <c r="C3529" s="230" t="s">
        <v>11630</v>
      </c>
      <c r="D3529" s="168" t="s">
        <v>10976</v>
      </c>
      <c r="E3529" s="168" t="s">
        <v>6614</v>
      </c>
      <c r="F3529" s="420" t="s">
        <v>3294</v>
      </c>
      <c r="G3529" t="s">
        <v>76</v>
      </c>
      <c r="H3529" s="377" t="s">
        <v>4526</v>
      </c>
      <c r="I3529" s="329" t="s">
        <v>188</v>
      </c>
      <c r="J3529" s="230">
        <f>VLOOKUP(H3529,LocID!$B$2:$I$1995,8, FALSE)</f>
        <v>489</v>
      </c>
      <c r="L3529">
        <v>37.7771186828613</v>
      </c>
      <c r="M3529">
        <v>-122.419639587402</v>
      </c>
    </row>
    <row r="3530" spans="1:13" x14ac:dyDescent="0.25">
      <c r="A3530" s="423">
        <v>2019.0675000000001</v>
      </c>
      <c r="C3530" s="230" t="s">
        <v>11630</v>
      </c>
      <c r="D3530" s="168" t="s">
        <v>10977</v>
      </c>
      <c r="E3530" s="168" t="s">
        <v>10978</v>
      </c>
      <c r="F3530" s="420" t="s">
        <v>3272</v>
      </c>
      <c r="G3530" t="s">
        <v>76</v>
      </c>
      <c r="H3530" s="377" t="s">
        <v>6344</v>
      </c>
      <c r="I3530" s="391" t="s">
        <v>26</v>
      </c>
      <c r="J3530" s="230">
        <f>VLOOKUP(H3530,LocID!$B$2:$I$1995,8, FALSE)</f>
        <v>487</v>
      </c>
      <c r="L3530">
        <v>32.715690612792898</v>
      </c>
      <c r="M3530">
        <v>-117.161720275878</v>
      </c>
    </row>
    <row r="3531" spans="1:13" x14ac:dyDescent="0.25">
      <c r="A3531" s="423">
        <v>2019.0676000000001</v>
      </c>
      <c r="C3531" s="230" t="s">
        <v>11630</v>
      </c>
      <c r="D3531" s="168" t="s">
        <v>10979</v>
      </c>
      <c r="E3531" s="168" t="s">
        <v>10980</v>
      </c>
      <c r="F3531" s="420" t="s">
        <v>1501</v>
      </c>
      <c r="G3531" t="s">
        <v>1488</v>
      </c>
      <c r="H3531" s="377" t="s">
        <v>4508</v>
      </c>
      <c r="I3531" s="391" t="s">
        <v>3934</v>
      </c>
      <c r="J3531" s="230">
        <f>VLOOKUP(H3531,LocID!$B$2:$I$1995,8, FALSE)</f>
        <v>235</v>
      </c>
      <c r="L3531">
        <v>21.3048496246337</v>
      </c>
      <c r="M3531">
        <v>-157.85775756835901</v>
      </c>
    </row>
    <row r="3532" spans="1:13" x14ac:dyDescent="0.25">
      <c r="A3532" s="423">
        <v>2019.0678</v>
      </c>
      <c r="C3532" s="230" t="s">
        <v>11630</v>
      </c>
      <c r="D3532" s="168" t="s">
        <v>10982</v>
      </c>
      <c r="E3532" s="425"/>
      <c r="F3532" s="420" t="s">
        <v>3240</v>
      </c>
      <c r="G3532" t="s">
        <v>76</v>
      </c>
      <c r="H3532" s="377" t="s">
        <v>6342</v>
      </c>
      <c r="I3532" s="391" t="s">
        <v>98</v>
      </c>
      <c r="J3532" s="230">
        <f>VLOOKUP(H3532,LocID!$B$2:$I$1995,8, FALSE)</f>
        <v>485</v>
      </c>
      <c r="L3532">
        <v>37.504501342773402</v>
      </c>
      <c r="M3532">
        <v>-122.26229095458901</v>
      </c>
    </row>
    <row r="3533" spans="1:13" x14ac:dyDescent="0.25">
      <c r="A3533" s="426">
        <v>2019.0696</v>
      </c>
      <c r="C3533" s="230" t="s">
        <v>11630</v>
      </c>
      <c r="D3533" s="196" t="s">
        <v>10983</v>
      </c>
      <c r="E3533" s="196" t="s">
        <v>10984</v>
      </c>
      <c r="F3533" s="420" t="s">
        <v>2764</v>
      </c>
      <c r="G3533" t="s">
        <v>1276</v>
      </c>
      <c r="H3533" s="377" t="s">
        <v>6282</v>
      </c>
      <c r="I3533" s="391" t="s">
        <v>52</v>
      </c>
      <c r="J3533" s="230">
        <f>VLOOKUP(H3533,LocID!$B$2:$I$1995,8, FALSE)</f>
        <v>414</v>
      </c>
      <c r="L3533">
        <v>33.448249816894503</v>
      </c>
      <c r="M3533">
        <v>-112.075798034667</v>
      </c>
    </row>
    <row r="3534" spans="1:13" x14ac:dyDescent="0.25">
      <c r="A3534" s="423">
        <v>2019.0718999999999</v>
      </c>
      <c r="C3534" s="230" t="s">
        <v>11630</v>
      </c>
      <c r="D3534" s="196" t="s">
        <v>10986</v>
      </c>
      <c r="E3534" s="196" t="s">
        <v>10987</v>
      </c>
      <c r="F3534" s="420" t="s">
        <v>2705</v>
      </c>
      <c r="G3534" t="s">
        <v>76</v>
      </c>
      <c r="H3534" s="377" t="s">
        <v>6272</v>
      </c>
      <c r="I3534" s="391" t="s">
        <v>26</v>
      </c>
      <c r="J3534" s="230">
        <f>VLOOKUP(H3534,LocID!$B$2:$I$1995,8, FALSE)</f>
        <v>404</v>
      </c>
      <c r="L3534">
        <v>37.4446601867675</v>
      </c>
      <c r="M3534">
        <v>-122.16078948974599</v>
      </c>
    </row>
    <row r="3535" spans="1:13" x14ac:dyDescent="0.25">
      <c r="A3535" s="423">
        <v>2019.0719999999999</v>
      </c>
      <c r="C3535" s="230" t="s">
        <v>11630</v>
      </c>
      <c r="D3535" s="196" t="s">
        <v>10988</v>
      </c>
      <c r="E3535" s="196" t="s">
        <v>10989</v>
      </c>
      <c r="F3535" s="420" t="s">
        <v>332</v>
      </c>
      <c r="G3535" t="s">
        <v>219</v>
      </c>
      <c r="H3535" s="377" t="s">
        <v>4497</v>
      </c>
      <c r="I3535" s="391" t="s">
        <v>26</v>
      </c>
      <c r="J3535" s="230">
        <f>VLOOKUP(H3535,LocID!$B$2:$I$1995,8, FALSE)</f>
        <v>37</v>
      </c>
      <c r="L3535">
        <v>30.267589569091701</v>
      </c>
      <c r="M3535">
        <v>-97.742988586425696</v>
      </c>
    </row>
    <row r="3536" spans="1:13" x14ac:dyDescent="0.25">
      <c r="A3536" s="405">
        <v>2019.0735</v>
      </c>
      <c r="C3536" s="230" t="s">
        <v>11630</v>
      </c>
      <c r="D3536" s="196" t="s">
        <v>10990</v>
      </c>
      <c r="E3536" s="196" t="s">
        <v>10991</v>
      </c>
      <c r="F3536" s="420" t="s">
        <v>3294</v>
      </c>
      <c r="G3536" t="s">
        <v>76</v>
      </c>
      <c r="H3536" s="377" t="s">
        <v>4526</v>
      </c>
      <c r="I3536" s="391" t="s">
        <v>52</v>
      </c>
      <c r="J3536" s="230">
        <f>VLOOKUP(H3536,LocID!$B$2:$I$1995,8, FALSE)</f>
        <v>489</v>
      </c>
      <c r="L3536">
        <v>37.7771186828613</v>
      </c>
      <c r="M3536">
        <v>-122.419639587402</v>
      </c>
    </row>
    <row r="3537" spans="1:13" x14ac:dyDescent="0.25">
      <c r="A3537" s="423">
        <v>2019.0749000000001</v>
      </c>
      <c r="C3537" s="230" t="s">
        <v>11630</v>
      </c>
      <c r="D3537" s="196" t="s">
        <v>10992</v>
      </c>
      <c r="E3537" s="196" t="s">
        <v>10993</v>
      </c>
      <c r="F3537" s="416" t="s">
        <v>1639</v>
      </c>
      <c r="G3537" t="s">
        <v>399</v>
      </c>
      <c r="H3537" s="377" t="s">
        <v>6136</v>
      </c>
      <c r="I3537" s="391" t="s">
        <v>26</v>
      </c>
      <c r="J3537" s="230">
        <f>VLOOKUP(H3537,LocID!$B$2:$I$1995,8, FALSE)</f>
        <v>258</v>
      </c>
      <c r="L3537">
        <v>42.933200836181598</v>
      </c>
      <c r="M3537">
        <v>-72.281501770019503</v>
      </c>
    </row>
    <row r="3538" spans="1:13" x14ac:dyDescent="0.25">
      <c r="A3538" s="423">
        <v>2019.075</v>
      </c>
      <c r="C3538" s="230" t="s">
        <v>11630</v>
      </c>
      <c r="D3538" s="196" t="s">
        <v>10994</v>
      </c>
      <c r="E3538" s="196" t="s">
        <v>10995</v>
      </c>
      <c r="F3538" s="416" t="s">
        <v>3531</v>
      </c>
      <c r="G3538" t="s">
        <v>76</v>
      </c>
      <c r="H3538" s="377" t="s">
        <v>6348</v>
      </c>
      <c r="I3538" s="391" t="s">
        <v>26</v>
      </c>
      <c r="J3538" s="230">
        <f>VLOOKUP(H3538,LocID!$B$2:$I$1995,8, FALSE)</f>
        <v>491</v>
      </c>
      <c r="L3538">
        <v>37.338581085205</v>
      </c>
      <c r="M3538">
        <v>-121.885566711425</v>
      </c>
    </row>
    <row r="3539" spans="1:13" x14ac:dyDescent="0.25">
      <c r="A3539" s="423">
        <v>2019.0752</v>
      </c>
      <c r="C3539" s="230" t="s">
        <v>11630</v>
      </c>
      <c r="D3539" s="196" t="s">
        <v>10996</v>
      </c>
      <c r="E3539" s="196" t="s">
        <v>10997</v>
      </c>
      <c r="F3539" s="416" t="s">
        <v>4429</v>
      </c>
      <c r="G3539" t="s">
        <v>49</v>
      </c>
      <c r="H3539" s="377" t="s">
        <v>6448</v>
      </c>
      <c r="I3539" s="391" t="s">
        <v>9916</v>
      </c>
      <c r="J3539" s="230">
        <f>VLOOKUP(H3539,LocID!$B$2:$I$1995,8, FALSE)</f>
        <v>604</v>
      </c>
      <c r="L3539">
        <v>42.453140258788999</v>
      </c>
      <c r="M3539">
        <v>-71.134078979492102</v>
      </c>
    </row>
    <row r="3540" spans="1:13" x14ac:dyDescent="0.25">
      <c r="A3540" s="423">
        <v>2019.0753999999999</v>
      </c>
      <c r="C3540" s="230" t="s">
        <v>11630</v>
      </c>
      <c r="D3540" s="196" t="s">
        <v>10999</v>
      </c>
      <c r="E3540" s="196" t="s">
        <v>5108</v>
      </c>
      <c r="F3540" s="416" t="s">
        <v>11000</v>
      </c>
      <c r="G3540" t="s">
        <v>76</v>
      </c>
      <c r="H3540" s="377" t="s">
        <v>11306</v>
      </c>
      <c r="I3540" s="391" t="s">
        <v>52</v>
      </c>
      <c r="J3540" s="230">
        <f>VLOOKUP(H3540,LocID!$B$2:$I$1995,8, FALSE)</f>
        <v>770</v>
      </c>
      <c r="L3540">
        <v>36.439708709716797</v>
      </c>
      <c r="M3540">
        <v>-118.90453338623</v>
      </c>
    </row>
    <row r="3541" spans="1:13" x14ac:dyDescent="0.25">
      <c r="A3541" s="423">
        <v>2019.0767000000001</v>
      </c>
      <c r="C3541" s="230" t="s">
        <v>11630</v>
      </c>
      <c r="D3541" s="196" t="s">
        <v>11001</v>
      </c>
      <c r="E3541" s="196" t="s">
        <v>4832</v>
      </c>
      <c r="F3541" s="416" t="s">
        <v>3531</v>
      </c>
      <c r="G3541" t="s">
        <v>76</v>
      </c>
      <c r="H3541" s="377" t="s">
        <v>6348</v>
      </c>
      <c r="I3541" s="391" t="s">
        <v>98</v>
      </c>
      <c r="J3541" s="230">
        <f>VLOOKUP(H3541,LocID!$B$2:$I$1995,8, FALSE)</f>
        <v>491</v>
      </c>
      <c r="L3541">
        <v>37.338581085205</v>
      </c>
      <c r="M3541">
        <v>-121.885566711425</v>
      </c>
    </row>
    <row r="3542" spans="1:13" x14ac:dyDescent="0.25">
      <c r="A3542" s="423">
        <v>2019.0788</v>
      </c>
      <c r="C3542" s="230" t="s">
        <v>11630</v>
      </c>
      <c r="D3542" s="196" t="s">
        <v>11003</v>
      </c>
      <c r="E3542" s="196" t="s">
        <v>11004</v>
      </c>
      <c r="F3542" s="416" t="s">
        <v>3750</v>
      </c>
      <c r="G3542" t="s">
        <v>261</v>
      </c>
      <c r="H3542" s="377" t="s">
        <v>4530</v>
      </c>
      <c r="I3542" s="391" t="s">
        <v>3934</v>
      </c>
      <c r="J3542" s="230">
        <f>VLOOKUP(H3542,LocID!$B$2:$I$1995,8, FALSE)</f>
        <v>513</v>
      </c>
      <c r="L3542">
        <v>47.603569030761697</v>
      </c>
      <c r="M3542">
        <v>-122.329452514648</v>
      </c>
    </row>
    <row r="3543" spans="1:13" x14ac:dyDescent="0.25">
      <c r="A3543" s="423">
        <v>2019.0817</v>
      </c>
      <c r="C3543" s="230" t="s">
        <v>11630</v>
      </c>
      <c r="D3543" s="196" t="s">
        <v>11007</v>
      </c>
      <c r="E3543" s="196" t="s">
        <v>11008</v>
      </c>
      <c r="F3543" s="416" t="s">
        <v>1832</v>
      </c>
      <c r="G3543" t="s">
        <v>76</v>
      </c>
      <c r="H3543" s="377" t="s">
        <v>4512</v>
      </c>
      <c r="I3543" s="391" t="s">
        <v>9916</v>
      </c>
      <c r="J3543" s="230">
        <f>VLOOKUP(H3543,LocID!$B$2:$I$1995,8, FALSE)</f>
        <v>300</v>
      </c>
      <c r="L3543">
        <v>34.053489685058501</v>
      </c>
      <c r="M3543">
        <v>-118.245323181152</v>
      </c>
    </row>
    <row r="3544" spans="1:13" ht="63" x14ac:dyDescent="0.25">
      <c r="A3544" s="423">
        <v>2019.0826</v>
      </c>
      <c r="C3544" s="230" t="s">
        <v>11630</v>
      </c>
      <c r="D3544" s="452" t="s">
        <v>11010</v>
      </c>
      <c r="E3544" s="452" t="s">
        <v>11011</v>
      </c>
      <c r="F3544" s="453" t="s">
        <v>11020</v>
      </c>
      <c r="H3544" s="377"/>
      <c r="I3544" s="391" t="s">
        <v>9974</v>
      </c>
      <c r="J3544" s="230"/>
      <c r="L3544" t="e">
        <v>#N/A</v>
      </c>
      <c r="M3544" t="e">
        <v>#N/A</v>
      </c>
    </row>
    <row r="3545" spans="1:13" x14ac:dyDescent="0.25">
      <c r="A3545" s="428">
        <v>2019.0829000000001</v>
      </c>
      <c r="C3545" s="230" t="s">
        <v>11630</v>
      </c>
      <c r="D3545" s="429" t="s">
        <v>11012</v>
      </c>
      <c r="E3545" s="429" t="s">
        <v>11013</v>
      </c>
      <c r="F3545" s="429" t="s">
        <v>1526</v>
      </c>
      <c r="G3545" t="s">
        <v>219</v>
      </c>
      <c r="H3545" s="377" t="s">
        <v>4509</v>
      </c>
      <c r="I3545" s="391" t="s">
        <v>26</v>
      </c>
      <c r="J3545" s="230">
        <f>VLOOKUP(H3545,LocID!$B$2:$I$1995,8, FALSE)</f>
        <v>236</v>
      </c>
      <c r="L3545">
        <v>29.760450363159102</v>
      </c>
      <c r="M3545">
        <v>-95.369781494140597</v>
      </c>
    </row>
    <row r="3546" spans="1:13" x14ac:dyDescent="0.25">
      <c r="A3546" s="428">
        <v>2019.0831000000001</v>
      </c>
      <c r="C3546" s="230" t="s">
        <v>11630</v>
      </c>
      <c r="D3546" s="429" t="s">
        <v>11014</v>
      </c>
      <c r="E3546" s="429" t="s">
        <v>1002</v>
      </c>
      <c r="F3546" s="429" t="s">
        <v>1003</v>
      </c>
      <c r="G3546" t="s">
        <v>739</v>
      </c>
      <c r="H3546" s="377" t="s">
        <v>6016</v>
      </c>
      <c r="I3546" s="391" t="s">
        <v>9916</v>
      </c>
      <c r="J3546" s="230">
        <f>VLOOKUP(H3546,LocID!$B$2:$I$1995,8, FALSE)</f>
        <v>124</v>
      </c>
      <c r="L3546">
        <v>49.2849311828613</v>
      </c>
      <c r="M3546">
        <v>-122.794380187988</v>
      </c>
    </row>
    <row r="3547" spans="1:13" x14ac:dyDescent="0.25">
      <c r="A3547" s="423">
        <v>2019.0875000000001</v>
      </c>
      <c r="C3547" s="230" t="s">
        <v>11630</v>
      </c>
      <c r="D3547" s="196" t="s">
        <v>11015</v>
      </c>
      <c r="E3547" s="196" t="s">
        <v>5163</v>
      </c>
      <c r="F3547" s="416" t="s">
        <v>3174</v>
      </c>
      <c r="G3547" t="s">
        <v>122</v>
      </c>
      <c r="H3547" s="377" t="s">
        <v>4525</v>
      </c>
      <c r="I3547" s="391" t="s">
        <v>9916</v>
      </c>
      <c r="J3547" s="230">
        <f>VLOOKUP(H3547,LocID!$B$2:$I$1995,8, FALSE)</f>
        <v>477</v>
      </c>
      <c r="L3547">
        <v>44.933261871337798</v>
      </c>
      <c r="M3547">
        <v>-123.043807983398</v>
      </c>
    </row>
    <row r="3548" spans="1:13" x14ac:dyDescent="0.25">
      <c r="A3548" s="405">
        <v>2018.0612000000001</v>
      </c>
      <c r="B3548" s="472" t="s">
        <v>11798</v>
      </c>
      <c r="C3548" s="230" t="s">
        <v>11837</v>
      </c>
      <c r="D3548" s="477" t="s">
        <v>11320</v>
      </c>
      <c r="E3548" s="477" t="s">
        <v>11321</v>
      </c>
      <c r="F3548" s="407" t="s">
        <v>2997</v>
      </c>
      <c r="G3548" t="s">
        <v>2996</v>
      </c>
      <c r="H3548" s="477" t="s">
        <v>4536</v>
      </c>
      <c r="I3548" s="474" t="s">
        <v>188</v>
      </c>
      <c r="J3548" s="230">
        <f>VLOOKUP(H3548,LocID!$B$2:$I$1995,8, FALSE)</f>
        <v>447</v>
      </c>
      <c r="L3548">
        <v>38.890369415283203</v>
      </c>
      <c r="M3548">
        <v>-77.031959533691406</v>
      </c>
    </row>
    <row r="3549" spans="1:13" x14ac:dyDescent="0.25">
      <c r="A3549" s="405">
        <v>2018.1327000000001</v>
      </c>
      <c r="B3549" s="472" t="s">
        <v>11798</v>
      </c>
      <c r="C3549" s="230" t="s">
        <v>11837</v>
      </c>
      <c r="D3549" s="482" t="s">
        <v>11332</v>
      </c>
      <c r="E3549" s="482" t="s">
        <v>5394</v>
      </c>
      <c r="F3549" s="410" t="s">
        <v>207</v>
      </c>
      <c r="G3549" t="s">
        <v>208</v>
      </c>
      <c r="H3549" s="477" t="s">
        <v>5920</v>
      </c>
      <c r="I3549" s="404" t="s">
        <v>52</v>
      </c>
      <c r="J3549" s="230">
        <f>VLOOKUP(H3549,LocID!$B$2:$I$1995,8, FALSE)</f>
        <v>26</v>
      </c>
      <c r="L3549">
        <v>42.087181091308501</v>
      </c>
      <c r="M3549">
        <v>-87.980438232421804</v>
      </c>
    </row>
    <row r="3550" spans="1:13" x14ac:dyDescent="0.25">
      <c r="A3550" s="405">
        <v>2018.1415999999999</v>
      </c>
      <c r="B3550" s="472" t="s">
        <v>11798</v>
      </c>
      <c r="C3550" s="230" t="s">
        <v>11837</v>
      </c>
      <c r="D3550" s="480" t="s">
        <v>11333</v>
      </c>
      <c r="E3550" s="480" t="s">
        <v>11334</v>
      </c>
      <c r="F3550" s="477" t="s">
        <v>11335</v>
      </c>
      <c r="G3550" t="s">
        <v>11336</v>
      </c>
      <c r="H3550" s="477" t="s">
        <v>11801</v>
      </c>
      <c r="I3550" s="404" t="s">
        <v>9916</v>
      </c>
      <c r="J3550" s="230">
        <f>VLOOKUP(H3550,LocID!$B$2:$I$1995,8, FALSE)</f>
        <v>771</v>
      </c>
      <c r="L3550">
        <v>18.451522827148398</v>
      </c>
      <c r="M3550">
        <v>-66.069480895996094</v>
      </c>
    </row>
    <row r="3551" spans="1:13" x14ac:dyDescent="0.25">
      <c r="A3551" s="417">
        <v>2018.1466</v>
      </c>
      <c r="B3551" s="472" t="s">
        <v>11798</v>
      </c>
      <c r="C3551" s="230" t="s">
        <v>11837</v>
      </c>
      <c r="D3551" s="480" t="s">
        <v>11342</v>
      </c>
      <c r="E3551" s="480" t="s">
        <v>5155</v>
      </c>
      <c r="F3551" s="477" t="s">
        <v>2823</v>
      </c>
      <c r="G3551" t="s">
        <v>122</v>
      </c>
      <c r="H3551" s="477" t="s">
        <v>6295</v>
      </c>
      <c r="I3551" s="404" t="s">
        <v>9916</v>
      </c>
      <c r="J3551" s="230">
        <f>VLOOKUP(H3551,LocID!$B$2:$I$1995,8, FALSE)</f>
        <v>427</v>
      </c>
      <c r="L3551">
        <v>45.511791229247997</v>
      </c>
      <c r="M3551">
        <v>-122.67562866210901</v>
      </c>
    </row>
    <row r="3552" spans="1:13" x14ac:dyDescent="0.25">
      <c r="A3552" s="417">
        <v>2019.0103999999999</v>
      </c>
      <c r="B3552" s="472" t="s">
        <v>11798</v>
      </c>
      <c r="C3552" s="230" t="s">
        <v>11837</v>
      </c>
      <c r="D3552" s="482" t="s">
        <v>11344</v>
      </c>
      <c r="E3552" s="482" t="s">
        <v>11345</v>
      </c>
      <c r="F3552" s="410" t="s">
        <v>332</v>
      </c>
      <c r="G3552" t="s">
        <v>219</v>
      </c>
      <c r="H3552" s="477" t="s">
        <v>4497</v>
      </c>
      <c r="I3552" s="481" t="s">
        <v>26</v>
      </c>
      <c r="J3552" s="230">
        <f>VLOOKUP(H3552,LocID!$B$2:$I$1995,8, FALSE)</f>
        <v>37</v>
      </c>
      <c r="L3552">
        <v>30.267589569091701</v>
      </c>
      <c r="M3552">
        <v>-97.742988586425696</v>
      </c>
    </row>
    <row r="3553" spans="1:13" x14ac:dyDescent="0.25">
      <c r="A3553" s="417">
        <v>2019.0246</v>
      </c>
      <c r="B3553" s="472" t="s">
        <v>11798</v>
      </c>
      <c r="C3553" s="230" t="s">
        <v>11837</v>
      </c>
      <c r="D3553" s="480" t="s">
        <v>11350</v>
      </c>
      <c r="E3553" s="480" t="s">
        <v>11351</v>
      </c>
      <c r="F3553" s="477" t="s">
        <v>2823</v>
      </c>
      <c r="G3553" t="s">
        <v>122</v>
      </c>
      <c r="H3553" s="477" t="s">
        <v>6295</v>
      </c>
      <c r="I3553" s="404" t="s">
        <v>52</v>
      </c>
      <c r="J3553" s="230">
        <f>VLOOKUP(H3553,LocID!$B$2:$I$1995,8, FALSE)</f>
        <v>427</v>
      </c>
      <c r="L3553">
        <v>45.511791229247997</v>
      </c>
      <c r="M3553">
        <v>-122.67562866210901</v>
      </c>
    </row>
    <row r="3554" spans="1:13" x14ac:dyDescent="0.25">
      <c r="A3554" s="417">
        <v>2019.0284999999999</v>
      </c>
      <c r="B3554" s="472" t="s">
        <v>11798</v>
      </c>
      <c r="C3554" s="230" t="s">
        <v>11837</v>
      </c>
      <c r="D3554" s="482" t="s">
        <v>11353</v>
      </c>
      <c r="E3554" s="482"/>
      <c r="F3554" s="410" t="s">
        <v>332</v>
      </c>
      <c r="G3554" t="s">
        <v>219</v>
      </c>
      <c r="H3554" s="477" t="s">
        <v>4497</v>
      </c>
      <c r="I3554" s="482" t="s">
        <v>26</v>
      </c>
      <c r="J3554" s="230">
        <f>VLOOKUP(H3554,LocID!$B$2:$I$1995,8, FALSE)</f>
        <v>37</v>
      </c>
      <c r="L3554">
        <v>30.267589569091701</v>
      </c>
      <c r="M3554">
        <v>-97.742988586425696</v>
      </c>
    </row>
    <row r="3555" spans="1:13" x14ac:dyDescent="0.25">
      <c r="A3555" s="417">
        <v>2019.0314000000001</v>
      </c>
      <c r="B3555" s="472" t="s">
        <v>11798</v>
      </c>
      <c r="C3555" s="230" t="s">
        <v>11837</v>
      </c>
      <c r="D3555" s="480" t="s">
        <v>11355</v>
      </c>
      <c r="E3555" s="480" t="s">
        <v>11356</v>
      </c>
      <c r="F3555" s="477" t="s">
        <v>11357</v>
      </c>
      <c r="G3555" t="s">
        <v>107</v>
      </c>
      <c r="H3555" s="477" t="s">
        <v>11802</v>
      </c>
      <c r="I3555" s="404" t="s">
        <v>52</v>
      </c>
      <c r="J3555" s="230">
        <f>VLOOKUP(H3555,LocID!$B$2:$I$1995,8, FALSE)</f>
        <v>772</v>
      </c>
      <c r="L3555">
        <v>40.912448883056598</v>
      </c>
      <c r="M3555">
        <v>-73.838272094726506</v>
      </c>
    </row>
    <row r="3556" spans="1:13" x14ac:dyDescent="0.25">
      <c r="A3556" s="402">
        <v>2019.0324000000001</v>
      </c>
      <c r="B3556" s="472" t="s">
        <v>11798</v>
      </c>
      <c r="C3556" s="230" t="s">
        <v>11837</v>
      </c>
      <c r="D3556" s="482" t="s">
        <v>11359</v>
      </c>
      <c r="E3556" s="482" t="s">
        <v>11360</v>
      </c>
      <c r="F3556" s="410" t="s">
        <v>1775</v>
      </c>
      <c r="G3556" t="s">
        <v>76</v>
      </c>
      <c r="H3556" s="477" t="s">
        <v>6168</v>
      </c>
      <c r="I3556" s="404" t="s">
        <v>52</v>
      </c>
      <c r="J3556" s="230">
        <f>VLOOKUP(H3556,LocID!$B$2:$I$1995,8, FALSE)</f>
        <v>291</v>
      </c>
      <c r="L3556">
        <v>37.675491333007798</v>
      </c>
      <c r="M3556">
        <v>-121.75821685791</v>
      </c>
    </row>
    <row r="3557" spans="1:13" x14ac:dyDescent="0.25">
      <c r="A3557" s="417">
        <v>2019.0340000000001</v>
      </c>
      <c r="B3557" s="472" t="s">
        <v>11798</v>
      </c>
      <c r="C3557" s="230" t="s">
        <v>11837</v>
      </c>
      <c r="D3557" s="482" t="s">
        <v>11361</v>
      </c>
      <c r="E3557" s="482" t="s">
        <v>11362</v>
      </c>
      <c r="F3557" s="410" t="s">
        <v>3294</v>
      </c>
      <c r="G3557" t="s">
        <v>76</v>
      </c>
      <c r="H3557" s="477" t="s">
        <v>4526</v>
      </c>
      <c r="I3557" s="481" t="s">
        <v>26</v>
      </c>
      <c r="J3557" s="230">
        <f>VLOOKUP(H3557,LocID!$B$2:$I$1995,8, FALSE)</f>
        <v>489</v>
      </c>
      <c r="L3557">
        <v>37.7771186828613</v>
      </c>
      <c r="M3557">
        <v>-122.419639587402</v>
      </c>
    </row>
    <row r="3558" spans="1:13" x14ac:dyDescent="0.25">
      <c r="A3558" s="417">
        <v>2019.0364</v>
      </c>
      <c r="B3558" s="472" t="s">
        <v>11798</v>
      </c>
      <c r="C3558" s="230" t="s">
        <v>11837</v>
      </c>
      <c r="D3558" s="482" t="s">
        <v>11363</v>
      </c>
      <c r="E3558" s="482" t="s">
        <v>11364</v>
      </c>
      <c r="F3558" s="410" t="s">
        <v>1586</v>
      </c>
      <c r="G3558" t="s">
        <v>165</v>
      </c>
      <c r="H3558" s="477" t="s">
        <v>6127</v>
      </c>
      <c r="I3558" s="482" t="s">
        <v>26</v>
      </c>
      <c r="J3558" s="230">
        <f>VLOOKUP(H3558,LocID!$B$2:$I$1995,8, FALSE)</f>
        <v>249</v>
      </c>
      <c r="L3558">
        <v>30.3314704895019</v>
      </c>
      <c r="M3558">
        <v>-81.656219482421804</v>
      </c>
    </row>
    <row r="3559" spans="1:13" x14ac:dyDescent="0.25">
      <c r="A3559" s="417">
        <v>2019.0418</v>
      </c>
      <c r="B3559" s="472" t="s">
        <v>11798</v>
      </c>
      <c r="C3559" s="230" t="s">
        <v>11837</v>
      </c>
      <c r="D3559" s="482" t="s">
        <v>11367</v>
      </c>
      <c r="E3559" s="482" t="s">
        <v>11368</v>
      </c>
      <c r="F3559" s="410" t="s">
        <v>332</v>
      </c>
      <c r="G3559" t="s">
        <v>219</v>
      </c>
      <c r="H3559" s="477" t="s">
        <v>4497</v>
      </c>
      <c r="I3559" s="476" t="s">
        <v>3934</v>
      </c>
      <c r="J3559" s="230">
        <f>VLOOKUP(H3559,LocID!$B$2:$I$1995,8, FALSE)</f>
        <v>37</v>
      </c>
      <c r="L3559">
        <v>30.267589569091701</v>
      </c>
      <c r="M3559">
        <v>-97.742988586425696</v>
      </c>
    </row>
    <row r="3560" spans="1:13" x14ac:dyDescent="0.25">
      <c r="A3560" s="417">
        <v>2019.0432000000001</v>
      </c>
      <c r="B3560" s="472" t="s">
        <v>11798</v>
      </c>
      <c r="C3560" s="230" t="s">
        <v>11837</v>
      </c>
      <c r="D3560" s="482" t="s">
        <v>11369</v>
      </c>
      <c r="E3560" s="482" t="s">
        <v>11370</v>
      </c>
      <c r="F3560" s="410" t="s">
        <v>3240</v>
      </c>
      <c r="G3560" t="s">
        <v>76</v>
      </c>
      <c r="H3560" s="477" t="s">
        <v>6342</v>
      </c>
      <c r="I3560" s="476" t="s">
        <v>3934</v>
      </c>
      <c r="J3560" s="230">
        <f>VLOOKUP(H3560,LocID!$B$2:$I$1995,8, FALSE)</f>
        <v>485</v>
      </c>
      <c r="L3560">
        <v>37.504501342773402</v>
      </c>
      <c r="M3560">
        <v>-122.26229095458901</v>
      </c>
    </row>
    <row r="3561" spans="1:13" x14ac:dyDescent="0.25">
      <c r="A3561" s="417">
        <v>2019.0435</v>
      </c>
      <c r="B3561" s="472" t="s">
        <v>11798</v>
      </c>
      <c r="C3561" s="230" t="s">
        <v>11837</v>
      </c>
      <c r="D3561" s="480" t="s">
        <v>11372</v>
      </c>
      <c r="E3561" s="480" t="s">
        <v>11373</v>
      </c>
      <c r="F3561" s="477" t="s">
        <v>2823</v>
      </c>
      <c r="G3561" t="s">
        <v>122</v>
      </c>
      <c r="H3561" s="477" t="s">
        <v>6295</v>
      </c>
      <c r="I3561" s="401" t="s">
        <v>9974</v>
      </c>
      <c r="J3561" s="230">
        <f>VLOOKUP(H3561,LocID!$B$2:$I$1995,8, FALSE)</f>
        <v>427</v>
      </c>
      <c r="L3561">
        <v>45.511791229247997</v>
      </c>
      <c r="M3561">
        <v>-122.67562866210901</v>
      </c>
    </row>
    <row r="3562" spans="1:13" x14ac:dyDescent="0.25">
      <c r="A3562" s="417">
        <v>2019.0442</v>
      </c>
      <c r="B3562" s="472" t="s">
        <v>11798</v>
      </c>
      <c r="C3562" s="230" t="s">
        <v>11837</v>
      </c>
      <c r="D3562" s="482" t="s">
        <v>11375</v>
      </c>
      <c r="E3562" s="482" t="s">
        <v>3759</v>
      </c>
      <c r="F3562" s="410" t="s">
        <v>3750</v>
      </c>
      <c r="G3562" t="s">
        <v>261</v>
      </c>
      <c r="H3562" s="477" t="s">
        <v>4530</v>
      </c>
      <c r="I3562" s="404" t="s">
        <v>9912</v>
      </c>
      <c r="J3562" s="230">
        <f>VLOOKUP(H3562,LocID!$B$2:$I$1995,8, FALSE)</f>
        <v>513</v>
      </c>
      <c r="L3562">
        <v>47.603569030761697</v>
      </c>
      <c r="M3562">
        <v>-122.329452514648</v>
      </c>
    </row>
    <row r="3563" spans="1:13" x14ac:dyDescent="0.25">
      <c r="A3563" s="417">
        <v>2019.0443</v>
      </c>
      <c r="B3563" s="472" t="s">
        <v>11798</v>
      </c>
      <c r="C3563" s="230" t="s">
        <v>11837</v>
      </c>
      <c r="D3563" s="480" t="s">
        <v>11377</v>
      </c>
      <c r="E3563" s="480" t="s">
        <v>10500</v>
      </c>
      <c r="F3563" s="477" t="s">
        <v>1501</v>
      </c>
      <c r="G3563" t="s">
        <v>1488</v>
      </c>
      <c r="H3563" s="477" t="s">
        <v>4508</v>
      </c>
      <c r="I3563" s="476" t="s">
        <v>9916</v>
      </c>
      <c r="J3563" s="230">
        <f>VLOOKUP(H3563,LocID!$B$2:$I$1995,8, FALSE)</f>
        <v>235</v>
      </c>
      <c r="L3563">
        <v>21.3048496246337</v>
      </c>
      <c r="M3563">
        <v>-157.85775756835901</v>
      </c>
    </row>
    <row r="3564" spans="1:13" x14ac:dyDescent="0.25">
      <c r="A3564" s="417">
        <v>2019.0494000000001</v>
      </c>
      <c r="B3564" s="472" t="s">
        <v>11798</v>
      </c>
      <c r="C3564" s="230" t="s">
        <v>11837</v>
      </c>
      <c r="D3564" s="478" t="s">
        <v>11378</v>
      </c>
      <c r="E3564" s="478" t="s">
        <v>11379</v>
      </c>
      <c r="F3564" s="484" t="s">
        <v>4188</v>
      </c>
      <c r="G3564" t="s">
        <v>740</v>
      </c>
      <c r="H3564" s="477" t="s">
        <v>6420</v>
      </c>
      <c r="I3564" s="404" t="s">
        <v>9916</v>
      </c>
      <c r="J3564" s="230">
        <f>VLOOKUP(H3564,LocID!$B$2:$I$1995,8, FALSE)</f>
        <v>574</v>
      </c>
      <c r="K3564">
        <v>1</v>
      </c>
      <c r="L3564">
        <v>48.438899993896399</v>
      </c>
      <c r="M3564">
        <v>-123.39600372314401</v>
      </c>
    </row>
    <row r="3565" spans="1:13" x14ac:dyDescent="0.25">
      <c r="A3565" s="417">
        <v>2019.0509999999999</v>
      </c>
      <c r="B3565" s="472" t="s">
        <v>11798</v>
      </c>
      <c r="C3565" s="230" t="s">
        <v>11837</v>
      </c>
      <c r="D3565" s="474" t="s">
        <v>11380</v>
      </c>
      <c r="E3565" s="474" t="s">
        <v>11381</v>
      </c>
      <c r="F3565" s="419" t="s">
        <v>4414</v>
      </c>
      <c r="G3565" t="s">
        <v>1619</v>
      </c>
      <c r="H3565" s="477" t="s">
        <v>6445</v>
      </c>
      <c r="I3565" s="404" t="s">
        <v>9916</v>
      </c>
      <c r="J3565" s="230">
        <f>VLOOKUP(H3565,LocID!$B$2:$I$1995,8, FALSE)</f>
        <v>601</v>
      </c>
      <c r="L3565">
        <v>37.686981201171797</v>
      </c>
      <c r="M3565">
        <v>-97.335578918457003</v>
      </c>
    </row>
    <row r="3566" spans="1:13" x14ac:dyDescent="0.25">
      <c r="A3566" s="417">
        <v>2019.0528999999999</v>
      </c>
      <c r="B3566" s="472" t="s">
        <v>11798</v>
      </c>
      <c r="C3566" s="230" t="s">
        <v>11837</v>
      </c>
      <c r="D3566" s="478" t="s">
        <v>11383</v>
      </c>
      <c r="E3566" s="478" t="s">
        <v>2721</v>
      </c>
      <c r="F3566" s="484" t="s">
        <v>2722</v>
      </c>
      <c r="G3566" t="s">
        <v>660</v>
      </c>
      <c r="H3566" s="477" t="s">
        <v>6273</v>
      </c>
      <c r="I3566" s="482" t="s">
        <v>26</v>
      </c>
      <c r="J3566" s="230">
        <f>VLOOKUP(H3566,LocID!$B$2:$I$1995,8, FALSE)</f>
        <v>405</v>
      </c>
      <c r="L3566">
        <v>40.643138885497997</v>
      </c>
      <c r="M3566">
        <v>-111.49397277832</v>
      </c>
    </row>
    <row r="3567" spans="1:13" x14ac:dyDescent="0.25">
      <c r="A3567" s="417">
        <v>2019.0536</v>
      </c>
      <c r="B3567" s="472" t="s">
        <v>11798</v>
      </c>
      <c r="C3567" s="230" t="s">
        <v>11837</v>
      </c>
      <c r="D3567" s="478" t="s">
        <v>11385</v>
      </c>
      <c r="E3567" s="478" t="s">
        <v>11386</v>
      </c>
      <c r="F3567" s="484" t="s">
        <v>332</v>
      </c>
      <c r="G3567" t="s">
        <v>219</v>
      </c>
      <c r="H3567" s="477" t="s">
        <v>4497</v>
      </c>
      <c r="I3567" s="482" t="s">
        <v>26</v>
      </c>
      <c r="J3567" s="230">
        <f>VLOOKUP(H3567,LocID!$B$2:$I$1995,8, FALSE)</f>
        <v>37</v>
      </c>
      <c r="L3567">
        <v>30.267589569091701</v>
      </c>
      <c r="M3567">
        <v>-97.742988586425696</v>
      </c>
    </row>
    <row r="3568" spans="1:13" x14ac:dyDescent="0.25">
      <c r="A3568" s="405">
        <v>2019.0591999999999</v>
      </c>
      <c r="B3568" s="472" t="s">
        <v>11798</v>
      </c>
      <c r="C3568" s="230" t="s">
        <v>11837</v>
      </c>
      <c r="D3568" s="482" t="s">
        <v>11387</v>
      </c>
      <c r="E3568" s="482" t="s">
        <v>11388</v>
      </c>
      <c r="F3568" s="407" t="s">
        <v>11389</v>
      </c>
      <c r="G3568" t="s">
        <v>183</v>
      </c>
      <c r="H3568" s="477" t="s">
        <v>11803</v>
      </c>
      <c r="I3568" s="485" t="s">
        <v>3934</v>
      </c>
      <c r="J3568" s="230">
        <f>VLOOKUP(H3568,LocID!$B$2:$I$1995,8, FALSE)</f>
        <v>773</v>
      </c>
      <c r="L3568">
        <v>42.957000732421797</v>
      </c>
      <c r="M3568">
        <v>-85.493301391601506</v>
      </c>
    </row>
    <row r="3569" spans="1:13" x14ac:dyDescent="0.25">
      <c r="A3569" s="405">
        <v>2019.0603000000001</v>
      </c>
      <c r="B3569" s="472" t="s">
        <v>11798</v>
      </c>
      <c r="C3569" s="230" t="s">
        <v>11837</v>
      </c>
      <c r="D3569" s="482" t="s">
        <v>11390</v>
      </c>
      <c r="E3569" s="482" t="s">
        <v>11391</v>
      </c>
      <c r="F3569" s="407" t="s">
        <v>1719</v>
      </c>
      <c r="G3569" t="s">
        <v>1475</v>
      </c>
      <c r="H3569" s="477" t="s">
        <v>6158</v>
      </c>
      <c r="I3569" s="404" t="s">
        <v>9916</v>
      </c>
      <c r="J3569" s="230">
        <f>VLOOKUP(H3569,LocID!$B$2:$I$1995,8, FALSE)</f>
        <v>281</v>
      </c>
      <c r="L3569">
        <v>36.171909332275298</v>
      </c>
      <c r="M3569">
        <v>-115.13996887207</v>
      </c>
    </row>
    <row r="3570" spans="1:13" x14ac:dyDescent="0.25">
      <c r="A3570" s="405">
        <v>2019.0607</v>
      </c>
      <c r="B3570" s="472" t="s">
        <v>11798</v>
      </c>
      <c r="C3570" s="230" t="s">
        <v>11837</v>
      </c>
      <c r="D3570" s="482" t="s">
        <v>11393</v>
      </c>
      <c r="E3570" s="482" t="s">
        <v>11394</v>
      </c>
      <c r="F3570" s="407" t="s">
        <v>11395</v>
      </c>
      <c r="G3570" t="s">
        <v>144</v>
      </c>
      <c r="H3570" s="477" t="s">
        <v>11804</v>
      </c>
      <c r="I3570" s="482" t="s">
        <v>26</v>
      </c>
      <c r="J3570" s="230">
        <f>VLOOKUP(H3570,LocID!$B$2:$I$1995,8, FALSE)</f>
        <v>774</v>
      </c>
      <c r="L3570">
        <v>36.585979461669901</v>
      </c>
      <c r="M3570">
        <v>-79.417198181152301</v>
      </c>
    </row>
    <row r="3571" spans="1:13" x14ac:dyDescent="0.25">
      <c r="A3571" s="405">
        <v>2019.0617</v>
      </c>
      <c r="B3571" s="472" t="s">
        <v>11798</v>
      </c>
      <c r="C3571" s="230" t="s">
        <v>11837</v>
      </c>
      <c r="D3571" s="482" t="s">
        <v>11397</v>
      </c>
      <c r="E3571" s="482" t="s">
        <v>11398</v>
      </c>
      <c r="F3571" s="407" t="s">
        <v>2635</v>
      </c>
      <c r="G3571" t="s">
        <v>2636</v>
      </c>
      <c r="H3571" s="477" t="s">
        <v>6259</v>
      </c>
      <c r="I3571" s="485" t="s">
        <v>52</v>
      </c>
      <c r="J3571" s="230">
        <f>VLOOKUP(H3571,LocID!$B$2:$I$1995,8, FALSE)</f>
        <v>390</v>
      </c>
      <c r="L3571">
        <v>35.472030639648402</v>
      </c>
      <c r="M3571">
        <v>-97.521072387695298</v>
      </c>
    </row>
    <row r="3572" spans="1:13" x14ac:dyDescent="0.25">
      <c r="A3572" s="405">
        <v>2019.0624</v>
      </c>
      <c r="B3572" s="472" t="s">
        <v>11798</v>
      </c>
      <c r="C3572" s="230" t="s">
        <v>11837</v>
      </c>
      <c r="D3572" s="482" t="s">
        <v>11401</v>
      </c>
      <c r="E3572" s="482" t="s">
        <v>5822</v>
      </c>
      <c r="F3572" s="407" t="s">
        <v>2997</v>
      </c>
      <c r="G3572" t="s">
        <v>2996</v>
      </c>
      <c r="H3572" s="477" t="s">
        <v>4536</v>
      </c>
      <c r="I3572" s="482" t="s">
        <v>26</v>
      </c>
      <c r="J3572" s="230">
        <f>VLOOKUP(H3572,LocID!$B$2:$I$1995,8, FALSE)</f>
        <v>447</v>
      </c>
      <c r="L3572">
        <v>38.890369415283203</v>
      </c>
      <c r="M3572">
        <v>-77.031959533691406</v>
      </c>
    </row>
    <row r="3573" spans="1:13" x14ac:dyDescent="0.25">
      <c r="A3573" s="405">
        <v>2019.0626999999999</v>
      </c>
      <c r="B3573" s="472" t="s">
        <v>11798</v>
      </c>
      <c r="C3573" s="230" t="s">
        <v>11837</v>
      </c>
      <c r="D3573" s="482" t="s">
        <v>11402</v>
      </c>
      <c r="E3573" s="482" t="s">
        <v>11403</v>
      </c>
      <c r="F3573" s="407" t="s">
        <v>2997</v>
      </c>
      <c r="G3573" t="s">
        <v>2996</v>
      </c>
      <c r="H3573" s="477" t="s">
        <v>4536</v>
      </c>
      <c r="I3573" s="404" t="s">
        <v>9916</v>
      </c>
      <c r="J3573" s="230">
        <f>VLOOKUP(H3573,LocID!$B$2:$I$1995,8, FALSE)</f>
        <v>447</v>
      </c>
      <c r="L3573">
        <v>38.890369415283203</v>
      </c>
      <c r="M3573">
        <v>-77.031959533691406</v>
      </c>
    </row>
    <row r="3574" spans="1:13" x14ac:dyDescent="0.25">
      <c r="A3574" s="405">
        <v>2019.0632000000001</v>
      </c>
      <c r="B3574" s="472" t="s">
        <v>11798</v>
      </c>
      <c r="C3574" s="230" t="s">
        <v>11837</v>
      </c>
      <c r="D3574" s="480" t="s">
        <v>11405</v>
      </c>
      <c r="E3574" s="480" t="s">
        <v>11406</v>
      </c>
      <c r="F3574" s="484" t="s">
        <v>2823</v>
      </c>
      <c r="G3574" t="s">
        <v>122</v>
      </c>
      <c r="H3574" s="477" t="s">
        <v>6295</v>
      </c>
      <c r="I3574" s="404" t="s">
        <v>9912</v>
      </c>
      <c r="J3574" s="230">
        <f>VLOOKUP(H3574,LocID!$B$2:$I$1995,8, FALSE)</f>
        <v>427</v>
      </c>
      <c r="L3574">
        <v>45.511791229247997</v>
      </c>
      <c r="M3574">
        <v>-122.67562866210901</v>
      </c>
    </row>
    <row r="3575" spans="1:13" x14ac:dyDescent="0.25">
      <c r="A3575" s="417">
        <v>2019.0646999999999</v>
      </c>
      <c r="B3575" s="472" t="s">
        <v>11798</v>
      </c>
      <c r="C3575" s="230" t="s">
        <v>11837</v>
      </c>
      <c r="D3575" s="480" t="s">
        <v>11409</v>
      </c>
      <c r="E3575" s="480" t="s">
        <v>11410</v>
      </c>
      <c r="F3575" s="484" t="s">
        <v>2644</v>
      </c>
      <c r="G3575" t="s">
        <v>261</v>
      </c>
      <c r="H3575" s="477" t="s">
        <v>6262</v>
      </c>
      <c r="I3575" s="404" t="s">
        <v>9916</v>
      </c>
      <c r="J3575" s="230">
        <f>VLOOKUP(H3575,LocID!$B$2:$I$1995,8, FALSE)</f>
        <v>393</v>
      </c>
      <c r="L3575">
        <v>47.039230346679602</v>
      </c>
      <c r="M3575">
        <v>-122.891357421875</v>
      </c>
    </row>
    <row r="3576" spans="1:13" x14ac:dyDescent="0.25">
      <c r="A3576" s="405">
        <v>2019.0654999999999</v>
      </c>
      <c r="B3576" s="472" t="s">
        <v>11798</v>
      </c>
      <c r="C3576" s="230" t="s">
        <v>11837</v>
      </c>
      <c r="D3576" s="482" t="s">
        <v>11411</v>
      </c>
      <c r="E3576" s="482" t="s">
        <v>11412</v>
      </c>
      <c r="F3576" s="407" t="s">
        <v>2273</v>
      </c>
      <c r="G3576" t="s">
        <v>107</v>
      </c>
      <c r="H3576" s="477" t="s">
        <v>4516</v>
      </c>
      <c r="I3576" s="482" t="s">
        <v>26</v>
      </c>
      <c r="J3576" s="230">
        <f>VLOOKUP(H3576,LocID!$B$2:$I$1995,8, FALSE)</f>
        <v>370</v>
      </c>
      <c r="L3576">
        <v>40.7820014953613</v>
      </c>
      <c r="M3576">
        <v>-73.831703186035099</v>
      </c>
    </row>
    <row r="3577" spans="1:13" x14ac:dyDescent="0.25">
      <c r="A3577" s="405">
        <v>2019.0666000000001</v>
      </c>
      <c r="B3577" s="472" t="s">
        <v>11798</v>
      </c>
      <c r="C3577" s="230" t="s">
        <v>11837</v>
      </c>
      <c r="D3577" s="482" t="s">
        <v>11414</v>
      </c>
      <c r="E3577" s="482" t="s">
        <v>4952</v>
      </c>
      <c r="F3577" s="407" t="s">
        <v>4953</v>
      </c>
      <c r="G3577" t="s">
        <v>156</v>
      </c>
      <c r="H3577" s="477" t="s">
        <v>6549</v>
      </c>
      <c r="I3577" s="474" t="s">
        <v>52</v>
      </c>
      <c r="J3577" s="230">
        <f>VLOOKUP(H3577,LocID!$B$2:$I$1995,8, FALSE)</f>
        <v>654</v>
      </c>
      <c r="L3577">
        <v>40.259860992431598</v>
      </c>
      <c r="M3577">
        <v>-76.882232666015597</v>
      </c>
    </row>
    <row r="3578" spans="1:13" x14ac:dyDescent="0.25">
      <c r="A3578" s="405">
        <v>2019.0667000000001</v>
      </c>
      <c r="B3578" s="472" t="s">
        <v>11798</v>
      </c>
      <c r="C3578" s="230" t="s">
        <v>11837</v>
      </c>
      <c r="D3578" s="480" t="s">
        <v>11415</v>
      </c>
      <c r="E3578" s="480" t="s">
        <v>11416</v>
      </c>
      <c r="F3578" s="484" t="s">
        <v>2781</v>
      </c>
      <c r="G3578" t="s">
        <v>156</v>
      </c>
      <c r="H3578" s="477" t="s">
        <v>6285</v>
      </c>
      <c r="I3578" s="474" t="s">
        <v>188</v>
      </c>
      <c r="J3578" s="230">
        <f>VLOOKUP(H3578,LocID!$B$2:$I$1995,8, FALSE)</f>
        <v>417</v>
      </c>
      <c r="L3578">
        <v>40.438339233398402</v>
      </c>
      <c r="M3578">
        <v>-79.997467041015597</v>
      </c>
    </row>
    <row r="3579" spans="1:13" x14ac:dyDescent="0.25">
      <c r="A3579" s="405">
        <v>2019.0706</v>
      </c>
      <c r="B3579" s="472" t="s">
        <v>11798</v>
      </c>
      <c r="C3579" s="230" t="s">
        <v>11837</v>
      </c>
      <c r="D3579" s="488" t="s">
        <v>11417</v>
      </c>
      <c r="E3579" s="488" t="s">
        <v>11418</v>
      </c>
      <c r="F3579" s="407" t="s">
        <v>1275</v>
      </c>
      <c r="G3579" t="s">
        <v>1276</v>
      </c>
      <c r="H3579" s="477" t="s">
        <v>6069</v>
      </c>
      <c r="I3579" s="474" t="s">
        <v>52</v>
      </c>
      <c r="J3579" s="230">
        <f>VLOOKUP(H3579,LocID!$B$2:$I$1995,8, FALSE)</f>
        <v>183</v>
      </c>
      <c r="L3579">
        <v>35.19820022583</v>
      </c>
      <c r="M3579">
        <v>-111.65129852294901</v>
      </c>
    </row>
    <row r="3580" spans="1:13" x14ac:dyDescent="0.25">
      <c r="A3580" s="405">
        <v>2019.0707</v>
      </c>
      <c r="B3580" s="472" t="s">
        <v>11798</v>
      </c>
      <c r="C3580" s="230" t="s">
        <v>11837</v>
      </c>
      <c r="D3580" s="489" t="s">
        <v>11419</v>
      </c>
      <c r="E3580" s="489" t="s">
        <v>11420</v>
      </c>
      <c r="F3580" s="484" t="s">
        <v>775</v>
      </c>
      <c r="G3580" t="s">
        <v>49</v>
      </c>
      <c r="H3580" s="477" t="s">
        <v>5979</v>
      </c>
      <c r="I3580" s="481" t="s">
        <v>26</v>
      </c>
      <c r="J3580" s="230">
        <f>VLOOKUP(H3580,LocID!$B$2:$I$1995,8, FALSE)</f>
        <v>87</v>
      </c>
      <c r="L3580">
        <v>42.366790771484297</v>
      </c>
      <c r="M3580">
        <v>-71.106010437011705</v>
      </c>
    </row>
    <row r="3581" spans="1:13" x14ac:dyDescent="0.25">
      <c r="A3581" s="405">
        <v>2019.0708</v>
      </c>
      <c r="B3581" s="472" t="s">
        <v>11798</v>
      </c>
      <c r="C3581" s="230" t="s">
        <v>11837</v>
      </c>
      <c r="D3581" s="488" t="s">
        <v>11423</v>
      </c>
      <c r="E3581" s="488" t="s">
        <v>11424</v>
      </c>
      <c r="F3581" s="407" t="s">
        <v>1491</v>
      </c>
      <c r="G3581" t="s">
        <v>815</v>
      </c>
      <c r="H3581" s="477" t="s">
        <v>6114</v>
      </c>
      <c r="I3581" s="474" t="s">
        <v>3934</v>
      </c>
      <c r="J3581" s="230">
        <f>VLOOKUP(H3581,LocID!$B$2:$I$1995,8, FALSE)</f>
        <v>233</v>
      </c>
      <c r="L3581">
        <v>40.737159729003899</v>
      </c>
      <c r="M3581">
        <v>-74.030967712402301</v>
      </c>
    </row>
    <row r="3582" spans="1:13" x14ac:dyDescent="0.25">
      <c r="A3582" s="405">
        <v>2019.0723</v>
      </c>
      <c r="B3582" s="472" t="s">
        <v>11798</v>
      </c>
      <c r="C3582" s="230" t="s">
        <v>11837</v>
      </c>
      <c r="D3582" s="489" t="s">
        <v>11425</v>
      </c>
      <c r="E3582" s="489" t="s">
        <v>11426</v>
      </c>
      <c r="F3582" s="407" t="s">
        <v>2997</v>
      </c>
      <c r="G3582" t="s">
        <v>2996</v>
      </c>
      <c r="H3582" s="477" t="s">
        <v>4536</v>
      </c>
      <c r="I3582" s="474" t="s">
        <v>3934</v>
      </c>
      <c r="J3582" s="230">
        <f>VLOOKUP(H3582,LocID!$B$2:$I$1995,8, FALSE)</f>
        <v>447</v>
      </c>
      <c r="L3582">
        <v>38.890369415283203</v>
      </c>
      <c r="M3582">
        <v>-77.031959533691406</v>
      </c>
    </row>
    <row r="3583" spans="1:13" x14ac:dyDescent="0.25">
      <c r="A3583" s="405">
        <v>2019.0726999999999</v>
      </c>
      <c r="B3583" s="472" t="s">
        <v>11798</v>
      </c>
      <c r="C3583" s="230" t="s">
        <v>11837</v>
      </c>
      <c r="D3583" s="488" t="s">
        <v>11427</v>
      </c>
      <c r="E3583" s="488" t="s">
        <v>11428</v>
      </c>
      <c r="F3583" s="407" t="s">
        <v>877</v>
      </c>
      <c r="G3583" t="s">
        <v>208</v>
      </c>
      <c r="H3583" s="477" t="s">
        <v>5997</v>
      </c>
      <c r="I3583" s="474" t="s">
        <v>52</v>
      </c>
      <c r="J3583" s="230">
        <f>VLOOKUP(H3583,LocID!$B$2:$I$1995,8, FALSE)</f>
        <v>105</v>
      </c>
      <c r="L3583">
        <v>41.884250640869098</v>
      </c>
      <c r="M3583">
        <v>-87.6324462890625</v>
      </c>
    </row>
    <row r="3584" spans="1:13" x14ac:dyDescent="0.25">
      <c r="A3584" s="405">
        <v>2019.0743</v>
      </c>
      <c r="B3584" s="472" t="s">
        <v>11798</v>
      </c>
      <c r="C3584" s="230" t="s">
        <v>11837</v>
      </c>
      <c r="D3584" s="488" t="s">
        <v>11430</v>
      </c>
      <c r="E3584" s="488" t="s">
        <v>5685</v>
      </c>
      <c r="F3584" s="401" t="s">
        <v>3294</v>
      </c>
      <c r="G3584" t="s">
        <v>76</v>
      </c>
      <c r="H3584" s="477" t="s">
        <v>4526</v>
      </c>
      <c r="I3584" s="481" t="s">
        <v>26</v>
      </c>
      <c r="J3584" s="230">
        <f>VLOOKUP(H3584,LocID!$B$2:$I$1995,8, FALSE)</f>
        <v>489</v>
      </c>
      <c r="L3584">
        <v>37.7771186828613</v>
      </c>
      <c r="M3584">
        <v>-122.419639587402</v>
      </c>
    </row>
    <row r="3585" spans="1:13" x14ac:dyDescent="0.25">
      <c r="A3585" s="405">
        <v>2019.0754999999999</v>
      </c>
      <c r="B3585" s="472" t="s">
        <v>11798</v>
      </c>
      <c r="C3585" s="230" t="s">
        <v>11837</v>
      </c>
      <c r="D3585" s="488" t="s">
        <v>11433</v>
      </c>
      <c r="E3585" s="488" t="s">
        <v>11434</v>
      </c>
      <c r="F3585" s="401" t="s">
        <v>533</v>
      </c>
      <c r="G3585" t="s">
        <v>49</v>
      </c>
      <c r="H3585" s="477" t="s">
        <v>4499</v>
      </c>
      <c r="I3585" s="404" t="s">
        <v>9916</v>
      </c>
      <c r="J3585" s="230">
        <f>VLOOKUP(H3585,LocID!$B$2:$I$1995,8, FALSE)</f>
        <v>65</v>
      </c>
      <c r="L3585">
        <v>42.3586616516113</v>
      </c>
      <c r="M3585">
        <v>-71.056739807128906</v>
      </c>
    </row>
    <row r="3586" spans="1:13" x14ac:dyDescent="0.25">
      <c r="A3586" s="405">
        <v>2019.077</v>
      </c>
      <c r="B3586" s="472" t="s">
        <v>11798</v>
      </c>
      <c r="C3586" s="230" t="s">
        <v>11837</v>
      </c>
      <c r="D3586" s="488" t="s">
        <v>11436</v>
      </c>
      <c r="E3586" s="488" t="s">
        <v>4725</v>
      </c>
      <c r="F3586" s="401" t="s">
        <v>2414</v>
      </c>
      <c r="G3586" t="s">
        <v>76</v>
      </c>
      <c r="H3586" s="477" t="s">
        <v>4518</v>
      </c>
      <c r="I3586" s="401" t="s">
        <v>9974</v>
      </c>
      <c r="J3586" s="230">
        <f>VLOOKUP(H3586,LocID!$B$2:$I$1995,8, FALSE)</f>
        <v>387</v>
      </c>
      <c r="L3586">
        <v>37.805080413818303</v>
      </c>
      <c r="M3586">
        <v>-122.273071289062</v>
      </c>
    </row>
    <row r="3587" spans="1:13" x14ac:dyDescent="0.25">
      <c r="A3587" s="405">
        <v>2019.0772999999999</v>
      </c>
      <c r="B3587" s="472" t="s">
        <v>11798</v>
      </c>
      <c r="C3587" s="230" t="s">
        <v>11837</v>
      </c>
      <c r="D3587" s="488" t="s">
        <v>11437</v>
      </c>
      <c r="E3587" s="488" t="s">
        <v>11438</v>
      </c>
      <c r="F3587" s="401" t="s">
        <v>446</v>
      </c>
      <c r="G3587" t="s">
        <v>76</v>
      </c>
      <c r="H3587" s="477" t="s">
        <v>5947</v>
      </c>
      <c r="I3587" s="481" t="s">
        <v>26</v>
      </c>
      <c r="J3587" s="230">
        <f>VLOOKUP(H3587,LocID!$B$2:$I$1995,8, FALSE)</f>
        <v>52</v>
      </c>
      <c r="L3587">
        <v>37.869880676269503</v>
      </c>
      <c r="M3587">
        <v>-122.270538330078</v>
      </c>
    </row>
    <row r="3588" spans="1:13" x14ac:dyDescent="0.25">
      <c r="A3588" s="405">
        <v>2019.0778</v>
      </c>
      <c r="B3588" s="472" t="s">
        <v>11798</v>
      </c>
      <c r="C3588" s="230" t="s">
        <v>11837</v>
      </c>
      <c r="D3588" s="477" t="s">
        <v>11440</v>
      </c>
      <c r="E3588" s="477" t="s">
        <v>11441</v>
      </c>
      <c r="F3588" s="477" t="s">
        <v>3272</v>
      </c>
      <c r="G3588" t="s">
        <v>76</v>
      </c>
      <c r="H3588" s="477" t="s">
        <v>6344</v>
      </c>
      <c r="I3588" s="404" t="s">
        <v>9916</v>
      </c>
      <c r="J3588" s="230">
        <f>VLOOKUP(H3588,LocID!$B$2:$I$1995,8, FALSE)</f>
        <v>487</v>
      </c>
      <c r="L3588">
        <v>32.715690612792898</v>
      </c>
      <c r="M3588">
        <v>-117.161720275878</v>
      </c>
    </row>
    <row r="3589" spans="1:13" x14ac:dyDescent="0.25">
      <c r="A3589" s="405">
        <v>2019.0779</v>
      </c>
      <c r="B3589" s="472" t="s">
        <v>11798</v>
      </c>
      <c r="C3589" s="230" t="s">
        <v>11837</v>
      </c>
      <c r="D3589" s="477" t="s">
        <v>11442</v>
      </c>
      <c r="E3589" s="477" t="s">
        <v>1505</v>
      </c>
      <c r="F3589" s="477" t="s">
        <v>1501</v>
      </c>
      <c r="G3589" t="s">
        <v>1488</v>
      </c>
      <c r="H3589" s="477" t="s">
        <v>4508</v>
      </c>
      <c r="I3589" s="401" t="s">
        <v>52</v>
      </c>
      <c r="J3589" s="230">
        <f>VLOOKUP(H3589,LocID!$B$2:$I$1995,8, FALSE)</f>
        <v>235</v>
      </c>
      <c r="L3589">
        <v>21.3048496246337</v>
      </c>
      <c r="M3589">
        <v>-157.85775756835901</v>
      </c>
    </row>
    <row r="3590" spans="1:13" x14ac:dyDescent="0.25">
      <c r="A3590" s="405">
        <v>2019.0780999999999</v>
      </c>
      <c r="B3590" s="472" t="s">
        <v>11798</v>
      </c>
      <c r="C3590" s="230" t="s">
        <v>11837</v>
      </c>
      <c r="D3590" s="477" t="s">
        <v>11444</v>
      </c>
      <c r="E3590" s="477" t="s">
        <v>975</v>
      </c>
      <c r="F3590" s="477" t="s">
        <v>973</v>
      </c>
      <c r="G3590" t="s">
        <v>60</v>
      </c>
      <c r="H3590" s="477" t="s">
        <v>6012</v>
      </c>
      <c r="I3590" s="401" t="s">
        <v>52</v>
      </c>
      <c r="J3590" s="230">
        <f>VLOOKUP(H3590,LocID!$B$2:$I$1995,8, FALSE)</f>
        <v>120</v>
      </c>
      <c r="L3590">
        <v>39.961990356445298</v>
      </c>
      <c r="M3590">
        <v>-83.002746582031193</v>
      </c>
    </row>
    <row r="3591" spans="1:13" x14ac:dyDescent="0.25">
      <c r="A3591" s="405">
        <v>2019.0781999999999</v>
      </c>
      <c r="B3591" s="472" t="s">
        <v>11798</v>
      </c>
      <c r="C3591" s="230" t="s">
        <v>11837</v>
      </c>
      <c r="D3591" s="401" t="s">
        <v>11446</v>
      </c>
      <c r="E3591" s="401" t="s">
        <v>11447</v>
      </c>
      <c r="F3591" s="401" t="s">
        <v>4139</v>
      </c>
      <c r="G3591" t="s">
        <v>76</v>
      </c>
      <c r="H3591" s="477" t="s">
        <v>6414</v>
      </c>
      <c r="I3591" s="401" t="s">
        <v>52</v>
      </c>
      <c r="J3591" s="230">
        <f>VLOOKUP(H3591,LocID!$B$2:$I$1995,8, FALSE)</f>
        <v>568</v>
      </c>
      <c r="L3591">
        <v>38.351528167724602</v>
      </c>
      <c r="M3591">
        <v>-121.993263244628</v>
      </c>
    </row>
    <row r="3592" spans="1:13" x14ac:dyDescent="0.25">
      <c r="A3592" s="405">
        <v>2019.0794000000001</v>
      </c>
      <c r="B3592" s="472" t="s">
        <v>11798</v>
      </c>
      <c r="C3592" s="230" t="s">
        <v>11837</v>
      </c>
      <c r="D3592" s="488" t="s">
        <v>11448</v>
      </c>
      <c r="E3592" s="488" t="s">
        <v>5519</v>
      </c>
      <c r="F3592" s="401" t="s">
        <v>1832</v>
      </c>
      <c r="G3592" t="s">
        <v>76</v>
      </c>
      <c r="H3592" s="477" t="s">
        <v>4512</v>
      </c>
      <c r="I3592" s="404" t="s">
        <v>9916</v>
      </c>
      <c r="J3592" s="230">
        <f>VLOOKUP(H3592,LocID!$B$2:$I$1995,8, FALSE)</f>
        <v>300</v>
      </c>
      <c r="L3592">
        <v>34.053489685058501</v>
      </c>
      <c r="M3592">
        <v>-118.245323181152</v>
      </c>
    </row>
    <row r="3593" spans="1:13" x14ac:dyDescent="0.25">
      <c r="A3593" s="405">
        <v>2019.0808</v>
      </c>
      <c r="B3593" s="472" t="s">
        <v>11798</v>
      </c>
      <c r="C3593" s="230" t="s">
        <v>11837</v>
      </c>
      <c r="D3593" s="488" t="s">
        <v>11451</v>
      </c>
      <c r="E3593" s="488" t="s">
        <v>11452</v>
      </c>
      <c r="F3593" s="401" t="s">
        <v>722</v>
      </c>
      <c r="G3593" t="s">
        <v>76</v>
      </c>
      <c r="H3593" s="477" t="s">
        <v>5974</v>
      </c>
      <c r="I3593" s="404" t="s">
        <v>9916</v>
      </c>
      <c r="J3593" s="230">
        <f>VLOOKUP(H3593,LocID!$B$2:$I$1995,8, FALSE)</f>
        <v>81</v>
      </c>
      <c r="L3593">
        <v>34.181648254394503</v>
      </c>
      <c r="M3593">
        <v>-118.30793762207</v>
      </c>
    </row>
    <row r="3594" spans="1:13" x14ac:dyDescent="0.25">
      <c r="A3594" s="405">
        <v>2019.0822000000001</v>
      </c>
      <c r="B3594" s="472" t="s">
        <v>11798</v>
      </c>
      <c r="C3594" s="230" t="s">
        <v>11837</v>
      </c>
      <c r="D3594" s="488" t="s">
        <v>11453</v>
      </c>
      <c r="E3594" s="488" t="s">
        <v>11454</v>
      </c>
      <c r="F3594" s="401" t="s">
        <v>2823</v>
      </c>
      <c r="G3594" t="s">
        <v>122</v>
      </c>
      <c r="H3594" s="477" t="s">
        <v>6295</v>
      </c>
      <c r="I3594" s="481" t="s">
        <v>26</v>
      </c>
      <c r="J3594" s="230">
        <f>VLOOKUP(H3594,LocID!$B$2:$I$1995,8, FALSE)</f>
        <v>427</v>
      </c>
      <c r="L3594">
        <v>45.511791229247997</v>
      </c>
      <c r="M3594">
        <v>-122.67562866210901</v>
      </c>
    </row>
    <row r="3595" spans="1:13" x14ac:dyDescent="0.25">
      <c r="A3595" s="405">
        <v>2019.0825</v>
      </c>
      <c r="B3595" s="472" t="s">
        <v>11798</v>
      </c>
      <c r="C3595" s="230" t="s">
        <v>11837</v>
      </c>
      <c r="D3595" s="488" t="s">
        <v>11455</v>
      </c>
      <c r="E3595" s="488" t="s">
        <v>11456</v>
      </c>
      <c r="F3595" s="401" t="s">
        <v>4038</v>
      </c>
      <c r="G3595" t="s">
        <v>76</v>
      </c>
      <c r="H3595" s="477" t="s">
        <v>6391</v>
      </c>
      <c r="I3595" s="404" t="s">
        <v>9916</v>
      </c>
      <c r="J3595" s="230">
        <f>VLOOKUP(H3595,LocID!$B$2:$I$1995,8, FALSE)</f>
        <v>544</v>
      </c>
      <c r="L3595">
        <v>37.371711730957003</v>
      </c>
      <c r="M3595">
        <v>-122.03800201416</v>
      </c>
    </row>
    <row r="3596" spans="1:13" x14ac:dyDescent="0.25">
      <c r="A3596" s="432">
        <v>2019.0832</v>
      </c>
      <c r="B3596" s="472" t="s">
        <v>11798</v>
      </c>
      <c r="C3596" s="230" t="s">
        <v>11837</v>
      </c>
      <c r="D3596" s="410" t="s">
        <v>11457</v>
      </c>
      <c r="E3596" s="410" t="s">
        <v>11458</v>
      </c>
      <c r="F3596" s="410" t="s">
        <v>3567</v>
      </c>
      <c r="G3596" t="s">
        <v>76</v>
      </c>
      <c r="H3596" s="477" t="s">
        <v>6349</v>
      </c>
      <c r="I3596" s="401" t="s">
        <v>98</v>
      </c>
      <c r="J3596" s="230">
        <f>VLOOKUP(H3596,LocID!$B$2:$I$1995,8, FALSE)</f>
        <v>492</v>
      </c>
      <c r="L3596">
        <v>37.728260040283203</v>
      </c>
      <c r="M3596">
        <v>-122.15850830078099</v>
      </c>
    </row>
    <row r="3597" spans="1:13" x14ac:dyDescent="0.25">
      <c r="A3597" s="432">
        <v>2019.0835999999999</v>
      </c>
      <c r="B3597" s="472" t="s">
        <v>11798</v>
      </c>
      <c r="C3597" s="230" t="s">
        <v>11837</v>
      </c>
      <c r="D3597" s="410" t="s">
        <v>11459</v>
      </c>
      <c r="E3597" s="410" t="s">
        <v>11460</v>
      </c>
      <c r="F3597" s="410" t="s">
        <v>11461</v>
      </c>
      <c r="G3597" t="s">
        <v>76</v>
      </c>
      <c r="H3597" s="477" t="s">
        <v>6217</v>
      </c>
      <c r="I3597" s="401" t="s">
        <v>3934</v>
      </c>
      <c r="J3597" s="230">
        <f>VLOOKUP(H3597,LocID!$B$2:$I$1995,8, FALSE)</f>
        <v>342</v>
      </c>
      <c r="L3597">
        <v>37.638641357421797</v>
      </c>
      <c r="M3597">
        <v>-121</v>
      </c>
    </row>
    <row r="3598" spans="1:13" x14ac:dyDescent="0.25">
      <c r="A3598" s="405">
        <v>2019.0853999999999</v>
      </c>
      <c r="B3598" s="472" t="s">
        <v>11798</v>
      </c>
      <c r="C3598" s="230" t="s">
        <v>11837</v>
      </c>
      <c r="D3598" s="489" t="s">
        <v>11464</v>
      </c>
      <c r="E3598" s="489" t="s">
        <v>11465</v>
      </c>
      <c r="F3598" s="477" t="s">
        <v>1832</v>
      </c>
      <c r="G3598" t="s">
        <v>76</v>
      </c>
      <c r="H3598" s="477" t="s">
        <v>4512</v>
      </c>
      <c r="I3598" s="404" t="s">
        <v>9916</v>
      </c>
      <c r="J3598" s="230">
        <f>VLOOKUP(H3598,LocID!$B$2:$I$1995,8, FALSE)</f>
        <v>300</v>
      </c>
      <c r="L3598">
        <v>34.053489685058501</v>
      </c>
      <c r="M3598">
        <v>-118.245323181152</v>
      </c>
    </row>
    <row r="3599" spans="1:13" x14ac:dyDescent="0.25">
      <c r="A3599" s="405">
        <v>2019.0872999999999</v>
      </c>
      <c r="B3599" s="472" t="s">
        <v>11798</v>
      </c>
      <c r="C3599" s="230" t="s">
        <v>11837</v>
      </c>
      <c r="D3599" s="488" t="s">
        <v>1277</v>
      </c>
      <c r="E3599" s="499"/>
      <c r="F3599" s="401" t="s">
        <v>1003</v>
      </c>
      <c r="G3599" t="s">
        <v>739</v>
      </c>
      <c r="H3599" s="477" t="s">
        <v>6016</v>
      </c>
      <c r="I3599" s="401" t="s">
        <v>52</v>
      </c>
      <c r="J3599" s="230">
        <f>VLOOKUP(H3599,LocID!$B$2:$I$1995,8, FALSE)</f>
        <v>124</v>
      </c>
      <c r="L3599">
        <v>49.2849311828613</v>
      </c>
      <c r="M3599">
        <v>-122.794380187988</v>
      </c>
    </row>
    <row r="3600" spans="1:13" x14ac:dyDescent="0.25">
      <c r="A3600" s="405">
        <v>2019.0877</v>
      </c>
      <c r="B3600" s="472" t="s">
        <v>11798</v>
      </c>
      <c r="C3600" s="230" t="s">
        <v>11837</v>
      </c>
      <c r="D3600" s="489" t="s">
        <v>11467</v>
      </c>
      <c r="E3600" s="489" t="s">
        <v>11468</v>
      </c>
      <c r="F3600" s="477" t="s">
        <v>1487</v>
      </c>
      <c r="G3600" t="s">
        <v>1488</v>
      </c>
      <c r="H3600" s="477" t="s">
        <v>6113</v>
      </c>
      <c r="I3600" s="404" t="s">
        <v>9916</v>
      </c>
      <c r="J3600" s="230">
        <f>VLOOKUP(H3600,LocID!$B$2:$I$1995,8, FALSE)</f>
        <v>232</v>
      </c>
      <c r="L3600">
        <v>19.719240188598601</v>
      </c>
      <c r="M3600">
        <v>-155.08184814453099</v>
      </c>
    </row>
    <row r="3601" spans="1:13" x14ac:dyDescent="0.25">
      <c r="A3601" s="405">
        <v>2019.088</v>
      </c>
      <c r="B3601" s="472" t="s">
        <v>11798</v>
      </c>
      <c r="C3601" s="230" t="s">
        <v>11837</v>
      </c>
      <c r="D3601" s="488" t="s">
        <v>11470</v>
      </c>
      <c r="E3601" s="488" t="s">
        <v>11471</v>
      </c>
      <c r="F3601" s="401" t="s">
        <v>1804</v>
      </c>
      <c r="G3601" t="s">
        <v>76</v>
      </c>
      <c r="H3601" s="477" t="s">
        <v>6173</v>
      </c>
      <c r="I3601" s="401" t="s">
        <v>52</v>
      </c>
      <c r="J3601" s="230">
        <f>VLOOKUP(H3601,LocID!$B$2:$I$1995,8, FALSE)</f>
        <v>296</v>
      </c>
      <c r="L3601">
        <v>33.766719818115199</v>
      </c>
      <c r="M3601">
        <v>-118.19239807128901</v>
      </c>
    </row>
    <row r="3602" spans="1:13" x14ac:dyDescent="0.25">
      <c r="A3602" s="405">
        <v>2019.0887</v>
      </c>
      <c r="B3602" s="472" t="s">
        <v>11798</v>
      </c>
      <c r="C3602" s="230" t="s">
        <v>11837</v>
      </c>
      <c r="D3602" s="488" t="s">
        <v>11472</v>
      </c>
      <c r="E3602" s="488" t="s">
        <v>5170</v>
      </c>
      <c r="F3602" s="401" t="s">
        <v>3750</v>
      </c>
      <c r="G3602" t="s">
        <v>261</v>
      </c>
      <c r="H3602" s="477" t="s">
        <v>4530</v>
      </c>
      <c r="I3602" s="401" t="s">
        <v>9912</v>
      </c>
      <c r="J3602" s="230">
        <f>VLOOKUP(H3602,LocID!$B$2:$I$1995,8, FALSE)</f>
        <v>513</v>
      </c>
      <c r="L3602">
        <v>47.603569030761697</v>
      </c>
      <c r="M3602">
        <v>-122.329452514648</v>
      </c>
    </row>
    <row r="3603" spans="1:13" x14ac:dyDescent="0.25">
      <c r="A3603" s="432">
        <v>2019.0898999999999</v>
      </c>
      <c r="B3603" s="472" t="s">
        <v>11798</v>
      </c>
      <c r="C3603" s="230" t="s">
        <v>11837</v>
      </c>
      <c r="D3603" s="488" t="s">
        <v>11473</v>
      </c>
      <c r="E3603" s="488" t="s">
        <v>11474</v>
      </c>
      <c r="F3603" s="401" t="s">
        <v>1832</v>
      </c>
      <c r="G3603" t="s">
        <v>76</v>
      </c>
      <c r="H3603" s="477" t="s">
        <v>4512</v>
      </c>
      <c r="I3603" s="404" t="s">
        <v>9916</v>
      </c>
      <c r="J3603" s="230">
        <f>VLOOKUP(H3603,LocID!$B$2:$I$1995,8, FALSE)</f>
        <v>300</v>
      </c>
      <c r="L3603">
        <v>34.053489685058501</v>
      </c>
      <c r="M3603">
        <v>-118.245323181152</v>
      </c>
    </row>
    <row r="3604" spans="1:13" x14ac:dyDescent="0.25">
      <c r="A3604" s="432">
        <v>2019.0908999999999</v>
      </c>
      <c r="B3604" s="472" t="s">
        <v>11798</v>
      </c>
      <c r="C3604" s="230" t="s">
        <v>11837</v>
      </c>
      <c r="D3604" s="401" t="s">
        <v>11476</v>
      </c>
      <c r="E3604" s="401" t="s">
        <v>11477</v>
      </c>
      <c r="F3604" s="401" t="s">
        <v>3294</v>
      </c>
      <c r="G3604" t="s">
        <v>76</v>
      </c>
      <c r="H3604" s="477" t="s">
        <v>4526</v>
      </c>
      <c r="I3604" s="482" t="s">
        <v>26</v>
      </c>
      <c r="J3604" s="230">
        <f>VLOOKUP(H3604,LocID!$B$2:$I$1995,8, FALSE)</f>
        <v>489</v>
      </c>
      <c r="L3604">
        <v>37.7771186828613</v>
      </c>
      <c r="M3604">
        <v>-122.419639587402</v>
      </c>
    </row>
    <row r="3605" spans="1:13" x14ac:dyDescent="0.25">
      <c r="A3605" s="432">
        <v>2019.0912000000001</v>
      </c>
      <c r="B3605" s="472" t="s">
        <v>11798</v>
      </c>
      <c r="C3605" s="230" t="s">
        <v>11837</v>
      </c>
      <c r="D3605" s="401" t="s">
        <v>11478</v>
      </c>
      <c r="E3605" s="401" t="s">
        <v>3908</v>
      </c>
      <c r="F3605" s="401" t="s">
        <v>3906</v>
      </c>
      <c r="G3605" t="s">
        <v>76</v>
      </c>
      <c r="H3605" s="477" t="s">
        <v>4532</v>
      </c>
      <c r="I3605" s="474" t="s">
        <v>188</v>
      </c>
      <c r="J3605" s="230">
        <f>VLOOKUP(H3605,LocID!$B$2:$I$1995,8, FALSE)</f>
        <v>527</v>
      </c>
      <c r="L3605">
        <v>37.656059265136697</v>
      </c>
      <c r="M3605">
        <v>-122.414176940917</v>
      </c>
    </row>
    <row r="3606" spans="1:13" x14ac:dyDescent="0.25">
      <c r="A3606" s="432">
        <v>2019.0916999999999</v>
      </c>
      <c r="B3606" s="472" t="s">
        <v>11798</v>
      </c>
      <c r="C3606" s="230" t="s">
        <v>11837</v>
      </c>
      <c r="D3606" s="430" t="s">
        <v>11479</v>
      </c>
      <c r="E3606" s="430" t="s">
        <v>11480</v>
      </c>
      <c r="F3606" s="401" t="s">
        <v>2027</v>
      </c>
      <c r="G3606" t="s">
        <v>165</v>
      </c>
      <c r="H3606" s="477" t="s">
        <v>6205</v>
      </c>
      <c r="I3606" s="401" t="s">
        <v>52</v>
      </c>
      <c r="J3606" s="230">
        <f>VLOOKUP(H3606,LocID!$B$2:$I$1995,8, FALSE)</f>
        <v>330</v>
      </c>
      <c r="L3606">
        <v>25.793350219726499</v>
      </c>
      <c r="M3606">
        <v>-80.134910583496094</v>
      </c>
    </row>
    <row r="3607" spans="1:13" x14ac:dyDescent="0.25">
      <c r="A3607" s="405">
        <v>2019.0925</v>
      </c>
      <c r="B3607" s="472" t="s">
        <v>11798</v>
      </c>
      <c r="C3607" s="230" t="s">
        <v>11837</v>
      </c>
      <c r="D3607" s="488" t="s">
        <v>11481</v>
      </c>
      <c r="E3607" s="488" t="s">
        <v>4868</v>
      </c>
      <c r="F3607" s="401" t="s">
        <v>3906</v>
      </c>
      <c r="G3607" t="s">
        <v>76</v>
      </c>
      <c r="H3607" s="477" t="s">
        <v>4532</v>
      </c>
      <c r="I3607" s="488" t="s">
        <v>26</v>
      </c>
      <c r="J3607" s="230">
        <f>VLOOKUP(H3607,LocID!$B$2:$I$1995,8, FALSE)</f>
        <v>527</v>
      </c>
      <c r="L3607">
        <v>37.656059265136697</v>
      </c>
      <c r="M3607">
        <v>-122.414176940917</v>
      </c>
    </row>
    <row r="3608" spans="1:13" x14ac:dyDescent="0.25">
      <c r="A3608" s="405">
        <v>2019.0925999999999</v>
      </c>
      <c r="B3608" s="472" t="s">
        <v>11798</v>
      </c>
      <c r="C3608" s="230" t="s">
        <v>11837</v>
      </c>
      <c r="D3608" s="488" t="s">
        <v>11482</v>
      </c>
      <c r="E3608" s="488" t="s">
        <v>11483</v>
      </c>
      <c r="F3608" s="401" t="s">
        <v>1948</v>
      </c>
      <c r="G3608" t="s">
        <v>183</v>
      </c>
      <c r="H3608" s="477" t="s">
        <v>6194</v>
      </c>
      <c r="I3608" s="488" t="s">
        <v>26</v>
      </c>
      <c r="J3608" s="230">
        <f>VLOOKUP(H3608,LocID!$B$2:$I$1995,8, FALSE)</f>
        <v>318</v>
      </c>
      <c r="L3608">
        <v>46.545841217041001</v>
      </c>
      <c r="M3608">
        <v>-87.413681030273395</v>
      </c>
    </row>
    <row r="3609" spans="1:13" x14ac:dyDescent="0.25">
      <c r="A3609" s="405">
        <v>2019.0933</v>
      </c>
      <c r="B3609" s="472" t="s">
        <v>11798</v>
      </c>
      <c r="C3609" s="230" t="s">
        <v>11837</v>
      </c>
      <c r="D3609" s="488" t="s">
        <v>10881</v>
      </c>
      <c r="E3609" s="488" t="s">
        <v>10104</v>
      </c>
      <c r="F3609" s="401" t="s">
        <v>3168</v>
      </c>
      <c r="G3609" t="s">
        <v>198</v>
      </c>
      <c r="H3609" s="477" t="s">
        <v>6334</v>
      </c>
      <c r="I3609" s="482" t="s">
        <v>52</v>
      </c>
      <c r="J3609" s="230">
        <f>VLOOKUP(H3609,LocID!$B$2:$I$1995,8, FALSE)</f>
        <v>537</v>
      </c>
      <c r="L3609">
        <v>44.943820953369098</v>
      </c>
      <c r="M3609">
        <v>-93.093322753906193</v>
      </c>
    </row>
    <row r="3610" spans="1:13" x14ac:dyDescent="0.25">
      <c r="A3610" s="405">
        <v>2019.0943</v>
      </c>
      <c r="B3610" s="472" t="s">
        <v>11798</v>
      </c>
      <c r="C3610" s="230" t="s">
        <v>11837</v>
      </c>
      <c r="D3610" s="488" t="s">
        <v>11486</v>
      </c>
      <c r="E3610" s="488" t="s">
        <v>11487</v>
      </c>
      <c r="F3610" s="430" t="s">
        <v>2273</v>
      </c>
      <c r="G3610" t="s">
        <v>107</v>
      </c>
      <c r="H3610" s="477" t="s">
        <v>4516</v>
      </c>
      <c r="I3610" s="481" t="s">
        <v>52</v>
      </c>
      <c r="J3610" s="230">
        <f>VLOOKUP(H3610,LocID!$B$2:$I$1995,8, FALSE)</f>
        <v>370</v>
      </c>
      <c r="L3610">
        <v>40.7820014953613</v>
      </c>
      <c r="M3610">
        <v>-73.831703186035099</v>
      </c>
    </row>
    <row r="3611" spans="1:13" x14ac:dyDescent="0.25">
      <c r="A3611" s="405">
        <v>2019.0944</v>
      </c>
      <c r="B3611" s="472" t="s">
        <v>11798</v>
      </c>
      <c r="C3611" s="230" t="s">
        <v>11837</v>
      </c>
      <c r="D3611" s="489" t="s">
        <v>5513</v>
      </c>
      <c r="E3611" s="489" t="s">
        <v>11489</v>
      </c>
      <c r="F3611" s="495" t="s">
        <v>101</v>
      </c>
      <c r="G3611" t="s">
        <v>107</v>
      </c>
      <c r="H3611" s="477" t="s">
        <v>5905</v>
      </c>
      <c r="I3611" s="481" t="s">
        <v>3934</v>
      </c>
      <c r="J3611" s="230">
        <f>VLOOKUP(H3611,LocID!$B$2:$I$1995,8, FALSE)</f>
        <v>8</v>
      </c>
      <c r="L3611">
        <v>42.6515502929687</v>
      </c>
      <c r="M3611">
        <v>-73.755210876464801</v>
      </c>
    </row>
    <row r="3612" spans="1:13" x14ac:dyDescent="0.25">
      <c r="A3612" s="405">
        <v>2019.0978</v>
      </c>
      <c r="B3612" s="472" t="s">
        <v>11798</v>
      </c>
      <c r="C3612" s="230" t="s">
        <v>11837</v>
      </c>
      <c r="D3612" s="489" t="s">
        <v>11491</v>
      </c>
      <c r="E3612" s="489" t="s">
        <v>11492</v>
      </c>
      <c r="F3612" s="495" t="s">
        <v>11493</v>
      </c>
      <c r="G3612" t="s">
        <v>1615</v>
      </c>
      <c r="H3612" s="477" t="s">
        <v>11805</v>
      </c>
      <c r="I3612" s="476" t="s">
        <v>9916</v>
      </c>
      <c r="J3612" s="230">
        <f>VLOOKUP(H3612,LocID!$B$2:$I$1995,8, FALSE)</f>
        <v>775</v>
      </c>
      <c r="L3612">
        <v>61.217529296875</v>
      </c>
      <c r="M3612">
        <v>-149.85824584960901</v>
      </c>
    </row>
    <row r="3613" spans="1:13" x14ac:dyDescent="0.25">
      <c r="A3613" s="405">
        <v>2019.0990999999999</v>
      </c>
      <c r="B3613" s="472" t="s">
        <v>11798</v>
      </c>
      <c r="C3613" s="230" t="s">
        <v>11837</v>
      </c>
      <c r="D3613" s="489" t="s">
        <v>11495</v>
      </c>
      <c r="E3613" s="489" t="s">
        <v>11496</v>
      </c>
      <c r="F3613" s="495" t="s">
        <v>1954</v>
      </c>
      <c r="G3613" t="s">
        <v>49</v>
      </c>
      <c r="H3613" s="477" t="s">
        <v>6196</v>
      </c>
      <c r="I3613" s="404" t="s">
        <v>9916</v>
      </c>
      <c r="J3613" s="230">
        <f>VLOOKUP(H3613,LocID!$B$2:$I$1995,8, FALSE)</f>
        <v>320</v>
      </c>
      <c r="L3613">
        <v>42.419811248779297</v>
      </c>
      <c r="M3613">
        <v>-71.108757019042898</v>
      </c>
    </row>
    <row r="3614" spans="1:13" x14ac:dyDescent="0.25">
      <c r="A3614" s="405">
        <v>2019.0998999999999</v>
      </c>
      <c r="B3614" s="472" t="s">
        <v>11798</v>
      </c>
      <c r="C3614" s="230" t="s">
        <v>11837</v>
      </c>
      <c r="D3614" s="488" t="s">
        <v>11498</v>
      </c>
      <c r="E3614" s="488" t="s">
        <v>5753</v>
      </c>
      <c r="F3614" s="430" t="s">
        <v>3750</v>
      </c>
      <c r="G3614" t="s">
        <v>261</v>
      </c>
      <c r="H3614" s="477" t="s">
        <v>4530</v>
      </c>
      <c r="I3614" s="482" t="s">
        <v>9912</v>
      </c>
      <c r="J3614" s="230">
        <f>VLOOKUP(H3614,LocID!$B$2:$I$1995,8, FALSE)</f>
        <v>513</v>
      </c>
      <c r="L3614">
        <v>47.603569030761697</v>
      </c>
      <c r="M3614">
        <v>-122.329452514648</v>
      </c>
    </row>
    <row r="3615" spans="1:13" x14ac:dyDescent="0.25">
      <c r="A3615" s="405">
        <v>2019.1003000000001</v>
      </c>
      <c r="B3615" s="472" t="s">
        <v>11798</v>
      </c>
      <c r="C3615" s="230" t="s">
        <v>11837</v>
      </c>
      <c r="D3615" s="489" t="s">
        <v>11500</v>
      </c>
      <c r="E3615" s="489" t="s">
        <v>11501</v>
      </c>
      <c r="F3615" s="495" t="s">
        <v>214</v>
      </c>
      <c r="G3615" t="s">
        <v>49</v>
      </c>
      <c r="H3615" s="477" t="s">
        <v>5921</v>
      </c>
      <c r="I3615" s="404" t="s">
        <v>9916</v>
      </c>
      <c r="J3615" s="230">
        <f>VLOOKUP(H3615,LocID!$B$2:$I$1995,8, FALSE)</f>
        <v>23</v>
      </c>
      <c r="L3615">
        <v>42.416290283203097</v>
      </c>
      <c r="M3615">
        <v>-71.156761169433594</v>
      </c>
    </row>
    <row r="3616" spans="1:13" x14ac:dyDescent="0.25">
      <c r="A3616" s="405">
        <v>2019.1005</v>
      </c>
      <c r="B3616" s="472" t="s">
        <v>11798</v>
      </c>
      <c r="C3616" s="230" t="s">
        <v>11837</v>
      </c>
      <c r="D3616" s="489" t="s">
        <v>11503</v>
      </c>
      <c r="E3616" s="489" t="s">
        <v>11504</v>
      </c>
      <c r="F3616" s="495" t="s">
        <v>2400</v>
      </c>
      <c r="G3616" t="s">
        <v>740</v>
      </c>
      <c r="H3616" s="477" t="s">
        <v>6254</v>
      </c>
      <c r="I3616" s="404" t="s">
        <v>9916</v>
      </c>
      <c r="J3616" s="230">
        <f>VLOOKUP(H3616,LocID!$B$2:$I$1995,8, FALSE)</f>
        <v>384</v>
      </c>
      <c r="K3616">
        <v>1</v>
      </c>
      <c r="L3616">
        <v>49.326099395751903</v>
      </c>
      <c r="M3616">
        <v>-123.059997558593</v>
      </c>
    </row>
    <row r="3617" spans="1:13" x14ac:dyDescent="0.25">
      <c r="A3617" s="405">
        <v>2019.1008999999999</v>
      </c>
      <c r="B3617" s="472" t="s">
        <v>11798</v>
      </c>
      <c r="C3617" s="230" t="s">
        <v>11837</v>
      </c>
      <c r="D3617" s="488" t="s">
        <v>11506</v>
      </c>
      <c r="E3617" s="488" t="s">
        <v>11507</v>
      </c>
      <c r="F3617" s="430" t="s">
        <v>2090</v>
      </c>
      <c r="G3617" t="s">
        <v>501</v>
      </c>
      <c r="H3617" s="477" t="s">
        <v>6215</v>
      </c>
      <c r="I3617" s="404" t="s">
        <v>9916</v>
      </c>
      <c r="J3617" s="230">
        <f>VLOOKUP(H3617,LocID!$B$2:$I$1995,8, FALSE)</f>
        <v>340</v>
      </c>
      <c r="L3617">
        <v>46.872779846191399</v>
      </c>
      <c r="M3617">
        <v>-113.99623107910099</v>
      </c>
    </row>
    <row r="3618" spans="1:13" x14ac:dyDescent="0.25">
      <c r="A3618" s="405">
        <v>2019.1012000000001</v>
      </c>
      <c r="B3618" s="472" t="s">
        <v>11798</v>
      </c>
      <c r="C3618" s="230" t="s">
        <v>11837</v>
      </c>
      <c r="D3618" s="488" t="s">
        <v>11510</v>
      </c>
      <c r="E3618" s="488" t="s">
        <v>5163</v>
      </c>
      <c r="F3618" s="430" t="s">
        <v>2823</v>
      </c>
      <c r="G3618" t="s">
        <v>122</v>
      </c>
      <c r="H3618" s="477" t="s">
        <v>6295</v>
      </c>
      <c r="I3618" s="476" t="s">
        <v>9916</v>
      </c>
      <c r="J3618" s="230">
        <f>VLOOKUP(H3618,LocID!$B$2:$I$1995,8, FALSE)</f>
        <v>427</v>
      </c>
      <c r="L3618">
        <v>45.511791229247997</v>
      </c>
      <c r="M3618">
        <v>-122.67562866210901</v>
      </c>
    </row>
    <row r="3619" spans="1:13" x14ac:dyDescent="0.25">
      <c r="A3619" s="405">
        <v>2019.1025999999999</v>
      </c>
      <c r="B3619" s="472" t="s">
        <v>11798</v>
      </c>
      <c r="C3619" s="230" t="s">
        <v>11837</v>
      </c>
      <c r="D3619" s="488" t="s">
        <v>11511</v>
      </c>
      <c r="E3619" s="488" t="s">
        <v>11512</v>
      </c>
      <c r="F3619" s="430" t="s">
        <v>3294</v>
      </c>
      <c r="G3619" t="s">
        <v>76</v>
      </c>
      <c r="H3619" s="477" t="s">
        <v>4526</v>
      </c>
      <c r="I3619" s="404" t="s">
        <v>9916</v>
      </c>
      <c r="J3619" s="230">
        <f>VLOOKUP(H3619,LocID!$B$2:$I$1995,8, FALSE)</f>
        <v>489</v>
      </c>
      <c r="L3619">
        <v>37.7771186828613</v>
      </c>
      <c r="M3619">
        <v>-122.419639587402</v>
      </c>
    </row>
    <row r="3620" spans="1:13" x14ac:dyDescent="0.25">
      <c r="A3620" s="405">
        <v>2019.1033</v>
      </c>
      <c r="B3620" s="472" t="s">
        <v>11798</v>
      </c>
      <c r="C3620" s="230" t="s">
        <v>11837</v>
      </c>
      <c r="D3620" s="488" t="s">
        <v>11514</v>
      </c>
      <c r="E3620" s="488" t="s">
        <v>1870</v>
      </c>
      <c r="F3620" s="430" t="s">
        <v>1832</v>
      </c>
      <c r="G3620" t="s">
        <v>76</v>
      </c>
      <c r="H3620" s="477" t="s">
        <v>4512</v>
      </c>
      <c r="I3620" s="482" t="s">
        <v>26</v>
      </c>
      <c r="J3620" s="230">
        <f>VLOOKUP(H3620,LocID!$B$2:$I$1995,8, FALSE)</f>
        <v>300</v>
      </c>
      <c r="L3620">
        <v>34.053489685058501</v>
      </c>
      <c r="M3620">
        <v>-118.245323181152</v>
      </c>
    </row>
    <row r="3621" spans="1:13" x14ac:dyDescent="0.25">
      <c r="A3621" s="405">
        <v>2019.1043</v>
      </c>
      <c r="B3621" s="472" t="s">
        <v>11798</v>
      </c>
      <c r="C3621" s="230" t="s">
        <v>11837</v>
      </c>
      <c r="D3621" s="489" t="s">
        <v>11515</v>
      </c>
      <c r="E3621" s="489" t="s">
        <v>3246</v>
      </c>
      <c r="F3621" s="495" t="s">
        <v>3240</v>
      </c>
      <c r="G3621" t="s">
        <v>76</v>
      </c>
      <c r="H3621" s="477" t="s">
        <v>6342</v>
      </c>
      <c r="I3621" s="476" t="s">
        <v>52</v>
      </c>
      <c r="J3621" s="230">
        <f>VLOOKUP(H3621,LocID!$B$2:$I$1995,8, FALSE)</f>
        <v>485</v>
      </c>
      <c r="L3621">
        <v>37.504501342773402</v>
      </c>
      <c r="M3621">
        <v>-122.26229095458901</v>
      </c>
    </row>
    <row r="3622" spans="1:13" x14ac:dyDescent="0.25">
      <c r="A3622" s="405">
        <v>2019.1048000000001</v>
      </c>
      <c r="B3622" s="472" t="s">
        <v>11798</v>
      </c>
      <c r="C3622" s="230" t="s">
        <v>11837</v>
      </c>
      <c r="D3622" s="489" t="s">
        <v>11518</v>
      </c>
      <c r="E3622" s="489" t="s">
        <v>11519</v>
      </c>
      <c r="F3622" s="495" t="s">
        <v>3750</v>
      </c>
      <c r="G3622" t="s">
        <v>261</v>
      </c>
      <c r="H3622" s="477" t="s">
        <v>4530</v>
      </c>
      <c r="I3622" s="476" t="s">
        <v>9916</v>
      </c>
      <c r="J3622" s="230">
        <f>VLOOKUP(H3622,LocID!$B$2:$I$1995,8, FALSE)</f>
        <v>513</v>
      </c>
      <c r="L3622">
        <v>47.603569030761697</v>
      </c>
      <c r="M3622">
        <v>-122.329452514648</v>
      </c>
    </row>
    <row r="3623" spans="1:13" x14ac:dyDescent="0.25">
      <c r="A3623" s="405">
        <v>2019.1049</v>
      </c>
      <c r="B3623" s="472" t="s">
        <v>11798</v>
      </c>
      <c r="C3623" s="230" t="s">
        <v>11837</v>
      </c>
      <c r="D3623" s="489" t="s">
        <v>11522</v>
      </c>
      <c r="E3623" s="489" t="s">
        <v>5633</v>
      </c>
      <c r="F3623" s="495" t="s">
        <v>2764</v>
      </c>
      <c r="G3623" t="s">
        <v>1276</v>
      </c>
      <c r="H3623" s="477" t="s">
        <v>6282</v>
      </c>
      <c r="I3623" s="404" t="s">
        <v>9916</v>
      </c>
      <c r="J3623" s="230">
        <f>VLOOKUP(H3623,LocID!$B$2:$I$1995,8, FALSE)</f>
        <v>414</v>
      </c>
      <c r="L3623">
        <v>33.448249816894503</v>
      </c>
      <c r="M3623">
        <v>-112.075798034667</v>
      </c>
    </row>
    <row r="3624" spans="1:13" x14ac:dyDescent="0.25">
      <c r="A3624" s="405">
        <v>2019.1051</v>
      </c>
      <c r="B3624" s="472" t="s">
        <v>11798</v>
      </c>
      <c r="C3624" s="230" t="s">
        <v>11837</v>
      </c>
      <c r="D3624" s="489" t="s">
        <v>11524</v>
      </c>
      <c r="E3624" s="489" t="s">
        <v>2340</v>
      </c>
      <c r="F3624" s="495" t="s">
        <v>2341</v>
      </c>
      <c r="G3624" t="s">
        <v>815</v>
      </c>
      <c r="H3624" s="477" t="s">
        <v>4517</v>
      </c>
      <c r="I3624" s="481" t="s">
        <v>26</v>
      </c>
      <c r="J3624" s="230">
        <f>VLOOKUP(H3624,LocID!$B$2:$I$1995,8, FALSE)</f>
        <v>371</v>
      </c>
      <c r="L3624">
        <v>40.731971740722599</v>
      </c>
      <c r="M3624">
        <v>-74.174209594726506</v>
      </c>
    </row>
    <row r="3625" spans="1:13" x14ac:dyDescent="0.25">
      <c r="A3625" s="405">
        <v>2019.1059</v>
      </c>
      <c r="B3625" s="472" t="s">
        <v>11798</v>
      </c>
      <c r="C3625" s="230" t="s">
        <v>11837</v>
      </c>
      <c r="D3625" s="489" t="s">
        <v>11526</v>
      </c>
      <c r="E3625" s="489" t="s">
        <v>11527</v>
      </c>
      <c r="F3625" s="495" t="s">
        <v>319</v>
      </c>
      <c r="G3625" t="s">
        <v>76</v>
      </c>
      <c r="H3625" s="477" t="s">
        <v>11806</v>
      </c>
      <c r="I3625" s="482" t="s">
        <v>52</v>
      </c>
      <c r="J3625" s="230">
        <f>VLOOKUP(H3625,LocID!$B$2:$I$1995,8, FALSE)</f>
        <v>776</v>
      </c>
      <c r="L3625">
        <v>38.896198272705</v>
      </c>
      <c r="M3625">
        <v>-121.07887268066401</v>
      </c>
    </row>
    <row r="3626" spans="1:13" x14ac:dyDescent="0.25">
      <c r="A3626" s="405">
        <v>2019.1062999999999</v>
      </c>
      <c r="B3626" s="472" t="s">
        <v>11798</v>
      </c>
      <c r="C3626" s="230" t="s">
        <v>11837</v>
      </c>
      <c r="D3626" s="488" t="s">
        <v>11530</v>
      </c>
      <c r="E3626" s="488" t="s">
        <v>11531</v>
      </c>
      <c r="F3626" s="430" t="s">
        <v>715</v>
      </c>
      <c r="G3626" t="s">
        <v>107</v>
      </c>
      <c r="H3626" s="477" t="s">
        <v>5973</v>
      </c>
      <c r="I3626" s="404" t="s">
        <v>26</v>
      </c>
      <c r="J3626" s="230">
        <f>VLOOKUP(H3626,LocID!$B$2:$I$1995,8, FALSE)</f>
        <v>80</v>
      </c>
      <c r="L3626">
        <v>42.885440826416001</v>
      </c>
      <c r="M3626">
        <v>-78.878463745117102</v>
      </c>
    </row>
    <row r="3627" spans="1:13" x14ac:dyDescent="0.25">
      <c r="A3627" s="405">
        <v>2019.1079</v>
      </c>
      <c r="B3627" s="472" t="s">
        <v>11798</v>
      </c>
      <c r="C3627" s="230" t="s">
        <v>11837</v>
      </c>
      <c r="D3627" s="488" t="s">
        <v>11532</v>
      </c>
      <c r="E3627" s="488" t="s">
        <v>11533</v>
      </c>
      <c r="F3627" s="430" t="s">
        <v>3531</v>
      </c>
      <c r="G3627" t="s">
        <v>76</v>
      </c>
      <c r="H3627" s="477" t="s">
        <v>6348</v>
      </c>
      <c r="I3627" s="404" t="s">
        <v>26</v>
      </c>
      <c r="J3627" s="230">
        <f>VLOOKUP(H3627,LocID!$B$2:$I$1995,8, FALSE)</f>
        <v>491</v>
      </c>
      <c r="L3627">
        <v>37.338581085205</v>
      </c>
      <c r="M3627">
        <v>-121.885566711425</v>
      </c>
    </row>
    <row r="3628" spans="1:13" x14ac:dyDescent="0.25">
      <c r="A3628" s="405">
        <v>2019.1086</v>
      </c>
      <c r="B3628" s="472" t="s">
        <v>11798</v>
      </c>
      <c r="C3628" s="230" t="s">
        <v>11837</v>
      </c>
      <c r="D3628" s="488" t="s">
        <v>11535</v>
      </c>
      <c r="E3628" s="488" t="s">
        <v>11536</v>
      </c>
      <c r="F3628" s="430" t="s">
        <v>533</v>
      </c>
      <c r="G3628" t="s">
        <v>49</v>
      </c>
      <c r="H3628" s="477" t="s">
        <v>4499</v>
      </c>
      <c r="I3628" s="401" t="s">
        <v>9974</v>
      </c>
      <c r="J3628" s="230">
        <f>VLOOKUP(H3628,LocID!$B$2:$I$1995,8, FALSE)</f>
        <v>65</v>
      </c>
      <c r="L3628">
        <v>42.3586616516113</v>
      </c>
      <c r="M3628">
        <v>-71.056739807128906</v>
      </c>
    </row>
    <row r="3629" spans="1:13" x14ac:dyDescent="0.25">
      <c r="A3629" s="405">
        <v>2019.1087</v>
      </c>
      <c r="B3629" s="472" t="s">
        <v>11798</v>
      </c>
      <c r="C3629" s="230" t="s">
        <v>11837</v>
      </c>
      <c r="D3629" s="488" t="s">
        <v>11538</v>
      </c>
      <c r="E3629" s="488" t="s">
        <v>94</v>
      </c>
      <c r="F3629" s="430" t="s">
        <v>75</v>
      </c>
      <c r="G3629" t="s">
        <v>76</v>
      </c>
      <c r="H3629" s="477" t="s">
        <v>5903</v>
      </c>
      <c r="I3629" s="404" t="s">
        <v>9916</v>
      </c>
      <c r="J3629" s="230">
        <f>VLOOKUP(H3629,LocID!$B$2:$I$1995,8, FALSE)</f>
        <v>5</v>
      </c>
      <c r="L3629">
        <v>37.766830444335902</v>
      </c>
      <c r="M3629">
        <v>-122.245300292968</v>
      </c>
    </row>
    <row r="3630" spans="1:13" x14ac:dyDescent="0.25">
      <c r="A3630" s="405">
        <v>2019.1107999999999</v>
      </c>
      <c r="B3630" s="472" t="s">
        <v>11798</v>
      </c>
      <c r="C3630" s="230" t="s">
        <v>11837</v>
      </c>
      <c r="D3630" s="488" t="s">
        <v>11542</v>
      </c>
      <c r="E3630" s="488" t="s">
        <v>3759</v>
      </c>
      <c r="F3630" s="430" t="s">
        <v>3750</v>
      </c>
      <c r="G3630" t="s">
        <v>261</v>
      </c>
      <c r="H3630" s="477" t="s">
        <v>4530</v>
      </c>
      <c r="I3630" s="401" t="s">
        <v>9974</v>
      </c>
      <c r="J3630" s="230">
        <f>VLOOKUP(H3630,LocID!$B$2:$I$1995,8, FALSE)</f>
        <v>513</v>
      </c>
      <c r="L3630">
        <v>47.603569030761697</v>
      </c>
      <c r="M3630">
        <v>-122.329452514648</v>
      </c>
    </row>
    <row r="3631" spans="1:13" x14ac:dyDescent="0.25">
      <c r="A3631" s="405">
        <v>2019.1112000000001</v>
      </c>
      <c r="B3631" s="472" t="s">
        <v>11798</v>
      </c>
      <c r="C3631" s="230" t="s">
        <v>11837</v>
      </c>
      <c r="D3631" s="488" t="s">
        <v>11544</v>
      </c>
      <c r="E3631" s="488" t="s">
        <v>11545</v>
      </c>
      <c r="F3631" s="430" t="s">
        <v>1244</v>
      </c>
      <c r="G3631" t="s">
        <v>144</v>
      </c>
      <c r="H3631" s="477" t="s">
        <v>6064</v>
      </c>
      <c r="I3631" s="404" t="s">
        <v>9916</v>
      </c>
      <c r="J3631" s="230">
        <f>VLOOKUP(H3631,LocID!$B$2:$I$1995,8, FALSE)</f>
        <v>176</v>
      </c>
      <c r="L3631">
        <v>38.841789245605398</v>
      </c>
      <c r="M3631">
        <v>-77.308868408203097</v>
      </c>
    </row>
    <row r="3632" spans="1:13" x14ac:dyDescent="0.25">
      <c r="A3632" s="405">
        <v>2019.1120000000001</v>
      </c>
      <c r="B3632" s="472" t="s">
        <v>11798</v>
      </c>
      <c r="C3632" s="230" t="s">
        <v>11837</v>
      </c>
      <c r="D3632" s="488" t="s">
        <v>11546</v>
      </c>
      <c r="E3632" s="488" t="s">
        <v>11547</v>
      </c>
      <c r="F3632" s="430" t="s">
        <v>695</v>
      </c>
      <c r="G3632" t="s">
        <v>107</v>
      </c>
      <c r="H3632" s="477" t="s">
        <v>5972</v>
      </c>
      <c r="I3632" s="401" t="s">
        <v>9974</v>
      </c>
      <c r="J3632" s="230">
        <f>VLOOKUP(H3632,LocID!$B$2:$I$1995,8, FALSE)</f>
        <v>78</v>
      </c>
      <c r="L3632">
        <v>40.692451477050703</v>
      </c>
      <c r="M3632">
        <v>-73.9903564453125</v>
      </c>
    </row>
    <row r="3633" spans="1:13" x14ac:dyDescent="0.25">
      <c r="A3633" s="405">
        <v>2019.1152</v>
      </c>
      <c r="B3633" s="472" t="s">
        <v>11798</v>
      </c>
      <c r="C3633" s="230" t="s">
        <v>11837</v>
      </c>
      <c r="D3633" s="489" t="s">
        <v>11548</v>
      </c>
      <c r="E3633" s="489" t="s">
        <v>4384</v>
      </c>
      <c r="F3633" s="495" t="s">
        <v>4385</v>
      </c>
      <c r="G3633" t="s">
        <v>874</v>
      </c>
      <c r="H3633" s="477" t="s">
        <v>6437</v>
      </c>
      <c r="I3633" s="404" t="s">
        <v>26</v>
      </c>
      <c r="J3633" s="230">
        <f>VLOOKUP(H3633,LocID!$B$2:$I$1995,8, FALSE)</f>
        <v>593</v>
      </c>
      <c r="L3633">
        <v>41.758769989013601</v>
      </c>
      <c r="M3633">
        <v>-72.744430541992102</v>
      </c>
    </row>
    <row r="3634" spans="1:13" x14ac:dyDescent="0.25">
      <c r="A3634" s="405">
        <v>2019.1161999999999</v>
      </c>
      <c r="B3634" s="472" t="s">
        <v>11798</v>
      </c>
      <c r="C3634" s="230" t="s">
        <v>11837</v>
      </c>
      <c r="D3634" s="489" t="s">
        <v>11551</v>
      </c>
      <c r="E3634" s="489" t="s">
        <v>11552</v>
      </c>
      <c r="F3634" s="495" t="s">
        <v>2969</v>
      </c>
      <c r="G3634" t="s">
        <v>76</v>
      </c>
      <c r="H3634" s="477" t="s">
        <v>6307</v>
      </c>
      <c r="I3634" s="404" t="s">
        <v>52</v>
      </c>
      <c r="J3634" s="230">
        <f>VLOOKUP(H3634,LocID!$B$2:$I$1995,8, FALSE)</f>
        <v>441</v>
      </c>
      <c r="L3634">
        <v>40.587589263916001</v>
      </c>
      <c r="M3634">
        <v>-122.392608642578</v>
      </c>
    </row>
    <row r="3635" spans="1:13" x14ac:dyDescent="0.25">
      <c r="A3635" s="405">
        <v>2019.1172999999999</v>
      </c>
      <c r="B3635" s="472" t="s">
        <v>11798</v>
      </c>
      <c r="C3635" s="230" t="s">
        <v>11837</v>
      </c>
      <c r="D3635" s="488" t="s">
        <v>11554</v>
      </c>
      <c r="E3635" s="488" t="s">
        <v>11555</v>
      </c>
      <c r="F3635" s="430" t="s">
        <v>332</v>
      </c>
      <c r="G3635" t="s">
        <v>219</v>
      </c>
      <c r="H3635" s="477" t="s">
        <v>4497</v>
      </c>
      <c r="I3635" s="404" t="s">
        <v>9916</v>
      </c>
      <c r="J3635" s="230">
        <f>VLOOKUP(H3635,LocID!$B$2:$I$1995,8, FALSE)</f>
        <v>37</v>
      </c>
      <c r="L3635">
        <v>30.267589569091701</v>
      </c>
      <c r="M3635">
        <v>-97.742988586425696</v>
      </c>
    </row>
    <row r="3636" spans="1:13" x14ac:dyDescent="0.25">
      <c r="A3636" s="405">
        <v>2019.1187</v>
      </c>
      <c r="B3636" s="472" t="s">
        <v>11798</v>
      </c>
      <c r="C3636" s="230" t="s">
        <v>11837</v>
      </c>
      <c r="D3636" s="488" t="s">
        <v>11557</v>
      </c>
      <c r="E3636" s="488" t="s">
        <v>849</v>
      </c>
      <c r="F3636" s="430" t="s">
        <v>844</v>
      </c>
      <c r="G3636" t="s">
        <v>250</v>
      </c>
      <c r="H3636" s="477" t="s">
        <v>5992</v>
      </c>
      <c r="I3636" s="404" t="s">
        <v>9916</v>
      </c>
      <c r="J3636" s="230">
        <f>VLOOKUP(H3636,LocID!$B$2:$I$1995,8, FALSE)</f>
        <v>100</v>
      </c>
      <c r="L3636">
        <v>35.222858428955</v>
      </c>
      <c r="M3636">
        <v>-80.837959289550696</v>
      </c>
    </row>
    <row r="3637" spans="1:13" x14ac:dyDescent="0.25">
      <c r="A3637" s="405">
        <v>2019.1188</v>
      </c>
      <c r="B3637" s="472" t="s">
        <v>11798</v>
      </c>
      <c r="C3637" s="230" t="s">
        <v>11837</v>
      </c>
      <c r="D3637" s="488" t="s">
        <v>11559</v>
      </c>
      <c r="E3637" s="488" t="s">
        <v>11560</v>
      </c>
      <c r="F3637" s="430" t="s">
        <v>3294</v>
      </c>
      <c r="G3637" t="s">
        <v>76</v>
      </c>
      <c r="H3637" s="477" t="s">
        <v>4526</v>
      </c>
      <c r="I3637" s="404" t="s">
        <v>3934</v>
      </c>
      <c r="J3637" s="230">
        <f>VLOOKUP(H3637,LocID!$B$2:$I$1995,8, FALSE)</f>
        <v>489</v>
      </c>
      <c r="L3637">
        <v>37.7771186828613</v>
      </c>
      <c r="M3637">
        <v>-122.419639587402</v>
      </c>
    </row>
    <row r="3638" spans="1:13" x14ac:dyDescent="0.25">
      <c r="A3638" s="405">
        <v>2019.1189999999999</v>
      </c>
      <c r="B3638" s="472" t="s">
        <v>11798</v>
      </c>
      <c r="C3638" s="230" t="s">
        <v>11837</v>
      </c>
      <c r="D3638" s="488" t="s">
        <v>11563</v>
      </c>
      <c r="E3638" s="488" t="s">
        <v>11564</v>
      </c>
      <c r="F3638" s="430" t="s">
        <v>11565</v>
      </c>
      <c r="G3638" t="s">
        <v>165</v>
      </c>
      <c r="H3638" s="477" t="s">
        <v>11807</v>
      </c>
      <c r="I3638" s="404" t="s">
        <v>9916</v>
      </c>
      <c r="J3638" s="230">
        <f>VLOOKUP(H3638,LocID!$B$2:$I$1995,8, FALSE)</f>
        <v>777</v>
      </c>
      <c r="L3638">
        <v>30.374269485473601</v>
      </c>
      <c r="M3638">
        <v>-86.236839294433594</v>
      </c>
    </row>
    <row r="3639" spans="1:13" x14ac:dyDescent="0.25">
      <c r="A3639" s="405">
        <v>2019.1220000000001</v>
      </c>
      <c r="B3639" s="472" t="s">
        <v>11798</v>
      </c>
      <c r="C3639" s="230" t="s">
        <v>11837</v>
      </c>
      <c r="D3639" s="488" t="s">
        <v>11566</v>
      </c>
      <c r="E3639" s="488" t="s">
        <v>11567</v>
      </c>
      <c r="F3639" s="430" t="s">
        <v>695</v>
      </c>
      <c r="G3639" t="s">
        <v>107</v>
      </c>
      <c r="H3639" s="477" t="s">
        <v>5972</v>
      </c>
      <c r="I3639" s="404" t="s">
        <v>9916</v>
      </c>
      <c r="J3639" s="230">
        <f>VLOOKUP(H3639,LocID!$B$2:$I$1995,8, FALSE)</f>
        <v>78</v>
      </c>
      <c r="L3639">
        <v>40.692451477050703</v>
      </c>
      <c r="M3639">
        <v>-73.9903564453125</v>
      </c>
    </row>
    <row r="3640" spans="1:13" x14ac:dyDescent="0.25">
      <c r="A3640" s="423">
        <v>2019.1284000000001</v>
      </c>
      <c r="B3640" s="472" t="s">
        <v>11798</v>
      </c>
      <c r="C3640" s="230" t="s">
        <v>11837</v>
      </c>
      <c r="D3640" s="502" t="s">
        <v>11568</v>
      </c>
      <c r="E3640" s="502" t="s">
        <v>11569</v>
      </c>
      <c r="F3640" s="510" t="s">
        <v>3240</v>
      </c>
      <c r="G3640" t="s">
        <v>76</v>
      </c>
      <c r="H3640" s="477" t="s">
        <v>6342</v>
      </c>
      <c r="I3640" s="410" t="s">
        <v>52</v>
      </c>
      <c r="J3640" s="230">
        <f>VLOOKUP(H3640,LocID!$B$2:$I$1995,8, FALSE)</f>
        <v>485</v>
      </c>
      <c r="L3640">
        <v>37.504501342773402</v>
      </c>
      <c r="M3640">
        <v>-122.26229095458901</v>
      </c>
    </row>
    <row r="3641" spans="1:13" x14ac:dyDescent="0.25">
      <c r="A3641" s="423">
        <v>2019.1306</v>
      </c>
      <c r="B3641" s="472" t="s">
        <v>11798</v>
      </c>
      <c r="C3641" s="230" t="s">
        <v>11837</v>
      </c>
      <c r="D3641" s="502" t="s">
        <v>11570</v>
      </c>
      <c r="E3641" s="502" t="s">
        <v>2763</v>
      </c>
      <c r="F3641" s="510" t="s">
        <v>2764</v>
      </c>
      <c r="G3641" t="s">
        <v>1276</v>
      </c>
      <c r="H3641" s="477" t="s">
        <v>6282</v>
      </c>
      <c r="I3641" s="410" t="s">
        <v>3934</v>
      </c>
      <c r="J3641" s="230">
        <f>VLOOKUP(H3641,LocID!$B$2:$I$1995,8, FALSE)</f>
        <v>414</v>
      </c>
      <c r="L3641">
        <v>33.448249816894503</v>
      </c>
      <c r="M3641">
        <v>-112.075798034667</v>
      </c>
    </row>
    <row r="3642" spans="1:13" x14ac:dyDescent="0.25">
      <c r="A3642" s="423">
        <v>2019.1310000000001</v>
      </c>
      <c r="B3642" s="472" t="s">
        <v>11798</v>
      </c>
      <c r="C3642" s="230" t="s">
        <v>11837</v>
      </c>
      <c r="D3642" s="196" t="s">
        <v>11572</v>
      </c>
      <c r="E3642" s="196"/>
      <c r="F3642" s="427" t="s">
        <v>332</v>
      </c>
      <c r="G3642" t="s">
        <v>219</v>
      </c>
      <c r="H3642" s="477" t="s">
        <v>4497</v>
      </c>
      <c r="I3642" s="410" t="s">
        <v>26</v>
      </c>
      <c r="J3642" s="230">
        <f>VLOOKUP(H3642,LocID!$B$2:$I$1995,8, FALSE)</f>
        <v>37</v>
      </c>
      <c r="L3642">
        <v>30.267589569091701</v>
      </c>
      <c r="M3642">
        <v>-97.742988586425696</v>
      </c>
    </row>
    <row r="3643" spans="1:13" x14ac:dyDescent="0.25">
      <c r="A3643" s="423">
        <v>2019.1323</v>
      </c>
      <c r="B3643" s="472" t="s">
        <v>11798</v>
      </c>
      <c r="C3643" s="230" t="s">
        <v>11837</v>
      </c>
      <c r="D3643" s="196" t="s">
        <v>11573</v>
      </c>
      <c r="E3643" s="196" t="s">
        <v>11574</v>
      </c>
      <c r="F3643" s="427" t="s">
        <v>168</v>
      </c>
      <c r="G3643" t="s">
        <v>107</v>
      </c>
      <c r="H3643" s="512" t="s">
        <v>11808</v>
      </c>
      <c r="I3643" s="410" t="s">
        <v>9916</v>
      </c>
      <c r="J3643" s="230">
        <f>VLOOKUP(H3643,LocID!$B$2:$I$1995,8, FALSE)</f>
        <v>778</v>
      </c>
      <c r="L3643">
        <v>43.0188789367675</v>
      </c>
      <c r="M3643">
        <v>-78.782760620117102</v>
      </c>
    </row>
    <row r="3644" spans="1:13" x14ac:dyDescent="0.25">
      <c r="A3644" s="423">
        <v>2019.1328000000001</v>
      </c>
      <c r="B3644" s="472" t="s">
        <v>11798</v>
      </c>
      <c r="C3644" s="230" t="s">
        <v>11837</v>
      </c>
      <c r="D3644" s="502" t="s">
        <v>11576</v>
      </c>
      <c r="E3644" s="502" t="s">
        <v>550</v>
      </c>
      <c r="F3644" s="510" t="s">
        <v>11577</v>
      </c>
      <c r="G3644" t="s">
        <v>49</v>
      </c>
      <c r="H3644" s="477" t="s">
        <v>11809</v>
      </c>
      <c r="I3644" s="410" t="s">
        <v>9916</v>
      </c>
      <c r="J3644" s="230">
        <f>VLOOKUP(H3644,LocID!$B$2:$I$1995,8, FALSE)</f>
        <v>779</v>
      </c>
      <c r="L3644">
        <v>42.546489715576101</v>
      </c>
      <c r="M3644">
        <v>-71.614356994628906</v>
      </c>
    </row>
    <row r="3645" spans="1:13" x14ac:dyDescent="0.25">
      <c r="A3645" s="417">
        <v>2019.0188000000001</v>
      </c>
      <c r="B3645" s="477" t="s">
        <v>11800</v>
      </c>
      <c r="C3645" s="230" t="s">
        <v>11838</v>
      </c>
      <c r="D3645" s="482" t="s">
        <v>11587</v>
      </c>
      <c r="E3645" s="482" t="s">
        <v>2672</v>
      </c>
      <c r="F3645" s="410" t="s">
        <v>2673</v>
      </c>
      <c r="G3645" t="s">
        <v>76</v>
      </c>
      <c r="H3645" s="477" t="s">
        <v>6264</v>
      </c>
      <c r="I3645" s="404" t="s">
        <v>52</v>
      </c>
      <c r="J3645" s="230">
        <f>VLOOKUP(H3645,LocID!$B$2:$I$1995,8, FALSE)</f>
        <v>395</v>
      </c>
      <c r="L3645">
        <v>33.654399871826101</v>
      </c>
      <c r="M3645">
        <v>-117.788208007812</v>
      </c>
    </row>
    <row r="3646" spans="1:13" x14ac:dyDescent="0.25">
      <c r="A3646" s="417">
        <v>2019.02</v>
      </c>
      <c r="B3646" s="477" t="s">
        <v>11800</v>
      </c>
      <c r="C3646" s="230" t="s">
        <v>11838</v>
      </c>
      <c r="D3646" s="482" t="s">
        <v>11590</v>
      </c>
      <c r="E3646" s="482" t="s">
        <v>11591</v>
      </c>
      <c r="F3646" s="410" t="s">
        <v>877</v>
      </c>
      <c r="G3646" t="s">
        <v>208</v>
      </c>
      <c r="H3646" s="477" t="s">
        <v>5997</v>
      </c>
      <c r="I3646" s="404" t="s">
        <v>52</v>
      </c>
      <c r="J3646" s="230">
        <f>VLOOKUP(H3646,LocID!$B$2:$I$1995,8, FALSE)</f>
        <v>105</v>
      </c>
      <c r="L3646">
        <v>41.884250640869098</v>
      </c>
      <c r="M3646">
        <v>-87.6324462890625</v>
      </c>
    </row>
    <row r="3647" spans="1:13" x14ac:dyDescent="0.25">
      <c r="A3647" s="405">
        <v>2019.0572</v>
      </c>
      <c r="B3647" s="477" t="s">
        <v>11800</v>
      </c>
      <c r="C3647" s="230" t="s">
        <v>11838</v>
      </c>
      <c r="D3647" s="482" t="s">
        <v>11607</v>
      </c>
      <c r="E3647" s="482" t="s">
        <v>11608</v>
      </c>
      <c r="F3647" s="474" t="s">
        <v>10009</v>
      </c>
      <c r="G3647" t="s">
        <v>1488</v>
      </c>
      <c r="H3647" s="477" t="s">
        <v>10402</v>
      </c>
      <c r="I3647" s="404" t="s">
        <v>9916</v>
      </c>
      <c r="J3647" s="230">
        <f>VLOOKUP(H3647,LocID!$B$2:$I$1995,8, FALSE)</f>
        <v>727</v>
      </c>
      <c r="L3647">
        <v>20.887769699096701</v>
      </c>
      <c r="M3647">
        <v>-156.50175476074199</v>
      </c>
    </row>
    <row r="3648" spans="1:13" x14ac:dyDescent="0.25">
      <c r="A3648" s="405">
        <v>2019.0613000000001</v>
      </c>
      <c r="B3648" s="477" t="s">
        <v>11800</v>
      </c>
      <c r="C3648" s="230" t="s">
        <v>11838</v>
      </c>
      <c r="D3648" s="482" t="s">
        <v>11610</v>
      </c>
      <c r="E3648" s="482" t="s">
        <v>4708</v>
      </c>
      <c r="F3648" s="474" t="s">
        <v>2155</v>
      </c>
      <c r="G3648" t="s">
        <v>76</v>
      </c>
      <c r="H3648" s="477" t="s">
        <v>6227</v>
      </c>
      <c r="I3648" s="482" t="s">
        <v>26</v>
      </c>
      <c r="J3648" s="230">
        <f>VLOOKUP(H3648,LocID!$B$2:$I$1995,8, FALSE)</f>
        <v>352</v>
      </c>
      <c r="L3648">
        <v>37.389671325683501</v>
      </c>
      <c r="M3648">
        <v>-122.08159637451099</v>
      </c>
    </row>
    <row r="3649" spans="1:13" x14ac:dyDescent="0.25">
      <c r="A3649" s="417">
        <v>2019.0650000000001</v>
      </c>
      <c r="B3649" s="477" t="s">
        <v>11800</v>
      </c>
      <c r="C3649" s="230" t="s">
        <v>11838</v>
      </c>
      <c r="D3649" s="482" t="s">
        <v>11615</v>
      </c>
      <c r="E3649" s="482" t="s">
        <v>11616</v>
      </c>
      <c r="F3649" s="474" t="s">
        <v>3937</v>
      </c>
      <c r="G3649" t="s">
        <v>261</v>
      </c>
      <c r="H3649" s="477" t="s">
        <v>4533</v>
      </c>
      <c r="I3649" s="404" t="s">
        <v>9912</v>
      </c>
      <c r="J3649" s="230">
        <f>VLOOKUP(H3649,LocID!$B$2:$I$1995,8, FALSE)</f>
        <v>528</v>
      </c>
      <c r="L3649">
        <v>47.657260894775298</v>
      </c>
      <c r="M3649">
        <v>-117.41227722167901</v>
      </c>
    </row>
    <row r="3650" spans="1:13" x14ac:dyDescent="0.25">
      <c r="A3650" s="405">
        <v>2019.0735999999999</v>
      </c>
      <c r="B3650" s="477" t="s">
        <v>11800</v>
      </c>
      <c r="C3650" s="230" t="s">
        <v>11838</v>
      </c>
      <c r="D3650" s="488" t="s">
        <v>11621</v>
      </c>
      <c r="E3650" s="488" t="s">
        <v>11622</v>
      </c>
      <c r="F3650" s="474" t="s">
        <v>271</v>
      </c>
      <c r="G3650" t="s">
        <v>160</v>
      </c>
      <c r="H3650" s="477" t="s">
        <v>5930</v>
      </c>
      <c r="I3650" s="474" t="s">
        <v>52</v>
      </c>
      <c r="J3650" s="230">
        <f>VLOOKUP(H3650,LocID!$B$2:$I$1995,8, FALSE)</f>
        <v>33</v>
      </c>
      <c r="L3650">
        <v>33.7483100891113</v>
      </c>
      <c r="M3650">
        <v>-84.39111328125</v>
      </c>
    </row>
    <row r="3651" spans="1:13" x14ac:dyDescent="0.25">
      <c r="A3651" s="405">
        <v>2019.0808999999999</v>
      </c>
      <c r="B3651" s="477" t="s">
        <v>11800</v>
      </c>
      <c r="C3651" s="230" t="s">
        <v>11838</v>
      </c>
      <c r="D3651" s="482" t="s">
        <v>11628</v>
      </c>
      <c r="E3651" s="482" t="s">
        <v>4725</v>
      </c>
      <c r="F3651" s="401" t="s">
        <v>3294</v>
      </c>
      <c r="G3651" t="s">
        <v>76</v>
      </c>
      <c r="H3651" s="477" t="s">
        <v>4526</v>
      </c>
      <c r="I3651" s="401" t="s">
        <v>9974</v>
      </c>
      <c r="J3651" s="230">
        <f>VLOOKUP(H3651,LocID!$B$2:$I$1995,8, FALSE)</f>
        <v>489</v>
      </c>
      <c r="L3651">
        <v>37.7771186828613</v>
      </c>
      <c r="M3651">
        <v>-122.419639587402</v>
      </c>
    </row>
    <row r="3652" spans="1:13" x14ac:dyDescent="0.25">
      <c r="A3652" s="405">
        <v>2019.0882999999999</v>
      </c>
      <c r="B3652" s="477" t="s">
        <v>11800</v>
      </c>
      <c r="C3652" s="230" t="s">
        <v>11838</v>
      </c>
      <c r="D3652" s="488" t="s">
        <v>11634</v>
      </c>
      <c r="E3652" s="488" t="s">
        <v>11635</v>
      </c>
      <c r="F3652" s="401" t="s">
        <v>3224</v>
      </c>
      <c r="G3652" t="s">
        <v>219</v>
      </c>
      <c r="H3652" s="477" t="s">
        <v>6338</v>
      </c>
      <c r="I3652" s="404" t="s">
        <v>9916</v>
      </c>
      <c r="J3652" s="230">
        <f>VLOOKUP(H3652,LocID!$B$2:$I$1995,8, FALSE)</f>
        <v>481</v>
      </c>
      <c r="L3652">
        <v>29.4245796203613</v>
      </c>
      <c r="M3652">
        <v>-98.494613647460895</v>
      </c>
    </row>
    <row r="3653" spans="1:13" x14ac:dyDescent="0.25">
      <c r="A3653" s="405">
        <v>2019.09</v>
      </c>
      <c r="B3653" s="477" t="s">
        <v>11800</v>
      </c>
      <c r="C3653" s="230" t="s">
        <v>11838</v>
      </c>
      <c r="D3653" s="488" t="s">
        <v>11637</v>
      </c>
      <c r="E3653" s="488" t="s">
        <v>11638</v>
      </c>
      <c r="F3653" s="401" t="s">
        <v>4160</v>
      </c>
      <c r="G3653" t="s">
        <v>739</v>
      </c>
      <c r="H3653" s="477" t="s">
        <v>6417</v>
      </c>
      <c r="I3653" s="404" t="s">
        <v>9916</v>
      </c>
      <c r="J3653" s="230">
        <f>VLOOKUP(H3653,LocID!$B$2:$I$1995,8, FALSE)</f>
        <v>571</v>
      </c>
      <c r="L3653">
        <v>49.281101226806598</v>
      </c>
      <c r="M3653">
        <v>-123.04399871826099</v>
      </c>
    </row>
    <row r="3654" spans="1:13" x14ac:dyDescent="0.25">
      <c r="A3654" s="405">
        <v>2019.0966000000001</v>
      </c>
      <c r="B3654" s="477" t="s">
        <v>11800</v>
      </c>
      <c r="C3654" s="230" t="s">
        <v>11838</v>
      </c>
      <c r="D3654" s="488" t="s">
        <v>11641</v>
      </c>
      <c r="E3654" s="488" t="s">
        <v>3625</v>
      </c>
      <c r="F3654" s="488" t="s">
        <v>4222</v>
      </c>
      <c r="G3654" t="s">
        <v>76</v>
      </c>
      <c r="H3654" s="477" t="s">
        <v>6427</v>
      </c>
      <c r="I3654" s="476" t="s">
        <v>52</v>
      </c>
      <c r="J3654" s="230">
        <f>VLOOKUP(H3654,LocID!$B$2:$I$1995,8, FALSE)</f>
        <v>581</v>
      </c>
      <c r="L3654">
        <v>37.901180267333899</v>
      </c>
      <c r="M3654">
        <v>-122.061622619628</v>
      </c>
    </row>
    <row r="3655" spans="1:13" x14ac:dyDescent="0.25">
      <c r="A3655" s="405">
        <v>2019.0967000000001</v>
      </c>
      <c r="B3655" s="477" t="s">
        <v>11800</v>
      </c>
      <c r="C3655" s="230" t="s">
        <v>11838</v>
      </c>
      <c r="D3655" s="488" t="s">
        <v>11643</v>
      </c>
      <c r="E3655" s="488" t="s">
        <v>941</v>
      </c>
      <c r="F3655" s="488" t="s">
        <v>936</v>
      </c>
      <c r="G3655" t="s">
        <v>60</v>
      </c>
      <c r="H3655" s="477" t="s">
        <v>6005</v>
      </c>
      <c r="I3655" s="481" t="s">
        <v>52</v>
      </c>
      <c r="J3655" s="230">
        <f>VLOOKUP(H3655,LocID!$B$2:$I$1995,8, FALSE)</f>
        <v>113</v>
      </c>
      <c r="L3655">
        <v>41.504749298095703</v>
      </c>
      <c r="M3655">
        <v>-81.690719604492102</v>
      </c>
    </row>
    <row r="3656" spans="1:13" x14ac:dyDescent="0.25">
      <c r="A3656" s="405">
        <v>2019.098</v>
      </c>
      <c r="B3656" s="477" t="s">
        <v>11800</v>
      </c>
      <c r="C3656" s="230" t="s">
        <v>11838</v>
      </c>
      <c r="D3656" s="489" t="s">
        <v>1010</v>
      </c>
      <c r="E3656" s="489" t="s">
        <v>11646</v>
      </c>
      <c r="F3656" s="489" t="s">
        <v>5403</v>
      </c>
      <c r="G3656" t="s">
        <v>76</v>
      </c>
      <c r="H3656" s="477" t="s">
        <v>6551</v>
      </c>
      <c r="I3656" s="476" t="s">
        <v>52</v>
      </c>
      <c r="J3656" s="230">
        <f>VLOOKUP(H3656,LocID!$B$2:$I$1995,8, FALSE)</f>
        <v>656</v>
      </c>
      <c r="L3656">
        <v>34.001190185546903</v>
      </c>
      <c r="M3656">
        <v>-118.15493774414099</v>
      </c>
    </row>
    <row r="3657" spans="1:13" x14ac:dyDescent="0.25">
      <c r="A3657" s="405">
        <v>2019.0998</v>
      </c>
      <c r="B3657" s="477" t="s">
        <v>11800</v>
      </c>
      <c r="C3657" s="230" t="s">
        <v>11838</v>
      </c>
      <c r="D3657" s="488" t="s">
        <v>11649</v>
      </c>
      <c r="E3657" s="488" t="s">
        <v>10055</v>
      </c>
      <c r="F3657" s="488" t="s">
        <v>1172</v>
      </c>
      <c r="G3657" t="s">
        <v>76</v>
      </c>
      <c r="H3657" s="477" t="s">
        <v>6052</v>
      </c>
      <c r="I3657" s="476" t="s">
        <v>9916</v>
      </c>
      <c r="J3657" s="230">
        <f>VLOOKUP(H3657,LocID!$B$2:$I$1995,8, FALSE)</f>
        <v>163</v>
      </c>
      <c r="L3657">
        <v>37.915630340576101</v>
      </c>
      <c r="M3657">
        <v>-122.311470031738</v>
      </c>
    </row>
    <row r="3658" spans="1:13" x14ac:dyDescent="0.25">
      <c r="A3658" s="405">
        <v>2019.1001000000001</v>
      </c>
      <c r="B3658" s="477" t="s">
        <v>11800</v>
      </c>
      <c r="C3658" s="230" t="s">
        <v>11838</v>
      </c>
      <c r="D3658" s="488" t="s">
        <v>11651</v>
      </c>
      <c r="E3658" s="488" t="s">
        <v>11652</v>
      </c>
      <c r="F3658" s="488" t="s">
        <v>1719</v>
      </c>
      <c r="G3658" t="s">
        <v>1475</v>
      </c>
      <c r="H3658" s="477" t="s">
        <v>6158</v>
      </c>
      <c r="I3658" s="482" t="s">
        <v>52</v>
      </c>
      <c r="J3658" s="230">
        <f>VLOOKUP(H3658,LocID!$B$2:$I$1995,8, FALSE)</f>
        <v>281</v>
      </c>
      <c r="L3658">
        <v>36.171909332275298</v>
      </c>
      <c r="M3658">
        <v>-115.13996887207</v>
      </c>
    </row>
    <row r="3659" spans="1:13" x14ac:dyDescent="0.25">
      <c r="A3659" s="405">
        <v>2019.1038000000001</v>
      </c>
      <c r="B3659" s="477" t="s">
        <v>11800</v>
      </c>
      <c r="C3659" s="230" t="s">
        <v>11838</v>
      </c>
      <c r="D3659" s="488" t="s">
        <v>11655</v>
      </c>
      <c r="E3659" s="488" t="s">
        <v>3775</v>
      </c>
      <c r="F3659" s="488" t="s">
        <v>3750</v>
      </c>
      <c r="G3659" t="s">
        <v>261</v>
      </c>
      <c r="H3659" s="477" t="s">
        <v>4530</v>
      </c>
      <c r="I3659" s="481" t="s">
        <v>52</v>
      </c>
      <c r="J3659" s="230">
        <f>VLOOKUP(H3659,LocID!$B$2:$I$1995,8, FALSE)</f>
        <v>513</v>
      </c>
      <c r="L3659">
        <v>47.603569030761697</v>
      </c>
      <c r="M3659">
        <v>-122.329452514648</v>
      </c>
    </row>
    <row r="3660" spans="1:13" x14ac:dyDescent="0.25">
      <c r="A3660" s="405">
        <v>2019.1044999999999</v>
      </c>
      <c r="B3660" s="477" t="s">
        <v>11800</v>
      </c>
      <c r="C3660" s="230" t="s">
        <v>11838</v>
      </c>
      <c r="D3660" s="488" t="s">
        <v>11658</v>
      </c>
      <c r="E3660" s="488" t="s">
        <v>2487</v>
      </c>
      <c r="F3660" s="488" t="s">
        <v>3294</v>
      </c>
      <c r="G3660" t="s">
        <v>76</v>
      </c>
      <c r="H3660" s="477" t="s">
        <v>4526</v>
      </c>
      <c r="I3660" s="481" t="s">
        <v>52</v>
      </c>
      <c r="J3660" s="230">
        <f>VLOOKUP(H3660,LocID!$B$2:$I$1995,8, FALSE)</f>
        <v>489</v>
      </c>
      <c r="L3660">
        <v>37.7771186828613</v>
      </c>
      <c r="M3660">
        <v>-122.419639587402</v>
      </c>
    </row>
    <row r="3661" spans="1:13" x14ac:dyDescent="0.25">
      <c r="A3661" s="405">
        <v>2019.1074000000001</v>
      </c>
      <c r="B3661" s="477" t="s">
        <v>11800</v>
      </c>
      <c r="C3661" s="230" t="s">
        <v>11838</v>
      </c>
      <c r="D3661" s="488" t="s">
        <v>11664</v>
      </c>
      <c r="E3661" s="488" t="s">
        <v>11665</v>
      </c>
      <c r="F3661" s="488" t="s">
        <v>364</v>
      </c>
      <c r="G3661" t="s">
        <v>192</v>
      </c>
      <c r="H3661" s="477" t="s">
        <v>5936</v>
      </c>
      <c r="I3661" s="401" t="s">
        <v>9974</v>
      </c>
      <c r="J3661" s="230">
        <f>VLOOKUP(H3661,LocID!$B$2:$I$1995,8, FALSE)</f>
        <v>40</v>
      </c>
      <c r="L3661">
        <v>39.290580749511697</v>
      </c>
      <c r="M3661">
        <v>-76.609260559082003</v>
      </c>
    </row>
    <row r="3662" spans="1:13" x14ac:dyDescent="0.25">
      <c r="A3662" s="405">
        <v>2019.1085</v>
      </c>
      <c r="B3662" s="477" t="s">
        <v>11800</v>
      </c>
      <c r="C3662" s="230" t="s">
        <v>11838</v>
      </c>
      <c r="D3662" s="488" t="s">
        <v>11667</v>
      </c>
      <c r="E3662" s="488" t="s">
        <v>5633</v>
      </c>
      <c r="F3662" s="488" t="s">
        <v>2764</v>
      </c>
      <c r="G3662" t="s">
        <v>1276</v>
      </c>
      <c r="H3662" s="477" t="s">
        <v>6282</v>
      </c>
      <c r="I3662" s="404" t="s">
        <v>52</v>
      </c>
      <c r="J3662" s="230">
        <f>VLOOKUP(H3662,LocID!$B$2:$I$1995,8, FALSE)</f>
        <v>414</v>
      </c>
      <c r="L3662">
        <v>33.448249816894503</v>
      </c>
      <c r="M3662">
        <v>-112.075798034667</v>
      </c>
    </row>
    <row r="3663" spans="1:13" x14ac:dyDescent="0.25">
      <c r="A3663" s="405">
        <v>2019.11</v>
      </c>
      <c r="B3663" s="477" t="s">
        <v>11800</v>
      </c>
      <c r="C3663" s="230" t="s">
        <v>11838</v>
      </c>
      <c r="D3663" s="488" t="s">
        <v>11668</v>
      </c>
      <c r="E3663" s="488" t="s">
        <v>5633</v>
      </c>
      <c r="F3663" s="488" t="s">
        <v>2764</v>
      </c>
      <c r="G3663" t="s">
        <v>1276</v>
      </c>
      <c r="H3663" s="477" t="s">
        <v>6282</v>
      </c>
      <c r="I3663" s="404" t="s">
        <v>52</v>
      </c>
      <c r="J3663" s="230">
        <f>VLOOKUP(H3663,LocID!$B$2:$I$1995,8, FALSE)</f>
        <v>414</v>
      </c>
      <c r="L3663">
        <v>33.448249816894503</v>
      </c>
      <c r="M3663">
        <v>-112.075798034667</v>
      </c>
    </row>
    <row r="3664" spans="1:13" x14ac:dyDescent="0.25">
      <c r="A3664" s="405">
        <v>2019.1111000000001</v>
      </c>
      <c r="B3664" s="477" t="s">
        <v>11800</v>
      </c>
      <c r="C3664" s="230" t="s">
        <v>11838</v>
      </c>
      <c r="D3664" s="488" t="s">
        <v>11669</v>
      </c>
      <c r="E3664" s="488" t="s">
        <v>2898</v>
      </c>
      <c r="F3664" s="488" t="s">
        <v>11670</v>
      </c>
      <c r="G3664" t="s">
        <v>1276</v>
      </c>
      <c r="H3664" s="477" t="s">
        <v>11810</v>
      </c>
      <c r="I3664" s="404" t="s">
        <v>9916</v>
      </c>
      <c r="J3664" s="230">
        <f>VLOOKUP(H3664,LocID!$B$2:$I$1995,8, FALSE)</f>
        <v>780</v>
      </c>
      <c r="L3664">
        <v>34.5859985351562</v>
      </c>
      <c r="M3664">
        <v>-112.323150634765</v>
      </c>
    </row>
    <row r="3665" spans="1:13" x14ac:dyDescent="0.25">
      <c r="A3665" s="405">
        <v>2019.1114</v>
      </c>
      <c r="B3665" s="477" t="s">
        <v>11800</v>
      </c>
      <c r="C3665" s="230" t="s">
        <v>11838</v>
      </c>
      <c r="D3665" s="488" t="s">
        <v>11672</v>
      </c>
      <c r="E3665" s="488" t="s">
        <v>11673</v>
      </c>
      <c r="F3665" s="488" t="s">
        <v>11674</v>
      </c>
      <c r="G3665" t="s">
        <v>76</v>
      </c>
      <c r="H3665" s="477" t="s">
        <v>11811</v>
      </c>
      <c r="I3665" s="404" t="s">
        <v>9916</v>
      </c>
      <c r="J3665" s="230">
        <f>VLOOKUP(H3665,LocID!$B$2:$I$1995,8, FALSE)</f>
        <v>781</v>
      </c>
      <c r="L3665">
        <v>37.126029968261697</v>
      </c>
      <c r="M3665">
        <v>-121.661888122558</v>
      </c>
    </row>
    <row r="3666" spans="1:13" x14ac:dyDescent="0.25">
      <c r="A3666" s="405">
        <v>2019.1126999999999</v>
      </c>
      <c r="B3666" s="477" t="s">
        <v>11800</v>
      </c>
      <c r="C3666" s="230" t="s">
        <v>11838</v>
      </c>
      <c r="D3666" s="488" t="s">
        <v>11675</v>
      </c>
      <c r="E3666" s="488" t="s">
        <v>5467</v>
      </c>
      <c r="F3666" s="488" t="s">
        <v>4953</v>
      </c>
      <c r="G3666" t="s">
        <v>156</v>
      </c>
      <c r="H3666" s="477" t="s">
        <v>6549</v>
      </c>
      <c r="I3666" s="404" t="s">
        <v>3934</v>
      </c>
      <c r="J3666" s="230">
        <f>VLOOKUP(H3666,LocID!$B$2:$I$1995,8, FALSE)</f>
        <v>654</v>
      </c>
      <c r="L3666">
        <v>40.259860992431598</v>
      </c>
      <c r="M3666">
        <v>-76.882232666015597</v>
      </c>
    </row>
    <row r="3667" spans="1:13" x14ac:dyDescent="0.25">
      <c r="A3667" s="405">
        <v>2019.1129000000001</v>
      </c>
      <c r="B3667" s="477" t="s">
        <v>11800</v>
      </c>
      <c r="C3667" s="230" t="s">
        <v>11838</v>
      </c>
      <c r="D3667" s="488" t="s">
        <v>11677</v>
      </c>
      <c r="E3667" s="488" t="s">
        <v>11678</v>
      </c>
      <c r="F3667" s="488" t="s">
        <v>1216</v>
      </c>
      <c r="G3667" t="s">
        <v>122</v>
      </c>
      <c r="H3667" s="477" t="s">
        <v>6059</v>
      </c>
      <c r="I3667" s="401" t="s">
        <v>9974</v>
      </c>
      <c r="J3667" s="230">
        <f>VLOOKUP(H3667,LocID!$B$2:$I$1995,8, FALSE)</f>
        <v>171</v>
      </c>
      <c r="L3667">
        <v>44.049919128417898</v>
      </c>
      <c r="M3667">
        <v>-123.088539123535</v>
      </c>
    </row>
    <row r="3668" spans="1:13" x14ac:dyDescent="0.25">
      <c r="A3668" s="405">
        <v>2019.1138000000001</v>
      </c>
      <c r="B3668" s="477" t="s">
        <v>11800</v>
      </c>
      <c r="C3668" s="230" t="s">
        <v>11838</v>
      </c>
      <c r="D3668" s="488" t="s">
        <v>11680</v>
      </c>
      <c r="E3668" s="488" t="s">
        <v>11681</v>
      </c>
      <c r="F3668" s="488" t="s">
        <v>1146</v>
      </c>
      <c r="G3668" t="s">
        <v>250</v>
      </c>
      <c r="H3668" s="477" t="s">
        <v>6045</v>
      </c>
      <c r="I3668" s="404" t="s">
        <v>52</v>
      </c>
      <c r="J3668" s="230">
        <f>VLOOKUP(H3668,LocID!$B$2:$I$1995,8, FALSE)</f>
        <v>156</v>
      </c>
      <c r="L3668">
        <v>35.995418548583899</v>
      </c>
      <c r="M3668">
        <v>-78.896438598632798</v>
      </c>
    </row>
    <row r="3669" spans="1:13" x14ac:dyDescent="0.25">
      <c r="A3669" s="405">
        <v>2019.1156000000001</v>
      </c>
      <c r="B3669" s="477" t="s">
        <v>11800</v>
      </c>
      <c r="C3669" s="230" t="s">
        <v>11838</v>
      </c>
      <c r="D3669" s="488" t="s">
        <v>11684</v>
      </c>
      <c r="E3669" s="488" t="s">
        <v>3882</v>
      </c>
      <c r="F3669" s="488" t="s">
        <v>3871</v>
      </c>
      <c r="G3669" t="s">
        <v>49</v>
      </c>
      <c r="H3669" s="477" t="s">
        <v>4531</v>
      </c>
      <c r="I3669" s="404" t="s">
        <v>26</v>
      </c>
      <c r="J3669" s="230">
        <f>VLOOKUP(H3669,LocID!$B$2:$I$1995,8, FALSE)</f>
        <v>520</v>
      </c>
      <c r="L3669">
        <v>42.386680603027301</v>
      </c>
      <c r="M3669">
        <v>-71.098258972167898</v>
      </c>
    </row>
    <row r="3670" spans="1:13" x14ac:dyDescent="0.25">
      <c r="A3670" s="405">
        <v>2019.117</v>
      </c>
      <c r="B3670" s="477" t="s">
        <v>11800</v>
      </c>
      <c r="C3670" s="230" t="s">
        <v>11838</v>
      </c>
      <c r="D3670" s="488" t="s">
        <v>11688</v>
      </c>
      <c r="E3670" s="488" t="s">
        <v>3212</v>
      </c>
      <c r="F3670" s="488" t="s">
        <v>3202</v>
      </c>
      <c r="G3670" t="s">
        <v>660</v>
      </c>
      <c r="H3670" s="477" t="s">
        <v>6337</v>
      </c>
      <c r="I3670" s="404" t="s">
        <v>9916</v>
      </c>
      <c r="J3670" s="230">
        <f>VLOOKUP(H3670,LocID!$B$2:$I$1995,8, FALSE)</f>
        <v>479</v>
      </c>
      <c r="L3670">
        <v>40.760311126708899</v>
      </c>
      <c r="M3670">
        <v>-111.888221740722</v>
      </c>
    </row>
    <row r="3671" spans="1:13" x14ac:dyDescent="0.25">
      <c r="A3671" s="405">
        <v>2019.1179999999999</v>
      </c>
      <c r="B3671" s="477" t="s">
        <v>11800</v>
      </c>
      <c r="C3671" s="230" t="s">
        <v>11838</v>
      </c>
      <c r="D3671" s="488" t="s">
        <v>11690</v>
      </c>
      <c r="E3671" s="488" t="s">
        <v>342</v>
      </c>
      <c r="F3671" s="488" t="s">
        <v>332</v>
      </c>
      <c r="G3671" t="s">
        <v>219</v>
      </c>
      <c r="H3671" s="477" t="s">
        <v>4497</v>
      </c>
      <c r="I3671" s="404" t="s">
        <v>9916</v>
      </c>
      <c r="J3671" s="230">
        <f>VLOOKUP(H3671,LocID!$B$2:$I$1995,8, FALSE)</f>
        <v>37</v>
      </c>
      <c r="L3671">
        <v>30.267589569091701</v>
      </c>
      <c r="M3671">
        <v>-97.742988586425696</v>
      </c>
    </row>
    <row r="3672" spans="1:13" x14ac:dyDescent="0.25">
      <c r="A3672" s="405">
        <v>2019.1204</v>
      </c>
      <c r="B3672" s="477" t="s">
        <v>11800</v>
      </c>
      <c r="C3672" s="230" t="s">
        <v>11838</v>
      </c>
      <c r="D3672" s="488" t="s">
        <v>11693</v>
      </c>
      <c r="E3672" s="488" t="s">
        <v>6689</v>
      </c>
      <c r="F3672" s="488" t="s">
        <v>332</v>
      </c>
      <c r="G3672" t="s">
        <v>219</v>
      </c>
      <c r="H3672" s="477" t="s">
        <v>4497</v>
      </c>
      <c r="I3672" s="404" t="s">
        <v>52</v>
      </c>
      <c r="J3672" s="230">
        <f>VLOOKUP(H3672,LocID!$B$2:$I$1995,8, FALSE)</f>
        <v>37</v>
      </c>
      <c r="L3672">
        <v>30.267589569091701</v>
      </c>
      <c r="M3672">
        <v>-97.742988586425696</v>
      </c>
    </row>
    <row r="3673" spans="1:13" x14ac:dyDescent="0.25">
      <c r="A3673" s="405">
        <v>2019.1238000000001</v>
      </c>
      <c r="B3673" s="477" t="s">
        <v>11800</v>
      </c>
      <c r="C3673" s="230" t="s">
        <v>11838</v>
      </c>
      <c r="D3673" s="488" t="s">
        <v>11695</v>
      </c>
      <c r="E3673" s="488" t="s">
        <v>3908</v>
      </c>
      <c r="F3673" s="488" t="s">
        <v>3906</v>
      </c>
      <c r="G3673" t="s">
        <v>76</v>
      </c>
      <c r="H3673" s="477" t="s">
        <v>4532</v>
      </c>
      <c r="I3673" s="404" t="s">
        <v>26</v>
      </c>
      <c r="J3673" s="230">
        <f>VLOOKUP(H3673,LocID!$B$2:$I$1995,8, FALSE)</f>
        <v>527</v>
      </c>
      <c r="L3673">
        <v>37.656059265136697</v>
      </c>
      <c r="M3673">
        <v>-122.414176940917</v>
      </c>
    </row>
    <row r="3674" spans="1:13" x14ac:dyDescent="0.25">
      <c r="A3674" s="405">
        <v>2019.1251</v>
      </c>
      <c r="B3674" s="477" t="s">
        <v>11800</v>
      </c>
      <c r="C3674" s="230" t="s">
        <v>11838</v>
      </c>
      <c r="D3674" s="196" t="s">
        <v>11697</v>
      </c>
      <c r="E3674" s="196" t="s">
        <v>11698</v>
      </c>
      <c r="F3674" s="488" t="s">
        <v>271</v>
      </c>
      <c r="G3674" t="s">
        <v>160</v>
      </c>
      <c r="H3674" s="477" t="s">
        <v>5930</v>
      </c>
      <c r="I3674" s="404" t="s">
        <v>26</v>
      </c>
      <c r="J3674" s="230">
        <f>VLOOKUP(H3674,LocID!$B$2:$I$1995,8, FALSE)</f>
        <v>33</v>
      </c>
      <c r="L3674">
        <v>33.7483100891113</v>
      </c>
      <c r="M3674">
        <v>-84.39111328125</v>
      </c>
    </row>
    <row r="3675" spans="1:13" x14ac:dyDescent="0.25">
      <c r="A3675" s="405">
        <v>2019.1256000000001</v>
      </c>
      <c r="B3675" s="477" t="s">
        <v>11800</v>
      </c>
      <c r="C3675" s="230" t="s">
        <v>11838</v>
      </c>
      <c r="D3675" s="196" t="s">
        <v>11700</v>
      </c>
      <c r="E3675" s="196" t="s">
        <v>11701</v>
      </c>
      <c r="F3675" s="488" t="s">
        <v>533</v>
      </c>
      <c r="G3675" t="s">
        <v>49</v>
      </c>
      <c r="H3675" s="477" t="s">
        <v>4499</v>
      </c>
      <c r="I3675" s="404" t="s">
        <v>3934</v>
      </c>
      <c r="J3675" s="230">
        <f>VLOOKUP(H3675,LocID!$B$2:$I$1995,8, FALSE)</f>
        <v>65</v>
      </c>
      <c r="L3675">
        <v>42.3586616516113</v>
      </c>
      <c r="M3675">
        <v>-71.056739807128906</v>
      </c>
    </row>
    <row r="3676" spans="1:13" x14ac:dyDescent="0.25">
      <c r="A3676" s="405">
        <v>2019.1257000000001</v>
      </c>
      <c r="B3676" s="477" t="s">
        <v>11800</v>
      </c>
      <c r="C3676" s="230" t="s">
        <v>11838</v>
      </c>
      <c r="D3676" s="196" t="s">
        <v>11703</v>
      </c>
      <c r="E3676" s="196" t="s">
        <v>11704</v>
      </c>
      <c r="F3676" s="513" t="s">
        <v>1146</v>
      </c>
      <c r="G3676" t="s">
        <v>250</v>
      </c>
      <c r="H3676" s="477" t="s">
        <v>6045</v>
      </c>
      <c r="I3676" s="404" t="s">
        <v>52</v>
      </c>
      <c r="J3676" s="230">
        <f>VLOOKUP(H3676,LocID!$B$2:$I$1995,8, FALSE)</f>
        <v>156</v>
      </c>
      <c r="L3676">
        <v>35.995418548583899</v>
      </c>
      <c r="M3676">
        <v>-78.896438598632798</v>
      </c>
    </row>
    <row r="3677" spans="1:13" x14ac:dyDescent="0.25">
      <c r="A3677" s="423">
        <v>2019.1282000000001</v>
      </c>
      <c r="B3677" s="477" t="s">
        <v>11800</v>
      </c>
      <c r="C3677" s="230" t="s">
        <v>11838</v>
      </c>
      <c r="D3677" s="196" t="s">
        <v>11706</v>
      </c>
      <c r="E3677" s="196" t="s">
        <v>11707</v>
      </c>
      <c r="F3677" s="196" t="s">
        <v>11708</v>
      </c>
      <c r="G3677" t="s">
        <v>76</v>
      </c>
      <c r="H3677" s="477" t="s">
        <v>11812</v>
      </c>
      <c r="I3677" s="410" t="s">
        <v>52</v>
      </c>
      <c r="J3677" s="230">
        <f>VLOOKUP(H3677,LocID!$B$2:$I$1995,8, FALSE)</f>
        <v>782</v>
      </c>
      <c r="L3677">
        <v>38.015830993652301</v>
      </c>
      <c r="M3677">
        <v>-121.81974029541</v>
      </c>
    </row>
    <row r="3678" spans="1:13" x14ac:dyDescent="0.25">
      <c r="A3678" s="423">
        <v>2019.1315999999999</v>
      </c>
      <c r="B3678" s="477" t="s">
        <v>11800</v>
      </c>
      <c r="C3678" s="230" t="s">
        <v>11838</v>
      </c>
      <c r="D3678" s="196" t="s">
        <v>11712</v>
      </c>
      <c r="E3678" s="196" t="s">
        <v>11713</v>
      </c>
      <c r="F3678" s="196" t="s">
        <v>10009</v>
      </c>
      <c r="G3678" t="s">
        <v>1488</v>
      </c>
      <c r="H3678" s="477" t="s">
        <v>10402</v>
      </c>
      <c r="I3678" s="410" t="s">
        <v>9916</v>
      </c>
      <c r="J3678" s="230">
        <f>VLOOKUP(H3678,LocID!$B$2:$I$1995,8, FALSE)</f>
        <v>727</v>
      </c>
      <c r="L3678">
        <v>20.887769699096701</v>
      </c>
      <c r="M3678">
        <v>-156.50175476074199</v>
      </c>
    </row>
    <row r="3679" spans="1:13" x14ac:dyDescent="0.25">
      <c r="A3679" s="423">
        <v>2019.1318000000001</v>
      </c>
      <c r="B3679" s="477" t="s">
        <v>11800</v>
      </c>
      <c r="C3679" s="230" t="s">
        <v>11838</v>
      </c>
      <c r="D3679" s="196" t="s">
        <v>11716</v>
      </c>
      <c r="E3679" s="196" t="s">
        <v>11564</v>
      </c>
      <c r="F3679" s="196" t="s">
        <v>11565</v>
      </c>
      <c r="G3679" t="s">
        <v>165</v>
      </c>
      <c r="H3679" s="477" t="s">
        <v>11807</v>
      </c>
      <c r="I3679" s="404" t="s">
        <v>52</v>
      </c>
      <c r="J3679" s="230">
        <f>VLOOKUP(H3679,LocID!$B$2:$I$1995,8, FALSE)</f>
        <v>777</v>
      </c>
      <c r="L3679">
        <v>30.374269485473601</v>
      </c>
      <c r="M3679">
        <v>-86.236839294433594</v>
      </c>
    </row>
    <row r="3680" spans="1:13" x14ac:dyDescent="0.25">
      <c r="A3680" s="423">
        <v>2019.1324</v>
      </c>
      <c r="B3680" s="477" t="s">
        <v>11800</v>
      </c>
      <c r="C3680" s="230" t="s">
        <v>11838</v>
      </c>
      <c r="D3680" s="196" t="s">
        <v>11719</v>
      </c>
      <c r="E3680" s="196" t="s">
        <v>11720</v>
      </c>
      <c r="F3680" s="196" t="s">
        <v>2997</v>
      </c>
      <c r="G3680" t="s">
        <v>2996</v>
      </c>
      <c r="H3680" s="477" t="s">
        <v>4536</v>
      </c>
      <c r="I3680" s="410" t="s">
        <v>9916</v>
      </c>
      <c r="J3680" s="230">
        <f>VLOOKUP(H3680,LocID!$B$2:$I$1995,8, FALSE)</f>
        <v>447</v>
      </c>
      <c r="L3680">
        <v>38.890369415283203</v>
      </c>
      <c r="M3680">
        <v>-77.031959533691406</v>
      </c>
    </row>
    <row r="3681" spans="1:13" x14ac:dyDescent="0.25">
      <c r="A3681" s="423">
        <v>2019.1324999999999</v>
      </c>
      <c r="B3681" s="477" t="s">
        <v>11800</v>
      </c>
      <c r="C3681" s="230" t="s">
        <v>11838</v>
      </c>
      <c r="D3681" s="196" t="s">
        <v>11723</v>
      </c>
      <c r="E3681" s="196" t="s">
        <v>11720</v>
      </c>
      <c r="F3681" s="196" t="s">
        <v>214</v>
      </c>
      <c r="G3681" t="s">
        <v>144</v>
      </c>
      <c r="H3681" s="477" t="s">
        <v>5923</v>
      </c>
      <c r="I3681" s="410" t="s">
        <v>9916</v>
      </c>
      <c r="J3681" s="230">
        <f>VLOOKUP(H3681,LocID!$B$2:$I$1995,8, FALSE)</f>
        <v>25</v>
      </c>
      <c r="L3681">
        <v>38.878585815429602</v>
      </c>
      <c r="M3681">
        <v>-77.068832397460895</v>
      </c>
    </row>
    <row r="3682" spans="1:13" x14ac:dyDescent="0.25">
      <c r="A3682" s="423">
        <v>2019.1325999999999</v>
      </c>
      <c r="B3682" s="477" t="s">
        <v>11800</v>
      </c>
      <c r="C3682" s="230" t="s">
        <v>11838</v>
      </c>
      <c r="D3682" s="196" t="s">
        <v>11725</v>
      </c>
      <c r="E3682" s="196" t="s">
        <v>2912</v>
      </c>
      <c r="F3682" s="196" t="s">
        <v>2908</v>
      </c>
      <c r="G3682" t="s">
        <v>380</v>
      </c>
      <c r="H3682" s="477" t="s">
        <v>6299</v>
      </c>
      <c r="I3682" s="410" t="s">
        <v>9916</v>
      </c>
      <c r="J3682" s="230">
        <f>VLOOKUP(H3682,LocID!$B$2:$I$1995,8, FALSE)</f>
        <v>431</v>
      </c>
      <c r="L3682">
        <v>41.8238716125488</v>
      </c>
      <c r="M3682">
        <v>-71.4119873046875</v>
      </c>
    </row>
    <row r="3683" spans="1:13" x14ac:dyDescent="0.25">
      <c r="A3683" s="423">
        <v>2019.1333</v>
      </c>
      <c r="B3683" s="477" t="s">
        <v>11800</v>
      </c>
      <c r="C3683" s="230" t="s">
        <v>11838</v>
      </c>
      <c r="D3683" s="196" t="s">
        <v>11729</v>
      </c>
      <c r="E3683" s="196" t="s">
        <v>2717</v>
      </c>
      <c r="F3683" s="196" t="s">
        <v>423</v>
      </c>
      <c r="G3683" t="s">
        <v>76</v>
      </c>
      <c r="H3683" s="477" t="s">
        <v>11813</v>
      </c>
      <c r="I3683" s="410" t="s">
        <v>26</v>
      </c>
      <c r="J3683" s="230">
        <f>VLOOKUP(H3683,LocID!$B$2:$I$1995,8, FALSE)</f>
        <v>783</v>
      </c>
      <c r="L3683">
        <v>37.518341064453097</v>
      </c>
      <c r="M3683">
        <v>-122.27620697021401</v>
      </c>
    </row>
    <row r="3684" spans="1:13" x14ac:dyDescent="0.25">
      <c r="A3684" s="423">
        <v>2019.134</v>
      </c>
      <c r="B3684" s="477" t="s">
        <v>11800</v>
      </c>
      <c r="C3684" s="230" t="s">
        <v>11838</v>
      </c>
      <c r="D3684" s="196" t="s">
        <v>11732</v>
      </c>
      <c r="E3684" s="196" t="s">
        <v>74</v>
      </c>
      <c r="F3684" s="196" t="s">
        <v>75</v>
      </c>
      <c r="G3684" t="s">
        <v>76</v>
      </c>
      <c r="H3684" s="477" t="s">
        <v>5903</v>
      </c>
      <c r="I3684" s="410" t="s">
        <v>9916</v>
      </c>
      <c r="J3684" s="230">
        <f>VLOOKUP(H3684,LocID!$B$2:$I$1995,8, FALSE)</f>
        <v>5</v>
      </c>
      <c r="L3684">
        <v>37.766830444335902</v>
      </c>
      <c r="M3684">
        <v>-122.245300292968</v>
      </c>
    </row>
    <row r="3685" spans="1:13" x14ac:dyDescent="0.25">
      <c r="A3685" s="423">
        <v>2020.0043000000001</v>
      </c>
      <c r="B3685" s="477" t="s">
        <v>11800</v>
      </c>
      <c r="C3685" s="230" t="s">
        <v>11838</v>
      </c>
      <c r="D3685" s="196" t="s">
        <v>11735</v>
      </c>
      <c r="E3685" s="196" t="s">
        <v>2860</v>
      </c>
      <c r="F3685" s="196" t="s">
        <v>2823</v>
      </c>
      <c r="G3685" t="s">
        <v>122</v>
      </c>
      <c r="H3685" s="477" t="s">
        <v>6295</v>
      </c>
      <c r="I3685" s="410" t="s">
        <v>9974</v>
      </c>
      <c r="J3685" s="230">
        <f>VLOOKUP(H3685,LocID!$B$2:$I$1995,8, FALSE)</f>
        <v>427</v>
      </c>
      <c r="L3685">
        <v>45.511791229247997</v>
      </c>
      <c r="M3685">
        <v>-122.67562866210901</v>
      </c>
    </row>
    <row r="3686" spans="1:13" x14ac:dyDescent="0.25">
      <c r="A3686" s="423">
        <v>2020.0055</v>
      </c>
      <c r="B3686" s="477" t="s">
        <v>11800</v>
      </c>
      <c r="C3686" s="230" t="s">
        <v>11838</v>
      </c>
      <c r="D3686" s="196" t="s">
        <v>11739</v>
      </c>
      <c r="E3686" s="196" t="s">
        <v>2763</v>
      </c>
      <c r="F3686" s="196" t="s">
        <v>2764</v>
      </c>
      <c r="G3686" t="s">
        <v>1276</v>
      </c>
      <c r="H3686" s="477" t="s">
        <v>6282</v>
      </c>
      <c r="I3686" s="410" t="s">
        <v>9912</v>
      </c>
      <c r="J3686" s="230">
        <f>VLOOKUP(H3686,LocID!$B$2:$I$1995,8, FALSE)</f>
        <v>414</v>
      </c>
      <c r="L3686">
        <v>33.448249816894503</v>
      </c>
      <c r="M3686">
        <v>-112.075798034667</v>
      </c>
    </row>
    <row r="3687" spans="1:13" x14ac:dyDescent="0.25">
      <c r="A3687" s="423">
        <v>2020.0069000000001</v>
      </c>
      <c r="B3687" s="477" t="s">
        <v>11800</v>
      </c>
      <c r="C3687" s="230" t="s">
        <v>11838</v>
      </c>
      <c r="D3687" s="196" t="s">
        <v>11741</v>
      </c>
      <c r="E3687" s="196" t="s">
        <v>11742</v>
      </c>
      <c r="F3687" s="196" t="s">
        <v>11743</v>
      </c>
      <c r="G3687" t="s">
        <v>261</v>
      </c>
      <c r="H3687" s="477" t="s">
        <v>11814</v>
      </c>
      <c r="I3687" s="410" t="s">
        <v>52</v>
      </c>
      <c r="J3687" s="230">
        <f>VLOOKUP(H3687,LocID!$B$2:$I$1995,8, FALSE)</f>
        <v>784</v>
      </c>
      <c r="L3687">
        <v>47.414939880371001</v>
      </c>
      <c r="M3687">
        <v>-120.305221557617</v>
      </c>
    </row>
    <row r="3688" spans="1:13" x14ac:dyDescent="0.25">
      <c r="A3688" s="423">
        <v>2020.0075999999999</v>
      </c>
      <c r="B3688" s="477" t="s">
        <v>11800</v>
      </c>
      <c r="C3688" s="230" t="s">
        <v>11838</v>
      </c>
      <c r="D3688" s="196" t="s">
        <v>11746</v>
      </c>
      <c r="E3688" s="196" t="s">
        <v>737</v>
      </c>
      <c r="F3688" s="196" t="s">
        <v>2264</v>
      </c>
      <c r="G3688" t="s">
        <v>739</v>
      </c>
      <c r="H3688" s="477" t="s">
        <v>6241</v>
      </c>
      <c r="I3688" s="410" t="s">
        <v>52</v>
      </c>
      <c r="J3688" s="230">
        <f>VLOOKUP(H3688,LocID!$B$2:$I$1995,8, FALSE)</f>
        <v>369</v>
      </c>
      <c r="L3688">
        <v>49.231601715087798</v>
      </c>
      <c r="M3688">
        <v>-122.89600372314401</v>
      </c>
    </row>
    <row r="3689" spans="1:13" x14ac:dyDescent="0.25">
      <c r="A3689" s="423">
        <v>2020.0098</v>
      </c>
      <c r="B3689" s="477" t="s">
        <v>11800</v>
      </c>
      <c r="C3689" s="230" t="s">
        <v>11838</v>
      </c>
      <c r="D3689" s="196" t="s">
        <v>11748</v>
      </c>
      <c r="E3689" s="196" t="s">
        <v>1861</v>
      </c>
      <c r="F3689" s="196" t="s">
        <v>1832</v>
      </c>
      <c r="G3689" t="s">
        <v>76</v>
      </c>
      <c r="H3689" s="477" t="s">
        <v>4512</v>
      </c>
      <c r="I3689" s="410" t="s">
        <v>9916</v>
      </c>
      <c r="J3689" s="230">
        <f>VLOOKUP(H3689,LocID!$B$2:$I$1995,8, FALSE)</f>
        <v>300</v>
      </c>
      <c r="L3689">
        <v>34.053489685058501</v>
      </c>
      <c r="M3689">
        <v>-118.245323181152</v>
      </c>
    </row>
    <row r="3690" spans="1:13" x14ac:dyDescent="0.25">
      <c r="A3690" s="423">
        <v>2020.0108</v>
      </c>
      <c r="B3690" s="477" t="s">
        <v>11800</v>
      </c>
      <c r="C3690" s="230" t="s">
        <v>11838</v>
      </c>
      <c r="D3690" s="196" t="s">
        <v>11751</v>
      </c>
      <c r="E3690" s="196" t="s">
        <v>5467</v>
      </c>
      <c r="F3690" s="196" t="s">
        <v>4953</v>
      </c>
      <c r="G3690" t="s">
        <v>156</v>
      </c>
      <c r="H3690" s="477" t="s">
        <v>6549</v>
      </c>
      <c r="I3690" s="410" t="s">
        <v>52</v>
      </c>
      <c r="J3690" s="230">
        <f>VLOOKUP(H3690,LocID!$B$2:$I$1995,8, FALSE)</f>
        <v>654</v>
      </c>
      <c r="L3690">
        <v>40.259860992431598</v>
      </c>
      <c r="M3690">
        <v>-76.882232666015597</v>
      </c>
    </row>
    <row r="3691" spans="1:13" x14ac:dyDescent="0.25">
      <c r="A3691" s="423">
        <v>2020.0116</v>
      </c>
      <c r="B3691" s="477" t="s">
        <v>11800</v>
      </c>
      <c r="C3691" s="230" t="s">
        <v>11838</v>
      </c>
      <c r="D3691" s="196" t="s">
        <v>11753</v>
      </c>
      <c r="E3691" s="196" t="s">
        <v>11754</v>
      </c>
      <c r="F3691" s="196" t="s">
        <v>1390</v>
      </c>
      <c r="G3691" t="s">
        <v>183</v>
      </c>
      <c r="H3691" s="477" t="s">
        <v>6092</v>
      </c>
      <c r="I3691" s="410" t="s">
        <v>3934</v>
      </c>
      <c r="J3691" s="230">
        <f>VLOOKUP(H3691,LocID!$B$2:$I$1995,8, FALSE)</f>
        <v>208</v>
      </c>
      <c r="L3691">
        <v>42.966411590576101</v>
      </c>
      <c r="M3691">
        <v>-85.671180725097599</v>
      </c>
    </row>
    <row r="3692" spans="1:13" x14ac:dyDescent="0.25">
      <c r="A3692" s="423">
        <v>2020.0127</v>
      </c>
      <c r="B3692" s="477" t="s">
        <v>11800</v>
      </c>
      <c r="C3692" s="230" t="s">
        <v>11838</v>
      </c>
      <c r="D3692" s="196" t="s">
        <v>11756</v>
      </c>
      <c r="E3692" s="196" t="s">
        <v>11757</v>
      </c>
      <c r="F3692" s="196" t="s">
        <v>936</v>
      </c>
      <c r="G3692" t="s">
        <v>60</v>
      </c>
      <c r="H3692" s="477" t="s">
        <v>6005</v>
      </c>
      <c r="I3692" s="410" t="s">
        <v>26</v>
      </c>
      <c r="J3692" s="230">
        <f>VLOOKUP(H3692,LocID!$B$2:$I$1995,8, FALSE)</f>
        <v>113</v>
      </c>
      <c r="L3692">
        <v>41.504749298095703</v>
      </c>
      <c r="M3692">
        <v>-81.690719604492102</v>
      </c>
    </row>
    <row r="3693" spans="1:13" x14ac:dyDescent="0.25">
      <c r="A3693" s="423">
        <v>2020.0162</v>
      </c>
      <c r="B3693" s="477" t="s">
        <v>11800</v>
      </c>
      <c r="C3693" s="230" t="s">
        <v>11838</v>
      </c>
      <c r="D3693" s="196" t="s">
        <v>11759</v>
      </c>
      <c r="E3693" s="196" t="s">
        <v>10077</v>
      </c>
      <c r="F3693" s="196" t="s">
        <v>1972</v>
      </c>
      <c r="G3693" t="s">
        <v>865</v>
      </c>
      <c r="H3693" s="477" t="s">
        <v>6199</v>
      </c>
      <c r="I3693" s="410" t="s">
        <v>26</v>
      </c>
      <c r="J3693" s="230">
        <f>VLOOKUP(H3693,LocID!$B$2:$I$1995,8, FALSE)</f>
        <v>323</v>
      </c>
      <c r="L3693">
        <v>35.149761199951101</v>
      </c>
      <c r="M3693">
        <v>-90.049247741699205</v>
      </c>
    </row>
    <row r="3694" spans="1:13" x14ac:dyDescent="0.25">
      <c r="A3694" s="423">
        <v>2020.0179000000001</v>
      </c>
      <c r="B3694" s="477" t="s">
        <v>11800</v>
      </c>
      <c r="C3694" s="230" t="s">
        <v>11838</v>
      </c>
      <c r="D3694" s="196" t="s">
        <v>11761</v>
      </c>
      <c r="E3694" s="196" t="s">
        <v>11762</v>
      </c>
      <c r="F3694" s="196" t="s">
        <v>2749</v>
      </c>
      <c r="G3694" t="s">
        <v>1276</v>
      </c>
      <c r="H3694" s="477" t="s">
        <v>6279</v>
      </c>
      <c r="I3694" s="410" t="s">
        <v>52</v>
      </c>
      <c r="J3694" s="230">
        <f>VLOOKUP(H3694,LocID!$B$2:$I$1995,8, FALSE)</f>
        <v>411</v>
      </c>
      <c r="L3694">
        <v>33.577308654785099</v>
      </c>
      <c r="M3694">
        <v>-112.24089813232401</v>
      </c>
    </row>
    <row r="3695" spans="1:13" x14ac:dyDescent="0.25">
      <c r="A3695" s="423">
        <v>2020.0187000000001</v>
      </c>
      <c r="B3695" s="477" t="s">
        <v>11800</v>
      </c>
      <c r="C3695" s="230" t="s">
        <v>11838</v>
      </c>
      <c r="D3695" s="196" t="s">
        <v>11765</v>
      </c>
      <c r="E3695" s="196" t="s">
        <v>849</v>
      </c>
      <c r="F3695" s="196" t="s">
        <v>844</v>
      </c>
      <c r="G3695" t="s">
        <v>250</v>
      </c>
      <c r="H3695" s="477" t="s">
        <v>5992</v>
      </c>
      <c r="I3695" s="410" t="s">
        <v>9916</v>
      </c>
      <c r="J3695" s="230">
        <f>VLOOKUP(H3695,LocID!$B$2:$I$1995,8, FALSE)</f>
        <v>100</v>
      </c>
      <c r="L3695">
        <v>35.222858428955</v>
      </c>
      <c r="M3695">
        <v>-80.837959289550696</v>
      </c>
    </row>
    <row r="3696" spans="1:13" x14ac:dyDescent="0.25">
      <c r="A3696" s="423">
        <v>2020.0189</v>
      </c>
      <c r="B3696" s="477" t="s">
        <v>11800</v>
      </c>
      <c r="C3696" s="230" t="s">
        <v>11838</v>
      </c>
      <c r="D3696" s="196" t="s">
        <v>11768</v>
      </c>
      <c r="E3696" s="196" t="s">
        <v>11769</v>
      </c>
      <c r="F3696" s="196" t="s">
        <v>1233</v>
      </c>
      <c r="G3696" t="s">
        <v>261</v>
      </c>
      <c r="H3696" s="477" t="s">
        <v>6062</v>
      </c>
      <c r="I3696" s="410" t="s">
        <v>52</v>
      </c>
      <c r="J3696" s="230">
        <f>VLOOKUP(H3696,LocID!$B$2:$I$1995,8, FALSE)</f>
        <v>174</v>
      </c>
      <c r="L3696">
        <v>47.976589202880803</v>
      </c>
      <c r="M3696">
        <v>-122.205932617187</v>
      </c>
    </row>
    <row r="3697" spans="1:13" x14ac:dyDescent="0.25">
      <c r="A3697" s="423">
        <v>2020.0197000000001</v>
      </c>
      <c r="B3697" s="477" t="s">
        <v>11800</v>
      </c>
      <c r="C3697" s="230" t="s">
        <v>11838</v>
      </c>
      <c r="D3697" s="196" t="s">
        <v>11771</v>
      </c>
      <c r="E3697" s="196" t="s">
        <v>2717</v>
      </c>
      <c r="F3697" s="196" t="s">
        <v>2705</v>
      </c>
      <c r="G3697" t="s">
        <v>76</v>
      </c>
      <c r="H3697" s="477" t="s">
        <v>6272</v>
      </c>
      <c r="I3697" s="410" t="s">
        <v>26</v>
      </c>
      <c r="J3697" s="230">
        <f>VLOOKUP(H3697,LocID!$B$2:$I$1995,8, FALSE)</f>
        <v>404</v>
      </c>
      <c r="L3697">
        <v>37.4446601867675</v>
      </c>
      <c r="M3697">
        <v>-122.16078948974599</v>
      </c>
    </row>
    <row r="3698" spans="1:13" x14ac:dyDescent="0.25">
      <c r="A3698" s="423">
        <v>2020.0201999999999</v>
      </c>
      <c r="B3698" s="477" t="s">
        <v>11800</v>
      </c>
      <c r="C3698" s="230" t="s">
        <v>11838</v>
      </c>
      <c r="D3698" s="196" t="s">
        <v>11773</v>
      </c>
      <c r="E3698" s="196" t="s">
        <v>11774</v>
      </c>
      <c r="F3698" s="196" t="s">
        <v>11775</v>
      </c>
      <c r="G3698" t="s">
        <v>144</v>
      </c>
      <c r="H3698" s="477" t="s">
        <v>11815</v>
      </c>
      <c r="I3698" s="410" t="s">
        <v>9916</v>
      </c>
      <c r="J3698" s="230">
        <f>VLOOKUP(H3698,LocID!$B$2:$I$1995,8, FALSE)</f>
        <v>785</v>
      </c>
      <c r="L3698">
        <v>38.900371551513601</v>
      </c>
      <c r="M3698">
        <v>-77.263648986816406</v>
      </c>
    </row>
    <row r="3699" spans="1:13" x14ac:dyDescent="0.25">
      <c r="A3699" s="423">
        <v>2020.0217</v>
      </c>
      <c r="B3699" s="477" t="s">
        <v>11800</v>
      </c>
      <c r="C3699" s="230" t="s">
        <v>11838</v>
      </c>
      <c r="D3699" s="196" t="s">
        <v>11778</v>
      </c>
      <c r="E3699" s="196" t="s">
        <v>2919</v>
      </c>
      <c r="F3699" s="196" t="s">
        <v>2908</v>
      </c>
      <c r="G3699" t="s">
        <v>380</v>
      </c>
      <c r="H3699" s="477" t="s">
        <v>6299</v>
      </c>
      <c r="I3699" s="410" t="s">
        <v>9916</v>
      </c>
      <c r="J3699" s="230">
        <f>VLOOKUP(H3699,LocID!$B$2:$I$1995,8, FALSE)</f>
        <v>431</v>
      </c>
      <c r="L3699">
        <v>41.8238716125488</v>
      </c>
      <c r="M3699">
        <v>-71.4119873046875</v>
      </c>
    </row>
    <row r="3700" spans="1:13" x14ac:dyDescent="0.25">
      <c r="A3700" s="423">
        <v>2020.0237999999999</v>
      </c>
      <c r="B3700" s="477" t="s">
        <v>11800</v>
      </c>
      <c r="C3700" s="230" t="s">
        <v>11838</v>
      </c>
      <c r="D3700" s="196" t="s">
        <v>11783</v>
      </c>
      <c r="E3700" s="196" t="s">
        <v>3122</v>
      </c>
      <c r="F3700" s="196" t="s">
        <v>3123</v>
      </c>
      <c r="G3700" t="s">
        <v>76</v>
      </c>
      <c r="H3700" s="477" t="s">
        <v>4524</v>
      </c>
      <c r="I3700" s="410" t="s">
        <v>98</v>
      </c>
      <c r="J3700" s="230">
        <f>VLOOKUP(H3700,LocID!$B$2:$I$1995,8, FALSE)</f>
        <v>473</v>
      </c>
      <c r="L3700">
        <v>41.237720489501903</v>
      </c>
      <c r="M3700">
        <v>-122.27001953125</v>
      </c>
    </row>
    <row r="3701" spans="1:13" x14ac:dyDescent="0.25">
      <c r="A3701" s="423">
        <v>2020.0248999999999</v>
      </c>
      <c r="B3701" s="477" t="s">
        <v>11800</v>
      </c>
      <c r="C3701" s="230" t="s">
        <v>11838</v>
      </c>
      <c r="D3701" s="196" t="s">
        <v>11785</v>
      </c>
      <c r="E3701" s="196" t="s">
        <v>11786</v>
      </c>
      <c r="F3701" s="196" t="s">
        <v>214</v>
      </c>
      <c r="G3701" t="s">
        <v>261</v>
      </c>
      <c r="H3701" s="477" t="s">
        <v>11816</v>
      </c>
      <c r="I3701" s="410" t="s">
        <v>26</v>
      </c>
      <c r="J3701" s="230">
        <f>VLOOKUP(H3701,LocID!$B$2:$I$1995,8, FALSE)</f>
        <v>786</v>
      </c>
      <c r="L3701">
        <v>48.194290161132798</v>
      </c>
      <c r="M3701">
        <v>-122.126411437988</v>
      </c>
    </row>
    <row r="3702" spans="1:13" x14ac:dyDescent="0.25">
      <c r="A3702" s="423">
        <v>2020.0304000000001</v>
      </c>
      <c r="B3702" s="477" t="s">
        <v>11800</v>
      </c>
      <c r="C3702" s="230" t="s">
        <v>11838</v>
      </c>
      <c r="D3702" s="196" t="s">
        <v>11788</v>
      </c>
      <c r="E3702" s="196" t="s">
        <v>11373</v>
      </c>
      <c r="F3702" s="196" t="s">
        <v>2823</v>
      </c>
      <c r="G3702" t="s">
        <v>122</v>
      </c>
      <c r="H3702" s="477" t="s">
        <v>6295</v>
      </c>
      <c r="I3702" s="410" t="s">
        <v>52</v>
      </c>
      <c r="J3702" s="230">
        <f>VLOOKUP(H3702,LocID!$B$2:$I$1995,8, FALSE)</f>
        <v>427</v>
      </c>
      <c r="L3702">
        <v>45.511791229247997</v>
      </c>
      <c r="M3702">
        <v>-122.67562866210901</v>
      </c>
    </row>
    <row r="3703" spans="1:13" x14ac:dyDescent="0.25">
      <c r="A3703" s="423">
        <v>2020.0358000000001</v>
      </c>
      <c r="B3703" s="477" t="s">
        <v>11800</v>
      </c>
      <c r="C3703" s="230" t="s">
        <v>11838</v>
      </c>
      <c r="D3703" s="196" t="s">
        <v>10165</v>
      </c>
      <c r="E3703" s="196" t="s">
        <v>4853</v>
      </c>
      <c r="F3703" s="196" t="s">
        <v>3664</v>
      </c>
      <c r="G3703" t="s">
        <v>76</v>
      </c>
      <c r="H3703" s="477" t="s">
        <v>6356</v>
      </c>
      <c r="I3703" s="410" t="s">
        <v>3934</v>
      </c>
      <c r="J3703" s="230">
        <f>VLOOKUP(H3703,LocID!$B$2:$I$1995,8, FALSE)</f>
        <v>500</v>
      </c>
      <c r="L3703">
        <v>34.419380187988203</v>
      </c>
      <c r="M3703">
        <v>-119.69905090332</v>
      </c>
    </row>
    <row r="3704" spans="1:13" x14ac:dyDescent="0.25">
      <c r="A3704" s="423">
        <v>2020.0417</v>
      </c>
      <c r="B3704" s="477" t="s">
        <v>11800</v>
      </c>
      <c r="C3704" s="230" t="s">
        <v>11838</v>
      </c>
      <c r="D3704" s="196" t="s">
        <v>11792</v>
      </c>
      <c r="E3704" s="196" t="s">
        <v>11793</v>
      </c>
      <c r="F3704" s="196" t="s">
        <v>2908</v>
      </c>
      <c r="G3704" t="s">
        <v>380</v>
      </c>
      <c r="H3704" s="477" t="s">
        <v>6299</v>
      </c>
      <c r="I3704" s="410" t="s">
        <v>9916</v>
      </c>
      <c r="J3704" s="230">
        <f>VLOOKUP(H3704,LocID!$B$2:$I$1995,8, FALSE)</f>
        <v>431</v>
      </c>
      <c r="L3704">
        <v>41.8238716125488</v>
      </c>
      <c r="M3704">
        <v>-71.4119873046875</v>
      </c>
    </row>
  </sheetData>
  <hyperlinks>
    <hyperlink ref="A3295" r:id="rId1" display="http://ntranet/Database/Database.aspx?mode=Browse&amp;searchID=160715" xr:uid="{210EF419-848B-48A7-8807-B8793E712A52}"/>
    <hyperlink ref="A3345" r:id="rId2" display="http://ntranet/Database/Database.aspx?mode=Browse&amp;searchID=158161" xr:uid="{73F036D7-CE87-4125-91EF-58BC1F11DE46}"/>
    <hyperlink ref="A3368" r:id="rId3" display="http://ntranet/Database/Database.aspx?mode=Browse&amp;searchID=158283" xr:uid="{61F83A22-B011-4CDF-8B9E-885433BACC97}"/>
    <hyperlink ref="A3385" r:id="rId4" display="http://ntranet/Database/Database.aspx?mode=Browse&amp;searchID=158288" xr:uid="{4F20E6C9-51B0-4466-B443-DA29CE6EE805}"/>
    <hyperlink ref="A3396" r:id="rId5" display="http://ntranet/Database/Database.aspx?mode=Browse&amp;searchID=158296" xr:uid="{3B794EF3-7065-42E3-8CFF-F6BA77A332D3}"/>
    <hyperlink ref="A3398" r:id="rId6" display="http://ntranet/Database/Database.aspx?mode=Browse&amp;searchID=160716" xr:uid="{11035ECC-791E-463B-9AA2-19B8FCB3D381}"/>
    <hyperlink ref="A3399" r:id="rId7" display="http://ntranet/Database/Database.aspx?mode=Browse&amp;searchID=158523" xr:uid="{1636C9DA-AB8C-4E59-B7C2-39B9EF3FC1C1}"/>
    <hyperlink ref="A3400" r:id="rId8" display="http://ntranet/Database/Database.aspx?mode=Browse&amp;searchID=158298" xr:uid="{E46DFD56-BD2B-4F58-9F9C-2E484123A8A3}"/>
    <hyperlink ref="A3401" r:id="rId9" display="http://ntranet/Database/Database.aspx?mode=Browse&amp;searchID=158546" xr:uid="{C53CE120-F2AA-4ECF-8310-3DB4E919D40F}"/>
    <hyperlink ref="A3402" r:id="rId10" display="http://ntranet/Database/Database.aspx?mode=Browse&amp;searchID=158230" xr:uid="{AE022D50-2BEB-4898-A8F7-699FC5B251CD}"/>
    <hyperlink ref="A3420" r:id="rId11" display="http://ntranet/Database/Database.aspx?mode=Browse&amp;searchID=158231" xr:uid="{C8CA3E06-E1CF-44F0-977C-4B060E44B846}"/>
    <hyperlink ref="A3440" r:id="rId12" display="http://ntranet/Database/Database.aspx?mode=Browse&amp;searchID=158310" xr:uid="{EE528FBD-C273-40BD-ABAD-B52E5D9E9F9F}"/>
    <hyperlink ref="A3442" r:id="rId13" display="http://ntranet/Database/Database.aspx?mode=Browse&amp;searchID=158170" xr:uid="{D3934AD1-02D7-41F9-9055-C3E2E3352428}"/>
    <hyperlink ref="A3447" r:id="rId14" display="http://ntranet/Database/Database.aspx?mode=Browse&amp;searchID=158316" xr:uid="{88AE98EA-E49E-4B8F-A6D3-8A6A722DD6AA}"/>
    <hyperlink ref="A3449" r:id="rId15" display="http://ntranet/Database/Database.aspx?mode=Browse&amp;searchID=158317" xr:uid="{107AB72E-78F2-4773-A147-2C0765C63883}"/>
    <hyperlink ref="A3454" r:id="rId16" display="http://ntranet/Database/Database.aspx?mode=Browse&amp;searchID=158318" xr:uid="{31BA5FDE-7F91-4A22-91C5-18137238BB83}"/>
    <hyperlink ref="A3461" r:id="rId17" display="http://ntranet/Database/Database.aspx?mode=Browse&amp;searchID=158605" xr:uid="{BB496300-575F-4047-8B0C-5C112D0A1B17}"/>
    <hyperlink ref="A3470" r:id="rId18" display="http://ntranet/Database/Database.aspx?mode=Browse&amp;searchID=158171" xr:uid="{B16D5474-3096-48E1-90D4-8E4A6E918863}"/>
    <hyperlink ref="A3476" r:id="rId19" display="http://ntranet/Database/Database.aspx?mode=Browse&amp;searchID=159975" xr:uid="{87F40D43-29F5-45E6-9E47-322401E5D274}"/>
    <hyperlink ref="A3477" r:id="rId20" display="http://ntranet/Database/Database.aspx?mode=Browse&amp;searchID=158324" xr:uid="{ACED9924-4AA2-413C-B4FE-32C9A8BB92FD}"/>
    <hyperlink ref="A3479" r:id="rId21" display="http://ntranet/Database/Database.aspx?mode=Browse&amp;searchID=158326" xr:uid="{E4DB1C3D-F12A-4C47-AED8-3DB7E9FBE1BD}"/>
    <hyperlink ref="A3483" r:id="rId22" display="http://ntranet/Database/Database.aspx?mode=Browse&amp;searchID=158328" xr:uid="{9016CFDB-6DB1-4857-98E5-EA7E3AB32177}"/>
    <hyperlink ref="A3484" r:id="rId23" display="http://ntranet/Database/Database.aspx?mode=Browse&amp;searchID=158329" xr:uid="{2FBA073F-56E7-43E0-99DE-B9514126684D}"/>
    <hyperlink ref="A3485" r:id="rId24" display="http://ntranet/Database/Database.aspx?mode=Browse&amp;searchID=158331" xr:uid="{F2D5AEF3-B548-4E36-82B4-C85912A999A2}"/>
    <hyperlink ref="A3490" r:id="rId25" display="http://ntranet/Database/Database.aspx?mode=Browse&amp;searchID=158184" xr:uid="{62307A71-8EB4-40B8-9128-8197FCAE83DB}"/>
    <hyperlink ref="A3492" r:id="rId26" display="http://ntranet/Database/Database.aspx?mode=Browse&amp;searchID=158163" xr:uid="{BA3B32E9-192E-4F1B-BBE8-E08D6392D2BB}"/>
    <hyperlink ref="A3494" r:id="rId27" display="http://ntranet/Database/Database.aspx?mode=Browse&amp;searchID=158334" xr:uid="{F7942EEE-0B2E-4309-B84C-4C27B8EF6BAD}"/>
    <hyperlink ref="A3496" r:id="rId28" display="http://ntranet/Database/Database.aspx?mode=Browse&amp;searchID=158337" xr:uid="{4C1E19AC-0324-4DA2-9A59-C7FA7116C139}"/>
    <hyperlink ref="A3497" r:id="rId29" display="http://ntranet/Database/Database.aspx?mode=Browse&amp;searchID=158186" xr:uid="{A23D0429-7F78-48E7-BE5A-CEEC9E4C2BD3}"/>
    <hyperlink ref="A3498" r:id="rId30" display="http://ntranet/Database/Database.aspx?mode=Browse&amp;searchID=158339" xr:uid="{67C717E1-45E8-42C4-A865-C3A4688F6499}"/>
    <hyperlink ref="A3500" r:id="rId31" display="http://ntranet/Database/Database.aspx?mode=Browse&amp;searchID=157938" xr:uid="{A7CAF51D-B0A8-4DF9-B6C6-5B1E876FEB87}"/>
    <hyperlink ref="A3501" r:id="rId32" display="http://ntranet/Database/Database.aspx?mode=Browse&amp;searchID=159985" xr:uid="{69F9DDC9-B5AD-40E6-ABA5-EE3A38D07897}"/>
    <hyperlink ref="A3502" r:id="rId33" display="http://ntranet/Database/Database.aspx?mode=Browse&amp;searchID=158378" xr:uid="{B8F643BB-53DC-4E40-81BA-AA844C148B65}"/>
    <hyperlink ref="A3503" r:id="rId34" display="http://ntranet/Database/Database.aspx?mode=Browse&amp;searchID=158187" xr:uid="{6ED06441-3653-4167-83A2-6EF061883B84}"/>
    <hyperlink ref="A3504" r:id="rId35" display="http://ntranet/Database/Database.aspx?mode=Browse&amp;searchID=158197" xr:uid="{EFF422B9-E530-435F-98BE-304B7A19D386}"/>
    <hyperlink ref="A3506" r:id="rId36" display="http://ntranet/Database/Database.aspx?mode=Browse&amp;searchID=158175" xr:uid="{8F5E57A2-7BD2-455D-A073-0C30E25DCDB2}"/>
    <hyperlink ref="A3507" r:id="rId37" display="http://ntranet/Database/Database.aspx?mode=Browse&amp;searchID=158351" xr:uid="{905EAA8B-3171-4106-920D-EBE907BDD49A}"/>
    <hyperlink ref="A3508" r:id="rId38" display="http://ntranet/Database/Database.aspx?mode=Browse&amp;searchID=158381" xr:uid="{F79FA129-13FA-4303-8CEC-3FA8CD3891BC}"/>
    <hyperlink ref="A3509" r:id="rId39" display="http://ntranet/Database/Database.aspx?mode=Browse&amp;searchID=158353" xr:uid="{0A43C171-7317-406B-B2D3-1446D33ECF69}"/>
    <hyperlink ref="A3510" r:id="rId40" display="http://ntranet/Database/Database.aspx?mode=Browse&amp;searchID=158193" xr:uid="{6403C727-B4CC-421A-99C3-07D3C6437654}"/>
    <hyperlink ref="A3511" r:id="rId41" display="http://ntranet/Database/Database.aspx?mode=Browse&amp;searchID=158354" xr:uid="{15E628C5-1EF6-4B6F-8CB4-41727F28ABF8}"/>
    <hyperlink ref="A3512" r:id="rId42" display="http://ntranet/Database/Database.aspx?mode=Browse&amp;searchID=158356" xr:uid="{37C1D413-C15A-4DA5-9CE9-A340675C7F3B}"/>
    <hyperlink ref="A3513" r:id="rId43" display="http://ntranet/Database/Database.aspx?mode=Browse&amp;searchID=158176" xr:uid="{7EF670AE-E130-47E6-AE5D-E3901E99DB8F}"/>
    <hyperlink ref="A3518" r:id="rId44" display="http://ntranet/Database/Database.aspx?mode=Browse&amp;searchID=158255" xr:uid="{8C92A555-950E-4A4C-9728-0A1E4512C4F9}"/>
    <hyperlink ref="A3517" r:id="rId45" display="http://ntranet/Database/Database.aspx?mode=Browse&amp;searchID=158369" xr:uid="{8AE35AD8-0366-456B-AA53-94749FAB495C}"/>
    <hyperlink ref="A3519" r:id="rId46" display="http://ntranet/Database/Database.aspx?mode=Browse&amp;searchID=158165" xr:uid="{35B18C96-E074-4C21-90F1-E18BB77DC303}"/>
    <hyperlink ref="A3520" r:id="rId47" display="http://ntranet/Database/Database.aspx?mode=Browse&amp;searchID=158370" xr:uid="{FB1D6853-D99C-4E29-97F4-4610C24CA653}"/>
    <hyperlink ref="A3521" r:id="rId48" display="http://ntranet/Database/Database.aspx?mode=Browse&amp;searchID=158259" xr:uid="{1A731B57-D6AD-4BED-AD12-EDC36532671B}"/>
    <hyperlink ref="A3522" r:id="rId49" display="http://ntranet/Database/Database.aspx?mode=Browse&amp;searchID=158397" xr:uid="{B02E478F-A7DD-41AB-B6DB-89090C07F93B}"/>
    <hyperlink ref="A3523" r:id="rId50" display="http://ntranet/Database/Database.aspx?mode=Browse&amp;searchID=158371" xr:uid="{A4D72BB8-11DF-43A2-AA78-37F4F49CDCCD}"/>
    <hyperlink ref="A3526" r:id="rId51" display="http://ntranet/Database/Database.aspx?mode=Browse&amp;searchID=157913" xr:uid="{F1B27A89-1801-4ED6-A0FD-713B82D1479E}"/>
    <hyperlink ref="A3527" r:id="rId52" display="http://ntranet/Database/Database.aspx?mode=Browse&amp;searchID=158006" xr:uid="{0121F952-C0C0-4089-A7E5-3DECD095DE64}"/>
    <hyperlink ref="A3528" r:id="rId53" display="http://ntranet/Database/Database.aspx?mode=Browse&amp;searchID=158919" xr:uid="{E0FD3770-D348-4E6D-A29C-BAAEE5EFDF03}"/>
    <hyperlink ref="A3529" r:id="rId54" display="http://ntranet/Database/Database.aspx?mode=Browse&amp;searchID=158920" xr:uid="{5B6907B4-A463-4010-AAD5-7DFD47770213}"/>
    <hyperlink ref="A3530" r:id="rId55" display="http://ntranet/Database/Database.aspx?mode=Browse&amp;searchID=158921" xr:uid="{111FC02A-3EA2-4E16-A531-9A160E18D8FC}"/>
    <hyperlink ref="A3531" r:id="rId56" display="http://ntranet/Database/Database.aspx?mode=Browse&amp;searchID=158922" xr:uid="{CC61EBCE-F244-42CA-9113-45C3707B6514}"/>
    <hyperlink ref="A3532" r:id="rId57" display="http://ntranet/Database/Database.aspx?mode=Browse&amp;searchID=158924" xr:uid="{7FC872A2-CE12-4860-8543-B0FBEC890D2D}"/>
    <hyperlink ref="A3534" r:id="rId58" display="http://ntranet/Database/Database.aspx?mode=Browse&amp;searchID=159263" xr:uid="{C3058BF7-19E7-4704-878A-1D87ADDBAD96}"/>
    <hyperlink ref="A3535" r:id="rId59" display="http://ntranet/Database/Database.aspx?mode=Browse&amp;searchID=159264" xr:uid="{58B7B5C0-03FE-4C9E-B769-54D284A24F07}"/>
    <hyperlink ref="A3536" r:id="rId60" display="http://ntranet/Database/Database.aspx?mode=Browse&amp;searchID=159279" xr:uid="{1CC1C549-CA75-4575-89C5-80B6E2A896E4}"/>
    <hyperlink ref="A3537" r:id="rId61" display="http://ntranet/Database/Database.aspx?mode=Browse&amp;searchID=159784" xr:uid="{A7057C14-6851-453A-A264-34D4287CE117}"/>
    <hyperlink ref="A3538" r:id="rId62" display="http://ntranet/Database/Database.aspx?mode=Browse&amp;searchID=159785" xr:uid="{5D6844A1-D3C8-4F92-9E3A-98AC104F95F8}"/>
    <hyperlink ref="A3539" r:id="rId63" display="http://ntranet/Database/Database.aspx?mode=Browse&amp;searchID=159787" xr:uid="{69C466BE-D8CC-4252-81CB-11F4DAED7307}"/>
    <hyperlink ref="A3540" r:id="rId64" display="http://ntranet/Database/Database.aspx?mode=Browse&amp;searchID=159789" xr:uid="{1FEB81E9-7A09-41A8-9D46-741B32BD78C8}"/>
    <hyperlink ref="A3541" r:id="rId65" display="http://ntranet/Database/Database.aspx?mode=Browse&amp;searchID=159802" xr:uid="{1C6F2873-6F21-4367-BA70-88EACA75305D}"/>
    <hyperlink ref="A3542" r:id="rId66" display="http://ntranet/Database/Database.aspx?mode=Browse&amp;searchID=160000" xr:uid="{D8A06E70-87E1-4027-995A-09055422129C}"/>
    <hyperlink ref="A3543" r:id="rId67" display="http://ntranet/Database/Database.aspx?mode=Browse&amp;searchID=160447" xr:uid="{A8545FC3-D613-45C8-80C4-C6C5E3B36188}"/>
    <hyperlink ref="A3544" r:id="rId68" display="http://ntranet/Database/Database.aspx?mode=Browse&amp;searchID=160455" xr:uid="{C43AD3D5-75D7-4E77-9F9F-F1A4A97AF34F}"/>
    <hyperlink ref="A3545" r:id="rId69" display="http://ntranet/Database/Database.aspx?mode=Browse&amp;searchID=160594" xr:uid="{FBE93DA4-FBB4-4B86-B5BA-D621567AB759}"/>
    <hyperlink ref="A3546" r:id="rId70" display="http://ntranet/Database/Database.aspx?mode=Browse&amp;searchID=160596" xr:uid="{A5D3A705-8CE7-44AD-AB1B-E50D02AC15CA}"/>
    <hyperlink ref="A3547" r:id="rId71" display="http://ntranet/Database/Database.aspx?mode=Browse&amp;searchID=160912" xr:uid="{4CC5B8F1-4C09-461D-9AD9-22EBF69861B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W3544"/>
  <sheetViews>
    <sheetView workbookViewId="0">
      <pane ySplit="1" topLeftCell="A2" activePane="bottomLeft" state="frozen"/>
      <selection pane="bottomLeft" activeCell="T16" sqref="T16"/>
    </sheetView>
  </sheetViews>
  <sheetFormatPr defaultColWidth="16" defaultRowHeight="15" x14ac:dyDescent="0.25"/>
  <cols>
    <col min="1" max="1" width="8.28515625" style="230" bestFit="1" customWidth="1"/>
    <col min="2" max="2" width="32.5703125" style="230" bestFit="1" customWidth="1"/>
    <col min="3" max="3" width="21.5703125" style="230" bestFit="1" customWidth="1"/>
    <col min="4" max="4" width="22.5703125" style="230" customWidth="1"/>
    <col min="5" max="5" width="21" style="230" customWidth="1"/>
    <col min="6" max="6" width="14.85546875" style="230" customWidth="1"/>
    <col min="7" max="8" width="15.85546875" style="230" customWidth="1"/>
    <col min="9" max="9" width="8.28515625" style="230" bestFit="1" customWidth="1"/>
    <col min="10" max="10" width="7.7109375" style="230" customWidth="1"/>
    <col min="11" max="11" width="7.7109375" style="230" bestFit="1" customWidth="1"/>
    <col min="12" max="12" width="11.42578125" style="230" bestFit="1" customWidth="1"/>
    <col min="13" max="13" width="17.42578125" style="230" bestFit="1" customWidth="1"/>
    <col min="14" max="14" width="21.7109375" style="230" bestFit="1" customWidth="1"/>
    <col min="15" max="15" width="12.5703125" style="230" bestFit="1" customWidth="1"/>
    <col min="16" max="16" width="6.85546875" style="230" bestFit="1" customWidth="1"/>
    <col min="17" max="18" width="9.140625" style="230" customWidth="1"/>
    <col min="19" max="19" width="8.85546875" style="230" bestFit="1" customWidth="1"/>
    <col min="20" max="20" width="18" style="230" bestFit="1" customWidth="1"/>
    <col min="21" max="22" width="16" style="230"/>
    <col min="23" max="23" width="26.5703125" style="230" customWidth="1"/>
    <col min="24" max="16384" width="16" style="230"/>
  </cols>
  <sheetData>
    <row r="1" spans="1:23" s="233" customFormat="1" ht="45" x14ac:dyDescent="0.25">
      <c r="A1" s="325" t="s">
        <v>16</v>
      </c>
      <c r="B1" s="319" t="s">
        <v>5856</v>
      </c>
      <c r="C1" s="325" t="s">
        <v>5</v>
      </c>
      <c r="D1" s="325" t="s">
        <v>7</v>
      </c>
      <c r="E1" s="325" t="s">
        <v>8</v>
      </c>
      <c r="F1" s="325" t="s">
        <v>22</v>
      </c>
      <c r="G1" s="325" t="s">
        <v>5859</v>
      </c>
      <c r="H1" s="325" t="s">
        <v>5858</v>
      </c>
      <c r="I1" s="319" t="s">
        <v>16</v>
      </c>
      <c r="J1" s="319" t="s">
        <v>6467</v>
      </c>
      <c r="K1" s="319" t="s">
        <v>52</v>
      </c>
      <c r="L1" s="319" t="s">
        <v>23</v>
      </c>
      <c r="M1" s="319" t="s">
        <v>26</v>
      </c>
      <c r="N1" s="319" t="s">
        <v>3934</v>
      </c>
      <c r="O1" s="319" t="s">
        <v>188</v>
      </c>
      <c r="P1" s="319" t="s">
        <v>98</v>
      </c>
      <c r="Q1" s="319" t="s">
        <v>9974</v>
      </c>
      <c r="R1" s="319" t="s">
        <v>9912</v>
      </c>
      <c r="S1" s="319" t="s">
        <v>6468</v>
      </c>
      <c r="T1" s="234" t="s">
        <v>15</v>
      </c>
      <c r="U1" s="464" t="s">
        <v>11308</v>
      </c>
      <c r="W1" s="327" t="s">
        <v>9739</v>
      </c>
    </row>
    <row r="2" spans="1:23" x14ac:dyDescent="0.25">
      <c r="A2" s="228">
        <v>1</v>
      </c>
      <c r="B2" s="228" t="str">
        <f t="shared" ref="B2:B65" si="0">IF(F2=1, C2&amp;"_"&amp;E2, C2&amp;"_"&amp;D2)</f>
        <v>Abu Dhabi_United Arab Emirates</v>
      </c>
      <c r="C2" s="326" t="s">
        <v>19</v>
      </c>
      <c r="E2" s="320" t="s">
        <v>21</v>
      </c>
      <c r="F2" s="320">
        <v>1</v>
      </c>
      <c r="G2" s="228">
        <v>24.469190597534102</v>
      </c>
      <c r="H2" s="228">
        <v>54.371738433837798</v>
      </c>
      <c r="I2" s="228">
        <f>A2</f>
        <v>1</v>
      </c>
      <c r="J2" s="228">
        <f>COUNTIFS(Data_all!$M$2:$M$5005, LocID!B2, Data_all!$O$2:$O$5005,"&lt;&gt;2")</f>
        <v>12</v>
      </c>
      <c r="K2" s="228">
        <f>COUNTIFS(Data_all!$M$2:$M$5005,LocID!$B2, Data_all!$N$2:$N$5005, LocID!K$1)</f>
        <v>0</v>
      </c>
      <c r="L2" s="228">
        <f>COUNTIFS(Data_all!$M$2:$M$5005,LocID!$B2, Data_all!$N$2:$N$5005, LocID!L$1) + COUNTIFS(Data_all!$M$2:$M$5005,LocID!$B2, Data_all!$N$2:$N$5005, "Cities and Streets")</f>
        <v>11</v>
      </c>
      <c r="M2" s="228">
        <f>COUNTIFS(Data_all!$M$2:$M$5005,LocID!$B2, Data_all!$N$2:$N$5005, LocID!M$1)</f>
        <v>1</v>
      </c>
      <c r="N2" s="228">
        <f>COUNTIFS(Data_all!$M$2:$M$5005,LocID!$B2, Data_all!$N$2:$N$5005, LocID!N$1)</f>
        <v>0</v>
      </c>
      <c r="O2" s="228">
        <f>COUNTIFS(Data_all!$M$2:$M$5005,LocID!$B2, Data_all!$N$2:$N$5005, LocID!O$1)</f>
        <v>0</v>
      </c>
      <c r="P2" s="228">
        <f>COUNTIFS(Data_all!$M$2:$M$5005,LocID!$B2, Data_all!$N$2:$N$5005, LocID!P$1)</f>
        <v>0</v>
      </c>
      <c r="Q2" s="228">
        <f>COUNTIFS(Data_all!$M$2:$M$5005,LocID!$B2, Data_all!$N$2:$N$5005, LocID!Q$1)</f>
        <v>0</v>
      </c>
      <c r="R2" s="228">
        <f>COUNTIFS(Data_all!$M$2:$M$5005,LocID!$B2, Data_all!$N$2:$N$5005, LocID!R$1)</f>
        <v>0</v>
      </c>
      <c r="S2" s="228">
        <f>COUNTIFS(Data_all!$M$2:$M$5005,LocID!$B2, Data_all!$N$2:$N$5005, LocID!S$1)</f>
        <v>0</v>
      </c>
      <c r="T2" s="232"/>
      <c r="U2" s="230">
        <f>SUM(K2:S2)</f>
        <v>12</v>
      </c>
      <c r="W2" s="230" t="s">
        <v>23</v>
      </c>
    </row>
    <row r="3" spans="1:23" x14ac:dyDescent="0.25">
      <c r="A3" s="228">
        <v>2</v>
      </c>
      <c r="B3" s="228" t="str">
        <f t="shared" si="0"/>
        <v>Acton_MA</v>
      </c>
      <c r="C3" s="320" t="s">
        <v>48</v>
      </c>
      <c r="D3" s="320" t="s">
        <v>49</v>
      </c>
      <c r="E3" s="320" t="s">
        <v>50</v>
      </c>
      <c r="F3" s="320"/>
      <c r="G3" s="228">
        <v>42.485801696777301</v>
      </c>
      <c r="H3" s="228">
        <v>-71.433319091796804</v>
      </c>
      <c r="I3" s="228">
        <f t="shared" ref="I3:I66" si="1">A3</f>
        <v>2</v>
      </c>
      <c r="J3" s="228">
        <f>COUNTIFS(Data_all!$M$2:$M$5005, LocID!B3, Data_all!$O$2:$O$5005,"&lt;&gt;2")</f>
        <v>3</v>
      </c>
      <c r="K3" s="228">
        <f>COUNTIFS(Data_all!$M$2:$M$5005,LocID!$B3, Data_all!$N$2:$N$5005, LocID!K$1)</f>
        <v>1</v>
      </c>
      <c r="L3" s="228">
        <f>COUNTIFS(Data_all!$M$2:$M$5005,LocID!$B3, Data_all!$N$2:$N$5005, LocID!L$1) + COUNTIFS(Data_all!$M$2:$M$5005,LocID!$B3, Data_all!$N$2:$N$5005, "Cities and Streets")</f>
        <v>0</v>
      </c>
      <c r="M3" s="228">
        <f>COUNTIFS(Data_all!$M$2:$M$5005,LocID!$B3, Data_all!$N$2:$N$5005, LocID!M$1)</f>
        <v>2</v>
      </c>
      <c r="N3" s="228">
        <f>COUNTIFS(Data_all!$M$2:$M$5005,LocID!$B3, Data_all!$N$2:$N$5005, LocID!N$1)</f>
        <v>0</v>
      </c>
      <c r="O3" s="228">
        <f>COUNTIFS(Data_all!$M$2:$M$5005,LocID!$B3, Data_all!$N$2:$N$5005, LocID!O$1)</f>
        <v>0</v>
      </c>
      <c r="P3" s="228">
        <f>COUNTIFS(Data_all!$M$2:$M$5005,LocID!$B3, Data_all!$N$2:$N$5005, LocID!P$1)</f>
        <v>0</v>
      </c>
      <c r="Q3" s="228">
        <f>COUNTIFS(Data_all!$M$2:$M$5005,LocID!$B3, Data_all!$N$2:$N$5005, LocID!Q$1)</f>
        <v>0</v>
      </c>
      <c r="R3" s="228">
        <f>COUNTIFS(Data_all!$M$2:$M$5005,LocID!$B3, Data_all!$N$2:$N$5005, LocID!R$1)</f>
        <v>0</v>
      </c>
      <c r="S3" s="228">
        <f>COUNTIFS(Data_all!$M$2:$M$5005,LocID!$B3, Data_all!$N$2:$N$5005, LocID!S$1)</f>
        <v>0</v>
      </c>
      <c r="T3" s="232"/>
      <c r="U3" s="230">
        <f t="shared" ref="U2:U64" si="2">SUM(K3:S3)</f>
        <v>3</v>
      </c>
      <c r="W3" s="230" t="s">
        <v>188</v>
      </c>
    </row>
    <row r="4" spans="1:23" x14ac:dyDescent="0.25">
      <c r="A4" s="228">
        <v>3</v>
      </c>
      <c r="B4" s="228" t="str">
        <f t="shared" si="0"/>
        <v>Akron_OH</v>
      </c>
      <c r="C4" s="320" t="s">
        <v>59</v>
      </c>
      <c r="D4" s="320" t="s">
        <v>60</v>
      </c>
      <c r="E4" s="320" t="s">
        <v>50</v>
      </c>
      <c r="F4" s="320"/>
      <c r="G4" s="228">
        <v>41.084190368652301</v>
      </c>
      <c r="H4" s="228">
        <v>-81.514060974121094</v>
      </c>
      <c r="I4" s="228">
        <f t="shared" si="1"/>
        <v>3</v>
      </c>
      <c r="J4" s="228">
        <f>COUNTIFS(Data_all!$M$2:$M$5005, LocID!B4, Data_all!$O$2:$O$5005,"&lt;&gt;2")</f>
        <v>3</v>
      </c>
      <c r="K4" s="228">
        <f>COUNTIFS(Data_all!$M$2:$M$5005,LocID!$B4, Data_all!$N$2:$N$5005, LocID!K$1)</f>
        <v>1</v>
      </c>
      <c r="L4" s="228">
        <f>COUNTIFS(Data_all!$M$2:$M$5005,LocID!$B4, Data_all!$N$2:$N$5005, LocID!L$1) + COUNTIFS(Data_all!$M$2:$M$5005,LocID!$B4, Data_all!$N$2:$N$5005, "Cities and Streets")</f>
        <v>2</v>
      </c>
      <c r="M4" s="228">
        <f>COUNTIFS(Data_all!$M$2:$M$5005,LocID!$B4, Data_all!$N$2:$N$5005, LocID!M$1)</f>
        <v>0</v>
      </c>
      <c r="N4" s="228">
        <f>COUNTIFS(Data_all!$M$2:$M$5005,LocID!$B4, Data_all!$N$2:$N$5005, LocID!N$1)</f>
        <v>0</v>
      </c>
      <c r="O4" s="228">
        <f>COUNTIFS(Data_all!$M$2:$M$5005,LocID!$B4, Data_all!$N$2:$N$5005, LocID!O$1)</f>
        <v>0</v>
      </c>
      <c r="P4" s="228">
        <f>COUNTIFS(Data_all!$M$2:$M$5005,LocID!$B4, Data_all!$N$2:$N$5005, LocID!P$1)</f>
        <v>0</v>
      </c>
      <c r="Q4" s="228">
        <f>COUNTIFS(Data_all!$M$2:$M$5005,LocID!$B4, Data_all!$N$2:$N$5005, LocID!Q$1)</f>
        <v>0</v>
      </c>
      <c r="R4" s="228">
        <f>COUNTIFS(Data_all!$M$2:$M$5005,LocID!$B4, Data_all!$N$2:$N$5005, LocID!R$1)</f>
        <v>0</v>
      </c>
      <c r="S4" s="228">
        <f>COUNTIFS(Data_all!$M$2:$M$5005,LocID!$B4, Data_all!$N$2:$N$5005, LocID!S$1)</f>
        <v>0</v>
      </c>
      <c r="T4" s="232"/>
      <c r="U4" s="230">
        <f t="shared" si="2"/>
        <v>3</v>
      </c>
      <c r="W4" s="230" t="s">
        <v>26</v>
      </c>
    </row>
    <row r="5" spans="1:23" x14ac:dyDescent="0.25">
      <c r="A5" s="228">
        <v>4</v>
      </c>
      <c r="B5" s="228" t="str">
        <f t="shared" si="0"/>
        <v>Al Ain_United Arab Emirates</v>
      </c>
      <c r="C5" s="320" t="s">
        <v>71</v>
      </c>
      <c r="D5" s="320" t="s">
        <v>21</v>
      </c>
      <c r="E5" s="320" t="s">
        <v>21</v>
      </c>
      <c r="F5" s="320">
        <v>1</v>
      </c>
      <c r="G5" s="228">
        <v>24.199100494384702</v>
      </c>
      <c r="H5" s="228">
        <v>55.6817016601562</v>
      </c>
      <c r="I5" s="228">
        <f t="shared" si="1"/>
        <v>4</v>
      </c>
      <c r="J5" s="228">
        <f>COUNTIFS(Data_all!$M$2:$M$5005, LocID!B5, Data_all!$O$2:$O$5005,"&lt;&gt;2")</f>
        <v>1</v>
      </c>
      <c r="K5" s="228">
        <f>COUNTIFS(Data_all!$M$2:$M$5005,LocID!$B5, Data_all!$N$2:$N$5005, LocID!K$1)</f>
        <v>0</v>
      </c>
      <c r="L5" s="228">
        <f>COUNTIFS(Data_all!$M$2:$M$5005,LocID!$B5, Data_all!$N$2:$N$5005, LocID!L$1) + COUNTIFS(Data_all!$M$2:$M$5005,LocID!$B5, Data_all!$N$2:$N$5005, "Cities and Streets")</f>
        <v>1</v>
      </c>
      <c r="M5" s="228">
        <f>COUNTIFS(Data_all!$M$2:$M$5005,LocID!$B5, Data_all!$N$2:$N$5005, LocID!M$1)</f>
        <v>0</v>
      </c>
      <c r="N5" s="228">
        <f>COUNTIFS(Data_all!$M$2:$M$5005,LocID!$B5, Data_all!$N$2:$N$5005, LocID!N$1)</f>
        <v>1</v>
      </c>
      <c r="O5" s="228">
        <f>COUNTIFS(Data_all!$M$2:$M$5005,LocID!$B5, Data_all!$N$2:$N$5005, LocID!O$1)</f>
        <v>0</v>
      </c>
      <c r="P5" s="228">
        <f>COUNTIFS(Data_all!$M$2:$M$5005,LocID!$B5, Data_all!$N$2:$N$5005, LocID!P$1)</f>
        <v>0</v>
      </c>
      <c r="Q5" s="228">
        <f>COUNTIFS(Data_all!$M$2:$M$5005,LocID!$B5, Data_all!$N$2:$N$5005, LocID!Q$1)</f>
        <v>0</v>
      </c>
      <c r="R5" s="228">
        <f>COUNTIFS(Data_all!$M$2:$M$5005,LocID!$B5, Data_all!$N$2:$N$5005, LocID!R$1)</f>
        <v>0</v>
      </c>
      <c r="S5" s="228">
        <f>COUNTIFS(Data_all!$M$2:$M$5005,LocID!$B5, Data_all!$N$2:$N$5005, LocID!S$1)</f>
        <v>0</v>
      </c>
      <c r="T5" s="232"/>
      <c r="U5" s="230">
        <f t="shared" si="2"/>
        <v>2</v>
      </c>
      <c r="W5" s="230" t="s">
        <v>52</v>
      </c>
    </row>
    <row r="6" spans="1:23" x14ac:dyDescent="0.25">
      <c r="A6" s="228">
        <v>5</v>
      </c>
      <c r="B6" s="228" t="str">
        <f t="shared" si="0"/>
        <v>Alameda_CA</v>
      </c>
      <c r="C6" s="320" t="s">
        <v>75</v>
      </c>
      <c r="D6" s="320" t="s">
        <v>76</v>
      </c>
      <c r="E6" s="320" t="s">
        <v>50</v>
      </c>
      <c r="F6" s="320"/>
      <c r="G6" s="228">
        <v>37.766830444335902</v>
      </c>
      <c r="H6" s="228">
        <v>-122.245300292968</v>
      </c>
      <c r="I6" s="228">
        <f t="shared" si="1"/>
        <v>5</v>
      </c>
      <c r="J6" s="228">
        <f>COUNTIFS(Data_all!$M$2:$M$5005, LocID!B6, Data_all!$O$2:$O$5005,"&lt;&gt;2")</f>
        <v>15</v>
      </c>
      <c r="K6" s="228">
        <f>COUNTIFS(Data_all!$M$2:$M$5005,LocID!$B6, Data_all!$N$2:$N$5005, LocID!K$1)</f>
        <v>2</v>
      </c>
      <c r="L6" s="228">
        <f>COUNTIFS(Data_all!$M$2:$M$5005,LocID!$B6, Data_all!$N$2:$N$5005, LocID!L$1) + COUNTIFS(Data_all!$M$2:$M$5005,LocID!$B6, Data_all!$N$2:$N$5005, "Cities and Streets")</f>
        <v>7</v>
      </c>
      <c r="M6" s="228">
        <f>COUNTIFS(Data_all!$M$2:$M$5005,LocID!$B6, Data_all!$N$2:$N$5005, LocID!M$1)</f>
        <v>5</v>
      </c>
      <c r="N6" s="228">
        <f>COUNTIFS(Data_all!$M$2:$M$5005,LocID!$B6, Data_all!$N$2:$N$5005, LocID!N$1)</f>
        <v>0</v>
      </c>
      <c r="O6" s="228">
        <f>COUNTIFS(Data_all!$M$2:$M$5005,LocID!$B6, Data_all!$N$2:$N$5005, LocID!O$1)</f>
        <v>0</v>
      </c>
      <c r="P6" s="228">
        <f>COUNTIFS(Data_all!$M$2:$M$5005,LocID!$B6, Data_all!$N$2:$N$5005, LocID!P$1)</f>
        <v>1</v>
      </c>
      <c r="Q6" s="228">
        <f>COUNTIFS(Data_all!$M$2:$M$5005,LocID!$B6, Data_all!$N$2:$N$5005, LocID!Q$1)</f>
        <v>0</v>
      </c>
      <c r="R6" s="228">
        <f>COUNTIFS(Data_all!$M$2:$M$5005,LocID!$B6, Data_all!$N$2:$N$5005, LocID!R$1)</f>
        <v>0</v>
      </c>
      <c r="S6" s="228">
        <f>COUNTIFS(Data_all!$M$2:$M$5005,LocID!$B6, Data_all!$N$2:$N$5005, LocID!S$1)</f>
        <v>0</v>
      </c>
      <c r="T6" s="232"/>
      <c r="U6" s="230">
        <f t="shared" si="2"/>
        <v>15</v>
      </c>
      <c r="W6" s="230" t="s">
        <v>98</v>
      </c>
    </row>
    <row r="7" spans="1:23" x14ac:dyDescent="0.25">
      <c r="A7" s="228">
        <v>6</v>
      </c>
      <c r="B7" s="228" t="str">
        <f t="shared" si="0"/>
        <v>Alamo_CA</v>
      </c>
      <c r="C7" s="320" t="s">
        <v>97</v>
      </c>
      <c r="D7" s="320" t="s">
        <v>76</v>
      </c>
      <c r="E7" s="320" t="s">
        <v>50</v>
      </c>
      <c r="F7" s="320"/>
      <c r="G7" s="228">
        <v>37.850090026855398</v>
      </c>
      <c r="H7" s="228">
        <v>-122.032386779785</v>
      </c>
      <c r="I7" s="228">
        <f t="shared" si="1"/>
        <v>6</v>
      </c>
      <c r="J7" s="228">
        <f>COUNTIFS(Data_all!$M$2:$M$5005, LocID!B7, Data_all!$O$2:$O$5005,"&lt;&gt;2")</f>
        <v>1</v>
      </c>
      <c r="K7" s="228">
        <f>COUNTIFS(Data_all!$M$2:$M$5005,LocID!$B7, Data_all!$N$2:$N$5005, LocID!K$1)</f>
        <v>0</v>
      </c>
      <c r="L7" s="228">
        <f>COUNTIFS(Data_all!$M$2:$M$5005,LocID!$B7, Data_all!$N$2:$N$5005, LocID!L$1) + COUNTIFS(Data_all!$M$2:$M$5005,LocID!$B7, Data_all!$N$2:$N$5005, "Cities and Streets")</f>
        <v>0</v>
      </c>
      <c r="M7" s="228">
        <f>COUNTIFS(Data_all!$M$2:$M$5005,LocID!$B7, Data_all!$N$2:$N$5005, LocID!M$1)</f>
        <v>0</v>
      </c>
      <c r="N7" s="228">
        <f>COUNTIFS(Data_all!$M$2:$M$5005,LocID!$B7, Data_all!$N$2:$N$5005, LocID!N$1)</f>
        <v>0</v>
      </c>
      <c r="O7" s="228">
        <f>COUNTIFS(Data_all!$M$2:$M$5005,LocID!$B7, Data_all!$N$2:$N$5005, LocID!O$1)</f>
        <v>0</v>
      </c>
      <c r="P7" s="228">
        <f>COUNTIFS(Data_all!$M$2:$M$5005,LocID!$B7, Data_all!$N$2:$N$5005, LocID!P$1)</f>
        <v>1</v>
      </c>
      <c r="Q7" s="228">
        <f>COUNTIFS(Data_all!$M$2:$M$5005,LocID!$B7, Data_all!$N$2:$N$5005, LocID!Q$1)</f>
        <v>0</v>
      </c>
      <c r="R7" s="228">
        <f>COUNTIFS(Data_all!$M$2:$M$5005,LocID!$B7, Data_all!$N$2:$N$5005, LocID!R$1)</f>
        <v>0</v>
      </c>
      <c r="S7" s="228">
        <f>COUNTIFS(Data_all!$M$2:$M$5005,LocID!$B7, Data_all!$N$2:$N$5005, LocID!S$1)</f>
        <v>0</v>
      </c>
      <c r="T7" s="232"/>
      <c r="U7" s="230">
        <f t="shared" si="2"/>
        <v>1</v>
      </c>
      <c r="W7" s="230" t="s">
        <v>3934</v>
      </c>
    </row>
    <row r="8" spans="1:23" x14ac:dyDescent="0.25">
      <c r="A8" s="228">
        <v>7</v>
      </c>
      <c r="B8" s="228" t="str">
        <f t="shared" si="0"/>
        <v>Albany_CA</v>
      </c>
      <c r="C8" s="320" t="s">
        <v>101</v>
      </c>
      <c r="D8" s="320" t="s">
        <v>76</v>
      </c>
      <c r="E8" s="320" t="s">
        <v>50</v>
      </c>
      <c r="F8" s="320"/>
      <c r="G8" s="228">
        <v>37.887271881103501</v>
      </c>
      <c r="H8" s="228">
        <v>-122.29799652099599</v>
      </c>
      <c r="I8" s="228">
        <f t="shared" si="1"/>
        <v>7</v>
      </c>
      <c r="J8" s="228">
        <f>COUNTIFS(Data_all!$M$2:$M$5005, LocID!B8, Data_all!$O$2:$O$5005,"&lt;&gt;2")</f>
        <v>3</v>
      </c>
      <c r="K8" s="228">
        <f>COUNTIFS(Data_all!$M$2:$M$5005,LocID!$B8, Data_all!$N$2:$N$5005, LocID!K$1)</f>
        <v>0</v>
      </c>
      <c r="L8" s="228">
        <f>COUNTIFS(Data_all!$M$2:$M$5005,LocID!$B8, Data_all!$N$2:$N$5005, LocID!L$1) + COUNTIFS(Data_all!$M$2:$M$5005,LocID!$B8, Data_all!$N$2:$N$5005, "Cities and Streets")</f>
        <v>3</v>
      </c>
      <c r="M8" s="228">
        <f>COUNTIFS(Data_all!$M$2:$M$5005,LocID!$B8, Data_all!$N$2:$N$5005, LocID!M$1)</f>
        <v>0</v>
      </c>
      <c r="N8" s="228">
        <f>COUNTIFS(Data_all!$M$2:$M$5005,LocID!$B8, Data_all!$N$2:$N$5005, LocID!N$1)</f>
        <v>2</v>
      </c>
      <c r="O8" s="228">
        <f>COUNTIFS(Data_all!$M$2:$M$5005,LocID!$B8, Data_all!$N$2:$N$5005, LocID!O$1)</f>
        <v>0</v>
      </c>
      <c r="P8" s="228">
        <f>COUNTIFS(Data_all!$M$2:$M$5005,LocID!$B8, Data_all!$N$2:$N$5005, LocID!P$1)</f>
        <v>0</v>
      </c>
      <c r="Q8" s="228">
        <f>COUNTIFS(Data_all!$M$2:$M$5005,LocID!$B8, Data_all!$N$2:$N$5005, LocID!Q$1)</f>
        <v>0</v>
      </c>
      <c r="R8" s="228">
        <f>COUNTIFS(Data_all!$M$2:$M$5005,LocID!$B8, Data_all!$N$2:$N$5005, LocID!R$1)</f>
        <v>0</v>
      </c>
      <c r="S8" s="228">
        <f>COUNTIFS(Data_all!$M$2:$M$5005,LocID!$B8, Data_all!$N$2:$N$5005, LocID!S$1)</f>
        <v>0</v>
      </c>
      <c r="T8" s="232"/>
      <c r="U8" s="230">
        <f t="shared" si="2"/>
        <v>5</v>
      </c>
      <c r="W8" s="230" t="s">
        <v>6468</v>
      </c>
    </row>
    <row r="9" spans="1:23" x14ac:dyDescent="0.25">
      <c r="A9" s="228">
        <v>8</v>
      </c>
      <c r="B9" s="228" t="str">
        <f t="shared" si="0"/>
        <v>Albany_NY</v>
      </c>
      <c r="C9" s="320" t="s">
        <v>101</v>
      </c>
      <c r="D9" s="320" t="s">
        <v>107</v>
      </c>
      <c r="E9" s="320" t="s">
        <v>50</v>
      </c>
      <c r="F9" s="320"/>
      <c r="G9" s="321">
        <v>42.6515502929687</v>
      </c>
      <c r="H9" s="321">
        <v>-73.755210876464801</v>
      </c>
      <c r="I9" s="228">
        <f t="shared" si="1"/>
        <v>8</v>
      </c>
      <c r="J9" s="228">
        <f>COUNTIFS(Data_all!$M$2:$M$5005, LocID!B9, Data_all!$O$2:$O$5005,"&lt;&gt;2")</f>
        <v>11</v>
      </c>
      <c r="K9" s="228">
        <f>COUNTIFS(Data_all!$M$2:$M$5005,LocID!$B9, Data_all!$N$2:$N$5005, LocID!K$1)</f>
        <v>2</v>
      </c>
      <c r="L9" s="228">
        <f>COUNTIFS(Data_all!$M$2:$M$5005,LocID!$B9, Data_all!$N$2:$N$5005, LocID!L$1) + COUNTIFS(Data_all!$M$2:$M$5005,LocID!$B9, Data_all!$N$2:$N$5005, "Cities and Streets")</f>
        <v>4</v>
      </c>
      <c r="M9" s="228">
        <f>COUNTIFS(Data_all!$M$2:$M$5005,LocID!$B9, Data_all!$N$2:$N$5005, LocID!M$1)</f>
        <v>3</v>
      </c>
      <c r="N9" s="228">
        <f>COUNTIFS(Data_all!$M$2:$M$5005,LocID!$B9, Data_all!$N$2:$N$5005, LocID!N$1)</f>
        <v>1</v>
      </c>
      <c r="O9" s="228">
        <f>COUNTIFS(Data_all!$M$2:$M$5005,LocID!$B9, Data_all!$N$2:$N$5005, LocID!O$1)</f>
        <v>0</v>
      </c>
      <c r="P9" s="228">
        <f>COUNTIFS(Data_all!$M$2:$M$5005,LocID!$B9, Data_all!$N$2:$N$5005, LocID!P$1)</f>
        <v>1</v>
      </c>
      <c r="Q9" s="228">
        <f>COUNTIFS(Data_all!$M$2:$M$5005,LocID!$B9, Data_all!$N$2:$N$5005, LocID!Q$1)</f>
        <v>0</v>
      </c>
      <c r="R9" s="228">
        <f>COUNTIFS(Data_all!$M$2:$M$5005,LocID!$B9, Data_all!$N$2:$N$5005, LocID!R$1)</f>
        <v>0</v>
      </c>
      <c r="S9" s="228">
        <f>COUNTIFS(Data_all!$M$2:$M$5005,LocID!$B9, Data_all!$N$2:$N$5005, LocID!S$1)</f>
        <v>0</v>
      </c>
      <c r="T9" s="232"/>
      <c r="U9" s="230">
        <f t="shared" si="2"/>
        <v>11</v>
      </c>
      <c r="W9" s="463" t="s">
        <v>9912</v>
      </c>
    </row>
    <row r="10" spans="1:23" x14ac:dyDescent="0.25">
      <c r="A10" s="228">
        <v>9</v>
      </c>
      <c r="B10" s="228" t="str">
        <f t="shared" si="0"/>
        <v>Albany_OR</v>
      </c>
      <c r="C10" s="320" t="s">
        <v>101</v>
      </c>
      <c r="D10" s="320" t="s">
        <v>122</v>
      </c>
      <c r="E10" s="320" t="s">
        <v>50</v>
      </c>
      <c r="F10" s="320"/>
      <c r="G10" s="228">
        <v>44.635478973388601</v>
      </c>
      <c r="H10" s="228">
        <v>-123.10775756835901</v>
      </c>
      <c r="I10" s="228">
        <f t="shared" si="1"/>
        <v>9</v>
      </c>
      <c r="J10" s="228">
        <f>COUNTIFS(Data_all!$M$2:$M$5005, LocID!B10, Data_all!$O$2:$O$5005,"&lt;&gt;2")</f>
        <v>1</v>
      </c>
      <c r="K10" s="228">
        <f>COUNTIFS(Data_all!$M$2:$M$5005,LocID!$B10, Data_all!$N$2:$N$5005, LocID!K$1)</f>
        <v>1</v>
      </c>
      <c r="L10" s="228">
        <f>COUNTIFS(Data_all!$M$2:$M$5005,LocID!$B10, Data_all!$N$2:$N$5005, LocID!L$1) + COUNTIFS(Data_all!$M$2:$M$5005,LocID!$B10, Data_all!$N$2:$N$5005, "Cities and Streets")</f>
        <v>0</v>
      </c>
      <c r="M10" s="228">
        <f>COUNTIFS(Data_all!$M$2:$M$5005,LocID!$B10, Data_all!$N$2:$N$5005, LocID!M$1)</f>
        <v>0</v>
      </c>
      <c r="N10" s="228">
        <f>COUNTIFS(Data_all!$M$2:$M$5005,LocID!$B10, Data_all!$N$2:$N$5005, LocID!N$1)</f>
        <v>0</v>
      </c>
      <c r="O10" s="228">
        <f>COUNTIFS(Data_all!$M$2:$M$5005,LocID!$B10, Data_all!$N$2:$N$5005, LocID!O$1)</f>
        <v>0</v>
      </c>
      <c r="P10" s="228">
        <f>COUNTIFS(Data_all!$M$2:$M$5005,LocID!$B10, Data_all!$N$2:$N$5005, LocID!P$1)</f>
        <v>0</v>
      </c>
      <c r="Q10" s="228">
        <f>COUNTIFS(Data_all!$M$2:$M$5005,LocID!$B10, Data_all!$N$2:$N$5005, LocID!Q$1)</f>
        <v>0</v>
      </c>
      <c r="R10" s="228">
        <f>COUNTIFS(Data_all!$M$2:$M$5005,LocID!$B10, Data_all!$N$2:$N$5005, LocID!R$1)</f>
        <v>0</v>
      </c>
      <c r="S10" s="228">
        <f>COUNTIFS(Data_all!$M$2:$M$5005,LocID!$B10, Data_all!$N$2:$N$5005, LocID!S$1)</f>
        <v>0</v>
      </c>
      <c r="T10" s="232"/>
      <c r="U10" s="230">
        <f t="shared" si="2"/>
        <v>1</v>
      </c>
      <c r="W10" s="462" t="s">
        <v>9916</v>
      </c>
    </row>
    <row r="11" spans="1:23" x14ac:dyDescent="0.25">
      <c r="A11" s="228">
        <v>10</v>
      </c>
      <c r="B11" s="228" t="str">
        <f t="shared" si="0"/>
        <v>Albuquerque_NM</v>
      </c>
      <c r="C11" s="320" t="s">
        <v>126</v>
      </c>
      <c r="D11" s="320" t="s">
        <v>127</v>
      </c>
      <c r="E11" s="320" t="s">
        <v>50</v>
      </c>
      <c r="F11" s="320"/>
      <c r="G11" s="228">
        <v>35.084178924560497</v>
      </c>
      <c r="H11" s="228">
        <v>-106.648643493652</v>
      </c>
      <c r="I11" s="228">
        <f t="shared" si="1"/>
        <v>10</v>
      </c>
      <c r="J11" s="228">
        <f>COUNTIFS(Data_all!$M$2:$M$5005, LocID!B11, Data_all!$O$2:$O$5005,"&lt;&gt;2")</f>
        <v>11</v>
      </c>
      <c r="K11" s="228">
        <f>COUNTIFS(Data_all!$M$2:$M$5005,LocID!$B11, Data_all!$N$2:$N$5005, LocID!K$1)</f>
        <v>2</v>
      </c>
      <c r="L11" s="228">
        <f>COUNTIFS(Data_all!$M$2:$M$5005,LocID!$B11, Data_all!$N$2:$N$5005, LocID!L$1) + COUNTIFS(Data_all!$M$2:$M$5005,LocID!$B11, Data_all!$N$2:$N$5005, "Cities and Streets")</f>
        <v>6</v>
      </c>
      <c r="M11" s="228">
        <f>COUNTIFS(Data_all!$M$2:$M$5005,LocID!$B11, Data_all!$N$2:$N$5005, LocID!M$1)</f>
        <v>0</v>
      </c>
      <c r="N11" s="228">
        <f>COUNTIFS(Data_all!$M$2:$M$5005,LocID!$B11, Data_all!$N$2:$N$5005, LocID!N$1)</f>
        <v>0</v>
      </c>
      <c r="O11" s="228">
        <f>COUNTIFS(Data_all!$M$2:$M$5005,LocID!$B11, Data_all!$N$2:$N$5005, LocID!O$1)</f>
        <v>0</v>
      </c>
      <c r="P11" s="228">
        <f>COUNTIFS(Data_all!$M$2:$M$5005,LocID!$B11, Data_all!$N$2:$N$5005, LocID!P$1)</f>
        <v>3</v>
      </c>
      <c r="Q11" s="228">
        <f>COUNTIFS(Data_all!$M$2:$M$5005,LocID!$B11, Data_all!$N$2:$N$5005, LocID!Q$1)</f>
        <v>0</v>
      </c>
      <c r="R11" s="228">
        <f>COUNTIFS(Data_all!$M$2:$M$5005,LocID!$B11, Data_all!$N$2:$N$5005, LocID!R$1)</f>
        <v>0</v>
      </c>
      <c r="S11" s="228">
        <f>COUNTIFS(Data_all!$M$2:$M$5005,LocID!$B11, Data_all!$N$2:$N$5005, LocID!S$1)</f>
        <v>0</v>
      </c>
      <c r="T11" s="232"/>
      <c r="U11" s="230">
        <f t="shared" si="2"/>
        <v>11</v>
      </c>
      <c r="W11" s="463" t="s">
        <v>9974</v>
      </c>
    </row>
    <row r="12" spans="1:23" x14ac:dyDescent="0.25">
      <c r="A12" s="228">
        <v>11</v>
      </c>
      <c r="B12" s="228" t="str">
        <f t="shared" si="0"/>
        <v>Alexandria_VA</v>
      </c>
      <c r="C12" s="320" t="s">
        <v>143</v>
      </c>
      <c r="D12" s="320" t="s">
        <v>144</v>
      </c>
      <c r="E12" s="320" t="s">
        <v>50</v>
      </c>
      <c r="F12" s="320"/>
      <c r="G12" s="228">
        <v>38.804599761962798</v>
      </c>
      <c r="H12" s="228">
        <v>-77.043411254882798</v>
      </c>
      <c r="I12" s="228">
        <f t="shared" si="1"/>
        <v>11</v>
      </c>
      <c r="J12" s="228">
        <f>COUNTIFS(Data_all!$M$2:$M$5005, LocID!B12, Data_all!$O$2:$O$5005,"&lt;&gt;2")</f>
        <v>7</v>
      </c>
      <c r="K12" s="228">
        <f>COUNTIFS(Data_all!$M$2:$M$5005,LocID!$B12, Data_all!$N$2:$N$5005, LocID!K$1)</f>
        <v>1</v>
      </c>
      <c r="L12" s="228">
        <f>COUNTIFS(Data_all!$M$2:$M$5005,LocID!$B12, Data_all!$N$2:$N$5005, LocID!L$1) + COUNTIFS(Data_all!$M$2:$M$5005,LocID!$B12, Data_all!$N$2:$N$5005, "Cities and Streets")</f>
        <v>5</v>
      </c>
      <c r="M12" s="228">
        <f>COUNTIFS(Data_all!$M$2:$M$5005,LocID!$B12, Data_all!$N$2:$N$5005, LocID!M$1)</f>
        <v>0</v>
      </c>
      <c r="N12" s="228">
        <f>COUNTIFS(Data_all!$M$2:$M$5005,LocID!$B12, Data_all!$N$2:$N$5005, LocID!N$1)</f>
        <v>1</v>
      </c>
      <c r="O12" s="228">
        <f>COUNTIFS(Data_all!$M$2:$M$5005,LocID!$B12, Data_all!$N$2:$N$5005, LocID!O$1)</f>
        <v>0</v>
      </c>
      <c r="P12" s="228">
        <f>COUNTIFS(Data_all!$M$2:$M$5005,LocID!$B12, Data_all!$N$2:$N$5005, LocID!P$1)</f>
        <v>0</v>
      </c>
      <c r="Q12" s="228">
        <f>COUNTIFS(Data_all!$M$2:$M$5005,LocID!$B12, Data_all!$N$2:$N$5005, LocID!Q$1)</f>
        <v>0</v>
      </c>
      <c r="R12" s="228">
        <f>COUNTIFS(Data_all!$M$2:$M$5005,LocID!$B12, Data_all!$N$2:$N$5005, LocID!R$1)</f>
        <v>0</v>
      </c>
      <c r="S12" s="228">
        <f>COUNTIFS(Data_all!$M$2:$M$5005,LocID!$B12, Data_all!$N$2:$N$5005, LocID!S$1)</f>
        <v>0</v>
      </c>
      <c r="T12" s="232"/>
      <c r="U12" s="230">
        <f t="shared" si="2"/>
        <v>7</v>
      </c>
      <c r="W12" s="461" t="s">
        <v>6466</v>
      </c>
    </row>
    <row r="13" spans="1:23" x14ac:dyDescent="0.25">
      <c r="A13" s="228">
        <v>12</v>
      </c>
      <c r="B13" s="228" t="str">
        <f t="shared" si="0"/>
        <v>Allentown_PA</v>
      </c>
      <c r="C13" s="320" t="s">
        <v>155</v>
      </c>
      <c r="D13" s="320" t="s">
        <v>156</v>
      </c>
      <c r="E13" s="320" t="s">
        <v>50</v>
      </c>
      <c r="F13" s="320"/>
      <c r="G13" s="228">
        <v>40.6026000976562</v>
      </c>
      <c r="H13" s="228">
        <v>-75.470260620117102</v>
      </c>
      <c r="I13" s="228">
        <f t="shared" si="1"/>
        <v>12</v>
      </c>
      <c r="J13" s="228">
        <f>COUNTIFS(Data_all!$M$2:$M$5005, LocID!B13, Data_all!$O$2:$O$5005,"&lt;&gt;2")</f>
        <v>1</v>
      </c>
      <c r="K13" s="228">
        <f>COUNTIFS(Data_all!$M$2:$M$5005,LocID!$B13, Data_all!$N$2:$N$5005, LocID!K$1)</f>
        <v>0</v>
      </c>
      <c r="L13" s="228">
        <f>COUNTIFS(Data_all!$M$2:$M$5005,LocID!$B13, Data_all!$N$2:$N$5005, LocID!L$1) + COUNTIFS(Data_all!$M$2:$M$5005,LocID!$B13, Data_all!$N$2:$N$5005, "Cities and Streets")</f>
        <v>1</v>
      </c>
      <c r="M13" s="228">
        <f>COUNTIFS(Data_all!$M$2:$M$5005,LocID!$B13, Data_all!$N$2:$N$5005, LocID!M$1)</f>
        <v>0</v>
      </c>
      <c r="N13" s="228">
        <f>COUNTIFS(Data_all!$M$2:$M$5005,LocID!$B13, Data_all!$N$2:$N$5005, LocID!N$1)</f>
        <v>0</v>
      </c>
      <c r="O13" s="228">
        <f>COUNTIFS(Data_all!$M$2:$M$5005,LocID!$B13, Data_all!$N$2:$N$5005, LocID!O$1)</f>
        <v>0</v>
      </c>
      <c r="P13" s="228">
        <f>COUNTIFS(Data_all!$M$2:$M$5005,LocID!$B13, Data_all!$N$2:$N$5005, LocID!P$1)</f>
        <v>0</v>
      </c>
      <c r="Q13" s="228">
        <f>COUNTIFS(Data_all!$M$2:$M$5005,LocID!$B13, Data_all!$N$2:$N$5005, LocID!Q$1)</f>
        <v>0</v>
      </c>
      <c r="R13" s="228">
        <f>COUNTIFS(Data_all!$M$2:$M$5005,LocID!$B13, Data_all!$N$2:$N$5005, LocID!R$1)</f>
        <v>0</v>
      </c>
      <c r="S13" s="228">
        <f>COUNTIFS(Data_all!$M$2:$M$5005,LocID!$B13, Data_all!$N$2:$N$5005, LocID!S$1)</f>
        <v>0</v>
      </c>
      <c r="T13" s="232"/>
      <c r="U13" s="230">
        <f t="shared" si="2"/>
        <v>1</v>
      </c>
      <c r="W13" s="461" t="s">
        <v>5179</v>
      </c>
    </row>
    <row r="14" spans="1:23" x14ac:dyDescent="0.25">
      <c r="A14" s="228">
        <v>13</v>
      </c>
      <c r="B14" s="228" t="str">
        <f t="shared" si="0"/>
        <v>Alpharetta_GA</v>
      </c>
      <c r="C14" s="320" t="s">
        <v>159</v>
      </c>
      <c r="D14" s="320" t="s">
        <v>160</v>
      </c>
      <c r="E14" s="320" t="s">
        <v>50</v>
      </c>
      <c r="F14" s="320"/>
      <c r="G14" s="228">
        <v>34.075370788574197</v>
      </c>
      <c r="H14" s="228">
        <v>-84.294548034667898</v>
      </c>
      <c r="I14" s="228">
        <f t="shared" si="1"/>
        <v>13</v>
      </c>
      <c r="J14" s="228">
        <f>COUNTIFS(Data_all!$M$2:$M$5005, LocID!B14, Data_all!$O$2:$O$5005,"&lt;&gt;2")</f>
        <v>2</v>
      </c>
      <c r="K14" s="228">
        <f>COUNTIFS(Data_all!$M$2:$M$5005,LocID!$B14, Data_all!$N$2:$N$5005, LocID!K$1)</f>
        <v>0</v>
      </c>
      <c r="L14" s="228">
        <f>COUNTIFS(Data_all!$M$2:$M$5005,LocID!$B14, Data_all!$N$2:$N$5005, LocID!L$1) + COUNTIFS(Data_all!$M$2:$M$5005,LocID!$B14, Data_all!$N$2:$N$5005, "Cities and Streets")</f>
        <v>1</v>
      </c>
      <c r="M14" s="228">
        <f>COUNTIFS(Data_all!$M$2:$M$5005,LocID!$B14, Data_all!$N$2:$N$5005, LocID!M$1)</f>
        <v>1</v>
      </c>
      <c r="N14" s="228">
        <f>COUNTIFS(Data_all!$M$2:$M$5005,LocID!$B14, Data_all!$N$2:$N$5005, LocID!N$1)</f>
        <v>0</v>
      </c>
      <c r="O14" s="228">
        <f>COUNTIFS(Data_all!$M$2:$M$5005,LocID!$B14, Data_all!$N$2:$N$5005, LocID!O$1)</f>
        <v>0</v>
      </c>
      <c r="P14" s="228">
        <f>COUNTIFS(Data_all!$M$2:$M$5005,LocID!$B14, Data_all!$N$2:$N$5005, LocID!P$1)</f>
        <v>0</v>
      </c>
      <c r="Q14" s="228">
        <f>COUNTIFS(Data_all!$M$2:$M$5005,LocID!$B14, Data_all!$N$2:$N$5005, LocID!Q$1)</f>
        <v>0</v>
      </c>
      <c r="R14" s="228">
        <f>COUNTIFS(Data_all!$M$2:$M$5005,LocID!$B14, Data_all!$N$2:$N$5005, LocID!R$1)</f>
        <v>0</v>
      </c>
      <c r="S14" s="228">
        <f>COUNTIFS(Data_all!$M$2:$M$5005,LocID!$B14, Data_all!$N$2:$N$5005, LocID!S$1)</f>
        <v>0</v>
      </c>
      <c r="T14" s="232"/>
      <c r="U14" s="230">
        <f t="shared" si="2"/>
        <v>2</v>
      </c>
      <c r="W14"/>
    </row>
    <row r="15" spans="1:23" x14ac:dyDescent="0.25">
      <c r="A15" s="228">
        <v>14</v>
      </c>
      <c r="B15" s="228" t="str">
        <f t="shared" si="0"/>
        <v>Altamonte Springs_FL</v>
      </c>
      <c r="C15" s="320" t="s">
        <v>164</v>
      </c>
      <c r="D15" s="320" t="s">
        <v>165</v>
      </c>
      <c r="E15" s="320" t="s">
        <v>50</v>
      </c>
      <c r="F15" s="320"/>
      <c r="G15" s="228">
        <v>28.665910720825099</v>
      </c>
      <c r="H15" s="228">
        <v>-81.359756469726506</v>
      </c>
      <c r="I15" s="228">
        <f t="shared" si="1"/>
        <v>14</v>
      </c>
      <c r="J15" s="228">
        <f>COUNTIFS(Data_all!$M$2:$M$5005, LocID!B15, Data_all!$O$2:$O$5005,"&lt;&gt;2")</f>
        <v>1</v>
      </c>
      <c r="K15" s="228">
        <f>COUNTIFS(Data_all!$M$2:$M$5005,LocID!$B15, Data_all!$N$2:$N$5005, LocID!K$1)</f>
        <v>1</v>
      </c>
      <c r="L15" s="228">
        <f>COUNTIFS(Data_all!$M$2:$M$5005,LocID!$B15, Data_all!$N$2:$N$5005, LocID!L$1) + COUNTIFS(Data_all!$M$2:$M$5005,LocID!$B15, Data_all!$N$2:$N$5005, "Cities and Streets")</f>
        <v>0</v>
      </c>
      <c r="M15" s="228">
        <f>COUNTIFS(Data_all!$M$2:$M$5005,LocID!$B15, Data_all!$N$2:$N$5005, LocID!M$1)</f>
        <v>0</v>
      </c>
      <c r="N15" s="228">
        <f>COUNTIFS(Data_all!$M$2:$M$5005,LocID!$B15, Data_all!$N$2:$N$5005, LocID!N$1)</f>
        <v>0</v>
      </c>
      <c r="O15" s="228">
        <f>COUNTIFS(Data_all!$M$2:$M$5005,LocID!$B15, Data_all!$N$2:$N$5005, LocID!O$1)</f>
        <v>0</v>
      </c>
      <c r="P15" s="228">
        <f>COUNTIFS(Data_all!$M$2:$M$5005,LocID!$B15, Data_all!$N$2:$N$5005, LocID!P$1)</f>
        <v>0</v>
      </c>
      <c r="Q15" s="228">
        <f>COUNTIFS(Data_all!$M$2:$M$5005,LocID!$B15, Data_all!$N$2:$N$5005, LocID!Q$1)</f>
        <v>0</v>
      </c>
      <c r="R15" s="228">
        <f>COUNTIFS(Data_all!$M$2:$M$5005,LocID!$B15, Data_all!$N$2:$N$5005, LocID!R$1)</f>
        <v>0</v>
      </c>
      <c r="S15" s="228">
        <f>COUNTIFS(Data_all!$M$2:$M$5005,LocID!$B15, Data_all!$N$2:$N$5005, LocID!S$1)</f>
        <v>0</v>
      </c>
      <c r="T15" s="232"/>
      <c r="U15" s="230">
        <f t="shared" si="2"/>
        <v>1</v>
      </c>
      <c r="W15"/>
    </row>
    <row r="16" spans="1:23" x14ac:dyDescent="0.25">
      <c r="A16" s="228">
        <v>15</v>
      </c>
      <c r="B16" s="228" t="str">
        <f t="shared" si="0"/>
        <v>Amherst_MA</v>
      </c>
      <c r="C16" s="320" t="s">
        <v>168</v>
      </c>
      <c r="D16" s="320" t="s">
        <v>49</v>
      </c>
      <c r="E16" s="320" t="s">
        <v>50</v>
      </c>
      <c r="F16" s="320"/>
      <c r="G16" s="228">
        <v>42.375259399413999</v>
      </c>
      <c r="H16" s="228">
        <v>-72.518951416015597</v>
      </c>
      <c r="I16" s="228">
        <f t="shared" si="1"/>
        <v>15</v>
      </c>
      <c r="J16" s="228">
        <f>COUNTIFS(Data_all!$M$2:$M$5005, LocID!B16, Data_all!$O$2:$O$5005,"&lt;&gt;2")</f>
        <v>2</v>
      </c>
      <c r="K16" s="228">
        <f>COUNTIFS(Data_all!$M$2:$M$5005,LocID!$B16, Data_all!$N$2:$N$5005, LocID!K$1)</f>
        <v>0</v>
      </c>
      <c r="L16" s="228">
        <f>COUNTIFS(Data_all!$M$2:$M$5005,LocID!$B16, Data_all!$N$2:$N$5005, LocID!L$1) + COUNTIFS(Data_all!$M$2:$M$5005,LocID!$B16, Data_all!$N$2:$N$5005, "Cities and Streets")</f>
        <v>1</v>
      </c>
      <c r="M16" s="228">
        <f>COUNTIFS(Data_all!$M$2:$M$5005,LocID!$B16, Data_all!$N$2:$N$5005, LocID!M$1)</f>
        <v>1</v>
      </c>
      <c r="N16" s="228">
        <f>COUNTIFS(Data_all!$M$2:$M$5005,LocID!$B16, Data_all!$N$2:$N$5005, LocID!N$1)</f>
        <v>0</v>
      </c>
      <c r="O16" s="228">
        <f>COUNTIFS(Data_all!$M$2:$M$5005,LocID!$B16, Data_all!$N$2:$N$5005, LocID!O$1)</f>
        <v>0</v>
      </c>
      <c r="P16" s="228">
        <f>COUNTIFS(Data_all!$M$2:$M$5005,LocID!$B16, Data_all!$N$2:$N$5005, LocID!P$1)</f>
        <v>0</v>
      </c>
      <c r="Q16" s="228">
        <f>COUNTIFS(Data_all!$M$2:$M$5005,LocID!$B16, Data_all!$N$2:$N$5005, LocID!Q$1)</f>
        <v>0</v>
      </c>
      <c r="R16" s="228">
        <f>COUNTIFS(Data_all!$M$2:$M$5005,LocID!$B16, Data_all!$N$2:$N$5005, LocID!R$1)</f>
        <v>0</v>
      </c>
      <c r="S16" s="228">
        <f>COUNTIFS(Data_all!$M$2:$M$5005,LocID!$B16, Data_all!$N$2:$N$5005, LocID!S$1)</f>
        <v>0</v>
      </c>
      <c r="T16" s="232"/>
      <c r="U16" s="230">
        <f t="shared" si="2"/>
        <v>2</v>
      </c>
      <c r="W16"/>
    </row>
    <row r="17" spans="1:23" x14ac:dyDescent="0.25">
      <c r="A17" s="228">
        <v>16</v>
      </c>
      <c r="B17" s="228" t="str">
        <f t="shared" si="0"/>
        <v>Anaheim_CA</v>
      </c>
      <c r="C17" s="320" t="s">
        <v>172</v>
      </c>
      <c r="D17" s="320" t="s">
        <v>76</v>
      </c>
      <c r="E17" s="320" t="s">
        <v>50</v>
      </c>
      <c r="F17" s="320"/>
      <c r="G17" s="228">
        <v>33.832759857177699</v>
      </c>
      <c r="H17" s="228">
        <v>-117.915718078613</v>
      </c>
      <c r="I17" s="228">
        <f t="shared" si="1"/>
        <v>16</v>
      </c>
      <c r="J17" s="228">
        <f>COUNTIFS(Data_all!$M$2:$M$5005, LocID!B17, Data_all!$O$2:$O$5005,"&lt;&gt;2")</f>
        <v>2</v>
      </c>
      <c r="K17" s="228">
        <f>COUNTIFS(Data_all!$M$2:$M$5005,LocID!$B17, Data_all!$N$2:$N$5005, LocID!K$1)</f>
        <v>0</v>
      </c>
      <c r="L17" s="228">
        <f>COUNTIFS(Data_all!$M$2:$M$5005,LocID!$B17, Data_all!$N$2:$N$5005, LocID!L$1) + COUNTIFS(Data_all!$M$2:$M$5005,LocID!$B17, Data_all!$N$2:$N$5005, "Cities and Streets")</f>
        <v>0</v>
      </c>
      <c r="M17" s="228">
        <f>COUNTIFS(Data_all!$M$2:$M$5005,LocID!$B17, Data_all!$N$2:$N$5005, LocID!M$1)</f>
        <v>1</v>
      </c>
      <c r="N17" s="228">
        <f>COUNTIFS(Data_all!$M$2:$M$5005,LocID!$B17, Data_all!$N$2:$N$5005, LocID!N$1)</f>
        <v>0</v>
      </c>
      <c r="O17" s="228">
        <f>COUNTIFS(Data_all!$M$2:$M$5005,LocID!$B17, Data_all!$N$2:$N$5005, LocID!O$1)</f>
        <v>0</v>
      </c>
      <c r="P17" s="228">
        <f>COUNTIFS(Data_all!$M$2:$M$5005,LocID!$B17, Data_all!$N$2:$N$5005, LocID!P$1)</f>
        <v>1</v>
      </c>
      <c r="Q17" s="228">
        <f>COUNTIFS(Data_all!$M$2:$M$5005,LocID!$B17, Data_all!$N$2:$N$5005, LocID!Q$1)</f>
        <v>0</v>
      </c>
      <c r="R17" s="228">
        <f>COUNTIFS(Data_all!$M$2:$M$5005,LocID!$B17, Data_all!$N$2:$N$5005, LocID!R$1)</f>
        <v>0</v>
      </c>
      <c r="S17" s="228">
        <f>COUNTIFS(Data_all!$M$2:$M$5005,LocID!$B17, Data_all!$N$2:$N$5005, LocID!S$1)</f>
        <v>0</v>
      </c>
      <c r="T17" s="232"/>
      <c r="U17" s="230">
        <f t="shared" si="2"/>
        <v>2</v>
      </c>
      <c r="W17"/>
    </row>
    <row r="18" spans="1:23" x14ac:dyDescent="0.25">
      <c r="A18" s="228">
        <v>17</v>
      </c>
      <c r="B18" s="228" t="str">
        <f t="shared" si="0"/>
        <v>Andover_MA</v>
      </c>
      <c r="C18" s="320" t="s">
        <v>176</v>
      </c>
      <c r="D18" s="320" t="s">
        <v>49</v>
      </c>
      <c r="E18" s="320" t="s">
        <v>50</v>
      </c>
      <c r="F18" s="320"/>
      <c r="G18" s="228">
        <v>42.658069610595703</v>
      </c>
      <c r="H18" s="228">
        <v>-71.141906738281193</v>
      </c>
      <c r="I18" s="228">
        <f t="shared" si="1"/>
        <v>17</v>
      </c>
      <c r="J18" s="228">
        <f>COUNTIFS(Data_all!$M$2:$M$5005, LocID!B18, Data_all!$O$2:$O$5005,"&lt;&gt;2")</f>
        <v>1</v>
      </c>
      <c r="K18" s="228">
        <f>COUNTIFS(Data_all!$M$2:$M$5005,LocID!$B18, Data_all!$N$2:$N$5005, LocID!K$1)</f>
        <v>0</v>
      </c>
      <c r="L18" s="228">
        <f>COUNTIFS(Data_all!$M$2:$M$5005,LocID!$B18, Data_all!$N$2:$N$5005, LocID!L$1) + COUNTIFS(Data_all!$M$2:$M$5005,LocID!$B18, Data_all!$N$2:$N$5005, "Cities and Streets")</f>
        <v>0</v>
      </c>
      <c r="M18" s="228">
        <f>COUNTIFS(Data_all!$M$2:$M$5005,LocID!$B18, Data_all!$N$2:$N$5005, LocID!M$1)</f>
        <v>1</v>
      </c>
      <c r="N18" s="228">
        <f>COUNTIFS(Data_all!$M$2:$M$5005,LocID!$B18, Data_all!$N$2:$N$5005, LocID!N$1)</f>
        <v>0</v>
      </c>
      <c r="O18" s="228">
        <f>COUNTIFS(Data_all!$M$2:$M$5005,LocID!$B18, Data_all!$N$2:$N$5005, LocID!O$1)</f>
        <v>0</v>
      </c>
      <c r="P18" s="228">
        <f>COUNTIFS(Data_all!$M$2:$M$5005,LocID!$B18, Data_all!$N$2:$N$5005, LocID!P$1)</f>
        <v>0</v>
      </c>
      <c r="Q18" s="228">
        <f>COUNTIFS(Data_all!$M$2:$M$5005,LocID!$B18, Data_all!$N$2:$N$5005, LocID!Q$1)</f>
        <v>0</v>
      </c>
      <c r="R18" s="228">
        <f>COUNTIFS(Data_all!$M$2:$M$5005,LocID!$B18, Data_all!$N$2:$N$5005, LocID!R$1)</f>
        <v>0</v>
      </c>
      <c r="S18" s="228">
        <f>COUNTIFS(Data_all!$M$2:$M$5005,LocID!$B18, Data_all!$N$2:$N$5005, LocID!S$1)</f>
        <v>0</v>
      </c>
      <c r="T18" s="232"/>
      <c r="U18" s="230">
        <f t="shared" si="2"/>
        <v>1</v>
      </c>
      <c r="W18"/>
    </row>
    <row r="19" spans="1:23" x14ac:dyDescent="0.25">
      <c r="A19" s="228">
        <v>18</v>
      </c>
      <c r="B19" s="228" t="str">
        <f t="shared" si="0"/>
        <v>Angwin_CA</v>
      </c>
      <c r="C19" s="320" t="s">
        <v>179</v>
      </c>
      <c r="D19" s="320" t="s">
        <v>76</v>
      </c>
      <c r="E19" s="320" t="s">
        <v>50</v>
      </c>
      <c r="F19" s="320"/>
      <c r="G19" s="228">
        <v>38.572380065917898</v>
      </c>
      <c r="H19" s="228">
        <v>-122.44223022460901</v>
      </c>
      <c r="I19" s="228">
        <f t="shared" si="1"/>
        <v>18</v>
      </c>
      <c r="J19" s="228">
        <f>COUNTIFS(Data_all!$M$2:$M$5005, LocID!B19, Data_all!$O$2:$O$5005,"&lt;&gt;2")</f>
        <v>1</v>
      </c>
      <c r="K19" s="228">
        <f>COUNTIFS(Data_all!$M$2:$M$5005,LocID!$B19, Data_all!$N$2:$N$5005, LocID!K$1)</f>
        <v>0</v>
      </c>
      <c r="L19" s="228">
        <f>COUNTIFS(Data_all!$M$2:$M$5005,LocID!$B19, Data_all!$N$2:$N$5005, LocID!L$1) + COUNTIFS(Data_all!$M$2:$M$5005,LocID!$B19, Data_all!$N$2:$N$5005, "Cities and Streets")</f>
        <v>0</v>
      </c>
      <c r="M19" s="228">
        <f>COUNTIFS(Data_all!$M$2:$M$5005,LocID!$B19, Data_all!$N$2:$N$5005, LocID!M$1)</f>
        <v>1</v>
      </c>
      <c r="N19" s="228">
        <f>COUNTIFS(Data_all!$M$2:$M$5005,LocID!$B19, Data_all!$N$2:$N$5005, LocID!N$1)</f>
        <v>0</v>
      </c>
      <c r="O19" s="228">
        <f>COUNTIFS(Data_all!$M$2:$M$5005,LocID!$B19, Data_all!$N$2:$N$5005, LocID!O$1)</f>
        <v>0</v>
      </c>
      <c r="P19" s="228">
        <f>COUNTIFS(Data_all!$M$2:$M$5005,LocID!$B19, Data_all!$N$2:$N$5005, LocID!P$1)</f>
        <v>0</v>
      </c>
      <c r="Q19" s="228">
        <f>COUNTIFS(Data_all!$M$2:$M$5005,LocID!$B19, Data_all!$N$2:$N$5005, LocID!Q$1)</f>
        <v>0</v>
      </c>
      <c r="R19" s="228">
        <f>COUNTIFS(Data_all!$M$2:$M$5005,LocID!$B19, Data_all!$N$2:$N$5005, LocID!R$1)</f>
        <v>0</v>
      </c>
      <c r="S19" s="228">
        <f>COUNTIFS(Data_all!$M$2:$M$5005,LocID!$B19, Data_all!$N$2:$N$5005, LocID!S$1)</f>
        <v>0</v>
      </c>
      <c r="T19" s="232"/>
      <c r="U19" s="230">
        <f t="shared" si="2"/>
        <v>1</v>
      </c>
      <c r="W19"/>
    </row>
    <row r="20" spans="1:23" x14ac:dyDescent="0.25">
      <c r="A20" s="228">
        <v>19</v>
      </c>
      <c r="B20" s="228" t="str">
        <f t="shared" si="0"/>
        <v>Ann Arbor_MI</v>
      </c>
      <c r="C20" s="320" t="s">
        <v>182</v>
      </c>
      <c r="D20" s="320" t="s">
        <v>183</v>
      </c>
      <c r="E20" s="320" t="s">
        <v>50</v>
      </c>
      <c r="F20" s="320"/>
      <c r="G20" s="228">
        <v>42.282100677490199</v>
      </c>
      <c r="H20" s="228">
        <v>-83.748466491699205</v>
      </c>
      <c r="I20" s="228">
        <f t="shared" si="1"/>
        <v>19</v>
      </c>
      <c r="J20" s="228">
        <f>COUNTIFS(Data_all!$M$2:$M$5005, LocID!B20, Data_all!$O$2:$O$5005,"&lt;&gt;2")</f>
        <v>7</v>
      </c>
      <c r="K20" s="228">
        <f>COUNTIFS(Data_all!$M$2:$M$5005,LocID!$B20, Data_all!$N$2:$N$5005, LocID!K$1)</f>
        <v>1</v>
      </c>
      <c r="L20" s="228">
        <f>COUNTIFS(Data_all!$M$2:$M$5005,LocID!$B20, Data_all!$N$2:$N$5005, LocID!L$1) + COUNTIFS(Data_all!$M$2:$M$5005,LocID!$B20, Data_all!$N$2:$N$5005, "Cities and Streets")</f>
        <v>1</v>
      </c>
      <c r="M20" s="228">
        <f>COUNTIFS(Data_all!$M$2:$M$5005,LocID!$B20, Data_all!$N$2:$N$5005, LocID!M$1)</f>
        <v>3</v>
      </c>
      <c r="N20" s="228">
        <f>COUNTIFS(Data_all!$M$2:$M$5005,LocID!$B20, Data_all!$N$2:$N$5005, LocID!N$1)</f>
        <v>0</v>
      </c>
      <c r="O20" s="228">
        <f>COUNTIFS(Data_all!$M$2:$M$5005,LocID!$B20, Data_all!$N$2:$N$5005, LocID!O$1)</f>
        <v>2</v>
      </c>
      <c r="P20" s="228">
        <f>COUNTIFS(Data_all!$M$2:$M$5005,LocID!$B20, Data_all!$N$2:$N$5005, LocID!P$1)</f>
        <v>0</v>
      </c>
      <c r="Q20" s="228">
        <f>COUNTIFS(Data_all!$M$2:$M$5005,LocID!$B20, Data_all!$N$2:$N$5005, LocID!Q$1)</f>
        <v>0</v>
      </c>
      <c r="R20" s="228">
        <f>COUNTIFS(Data_all!$M$2:$M$5005,LocID!$B20, Data_all!$N$2:$N$5005, LocID!R$1)</f>
        <v>0</v>
      </c>
      <c r="S20" s="228">
        <f>COUNTIFS(Data_all!$M$2:$M$5005,LocID!$B20, Data_all!$N$2:$N$5005, LocID!S$1)</f>
        <v>0</v>
      </c>
      <c r="T20" s="232"/>
      <c r="U20" s="230">
        <f t="shared" si="2"/>
        <v>7</v>
      </c>
      <c r="W20"/>
    </row>
    <row r="21" spans="1:23" x14ac:dyDescent="0.25">
      <c r="A21" s="228">
        <v>20</v>
      </c>
      <c r="B21" s="228" t="str">
        <f t="shared" si="0"/>
        <v>Annapolis_MD</v>
      </c>
      <c r="C21" s="320" t="s">
        <v>191</v>
      </c>
      <c r="D21" s="320" t="s">
        <v>192</v>
      </c>
      <c r="E21" s="320" t="s">
        <v>50</v>
      </c>
      <c r="F21" s="320"/>
      <c r="G21" s="228">
        <v>38.976669311523402</v>
      </c>
      <c r="H21" s="228">
        <v>-76.489959716796804</v>
      </c>
      <c r="I21" s="228">
        <f t="shared" si="1"/>
        <v>20</v>
      </c>
      <c r="J21" s="228">
        <f>COUNTIFS(Data_all!$M$2:$M$5005, LocID!B21, Data_all!$O$2:$O$5005,"&lt;&gt;2")</f>
        <v>2</v>
      </c>
      <c r="K21" s="228">
        <f>COUNTIFS(Data_all!$M$2:$M$5005,LocID!$B21, Data_all!$N$2:$N$5005, LocID!K$1)</f>
        <v>0</v>
      </c>
      <c r="L21" s="228">
        <f>COUNTIFS(Data_all!$M$2:$M$5005,LocID!$B21, Data_all!$N$2:$N$5005, LocID!L$1) + COUNTIFS(Data_all!$M$2:$M$5005,LocID!$B21, Data_all!$N$2:$N$5005, "Cities and Streets")</f>
        <v>1</v>
      </c>
      <c r="M21" s="228">
        <f>COUNTIFS(Data_all!$M$2:$M$5005,LocID!$B21, Data_all!$N$2:$N$5005, LocID!M$1)</f>
        <v>1</v>
      </c>
      <c r="N21" s="228">
        <f>COUNTIFS(Data_all!$M$2:$M$5005,LocID!$B21, Data_all!$N$2:$N$5005, LocID!N$1)</f>
        <v>0</v>
      </c>
      <c r="O21" s="228">
        <f>COUNTIFS(Data_all!$M$2:$M$5005,LocID!$B21, Data_all!$N$2:$N$5005, LocID!O$1)</f>
        <v>0</v>
      </c>
      <c r="P21" s="228">
        <f>COUNTIFS(Data_all!$M$2:$M$5005,LocID!$B21, Data_all!$N$2:$N$5005, LocID!P$1)</f>
        <v>0</v>
      </c>
      <c r="Q21" s="228">
        <f>COUNTIFS(Data_all!$M$2:$M$5005,LocID!$B21, Data_all!$N$2:$N$5005, LocID!Q$1)</f>
        <v>0</v>
      </c>
      <c r="R21" s="228">
        <f>COUNTIFS(Data_all!$M$2:$M$5005,LocID!$B21, Data_all!$N$2:$N$5005, LocID!R$1)</f>
        <v>0</v>
      </c>
      <c r="S21" s="228">
        <f>COUNTIFS(Data_all!$M$2:$M$5005,LocID!$B21, Data_all!$N$2:$N$5005, LocID!S$1)</f>
        <v>0</v>
      </c>
      <c r="T21" s="232"/>
      <c r="U21" s="230">
        <f t="shared" si="2"/>
        <v>2</v>
      </c>
      <c r="W21"/>
    </row>
    <row r="22" spans="1:23" x14ac:dyDescent="0.25">
      <c r="A22" s="228">
        <v>21</v>
      </c>
      <c r="B22" s="228" t="str">
        <f t="shared" si="0"/>
        <v>Apple Valley_MN</v>
      </c>
      <c r="C22" s="320" t="s">
        <v>197</v>
      </c>
      <c r="D22" s="320" t="s">
        <v>198</v>
      </c>
      <c r="E22" s="320" t="s">
        <v>50</v>
      </c>
      <c r="F22" s="320"/>
      <c r="G22" s="228">
        <v>44.743621826171797</v>
      </c>
      <c r="H22" s="228">
        <v>-93.217590332031193</v>
      </c>
      <c r="I22" s="228">
        <f t="shared" si="1"/>
        <v>21</v>
      </c>
      <c r="J22" s="228">
        <f>COUNTIFS(Data_all!$M$2:$M$5005, LocID!B22, Data_all!$O$2:$O$5005,"&lt;&gt;2")</f>
        <v>2</v>
      </c>
      <c r="K22" s="228">
        <f>COUNTIFS(Data_all!$M$2:$M$5005,LocID!$B22, Data_all!$N$2:$N$5005, LocID!K$1)</f>
        <v>2</v>
      </c>
      <c r="L22" s="228">
        <f>COUNTIFS(Data_all!$M$2:$M$5005,LocID!$B22, Data_all!$N$2:$N$5005, LocID!L$1) + COUNTIFS(Data_all!$M$2:$M$5005,LocID!$B22, Data_all!$N$2:$N$5005, "Cities and Streets")</f>
        <v>0</v>
      </c>
      <c r="M22" s="228">
        <f>COUNTIFS(Data_all!$M$2:$M$5005,LocID!$B22, Data_all!$N$2:$N$5005, LocID!M$1)</f>
        <v>0</v>
      </c>
      <c r="N22" s="228">
        <f>COUNTIFS(Data_all!$M$2:$M$5005,LocID!$B22, Data_all!$N$2:$N$5005, LocID!N$1)</f>
        <v>0</v>
      </c>
      <c r="O22" s="228">
        <f>COUNTIFS(Data_all!$M$2:$M$5005,LocID!$B22, Data_all!$N$2:$N$5005, LocID!O$1)</f>
        <v>0</v>
      </c>
      <c r="P22" s="228">
        <f>COUNTIFS(Data_all!$M$2:$M$5005,LocID!$B22, Data_all!$N$2:$N$5005, LocID!P$1)</f>
        <v>0</v>
      </c>
      <c r="Q22" s="228">
        <f>COUNTIFS(Data_all!$M$2:$M$5005,LocID!$B22, Data_all!$N$2:$N$5005, LocID!Q$1)</f>
        <v>0</v>
      </c>
      <c r="R22" s="228">
        <f>COUNTIFS(Data_all!$M$2:$M$5005,LocID!$B22, Data_all!$N$2:$N$5005, LocID!R$1)</f>
        <v>0</v>
      </c>
      <c r="S22" s="228">
        <f>COUNTIFS(Data_all!$M$2:$M$5005,LocID!$B22, Data_all!$N$2:$N$5005, LocID!S$1)</f>
        <v>0</v>
      </c>
      <c r="T22" s="232"/>
      <c r="U22" s="230">
        <f t="shared" si="2"/>
        <v>2</v>
      </c>
      <c r="W22"/>
    </row>
    <row r="23" spans="1:23" x14ac:dyDescent="0.25">
      <c r="A23" s="228">
        <v>22</v>
      </c>
      <c r="B23" s="228" t="str">
        <f t="shared" si="0"/>
        <v>Aquinnah_MA</v>
      </c>
      <c r="C23" s="320" t="s">
        <v>203</v>
      </c>
      <c r="D23" s="320" t="s">
        <v>49</v>
      </c>
      <c r="E23" s="320" t="s">
        <v>50</v>
      </c>
      <c r="F23" s="320"/>
      <c r="G23" s="228">
        <v>41.343479156494098</v>
      </c>
      <c r="H23" s="228">
        <v>-70.815208435058594</v>
      </c>
      <c r="I23" s="228">
        <f t="shared" si="1"/>
        <v>22</v>
      </c>
      <c r="J23" s="228">
        <f>COUNTIFS(Data_all!$M$2:$M$5005, LocID!B23, Data_all!$O$2:$O$5005,"&lt;&gt;2")</f>
        <v>1</v>
      </c>
      <c r="K23" s="228">
        <f>COUNTIFS(Data_all!$M$2:$M$5005,LocID!$B23, Data_all!$N$2:$N$5005, LocID!K$1)</f>
        <v>1</v>
      </c>
      <c r="L23" s="228">
        <f>COUNTIFS(Data_all!$M$2:$M$5005,LocID!$B23, Data_all!$N$2:$N$5005, LocID!L$1) + COUNTIFS(Data_all!$M$2:$M$5005,LocID!$B23, Data_all!$N$2:$N$5005, "Cities and Streets")</f>
        <v>0</v>
      </c>
      <c r="M23" s="228">
        <f>COUNTIFS(Data_all!$M$2:$M$5005,LocID!$B23, Data_all!$N$2:$N$5005, LocID!M$1)</f>
        <v>0</v>
      </c>
      <c r="N23" s="228">
        <f>COUNTIFS(Data_all!$M$2:$M$5005,LocID!$B23, Data_all!$N$2:$N$5005, LocID!N$1)</f>
        <v>0</v>
      </c>
      <c r="O23" s="228">
        <f>COUNTIFS(Data_all!$M$2:$M$5005,LocID!$B23, Data_all!$N$2:$N$5005, LocID!O$1)</f>
        <v>0</v>
      </c>
      <c r="P23" s="228">
        <f>COUNTIFS(Data_all!$M$2:$M$5005,LocID!$B23, Data_all!$N$2:$N$5005, LocID!P$1)</f>
        <v>0</v>
      </c>
      <c r="Q23" s="228">
        <f>COUNTIFS(Data_all!$M$2:$M$5005,LocID!$B23, Data_all!$N$2:$N$5005, LocID!Q$1)</f>
        <v>0</v>
      </c>
      <c r="R23" s="228">
        <f>COUNTIFS(Data_all!$M$2:$M$5005,LocID!$B23, Data_all!$N$2:$N$5005, LocID!R$1)</f>
        <v>0</v>
      </c>
      <c r="S23" s="228">
        <f>COUNTIFS(Data_all!$M$2:$M$5005,LocID!$B23, Data_all!$N$2:$N$5005, LocID!S$1)</f>
        <v>0</v>
      </c>
      <c r="T23" s="232"/>
      <c r="U23" s="230">
        <f t="shared" si="2"/>
        <v>1</v>
      </c>
      <c r="W23"/>
    </row>
    <row r="24" spans="1:23" x14ac:dyDescent="0.25">
      <c r="A24" s="228">
        <v>23</v>
      </c>
      <c r="B24" s="228" t="str">
        <f t="shared" si="0"/>
        <v>Arlington_MA</v>
      </c>
      <c r="C24" s="320" t="s">
        <v>214</v>
      </c>
      <c r="D24" s="320" t="s">
        <v>49</v>
      </c>
      <c r="E24" s="320" t="s">
        <v>50</v>
      </c>
      <c r="F24" s="320"/>
      <c r="G24" s="228">
        <v>42.416290283203097</v>
      </c>
      <c r="H24" s="228">
        <v>-71.156761169433594</v>
      </c>
      <c r="I24" s="228">
        <f t="shared" si="1"/>
        <v>23</v>
      </c>
      <c r="J24" s="228">
        <f>COUNTIFS(Data_all!$M$2:$M$5005, LocID!B24, Data_all!$O$2:$O$5005,"&lt;&gt;2")</f>
        <v>3</v>
      </c>
      <c r="K24" s="228">
        <f>COUNTIFS(Data_all!$M$2:$M$5005,LocID!$B24, Data_all!$N$2:$N$5005, LocID!K$1)</f>
        <v>0</v>
      </c>
      <c r="L24" s="228">
        <f>COUNTIFS(Data_all!$M$2:$M$5005,LocID!$B24, Data_all!$N$2:$N$5005, LocID!L$1) + COUNTIFS(Data_all!$M$2:$M$5005,LocID!$B24, Data_all!$N$2:$N$5005, "Cities and Streets")</f>
        <v>1</v>
      </c>
      <c r="M24" s="228">
        <f>COUNTIFS(Data_all!$M$2:$M$5005,LocID!$B24, Data_all!$N$2:$N$5005, LocID!M$1)</f>
        <v>2</v>
      </c>
      <c r="N24" s="228">
        <f>COUNTIFS(Data_all!$M$2:$M$5005,LocID!$B24, Data_all!$N$2:$N$5005, LocID!N$1)</f>
        <v>0</v>
      </c>
      <c r="O24" s="228">
        <f>COUNTIFS(Data_all!$M$2:$M$5005,LocID!$B24, Data_all!$N$2:$N$5005, LocID!O$1)</f>
        <v>0</v>
      </c>
      <c r="P24" s="228">
        <f>COUNTIFS(Data_all!$M$2:$M$5005,LocID!$B24, Data_all!$N$2:$N$5005, LocID!P$1)</f>
        <v>0</v>
      </c>
      <c r="Q24" s="228">
        <f>COUNTIFS(Data_all!$M$2:$M$5005,LocID!$B24, Data_all!$N$2:$N$5005, LocID!Q$1)</f>
        <v>0</v>
      </c>
      <c r="R24" s="228">
        <f>COUNTIFS(Data_all!$M$2:$M$5005,LocID!$B24, Data_all!$N$2:$N$5005, LocID!R$1)</f>
        <v>0</v>
      </c>
      <c r="S24" s="228">
        <f>COUNTIFS(Data_all!$M$2:$M$5005,LocID!$B24, Data_all!$N$2:$N$5005, LocID!S$1)</f>
        <v>0</v>
      </c>
      <c r="T24" s="232"/>
      <c r="U24" s="230">
        <f t="shared" si="2"/>
        <v>3</v>
      </c>
      <c r="W24"/>
    </row>
    <row r="25" spans="1:23" x14ac:dyDescent="0.25">
      <c r="A25" s="228">
        <v>24</v>
      </c>
      <c r="B25" s="228" t="str">
        <f t="shared" si="0"/>
        <v>Arlington_TX</v>
      </c>
      <c r="C25" s="320" t="s">
        <v>214</v>
      </c>
      <c r="D25" s="320" t="s">
        <v>219</v>
      </c>
      <c r="E25" s="320" t="s">
        <v>50</v>
      </c>
      <c r="F25" s="320"/>
      <c r="G25" s="228">
        <v>32.735599517822202</v>
      </c>
      <c r="H25" s="228">
        <v>-97.107719421386705</v>
      </c>
      <c r="I25" s="228">
        <f t="shared" si="1"/>
        <v>24</v>
      </c>
      <c r="J25" s="228">
        <f>COUNTIFS(Data_all!$M$2:$M$5005, LocID!B25, Data_all!$O$2:$O$5005,"&lt;&gt;2")</f>
        <v>8</v>
      </c>
      <c r="K25" s="228">
        <f>COUNTIFS(Data_all!$M$2:$M$5005,LocID!$B25, Data_all!$N$2:$N$5005, LocID!K$1)</f>
        <v>6</v>
      </c>
      <c r="L25" s="228">
        <f>COUNTIFS(Data_all!$M$2:$M$5005,LocID!$B25, Data_all!$N$2:$N$5005, LocID!L$1) + COUNTIFS(Data_all!$M$2:$M$5005,LocID!$B25, Data_all!$N$2:$N$5005, "Cities and Streets")</f>
        <v>0</v>
      </c>
      <c r="M25" s="228">
        <f>COUNTIFS(Data_all!$M$2:$M$5005,LocID!$B25, Data_all!$N$2:$N$5005, LocID!M$1)</f>
        <v>0</v>
      </c>
      <c r="N25" s="228">
        <f>COUNTIFS(Data_all!$M$2:$M$5005,LocID!$B25, Data_all!$N$2:$N$5005, LocID!N$1)</f>
        <v>0</v>
      </c>
      <c r="O25" s="228">
        <f>COUNTIFS(Data_all!$M$2:$M$5005,LocID!$B25, Data_all!$N$2:$N$5005, LocID!O$1)</f>
        <v>0</v>
      </c>
      <c r="P25" s="228">
        <f>COUNTIFS(Data_all!$M$2:$M$5005,LocID!$B25, Data_all!$N$2:$N$5005, LocID!P$1)</f>
        <v>1</v>
      </c>
      <c r="Q25" s="228">
        <f>COUNTIFS(Data_all!$M$2:$M$5005,LocID!$B25, Data_all!$N$2:$N$5005, LocID!Q$1)</f>
        <v>0</v>
      </c>
      <c r="R25" s="228">
        <f>COUNTIFS(Data_all!$M$2:$M$5005,LocID!$B25, Data_all!$N$2:$N$5005, LocID!R$1)</f>
        <v>0</v>
      </c>
      <c r="S25" s="228">
        <f>COUNTIFS(Data_all!$M$2:$M$5005,LocID!$B25, Data_all!$N$2:$N$5005, LocID!S$1)</f>
        <v>1</v>
      </c>
      <c r="T25" s="232"/>
      <c r="U25" s="230">
        <f t="shared" si="2"/>
        <v>8</v>
      </c>
      <c r="W25"/>
    </row>
    <row r="26" spans="1:23" x14ac:dyDescent="0.25">
      <c r="A26" s="228">
        <v>25</v>
      </c>
      <c r="B26" s="228" t="str">
        <f t="shared" si="0"/>
        <v>Arlington_VA</v>
      </c>
      <c r="C26" s="320" t="s">
        <v>214</v>
      </c>
      <c r="D26" s="320" t="s">
        <v>144</v>
      </c>
      <c r="E26" s="320" t="s">
        <v>50</v>
      </c>
      <c r="F26" s="320"/>
      <c r="G26" s="228">
        <v>38.878585815429602</v>
      </c>
      <c r="H26" s="228">
        <v>-77.068832397460895</v>
      </c>
      <c r="I26" s="228">
        <f t="shared" si="1"/>
        <v>25</v>
      </c>
      <c r="J26" s="228">
        <f>COUNTIFS(Data_all!$M$2:$M$5005, LocID!B26, Data_all!$O$2:$O$5005,"&lt;&gt;2")</f>
        <v>15</v>
      </c>
      <c r="K26" s="228">
        <f>COUNTIFS(Data_all!$M$2:$M$5005,LocID!$B26, Data_all!$N$2:$N$5005, LocID!K$1)</f>
        <v>2</v>
      </c>
      <c r="L26" s="228">
        <f>COUNTIFS(Data_all!$M$2:$M$5005,LocID!$B26, Data_all!$N$2:$N$5005, LocID!L$1) + COUNTIFS(Data_all!$M$2:$M$5005,LocID!$B26, Data_all!$N$2:$N$5005, "Cities and Streets")</f>
        <v>7</v>
      </c>
      <c r="M26" s="228">
        <f>COUNTIFS(Data_all!$M$2:$M$5005,LocID!$B26, Data_all!$N$2:$N$5005, LocID!M$1)</f>
        <v>5</v>
      </c>
      <c r="N26" s="228">
        <f>COUNTIFS(Data_all!$M$2:$M$5005,LocID!$B26, Data_all!$N$2:$N$5005, LocID!N$1)</f>
        <v>0</v>
      </c>
      <c r="O26" s="228">
        <f>COUNTIFS(Data_all!$M$2:$M$5005,LocID!$B26, Data_all!$N$2:$N$5005, LocID!O$1)</f>
        <v>0</v>
      </c>
      <c r="P26" s="228">
        <f>COUNTIFS(Data_all!$M$2:$M$5005,LocID!$B26, Data_all!$N$2:$N$5005, LocID!P$1)</f>
        <v>1</v>
      </c>
      <c r="Q26" s="228">
        <f>COUNTIFS(Data_all!$M$2:$M$5005,LocID!$B26, Data_all!$N$2:$N$5005, LocID!Q$1)</f>
        <v>0</v>
      </c>
      <c r="R26" s="228">
        <f>COUNTIFS(Data_all!$M$2:$M$5005,LocID!$B26, Data_all!$N$2:$N$5005, LocID!R$1)</f>
        <v>0</v>
      </c>
      <c r="S26" s="228">
        <f>COUNTIFS(Data_all!$M$2:$M$5005,LocID!$B26, Data_all!$N$2:$N$5005, LocID!S$1)</f>
        <v>0</v>
      </c>
      <c r="T26" s="232"/>
      <c r="U26" s="230">
        <f t="shared" si="2"/>
        <v>15</v>
      </c>
      <c r="W26"/>
    </row>
    <row r="27" spans="1:23" x14ac:dyDescent="0.25">
      <c r="A27" s="228">
        <v>26</v>
      </c>
      <c r="B27" s="228" t="str">
        <f t="shared" si="0"/>
        <v>Arlington Heights_IL</v>
      </c>
      <c r="C27" s="320" t="s">
        <v>207</v>
      </c>
      <c r="D27" s="320" t="s">
        <v>208</v>
      </c>
      <c r="E27" s="320" t="s">
        <v>50</v>
      </c>
      <c r="F27" s="320"/>
      <c r="G27" s="228">
        <v>42.087181091308501</v>
      </c>
      <c r="H27" s="228">
        <v>-87.980438232421804</v>
      </c>
      <c r="I27" s="228">
        <f t="shared" si="1"/>
        <v>26</v>
      </c>
      <c r="J27" s="228">
        <f>COUNTIFS(Data_all!$M$2:$M$5005, LocID!B27, Data_all!$O$2:$O$5005,"&lt;&gt;2")</f>
        <v>5</v>
      </c>
      <c r="K27" s="228">
        <f>COUNTIFS(Data_all!$M$2:$M$5005,LocID!$B27, Data_all!$N$2:$N$5005, LocID!K$1)</f>
        <v>3</v>
      </c>
      <c r="L27" s="228">
        <f>COUNTIFS(Data_all!$M$2:$M$5005,LocID!$B27, Data_all!$N$2:$N$5005, LocID!L$1) + COUNTIFS(Data_all!$M$2:$M$5005,LocID!$B27, Data_all!$N$2:$N$5005, "Cities and Streets")</f>
        <v>0</v>
      </c>
      <c r="M27" s="228">
        <f>COUNTIFS(Data_all!$M$2:$M$5005,LocID!$B27, Data_all!$N$2:$N$5005, LocID!M$1)</f>
        <v>0</v>
      </c>
      <c r="N27" s="228">
        <f>COUNTIFS(Data_all!$M$2:$M$5005,LocID!$B27, Data_all!$N$2:$N$5005, LocID!N$1)</f>
        <v>0</v>
      </c>
      <c r="O27" s="228">
        <f>COUNTIFS(Data_all!$M$2:$M$5005,LocID!$B27, Data_all!$N$2:$N$5005, LocID!O$1)</f>
        <v>0</v>
      </c>
      <c r="P27" s="228">
        <f>COUNTIFS(Data_all!$M$2:$M$5005,LocID!$B27, Data_all!$N$2:$N$5005, LocID!P$1)</f>
        <v>2</v>
      </c>
      <c r="Q27" s="228">
        <f>COUNTIFS(Data_all!$M$2:$M$5005,LocID!$B27, Data_all!$N$2:$N$5005, LocID!Q$1)</f>
        <v>0</v>
      </c>
      <c r="R27" s="228">
        <f>COUNTIFS(Data_all!$M$2:$M$5005,LocID!$B27, Data_all!$N$2:$N$5005, LocID!R$1)</f>
        <v>0</v>
      </c>
      <c r="S27" s="228">
        <f>COUNTIFS(Data_all!$M$2:$M$5005,LocID!$B27, Data_all!$N$2:$N$5005, LocID!S$1)</f>
        <v>0</v>
      </c>
      <c r="T27" s="232"/>
      <c r="U27" s="230">
        <f t="shared" si="2"/>
        <v>5</v>
      </c>
      <c r="W27"/>
    </row>
    <row r="28" spans="1:23" x14ac:dyDescent="0.25">
      <c r="A28" s="228">
        <v>27</v>
      </c>
      <c r="B28" s="228" t="str">
        <f t="shared" si="0"/>
        <v>Arvada_CO</v>
      </c>
      <c r="C28" s="320" t="s">
        <v>243</v>
      </c>
      <c r="D28" s="320" t="s">
        <v>244</v>
      </c>
      <c r="E28" s="320" t="s">
        <v>50</v>
      </c>
      <c r="F28" s="320"/>
      <c r="G28" s="228">
        <v>39.802028656005803</v>
      </c>
      <c r="H28" s="228">
        <v>-105.087837219238</v>
      </c>
      <c r="I28" s="228">
        <f t="shared" si="1"/>
        <v>27</v>
      </c>
      <c r="J28" s="228">
        <f>COUNTIFS(Data_all!$M$2:$M$5005, LocID!B28, Data_all!$O$2:$O$5005,"&lt;&gt;2")</f>
        <v>1</v>
      </c>
      <c r="K28" s="228">
        <f>COUNTIFS(Data_all!$M$2:$M$5005,LocID!$B28, Data_all!$N$2:$N$5005, LocID!K$1)</f>
        <v>1</v>
      </c>
      <c r="L28" s="228">
        <f>COUNTIFS(Data_all!$M$2:$M$5005,LocID!$B28, Data_all!$N$2:$N$5005, LocID!L$1) + COUNTIFS(Data_all!$M$2:$M$5005,LocID!$B28, Data_all!$N$2:$N$5005, "Cities and Streets")</f>
        <v>0</v>
      </c>
      <c r="M28" s="228">
        <f>COUNTIFS(Data_all!$M$2:$M$5005,LocID!$B28, Data_all!$N$2:$N$5005, LocID!M$1)</f>
        <v>0</v>
      </c>
      <c r="N28" s="228">
        <f>COUNTIFS(Data_all!$M$2:$M$5005,LocID!$B28, Data_all!$N$2:$N$5005, LocID!N$1)</f>
        <v>0</v>
      </c>
      <c r="O28" s="228">
        <f>COUNTIFS(Data_all!$M$2:$M$5005,LocID!$B28, Data_all!$N$2:$N$5005, LocID!O$1)</f>
        <v>0</v>
      </c>
      <c r="P28" s="228">
        <f>COUNTIFS(Data_all!$M$2:$M$5005,LocID!$B28, Data_all!$N$2:$N$5005, LocID!P$1)</f>
        <v>0</v>
      </c>
      <c r="Q28" s="228">
        <f>COUNTIFS(Data_all!$M$2:$M$5005,LocID!$B28, Data_all!$N$2:$N$5005, LocID!Q$1)</f>
        <v>0</v>
      </c>
      <c r="R28" s="228">
        <f>COUNTIFS(Data_all!$M$2:$M$5005,LocID!$B28, Data_all!$N$2:$N$5005, LocID!R$1)</f>
        <v>0</v>
      </c>
      <c r="S28" s="228">
        <f>COUNTIFS(Data_all!$M$2:$M$5005,LocID!$B28, Data_all!$N$2:$N$5005, LocID!S$1)</f>
        <v>0</v>
      </c>
      <c r="T28" s="232"/>
      <c r="U28" s="230">
        <f t="shared" si="2"/>
        <v>1</v>
      </c>
      <c r="W28"/>
    </row>
    <row r="29" spans="1:23" x14ac:dyDescent="0.25">
      <c r="A29" s="228">
        <v>28</v>
      </c>
      <c r="B29" s="228" t="str">
        <f t="shared" si="0"/>
        <v>Asheville_NC</v>
      </c>
      <c r="C29" s="320" t="s">
        <v>249</v>
      </c>
      <c r="D29" s="320" t="s">
        <v>250</v>
      </c>
      <c r="E29" s="320" t="s">
        <v>50</v>
      </c>
      <c r="F29" s="320"/>
      <c r="G29" s="228">
        <v>35.598461151122997</v>
      </c>
      <c r="H29" s="228">
        <v>-82.553138732910099</v>
      </c>
      <c r="I29" s="228">
        <f t="shared" si="1"/>
        <v>28</v>
      </c>
      <c r="J29" s="228">
        <f>COUNTIFS(Data_all!$M$2:$M$5005, LocID!B29, Data_all!$O$2:$O$5005,"&lt;&gt;2")</f>
        <v>4</v>
      </c>
      <c r="K29" s="228">
        <f>COUNTIFS(Data_all!$M$2:$M$5005,LocID!$B29, Data_all!$N$2:$N$5005, LocID!K$1)</f>
        <v>0</v>
      </c>
      <c r="L29" s="228">
        <f>COUNTIFS(Data_all!$M$2:$M$5005,LocID!$B29, Data_all!$N$2:$N$5005, LocID!L$1) + COUNTIFS(Data_all!$M$2:$M$5005,LocID!$B29, Data_all!$N$2:$N$5005, "Cities and Streets")</f>
        <v>3</v>
      </c>
      <c r="M29" s="228">
        <f>COUNTIFS(Data_all!$M$2:$M$5005,LocID!$B29, Data_all!$N$2:$N$5005, LocID!M$1)</f>
        <v>1</v>
      </c>
      <c r="N29" s="228">
        <f>COUNTIFS(Data_all!$M$2:$M$5005,LocID!$B29, Data_all!$N$2:$N$5005, LocID!N$1)</f>
        <v>0</v>
      </c>
      <c r="O29" s="228">
        <f>COUNTIFS(Data_all!$M$2:$M$5005,LocID!$B29, Data_all!$N$2:$N$5005, LocID!O$1)</f>
        <v>0</v>
      </c>
      <c r="P29" s="228">
        <f>COUNTIFS(Data_all!$M$2:$M$5005,LocID!$B29, Data_all!$N$2:$N$5005, LocID!P$1)</f>
        <v>0</v>
      </c>
      <c r="Q29" s="228">
        <f>COUNTIFS(Data_all!$M$2:$M$5005,LocID!$B29, Data_all!$N$2:$N$5005, LocID!Q$1)</f>
        <v>0</v>
      </c>
      <c r="R29" s="228">
        <f>COUNTIFS(Data_all!$M$2:$M$5005,LocID!$B29, Data_all!$N$2:$N$5005, LocID!R$1)</f>
        <v>0</v>
      </c>
      <c r="S29" s="228">
        <f>COUNTIFS(Data_all!$M$2:$M$5005,LocID!$B29, Data_all!$N$2:$N$5005, LocID!S$1)</f>
        <v>0</v>
      </c>
      <c r="T29" s="232"/>
      <c r="U29" s="230">
        <f t="shared" si="2"/>
        <v>4</v>
      </c>
      <c r="W29"/>
    </row>
    <row r="30" spans="1:23" x14ac:dyDescent="0.25">
      <c r="A30" s="228">
        <v>29</v>
      </c>
      <c r="B30" s="228" t="str">
        <f t="shared" si="0"/>
        <v>Ashland_OR</v>
      </c>
      <c r="C30" s="320" t="s">
        <v>257</v>
      </c>
      <c r="D30" s="320" t="s">
        <v>122</v>
      </c>
      <c r="E30" s="320" t="s">
        <v>50</v>
      </c>
      <c r="F30" s="320"/>
      <c r="G30" s="228">
        <v>42.199668884277301</v>
      </c>
      <c r="H30" s="228">
        <v>-122.71703338623</v>
      </c>
      <c r="I30" s="228">
        <f t="shared" si="1"/>
        <v>29</v>
      </c>
      <c r="J30" s="228">
        <f>COUNTIFS(Data_all!$M$2:$M$5005, LocID!B30, Data_all!$O$2:$O$5005,"&lt;&gt;2")</f>
        <v>2</v>
      </c>
      <c r="K30" s="228">
        <f>COUNTIFS(Data_all!$M$2:$M$5005,LocID!$B30, Data_all!$N$2:$N$5005, LocID!K$1)</f>
        <v>2</v>
      </c>
      <c r="L30" s="228">
        <f>COUNTIFS(Data_all!$M$2:$M$5005,LocID!$B30, Data_all!$N$2:$N$5005, LocID!L$1) + COUNTIFS(Data_all!$M$2:$M$5005,LocID!$B30, Data_all!$N$2:$N$5005, "Cities and Streets")</f>
        <v>0</v>
      </c>
      <c r="M30" s="228">
        <f>COUNTIFS(Data_all!$M$2:$M$5005,LocID!$B30, Data_all!$N$2:$N$5005, LocID!M$1)</f>
        <v>0</v>
      </c>
      <c r="N30" s="228">
        <f>COUNTIFS(Data_all!$M$2:$M$5005,LocID!$B30, Data_all!$N$2:$N$5005, LocID!N$1)</f>
        <v>0</v>
      </c>
      <c r="O30" s="228">
        <f>COUNTIFS(Data_all!$M$2:$M$5005,LocID!$B30, Data_all!$N$2:$N$5005, LocID!O$1)</f>
        <v>0</v>
      </c>
      <c r="P30" s="228">
        <f>COUNTIFS(Data_all!$M$2:$M$5005,LocID!$B30, Data_all!$N$2:$N$5005, LocID!P$1)</f>
        <v>0</v>
      </c>
      <c r="Q30" s="228">
        <f>COUNTIFS(Data_all!$M$2:$M$5005,LocID!$B30, Data_all!$N$2:$N$5005, LocID!Q$1)</f>
        <v>0</v>
      </c>
      <c r="R30" s="228">
        <f>COUNTIFS(Data_all!$M$2:$M$5005,LocID!$B30, Data_all!$N$2:$N$5005, LocID!R$1)</f>
        <v>0</v>
      </c>
      <c r="S30" s="228">
        <f>COUNTIFS(Data_all!$M$2:$M$5005,LocID!$B30, Data_all!$N$2:$N$5005, LocID!S$1)</f>
        <v>0</v>
      </c>
      <c r="T30" s="232"/>
      <c r="U30" s="230">
        <f t="shared" si="2"/>
        <v>2</v>
      </c>
      <c r="W30"/>
    </row>
    <row r="31" spans="1:23" x14ac:dyDescent="0.25">
      <c r="A31" s="228">
        <v>30</v>
      </c>
      <c r="B31" s="228" t="str">
        <f t="shared" si="0"/>
        <v>Asotin_WA</v>
      </c>
      <c r="C31" s="320" t="s">
        <v>260</v>
      </c>
      <c r="D31" s="320" t="s">
        <v>261</v>
      </c>
      <c r="E31" s="320" t="s">
        <v>50</v>
      </c>
      <c r="F31" s="320"/>
      <c r="G31" s="228">
        <v>46.340579986572202</v>
      </c>
      <c r="H31" s="228">
        <v>-117.04782104492099</v>
      </c>
      <c r="I31" s="228">
        <f t="shared" si="1"/>
        <v>30</v>
      </c>
      <c r="J31" s="228">
        <f>COUNTIFS(Data_all!$M$2:$M$5005, LocID!B31, Data_all!$O$2:$O$5005,"&lt;&gt;2")</f>
        <v>1</v>
      </c>
      <c r="K31" s="228">
        <f>COUNTIFS(Data_all!$M$2:$M$5005,LocID!$B31, Data_all!$N$2:$N$5005, LocID!K$1)</f>
        <v>1</v>
      </c>
      <c r="L31" s="228">
        <f>COUNTIFS(Data_all!$M$2:$M$5005,LocID!$B31, Data_all!$N$2:$N$5005, LocID!L$1) + COUNTIFS(Data_all!$M$2:$M$5005,LocID!$B31, Data_all!$N$2:$N$5005, "Cities and Streets")</f>
        <v>0</v>
      </c>
      <c r="M31" s="228">
        <f>COUNTIFS(Data_all!$M$2:$M$5005,LocID!$B31, Data_all!$N$2:$N$5005, LocID!M$1)</f>
        <v>0</v>
      </c>
      <c r="N31" s="228">
        <f>COUNTIFS(Data_all!$M$2:$M$5005,LocID!$B31, Data_all!$N$2:$N$5005, LocID!N$1)</f>
        <v>0</v>
      </c>
      <c r="O31" s="228">
        <f>COUNTIFS(Data_all!$M$2:$M$5005,LocID!$B31, Data_all!$N$2:$N$5005, LocID!O$1)</f>
        <v>0</v>
      </c>
      <c r="P31" s="228">
        <f>COUNTIFS(Data_all!$M$2:$M$5005,LocID!$B31, Data_all!$N$2:$N$5005, LocID!P$1)</f>
        <v>0</v>
      </c>
      <c r="Q31" s="228">
        <f>COUNTIFS(Data_all!$M$2:$M$5005,LocID!$B31, Data_all!$N$2:$N$5005, LocID!Q$1)</f>
        <v>0</v>
      </c>
      <c r="R31" s="228">
        <f>COUNTIFS(Data_all!$M$2:$M$5005,LocID!$B31, Data_all!$N$2:$N$5005, LocID!R$1)</f>
        <v>0</v>
      </c>
      <c r="S31" s="228">
        <f>COUNTIFS(Data_all!$M$2:$M$5005,LocID!$B31, Data_all!$N$2:$N$5005, LocID!S$1)</f>
        <v>0</v>
      </c>
      <c r="T31" s="232"/>
      <c r="U31" s="230">
        <f t="shared" si="2"/>
        <v>1</v>
      </c>
      <c r="W31"/>
    </row>
    <row r="32" spans="1:23" x14ac:dyDescent="0.25">
      <c r="A32" s="228">
        <v>31</v>
      </c>
      <c r="B32" s="228" t="str">
        <f t="shared" si="0"/>
        <v>Aspen_CO</v>
      </c>
      <c r="C32" s="320" t="s">
        <v>265</v>
      </c>
      <c r="D32" s="320" t="s">
        <v>244</v>
      </c>
      <c r="E32" s="320" t="s">
        <v>50</v>
      </c>
      <c r="F32" s="320"/>
      <c r="G32" s="228">
        <v>39.1900215148925</v>
      </c>
      <c r="H32" s="228">
        <v>-106.81817626953099</v>
      </c>
      <c r="I32" s="228">
        <f t="shared" si="1"/>
        <v>31</v>
      </c>
      <c r="J32" s="228">
        <f>COUNTIFS(Data_all!$M$2:$M$5005, LocID!B32, Data_all!$O$2:$O$5005,"&lt;&gt;2")</f>
        <v>3</v>
      </c>
      <c r="K32" s="228">
        <f>COUNTIFS(Data_all!$M$2:$M$5005,LocID!$B32, Data_all!$N$2:$N$5005, LocID!K$1)</f>
        <v>1</v>
      </c>
      <c r="L32" s="228">
        <f>COUNTIFS(Data_all!$M$2:$M$5005,LocID!$B32, Data_all!$N$2:$N$5005, LocID!L$1) + COUNTIFS(Data_all!$M$2:$M$5005,LocID!$B32, Data_all!$N$2:$N$5005, "Cities and Streets")</f>
        <v>0</v>
      </c>
      <c r="M32" s="228">
        <f>COUNTIFS(Data_all!$M$2:$M$5005,LocID!$B32, Data_all!$N$2:$N$5005, LocID!M$1)</f>
        <v>2</v>
      </c>
      <c r="N32" s="228">
        <f>COUNTIFS(Data_all!$M$2:$M$5005,LocID!$B32, Data_all!$N$2:$N$5005, LocID!N$1)</f>
        <v>0</v>
      </c>
      <c r="O32" s="228">
        <f>COUNTIFS(Data_all!$M$2:$M$5005,LocID!$B32, Data_all!$N$2:$N$5005, LocID!O$1)</f>
        <v>0</v>
      </c>
      <c r="P32" s="228">
        <f>COUNTIFS(Data_all!$M$2:$M$5005,LocID!$B32, Data_all!$N$2:$N$5005, LocID!P$1)</f>
        <v>0</v>
      </c>
      <c r="Q32" s="228">
        <f>COUNTIFS(Data_all!$M$2:$M$5005,LocID!$B32, Data_all!$N$2:$N$5005, LocID!Q$1)</f>
        <v>0</v>
      </c>
      <c r="R32" s="228">
        <f>COUNTIFS(Data_all!$M$2:$M$5005,LocID!$B32, Data_all!$N$2:$N$5005, LocID!R$1)</f>
        <v>0</v>
      </c>
      <c r="S32" s="228">
        <f>COUNTIFS(Data_all!$M$2:$M$5005,LocID!$B32, Data_all!$N$2:$N$5005, LocID!S$1)</f>
        <v>0</v>
      </c>
      <c r="T32" s="232"/>
      <c r="U32" s="230">
        <f t="shared" si="2"/>
        <v>3</v>
      </c>
      <c r="W32"/>
    </row>
    <row r="33" spans="1:23" x14ac:dyDescent="0.25">
      <c r="A33" s="228">
        <v>32</v>
      </c>
      <c r="B33" s="228" t="str">
        <f t="shared" si="0"/>
        <v>Atherton_CA</v>
      </c>
      <c r="C33" s="320" t="s">
        <v>268</v>
      </c>
      <c r="D33" s="320" t="s">
        <v>76</v>
      </c>
      <c r="E33" s="320" t="s">
        <v>50</v>
      </c>
      <c r="F33" s="320"/>
      <c r="G33" s="228">
        <v>37.462478637695298</v>
      </c>
      <c r="H33" s="228">
        <v>-122.197799682617</v>
      </c>
      <c r="I33" s="228">
        <f t="shared" si="1"/>
        <v>32</v>
      </c>
      <c r="J33" s="228">
        <f>COUNTIFS(Data_all!$M$2:$M$5005, LocID!B33, Data_all!$O$2:$O$5005,"&lt;&gt;2")</f>
        <v>1</v>
      </c>
      <c r="K33" s="228">
        <f>COUNTIFS(Data_all!$M$2:$M$5005,LocID!$B33, Data_all!$N$2:$N$5005, LocID!K$1)</f>
        <v>0</v>
      </c>
      <c r="L33" s="228">
        <f>COUNTIFS(Data_all!$M$2:$M$5005,LocID!$B33, Data_all!$N$2:$N$5005, LocID!L$1) + COUNTIFS(Data_all!$M$2:$M$5005,LocID!$B33, Data_all!$N$2:$N$5005, "Cities and Streets")</f>
        <v>0</v>
      </c>
      <c r="M33" s="228">
        <f>COUNTIFS(Data_all!$M$2:$M$5005,LocID!$B33, Data_all!$N$2:$N$5005, LocID!M$1)</f>
        <v>1</v>
      </c>
      <c r="N33" s="228">
        <f>COUNTIFS(Data_all!$M$2:$M$5005,LocID!$B33, Data_all!$N$2:$N$5005, LocID!N$1)</f>
        <v>0</v>
      </c>
      <c r="O33" s="228">
        <f>COUNTIFS(Data_all!$M$2:$M$5005,LocID!$B33, Data_all!$N$2:$N$5005, LocID!O$1)</f>
        <v>0</v>
      </c>
      <c r="P33" s="228">
        <f>COUNTIFS(Data_all!$M$2:$M$5005,LocID!$B33, Data_all!$N$2:$N$5005, LocID!P$1)</f>
        <v>0</v>
      </c>
      <c r="Q33" s="228">
        <f>COUNTIFS(Data_all!$M$2:$M$5005,LocID!$B33, Data_all!$N$2:$N$5005, LocID!Q$1)</f>
        <v>0</v>
      </c>
      <c r="R33" s="228">
        <f>COUNTIFS(Data_all!$M$2:$M$5005,LocID!$B33, Data_all!$N$2:$N$5005, LocID!R$1)</f>
        <v>0</v>
      </c>
      <c r="S33" s="228">
        <f>COUNTIFS(Data_all!$M$2:$M$5005,LocID!$B33, Data_all!$N$2:$N$5005, LocID!S$1)</f>
        <v>0</v>
      </c>
      <c r="T33" s="232"/>
      <c r="U33" s="230">
        <f t="shared" si="2"/>
        <v>1</v>
      </c>
      <c r="W33"/>
    </row>
    <row r="34" spans="1:23" x14ac:dyDescent="0.25">
      <c r="A34" s="228">
        <v>33</v>
      </c>
      <c r="B34" s="228" t="str">
        <f t="shared" si="0"/>
        <v>Atlanta_GA</v>
      </c>
      <c r="C34" s="320" t="s">
        <v>271</v>
      </c>
      <c r="D34" s="320" t="s">
        <v>160</v>
      </c>
      <c r="E34" s="320" t="s">
        <v>50</v>
      </c>
      <c r="F34" s="320"/>
      <c r="G34" s="228">
        <v>33.7483100891113</v>
      </c>
      <c r="H34" s="228">
        <v>-84.39111328125</v>
      </c>
      <c r="I34" s="228">
        <f t="shared" si="1"/>
        <v>33</v>
      </c>
      <c r="J34" s="228">
        <f>COUNTIFS(Data_all!$M$2:$M$5005, LocID!B34, Data_all!$O$2:$O$5005,"&lt;&gt;2")</f>
        <v>37</v>
      </c>
      <c r="K34" s="228">
        <f>COUNTIFS(Data_all!$M$2:$M$5005,LocID!$B34, Data_all!$N$2:$N$5005, LocID!K$1)</f>
        <v>10</v>
      </c>
      <c r="L34" s="228">
        <f>COUNTIFS(Data_all!$M$2:$M$5005,LocID!$B34, Data_all!$N$2:$N$5005, LocID!L$1) + COUNTIFS(Data_all!$M$2:$M$5005,LocID!$B34, Data_all!$N$2:$N$5005, "Cities and Streets")</f>
        <v>15</v>
      </c>
      <c r="M34" s="228">
        <f>COUNTIFS(Data_all!$M$2:$M$5005,LocID!$B34, Data_all!$N$2:$N$5005, LocID!M$1)</f>
        <v>3</v>
      </c>
      <c r="N34" s="228">
        <f>COUNTIFS(Data_all!$M$2:$M$5005,LocID!$B34, Data_all!$N$2:$N$5005, LocID!N$1)</f>
        <v>0</v>
      </c>
      <c r="O34" s="228">
        <f>COUNTIFS(Data_all!$M$2:$M$5005,LocID!$B34, Data_all!$N$2:$N$5005, LocID!O$1)</f>
        <v>1</v>
      </c>
      <c r="P34" s="228">
        <f>COUNTIFS(Data_all!$M$2:$M$5005,LocID!$B34, Data_all!$N$2:$N$5005, LocID!P$1)</f>
        <v>8</v>
      </c>
      <c r="Q34" s="228">
        <f>COUNTIFS(Data_all!$M$2:$M$5005,LocID!$B34, Data_all!$N$2:$N$5005, LocID!Q$1)</f>
        <v>0</v>
      </c>
      <c r="R34" s="228">
        <f>COUNTIFS(Data_all!$M$2:$M$5005,LocID!$B34, Data_all!$N$2:$N$5005, LocID!R$1)</f>
        <v>0</v>
      </c>
      <c r="S34" s="228">
        <f>COUNTIFS(Data_all!$M$2:$M$5005,LocID!$B34, Data_all!$N$2:$N$5005, LocID!S$1)</f>
        <v>0</v>
      </c>
      <c r="T34" s="232"/>
      <c r="U34" s="230">
        <f t="shared" si="2"/>
        <v>37</v>
      </c>
      <c r="W34"/>
    </row>
    <row r="35" spans="1:23" x14ac:dyDescent="0.25">
      <c r="A35" s="228">
        <v>34</v>
      </c>
      <c r="B35" s="228" t="str">
        <f t="shared" si="0"/>
        <v>Auburn_ME</v>
      </c>
      <c r="C35" s="320" t="s">
        <v>319</v>
      </c>
      <c r="D35" s="320" t="s">
        <v>320</v>
      </c>
      <c r="E35" s="320" t="s">
        <v>50</v>
      </c>
      <c r="F35" s="320"/>
      <c r="G35" s="228">
        <v>44.097759246826101</v>
      </c>
      <c r="H35" s="228">
        <v>-70.229286193847599</v>
      </c>
      <c r="I35" s="228">
        <f t="shared" si="1"/>
        <v>34</v>
      </c>
      <c r="J35" s="228">
        <f>COUNTIFS(Data_all!$M$2:$M$5005, LocID!B35, Data_all!$O$2:$O$5005,"&lt;&gt;2")</f>
        <v>2</v>
      </c>
      <c r="K35" s="228">
        <f>COUNTIFS(Data_all!$M$2:$M$5005,LocID!$B35, Data_all!$N$2:$N$5005, LocID!K$1)</f>
        <v>0</v>
      </c>
      <c r="L35" s="228">
        <f>COUNTIFS(Data_all!$M$2:$M$5005,LocID!$B35, Data_all!$N$2:$N$5005, LocID!L$1) + COUNTIFS(Data_all!$M$2:$M$5005,LocID!$B35, Data_all!$N$2:$N$5005, "Cities and Streets")</f>
        <v>1</v>
      </c>
      <c r="M35" s="228">
        <f>COUNTIFS(Data_all!$M$2:$M$5005,LocID!$B35, Data_all!$N$2:$N$5005, LocID!M$1)</f>
        <v>0</v>
      </c>
      <c r="N35" s="228">
        <f>COUNTIFS(Data_all!$M$2:$M$5005,LocID!$B35, Data_all!$N$2:$N$5005, LocID!N$1)</f>
        <v>0</v>
      </c>
      <c r="O35" s="228">
        <f>COUNTIFS(Data_all!$M$2:$M$5005,LocID!$B35, Data_all!$N$2:$N$5005, LocID!O$1)</f>
        <v>1</v>
      </c>
      <c r="P35" s="228">
        <f>COUNTIFS(Data_all!$M$2:$M$5005,LocID!$B35, Data_all!$N$2:$N$5005, LocID!P$1)</f>
        <v>0</v>
      </c>
      <c r="Q35" s="228">
        <f>COUNTIFS(Data_all!$M$2:$M$5005,LocID!$B35, Data_all!$N$2:$N$5005, LocID!Q$1)</f>
        <v>0</v>
      </c>
      <c r="R35" s="228">
        <f>COUNTIFS(Data_all!$M$2:$M$5005,LocID!$B35, Data_all!$N$2:$N$5005, LocID!R$1)</f>
        <v>0</v>
      </c>
      <c r="S35" s="228">
        <f>COUNTIFS(Data_all!$M$2:$M$5005,LocID!$B35, Data_all!$N$2:$N$5005, LocID!S$1)</f>
        <v>0</v>
      </c>
      <c r="T35" s="232"/>
      <c r="U35" s="230">
        <f t="shared" si="2"/>
        <v>2</v>
      </c>
      <c r="W35"/>
    </row>
    <row r="36" spans="1:23" x14ac:dyDescent="0.25">
      <c r="A36" s="228">
        <v>35</v>
      </c>
      <c r="B36" s="228" t="str">
        <f t="shared" si="0"/>
        <v>Auckland_New Zealand</v>
      </c>
      <c r="C36" s="320" t="s">
        <v>325</v>
      </c>
      <c r="D36" s="320" t="s">
        <v>326</v>
      </c>
      <c r="E36" s="320" t="s">
        <v>326</v>
      </c>
      <c r="F36" s="320">
        <v>1</v>
      </c>
      <c r="G36" s="228">
        <v>-36.852329254150298</v>
      </c>
      <c r="H36" s="228">
        <v>174.763900756835</v>
      </c>
      <c r="I36" s="228">
        <f t="shared" si="1"/>
        <v>35</v>
      </c>
      <c r="J36" s="228">
        <f>COUNTIFS(Data_all!$M$2:$M$5005, LocID!B36, Data_all!$O$2:$O$5005,"&lt;&gt;2")</f>
        <v>1</v>
      </c>
      <c r="K36" s="228">
        <f>COUNTIFS(Data_all!$M$2:$M$5005,LocID!$B36, Data_all!$N$2:$N$5005, LocID!K$1)</f>
        <v>0</v>
      </c>
      <c r="L36" s="228">
        <f>COUNTIFS(Data_all!$M$2:$M$5005,LocID!$B36, Data_all!$N$2:$N$5005, LocID!L$1) + COUNTIFS(Data_all!$M$2:$M$5005,LocID!$B36, Data_all!$N$2:$N$5005, "Cities and Streets")</f>
        <v>1</v>
      </c>
      <c r="M36" s="228">
        <f>COUNTIFS(Data_all!$M$2:$M$5005,LocID!$B36, Data_all!$N$2:$N$5005, LocID!M$1)</f>
        <v>0</v>
      </c>
      <c r="N36" s="228">
        <f>COUNTIFS(Data_all!$M$2:$M$5005,LocID!$B36, Data_all!$N$2:$N$5005, LocID!N$1)</f>
        <v>0</v>
      </c>
      <c r="O36" s="228">
        <f>COUNTIFS(Data_all!$M$2:$M$5005,LocID!$B36, Data_all!$N$2:$N$5005, LocID!O$1)</f>
        <v>0</v>
      </c>
      <c r="P36" s="228">
        <f>COUNTIFS(Data_all!$M$2:$M$5005,LocID!$B36, Data_all!$N$2:$N$5005, LocID!P$1)</f>
        <v>0</v>
      </c>
      <c r="Q36" s="228">
        <f>COUNTIFS(Data_all!$M$2:$M$5005,LocID!$B36, Data_all!$N$2:$N$5005, LocID!Q$1)</f>
        <v>0</v>
      </c>
      <c r="R36" s="228">
        <f>COUNTIFS(Data_all!$M$2:$M$5005,LocID!$B36, Data_all!$N$2:$N$5005, LocID!R$1)</f>
        <v>0</v>
      </c>
      <c r="S36" s="228">
        <f>COUNTIFS(Data_all!$M$2:$M$5005,LocID!$B36, Data_all!$N$2:$N$5005, LocID!S$1)</f>
        <v>0</v>
      </c>
      <c r="T36" s="232"/>
      <c r="U36" s="230">
        <f t="shared" si="2"/>
        <v>1</v>
      </c>
      <c r="W36"/>
    </row>
    <row r="37" spans="1:23" x14ac:dyDescent="0.25">
      <c r="A37" s="228">
        <v>36</v>
      </c>
      <c r="B37" s="228" t="str">
        <f t="shared" si="0"/>
        <v>Augusta_ME</v>
      </c>
      <c r="C37" s="320" t="s">
        <v>329</v>
      </c>
      <c r="D37" s="320" t="s">
        <v>320</v>
      </c>
      <c r="E37" s="320" t="s">
        <v>50</v>
      </c>
      <c r="F37" s="320"/>
      <c r="G37" s="228">
        <v>44.363151550292898</v>
      </c>
      <c r="H37" s="228">
        <v>-69.636390686035099</v>
      </c>
      <c r="I37" s="228">
        <f t="shared" si="1"/>
        <v>36</v>
      </c>
      <c r="J37" s="228">
        <f>COUNTIFS(Data_all!$M$2:$M$5005, LocID!B37, Data_all!$O$2:$O$5005,"&lt;&gt;2")</f>
        <v>1</v>
      </c>
      <c r="K37" s="228">
        <f>COUNTIFS(Data_all!$M$2:$M$5005,LocID!$B37, Data_all!$N$2:$N$5005, LocID!K$1)</f>
        <v>0</v>
      </c>
      <c r="L37" s="228">
        <f>COUNTIFS(Data_all!$M$2:$M$5005,LocID!$B37, Data_all!$N$2:$N$5005, LocID!L$1) + COUNTIFS(Data_all!$M$2:$M$5005,LocID!$B37, Data_all!$N$2:$N$5005, "Cities and Streets")</f>
        <v>0</v>
      </c>
      <c r="M37" s="228">
        <f>COUNTIFS(Data_all!$M$2:$M$5005,LocID!$B37, Data_all!$N$2:$N$5005, LocID!M$1)</f>
        <v>0</v>
      </c>
      <c r="N37" s="228">
        <f>COUNTIFS(Data_all!$M$2:$M$5005,LocID!$B37, Data_all!$N$2:$N$5005, LocID!N$1)</f>
        <v>0</v>
      </c>
      <c r="O37" s="228">
        <f>COUNTIFS(Data_all!$M$2:$M$5005,LocID!$B37, Data_all!$N$2:$N$5005, LocID!O$1)</f>
        <v>0</v>
      </c>
      <c r="P37" s="228">
        <f>COUNTIFS(Data_all!$M$2:$M$5005,LocID!$B37, Data_all!$N$2:$N$5005, LocID!P$1)</f>
        <v>1</v>
      </c>
      <c r="Q37" s="228">
        <f>COUNTIFS(Data_all!$M$2:$M$5005,LocID!$B37, Data_all!$N$2:$N$5005, LocID!Q$1)</f>
        <v>0</v>
      </c>
      <c r="R37" s="228">
        <f>COUNTIFS(Data_all!$M$2:$M$5005,LocID!$B37, Data_all!$N$2:$N$5005, LocID!R$1)</f>
        <v>0</v>
      </c>
      <c r="S37" s="228">
        <f>COUNTIFS(Data_all!$M$2:$M$5005,LocID!$B37, Data_all!$N$2:$N$5005, LocID!S$1)</f>
        <v>0</v>
      </c>
      <c r="T37" s="232"/>
      <c r="U37" s="230">
        <f t="shared" si="2"/>
        <v>1</v>
      </c>
      <c r="W37"/>
    </row>
    <row r="38" spans="1:23" x14ac:dyDescent="0.25">
      <c r="A38" s="228">
        <v>37</v>
      </c>
      <c r="B38" s="228" t="str">
        <f t="shared" si="0"/>
        <v>Austin_TX</v>
      </c>
      <c r="C38" s="320" t="s">
        <v>332</v>
      </c>
      <c r="D38" s="320" t="s">
        <v>219</v>
      </c>
      <c r="E38" s="320" t="s">
        <v>50</v>
      </c>
      <c r="F38" s="320"/>
      <c r="G38" s="228">
        <v>30.267589569091701</v>
      </c>
      <c r="H38" s="228">
        <v>-97.742988586425696</v>
      </c>
      <c r="I38" s="228">
        <f t="shared" si="1"/>
        <v>37</v>
      </c>
      <c r="J38" s="228">
        <f>COUNTIFS(Data_all!$M$2:$M$5005, LocID!B38, Data_all!$O$2:$O$5005,"&lt;&gt;2")</f>
        <v>33</v>
      </c>
      <c r="K38" s="228">
        <f>COUNTIFS(Data_all!$M$2:$M$5005,LocID!$B38, Data_all!$N$2:$N$5005, LocID!K$1)</f>
        <v>3</v>
      </c>
      <c r="L38" s="228">
        <f>COUNTIFS(Data_all!$M$2:$M$5005,LocID!$B38, Data_all!$N$2:$N$5005, LocID!L$1) + COUNTIFS(Data_all!$M$2:$M$5005,LocID!$B38, Data_all!$N$2:$N$5005, "Cities and Streets")</f>
        <v>11</v>
      </c>
      <c r="M38" s="228">
        <f>COUNTIFS(Data_all!$M$2:$M$5005,LocID!$B38, Data_all!$N$2:$N$5005, LocID!M$1)</f>
        <v>11</v>
      </c>
      <c r="N38" s="228">
        <f>COUNTIFS(Data_all!$M$2:$M$5005,LocID!$B38, Data_all!$N$2:$N$5005, LocID!N$1)</f>
        <v>2</v>
      </c>
      <c r="O38" s="228">
        <f>COUNTIFS(Data_all!$M$2:$M$5005,LocID!$B38, Data_all!$N$2:$N$5005, LocID!O$1)</f>
        <v>4</v>
      </c>
      <c r="P38" s="228">
        <f>COUNTIFS(Data_all!$M$2:$M$5005,LocID!$B38, Data_all!$N$2:$N$5005, LocID!P$1)</f>
        <v>1</v>
      </c>
      <c r="Q38" s="228">
        <f>COUNTIFS(Data_all!$M$2:$M$5005,LocID!$B38, Data_all!$N$2:$N$5005, LocID!Q$1)</f>
        <v>1</v>
      </c>
      <c r="R38" s="228">
        <f>COUNTIFS(Data_all!$M$2:$M$5005,LocID!$B38, Data_all!$N$2:$N$5005, LocID!R$1)</f>
        <v>2</v>
      </c>
      <c r="S38" s="228">
        <f>COUNTIFS(Data_all!$M$2:$M$5005,LocID!$B38, Data_all!$N$2:$N$5005, LocID!S$1)</f>
        <v>0</v>
      </c>
      <c r="T38" s="232"/>
      <c r="U38" s="230">
        <f t="shared" si="2"/>
        <v>35</v>
      </c>
      <c r="W38"/>
    </row>
    <row r="39" spans="1:23" x14ac:dyDescent="0.25">
      <c r="A39" s="228">
        <v>38</v>
      </c>
      <c r="B39" s="228" t="str">
        <f t="shared" si="0"/>
        <v>Avondale Estates_GA</v>
      </c>
      <c r="C39" s="320" t="s">
        <v>351</v>
      </c>
      <c r="D39" s="320" t="s">
        <v>160</v>
      </c>
      <c r="E39" s="320" t="s">
        <v>50</v>
      </c>
      <c r="F39" s="320"/>
      <c r="G39" s="228">
        <v>33.776260375976499</v>
      </c>
      <c r="H39" s="228">
        <v>-84.267227172851506</v>
      </c>
      <c r="I39" s="228">
        <f t="shared" si="1"/>
        <v>38</v>
      </c>
      <c r="J39" s="228">
        <f>COUNTIFS(Data_all!$M$2:$M$5005, LocID!B39, Data_all!$O$2:$O$5005,"&lt;&gt;2")</f>
        <v>1</v>
      </c>
      <c r="K39" s="228">
        <f>COUNTIFS(Data_all!$M$2:$M$5005,LocID!$B39, Data_all!$N$2:$N$5005, LocID!K$1)</f>
        <v>0</v>
      </c>
      <c r="L39" s="228">
        <f>COUNTIFS(Data_all!$M$2:$M$5005,LocID!$B39, Data_all!$N$2:$N$5005, LocID!L$1) + COUNTIFS(Data_all!$M$2:$M$5005,LocID!$B39, Data_all!$N$2:$N$5005, "Cities and Streets")</f>
        <v>0</v>
      </c>
      <c r="M39" s="228">
        <f>COUNTIFS(Data_all!$M$2:$M$5005,LocID!$B39, Data_all!$N$2:$N$5005, LocID!M$1)</f>
        <v>0</v>
      </c>
      <c r="N39" s="228">
        <f>COUNTIFS(Data_all!$M$2:$M$5005,LocID!$B39, Data_all!$N$2:$N$5005, LocID!N$1)</f>
        <v>0</v>
      </c>
      <c r="O39" s="228">
        <f>COUNTIFS(Data_all!$M$2:$M$5005,LocID!$B39, Data_all!$N$2:$N$5005, LocID!O$1)</f>
        <v>1</v>
      </c>
      <c r="P39" s="228">
        <f>COUNTIFS(Data_all!$M$2:$M$5005,LocID!$B39, Data_all!$N$2:$N$5005, LocID!P$1)</f>
        <v>0</v>
      </c>
      <c r="Q39" s="228">
        <f>COUNTIFS(Data_all!$M$2:$M$5005,LocID!$B39, Data_all!$N$2:$N$5005, LocID!Q$1)</f>
        <v>0</v>
      </c>
      <c r="R39" s="228">
        <f>COUNTIFS(Data_all!$M$2:$M$5005,LocID!$B39, Data_all!$N$2:$N$5005, LocID!R$1)</f>
        <v>0</v>
      </c>
      <c r="S39" s="228">
        <f>COUNTIFS(Data_all!$M$2:$M$5005,LocID!$B39, Data_all!$N$2:$N$5005, LocID!S$1)</f>
        <v>0</v>
      </c>
      <c r="T39" s="232"/>
      <c r="U39" s="230">
        <f t="shared" si="2"/>
        <v>1</v>
      </c>
      <c r="W39"/>
    </row>
    <row r="40" spans="1:23" x14ac:dyDescent="0.25">
      <c r="A40" s="228">
        <v>39</v>
      </c>
      <c r="B40" s="228" t="str">
        <f t="shared" si="0"/>
        <v>Bakersfield_CA</v>
      </c>
      <c r="C40" s="320" t="s">
        <v>354</v>
      </c>
      <c r="D40" s="320" t="s">
        <v>76</v>
      </c>
      <c r="E40" s="320" t="s">
        <v>50</v>
      </c>
      <c r="F40" s="320"/>
      <c r="G40" s="228">
        <v>35.366958618163999</v>
      </c>
      <c r="H40" s="228">
        <v>-119.01885986328099</v>
      </c>
      <c r="I40" s="228">
        <f t="shared" si="1"/>
        <v>39</v>
      </c>
      <c r="J40" s="228">
        <f>COUNTIFS(Data_all!$M$2:$M$5005, LocID!B40, Data_all!$O$2:$O$5005,"&lt;&gt;2")</f>
        <v>8</v>
      </c>
      <c r="K40" s="228">
        <f>COUNTIFS(Data_all!$M$2:$M$5005,LocID!$B40, Data_all!$N$2:$N$5005, LocID!K$1)</f>
        <v>4</v>
      </c>
      <c r="L40" s="228">
        <f>COUNTIFS(Data_all!$M$2:$M$5005,LocID!$B40, Data_all!$N$2:$N$5005, LocID!L$1) + COUNTIFS(Data_all!$M$2:$M$5005,LocID!$B40, Data_all!$N$2:$N$5005, "Cities and Streets")</f>
        <v>2</v>
      </c>
      <c r="M40" s="228">
        <f>COUNTIFS(Data_all!$M$2:$M$5005,LocID!$B40, Data_all!$N$2:$N$5005, LocID!M$1)</f>
        <v>0</v>
      </c>
      <c r="N40" s="228">
        <f>COUNTIFS(Data_all!$M$2:$M$5005,LocID!$B40, Data_all!$N$2:$N$5005, LocID!N$1)</f>
        <v>0</v>
      </c>
      <c r="O40" s="228">
        <f>COUNTIFS(Data_all!$M$2:$M$5005,LocID!$B40, Data_all!$N$2:$N$5005, LocID!O$1)</f>
        <v>0</v>
      </c>
      <c r="P40" s="228">
        <f>COUNTIFS(Data_all!$M$2:$M$5005,LocID!$B40, Data_all!$N$2:$N$5005, LocID!P$1)</f>
        <v>2</v>
      </c>
      <c r="Q40" s="228">
        <f>COUNTIFS(Data_all!$M$2:$M$5005,LocID!$B40, Data_all!$N$2:$N$5005, LocID!Q$1)</f>
        <v>0</v>
      </c>
      <c r="R40" s="228">
        <f>COUNTIFS(Data_all!$M$2:$M$5005,LocID!$B40, Data_all!$N$2:$N$5005, LocID!R$1)</f>
        <v>0</v>
      </c>
      <c r="S40" s="228">
        <f>COUNTIFS(Data_all!$M$2:$M$5005,LocID!$B40, Data_all!$N$2:$N$5005, LocID!S$1)</f>
        <v>0</v>
      </c>
      <c r="T40" s="232"/>
      <c r="U40" s="230">
        <f t="shared" si="2"/>
        <v>8</v>
      </c>
      <c r="W40"/>
    </row>
    <row r="41" spans="1:23" x14ac:dyDescent="0.25">
      <c r="A41" s="228">
        <v>40</v>
      </c>
      <c r="B41" s="228" t="str">
        <f t="shared" si="0"/>
        <v>Baltimore_MD</v>
      </c>
      <c r="C41" s="320" t="s">
        <v>364</v>
      </c>
      <c r="D41" s="320" t="s">
        <v>192</v>
      </c>
      <c r="E41" s="320" t="s">
        <v>50</v>
      </c>
      <c r="F41" s="320"/>
      <c r="G41" s="228">
        <v>39.290580749511697</v>
      </c>
      <c r="H41" s="228">
        <v>-76.609260559082003</v>
      </c>
      <c r="I41" s="228">
        <f t="shared" si="1"/>
        <v>40</v>
      </c>
      <c r="J41" s="228">
        <f>COUNTIFS(Data_all!$M$2:$M$5005, LocID!B41, Data_all!$O$2:$O$5005,"&lt;&gt;2")</f>
        <v>7</v>
      </c>
      <c r="K41" s="228">
        <f>COUNTIFS(Data_all!$M$2:$M$5005,LocID!$B41, Data_all!$N$2:$N$5005, LocID!K$1)</f>
        <v>0</v>
      </c>
      <c r="L41" s="228">
        <f>COUNTIFS(Data_all!$M$2:$M$5005,LocID!$B41, Data_all!$N$2:$N$5005, LocID!L$1) + COUNTIFS(Data_all!$M$2:$M$5005,LocID!$B41, Data_all!$N$2:$N$5005, "Cities and Streets")</f>
        <v>1</v>
      </c>
      <c r="M41" s="228">
        <f>COUNTIFS(Data_all!$M$2:$M$5005,LocID!$B41, Data_all!$N$2:$N$5005, LocID!M$1)</f>
        <v>4</v>
      </c>
      <c r="N41" s="228">
        <f>COUNTIFS(Data_all!$M$2:$M$5005,LocID!$B41, Data_all!$N$2:$N$5005, LocID!N$1)</f>
        <v>0</v>
      </c>
      <c r="O41" s="228">
        <f>COUNTIFS(Data_all!$M$2:$M$5005,LocID!$B41, Data_all!$N$2:$N$5005, LocID!O$1)</f>
        <v>0</v>
      </c>
      <c r="P41" s="228">
        <f>COUNTIFS(Data_all!$M$2:$M$5005,LocID!$B41, Data_all!$N$2:$N$5005, LocID!P$1)</f>
        <v>1</v>
      </c>
      <c r="Q41" s="228">
        <f>COUNTIFS(Data_all!$M$2:$M$5005,LocID!$B41, Data_all!$N$2:$N$5005, LocID!Q$1)</f>
        <v>1</v>
      </c>
      <c r="R41" s="228">
        <f>COUNTIFS(Data_all!$M$2:$M$5005,LocID!$B41, Data_all!$N$2:$N$5005, LocID!R$1)</f>
        <v>0</v>
      </c>
      <c r="S41" s="228">
        <f>COUNTIFS(Data_all!$M$2:$M$5005,LocID!$B41, Data_all!$N$2:$N$5005, LocID!S$1)</f>
        <v>0</v>
      </c>
      <c r="T41" s="232"/>
      <c r="U41" s="230">
        <f t="shared" si="2"/>
        <v>7</v>
      </c>
      <c r="W41"/>
    </row>
    <row r="42" spans="1:23" x14ac:dyDescent="0.25">
      <c r="A42" s="228">
        <v>41</v>
      </c>
      <c r="B42" s="228" t="str">
        <f t="shared" si="0"/>
        <v>Bangkok_Thailand</v>
      </c>
      <c r="C42" s="320" t="s">
        <v>375</v>
      </c>
      <c r="D42" s="320" t="s">
        <v>376</v>
      </c>
      <c r="E42" s="320" t="s">
        <v>376</v>
      </c>
      <c r="F42" s="320">
        <v>1</v>
      </c>
      <c r="G42" s="228">
        <v>13.7533502578735</v>
      </c>
      <c r="H42" s="228">
        <v>100.504829406738</v>
      </c>
      <c r="I42" s="228">
        <f t="shared" si="1"/>
        <v>41</v>
      </c>
      <c r="J42" s="228">
        <f>COUNTIFS(Data_all!$M$2:$M$5005, LocID!B42, Data_all!$O$2:$O$5005,"&lt;&gt;2")</f>
        <v>1</v>
      </c>
      <c r="K42" s="228">
        <f>COUNTIFS(Data_all!$M$2:$M$5005,LocID!$B42, Data_all!$N$2:$N$5005, LocID!K$1)</f>
        <v>0</v>
      </c>
      <c r="L42" s="228">
        <f>COUNTIFS(Data_all!$M$2:$M$5005,LocID!$B42, Data_all!$N$2:$N$5005, LocID!L$1) + COUNTIFS(Data_all!$M$2:$M$5005,LocID!$B42, Data_all!$N$2:$N$5005, "Cities and Streets")</f>
        <v>1</v>
      </c>
      <c r="M42" s="228">
        <f>COUNTIFS(Data_all!$M$2:$M$5005,LocID!$B42, Data_all!$N$2:$N$5005, LocID!M$1)</f>
        <v>0</v>
      </c>
      <c r="N42" s="228">
        <f>COUNTIFS(Data_all!$M$2:$M$5005,LocID!$B42, Data_all!$N$2:$N$5005, LocID!N$1)</f>
        <v>1</v>
      </c>
      <c r="O42" s="228">
        <f>COUNTIFS(Data_all!$M$2:$M$5005,LocID!$B42, Data_all!$N$2:$N$5005, LocID!O$1)</f>
        <v>0</v>
      </c>
      <c r="P42" s="228">
        <f>COUNTIFS(Data_all!$M$2:$M$5005,LocID!$B42, Data_all!$N$2:$N$5005, LocID!P$1)</f>
        <v>0</v>
      </c>
      <c r="Q42" s="228">
        <f>COUNTIFS(Data_all!$M$2:$M$5005,LocID!$B42, Data_all!$N$2:$N$5005, LocID!Q$1)</f>
        <v>0</v>
      </c>
      <c r="R42" s="228">
        <f>COUNTIFS(Data_all!$M$2:$M$5005,LocID!$B42, Data_all!$N$2:$N$5005, LocID!R$1)</f>
        <v>0</v>
      </c>
      <c r="S42" s="228">
        <f>COUNTIFS(Data_all!$M$2:$M$5005,LocID!$B42, Data_all!$N$2:$N$5005, LocID!S$1)</f>
        <v>0</v>
      </c>
      <c r="T42" s="232"/>
      <c r="U42" s="230">
        <f t="shared" si="2"/>
        <v>2</v>
      </c>
      <c r="W42"/>
    </row>
    <row r="43" spans="1:23" x14ac:dyDescent="0.25">
      <c r="A43" s="228">
        <v>42</v>
      </c>
      <c r="B43" s="228" t="str">
        <f t="shared" si="0"/>
        <v>Barrington_RI</v>
      </c>
      <c r="C43" s="320" t="s">
        <v>379</v>
      </c>
      <c r="D43" s="320" t="s">
        <v>380</v>
      </c>
      <c r="E43" s="320" t="s">
        <v>50</v>
      </c>
      <c r="F43" s="320"/>
      <c r="G43" s="228">
        <v>41.740699768066399</v>
      </c>
      <c r="H43" s="228">
        <v>-71.308700561523395</v>
      </c>
      <c r="I43" s="228">
        <f t="shared" si="1"/>
        <v>42</v>
      </c>
      <c r="J43" s="228">
        <f>COUNTIFS(Data_all!$M$2:$M$5005, LocID!B43, Data_all!$O$2:$O$5005,"&lt;&gt;2")</f>
        <v>3</v>
      </c>
      <c r="K43" s="228">
        <f>COUNTIFS(Data_all!$M$2:$M$5005,LocID!$B43, Data_all!$N$2:$N$5005, LocID!K$1)</f>
        <v>0</v>
      </c>
      <c r="L43" s="228">
        <f>COUNTIFS(Data_all!$M$2:$M$5005,LocID!$B43, Data_all!$N$2:$N$5005, LocID!L$1) + COUNTIFS(Data_all!$M$2:$M$5005,LocID!$B43, Data_all!$N$2:$N$5005, "Cities and Streets")</f>
        <v>0</v>
      </c>
      <c r="M43" s="228">
        <f>COUNTIFS(Data_all!$M$2:$M$5005,LocID!$B43, Data_all!$N$2:$N$5005, LocID!M$1)</f>
        <v>3</v>
      </c>
      <c r="N43" s="228">
        <f>COUNTIFS(Data_all!$M$2:$M$5005,LocID!$B43, Data_all!$N$2:$N$5005, LocID!N$1)</f>
        <v>0</v>
      </c>
      <c r="O43" s="228">
        <f>COUNTIFS(Data_all!$M$2:$M$5005,LocID!$B43, Data_all!$N$2:$N$5005, LocID!O$1)</f>
        <v>0</v>
      </c>
      <c r="P43" s="228">
        <f>COUNTIFS(Data_all!$M$2:$M$5005,LocID!$B43, Data_all!$N$2:$N$5005, LocID!P$1)</f>
        <v>0</v>
      </c>
      <c r="Q43" s="228">
        <f>COUNTIFS(Data_all!$M$2:$M$5005,LocID!$B43, Data_all!$N$2:$N$5005, LocID!Q$1)</f>
        <v>0</v>
      </c>
      <c r="R43" s="228">
        <f>COUNTIFS(Data_all!$M$2:$M$5005,LocID!$B43, Data_all!$N$2:$N$5005, LocID!R$1)</f>
        <v>0</v>
      </c>
      <c r="S43" s="228">
        <f>COUNTIFS(Data_all!$M$2:$M$5005,LocID!$B43, Data_all!$N$2:$N$5005, LocID!S$1)</f>
        <v>0</v>
      </c>
      <c r="T43" s="232"/>
      <c r="U43" s="230">
        <f t="shared" si="2"/>
        <v>3</v>
      </c>
      <c r="W43"/>
    </row>
    <row r="44" spans="1:23" x14ac:dyDescent="0.25">
      <c r="A44" s="228">
        <v>43</v>
      </c>
      <c r="B44" s="228" t="str">
        <f t="shared" si="0"/>
        <v>Baton Rouge_LA</v>
      </c>
      <c r="C44" s="320" t="s">
        <v>383</v>
      </c>
      <c r="D44" s="320" t="s">
        <v>384</v>
      </c>
      <c r="E44" s="320" t="s">
        <v>50</v>
      </c>
      <c r="F44" s="320"/>
      <c r="G44" s="228">
        <v>30.443340301513601</v>
      </c>
      <c r="H44" s="228">
        <v>-91.186988830566406</v>
      </c>
      <c r="I44" s="228">
        <f t="shared" si="1"/>
        <v>43</v>
      </c>
      <c r="J44" s="228">
        <f>COUNTIFS(Data_all!$M$2:$M$5005, LocID!B44, Data_all!$O$2:$O$5005,"&lt;&gt;2")</f>
        <v>6</v>
      </c>
      <c r="K44" s="228">
        <f>COUNTIFS(Data_all!$M$2:$M$5005,LocID!$B44, Data_all!$N$2:$N$5005, LocID!K$1)</f>
        <v>0</v>
      </c>
      <c r="L44" s="228">
        <f>COUNTIFS(Data_all!$M$2:$M$5005,LocID!$B44, Data_all!$N$2:$N$5005, LocID!L$1) + COUNTIFS(Data_all!$M$2:$M$5005,LocID!$B44, Data_all!$N$2:$N$5005, "Cities and Streets")</f>
        <v>5</v>
      </c>
      <c r="M44" s="228">
        <f>COUNTIFS(Data_all!$M$2:$M$5005,LocID!$B44, Data_all!$N$2:$N$5005, LocID!M$1)</f>
        <v>1</v>
      </c>
      <c r="N44" s="228">
        <f>COUNTIFS(Data_all!$M$2:$M$5005,LocID!$B44, Data_all!$N$2:$N$5005, LocID!N$1)</f>
        <v>0</v>
      </c>
      <c r="O44" s="228">
        <f>COUNTIFS(Data_all!$M$2:$M$5005,LocID!$B44, Data_all!$N$2:$N$5005, LocID!O$1)</f>
        <v>0</v>
      </c>
      <c r="P44" s="228">
        <f>COUNTIFS(Data_all!$M$2:$M$5005,LocID!$B44, Data_all!$N$2:$N$5005, LocID!P$1)</f>
        <v>0</v>
      </c>
      <c r="Q44" s="228">
        <f>COUNTIFS(Data_all!$M$2:$M$5005,LocID!$B44, Data_all!$N$2:$N$5005, LocID!Q$1)</f>
        <v>0</v>
      </c>
      <c r="R44" s="228">
        <f>COUNTIFS(Data_all!$M$2:$M$5005,LocID!$B44, Data_all!$N$2:$N$5005, LocID!R$1)</f>
        <v>0</v>
      </c>
      <c r="S44" s="228">
        <f>COUNTIFS(Data_all!$M$2:$M$5005,LocID!$B44, Data_all!$N$2:$N$5005, LocID!S$1)</f>
        <v>0</v>
      </c>
      <c r="T44" s="232"/>
      <c r="U44" s="230">
        <f t="shared" si="2"/>
        <v>6</v>
      </c>
      <c r="W44"/>
    </row>
    <row r="45" spans="1:23" x14ac:dyDescent="0.25">
      <c r="A45" s="228">
        <v>44</v>
      </c>
      <c r="B45" s="228" t="str">
        <f t="shared" si="0"/>
        <v>Beaverton_OR</v>
      </c>
      <c r="C45" s="320" t="s">
        <v>391</v>
      </c>
      <c r="D45" s="320" t="s">
        <v>122</v>
      </c>
      <c r="E45" s="320" t="s">
        <v>50</v>
      </c>
      <c r="F45" s="320"/>
      <c r="G45" s="228">
        <v>45.4846801757812</v>
      </c>
      <c r="H45" s="228">
        <v>-122.79604339599599</v>
      </c>
      <c r="I45" s="228">
        <f t="shared" si="1"/>
        <v>44</v>
      </c>
      <c r="J45" s="228">
        <f>COUNTIFS(Data_all!$M$2:$M$5005, LocID!B45, Data_all!$O$2:$O$5005,"&lt;&gt;2")</f>
        <v>4</v>
      </c>
      <c r="K45" s="228">
        <f>COUNTIFS(Data_all!$M$2:$M$5005,LocID!$B45, Data_all!$N$2:$N$5005, LocID!K$1)</f>
        <v>0</v>
      </c>
      <c r="L45" s="228">
        <f>COUNTIFS(Data_all!$M$2:$M$5005,LocID!$B45, Data_all!$N$2:$N$5005, LocID!L$1) + COUNTIFS(Data_all!$M$2:$M$5005,LocID!$B45, Data_all!$N$2:$N$5005, "Cities and Streets")</f>
        <v>4</v>
      </c>
      <c r="M45" s="228">
        <f>COUNTIFS(Data_all!$M$2:$M$5005,LocID!$B45, Data_all!$N$2:$N$5005, LocID!M$1)</f>
        <v>0</v>
      </c>
      <c r="N45" s="228">
        <f>COUNTIFS(Data_all!$M$2:$M$5005,LocID!$B45, Data_all!$N$2:$N$5005, LocID!N$1)</f>
        <v>0</v>
      </c>
      <c r="O45" s="228">
        <f>COUNTIFS(Data_all!$M$2:$M$5005,LocID!$B45, Data_all!$N$2:$N$5005, LocID!O$1)</f>
        <v>0</v>
      </c>
      <c r="P45" s="228">
        <f>COUNTIFS(Data_all!$M$2:$M$5005,LocID!$B45, Data_all!$N$2:$N$5005, LocID!P$1)</f>
        <v>0</v>
      </c>
      <c r="Q45" s="228">
        <f>COUNTIFS(Data_all!$M$2:$M$5005,LocID!$B45, Data_all!$N$2:$N$5005, LocID!Q$1)</f>
        <v>0</v>
      </c>
      <c r="R45" s="228">
        <f>COUNTIFS(Data_all!$M$2:$M$5005,LocID!$B45, Data_all!$N$2:$N$5005, LocID!R$1)</f>
        <v>0</v>
      </c>
      <c r="S45" s="228">
        <f>COUNTIFS(Data_all!$M$2:$M$5005,LocID!$B45, Data_all!$N$2:$N$5005, LocID!S$1)</f>
        <v>0</v>
      </c>
      <c r="T45" s="232"/>
      <c r="U45" s="230">
        <f t="shared" si="2"/>
        <v>4</v>
      </c>
      <c r="W45"/>
    </row>
    <row r="46" spans="1:23" x14ac:dyDescent="0.25">
      <c r="A46" s="228">
        <v>45</v>
      </c>
      <c r="B46" s="228" t="str">
        <f t="shared" si="0"/>
        <v>Bedford_NH</v>
      </c>
      <c r="C46" s="320" t="s">
        <v>398</v>
      </c>
      <c r="D46" s="320" t="s">
        <v>399</v>
      </c>
      <c r="E46" s="320" t="s">
        <v>50</v>
      </c>
      <c r="F46" s="320"/>
      <c r="G46" s="228">
        <v>42.946380615234297</v>
      </c>
      <c r="H46" s="228">
        <v>-71.516693115234304</v>
      </c>
      <c r="I46" s="228">
        <f t="shared" si="1"/>
        <v>45</v>
      </c>
      <c r="J46" s="228">
        <f>COUNTIFS(Data_all!$M$2:$M$5005, LocID!B46, Data_all!$O$2:$O$5005,"&lt;&gt;2")</f>
        <v>1</v>
      </c>
      <c r="K46" s="228">
        <f>COUNTIFS(Data_all!$M$2:$M$5005,LocID!$B46, Data_all!$N$2:$N$5005, LocID!K$1)</f>
        <v>0</v>
      </c>
      <c r="L46" s="228">
        <f>COUNTIFS(Data_all!$M$2:$M$5005,LocID!$B46, Data_all!$N$2:$N$5005, LocID!L$1) + COUNTIFS(Data_all!$M$2:$M$5005,LocID!$B46, Data_all!$N$2:$N$5005, "Cities and Streets")</f>
        <v>1</v>
      </c>
      <c r="M46" s="228">
        <f>COUNTIFS(Data_all!$M$2:$M$5005,LocID!$B46, Data_all!$N$2:$N$5005, LocID!M$1)</f>
        <v>0</v>
      </c>
      <c r="N46" s="228">
        <f>COUNTIFS(Data_all!$M$2:$M$5005,LocID!$B46, Data_all!$N$2:$N$5005, LocID!N$1)</f>
        <v>0</v>
      </c>
      <c r="O46" s="228">
        <f>COUNTIFS(Data_all!$M$2:$M$5005,LocID!$B46, Data_all!$N$2:$N$5005, LocID!O$1)</f>
        <v>0</v>
      </c>
      <c r="P46" s="228">
        <f>COUNTIFS(Data_all!$M$2:$M$5005,LocID!$B46, Data_all!$N$2:$N$5005, LocID!P$1)</f>
        <v>0</v>
      </c>
      <c r="Q46" s="228">
        <f>COUNTIFS(Data_all!$M$2:$M$5005,LocID!$B46, Data_all!$N$2:$N$5005, LocID!Q$1)</f>
        <v>0</v>
      </c>
      <c r="R46" s="228">
        <f>COUNTIFS(Data_all!$M$2:$M$5005,LocID!$B46, Data_all!$N$2:$N$5005, LocID!R$1)</f>
        <v>0</v>
      </c>
      <c r="S46" s="228">
        <f>COUNTIFS(Data_all!$M$2:$M$5005,LocID!$B46, Data_all!$N$2:$N$5005, LocID!S$1)</f>
        <v>0</v>
      </c>
      <c r="T46" s="232"/>
      <c r="U46" s="230">
        <f t="shared" si="2"/>
        <v>1</v>
      </c>
      <c r="W46"/>
    </row>
    <row r="47" spans="1:23" x14ac:dyDescent="0.25">
      <c r="A47" s="228">
        <v>46</v>
      </c>
      <c r="B47" s="228" t="str">
        <f t="shared" si="0"/>
        <v>Bellevue_WA</v>
      </c>
      <c r="C47" s="320" t="s">
        <v>402</v>
      </c>
      <c r="D47" s="320" t="s">
        <v>261</v>
      </c>
      <c r="E47" s="320" t="s">
        <v>50</v>
      </c>
      <c r="F47" s="320"/>
      <c r="G47" s="228">
        <v>47.610019683837798</v>
      </c>
      <c r="H47" s="228">
        <v>-122.187850952148</v>
      </c>
      <c r="I47" s="228">
        <f t="shared" si="1"/>
        <v>46</v>
      </c>
      <c r="J47" s="228">
        <f>COUNTIFS(Data_all!$M$2:$M$5005, LocID!B47, Data_all!$O$2:$O$5005,"&lt;&gt;2")</f>
        <v>12</v>
      </c>
      <c r="K47" s="228">
        <f>COUNTIFS(Data_all!$M$2:$M$5005,LocID!$B47, Data_all!$N$2:$N$5005, LocID!K$1)</f>
        <v>2</v>
      </c>
      <c r="L47" s="228">
        <f>COUNTIFS(Data_all!$M$2:$M$5005,LocID!$B47, Data_all!$N$2:$N$5005, LocID!L$1) + COUNTIFS(Data_all!$M$2:$M$5005,LocID!$B47, Data_all!$N$2:$N$5005, "Cities and Streets")</f>
        <v>9</v>
      </c>
      <c r="M47" s="228">
        <f>COUNTIFS(Data_all!$M$2:$M$5005,LocID!$B47, Data_all!$N$2:$N$5005, LocID!M$1)</f>
        <v>1</v>
      </c>
      <c r="N47" s="228">
        <f>COUNTIFS(Data_all!$M$2:$M$5005,LocID!$B47, Data_all!$N$2:$N$5005, LocID!N$1)</f>
        <v>0</v>
      </c>
      <c r="O47" s="228">
        <f>COUNTIFS(Data_all!$M$2:$M$5005,LocID!$B47, Data_all!$N$2:$N$5005, LocID!O$1)</f>
        <v>0</v>
      </c>
      <c r="P47" s="228">
        <f>COUNTIFS(Data_all!$M$2:$M$5005,LocID!$B47, Data_all!$N$2:$N$5005, LocID!P$1)</f>
        <v>0</v>
      </c>
      <c r="Q47" s="228">
        <f>COUNTIFS(Data_all!$M$2:$M$5005,LocID!$B47, Data_all!$N$2:$N$5005, LocID!Q$1)</f>
        <v>0</v>
      </c>
      <c r="R47" s="228">
        <f>COUNTIFS(Data_all!$M$2:$M$5005,LocID!$B47, Data_all!$N$2:$N$5005, LocID!R$1)</f>
        <v>0</v>
      </c>
      <c r="S47" s="228">
        <f>COUNTIFS(Data_all!$M$2:$M$5005,LocID!$B47, Data_all!$N$2:$N$5005, LocID!S$1)</f>
        <v>0</v>
      </c>
      <c r="T47" s="232"/>
      <c r="U47" s="230">
        <f t="shared" si="2"/>
        <v>12</v>
      </c>
      <c r="W47"/>
    </row>
    <row r="48" spans="1:23" x14ac:dyDescent="0.25">
      <c r="A48" s="228">
        <v>47</v>
      </c>
      <c r="B48" s="228" t="str">
        <f t="shared" si="0"/>
        <v>Bellingham_WA</v>
      </c>
      <c r="C48" s="320" t="s">
        <v>419</v>
      </c>
      <c r="D48" s="320" t="s">
        <v>261</v>
      </c>
      <c r="E48" s="320" t="s">
        <v>50</v>
      </c>
      <c r="F48" s="320"/>
      <c r="G48" s="228">
        <v>48.752349853515597</v>
      </c>
      <c r="H48" s="228">
        <v>-122.471221923828</v>
      </c>
      <c r="I48" s="228">
        <f t="shared" si="1"/>
        <v>47</v>
      </c>
      <c r="J48" s="228">
        <f>COUNTIFS(Data_all!$M$2:$M$5005, LocID!B48, Data_all!$O$2:$O$5005,"&lt;&gt;2")</f>
        <v>2</v>
      </c>
      <c r="K48" s="228">
        <f>COUNTIFS(Data_all!$M$2:$M$5005,LocID!$B48, Data_all!$N$2:$N$5005, LocID!K$1)</f>
        <v>2</v>
      </c>
      <c r="L48" s="228">
        <f>COUNTIFS(Data_all!$M$2:$M$5005,LocID!$B48, Data_all!$N$2:$N$5005, LocID!L$1) + COUNTIFS(Data_all!$M$2:$M$5005,LocID!$B48, Data_all!$N$2:$N$5005, "Cities and Streets")</f>
        <v>0</v>
      </c>
      <c r="M48" s="228">
        <f>COUNTIFS(Data_all!$M$2:$M$5005,LocID!$B48, Data_all!$N$2:$N$5005, LocID!M$1)</f>
        <v>0</v>
      </c>
      <c r="N48" s="228">
        <f>COUNTIFS(Data_all!$M$2:$M$5005,LocID!$B48, Data_all!$N$2:$N$5005, LocID!N$1)</f>
        <v>0</v>
      </c>
      <c r="O48" s="228">
        <f>COUNTIFS(Data_all!$M$2:$M$5005,LocID!$B48, Data_all!$N$2:$N$5005, LocID!O$1)</f>
        <v>0</v>
      </c>
      <c r="P48" s="228">
        <f>COUNTIFS(Data_all!$M$2:$M$5005,LocID!$B48, Data_all!$N$2:$N$5005, LocID!P$1)</f>
        <v>0</v>
      </c>
      <c r="Q48" s="228">
        <f>COUNTIFS(Data_all!$M$2:$M$5005,LocID!$B48, Data_all!$N$2:$N$5005, LocID!Q$1)</f>
        <v>0</v>
      </c>
      <c r="R48" s="228">
        <f>COUNTIFS(Data_all!$M$2:$M$5005,LocID!$B48, Data_all!$N$2:$N$5005, LocID!R$1)</f>
        <v>0</v>
      </c>
      <c r="S48" s="228">
        <f>COUNTIFS(Data_all!$M$2:$M$5005,LocID!$B48, Data_all!$N$2:$N$5005, LocID!S$1)</f>
        <v>0</v>
      </c>
      <c r="T48" s="232"/>
      <c r="U48" s="230">
        <f t="shared" si="2"/>
        <v>2</v>
      </c>
      <c r="W48"/>
    </row>
    <row r="49" spans="1:23" x14ac:dyDescent="0.25">
      <c r="A49" s="228">
        <v>48</v>
      </c>
      <c r="B49" s="228" t="str">
        <f t="shared" si="0"/>
        <v>Belmont_MA</v>
      </c>
      <c r="C49" s="320" t="s">
        <v>423</v>
      </c>
      <c r="D49" s="320" t="s">
        <v>49</v>
      </c>
      <c r="E49" s="320" t="s">
        <v>50</v>
      </c>
      <c r="F49" s="320"/>
      <c r="G49" s="228">
        <v>42.3962593078613</v>
      </c>
      <c r="H49" s="228">
        <v>-71.177009582519503</v>
      </c>
      <c r="I49" s="228">
        <f t="shared" si="1"/>
        <v>48</v>
      </c>
      <c r="J49" s="228">
        <f>COUNTIFS(Data_all!$M$2:$M$5005, LocID!B49, Data_all!$O$2:$O$5005,"&lt;&gt;2")</f>
        <v>7</v>
      </c>
      <c r="K49" s="228">
        <f>COUNTIFS(Data_all!$M$2:$M$5005,LocID!$B49, Data_all!$N$2:$N$5005, LocID!K$1)</f>
        <v>0</v>
      </c>
      <c r="L49" s="228">
        <f>COUNTIFS(Data_all!$M$2:$M$5005,LocID!$B49, Data_all!$N$2:$N$5005, LocID!L$1) + COUNTIFS(Data_all!$M$2:$M$5005,LocID!$B49, Data_all!$N$2:$N$5005, "Cities and Streets")</f>
        <v>2</v>
      </c>
      <c r="M49" s="228">
        <f>COUNTIFS(Data_all!$M$2:$M$5005,LocID!$B49, Data_all!$N$2:$N$5005, LocID!M$1)</f>
        <v>3</v>
      </c>
      <c r="N49" s="228">
        <f>COUNTIFS(Data_all!$M$2:$M$5005,LocID!$B49, Data_all!$N$2:$N$5005, LocID!N$1)</f>
        <v>0</v>
      </c>
      <c r="O49" s="228">
        <f>COUNTIFS(Data_all!$M$2:$M$5005,LocID!$B49, Data_all!$N$2:$N$5005, LocID!O$1)</f>
        <v>2</v>
      </c>
      <c r="P49" s="228">
        <f>COUNTIFS(Data_all!$M$2:$M$5005,LocID!$B49, Data_all!$N$2:$N$5005, LocID!P$1)</f>
        <v>0</v>
      </c>
      <c r="Q49" s="228">
        <f>COUNTIFS(Data_all!$M$2:$M$5005,LocID!$B49, Data_all!$N$2:$N$5005, LocID!Q$1)</f>
        <v>0</v>
      </c>
      <c r="R49" s="228">
        <f>COUNTIFS(Data_all!$M$2:$M$5005,LocID!$B49, Data_all!$N$2:$N$5005, LocID!R$1)</f>
        <v>0</v>
      </c>
      <c r="S49" s="228">
        <f>COUNTIFS(Data_all!$M$2:$M$5005,LocID!$B49, Data_all!$N$2:$N$5005, LocID!S$1)</f>
        <v>0</v>
      </c>
      <c r="T49" s="232"/>
      <c r="U49" s="230">
        <f t="shared" si="2"/>
        <v>7</v>
      </c>
      <c r="W49"/>
    </row>
    <row r="50" spans="1:23" x14ac:dyDescent="0.25">
      <c r="A50" s="228">
        <v>49</v>
      </c>
      <c r="B50" s="228" t="str">
        <f t="shared" si="0"/>
        <v>Beloit_WI</v>
      </c>
      <c r="C50" s="320" t="s">
        <v>431</v>
      </c>
      <c r="D50" s="320" t="s">
        <v>432</v>
      </c>
      <c r="E50" s="320" t="s">
        <v>50</v>
      </c>
      <c r="F50" s="320"/>
      <c r="G50" s="228">
        <v>42.506740570068303</v>
      </c>
      <c r="H50" s="228">
        <v>-89.037933349609304</v>
      </c>
      <c r="I50" s="228">
        <f t="shared" si="1"/>
        <v>49</v>
      </c>
      <c r="J50" s="228">
        <f>COUNTIFS(Data_all!$M$2:$M$5005, LocID!B50, Data_all!$O$2:$O$5005,"&lt;&gt;2")</f>
        <v>1</v>
      </c>
      <c r="K50" s="228">
        <f>COUNTIFS(Data_all!$M$2:$M$5005,LocID!$B50, Data_all!$N$2:$N$5005, LocID!K$1)</f>
        <v>1</v>
      </c>
      <c r="L50" s="228">
        <f>COUNTIFS(Data_all!$M$2:$M$5005,LocID!$B50, Data_all!$N$2:$N$5005, LocID!L$1) + COUNTIFS(Data_all!$M$2:$M$5005,LocID!$B50, Data_all!$N$2:$N$5005, "Cities and Streets")</f>
        <v>0</v>
      </c>
      <c r="M50" s="228">
        <f>COUNTIFS(Data_all!$M$2:$M$5005,LocID!$B50, Data_all!$N$2:$N$5005, LocID!M$1)</f>
        <v>0</v>
      </c>
      <c r="N50" s="228">
        <f>COUNTIFS(Data_all!$M$2:$M$5005,LocID!$B50, Data_all!$N$2:$N$5005, LocID!N$1)</f>
        <v>0</v>
      </c>
      <c r="O50" s="228">
        <f>COUNTIFS(Data_all!$M$2:$M$5005,LocID!$B50, Data_all!$N$2:$N$5005, LocID!O$1)</f>
        <v>0</v>
      </c>
      <c r="P50" s="228">
        <f>COUNTIFS(Data_all!$M$2:$M$5005,LocID!$B50, Data_all!$N$2:$N$5005, LocID!P$1)</f>
        <v>0</v>
      </c>
      <c r="Q50" s="228">
        <f>COUNTIFS(Data_all!$M$2:$M$5005,LocID!$B50, Data_all!$N$2:$N$5005, LocID!Q$1)</f>
        <v>0</v>
      </c>
      <c r="R50" s="228">
        <f>COUNTIFS(Data_all!$M$2:$M$5005,LocID!$B50, Data_all!$N$2:$N$5005, LocID!R$1)</f>
        <v>0</v>
      </c>
      <c r="S50" s="228">
        <f>COUNTIFS(Data_all!$M$2:$M$5005,LocID!$B50, Data_all!$N$2:$N$5005, LocID!S$1)</f>
        <v>0</v>
      </c>
      <c r="T50" s="232"/>
      <c r="U50" s="230">
        <f t="shared" si="2"/>
        <v>1</v>
      </c>
      <c r="W50"/>
    </row>
    <row r="51" spans="1:23" x14ac:dyDescent="0.25">
      <c r="A51" s="228">
        <v>50</v>
      </c>
      <c r="B51" s="228" t="str">
        <f t="shared" si="0"/>
        <v>Bend_OR</v>
      </c>
      <c r="C51" s="320" t="s">
        <v>435</v>
      </c>
      <c r="D51" s="320" t="s">
        <v>122</v>
      </c>
      <c r="E51" s="320" t="s">
        <v>50</v>
      </c>
      <c r="F51" s="320"/>
      <c r="G51" s="228">
        <v>44.057388305663999</v>
      </c>
      <c r="H51" s="228">
        <v>-121.31581115722599</v>
      </c>
      <c r="I51" s="228">
        <f t="shared" si="1"/>
        <v>50</v>
      </c>
      <c r="J51" s="228">
        <f>COUNTIFS(Data_all!$M$2:$M$5005, LocID!B51, Data_all!$O$2:$O$5005,"&lt;&gt;2")</f>
        <v>6</v>
      </c>
      <c r="K51" s="228">
        <f>COUNTIFS(Data_all!$M$2:$M$5005,LocID!$B51, Data_all!$N$2:$N$5005, LocID!K$1)</f>
        <v>3</v>
      </c>
      <c r="L51" s="228">
        <f>COUNTIFS(Data_all!$M$2:$M$5005,LocID!$B51, Data_all!$N$2:$N$5005, LocID!L$1) + COUNTIFS(Data_all!$M$2:$M$5005,LocID!$B51, Data_all!$N$2:$N$5005, "Cities and Streets")</f>
        <v>3</v>
      </c>
      <c r="M51" s="228">
        <f>COUNTIFS(Data_all!$M$2:$M$5005,LocID!$B51, Data_all!$N$2:$N$5005, LocID!M$1)</f>
        <v>0</v>
      </c>
      <c r="N51" s="228">
        <f>COUNTIFS(Data_all!$M$2:$M$5005,LocID!$B51, Data_all!$N$2:$N$5005, LocID!N$1)</f>
        <v>0</v>
      </c>
      <c r="O51" s="228">
        <f>COUNTIFS(Data_all!$M$2:$M$5005,LocID!$B51, Data_all!$N$2:$N$5005, LocID!O$1)</f>
        <v>0</v>
      </c>
      <c r="P51" s="228">
        <f>COUNTIFS(Data_all!$M$2:$M$5005,LocID!$B51, Data_all!$N$2:$N$5005, LocID!P$1)</f>
        <v>0</v>
      </c>
      <c r="Q51" s="228">
        <f>COUNTIFS(Data_all!$M$2:$M$5005,LocID!$B51, Data_all!$N$2:$N$5005, LocID!Q$1)</f>
        <v>0</v>
      </c>
      <c r="R51" s="228">
        <f>COUNTIFS(Data_all!$M$2:$M$5005,LocID!$B51, Data_all!$N$2:$N$5005, LocID!R$1)</f>
        <v>0</v>
      </c>
      <c r="S51" s="228">
        <f>COUNTIFS(Data_all!$M$2:$M$5005,LocID!$B51, Data_all!$N$2:$N$5005, LocID!S$1)</f>
        <v>0</v>
      </c>
      <c r="T51" s="232"/>
      <c r="U51" s="230">
        <f t="shared" si="2"/>
        <v>6</v>
      </c>
      <c r="W51"/>
    </row>
    <row r="52" spans="1:23" x14ac:dyDescent="0.25">
      <c r="A52" s="228">
        <v>51</v>
      </c>
      <c r="B52" s="228" t="str">
        <f t="shared" si="0"/>
        <v>Benicia_CA</v>
      </c>
      <c r="C52" s="320" t="s">
        <v>443</v>
      </c>
      <c r="D52" s="320" t="s">
        <v>76</v>
      </c>
      <c r="E52" s="320" t="s">
        <v>50</v>
      </c>
      <c r="F52" s="320"/>
      <c r="G52" s="228">
        <v>38.052848815917898</v>
      </c>
      <c r="H52" s="228">
        <v>-122.153511047363</v>
      </c>
      <c r="I52" s="228">
        <f t="shared" si="1"/>
        <v>51</v>
      </c>
      <c r="J52" s="228">
        <f>COUNTIFS(Data_all!$M$2:$M$5005, LocID!B52, Data_all!$O$2:$O$5005,"&lt;&gt;2")</f>
        <v>1</v>
      </c>
      <c r="K52" s="228">
        <f>COUNTIFS(Data_all!$M$2:$M$5005,LocID!$B52, Data_all!$N$2:$N$5005, LocID!K$1)</f>
        <v>1</v>
      </c>
      <c r="L52" s="228">
        <f>COUNTIFS(Data_all!$M$2:$M$5005,LocID!$B52, Data_all!$N$2:$N$5005, LocID!L$1) + COUNTIFS(Data_all!$M$2:$M$5005,LocID!$B52, Data_all!$N$2:$N$5005, "Cities and Streets")</f>
        <v>0</v>
      </c>
      <c r="M52" s="228">
        <f>COUNTIFS(Data_all!$M$2:$M$5005,LocID!$B52, Data_all!$N$2:$N$5005, LocID!M$1)</f>
        <v>0</v>
      </c>
      <c r="N52" s="228">
        <f>COUNTIFS(Data_all!$M$2:$M$5005,LocID!$B52, Data_all!$N$2:$N$5005, LocID!N$1)</f>
        <v>0</v>
      </c>
      <c r="O52" s="228">
        <f>COUNTIFS(Data_all!$M$2:$M$5005,LocID!$B52, Data_all!$N$2:$N$5005, LocID!O$1)</f>
        <v>0</v>
      </c>
      <c r="P52" s="228">
        <f>COUNTIFS(Data_all!$M$2:$M$5005,LocID!$B52, Data_all!$N$2:$N$5005, LocID!P$1)</f>
        <v>0</v>
      </c>
      <c r="Q52" s="228">
        <f>COUNTIFS(Data_all!$M$2:$M$5005,LocID!$B52, Data_all!$N$2:$N$5005, LocID!Q$1)</f>
        <v>0</v>
      </c>
      <c r="R52" s="228">
        <f>COUNTIFS(Data_all!$M$2:$M$5005,LocID!$B52, Data_all!$N$2:$N$5005, LocID!R$1)</f>
        <v>0</v>
      </c>
      <c r="S52" s="228">
        <f>COUNTIFS(Data_all!$M$2:$M$5005,LocID!$B52, Data_all!$N$2:$N$5005, LocID!S$1)</f>
        <v>0</v>
      </c>
      <c r="T52" s="232"/>
      <c r="U52" s="230">
        <f t="shared" si="2"/>
        <v>1</v>
      </c>
      <c r="W52"/>
    </row>
    <row r="53" spans="1:23" x14ac:dyDescent="0.25">
      <c r="A53" s="228">
        <v>52</v>
      </c>
      <c r="B53" s="228" t="str">
        <f t="shared" si="0"/>
        <v>Berkeley_CA</v>
      </c>
      <c r="C53" s="320" t="s">
        <v>446</v>
      </c>
      <c r="D53" s="320" t="s">
        <v>76</v>
      </c>
      <c r="E53" s="320" t="s">
        <v>50</v>
      </c>
      <c r="F53" s="320"/>
      <c r="G53" s="228">
        <v>37.869880676269503</v>
      </c>
      <c r="H53" s="228">
        <v>-122.270538330078</v>
      </c>
      <c r="I53" s="228">
        <f t="shared" si="1"/>
        <v>52</v>
      </c>
      <c r="J53" s="228">
        <f>COUNTIFS(Data_all!$M$2:$M$5005, LocID!B53, Data_all!$O$2:$O$5005,"&lt;&gt;2")</f>
        <v>31</v>
      </c>
      <c r="K53" s="228">
        <f>COUNTIFS(Data_all!$M$2:$M$5005,LocID!$B53, Data_all!$N$2:$N$5005, LocID!K$1)</f>
        <v>3</v>
      </c>
      <c r="L53" s="228">
        <f>COUNTIFS(Data_all!$M$2:$M$5005,LocID!$B53, Data_all!$N$2:$N$5005, LocID!L$1) + COUNTIFS(Data_all!$M$2:$M$5005,LocID!$B53, Data_all!$N$2:$N$5005, "Cities and Streets")</f>
        <v>5</v>
      </c>
      <c r="M53" s="228">
        <f>COUNTIFS(Data_all!$M$2:$M$5005,LocID!$B53, Data_all!$N$2:$N$5005, LocID!M$1)</f>
        <v>16</v>
      </c>
      <c r="N53" s="228">
        <f>COUNTIFS(Data_all!$M$2:$M$5005,LocID!$B53, Data_all!$N$2:$N$5005, LocID!N$1)</f>
        <v>1</v>
      </c>
      <c r="O53" s="228">
        <f>COUNTIFS(Data_all!$M$2:$M$5005,LocID!$B53, Data_all!$N$2:$N$5005, LocID!O$1)</f>
        <v>1</v>
      </c>
      <c r="P53" s="228">
        <f>COUNTIFS(Data_all!$M$2:$M$5005,LocID!$B53, Data_all!$N$2:$N$5005, LocID!P$1)</f>
        <v>5</v>
      </c>
      <c r="Q53" s="228">
        <f>COUNTIFS(Data_all!$M$2:$M$5005,LocID!$B53, Data_all!$N$2:$N$5005, LocID!Q$1)</f>
        <v>0</v>
      </c>
      <c r="R53" s="228">
        <f>COUNTIFS(Data_all!$M$2:$M$5005,LocID!$B53, Data_all!$N$2:$N$5005, LocID!R$1)</f>
        <v>0</v>
      </c>
      <c r="S53" s="228">
        <f>COUNTIFS(Data_all!$M$2:$M$5005,LocID!$B53, Data_all!$N$2:$N$5005, LocID!S$1)</f>
        <v>0</v>
      </c>
      <c r="T53" s="232"/>
      <c r="U53" s="230">
        <f t="shared" si="2"/>
        <v>31</v>
      </c>
      <c r="W53"/>
    </row>
    <row r="54" spans="1:23" x14ac:dyDescent="0.25">
      <c r="A54" s="228">
        <v>53</v>
      </c>
      <c r="B54" s="228" t="str">
        <f t="shared" si="0"/>
        <v>Bethesda_CA</v>
      </c>
      <c r="C54" s="228" t="s">
        <v>479</v>
      </c>
      <c r="D54" s="320" t="s">
        <v>76</v>
      </c>
      <c r="E54" s="320" t="s">
        <v>50</v>
      </c>
      <c r="F54" s="320"/>
      <c r="G54" s="228">
        <v>44.116798400878899</v>
      </c>
      <c r="H54" s="228">
        <v>-77.132797241210895</v>
      </c>
      <c r="I54" s="228">
        <f t="shared" si="1"/>
        <v>53</v>
      </c>
      <c r="J54" s="228">
        <f>COUNTIFS(Data_all!$M$2:$M$5005, LocID!B54, Data_all!$O$2:$O$5005,"&lt;&gt;2")</f>
        <v>1</v>
      </c>
      <c r="K54" s="228">
        <f>COUNTIFS(Data_all!$M$2:$M$5005,LocID!$B54, Data_all!$N$2:$N$5005, LocID!K$1)</f>
        <v>0</v>
      </c>
      <c r="L54" s="228">
        <f>COUNTIFS(Data_all!$M$2:$M$5005,LocID!$B54, Data_all!$N$2:$N$5005, LocID!L$1) + COUNTIFS(Data_all!$M$2:$M$5005,LocID!$B54, Data_all!$N$2:$N$5005, "Cities and Streets")</f>
        <v>0</v>
      </c>
      <c r="M54" s="228">
        <f>COUNTIFS(Data_all!$M$2:$M$5005,LocID!$B54, Data_all!$N$2:$N$5005, LocID!M$1)</f>
        <v>1</v>
      </c>
      <c r="N54" s="228">
        <f>COUNTIFS(Data_all!$M$2:$M$5005,LocID!$B54, Data_all!$N$2:$N$5005, LocID!N$1)</f>
        <v>0</v>
      </c>
      <c r="O54" s="228">
        <f>COUNTIFS(Data_all!$M$2:$M$5005,LocID!$B54, Data_all!$N$2:$N$5005, LocID!O$1)</f>
        <v>0</v>
      </c>
      <c r="P54" s="228">
        <f>COUNTIFS(Data_all!$M$2:$M$5005,LocID!$B54, Data_all!$N$2:$N$5005, LocID!P$1)</f>
        <v>0</v>
      </c>
      <c r="Q54" s="228">
        <f>COUNTIFS(Data_all!$M$2:$M$5005,LocID!$B54, Data_all!$N$2:$N$5005, LocID!Q$1)</f>
        <v>0</v>
      </c>
      <c r="R54" s="228">
        <f>COUNTIFS(Data_all!$M$2:$M$5005,LocID!$B54, Data_all!$N$2:$N$5005, LocID!R$1)</f>
        <v>0</v>
      </c>
      <c r="S54" s="228">
        <f>COUNTIFS(Data_all!$M$2:$M$5005,LocID!$B54, Data_all!$N$2:$N$5005, LocID!S$1)</f>
        <v>0</v>
      </c>
      <c r="T54" s="232"/>
      <c r="U54" s="230">
        <f t="shared" si="2"/>
        <v>1</v>
      </c>
      <c r="W54"/>
    </row>
    <row r="55" spans="1:23" x14ac:dyDescent="0.25">
      <c r="A55" s="228">
        <v>54</v>
      </c>
      <c r="B55" s="228" t="str">
        <f t="shared" si="0"/>
        <v>Bethesda_MD</v>
      </c>
      <c r="C55" s="228" t="s">
        <v>479</v>
      </c>
      <c r="D55" s="320" t="s">
        <v>192</v>
      </c>
      <c r="E55" s="320" t="s">
        <v>50</v>
      </c>
      <c r="F55" s="320"/>
      <c r="G55" s="228">
        <v>38.986370086669901</v>
      </c>
      <c r="H55" s="228">
        <v>-77.096916198730398</v>
      </c>
      <c r="I55" s="228">
        <f t="shared" si="1"/>
        <v>54</v>
      </c>
      <c r="J55" s="228">
        <f>COUNTIFS(Data_all!$M$2:$M$5005, LocID!B55, Data_all!$O$2:$O$5005,"&lt;&gt;2")</f>
        <v>1</v>
      </c>
      <c r="K55" s="228">
        <f>COUNTIFS(Data_all!$M$2:$M$5005,LocID!$B55, Data_all!$N$2:$N$5005, LocID!K$1)</f>
        <v>0</v>
      </c>
      <c r="L55" s="228">
        <f>COUNTIFS(Data_all!$M$2:$M$5005,LocID!$B55, Data_all!$N$2:$N$5005, LocID!L$1) + COUNTIFS(Data_all!$M$2:$M$5005,LocID!$B55, Data_all!$N$2:$N$5005, "Cities and Streets")</f>
        <v>1</v>
      </c>
      <c r="M55" s="228">
        <f>COUNTIFS(Data_all!$M$2:$M$5005,LocID!$B55, Data_all!$N$2:$N$5005, LocID!M$1)</f>
        <v>0</v>
      </c>
      <c r="N55" s="228">
        <f>COUNTIFS(Data_all!$M$2:$M$5005,LocID!$B55, Data_all!$N$2:$N$5005, LocID!N$1)</f>
        <v>0</v>
      </c>
      <c r="O55" s="228">
        <f>COUNTIFS(Data_all!$M$2:$M$5005,LocID!$B55, Data_all!$N$2:$N$5005, LocID!O$1)</f>
        <v>0</v>
      </c>
      <c r="P55" s="228">
        <f>COUNTIFS(Data_all!$M$2:$M$5005,LocID!$B55, Data_all!$N$2:$N$5005, LocID!P$1)</f>
        <v>0</v>
      </c>
      <c r="Q55" s="228">
        <f>COUNTIFS(Data_all!$M$2:$M$5005,LocID!$B55, Data_all!$N$2:$N$5005, LocID!Q$1)</f>
        <v>0</v>
      </c>
      <c r="R55" s="228">
        <f>COUNTIFS(Data_all!$M$2:$M$5005,LocID!$B55, Data_all!$N$2:$N$5005, LocID!R$1)</f>
        <v>0</v>
      </c>
      <c r="S55" s="228">
        <f>COUNTIFS(Data_all!$M$2:$M$5005,LocID!$B55, Data_all!$N$2:$N$5005, LocID!S$1)</f>
        <v>0</v>
      </c>
      <c r="T55" s="232"/>
      <c r="U55" s="230">
        <f t="shared" si="2"/>
        <v>1</v>
      </c>
      <c r="W55"/>
    </row>
    <row r="56" spans="1:23" x14ac:dyDescent="0.25">
      <c r="A56" s="228">
        <v>55</v>
      </c>
      <c r="B56" s="228" t="str">
        <f t="shared" si="0"/>
        <v>Bethlehem_NH</v>
      </c>
      <c r="C56" s="228" t="s">
        <v>484</v>
      </c>
      <c r="D56" s="320" t="s">
        <v>399</v>
      </c>
      <c r="E56" s="320" t="s">
        <v>50</v>
      </c>
      <c r="F56" s="320"/>
      <c r="G56" s="228">
        <v>44.279281616210902</v>
      </c>
      <c r="H56" s="228">
        <v>-71.687561035156193</v>
      </c>
      <c r="I56" s="228">
        <f t="shared" si="1"/>
        <v>55</v>
      </c>
      <c r="J56" s="228">
        <f>COUNTIFS(Data_all!$M$2:$M$5005, LocID!B56, Data_all!$O$2:$O$5005,"&lt;&gt;2")</f>
        <v>1</v>
      </c>
      <c r="K56" s="228">
        <f>COUNTIFS(Data_all!$M$2:$M$5005,LocID!$B56, Data_all!$N$2:$N$5005, LocID!K$1)</f>
        <v>1</v>
      </c>
      <c r="L56" s="228">
        <f>COUNTIFS(Data_all!$M$2:$M$5005,LocID!$B56, Data_all!$N$2:$N$5005, LocID!L$1) + COUNTIFS(Data_all!$M$2:$M$5005,LocID!$B56, Data_all!$N$2:$N$5005, "Cities and Streets")</f>
        <v>0</v>
      </c>
      <c r="M56" s="228">
        <f>COUNTIFS(Data_all!$M$2:$M$5005,LocID!$B56, Data_all!$N$2:$N$5005, LocID!M$1)</f>
        <v>0</v>
      </c>
      <c r="N56" s="228">
        <f>COUNTIFS(Data_all!$M$2:$M$5005,LocID!$B56, Data_all!$N$2:$N$5005, LocID!N$1)</f>
        <v>0</v>
      </c>
      <c r="O56" s="228">
        <f>COUNTIFS(Data_all!$M$2:$M$5005,LocID!$B56, Data_all!$N$2:$N$5005, LocID!O$1)</f>
        <v>0</v>
      </c>
      <c r="P56" s="228">
        <f>COUNTIFS(Data_all!$M$2:$M$5005,LocID!$B56, Data_all!$N$2:$N$5005, LocID!P$1)</f>
        <v>0</v>
      </c>
      <c r="Q56" s="228">
        <f>COUNTIFS(Data_all!$M$2:$M$5005,LocID!$B56, Data_all!$N$2:$N$5005, LocID!Q$1)</f>
        <v>0</v>
      </c>
      <c r="R56" s="228">
        <f>COUNTIFS(Data_all!$M$2:$M$5005,LocID!$B56, Data_all!$N$2:$N$5005, LocID!R$1)</f>
        <v>0</v>
      </c>
      <c r="S56" s="228">
        <f>COUNTIFS(Data_all!$M$2:$M$5005,LocID!$B56, Data_all!$N$2:$N$5005, LocID!S$1)</f>
        <v>0</v>
      </c>
      <c r="T56" s="232"/>
      <c r="U56" s="230">
        <f t="shared" si="2"/>
        <v>1</v>
      </c>
      <c r="W56"/>
    </row>
    <row r="57" spans="1:23" x14ac:dyDescent="0.25">
      <c r="A57" s="228">
        <v>56</v>
      </c>
      <c r="B57" s="228" t="str">
        <f t="shared" si="0"/>
        <v>Bettendorf_IA</v>
      </c>
      <c r="C57" s="228" t="s">
        <v>487</v>
      </c>
      <c r="D57" s="320" t="s">
        <v>488</v>
      </c>
      <c r="E57" s="320" t="s">
        <v>50</v>
      </c>
      <c r="F57" s="320"/>
      <c r="G57" s="228">
        <v>41.525901794433501</v>
      </c>
      <c r="H57" s="228">
        <v>-90.495628356933594</v>
      </c>
      <c r="I57" s="228">
        <f t="shared" si="1"/>
        <v>56</v>
      </c>
      <c r="J57" s="228">
        <f>COUNTIFS(Data_all!$M$2:$M$5005, LocID!B57, Data_all!$O$2:$O$5005,"&lt;&gt;2")</f>
        <v>1</v>
      </c>
      <c r="K57" s="228">
        <f>COUNTIFS(Data_all!$M$2:$M$5005,LocID!$B57, Data_all!$N$2:$N$5005, LocID!K$1)</f>
        <v>0</v>
      </c>
      <c r="L57" s="228">
        <f>COUNTIFS(Data_all!$M$2:$M$5005,LocID!$B57, Data_all!$N$2:$N$5005, LocID!L$1) + COUNTIFS(Data_all!$M$2:$M$5005,LocID!$B57, Data_all!$N$2:$N$5005, "Cities and Streets")</f>
        <v>1</v>
      </c>
      <c r="M57" s="228">
        <f>COUNTIFS(Data_all!$M$2:$M$5005,LocID!$B57, Data_all!$N$2:$N$5005, LocID!M$1)</f>
        <v>0</v>
      </c>
      <c r="N57" s="228">
        <f>COUNTIFS(Data_all!$M$2:$M$5005,LocID!$B57, Data_all!$N$2:$N$5005, LocID!N$1)</f>
        <v>0</v>
      </c>
      <c r="O57" s="228">
        <f>COUNTIFS(Data_all!$M$2:$M$5005,LocID!$B57, Data_all!$N$2:$N$5005, LocID!O$1)</f>
        <v>0</v>
      </c>
      <c r="P57" s="228">
        <f>COUNTIFS(Data_all!$M$2:$M$5005,LocID!$B57, Data_all!$N$2:$N$5005, LocID!P$1)</f>
        <v>0</v>
      </c>
      <c r="Q57" s="228">
        <f>COUNTIFS(Data_all!$M$2:$M$5005,LocID!$B57, Data_all!$N$2:$N$5005, LocID!Q$1)</f>
        <v>0</v>
      </c>
      <c r="R57" s="228">
        <f>COUNTIFS(Data_all!$M$2:$M$5005,LocID!$B57, Data_all!$N$2:$N$5005, LocID!R$1)</f>
        <v>0</v>
      </c>
      <c r="S57" s="228">
        <f>COUNTIFS(Data_all!$M$2:$M$5005,LocID!$B57, Data_all!$N$2:$N$5005, LocID!S$1)</f>
        <v>0</v>
      </c>
      <c r="T57" s="232"/>
      <c r="U57" s="230">
        <f t="shared" si="2"/>
        <v>1</v>
      </c>
      <c r="W57"/>
    </row>
    <row r="58" spans="1:23" x14ac:dyDescent="0.25">
      <c r="A58" s="228">
        <v>57</v>
      </c>
      <c r="B58" s="228" t="str">
        <f t="shared" si="0"/>
        <v>Beverly Hills_CA</v>
      </c>
      <c r="C58" s="228" t="s">
        <v>491</v>
      </c>
      <c r="D58" s="320" t="s">
        <v>76</v>
      </c>
      <c r="E58" s="320" t="s">
        <v>50</v>
      </c>
      <c r="F58" s="320"/>
      <c r="G58" s="228">
        <v>34.073478698730398</v>
      </c>
      <c r="H58" s="228">
        <v>-118.400337219238</v>
      </c>
      <c r="I58" s="228">
        <f t="shared" si="1"/>
        <v>57</v>
      </c>
      <c r="J58" s="228">
        <f>COUNTIFS(Data_all!$M$2:$M$5005, LocID!B58, Data_all!$O$2:$O$5005,"&lt;&gt;2")</f>
        <v>7</v>
      </c>
      <c r="K58" s="228">
        <f>COUNTIFS(Data_all!$M$2:$M$5005,LocID!$B58, Data_all!$N$2:$N$5005, LocID!K$1)</f>
        <v>1</v>
      </c>
      <c r="L58" s="228">
        <f>COUNTIFS(Data_all!$M$2:$M$5005,LocID!$B58, Data_all!$N$2:$N$5005, LocID!L$1) + COUNTIFS(Data_all!$M$2:$M$5005,LocID!$B58, Data_all!$N$2:$N$5005, "Cities and Streets")</f>
        <v>2</v>
      </c>
      <c r="M58" s="228">
        <f>COUNTIFS(Data_all!$M$2:$M$5005,LocID!$B58, Data_all!$N$2:$N$5005, LocID!M$1)</f>
        <v>1</v>
      </c>
      <c r="N58" s="228">
        <f>COUNTIFS(Data_all!$M$2:$M$5005,LocID!$B58, Data_all!$N$2:$N$5005, LocID!N$1)</f>
        <v>0</v>
      </c>
      <c r="O58" s="228">
        <f>COUNTIFS(Data_all!$M$2:$M$5005,LocID!$B58, Data_all!$N$2:$N$5005, LocID!O$1)</f>
        <v>0</v>
      </c>
      <c r="P58" s="228">
        <f>COUNTIFS(Data_all!$M$2:$M$5005,LocID!$B58, Data_all!$N$2:$N$5005, LocID!P$1)</f>
        <v>3</v>
      </c>
      <c r="Q58" s="228">
        <f>COUNTIFS(Data_all!$M$2:$M$5005,LocID!$B58, Data_all!$N$2:$N$5005, LocID!Q$1)</f>
        <v>0</v>
      </c>
      <c r="R58" s="228">
        <f>COUNTIFS(Data_all!$M$2:$M$5005,LocID!$B58, Data_all!$N$2:$N$5005, LocID!R$1)</f>
        <v>0</v>
      </c>
      <c r="S58" s="228">
        <f>COUNTIFS(Data_all!$M$2:$M$5005,LocID!$B58, Data_all!$N$2:$N$5005, LocID!S$1)</f>
        <v>0</v>
      </c>
      <c r="T58" s="232"/>
      <c r="U58" s="230">
        <f t="shared" si="2"/>
        <v>7</v>
      </c>
      <c r="W58"/>
    </row>
    <row r="59" spans="1:23" x14ac:dyDescent="0.25">
      <c r="A59" s="228">
        <v>58</v>
      </c>
      <c r="B59" s="228" t="str">
        <f t="shared" si="0"/>
        <v>Billings_MT</v>
      </c>
      <c r="C59" s="228" t="s">
        <v>500</v>
      </c>
      <c r="D59" s="320" t="s">
        <v>501</v>
      </c>
      <c r="E59" s="320" t="s">
        <v>50</v>
      </c>
      <c r="F59" s="320"/>
      <c r="G59" s="228">
        <v>45.783821105957003</v>
      </c>
      <c r="H59" s="228">
        <v>-108.50567626953099</v>
      </c>
      <c r="I59" s="228">
        <f t="shared" si="1"/>
        <v>58</v>
      </c>
      <c r="J59" s="228">
        <f>COUNTIFS(Data_all!$M$2:$M$5005, LocID!B59, Data_all!$O$2:$O$5005,"&lt;&gt;2")</f>
        <v>2</v>
      </c>
      <c r="K59" s="228">
        <f>COUNTIFS(Data_all!$M$2:$M$5005,LocID!$B59, Data_all!$N$2:$N$5005, LocID!K$1)</f>
        <v>0</v>
      </c>
      <c r="L59" s="228">
        <f>COUNTIFS(Data_all!$M$2:$M$5005,LocID!$B59, Data_all!$N$2:$N$5005, LocID!L$1) + COUNTIFS(Data_all!$M$2:$M$5005,LocID!$B59, Data_all!$N$2:$N$5005, "Cities and Streets")</f>
        <v>1</v>
      </c>
      <c r="M59" s="228">
        <f>COUNTIFS(Data_all!$M$2:$M$5005,LocID!$B59, Data_all!$N$2:$N$5005, LocID!M$1)</f>
        <v>1</v>
      </c>
      <c r="N59" s="228">
        <f>COUNTIFS(Data_all!$M$2:$M$5005,LocID!$B59, Data_all!$N$2:$N$5005, LocID!N$1)</f>
        <v>0</v>
      </c>
      <c r="O59" s="228">
        <f>COUNTIFS(Data_all!$M$2:$M$5005,LocID!$B59, Data_all!$N$2:$N$5005, LocID!O$1)</f>
        <v>0</v>
      </c>
      <c r="P59" s="228">
        <f>COUNTIFS(Data_all!$M$2:$M$5005,LocID!$B59, Data_all!$N$2:$N$5005, LocID!P$1)</f>
        <v>0</v>
      </c>
      <c r="Q59" s="228">
        <f>COUNTIFS(Data_all!$M$2:$M$5005,LocID!$B59, Data_all!$N$2:$N$5005, LocID!Q$1)</f>
        <v>0</v>
      </c>
      <c r="R59" s="228">
        <f>COUNTIFS(Data_all!$M$2:$M$5005,LocID!$B59, Data_all!$N$2:$N$5005, LocID!R$1)</f>
        <v>0</v>
      </c>
      <c r="S59" s="228">
        <f>COUNTIFS(Data_all!$M$2:$M$5005,LocID!$B59, Data_all!$N$2:$N$5005, LocID!S$1)</f>
        <v>0</v>
      </c>
      <c r="T59" s="232"/>
      <c r="U59" s="230">
        <f t="shared" si="2"/>
        <v>2</v>
      </c>
      <c r="W59"/>
    </row>
    <row r="60" spans="1:23" x14ac:dyDescent="0.25">
      <c r="A60" s="228">
        <v>59</v>
      </c>
      <c r="B60" s="228" t="str">
        <f t="shared" si="0"/>
        <v>Binghamton_NY</v>
      </c>
      <c r="C60" s="228" t="s">
        <v>506</v>
      </c>
      <c r="D60" s="320" t="s">
        <v>107</v>
      </c>
      <c r="E60" s="320" t="s">
        <v>50</v>
      </c>
      <c r="F60" s="320"/>
      <c r="G60" s="228">
        <v>42.098690032958899</v>
      </c>
      <c r="H60" s="228">
        <v>-75.911361694335895</v>
      </c>
      <c r="I60" s="228">
        <f t="shared" si="1"/>
        <v>59</v>
      </c>
      <c r="J60" s="228">
        <f>COUNTIFS(Data_all!$M$2:$M$5005, LocID!B60, Data_all!$O$2:$O$5005,"&lt;&gt;2")</f>
        <v>1</v>
      </c>
      <c r="K60" s="228">
        <f>COUNTIFS(Data_all!$M$2:$M$5005,LocID!$B60, Data_all!$N$2:$N$5005, LocID!K$1)</f>
        <v>0</v>
      </c>
      <c r="L60" s="228">
        <f>COUNTIFS(Data_all!$M$2:$M$5005,LocID!$B60, Data_all!$N$2:$N$5005, LocID!L$1) + COUNTIFS(Data_all!$M$2:$M$5005,LocID!$B60, Data_all!$N$2:$N$5005, "Cities and Streets")</f>
        <v>1</v>
      </c>
      <c r="M60" s="228">
        <f>COUNTIFS(Data_all!$M$2:$M$5005,LocID!$B60, Data_all!$N$2:$N$5005, LocID!M$1)</f>
        <v>1</v>
      </c>
      <c r="N60" s="228">
        <f>COUNTIFS(Data_all!$M$2:$M$5005,LocID!$B60, Data_all!$N$2:$N$5005, LocID!N$1)</f>
        <v>0</v>
      </c>
      <c r="O60" s="228">
        <f>COUNTIFS(Data_all!$M$2:$M$5005,LocID!$B60, Data_all!$N$2:$N$5005, LocID!O$1)</f>
        <v>0</v>
      </c>
      <c r="P60" s="228">
        <f>COUNTIFS(Data_all!$M$2:$M$5005,LocID!$B60, Data_all!$N$2:$N$5005, LocID!P$1)</f>
        <v>0</v>
      </c>
      <c r="Q60" s="228">
        <f>COUNTIFS(Data_all!$M$2:$M$5005,LocID!$B60, Data_all!$N$2:$N$5005, LocID!Q$1)</f>
        <v>0</v>
      </c>
      <c r="R60" s="228">
        <f>COUNTIFS(Data_all!$M$2:$M$5005,LocID!$B60, Data_all!$N$2:$N$5005, LocID!R$1)</f>
        <v>0</v>
      </c>
      <c r="S60" s="228">
        <f>COUNTIFS(Data_all!$M$2:$M$5005,LocID!$B60, Data_all!$N$2:$N$5005, LocID!S$1)</f>
        <v>0</v>
      </c>
      <c r="T60" s="232"/>
      <c r="U60" s="230">
        <f t="shared" si="2"/>
        <v>2</v>
      </c>
      <c r="W60"/>
    </row>
    <row r="61" spans="1:23" x14ac:dyDescent="0.25">
      <c r="A61" s="228">
        <v>60</v>
      </c>
      <c r="B61" s="228" t="str">
        <f t="shared" si="0"/>
        <v>Birmingham_AL</v>
      </c>
      <c r="C61" s="228" t="s">
        <v>509</v>
      </c>
      <c r="D61" s="320" t="s">
        <v>510</v>
      </c>
      <c r="E61" s="320" t="s">
        <v>50</v>
      </c>
      <c r="F61" s="320"/>
      <c r="G61" s="228">
        <v>33.520679473876903</v>
      </c>
      <c r="H61" s="228">
        <v>-86.811759948730398</v>
      </c>
      <c r="I61" s="228">
        <f t="shared" si="1"/>
        <v>60</v>
      </c>
      <c r="J61" s="228">
        <f>COUNTIFS(Data_all!$M$2:$M$5005, LocID!B61, Data_all!$O$2:$O$5005,"&lt;&gt;2")</f>
        <v>2</v>
      </c>
      <c r="K61" s="228">
        <f>COUNTIFS(Data_all!$M$2:$M$5005,LocID!$B61, Data_all!$N$2:$N$5005, LocID!K$1)</f>
        <v>2</v>
      </c>
      <c r="L61" s="228">
        <f>COUNTIFS(Data_all!$M$2:$M$5005,LocID!$B61, Data_all!$N$2:$N$5005, LocID!L$1) + COUNTIFS(Data_all!$M$2:$M$5005,LocID!$B61, Data_all!$N$2:$N$5005, "Cities and Streets")</f>
        <v>0</v>
      </c>
      <c r="M61" s="228">
        <f>COUNTIFS(Data_all!$M$2:$M$5005,LocID!$B61, Data_all!$N$2:$N$5005, LocID!M$1)</f>
        <v>0</v>
      </c>
      <c r="N61" s="228">
        <f>COUNTIFS(Data_all!$M$2:$M$5005,LocID!$B61, Data_all!$N$2:$N$5005, LocID!N$1)</f>
        <v>0</v>
      </c>
      <c r="O61" s="228">
        <f>COUNTIFS(Data_all!$M$2:$M$5005,LocID!$B61, Data_all!$N$2:$N$5005, LocID!O$1)</f>
        <v>0</v>
      </c>
      <c r="P61" s="228">
        <f>COUNTIFS(Data_all!$M$2:$M$5005,LocID!$B61, Data_all!$N$2:$N$5005, LocID!P$1)</f>
        <v>0</v>
      </c>
      <c r="Q61" s="228">
        <f>COUNTIFS(Data_all!$M$2:$M$5005,LocID!$B61, Data_all!$N$2:$N$5005, LocID!Q$1)</f>
        <v>0</v>
      </c>
      <c r="R61" s="228">
        <f>COUNTIFS(Data_all!$M$2:$M$5005,LocID!$B61, Data_all!$N$2:$N$5005, LocID!R$1)</f>
        <v>0</v>
      </c>
      <c r="S61" s="228">
        <f>COUNTIFS(Data_all!$M$2:$M$5005,LocID!$B61, Data_all!$N$2:$N$5005, LocID!S$1)</f>
        <v>0</v>
      </c>
      <c r="T61" s="232"/>
      <c r="U61" s="230">
        <f t="shared" si="2"/>
        <v>2</v>
      </c>
      <c r="W61"/>
    </row>
    <row r="62" spans="1:23" x14ac:dyDescent="0.25">
      <c r="A62" s="228">
        <v>61</v>
      </c>
      <c r="B62" s="228" t="str">
        <f t="shared" si="0"/>
        <v>Birmingham_MI</v>
      </c>
      <c r="C62" s="228" t="s">
        <v>509</v>
      </c>
      <c r="D62" s="320" t="s">
        <v>183</v>
      </c>
      <c r="E62" s="320" t="s">
        <v>50</v>
      </c>
      <c r="F62" s="320"/>
      <c r="G62" s="228">
        <v>42.545921325683501</v>
      </c>
      <c r="H62" s="228">
        <v>-83.215507507324205</v>
      </c>
      <c r="I62" s="228">
        <f t="shared" si="1"/>
        <v>61</v>
      </c>
      <c r="J62" s="228">
        <f>COUNTIFS(Data_all!$M$2:$M$5005, LocID!B62, Data_all!$O$2:$O$5005,"&lt;&gt;2")</f>
        <v>2</v>
      </c>
      <c r="K62" s="228">
        <f>COUNTIFS(Data_all!$M$2:$M$5005,LocID!$B62, Data_all!$N$2:$N$5005, LocID!K$1)</f>
        <v>0</v>
      </c>
      <c r="L62" s="228">
        <f>COUNTIFS(Data_all!$M$2:$M$5005,LocID!$B62, Data_all!$N$2:$N$5005, LocID!L$1) + COUNTIFS(Data_all!$M$2:$M$5005,LocID!$B62, Data_all!$N$2:$N$5005, "Cities and Streets")</f>
        <v>0</v>
      </c>
      <c r="M62" s="228">
        <f>COUNTIFS(Data_all!$M$2:$M$5005,LocID!$B62, Data_all!$N$2:$N$5005, LocID!M$1)</f>
        <v>1</v>
      </c>
      <c r="N62" s="228">
        <f>COUNTIFS(Data_all!$M$2:$M$5005,LocID!$B62, Data_all!$N$2:$N$5005, LocID!N$1)</f>
        <v>0</v>
      </c>
      <c r="O62" s="228">
        <f>COUNTIFS(Data_all!$M$2:$M$5005,LocID!$B62, Data_all!$N$2:$N$5005, LocID!O$1)</f>
        <v>1</v>
      </c>
      <c r="P62" s="228">
        <f>COUNTIFS(Data_all!$M$2:$M$5005,LocID!$B62, Data_all!$N$2:$N$5005, LocID!P$1)</f>
        <v>0</v>
      </c>
      <c r="Q62" s="228">
        <f>COUNTIFS(Data_all!$M$2:$M$5005,LocID!$B62, Data_all!$N$2:$N$5005, LocID!Q$1)</f>
        <v>0</v>
      </c>
      <c r="R62" s="228">
        <f>COUNTIFS(Data_all!$M$2:$M$5005,LocID!$B62, Data_all!$N$2:$N$5005, LocID!R$1)</f>
        <v>0</v>
      </c>
      <c r="S62" s="228">
        <f>COUNTIFS(Data_all!$M$2:$M$5005,LocID!$B62, Data_all!$N$2:$N$5005, LocID!S$1)</f>
        <v>0</v>
      </c>
      <c r="T62" s="232"/>
      <c r="U62" s="230">
        <f t="shared" si="2"/>
        <v>2</v>
      </c>
      <c r="W62"/>
    </row>
    <row r="63" spans="1:23" x14ac:dyDescent="0.25">
      <c r="A63" s="228">
        <v>62</v>
      </c>
      <c r="B63" s="228" t="str">
        <f t="shared" si="0"/>
        <v>Bismarck_ND</v>
      </c>
      <c r="C63" s="228" t="s">
        <v>515</v>
      </c>
      <c r="D63" s="320" t="s">
        <v>516</v>
      </c>
      <c r="E63" s="320" t="s">
        <v>50</v>
      </c>
      <c r="F63" s="320"/>
      <c r="G63" s="228">
        <v>46.8053588867187</v>
      </c>
      <c r="H63" s="228">
        <v>-100.779327392578</v>
      </c>
      <c r="I63" s="228">
        <f t="shared" si="1"/>
        <v>62</v>
      </c>
      <c r="J63" s="228">
        <f>COUNTIFS(Data_all!$M$2:$M$5005, LocID!B63, Data_all!$O$2:$O$5005,"&lt;&gt;2")</f>
        <v>2</v>
      </c>
      <c r="K63" s="228">
        <f>COUNTIFS(Data_all!$M$2:$M$5005,LocID!$B63, Data_all!$N$2:$N$5005, LocID!K$1)</f>
        <v>1</v>
      </c>
      <c r="L63" s="228">
        <f>COUNTIFS(Data_all!$M$2:$M$5005,LocID!$B63, Data_all!$N$2:$N$5005, LocID!L$1) + COUNTIFS(Data_all!$M$2:$M$5005,LocID!$B63, Data_all!$N$2:$N$5005, "Cities and Streets")</f>
        <v>1</v>
      </c>
      <c r="M63" s="228">
        <f>COUNTIFS(Data_all!$M$2:$M$5005,LocID!$B63, Data_all!$N$2:$N$5005, LocID!M$1)</f>
        <v>0</v>
      </c>
      <c r="N63" s="228">
        <f>COUNTIFS(Data_all!$M$2:$M$5005,LocID!$B63, Data_all!$N$2:$N$5005, LocID!N$1)</f>
        <v>0</v>
      </c>
      <c r="O63" s="228">
        <f>COUNTIFS(Data_all!$M$2:$M$5005,LocID!$B63, Data_all!$N$2:$N$5005, LocID!O$1)</f>
        <v>0</v>
      </c>
      <c r="P63" s="228">
        <f>COUNTIFS(Data_all!$M$2:$M$5005,LocID!$B63, Data_all!$N$2:$N$5005, LocID!P$1)</f>
        <v>0</v>
      </c>
      <c r="Q63" s="228">
        <f>COUNTIFS(Data_all!$M$2:$M$5005,LocID!$B63, Data_all!$N$2:$N$5005, LocID!Q$1)</f>
        <v>0</v>
      </c>
      <c r="R63" s="228">
        <f>COUNTIFS(Data_all!$M$2:$M$5005,LocID!$B63, Data_all!$N$2:$N$5005, LocID!R$1)</f>
        <v>0</v>
      </c>
      <c r="S63" s="228">
        <f>COUNTIFS(Data_all!$M$2:$M$5005,LocID!$B63, Data_all!$N$2:$N$5005, LocID!S$1)</f>
        <v>0</v>
      </c>
      <c r="T63" s="232"/>
      <c r="U63" s="230">
        <f t="shared" si="2"/>
        <v>2</v>
      </c>
      <c r="W63"/>
    </row>
    <row r="64" spans="1:23" x14ac:dyDescent="0.25">
      <c r="A64" s="228">
        <v>63</v>
      </c>
      <c r="B64" s="228" t="str">
        <f t="shared" si="0"/>
        <v>Bloomington_IL</v>
      </c>
      <c r="C64" s="228" t="s">
        <v>520</v>
      </c>
      <c r="D64" s="320" t="s">
        <v>208</v>
      </c>
      <c r="E64" s="320" t="s">
        <v>50</v>
      </c>
      <c r="F64" s="320"/>
      <c r="G64" s="228">
        <v>40.485008239746001</v>
      </c>
      <c r="H64" s="228">
        <v>-88.997711181640597</v>
      </c>
      <c r="I64" s="228">
        <f t="shared" si="1"/>
        <v>63</v>
      </c>
      <c r="J64" s="228">
        <f>COUNTIFS(Data_all!$M$2:$M$5005, LocID!B64, Data_all!$O$2:$O$5005,"&lt;&gt;2")</f>
        <v>2</v>
      </c>
      <c r="K64" s="228">
        <f>COUNTIFS(Data_all!$M$2:$M$5005,LocID!$B64, Data_all!$N$2:$N$5005, LocID!K$1)</f>
        <v>0</v>
      </c>
      <c r="L64" s="228">
        <f>COUNTIFS(Data_all!$M$2:$M$5005,LocID!$B64, Data_all!$N$2:$N$5005, LocID!L$1) + COUNTIFS(Data_all!$M$2:$M$5005,LocID!$B64, Data_all!$N$2:$N$5005, "Cities and Streets")</f>
        <v>0</v>
      </c>
      <c r="M64" s="228">
        <f>COUNTIFS(Data_all!$M$2:$M$5005,LocID!$B64, Data_all!$N$2:$N$5005, LocID!M$1)</f>
        <v>2</v>
      </c>
      <c r="N64" s="228">
        <f>COUNTIFS(Data_all!$M$2:$M$5005,LocID!$B64, Data_all!$N$2:$N$5005, LocID!N$1)</f>
        <v>0</v>
      </c>
      <c r="O64" s="228">
        <f>COUNTIFS(Data_all!$M$2:$M$5005,LocID!$B64, Data_all!$N$2:$N$5005, LocID!O$1)</f>
        <v>0</v>
      </c>
      <c r="P64" s="228">
        <f>COUNTIFS(Data_all!$M$2:$M$5005,LocID!$B64, Data_all!$N$2:$N$5005, LocID!P$1)</f>
        <v>0</v>
      </c>
      <c r="Q64" s="228">
        <f>COUNTIFS(Data_all!$M$2:$M$5005,LocID!$B64, Data_all!$N$2:$N$5005, LocID!Q$1)</f>
        <v>0</v>
      </c>
      <c r="R64" s="228">
        <f>COUNTIFS(Data_all!$M$2:$M$5005,LocID!$B64, Data_all!$N$2:$N$5005, LocID!R$1)</f>
        <v>0</v>
      </c>
      <c r="S64" s="228">
        <f>COUNTIFS(Data_all!$M$2:$M$5005,LocID!$B64, Data_all!$N$2:$N$5005, LocID!S$1)</f>
        <v>0</v>
      </c>
      <c r="T64" s="232"/>
      <c r="U64" s="230">
        <f t="shared" si="2"/>
        <v>2</v>
      </c>
      <c r="W64"/>
    </row>
    <row r="65" spans="1:23" x14ac:dyDescent="0.25">
      <c r="A65" s="228">
        <v>64</v>
      </c>
      <c r="B65" s="228" t="str">
        <f t="shared" si="0"/>
        <v>Boise_ID</v>
      </c>
      <c r="C65" s="228" t="s">
        <v>525</v>
      </c>
      <c r="D65" s="320" t="s">
        <v>526</v>
      </c>
      <c r="E65" s="320" t="s">
        <v>50</v>
      </c>
      <c r="F65" s="320"/>
      <c r="G65" s="228">
        <v>43.606979370117102</v>
      </c>
      <c r="H65" s="228">
        <v>-116.19341278076099</v>
      </c>
      <c r="I65" s="228">
        <f t="shared" si="1"/>
        <v>64</v>
      </c>
      <c r="J65" s="228">
        <f>COUNTIFS(Data_all!$M$2:$M$5005, LocID!B65, Data_all!$O$2:$O$5005,"&lt;&gt;2")</f>
        <v>4</v>
      </c>
      <c r="K65" s="228">
        <f>COUNTIFS(Data_all!$M$2:$M$5005,LocID!$B65, Data_all!$N$2:$N$5005, LocID!K$1)</f>
        <v>1</v>
      </c>
      <c r="L65" s="228">
        <f>COUNTIFS(Data_all!$M$2:$M$5005,LocID!$B65, Data_all!$N$2:$N$5005, LocID!L$1) + COUNTIFS(Data_all!$M$2:$M$5005,LocID!$B65, Data_all!$N$2:$N$5005, "Cities and Streets")</f>
        <v>1</v>
      </c>
      <c r="M65" s="228">
        <f>COUNTIFS(Data_all!$M$2:$M$5005,LocID!$B65, Data_all!$N$2:$N$5005, LocID!M$1)</f>
        <v>0</v>
      </c>
      <c r="N65" s="228">
        <f>COUNTIFS(Data_all!$M$2:$M$5005,LocID!$B65, Data_all!$N$2:$N$5005, LocID!N$1)</f>
        <v>0</v>
      </c>
      <c r="O65" s="228">
        <f>COUNTIFS(Data_all!$M$2:$M$5005,LocID!$B65, Data_all!$N$2:$N$5005, LocID!O$1)</f>
        <v>0</v>
      </c>
      <c r="P65" s="228">
        <f>COUNTIFS(Data_all!$M$2:$M$5005,LocID!$B65, Data_all!$N$2:$N$5005, LocID!P$1)</f>
        <v>2</v>
      </c>
      <c r="Q65" s="228">
        <f>COUNTIFS(Data_all!$M$2:$M$5005,LocID!$B65, Data_all!$N$2:$N$5005, LocID!Q$1)</f>
        <v>0</v>
      </c>
      <c r="R65" s="228">
        <f>COUNTIFS(Data_all!$M$2:$M$5005,LocID!$B65, Data_all!$N$2:$N$5005, LocID!R$1)</f>
        <v>0</v>
      </c>
      <c r="S65" s="228">
        <f>COUNTIFS(Data_all!$M$2:$M$5005,LocID!$B65, Data_all!$N$2:$N$5005, LocID!S$1)</f>
        <v>0</v>
      </c>
      <c r="T65" s="232"/>
      <c r="U65" s="230">
        <f t="shared" ref="U65:U127" si="3">SUM(K65:S65)</f>
        <v>4</v>
      </c>
      <c r="W65"/>
    </row>
    <row r="66" spans="1:23" x14ac:dyDescent="0.25">
      <c r="A66" s="228">
        <v>65</v>
      </c>
      <c r="B66" s="228" t="str">
        <f t="shared" ref="B66:B128" si="4">IF(F66=1, C66&amp;"_"&amp;E66, C66&amp;"_"&amp;D66)</f>
        <v>Boston_MA</v>
      </c>
      <c r="C66" s="228" t="s">
        <v>533</v>
      </c>
      <c r="D66" s="320" t="s">
        <v>49</v>
      </c>
      <c r="E66" s="320" t="s">
        <v>50</v>
      </c>
      <c r="F66" s="320"/>
      <c r="G66" s="228">
        <v>42.3586616516113</v>
      </c>
      <c r="H66" s="228">
        <v>-71.056739807128906</v>
      </c>
      <c r="I66" s="228">
        <f t="shared" si="1"/>
        <v>65</v>
      </c>
      <c r="J66" s="228">
        <f>COUNTIFS(Data_all!$M$2:$M$5005, LocID!B66, Data_all!$O$2:$O$5005,"&lt;&gt;2")</f>
        <v>107</v>
      </c>
      <c r="K66" s="228">
        <f>COUNTIFS(Data_all!$M$2:$M$5005,LocID!$B66, Data_all!$N$2:$N$5005, LocID!K$1)</f>
        <v>20</v>
      </c>
      <c r="L66" s="228">
        <f>COUNTIFS(Data_all!$M$2:$M$5005,LocID!$B66, Data_all!$N$2:$N$5005, LocID!L$1) + COUNTIFS(Data_all!$M$2:$M$5005,LocID!$B66, Data_all!$N$2:$N$5005, "Cities and Streets")</f>
        <v>30</v>
      </c>
      <c r="M66" s="228">
        <f>COUNTIFS(Data_all!$M$2:$M$5005,LocID!$B66, Data_all!$N$2:$N$5005, LocID!M$1)</f>
        <v>35</v>
      </c>
      <c r="N66" s="228">
        <f>COUNTIFS(Data_all!$M$2:$M$5005,LocID!$B66, Data_all!$N$2:$N$5005, LocID!N$1)</f>
        <v>2</v>
      </c>
      <c r="O66" s="228">
        <f>COUNTIFS(Data_all!$M$2:$M$5005,LocID!$B66, Data_all!$N$2:$N$5005, LocID!O$1)</f>
        <v>9</v>
      </c>
      <c r="P66" s="228">
        <f>COUNTIFS(Data_all!$M$2:$M$5005,LocID!$B66, Data_all!$N$2:$N$5005, LocID!P$1)</f>
        <v>11</v>
      </c>
      <c r="Q66" s="228">
        <f>COUNTIFS(Data_all!$M$2:$M$5005,LocID!$B66, Data_all!$N$2:$N$5005, LocID!Q$1)</f>
        <v>1</v>
      </c>
      <c r="R66" s="228">
        <f>COUNTIFS(Data_all!$M$2:$M$5005,LocID!$B66, Data_all!$N$2:$N$5005, LocID!R$1)</f>
        <v>0</v>
      </c>
      <c r="S66" s="228">
        <f>COUNTIFS(Data_all!$M$2:$M$5005,LocID!$B66, Data_all!$N$2:$N$5005, LocID!S$1)</f>
        <v>0</v>
      </c>
      <c r="T66" s="232"/>
      <c r="U66" s="230">
        <f t="shared" si="3"/>
        <v>108</v>
      </c>
      <c r="W66"/>
    </row>
    <row r="67" spans="1:23" x14ac:dyDescent="0.25">
      <c r="A67" s="228">
        <v>66</v>
      </c>
      <c r="B67" s="228" t="str">
        <f t="shared" si="4"/>
        <v>Bothell_WA</v>
      </c>
      <c r="C67" s="228" t="s">
        <v>648</v>
      </c>
      <c r="D67" s="320" t="s">
        <v>261</v>
      </c>
      <c r="E67" s="320" t="s">
        <v>50</v>
      </c>
      <c r="F67" s="320"/>
      <c r="G67" s="228">
        <v>47.791301727294901</v>
      </c>
      <c r="H67" s="228">
        <v>-122.228996276855</v>
      </c>
      <c r="I67" s="228">
        <f t="shared" ref="I67:I129" si="5">A67</f>
        <v>66</v>
      </c>
      <c r="J67" s="228">
        <f>COUNTIFS(Data_all!$M$2:$M$5005, LocID!B67, Data_all!$O$2:$O$5005,"&lt;&gt;2")</f>
        <v>1</v>
      </c>
      <c r="K67" s="228">
        <f>COUNTIFS(Data_all!$M$2:$M$5005,LocID!$B67, Data_all!$N$2:$N$5005, LocID!K$1)</f>
        <v>0</v>
      </c>
      <c r="L67" s="228">
        <f>COUNTIFS(Data_all!$M$2:$M$5005,LocID!$B67, Data_all!$N$2:$N$5005, LocID!L$1) + COUNTIFS(Data_all!$M$2:$M$5005,LocID!$B67, Data_all!$N$2:$N$5005, "Cities and Streets")</f>
        <v>0</v>
      </c>
      <c r="M67" s="228">
        <f>COUNTIFS(Data_all!$M$2:$M$5005,LocID!$B67, Data_all!$N$2:$N$5005, LocID!M$1)</f>
        <v>1</v>
      </c>
      <c r="N67" s="228">
        <f>COUNTIFS(Data_all!$M$2:$M$5005,LocID!$B67, Data_all!$N$2:$N$5005, LocID!N$1)</f>
        <v>0</v>
      </c>
      <c r="O67" s="228">
        <f>COUNTIFS(Data_all!$M$2:$M$5005,LocID!$B67, Data_all!$N$2:$N$5005, LocID!O$1)</f>
        <v>0</v>
      </c>
      <c r="P67" s="228">
        <f>COUNTIFS(Data_all!$M$2:$M$5005,LocID!$B67, Data_all!$N$2:$N$5005, LocID!P$1)</f>
        <v>0</v>
      </c>
      <c r="Q67" s="228">
        <f>COUNTIFS(Data_all!$M$2:$M$5005,LocID!$B67, Data_all!$N$2:$N$5005, LocID!Q$1)</f>
        <v>0</v>
      </c>
      <c r="R67" s="228">
        <f>COUNTIFS(Data_all!$M$2:$M$5005,LocID!$B67, Data_all!$N$2:$N$5005, LocID!R$1)</f>
        <v>0</v>
      </c>
      <c r="S67" s="228">
        <f>COUNTIFS(Data_all!$M$2:$M$5005,LocID!$B67, Data_all!$N$2:$N$5005, LocID!S$1)</f>
        <v>0</v>
      </c>
      <c r="T67" s="232"/>
      <c r="U67" s="230">
        <f t="shared" si="3"/>
        <v>1</v>
      </c>
      <c r="W67"/>
    </row>
    <row r="68" spans="1:23" x14ac:dyDescent="0.25">
      <c r="A68" s="228">
        <v>67</v>
      </c>
      <c r="B68" s="228" t="str">
        <f t="shared" si="4"/>
        <v>Boulder_CO</v>
      </c>
      <c r="C68" s="228" t="s">
        <v>651</v>
      </c>
      <c r="D68" s="320" t="s">
        <v>244</v>
      </c>
      <c r="E68" s="320" t="s">
        <v>50</v>
      </c>
      <c r="F68" s="320"/>
      <c r="G68" s="228">
        <v>40.015739440917898</v>
      </c>
      <c r="H68" s="228">
        <v>-105.279243469238</v>
      </c>
      <c r="I68" s="228">
        <f t="shared" si="5"/>
        <v>67</v>
      </c>
      <c r="J68" s="228">
        <f>COUNTIFS(Data_all!$M$2:$M$5005, LocID!B68, Data_all!$O$2:$O$5005,"&lt;&gt;2")</f>
        <v>7</v>
      </c>
      <c r="K68" s="228">
        <f>COUNTIFS(Data_all!$M$2:$M$5005,LocID!$B68, Data_all!$N$2:$N$5005, LocID!K$1)</f>
        <v>1</v>
      </c>
      <c r="L68" s="228">
        <f>COUNTIFS(Data_all!$M$2:$M$5005,LocID!$B68, Data_all!$N$2:$N$5005, LocID!L$1) + COUNTIFS(Data_all!$M$2:$M$5005,LocID!$B68, Data_all!$N$2:$N$5005, "Cities and Streets")</f>
        <v>5</v>
      </c>
      <c r="M68" s="228">
        <f>COUNTIFS(Data_all!$M$2:$M$5005,LocID!$B68, Data_all!$N$2:$N$5005, LocID!M$1)</f>
        <v>0</v>
      </c>
      <c r="N68" s="228">
        <f>COUNTIFS(Data_all!$M$2:$M$5005,LocID!$B68, Data_all!$N$2:$N$5005, LocID!N$1)</f>
        <v>0</v>
      </c>
      <c r="O68" s="228">
        <f>COUNTIFS(Data_all!$M$2:$M$5005,LocID!$B68, Data_all!$N$2:$N$5005, LocID!O$1)</f>
        <v>0</v>
      </c>
      <c r="P68" s="228">
        <f>COUNTIFS(Data_all!$M$2:$M$5005,LocID!$B68, Data_all!$N$2:$N$5005, LocID!P$1)</f>
        <v>1</v>
      </c>
      <c r="Q68" s="228">
        <f>COUNTIFS(Data_all!$M$2:$M$5005,LocID!$B68, Data_all!$N$2:$N$5005, LocID!Q$1)</f>
        <v>0</v>
      </c>
      <c r="R68" s="228">
        <f>COUNTIFS(Data_all!$M$2:$M$5005,LocID!$B68, Data_all!$N$2:$N$5005, LocID!R$1)</f>
        <v>0</v>
      </c>
      <c r="S68" s="228">
        <f>COUNTIFS(Data_all!$M$2:$M$5005,LocID!$B68, Data_all!$N$2:$N$5005, LocID!S$1)</f>
        <v>0</v>
      </c>
      <c r="T68" s="232"/>
      <c r="U68" s="230">
        <f t="shared" si="3"/>
        <v>7</v>
      </c>
      <c r="W68"/>
    </row>
    <row r="69" spans="1:23" x14ac:dyDescent="0.25">
      <c r="A69" s="228">
        <v>68</v>
      </c>
      <c r="B69" s="228" t="str">
        <f t="shared" si="4"/>
        <v>Bountiful_UT</v>
      </c>
      <c r="C69" s="228" t="s">
        <v>659</v>
      </c>
      <c r="D69" s="320" t="s">
        <v>660</v>
      </c>
      <c r="E69" s="320" t="s">
        <v>50</v>
      </c>
      <c r="F69" s="320"/>
      <c r="G69" s="228">
        <v>40.881740570068303</v>
      </c>
      <c r="H69" s="228">
        <v>-111.87838745117099</v>
      </c>
      <c r="I69" s="228">
        <f t="shared" si="5"/>
        <v>68</v>
      </c>
      <c r="J69" s="228">
        <f>COUNTIFS(Data_all!$M$2:$M$5005, LocID!B69, Data_all!$O$2:$O$5005,"&lt;&gt;2")</f>
        <v>1</v>
      </c>
      <c r="K69" s="228">
        <f>COUNTIFS(Data_all!$M$2:$M$5005,LocID!$B69, Data_all!$N$2:$N$5005, LocID!K$1)</f>
        <v>1</v>
      </c>
      <c r="L69" s="228">
        <f>COUNTIFS(Data_all!$M$2:$M$5005,LocID!$B69, Data_all!$N$2:$N$5005, LocID!L$1) + COUNTIFS(Data_all!$M$2:$M$5005,LocID!$B69, Data_all!$N$2:$N$5005, "Cities and Streets")</f>
        <v>0</v>
      </c>
      <c r="M69" s="228">
        <f>COUNTIFS(Data_all!$M$2:$M$5005,LocID!$B69, Data_all!$N$2:$N$5005, LocID!M$1)</f>
        <v>0</v>
      </c>
      <c r="N69" s="228">
        <f>COUNTIFS(Data_all!$M$2:$M$5005,LocID!$B69, Data_all!$N$2:$N$5005, LocID!N$1)</f>
        <v>0</v>
      </c>
      <c r="O69" s="228">
        <f>COUNTIFS(Data_all!$M$2:$M$5005,LocID!$B69, Data_all!$N$2:$N$5005, LocID!O$1)</f>
        <v>0</v>
      </c>
      <c r="P69" s="228">
        <f>COUNTIFS(Data_all!$M$2:$M$5005,LocID!$B69, Data_all!$N$2:$N$5005, LocID!P$1)</f>
        <v>0</v>
      </c>
      <c r="Q69" s="228">
        <f>COUNTIFS(Data_all!$M$2:$M$5005,LocID!$B69, Data_all!$N$2:$N$5005, LocID!Q$1)</f>
        <v>0</v>
      </c>
      <c r="R69" s="228">
        <f>COUNTIFS(Data_all!$M$2:$M$5005,LocID!$B69, Data_all!$N$2:$N$5005, LocID!R$1)</f>
        <v>0</v>
      </c>
      <c r="S69" s="228">
        <f>COUNTIFS(Data_all!$M$2:$M$5005,LocID!$B69, Data_all!$N$2:$N$5005, LocID!S$1)</f>
        <v>0</v>
      </c>
      <c r="T69" s="232"/>
      <c r="U69" s="230">
        <f t="shared" si="3"/>
        <v>1</v>
      </c>
      <c r="W69"/>
    </row>
    <row r="70" spans="1:23" x14ac:dyDescent="0.25">
      <c r="A70" s="228">
        <v>69</v>
      </c>
      <c r="B70" s="228" t="str">
        <f t="shared" si="4"/>
        <v>Breckenridge_CO</v>
      </c>
      <c r="C70" s="228" t="s">
        <v>663</v>
      </c>
      <c r="D70" s="320" t="s">
        <v>244</v>
      </c>
      <c r="E70" s="320" t="s">
        <v>50</v>
      </c>
      <c r="F70" s="320"/>
      <c r="G70" s="228">
        <v>39.482189178466797</v>
      </c>
      <c r="H70" s="228">
        <v>-106.04718017578099</v>
      </c>
      <c r="I70" s="228">
        <f t="shared" si="5"/>
        <v>69</v>
      </c>
      <c r="J70" s="228">
        <f>COUNTIFS(Data_all!$M$2:$M$5005, LocID!B70, Data_all!$O$2:$O$5005,"&lt;&gt;2")</f>
        <v>1</v>
      </c>
      <c r="K70" s="228">
        <f>COUNTIFS(Data_all!$M$2:$M$5005,LocID!$B70, Data_all!$N$2:$N$5005, LocID!K$1)</f>
        <v>0</v>
      </c>
      <c r="L70" s="228">
        <f>COUNTIFS(Data_all!$M$2:$M$5005,LocID!$B70, Data_all!$N$2:$N$5005, LocID!L$1) + COUNTIFS(Data_all!$M$2:$M$5005,LocID!$B70, Data_all!$N$2:$N$5005, "Cities and Streets")</f>
        <v>0</v>
      </c>
      <c r="M70" s="228">
        <f>COUNTIFS(Data_all!$M$2:$M$5005,LocID!$B70, Data_all!$N$2:$N$5005, LocID!M$1)</f>
        <v>1</v>
      </c>
      <c r="N70" s="228">
        <f>COUNTIFS(Data_all!$M$2:$M$5005,LocID!$B70, Data_all!$N$2:$N$5005, LocID!N$1)</f>
        <v>0</v>
      </c>
      <c r="O70" s="228">
        <f>COUNTIFS(Data_all!$M$2:$M$5005,LocID!$B70, Data_all!$N$2:$N$5005, LocID!O$1)</f>
        <v>0</v>
      </c>
      <c r="P70" s="228">
        <f>COUNTIFS(Data_all!$M$2:$M$5005,LocID!$B70, Data_all!$N$2:$N$5005, LocID!P$1)</f>
        <v>0</v>
      </c>
      <c r="Q70" s="228">
        <f>COUNTIFS(Data_all!$M$2:$M$5005,LocID!$B70, Data_all!$N$2:$N$5005, LocID!Q$1)</f>
        <v>0</v>
      </c>
      <c r="R70" s="228">
        <f>COUNTIFS(Data_all!$M$2:$M$5005,LocID!$B70, Data_all!$N$2:$N$5005, LocID!R$1)</f>
        <v>0</v>
      </c>
      <c r="S70" s="228">
        <f>COUNTIFS(Data_all!$M$2:$M$5005,LocID!$B70, Data_all!$N$2:$N$5005, LocID!S$1)</f>
        <v>0</v>
      </c>
      <c r="T70" s="232"/>
      <c r="U70" s="230">
        <f t="shared" si="3"/>
        <v>1</v>
      </c>
      <c r="W70"/>
    </row>
    <row r="71" spans="1:23" x14ac:dyDescent="0.25">
      <c r="A71" s="228">
        <v>70</v>
      </c>
      <c r="B71" s="228" t="str">
        <f t="shared" si="4"/>
        <v>Bremerton_WA</v>
      </c>
      <c r="C71" s="228" t="s">
        <v>666</v>
      </c>
      <c r="D71" s="320" t="s">
        <v>261</v>
      </c>
      <c r="E71" s="320" t="s">
        <v>50</v>
      </c>
      <c r="F71" s="320"/>
      <c r="G71" s="228">
        <v>47.564998626708899</v>
      </c>
      <c r="H71" s="228">
        <v>-122.627471923828</v>
      </c>
      <c r="I71" s="228">
        <f t="shared" si="5"/>
        <v>70</v>
      </c>
      <c r="J71" s="228">
        <f>COUNTIFS(Data_all!$M$2:$M$5005, LocID!B71, Data_all!$O$2:$O$5005,"&lt;&gt;2")</f>
        <v>7</v>
      </c>
      <c r="K71" s="228">
        <f>COUNTIFS(Data_all!$M$2:$M$5005,LocID!$B71, Data_all!$N$2:$N$5005, LocID!K$1)</f>
        <v>7</v>
      </c>
      <c r="L71" s="228">
        <f>COUNTIFS(Data_all!$M$2:$M$5005,LocID!$B71, Data_all!$N$2:$N$5005, LocID!L$1) + COUNTIFS(Data_all!$M$2:$M$5005,LocID!$B71, Data_all!$N$2:$N$5005, "Cities and Streets")</f>
        <v>0</v>
      </c>
      <c r="M71" s="228">
        <f>COUNTIFS(Data_all!$M$2:$M$5005,LocID!$B71, Data_all!$N$2:$N$5005, LocID!M$1)</f>
        <v>0</v>
      </c>
      <c r="N71" s="228">
        <f>COUNTIFS(Data_all!$M$2:$M$5005,LocID!$B71, Data_all!$N$2:$N$5005, LocID!N$1)</f>
        <v>0</v>
      </c>
      <c r="O71" s="228">
        <f>COUNTIFS(Data_all!$M$2:$M$5005,LocID!$B71, Data_all!$N$2:$N$5005, LocID!O$1)</f>
        <v>0</v>
      </c>
      <c r="P71" s="228">
        <f>COUNTIFS(Data_all!$M$2:$M$5005,LocID!$B71, Data_all!$N$2:$N$5005, LocID!P$1)</f>
        <v>0</v>
      </c>
      <c r="Q71" s="228">
        <f>COUNTIFS(Data_all!$M$2:$M$5005,LocID!$B71, Data_all!$N$2:$N$5005, LocID!Q$1)</f>
        <v>0</v>
      </c>
      <c r="R71" s="228">
        <f>COUNTIFS(Data_all!$M$2:$M$5005,LocID!$B71, Data_all!$N$2:$N$5005, LocID!R$1)</f>
        <v>0</v>
      </c>
      <c r="S71" s="228">
        <f>COUNTIFS(Data_all!$M$2:$M$5005,LocID!$B71, Data_all!$N$2:$N$5005, LocID!S$1)</f>
        <v>0</v>
      </c>
      <c r="T71" s="232"/>
      <c r="U71" s="230">
        <f t="shared" si="3"/>
        <v>7</v>
      </c>
      <c r="W71"/>
    </row>
    <row r="72" spans="1:23" x14ac:dyDescent="0.25">
      <c r="A72" s="228">
        <v>71</v>
      </c>
      <c r="B72" s="228" t="str">
        <f t="shared" si="4"/>
        <v>Brentwood_MO</v>
      </c>
      <c r="C72" s="228" t="s">
        <v>672</v>
      </c>
      <c r="D72" s="320" t="s">
        <v>673</v>
      </c>
      <c r="E72" s="320" t="s">
        <v>50</v>
      </c>
      <c r="F72" s="320"/>
      <c r="G72" s="228">
        <v>38.618209838867102</v>
      </c>
      <c r="H72" s="228">
        <v>-90.348480224609304</v>
      </c>
      <c r="I72" s="228">
        <f t="shared" si="5"/>
        <v>71</v>
      </c>
      <c r="J72" s="228">
        <f>COUNTIFS(Data_all!$M$2:$M$5005, LocID!B72, Data_all!$O$2:$O$5005,"&lt;&gt;2")</f>
        <v>1</v>
      </c>
      <c r="K72" s="228">
        <f>COUNTIFS(Data_all!$M$2:$M$5005,LocID!$B72, Data_all!$N$2:$N$5005, LocID!K$1)</f>
        <v>0</v>
      </c>
      <c r="L72" s="228">
        <f>COUNTIFS(Data_all!$M$2:$M$5005,LocID!$B72, Data_all!$N$2:$N$5005, LocID!L$1) + COUNTIFS(Data_all!$M$2:$M$5005,LocID!$B72, Data_all!$N$2:$N$5005, "Cities and Streets")</f>
        <v>1</v>
      </c>
      <c r="M72" s="228">
        <f>COUNTIFS(Data_all!$M$2:$M$5005,LocID!$B72, Data_all!$N$2:$N$5005, LocID!M$1)</f>
        <v>0</v>
      </c>
      <c r="N72" s="228">
        <f>COUNTIFS(Data_all!$M$2:$M$5005,LocID!$B72, Data_all!$N$2:$N$5005, LocID!N$1)</f>
        <v>0</v>
      </c>
      <c r="O72" s="228">
        <f>COUNTIFS(Data_all!$M$2:$M$5005,LocID!$B72, Data_all!$N$2:$N$5005, LocID!O$1)</f>
        <v>0</v>
      </c>
      <c r="P72" s="228">
        <f>COUNTIFS(Data_all!$M$2:$M$5005,LocID!$B72, Data_all!$N$2:$N$5005, LocID!P$1)</f>
        <v>0</v>
      </c>
      <c r="Q72" s="228">
        <f>COUNTIFS(Data_all!$M$2:$M$5005,LocID!$B72, Data_all!$N$2:$N$5005, LocID!Q$1)</f>
        <v>0</v>
      </c>
      <c r="R72" s="228">
        <f>COUNTIFS(Data_all!$M$2:$M$5005,LocID!$B72, Data_all!$N$2:$N$5005, LocID!R$1)</f>
        <v>0</v>
      </c>
      <c r="S72" s="228">
        <f>COUNTIFS(Data_all!$M$2:$M$5005,LocID!$B72, Data_all!$N$2:$N$5005, LocID!S$1)</f>
        <v>0</v>
      </c>
      <c r="T72" s="232"/>
      <c r="U72" s="230">
        <f t="shared" si="3"/>
        <v>1</v>
      </c>
      <c r="W72"/>
    </row>
    <row r="73" spans="1:23" x14ac:dyDescent="0.25">
      <c r="A73" s="228">
        <v>72</v>
      </c>
      <c r="B73" s="228" t="str">
        <f t="shared" si="4"/>
        <v>Bridgeport_CA</v>
      </c>
      <c r="C73" s="228" t="s">
        <v>676</v>
      </c>
      <c r="D73" s="320" t="s">
        <v>76</v>
      </c>
      <c r="E73" s="320" t="s">
        <v>50</v>
      </c>
      <c r="F73" s="320"/>
      <c r="G73" s="228">
        <v>38.255908966064403</v>
      </c>
      <c r="H73" s="228">
        <v>-119.227638244628</v>
      </c>
      <c r="I73" s="228">
        <f t="shared" si="5"/>
        <v>72</v>
      </c>
      <c r="J73" s="228">
        <f>COUNTIFS(Data_all!$M$2:$M$5005, LocID!B73, Data_all!$O$2:$O$5005,"&lt;&gt;2")</f>
        <v>1</v>
      </c>
      <c r="K73" s="228">
        <f>COUNTIFS(Data_all!$M$2:$M$5005,LocID!$B73, Data_all!$N$2:$N$5005, LocID!K$1)</f>
        <v>0</v>
      </c>
      <c r="L73" s="228">
        <f>COUNTIFS(Data_all!$M$2:$M$5005,LocID!$B73, Data_all!$N$2:$N$5005, LocID!L$1) + COUNTIFS(Data_all!$M$2:$M$5005,LocID!$B73, Data_all!$N$2:$N$5005, "Cities and Streets")</f>
        <v>1</v>
      </c>
      <c r="M73" s="228">
        <f>COUNTIFS(Data_all!$M$2:$M$5005,LocID!$B73, Data_all!$N$2:$N$5005, LocID!M$1)</f>
        <v>0</v>
      </c>
      <c r="N73" s="228">
        <f>COUNTIFS(Data_all!$M$2:$M$5005,LocID!$B73, Data_all!$N$2:$N$5005, LocID!N$1)</f>
        <v>0</v>
      </c>
      <c r="O73" s="228">
        <f>COUNTIFS(Data_all!$M$2:$M$5005,LocID!$B73, Data_all!$N$2:$N$5005, LocID!O$1)</f>
        <v>0</v>
      </c>
      <c r="P73" s="228">
        <f>COUNTIFS(Data_all!$M$2:$M$5005,LocID!$B73, Data_all!$N$2:$N$5005, LocID!P$1)</f>
        <v>0</v>
      </c>
      <c r="Q73" s="228">
        <f>COUNTIFS(Data_all!$M$2:$M$5005,LocID!$B73, Data_all!$N$2:$N$5005, LocID!Q$1)</f>
        <v>0</v>
      </c>
      <c r="R73" s="228">
        <f>COUNTIFS(Data_all!$M$2:$M$5005,LocID!$B73, Data_all!$N$2:$N$5005, LocID!R$1)</f>
        <v>0</v>
      </c>
      <c r="S73" s="228">
        <f>COUNTIFS(Data_all!$M$2:$M$5005,LocID!$B73, Data_all!$N$2:$N$5005, LocID!S$1)</f>
        <v>0</v>
      </c>
      <c r="T73" s="232"/>
      <c r="U73" s="230">
        <f t="shared" si="3"/>
        <v>1</v>
      </c>
      <c r="W73"/>
    </row>
    <row r="74" spans="1:23" x14ac:dyDescent="0.25">
      <c r="A74" s="228">
        <v>73</v>
      </c>
      <c r="B74" s="228" t="str">
        <f t="shared" si="4"/>
        <v>Bridgewater_MA</v>
      </c>
      <c r="C74" s="228" t="s">
        <v>679</v>
      </c>
      <c r="D74" s="320" t="s">
        <v>49</v>
      </c>
      <c r="E74" s="320" t="s">
        <v>50</v>
      </c>
      <c r="F74" s="320"/>
      <c r="G74" s="228">
        <v>41.988731384277301</v>
      </c>
      <c r="H74" s="228">
        <v>-70.977020263671804</v>
      </c>
      <c r="I74" s="228">
        <f t="shared" si="5"/>
        <v>73</v>
      </c>
      <c r="J74" s="228">
        <f>COUNTIFS(Data_all!$M$2:$M$5005, LocID!B74, Data_all!$O$2:$O$5005,"&lt;&gt;2")</f>
        <v>1</v>
      </c>
      <c r="K74" s="228">
        <f>COUNTIFS(Data_all!$M$2:$M$5005,LocID!$B74, Data_all!$N$2:$N$5005, LocID!K$1)</f>
        <v>0</v>
      </c>
      <c r="L74" s="228">
        <f>COUNTIFS(Data_all!$M$2:$M$5005,LocID!$B74, Data_all!$N$2:$N$5005, LocID!L$1) + COUNTIFS(Data_all!$M$2:$M$5005,LocID!$B74, Data_all!$N$2:$N$5005, "Cities and Streets")</f>
        <v>1</v>
      </c>
      <c r="M74" s="228">
        <f>COUNTIFS(Data_all!$M$2:$M$5005,LocID!$B74, Data_all!$N$2:$N$5005, LocID!M$1)</f>
        <v>0</v>
      </c>
      <c r="N74" s="228">
        <f>COUNTIFS(Data_all!$M$2:$M$5005,LocID!$B74, Data_all!$N$2:$N$5005, LocID!N$1)</f>
        <v>0</v>
      </c>
      <c r="O74" s="228">
        <f>COUNTIFS(Data_all!$M$2:$M$5005,LocID!$B74, Data_all!$N$2:$N$5005, LocID!O$1)</f>
        <v>0</v>
      </c>
      <c r="P74" s="228">
        <f>COUNTIFS(Data_all!$M$2:$M$5005,LocID!$B74, Data_all!$N$2:$N$5005, LocID!P$1)</f>
        <v>0</v>
      </c>
      <c r="Q74" s="228">
        <f>COUNTIFS(Data_all!$M$2:$M$5005,LocID!$B74, Data_all!$N$2:$N$5005, LocID!Q$1)</f>
        <v>0</v>
      </c>
      <c r="R74" s="228">
        <f>COUNTIFS(Data_all!$M$2:$M$5005,LocID!$B74, Data_all!$N$2:$N$5005, LocID!R$1)</f>
        <v>0</v>
      </c>
      <c r="S74" s="228">
        <f>COUNTIFS(Data_all!$M$2:$M$5005,LocID!$B74, Data_all!$N$2:$N$5005, LocID!S$1)</f>
        <v>0</v>
      </c>
      <c r="T74" s="232"/>
      <c r="U74" s="230">
        <f t="shared" si="3"/>
        <v>1</v>
      </c>
      <c r="W74"/>
    </row>
    <row r="75" spans="1:23" x14ac:dyDescent="0.25">
      <c r="A75" s="228">
        <v>74</v>
      </c>
      <c r="B75" s="228" t="str">
        <f t="shared" si="4"/>
        <v>Brisbane_CA</v>
      </c>
      <c r="C75" s="228" t="s">
        <v>682</v>
      </c>
      <c r="D75" s="320" t="s">
        <v>76</v>
      </c>
      <c r="E75" s="320" t="s">
        <v>50</v>
      </c>
      <c r="F75" s="320"/>
      <c r="G75" s="228">
        <v>37.686840057372997</v>
      </c>
      <c r="H75" s="228">
        <v>-122.40207672119099</v>
      </c>
      <c r="I75" s="228">
        <f t="shared" si="5"/>
        <v>74</v>
      </c>
      <c r="J75" s="228">
        <f>COUNTIFS(Data_all!$M$2:$M$5005, LocID!B75, Data_all!$O$2:$O$5005,"&lt;&gt;2")</f>
        <v>2</v>
      </c>
      <c r="K75" s="228">
        <f>COUNTIFS(Data_all!$M$2:$M$5005,LocID!$B75, Data_all!$N$2:$N$5005, LocID!K$1)</f>
        <v>0</v>
      </c>
      <c r="L75" s="228">
        <f>COUNTIFS(Data_all!$M$2:$M$5005,LocID!$B75, Data_all!$N$2:$N$5005, LocID!L$1) + COUNTIFS(Data_all!$M$2:$M$5005,LocID!$B75, Data_all!$N$2:$N$5005, "Cities and Streets")</f>
        <v>1</v>
      </c>
      <c r="M75" s="228">
        <f>COUNTIFS(Data_all!$M$2:$M$5005,LocID!$B75, Data_all!$N$2:$N$5005, LocID!M$1)</f>
        <v>0</v>
      </c>
      <c r="N75" s="228">
        <f>COUNTIFS(Data_all!$M$2:$M$5005,LocID!$B75, Data_all!$N$2:$N$5005, LocID!N$1)</f>
        <v>0</v>
      </c>
      <c r="O75" s="228">
        <f>COUNTIFS(Data_all!$M$2:$M$5005,LocID!$B75, Data_all!$N$2:$N$5005, LocID!O$1)</f>
        <v>1</v>
      </c>
      <c r="P75" s="228">
        <f>COUNTIFS(Data_all!$M$2:$M$5005,LocID!$B75, Data_all!$N$2:$N$5005, LocID!P$1)</f>
        <v>0</v>
      </c>
      <c r="Q75" s="228">
        <f>COUNTIFS(Data_all!$M$2:$M$5005,LocID!$B75, Data_all!$N$2:$N$5005, LocID!Q$1)</f>
        <v>0</v>
      </c>
      <c r="R75" s="228">
        <f>COUNTIFS(Data_all!$M$2:$M$5005,LocID!$B75, Data_all!$N$2:$N$5005, LocID!R$1)</f>
        <v>0</v>
      </c>
      <c r="S75" s="228">
        <f>COUNTIFS(Data_all!$M$2:$M$5005,LocID!$B75, Data_all!$N$2:$N$5005, LocID!S$1)</f>
        <v>0</v>
      </c>
      <c r="T75" s="232"/>
      <c r="U75" s="230">
        <f t="shared" si="3"/>
        <v>2</v>
      </c>
      <c r="W75"/>
    </row>
    <row r="76" spans="1:23" x14ac:dyDescent="0.25">
      <c r="A76" s="228">
        <v>75</v>
      </c>
      <c r="B76" s="228" t="str">
        <f t="shared" si="4"/>
        <v>Brockton_MA</v>
      </c>
      <c r="C76" s="228" t="s">
        <v>685</v>
      </c>
      <c r="D76" s="320" t="s">
        <v>49</v>
      </c>
      <c r="E76" s="320" t="s">
        <v>50</v>
      </c>
      <c r="F76" s="320"/>
      <c r="G76" s="228">
        <v>42.083179473876903</v>
      </c>
      <c r="H76" s="228">
        <v>-71.017242431640597</v>
      </c>
      <c r="I76" s="228">
        <f t="shared" si="5"/>
        <v>75</v>
      </c>
      <c r="J76" s="228">
        <f>COUNTIFS(Data_all!$M$2:$M$5005, LocID!B76, Data_all!$O$2:$O$5005,"&lt;&gt;2")</f>
        <v>1</v>
      </c>
      <c r="K76" s="228">
        <f>COUNTIFS(Data_all!$M$2:$M$5005,LocID!$B76, Data_all!$N$2:$N$5005, LocID!K$1)</f>
        <v>0</v>
      </c>
      <c r="L76" s="228">
        <f>COUNTIFS(Data_all!$M$2:$M$5005,LocID!$B76, Data_all!$N$2:$N$5005, LocID!L$1) + COUNTIFS(Data_all!$M$2:$M$5005,LocID!$B76, Data_all!$N$2:$N$5005, "Cities and Streets")</f>
        <v>0</v>
      </c>
      <c r="M76" s="228">
        <f>COUNTIFS(Data_all!$M$2:$M$5005,LocID!$B76, Data_all!$N$2:$N$5005, LocID!M$1)</f>
        <v>1</v>
      </c>
      <c r="N76" s="228">
        <f>COUNTIFS(Data_all!$M$2:$M$5005,LocID!$B76, Data_all!$N$2:$N$5005, LocID!N$1)</f>
        <v>0</v>
      </c>
      <c r="O76" s="228">
        <f>COUNTIFS(Data_all!$M$2:$M$5005,LocID!$B76, Data_all!$N$2:$N$5005, LocID!O$1)</f>
        <v>0</v>
      </c>
      <c r="P76" s="228">
        <f>COUNTIFS(Data_all!$M$2:$M$5005,LocID!$B76, Data_all!$N$2:$N$5005, LocID!P$1)</f>
        <v>0</v>
      </c>
      <c r="Q76" s="228">
        <f>COUNTIFS(Data_all!$M$2:$M$5005,LocID!$B76, Data_all!$N$2:$N$5005, LocID!Q$1)</f>
        <v>0</v>
      </c>
      <c r="R76" s="228">
        <f>COUNTIFS(Data_all!$M$2:$M$5005,LocID!$B76, Data_all!$N$2:$N$5005, LocID!R$1)</f>
        <v>0</v>
      </c>
      <c r="S76" s="228">
        <f>COUNTIFS(Data_all!$M$2:$M$5005,LocID!$B76, Data_all!$N$2:$N$5005, LocID!S$1)</f>
        <v>0</v>
      </c>
      <c r="T76" s="232"/>
      <c r="U76" s="230">
        <f t="shared" si="3"/>
        <v>1</v>
      </c>
      <c r="W76"/>
    </row>
    <row r="77" spans="1:23" x14ac:dyDescent="0.25">
      <c r="A77" s="228">
        <v>76</v>
      </c>
      <c r="B77" s="228" t="str">
        <f t="shared" si="4"/>
        <v>Brookings_OR</v>
      </c>
      <c r="C77" s="228" t="s">
        <v>688</v>
      </c>
      <c r="D77" s="320" t="s">
        <v>122</v>
      </c>
      <c r="E77" s="320" t="s">
        <v>50</v>
      </c>
      <c r="F77" s="320"/>
      <c r="G77" s="228">
        <v>42.054679870605398</v>
      </c>
      <c r="H77" s="228">
        <v>-124.288932800292</v>
      </c>
      <c r="I77" s="228">
        <f t="shared" si="5"/>
        <v>76</v>
      </c>
      <c r="J77" s="228">
        <f>COUNTIFS(Data_all!$M$2:$M$5005, LocID!B77, Data_all!$O$2:$O$5005,"&lt;&gt;2")</f>
        <v>1</v>
      </c>
      <c r="K77" s="228">
        <f>COUNTIFS(Data_all!$M$2:$M$5005,LocID!$B77, Data_all!$N$2:$N$5005, LocID!K$1)</f>
        <v>0</v>
      </c>
      <c r="L77" s="228">
        <f>COUNTIFS(Data_all!$M$2:$M$5005,LocID!$B77, Data_all!$N$2:$N$5005, LocID!L$1) + COUNTIFS(Data_all!$M$2:$M$5005,LocID!$B77, Data_all!$N$2:$N$5005, "Cities and Streets")</f>
        <v>1</v>
      </c>
      <c r="M77" s="228">
        <f>COUNTIFS(Data_all!$M$2:$M$5005,LocID!$B77, Data_all!$N$2:$N$5005, LocID!M$1)</f>
        <v>0</v>
      </c>
      <c r="N77" s="228">
        <f>COUNTIFS(Data_all!$M$2:$M$5005,LocID!$B77, Data_all!$N$2:$N$5005, LocID!N$1)</f>
        <v>0</v>
      </c>
      <c r="O77" s="228">
        <f>COUNTIFS(Data_all!$M$2:$M$5005,LocID!$B77, Data_all!$N$2:$N$5005, LocID!O$1)</f>
        <v>0</v>
      </c>
      <c r="P77" s="228">
        <f>COUNTIFS(Data_all!$M$2:$M$5005,LocID!$B77, Data_all!$N$2:$N$5005, LocID!P$1)</f>
        <v>0</v>
      </c>
      <c r="Q77" s="228">
        <f>COUNTIFS(Data_all!$M$2:$M$5005,LocID!$B77, Data_all!$N$2:$N$5005, LocID!Q$1)</f>
        <v>0</v>
      </c>
      <c r="R77" s="228">
        <f>COUNTIFS(Data_all!$M$2:$M$5005,LocID!$B77, Data_all!$N$2:$N$5005, LocID!R$1)</f>
        <v>0</v>
      </c>
      <c r="S77" s="228">
        <f>COUNTIFS(Data_all!$M$2:$M$5005,LocID!$B77, Data_all!$N$2:$N$5005, LocID!S$1)</f>
        <v>0</v>
      </c>
      <c r="T77" s="232"/>
      <c r="U77" s="230">
        <f t="shared" si="3"/>
        <v>1</v>
      </c>
      <c r="W77"/>
    </row>
    <row r="78" spans="1:23" x14ac:dyDescent="0.25">
      <c r="A78" s="228">
        <v>77</v>
      </c>
      <c r="B78" s="228" t="str">
        <f t="shared" si="4"/>
        <v>Brookline_MA</v>
      </c>
      <c r="C78" s="228" t="s">
        <v>691</v>
      </c>
      <c r="D78" s="320" t="s">
        <v>49</v>
      </c>
      <c r="E78" s="320" t="s">
        <v>50</v>
      </c>
      <c r="F78" s="320"/>
      <c r="G78" s="228">
        <v>42.333469390869098</v>
      </c>
      <c r="H78" s="228">
        <v>-71.120468139648395</v>
      </c>
      <c r="I78" s="228">
        <f t="shared" si="5"/>
        <v>77</v>
      </c>
      <c r="J78" s="228">
        <f>COUNTIFS(Data_all!$M$2:$M$5005, LocID!B78, Data_all!$O$2:$O$5005,"&lt;&gt;2")</f>
        <v>6</v>
      </c>
      <c r="K78" s="228">
        <f>COUNTIFS(Data_all!$M$2:$M$5005,LocID!$B78, Data_all!$N$2:$N$5005, LocID!K$1)</f>
        <v>0</v>
      </c>
      <c r="L78" s="228">
        <f>COUNTIFS(Data_all!$M$2:$M$5005,LocID!$B78, Data_all!$N$2:$N$5005, LocID!L$1) + COUNTIFS(Data_all!$M$2:$M$5005,LocID!$B78, Data_all!$N$2:$N$5005, "Cities and Streets")</f>
        <v>2</v>
      </c>
      <c r="M78" s="228">
        <f>COUNTIFS(Data_all!$M$2:$M$5005,LocID!$B78, Data_all!$N$2:$N$5005, LocID!M$1)</f>
        <v>2</v>
      </c>
      <c r="N78" s="228">
        <f>COUNTIFS(Data_all!$M$2:$M$5005,LocID!$B78, Data_all!$N$2:$N$5005, LocID!N$1)</f>
        <v>0</v>
      </c>
      <c r="O78" s="228">
        <f>COUNTIFS(Data_all!$M$2:$M$5005,LocID!$B78, Data_all!$N$2:$N$5005, LocID!O$1)</f>
        <v>2</v>
      </c>
      <c r="P78" s="228">
        <f>COUNTIFS(Data_all!$M$2:$M$5005,LocID!$B78, Data_all!$N$2:$N$5005, LocID!P$1)</f>
        <v>0</v>
      </c>
      <c r="Q78" s="228">
        <f>COUNTIFS(Data_all!$M$2:$M$5005,LocID!$B78, Data_all!$N$2:$N$5005, LocID!Q$1)</f>
        <v>0</v>
      </c>
      <c r="R78" s="228">
        <f>COUNTIFS(Data_all!$M$2:$M$5005,LocID!$B78, Data_all!$N$2:$N$5005, LocID!R$1)</f>
        <v>0</v>
      </c>
      <c r="S78" s="228">
        <f>COUNTIFS(Data_all!$M$2:$M$5005,LocID!$B78, Data_all!$N$2:$N$5005, LocID!S$1)</f>
        <v>0</v>
      </c>
      <c r="T78" s="232"/>
      <c r="U78" s="230">
        <f t="shared" si="3"/>
        <v>6</v>
      </c>
      <c r="W78"/>
    </row>
    <row r="79" spans="1:23" x14ac:dyDescent="0.25">
      <c r="A79" s="228">
        <v>78</v>
      </c>
      <c r="B79" s="228" t="str">
        <f t="shared" si="4"/>
        <v>Brooklyn_NY</v>
      </c>
      <c r="C79" s="228" t="s">
        <v>695</v>
      </c>
      <c r="D79" s="320" t="s">
        <v>107</v>
      </c>
      <c r="E79" s="320" t="s">
        <v>50</v>
      </c>
      <c r="F79" s="320"/>
      <c r="G79" s="228">
        <v>40.692451477050703</v>
      </c>
      <c r="H79" s="228">
        <v>-73.9903564453125</v>
      </c>
      <c r="I79" s="228">
        <f t="shared" si="5"/>
        <v>78</v>
      </c>
      <c r="J79" s="228">
        <f>COUNTIFS(Data_all!$M$2:$M$5005, LocID!B79, Data_all!$O$2:$O$5005,"&lt;&gt;2")</f>
        <v>14</v>
      </c>
      <c r="K79" s="228">
        <f>COUNTIFS(Data_all!$M$2:$M$5005,LocID!$B79, Data_all!$N$2:$N$5005, LocID!K$1)</f>
        <v>1</v>
      </c>
      <c r="L79" s="228">
        <f>COUNTIFS(Data_all!$M$2:$M$5005,LocID!$B79, Data_all!$N$2:$N$5005, LocID!L$1) + COUNTIFS(Data_all!$M$2:$M$5005,LocID!$B79, Data_all!$N$2:$N$5005, "Cities and Streets")</f>
        <v>9</v>
      </c>
      <c r="M79" s="228">
        <f>COUNTIFS(Data_all!$M$2:$M$5005,LocID!$B79, Data_all!$N$2:$N$5005, LocID!M$1)</f>
        <v>0</v>
      </c>
      <c r="N79" s="228">
        <f>COUNTIFS(Data_all!$M$2:$M$5005,LocID!$B79, Data_all!$N$2:$N$5005, LocID!N$1)</f>
        <v>0</v>
      </c>
      <c r="O79" s="228">
        <f>COUNTIFS(Data_all!$M$2:$M$5005,LocID!$B79, Data_all!$N$2:$N$5005, LocID!O$1)</f>
        <v>3</v>
      </c>
      <c r="P79" s="228">
        <f>COUNTIFS(Data_all!$M$2:$M$5005,LocID!$B79, Data_all!$N$2:$N$5005, LocID!P$1)</f>
        <v>0</v>
      </c>
      <c r="Q79" s="228">
        <f>COUNTIFS(Data_all!$M$2:$M$5005,LocID!$B79, Data_all!$N$2:$N$5005, LocID!Q$1)</f>
        <v>1</v>
      </c>
      <c r="R79" s="228">
        <f>COUNTIFS(Data_all!$M$2:$M$5005,LocID!$B79, Data_all!$N$2:$N$5005, LocID!R$1)</f>
        <v>0</v>
      </c>
      <c r="S79" s="228">
        <f>COUNTIFS(Data_all!$M$2:$M$5005,LocID!$B79, Data_all!$N$2:$N$5005, LocID!S$1)</f>
        <v>0</v>
      </c>
      <c r="T79" s="232"/>
      <c r="U79" s="230">
        <f t="shared" si="3"/>
        <v>14</v>
      </c>
      <c r="W79"/>
    </row>
    <row r="80" spans="1:23" x14ac:dyDescent="0.25">
      <c r="A80" s="228">
        <v>79</v>
      </c>
      <c r="B80" s="228" t="str">
        <f t="shared" si="4"/>
        <v>Buenos Aires_Argentina</v>
      </c>
      <c r="C80" s="228" t="s">
        <v>709</v>
      </c>
      <c r="D80" s="320" t="s">
        <v>710</v>
      </c>
      <c r="E80" s="320" t="s">
        <v>710</v>
      </c>
      <c r="F80" s="320">
        <v>1</v>
      </c>
      <c r="G80" s="228">
        <v>-34.614555358886697</v>
      </c>
      <c r="H80" s="228">
        <v>-58.445877075195298</v>
      </c>
      <c r="I80" s="228">
        <f t="shared" si="5"/>
        <v>79</v>
      </c>
      <c r="J80" s="228">
        <f>COUNTIFS(Data_all!$M$2:$M$5005, LocID!B80, Data_all!$O$2:$O$5005,"&lt;&gt;2")</f>
        <v>2</v>
      </c>
      <c r="K80" s="228">
        <f>COUNTIFS(Data_all!$M$2:$M$5005,LocID!$B80, Data_all!$N$2:$N$5005, LocID!K$1)</f>
        <v>0</v>
      </c>
      <c r="L80" s="228">
        <f>COUNTIFS(Data_all!$M$2:$M$5005,LocID!$B80, Data_all!$N$2:$N$5005, LocID!L$1) + COUNTIFS(Data_all!$M$2:$M$5005,LocID!$B80, Data_all!$N$2:$N$5005, "Cities and Streets")</f>
        <v>2</v>
      </c>
      <c r="M80" s="228">
        <f>COUNTIFS(Data_all!$M$2:$M$5005,LocID!$B80, Data_all!$N$2:$N$5005, LocID!M$1)</f>
        <v>0</v>
      </c>
      <c r="N80" s="228">
        <f>COUNTIFS(Data_all!$M$2:$M$5005,LocID!$B80, Data_all!$N$2:$N$5005, LocID!N$1)</f>
        <v>2</v>
      </c>
      <c r="O80" s="228">
        <f>COUNTIFS(Data_all!$M$2:$M$5005,LocID!$B80, Data_all!$N$2:$N$5005, LocID!O$1)</f>
        <v>0</v>
      </c>
      <c r="P80" s="228">
        <f>COUNTIFS(Data_all!$M$2:$M$5005,LocID!$B80, Data_all!$N$2:$N$5005, LocID!P$1)</f>
        <v>0</v>
      </c>
      <c r="Q80" s="228">
        <f>COUNTIFS(Data_all!$M$2:$M$5005,LocID!$B80, Data_all!$N$2:$N$5005, LocID!Q$1)</f>
        <v>0</v>
      </c>
      <c r="R80" s="228">
        <f>COUNTIFS(Data_all!$M$2:$M$5005,LocID!$B80, Data_all!$N$2:$N$5005, LocID!R$1)</f>
        <v>0</v>
      </c>
      <c r="S80" s="228">
        <f>COUNTIFS(Data_all!$M$2:$M$5005,LocID!$B80, Data_all!$N$2:$N$5005, LocID!S$1)</f>
        <v>0</v>
      </c>
      <c r="T80" s="232"/>
      <c r="U80" s="230">
        <f t="shared" si="3"/>
        <v>4</v>
      </c>
      <c r="W80"/>
    </row>
    <row r="81" spans="1:23" x14ac:dyDescent="0.25">
      <c r="A81" s="228">
        <v>80</v>
      </c>
      <c r="B81" s="228" t="str">
        <f t="shared" si="4"/>
        <v>Buffalo_NY</v>
      </c>
      <c r="C81" s="228" t="s">
        <v>715</v>
      </c>
      <c r="D81" s="320" t="s">
        <v>107</v>
      </c>
      <c r="E81" s="320" t="s">
        <v>50</v>
      </c>
      <c r="F81" s="320"/>
      <c r="G81" s="228">
        <v>42.885440826416001</v>
      </c>
      <c r="H81" s="228">
        <v>-78.878463745117102</v>
      </c>
      <c r="I81" s="228">
        <f t="shared" si="5"/>
        <v>80</v>
      </c>
      <c r="J81" s="228">
        <f>COUNTIFS(Data_all!$M$2:$M$5005, LocID!B81, Data_all!$O$2:$O$5005,"&lt;&gt;2")</f>
        <v>4</v>
      </c>
      <c r="K81" s="228">
        <f>COUNTIFS(Data_all!$M$2:$M$5005,LocID!$B81, Data_all!$N$2:$N$5005, LocID!K$1)</f>
        <v>1</v>
      </c>
      <c r="L81" s="228">
        <f>COUNTIFS(Data_all!$M$2:$M$5005,LocID!$B81, Data_all!$N$2:$N$5005, LocID!L$1) + COUNTIFS(Data_all!$M$2:$M$5005,LocID!$B81, Data_all!$N$2:$N$5005, "Cities and Streets")</f>
        <v>2</v>
      </c>
      <c r="M81" s="228">
        <f>COUNTIFS(Data_all!$M$2:$M$5005,LocID!$B81, Data_all!$N$2:$N$5005, LocID!M$1)</f>
        <v>1</v>
      </c>
      <c r="N81" s="228">
        <f>COUNTIFS(Data_all!$M$2:$M$5005,LocID!$B81, Data_all!$N$2:$N$5005, LocID!N$1)</f>
        <v>0</v>
      </c>
      <c r="O81" s="228">
        <f>COUNTIFS(Data_all!$M$2:$M$5005,LocID!$B81, Data_all!$N$2:$N$5005, LocID!O$1)</f>
        <v>0</v>
      </c>
      <c r="P81" s="228">
        <f>COUNTIFS(Data_all!$M$2:$M$5005,LocID!$B81, Data_all!$N$2:$N$5005, LocID!P$1)</f>
        <v>0</v>
      </c>
      <c r="Q81" s="228">
        <f>COUNTIFS(Data_all!$M$2:$M$5005,LocID!$B81, Data_all!$N$2:$N$5005, LocID!Q$1)</f>
        <v>0</v>
      </c>
      <c r="R81" s="228">
        <f>COUNTIFS(Data_all!$M$2:$M$5005,LocID!$B81, Data_all!$N$2:$N$5005, LocID!R$1)</f>
        <v>0</v>
      </c>
      <c r="S81" s="228">
        <f>COUNTIFS(Data_all!$M$2:$M$5005,LocID!$B81, Data_all!$N$2:$N$5005, LocID!S$1)</f>
        <v>0</v>
      </c>
      <c r="T81" s="232"/>
      <c r="U81" s="230">
        <f t="shared" si="3"/>
        <v>4</v>
      </c>
      <c r="W81"/>
    </row>
    <row r="82" spans="1:23" x14ac:dyDescent="0.25">
      <c r="A82" s="228">
        <v>81</v>
      </c>
      <c r="B82" s="228" t="str">
        <f t="shared" si="4"/>
        <v>Burbank_CA</v>
      </c>
      <c r="C82" s="228" t="s">
        <v>722</v>
      </c>
      <c r="D82" s="320" t="s">
        <v>76</v>
      </c>
      <c r="E82" s="320" t="s">
        <v>50</v>
      </c>
      <c r="F82" s="320"/>
      <c r="G82" s="228">
        <v>34.181648254394503</v>
      </c>
      <c r="H82" s="228">
        <v>-118.30793762207</v>
      </c>
      <c r="I82" s="228">
        <f t="shared" si="5"/>
        <v>81</v>
      </c>
      <c r="J82" s="228">
        <f>COUNTIFS(Data_all!$M$2:$M$5005, LocID!B82, Data_all!$O$2:$O$5005,"&lt;&gt;2")</f>
        <v>4</v>
      </c>
      <c r="K82" s="228">
        <f>COUNTIFS(Data_all!$M$2:$M$5005,LocID!$B82, Data_all!$N$2:$N$5005, LocID!K$1)</f>
        <v>1</v>
      </c>
      <c r="L82" s="228">
        <f>COUNTIFS(Data_all!$M$2:$M$5005,LocID!$B82, Data_all!$N$2:$N$5005, LocID!L$1) + COUNTIFS(Data_all!$M$2:$M$5005,LocID!$B82, Data_all!$N$2:$N$5005, "Cities and Streets")</f>
        <v>2</v>
      </c>
      <c r="M82" s="228">
        <f>COUNTIFS(Data_all!$M$2:$M$5005,LocID!$B82, Data_all!$N$2:$N$5005, LocID!M$1)</f>
        <v>1</v>
      </c>
      <c r="N82" s="228">
        <f>COUNTIFS(Data_all!$M$2:$M$5005,LocID!$B82, Data_all!$N$2:$N$5005, LocID!N$1)</f>
        <v>0</v>
      </c>
      <c r="O82" s="228">
        <f>COUNTIFS(Data_all!$M$2:$M$5005,LocID!$B82, Data_all!$N$2:$N$5005, LocID!O$1)</f>
        <v>0</v>
      </c>
      <c r="P82" s="228">
        <f>COUNTIFS(Data_all!$M$2:$M$5005,LocID!$B82, Data_all!$N$2:$N$5005, LocID!P$1)</f>
        <v>0</v>
      </c>
      <c r="Q82" s="228">
        <f>COUNTIFS(Data_all!$M$2:$M$5005,LocID!$B82, Data_all!$N$2:$N$5005, LocID!Q$1)</f>
        <v>0</v>
      </c>
      <c r="R82" s="228">
        <f>COUNTIFS(Data_all!$M$2:$M$5005,LocID!$B82, Data_all!$N$2:$N$5005, LocID!R$1)</f>
        <v>0</v>
      </c>
      <c r="S82" s="228">
        <f>COUNTIFS(Data_all!$M$2:$M$5005,LocID!$B82, Data_all!$N$2:$N$5005, LocID!S$1)</f>
        <v>0</v>
      </c>
      <c r="T82" s="232"/>
      <c r="U82" s="230">
        <f t="shared" si="3"/>
        <v>4</v>
      </c>
      <c r="W82"/>
    </row>
    <row r="83" spans="1:23" x14ac:dyDescent="0.25">
      <c r="A83" s="228">
        <v>82</v>
      </c>
      <c r="B83" s="228" t="str">
        <f t="shared" si="4"/>
        <v>Burlingame_CA</v>
      </c>
      <c r="C83" s="228" t="s">
        <v>726</v>
      </c>
      <c r="D83" s="320" t="s">
        <v>76</v>
      </c>
      <c r="E83" s="320" t="s">
        <v>50</v>
      </c>
      <c r="F83" s="320"/>
      <c r="G83" s="228">
        <v>37.580268859863203</v>
      </c>
      <c r="H83" s="228">
        <v>-122.350662231445</v>
      </c>
      <c r="I83" s="228">
        <f t="shared" si="5"/>
        <v>82</v>
      </c>
      <c r="J83" s="228">
        <f>COUNTIFS(Data_all!$M$2:$M$5005, LocID!B83, Data_all!$O$2:$O$5005,"&lt;&gt;2")</f>
        <v>2</v>
      </c>
      <c r="K83" s="228">
        <f>COUNTIFS(Data_all!$M$2:$M$5005,LocID!$B83, Data_all!$N$2:$N$5005, LocID!K$1)</f>
        <v>0</v>
      </c>
      <c r="L83" s="228">
        <f>COUNTIFS(Data_all!$M$2:$M$5005,LocID!$B83, Data_all!$N$2:$N$5005, LocID!L$1) + COUNTIFS(Data_all!$M$2:$M$5005,LocID!$B83, Data_all!$N$2:$N$5005, "Cities and Streets")</f>
        <v>1</v>
      </c>
      <c r="M83" s="228">
        <f>COUNTIFS(Data_all!$M$2:$M$5005,LocID!$B83, Data_all!$N$2:$N$5005, LocID!M$1)</f>
        <v>1</v>
      </c>
      <c r="N83" s="228">
        <f>COUNTIFS(Data_all!$M$2:$M$5005,LocID!$B83, Data_all!$N$2:$N$5005, LocID!N$1)</f>
        <v>0</v>
      </c>
      <c r="O83" s="228">
        <f>COUNTIFS(Data_all!$M$2:$M$5005,LocID!$B83, Data_all!$N$2:$N$5005, LocID!O$1)</f>
        <v>0</v>
      </c>
      <c r="P83" s="228">
        <f>COUNTIFS(Data_all!$M$2:$M$5005,LocID!$B83, Data_all!$N$2:$N$5005, LocID!P$1)</f>
        <v>0</v>
      </c>
      <c r="Q83" s="228">
        <f>COUNTIFS(Data_all!$M$2:$M$5005,LocID!$B83, Data_all!$N$2:$N$5005, LocID!Q$1)</f>
        <v>0</v>
      </c>
      <c r="R83" s="228">
        <f>COUNTIFS(Data_all!$M$2:$M$5005,LocID!$B83, Data_all!$N$2:$N$5005, LocID!R$1)</f>
        <v>0</v>
      </c>
      <c r="S83" s="228">
        <f>COUNTIFS(Data_all!$M$2:$M$5005,LocID!$B83, Data_all!$N$2:$N$5005, LocID!S$1)</f>
        <v>0</v>
      </c>
      <c r="T83" s="232"/>
      <c r="U83" s="230">
        <f t="shared" si="3"/>
        <v>2</v>
      </c>
      <c r="W83"/>
    </row>
    <row r="84" spans="1:23" x14ac:dyDescent="0.25">
      <c r="A84" s="228">
        <v>83</v>
      </c>
      <c r="B84" s="228" t="str">
        <f t="shared" si="4"/>
        <v>Burlington_VT</v>
      </c>
      <c r="C84" s="228" t="s">
        <v>731</v>
      </c>
      <c r="D84" s="320" t="s">
        <v>732</v>
      </c>
      <c r="E84" s="320" t="s">
        <v>50</v>
      </c>
      <c r="F84" s="320"/>
      <c r="G84" s="228">
        <v>44.475921630859297</v>
      </c>
      <c r="H84" s="228">
        <v>-73.213226318359304</v>
      </c>
      <c r="I84" s="228">
        <f t="shared" si="5"/>
        <v>83</v>
      </c>
      <c r="J84" s="228">
        <f>COUNTIFS(Data_all!$M$2:$M$5005, LocID!B84, Data_all!$O$2:$O$5005,"&lt;&gt;2")</f>
        <v>4</v>
      </c>
      <c r="K84" s="228">
        <f>COUNTIFS(Data_all!$M$2:$M$5005,LocID!$B84, Data_all!$N$2:$N$5005, LocID!K$1)</f>
        <v>1</v>
      </c>
      <c r="L84" s="228">
        <f>COUNTIFS(Data_all!$M$2:$M$5005,LocID!$B84, Data_all!$N$2:$N$5005, LocID!L$1) + COUNTIFS(Data_all!$M$2:$M$5005,LocID!$B84, Data_all!$N$2:$N$5005, "Cities and Streets")</f>
        <v>2</v>
      </c>
      <c r="M84" s="228">
        <f>COUNTIFS(Data_all!$M$2:$M$5005,LocID!$B84, Data_all!$N$2:$N$5005, LocID!M$1)</f>
        <v>1</v>
      </c>
      <c r="N84" s="228">
        <f>COUNTIFS(Data_all!$M$2:$M$5005,LocID!$B84, Data_all!$N$2:$N$5005, LocID!N$1)</f>
        <v>0</v>
      </c>
      <c r="O84" s="228">
        <f>COUNTIFS(Data_all!$M$2:$M$5005,LocID!$B84, Data_all!$N$2:$N$5005, LocID!O$1)</f>
        <v>0</v>
      </c>
      <c r="P84" s="228">
        <f>COUNTIFS(Data_all!$M$2:$M$5005,LocID!$B84, Data_all!$N$2:$N$5005, LocID!P$1)</f>
        <v>1</v>
      </c>
      <c r="Q84" s="228">
        <f>COUNTIFS(Data_all!$M$2:$M$5005,LocID!$B84, Data_all!$N$2:$N$5005, LocID!Q$1)</f>
        <v>0</v>
      </c>
      <c r="R84" s="228">
        <f>COUNTIFS(Data_all!$M$2:$M$5005,LocID!$B84, Data_all!$N$2:$N$5005, LocID!R$1)</f>
        <v>0</v>
      </c>
      <c r="S84" s="228">
        <f>COUNTIFS(Data_all!$M$2:$M$5005,LocID!$B84, Data_all!$N$2:$N$5005, LocID!S$1)</f>
        <v>0</v>
      </c>
      <c r="T84" s="232"/>
      <c r="U84" s="230">
        <f t="shared" si="3"/>
        <v>5</v>
      </c>
      <c r="W84"/>
    </row>
    <row r="85" spans="1:23" x14ac:dyDescent="0.25">
      <c r="A85" s="228">
        <v>85</v>
      </c>
      <c r="B85" s="228" t="str">
        <f t="shared" si="4"/>
        <v>Burnsville_MN</v>
      </c>
      <c r="C85" s="228" t="s">
        <v>764</v>
      </c>
      <c r="D85" s="320" t="s">
        <v>198</v>
      </c>
      <c r="E85" s="320" t="s">
        <v>50</v>
      </c>
      <c r="F85" s="320"/>
      <c r="G85" s="228">
        <v>44.765850067138601</v>
      </c>
      <c r="H85" s="228">
        <v>-93.274772644042898</v>
      </c>
      <c r="I85" s="228">
        <f t="shared" si="5"/>
        <v>85</v>
      </c>
      <c r="J85" s="228">
        <f>COUNTIFS(Data_all!$M$2:$M$5005, LocID!B85, Data_all!$O$2:$O$5005,"&lt;&gt;2")</f>
        <v>2</v>
      </c>
      <c r="K85" s="228">
        <f>COUNTIFS(Data_all!$M$2:$M$5005,LocID!$B85, Data_all!$N$2:$N$5005, LocID!K$1)</f>
        <v>2</v>
      </c>
      <c r="L85" s="228">
        <f>COUNTIFS(Data_all!$M$2:$M$5005,LocID!$B85, Data_all!$N$2:$N$5005, LocID!L$1) + COUNTIFS(Data_all!$M$2:$M$5005,LocID!$B85, Data_all!$N$2:$N$5005, "Cities and Streets")</f>
        <v>0</v>
      </c>
      <c r="M85" s="228">
        <f>COUNTIFS(Data_all!$M$2:$M$5005,LocID!$B85, Data_all!$N$2:$N$5005, LocID!M$1)</f>
        <v>0</v>
      </c>
      <c r="N85" s="228">
        <f>COUNTIFS(Data_all!$M$2:$M$5005,LocID!$B85, Data_all!$N$2:$N$5005, LocID!N$1)</f>
        <v>0</v>
      </c>
      <c r="O85" s="228">
        <f>COUNTIFS(Data_all!$M$2:$M$5005,LocID!$B85, Data_all!$N$2:$N$5005, LocID!O$1)</f>
        <v>0</v>
      </c>
      <c r="P85" s="228">
        <f>COUNTIFS(Data_all!$M$2:$M$5005,LocID!$B85, Data_all!$N$2:$N$5005, LocID!P$1)</f>
        <v>0</v>
      </c>
      <c r="Q85" s="228">
        <f>COUNTIFS(Data_all!$M$2:$M$5005,LocID!$B85, Data_all!$N$2:$N$5005, LocID!Q$1)</f>
        <v>0</v>
      </c>
      <c r="R85" s="228">
        <f>COUNTIFS(Data_all!$M$2:$M$5005,LocID!$B85, Data_all!$N$2:$N$5005, LocID!R$1)</f>
        <v>0</v>
      </c>
      <c r="S85" s="228">
        <f>COUNTIFS(Data_all!$M$2:$M$5005,LocID!$B85, Data_all!$N$2:$N$5005, LocID!S$1)</f>
        <v>0</v>
      </c>
      <c r="T85" s="232"/>
      <c r="U85" s="230">
        <f t="shared" si="3"/>
        <v>2</v>
      </c>
      <c r="W85"/>
    </row>
    <row r="86" spans="1:23" x14ac:dyDescent="0.25">
      <c r="A86" s="228">
        <v>86</v>
      </c>
      <c r="B86" s="228" t="str">
        <f t="shared" si="4"/>
        <v>Calgary_AB</v>
      </c>
      <c r="C86" s="228" t="s">
        <v>767</v>
      </c>
      <c r="D86" s="320" t="s">
        <v>768</v>
      </c>
      <c r="E86" s="320" t="s">
        <v>50</v>
      </c>
      <c r="F86" s="320"/>
      <c r="G86" s="228">
        <v>51.045219421386697</v>
      </c>
      <c r="H86" s="228">
        <v>-114.063018798828</v>
      </c>
      <c r="I86" s="228">
        <f t="shared" si="5"/>
        <v>86</v>
      </c>
      <c r="J86" s="228">
        <f>COUNTIFS(Data_all!$M$2:$M$5005, LocID!B86, Data_all!$O$2:$O$5005,"&lt;&gt;2")</f>
        <v>8</v>
      </c>
      <c r="K86" s="228">
        <f>COUNTIFS(Data_all!$M$2:$M$5005,LocID!$B86, Data_all!$N$2:$N$5005, LocID!K$1)</f>
        <v>1</v>
      </c>
      <c r="L86" s="228">
        <f>COUNTIFS(Data_all!$M$2:$M$5005,LocID!$B86, Data_all!$N$2:$N$5005, LocID!L$1) + COUNTIFS(Data_all!$M$2:$M$5005,LocID!$B86, Data_all!$N$2:$N$5005, "Cities and Streets")</f>
        <v>5</v>
      </c>
      <c r="M86" s="228">
        <f>COUNTIFS(Data_all!$M$2:$M$5005,LocID!$B86, Data_all!$N$2:$N$5005, LocID!M$1)</f>
        <v>0</v>
      </c>
      <c r="N86" s="228">
        <f>COUNTIFS(Data_all!$M$2:$M$5005,LocID!$B86, Data_all!$N$2:$N$5005, LocID!N$1)</f>
        <v>3</v>
      </c>
      <c r="O86" s="228">
        <f>COUNTIFS(Data_all!$M$2:$M$5005,LocID!$B86, Data_all!$N$2:$N$5005, LocID!O$1)</f>
        <v>0</v>
      </c>
      <c r="P86" s="228">
        <f>COUNTIFS(Data_all!$M$2:$M$5005,LocID!$B86, Data_all!$N$2:$N$5005, LocID!P$1)</f>
        <v>0</v>
      </c>
      <c r="Q86" s="228">
        <f>COUNTIFS(Data_all!$M$2:$M$5005,LocID!$B86, Data_all!$N$2:$N$5005, LocID!Q$1)</f>
        <v>0</v>
      </c>
      <c r="R86" s="228">
        <f>COUNTIFS(Data_all!$M$2:$M$5005,LocID!$B86, Data_all!$N$2:$N$5005, LocID!R$1)</f>
        <v>0</v>
      </c>
      <c r="S86" s="228">
        <f>COUNTIFS(Data_all!$M$2:$M$5005,LocID!$B86, Data_all!$N$2:$N$5005, LocID!S$1)</f>
        <v>0</v>
      </c>
      <c r="T86" s="232"/>
      <c r="U86" s="230">
        <f t="shared" si="3"/>
        <v>9</v>
      </c>
      <c r="W86"/>
    </row>
    <row r="87" spans="1:23" x14ac:dyDescent="0.25">
      <c r="A87" s="228">
        <v>87</v>
      </c>
      <c r="B87" s="228" t="str">
        <f t="shared" si="4"/>
        <v>Cambridge_MA</v>
      </c>
      <c r="C87" s="228" t="s">
        <v>775</v>
      </c>
      <c r="D87" s="320" t="s">
        <v>49</v>
      </c>
      <c r="E87" s="320" t="s">
        <v>50</v>
      </c>
      <c r="F87" s="320"/>
      <c r="G87" s="228">
        <v>42.366790771484297</v>
      </c>
      <c r="H87" s="228">
        <v>-71.106010437011705</v>
      </c>
      <c r="I87" s="228">
        <f t="shared" si="5"/>
        <v>87</v>
      </c>
      <c r="J87" s="228">
        <f>COUNTIFS(Data_all!$M$2:$M$5005, LocID!B87, Data_all!$O$2:$O$5005,"&lt;&gt;2")</f>
        <v>14</v>
      </c>
      <c r="K87" s="228">
        <f>COUNTIFS(Data_all!$M$2:$M$5005,LocID!$B87, Data_all!$N$2:$N$5005, LocID!K$1)</f>
        <v>4</v>
      </c>
      <c r="L87" s="228">
        <f>COUNTIFS(Data_all!$M$2:$M$5005,LocID!$B87, Data_all!$N$2:$N$5005, LocID!L$1) + COUNTIFS(Data_all!$M$2:$M$5005,LocID!$B87, Data_all!$N$2:$N$5005, "Cities and Streets")</f>
        <v>5</v>
      </c>
      <c r="M87" s="228">
        <f>COUNTIFS(Data_all!$M$2:$M$5005,LocID!$B87, Data_all!$N$2:$N$5005, LocID!M$1)</f>
        <v>5</v>
      </c>
      <c r="N87" s="228">
        <f>COUNTIFS(Data_all!$M$2:$M$5005,LocID!$B87, Data_all!$N$2:$N$5005, LocID!N$1)</f>
        <v>0</v>
      </c>
      <c r="O87" s="228">
        <f>COUNTIFS(Data_all!$M$2:$M$5005,LocID!$B87, Data_all!$N$2:$N$5005, LocID!O$1)</f>
        <v>0</v>
      </c>
      <c r="P87" s="228">
        <f>COUNTIFS(Data_all!$M$2:$M$5005,LocID!$B87, Data_all!$N$2:$N$5005, LocID!P$1)</f>
        <v>0</v>
      </c>
      <c r="Q87" s="228">
        <f>COUNTIFS(Data_all!$M$2:$M$5005,LocID!$B87, Data_all!$N$2:$N$5005, LocID!Q$1)</f>
        <v>0</v>
      </c>
      <c r="R87" s="228">
        <f>COUNTIFS(Data_all!$M$2:$M$5005,LocID!$B87, Data_all!$N$2:$N$5005, LocID!R$1)</f>
        <v>0</v>
      </c>
      <c r="S87" s="228">
        <f>COUNTIFS(Data_all!$M$2:$M$5005,LocID!$B87, Data_all!$N$2:$N$5005, LocID!S$1)</f>
        <v>0</v>
      </c>
      <c r="T87" s="232"/>
      <c r="U87" s="230">
        <f t="shared" si="3"/>
        <v>14</v>
      </c>
      <c r="W87"/>
    </row>
    <row r="88" spans="1:23" x14ac:dyDescent="0.25">
      <c r="A88" s="228">
        <v>88</v>
      </c>
      <c r="B88" s="228" t="str">
        <f t="shared" si="4"/>
        <v>Canada_AB</v>
      </c>
      <c r="C88" s="228" t="s">
        <v>740</v>
      </c>
      <c r="D88" s="320" t="s">
        <v>768</v>
      </c>
      <c r="E88" s="320" t="s">
        <v>50</v>
      </c>
      <c r="F88" s="320"/>
      <c r="G88" s="228">
        <v>39.200000762939403</v>
      </c>
      <c r="H88" s="228">
        <v>-1.79999995231628</v>
      </c>
      <c r="I88" s="228">
        <f t="shared" si="5"/>
        <v>88</v>
      </c>
      <c r="J88" s="228">
        <f>COUNTIFS(Data_all!$M$2:$M$5005, LocID!B88, Data_all!$O$2:$O$5005,"&lt;&gt;2")</f>
        <v>1</v>
      </c>
      <c r="K88" s="228">
        <f>COUNTIFS(Data_all!$M$2:$M$5005,LocID!$B88, Data_all!$N$2:$N$5005, LocID!K$1)</f>
        <v>0</v>
      </c>
      <c r="L88" s="228">
        <f>COUNTIFS(Data_all!$M$2:$M$5005,LocID!$B88, Data_all!$N$2:$N$5005, LocID!L$1) + COUNTIFS(Data_all!$M$2:$M$5005,LocID!$B88, Data_all!$N$2:$N$5005, "Cities and Streets")</f>
        <v>1</v>
      </c>
      <c r="M88" s="228">
        <f>COUNTIFS(Data_all!$M$2:$M$5005,LocID!$B88, Data_all!$N$2:$N$5005, LocID!M$1)</f>
        <v>0</v>
      </c>
      <c r="N88" s="228">
        <f>COUNTIFS(Data_all!$M$2:$M$5005,LocID!$B88, Data_all!$N$2:$N$5005, LocID!N$1)</f>
        <v>0</v>
      </c>
      <c r="O88" s="228">
        <f>COUNTIFS(Data_all!$M$2:$M$5005,LocID!$B88, Data_all!$N$2:$N$5005, LocID!O$1)</f>
        <v>0</v>
      </c>
      <c r="P88" s="228">
        <f>COUNTIFS(Data_all!$M$2:$M$5005,LocID!$B88, Data_all!$N$2:$N$5005, LocID!P$1)</f>
        <v>0</v>
      </c>
      <c r="Q88" s="228">
        <f>COUNTIFS(Data_all!$M$2:$M$5005,LocID!$B88, Data_all!$N$2:$N$5005, LocID!Q$1)</f>
        <v>0</v>
      </c>
      <c r="R88" s="228">
        <f>COUNTIFS(Data_all!$M$2:$M$5005,LocID!$B88, Data_all!$N$2:$N$5005, LocID!R$1)</f>
        <v>0</v>
      </c>
      <c r="S88" s="228">
        <f>COUNTIFS(Data_all!$M$2:$M$5005,LocID!$B88, Data_all!$N$2:$N$5005, LocID!S$1)</f>
        <v>0</v>
      </c>
      <c r="T88" s="232"/>
      <c r="U88" s="230">
        <f t="shared" si="3"/>
        <v>1</v>
      </c>
      <c r="W88"/>
    </row>
    <row r="89" spans="1:23" x14ac:dyDescent="0.25">
      <c r="A89" s="228">
        <v>89</v>
      </c>
      <c r="B89" s="228" t="str">
        <f t="shared" si="4"/>
        <v>Canmore_Canada</v>
      </c>
      <c r="C89" s="228" t="s">
        <v>801</v>
      </c>
      <c r="D89" s="320" t="s">
        <v>740</v>
      </c>
      <c r="E89" s="320" t="s">
        <v>740</v>
      </c>
      <c r="F89" s="320">
        <v>1</v>
      </c>
      <c r="G89" s="228">
        <v>51.0825996398925</v>
      </c>
      <c r="H89" s="228">
        <v>-115.353996276855</v>
      </c>
      <c r="I89" s="228">
        <f t="shared" si="5"/>
        <v>89</v>
      </c>
      <c r="J89" s="228">
        <f>COUNTIFS(Data_all!$M$2:$M$5005, LocID!B89, Data_all!$O$2:$O$5005,"&lt;&gt;2")</f>
        <v>1</v>
      </c>
      <c r="K89" s="228">
        <f>COUNTIFS(Data_all!$M$2:$M$5005,LocID!$B89, Data_all!$N$2:$N$5005, LocID!K$1)</f>
        <v>0</v>
      </c>
      <c r="L89" s="228">
        <f>COUNTIFS(Data_all!$M$2:$M$5005,LocID!$B89, Data_all!$N$2:$N$5005, LocID!L$1) + COUNTIFS(Data_all!$M$2:$M$5005,LocID!$B89, Data_all!$N$2:$N$5005, "Cities and Streets")</f>
        <v>0</v>
      </c>
      <c r="M89" s="228">
        <f>COUNTIFS(Data_all!$M$2:$M$5005,LocID!$B89, Data_all!$N$2:$N$5005, LocID!M$1)</f>
        <v>1</v>
      </c>
      <c r="N89" s="228">
        <f>COUNTIFS(Data_all!$M$2:$M$5005,LocID!$B89, Data_all!$N$2:$N$5005, LocID!N$1)</f>
        <v>0</v>
      </c>
      <c r="O89" s="228">
        <f>COUNTIFS(Data_all!$M$2:$M$5005,LocID!$B89, Data_all!$N$2:$N$5005, LocID!O$1)</f>
        <v>0</v>
      </c>
      <c r="P89" s="228">
        <f>COUNTIFS(Data_all!$M$2:$M$5005,LocID!$B89, Data_all!$N$2:$N$5005, LocID!P$1)</f>
        <v>0</v>
      </c>
      <c r="Q89" s="228">
        <f>COUNTIFS(Data_all!$M$2:$M$5005,LocID!$B89, Data_all!$N$2:$N$5005, LocID!Q$1)</f>
        <v>0</v>
      </c>
      <c r="R89" s="228">
        <f>COUNTIFS(Data_all!$M$2:$M$5005,LocID!$B89, Data_all!$N$2:$N$5005, LocID!R$1)</f>
        <v>0</v>
      </c>
      <c r="S89" s="228">
        <f>COUNTIFS(Data_all!$M$2:$M$5005,LocID!$B89, Data_all!$N$2:$N$5005, LocID!S$1)</f>
        <v>0</v>
      </c>
      <c r="T89" s="232"/>
      <c r="U89" s="230">
        <f t="shared" si="3"/>
        <v>1</v>
      </c>
      <c r="W89"/>
    </row>
    <row r="90" spans="1:23" x14ac:dyDescent="0.25">
      <c r="A90" s="228">
        <v>90</v>
      </c>
      <c r="B90" s="228" t="str">
        <f t="shared" si="4"/>
        <v>Carlsbad_CA</v>
      </c>
      <c r="C90" s="228" t="s">
        <v>804</v>
      </c>
      <c r="D90" s="320" t="s">
        <v>76</v>
      </c>
      <c r="E90" s="320" t="s">
        <v>50</v>
      </c>
      <c r="F90" s="320"/>
      <c r="G90" s="228">
        <v>33.165878295898402</v>
      </c>
      <c r="H90" s="228">
        <v>-117.33821868896401</v>
      </c>
      <c r="I90" s="228">
        <f t="shared" si="5"/>
        <v>90</v>
      </c>
      <c r="J90" s="228">
        <f>COUNTIFS(Data_all!$M$2:$M$5005, LocID!B90, Data_all!$O$2:$O$5005,"&lt;&gt;2")</f>
        <v>3</v>
      </c>
      <c r="K90" s="228">
        <f>COUNTIFS(Data_all!$M$2:$M$5005,LocID!$B90, Data_all!$N$2:$N$5005, LocID!K$1)</f>
        <v>1</v>
      </c>
      <c r="L90" s="228">
        <f>COUNTIFS(Data_all!$M$2:$M$5005,LocID!$B90, Data_all!$N$2:$N$5005, LocID!L$1) + COUNTIFS(Data_all!$M$2:$M$5005,LocID!$B90, Data_all!$N$2:$N$5005, "Cities and Streets")</f>
        <v>2</v>
      </c>
      <c r="M90" s="228">
        <f>COUNTIFS(Data_all!$M$2:$M$5005,LocID!$B90, Data_all!$N$2:$N$5005, LocID!M$1)</f>
        <v>0</v>
      </c>
      <c r="N90" s="228">
        <f>COUNTIFS(Data_all!$M$2:$M$5005,LocID!$B90, Data_all!$N$2:$N$5005, LocID!N$1)</f>
        <v>0</v>
      </c>
      <c r="O90" s="228">
        <f>COUNTIFS(Data_all!$M$2:$M$5005,LocID!$B90, Data_all!$N$2:$N$5005, LocID!O$1)</f>
        <v>0</v>
      </c>
      <c r="P90" s="228">
        <f>COUNTIFS(Data_all!$M$2:$M$5005,LocID!$B90, Data_all!$N$2:$N$5005, LocID!P$1)</f>
        <v>0</v>
      </c>
      <c r="Q90" s="228">
        <f>COUNTIFS(Data_all!$M$2:$M$5005,LocID!$B90, Data_all!$N$2:$N$5005, LocID!Q$1)</f>
        <v>0</v>
      </c>
      <c r="R90" s="228">
        <f>COUNTIFS(Data_all!$M$2:$M$5005,LocID!$B90, Data_all!$N$2:$N$5005, LocID!R$1)</f>
        <v>0</v>
      </c>
      <c r="S90" s="228">
        <f>COUNTIFS(Data_all!$M$2:$M$5005,LocID!$B90, Data_all!$N$2:$N$5005, LocID!S$1)</f>
        <v>0</v>
      </c>
      <c r="T90" s="232"/>
      <c r="U90" s="230">
        <f t="shared" si="3"/>
        <v>3</v>
      </c>
      <c r="W90"/>
    </row>
    <row r="91" spans="1:23" x14ac:dyDescent="0.25">
      <c r="A91" s="228">
        <v>91</v>
      </c>
      <c r="B91" s="228" t="str">
        <f t="shared" si="4"/>
        <v>Carmel_IN</v>
      </c>
      <c r="C91" s="228" t="s">
        <v>807</v>
      </c>
      <c r="D91" s="320" t="s">
        <v>808</v>
      </c>
      <c r="E91" s="320" t="s">
        <v>50</v>
      </c>
      <c r="F91" s="320"/>
      <c r="G91" s="228">
        <v>39.978389739990199</v>
      </c>
      <c r="H91" s="228">
        <v>-86.126419067382798</v>
      </c>
      <c r="I91" s="228">
        <f t="shared" si="5"/>
        <v>91</v>
      </c>
      <c r="J91" s="228">
        <f>COUNTIFS(Data_all!$M$2:$M$5005, LocID!B91, Data_all!$O$2:$O$5005,"&lt;&gt;2")</f>
        <v>2</v>
      </c>
      <c r="K91" s="228">
        <f>COUNTIFS(Data_all!$M$2:$M$5005,LocID!$B91, Data_all!$N$2:$N$5005, LocID!K$1)</f>
        <v>2</v>
      </c>
      <c r="L91" s="228">
        <f>COUNTIFS(Data_all!$M$2:$M$5005,LocID!$B91, Data_all!$N$2:$N$5005, LocID!L$1) + COUNTIFS(Data_all!$M$2:$M$5005,LocID!$B91, Data_all!$N$2:$N$5005, "Cities and Streets")</f>
        <v>0</v>
      </c>
      <c r="M91" s="228">
        <f>COUNTIFS(Data_all!$M$2:$M$5005,LocID!$B91, Data_all!$N$2:$N$5005, LocID!M$1)</f>
        <v>0</v>
      </c>
      <c r="N91" s="228">
        <f>COUNTIFS(Data_all!$M$2:$M$5005,LocID!$B91, Data_all!$N$2:$N$5005, LocID!N$1)</f>
        <v>0</v>
      </c>
      <c r="O91" s="228">
        <f>COUNTIFS(Data_all!$M$2:$M$5005,LocID!$B91, Data_all!$N$2:$N$5005, LocID!O$1)</f>
        <v>0</v>
      </c>
      <c r="P91" s="228">
        <f>COUNTIFS(Data_all!$M$2:$M$5005,LocID!$B91, Data_all!$N$2:$N$5005, LocID!P$1)</f>
        <v>0</v>
      </c>
      <c r="Q91" s="228">
        <f>COUNTIFS(Data_all!$M$2:$M$5005,LocID!$B91, Data_all!$N$2:$N$5005, LocID!Q$1)</f>
        <v>0</v>
      </c>
      <c r="R91" s="228">
        <f>COUNTIFS(Data_all!$M$2:$M$5005,LocID!$B91, Data_all!$N$2:$N$5005, LocID!R$1)</f>
        <v>0</v>
      </c>
      <c r="S91" s="228">
        <f>COUNTIFS(Data_all!$M$2:$M$5005,LocID!$B91, Data_all!$N$2:$N$5005, LocID!S$1)</f>
        <v>0</v>
      </c>
      <c r="T91" s="232"/>
      <c r="U91" s="230">
        <f t="shared" si="3"/>
        <v>2</v>
      </c>
      <c r="W91"/>
    </row>
    <row r="92" spans="1:23" x14ac:dyDescent="0.25">
      <c r="A92" s="228">
        <v>92</v>
      </c>
      <c r="B92" s="228" t="str">
        <f t="shared" si="4"/>
        <v>Carson City_CA</v>
      </c>
      <c r="C92" s="228" t="s">
        <v>811</v>
      </c>
      <c r="D92" s="320" t="s">
        <v>76</v>
      </c>
      <c r="E92" s="320" t="s">
        <v>50</v>
      </c>
      <c r="F92" s="320"/>
      <c r="G92" s="228">
        <v>33.831611633300703</v>
      </c>
      <c r="H92" s="228">
        <v>-118.26212310791</v>
      </c>
      <c r="I92" s="228">
        <f t="shared" si="5"/>
        <v>92</v>
      </c>
      <c r="J92" s="228">
        <f>COUNTIFS(Data_all!$M$2:$M$5005, LocID!B92, Data_all!$O$2:$O$5005,"&lt;&gt;2")</f>
        <v>1</v>
      </c>
      <c r="K92" s="228">
        <f>COUNTIFS(Data_all!$M$2:$M$5005,LocID!$B92, Data_all!$N$2:$N$5005, LocID!K$1)</f>
        <v>0</v>
      </c>
      <c r="L92" s="228">
        <f>COUNTIFS(Data_all!$M$2:$M$5005,LocID!$B92, Data_all!$N$2:$N$5005, LocID!L$1) + COUNTIFS(Data_all!$M$2:$M$5005,LocID!$B92, Data_all!$N$2:$N$5005, "Cities and Streets")</f>
        <v>1</v>
      </c>
      <c r="M92" s="228">
        <f>COUNTIFS(Data_all!$M$2:$M$5005,LocID!$B92, Data_all!$N$2:$N$5005, LocID!M$1)</f>
        <v>0</v>
      </c>
      <c r="N92" s="228">
        <f>COUNTIFS(Data_all!$M$2:$M$5005,LocID!$B92, Data_all!$N$2:$N$5005, LocID!N$1)</f>
        <v>0</v>
      </c>
      <c r="O92" s="228">
        <f>COUNTIFS(Data_all!$M$2:$M$5005,LocID!$B92, Data_all!$N$2:$N$5005, LocID!O$1)</f>
        <v>0</v>
      </c>
      <c r="P92" s="228">
        <f>COUNTIFS(Data_all!$M$2:$M$5005,LocID!$B92, Data_all!$N$2:$N$5005, LocID!P$1)</f>
        <v>0</v>
      </c>
      <c r="Q92" s="228">
        <f>COUNTIFS(Data_all!$M$2:$M$5005,LocID!$B92, Data_all!$N$2:$N$5005, LocID!Q$1)</f>
        <v>0</v>
      </c>
      <c r="R92" s="228">
        <f>COUNTIFS(Data_all!$M$2:$M$5005,LocID!$B92, Data_all!$N$2:$N$5005, LocID!R$1)</f>
        <v>0</v>
      </c>
      <c r="S92" s="228">
        <f>COUNTIFS(Data_all!$M$2:$M$5005,LocID!$B92, Data_all!$N$2:$N$5005, LocID!S$1)</f>
        <v>0</v>
      </c>
      <c r="T92" s="232"/>
      <c r="U92" s="230">
        <f t="shared" si="3"/>
        <v>1</v>
      </c>
      <c r="W92"/>
    </row>
    <row r="93" spans="1:23" x14ac:dyDescent="0.25">
      <c r="A93" s="228">
        <v>93</v>
      </c>
      <c r="B93" s="228" t="str">
        <f t="shared" si="4"/>
        <v>Carteret_NJ</v>
      </c>
      <c r="C93" s="228" t="s">
        <v>814</v>
      </c>
      <c r="D93" s="320" t="s">
        <v>815</v>
      </c>
      <c r="E93" s="320" t="s">
        <v>50</v>
      </c>
      <c r="F93" s="320"/>
      <c r="G93" s="228">
        <v>40.578601837158203</v>
      </c>
      <c r="H93" s="228">
        <v>-74.219146728515597</v>
      </c>
      <c r="I93" s="228">
        <f t="shared" si="5"/>
        <v>93</v>
      </c>
      <c r="J93" s="228">
        <f>COUNTIFS(Data_all!$M$2:$M$5005, LocID!B93, Data_all!$O$2:$O$5005,"&lt;&gt;2")</f>
        <v>1</v>
      </c>
      <c r="K93" s="228">
        <f>COUNTIFS(Data_all!$M$2:$M$5005,LocID!$B93, Data_all!$N$2:$N$5005, LocID!K$1)</f>
        <v>0</v>
      </c>
      <c r="L93" s="228">
        <f>COUNTIFS(Data_all!$M$2:$M$5005,LocID!$B93, Data_all!$N$2:$N$5005, LocID!L$1) + COUNTIFS(Data_all!$M$2:$M$5005,LocID!$B93, Data_all!$N$2:$N$5005, "Cities and Streets")</f>
        <v>1</v>
      </c>
      <c r="M93" s="228">
        <f>COUNTIFS(Data_all!$M$2:$M$5005,LocID!$B93, Data_all!$N$2:$N$5005, LocID!M$1)</f>
        <v>0</v>
      </c>
      <c r="N93" s="228">
        <f>COUNTIFS(Data_all!$M$2:$M$5005,LocID!$B93, Data_all!$N$2:$N$5005, LocID!N$1)</f>
        <v>0</v>
      </c>
      <c r="O93" s="228">
        <f>COUNTIFS(Data_all!$M$2:$M$5005,LocID!$B93, Data_all!$N$2:$N$5005, LocID!O$1)</f>
        <v>0</v>
      </c>
      <c r="P93" s="228">
        <f>COUNTIFS(Data_all!$M$2:$M$5005,LocID!$B93, Data_all!$N$2:$N$5005, LocID!P$1)</f>
        <v>0</v>
      </c>
      <c r="Q93" s="228">
        <f>COUNTIFS(Data_all!$M$2:$M$5005,LocID!$B93, Data_all!$N$2:$N$5005, LocID!Q$1)</f>
        <v>0</v>
      </c>
      <c r="R93" s="228">
        <f>COUNTIFS(Data_all!$M$2:$M$5005,LocID!$B93, Data_all!$N$2:$N$5005, LocID!R$1)</f>
        <v>0</v>
      </c>
      <c r="S93" s="228">
        <f>COUNTIFS(Data_all!$M$2:$M$5005,LocID!$B93, Data_all!$N$2:$N$5005, LocID!S$1)</f>
        <v>0</v>
      </c>
      <c r="T93" s="232"/>
      <c r="U93" s="230">
        <f t="shared" si="3"/>
        <v>1</v>
      </c>
      <c r="W93"/>
    </row>
    <row r="94" spans="1:23" x14ac:dyDescent="0.25">
      <c r="A94" s="228">
        <v>94</v>
      </c>
      <c r="B94" s="228" t="str">
        <f t="shared" si="4"/>
        <v>Cary_NC</v>
      </c>
      <c r="C94" s="228" t="s">
        <v>818</v>
      </c>
      <c r="D94" s="320" t="s">
        <v>250</v>
      </c>
      <c r="E94" s="320" t="s">
        <v>50</v>
      </c>
      <c r="F94" s="320"/>
      <c r="G94" s="228">
        <v>35.789749145507798</v>
      </c>
      <c r="H94" s="228">
        <v>-78.781158447265597</v>
      </c>
      <c r="I94" s="228">
        <f t="shared" si="5"/>
        <v>94</v>
      </c>
      <c r="J94" s="228">
        <f>COUNTIFS(Data_all!$M$2:$M$5005, LocID!B94, Data_all!$O$2:$O$5005,"&lt;&gt;2")</f>
        <v>1</v>
      </c>
      <c r="K94" s="228">
        <f>COUNTIFS(Data_all!$M$2:$M$5005,LocID!$B94, Data_all!$N$2:$N$5005, LocID!K$1)</f>
        <v>0</v>
      </c>
      <c r="L94" s="228">
        <f>COUNTIFS(Data_all!$M$2:$M$5005,LocID!$B94, Data_all!$N$2:$N$5005, LocID!L$1) + COUNTIFS(Data_all!$M$2:$M$5005,LocID!$B94, Data_all!$N$2:$N$5005, "Cities and Streets")</f>
        <v>1</v>
      </c>
      <c r="M94" s="228">
        <f>COUNTIFS(Data_all!$M$2:$M$5005,LocID!$B94, Data_all!$N$2:$N$5005, LocID!M$1)</f>
        <v>0</v>
      </c>
      <c r="N94" s="228">
        <f>COUNTIFS(Data_all!$M$2:$M$5005,LocID!$B94, Data_all!$N$2:$N$5005, LocID!N$1)</f>
        <v>0</v>
      </c>
      <c r="O94" s="228">
        <f>COUNTIFS(Data_all!$M$2:$M$5005,LocID!$B94, Data_all!$N$2:$N$5005, LocID!O$1)</f>
        <v>0</v>
      </c>
      <c r="P94" s="228">
        <f>COUNTIFS(Data_all!$M$2:$M$5005,LocID!$B94, Data_all!$N$2:$N$5005, LocID!P$1)</f>
        <v>0</v>
      </c>
      <c r="Q94" s="228">
        <f>COUNTIFS(Data_all!$M$2:$M$5005,LocID!$B94, Data_all!$N$2:$N$5005, LocID!Q$1)</f>
        <v>0</v>
      </c>
      <c r="R94" s="228">
        <f>COUNTIFS(Data_all!$M$2:$M$5005,LocID!$B94, Data_all!$N$2:$N$5005, LocID!R$1)</f>
        <v>0</v>
      </c>
      <c r="S94" s="228">
        <f>COUNTIFS(Data_all!$M$2:$M$5005,LocID!$B94, Data_all!$N$2:$N$5005, LocID!S$1)</f>
        <v>0</v>
      </c>
      <c r="T94" s="232"/>
      <c r="U94" s="230">
        <f t="shared" si="3"/>
        <v>1</v>
      </c>
      <c r="W94"/>
    </row>
    <row r="95" spans="1:23" x14ac:dyDescent="0.25">
      <c r="A95" s="228">
        <v>95</v>
      </c>
      <c r="B95" s="228" t="str">
        <f t="shared" si="4"/>
        <v>Casper_WY</v>
      </c>
      <c r="C95" s="228" t="s">
        <v>821</v>
      </c>
      <c r="D95" s="320" t="s">
        <v>822</v>
      </c>
      <c r="E95" s="320" t="s">
        <v>50</v>
      </c>
      <c r="F95" s="320"/>
      <c r="G95" s="228">
        <v>42.850078582763601</v>
      </c>
      <c r="H95" s="228">
        <v>-106.32778930664</v>
      </c>
      <c r="I95" s="228">
        <f t="shared" si="5"/>
        <v>95</v>
      </c>
      <c r="J95" s="228">
        <f>COUNTIFS(Data_all!$M$2:$M$5005, LocID!B95, Data_all!$O$2:$O$5005,"&lt;&gt;2")</f>
        <v>3</v>
      </c>
      <c r="K95" s="228">
        <f>COUNTIFS(Data_all!$M$2:$M$5005,LocID!$B95, Data_all!$N$2:$N$5005, LocID!K$1)</f>
        <v>1</v>
      </c>
      <c r="L95" s="228">
        <f>COUNTIFS(Data_all!$M$2:$M$5005,LocID!$B95, Data_all!$N$2:$N$5005, LocID!L$1) + COUNTIFS(Data_all!$M$2:$M$5005,LocID!$B95, Data_all!$N$2:$N$5005, "Cities and Streets")</f>
        <v>2</v>
      </c>
      <c r="M95" s="228">
        <f>COUNTIFS(Data_all!$M$2:$M$5005,LocID!$B95, Data_all!$N$2:$N$5005, LocID!M$1)</f>
        <v>0</v>
      </c>
      <c r="N95" s="228">
        <f>COUNTIFS(Data_all!$M$2:$M$5005,LocID!$B95, Data_all!$N$2:$N$5005, LocID!N$1)</f>
        <v>0</v>
      </c>
      <c r="O95" s="228">
        <f>COUNTIFS(Data_all!$M$2:$M$5005,LocID!$B95, Data_all!$N$2:$N$5005, LocID!O$1)</f>
        <v>0</v>
      </c>
      <c r="P95" s="228">
        <f>COUNTIFS(Data_all!$M$2:$M$5005,LocID!$B95, Data_all!$N$2:$N$5005, LocID!P$1)</f>
        <v>0</v>
      </c>
      <c r="Q95" s="228">
        <f>COUNTIFS(Data_all!$M$2:$M$5005,LocID!$B95, Data_all!$N$2:$N$5005, LocID!Q$1)</f>
        <v>0</v>
      </c>
      <c r="R95" s="228">
        <f>COUNTIFS(Data_all!$M$2:$M$5005,LocID!$B95, Data_all!$N$2:$N$5005, LocID!R$1)</f>
        <v>0</v>
      </c>
      <c r="S95" s="228">
        <f>COUNTIFS(Data_all!$M$2:$M$5005,LocID!$B95, Data_all!$N$2:$N$5005, LocID!S$1)</f>
        <v>0</v>
      </c>
      <c r="T95" s="232"/>
      <c r="U95" s="230">
        <f t="shared" si="3"/>
        <v>3</v>
      </c>
      <c r="W95"/>
    </row>
    <row r="96" spans="1:23" x14ac:dyDescent="0.25">
      <c r="A96" s="228">
        <v>96</v>
      </c>
      <c r="B96" s="228" t="str">
        <f t="shared" si="4"/>
        <v>Cedarburg_WI</v>
      </c>
      <c r="C96" s="228" t="s">
        <v>825</v>
      </c>
      <c r="D96" s="320" t="s">
        <v>432</v>
      </c>
      <c r="E96" s="320" t="s">
        <v>50</v>
      </c>
      <c r="F96" s="320"/>
      <c r="G96" s="228">
        <v>43.298618316650298</v>
      </c>
      <c r="H96" s="228">
        <v>-87.988349914550696</v>
      </c>
      <c r="I96" s="228">
        <f t="shared" si="5"/>
        <v>96</v>
      </c>
      <c r="J96" s="228">
        <f>COUNTIFS(Data_all!$M$2:$M$5005, LocID!B96, Data_all!$O$2:$O$5005,"&lt;&gt;2")</f>
        <v>3</v>
      </c>
      <c r="K96" s="228">
        <f>COUNTIFS(Data_all!$M$2:$M$5005,LocID!$B96, Data_all!$N$2:$N$5005, LocID!K$1)</f>
        <v>0</v>
      </c>
      <c r="L96" s="228">
        <f>COUNTIFS(Data_all!$M$2:$M$5005,LocID!$B96, Data_all!$N$2:$N$5005, LocID!L$1) + COUNTIFS(Data_all!$M$2:$M$5005,LocID!$B96, Data_all!$N$2:$N$5005, "Cities and Streets")</f>
        <v>3</v>
      </c>
      <c r="M96" s="228">
        <f>COUNTIFS(Data_all!$M$2:$M$5005,LocID!$B96, Data_all!$N$2:$N$5005, LocID!M$1)</f>
        <v>0</v>
      </c>
      <c r="N96" s="228">
        <f>COUNTIFS(Data_all!$M$2:$M$5005,LocID!$B96, Data_all!$N$2:$N$5005, LocID!N$1)</f>
        <v>1</v>
      </c>
      <c r="O96" s="228">
        <f>COUNTIFS(Data_all!$M$2:$M$5005,LocID!$B96, Data_all!$N$2:$N$5005, LocID!O$1)</f>
        <v>0</v>
      </c>
      <c r="P96" s="228">
        <f>COUNTIFS(Data_all!$M$2:$M$5005,LocID!$B96, Data_all!$N$2:$N$5005, LocID!P$1)</f>
        <v>0</v>
      </c>
      <c r="Q96" s="228">
        <f>COUNTIFS(Data_all!$M$2:$M$5005,LocID!$B96, Data_all!$N$2:$N$5005, LocID!Q$1)</f>
        <v>0</v>
      </c>
      <c r="R96" s="228">
        <f>COUNTIFS(Data_all!$M$2:$M$5005,LocID!$B96, Data_all!$N$2:$N$5005, LocID!R$1)</f>
        <v>0</v>
      </c>
      <c r="S96" s="228">
        <f>COUNTIFS(Data_all!$M$2:$M$5005,LocID!$B96, Data_all!$N$2:$N$5005, LocID!S$1)</f>
        <v>0</v>
      </c>
      <c r="T96" s="232"/>
      <c r="U96" s="230">
        <f t="shared" si="3"/>
        <v>4</v>
      </c>
      <c r="W96"/>
    </row>
    <row r="97" spans="1:23" x14ac:dyDescent="0.25">
      <c r="A97" s="228">
        <v>97</v>
      </c>
      <c r="B97" s="228" t="str">
        <f t="shared" si="4"/>
        <v>Changzhou_China</v>
      </c>
      <c r="C97" s="228" t="s">
        <v>831</v>
      </c>
      <c r="D97" s="320" t="s">
        <v>832</v>
      </c>
      <c r="E97" s="320" t="s">
        <v>832</v>
      </c>
      <c r="F97" s="320">
        <v>1</v>
      </c>
      <c r="G97" s="228">
        <v>31.764629364013601</v>
      </c>
      <c r="H97" s="228">
        <v>119.940940856933</v>
      </c>
      <c r="I97" s="228">
        <f t="shared" si="5"/>
        <v>97</v>
      </c>
      <c r="J97" s="228">
        <f>COUNTIFS(Data_all!$M$2:$M$5005, LocID!B97, Data_all!$O$2:$O$5005,"&lt;&gt;2")</f>
        <v>1</v>
      </c>
      <c r="K97" s="228">
        <f>COUNTIFS(Data_all!$M$2:$M$5005,LocID!$B97, Data_all!$N$2:$N$5005, LocID!K$1)</f>
        <v>0</v>
      </c>
      <c r="L97" s="228">
        <f>COUNTIFS(Data_all!$M$2:$M$5005,LocID!$B97, Data_all!$N$2:$N$5005, LocID!L$1) + COUNTIFS(Data_all!$M$2:$M$5005,LocID!$B97, Data_all!$N$2:$N$5005, "Cities and Streets")</f>
        <v>1</v>
      </c>
      <c r="M97" s="228">
        <f>COUNTIFS(Data_all!$M$2:$M$5005,LocID!$B97, Data_all!$N$2:$N$5005, LocID!M$1)</f>
        <v>0</v>
      </c>
      <c r="N97" s="228">
        <f>COUNTIFS(Data_all!$M$2:$M$5005,LocID!$B97, Data_all!$N$2:$N$5005, LocID!N$1)</f>
        <v>0</v>
      </c>
      <c r="O97" s="228">
        <f>COUNTIFS(Data_all!$M$2:$M$5005,LocID!$B97, Data_all!$N$2:$N$5005, LocID!O$1)</f>
        <v>0</v>
      </c>
      <c r="P97" s="228">
        <f>COUNTIFS(Data_all!$M$2:$M$5005,LocID!$B97, Data_all!$N$2:$N$5005, LocID!P$1)</f>
        <v>0</v>
      </c>
      <c r="Q97" s="228">
        <f>COUNTIFS(Data_all!$M$2:$M$5005,LocID!$B97, Data_all!$N$2:$N$5005, LocID!Q$1)</f>
        <v>0</v>
      </c>
      <c r="R97" s="228">
        <f>COUNTIFS(Data_all!$M$2:$M$5005,LocID!$B97, Data_all!$N$2:$N$5005, LocID!R$1)</f>
        <v>0</v>
      </c>
      <c r="S97" s="228">
        <f>COUNTIFS(Data_all!$M$2:$M$5005,LocID!$B97, Data_all!$N$2:$N$5005, LocID!S$1)</f>
        <v>0</v>
      </c>
      <c r="T97" s="232"/>
      <c r="U97" s="230">
        <f t="shared" si="3"/>
        <v>1</v>
      </c>
      <c r="W97"/>
    </row>
    <row r="98" spans="1:23" x14ac:dyDescent="0.25">
      <c r="A98" s="228">
        <v>98</v>
      </c>
      <c r="B98" s="228" t="str">
        <f t="shared" si="4"/>
        <v>Chapel Hill_NC</v>
      </c>
      <c r="C98" s="228" t="s">
        <v>835</v>
      </c>
      <c r="D98" s="320" t="s">
        <v>250</v>
      </c>
      <c r="E98" s="320" t="s">
        <v>50</v>
      </c>
      <c r="F98" s="320"/>
      <c r="G98" s="228">
        <v>35.927452087402301</v>
      </c>
      <c r="H98" s="228">
        <v>-79.039268493652301</v>
      </c>
      <c r="I98" s="228">
        <f t="shared" si="5"/>
        <v>98</v>
      </c>
      <c r="J98" s="228">
        <f>COUNTIFS(Data_all!$M$2:$M$5005, LocID!B98, Data_all!$O$2:$O$5005,"&lt;&gt;2")</f>
        <v>5</v>
      </c>
      <c r="K98" s="228">
        <f>COUNTIFS(Data_all!$M$2:$M$5005,LocID!$B98, Data_all!$N$2:$N$5005, LocID!K$1)</f>
        <v>2</v>
      </c>
      <c r="L98" s="228">
        <f>COUNTIFS(Data_all!$M$2:$M$5005,LocID!$B98, Data_all!$N$2:$N$5005, LocID!L$1) + COUNTIFS(Data_all!$M$2:$M$5005,LocID!$B98, Data_all!$N$2:$N$5005, "Cities and Streets")</f>
        <v>2</v>
      </c>
      <c r="M98" s="228">
        <f>COUNTIFS(Data_all!$M$2:$M$5005,LocID!$B98, Data_all!$N$2:$N$5005, LocID!M$1)</f>
        <v>1</v>
      </c>
      <c r="N98" s="228">
        <f>COUNTIFS(Data_all!$M$2:$M$5005,LocID!$B98, Data_all!$N$2:$N$5005, LocID!N$1)</f>
        <v>0</v>
      </c>
      <c r="O98" s="228">
        <f>COUNTIFS(Data_all!$M$2:$M$5005,LocID!$B98, Data_all!$N$2:$N$5005, LocID!O$1)</f>
        <v>0</v>
      </c>
      <c r="P98" s="228">
        <f>COUNTIFS(Data_all!$M$2:$M$5005,LocID!$B98, Data_all!$N$2:$N$5005, LocID!P$1)</f>
        <v>0</v>
      </c>
      <c r="Q98" s="228">
        <f>COUNTIFS(Data_all!$M$2:$M$5005,LocID!$B98, Data_all!$N$2:$N$5005, LocID!Q$1)</f>
        <v>0</v>
      </c>
      <c r="R98" s="228">
        <f>COUNTIFS(Data_all!$M$2:$M$5005,LocID!$B98, Data_all!$N$2:$N$5005, LocID!R$1)</f>
        <v>0</v>
      </c>
      <c r="S98" s="228">
        <f>COUNTIFS(Data_all!$M$2:$M$5005,LocID!$B98, Data_all!$N$2:$N$5005, LocID!S$1)</f>
        <v>0</v>
      </c>
      <c r="T98" s="232"/>
      <c r="U98" s="230">
        <f t="shared" si="3"/>
        <v>5</v>
      </c>
      <c r="W98"/>
    </row>
    <row r="99" spans="1:23" x14ac:dyDescent="0.25">
      <c r="A99" s="228">
        <v>99</v>
      </c>
      <c r="B99" s="228" t="str">
        <f t="shared" si="4"/>
        <v>Charleston_SC</v>
      </c>
      <c r="C99" s="228" t="s">
        <v>840</v>
      </c>
      <c r="D99" s="320" t="s">
        <v>841</v>
      </c>
      <c r="E99" s="320" t="s">
        <v>50</v>
      </c>
      <c r="F99" s="320"/>
      <c r="G99" s="228">
        <v>32.781150817871001</v>
      </c>
      <c r="H99" s="228">
        <v>-79.931602478027301</v>
      </c>
      <c r="I99" s="228">
        <f t="shared" si="5"/>
        <v>99</v>
      </c>
      <c r="J99" s="228">
        <f>COUNTIFS(Data_all!$M$2:$M$5005, LocID!B99, Data_all!$O$2:$O$5005,"&lt;&gt;2")</f>
        <v>2</v>
      </c>
      <c r="K99" s="228">
        <f>COUNTIFS(Data_all!$M$2:$M$5005,LocID!$B99, Data_all!$N$2:$N$5005, LocID!K$1)</f>
        <v>0</v>
      </c>
      <c r="L99" s="228">
        <f>COUNTIFS(Data_all!$M$2:$M$5005,LocID!$B99, Data_all!$N$2:$N$5005, LocID!L$1) + COUNTIFS(Data_all!$M$2:$M$5005,LocID!$B99, Data_all!$N$2:$N$5005, "Cities and Streets")</f>
        <v>0</v>
      </c>
      <c r="M99" s="228">
        <f>COUNTIFS(Data_all!$M$2:$M$5005,LocID!$B99, Data_all!$N$2:$N$5005, LocID!M$1)</f>
        <v>1</v>
      </c>
      <c r="N99" s="228">
        <f>COUNTIFS(Data_all!$M$2:$M$5005,LocID!$B99, Data_all!$N$2:$N$5005, LocID!N$1)</f>
        <v>0</v>
      </c>
      <c r="O99" s="228">
        <f>COUNTIFS(Data_all!$M$2:$M$5005,LocID!$B99, Data_all!$N$2:$N$5005, LocID!O$1)</f>
        <v>0</v>
      </c>
      <c r="P99" s="228">
        <f>COUNTIFS(Data_all!$M$2:$M$5005,LocID!$B99, Data_all!$N$2:$N$5005, LocID!P$1)</f>
        <v>0</v>
      </c>
      <c r="Q99" s="228">
        <f>COUNTIFS(Data_all!$M$2:$M$5005,LocID!$B99, Data_all!$N$2:$N$5005, LocID!Q$1)</f>
        <v>0</v>
      </c>
      <c r="R99" s="228">
        <f>COUNTIFS(Data_all!$M$2:$M$5005,LocID!$B99, Data_all!$N$2:$N$5005, LocID!R$1)</f>
        <v>0</v>
      </c>
      <c r="S99" s="228">
        <f>COUNTIFS(Data_all!$M$2:$M$5005,LocID!$B99, Data_all!$N$2:$N$5005, LocID!S$1)</f>
        <v>1</v>
      </c>
      <c r="T99" s="232"/>
      <c r="U99" s="230">
        <f t="shared" si="3"/>
        <v>2</v>
      </c>
      <c r="W99"/>
    </row>
    <row r="100" spans="1:23" x14ac:dyDescent="0.25">
      <c r="A100" s="228">
        <v>100</v>
      </c>
      <c r="B100" s="228" t="str">
        <f t="shared" si="4"/>
        <v>Charlotte_NC</v>
      </c>
      <c r="C100" s="228" t="s">
        <v>844</v>
      </c>
      <c r="D100" s="320" t="s">
        <v>250</v>
      </c>
      <c r="E100" s="320" t="s">
        <v>50</v>
      </c>
      <c r="F100" s="320"/>
      <c r="G100" s="228">
        <v>35.222858428955</v>
      </c>
      <c r="H100" s="228">
        <v>-80.837959289550696</v>
      </c>
      <c r="I100" s="228">
        <f t="shared" si="5"/>
        <v>100</v>
      </c>
      <c r="J100" s="228">
        <f>COUNTIFS(Data_all!$M$2:$M$5005, LocID!B100, Data_all!$O$2:$O$5005,"&lt;&gt;2")</f>
        <v>8</v>
      </c>
      <c r="K100" s="228">
        <f>COUNTIFS(Data_all!$M$2:$M$5005,LocID!$B100, Data_all!$N$2:$N$5005, LocID!K$1)</f>
        <v>2</v>
      </c>
      <c r="L100" s="228">
        <f>COUNTIFS(Data_all!$M$2:$M$5005,LocID!$B100, Data_all!$N$2:$N$5005, LocID!L$1) + COUNTIFS(Data_all!$M$2:$M$5005,LocID!$B100, Data_all!$N$2:$N$5005, "Cities and Streets")</f>
        <v>2</v>
      </c>
      <c r="M100" s="228">
        <f>COUNTIFS(Data_all!$M$2:$M$5005,LocID!$B100, Data_all!$N$2:$N$5005, LocID!M$1)</f>
        <v>4</v>
      </c>
      <c r="N100" s="228">
        <f>COUNTIFS(Data_all!$M$2:$M$5005,LocID!$B100, Data_all!$N$2:$N$5005, LocID!N$1)</f>
        <v>0</v>
      </c>
      <c r="O100" s="228">
        <f>COUNTIFS(Data_all!$M$2:$M$5005,LocID!$B100, Data_all!$N$2:$N$5005, LocID!O$1)</f>
        <v>0</v>
      </c>
      <c r="P100" s="228">
        <f>COUNTIFS(Data_all!$M$2:$M$5005,LocID!$B100, Data_all!$N$2:$N$5005, LocID!P$1)</f>
        <v>0</v>
      </c>
      <c r="Q100" s="228">
        <f>COUNTIFS(Data_all!$M$2:$M$5005,LocID!$B100, Data_all!$N$2:$N$5005, LocID!Q$1)</f>
        <v>0</v>
      </c>
      <c r="R100" s="228">
        <f>COUNTIFS(Data_all!$M$2:$M$5005,LocID!$B100, Data_all!$N$2:$N$5005, LocID!R$1)</f>
        <v>0</v>
      </c>
      <c r="S100" s="228">
        <f>COUNTIFS(Data_all!$M$2:$M$5005,LocID!$B100, Data_all!$N$2:$N$5005, LocID!S$1)</f>
        <v>0</v>
      </c>
      <c r="T100" s="232"/>
      <c r="U100" s="230">
        <f t="shared" si="3"/>
        <v>8</v>
      </c>
      <c r="W100"/>
    </row>
    <row r="101" spans="1:23" x14ac:dyDescent="0.25">
      <c r="A101" s="228">
        <v>101</v>
      </c>
      <c r="B101" s="228" t="str">
        <f t="shared" si="4"/>
        <v>Charlottesville_VA</v>
      </c>
      <c r="C101" s="228" t="s">
        <v>852</v>
      </c>
      <c r="D101" s="320" t="s">
        <v>144</v>
      </c>
      <c r="E101" s="320" t="s">
        <v>50</v>
      </c>
      <c r="F101" s="320"/>
      <c r="G101" s="228">
        <v>38.032131195068303</v>
      </c>
      <c r="H101" s="228">
        <v>-78.477531433105398</v>
      </c>
      <c r="I101" s="228">
        <f t="shared" si="5"/>
        <v>101</v>
      </c>
      <c r="J101" s="228">
        <f>COUNTIFS(Data_all!$M$2:$M$5005, LocID!B101, Data_all!$O$2:$O$5005,"&lt;&gt;2")</f>
        <v>8</v>
      </c>
      <c r="K101" s="228">
        <f>COUNTIFS(Data_all!$M$2:$M$5005,LocID!$B101, Data_all!$N$2:$N$5005, LocID!K$1)</f>
        <v>3</v>
      </c>
      <c r="L101" s="228">
        <f>COUNTIFS(Data_all!$M$2:$M$5005,LocID!$B101, Data_all!$N$2:$N$5005, LocID!L$1) + COUNTIFS(Data_all!$M$2:$M$5005,LocID!$B101, Data_all!$N$2:$N$5005, "Cities and Streets")</f>
        <v>4</v>
      </c>
      <c r="M101" s="228">
        <f>COUNTIFS(Data_all!$M$2:$M$5005,LocID!$B101, Data_all!$N$2:$N$5005, LocID!M$1)</f>
        <v>1</v>
      </c>
      <c r="N101" s="228">
        <f>COUNTIFS(Data_all!$M$2:$M$5005,LocID!$B101, Data_all!$N$2:$N$5005, LocID!N$1)</f>
        <v>0</v>
      </c>
      <c r="O101" s="228">
        <f>COUNTIFS(Data_all!$M$2:$M$5005,LocID!$B101, Data_all!$N$2:$N$5005, LocID!O$1)</f>
        <v>0</v>
      </c>
      <c r="P101" s="228">
        <f>COUNTIFS(Data_all!$M$2:$M$5005,LocID!$B101, Data_all!$N$2:$N$5005, LocID!P$1)</f>
        <v>0</v>
      </c>
      <c r="Q101" s="228">
        <f>COUNTIFS(Data_all!$M$2:$M$5005,LocID!$B101, Data_all!$N$2:$N$5005, LocID!Q$1)</f>
        <v>0</v>
      </c>
      <c r="R101" s="228">
        <f>COUNTIFS(Data_all!$M$2:$M$5005,LocID!$B101, Data_all!$N$2:$N$5005, LocID!R$1)</f>
        <v>0</v>
      </c>
      <c r="S101" s="228">
        <f>COUNTIFS(Data_all!$M$2:$M$5005,LocID!$B101, Data_all!$N$2:$N$5005, LocID!S$1)</f>
        <v>0</v>
      </c>
      <c r="T101" s="232"/>
      <c r="U101" s="230">
        <f t="shared" si="3"/>
        <v>8</v>
      </c>
      <c r="W101"/>
    </row>
    <row r="102" spans="1:23" x14ac:dyDescent="0.25">
      <c r="A102" s="228">
        <v>102</v>
      </c>
      <c r="B102" s="228" t="str">
        <f t="shared" si="4"/>
        <v>Chattanooga_TN</v>
      </c>
      <c r="C102" s="228" t="s">
        <v>864</v>
      </c>
      <c r="D102" s="320" t="s">
        <v>865</v>
      </c>
      <c r="E102" s="320" t="s">
        <v>50</v>
      </c>
      <c r="F102" s="320"/>
      <c r="G102" s="228">
        <v>35.046440124511697</v>
      </c>
      <c r="H102" s="228">
        <v>-85.309463500976506</v>
      </c>
      <c r="I102" s="228">
        <f t="shared" si="5"/>
        <v>102</v>
      </c>
      <c r="J102" s="228">
        <f>COUNTIFS(Data_all!$M$2:$M$5005, LocID!B102, Data_all!$O$2:$O$5005,"&lt;&gt;2")</f>
        <v>3</v>
      </c>
      <c r="K102" s="228">
        <f>COUNTIFS(Data_all!$M$2:$M$5005,LocID!$B102, Data_all!$N$2:$N$5005, LocID!K$1)</f>
        <v>1</v>
      </c>
      <c r="L102" s="228">
        <f>COUNTIFS(Data_all!$M$2:$M$5005,LocID!$B102, Data_all!$N$2:$N$5005, LocID!L$1) + COUNTIFS(Data_all!$M$2:$M$5005,LocID!$B102, Data_all!$N$2:$N$5005, "Cities and Streets")</f>
        <v>1</v>
      </c>
      <c r="M102" s="228">
        <f>COUNTIFS(Data_all!$M$2:$M$5005,LocID!$B102, Data_all!$N$2:$N$5005, LocID!M$1)</f>
        <v>1</v>
      </c>
      <c r="N102" s="228">
        <f>COUNTIFS(Data_all!$M$2:$M$5005,LocID!$B102, Data_all!$N$2:$N$5005, LocID!N$1)</f>
        <v>0</v>
      </c>
      <c r="O102" s="228">
        <f>COUNTIFS(Data_all!$M$2:$M$5005,LocID!$B102, Data_all!$N$2:$N$5005, LocID!O$1)</f>
        <v>0</v>
      </c>
      <c r="P102" s="228">
        <f>COUNTIFS(Data_all!$M$2:$M$5005,LocID!$B102, Data_all!$N$2:$N$5005, LocID!P$1)</f>
        <v>0</v>
      </c>
      <c r="Q102" s="228">
        <f>COUNTIFS(Data_all!$M$2:$M$5005,LocID!$B102, Data_all!$N$2:$N$5005, LocID!Q$1)</f>
        <v>0</v>
      </c>
      <c r="R102" s="228">
        <f>COUNTIFS(Data_all!$M$2:$M$5005,LocID!$B102, Data_all!$N$2:$N$5005, LocID!R$1)</f>
        <v>0</v>
      </c>
      <c r="S102" s="228">
        <f>COUNTIFS(Data_all!$M$2:$M$5005,LocID!$B102, Data_all!$N$2:$N$5005, LocID!S$1)</f>
        <v>0</v>
      </c>
      <c r="T102" s="232"/>
      <c r="U102" s="230">
        <f t="shared" si="3"/>
        <v>3</v>
      </c>
      <c r="W102"/>
    </row>
    <row r="103" spans="1:23" x14ac:dyDescent="0.25">
      <c r="A103" s="228">
        <v>103</v>
      </c>
      <c r="B103" s="228" t="str">
        <f t="shared" si="4"/>
        <v>Chelmsford_MA</v>
      </c>
      <c r="C103" s="228" t="s">
        <v>870</v>
      </c>
      <c r="D103" s="320" t="s">
        <v>49</v>
      </c>
      <c r="E103" s="320" t="s">
        <v>50</v>
      </c>
      <c r="F103" s="320"/>
      <c r="G103" s="228">
        <v>42.598270416259702</v>
      </c>
      <c r="H103" s="228">
        <v>-71.3468017578125</v>
      </c>
      <c r="I103" s="228">
        <f t="shared" si="5"/>
        <v>103</v>
      </c>
      <c r="J103" s="228">
        <f>COUNTIFS(Data_all!$M$2:$M$5005, LocID!B103, Data_all!$O$2:$O$5005,"&lt;&gt;2")</f>
        <v>1</v>
      </c>
      <c r="K103" s="228">
        <f>COUNTIFS(Data_all!$M$2:$M$5005,LocID!$B103, Data_all!$N$2:$N$5005, LocID!K$1)</f>
        <v>0</v>
      </c>
      <c r="L103" s="228">
        <f>COUNTIFS(Data_all!$M$2:$M$5005,LocID!$B103, Data_all!$N$2:$N$5005, LocID!L$1) + COUNTIFS(Data_all!$M$2:$M$5005,LocID!$B103, Data_all!$N$2:$N$5005, "Cities and Streets")</f>
        <v>1</v>
      </c>
      <c r="M103" s="228">
        <f>COUNTIFS(Data_all!$M$2:$M$5005,LocID!$B103, Data_all!$N$2:$N$5005, LocID!M$1)</f>
        <v>0</v>
      </c>
      <c r="N103" s="228">
        <f>COUNTIFS(Data_all!$M$2:$M$5005,LocID!$B103, Data_all!$N$2:$N$5005, LocID!N$1)</f>
        <v>0</v>
      </c>
      <c r="O103" s="228">
        <f>COUNTIFS(Data_all!$M$2:$M$5005,LocID!$B103, Data_all!$N$2:$N$5005, LocID!O$1)</f>
        <v>0</v>
      </c>
      <c r="P103" s="228">
        <f>COUNTIFS(Data_all!$M$2:$M$5005,LocID!$B103, Data_all!$N$2:$N$5005, LocID!P$1)</f>
        <v>0</v>
      </c>
      <c r="Q103" s="228">
        <f>COUNTIFS(Data_all!$M$2:$M$5005,LocID!$B103, Data_all!$N$2:$N$5005, LocID!Q$1)</f>
        <v>0</v>
      </c>
      <c r="R103" s="228">
        <f>COUNTIFS(Data_all!$M$2:$M$5005,LocID!$B103, Data_all!$N$2:$N$5005, LocID!R$1)</f>
        <v>0</v>
      </c>
      <c r="S103" s="228">
        <f>COUNTIFS(Data_all!$M$2:$M$5005,LocID!$B103, Data_all!$N$2:$N$5005, LocID!S$1)</f>
        <v>0</v>
      </c>
      <c r="T103" s="232"/>
      <c r="U103" s="230">
        <f t="shared" si="3"/>
        <v>1</v>
      </c>
      <c r="W103"/>
    </row>
    <row r="104" spans="1:23" x14ac:dyDescent="0.25">
      <c r="A104" s="228">
        <v>104</v>
      </c>
      <c r="B104" s="228" t="str">
        <f t="shared" si="4"/>
        <v>Cheshire_CT</v>
      </c>
      <c r="C104" s="228" t="s">
        <v>873</v>
      </c>
      <c r="D104" s="320" t="s">
        <v>874</v>
      </c>
      <c r="E104" s="320" t="s">
        <v>50</v>
      </c>
      <c r="F104" s="320"/>
      <c r="G104" s="228">
        <v>41.511688232421797</v>
      </c>
      <c r="H104" s="228">
        <v>-72.899108886718693</v>
      </c>
      <c r="I104" s="228">
        <f t="shared" si="5"/>
        <v>104</v>
      </c>
      <c r="J104" s="228">
        <f>COUNTIFS(Data_all!$M$2:$M$5005, LocID!B104, Data_all!$O$2:$O$5005,"&lt;&gt;2")</f>
        <v>1</v>
      </c>
      <c r="K104" s="228">
        <f>COUNTIFS(Data_all!$M$2:$M$5005,LocID!$B104, Data_all!$N$2:$N$5005, LocID!K$1)</f>
        <v>0</v>
      </c>
      <c r="L104" s="228">
        <f>COUNTIFS(Data_all!$M$2:$M$5005,LocID!$B104, Data_all!$N$2:$N$5005, LocID!L$1) + COUNTIFS(Data_all!$M$2:$M$5005,LocID!$B104, Data_all!$N$2:$N$5005, "Cities and Streets")</f>
        <v>0</v>
      </c>
      <c r="M104" s="228">
        <f>COUNTIFS(Data_all!$M$2:$M$5005,LocID!$B104, Data_all!$N$2:$N$5005, LocID!M$1)</f>
        <v>1</v>
      </c>
      <c r="N104" s="228">
        <f>COUNTIFS(Data_all!$M$2:$M$5005,LocID!$B104, Data_all!$N$2:$N$5005, LocID!N$1)</f>
        <v>0</v>
      </c>
      <c r="O104" s="228">
        <f>COUNTIFS(Data_all!$M$2:$M$5005,LocID!$B104, Data_all!$N$2:$N$5005, LocID!O$1)</f>
        <v>0</v>
      </c>
      <c r="P104" s="228">
        <f>COUNTIFS(Data_all!$M$2:$M$5005,LocID!$B104, Data_all!$N$2:$N$5005, LocID!P$1)</f>
        <v>0</v>
      </c>
      <c r="Q104" s="228">
        <f>COUNTIFS(Data_all!$M$2:$M$5005,LocID!$B104, Data_all!$N$2:$N$5005, LocID!Q$1)</f>
        <v>0</v>
      </c>
      <c r="R104" s="228">
        <f>COUNTIFS(Data_all!$M$2:$M$5005,LocID!$B104, Data_all!$N$2:$N$5005, LocID!R$1)</f>
        <v>0</v>
      </c>
      <c r="S104" s="228">
        <f>COUNTIFS(Data_all!$M$2:$M$5005,LocID!$B104, Data_all!$N$2:$N$5005, LocID!S$1)</f>
        <v>0</v>
      </c>
      <c r="T104" s="232"/>
      <c r="U104" s="230">
        <f t="shared" si="3"/>
        <v>1</v>
      </c>
      <c r="W104"/>
    </row>
    <row r="105" spans="1:23" x14ac:dyDescent="0.25">
      <c r="A105" s="228">
        <v>105</v>
      </c>
      <c r="B105" s="228" t="str">
        <f t="shared" si="4"/>
        <v>Chicago_IL</v>
      </c>
      <c r="C105" s="228" t="s">
        <v>877</v>
      </c>
      <c r="D105" s="320" t="s">
        <v>208</v>
      </c>
      <c r="E105" s="320" t="s">
        <v>50</v>
      </c>
      <c r="F105" s="320"/>
      <c r="G105" s="228">
        <v>41.884250640869098</v>
      </c>
      <c r="H105" s="228">
        <v>-87.6324462890625</v>
      </c>
      <c r="I105" s="228">
        <f t="shared" si="5"/>
        <v>105</v>
      </c>
      <c r="J105" s="228">
        <f>COUNTIFS(Data_all!$M$2:$M$5005, LocID!B105, Data_all!$O$2:$O$5005,"&lt;&gt;2")</f>
        <v>23</v>
      </c>
      <c r="K105" s="228">
        <f>COUNTIFS(Data_all!$M$2:$M$5005,LocID!$B105, Data_all!$N$2:$N$5005, LocID!K$1)</f>
        <v>6</v>
      </c>
      <c r="L105" s="228">
        <f>COUNTIFS(Data_all!$M$2:$M$5005,LocID!$B105, Data_all!$N$2:$N$5005, LocID!L$1) + COUNTIFS(Data_all!$M$2:$M$5005,LocID!$B105, Data_all!$N$2:$N$5005, "Cities and Streets")</f>
        <v>5</v>
      </c>
      <c r="M105" s="228">
        <f>COUNTIFS(Data_all!$M$2:$M$5005,LocID!$B105, Data_all!$N$2:$N$5005, LocID!M$1)</f>
        <v>3</v>
      </c>
      <c r="N105" s="228">
        <f>COUNTIFS(Data_all!$M$2:$M$5005,LocID!$B105, Data_all!$N$2:$N$5005, LocID!N$1)</f>
        <v>1</v>
      </c>
      <c r="O105" s="228">
        <f>COUNTIFS(Data_all!$M$2:$M$5005,LocID!$B105, Data_all!$N$2:$N$5005, LocID!O$1)</f>
        <v>3</v>
      </c>
      <c r="P105" s="228">
        <f>COUNTIFS(Data_all!$M$2:$M$5005,LocID!$B105, Data_all!$N$2:$N$5005, LocID!P$1)</f>
        <v>6</v>
      </c>
      <c r="Q105" s="228">
        <f>COUNTIFS(Data_all!$M$2:$M$5005,LocID!$B105, Data_all!$N$2:$N$5005, LocID!Q$1)</f>
        <v>0</v>
      </c>
      <c r="R105" s="228">
        <f>COUNTIFS(Data_all!$M$2:$M$5005,LocID!$B105, Data_all!$N$2:$N$5005, LocID!R$1)</f>
        <v>0</v>
      </c>
      <c r="S105" s="228">
        <f>COUNTIFS(Data_all!$M$2:$M$5005,LocID!$B105, Data_all!$N$2:$N$5005, LocID!S$1)</f>
        <v>0</v>
      </c>
      <c r="T105" s="232"/>
      <c r="U105" s="230">
        <f t="shared" si="3"/>
        <v>24</v>
      </c>
      <c r="W105"/>
    </row>
    <row r="106" spans="1:23" x14ac:dyDescent="0.25">
      <c r="A106" s="228">
        <v>106</v>
      </c>
      <c r="B106" s="228" t="str">
        <f t="shared" si="4"/>
        <v>Chico_CA</v>
      </c>
      <c r="C106" s="228" t="s">
        <v>906</v>
      </c>
      <c r="D106" s="320" t="s">
        <v>76</v>
      </c>
      <c r="E106" s="320" t="s">
        <v>50</v>
      </c>
      <c r="F106" s="320"/>
      <c r="G106" s="228">
        <v>39.731998443603501</v>
      </c>
      <c r="H106" s="228">
        <v>-121.841979980468</v>
      </c>
      <c r="I106" s="228">
        <f t="shared" si="5"/>
        <v>106</v>
      </c>
      <c r="J106" s="228">
        <f>COUNTIFS(Data_all!$M$2:$M$5005, LocID!B106, Data_all!$O$2:$O$5005,"&lt;&gt;2")</f>
        <v>5</v>
      </c>
      <c r="K106" s="228">
        <f>COUNTIFS(Data_all!$M$2:$M$5005,LocID!$B106, Data_all!$N$2:$N$5005, LocID!K$1)</f>
        <v>2</v>
      </c>
      <c r="L106" s="228">
        <f>COUNTIFS(Data_all!$M$2:$M$5005,LocID!$B106, Data_all!$N$2:$N$5005, LocID!L$1) + COUNTIFS(Data_all!$M$2:$M$5005,LocID!$B106, Data_all!$N$2:$N$5005, "Cities and Streets")</f>
        <v>0</v>
      </c>
      <c r="M106" s="228">
        <f>COUNTIFS(Data_all!$M$2:$M$5005,LocID!$B106, Data_all!$N$2:$N$5005, LocID!M$1)</f>
        <v>2</v>
      </c>
      <c r="N106" s="228">
        <f>COUNTIFS(Data_all!$M$2:$M$5005,LocID!$B106, Data_all!$N$2:$N$5005, LocID!N$1)</f>
        <v>1</v>
      </c>
      <c r="O106" s="228">
        <f>COUNTIFS(Data_all!$M$2:$M$5005,LocID!$B106, Data_all!$N$2:$N$5005, LocID!O$1)</f>
        <v>0</v>
      </c>
      <c r="P106" s="228">
        <f>COUNTIFS(Data_all!$M$2:$M$5005,LocID!$B106, Data_all!$N$2:$N$5005, LocID!P$1)</f>
        <v>0</v>
      </c>
      <c r="Q106" s="228">
        <f>COUNTIFS(Data_all!$M$2:$M$5005,LocID!$B106, Data_all!$N$2:$N$5005, LocID!Q$1)</f>
        <v>0</v>
      </c>
      <c r="R106" s="228">
        <f>COUNTIFS(Data_all!$M$2:$M$5005,LocID!$B106, Data_all!$N$2:$N$5005, LocID!R$1)</f>
        <v>0</v>
      </c>
      <c r="S106" s="228">
        <f>COUNTIFS(Data_all!$M$2:$M$5005,LocID!$B106, Data_all!$N$2:$N$5005, LocID!S$1)</f>
        <v>0</v>
      </c>
      <c r="T106" s="232"/>
      <c r="U106" s="230">
        <f t="shared" si="3"/>
        <v>5</v>
      </c>
      <c r="W106"/>
    </row>
    <row r="107" spans="1:23" x14ac:dyDescent="0.25">
      <c r="A107" s="228">
        <v>107</v>
      </c>
      <c r="B107" s="228" t="str">
        <f t="shared" si="4"/>
        <v>Chicopee_MA</v>
      </c>
      <c r="C107" s="228" t="s">
        <v>914</v>
      </c>
      <c r="D107" s="320" t="s">
        <v>49</v>
      </c>
      <c r="E107" s="320" t="s">
        <v>50</v>
      </c>
      <c r="F107" s="320"/>
      <c r="G107" s="228">
        <v>42.148189544677699</v>
      </c>
      <c r="H107" s="228">
        <v>-72.606971740722599</v>
      </c>
      <c r="I107" s="228">
        <f t="shared" si="5"/>
        <v>107</v>
      </c>
      <c r="J107" s="228">
        <f>COUNTIFS(Data_all!$M$2:$M$5005, LocID!B107, Data_all!$O$2:$O$5005,"&lt;&gt;2")</f>
        <v>1</v>
      </c>
      <c r="K107" s="228">
        <f>COUNTIFS(Data_all!$M$2:$M$5005,LocID!$B107, Data_all!$N$2:$N$5005, LocID!K$1)</f>
        <v>0</v>
      </c>
      <c r="L107" s="228">
        <f>COUNTIFS(Data_all!$M$2:$M$5005,LocID!$B107, Data_all!$N$2:$N$5005, LocID!L$1) + COUNTIFS(Data_all!$M$2:$M$5005,LocID!$B107, Data_all!$N$2:$N$5005, "Cities and Streets")</f>
        <v>0</v>
      </c>
      <c r="M107" s="228">
        <f>COUNTIFS(Data_all!$M$2:$M$5005,LocID!$B107, Data_all!$N$2:$N$5005, LocID!M$1)</f>
        <v>1</v>
      </c>
      <c r="N107" s="228">
        <f>COUNTIFS(Data_all!$M$2:$M$5005,LocID!$B107, Data_all!$N$2:$N$5005, LocID!N$1)</f>
        <v>0</v>
      </c>
      <c r="O107" s="228">
        <f>COUNTIFS(Data_all!$M$2:$M$5005,LocID!$B107, Data_all!$N$2:$N$5005, LocID!O$1)</f>
        <v>0</v>
      </c>
      <c r="P107" s="228">
        <f>COUNTIFS(Data_all!$M$2:$M$5005,LocID!$B107, Data_all!$N$2:$N$5005, LocID!P$1)</f>
        <v>0</v>
      </c>
      <c r="Q107" s="228">
        <f>COUNTIFS(Data_all!$M$2:$M$5005,LocID!$B107, Data_all!$N$2:$N$5005, LocID!Q$1)</f>
        <v>0</v>
      </c>
      <c r="R107" s="228">
        <f>COUNTIFS(Data_all!$M$2:$M$5005,LocID!$B107, Data_all!$N$2:$N$5005, LocID!R$1)</f>
        <v>0</v>
      </c>
      <c r="S107" s="228">
        <f>COUNTIFS(Data_all!$M$2:$M$5005,LocID!$B107, Data_all!$N$2:$N$5005, LocID!S$1)</f>
        <v>0</v>
      </c>
      <c r="T107" s="232"/>
      <c r="U107" s="230">
        <f t="shared" si="3"/>
        <v>1</v>
      </c>
      <c r="W107"/>
    </row>
    <row r="108" spans="1:23" x14ac:dyDescent="0.25">
      <c r="A108" s="228">
        <v>108</v>
      </c>
      <c r="B108" s="228" t="str">
        <f t="shared" si="4"/>
        <v>Chula Vista_CA</v>
      </c>
      <c r="C108" s="228" t="s">
        <v>917</v>
      </c>
      <c r="D108" s="320" t="s">
        <v>76</v>
      </c>
      <c r="E108" s="320" t="s">
        <v>50</v>
      </c>
      <c r="F108" s="320"/>
      <c r="G108" s="228">
        <v>32.640899658203097</v>
      </c>
      <c r="H108" s="228">
        <v>-117.08428192138599</v>
      </c>
      <c r="I108" s="228">
        <f t="shared" si="5"/>
        <v>108</v>
      </c>
      <c r="J108" s="228">
        <f>COUNTIFS(Data_all!$M$2:$M$5005, LocID!B108, Data_all!$O$2:$O$5005,"&lt;&gt;2")</f>
        <v>2</v>
      </c>
      <c r="K108" s="228">
        <f>COUNTIFS(Data_all!$M$2:$M$5005,LocID!$B108, Data_all!$N$2:$N$5005, LocID!K$1)</f>
        <v>0</v>
      </c>
      <c r="L108" s="228">
        <f>COUNTIFS(Data_all!$M$2:$M$5005,LocID!$B108, Data_all!$N$2:$N$5005, LocID!L$1) + COUNTIFS(Data_all!$M$2:$M$5005,LocID!$B108, Data_all!$N$2:$N$5005, "Cities and Streets")</f>
        <v>0</v>
      </c>
      <c r="M108" s="228">
        <f>COUNTIFS(Data_all!$M$2:$M$5005,LocID!$B108, Data_all!$N$2:$N$5005, LocID!M$1)</f>
        <v>2</v>
      </c>
      <c r="N108" s="228">
        <f>COUNTIFS(Data_all!$M$2:$M$5005,LocID!$B108, Data_all!$N$2:$N$5005, LocID!N$1)</f>
        <v>0</v>
      </c>
      <c r="O108" s="228">
        <f>COUNTIFS(Data_all!$M$2:$M$5005,LocID!$B108, Data_all!$N$2:$N$5005, LocID!O$1)</f>
        <v>0</v>
      </c>
      <c r="P108" s="228">
        <f>COUNTIFS(Data_all!$M$2:$M$5005,LocID!$B108, Data_all!$N$2:$N$5005, LocID!P$1)</f>
        <v>0</v>
      </c>
      <c r="Q108" s="228">
        <f>COUNTIFS(Data_all!$M$2:$M$5005,LocID!$B108, Data_all!$N$2:$N$5005, LocID!Q$1)</f>
        <v>0</v>
      </c>
      <c r="R108" s="228">
        <f>COUNTIFS(Data_all!$M$2:$M$5005,LocID!$B108, Data_all!$N$2:$N$5005, LocID!R$1)</f>
        <v>0</v>
      </c>
      <c r="S108" s="228">
        <f>COUNTIFS(Data_all!$M$2:$M$5005,LocID!$B108, Data_all!$N$2:$N$5005, LocID!S$1)</f>
        <v>0</v>
      </c>
      <c r="T108" s="232"/>
      <c r="U108" s="230">
        <f t="shared" si="3"/>
        <v>2</v>
      </c>
      <c r="W108"/>
    </row>
    <row r="109" spans="1:23" x14ac:dyDescent="0.25">
      <c r="A109" s="228">
        <v>109</v>
      </c>
      <c r="B109" s="228" t="str">
        <f t="shared" si="4"/>
        <v>Cincinnati_OH</v>
      </c>
      <c r="C109" s="228" t="s">
        <v>922</v>
      </c>
      <c r="D109" s="320" t="s">
        <v>60</v>
      </c>
      <c r="E109" s="320" t="s">
        <v>50</v>
      </c>
      <c r="F109" s="320"/>
      <c r="G109" s="228">
        <v>39.107128143310497</v>
      </c>
      <c r="H109" s="228">
        <v>-84.504127502441406</v>
      </c>
      <c r="I109" s="228">
        <f t="shared" si="5"/>
        <v>109</v>
      </c>
      <c r="J109" s="228">
        <f>COUNTIFS(Data_all!$M$2:$M$5005, LocID!B109, Data_all!$O$2:$O$5005,"&lt;&gt;2")</f>
        <v>4</v>
      </c>
      <c r="K109" s="228">
        <f>COUNTIFS(Data_all!$M$2:$M$5005,LocID!$B109, Data_all!$N$2:$N$5005, LocID!K$1)</f>
        <v>2</v>
      </c>
      <c r="L109" s="228">
        <f>COUNTIFS(Data_all!$M$2:$M$5005,LocID!$B109, Data_all!$N$2:$N$5005, LocID!L$1) + COUNTIFS(Data_all!$M$2:$M$5005,LocID!$B109, Data_all!$N$2:$N$5005, "Cities and Streets")</f>
        <v>0</v>
      </c>
      <c r="M109" s="228">
        <f>COUNTIFS(Data_all!$M$2:$M$5005,LocID!$B109, Data_all!$N$2:$N$5005, LocID!M$1)</f>
        <v>0</v>
      </c>
      <c r="N109" s="228">
        <f>COUNTIFS(Data_all!$M$2:$M$5005,LocID!$B109, Data_all!$N$2:$N$5005, LocID!N$1)</f>
        <v>1</v>
      </c>
      <c r="O109" s="228">
        <f>COUNTIFS(Data_all!$M$2:$M$5005,LocID!$B109, Data_all!$N$2:$N$5005, LocID!O$1)</f>
        <v>1</v>
      </c>
      <c r="P109" s="228">
        <f>COUNTIFS(Data_all!$M$2:$M$5005,LocID!$B109, Data_all!$N$2:$N$5005, LocID!P$1)</f>
        <v>0</v>
      </c>
      <c r="Q109" s="228">
        <f>COUNTIFS(Data_all!$M$2:$M$5005,LocID!$B109, Data_all!$N$2:$N$5005, LocID!Q$1)</f>
        <v>0</v>
      </c>
      <c r="R109" s="228">
        <f>COUNTIFS(Data_all!$M$2:$M$5005,LocID!$B109, Data_all!$N$2:$N$5005, LocID!R$1)</f>
        <v>0</v>
      </c>
      <c r="S109" s="228">
        <f>COUNTIFS(Data_all!$M$2:$M$5005,LocID!$B109, Data_all!$N$2:$N$5005, LocID!S$1)</f>
        <v>0</v>
      </c>
      <c r="T109" s="232"/>
      <c r="U109" s="230">
        <f t="shared" si="3"/>
        <v>4</v>
      </c>
      <c r="W109"/>
    </row>
    <row r="110" spans="1:23" x14ac:dyDescent="0.25">
      <c r="A110" s="228">
        <v>110</v>
      </c>
      <c r="B110" s="228" t="str">
        <f t="shared" si="4"/>
        <v>Citrus Heights_CA</v>
      </c>
      <c r="C110" s="228" t="s">
        <v>927</v>
      </c>
      <c r="D110" s="320" t="s">
        <v>76</v>
      </c>
      <c r="E110" s="320" t="s">
        <v>50</v>
      </c>
      <c r="F110" s="320"/>
      <c r="G110" s="228">
        <v>38.6987915039062</v>
      </c>
      <c r="H110" s="228">
        <v>-121.271713256835</v>
      </c>
      <c r="I110" s="228">
        <f t="shared" si="5"/>
        <v>110</v>
      </c>
      <c r="J110" s="228">
        <f>COUNTIFS(Data_all!$M$2:$M$5005, LocID!B110, Data_all!$O$2:$O$5005,"&lt;&gt;2")</f>
        <v>2</v>
      </c>
      <c r="K110" s="228">
        <f>COUNTIFS(Data_all!$M$2:$M$5005,LocID!$B110, Data_all!$N$2:$N$5005, LocID!K$1)</f>
        <v>2</v>
      </c>
      <c r="L110" s="228">
        <f>COUNTIFS(Data_all!$M$2:$M$5005,LocID!$B110, Data_all!$N$2:$N$5005, LocID!L$1) + COUNTIFS(Data_all!$M$2:$M$5005,LocID!$B110, Data_all!$N$2:$N$5005, "Cities and Streets")</f>
        <v>0</v>
      </c>
      <c r="M110" s="228">
        <f>COUNTIFS(Data_all!$M$2:$M$5005,LocID!$B110, Data_all!$N$2:$N$5005, LocID!M$1)</f>
        <v>0</v>
      </c>
      <c r="N110" s="228">
        <f>COUNTIFS(Data_all!$M$2:$M$5005,LocID!$B110, Data_all!$N$2:$N$5005, LocID!N$1)</f>
        <v>0</v>
      </c>
      <c r="O110" s="228">
        <f>COUNTIFS(Data_all!$M$2:$M$5005,LocID!$B110, Data_all!$N$2:$N$5005, LocID!O$1)</f>
        <v>0</v>
      </c>
      <c r="P110" s="228">
        <f>COUNTIFS(Data_all!$M$2:$M$5005,LocID!$B110, Data_all!$N$2:$N$5005, LocID!P$1)</f>
        <v>0</v>
      </c>
      <c r="Q110" s="228">
        <f>COUNTIFS(Data_all!$M$2:$M$5005,LocID!$B110, Data_all!$N$2:$N$5005, LocID!Q$1)</f>
        <v>0</v>
      </c>
      <c r="R110" s="228">
        <f>COUNTIFS(Data_all!$M$2:$M$5005,LocID!$B110, Data_all!$N$2:$N$5005, LocID!R$1)</f>
        <v>0</v>
      </c>
      <c r="S110" s="228">
        <f>COUNTIFS(Data_all!$M$2:$M$5005,LocID!$B110, Data_all!$N$2:$N$5005, LocID!S$1)</f>
        <v>0</v>
      </c>
      <c r="T110" s="232"/>
      <c r="U110" s="230">
        <f t="shared" si="3"/>
        <v>2</v>
      </c>
      <c r="W110"/>
    </row>
    <row r="111" spans="1:23" x14ac:dyDescent="0.25">
      <c r="A111" s="228">
        <v>111</v>
      </c>
      <c r="B111" s="228" t="str">
        <f t="shared" si="4"/>
        <v>Claremont_NH</v>
      </c>
      <c r="C111" s="228" t="s">
        <v>930</v>
      </c>
      <c r="D111" s="320" t="s">
        <v>399</v>
      </c>
      <c r="E111" s="320" t="s">
        <v>50</v>
      </c>
      <c r="F111" s="320"/>
      <c r="G111" s="228">
        <v>43.374191284179602</v>
      </c>
      <c r="H111" s="228">
        <v>-72.336158752441406</v>
      </c>
      <c r="I111" s="228">
        <f t="shared" si="5"/>
        <v>111</v>
      </c>
      <c r="J111" s="228">
        <f>COUNTIFS(Data_all!$M$2:$M$5005, LocID!B111, Data_all!$O$2:$O$5005,"&lt;&gt;2")</f>
        <v>1</v>
      </c>
      <c r="K111" s="228">
        <f>COUNTIFS(Data_all!$M$2:$M$5005,LocID!$B111, Data_all!$N$2:$N$5005, LocID!K$1)</f>
        <v>0</v>
      </c>
      <c r="L111" s="228">
        <f>COUNTIFS(Data_all!$M$2:$M$5005,LocID!$B111, Data_all!$N$2:$N$5005, LocID!L$1) + COUNTIFS(Data_all!$M$2:$M$5005,LocID!$B111, Data_all!$N$2:$N$5005, "Cities and Streets")</f>
        <v>1</v>
      </c>
      <c r="M111" s="228">
        <f>COUNTIFS(Data_all!$M$2:$M$5005,LocID!$B111, Data_all!$N$2:$N$5005, LocID!M$1)</f>
        <v>0</v>
      </c>
      <c r="N111" s="228">
        <f>COUNTIFS(Data_all!$M$2:$M$5005,LocID!$B111, Data_all!$N$2:$N$5005, LocID!N$1)</f>
        <v>0</v>
      </c>
      <c r="O111" s="228">
        <f>COUNTIFS(Data_all!$M$2:$M$5005,LocID!$B111, Data_all!$N$2:$N$5005, LocID!O$1)</f>
        <v>0</v>
      </c>
      <c r="P111" s="228">
        <f>COUNTIFS(Data_all!$M$2:$M$5005,LocID!$B111, Data_all!$N$2:$N$5005, LocID!P$1)</f>
        <v>0</v>
      </c>
      <c r="Q111" s="228">
        <f>COUNTIFS(Data_all!$M$2:$M$5005,LocID!$B111, Data_all!$N$2:$N$5005, LocID!Q$1)</f>
        <v>0</v>
      </c>
      <c r="R111" s="228">
        <f>COUNTIFS(Data_all!$M$2:$M$5005,LocID!$B111, Data_all!$N$2:$N$5005, LocID!R$1)</f>
        <v>0</v>
      </c>
      <c r="S111" s="228">
        <f>COUNTIFS(Data_all!$M$2:$M$5005,LocID!$B111, Data_all!$N$2:$N$5005, LocID!S$1)</f>
        <v>0</v>
      </c>
      <c r="T111" s="232"/>
      <c r="U111" s="230">
        <f t="shared" si="3"/>
        <v>1</v>
      </c>
      <c r="W111"/>
    </row>
    <row r="112" spans="1:23" x14ac:dyDescent="0.25">
      <c r="A112" s="228">
        <v>112</v>
      </c>
      <c r="B112" s="228" t="str">
        <f t="shared" si="4"/>
        <v>Clarkston_WA</v>
      </c>
      <c r="C112" s="228" t="s">
        <v>933</v>
      </c>
      <c r="D112" s="320" t="s">
        <v>261</v>
      </c>
      <c r="E112" s="320" t="s">
        <v>50</v>
      </c>
      <c r="F112" s="320"/>
      <c r="G112" s="228">
        <v>46.413600921630803</v>
      </c>
      <c r="H112" s="228">
        <v>-117.04556274414</v>
      </c>
      <c r="I112" s="228">
        <f t="shared" si="5"/>
        <v>112</v>
      </c>
      <c r="J112" s="228">
        <f>COUNTIFS(Data_all!$M$2:$M$5005, LocID!B112, Data_all!$O$2:$O$5005,"&lt;&gt;2")</f>
        <v>1</v>
      </c>
      <c r="K112" s="228">
        <f>COUNTIFS(Data_all!$M$2:$M$5005,LocID!$B112, Data_all!$N$2:$N$5005, LocID!K$1)</f>
        <v>0</v>
      </c>
      <c r="L112" s="228">
        <f>COUNTIFS(Data_all!$M$2:$M$5005,LocID!$B112, Data_all!$N$2:$N$5005, LocID!L$1) + COUNTIFS(Data_all!$M$2:$M$5005,LocID!$B112, Data_all!$N$2:$N$5005, "Cities and Streets")</f>
        <v>0</v>
      </c>
      <c r="M112" s="228">
        <f>COUNTIFS(Data_all!$M$2:$M$5005,LocID!$B112, Data_all!$N$2:$N$5005, LocID!M$1)</f>
        <v>0</v>
      </c>
      <c r="N112" s="228">
        <f>COUNTIFS(Data_all!$M$2:$M$5005,LocID!$B112, Data_all!$N$2:$N$5005, LocID!N$1)</f>
        <v>0</v>
      </c>
      <c r="O112" s="228">
        <f>COUNTIFS(Data_all!$M$2:$M$5005,LocID!$B112, Data_all!$N$2:$N$5005, LocID!O$1)</f>
        <v>0</v>
      </c>
      <c r="P112" s="228">
        <f>COUNTIFS(Data_all!$M$2:$M$5005,LocID!$B112, Data_all!$N$2:$N$5005, LocID!P$1)</f>
        <v>1</v>
      </c>
      <c r="Q112" s="228">
        <f>COUNTIFS(Data_all!$M$2:$M$5005,LocID!$B112, Data_all!$N$2:$N$5005, LocID!Q$1)</f>
        <v>0</v>
      </c>
      <c r="R112" s="228">
        <f>COUNTIFS(Data_all!$M$2:$M$5005,LocID!$B112, Data_all!$N$2:$N$5005, LocID!R$1)</f>
        <v>0</v>
      </c>
      <c r="S112" s="228">
        <f>COUNTIFS(Data_all!$M$2:$M$5005,LocID!$B112, Data_all!$N$2:$N$5005, LocID!S$1)</f>
        <v>0</v>
      </c>
      <c r="T112" s="232"/>
      <c r="U112" s="230">
        <f t="shared" si="3"/>
        <v>1</v>
      </c>
      <c r="W112"/>
    </row>
    <row r="113" spans="1:23" x14ac:dyDescent="0.25">
      <c r="A113" s="228">
        <v>113</v>
      </c>
      <c r="B113" s="228" t="str">
        <f t="shared" si="4"/>
        <v>Cleveland_OH</v>
      </c>
      <c r="C113" s="228" t="s">
        <v>936</v>
      </c>
      <c r="D113" s="320" t="s">
        <v>60</v>
      </c>
      <c r="E113" s="320" t="s">
        <v>50</v>
      </c>
      <c r="F113" s="320"/>
      <c r="G113" s="228">
        <v>41.504749298095703</v>
      </c>
      <c r="H113" s="228">
        <v>-81.690719604492102</v>
      </c>
      <c r="I113" s="228">
        <f t="shared" si="5"/>
        <v>113</v>
      </c>
      <c r="J113" s="228">
        <f>COUNTIFS(Data_all!$M$2:$M$5005, LocID!B113, Data_all!$O$2:$O$5005,"&lt;&gt;2")</f>
        <v>17</v>
      </c>
      <c r="K113" s="228">
        <f>COUNTIFS(Data_all!$M$2:$M$5005,LocID!$B113, Data_all!$N$2:$N$5005, LocID!K$1)</f>
        <v>5</v>
      </c>
      <c r="L113" s="228">
        <f>COUNTIFS(Data_all!$M$2:$M$5005,LocID!$B113, Data_all!$N$2:$N$5005, LocID!L$1) + COUNTIFS(Data_all!$M$2:$M$5005,LocID!$B113, Data_all!$N$2:$N$5005, "Cities and Streets")</f>
        <v>6</v>
      </c>
      <c r="M113" s="228">
        <f>COUNTIFS(Data_all!$M$2:$M$5005,LocID!$B113, Data_all!$N$2:$N$5005, LocID!M$1)</f>
        <v>3</v>
      </c>
      <c r="N113" s="228">
        <f>COUNTIFS(Data_all!$M$2:$M$5005,LocID!$B113, Data_all!$N$2:$N$5005, LocID!N$1)</f>
        <v>1</v>
      </c>
      <c r="O113" s="228">
        <f>COUNTIFS(Data_all!$M$2:$M$5005,LocID!$B113, Data_all!$N$2:$N$5005, LocID!O$1)</f>
        <v>2</v>
      </c>
      <c r="P113" s="228">
        <f>COUNTIFS(Data_all!$M$2:$M$5005,LocID!$B113, Data_all!$N$2:$N$5005, LocID!P$1)</f>
        <v>0</v>
      </c>
      <c r="Q113" s="228">
        <f>COUNTIFS(Data_all!$M$2:$M$5005,LocID!$B113, Data_all!$N$2:$N$5005, LocID!Q$1)</f>
        <v>0</v>
      </c>
      <c r="R113" s="228">
        <f>COUNTIFS(Data_all!$M$2:$M$5005,LocID!$B113, Data_all!$N$2:$N$5005, LocID!R$1)</f>
        <v>0</v>
      </c>
      <c r="S113" s="228">
        <f>COUNTIFS(Data_all!$M$2:$M$5005,LocID!$B113, Data_all!$N$2:$N$5005, LocID!S$1)</f>
        <v>0</v>
      </c>
      <c r="T113" s="232"/>
      <c r="U113" s="230">
        <f t="shared" si="3"/>
        <v>17</v>
      </c>
      <c r="W113"/>
    </row>
    <row r="114" spans="1:23" x14ac:dyDescent="0.25">
      <c r="A114" s="228">
        <v>114</v>
      </c>
      <c r="B114" s="228" t="str">
        <f t="shared" si="4"/>
        <v>Cloverdale_CA</v>
      </c>
      <c r="C114" s="228" t="s">
        <v>955</v>
      </c>
      <c r="D114" s="320" t="s">
        <v>76</v>
      </c>
      <c r="E114" s="320" t="s">
        <v>50</v>
      </c>
      <c r="F114" s="320"/>
      <c r="G114" s="228">
        <v>38.806098937988203</v>
      </c>
      <c r="H114" s="228">
        <v>-123.017707824707</v>
      </c>
      <c r="I114" s="228">
        <f t="shared" si="5"/>
        <v>114</v>
      </c>
      <c r="J114" s="228">
        <f>COUNTIFS(Data_all!$M$2:$M$5005, LocID!B114, Data_all!$O$2:$O$5005,"&lt;&gt;2")</f>
        <v>1</v>
      </c>
      <c r="K114" s="228">
        <f>COUNTIFS(Data_all!$M$2:$M$5005,LocID!$B114, Data_all!$N$2:$N$5005, LocID!K$1)</f>
        <v>0</v>
      </c>
      <c r="L114" s="228">
        <f>COUNTIFS(Data_all!$M$2:$M$5005,LocID!$B114, Data_all!$N$2:$N$5005, LocID!L$1) + COUNTIFS(Data_all!$M$2:$M$5005,LocID!$B114, Data_all!$N$2:$N$5005, "Cities and Streets")</f>
        <v>1</v>
      </c>
      <c r="M114" s="228">
        <f>COUNTIFS(Data_all!$M$2:$M$5005,LocID!$B114, Data_all!$N$2:$N$5005, LocID!M$1)</f>
        <v>0</v>
      </c>
      <c r="N114" s="228">
        <f>COUNTIFS(Data_all!$M$2:$M$5005,LocID!$B114, Data_all!$N$2:$N$5005, LocID!N$1)</f>
        <v>0</v>
      </c>
      <c r="O114" s="228">
        <f>COUNTIFS(Data_all!$M$2:$M$5005,LocID!$B114, Data_all!$N$2:$N$5005, LocID!O$1)</f>
        <v>0</v>
      </c>
      <c r="P114" s="228">
        <f>COUNTIFS(Data_all!$M$2:$M$5005,LocID!$B114, Data_all!$N$2:$N$5005, LocID!P$1)</f>
        <v>0</v>
      </c>
      <c r="Q114" s="228">
        <f>COUNTIFS(Data_all!$M$2:$M$5005,LocID!$B114, Data_all!$N$2:$N$5005, LocID!Q$1)</f>
        <v>0</v>
      </c>
      <c r="R114" s="228">
        <f>COUNTIFS(Data_all!$M$2:$M$5005,LocID!$B114, Data_all!$N$2:$N$5005, LocID!R$1)</f>
        <v>0</v>
      </c>
      <c r="S114" s="228">
        <f>COUNTIFS(Data_all!$M$2:$M$5005,LocID!$B114, Data_all!$N$2:$N$5005, LocID!S$1)</f>
        <v>0</v>
      </c>
      <c r="T114" s="232"/>
      <c r="U114" s="230">
        <f t="shared" si="3"/>
        <v>1</v>
      </c>
      <c r="W114"/>
    </row>
    <row r="115" spans="1:23" x14ac:dyDescent="0.25">
      <c r="A115" s="228">
        <v>115</v>
      </c>
      <c r="B115" s="228" t="str">
        <f t="shared" si="4"/>
        <v>Cochrane_Canada</v>
      </c>
      <c r="C115" s="228" t="s">
        <v>958</v>
      </c>
      <c r="D115" s="320" t="s">
        <v>740</v>
      </c>
      <c r="E115" s="320" t="s">
        <v>740</v>
      </c>
      <c r="F115" s="320">
        <v>1</v>
      </c>
      <c r="G115" s="228">
        <v>51.200000762939403</v>
      </c>
      <c r="H115" s="228">
        <v>-114.50700378417901</v>
      </c>
      <c r="I115" s="228">
        <f t="shared" si="5"/>
        <v>115</v>
      </c>
      <c r="J115" s="228">
        <f>COUNTIFS(Data_all!$M$2:$M$5005, LocID!B115, Data_all!$O$2:$O$5005,"&lt;&gt;2")</f>
        <v>1</v>
      </c>
      <c r="K115" s="228">
        <f>COUNTIFS(Data_all!$M$2:$M$5005,LocID!$B115, Data_all!$N$2:$N$5005, LocID!K$1)</f>
        <v>1</v>
      </c>
      <c r="L115" s="228">
        <f>COUNTIFS(Data_all!$M$2:$M$5005,LocID!$B115, Data_all!$N$2:$N$5005, LocID!L$1) + COUNTIFS(Data_all!$M$2:$M$5005,LocID!$B115, Data_all!$N$2:$N$5005, "Cities and Streets")</f>
        <v>0</v>
      </c>
      <c r="M115" s="228">
        <f>COUNTIFS(Data_all!$M$2:$M$5005,LocID!$B115, Data_all!$N$2:$N$5005, LocID!M$1)</f>
        <v>0</v>
      </c>
      <c r="N115" s="228">
        <f>COUNTIFS(Data_all!$M$2:$M$5005,LocID!$B115, Data_all!$N$2:$N$5005, LocID!N$1)</f>
        <v>0</v>
      </c>
      <c r="O115" s="228">
        <f>COUNTIFS(Data_all!$M$2:$M$5005,LocID!$B115, Data_all!$N$2:$N$5005, LocID!O$1)</f>
        <v>0</v>
      </c>
      <c r="P115" s="228">
        <f>COUNTIFS(Data_all!$M$2:$M$5005,LocID!$B115, Data_all!$N$2:$N$5005, LocID!P$1)</f>
        <v>0</v>
      </c>
      <c r="Q115" s="228">
        <f>COUNTIFS(Data_all!$M$2:$M$5005,LocID!$B115, Data_all!$N$2:$N$5005, LocID!Q$1)</f>
        <v>0</v>
      </c>
      <c r="R115" s="228">
        <f>COUNTIFS(Data_all!$M$2:$M$5005,LocID!$B115, Data_all!$N$2:$N$5005, LocID!R$1)</f>
        <v>0</v>
      </c>
      <c r="S115" s="228">
        <f>COUNTIFS(Data_all!$M$2:$M$5005,LocID!$B115, Data_all!$N$2:$N$5005, LocID!S$1)</f>
        <v>0</v>
      </c>
      <c r="T115" s="232"/>
      <c r="U115" s="230">
        <f t="shared" si="3"/>
        <v>1</v>
      </c>
      <c r="W115"/>
    </row>
    <row r="116" spans="1:23" x14ac:dyDescent="0.25">
      <c r="A116" s="228">
        <v>116</v>
      </c>
      <c r="B116" s="228" t="str">
        <f t="shared" si="4"/>
        <v>College Park_MD</v>
      </c>
      <c r="C116" s="228" t="s">
        <v>961</v>
      </c>
      <c r="D116" s="320" t="s">
        <v>192</v>
      </c>
      <c r="E116" s="320" t="s">
        <v>50</v>
      </c>
      <c r="F116" s="320"/>
      <c r="G116" s="228">
        <v>38.980720520019503</v>
      </c>
      <c r="H116" s="228">
        <v>-76.937271118164006</v>
      </c>
      <c r="I116" s="228">
        <f t="shared" si="5"/>
        <v>116</v>
      </c>
      <c r="J116" s="228">
        <f>COUNTIFS(Data_all!$M$2:$M$5005, LocID!B116, Data_all!$O$2:$O$5005,"&lt;&gt;2")</f>
        <v>1</v>
      </c>
      <c r="K116" s="228">
        <f>COUNTIFS(Data_all!$M$2:$M$5005,LocID!$B116, Data_all!$N$2:$N$5005, LocID!K$1)</f>
        <v>0</v>
      </c>
      <c r="L116" s="228">
        <f>COUNTIFS(Data_all!$M$2:$M$5005,LocID!$B116, Data_all!$N$2:$N$5005, LocID!L$1) + COUNTIFS(Data_all!$M$2:$M$5005,LocID!$B116, Data_all!$N$2:$N$5005, "Cities and Streets")</f>
        <v>1</v>
      </c>
      <c r="M116" s="228">
        <f>COUNTIFS(Data_all!$M$2:$M$5005,LocID!$B116, Data_all!$N$2:$N$5005, LocID!M$1)</f>
        <v>0</v>
      </c>
      <c r="N116" s="228">
        <f>COUNTIFS(Data_all!$M$2:$M$5005,LocID!$B116, Data_all!$N$2:$N$5005, LocID!N$1)</f>
        <v>0</v>
      </c>
      <c r="O116" s="228">
        <f>COUNTIFS(Data_all!$M$2:$M$5005,LocID!$B116, Data_all!$N$2:$N$5005, LocID!O$1)</f>
        <v>0</v>
      </c>
      <c r="P116" s="228">
        <f>COUNTIFS(Data_all!$M$2:$M$5005,LocID!$B116, Data_all!$N$2:$N$5005, LocID!P$1)</f>
        <v>0</v>
      </c>
      <c r="Q116" s="228">
        <f>COUNTIFS(Data_all!$M$2:$M$5005,LocID!$B116, Data_all!$N$2:$N$5005, LocID!Q$1)</f>
        <v>0</v>
      </c>
      <c r="R116" s="228">
        <f>COUNTIFS(Data_all!$M$2:$M$5005,LocID!$B116, Data_all!$N$2:$N$5005, LocID!R$1)</f>
        <v>0</v>
      </c>
      <c r="S116" s="228">
        <f>COUNTIFS(Data_all!$M$2:$M$5005,LocID!$B116, Data_all!$N$2:$N$5005, LocID!S$1)</f>
        <v>0</v>
      </c>
      <c r="T116" s="232"/>
      <c r="U116" s="230">
        <f t="shared" si="3"/>
        <v>1</v>
      </c>
      <c r="W116"/>
    </row>
    <row r="117" spans="1:23" x14ac:dyDescent="0.25">
      <c r="A117" s="228">
        <v>117</v>
      </c>
      <c r="B117" s="228" t="str">
        <f t="shared" si="4"/>
        <v>Colorado Springs_CO</v>
      </c>
      <c r="C117" s="228" t="s">
        <v>964</v>
      </c>
      <c r="D117" s="320" t="s">
        <v>244</v>
      </c>
      <c r="E117" s="320" t="s">
        <v>50</v>
      </c>
      <c r="F117" s="320"/>
      <c r="G117" s="228">
        <v>38.833431243896399</v>
      </c>
      <c r="H117" s="228">
        <v>-104.821807861328</v>
      </c>
      <c r="I117" s="228">
        <f t="shared" si="5"/>
        <v>117</v>
      </c>
      <c r="J117" s="228">
        <f>COUNTIFS(Data_all!$M$2:$M$5005, LocID!B117, Data_all!$O$2:$O$5005,"&lt;&gt;2")</f>
        <v>6</v>
      </c>
      <c r="K117" s="228">
        <f>COUNTIFS(Data_all!$M$2:$M$5005,LocID!$B117, Data_all!$N$2:$N$5005, LocID!K$1)</f>
        <v>4</v>
      </c>
      <c r="L117" s="228">
        <f>COUNTIFS(Data_all!$M$2:$M$5005,LocID!$B117, Data_all!$N$2:$N$5005, LocID!L$1) + COUNTIFS(Data_all!$M$2:$M$5005,LocID!$B117, Data_all!$N$2:$N$5005, "Cities and Streets")</f>
        <v>1</v>
      </c>
      <c r="M117" s="228">
        <f>COUNTIFS(Data_all!$M$2:$M$5005,LocID!$B117, Data_all!$N$2:$N$5005, LocID!M$1)</f>
        <v>1</v>
      </c>
      <c r="N117" s="228">
        <f>COUNTIFS(Data_all!$M$2:$M$5005,LocID!$B117, Data_all!$N$2:$N$5005, LocID!N$1)</f>
        <v>0</v>
      </c>
      <c r="O117" s="228">
        <f>COUNTIFS(Data_all!$M$2:$M$5005,LocID!$B117, Data_all!$N$2:$N$5005, LocID!O$1)</f>
        <v>0</v>
      </c>
      <c r="P117" s="228">
        <f>COUNTIFS(Data_all!$M$2:$M$5005,LocID!$B117, Data_all!$N$2:$N$5005, LocID!P$1)</f>
        <v>0</v>
      </c>
      <c r="Q117" s="228">
        <f>COUNTIFS(Data_all!$M$2:$M$5005,LocID!$B117, Data_all!$N$2:$N$5005, LocID!Q$1)</f>
        <v>0</v>
      </c>
      <c r="R117" s="228">
        <f>COUNTIFS(Data_all!$M$2:$M$5005,LocID!$B117, Data_all!$N$2:$N$5005, LocID!R$1)</f>
        <v>0</v>
      </c>
      <c r="S117" s="228">
        <f>COUNTIFS(Data_all!$M$2:$M$5005,LocID!$B117, Data_all!$N$2:$N$5005, LocID!S$1)</f>
        <v>0</v>
      </c>
      <c r="T117" s="232"/>
      <c r="U117" s="230">
        <f t="shared" si="3"/>
        <v>6</v>
      </c>
      <c r="W117"/>
    </row>
    <row r="118" spans="1:23" x14ac:dyDescent="0.25">
      <c r="A118" s="228">
        <v>118</v>
      </c>
      <c r="B118" s="228" t="str">
        <f t="shared" si="4"/>
        <v>Columbia_MD</v>
      </c>
      <c r="C118" s="228" t="s">
        <v>970</v>
      </c>
      <c r="D118" s="320" t="s">
        <v>192</v>
      </c>
      <c r="E118" s="320" t="s">
        <v>50</v>
      </c>
      <c r="F118" s="320"/>
      <c r="G118" s="228">
        <v>39.209159851074197</v>
      </c>
      <c r="H118" s="228">
        <v>-76.8673095703125</v>
      </c>
      <c r="I118" s="228">
        <f t="shared" si="5"/>
        <v>118</v>
      </c>
      <c r="J118" s="228">
        <f>COUNTIFS(Data_all!$M$2:$M$5005, LocID!B118, Data_all!$O$2:$O$5005,"&lt;&gt;2")</f>
        <v>1</v>
      </c>
      <c r="K118" s="228">
        <f>COUNTIFS(Data_all!$M$2:$M$5005,LocID!$B118, Data_all!$N$2:$N$5005, LocID!K$1)</f>
        <v>0</v>
      </c>
      <c r="L118" s="228">
        <f>COUNTIFS(Data_all!$M$2:$M$5005,LocID!$B118, Data_all!$N$2:$N$5005, LocID!L$1) + COUNTIFS(Data_all!$M$2:$M$5005,LocID!$B118, Data_all!$N$2:$N$5005, "Cities and Streets")</f>
        <v>1</v>
      </c>
      <c r="M118" s="228">
        <f>COUNTIFS(Data_all!$M$2:$M$5005,LocID!$B118, Data_all!$N$2:$N$5005, LocID!M$1)</f>
        <v>0</v>
      </c>
      <c r="N118" s="228">
        <f>COUNTIFS(Data_all!$M$2:$M$5005,LocID!$B118, Data_all!$N$2:$N$5005, LocID!N$1)</f>
        <v>0</v>
      </c>
      <c r="O118" s="228">
        <f>COUNTIFS(Data_all!$M$2:$M$5005,LocID!$B118, Data_all!$N$2:$N$5005, LocID!O$1)</f>
        <v>0</v>
      </c>
      <c r="P118" s="228">
        <f>COUNTIFS(Data_all!$M$2:$M$5005,LocID!$B118, Data_all!$N$2:$N$5005, LocID!P$1)</f>
        <v>0</v>
      </c>
      <c r="Q118" s="228">
        <f>COUNTIFS(Data_all!$M$2:$M$5005,LocID!$B118, Data_all!$N$2:$N$5005, LocID!Q$1)</f>
        <v>0</v>
      </c>
      <c r="R118" s="228">
        <f>COUNTIFS(Data_all!$M$2:$M$5005,LocID!$B118, Data_all!$N$2:$N$5005, LocID!R$1)</f>
        <v>0</v>
      </c>
      <c r="S118" s="228">
        <f>COUNTIFS(Data_all!$M$2:$M$5005,LocID!$B118, Data_all!$N$2:$N$5005, LocID!S$1)</f>
        <v>0</v>
      </c>
      <c r="T118" s="232"/>
      <c r="U118" s="230">
        <f t="shared" si="3"/>
        <v>1</v>
      </c>
      <c r="W118"/>
    </row>
    <row r="119" spans="1:23" x14ac:dyDescent="0.25">
      <c r="A119" s="228">
        <v>119</v>
      </c>
      <c r="B119" s="228" t="str">
        <f t="shared" si="4"/>
        <v>Columbus_IN</v>
      </c>
      <c r="C119" s="228" t="s">
        <v>973</v>
      </c>
      <c r="D119" s="320" t="s">
        <v>808</v>
      </c>
      <c r="E119" s="320" t="s">
        <v>50</v>
      </c>
      <c r="F119" s="320"/>
      <c r="G119" s="228">
        <v>39.201499938964801</v>
      </c>
      <c r="H119" s="228">
        <v>-85.918678283691406</v>
      </c>
      <c r="I119" s="228">
        <f t="shared" si="5"/>
        <v>119</v>
      </c>
      <c r="J119" s="228">
        <f>COUNTIFS(Data_all!$M$2:$M$5005, LocID!B119, Data_all!$O$2:$O$5005,"&lt;&gt;2")</f>
        <v>3</v>
      </c>
      <c r="K119" s="228">
        <f>COUNTIFS(Data_all!$M$2:$M$5005,LocID!$B119, Data_all!$N$2:$N$5005, LocID!K$1)</f>
        <v>0</v>
      </c>
      <c r="L119" s="228">
        <f>COUNTIFS(Data_all!$M$2:$M$5005,LocID!$B119, Data_all!$N$2:$N$5005, LocID!L$1) + COUNTIFS(Data_all!$M$2:$M$5005,LocID!$B119, Data_all!$N$2:$N$5005, "Cities and Streets")</f>
        <v>1</v>
      </c>
      <c r="M119" s="228">
        <f>COUNTIFS(Data_all!$M$2:$M$5005,LocID!$B119, Data_all!$N$2:$N$5005, LocID!M$1)</f>
        <v>1</v>
      </c>
      <c r="N119" s="228">
        <f>COUNTIFS(Data_all!$M$2:$M$5005,LocID!$B119, Data_all!$N$2:$N$5005, LocID!N$1)</f>
        <v>0</v>
      </c>
      <c r="O119" s="228">
        <f>COUNTIFS(Data_all!$M$2:$M$5005,LocID!$B119, Data_all!$N$2:$N$5005, LocID!O$1)</f>
        <v>1</v>
      </c>
      <c r="P119" s="228">
        <f>COUNTIFS(Data_all!$M$2:$M$5005,LocID!$B119, Data_all!$N$2:$N$5005, LocID!P$1)</f>
        <v>0</v>
      </c>
      <c r="Q119" s="228">
        <f>COUNTIFS(Data_all!$M$2:$M$5005,LocID!$B119, Data_all!$N$2:$N$5005, LocID!Q$1)</f>
        <v>0</v>
      </c>
      <c r="R119" s="228">
        <f>COUNTIFS(Data_all!$M$2:$M$5005,LocID!$B119, Data_all!$N$2:$N$5005, LocID!R$1)</f>
        <v>0</v>
      </c>
      <c r="S119" s="228">
        <f>COUNTIFS(Data_all!$M$2:$M$5005,LocID!$B119, Data_all!$N$2:$N$5005, LocID!S$1)</f>
        <v>0</v>
      </c>
      <c r="T119" s="232"/>
      <c r="U119" s="230">
        <f t="shared" si="3"/>
        <v>3</v>
      </c>
      <c r="W119"/>
    </row>
    <row r="120" spans="1:23" x14ac:dyDescent="0.25">
      <c r="A120" s="228">
        <v>120</v>
      </c>
      <c r="B120" s="228" t="str">
        <f t="shared" si="4"/>
        <v>Columbus_OH</v>
      </c>
      <c r="C120" s="228" t="s">
        <v>973</v>
      </c>
      <c r="D120" s="320" t="s">
        <v>60</v>
      </c>
      <c r="E120" s="320" t="s">
        <v>50</v>
      </c>
      <c r="F120" s="320"/>
      <c r="G120" s="228">
        <v>39.961990356445298</v>
      </c>
      <c r="H120" s="228">
        <v>-83.002746582031193</v>
      </c>
      <c r="I120" s="228">
        <f t="shared" si="5"/>
        <v>120</v>
      </c>
      <c r="J120" s="228">
        <f>COUNTIFS(Data_all!$M$2:$M$5005, LocID!B120, Data_all!$O$2:$O$5005,"&lt;&gt;2")</f>
        <v>12</v>
      </c>
      <c r="K120" s="228">
        <f>COUNTIFS(Data_all!$M$2:$M$5005,LocID!$B120, Data_all!$N$2:$N$5005, LocID!K$1)</f>
        <v>4</v>
      </c>
      <c r="L120" s="228">
        <f>COUNTIFS(Data_all!$M$2:$M$5005,LocID!$B120, Data_all!$N$2:$N$5005, LocID!L$1) + COUNTIFS(Data_all!$M$2:$M$5005,LocID!$B120, Data_all!$N$2:$N$5005, "Cities and Streets")</f>
        <v>2</v>
      </c>
      <c r="M120" s="228">
        <f>COUNTIFS(Data_all!$M$2:$M$5005,LocID!$B120, Data_all!$N$2:$N$5005, LocID!M$1)</f>
        <v>3</v>
      </c>
      <c r="N120" s="228">
        <f>COUNTIFS(Data_all!$M$2:$M$5005,LocID!$B120, Data_all!$N$2:$N$5005, LocID!N$1)</f>
        <v>0</v>
      </c>
      <c r="O120" s="228">
        <f>COUNTIFS(Data_all!$M$2:$M$5005,LocID!$B120, Data_all!$N$2:$N$5005, LocID!O$1)</f>
        <v>0</v>
      </c>
      <c r="P120" s="228">
        <f>COUNTIFS(Data_all!$M$2:$M$5005,LocID!$B120, Data_all!$N$2:$N$5005, LocID!P$1)</f>
        <v>3</v>
      </c>
      <c r="Q120" s="228">
        <f>COUNTIFS(Data_all!$M$2:$M$5005,LocID!$B120, Data_all!$N$2:$N$5005, LocID!Q$1)</f>
        <v>0</v>
      </c>
      <c r="R120" s="228">
        <f>COUNTIFS(Data_all!$M$2:$M$5005,LocID!$B120, Data_all!$N$2:$N$5005, LocID!R$1)</f>
        <v>0</v>
      </c>
      <c r="S120" s="228">
        <f>COUNTIFS(Data_all!$M$2:$M$5005,LocID!$B120, Data_all!$N$2:$N$5005, LocID!S$1)</f>
        <v>0</v>
      </c>
      <c r="T120" s="232"/>
      <c r="U120" s="230">
        <f t="shared" si="3"/>
        <v>12</v>
      </c>
      <c r="W120"/>
    </row>
    <row r="121" spans="1:23" x14ac:dyDescent="0.25">
      <c r="A121" s="228">
        <v>121</v>
      </c>
      <c r="B121" s="228" t="str">
        <f t="shared" si="4"/>
        <v>Concord_CA</v>
      </c>
      <c r="C121" s="228" t="s">
        <v>985</v>
      </c>
      <c r="D121" s="320" t="s">
        <v>76</v>
      </c>
      <c r="E121" s="320" t="s">
        <v>50</v>
      </c>
      <c r="F121" s="320"/>
      <c r="G121" s="228">
        <v>37.981651306152301</v>
      </c>
      <c r="H121" s="228">
        <v>-122.025833129882</v>
      </c>
      <c r="I121" s="228">
        <f t="shared" si="5"/>
        <v>121</v>
      </c>
      <c r="J121" s="228">
        <f>COUNTIFS(Data_all!$M$2:$M$5005, LocID!B121, Data_all!$O$2:$O$5005,"&lt;&gt;2")</f>
        <v>5</v>
      </c>
      <c r="K121" s="228">
        <f>COUNTIFS(Data_all!$M$2:$M$5005,LocID!$B121, Data_all!$N$2:$N$5005, LocID!K$1)</f>
        <v>5</v>
      </c>
      <c r="L121" s="228">
        <f>COUNTIFS(Data_all!$M$2:$M$5005,LocID!$B121, Data_all!$N$2:$N$5005, LocID!L$1) + COUNTIFS(Data_all!$M$2:$M$5005,LocID!$B121, Data_all!$N$2:$N$5005, "Cities and Streets")</f>
        <v>0</v>
      </c>
      <c r="M121" s="228">
        <f>COUNTIFS(Data_all!$M$2:$M$5005,LocID!$B121, Data_all!$N$2:$N$5005, LocID!M$1)</f>
        <v>0</v>
      </c>
      <c r="N121" s="228">
        <f>COUNTIFS(Data_all!$M$2:$M$5005,LocID!$B121, Data_all!$N$2:$N$5005, LocID!N$1)</f>
        <v>0</v>
      </c>
      <c r="O121" s="228">
        <f>COUNTIFS(Data_all!$M$2:$M$5005,LocID!$B121, Data_all!$N$2:$N$5005, LocID!O$1)</f>
        <v>0</v>
      </c>
      <c r="P121" s="228">
        <f>COUNTIFS(Data_all!$M$2:$M$5005,LocID!$B121, Data_all!$N$2:$N$5005, LocID!P$1)</f>
        <v>0</v>
      </c>
      <c r="Q121" s="228">
        <f>COUNTIFS(Data_all!$M$2:$M$5005,LocID!$B121, Data_all!$N$2:$N$5005, LocID!Q$1)</f>
        <v>0</v>
      </c>
      <c r="R121" s="228">
        <f>COUNTIFS(Data_all!$M$2:$M$5005,LocID!$B121, Data_all!$N$2:$N$5005, LocID!R$1)</f>
        <v>0</v>
      </c>
      <c r="S121" s="228">
        <f>COUNTIFS(Data_all!$M$2:$M$5005,LocID!$B121, Data_all!$N$2:$N$5005, LocID!S$1)</f>
        <v>0</v>
      </c>
      <c r="T121" s="232"/>
      <c r="U121" s="230">
        <f t="shared" si="3"/>
        <v>5</v>
      </c>
      <c r="W121"/>
    </row>
    <row r="122" spans="1:23" x14ac:dyDescent="0.25">
      <c r="A122" s="228">
        <v>122</v>
      </c>
      <c r="B122" s="228" t="str">
        <f t="shared" si="4"/>
        <v>Concord_MA</v>
      </c>
      <c r="C122" s="228" t="s">
        <v>985</v>
      </c>
      <c r="D122" s="320" t="s">
        <v>49</v>
      </c>
      <c r="E122" s="320" t="s">
        <v>50</v>
      </c>
      <c r="F122" s="320"/>
      <c r="G122" s="228">
        <v>42.461009979247997</v>
      </c>
      <c r="H122" s="228">
        <v>-71.349052429199205</v>
      </c>
      <c r="I122" s="228">
        <f t="shared" si="5"/>
        <v>122</v>
      </c>
      <c r="J122" s="228">
        <f>COUNTIFS(Data_all!$M$2:$M$5005, LocID!B122, Data_all!$O$2:$O$5005,"&lt;&gt;2")</f>
        <v>2</v>
      </c>
      <c r="K122" s="228">
        <f>COUNTIFS(Data_all!$M$2:$M$5005,LocID!$B122, Data_all!$N$2:$N$5005, LocID!K$1)</f>
        <v>0</v>
      </c>
      <c r="L122" s="228">
        <f>COUNTIFS(Data_all!$M$2:$M$5005,LocID!$B122, Data_all!$N$2:$N$5005, LocID!L$1) + COUNTIFS(Data_all!$M$2:$M$5005,LocID!$B122, Data_all!$N$2:$N$5005, "Cities and Streets")</f>
        <v>0</v>
      </c>
      <c r="M122" s="228">
        <f>COUNTIFS(Data_all!$M$2:$M$5005,LocID!$B122, Data_all!$N$2:$N$5005, LocID!M$1)</f>
        <v>2</v>
      </c>
      <c r="N122" s="228">
        <f>COUNTIFS(Data_all!$M$2:$M$5005,LocID!$B122, Data_all!$N$2:$N$5005, LocID!N$1)</f>
        <v>0</v>
      </c>
      <c r="O122" s="228">
        <f>COUNTIFS(Data_all!$M$2:$M$5005,LocID!$B122, Data_all!$N$2:$N$5005, LocID!O$1)</f>
        <v>0</v>
      </c>
      <c r="P122" s="228">
        <f>COUNTIFS(Data_all!$M$2:$M$5005,LocID!$B122, Data_all!$N$2:$N$5005, LocID!P$1)</f>
        <v>0</v>
      </c>
      <c r="Q122" s="228">
        <f>COUNTIFS(Data_all!$M$2:$M$5005,LocID!$B122, Data_all!$N$2:$N$5005, LocID!Q$1)</f>
        <v>0</v>
      </c>
      <c r="R122" s="228">
        <f>COUNTIFS(Data_all!$M$2:$M$5005,LocID!$B122, Data_all!$N$2:$N$5005, LocID!R$1)</f>
        <v>0</v>
      </c>
      <c r="S122" s="228">
        <f>COUNTIFS(Data_all!$M$2:$M$5005,LocID!$B122, Data_all!$N$2:$N$5005, LocID!S$1)</f>
        <v>0</v>
      </c>
      <c r="T122" s="232"/>
      <c r="U122" s="230">
        <f t="shared" si="3"/>
        <v>2</v>
      </c>
      <c r="W122"/>
    </row>
    <row r="123" spans="1:23" x14ac:dyDescent="0.25">
      <c r="A123" s="228">
        <v>123</v>
      </c>
      <c r="B123" s="228" t="str">
        <f t="shared" si="4"/>
        <v>Concord_NH</v>
      </c>
      <c r="C123" s="228" t="s">
        <v>985</v>
      </c>
      <c r="D123" s="320" t="s">
        <v>399</v>
      </c>
      <c r="E123" s="320" t="s">
        <v>50</v>
      </c>
      <c r="F123" s="320"/>
      <c r="G123" s="228">
        <v>43.207248687744098</v>
      </c>
      <c r="H123" s="228">
        <v>-71.536598205566406</v>
      </c>
      <c r="I123" s="228">
        <f t="shared" si="5"/>
        <v>123</v>
      </c>
      <c r="J123" s="228">
        <f>COUNTIFS(Data_all!$M$2:$M$5005, LocID!B123, Data_all!$O$2:$O$5005,"&lt;&gt;2")</f>
        <v>5</v>
      </c>
      <c r="K123" s="228">
        <f>COUNTIFS(Data_all!$M$2:$M$5005,LocID!$B123, Data_all!$N$2:$N$5005, LocID!K$1)</f>
        <v>2</v>
      </c>
      <c r="L123" s="228">
        <f>COUNTIFS(Data_all!$M$2:$M$5005,LocID!$B123, Data_all!$N$2:$N$5005, LocID!L$1) + COUNTIFS(Data_all!$M$2:$M$5005,LocID!$B123, Data_all!$N$2:$N$5005, "Cities and Streets")</f>
        <v>0</v>
      </c>
      <c r="M123" s="228">
        <f>COUNTIFS(Data_all!$M$2:$M$5005,LocID!$B123, Data_all!$N$2:$N$5005, LocID!M$1)</f>
        <v>1</v>
      </c>
      <c r="N123" s="228">
        <f>COUNTIFS(Data_all!$M$2:$M$5005,LocID!$B123, Data_all!$N$2:$N$5005, LocID!N$1)</f>
        <v>0</v>
      </c>
      <c r="O123" s="228">
        <f>COUNTIFS(Data_all!$M$2:$M$5005,LocID!$B123, Data_all!$N$2:$N$5005, LocID!O$1)</f>
        <v>0</v>
      </c>
      <c r="P123" s="228">
        <f>COUNTIFS(Data_all!$M$2:$M$5005,LocID!$B123, Data_all!$N$2:$N$5005, LocID!P$1)</f>
        <v>2</v>
      </c>
      <c r="Q123" s="228">
        <f>COUNTIFS(Data_all!$M$2:$M$5005,LocID!$B123, Data_all!$N$2:$N$5005, LocID!Q$1)</f>
        <v>0</v>
      </c>
      <c r="R123" s="228">
        <f>COUNTIFS(Data_all!$M$2:$M$5005,LocID!$B123, Data_all!$N$2:$N$5005, LocID!R$1)</f>
        <v>0</v>
      </c>
      <c r="S123" s="228">
        <f>COUNTIFS(Data_all!$M$2:$M$5005,LocID!$B123, Data_all!$N$2:$N$5005, LocID!S$1)</f>
        <v>0</v>
      </c>
      <c r="T123" s="232"/>
      <c r="U123" s="230">
        <f t="shared" si="3"/>
        <v>5</v>
      </c>
      <c r="W123"/>
    </row>
    <row r="124" spans="1:23" x14ac:dyDescent="0.25">
      <c r="A124" s="228">
        <v>124</v>
      </c>
      <c r="B124" s="228" t="str">
        <f t="shared" si="4"/>
        <v>Coquitlam_BC</v>
      </c>
      <c r="C124" s="228" t="s">
        <v>1003</v>
      </c>
      <c r="D124" s="320" t="s">
        <v>739</v>
      </c>
      <c r="E124" s="320" t="s">
        <v>50</v>
      </c>
      <c r="F124" s="320"/>
      <c r="G124" s="228">
        <v>49.2849311828613</v>
      </c>
      <c r="H124" s="228">
        <v>-122.794380187988</v>
      </c>
      <c r="I124" s="228">
        <f t="shared" si="5"/>
        <v>124</v>
      </c>
      <c r="J124" s="228">
        <f>COUNTIFS(Data_all!$M$2:$M$5005, LocID!B124, Data_all!$O$2:$O$5005,"&lt;&gt;2")</f>
        <v>3</v>
      </c>
      <c r="K124" s="228">
        <f>COUNTIFS(Data_all!$M$2:$M$5005,LocID!$B124, Data_all!$N$2:$N$5005, LocID!K$1)</f>
        <v>2</v>
      </c>
      <c r="L124" s="228">
        <f>COUNTIFS(Data_all!$M$2:$M$5005,LocID!$B124, Data_all!$N$2:$N$5005, LocID!L$1) + COUNTIFS(Data_all!$M$2:$M$5005,LocID!$B124, Data_all!$N$2:$N$5005, "Cities and Streets")</f>
        <v>1</v>
      </c>
      <c r="M124" s="228">
        <f>COUNTIFS(Data_all!$M$2:$M$5005,LocID!$B124, Data_all!$N$2:$N$5005, LocID!M$1)</f>
        <v>0</v>
      </c>
      <c r="N124" s="228">
        <f>COUNTIFS(Data_all!$M$2:$M$5005,LocID!$B124, Data_all!$N$2:$N$5005, LocID!N$1)</f>
        <v>0</v>
      </c>
      <c r="O124" s="228">
        <f>COUNTIFS(Data_all!$M$2:$M$5005,LocID!$B124, Data_all!$N$2:$N$5005, LocID!O$1)</f>
        <v>0</v>
      </c>
      <c r="P124" s="228">
        <f>COUNTIFS(Data_all!$M$2:$M$5005,LocID!$B124, Data_all!$N$2:$N$5005, LocID!P$1)</f>
        <v>0</v>
      </c>
      <c r="Q124" s="228">
        <f>COUNTIFS(Data_all!$M$2:$M$5005,LocID!$B124, Data_all!$N$2:$N$5005, LocID!Q$1)</f>
        <v>0</v>
      </c>
      <c r="R124" s="228">
        <f>COUNTIFS(Data_all!$M$2:$M$5005,LocID!$B124, Data_all!$N$2:$N$5005, LocID!R$1)</f>
        <v>0</v>
      </c>
      <c r="S124" s="228">
        <f>COUNTIFS(Data_all!$M$2:$M$5005,LocID!$B124, Data_all!$N$2:$N$5005, LocID!S$1)</f>
        <v>0</v>
      </c>
      <c r="T124" s="232"/>
      <c r="U124" s="230">
        <f t="shared" si="3"/>
        <v>3</v>
      </c>
      <c r="W124"/>
    </row>
    <row r="125" spans="1:23" x14ac:dyDescent="0.25">
      <c r="A125" s="228">
        <v>125</v>
      </c>
      <c r="B125" s="228" t="str">
        <f t="shared" si="4"/>
        <v>Coral Gables_FL</v>
      </c>
      <c r="C125" s="228" t="s">
        <v>1006</v>
      </c>
      <c r="D125" s="320" t="s">
        <v>165</v>
      </c>
      <c r="E125" s="320" t="s">
        <v>50</v>
      </c>
      <c r="F125" s="320"/>
      <c r="G125" s="228">
        <v>25.749229431152301</v>
      </c>
      <c r="H125" s="228">
        <v>-80.262947082519503</v>
      </c>
      <c r="I125" s="228">
        <f t="shared" si="5"/>
        <v>125</v>
      </c>
      <c r="J125" s="228">
        <f>COUNTIFS(Data_all!$M$2:$M$5005, LocID!B125, Data_all!$O$2:$O$5005,"&lt;&gt;2")</f>
        <v>1</v>
      </c>
      <c r="K125" s="228">
        <f>COUNTIFS(Data_all!$M$2:$M$5005,LocID!$B125, Data_all!$N$2:$N$5005, LocID!K$1)</f>
        <v>0</v>
      </c>
      <c r="L125" s="228">
        <f>COUNTIFS(Data_all!$M$2:$M$5005,LocID!$B125, Data_all!$N$2:$N$5005, LocID!L$1) + COUNTIFS(Data_all!$M$2:$M$5005,LocID!$B125, Data_all!$N$2:$N$5005, "Cities and Streets")</f>
        <v>0</v>
      </c>
      <c r="M125" s="228">
        <f>COUNTIFS(Data_all!$M$2:$M$5005,LocID!$B125, Data_all!$N$2:$N$5005, LocID!M$1)</f>
        <v>1</v>
      </c>
      <c r="N125" s="228">
        <f>COUNTIFS(Data_all!$M$2:$M$5005,LocID!$B125, Data_all!$N$2:$N$5005, LocID!N$1)</f>
        <v>0</v>
      </c>
      <c r="O125" s="228">
        <f>COUNTIFS(Data_all!$M$2:$M$5005,LocID!$B125, Data_all!$N$2:$N$5005, LocID!O$1)</f>
        <v>0</v>
      </c>
      <c r="P125" s="228">
        <f>COUNTIFS(Data_all!$M$2:$M$5005,LocID!$B125, Data_all!$N$2:$N$5005, LocID!P$1)</f>
        <v>0</v>
      </c>
      <c r="Q125" s="228">
        <f>COUNTIFS(Data_all!$M$2:$M$5005,LocID!$B125, Data_all!$N$2:$N$5005, LocID!Q$1)</f>
        <v>0</v>
      </c>
      <c r="R125" s="228">
        <f>COUNTIFS(Data_all!$M$2:$M$5005,LocID!$B125, Data_all!$N$2:$N$5005, LocID!R$1)</f>
        <v>0</v>
      </c>
      <c r="S125" s="228">
        <f>COUNTIFS(Data_all!$M$2:$M$5005,LocID!$B125, Data_all!$N$2:$N$5005, LocID!S$1)</f>
        <v>0</v>
      </c>
      <c r="T125" s="232"/>
      <c r="U125" s="230">
        <f t="shared" si="3"/>
        <v>1</v>
      </c>
      <c r="W125"/>
    </row>
    <row r="126" spans="1:23" x14ac:dyDescent="0.25">
      <c r="A126" s="228">
        <v>126</v>
      </c>
      <c r="B126" s="228" t="str">
        <f t="shared" si="4"/>
        <v>Corpus Christi_TX</v>
      </c>
      <c r="C126" s="228" t="s">
        <v>1009</v>
      </c>
      <c r="D126" s="320" t="s">
        <v>219</v>
      </c>
      <c r="E126" s="320" t="s">
        <v>50</v>
      </c>
      <c r="F126" s="320"/>
      <c r="G126" s="228">
        <v>27.796409606933501</v>
      </c>
      <c r="H126" s="228">
        <v>-97.403556823730398</v>
      </c>
      <c r="I126" s="228">
        <f t="shared" si="5"/>
        <v>126</v>
      </c>
      <c r="J126" s="228">
        <f>COUNTIFS(Data_all!$M$2:$M$5005, LocID!B126, Data_all!$O$2:$O$5005,"&lt;&gt;2")</f>
        <v>4</v>
      </c>
      <c r="K126" s="228">
        <f>COUNTIFS(Data_all!$M$2:$M$5005,LocID!$B126, Data_all!$N$2:$N$5005, LocID!K$1)</f>
        <v>4</v>
      </c>
      <c r="L126" s="228">
        <f>COUNTIFS(Data_all!$M$2:$M$5005,LocID!$B126, Data_all!$N$2:$N$5005, LocID!L$1) + COUNTIFS(Data_all!$M$2:$M$5005,LocID!$B126, Data_all!$N$2:$N$5005, "Cities and Streets")</f>
        <v>0</v>
      </c>
      <c r="M126" s="228">
        <f>COUNTIFS(Data_all!$M$2:$M$5005,LocID!$B126, Data_all!$N$2:$N$5005, LocID!M$1)</f>
        <v>0</v>
      </c>
      <c r="N126" s="228">
        <f>COUNTIFS(Data_all!$M$2:$M$5005,LocID!$B126, Data_all!$N$2:$N$5005, LocID!N$1)</f>
        <v>0</v>
      </c>
      <c r="O126" s="228">
        <f>COUNTIFS(Data_all!$M$2:$M$5005,LocID!$B126, Data_all!$N$2:$N$5005, LocID!O$1)</f>
        <v>0</v>
      </c>
      <c r="P126" s="228">
        <f>COUNTIFS(Data_all!$M$2:$M$5005,LocID!$B126, Data_all!$N$2:$N$5005, LocID!P$1)</f>
        <v>0</v>
      </c>
      <c r="Q126" s="228">
        <f>COUNTIFS(Data_all!$M$2:$M$5005,LocID!$B126, Data_all!$N$2:$N$5005, LocID!Q$1)</f>
        <v>0</v>
      </c>
      <c r="R126" s="228">
        <f>COUNTIFS(Data_all!$M$2:$M$5005,LocID!$B126, Data_all!$N$2:$N$5005, LocID!R$1)</f>
        <v>0</v>
      </c>
      <c r="S126" s="228">
        <f>COUNTIFS(Data_all!$M$2:$M$5005,LocID!$B126, Data_all!$N$2:$N$5005, LocID!S$1)</f>
        <v>0</v>
      </c>
      <c r="T126" s="232"/>
      <c r="U126" s="230">
        <f t="shared" si="3"/>
        <v>4</v>
      </c>
      <c r="W126"/>
    </row>
    <row r="127" spans="1:23" x14ac:dyDescent="0.25">
      <c r="A127" s="228">
        <v>127</v>
      </c>
      <c r="B127" s="228" t="str">
        <f t="shared" si="4"/>
        <v>Cortland_NY</v>
      </c>
      <c r="C127" s="228" t="s">
        <v>1013</v>
      </c>
      <c r="D127" s="320" t="s">
        <v>107</v>
      </c>
      <c r="E127" s="320" t="s">
        <v>50</v>
      </c>
      <c r="F127" s="320"/>
      <c r="G127" s="228">
        <v>42.603488922119098</v>
      </c>
      <c r="H127" s="228">
        <v>-76.174819946289006</v>
      </c>
      <c r="I127" s="228">
        <f t="shared" si="5"/>
        <v>127</v>
      </c>
      <c r="J127" s="228">
        <f>COUNTIFS(Data_all!$M$2:$M$5005, LocID!B127, Data_all!$O$2:$O$5005,"&lt;&gt;2")</f>
        <v>1</v>
      </c>
      <c r="K127" s="228">
        <f>COUNTIFS(Data_all!$M$2:$M$5005,LocID!$B127, Data_all!$N$2:$N$5005, LocID!K$1)</f>
        <v>1</v>
      </c>
      <c r="L127" s="228">
        <f>COUNTIFS(Data_all!$M$2:$M$5005,LocID!$B127, Data_all!$N$2:$N$5005, LocID!L$1) + COUNTIFS(Data_all!$M$2:$M$5005,LocID!$B127, Data_all!$N$2:$N$5005, "Cities and Streets")</f>
        <v>0</v>
      </c>
      <c r="M127" s="228">
        <f>COUNTIFS(Data_all!$M$2:$M$5005,LocID!$B127, Data_all!$N$2:$N$5005, LocID!M$1)</f>
        <v>0</v>
      </c>
      <c r="N127" s="228">
        <f>COUNTIFS(Data_all!$M$2:$M$5005,LocID!$B127, Data_all!$N$2:$N$5005, LocID!N$1)</f>
        <v>0</v>
      </c>
      <c r="O127" s="228">
        <f>COUNTIFS(Data_all!$M$2:$M$5005,LocID!$B127, Data_all!$N$2:$N$5005, LocID!O$1)</f>
        <v>0</v>
      </c>
      <c r="P127" s="228">
        <f>COUNTIFS(Data_all!$M$2:$M$5005,LocID!$B127, Data_all!$N$2:$N$5005, LocID!P$1)</f>
        <v>0</v>
      </c>
      <c r="Q127" s="228">
        <f>COUNTIFS(Data_all!$M$2:$M$5005,LocID!$B127, Data_all!$N$2:$N$5005, LocID!Q$1)</f>
        <v>0</v>
      </c>
      <c r="R127" s="228">
        <f>COUNTIFS(Data_all!$M$2:$M$5005,LocID!$B127, Data_all!$N$2:$N$5005, LocID!R$1)</f>
        <v>0</v>
      </c>
      <c r="S127" s="228">
        <f>COUNTIFS(Data_all!$M$2:$M$5005,LocID!$B127, Data_all!$N$2:$N$5005, LocID!S$1)</f>
        <v>0</v>
      </c>
      <c r="T127" s="232"/>
      <c r="U127" s="230">
        <f t="shared" si="3"/>
        <v>1</v>
      </c>
      <c r="W127"/>
    </row>
    <row r="128" spans="1:23" x14ac:dyDescent="0.25">
      <c r="A128" s="228">
        <v>128</v>
      </c>
      <c r="B128" s="228" t="str">
        <f t="shared" si="4"/>
        <v>Corvallis_OR</v>
      </c>
      <c r="C128" s="228" t="s">
        <v>1016</v>
      </c>
      <c r="D128" s="320" t="s">
        <v>122</v>
      </c>
      <c r="E128" s="320" t="s">
        <v>50</v>
      </c>
      <c r="F128" s="320"/>
      <c r="G128" s="228">
        <v>44.565040588378899</v>
      </c>
      <c r="H128" s="228">
        <v>-123.263526916503</v>
      </c>
      <c r="I128" s="228">
        <f t="shared" si="5"/>
        <v>128</v>
      </c>
      <c r="J128" s="228">
        <f>COUNTIFS(Data_all!$M$2:$M$5005, LocID!B128, Data_all!$O$2:$O$5005,"&lt;&gt;2")</f>
        <v>3</v>
      </c>
      <c r="K128" s="228">
        <f>COUNTIFS(Data_all!$M$2:$M$5005,LocID!$B128, Data_all!$N$2:$N$5005, LocID!K$1)</f>
        <v>2</v>
      </c>
      <c r="L128" s="228">
        <f>COUNTIFS(Data_all!$M$2:$M$5005,LocID!$B128, Data_all!$N$2:$N$5005, LocID!L$1) + COUNTIFS(Data_all!$M$2:$M$5005,LocID!$B128, Data_all!$N$2:$N$5005, "Cities and Streets")</f>
        <v>1</v>
      </c>
      <c r="M128" s="228">
        <f>COUNTIFS(Data_all!$M$2:$M$5005,LocID!$B128, Data_all!$N$2:$N$5005, LocID!M$1)</f>
        <v>0</v>
      </c>
      <c r="N128" s="228">
        <f>COUNTIFS(Data_all!$M$2:$M$5005,LocID!$B128, Data_all!$N$2:$N$5005, LocID!N$1)</f>
        <v>0</v>
      </c>
      <c r="O128" s="228">
        <f>COUNTIFS(Data_all!$M$2:$M$5005,LocID!$B128, Data_all!$N$2:$N$5005, LocID!O$1)</f>
        <v>0</v>
      </c>
      <c r="P128" s="228">
        <f>COUNTIFS(Data_all!$M$2:$M$5005,LocID!$B128, Data_all!$N$2:$N$5005, LocID!P$1)</f>
        <v>0</v>
      </c>
      <c r="Q128" s="228">
        <f>COUNTIFS(Data_all!$M$2:$M$5005,LocID!$B128, Data_all!$N$2:$N$5005, LocID!Q$1)</f>
        <v>0</v>
      </c>
      <c r="R128" s="228">
        <f>COUNTIFS(Data_all!$M$2:$M$5005,LocID!$B128, Data_all!$N$2:$N$5005, LocID!R$1)</f>
        <v>0</v>
      </c>
      <c r="S128" s="228">
        <f>COUNTIFS(Data_all!$M$2:$M$5005,LocID!$B128, Data_all!$N$2:$N$5005, LocID!S$1)</f>
        <v>0</v>
      </c>
      <c r="T128" s="232"/>
      <c r="U128" s="230">
        <f t="shared" ref="U128:U191" si="6">SUM(K128:S128)</f>
        <v>3</v>
      </c>
      <c r="W128"/>
    </row>
    <row r="129" spans="1:23" x14ac:dyDescent="0.25">
      <c r="A129" s="228">
        <v>129</v>
      </c>
      <c r="B129" s="228" t="str">
        <f t="shared" ref="B129:B192" si="7">IF(F129=1, C129&amp;"_"&amp;E129, C129&amp;"_"&amp;D129)</f>
        <v>Cotati_CA</v>
      </c>
      <c r="C129" s="228" t="s">
        <v>1021</v>
      </c>
      <c r="D129" s="320" t="s">
        <v>76</v>
      </c>
      <c r="E129" s="320" t="s">
        <v>50</v>
      </c>
      <c r="F129" s="320"/>
      <c r="G129" s="228">
        <v>38.323360443115199</v>
      </c>
      <c r="H129" s="228">
        <v>-122.70834350585901</v>
      </c>
      <c r="I129" s="228">
        <f t="shared" si="5"/>
        <v>129</v>
      </c>
      <c r="J129" s="228">
        <f>COUNTIFS(Data_all!$M$2:$M$5005, LocID!B129, Data_all!$O$2:$O$5005,"&lt;&gt;2")</f>
        <v>1</v>
      </c>
      <c r="K129" s="228">
        <f>COUNTIFS(Data_all!$M$2:$M$5005,LocID!$B129, Data_all!$N$2:$N$5005, LocID!K$1)</f>
        <v>0</v>
      </c>
      <c r="L129" s="228">
        <f>COUNTIFS(Data_all!$M$2:$M$5005,LocID!$B129, Data_all!$N$2:$N$5005, LocID!L$1) + COUNTIFS(Data_all!$M$2:$M$5005,LocID!$B129, Data_all!$N$2:$N$5005, "Cities and Streets")</f>
        <v>1</v>
      </c>
      <c r="M129" s="228">
        <f>COUNTIFS(Data_all!$M$2:$M$5005,LocID!$B129, Data_all!$N$2:$N$5005, LocID!M$1)</f>
        <v>0</v>
      </c>
      <c r="N129" s="228">
        <f>COUNTIFS(Data_all!$M$2:$M$5005,LocID!$B129, Data_all!$N$2:$N$5005, LocID!N$1)</f>
        <v>0</v>
      </c>
      <c r="O129" s="228">
        <f>COUNTIFS(Data_all!$M$2:$M$5005,LocID!$B129, Data_all!$N$2:$N$5005, LocID!O$1)</f>
        <v>0</v>
      </c>
      <c r="P129" s="228">
        <f>COUNTIFS(Data_all!$M$2:$M$5005,LocID!$B129, Data_all!$N$2:$N$5005, LocID!P$1)</f>
        <v>0</v>
      </c>
      <c r="Q129" s="228">
        <f>COUNTIFS(Data_all!$M$2:$M$5005,LocID!$B129, Data_all!$N$2:$N$5005, LocID!Q$1)</f>
        <v>0</v>
      </c>
      <c r="R129" s="228">
        <f>COUNTIFS(Data_all!$M$2:$M$5005,LocID!$B129, Data_all!$N$2:$N$5005, LocID!R$1)</f>
        <v>0</v>
      </c>
      <c r="S129" s="228">
        <f>COUNTIFS(Data_all!$M$2:$M$5005,LocID!$B129, Data_all!$N$2:$N$5005, LocID!S$1)</f>
        <v>0</v>
      </c>
      <c r="T129" s="232"/>
      <c r="U129" s="230">
        <f t="shared" si="6"/>
        <v>1</v>
      </c>
      <c r="W129"/>
    </row>
    <row r="130" spans="1:23" x14ac:dyDescent="0.25">
      <c r="A130" s="228">
        <v>130</v>
      </c>
      <c r="B130" s="228" t="str">
        <f t="shared" si="7"/>
        <v>Council Bluffs_IA</v>
      </c>
      <c r="C130" s="228" t="s">
        <v>1023</v>
      </c>
      <c r="D130" s="320" t="s">
        <v>488</v>
      </c>
      <c r="E130" s="320" t="s">
        <v>50</v>
      </c>
      <c r="F130" s="320"/>
      <c r="G130" s="228">
        <v>41.2577514648437</v>
      </c>
      <c r="H130" s="228">
        <v>-95.851211547851506</v>
      </c>
      <c r="I130" s="228">
        <f t="shared" ref="I130:I193" si="8">A130</f>
        <v>130</v>
      </c>
      <c r="J130" s="228">
        <f>COUNTIFS(Data_all!$M$2:$M$5005, LocID!B130, Data_all!$O$2:$O$5005,"&lt;&gt;2")</f>
        <v>1</v>
      </c>
      <c r="K130" s="228">
        <f>COUNTIFS(Data_all!$M$2:$M$5005,LocID!$B130, Data_all!$N$2:$N$5005, LocID!K$1)</f>
        <v>1</v>
      </c>
      <c r="L130" s="228">
        <f>COUNTIFS(Data_all!$M$2:$M$5005,LocID!$B130, Data_all!$N$2:$N$5005, LocID!L$1) + COUNTIFS(Data_all!$M$2:$M$5005,LocID!$B130, Data_all!$N$2:$N$5005, "Cities and Streets")</f>
        <v>0</v>
      </c>
      <c r="M130" s="228">
        <f>COUNTIFS(Data_all!$M$2:$M$5005,LocID!$B130, Data_all!$N$2:$N$5005, LocID!M$1)</f>
        <v>0</v>
      </c>
      <c r="N130" s="228">
        <f>COUNTIFS(Data_all!$M$2:$M$5005,LocID!$B130, Data_all!$N$2:$N$5005, LocID!N$1)</f>
        <v>0</v>
      </c>
      <c r="O130" s="228">
        <f>COUNTIFS(Data_all!$M$2:$M$5005,LocID!$B130, Data_all!$N$2:$N$5005, LocID!O$1)</f>
        <v>0</v>
      </c>
      <c r="P130" s="228">
        <f>COUNTIFS(Data_all!$M$2:$M$5005,LocID!$B130, Data_all!$N$2:$N$5005, LocID!P$1)</f>
        <v>0</v>
      </c>
      <c r="Q130" s="228">
        <f>COUNTIFS(Data_all!$M$2:$M$5005,LocID!$B130, Data_all!$N$2:$N$5005, LocID!Q$1)</f>
        <v>0</v>
      </c>
      <c r="R130" s="228">
        <f>COUNTIFS(Data_all!$M$2:$M$5005,LocID!$B130, Data_all!$N$2:$N$5005, LocID!R$1)</f>
        <v>0</v>
      </c>
      <c r="S130" s="228">
        <f>COUNTIFS(Data_all!$M$2:$M$5005,LocID!$B130, Data_all!$N$2:$N$5005, LocID!S$1)</f>
        <v>0</v>
      </c>
      <c r="T130" s="232"/>
      <c r="U130" s="230">
        <f t="shared" si="6"/>
        <v>1</v>
      </c>
      <c r="W130"/>
    </row>
    <row r="131" spans="1:23" x14ac:dyDescent="0.25">
      <c r="A131" s="228">
        <v>131</v>
      </c>
      <c r="B131" s="228" t="str">
        <f t="shared" si="7"/>
        <v>Covington_OR</v>
      </c>
      <c r="C131" s="228" t="s">
        <v>1026</v>
      </c>
      <c r="D131" s="320" t="s">
        <v>122</v>
      </c>
      <c r="E131" s="320" t="s">
        <v>50</v>
      </c>
      <c r="F131" s="320"/>
      <c r="G131" s="228">
        <v>42.366428375244098</v>
      </c>
      <c r="H131" s="228">
        <v>-122.899772644042</v>
      </c>
      <c r="I131" s="228">
        <f t="shared" si="8"/>
        <v>131</v>
      </c>
      <c r="J131" s="228">
        <f>COUNTIFS(Data_all!$M$2:$M$5005, LocID!B131, Data_all!$O$2:$O$5005,"&lt;&gt;2")</f>
        <v>1</v>
      </c>
      <c r="K131" s="228">
        <f>COUNTIFS(Data_all!$M$2:$M$5005,LocID!$B131, Data_all!$N$2:$N$5005, LocID!K$1)</f>
        <v>0</v>
      </c>
      <c r="L131" s="228">
        <f>COUNTIFS(Data_all!$M$2:$M$5005,LocID!$B131, Data_all!$N$2:$N$5005, LocID!L$1) + COUNTIFS(Data_all!$M$2:$M$5005,LocID!$B131, Data_all!$N$2:$N$5005, "Cities and Streets")</f>
        <v>1</v>
      </c>
      <c r="M131" s="228">
        <f>COUNTIFS(Data_all!$M$2:$M$5005,LocID!$B131, Data_all!$N$2:$N$5005, LocID!M$1)</f>
        <v>0</v>
      </c>
      <c r="N131" s="228">
        <f>COUNTIFS(Data_all!$M$2:$M$5005,LocID!$B131, Data_all!$N$2:$N$5005, LocID!N$1)</f>
        <v>0</v>
      </c>
      <c r="O131" s="228">
        <f>COUNTIFS(Data_all!$M$2:$M$5005,LocID!$B131, Data_all!$N$2:$N$5005, LocID!O$1)</f>
        <v>0</v>
      </c>
      <c r="P131" s="228">
        <f>COUNTIFS(Data_all!$M$2:$M$5005,LocID!$B131, Data_all!$N$2:$N$5005, LocID!P$1)</f>
        <v>0</v>
      </c>
      <c r="Q131" s="228">
        <f>COUNTIFS(Data_all!$M$2:$M$5005,LocID!$B131, Data_all!$N$2:$N$5005, LocID!Q$1)</f>
        <v>0</v>
      </c>
      <c r="R131" s="228">
        <f>COUNTIFS(Data_all!$M$2:$M$5005,LocID!$B131, Data_all!$N$2:$N$5005, LocID!R$1)</f>
        <v>0</v>
      </c>
      <c r="S131" s="228">
        <f>COUNTIFS(Data_all!$M$2:$M$5005,LocID!$B131, Data_all!$N$2:$N$5005, LocID!S$1)</f>
        <v>0</v>
      </c>
      <c r="T131" s="232"/>
      <c r="U131" s="230">
        <f t="shared" si="6"/>
        <v>1</v>
      </c>
      <c r="W131"/>
    </row>
    <row r="132" spans="1:23" x14ac:dyDescent="0.25">
      <c r="A132" s="228">
        <v>132</v>
      </c>
      <c r="B132" s="228" t="str">
        <f t="shared" si="7"/>
        <v>Culver City_CA</v>
      </c>
      <c r="C132" s="228" t="s">
        <v>1029</v>
      </c>
      <c r="D132" s="320" t="s">
        <v>76</v>
      </c>
      <c r="E132" s="320" t="s">
        <v>50</v>
      </c>
      <c r="F132" s="320"/>
      <c r="G132" s="228">
        <v>34.021610260009702</v>
      </c>
      <c r="H132" s="228">
        <v>-118.39620971679599</v>
      </c>
      <c r="I132" s="228">
        <f t="shared" si="8"/>
        <v>132</v>
      </c>
      <c r="J132" s="228">
        <f>COUNTIFS(Data_all!$M$2:$M$5005, LocID!B132, Data_all!$O$2:$O$5005,"&lt;&gt;2")</f>
        <v>6</v>
      </c>
      <c r="K132" s="228">
        <f>COUNTIFS(Data_all!$M$2:$M$5005,LocID!$B132, Data_all!$N$2:$N$5005, LocID!K$1)</f>
        <v>5</v>
      </c>
      <c r="L132" s="228">
        <f>COUNTIFS(Data_all!$M$2:$M$5005,LocID!$B132, Data_all!$N$2:$N$5005, LocID!L$1) + COUNTIFS(Data_all!$M$2:$M$5005,LocID!$B132, Data_all!$N$2:$N$5005, "Cities and Streets")</f>
        <v>1</v>
      </c>
      <c r="M132" s="228">
        <f>COUNTIFS(Data_all!$M$2:$M$5005,LocID!$B132, Data_all!$N$2:$N$5005, LocID!M$1)</f>
        <v>0</v>
      </c>
      <c r="N132" s="228">
        <f>COUNTIFS(Data_all!$M$2:$M$5005,LocID!$B132, Data_all!$N$2:$N$5005, LocID!N$1)</f>
        <v>0</v>
      </c>
      <c r="O132" s="228">
        <f>COUNTIFS(Data_all!$M$2:$M$5005,LocID!$B132, Data_all!$N$2:$N$5005, LocID!O$1)</f>
        <v>0</v>
      </c>
      <c r="P132" s="228">
        <f>COUNTIFS(Data_all!$M$2:$M$5005,LocID!$B132, Data_all!$N$2:$N$5005, LocID!P$1)</f>
        <v>0</v>
      </c>
      <c r="Q132" s="228">
        <f>COUNTIFS(Data_all!$M$2:$M$5005,LocID!$B132, Data_all!$N$2:$N$5005, LocID!Q$1)</f>
        <v>0</v>
      </c>
      <c r="R132" s="228">
        <f>COUNTIFS(Data_all!$M$2:$M$5005,LocID!$B132, Data_all!$N$2:$N$5005, LocID!R$1)</f>
        <v>0</v>
      </c>
      <c r="S132" s="228">
        <f>COUNTIFS(Data_all!$M$2:$M$5005,LocID!$B132, Data_all!$N$2:$N$5005, LocID!S$1)</f>
        <v>0</v>
      </c>
      <c r="T132" s="232"/>
      <c r="U132" s="230">
        <f t="shared" si="6"/>
        <v>6</v>
      </c>
      <c r="W132"/>
    </row>
    <row r="133" spans="1:23" x14ac:dyDescent="0.25">
      <c r="A133" s="228">
        <v>133</v>
      </c>
      <c r="B133" s="228" t="str">
        <f t="shared" si="7"/>
        <v>Cupertino_CA</v>
      </c>
      <c r="C133" s="228" t="s">
        <v>1038</v>
      </c>
      <c r="D133" s="320" t="s">
        <v>76</v>
      </c>
      <c r="E133" s="320" t="s">
        <v>50</v>
      </c>
      <c r="F133" s="320"/>
      <c r="G133" s="228">
        <v>37.318958282470703</v>
      </c>
      <c r="H133" s="228">
        <v>-122.02928161621</v>
      </c>
      <c r="I133" s="228">
        <f t="shared" si="8"/>
        <v>133</v>
      </c>
      <c r="J133" s="228">
        <f>COUNTIFS(Data_all!$M$2:$M$5005, LocID!B133, Data_all!$O$2:$O$5005,"&lt;&gt;2")</f>
        <v>2</v>
      </c>
      <c r="K133" s="228">
        <f>COUNTIFS(Data_all!$M$2:$M$5005,LocID!$B133, Data_all!$N$2:$N$5005, LocID!K$1)</f>
        <v>1</v>
      </c>
      <c r="L133" s="228">
        <f>COUNTIFS(Data_all!$M$2:$M$5005,LocID!$B133, Data_all!$N$2:$N$5005, LocID!L$1) + COUNTIFS(Data_all!$M$2:$M$5005,LocID!$B133, Data_all!$N$2:$N$5005, "Cities and Streets")</f>
        <v>0</v>
      </c>
      <c r="M133" s="228">
        <f>COUNTIFS(Data_all!$M$2:$M$5005,LocID!$B133, Data_all!$N$2:$N$5005, LocID!M$1)</f>
        <v>1</v>
      </c>
      <c r="N133" s="228">
        <f>COUNTIFS(Data_all!$M$2:$M$5005,LocID!$B133, Data_all!$N$2:$N$5005, LocID!N$1)</f>
        <v>0</v>
      </c>
      <c r="O133" s="228">
        <f>COUNTIFS(Data_all!$M$2:$M$5005,LocID!$B133, Data_all!$N$2:$N$5005, LocID!O$1)</f>
        <v>0</v>
      </c>
      <c r="P133" s="228">
        <f>COUNTIFS(Data_all!$M$2:$M$5005,LocID!$B133, Data_all!$N$2:$N$5005, LocID!P$1)</f>
        <v>0</v>
      </c>
      <c r="Q133" s="228">
        <f>COUNTIFS(Data_all!$M$2:$M$5005,LocID!$B133, Data_all!$N$2:$N$5005, LocID!Q$1)</f>
        <v>0</v>
      </c>
      <c r="R133" s="228">
        <f>COUNTIFS(Data_all!$M$2:$M$5005,LocID!$B133, Data_all!$N$2:$N$5005, LocID!R$1)</f>
        <v>0</v>
      </c>
      <c r="S133" s="228">
        <f>COUNTIFS(Data_all!$M$2:$M$5005,LocID!$B133, Data_all!$N$2:$N$5005, LocID!S$1)</f>
        <v>0</v>
      </c>
      <c r="T133" s="232"/>
      <c r="U133" s="230">
        <f t="shared" si="6"/>
        <v>2</v>
      </c>
      <c r="W133"/>
    </row>
    <row r="134" spans="1:23" x14ac:dyDescent="0.25">
      <c r="A134" s="228">
        <v>134</v>
      </c>
      <c r="B134" s="228" t="str">
        <f t="shared" si="7"/>
        <v>Dallas_TX</v>
      </c>
      <c r="C134" s="228" t="s">
        <v>1042</v>
      </c>
      <c r="D134" s="320" t="s">
        <v>219</v>
      </c>
      <c r="E134" s="320" t="s">
        <v>50</v>
      </c>
      <c r="F134" s="320"/>
      <c r="G134" s="228">
        <v>32.778148651122997</v>
      </c>
      <c r="H134" s="228">
        <v>-96.795402526855398</v>
      </c>
      <c r="I134" s="228">
        <f t="shared" si="8"/>
        <v>134</v>
      </c>
      <c r="J134" s="228">
        <f>COUNTIFS(Data_all!$M$2:$M$5005, LocID!B134, Data_all!$O$2:$O$5005,"&lt;&gt;2")</f>
        <v>10</v>
      </c>
      <c r="K134" s="228">
        <f>COUNTIFS(Data_all!$M$2:$M$5005,LocID!$B134, Data_all!$N$2:$N$5005, LocID!K$1)</f>
        <v>0</v>
      </c>
      <c r="L134" s="228">
        <f>COUNTIFS(Data_all!$M$2:$M$5005,LocID!$B134, Data_all!$N$2:$N$5005, LocID!L$1) + COUNTIFS(Data_all!$M$2:$M$5005,LocID!$B134, Data_all!$N$2:$N$5005, "Cities and Streets")</f>
        <v>7</v>
      </c>
      <c r="M134" s="228">
        <f>COUNTIFS(Data_all!$M$2:$M$5005,LocID!$B134, Data_all!$N$2:$N$5005, LocID!M$1)</f>
        <v>2</v>
      </c>
      <c r="N134" s="228">
        <f>COUNTIFS(Data_all!$M$2:$M$5005,LocID!$B134, Data_all!$N$2:$N$5005, LocID!N$1)</f>
        <v>0</v>
      </c>
      <c r="O134" s="228">
        <f>COUNTIFS(Data_all!$M$2:$M$5005,LocID!$B134, Data_all!$N$2:$N$5005, LocID!O$1)</f>
        <v>0</v>
      </c>
      <c r="P134" s="228">
        <f>COUNTIFS(Data_all!$M$2:$M$5005,LocID!$B134, Data_all!$N$2:$N$5005, LocID!P$1)</f>
        <v>1</v>
      </c>
      <c r="Q134" s="228">
        <f>COUNTIFS(Data_all!$M$2:$M$5005,LocID!$B134, Data_all!$N$2:$N$5005, LocID!Q$1)</f>
        <v>0</v>
      </c>
      <c r="R134" s="228">
        <f>COUNTIFS(Data_all!$M$2:$M$5005,LocID!$B134, Data_all!$N$2:$N$5005, LocID!R$1)</f>
        <v>0</v>
      </c>
      <c r="S134" s="228">
        <f>COUNTIFS(Data_all!$M$2:$M$5005,LocID!$B134, Data_all!$N$2:$N$5005, LocID!S$1)</f>
        <v>0</v>
      </c>
      <c r="T134" s="232"/>
      <c r="U134" s="230">
        <f t="shared" si="6"/>
        <v>10</v>
      </c>
      <c r="W134"/>
    </row>
    <row r="135" spans="1:23" x14ac:dyDescent="0.25">
      <c r="A135" s="228">
        <v>135</v>
      </c>
      <c r="B135" s="228" t="str">
        <f t="shared" si="7"/>
        <v>Dana Point_CA</v>
      </c>
      <c r="C135" s="228" t="s">
        <v>1053</v>
      </c>
      <c r="D135" s="320" t="s">
        <v>76</v>
      </c>
      <c r="E135" s="320" t="s">
        <v>50</v>
      </c>
      <c r="F135" s="320"/>
      <c r="G135" s="228">
        <v>33.47998046875</v>
      </c>
      <c r="H135" s="228">
        <v>-117.697639465332</v>
      </c>
      <c r="I135" s="228">
        <f t="shared" si="8"/>
        <v>135</v>
      </c>
      <c r="J135" s="228">
        <f>COUNTIFS(Data_all!$M$2:$M$5005, LocID!B135, Data_all!$O$2:$O$5005,"&lt;&gt;2")</f>
        <v>4</v>
      </c>
      <c r="K135" s="228">
        <f>COUNTIFS(Data_all!$M$2:$M$5005,LocID!$B135, Data_all!$N$2:$N$5005, LocID!K$1)</f>
        <v>0</v>
      </c>
      <c r="L135" s="228">
        <f>COUNTIFS(Data_all!$M$2:$M$5005,LocID!$B135, Data_all!$N$2:$N$5005, LocID!L$1) + COUNTIFS(Data_all!$M$2:$M$5005,LocID!$B135, Data_all!$N$2:$N$5005, "Cities and Streets")</f>
        <v>2</v>
      </c>
      <c r="M135" s="228">
        <f>COUNTIFS(Data_all!$M$2:$M$5005,LocID!$B135, Data_all!$N$2:$N$5005, LocID!M$1)</f>
        <v>2</v>
      </c>
      <c r="N135" s="228">
        <f>COUNTIFS(Data_all!$M$2:$M$5005,LocID!$B135, Data_all!$N$2:$N$5005, LocID!N$1)</f>
        <v>0</v>
      </c>
      <c r="O135" s="228">
        <f>COUNTIFS(Data_all!$M$2:$M$5005,LocID!$B135, Data_all!$N$2:$N$5005, LocID!O$1)</f>
        <v>0</v>
      </c>
      <c r="P135" s="228">
        <f>COUNTIFS(Data_all!$M$2:$M$5005,LocID!$B135, Data_all!$N$2:$N$5005, LocID!P$1)</f>
        <v>0</v>
      </c>
      <c r="Q135" s="228">
        <f>COUNTIFS(Data_all!$M$2:$M$5005,LocID!$B135, Data_all!$N$2:$N$5005, LocID!Q$1)</f>
        <v>0</v>
      </c>
      <c r="R135" s="228">
        <f>COUNTIFS(Data_all!$M$2:$M$5005,LocID!$B135, Data_all!$N$2:$N$5005, LocID!R$1)</f>
        <v>0</v>
      </c>
      <c r="S135" s="228">
        <f>COUNTIFS(Data_all!$M$2:$M$5005,LocID!$B135, Data_all!$N$2:$N$5005, LocID!S$1)</f>
        <v>0</v>
      </c>
      <c r="T135" s="232"/>
      <c r="U135" s="230">
        <f t="shared" si="6"/>
        <v>4</v>
      </c>
      <c r="W135"/>
    </row>
    <row r="136" spans="1:23" x14ac:dyDescent="0.25">
      <c r="A136" s="228">
        <v>136</v>
      </c>
      <c r="B136" s="228" t="str">
        <f t="shared" si="7"/>
        <v>Danvers_MA</v>
      </c>
      <c r="C136" s="228" t="s">
        <v>1060</v>
      </c>
      <c r="D136" s="320" t="s">
        <v>49</v>
      </c>
      <c r="E136" s="320" t="s">
        <v>50</v>
      </c>
      <c r="F136" s="320"/>
      <c r="G136" s="228">
        <v>42.570098876953097</v>
      </c>
      <c r="H136" s="228">
        <v>-70.936500549316406</v>
      </c>
      <c r="I136" s="228">
        <f t="shared" si="8"/>
        <v>136</v>
      </c>
      <c r="J136" s="228">
        <f>COUNTIFS(Data_all!$M$2:$M$5005, LocID!B136, Data_all!$O$2:$O$5005,"&lt;&gt;2")</f>
        <v>1</v>
      </c>
      <c r="K136" s="228">
        <f>COUNTIFS(Data_all!$M$2:$M$5005,LocID!$B136, Data_all!$N$2:$N$5005, LocID!K$1)</f>
        <v>0</v>
      </c>
      <c r="L136" s="228">
        <f>COUNTIFS(Data_all!$M$2:$M$5005,LocID!$B136, Data_all!$N$2:$N$5005, LocID!L$1) + COUNTIFS(Data_all!$M$2:$M$5005,LocID!$B136, Data_all!$N$2:$N$5005, "Cities and Streets")</f>
        <v>0</v>
      </c>
      <c r="M136" s="228">
        <f>COUNTIFS(Data_all!$M$2:$M$5005,LocID!$B136, Data_all!$N$2:$N$5005, LocID!M$1)</f>
        <v>1</v>
      </c>
      <c r="N136" s="228">
        <f>COUNTIFS(Data_all!$M$2:$M$5005,LocID!$B136, Data_all!$N$2:$N$5005, LocID!N$1)</f>
        <v>0</v>
      </c>
      <c r="O136" s="228">
        <f>COUNTIFS(Data_all!$M$2:$M$5005,LocID!$B136, Data_all!$N$2:$N$5005, LocID!O$1)</f>
        <v>0</v>
      </c>
      <c r="P136" s="228">
        <f>COUNTIFS(Data_all!$M$2:$M$5005,LocID!$B136, Data_all!$N$2:$N$5005, LocID!P$1)</f>
        <v>0</v>
      </c>
      <c r="Q136" s="228">
        <f>COUNTIFS(Data_all!$M$2:$M$5005,LocID!$B136, Data_all!$N$2:$N$5005, LocID!Q$1)</f>
        <v>0</v>
      </c>
      <c r="R136" s="228">
        <f>COUNTIFS(Data_all!$M$2:$M$5005,LocID!$B136, Data_all!$N$2:$N$5005, LocID!R$1)</f>
        <v>0</v>
      </c>
      <c r="S136" s="228">
        <f>COUNTIFS(Data_all!$M$2:$M$5005,LocID!$B136, Data_all!$N$2:$N$5005, LocID!S$1)</f>
        <v>0</v>
      </c>
      <c r="T136" s="232"/>
      <c r="U136" s="230">
        <f t="shared" si="6"/>
        <v>1</v>
      </c>
      <c r="W136"/>
    </row>
    <row r="137" spans="1:23" x14ac:dyDescent="0.25">
      <c r="A137" s="228">
        <v>137</v>
      </c>
      <c r="B137" s="228" t="str">
        <f t="shared" si="7"/>
        <v>Dar es Salaam_Tanzania</v>
      </c>
      <c r="C137" s="228" t="s">
        <v>1063</v>
      </c>
      <c r="D137" s="320" t="s">
        <v>1064</v>
      </c>
      <c r="E137" s="320" t="s">
        <v>1064</v>
      </c>
      <c r="F137" s="320">
        <v>1</v>
      </c>
      <c r="G137" s="228">
        <v>-6.7831997871398899</v>
      </c>
      <c r="H137" s="228">
        <v>39.267669677734297</v>
      </c>
      <c r="I137" s="228">
        <f t="shared" si="8"/>
        <v>137</v>
      </c>
      <c r="J137" s="228">
        <f>COUNTIFS(Data_all!$M$2:$M$5005, LocID!B137, Data_all!$O$2:$O$5005,"&lt;&gt;2")</f>
        <v>1</v>
      </c>
      <c r="K137" s="228">
        <f>COUNTIFS(Data_all!$M$2:$M$5005,LocID!$B137, Data_all!$N$2:$N$5005, LocID!K$1)</f>
        <v>1</v>
      </c>
      <c r="L137" s="228">
        <f>COUNTIFS(Data_all!$M$2:$M$5005,LocID!$B137, Data_all!$N$2:$N$5005, LocID!L$1) + COUNTIFS(Data_all!$M$2:$M$5005,LocID!$B137, Data_all!$N$2:$N$5005, "Cities and Streets")</f>
        <v>0</v>
      </c>
      <c r="M137" s="228">
        <f>COUNTIFS(Data_all!$M$2:$M$5005,LocID!$B137, Data_all!$N$2:$N$5005, LocID!M$1)</f>
        <v>0</v>
      </c>
      <c r="N137" s="228">
        <f>COUNTIFS(Data_all!$M$2:$M$5005,LocID!$B137, Data_all!$N$2:$N$5005, LocID!N$1)</f>
        <v>0</v>
      </c>
      <c r="O137" s="228">
        <f>COUNTIFS(Data_all!$M$2:$M$5005,LocID!$B137, Data_all!$N$2:$N$5005, LocID!O$1)</f>
        <v>0</v>
      </c>
      <c r="P137" s="228">
        <f>COUNTIFS(Data_all!$M$2:$M$5005,LocID!$B137, Data_all!$N$2:$N$5005, LocID!P$1)</f>
        <v>0</v>
      </c>
      <c r="Q137" s="228">
        <f>COUNTIFS(Data_all!$M$2:$M$5005,LocID!$B137, Data_all!$N$2:$N$5005, LocID!Q$1)</f>
        <v>0</v>
      </c>
      <c r="R137" s="228">
        <f>COUNTIFS(Data_all!$M$2:$M$5005,LocID!$B137, Data_all!$N$2:$N$5005, LocID!R$1)</f>
        <v>0</v>
      </c>
      <c r="S137" s="228">
        <f>COUNTIFS(Data_all!$M$2:$M$5005,LocID!$B137, Data_all!$N$2:$N$5005, LocID!S$1)</f>
        <v>0</v>
      </c>
      <c r="T137" s="232"/>
      <c r="U137" s="230">
        <f t="shared" si="6"/>
        <v>1</v>
      </c>
      <c r="W137"/>
    </row>
    <row r="138" spans="1:23" x14ac:dyDescent="0.25">
      <c r="A138" s="228">
        <v>138</v>
      </c>
      <c r="B138" s="228" t="str">
        <f t="shared" si="7"/>
        <v>Dartmouth_MA</v>
      </c>
      <c r="C138" s="228" t="s">
        <v>1066</v>
      </c>
      <c r="D138" s="320" t="s">
        <v>49</v>
      </c>
      <c r="E138" s="320" t="s">
        <v>50</v>
      </c>
      <c r="F138" s="320"/>
      <c r="G138" s="228">
        <v>41.628208160400298</v>
      </c>
      <c r="H138" s="228">
        <v>-70.966026306152301</v>
      </c>
      <c r="I138" s="228">
        <f t="shared" si="8"/>
        <v>138</v>
      </c>
      <c r="J138" s="228">
        <f>COUNTIFS(Data_all!$M$2:$M$5005, LocID!B138, Data_all!$O$2:$O$5005,"&lt;&gt;2")</f>
        <v>1</v>
      </c>
      <c r="K138" s="228">
        <f>COUNTIFS(Data_all!$M$2:$M$5005,LocID!$B138, Data_all!$N$2:$N$5005, LocID!K$1)</f>
        <v>0</v>
      </c>
      <c r="L138" s="228">
        <f>COUNTIFS(Data_all!$M$2:$M$5005,LocID!$B138, Data_all!$N$2:$N$5005, LocID!L$1) + COUNTIFS(Data_all!$M$2:$M$5005,LocID!$B138, Data_all!$N$2:$N$5005, "Cities and Streets")</f>
        <v>0</v>
      </c>
      <c r="M138" s="228">
        <f>COUNTIFS(Data_all!$M$2:$M$5005,LocID!$B138, Data_all!$N$2:$N$5005, LocID!M$1)</f>
        <v>1</v>
      </c>
      <c r="N138" s="228">
        <f>COUNTIFS(Data_all!$M$2:$M$5005,LocID!$B138, Data_all!$N$2:$N$5005, LocID!N$1)</f>
        <v>0</v>
      </c>
      <c r="O138" s="228">
        <f>COUNTIFS(Data_all!$M$2:$M$5005,LocID!$B138, Data_all!$N$2:$N$5005, LocID!O$1)</f>
        <v>0</v>
      </c>
      <c r="P138" s="228">
        <f>COUNTIFS(Data_all!$M$2:$M$5005,LocID!$B138, Data_all!$N$2:$N$5005, LocID!P$1)</f>
        <v>0</v>
      </c>
      <c r="Q138" s="228">
        <f>COUNTIFS(Data_all!$M$2:$M$5005,LocID!$B138, Data_all!$N$2:$N$5005, LocID!Q$1)</f>
        <v>0</v>
      </c>
      <c r="R138" s="228">
        <f>COUNTIFS(Data_all!$M$2:$M$5005,LocID!$B138, Data_all!$N$2:$N$5005, LocID!R$1)</f>
        <v>0</v>
      </c>
      <c r="S138" s="228">
        <f>COUNTIFS(Data_all!$M$2:$M$5005,LocID!$B138, Data_all!$N$2:$N$5005, LocID!S$1)</f>
        <v>0</v>
      </c>
      <c r="T138" s="232"/>
      <c r="U138" s="230">
        <f t="shared" si="6"/>
        <v>1</v>
      </c>
      <c r="W138"/>
    </row>
    <row r="139" spans="1:23" x14ac:dyDescent="0.25">
      <c r="A139" s="228">
        <v>139</v>
      </c>
      <c r="B139" s="228" t="str">
        <f t="shared" si="7"/>
        <v>Davenport_IA</v>
      </c>
      <c r="C139" s="228" t="s">
        <v>1069</v>
      </c>
      <c r="D139" s="320" t="s">
        <v>488</v>
      </c>
      <c r="E139" s="320" t="s">
        <v>50</v>
      </c>
      <c r="F139" s="320"/>
      <c r="G139" s="228">
        <v>41.538261413574197</v>
      </c>
      <c r="H139" s="228">
        <v>-90.576400756835895</v>
      </c>
      <c r="I139" s="228">
        <f t="shared" si="8"/>
        <v>139</v>
      </c>
      <c r="J139" s="228">
        <f>COUNTIFS(Data_all!$M$2:$M$5005, LocID!B139, Data_all!$O$2:$O$5005,"&lt;&gt;2")</f>
        <v>2</v>
      </c>
      <c r="K139" s="228">
        <f>COUNTIFS(Data_all!$M$2:$M$5005,LocID!$B139, Data_all!$N$2:$N$5005, LocID!K$1)</f>
        <v>0</v>
      </c>
      <c r="L139" s="228">
        <f>COUNTIFS(Data_all!$M$2:$M$5005,LocID!$B139, Data_all!$N$2:$N$5005, LocID!L$1) + COUNTIFS(Data_all!$M$2:$M$5005,LocID!$B139, Data_all!$N$2:$N$5005, "Cities and Streets")</f>
        <v>2</v>
      </c>
      <c r="M139" s="228">
        <f>COUNTIFS(Data_all!$M$2:$M$5005,LocID!$B139, Data_all!$N$2:$N$5005, LocID!M$1)</f>
        <v>0</v>
      </c>
      <c r="N139" s="228">
        <f>COUNTIFS(Data_all!$M$2:$M$5005,LocID!$B139, Data_all!$N$2:$N$5005, LocID!N$1)</f>
        <v>0</v>
      </c>
      <c r="O139" s="228">
        <f>COUNTIFS(Data_all!$M$2:$M$5005,LocID!$B139, Data_all!$N$2:$N$5005, LocID!O$1)</f>
        <v>0</v>
      </c>
      <c r="P139" s="228">
        <f>COUNTIFS(Data_all!$M$2:$M$5005,LocID!$B139, Data_all!$N$2:$N$5005, LocID!P$1)</f>
        <v>0</v>
      </c>
      <c r="Q139" s="228">
        <f>COUNTIFS(Data_all!$M$2:$M$5005,LocID!$B139, Data_all!$N$2:$N$5005, LocID!Q$1)</f>
        <v>0</v>
      </c>
      <c r="R139" s="228">
        <f>COUNTIFS(Data_all!$M$2:$M$5005,LocID!$B139, Data_all!$N$2:$N$5005, LocID!R$1)</f>
        <v>0</v>
      </c>
      <c r="S139" s="228">
        <f>COUNTIFS(Data_all!$M$2:$M$5005,LocID!$B139, Data_all!$N$2:$N$5005, LocID!S$1)</f>
        <v>0</v>
      </c>
      <c r="T139" s="232"/>
      <c r="U139" s="230">
        <f t="shared" si="6"/>
        <v>2</v>
      </c>
      <c r="W139"/>
    </row>
    <row r="140" spans="1:23" x14ac:dyDescent="0.25">
      <c r="A140" s="228">
        <v>140</v>
      </c>
      <c r="B140" s="228" t="str">
        <f t="shared" si="7"/>
        <v>Davis_CA</v>
      </c>
      <c r="C140" s="228" t="s">
        <v>1073</v>
      </c>
      <c r="D140" s="320" t="s">
        <v>76</v>
      </c>
      <c r="E140" s="320" t="s">
        <v>50</v>
      </c>
      <c r="F140" s="320"/>
      <c r="G140" s="228">
        <v>38.5466918945312</v>
      </c>
      <c r="H140" s="228">
        <v>-121.744567871093</v>
      </c>
      <c r="I140" s="228">
        <f t="shared" si="8"/>
        <v>140</v>
      </c>
      <c r="J140" s="228">
        <f>COUNTIFS(Data_all!$M$2:$M$5005, LocID!B140, Data_all!$O$2:$O$5005,"&lt;&gt;2")</f>
        <v>5</v>
      </c>
      <c r="K140" s="228">
        <f>COUNTIFS(Data_all!$M$2:$M$5005,LocID!$B140, Data_all!$N$2:$N$5005, LocID!K$1)</f>
        <v>0</v>
      </c>
      <c r="L140" s="228">
        <f>COUNTIFS(Data_all!$M$2:$M$5005,LocID!$B140, Data_all!$N$2:$N$5005, LocID!L$1) + COUNTIFS(Data_all!$M$2:$M$5005,LocID!$B140, Data_all!$N$2:$N$5005, "Cities and Streets")</f>
        <v>1</v>
      </c>
      <c r="M140" s="228">
        <f>COUNTIFS(Data_all!$M$2:$M$5005,LocID!$B140, Data_all!$N$2:$N$5005, LocID!M$1)</f>
        <v>4</v>
      </c>
      <c r="N140" s="228">
        <f>COUNTIFS(Data_all!$M$2:$M$5005,LocID!$B140, Data_all!$N$2:$N$5005, LocID!N$1)</f>
        <v>0</v>
      </c>
      <c r="O140" s="228">
        <f>COUNTIFS(Data_all!$M$2:$M$5005,LocID!$B140, Data_all!$N$2:$N$5005, LocID!O$1)</f>
        <v>0</v>
      </c>
      <c r="P140" s="228">
        <f>COUNTIFS(Data_all!$M$2:$M$5005,LocID!$B140, Data_all!$N$2:$N$5005, LocID!P$1)</f>
        <v>0</v>
      </c>
      <c r="Q140" s="228">
        <f>COUNTIFS(Data_all!$M$2:$M$5005,LocID!$B140, Data_all!$N$2:$N$5005, LocID!Q$1)</f>
        <v>0</v>
      </c>
      <c r="R140" s="228">
        <f>COUNTIFS(Data_all!$M$2:$M$5005,LocID!$B140, Data_all!$N$2:$N$5005, LocID!R$1)</f>
        <v>0</v>
      </c>
      <c r="S140" s="228">
        <f>COUNTIFS(Data_all!$M$2:$M$5005,LocID!$B140, Data_all!$N$2:$N$5005, LocID!S$1)</f>
        <v>0</v>
      </c>
      <c r="T140" s="232"/>
      <c r="U140" s="230">
        <f t="shared" si="6"/>
        <v>5</v>
      </c>
      <c r="W140"/>
    </row>
    <row r="141" spans="1:23" x14ac:dyDescent="0.25">
      <c r="A141" s="228">
        <v>141</v>
      </c>
      <c r="B141" s="228" t="str">
        <f t="shared" si="7"/>
        <v>Dayton_OH</v>
      </c>
      <c r="C141" s="228" t="s">
        <v>1076</v>
      </c>
      <c r="D141" s="320" t="s">
        <v>60</v>
      </c>
      <c r="E141" s="320" t="s">
        <v>50</v>
      </c>
      <c r="F141" s="320"/>
      <c r="G141" s="228">
        <v>39.759109497070298</v>
      </c>
      <c r="H141" s="228">
        <v>-84.194442749023395</v>
      </c>
      <c r="I141" s="228">
        <f t="shared" si="8"/>
        <v>141</v>
      </c>
      <c r="J141" s="228">
        <f>COUNTIFS(Data_all!$M$2:$M$5005, LocID!B141, Data_all!$O$2:$O$5005,"&lt;&gt;2")</f>
        <v>2</v>
      </c>
      <c r="K141" s="228">
        <f>COUNTIFS(Data_all!$M$2:$M$5005,LocID!$B141, Data_all!$N$2:$N$5005, LocID!K$1)</f>
        <v>0</v>
      </c>
      <c r="L141" s="228">
        <f>COUNTIFS(Data_all!$M$2:$M$5005,LocID!$B141, Data_all!$N$2:$N$5005, LocID!L$1) + COUNTIFS(Data_all!$M$2:$M$5005,LocID!$B141, Data_all!$N$2:$N$5005, "Cities and Streets")</f>
        <v>0</v>
      </c>
      <c r="M141" s="228">
        <f>COUNTIFS(Data_all!$M$2:$M$5005,LocID!$B141, Data_all!$N$2:$N$5005, LocID!M$1)</f>
        <v>0</v>
      </c>
      <c r="N141" s="228">
        <f>COUNTIFS(Data_all!$M$2:$M$5005,LocID!$B141, Data_all!$N$2:$N$5005, LocID!N$1)</f>
        <v>0</v>
      </c>
      <c r="O141" s="228">
        <f>COUNTIFS(Data_all!$M$2:$M$5005,LocID!$B141, Data_all!$N$2:$N$5005, LocID!O$1)</f>
        <v>0</v>
      </c>
      <c r="P141" s="228">
        <f>COUNTIFS(Data_all!$M$2:$M$5005,LocID!$B141, Data_all!$N$2:$N$5005, LocID!P$1)</f>
        <v>2</v>
      </c>
      <c r="Q141" s="228">
        <f>COUNTIFS(Data_all!$M$2:$M$5005,LocID!$B141, Data_all!$N$2:$N$5005, LocID!Q$1)</f>
        <v>0</v>
      </c>
      <c r="R141" s="228">
        <f>COUNTIFS(Data_all!$M$2:$M$5005,LocID!$B141, Data_all!$N$2:$N$5005, LocID!R$1)</f>
        <v>0</v>
      </c>
      <c r="S141" s="228">
        <f>COUNTIFS(Data_all!$M$2:$M$5005,LocID!$B141, Data_all!$N$2:$N$5005, LocID!S$1)</f>
        <v>0</v>
      </c>
      <c r="T141" s="232"/>
      <c r="U141" s="230">
        <f t="shared" si="6"/>
        <v>2</v>
      </c>
      <c r="W141"/>
    </row>
    <row r="142" spans="1:23" x14ac:dyDescent="0.25">
      <c r="A142" s="228">
        <v>142</v>
      </c>
      <c r="B142" s="228" t="str">
        <f t="shared" si="7"/>
        <v>Decatur_GA</v>
      </c>
      <c r="C142" s="228" t="s">
        <v>1079</v>
      </c>
      <c r="D142" s="320" t="s">
        <v>160</v>
      </c>
      <c r="E142" s="320" t="s">
        <v>50</v>
      </c>
      <c r="F142" s="320"/>
      <c r="G142" s="228">
        <v>33.774261474609297</v>
      </c>
      <c r="H142" s="228">
        <v>-84.296592712402301</v>
      </c>
      <c r="I142" s="228">
        <f t="shared" si="8"/>
        <v>142</v>
      </c>
      <c r="J142" s="228">
        <f>COUNTIFS(Data_all!$M$2:$M$5005, LocID!B142, Data_all!$O$2:$O$5005,"&lt;&gt;2")</f>
        <v>1</v>
      </c>
      <c r="K142" s="228">
        <f>COUNTIFS(Data_all!$M$2:$M$5005,LocID!$B142, Data_all!$N$2:$N$5005, LocID!K$1)</f>
        <v>1</v>
      </c>
      <c r="L142" s="228">
        <f>COUNTIFS(Data_all!$M$2:$M$5005,LocID!$B142, Data_all!$N$2:$N$5005, LocID!L$1) + COUNTIFS(Data_all!$M$2:$M$5005,LocID!$B142, Data_all!$N$2:$N$5005, "Cities and Streets")</f>
        <v>0</v>
      </c>
      <c r="M142" s="228">
        <f>COUNTIFS(Data_all!$M$2:$M$5005,LocID!$B142, Data_all!$N$2:$N$5005, LocID!M$1)</f>
        <v>0</v>
      </c>
      <c r="N142" s="228">
        <f>COUNTIFS(Data_all!$M$2:$M$5005,LocID!$B142, Data_all!$N$2:$N$5005, LocID!N$1)</f>
        <v>0</v>
      </c>
      <c r="O142" s="228">
        <f>COUNTIFS(Data_all!$M$2:$M$5005,LocID!$B142, Data_all!$N$2:$N$5005, LocID!O$1)</f>
        <v>0</v>
      </c>
      <c r="P142" s="228">
        <f>COUNTIFS(Data_all!$M$2:$M$5005,LocID!$B142, Data_all!$N$2:$N$5005, LocID!P$1)</f>
        <v>0</v>
      </c>
      <c r="Q142" s="228">
        <f>COUNTIFS(Data_all!$M$2:$M$5005,LocID!$B142, Data_all!$N$2:$N$5005, LocID!Q$1)</f>
        <v>0</v>
      </c>
      <c r="R142" s="228">
        <f>COUNTIFS(Data_all!$M$2:$M$5005,LocID!$B142, Data_all!$N$2:$N$5005, LocID!R$1)</f>
        <v>0</v>
      </c>
      <c r="S142" s="228">
        <f>COUNTIFS(Data_all!$M$2:$M$5005,LocID!$B142, Data_all!$N$2:$N$5005, LocID!S$1)</f>
        <v>0</v>
      </c>
      <c r="T142" s="232"/>
      <c r="U142" s="230">
        <f t="shared" si="6"/>
        <v>1</v>
      </c>
      <c r="W142"/>
    </row>
    <row r="143" spans="1:23" x14ac:dyDescent="0.25">
      <c r="A143" s="228">
        <v>143</v>
      </c>
      <c r="B143" s="228" t="str">
        <f t="shared" si="7"/>
        <v>Deerfield_MA</v>
      </c>
      <c r="C143" s="228" t="s">
        <v>1082</v>
      </c>
      <c r="D143" s="320" t="s">
        <v>49</v>
      </c>
      <c r="E143" s="320" t="s">
        <v>50</v>
      </c>
      <c r="F143" s="320"/>
      <c r="G143" s="228">
        <v>42.542469024658203</v>
      </c>
      <c r="H143" s="228">
        <v>-72.601997375488196</v>
      </c>
      <c r="I143" s="228">
        <f t="shared" si="8"/>
        <v>143</v>
      </c>
      <c r="J143" s="228">
        <f>COUNTIFS(Data_all!$M$2:$M$5005, LocID!B143, Data_all!$O$2:$O$5005,"&lt;&gt;2")</f>
        <v>1</v>
      </c>
      <c r="K143" s="228">
        <f>COUNTIFS(Data_all!$M$2:$M$5005,LocID!$B143, Data_all!$N$2:$N$5005, LocID!K$1)</f>
        <v>0</v>
      </c>
      <c r="L143" s="228">
        <f>COUNTIFS(Data_all!$M$2:$M$5005,LocID!$B143, Data_all!$N$2:$N$5005, LocID!L$1) + COUNTIFS(Data_all!$M$2:$M$5005,LocID!$B143, Data_all!$N$2:$N$5005, "Cities and Streets")</f>
        <v>1</v>
      </c>
      <c r="M143" s="228">
        <f>COUNTIFS(Data_all!$M$2:$M$5005,LocID!$B143, Data_all!$N$2:$N$5005, LocID!M$1)</f>
        <v>0</v>
      </c>
      <c r="N143" s="228">
        <f>COUNTIFS(Data_all!$M$2:$M$5005,LocID!$B143, Data_all!$N$2:$N$5005, LocID!N$1)</f>
        <v>0</v>
      </c>
      <c r="O143" s="228">
        <f>COUNTIFS(Data_all!$M$2:$M$5005,LocID!$B143, Data_all!$N$2:$N$5005, LocID!O$1)</f>
        <v>0</v>
      </c>
      <c r="P143" s="228">
        <f>COUNTIFS(Data_all!$M$2:$M$5005,LocID!$B143, Data_all!$N$2:$N$5005, LocID!P$1)</f>
        <v>0</v>
      </c>
      <c r="Q143" s="228">
        <f>COUNTIFS(Data_all!$M$2:$M$5005,LocID!$B143, Data_all!$N$2:$N$5005, LocID!Q$1)</f>
        <v>0</v>
      </c>
      <c r="R143" s="228">
        <f>COUNTIFS(Data_all!$M$2:$M$5005,LocID!$B143, Data_all!$N$2:$N$5005, LocID!R$1)</f>
        <v>0</v>
      </c>
      <c r="S143" s="228">
        <f>COUNTIFS(Data_all!$M$2:$M$5005,LocID!$B143, Data_all!$N$2:$N$5005, LocID!S$1)</f>
        <v>0</v>
      </c>
      <c r="T143" s="232"/>
      <c r="U143" s="230">
        <f t="shared" si="6"/>
        <v>1</v>
      </c>
      <c r="W143"/>
    </row>
    <row r="144" spans="1:23" x14ac:dyDescent="0.25">
      <c r="A144" s="228">
        <v>144</v>
      </c>
      <c r="B144" s="228" t="str">
        <f t="shared" si="7"/>
        <v>Del Mar_CA</v>
      </c>
      <c r="C144" s="228" t="s">
        <v>1085</v>
      </c>
      <c r="D144" s="320" t="s">
        <v>76</v>
      </c>
      <c r="E144" s="320" t="s">
        <v>50</v>
      </c>
      <c r="F144" s="320"/>
      <c r="G144" s="228">
        <v>32.954891204833899</v>
      </c>
      <c r="H144" s="228">
        <v>-117.26348114013599</v>
      </c>
      <c r="I144" s="228">
        <f t="shared" si="8"/>
        <v>144</v>
      </c>
      <c r="J144" s="228">
        <f>COUNTIFS(Data_all!$M$2:$M$5005, LocID!B144, Data_all!$O$2:$O$5005,"&lt;&gt;2")</f>
        <v>1</v>
      </c>
      <c r="K144" s="228">
        <f>COUNTIFS(Data_all!$M$2:$M$5005,LocID!$B144, Data_all!$N$2:$N$5005, LocID!K$1)</f>
        <v>0</v>
      </c>
      <c r="L144" s="228">
        <f>COUNTIFS(Data_all!$M$2:$M$5005,LocID!$B144, Data_all!$N$2:$N$5005, LocID!L$1) + COUNTIFS(Data_all!$M$2:$M$5005,LocID!$B144, Data_all!$N$2:$N$5005, "Cities and Streets")</f>
        <v>0</v>
      </c>
      <c r="M144" s="228">
        <f>COUNTIFS(Data_all!$M$2:$M$5005,LocID!$B144, Data_all!$N$2:$N$5005, LocID!M$1)</f>
        <v>1</v>
      </c>
      <c r="N144" s="228">
        <f>COUNTIFS(Data_all!$M$2:$M$5005,LocID!$B144, Data_all!$N$2:$N$5005, LocID!N$1)</f>
        <v>0</v>
      </c>
      <c r="O144" s="228">
        <f>COUNTIFS(Data_all!$M$2:$M$5005,LocID!$B144, Data_all!$N$2:$N$5005, LocID!O$1)</f>
        <v>0</v>
      </c>
      <c r="P144" s="228">
        <f>COUNTIFS(Data_all!$M$2:$M$5005,LocID!$B144, Data_all!$N$2:$N$5005, LocID!P$1)</f>
        <v>0</v>
      </c>
      <c r="Q144" s="228">
        <f>COUNTIFS(Data_all!$M$2:$M$5005,LocID!$B144, Data_all!$N$2:$N$5005, LocID!Q$1)</f>
        <v>0</v>
      </c>
      <c r="R144" s="228">
        <f>COUNTIFS(Data_all!$M$2:$M$5005,LocID!$B144, Data_all!$N$2:$N$5005, LocID!R$1)</f>
        <v>0</v>
      </c>
      <c r="S144" s="228">
        <f>COUNTIFS(Data_all!$M$2:$M$5005,LocID!$B144, Data_all!$N$2:$N$5005, LocID!S$1)</f>
        <v>0</v>
      </c>
      <c r="T144" s="232"/>
      <c r="U144" s="230">
        <f t="shared" si="6"/>
        <v>1</v>
      </c>
      <c r="W144"/>
    </row>
    <row r="145" spans="1:23" x14ac:dyDescent="0.25">
      <c r="A145" s="228">
        <v>145</v>
      </c>
      <c r="B145" s="228" t="str">
        <f t="shared" si="7"/>
        <v>Delano_CA</v>
      </c>
      <c r="C145" s="228" t="s">
        <v>1088</v>
      </c>
      <c r="D145" s="320" t="s">
        <v>76</v>
      </c>
      <c r="E145" s="320" t="s">
        <v>50</v>
      </c>
      <c r="F145" s="320"/>
      <c r="G145" s="228">
        <v>35.770458221435497</v>
      </c>
      <c r="H145" s="228">
        <v>-119.245277404785</v>
      </c>
      <c r="I145" s="228">
        <f t="shared" si="8"/>
        <v>145</v>
      </c>
      <c r="J145" s="228">
        <f>COUNTIFS(Data_all!$M$2:$M$5005, LocID!B145, Data_all!$O$2:$O$5005,"&lt;&gt;2")</f>
        <v>1</v>
      </c>
      <c r="K145" s="228">
        <f>COUNTIFS(Data_all!$M$2:$M$5005,LocID!$B145, Data_all!$N$2:$N$5005, LocID!K$1)</f>
        <v>0</v>
      </c>
      <c r="L145" s="228">
        <f>COUNTIFS(Data_all!$M$2:$M$5005,LocID!$B145, Data_all!$N$2:$N$5005, LocID!L$1) + COUNTIFS(Data_all!$M$2:$M$5005,LocID!$B145, Data_all!$N$2:$N$5005, "Cities and Streets")</f>
        <v>1</v>
      </c>
      <c r="M145" s="228">
        <f>COUNTIFS(Data_all!$M$2:$M$5005,LocID!$B145, Data_all!$N$2:$N$5005, LocID!M$1)</f>
        <v>0</v>
      </c>
      <c r="N145" s="228">
        <f>COUNTIFS(Data_all!$M$2:$M$5005,LocID!$B145, Data_all!$N$2:$N$5005, LocID!N$1)</f>
        <v>0</v>
      </c>
      <c r="O145" s="228">
        <f>COUNTIFS(Data_all!$M$2:$M$5005,LocID!$B145, Data_all!$N$2:$N$5005, LocID!O$1)</f>
        <v>0</v>
      </c>
      <c r="P145" s="228">
        <f>COUNTIFS(Data_all!$M$2:$M$5005,LocID!$B145, Data_all!$N$2:$N$5005, LocID!P$1)</f>
        <v>0</v>
      </c>
      <c r="Q145" s="228">
        <f>COUNTIFS(Data_all!$M$2:$M$5005,LocID!$B145, Data_all!$N$2:$N$5005, LocID!Q$1)</f>
        <v>0</v>
      </c>
      <c r="R145" s="228">
        <f>COUNTIFS(Data_all!$M$2:$M$5005,LocID!$B145, Data_all!$N$2:$N$5005, LocID!R$1)</f>
        <v>0</v>
      </c>
      <c r="S145" s="228">
        <f>COUNTIFS(Data_all!$M$2:$M$5005,LocID!$B145, Data_all!$N$2:$N$5005, LocID!S$1)</f>
        <v>0</v>
      </c>
      <c r="T145" s="232"/>
      <c r="U145" s="230">
        <f t="shared" si="6"/>
        <v>1</v>
      </c>
      <c r="W145"/>
    </row>
    <row r="146" spans="1:23" x14ac:dyDescent="0.25">
      <c r="A146" s="228">
        <v>146</v>
      </c>
      <c r="B146" s="228" t="str">
        <f t="shared" si="7"/>
        <v>Delhi_India</v>
      </c>
      <c r="C146" s="228" t="s">
        <v>1091</v>
      </c>
      <c r="D146" s="320" t="s">
        <v>1092</v>
      </c>
      <c r="E146" s="320" t="s">
        <v>50</v>
      </c>
      <c r="F146" s="320"/>
      <c r="G146" s="228">
        <v>28.6449794769287</v>
      </c>
      <c r="H146" s="228">
        <v>77.2164306640625</v>
      </c>
      <c r="I146" s="228">
        <f t="shared" si="8"/>
        <v>146</v>
      </c>
      <c r="J146" s="228">
        <f>COUNTIFS(Data_all!$M$2:$M$5005, LocID!B146, Data_all!$O$2:$O$5005,"&lt;&gt;2")</f>
        <v>1</v>
      </c>
      <c r="K146" s="228">
        <f>COUNTIFS(Data_all!$M$2:$M$5005,LocID!$B146, Data_all!$N$2:$N$5005, LocID!K$1)</f>
        <v>1</v>
      </c>
      <c r="L146" s="228">
        <f>COUNTIFS(Data_all!$M$2:$M$5005,LocID!$B146, Data_all!$N$2:$N$5005, LocID!L$1) + COUNTIFS(Data_all!$M$2:$M$5005,LocID!$B146, Data_all!$N$2:$N$5005, "Cities and Streets")</f>
        <v>0</v>
      </c>
      <c r="M146" s="228">
        <f>COUNTIFS(Data_all!$M$2:$M$5005,LocID!$B146, Data_all!$N$2:$N$5005, LocID!M$1)</f>
        <v>0</v>
      </c>
      <c r="N146" s="228">
        <f>COUNTIFS(Data_all!$M$2:$M$5005,LocID!$B146, Data_all!$N$2:$N$5005, LocID!N$1)</f>
        <v>0</v>
      </c>
      <c r="O146" s="228">
        <f>COUNTIFS(Data_all!$M$2:$M$5005,LocID!$B146, Data_all!$N$2:$N$5005, LocID!O$1)</f>
        <v>0</v>
      </c>
      <c r="P146" s="228">
        <f>COUNTIFS(Data_all!$M$2:$M$5005,LocID!$B146, Data_all!$N$2:$N$5005, LocID!P$1)</f>
        <v>0</v>
      </c>
      <c r="Q146" s="228">
        <f>COUNTIFS(Data_all!$M$2:$M$5005,LocID!$B146, Data_all!$N$2:$N$5005, LocID!Q$1)</f>
        <v>0</v>
      </c>
      <c r="R146" s="228">
        <f>COUNTIFS(Data_all!$M$2:$M$5005,LocID!$B146, Data_all!$N$2:$N$5005, LocID!R$1)</f>
        <v>0</v>
      </c>
      <c r="S146" s="228">
        <f>COUNTIFS(Data_all!$M$2:$M$5005,LocID!$B146, Data_all!$N$2:$N$5005, LocID!S$1)</f>
        <v>0</v>
      </c>
      <c r="T146" s="232"/>
      <c r="U146" s="230">
        <f t="shared" si="6"/>
        <v>1</v>
      </c>
      <c r="W146"/>
    </row>
    <row r="147" spans="1:23" x14ac:dyDescent="0.25">
      <c r="A147" s="228">
        <v>147</v>
      </c>
      <c r="B147" s="228" t="str">
        <f t="shared" si="7"/>
        <v>Denton_TX</v>
      </c>
      <c r="C147" s="228" t="s">
        <v>1095</v>
      </c>
      <c r="D147" s="320" t="s">
        <v>219</v>
      </c>
      <c r="E147" s="320" t="s">
        <v>50</v>
      </c>
      <c r="F147" s="320"/>
      <c r="G147" s="228">
        <v>33.216560363769503</v>
      </c>
      <c r="H147" s="228">
        <v>-97.1309814453125</v>
      </c>
      <c r="I147" s="228">
        <f t="shared" si="8"/>
        <v>147</v>
      </c>
      <c r="J147" s="228">
        <f>COUNTIFS(Data_all!$M$2:$M$5005, LocID!B147, Data_all!$O$2:$O$5005,"&lt;&gt;2")</f>
        <v>1</v>
      </c>
      <c r="K147" s="228">
        <f>COUNTIFS(Data_all!$M$2:$M$5005,LocID!$B147, Data_all!$N$2:$N$5005, LocID!K$1)</f>
        <v>0</v>
      </c>
      <c r="L147" s="228">
        <f>COUNTIFS(Data_all!$M$2:$M$5005,LocID!$B147, Data_all!$N$2:$N$5005, LocID!L$1) + COUNTIFS(Data_all!$M$2:$M$5005,LocID!$B147, Data_all!$N$2:$N$5005, "Cities and Streets")</f>
        <v>1</v>
      </c>
      <c r="M147" s="228">
        <f>COUNTIFS(Data_all!$M$2:$M$5005,LocID!$B147, Data_all!$N$2:$N$5005, LocID!M$1)</f>
        <v>1</v>
      </c>
      <c r="N147" s="228">
        <f>COUNTIFS(Data_all!$M$2:$M$5005,LocID!$B147, Data_all!$N$2:$N$5005, LocID!N$1)</f>
        <v>0</v>
      </c>
      <c r="O147" s="228">
        <f>COUNTIFS(Data_all!$M$2:$M$5005,LocID!$B147, Data_all!$N$2:$N$5005, LocID!O$1)</f>
        <v>0</v>
      </c>
      <c r="P147" s="228">
        <f>COUNTIFS(Data_all!$M$2:$M$5005,LocID!$B147, Data_all!$N$2:$N$5005, LocID!P$1)</f>
        <v>0</v>
      </c>
      <c r="Q147" s="228">
        <f>COUNTIFS(Data_all!$M$2:$M$5005,LocID!$B147, Data_all!$N$2:$N$5005, LocID!Q$1)</f>
        <v>0</v>
      </c>
      <c r="R147" s="228">
        <f>COUNTIFS(Data_all!$M$2:$M$5005,LocID!$B147, Data_all!$N$2:$N$5005, LocID!R$1)</f>
        <v>0</v>
      </c>
      <c r="S147" s="228">
        <f>COUNTIFS(Data_all!$M$2:$M$5005,LocID!$B147, Data_all!$N$2:$N$5005, LocID!S$1)</f>
        <v>0</v>
      </c>
      <c r="T147" s="232"/>
      <c r="U147" s="230">
        <f t="shared" si="6"/>
        <v>2</v>
      </c>
      <c r="W147"/>
    </row>
    <row r="148" spans="1:23" x14ac:dyDescent="0.25">
      <c r="A148" s="228">
        <v>148</v>
      </c>
      <c r="B148" s="228" t="str">
        <f t="shared" si="7"/>
        <v>Denver_CO</v>
      </c>
      <c r="C148" s="228" t="s">
        <v>1099</v>
      </c>
      <c r="D148" s="320" t="s">
        <v>244</v>
      </c>
      <c r="E148" s="320" t="s">
        <v>50</v>
      </c>
      <c r="F148" s="320"/>
      <c r="G148" s="228">
        <v>39.7400093078613</v>
      </c>
      <c r="H148" s="228">
        <v>-104.992301940917</v>
      </c>
      <c r="I148" s="228">
        <f t="shared" si="8"/>
        <v>148</v>
      </c>
      <c r="J148" s="228">
        <f>COUNTIFS(Data_all!$M$2:$M$5005, LocID!B148, Data_all!$O$2:$O$5005,"&lt;&gt;2")</f>
        <v>27</v>
      </c>
      <c r="K148" s="228">
        <f>COUNTIFS(Data_all!$M$2:$M$5005,LocID!$B148, Data_all!$N$2:$N$5005, LocID!K$1)</f>
        <v>8</v>
      </c>
      <c r="L148" s="228">
        <f>COUNTIFS(Data_all!$M$2:$M$5005,LocID!$B148, Data_all!$N$2:$N$5005, LocID!L$1) + COUNTIFS(Data_all!$M$2:$M$5005,LocID!$B148, Data_all!$N$2:$N$5005, "Cities and Streets")</f>
        <v>8</v>
      </c>
      <c r="M148" s="228">
        <f>COUNTIFS(Data_all!$M$2:$M$5005,LocID!$B148, Data_all!$N$2:$N$5005, LocID!M$1)</f>
        <v>8</v>
      </c>
      <c r="N148" s="228">
        <f>COUNTIFS(Data_all!$M$2:$M$5005,LocID!$B148, Data_all!$N$2:$N$5005, LocID!N$1)</f>
        <v>0</v>
      </c>
      <c r="O148" s="228">
        <f>COUNTIFS(Data_all!$M$2:$M$5005,LocID!$B148, Data_all!$N$2:$N$5005, LocID!O$1)</f>
        <v>0</v>
      </c>
      <c r="P148" s="228">
        <f>COUNTIFS(Data_all!$M$2:$M$5005,LocID!$B148, Data_all!$N$2:$N$5005, LocID!P$1)</f>
        <v>1</v>
      </c>
      <c r="Q148" s="228">
        <f>COUNTIFS(Data_all!$M$2:$M$5005,LocID!$B148, Data_all!$N$2:$N$5005, LocID!Q$1)</f>
        <v>1</v>
      </c>
      <c r="R148" s="228">
        <f>COUNTIFS(Data_all!$M$2:$M$5005,LocID!$B148, Data_all!$N$2:$N$5005, LocID!R$1)</f>
        <v>1</v>
      </c>
      <c r="S148" s="228">
        <f>COUNTIFS(Data_all!$M$2:$M$5005,LocID!$B148, Data_all!$N$2:$N$5005, LocID!S$1)</f>
        <v>0</v>
      </c>
      <c r="T148" s="232"/>
      <c r="U148" s="230">
        <f t="shared" si="6"/>
        <v>27</v>
      </c>
      <c r="W148"/>
    </row>
    <row r="149" spans="1:23" x14ac:dyDescent="0.25">
      <c r="A149" s="228">
        <v>149</v>
      </c>
      <c r="B149" s="228" t="str">
        <f t="shared" si="7"/>
        <v>Des Moines_IA</v>
      </c>
      <c r="C149" s="228" t="s">
        <v>1125</v>
      </c>
      <c r="D149" s="320" t="s">
        <v>488</v>
      </c>
      <c r="E149" s="320" t="s">
        <v>50</v>
      </c>
      <c r="F149" s="320"/>
      <c r="G149" s="228">
        <v>41.589759826660099</v>
      </c>
      <c r="H149" s="228">
        <v>-93.615646362304602</v>
      </c>
      <c r="I149" s="228">
        <f t="shared" si="8"/>
        <v>149</v>
      </c>
      <c r="J149" s="228">
        <f>COUNTIFS(Data_all!$M$2:$M$5005, LocID!B149, Data_all!$O$2:$O$5005,"&lt;&gt;2")</f>
        <v>3</v>
      </c>
      <c r="K149" s="228">
        <f>COUNTIFS(Data_all!$M$2:$M$5005,LocID!$B149, Data_all!$N$2:$N$5005, LocID!K$1)</f>
        <v>0</v>
      </c>
      <c r="L149" s="228">
        <f>COUNTIFS(Data_all!$M$2:$M$5005,LocID!$B149, Data_all!$N$2:$N$5005, LocID!L$1) + COUNTIFS(Data_all!$M$2:$M$5005,LocID!$B149, Data_all!$N$2:$N$5005, "Cities and Streets")</f>
        <v>1</v>
      </c>
      <c r="M149" s="228">
        <f>COUNTIFS(Data_all!$M$2:$M$5005,LocID!$B149, Data_all!$N$2:$N$5005, LocID!M$1)</f>
        <v>0</v>
      </c>
      <c r="N149" s="228">
        <f>COUNTIFS(Data_all!$M$2:$M$5005,LocID!$B149, Data_all!$N$2:$N$5005, LocID!N$1)</f>
        <v>1</v>
      </c>
      <c r="O149" s="228">
        <f>COUNTIFS(Data_all!$M$2:$M$5005,LocID!$B149, Data_all!$N$2:$N$5005, LocID!O$1)</f>
        <v>1</v>
      </c>
      <c r="P149" s="228">
        <f>COUNTIFS(Data_all!$M$2:$M$5005,LocID!$B149, Data_all!$N$2:$N$5005, LocID!P$1)</f>
        <v>0</v>
      </c>
      <c r="Q149" s="228">
        <f>COUNTIFS(Data_all!$M$2:$M$5005,LocID!$B149, Data_all!$N$2:$N$5005, LocID!Q$1)</f>
        <v>0</v>
      </c>
      <c r="R149" s="228">
        <f>COUNTIFS(Data_all!$M$2:$M$5005,LocID!$B149, Data_all!$N$2:$N$5005, LocID!R$1)</f>
        <v>0</v>
      </c>
      <c r="S149" s="228">
        <f>COUNTIFS(Data_all!$M$2:$M$5005,LocID!$B149, Data_all!$N$2:$N$5005, LocID!S$1)</f>
        <v>0</v>
      </c>
      <c r="T149" s="232"/>
      <c r="U149" s="230">
        <f t="shared" si="6"/>
        <v>3</v>
      </c>
      <c r="W149"/>
    </row>
    <row r="150" spans="1:23" x14ac:dyDescent="0.25">
      <c r="A150" s="228">
        <v>150</v>
      </c>
      <c r="B150" s="228" t="str">
        <f t="shared" si="7"/>
        <v>DeSoto_TX</v>
      </c>
      <c r="C150" s="228" t="s">
        <v>1128</v>
      </c>
      <c r="D150" s="320" t="s">
        <v>219</v>
      </c>
      <c r="E150" s="320" t="s">
        <v>50</v>
      </c>
      <c r="F150" s="320"/>
      <c r="G150" s="228">
        <v>32.605670928955</v>
      </c>
      <c r="H150" s="228">
        <v>-96.857040405273395</v>
      </c>
      <c r="I150" s="228">
        <f t="shared" si="8"/>
        <v>150</v>
      </c>
      <c r="J150" s="228">
        <f>COUNTIFS(Data_all!$M$2:$M$5005, LocID!B150, Data_all!$O$2:$O$5005,"&lt;&gt;2")</f>
        <v>1</v>
      </c>
      <c r="K150" s="228">
        <f>COUNTIFS(Data_all!$M$2:$M$5005,LocID!$B150, Data_all!$N$2:$N$5005, LocID!K$1)</f>
        <v>1</v>
      </c>
      <c r="L150" s="228">
        <f>COUNTIFS(Data_all!$M$2:$M$5005,LocID!$B150, Data_all!$N$2:$N$5005, LocID!L$1) + COUNTIFS(Data_all!$M$2:$M$5005,LocID!$B150, Data_all!$N$2:$N$5005, "Cities and Streets")</f>
        <v>0</v>
      </c>
      <c r="M150" s="228">
        <f>COUNTIFS(Data_all!$M$2:$M$5005,LocID!$B150, Data_all!$N$2:$N$5005, LocID!M$1)</f>
        <v>0</v>
      </c>
      <c r="N150" s="228">
        <f>COUNTIFS(Data_all!$M$2:$M$5005,LocID!$B150, Data_all!$N$2:$N$5005, LocID!N$1)</f>
        <v>0</v>
      </c>
      <c r="O150" s="228">
        <f>COUNTIFS(Data_all!$M$2:$M$5005,LocID!$B150, Data_all!$N$2:$N$5005, LocID!O$1)</f>
        <v>0</v>
      </c>
      <c r="P150" s="228">
        <f>COUNTIFS(Data_all!$M$2:$M$5005,LocID!$B150, Data_all!$N$2:$N$5005, LocID!P$1)</f>
        <v>0</v>
      </c>
      <c r="Q150" s="228">
        <f>COUNTIFS(Data_all!$M$2:$M$5005,LocID!$B150, Data_all!$N$2:$N$5005, LocID!Q$1)</f>
        <v>0</v>
      </c>
      <c r="R150" s="228">
        <f>COUNTIFS(Data_all!$M$2:$M$5005,LocID!$B150, Data_all!$N$2:$N$5005, LocID!R$1)</f>
        <v>0</v>
      </c>
      <c r="S150" s="228">
        <f>COUNTIFS(Data_all!$M$2:$M$5005,LocID!$B150, Data_all!$N$2:$N$5005, LocID!S$1)</f>
        <v>0</v>
      </c>
      <c r="T150" s="232"/>
      <c r="U150" s="230">
        <f t="shared" si="6"/>
        <v>1</v>
      </c>
      <c r="W150"/>
    </row>
    <row r="151" spans="1:23" x14ac:dyDescent="0.25">
      <c r="A151" s="228">
        <v>151</v>
      </c>
      <c r="B151" s="228" t="str">
        <f t="shared" si="7"/>
        <v>Detroit_MI</v>
      </c>
      <c r="C151" s="228" t="s">
        <v>1131</v>
      </c>
      <c r="D151" s="320" t="s">
        <v>183</v>
      </c>
      <c r="E151" s="320" t="s">
        <v>50</v>
      </c>
      <c r="F151" s="320"/>
      <c r="G151" s="228">
        <v>42.331680297851499</v>
      </c>
      <c r="H151" s="228">
        <v>-83.047996520996094</v>
      </c>
      <c r="I151" s="228">
        <f t="shared" si="8"/>
        <v>151</v>
      </c>
      <c r="J151" s="228">
        <f>COUNTIFS(Data_all!$M$2:$M$5005, LocID!B151, Data_all!$O$2:$O$5005,"&lt;&gt;2")</f>
        <v>8</v>
      </c>
      <c r="K151" s="228">
        <f>COUNTIFS(Data_all!$M$2:$M$5005,LocID!$B151, Data_all!$N$2:$N$5005, LocID!K$1)</f>
        <v>1</v>
      </c>
      <c r="L151" s="228">
        <f>COUNTIFS(Data_all!$M$2:$M$5005,LocID!$B151, Data_all!$N$2:$N$5005, LocID!L$1) + COUNTIFS(Data_all!$M$2:$M$5005,LocID!$B151, Data_all!$N$2:$N$5005, "Cities and Streets")</f>
        <v>1</v>
      </c>
      <c r="M151" s="228">
        <f>COUNTIFS(Data_all!$M$2:$M$5005,LocID!$B151, Data_all!$N$2:$N$5005, LocID!M$1)</f>
        <v>4</v>
      </c>
      <c r="N151" s="228">
        <f>COUNTIFS(Data_all!$M$2:$M$5005,LocID!$B151, Data_all!$N$2:$N$5005, LocID!N$1)</f>
        <v>0</v>
      </c>
      <c r="O151" s="228">
        <f>COUNTIFS(Data_all!$M$2:$M$5005,LocID!$B151, Data_all!$N$2:$N$5005, LocID!O$1)</f>
        <v>0</v>
      </c>
      <c r="P151" s="228">
        <f>COUNTIFS(Data_all!$M$2:$M$5005,LocID!$B151, Data_all!$N$2:$N$5005, LocID!P$1)</f>
        <v>2</v>
      </c>
      <c r="Q151" s="228">
        <f>COUNTIFS(Data_all!$M$2:$M$5005,LocID!$B151, Data_all!$N$2:$N$5005, LocID!Q$1)</f>
        <v>0</v>
      </c>
      <c r="R151" s="228">
        <f>COUNTIFS(Data_all!$M$2:$M$5005,LocID!$B151, Data_all!$N$2:$N$5005, LocID!R$1)</f>
        <v>0</v>
      </c>
      <c r="S151" s="228">
        <f>COUNTIFS(Data_all!$M$2:$M$5005,LocID!$B151, Data_all!$N$2:$N$5005, LocID!S$1)</f>
        <v>1</v>
      </c>
      <c r="T151" s="232"/>
      <c r="U151" s="230">
        <f t="shared" si="6"/>
        <v>9</v>
      </c>
      <c r="W151"/>
    </row>
    <row r="152" spans="1:23" x14ac:dyDescent="0.25">
      <c r="A152" s="228">
        <v>152</v>
      </c>
      <c r="B152" s="228" t="str">
        <f t="shared" si="7"/>
        <v>Dixon_CA</v>
      </c>
      <c r="C152" s="228" t="s">
        <v>1136</v>
      </c>
      <c r="D152" s="320" t="s">
        <v>76</v>
      </c>
      <c r="E152" s="320" t="s">
        <v>50</v>
      </c>
      <c r="F152" s="320"/>
      <c r="G152" s="228">
        <v>38.445518493652301</v>
      </c>
      <c r="H152" s="228">
        <v>-121.81707000732401</v>
      </c>
      <c r="I152" s="228">
        <f t="shared" si="8"/>
        <v>152</v>
      </c>
      <c r="J152" s="228">
        <f>COUNTIFS(Data_all!$M$2:$M$5005, LocID!B152, Data_all!$O$2:$O$5005,"&lt;&gt;2")</f>
        <v>1</v>
      </c>
      <c r="K152" s="228">
        <f>COUNTIFS(Data_all!$M$2:$M$5005,LocID!$B152, Data_all!$N$2:$N$5005, LocID!K$1)</f>
        <v>1</v>
      </c>
      <c r="L152" s="228">
        <f>COUNTIFS(Data_all!$M$2:$M$5005,LocID!$B152, Data_all!$N$2:$N$5005, LocID!L$1) + COUNTIFS(Data_all!$M$2:$M$5005,LocID!$B152, Data_all!$N$2:$N$5005, "Cities and Streets")</f>
        <v>0</v>
      </c>
      <c r="M152" s="228">
        <f>COUNTIFS(Data_all!$M$2:$M$5005,LocID!$B152, Data_all!$N$2:$N$5005, LocID!M$1)</f>
        <v>0</v>
      </c>
      <c r="N152" s="228">
        <f>COUNTIFS(Data_all!$M$2:$M$5005,LocID!$B152, Data_all!$N$2:$N$5005, LocID!N$1)</f>
        <v>0</v>
      </c>
      <c r="O152" s="228">
        <f>COUNTIFS(Data_all!$M$2:$M$5005,LocID!$B152, Data_all!$N$2:$N$5005, LocID!O$1)</f>
        <v>0</v>
      </c>
      <c r="P152" s="228">
        <f>COUNTIFS(Data_all!$M$2:$M$5005,LocID!$B152, Data_all!$N$2:$N$5005, LocID!P$1)</f>
        <v>0</v>
      </c>
      <c r="Q152" s="228">
        <f>COUNTIFS(Data_all!$M$2:$M$5005,LocID!$B152, Data_all!$N$2:$N$5005, LocID!Q$1)</f>
        <v>0</v>
      </c>
      <c r="R152" s="228">
        <f>COUNTIFS(Data_all!$M$2:$M$5005,LocID!$B152, Data_all!$N$2:$N$5005, LocID!R$1)</f>
        <v>0</v>
      </c>
      <c r="S152" s="228">
        <f>COUNTIFS(Data_all!$M$2:$M$5005,LocID!$B152, Data_all!$N$2:$N$5005, LocID!S$1)</f>
        <v>0</v>
      </c>
      <c r="T152" s="232"/>
      <c r="U152" s="230">
        <f t="shared" si="6"/>
        <v>1</v>
      </c>
      <c r="W152"/>
    </row>
    <row r="153" spans="1:23" x14ac:dyDescent="0.25">
      <c r="A153" s="228">
        <v>153</v>
      </c>
      <c r="B153" s="228" t="str">
        <f t="shared" si="7"/>
        <v>Doha_Qatar</v>
      </c>
      <c r="C153" s="228" t="s">
        <v>1139</v>
      </c>
      <c r="D153" s="320" t="s">
        <v>2932</v>
      </c>
      <c r="E153" s="320" t="s">
        <v>2932</v>
      </c>
      <c r="F153" s="320">
        <v>1</v>
      </c>
      <c r="G153" s="228">
        <v>25.275060653686499</v>
      </c>
      <c r="H153" s="228">
        <v>51.531040191650298</v>
      </c>
      <c r="I153" s="228">
        <f t="shared" si="8"/>
        <v>153</v>
      </c>
      <c r="J153" s="228">
        <f>COUNTIFS(Data_all!$M$2:$M$5005, LocID!B153, Data_all!$O$2:$O$5005,"&lt;&gt;2")</f>
        <v>1</v>
      </c>
      <c r="K153" s="228">
        <f>COUNTIFS(Data_all!$M$2:$M$5005,LocID!$B153, Data_all!$N$2:$N$5005, LocID!K$1)</f>
        <v>0</v>
      </c>
      <c r="L153" s="228">
        <f>COUNTIFS(Data_all!$M$2:$M$5005,LocID!$B153, Data_all!$N$2:$N$5005, LocID!L$1) + COUNTIFS(Data_all!$M$2:$M$5005,LocID!$B153, Data_all!$N$2:$N$5005, "Cities and Streets")</f>
        <v>1</v>
      </c>
      <c r="M153" s="228">
        <f>COUNTIFS(Data_all!$M$2:$M$5005,LocID!$B153, Data_all!$N$2:$N$5005, LocID!M$1)</f>
        <v>0</v>
      </c>
      <c r="N153" s="228">
        <f>COUNTIFS(Data_all!$M$2:$M$5005,LocID!$B153, Data_all!$N$2:$N$5005, LocID!N$1)</f>
        <v>0</v>
      </c>
      <c r="O153" s="228">
        <f>COUNTIFS(Data_all!$M$2:$M$5005,LocID!$B153, Data_all!$N$2:$N$5005, LocID!O$1)</f>
        <v>0</v>
      </c>
      <c r="P153" s="228">
        <f>COUNTIFS(Data_all!$M$2:$M$5005,LocID!$B153, Data_all!$N$2:$N$5005, LocID!P$1)</f>
        <v>0</v>
      </c>
      <c r="Q153" s="228">
        <f>COUNTIFS(Data_all!$M$2:$M$5005,LocID!$B153, Data_all!$N$2:$N$5005, LocID!Q$1)</f>
        <v>0</v>
      </c>
      <c r="R153" s="228">
        <f>COUNTIFS(Data_all!$M$2:$M$5005,LocID!$B153, Data_all!$N$2:$N$5005, LocID!R$1)</f>
        <v>0</v>
      </c>
      <c r="S153" s="228">
        <f>COUNTIFS(Data_all!$M$2:$M$5005,LocID!$B153, Data_all!$N$2:$N$5005, LocID!S$1)</f>
        <v>0</v>
      </c>
      <c r="T153" s="232"/>
      <c r="U153" s="230">
        <f t="shared" si="6"/>
        <v>1</v>
      </c>
      <c r="W153"/>
    </row>
    <row r="154" spans="1:23" x14ac:dyDescent="0.25">
      <c r="A154" s="228">
        <v>154</v>
      </c>
      <c r="B154" s="228" t="str">
        <f t="shared" si="7"/>
        <v>Dorchester_MA</v>
      </c>
      <c r="C154" s="228" t="s">
        <v>5860</v>
      </c>
      <c r="D154" s="320" t="s">
        <v>49</v>
      </c>
      <c r="E154" s="320" t="s">
        <v>50</v>
      </c>
      <c r="F154" s="320"/>
      <c r="G154" s="228">
        <v>42.299327850341797</v>
      </c>
      <c r="H154" s="228">
        <v>-71.059364318847599</v>
      </c>
      <c r="I154" s="228">
        <f t="shared" si="8"/>
        <v>154</v>
      </c>
      <c r="J154" s="228">
        <f>COUNTIFS(Data_all!$M$2:$M$5005, LocID!B154, Data_all!$O$2:$O$5005,"&lt;&gt;2")</f>
        <v>0</v>
      </c>
      <c r="K154" s="228">
        <f>COUNTIFS(Data_all!$M$2:$M$5005,LocID!$B154, Data_all!$N$2:$N$5005, LocID!K$1)</f>
        <v>0</v>
      </c>
      <c r="L154" s="228">
        <f>COUNTIFS(Data_all!$M$2:$M$5005,LocID!$B154, Data_all!$N$2:$N$5005, LocID!L$1) + COUNTIFS(Data_all!$M$2:$M$5005,LocID!$B154, Data_all!$N$2:$N$5005, "Cities and Streets")</f>
        <v>0</v>
      </c>
      <c r="M154" s="228">
        <f>COUNTIFS(Data_all!$M$2:$M$5005,LocID!$B154, Data_all!$N$2:$N$5005, LocID!M$1)</f>
        <v>0</v>
      </c>
      <c r="N154" s="228">
        <f>COUNTIFS(Data_all!$M$2:$M$5005,LocID!$B154, Data_all!$N$2:$N$5005, LocID!N$1)</f>
        <v>0</v>
      </c>
      <c r="O154" s="228">
        <f>COUNTIFS(Data_all!$M$2:$M$5005,LocID!$B154, Data_all!$N$2:$N$5005, LocID!O$1)</f>
        <v>0</v>
      </c>
      <c r="P154" s="228">
        <f>COUNTIFS(Data_all!$M$2:$M$5005,LocID!$B154, Data_all!$N$2:$N$5005, LocID!P$1)</f>
        <v>0</v>
      </c>
      <c r="Q154" s="228">
        <f>COUNTIFS(Data_all!$M$2:$M$5005,LocID!$B154, Data_all!$N$2:$N$5005, LocID!Q$1)</f>
        <v>0</v>
      </c>
      <c r="R154" s="228">
        <f>COUNTIFS(Data_all!$M$2:$M$5005,LocID!$B154, Data_all!$N$2:$N$5005, LocID!R$1)</f>
        <v>0</v>
      </c>
      <c r="S154" s="228">
        <f>COUNTIFS(Data_all!$M$2:$M$5005,LocID!$B154, Data_all!$N$2:$N$5005, LocID!S$1)</f>
        <v>0</v>
      </c>
      <c r="T154" s="232"/>
      <c r="U154" s="230">
        <f t="shared" si="6"/>
        <v>0</v>
      </c>
      <c r="W154"/>
    </row>
    <row r="155" spans="1:23" x14ac:dyDescent="0.25">
      <c r="A155" s="228">
        <v>155</v>
      </c>
      <c r="B155" s="228" t="str">
        <f t="shared" si="7"/>
        <v>Dublin_OH</v>
      </c>
      <c r="C155" s="228" t="s">
        <v>1143</v>
      </c>
      <c r="D155" s="320" t="s">
        <v>60</v>
      </c>
      <c r="E155" s="320" t="s">
        <v>50</v>
      </c>
      <c r="F155" s="320"/>
      <c r="G155" s="228">
        <v>40.104969024658203</v>
      </c>
      <c r="H155" s="228">
        <v>-83.133087158203097</v>
      </c>
      <c r="I155" s="228">
        <f t="shared" si="8"/>
        <v>155</v>
      </c>
      <c r="J155" s="228">
        <f>COUNTIFS(Data_all!$M$2:$M$5005, LocID!B155, Data_all!$O$2:$O$5005,"&lt;&gt;2")</f>
        <v>3</v>
      </c>
      <c r="K155" s="228">
        <f>COUNTIFS(Data_all!$M$2:$M$5005,LocID!$B155, Data_all!$N$2:$N$5005, LocID!K$1)</f>
        <v>1</v>
      </c>
      <c r="L155" s="228">
        <f>COUNTIFS(Data_all!$M$2:$M$5005,LocID!$B155, Data_all!$N$2:$N$5005, LocID!L$1) + COUNTIFS(Data_all!$M$2:$M$5005,LocID!$B155, Data_all!$N$2:$N$5005, "Cities and Streets")</f>
        <v>1</v>
      </c>
      <c r="M155" s="228">
        <f>COUNTIFS(Data_all!$M$2:$M$5005,LocID!$B155, Data_all!$N$2:$N$5005, LocID!M$1)</f>
        <v>1</v>
      </c>
      <c r="N155" s="228">
        <f>COUNTIFS(Data_all!$M$2:$M$5005,LocID!$B155, Data_all!$N$2:$N$5005, LocID!N$1)</f>
        <v>0</v>
      </c>
      <c r="O155" s="228">
        <f>COUNTIFS(Data_all!$M$2:$M$5005,LocID!$B155, Data_all!$N$2:$N$5005, LocID!O$1)</f>
        <v>0</v>
      </c>
      <c r="P155" s="228">
        <f>COUNTIFS(Data_all!$M$2:$M$5005,LocID!$B155, Data_all!$N$2:$N$5005, LocID!P$1)</f>
        <v>0</v>
      </c>
      <c r="Q155" s="228">
        <f>COUNTIFS(Data_all!$M$2:$M$5005,LocID!$B155, Data_all!$N$2:$N$5005, LocID!Q$1)</f>
        <v>0</v>
      </c>
      <c r="R155" s="228">
        <f>COUNTIFS(Data_all!$M$2:$M$5005,LocID!$B155, Data_all!$N$2:$N$5005, LocID!R$1)</f>
        <v>0</v>
      </c>
      <c r="S155" s="228">
        <f>COUNTIFS(Data_all!$M$2:$M$5005,LocID!$B155, Data_all!$N$2:$N$5005, LocID!S$1)</f>
        <v>0</v>
      </c>
      <c r="T155" s="232"/>
      <c r="U155" s="230">
        <f t="shared" si="6"/>
        <v>3</v>
      </c>
      <c r="W155"/>
    </row>
    <row r="156" spans="1:23" x14ac:dyDescent="0.25">
      <c r="A156" s="228">
        <v>156</v>
      </c>
      <c r="B156" s="228" t="str">
        <f t="shared" si="7"/>
        <v>Durham_NC</v>
      </c>
      <c r="C156" s="228" t="s">
        <v>1146</v>
      </c>
      <c r="D156" s="320" t="s">
        <v>250</v>
      </c>
      <c r="E156" s="320" t="s">
        <v>50</v>
      </c>
      <c r="F156" s="320"/>
      <c r="G156" s="228">
        <v>35.995418548583899</v>
      </c>
      <c r="H156" s="228">
        <v>-78.896438598632798</v>
      </c>
      <c r="I156" s="228">
        <f t="shared" si="8"/>
        <v>156</v>
      </c>
      <c r="J156" s="228">
        <f>COUNTIFS(Data_all!$M$2:$M$5005, LocID!B156, Data_all!$O$2:$O$5005,"&lt;&gt;2")</f>
        <v>7</v>
      </c>
      <c r="K156" s="228">
        <f>COUNTIFS(Data_all!$M$2:$M$5005,LocID!$B156, Data_all!$N$2:$N$5005, LocID!K$1)</f>
        <v>4</v>
      </c>
      <c r="L156" s="228">
        <f>COUNTIFS(Data_all!$M$2:$M$5005,LocID!$B156, Data_all!$N$2:$N$5005, LocID!L$1) + COUNTIFS(Data_all!$M$2:$M$5005,LocID!$B156, Data_all!$N$2:$N$5005, "Cities and Streets")</f>
        <v>1</v>
      </c>
      <c r="M156" s="228">
        <f>COUNTIFS(Data_all!$M$2:$M$5005,LocID!$B156, Data_all!$N$2:$N$5005, LocID!M$1)</f>
        <v>2</v>
      </c>
      <c r="N156" s="228">
        <f>COUNTIFS(Data_all!$M$2:$M$5005,LocID!$B156, Data_all!$N$2:$N$5005, LocID!N$1)</f>
        <v>0</v>
      </c>
      <c r="O156" s="228">
        <f>COUNTIFS(Data_all!$M$2:$M$5005,LocID!$B156, Data_all!$N$2:$N$5005, LocID!O$1)</f>
        <v>0</v>
      </c>
      <c r="P156" s="228">
        <f>COUNTIFS(Data_all!$M$2:$M$5005,LocID!$B156, Data_all!$N$2:$N$5005, LocID!P$1)</f>
        <v>0</v>
      </c>
      <c r="Q156" s="228">
        <f>COUNTIFS(Data_all!$M$2:$M$5005,LocID!$B156, Data_all!$N$2:$N$5005, LocID!Q$1)</f>
        <v>0</v>
      </c>
      <c r="R156" s="228">
        <f>COUNTIFS(Data_all!$M$2:$M$5005,LocID!$B156, Data_all!$N$2:$N$5005, LocID!R$1)</f>
        <v>0</v>
      </c>
      <c r="S156" s="228">
        <f>COUNTIFS(Data_all!$M$2:$M$5005,LocID!$B156, Data_all!$N$2:$N$5005, LocID!S$1)</f>
        <v>0</v>
      </c>
      <c r="T156" s="232"/>
      <c r="U156" s="230">
        <f t="shared" si="6"/>
        <v>7</v>
      </c>
      <c r="W156"/>
    </row>
    <row r="157" spans="1:23" x14ac:dyDescent="0.25">
      <c r="A157" s="228">
        <v>157</v>
      </c>
      <c r="B157" s="228" t="str">
        <f t="shared" si="7"/>
        <v>E Boston_MA</v>
      </c>
      <c r="C157" s="228" t="s">
        <v>1149</v>
      </c>
      <c r="D157" s="320" t="s">
        <v>49</v>
      </c>
      <c r="E157" s="320" t="s">
        <v>50</v>
      </c>
      <c r="F157" s="320"/>
      <c r="G157" s="228">
        <v>42.372631072997997</v>
      </c>
      <c r="H157" s="228">
        <v>-71.015640258789006</v>
      </c>
      <c r="I157" s="228">
        <f t="shared" si="8"/>
        <v>157</v>
      </c>
      <c r="J157" s="228">
        <f>COUNTIFS(Data_all!$M$2:$M$5005, LocID!B157, Data_all!$O$2:$O$5005,"&lt;&gt;2")</f>
        <v>1</v>
      </c>
      <c r="K157" s="228">
        <f>COUNTIFS(Data_all!$M$2:$M$5005,LocID!$B157, Data_all!$N$2:$N$5005, LocID!K$1)</f>
        <v>0</v>
      </c>
      <c r="L157" s="228">
        <f>COUNTIFS(Data_all!$M$2:$M$5005,LocID!$B157, Data_all!$N$2:$N$5005, LocID!L$1) + COUNTIFS(Data_all!$M$2:$M$5005,LocID!$B157, Data_all!$N$2:$N$5005, "Cities and Streets")</f>
        <v>1</v>
      </c>
      <c r="M157" s="228">
        <f>COUNTIFS(Data_all!$M$2:$M$5005,LocID!$B157, Data_all!$N$2:$N$5005, LocID!M$1)</f>
        <v>0</v>
      </c>
      <c r="N157" s="228">
        <f>COUNTIFS(Data_all!$M$2:$M$5005,LocID!$B157, Data_all!$N$2:$N$5005, LocID!N$1)</f>
        <v>0</v>
      </c>
      <c r="O157" s="228">
        <f>COUNTIFS(Data_all!$M$2:$M$5005,LocID!$B157, Data_all!$N$2:$N$5005, LocID!O$1)</f>
        <v>0</v>
      </c>
      <c r="P157" s="228">
        <f>COUNTIFS(Data_all!$M$2:$M$5005,LocID!$B157, Data_all!$N$2:$N$5005, LocID!P$1)</f>
        <v>0</v>
      </c>
      <c r="Q157" s="228">
        <f>COUNTIFS(Data_all!$M$2:$M$5005,LocID!$B157, Data_all!$N$2:$N$5005, LocID!Q$1)</f>
        <v>0</v>
      </c>
      <c r="R157" s="228">
        <f>COUNTIFS(Data_all!$M$2:$M$5005,LocID!$B157, Data_all!$N$2:$N$5005, LocID!R$1)</f>
        <v>0</v>
      </c>
      <c r="S157" s="228">
        <f>COUNTIFS(Data_all!$M$2:$M$5005,LocID!$B157, Data_all!$N$2:$N$5005, LocID!S$1)</f>
        <v>0</v>
      </c>
      <c r="T157" s="232"/>
      <c r="U157" s="230">
        <f t="shared" si="6"/>
        <v>1</v>
      </c>
      <c r="W157"/>
    </row>
    <row r="158" spans="1:23" x14ac:dyDescent="0.25">
      <c r="A158" s="228">
        <v>158</v>
      </c>
      <c r="B158" s="228" t="str">
        <f t="shared" si="7"/>
        <v>East Palo Alto_CA</v>
      </c>
      <c r="C158" s="228" t="s">
        <v>1152</v>
      </c>
      <c r="D158" s="320" t="s">
        <v>76</v>
      </c>
      <c r="E158" s="320" t="s">
        <v>50</v>
      </c>
      <c r="F158" s="320"/>
      <c r="G158" s="228">
        <v>37.472911834716797</v>
      </c>
      <c r="H158" s="228">
        <v>-122.13954925537099</v>
      </c>
      <c r="I158" s="228">
        <f t="shared" si="8"/>
        <v>158</v>
      </c>
      <c r="J158" s="228">
        <f>COUNTIFS(Data_all!$M$2:$M$5005, LocID!B158, Data_all!$O$2:$O$5005,"&lt;&gt;2")</f>
        <v>5</v>
      </c>
      <c r="K158" s="228">
        <f>COUNTIFS(Data_all!$M$2:$M$5005,LocID!$B158, Data_all!$N$2:$N$5005, LocID!K$1)</f>
        <v>0</v>
      </c>
      <c r="L158" s="228">
        <f>COUNTIFS(Data_all!$M$2:$M$5005,LocID!$B158, Data_all!$N$2:$N$5005, LocID!L$1) + COUNTIFS(Data_all!$M$2:$M$5005,LocID!$B158, Data_all!$N$2:$N$5005, "Cities and Streets")</f>
        <v>2</v>
      </c>
      <c r="M158" s="228">
        <f>COUNTIFS(Data_all!$M$2:$M$5005,LocID!$B158, Data_all!$N$2:$N$5005, LocID!M$1)</f>
        <v>1</v>
      </c>
      <c r="N158" s="228">
        <f>COUNTIFS(Data_all!$M$2:$M$5005,LocID!$B158, Data_all!$N$2:$N$5005, LocID!N$1)</f>
        <v>0</v>
      </c>
      <c r="O158" s="228">
        <f>COUNTIFS(Data_all!$M$2:$M$5005,LocID!$B158, Data_all!$N$2:$N$5005, LocID!O$1)</f>
        <v>2</v>
      </c>
      <c r="P158" s="228">
        <f>COUNTIFS(Data_all!$M$2:$M$5005,LocID!$B158, Data_all!$N$2:$N$5005, LocID!P$1)</f>
        <v>0</v>
      </c>
      <c r="Q158" s="228">
        <f>COUNTIFS(Data_all!$M$2:$M$5005,LocID!$B158, Data_all!$N$2:$N$5005, LocID!Q$1)</f>
        <v>0</v>
      </c>
      <c r="R158" s="228">
        <f>COUNTIFS(Data_all!$M$2:$M$5005,LocID!$B158, Data_all!$N$2:$N$5005, LocID!R$1)</f>
        <v>0</v>
      </c>
      <c r="S158" s="228">
        <f>COUNTIFS(Data_all!$M$2:$M$5005,LocID!$B158, Data_all!$N$2:$N$5005, LocID!S$1)</f>
        <v>0</v>
      </c>
      <c r="T158" s="232"/>
      <c r="U158" s="230">
        <f t="shared" si="6"/>
        <v>5</v>
      </c>
      <c r="W158"/>
    </row>
    <row r="159" spans="1:23" x14ac:dyDescent="0.25">
      <c r="A159" s="228">
        <v>159</v>
      </c>
      <c r="B159" s="228" t="str">
        <f t="shared" si="7"/>
        <v>Eden Prairie_MN</v>
      </c>
      <c r="C159" s="228" t="s">
        <v>1156</v>
      </c>
      <c r="D159" s="320" t="s">
        <v>198</v>
      </c>
      <c r="E159" s="320" t="s">
        <v>50</v>
      </c>
      <c r="F159" s="320"/>
      <c r="G159" s="228">
        <v>44.8586616516113</v>
      </c>
      <c r="H159" s="228">
        <v>-93.460128784179602</v>
      </c>
      <c r="I159" s="228">
        <f t="shared" si="8"/>
        <v>159</v>
      </c>
      <c r="J159" s="228">
        <f>COUNTIFS(Data_all!$M$2:$M$5005, LocID!B159, Data_all!$O$2:$O$5005,"&lt;&gt;2")</f>
        <v>1</v>
      </c>
      <c r="K159" s="228">
        <f>COUNTIFS(Data_all!$M$2:$M$5005,LocID!$B159, Data_all!$N$2:$N$5005, LocID!K$1)</f>
        <v>1</v>
      </c>
      <c r="L159" s="228">
        <f>COUNTIFS(Data_all!$M$2:$M$5005,LocID!$B159, Data_all!$N$2:$N$5005, LocID!L$1) + COUNTIFS(Data_all!$M$2:$M$5005,LocID!$B159, Data_all!$N$2:$N$5005, "Cities and Streets")</f>
        <v>0</v>
      </c>
      <c r="M159" s="228">
        <f>COUNTIFS(Data_all!$M$2:$M$5005,LocID!$B159, Data_all!$N$2:$N$5005, LocID!M$1)</f>
        <v>0</v>
      </c>
      <c r="N159" s="228">
        <f>COUNTIFS(Data_all!$M$2:$M$5005,LocID!$B159, Data_all!$N$2:$N$5005, LocID!N$1)</f>
        <v>0</v>
      </c>
      <c r="O159" s="228">
        <f>COUNTIFS(Data_all!$M$2:$M$5005,LocID!$B159, Data_all!$N$2:$N$5005, LocID!O$1)</f>
        <v>0</v>
      </c>
      <c r="P159" s="228">
        <f>COUNTIFS(Data_all!$M$2:$M$5005,LocID!$B159, Data_all!$N$2:$N$5005, LocID!P$1)</f>
        <v>0</v>
      </c>
      <c r="Q159" s="228">
        <f>COUNTIFS(Data_all!$M$2:$M$5005,LocID!$B159, Data_all!$N$2:$N$5005, LocID!Q$1)</f>
        <v>0</v>
      </c>
      <c r="R159" s="228">
        <f>COUNTIFS(Data_all!$M$2:$M$5005,LocID!$B159, Data_all!$N$2:$N$5005, LocID!R$1)</f>
        <v>0</v>
      </c>
      <c r="S159" s="228">
        <f>COUNTIFS(Data_all!$M$2:$M$5005,LocID!$B159, Data_all!$N$2:$N$5005, LocID!S$1)</f>
        <v>0</v>
      </c>
      <c r="T159" s="232"/>
      <c r="U159" s="230">
        <f t="shared" si="6"/>
        <v>1</v>
      </c>
      <c r="W159"/>
    </row>
    <row r="160" spans="1:23" x14ac:dyDescent="0.25">
      <c r="A160" s="228">
        <v>160</v>
      </c>
      <c r="B160" s="228" t="str">
        <f t="shared" si="7"/>
        <v>Edina_MN</v>
      </c>
      <c r="C160" s="228" t="s">
        <v>1159</v>
      </c>
      <c r="D160" s="320" t="s">
        <v>198</v>
      </c>
      <c r="E160" s="320" t="s">
        <v>50</v>
      </c>
      <c r="F160" s="320"/>
      <c r="G160" s="228">
        <v>44.911628723144503</v>
      </c>
      <c r="H160" s="228">
        <v>-93.348220825195298</v>
      </c>
      <c r="I160" s="228">
        <f t="shared" si="8"/>
        <v>160</v>
      </c>
      <c r="J160" s="228">
        <f>COUNTIFS(Data_all!$M$2:$M$5005, LocID!B160, Data_all!$O$2:$O$5005,"&lt;&gt;2")</f>
        <v>1</v>
      </c>
      <c r="K160" s="228">
        <f>COUNTIFS(Data_all!$M$2:$M$5005,LocID!$B160, Data_all!$N$2:$N$5005, LocID!K$1)</f>
        <v>0</v>
      </c>
      <c r="L160" s="228">
        <f>COUNTIFS(Data_all!$M$2:$M$5005,LocID!$B160, Data_all!$N$2:$N$5005, LocID!L$1) + COUNTIFS(Data_all!$M$2:$M$5005,LocID!$B160, Data_all!$N$2:$N$5005, "Cities and Streets")</f>
        <v>0</v>
      </c>
      <c r="M160" s="228">
        <f>COUNTIFS(Data_all!$M$2:$M$5005,LocID!$B160, Data_all!$N$2:$N$5005, LocID!M$1)</f>
        <v>0</v>
      </c>
      <c r="N160" s="228">
        <f>COUNTIFS(Data_all!$M$2:$M$5005,LocID!$B160, Data_all!$N$2:$N$5005, LocID!N$1)</f>
        <v>0</v>
      </c>
      <c r="O160" s="228">
        <f>COUNTIFS(Data_all!$M$2:$M$5005,LocID!$B160, Data_all!$N$2:$N$5005, LocID!O$1)</f>
        <v>1</v>
      </c>
      <c r="P160" s="228">
        <f>COUNTIFS(Data_all!$M$2:$M$5005,LocID!$B160, Data_all!$N$2:$N$5005, LocID!P$1)</f>
        <v>0</v>
      </c>
      <c r="Q160" s="228">
        <f>COUNTIFS(Data_all!$M$2:$M$5005,LocID!$B160, Data_all!$N$2:$N$5005, LocID!Q$1)</f>
        <v>0</v>
      </c>
      <c r="R160" s="228">
        <f>COUNTIFS(Data_all!$M$2:$M$5005,LocID!$B160, Data_all!$N$2:$N$5005, LocID!R$1)</f>
        <v>0</v>
      </c>
      <c r="S160" s="228">
        <f>COUNTIFS(Data_all!$M$2:$M$5005,LocID!$B160, Data_all!$N$2:$N$5005, LocID!S$1)</f>
        <v>0</v>
      </c>
      <c r="T160" s="232"/>
      <c r="U160" s="230">
        <f t="shared" si="6"/>
        <v>1</v>
      </c>
      <c r="W160"/>
    </row>
    <row r="161" spans="1:23" x14ac:dyDescent="0.25">
      <c r="A161" s="228">
        <v>161</v>
      </c>
      <c r="B161" s="228" t="str">
        <f t="shared" si="7"/>
        <v>Edmonton_Canada</v>
      </c>
      <c r="C161" s="228" t="s">
        <v>1162</v>
      </c>
      <c r="D161" s="320" t="s">
        <v>740</v>
      </c>
      <c r="E161" s="320" t="s">
        <v>740</v>
      </c>
      <c r="F161" s="320">
        <v>1</v>
      </c>
      <c r="G161" s="228">
        <v>53.453800201416001</v>
      </c>
      <c r="H161" s="228">
        <v>-113.50900268554599</v>
      </c>
      <c r="I161" s="228">
        <f t="shared" si="8"/>
        <v>161</v>
      </c>
      <c r="J161" s="228">
        <f>COUNTIFS(Data_all!$M$2:$M$5005, LocID!B161, Data_all!$O$2:$O$5005,"&lt;&gt;2")</f>
        <v>5</v>
      </c>
      <c r="K161" s="228">
        <f>COUNTIFS(Data_all!$M$2:$M$5005,LocID!$B161, Data_all!$N$2:$N$5005, LocID!K$1)</f>
        <v>2</v>
      </c>
      <c r="L161" s="228">
        <f>COUNTIFS(Data_all!$M$2:$M$5005,LocID!$B161, Data_all!$N$2:$N$5005, LocID!L$1) + COUNTIFS(Data_all!$M$2:$M$5005,LocID!$B161, Data_all!$N$2:$N$5005, "Cities and Streets")</f>
        <v>3</v>
      </c>
      <c r="M161" s="228">
        <f>COUNTIFS(Data_all!$M$2:$M$5005,LocID!$B161, Data_all!$N$2:$N$5005, LocID!M$1)</f>
        <v>0</v>
      </c>
      <c r="N161" s="228">
        <f>COUNTIFS(Data_all!$M$2:$M$5005,LocID!$B161, Data_all!$N$2:$N$5005, LocID!N$1)</f>
        <v>0</v>
      </c>
      <c r="O161" s="228">
        <f>COUNTIFS(Data_all!$M$2:$M$5005,LocID!$B161, Data_all!$N$2:$N$5005, LocID!O$1)</f>
        <v>0</v>
      </c>
      <c r="P161" s="228">
        <f>COUNTIFS(Data_all!$M$2:$M$5005,LocID!$B161, Data_all!$N$2:$N$5005, LocID!P$1)</f>
        <v>0</v>
      </c>
      <c r="Q161" s="228">
        <f>COUNTIFS(Data_all!$M$2:$M$5005,LocID!$B161, Data_all!$N$2:$N$5005, LocID!Q$1)</f>
        <v>0</v>
      </c>
      <c r="R161" s="228">
        <f>COUNTIFS(Data_all!$M$2:$M$5005,LocID!$B161, Data_all!$N$2:$N$5005, LocID!R$1)</f>
        <v>0</v>
      </c>
      <c r="S161" s="228">
        <f>COUNTIFS(Data_all!$M$2:$M$5005,LocID!$B161, Data_all!$N$2:$N$5005, LocID!S$1)</f>
        <v>0</v>
      </c>
      <c r="T161" s="232"/>
      <c r="U161" s="230">
        <f t="shared" si="6"/>
        <v>5</v>
      </c>
      <c r="W161"/>
    </row>
    <row r="162" spans="1:23" x14ac:dyDescent="0.25">
      <c r="A162" s="228">
        <v>162</v>
      </c>
      <c r="B162" s="228" t="str">
        <f t="shared" si="7"/>
        <v>El Centro_CA</v>
      </c>
      <c r="C162" s="228" t="s">
        <v>1169</v>
      </c>
      <c r="D162" s="320" t="s">
        <v>76</v>
      </c>
      <c r="E162" s="320" t="s">
        <v>50</v>
      </c>
      <c r="F162" s="320"/>
      <c r="G162" s="228">
        <v>32.795799255371001</v>
      </c>
      <c r="H162" s="228">
        <v>-115.56996917724599</v>
      </c>
      <c r="I162" s="228">
        <f t="shared" si="8"/>
        <v>162</v>
      </c>
      <c r="J162" s="228">
        <f>COUNTIFS(Data_all!$M$2:$M$5005, LocID!B162, Data_all!$O$2:$O$5005,"&lt;&gt;2")</f>
        <v>1</v>
      </c>
      <c r="K162" s="228">
        <f>COUNTIFS(Data_all!$M$2:$M$5005,LocID!$B162, Data_all!$N$2:$N$5005, LocID!K$1)</f>
        <v>1</v>
      </c>
      <c r="L162" s="228">
        <f>COUNTIFS(Data_all!$M$2:$M$5005,LocID!$B162, Data_all!$N$2:$N$5005, LocID!L$1) + COUNTIFS(Data_all!$M$2:$M$5005,LocID!$B162, Data_all!$N$2:$N$5005, "Cities and Streets")</f>
        <v>0</v>
      </c>
      <c r="M162" s="228">
        <f>COUNTIFS(Data_all!$M$2:$M$5005,LocID!$B162, Data_all!$N$2:$N$5005, LocID!M$1)</f>
        <v>0</v>
      </c>
      <c r="N162" s="228">
        <f>COUNTIFS(Data_all!$M$2:$M$5005,LocID!$B162, Data_all!$N$2:$N$5005, LocID!N$1)</f>
        <v>0</v>
      </c>
      <c r="O162" s="228">
        <f>COUNTIFS(Data_all!$M$2:$M$5005,LocID!$B162, Data_all!$N$2:$N$5005, LocID!O$1)</f>
        <v>0</v>
      </c>
      <c r="P162" s="228">
        <f>COUNTIFS(Data_all!$M$2:$M$5005,LocID!$B162, Data_all!$N$2:$N$5005, LocID!P$1)</f>
        <v>0</v>
      </c>
      <c r="Q162" s="228">
        <f>COUNTIFS(Data_all!$M$2:$M$5005,LocID!$B162, Data_all!$N$2:$N$5005, LocID!Q$1)</f>
        <v>0</v>
      </c>
      <c r="R162" s="228">
        <f>COUNTIFS(Data_all!$M$2:$M$5005,LocID!$B162, Data_all!$N$2:$N$5005, LocID!R$1)</f>
        <v>0</v>
      </c>
      <c r="S162" s="228">
        <f>COUNTIFS(Data_all!$M$2:$M$5005,LocID!$B162, Data_all!$N$2:$N$5005, LocID!S$1)</f>
        <v>0</v>
      </c>
      <c r="T162" s="232"/>
      <c r="U162" s="230">
        <f t="shared" si="6"/>
        <v>1</v>
      </c>
      <c r="W162"/>
    </row>
    <row r="163" spans="1:23" x14ac:dyDescent="0.25">
      <c r="A163" s="228">
        <v>163</v>
      </c>
      <c r="B163" s="228" t="str">
        <f t="shared" si="7"/>
        <v>El Cerrito_CA</v>
      </c>
      <c r="C163" s="228" t="s">
        <v>1172</v>
      </c>
      <c r="D163" s="320" t="s">
        <v>76</v>
      </c>
      <c r="E163" s="320" t="s">
        <v>50</v>
      </c>
      <c r="F163" s="320"/>
      <c r="G163" s="228">
        <v>37.915630340576101</v>
      </c>
      <c r="H163" s="228">
        <v>-122.311470031738</v>
      </c>
      <c r="I163" s="228">
        <f t="shared" si="8"/>
        <v>163</v>
      </c>
      <c r="J163" s="228">
        <f>COUNTIFS(Data_all!$M$2:$M$5005, LocID!B163, Data_all!$O$2:$O$5005,"&lt;&gt;2")</f>
        <v>5</v>
      </c>
      <c r="K163" s="228">
        <f>COUNTIFS(Data_all!$M$2:$M$5005,LocID!$B163, Data_all!$N$2:$N$5005, LocID!K$1)</f>
        <v>0</v>
      </c>
      <c r="L163" s="228">
        <f>COUNTIFS(Data_all!$M$2:$M$5005,LocID!$B163, Data_all!$N$2:$N$5005, LocID!L$1) + COUNTIFS(Data_all!$M$2:$M$5005,LocID!$B163, Data_all!$N$2:$N$5005, "Cities and Streets")</f>
        <v>2</v>
      </c>
      <c r="M163" s="228">
        <f>COUNTIFS(Data_all!$M$2:$M$5005,LocID!$B163, Data_all!$N$2:$N$5005, LocID!M$1)</f>
        <v>2</v>
      </c>
      <c r="N163" s="228">
        <f>COUNTIFS(Data_all!$M$2:$M$5005,LocID!$B163, Data_all!$N$2:$N$5005, LocID!N$1)</f>
        <v>0</v>
      </c>
      <c r="O163" s="228">
        <f>COUNTIFS(Data_all!$M$2:$M$5005,LocID!$B163, Data_all!$N$2:$N$5005, LocID!O$1)</f>
        <v>0</v>
      </c>
      <c r="P163" s="228">
        <f>COUNTIFS(Data_all!$M$2:$M$5005,LocID!$B163, Data_all!$N$2:$N$5005, LocID!P$1)</f>
        <v>1</v>
      </c>
      <c r="Q163" s="228">
        <f>COUNTIFS(Data_all!$M$2:$M$5005,LocID!$B163, Data_all!$N$2:$N$5005, LocID!Q$1)</f>
        <v>0</v>
      </c>
      <c r="R163" s="228">
        <f>COUNTIFS(Data_all!$M$2:$M$5005,LocID!$B163, Data_all!$N$2:$N$5005, LocID!R$1)</f>
        <v>0</v>
      </c>
      <c r="S163" s="228">
        <f>COUNTIFS(Data_all!$M$2:$M$5005,LocID!$B163, Data_all!$N$2:$N$5005, LocID!S$1)</f>
        <v>0</v>
      </c>
      <c r="T163" s="232"/>
      <c r="U163" s="230">
        <f t="shared" si="6"/>
        <v>5</v>
      </c>
      <c r="W163"/>
    </row>
    <row r="164" spans="1:23" x14ac:dyDescent="0.25">
      <c r="A164" s="228">
        <v>164</v>
      </c>
      <c r="B164" s="228" t="str">
        <f t="shared" si="7"/>
        <v>El Monte_CA</v>
      </c>
      <c r="C164" s="228" t="s">
        <v>1176</v>
      </c>
      <c r="D164" s="320" t="s">
        <v>76</v>
      </c>
      <c r="E164" s="320" t="s">
        <v>50</v>
      </c>
      <c r="F164" s="320"/>
      <c r="G164" s="228">
        <v>34.070640563964801</v>
      </c>
      <c r="H164" s="228">
        <v>-118.030372619628</v>
      </c>
      <c r="I164" s="228">
        <f t="shared" si="8"/>
        <v>164</v>
      </c>
      <c r="J164" s="228">
        <f>COUNTIFS(Data_all!$M$2:$M$5005, LocID!B164, Data_all!$O$2:$O$5005,"&lt;&gt;2")</f>
        <v>4</v>
      </c>
      <c r="K164" s="228">
        <f>COUNTIFS(Data_all!$M$2:$M$5005,LocID!$B164, Data_all!$N$2:$N$5005, LocID!K$1)</f>
        <v>0</v>
      </c>
      <c r="L164" s="228">
        <f>COUNTIFS(Data_all!$M$2:$M$5005,LocID!$B164, Data_all!$N$2:$N$5005, LocID!L$1) + COUNTIFS(Data_all!$M$2:$M$5005,LocID!$B164, Data_all!$N$2:$N$5005, "Cities and Streets")</f>
        <v>0</v>
      </c>
      <c r="M164" s="228">
        <f>COUNTIFS(Data_all!$M$2:$M$5005,LocID!$B164, Data_all!$N$2:$N$5005, LocID!M$1)</f>
        <v>0</v>
      </c>
      <c r="N164" s="228">
        <f>COUNTIFS(Data_all!$M$2:$M$5005,LocID!$B164, Data_all!$N$2:$N$5005, LocID!N$1)</f>
        <v>0</v>
      </c>
      <c r="O164" s="228">
        <f>COUNTIFS(Data_all!$M$2:$M$5005,LocID!$B164, Data_all!$N$2:$N$5005, LocID!O$1)</f>
        <v>0</v>
      </c>
      <c r="P164" s="228">
        <f>COUNTIFS(Data_all!$M$2:$M$5005,LocID!$B164, Data_all!$N$2:$N$5005, LocID!P$1)</f>
        <v>4</v>
      </c>
      <c r="Q164" s="228">
        <f>COUNTIFS(Data_all!$M$2:$M$5005,LocID!$B164, Data_all!$N$2:$N$5005, LocID!Q$1)</f>
        <v>0</v>
      </c>
      <c r="R164" s="228">
        <f>COUNTIFS(Data_all!$M$2:$M$5005,LocID!$B164, Data_all!$N$2:$N$5005, LocID!R$1)</f>
        <v>0</v>
      </c>
      <c r="S164" s="228">
        <f>COUNTIFS(Data_all!$M$2:$M$5005,LocID!$B164, Data_all!$N$2:$N$5005, LocID!S$1)</f>
        <v>0</v>
      </c>
      <c r="T164" s="232"/>
      <c r="U164" s="230">
        <f t="shared" si="6"/>
        <v>4</v>
      </c>
      <c r="W164"/>
    </row>
    <row r="165" spans="1:23" x14ac:dyDescent="0.25">
      <c r="A165" s="228">
        <v>165</v>
      </c>
      <c r="B165" s="228" t="str">
        <f t="shared" si="7"/>
        <v>El Portal_CA</v>
      </c>
      <c r="C165" s="228" t="s">
        <v>1181</v>
      </c>
      <c r="D165" s="320" t="s">
        <v>76</v>
      </c>
      <c r="E165" s="320" t="s">
        <v>50</v>
      </c>
      <c r="F165" s="320"/>
      <c r="G165" s="228">
        <v>37.676231384277301</v>
      </c>
      <c r="H165" s="228">
        <v>-119.776397705078</v>
      </c>
      <c r="I165" s="228">
        <f t="shared" si="8"/>
        <v>165</v>
      </c>
      <c r="J165" s="228">
        <f>COUNTIFS(Data_all!$M$2:$M$5005, LocID!B165, Data_all!$O$2:$O$5005,"&lt;&gt;2")</f>
        <v>3</v>
      </c>
      <c r="K165" s="228">
        <f>COUNTIFS(Data_all!$M$2:$M$5005,LocID!$B165, Data_all!$N$2:$N$5005, LocID!K$1)</f>
        <v>0</v>
      </c>
      <c r="L165" s="228">
        <f>COUNTIFS(Data_all!$M$2:$M$5005,LocID!$B165, Data_all!$N$2:$N$5005, LocID!L$1) + COUNTIFS(Data_all!$M$2:$M$5005,LocID!$B165, Data_all!$N$2:$N$5005, "Cities and Streets")</f>
        <v>2</v>
      </c>
      <c r="M165" s="228">
        <f>COUNTIFS(Data_all!$M$2:$M$5005,LocID!$B165, Data_all!$N$2:$N$5005, LocID!M$1)</f>
        <v>1</v>
      </c>
      <c r="N165" s="228">
        <f>COUNTIFS(Data_all!$M$2:$M$5005,LocID!$B165, Data_all!$N$2:$N$5005, LocID!N$1)</f>
        <v>0</v>
      </c>
      <c r="O165" s="228">
        <f>COUNTIFS(Data_all!$M$2:$M$5005,LocID!$B165, Data_all!$N$2:$N$5005, LocID!O$1)</f>
        <v>0</v>
      </c>
      <c r="P165" s="228">
        <f>COUNTIFS(Data_all!$M$2:$M$5005,LocID!$B165, Data_all!$N$2:$N$5005, LocID!P$1)</f>
        <v>0</v>
      </c>
      <c r="Q165" s="228">
        <f>COUNTIFS(Data_all!$M$2:$M$5005,LocID!$B165, Data_all!$N$2:$N$5005, LocID!Q$1)</f>
        <v>0</v>
      </c>
      <c r="R165" s="228">
        <f>COUNTIFS(Data_all!$M$2:$M$5005,LocID!$B165, Data_all!$N$2:$N$5005, LocID!R$1)</f>
        <v>0</v>
      </c>
      <c r="S165" s="228">
        <f>COUNTIFS(Data_all!$M$2:$M$5005,LocID!$B165, Data_all!$N$2:$N$5005, LocID!S$1)</f>
        <v>0</v>
      </c>
      <c r="T165" s="232"/>
      <c r="U165" s="230">
        <f t="shared" si="6"/>
        <v>3</v>
      </c>
      <c r="W165"/>
    </row>
    <row r="166" spans="1:23" x14ac:dyDescent="0.25">
      <c r="A166" s="228">
        <v>166</v>
      </c>
      <c r="B166" s="228" t="str">
        <f t="shared" si="7"/>
        <v>Ellensburg_WA</v>
      </c>
      <c r="C166" s="228" t="s">
        <v>1187</v>
      </c>
      <c r="D166" s="320" t="s">
        <v>261</v>
      </c>
      <c r="E166" s="320" t="s">
        <v>50</v>
      </c>
      <c r="F166" s="320"/>
      <c r="G166" s="228">
        <v>46.99702835083</v>
      </c>
      <c r="H166" s="228">
        <v>-120.54872131347599</v>
      </c>
      <c r="I166" s="228">
        <f t="shared" si="8"/>
        <v>166</v>
      </c>
      <c r="J166" s="228">
        <f>COUNTIFS(Data_all!$M$2:$M$5005, LocID!B166, Data_all!$O$2:$O$5005,"&lt;&gt;2")</f>
        <v>8</v>
      </c>
      <c r="K166" s="228">
        <f>COUNTIFS(Data_all!$M$2:$M$5005,LocID!$B166, Data_all!$N$2:$N$5005, LocID!K$1)</f>
        <v>7</v>
      </c>
      <c r="L166" s="228">
        <f>COUNTIFS(Data_all!$M$2:$M$5005,LocID!$B166, Data_all!$N$2:$N$5005, LocID!L$1) + COUNTIFS(Data_all!$M$2:$M$5005,LocID!$B166, Data_all!$N$2:$N$5005, "Cities and Streets")</f>
        <v>0</v>
      </c>
      <c r="M166" s="228">
        <f>COUNTIFS(Data_all!$M$2:$M$5005,LocID!$B166, Data_all!$N$2:$N$5005, LocID!M$1)</f>
        <v>1</v>
      </c>
      <c r="N166" s="228">
        <f>COUNTIFS(Data_all!$M$2:$M$5005,LocID!$B166, Data_all!$N$2:$N$5005, LocID!N$1)</f>
        <v>0</v>
      </c>
      <c r="O166" s="228">
        <f>COUNTIFS(Data_all!$M$2:$M$5005,LocID!$B166, Data_all!$N$2:$N$5005, LocID!O$1)</f>
        <v>0</v>
      </c>
      <c r="P166" s="228">
        <f>COUNTIFS(Data_all!$M$2:$M$5005,LocID!$B166, Data_all!$N$2:$N$5005, LocID!P$1)</f>
        <v>0</v>
      </c>
      <c r="Q166" s="228">
        <f>COUNTIFS(Data_all!$M$2:$M$5005,LocID!$B166, Data_all!$N$2:$N$5005, LocID!Q$1)</f>
        <v>0</v>
      </c>
      <c r="R166" s="228">
        <f>COUNTIFS(Data_all!$M$2:$M$5005,LocID!$B166, Data_all!$N$2:$N$5005, LocID!R$1)</f>
        <v>0</v>
      </c>
      <c r="S166" s="228">
        <f>COUNTIFS(Data_all!$M$2:$M$5005,LocID!$B166, Data_all!$N$2:$N$5005, LocID!S$1)</f>
        <v>0</v>
      </c>
      <c r="T166" s="232"/>
      <c r="U166" s="230">
        <f t="shared" si="6"/>
        <v>8</v>
      </c>
      <c r="W166"/>
    </row>
    <row r="167" spans="1:23" x14ac:dyDescent="0.25">
      <c r="A167" s="228">
        <v>167</v>
      </c>
      <c r="B167" s="228" t="str">
        <f t="shared" si="7"/>
        <v>Emeryville_CA</v>
      </c>
      <c r="C167" s="228" t="s">
        <v>1194</v>
      </c>
      <c r="D167" s="320" t="s">
        <v>76</v>
      </c>
      <c r="E167" s="320" t="s">
        <v>50</v>
      </c>
      <c r="F167" s="320"/>
      <c r="G167" s="228">
        <v>37.837169647216797</v>
      </c>
      <c r="H167" s="228">
        <v>-122.301750183105</v>
      </c>
      <c r="I167" s="228">
        <f t="shared" si="8"/>
        <v>167</v>
      </c>
      <c r="J167" s="228">
        <f>COUNTIFS(Data_all!$M$2:$M$5005, LocID!B167, Data_all!$O$2:$O$5005,"&lt;&gt;2")</f>
        <v>8</v>
      </c>
      <c r="K167" s="228">
        <f>COUNTIFS(Data_all!$M$2:$M$5005,LocID!$B167, Data_all!$N$2:$N$5005, LocID!K$1)</f>
        <v>2</v>
      </c>
      <c r="L167" s="228">
        <f>COUNTIFS(Data_all!$M$2:$M$5005,LocID!$B167, Data_all!$N$2:$N$5005, LocID!L$1) + COUNTIFS(Data_all!$M$2:$M$5005,LocID!$B167, Data_all!$N$2:$N$5005, "Cities and Streets")</f>
        <v>2</v>
      </c>
      <c r="M167" s="228">
        <f>COUNTIFS(Data_all!$M$2:$M$5005,LocID!$B167, Data_all!$N$2:$N$5005, LocID!M$1)</f>
        <v>5</v>
      </c>
      <c r="N167" s="228">
        <f>COUNTIFS(Data_all!$M$2:$M$5005,LocID!$B167, Data_all!$N$2:$N$5005, LocID!N$1)</f>
        <v>0</v>
      </c>
      <c r="O167" s="228">
        <f>COUNTIFS(Data_all!$M$2:$M$5005,LocID!$B167, Data_all!$N$2:$N$5005, LocID!O$1)</f>
        <v>0</v>
      </c>
      <c r="P167" s="228">
        <f>COUNTIFS(Data_all!$M$2:$M$5005,LocID!$B167, Data_all!$N$2:$N$5005, LocID!P$1)</f>
        <v>0</v>
      </c>
      <c r="Q167" s="228">
        <f>COUNTIFS(Data_all!$M$2:$M$5005,LocID!$B167, Data_all!$N$2:$N$5005, LocID!Q$1)</f>
        <v>0</v>
      </c>
      <c r="R167" s="228">
        <f>COUNTIFS(Data_all!$M$2:$M$5005,LocID!$B167, Data_all!$N$2:$N$5005, LocID!R$1)</f>
        <v>0</v>
      </c>
      <c r="S167" s="228">
        <f>COUNTIFS(Data_all!$M$2:$M$5005,LocID!$B167, Data_all!$N$2:$N$5005, LocID!S$1)</f>
        <v>0</v>
      </c>
      <c r="T167" s="232"/>
      <c r="U167" s="230">
        <f t="shared" si="6"/>
        <v>9</v>
      </c>
      <c r="W167"/>
    </row>
    <row r="168" spans="1:23" x14ac:dyDescent="0.25">
      <c r="A168" s="228">
        <v>168</v>
      </c>
      <c r="B168" s="228" t="str">
        <f t="shared" si="7"/>
        <v>Enfield_CT</v>
      </c>
      <c r="C168" s="228" t="s">
        <v>1207</v>
      </c>
      <c r="D168" s="320" t="s">
        <v>874</v>
      </c>
      <c r="E168" s="320" t="s">
        <v>50</v>
      </c>
      <c r="F168" s="320"/>
      <c r="G168" s="228">
        <v>41.998348236083899</v>
      </c>
      <c r="H168" s="228">
        <v>-72.574363708496094</v>
      </c>
      <c r="I168" s="228">
        <f t="shared" si="8"/>
        <v>168</v>
      </c>
      <c r="J168" s="228">
        <f>COUNTIFS(Data_all!$M$2:$M$5005, LocID!B168, Data_all!$O$2:$O$5005,"&lt;&gt;2")</f>
        <v>1</v>
      </c>
      <c r="K168" s="228">
        <f>COUNTIFS(Data_all!$M$2:$M$5005,LocID!$B168, Data_all!$N$2:$N$5005, LocID!K$1)</f>
        <v>0</v>
      </c>
      <c r="L168" s="228">
        <f>COUNTIFS(Data_all!$M$2:$M$5005,LocID!$B168, Data_all!$N$2:$N$5005, LocID!L$1) + COUNTIFS(Data_all!$M$2:$M$5005,LocID!$B168, Data_all!$N$2:$N$5005, "Cities and Streets")</f>
        <v>0</v>
      </c>
      <c r="M168" s="228">
        <f>COUNTIFS(Data_all!$M$2:$M$5005,LocID!$B168, Data_all!$N$2:$N$5005, LocID!M$1)</f>
        <v>1</v>
      </c>
      <c r="N168" s="228">
        <f>COUNTIFS(Data_all!$M$2:$M$5005,LocID!$B168, Data_all!$N$2:$N$5005, LocID!N$1)</f>
        <v>0</v>
      </c>
      <c r="O168" s="228">
        <f>COUNTIFS(Data_all!$M$2:$M$5005,LocID!$B168, Data_all!$N$2:$N$5005, LocID!O$1)</f>
        <v>0</v>
      </c>
      <c r="P168" s="228">
        <f>COUNTIFS(Data_all!$M$2:$M$5005,LocID!$B168, Data_all!$N$2:$N$5005, LocID!P$1)</f>
        <v>1</v>
      </c>
      <c r="Q168" s="228">
        <f>COUNTIFS(Data_all!$M$2:$M$5005,LocID!$B168, Data_all!$N$2:$N$5005, LocID!Q$1)</f>
        <v>0</v>
      </c>
      <c r="R168" s="228">
        <f>COUNTIFS(Data_all!$M$2:$M$5005,LocID!$B168, Data_all!$N$2:$N$5005, LocID!R$1)</f>
        <v>0</v>
      </c>
      <c r="S168" s="228">
        <f>COUNTIFS(Data_all!$M$2:$M$5005,LocID!$B168, Data_all!$N$2:$N$5005, LocID!S$1)</f>
        <v>0</v>
      </c>
      <c r="T168" s="232"/>
      <c r="U168" s="230">
        <f t="shared" si="6"/>
        <v>2</v>
      </c>
      <c r="W168"/>
    </row>
    <row r="169" spans="1:23" x14ac:dyDescent="0.25">
      <c r="A169" s="228">
        <v>169</v>
      </c>
      <c r="B169" s="228" t="str">
        <f t="shared" si="7"/>
        <v>Englewood_CO</v>
      </c>
      <c r="C169" s="228" t="s">
        <v>1210</v>
      </c>
      <c r="D169" s="320" t="s">
        <v>244</v>
      </c>
      <c r="E169" s="320" t="s">
        <v>50</v>
      </c>
      <c r="F169" s="320"/>
      <c r="G169" s="228">
        <v>39.6546211242675</v>
      </c>
      <c r="H169" s="228">
        <v>-104.993560791015</v>
      </c>
      <c r="I169" s="228">
        <f t="shared" si="8"/>
        <v>169</v>
      </c>
      <c r="J169" s="228">
        <f>COUNTIFS(Data_all!$M$2:$M$5005, LocID!B169, Data_all!$O$2:$O$5005,"&lt;&gt;2")</f>
        <v>1</v>
      </c>
      <c r="K169" s="228">
        <f>COUNTIFS(Data_all!$M$2:$M$5005,LocID!$B169, Data_all!$N$2:$N$5005, LocID!K$1)</f>
        <v>1</v>
      </c>
      <c r="L169" s="228">
        <f>COUNTIFS(Data_all!$M$2:$M$5005,LocID!$B169, Data_all!$N$2:$N$5005, LocID!L$1) + COUNTIFS(Data_all!$M$2:$M$5005,LocID!$B169, Data_all!$N$2:$N$5005, "Cities and Streets")</f>
        <v>0</v>
      </c>
      <c r="M169" s="228">
        <f>COUNTIFS(Data_all!$M$2:$M$5005,LocID!$B169, Data_all!$N$2:$N$5005, LocID!M$1)</f>
        <v>0</v>
      </c>
      <c r="N169" s="228">
        <f>COUNTIFS(Data_all!$M$2:$M$5005,LocID!$B169, Data_all!$N$2:$N$5005, LocID!N$1)</f>
        <v>0</v>
      </c>
      <c r="O169" s="228">
        <f>COUNTIFS(Data_all!$M$2:$M$5005,LocID!$B169, Data_all!$N$2:$N$5005, LocID!O$1)</f>
        <v>0</v>
      </c>
      <c r="P169" s="228">
        <f>COUNTIFS(Data_all!$M$2:$M$5005,LocID!$B169, Data_all!$N$2:$N$5005, LocID!P$1)</f>
        <v>0</v>
      </c>
      <c r="Q169" s="228">
        <f>COUNTIFS(Data_all!$M$2:$M$5005,LocID!$B169, Data_all!$N$2:$N$5005, LocID!Q$1)</f>
        <v>0</v>
      </c>
      <c r="R169" s="228">
        <f>COUNTIFS(Data_all!$M$2:$M$5005,LocID!$B169, Data_all!$N$2:$N$5005, LocID!R$1)</f>
        <v>0</v>
      </c>
      <c r="S169" s="228">
        <f>COUNTIFS(Data_all!$M$2:$M$5005,LocID!$B169, Data_all!$N$2:$N$5005, LocID!S$1)</f>
        <v>0</v>
      </c>
      <c r="T169" s="232"/>
      <c r="U169" s="230">
        <f t="shared" si="6"/>
        <v>1</v>
      </c>
      <c r="W169"/>
    </row>
    <row r="170" spans="1:23" x14ac:dyDescent="0.25">
      <c r="A170" s="228">
        <v>170</v>
      </c>
      <c r="B170" s="228" t="str">
        <f t="shared" si="7"/>
        <v>Essex_CT</v>
      </c>
      <c r="C170" s="228" t="s">
        <v>1213</v>
      </c>
      <c r="D170" s="320" t="s">
        <v>874</v>
      </c>
      <c r="E170" s="320" t="s">
        <v>50</v>
      </c>
      <c r="F170" s="320"/>
      <c r="G170" s="228">
        <v>41.353118896484297</v>
      </c>
      <c r="H170" s="228">
        <v>-72.390640258789006</v>
      </c>
      <c r="I170" s="228">
        <f t="shared" si="8"/>
        <v>170</v>
      </c>
      <c r="J170" s="228">
        <f>COUNTIFS(Data_all!$M$2:$M$5005, LocID!B170, Data_all!$O$2:$O$5005,"&lt;&gt;2")</f>
        <v>2</v>
      </c>
      <c r="K170" s="228">
        <f>COUNTIFS(Data_all!$M$2:$M$5005,LocID!$B170, Data_all!$N$2:$N$5005, LocID!K$1)</f>
        <v>1</v>
      </c>
      <c r="L170" s="228">
        <f>COUNTIFS(Data_all!$M$2:$M$5005,LocID!$B170, Data_all!$N$2:$N$5005, LocID!L$1) + COUNTIFS(Data_all!$M$2:$M$5005,LocID!$B170, Data_all!$N$2:$N$5005, "Cities and Streets")</f>
        <v>1</v>
      </c>
      <c r="M170" s="228">
        <f>COUNTIFS(Data_all!$M$2:$M$5005,LocID!$B170, Data_all!$N$2:$N$5005, LocID!M$1)</f>
        <v>0</v>
      </c>
      <c r="N170" s="228">
        <f>COUNTIFS(Data_all!$M$2:$M$5005,LocID!$B170, Data_all!$N$2:$N$5005, LocID!N$1)</f>
        <v>0</v>
      </c>
      <c r="O170" s="228">
        <f>COUNTIFS(Data_all!$M$2:$M$5005,LocID!$B170, Data_all!$N$2:$N$5005, LocID!O$1)</f>
        <v>0</v>
      </c>
      <c r="P170" s="228">
        <f>COUNTIFS(Data_all!$M$2:$M$5005,LocID!$B170, Data_all!$N$2:$N$5005, LocID!P$1)</f>
        <v>0</v>
      </c>
      <c r="Q170" s="228">
        <f>COUNTIFS(Data_all!$M$2:$M$5005,LocID!$B170, Data_all!$N$2:$N$5005, LocID!Q$1)</f>
        <v>0</v>
      </c>
      <c r="R170" s="228">
        <f>COUNTIFS(Data_all!$M$2:$M$5005,LocID!$B170, Data_all!$N$2:$N$5005, LocID!R$1)</f>
        <v>0</v>
      </c>
      <c r="S170" s="228">
        <f>COUNTIFS(Data_all!$M$2:$M$5005,LocID!$B170, Data_all!$N$2:$N$5005, LocID!S$1)</f>
        <v>0</v>
      </c>
      <c r="T170" s="232"/>
      <c r="U170" s="230">
        <f t="shared" si="6"/>
        <v>2</v>
      </c>
      <c r="W170"/>
    </row>
    <row r="171" spans="1:23" x14ac:dyDescent="0.25">
      <c r="A171" s="228">
        <v>171</v>
      </c>
      <c r="B171" s="228" t="str">
        <f t="shared" si="7"/>
        <v>Eugene_OR</v>
      </c>
      <c r="C171" s="228" t="s">
        <v>1216</v>
      </c>
      <c r="D171" s="320" t="s">
        <v>122</v>
      </c>
      <c r="E171" s="320" t="s">
        <v>50</v>
      </c>
      <c r="F171" s="320"/>
      <c r="G171" s="228">
        <v>44.049919128417898</v>
      </c>
      <c r="H171" s="228">
        <v>-123.088539123535</v>
      </c>
      <c r="I171" s="228">
        <f t="shared" si="8"/>
        <v>171</v>
      </c>
      <c r="J171" s="228">
        <f>COUNTIFS(Data_all!$M$2:$M$5005, LocID!B171, Data_all!$O$2:$O$5005,"&lt;&gt;2")</f>
        <v>8</v>
      </c>
      <c r="K171" s="228">
        <f>COUNTIFS(Data_all!$M$2:$M$5005,LocID!$B171, Data_all!$N$2:$N$5005, LocID!K$1)</f>
        <v>3</v>
      </c>
      <c r="L171" s="228">
        <f>COUNTIFS(Data_all!$M$2:$M$5005,LocID!$B171, Data_all!$N$2:$N$5005, LocID!L$1) + COUNTIFS(Data_all!$M$2:$M$5005,LocID!$B171, Data_all!$N$2:$N$5005, "Cities and Streets")</f>
        <v>2</v>
      </c>
      <c r="M171" s="228">
        <f>COUNTIFS(Data_all!$M$2:$M$5005,LocID!$B171, Data_all!$N$2:$N$5005, LocID!M$1)</f>
        <v>1</v>
      </c>
      <c r="N171" s="228">
        <f>COUNTIFS(Data_all!$M$2:$M$5005,LocID!$B171, Data_all!$N$2:$N$5005, LocID!N$1)</f>
        <v>0</v>
      </c>
      <c r="O171" s="228">
        <f>COUNTIFS(Data_all!$M$2:$M$5005,LocID!$B171, Data_all!$N$2:$N$5005, LocID!O$1)</f>
        <v>0</v>
      </c>
      <c r="P171" s="228">
        <f>COUNTIFS(Data_all!$M$2:$M$5005,LocID!$B171, Data_all!$N$2:$N$5005, LocID!P$1)</f>
        <v>1</v>
      </c>
      <c r="Q171" s="228">
        <f>COUNTIFS(Data_all!$M$2:$M$5005,LocID!$B171, Data_all!$N$2:$N$5005, LocID!Q$1)</f>
        <v>1</v>
      </c>
      <c r="R171" s="228">
        <f>COUNTIFS(Data_all!$M$2:$M$5005,LocID!$B171, Data_all!$N$2:$N$5005, LocID!R$1)</f>
        <v>0</v>
      </c>
      <c r="S171" s="228">
        <f>COUNTIFS(Data_all!$M$2:$M$5005,LocID!$B171, Data_all!$N$2:$N$5005, LocID!S$1)</f>
        <v>0</v>
      </c>
      <c r="T171" s="232"/>
      <c r="U171" s="230">
        <f t="shared" si="6"/>
        <v>8</v>
      </c>
      <c r="W171"/>
    </row>
    <row r="172" spans="1:23" x14ac:dyDescent="0.25">
      <c r="A172" s="228">
        <v>172</v>
      </c>
      <c r="B172" s="228" t="str">
        <f t="shared" si="7"/>
        <v>Eureka_CA</v>
      </c>
      <c r="C172" s="228" t="s">
        <v>1224</v>
      </c>
      <c r="D172" s="320" t="s">
        <v>76</v>
      </c>
      <c r="E172" s="320" t="s">
        <v>50</v>
      </c>
      <c r="F172" s="320"/>
      <c r="G172" s="228">
        <v>40.803268432617102</v>
      </c>
      <c r="H172" s="228">
        <v>-124.159530639648</v>
      </c>
      <c r="I172" s="228">
        <f t="shared" si="8"/>
        <v>172</v>
      </c>
      <c r="J172" s="228">
        <f>COUNTIFS(Data_all!$M$2:$M$5005, LocID!B172, Data_all!$O$2:$O$5005,"&lt;&gt;2")</f>
        <v>4</v>
      </c>
      <c r="K172" s="228">
        <f>COUNTIFS(Data_all!$M$2:$M$5005,LocID!$B172, Data_all!$N$2:$N$5005, LocID!K$1)</f>
        <v>0</v>
      </c>
      <c r="L172" s="228">
        <f>COUNTIFS(Data_all!$M$2:$M$5005,LocID!$B172, Data_all!$N$2:$N$5005, LocID!L$1) + COUNTIFS(Data_all!$M$2:$M$5005,LocID!$B172, Data_all!$N$2:$N$5005, "Cities and Streets")</f>
        <v>4</v>
      </c>
      <c r="M172" s="228">
        <f>COUNTIFS(Data_all!$M$2:$M$5005,LocID!$B172, Data_all!$N$2:$N$5005, LocID!M$1)</f>
        <v>0</v>
      </c>
      <c r="N172" s="228">
        <f>COUNTIFS(Data_all!$M$2:$M$5005,LocID!$B172, Data_all!$N$2:$N$5005, LocID!N$1)</f>
        <v>0</v>
      </c>
      <c r="O172" s="228">
        <f>COUNTIFS(Data_all!$M$2:$M$5005,LocID!$B172, Data_all!$N$2:$N$5005, LocID!O$1)</f>
        <v>0</v>
      </c>
      <c r="P172" s="228">
        <f>COUNTIFS(Data_all!$M$2:$M$5005,LocID!$B172, Data_all!$N$2:$N$5005, LocID!P$1)</f>
        <v>0</v>
      </c>
      <c r="Q172" s="228">
        <f>COUNTIFS(Data_all!$M$2:$M$5005,LocID!$B172, Data_all!$N$2:$N$5005, LocID!Q$1)</f>
        <v>0</v>
      </c>
      <c r="R172" s="228">
        <f>COUNTIFS(Data_all!$M$2:$M$5005,LocID!$B172, Data_all!$N$2:$N$5005, LocID!R$1)</f>
        <v>0</v>
      </c>
      <c r="S172" s="228">
        <f>COUNTIFS(Data_all!$M$2:$M$5005,LocID!$B172, Data_all!$N$2:$N$5005, LocID!S$1)</f>
        <v>0</v>
      </c>
      <c r="T172" s="232"/>
      <c r="U172" s="230">
        <f t="shared" si="6"/>
        <v>4</v>
      </c>
      <c r="W172"/>
    </row>
    <row r="173" spans="1:23" x14ac:dyDescent="0.25">
      <c r="A173" s="228">
        <v>173</v>
      </c>
      <c r="B173" s="228" t="str">
        <f t="shared" si="7"/>
        <v>Everett_MA</v>
      </c>
      <c r="C173" s="228" t="s">
        <v>1233</v>
      </c>
      <c r="D173" s="320" t="s">
        <v>49</v>
      </c>
      <c r="E173" s="320" t="s">
        <v>50</v>
      </c>
      <c r="F173" s="320"/>
      <c r="G173" s="228">
        <v>42.408168792724602</v>
      </c>
      <c r="H173" s="228">
        <v>-71.054496765136705</v>
      </c>
      <c r="I173" s="228">
        <f t="shared" si="8"/>
        <v>173</v>
      </c>
      <c r="J173" s="228">
        <f>COUNTIFS(Data_all!$M$2:$M$5005, LocID!B173, Data_all!$O$2:$O$5005,"&lt;&gt;2")</f>
        <v>4</v>
      </c>
      <c r="K173" s="228">
        <f>COUNTIFS(Data_all!$M$2:$M$5005,LocID!$B173, Data_all!$N$2:$N$5005, LocID!K$1)</f>
        <v>1</v>
      </c>
      <c r="L173" s="228">
        <f>COUNTIFS(Data_all!$M$2:$M$5005,LocID!$B173, Data_all!$N$2:$N$5005, LocID!L$1) + COUNTIFS(Data_all!$M$2:$M$5005,LocID!$B173, Data_all!$N$2:$N$5005, "Cities and Streets")</f>
        <v>0</v>
      </c>
      <c r="M173" s="228">
        <f>COUNTIFS(Data_all!$M$2:$M$5005,LocID!$B173, Data_all!$N$2:$N$5005, LocID!M$1)</f>
        <v>2</v>
      </c>
      <c r="N173" s="228">
        <f>COUNTIFS(Data_all!$M$2:$M$5005,LocID!$B173, Data_all!$N$2:$N$5005, LocID!N$1)</f>
        <v>0</v>
      </c>
      <c r="O173" s="228">
        <f>COUNTIFS(Data_all!$M$2:$M$5005,LocID!$B173, Data_all!$N$2:$N$5005, LocID!O$1)</f>
        <v>1</v>
      </c>
      <c r="P173" s="228">
        <f>COUNTIFS(Data_all!$M$2:$M$5005,LocID!$B173, Data_all!$N$2:$N$5005, LocID!P$1)</f>
        <v>0</v>
      </c>
      <c r="Q173" s="228">
        <f>COUNTIFS(Data_all!$M$2:$M$5005,LocID!$B173, Data_all!$N$2:$N$5005, LocID!Q$1)</f>
        <v>0</v>
      </c>
      <c r="R173" s="228">
        <f>COUNTIFS(Data_all!$M$2:$M$5005,LocID!$B173, Data_all!$N$2:$N$5005, LocID!R$1)</f>
        <v>0</v>
      </c>
      <c r="S173" s="228">
        <f>COUNTIFS(Data_all!$M$2:$M$5005,LocID!$B173, Data_all!$N$2:$N$5005, LocID!S$1)</f>
        <v>0</v>
      </c>
      <c r="T173" s="232"/>
      <c r="U173" s="230">
        <f t="shared" si="6"/>
        <v>4</v>
      </c>
      <c r="W173"/>
    </row>
    <row r="174" spans="1:23" x14ac:dyDescent="0.25">
      <c r="A174" s="228">
        <v>174</v>
      </c>
      <c r="B174" s="228" t="str">
        <f t="shared" si="7"/>
        <v>Everett_WA</v>
      </c>
      <c r="C174" s="228" t="s">
        <v>1233</v>
      </c>
      <c r="D174" s="320" t="s">
        <v>261</v>
      </c>
      <c r="E174" s="320" t="s">
        <v>50</v>
      </c>
      <c r="F174" s="320"/>
      <c r="G174" s="228">
        <v>47.976589202880803</v>
      </c>
      <c r="H174" s="228">
        <v>-122.205932617187</v>
      </c>
      <c r="I174" s="228">
        <f t="shared" si="8"/>
        <v>174</v>
      </c>
      <c r="J174" s="228">
        <f>COUNTIFS(Data_all!$M$2:$M$5005, LocID!B174, Data_all!$O$2:$O$5005,"&lt;&gt;2")</f>
        <v>11</v>
      </c>
      <c r="K174" s="228">
        <f>COUNTIFS(Data_all!$M$2:$M$5005,LocID!$B174, Data_all!$N$2:$N$5005, LocID!K$1)</f>
        <v>10</v>
      </c>
      <c r="L174" s="228">
        <f>COUNTIFS(Data_all!$M$2:$M$5005,LocID!$B174, Data_all!$N$2:$N$5005, LocID!L$1) + COUNTIFS(Data_all!$M$2:$M$5005,LocID!$B174, Data_all!$N$2:$N$5005, "Cities and Streets")</f>
        <v>0</v>
      </c>
      <c r="M174" s="228">
        <f>COUNTIFS(Data_all!$M$2:$M$5005,LocID!$B174, Data_all!$N$2:$N$5005, LocID!M$1)</f>
        <v>0</v>
      </c>
      <c r="N174" s="228">
        <f>COUNTIFS(Data_all!$M$2:$M$5005,LocID!$B174, Data_all!$N$2:$N$5005, LocID!N$1)</f>
        <v>1</v>
      </c>
      <c r="O174" s="228">
        <f>COUNTIFS(Data_all!$M$2:$M$5005,LocID!$B174, Data_all!$N$2:$N$5005, LocID!O$1)</f>
        <v>0</v>
      </c>
      <c r="P174" s="228">
        <f>COUNTIFS(Data_all!$M$2:$M$5005,LocID!$B174, Data_all!$N$2:$N$5005, LocID!P$1)</f>
        <v>0</v>
      </c>
      <c r="Q174" s="228">
        <f>COUNTIFS(Data_all!$M$2:$M$5005,LocID!$B174, Data_all!$N$2:$N$5005, LocID!Q$1)</f>
        <v>0</v>
      </c>
      <c r="R174" s="228">
        <f>COUNTIFS(Data_all!$M$2:$M$5005,LocID!$B174, Data_all!$N$2:$N$5005, LocID!R$1)</f>
        <v>0</v>
      </c>
      <c r="S174" s="228">
        <f>COUNTIFS(Data_all!$M$2:$M$5005,LocID!$B174, Data_all!$N$2:$N$5005, LocID!S$1)</f>
        <v>0</v>
      </c>
      <c r="T174" s="232"/>
      <c r="U174" s="230">
        <f t="shared" si="6"/>
        <v>11</v>
      </c>
      <c r="W174"/>
    </row>
    <row r="175" spans="1:23" x14ac:dyDescent="0.25">
      <c r="A175" s="228">
        <v>175</v>
      </c>
      <c r="B175" s="228" t="str">
        <f t="shared" si="7"/>
        <v>Fairfax_CA</v>
      </c>
      <c r="C175" s="228" t="s">
        <v>1244</v>
      </c>
      <c r="D175" s="320" t="s">
        <v>76</v>
      </c>
      <c r="E175" s="320" t="s">
        <v>50</v>
      </c>
      <c r="F175" s="320"/>
      <c r="G175" s="228">
        <v>37.9851684570312</v>
      </c>
      <c r="H175" s="228">
        <v>-122.590377807617</v>
      </c>
      <c r="I175" s="228">
        <f t="shared" si="8"/>
        <v>175</v>
      </c>
      <c r="J175" s="228">
        <f>COUNTIFS(Data_all!$M$2:$M$5005, LocID!B175, Data_all!$O$2:$O$5005,"&lt;&gt;2")</f>
        <v>2</v>
      </c>
      <c r="K175" s="228">
        <f>COUNTIFS(Data_all!$M$2:$M$5005,LocID!$B175, Data_all!$N$2:$N$5005, LocID!K$1)</f>
        <v>0</v>
      </c>
      <c r="L175" s="228">
        <f>COUNTIFS(Data_all!$M$2:$M$5005,LocID!$B175, Data_all!$N$2:$N$5005, LocID!L$1) + COUNTIFS(Data_all!$M$2:$M$5005,LocID!$B175, Data_all!$N$2:$N$5005, "Cities and Streets")</f>
        <v>1</v>
      </c>
      <c r="M175" s="228">
        <f>COUNTIFS(Data_all!$M$2:$M$5005,LocID!$B175, Data_all!$N$2:$N$5005, LocID!M$1)</f>
        <v>0</v>
      </c>
      <c r="N175" s="228">
        <f>COUNTIFS(Data_all!$M$2:$M$5005,LocID!$B175, Data_all!$N$2:$N$5005, LocID!N$1)</f>
        <v>0</v>
      </c>
      <c r="O175" s="228">
        <f>COUNTIFS(Data_all!$M$2:$M$5005,LocID!$B175, Data_all!$N$2:$N$5005, LocID!O$1)</f>
        <v>1</v>
      </c>
      <c r="P175" s="228">
        <f>COUNTIFS(Data_all!$M$2:$M$5005,LocID!$B175, Data_all!$N$2:$N$5005, LocID!P$1)</f>
        <v>0</v>
      </c>
      <c r="Q175" s="228">
        <f>COUNTIFS(Data_all!$M$2:$M$5005,LocID!$B175, Data_all!$N$2:$N$5005, LocID!Q$1)</f>
        <v>0</v>
      </c>
      <c r="R175" s="228">
        <f>COUNTIFS(Data_all!$M$2:$M$5005,LocID!$B175, Data_all!$N$2:$N$5005, LocID!R$1)</f>
        <v>0</v>
      </c>
      <c r="S175" s="228">
        <f>COUNTIFS(Data_all!$M$2:$M$5005,LocID!$B175, Data_all!$N$2:$N$5005, LocID!S$1)</f>
        <v>0</v>
      </c>
      <c r="T175" s="232"/>
      <c r="U175" s="230">
        <f t="shared" si="6"/>
        <v>2</v>
      </c>
      <c r="W175"/>
    </row>
    <row r="176" spans="1:23" x14ac:dyDescent="0.25">
      <c r="A176" s="228">
        <v>176</v>
      </c>
      <c r="B176" s="228" t="str">
        <f t="shared" si="7"/>
        <v>Fairfax_VA</v>
      </c>
      <c r="C176" s="228" t="s">
        <v>1244</v>
      </c>
      <c r="D176" s="320" t="s">
        <v>144</v>
      </c>
      <c r="E176" s="320" t="s">
        <v>50</v>
      </c>
      <c r="F176" s="320"/>
      <c r="G176" s="228">
        <v>38.841789245605398</v>
      </c>
      <c r="H176" s="228">
        <v>-77.308868408203097</v>
      </c>
      <c r="I176" s="228">
        <f t="shared" si="8"/>
        <v>176</v>
      </c>
      <c r="J176" s="228">
        <f>COUNTIFS(Data_all!$M$2:$M$5005, LocID!B176, Data_all!$O$2:$O$5005,"&lt;&gt;2")</f>
        <v>9</v>
      </c>
      <c r="K176" s="228">
        <f>COUNTIFS(Data_all!$M$2:$M$5005,LocID!$B176, Data_all!$N$2:$N$5005, LocID!K$1)</f>
        <v>1</v>
      </c>
      <c r="L176" s="228">
        <f>COUNTIFS(Data_all!$M$2:$M$5005,LocID!$B176, Data_all!$N$2:$N$5005, LocID!L$1) + COUNTIFS(Data_all!$M$2:$M$5005,LocID!$B176, Data_all!$N$2:$N$5005, "Cities and Streets")</f>
        <v>5</v>
      </c>
      <c r="M176" s="228">
        <f>COUNTIFS(Data_all!$M$2:$M$5005,LocID!$B176, Data_all!$N$2:$N$5005, LocID!M$1)</f>
        <v>1</v>
      </c>
      <c r="N176" s="228">
        <f>COUNTIFS(Data_all!$M$2:$M$5005,LocID!$B176, Data_all!$N$2:$N$5005, LocID!N$1)</f>
        <v>0</v>
      </c>
      <c r="O176" s="228">
        <f>COUNTIFS(Data_all!$M$2:$M$5005,LocID!$B176, Data_all!$N$2:$N$5005, LocID!O$1)</f>
        <v>1</v>
      </c>
      <c r="P176" s="228">
        <f>COUNTIFS(Data_all!$M$2:$M$5005,LocID!$B176, Data_all!$N$2:$N$5005, LocID!P$1)</f>
        <v>1</v>
      </c>
      <c r="Q176" s="228">
        <f>COUNTIFS(Data_all!$M$2:$M$5005,LocID!$B176, Data_all!$N$2:$N$5005, LocID!Q$1)</f>
        <v>0</v>
      </c>
      <c r="R176" s="228">
        <f>COUNTIFS(Data_all!$M$2:$M$5005,LocID!$B176, Data_all!$N$2:$N$5005, LocID!R$1)</f>
        <v>0</v>
      </c>
      <c r="S176" s="228">
        <f>COUNTIFS(Data_all!$M$2:$M$5005,LocID!$B176, Data_all!$N$2:$N$5005, LocID!S$1)</f>
        <v>0</v>
      </c>
      <c r="T176" s="232"/>
      <c r="U176" s="230">
        <f t="shared" si="6"/>
        <v>9</v>
      </c>
      <c r="W176"/>
    </row>
    <row r="177" spans="1:23" x14ac:dyDescent="0.25">
      <c r="A177" s="228">
        <v>177</v>
      </c>
      <c r="B177" s="228" t="str">
        <f t="shared" si="7"/>
        <v>Fairfield_CA</v>
      </c>
      <c r="C177" s="228" t="s">
        <v>1254</v>
      </c>
      <c r="D177" s="320" t="s">
        <v>76</v>
      </c>
      <c r="E177" s="320" t="s">
        <v>50</v>
      </c>
      <c r="F177" s="320"/>
      <c r="G177" s="228">
        <v>38.249229431152301</v>
      </c>
      <c r="H177" s="228">
        <v>-122.04387664794901</v>
      </c>
      <c r="I177" s="228">
        <f t="shared" si="8"/>
        <v>177</v>
      </c>
      <c r="J177" s="228">
        <f>COUNTIFS(Data_all!$M$2:$M$5005, LocID!B177, Data_all!$O$2:$O$5005,"&lt;&gt;2")</f>
        <v>4</v>
      </c>
      <c r="K177" s="228">
        <f>COUNTIFS(Data_all!$M$2:$M$5005,LocID!$B177, Data_all!$N$2:$N$5005, LocID!K$1)</f>
        <v>1</v>
      </c>
      <c r="L177" s="228">
        <f>COUNTIFS(Data_all!$M$2:$M$5005,LocID!$B177, Data_all!$N$2:$N$5005, LocID!L$1) + COUNTIFS(Data_all!$M$2:$M$5005,LocID!$B177, Data_all!$N$2:$N$5005, "Cities and Streets")</f>
        <v>0</v>
      </c>
      <c r="M177" s="228">
        <f>COUNTIFS(Data_all!$M$2:$M$5005,LocID!$B177, Data_all!$N$2:$N$5005, LocID!M$1)</f>
        <v>1</v>
      </c>
      <c r="N177" s="228">
        <f>COUNTIFS(Data_all!$M$2:$M$5005,LocID!$B177, Data_all!$N$2:$N$5005, LocID!N$1)</f>
        <v>0</v>
      </c>
      <c r="O177" s="228">
        <f>COUNTIFS(Data_all!$M$2:$M$5005,LocID!$B177, Data_all!$N$2:$N$5005, LocID!O$1)</f>
        <v>1</v>
      </c>
      <c r="P177" s="228">
        <f>COUNTIFS(Data_all!$M$2:$M$5005,LocID!$B177, Data_all!$N$2:$N$5005, LocID!P$1)</f>
        <v>1</v>
      </c>
      <c r="Q177" s="228">
        <f>COUNTIFS(Data_all!$M$2:$M$5005,LocID!$B177, Data_all!$N$2:$N$5005, LocID!Q$1)</f>
        <v>0</v>
      </c>
      <c r="R177" s="228">
        <f>COUNTIFS(Data_all!$M$2:$M$5005,LocID!$B177, Data_all!$N$2:$N$5005, LocID!R$1)</f>
        <v>0</v>
      </c>
      <c r="S177" s="228">
        <f>COUNTIFS(Data_all!$M$2:$M$5005,LocID!$B177, Data_all!$N$2:$N$5005, LocID!S$1)</f>
        <v>0</v>
      </c>
      <c r="T177" s="232"/>
      <c r="U177" s="230">
        <f t="shared" si="6"/>
        <v>4</v>
      </c>
      <c r="W177"/>
    </row>
    <row r="178" spans="1:23" x14ac:dyDescent="0.25">
      <c r="A178" s="228">
        <v>178</v>
      </c>
      <c r="B178" s="228" t="str">
        <f t="shared" si="7"/>
        <v>Falmouth_ME</v>
      </c>
      <c r="C178" s="228" t="s">
        <v>1261</v>
      </c>
      <c r="D178" s="320" t="s">
        <v>320</v>
      </c>
      <c r="E178" s="320" t="s">
        <v>50</v>
      </c>
      <c r="F178" s="320"/>
      <c r="G178" s="228">
        <v>43.723701477050703</v>
      </c>
      <c r="H178" s="228">
        <v>-70.2322998046875</v>
      </c>
      <c r="I178" s="228">
        <f t="shared" si="8"/>
        <v>178</v>
      </c>
      <c r="J178" s="228">
        <f>COUNTIFS(Data_all!$M$2:$M$5005, LocID!B178, Data_all!$O$2:$O$5005,"&lt;&gt;2")</f>
        <v>1</v>
      </c>
      <c r="K178" s="228">
        <f>COUNTIFS(Data_all!$M$2:$M$5005,LocID!$B178, Data_all!$N$2:$N$5005, LocID!K$1)</f>
        <v>0</v>
      </c>
      <c r="L178" s="228">
        <f>COUNTIFS(Data_all!$M$2:$M$5005,LocID!$B178, Data_all!$N$2:$N$5005, LocID!L$1) + COUNTIFS(Data_all!$M$2:$M$5005,LocID!$B178, Data_all!$N$2:$N$5005, "Cities and Streets")</f>
        <v>1</v>
      </c>
      <c r="M178" s="228">
        <f>COUNTIFS(Data_all!$M$2:$M$5005,LocID!$B178, Data_all!$N$2:$N$5005, LocID!M$1)</f>
        <v>0</v>
      </c>
      <c r="N178" s="228">
        <f>COUNTIFS(Data_all!$M$2:$M$5005,LocID!$B178, Data_all!$N$2:$N$5005, LocID!N$1)</f>
        <v>0</v>
      </c>
      <c r="O178" s="228">
        <f>COUNTIFS(Data_all!$M$2:$M$5005,LocID!$B178, Data_all!$N$2:$N$5005, LocID!O$1)</f>
        <v>0</v>
      </c>
      <c r="P178" s="228">
        <f>COUNTIFS(Data_all!$M$2:$M$5005,LocID!$B178, Data_all!$N$2:$N$5005, LocID!P$1)</f>
        <v>0</v>
      </c>
      <c r="Q178" s="228">
        <f>COUNTIFS(Data_all!$M$2:$M$5005,LocID!$B178, Data_all!$N$2:$N$5005, LocID!Q$1)</f>
        <v>0</v>
      </c>
      <c r="R178" s="228">
        <f>COUNTIFS(Data_all!$M$2:$M$5005,LocID!$B178, Data_all!$N$2:$N$5005, LocID!R$1)</f>
        <v>0</v>
      </c>
      <c r="S178" s="228">
        <f>COUNTIFS(Data_all!$M$2:$M$5005,LocID!$B178, Data_all!$N$2:$N$5005, LocID!S$1)</f>
        <v>0</v>
      </c>
      <c r="T178" s="232"/>
      <c r="U178" s="230">
        <f t="shared" si="6"/>
        <v>1</v>
      </c>
      <c r="W178"/>
    </row>
    <row r="179" spans="1:23" x14ac:dyDescent="0.25">
      <c r="A179" s="228">
        <v>179</v>
      </c>
      <c r="B179" s="228" t="str">
        <f t="shared" si="7"/>
        <v>Fargo_ND</v>
      </c>
      <c r="C179" s="228" t="s">
        <v>1264</v>
      </c>
      <c r="D179" s="320" t="s">
        <v>516</v>
      </c>
      <c r="E179" s="320" t="s">
        <v>50</v>
      </c>
      <c r="F179" s="320"/>
      <c r="G179" s="228">
        <v>46.875911712646399</v>
      </c>
      <c r="H179" s="228">
        <v>-96.781761169433594</v>
      </c>
      <c r="I179" s="228">
        <f t="shared" si="8"/>
        <v>179</v>
      </c>
      <c r="J179" s="228">
        <f>COUNTIFS(Data_all!$M$2:$M$5005, LocID!B179, Data_all!$O$2:$O$5005,"&lt;&gt;2")</f>
        <v>1</v>
      </c>
      <c r="K179" s="228">
        <f>COUNTIFS(Data_all!$M$2:$M$5005,LocID!$B179, Data_all!$N$2:$N$5005, LocID!K$1)</f>
        <v>1</v>
      </c>
      <c r="L179" s="228">
        <f>COUNTIFS(Data_all!$M$2:$M$5005,LocID!$B179, Data_all!$N$2:$N$5005, LocID!L$1) + COUNTIFS(Data_all!$M$2:$M$5005,LocID!$B179, Data_all!$N$2:$N$5005, "Cities and Streets")</f>
        <v>0</v>
      </c>
      <c r="M179" s="228">
        <f>COUNTIFS(Data_all!$M$2:$M$5005,LocID!$B179, Data_all!$N$2:$N$5005, LocID!M$1)</f>
        <v>0</v>
      </c>
      <c r="N179" s="228">
        <f>COUNTIFS(Data_all!$M$2:$M$5005,LocID!$B179, Data_all!$N$2:$N$5005, LocID!N$1)</f>
        <v>0</v>
      </c>
      <c r="O179" s="228">
        <f>COUNTIFS(Data_all!$M$2:$M$5005,LocID!$B179, Data_all!$N$2:$N$5005, LocID!O$1)</f>
        <v>0</v>
      </c>
      <c r="P179" s="228">
        <f>COUNTIFS(Data_all!$M$2:$M$5005,LocID!$B179, Data_all!$N$2:$N$5005, LocID!P$1)</f>
        <v>0</v>
      </c>
      <c r="Q179" s="228">
        <f>COUNTIFS(Data_all!$M$2:$M$5005,LocID!$B179, Data_all!$N$2:$N$5005, LocID!Q$1)</f>
        <v>0</v>
      </c>
      <c r="R179" s="228">
        <f>COUNTIFS(Data_all!$M$2:$M$5005,LocID!$B179, Data_all!$N$2:$N$5005, LocID!R$1)</f>
        <v>0</v>
      </c>
      <c r="S179" s="228">
        <f>COUNTIFS(Data_all!$M$2:$M$5005,LocID!$B179, Data_all!$N$2:$N$5005, LocID!S$1)</f>
        <v>0</v>
      </c>
      <c r="T179" s="232"/>
      <c r="U179" s="230">
        <f t="shared" si="6"/>
        <v>1</v>
      </c>
      <c r="W179"/>
    </row>
    <row r="180" spans="1:23" x14ac:dyDescent="0.25">
      <c r="A180" s="228">
        <v>180</v>
      </c>
      <c r="B180" s="228" t="str">
        <f t="shared" si="7"/>
        <v>Farmington_CT</v>
      </c>
      <c r="C180" s="228" t="s">
        <v>5861</v>
      </c>
      <c r="D180" s="320" t="s">
        <v>874</v>
      </c>
      <c r="E180" s="320" t="s">
        <v>50</v>
      </c>
      <c r="F180" s="320"/>
      <c r="G180" s="228">
        <v>41.712120056152301</v>
      </c>
      <c r="H180" s="228">
        <v>-72.838569641113196</v>
      </c>
      <c r="I180" s="228">
        <f t="shared" si="8"/>
        <v>180</v>
      </c>
      <c r="J180" s="228">
        <f>COUNTIFS(Data_all!$M$2:$M$5005, LocID!B180, Data_all!$O$2:$O$5005,"&lt;&gt;2")</f>
        <v>0</v>
      </c>
      <c r="K180" s="228">
        <f>COUNTIFS(Data_all!$M$2:$M$5005,LocID!$B180, Data_all!$N$2:$N$5005, LocID!K$1)</f>
        <v>0</v>
      </c>
      <c r="L180" s="228">
        <f>COUNTIFS(Data_all!$M$2:$M$5005,LocID!$B180, Data_all!$N$2:$N$5005, LocID!L$1) + COUNTIFS(Data_all!$M$2:$M$5005,LocID!$B180, Data_all!$N$2:$N$5005, "Cities and Streets")</f>
        <v>0</v>
      </c>
      <c r="M180" s="228">
        <f>COUNTIFS(Data_all!$M$2:$M$5005,LocID!$B180, Data_all!$N$2:$N$5005, LocID!M$1)</f>
        <v>0</v>
      </c>
      <c r="N180" s="228">
        <f>COUNTIFS(Data_all!$M$2:$M$5005,LocID!$B180, Data_all!$N$2:$N$5005, LocID!N$1)</f>
        <v>0</v>
      </c>
      <c r="O180" s="228">
        <f>COUNTIFS(Data_all!$M$2:$M$5005,LocID!$B180, Data_all!$N$2:$N$5005, LocID!O$1)</f>
        <v>0</v>
      </c>
      <c r="P180" s="228">
        <f>COUNTIFS(Data_all!$M$2:$M$5005,LocID!$B180, Data_all!$N$2:$N$5005, LocID!P$1)</f>
        <v>0</v>
      </c>
      <c r="Q180" s="228">
        <f>COUNTIFS(Data_all!$M$2:$M$5005,LocID!$B180, Data_all!$N$2:$N$5005, LocID!Q$1)</f>
        <v>0</v>
      </c>
      <c r="R180" s="228">
        <f>COUNTIFS(Data_all!$M$2:$M$5005,LocID!$B180, Data_all!$N$2:$N$5005, LocID!R$1)</f>
        <v>0</v>
      </c>
      <c r="S180" s="228">
        <f>COUNTIFS(Data_all!$M$2:$M$5005,LocID!$B180, Data_all!$N$2:$N$5005, LocID!S$1)</f>
        <v>0</v>
      </c>
      <c r="T180" s="232"/>
      <c r="U180" s="230">
        <f t="shared" si="6"/>
        <v>0</v>
      </c>
      <c r="W180"/>
    </row>
    <row r="181" spans="1:23" x14ac:dyDescent="0.25">
      <c r="A181" s="228">
        <v>181</v>
      </c>
      <c r="B181" s="228" t="str">
        <f t="shared" si="7"/>
        <v>Fayetteville_AR</v>
      </c>
      <c r="C181" s="228" t="s">
        <v>1267</v>
      </c>
      <c r="D181" s="320" t="s">
        <v>1268</v>
      </c>
      <c r="E181" s="320" t="s">
        <v>50</v>
      </c>
      <c r="F181" s="320"/>
      <c r="G181" s="228">
        <v>36.063201904296797</v>
      </c>
      <c r="H181" s="228">
        <v>-94.157913208007798</v>
      </c>
      <c r="I181" s="228">
        <f t="shared" si="8"/>
        <v>181</v>
      </c>
      <c r="J181" s="228">
        <f>COUNTIFS(Data_all!$M$2:$M$5005, LocID!B181, Data_all!$O$2:$O$5005,"&lt;&gt;2")</f>
        <v>2</v>
      </c>
      <c r="K181" s="228">
        <f>COUNTIFS(Data_all!$M$2:$M$5005,LocID!$B181, Data_all!$N$2:$N$5005, LocID!K$1)</f>
        <v>0</v>
      </c>
      <c r="L181" s="228">
        <f>COUNTIFS(Data_all!$M$2:$M$5005,LocID!$B181, Data_all!$N$2:$N$5005, LocID!L$1) + COUNTIFS(Data_all!$M$2:$M$5005,LocID!$B181, Data_all!$N$2:$N$5005, "Cities and Streets")</f>
        <v>2</v>
      </c>
      <c r="M181" s="228">
        <f>COUNTIFS(Data_all!$M$2:$M$5005,LocID!$B181, Data_all!$N$2:$N$5005, LocID!M$1)</f>
        <v>1</v>
      </c>
      <c r="N181" s="228">
        <f>COUNTIFS(Data_all!$M$2:$M$5005,LocID!$B181, Data_all!$N$2:$N$5005, LocID!N$1)</f>
        <v>0</v>
      </c>
      <c r="O181" s="228">
        <f>COUNTIFS(Data_all!$M$2:$M$5005,LocID!$B181, Data_all!$N$2:$N$5005, LocID!O$1)</f>
        <v>0</v>
      </c>
      <c r="P181" s="228">
        <f>COUNTIFS(Data_all!$M$2:$M$5005,LocID!$B181, Data_all!$N$2:$N$5005, LocID!P$1)</f>
        <v>0</v>
      </c>
      <c r="Q181" s="228">
        <f>COUNTIFS(Data_all!$M$2:$M$5005,LocID!$B181, Data_all!$N$2:$N$5005, LocID!Q$1)</f>
        <v>0</v>
      </c>
      <c r="R181" s="228">
        <f>COUNTIFS(Data_all!$M$2:$M$5005,LocID!$B181, Data_all!$N$2:$N$5005, LocID!R$1)</f>
        <v>0</v>
      </c>
      <c r="S181" s="228">
        <f>COUNTIFS(Data_all!$M$2:$M$5005,LocID!$B181, Data_all!$N$2:$N$5005, LocID!S$1)</f>
        <v>0</v>
      </c>
      <c r="T181" s="232"/>
      <c r="U181" s="230">
        <f t="shared" si="6"/>
        <v>3</v>
      </c>
      <c r="W181"/>
    </row>
    <row r="182" spans="1:23" x14ac:dyDescent="0.25">
      <c r="A182" s="228">
        <v>182</v>
      </c>
      <c r="B182" s="228" t="str">
        <f t="shared" si="7"/>
        <v>Fayetteville_NC</v>
      </c>
      <c r="C182" s="228" t="s">
        <v>1267</v>
      </c>
      <c r="D182" s="320" t="s">
        <v>250</v>
      </c>
      <c r="E182" s="320" t="s">
        <v>50</v>
      </c>
      <c r="F182" s="320"/>
      <c r="G182" s="228">
        <v>35.054489135742102</v>
      </c>
      <c r="H182" s="228">
        <v>-78.877578735351506</v>
      </c>
      <c r="I182" s="228">
        <f t="shared" si="8"/>
        <v>182</v>
      </c>
      <c r="J182" s="228">
        <f>COUNTIFS(Data_all!$M$2:$M$5005, LocID!B182, Data_all!$O$2:$O$5005,"&lt;&gt;2")</f>
        <v>1</v>
      </c>
      <c r="K182" s="228">
        <f>COUNTIFS(Data_all!$M$2:$M$5005,LocID!$B182, Data_all!$N$2:$N$5005, LocID!K$1)</f>
        <v>1</v>
      </c>
      <c r="L182" s="228">
        <f>COUNTIFS(Data_all!$M$2:$M$5005,LocID!$B182, Data_all!$N$2:$N$5005, LocID!L$1) + COUNTIFS(Data_all!$M$2:$M$5005,LocID!$B182, Data_all!$N$2:$N$5005, "Cities and Streets")</f>
        <v>0</v>
      </c>
      <c r="M182" s="228">
        <f>COUNTIFS(Data_all!$M$2:$M$5005,LocID!$B182, Data_all!$N$2:$N$5005, LocID!M$1)</f>
        <v>0</v>
      </c>
      <c r="N182" s="228">
        <f>COUNTIFS(Data_all!$M$2:$M$5005,LocID!$B182, Data_all!$N$2:$N$5005, LocID!N$1)</f>
        <v>0</v>
      </c>
      <c r="O182" s="228">
        <f>COUNTIFS(Data_all!$M$2:$M$5005,LocID!$B182, Data_all!$N$2:$N$5005, LocID!O$1)</f>
        <v>0</v>
      </c>
      <c r="P182" s="228">
        <f>COUNTIFS(Data_all!$M$2:$M$5005,LocID!$B182, Data_all!$N$2:$N$5005, LocID!P$1)</f>
        <v>0</v>
      </c>
      <c r="Q182" s="228">
        <f>COUNTIFS(Data_all!$M$2:$M$5005,LocID!$B182, Data_all!$N$2:$N$5005, LocID!Q$1)</f>
        <v>0</v>
      </c>
      <c r="R182" s="228">
        <f>COUNTIFS(Data_all!$M$2:$M$5005,LocID!$B182, Data_all!$N$2:$N$5005, LocID!R$1)</f>
        <v>0</v>
      </c>
      <c r="S182" s="228">
        <f>COUNTIFS(Data_all!$M$2:$M$5005,LocID!$B182, Data_all!$N$2:$N$5005, LocID!S$1)</f>
        <v>0</v>
      </c>
      <c r="T182" s="232"/>
      <c r="U182" s="230">
        <f t="shared" si="6"/>
        <v>1</v>
      </c>
      <c r="W182"/>
    </row>
    <row r="183" spans="1:23" x14ac:dyDescent="0.25">
      <c r="A183" s="228">
        <v>183</v>
      </c>
      <c r="B183" s="228" t="str">
        <f t="shared" si="7"/>
        <v>Flagstaff_AZ</v>
      </c>
      <c r="C183" s="228" t="s">
        <v>1275</v>
      </c>
      <c r="D183" s="320" t="s">
        <v>1276</v>
      </c>
      <c r="E183" s="320" t="s">
        <v>50</v>
      </c>
      <c r="F183" s="320"/>
      <c r="G183" s="228">
        <v>35.19820022583</v>
      </c>
      <c r="H183" s="228">
        <v>-111.65129852294901</v>
      </c>
      <c r="I183" s="228">
        <f t="shared" si="8"/>
        <v>183</v>
      </c>
      <c r="J183" s="228">
        <f>COUNTIFS(Data_all!$M$2:$M$5005, LocID!B183, Data_all!$O$2:$O$5005,"&lt;&gt;2")</f>
        <v>2</v>
      </c>
      <c r="K183" s="228">
        <f>COUNTIFS(Data_all!$M$2:$M$5005,LocID!$B183, Data_all!$N$2:$N$5005, LocID!K$1)</f>
        <v>1</v>
      </c>
      <c r="L183" s="228">
        <f>COUNTIFS(Data_all!$M$2:$M$5005,LocID!$B183, Data_all!$N$2:$N$5005, LocID!L$1) + COUNTIFS(Data_all!$M$2:$M$5005,LocID!$B183, Data_all!$N$2:$N$5005, "Cities and Streets")</f>
        <v>1</v>
      </c>
      <c r="M183" s="228">
        <f>COUNTIFS(Data_all!$M$2:$M$5005,LocID!$B183, Data_all!$N$2:$N$5005, LocID!M$1)</f>
        <v>0</v>
      </c>
      <c r="N183" s="228">
        <f>COUNTIFS(Data_all!$M$2:$M$5005,LocID!$B183, Data_all!$N$2:$N$5005, LocID!N$1)</f>
        <v>0</v>
      </c>
      <c r="O183" s="228">
        <f>COUNTIFS(Data_all!$M$2:$M$5005,LocID!$B183, Data_all!$N$2:$N$5005, LocID!O$1)</f>
        <v>0</v>
      </c>
      <c r="P183" s="228">
        <f>COUNTIFS(Data_all!$M$2:$M$5005,LocID!$B183, Data_all!$N$2:$N$5005, LocID!P$1)</f>
        <v>0</v>
      </c>
      <c r="Q183" s="228">
        <f>COUNTIFS(Data_all!$M$2:$M$5005,LocID!$B183, Data_all!$N$2:$N$5005, LocID!Q$1)</f>
        <v>0</v>
      </c>
      <c r="R183" s="228">
        <f>COUNTIFS(Data_all!$M$2:$M$5005,LocID!$B183, Data_all!$N$2:$N$5005, LocID!R$1)</f>
        <v>0</v>
      </c>
      <c r="S183" s="228">
        <f>COUNTIFS(Data_all!$M$2:$M$5005,LocID!$B183, Data_all!$N$2:$N$5005, LocID!S$1)</f>
        <v>0</v>
      </c>
      <c r="T183" s="232"/>
      <c r="U183" s="230">
        <f t="shared" si="6"/>
        <v>2</v>
      </c>
      <c r="W183"/>
    </row>
    <row r="184" spans="1:23" x14ac:dyDescent="0.25">
      <c r="A184" s="228">
        <v>184</v>
      </c>
      <c r="B184" s="228" t="str">
        <f t="shared" si="7"/>
        <v>Florence_AZ</v>
      </c>
      <c r="C184" s="228" t="s">
        <v>1279</v>
      </c>
      <c r="D184" s="320" t="s">
        <v>1276</v>
      </c>
      <c r="E184" s="320" t="s">
        <v>50</v>
      </c>
      <c r="F184" s="320"/>
      <c r="G184" s="228">
        <v>33.038810729980398</v>
      </c>
      <c r="H184" s="228">
        <v>-111.38754272460901</v>
      </c>
      <c r="I184" s="228">
        <f t="shared" si="8"/>
        <v>184</v>
      </c>
      <c r="J184" s="228">
        <f>COUNTIFS(Data_all!$M$2:$M$5005, LocID!B184, Data_all!$O$2:$O$5005,"&lt;&gt;2")</f>
        <v>1</v>
      </c>
      <c r="K184" s="228">
        <f>COUNTIFS(Data_all!$M$2:$M$5005,LocID!$B184, Data_all!$N$2:$N$5005, LocID!K$1)</f>
        <v>1</v>
      </c>
      <c r="L184" s="228">
        <f>COUNTIFS(Data_all!$M$2:$M$5005,LocID!$B184, Data_all!$N$2:$N$5005, LocID!L$1) + COUNTIFS(Data_all!$M$2:$M$5005,LocID!$B184, Data_all!$N$2:$N$5005, "Cities and Streets")</f>
        <v>0</v>
      </c>
      <c r="M184" s="228">
        <f>COUNTIFS(Data_all!$M$2:$M$5005,LocID!$B184, Data_all!$N$2:$N$5005, LocID!M$1)</f>
        <v>0</v>
      </c>
      <c r="N184" s="228">
        <f>COUNTIFS(Data_all!$M$2:$M$5005,LocID!$B184, Data_all!$N$2:$N$5005, LocID!N$1)</f>
        <v>0</v>
      </c>
      <c r="O184" s="228">
        <f>COUNTIFS(Data_all!$M$2:$M$5005,LocID!$B184, Data_all!$N$2:$N$5005, LocID!O$1)</f>
        <v>0</v>
      </c>
      <c r="P184" s="228">
        <f>COUNTIFS(Data_all!$M$2:$M$5005,LocID!$B184, Data_all!$N$2:$N$5005, LocID!P$1)</f>
        <v>0</v>
      </c>
      <c r="Q184" s="228">
        <f>COUNTIFS(Data_all!$M$2:$M$5005,LocID!$B184, Data_all!$N$2:$N$5005, LocID!Q$1)</f>
        <v>0</v>
      </c>
      <c r="R184" s="228">
        <f>COUNTIFS(Data_all!$M$2:$M$5005,LocID!$B184, Data_all!$N$2:$N$5005, LocID!R$1)</f>
        <v>0</v>
      </c>
      <c r="S184" s="228">
        <f>COUNTIFS(Data_all!$M$2:$M$5005,LocID!$B184, Data_all!$N$2:$N$5005, LocID!S$1)</f>
        <v>0</v>
      </c>
      <c r="T184" s="232"/>
      <c r="U184" s="230">
        <f t="shared" si="6"/>
        <v>1</v>
      </c>
      <c r="W184"/>
    </row>
    <row r="185" spans="1:23" x14ac:dyDescent="0.25">
      <c r="A185" s="228">
        <v>185</v>
      </c>
      <c r="B185" s="228" t="str">
        <f t="shared" si="7"/>
        <v>Florianopolis_Brazil</v>
      </c>
      <c r="C185" s="228" t="s">
        <v>1283</v>
      </c>
      <c r="D185" s="320" t="s">
        <v>1284</v>
      </c>
      <c r="E185" s="320" t="s">
        <v>1284</v>
      </c>
      <c r="F185" s="320">
        <v>1</v>
      </c>
      <c r="G185" s="228">
        <v>-27.597799301147401</v>
      </c>
      <c r="H185" s="228">
        <v>-48.548179626464801</v>
      </c>
      <c r="I185" s="228">
        <f t="shared" si="8"/>
        <v>185</v>
      </c>
      <c r="J185" s="228">
        <f>COUNTIFS(Data_all!$M$2:$M$5005, LocID!B185, Data_all!$O$2:$O$5005,"&lt;&gt;2")</f>
        <v>1</v>
      </c>
      <c r="K185" s="228">
        <f>COUNTIFS(Data_all!$M$2:$M$5005,LocID!$B185, Data_all!$N$2:$N$5005, LocID!K$1)</f>
        <v>0</v>
      </c>
      <c r="L185" s="228">
        <f>COUNTIFS(Data_all!$M$2:$M$5005,LocID!$B185, Data_all!$N$2:$N$5005, LocID!L$1) + COUNTIFS(Data_all!$M$2:$M$5005,LocID!$B185, Data_all!$N$2:$N$5005, "Cities and Streets")</f>
        <v>1</v>
      </c>
      <c r="M185" s="228">
        <f>COUNTIFS(Data_all!$M$2:$M$5005,LocID!$B185, Data_all!$N$2:$N$5005, LocID!M$1)</f>
        <v>0</v>
      </c>
      <c r="N185" s="228">
        <f>COUNTIFS(Data_all!$M$2:$M$5005,LocID!$B185, Data_all!$N$2:$N$5005, LocID!N$1)</f>
        <v>0</v>
      </c>
      <c r="O185" s="228">
        <f>COUNTIFS(Data_all!$M$2:$M$5005,LocID!$B185, Data_all!$N$2:$N$5005, LocID!O$1)</f>
        <v>0</v>
      </c>
      <c r="P185" s="228">
        <f>COUNTIFS(Data_all!$M$2:$M$5005,LocID!$B185, Data_all!$N$2:$N$5005, LocID!P$1)</f>
        <v>0</v>
      </c>
      <c r="Q185" s="228">
        <f>COUNTIFS(Data_all!$M$2:$M$5005,LocID!$B185, Data_all!$N$2:$N$5005, LocID!Q$1)</f>
        <v>0</v>
      </c>
      <c r="R185" s="228">
        <f>COUNTIFS(Data_all!$M$2:$M$5005,LocID!$B185, Data_all!$N$2:$N$5005, LocID!R$1)</f>
        <v>0</v>
      </c>
      <c r="S185" s="228">
        <f>COUNTIFS(Data_all!$M$2:$M$5005,LocID!$B185, Data_all!$N$2:$N$5005, LocID!S$1)</f>
        <v>0</v>
      </c>
      <c r="T185" s="232"/>
      <c r="U185" s="230">
        <f t="shared" si="6"/>
        <v>1</v>
      </c>
      <c r="W185"/>
    </row>
    <row r="186" spans="1:23" x14ac:dyDescent="0.25">
      <c r="A186" s="228">
        <v>186</v>
      </c>
      <c r="B186" s="228" t="str">
        <f t="shared" si="7"/>
        <v>Forest Grove_OR</v>
      </c>
      <c r="C186" s="228" t="s">
        <v>1287</v>
      </c>
      <c r="D186" s="320" t="s">
        <v>122</v>
      </c>
      <c r="E186" s="320" t="s">
        <v>50</v>
      </c>
      <c r="F186" s="320"/>
      <c r="G186" s="228">
        <v>45.518989562988203</v>
      </c>
      <c r="H186" s="228">
        <v>-123.111198425292</v>
      </c>
      <c r="I186" s="228">
        <f t="shared" si="8"/>
        <v>186</v>
      </c>
      <c r="J186" s="228">
        <f>COUNTIFS(Data_all!$M$2:$M$5005, LocID!B186, Data_all!$O$2:$O$5005,"&lt;&gt;2")</f>
        <v>3</v>
      </c>
      <c r="K186" s="228">
        <f>COUNTIFS(Data_all!$M$2:$M$5005,LocID!$B186, Data_all!$N$2:$N$5005, LocID!K$1)</f>
        <v>2</v>
      </c>
      <c r="L186" s="228">
        <f>COUNTIFS(Data_all!$M$2:$M$5005,LocID!$B186, Data_all!$N$2:$N$5005, LocID!L$1) + COUNTIFS(Data_all!$M$2:$M$5005,LocID!$B186, Data_all!$N$2:$N$5005, "Cities and Streets")</f>
        <v>1</v>
      </c>
      <c r="M186" s="228">
        <f>COUNTIFS(Data_all!$M$2:$M$5005,LocID!$B186, Data_all!$N$2:$N$5005, LocID!M$1)</f>
        <v>0</v>
      </c>
      <c r="N186" s="228">
        <f>COUNTIFS(Data_all!$M$2:$M$5005,LocID!$B186, Data_all!$N$2:$N$5005, LocID!N$1)</f>
        <v>0</v>
      </c>
      <c r="O186" s="228">
        <f>COUNTIFS(Data_all!$M$2:$M$5005,LocID!$B186, Data_all!$N$2:$N$5005, LocID!O$1)</f>
        <v>0</v>
      </c>
      <c r="P186" s="228">
        <f>COUNTIFS(Data_all!$M$2:$M$5005,LocID!$B186, Data_all!$N$2:$N$5005, LocID!P$1)</f>
        <v>0</v>
      </c>
      <c r="Q186" s="228">
        <f>COUNTIFS(Data_all!$M$2:$M$5005,LocID!$B186, Data_all!$N$2:$N$5005, LocID!Q$1)</f>
        <v>0</v>
      </c>
      <c r="R186" s="228">
        <f>COUNTIFS(Data_all!$M$2:$M$5005,LocID!$B186, Data_all!$N$2:$N$5005, LocID!R$1)</f>
        <v>0</v>
      </c>
      <c r="S186" s="228">
        <f>COUNTIFS(Data_all!$M$2:$M$5005,LocID!$B186, Data_all!$N$2:$N$5005, LocID!S$1)</f>
        <v>0</v>
      </c>
      <c r="T186" s="232"/>
      <c r="U186" s="230">
        <f t="shared" si="6"/>
        <v>3</v>
      </c>
      <c r="W186"/>
    </row>
    <row r="187" spans="1:23" x14ac:dyDescent="0.25">
      <c r="A187" s="228">
        <v>187</v>
      </c>
      <c r="B187" s="228" t="str">
        <f t="shared" si="7"/>
        <v>Fort Bragg_CA</v>
      </c>
      <c r="C187" s="228" t="s">
        <v>1292</v>
      </c>
      <c r="D187" s="320" t="s">
        <v>76</v>
      </c>
      <c r="E187" s="320" t="s">
        <v>50</v>
      </c>
      <c r="F187" s="320"/>
      <c r="G187" s="228">
        <v>39.446128845214801</v>
      </c>
      <c r="H187" s="228">
        <v>-123.80592346191401</v>
      </c>
      <c r="I187" s="228">
        <f t="shared" si="8"/>
        <v>187</v>
      </c>
      <c r="J187" s="228">
        <f>COUNTIFS(Data_all!$M$2:$M$5005, LocID!B187, Data_all!$O$2:$O$5005,"&lt;&gt;2")</f>
        <v>1</v>
      </c>
      <c r="K187" s="228">
        <f>COUNTIFS(Data_all!$M$2:$M$5005,LocID!$B187, Data_all!$N$2:$N$5005, LocID!K$1)</f>
        <v>0</v>
      </c>
      <c r="L187" s="228">
        <f>COUNTIFS(Data_all!$M$2:$M$5005,LocID!$B187, Data_all!$N$2:$N$5005, LocID!L$1) + COUNTIFS(Data_all!$M$2:$M$5005,LocID!$B187, Data_all!$N$2:$N$5005, "Cities and Streets")</f>
        <v>0</v>
      </c>
      <c r="M187" s="228">
        <f>COUNTIFS(Data_all!$M$2:$M$5005,LocID!$B187, Data_all!$N$2:$N$5005, LocID!M$1)</f>
        <v>1</v>
      </c>
      <c r="N187" s="228">
        <f>COUNTIFS(Data_all!$M$2:$M$5005,LocID!$B187, Data_all!$N$2:$N$5005, LocID!N$1)</f>
        <v>0</v>
      </c>
      <c r="O187" s="228">
        <f>COUNTIFS(Data_all!$M$2:$M$5005,LocID!$B187, Data_all!$N$2:$N$5005, LocID!O$1)</f>
        <v>0</v>
      </c>
      <c r="P187" s="228">
        <f>COUNTIFS(Data_all!$M$2:$M$5005,LocID!$B187, Data_all!$N$2:$N$5005, LocID!P$1)</f>
        <v>0</v>
      </c>
      <c r="Q187" s="228">
        <f>COUNTIFS(Data_all!$M$2:$M$5005,LocID!$B187, Data_all!$N$2:$N$5005, LocID!Q$1)</f>
        <v>0</v>
      </c>
      <c r="R187" s="228">
        <f>COUNTIFS(Data_all!$M$2:$M$5005,LocID!$B187, Data_all!$N$2:$N$5005, LocID!R$1)</f>
        <v>0</v>
      </c>
      <c r="S187" s="228">
        <f>COUNTIFS(Data_all!$M$2:$M$5005,LocID!$B187, Data_all!$N$2:$N$5005, LocID!S$1)</f>
        <v>0</v>
      </c>
      <c r="T187" s="232"/>
      <c r="U187" s="230">
        <f t="shared" si="6"/>
        <v>1</v>
      </c>
      <c r="W187"/>
    </row>
    <row r="188" spans="1:23" x14ac:dyDescent="0.25">
      <c r="A188" s="228">
        <v>188</v>
      </c>
      <c r="B188" s="228" t="str">
        <f t="shared" si="7"/>
        <v>Fort Collins_CO</v>
      </c>
      <c r="C188" s="228" t="s">
        <v>1295</v>
      </c>
      <c r="D188" s="320" t="s">
        <v>244</v>
      </c>
      <c r="E188" s="320" t="s">
        <v>50</v>
      </c>
      <c r="F188" s="320"/>
      <c r="G188" s="228">
        <v>40.581470489501903</v>
      </c>
      <c r="H188" s="228">
        <v>-105.07626342773401</v>
      </c>
      <c r="I188" s="228">
        <f t="shared" si="8"/>
        <v>188</v>
      </c>
      <c r="J188" s="228">
        <f>COUNTIFS(Data_all!$M$2:$M$5005, LocID!B188, Data_all!$O$2:$O$5005,"&lt;&gt;2")</f>
        <v>5</v>
      </c>
      <c r="K188" s="228">
        <f>COUNTIFS(Data_all!$M$2:$M$5005,LocID!$B188, Data_all!$N$2:$N$5005, LocID!K$1)</f>
        <v>4</v>
      </c>
      <c r="L188" s="228">
        <f>COUNTIFS(Data_all!$M$2:$M$5005,LocID!$B188, Data_all!$N$2:$N$5005, LocID!L$1) + COUNTIFS(Data_all!$M$2:$M$5005,LocID!$B188, Data_all!$N$2:$N$5005, "Cities and Streets")</f>
        <v>0</v>
      </c>
      <c r="M188" s="228">
        <f>COUNTIFS(Data_all!$M$2:$M$5005,LocID!$B188, Data_all!$N$2:$N$5005, LocID!M$1)</f>
        <v>0</v>
      </c>
      <c r="N188" s="228">
        <f>COUNTIFS(Data_all!$M$2:$M$5005,LocID!$B188, Data_all!$N$2:$N$5005, LocID!N$1)</f>
        <v>0</v>
      </c>
      <c r="O188" s="228">
        <f>COUNTIFS(Data_all!$M$2:$M$5005,LocID!$B188, Data_all!$N$2:$N$5005, LocID!O$1)</f>
        <v>1</v>
      </c>
      <c r="P188" s="228">
        <f>COUNTIFS(Data_all!$M$2:$M$5005,LocID!$B188, Data_all!$N$2:$N$5005, LocID!P$1)</f>
        <v>0</v>
      </c>
      <c r="Q188" s="228">
        <f>COUNTIFS(Data_all!$M$2:$M$5005,LocID!$B188, Data_all!$N$2:$N$5005, LocID!Q$1)</f>
        <v>0</v>
      </c>
      <c r="R188" s="228">
        <f>COUNTIFS(Data_all!$M$2:$M$5005,LocID!$B188, Data_all!$N$2:$N$5005, LocID!R$1)</f>
        <v>0</v>
      </c>
      <c r="S188" s="228">
        <f>COUNTIFS(Data_all!$M$2:$M$5005,LocID!$B188, Data_all!$N$2:$N$5005, LocID!S$1)</f>
        <v>0</v>
      </c>
      <c r="T188" s="232"/>
      <c r="U188" s="230">
        <f t="shared" si="6"/>
        <v>5</v>
      </c>
      <c r="W188"/>
    </row>
    <row r="189" spans="1:23" x14ac:dyDescent="0.25">
      <c r="A189" s="228">
        <v>189</v>
      </c>
      <c r="B189" s="228" t="str">
        <f t="shared" si="7"/>
        <v>Fort Wright_KY</v>
      </c>
      <c r="C189" s="228" t="s">
        <v>1300</v>
      </c>
      <c r="D189" s="320" t="s">
        <v>1301</v>
      </c>
      <c r="E189" s="320" t="s">
        <v>50</v>
      </c>
      <c r="F189" s="320"/>
      <c r="G189" s="228">
        <v>39.040981292724602</v>
      </c>
      <c r="H189" s="228">
        <v>-84.538497924804602</v>
      </c>
      <c r="I189" s="228">
        <f t="shared" si="8"/>
        <v>189</v>
      </c>
      <c r="J189" s="228">
        <f>COUNTIFS(Data_all!$M$2:$M$5005, LocID!B189, Data_all!$O$2:$O$5005,"&lt;&gt;2")</f>
        <v>3</v>
      </c>
      <c r="K189" s="228">
        <f>COUNTIFS(Data_all!$M$2:$M$5005,LocID!$B189, Data_all!$N$2:$N$5005, LocID!K$1)</f>
        <v>3</v>
      </c>
      <c r="L189" s="228">
        <f>COUNTIFS(Data_all!$M$2:$M$5005,LocID!$B189, Data_all!$N$2:$N$5005, LocID!L$1) + COUNTIFS(Data_all!$M$2:$M$5005,LocID!$B189, Data_all!$N$2:$N$5005, "Cities and Streets")</f>
        <v>0</v>
      </c>
      <c r="M189" s="228">
        <f>COUNTIFS(Data_all!$M$2:$M$5005,LocID!$B189, Data_all!$N$2:$N$5005, LocID!M$1)</f>
        <v>0</v>
      </c>
      <c r="N189" s="228">
        <f>COUNTIFS(Data_all!$M$2:$M$5005,LocID!$B189, Data_all!$N$2:$N$5005, LocID!N$1)</f>
        <v>0</v>
      </c>
      <c r="O189" s="228">
        <f>COUNTIFS(Data_all!$M$2:$M$5005,LocID!$B189, Data_all!$N$2:$N$5005, LocID!O$1)</f>
        <v>0</v>
      </c>
      <c r="P189" s="228">
        <f>COUNTIFS(Data_all!$M$2:$M$5005,LocID!$B189, Data_all!$N$2:$N$5005, LocID!P$1)</f>
        <v>0</v>
      </c>
      <c r="Q189" s="228">
        <f>COUNTIFS(Data_all!$M$2:$M$5005,LocID!$B189, Data_all!$N$2:$N$5005, LocID!Q$1)</f>
        <v>0</v>
      </c>
      <c r="R189" s="228">
        <f>COUNTIFS(Data_all!$M$2:$M$5005,LocID!$B189, Data_all!$N$2:$N$5005, LocID!R$1)</f>
        <v>0</v>
      </c>
      <c r="S189" s="228">
        <f>COUNTIFS(Data_all!$M$2:$M$5005,LocID!$B189, Data_all!$N$2:$N$5005, LocID!S$1)</f>
        <v>0</v>
      </c>
      <c r="T189" s="232"/>
      <c r="U189" s="230">
        <f t="shared" si="6"/>
        <v>3</v>
      </c>
      <c r="W189"/>
    </row>
    <row r="190" spans="1:23" x14ac:dyDescent="0.25">
      <c r="A190" s="228">
        <v>190</v>
      </c>
      <c r="B190" s="228" t="str">
        <f t="shared" si="7"/>
        <v>Foster City_CA</v>
      </c>
      <c r="C190" s="228" t="s">
        <v>1304</v>
      </c>
      <c r="D190" s="320" t="s">
        <v>76</v>
      </c>
      <c r="E190" s="320" t="s">
        <v>50</v>
      </c>
      <c r="F190" s="320"/>
      <c r="G190" s="228">
        <v>37.561138153076101</v>
      </c>
      <c r="H190" s="228">
        <v>-122.26888275146401</v>
      </c>
      <c r="I190" s="228">
        <f t="shared" si="8"/>
        <v>190</v>
      </c>
      <c r="J190" s="228">
        <f>COUNTIFS(Data_all!$M$2:$M$5005, LocID!B190, Data_all!$O$2:$O$5005,"&lt;&gt;2")</f>
        <v>5</v>
      </c>
      <c r="K190" s="228">
        <f>COUNTIFS(Data_all!$M$2:$M$5005,LocID!$B190, Data_all!$N$2:$N$5005, LocID!K$1)</f>
        <v>0</v>
      </c>
      <c r="L190" s="228">
        <f>COUNTIFS(Data_all!$M$2:$M$5005,LocID!$B190, Data_all!$N$2:$N$5005, LocID!L$1) + COUNTIFS(Data_all!$M$2:$M$5005,LocID!$B190, Data_all!$N$2:$N$5005, "Cities and Streets")</f>
        <v>2</v>
      </c>
      <c r="M190" s="228">
        <f>COUNTIFS(Data_all!$M$2:$M$5005,LocID!$B190, Data_all!$N$2:$N$5005, LocID!M$1)</f>
        <v>3</v>
      </c>
      <c r="N190" s="228">
        <f>COUNTIFS(Data_all!$M$2:$M$5005,LocID!$B190, Data_all!$N$2:$N$5005, LocID!N$1)</f>
        <v>0</v>
      </c>
      <c r="O190" s="228">
        <f>COUNTIFS(Data_all!$M$2:$M$5005,LocID!$B190, Data_all!$N$2:$N$5005, LocID!O$1)</f>
        <v>0</v>
      </c>
      <c r="P190" s="228">
        <f>COUNTIFS(Data_all!$M$2:$M$5005,LocID!$B190, Data_all!$N$2:$N$5005, LocID!P$1)</f>
        <v>0</v>
      </c>
      <c r="Q190" s="228">
        <f>COUNTIFS(Data_all!$M$2:$M$5005,LocID!$B190, Data_all!$N$2:$N$5005, LocID!Q$1)</f>
        <v>0</v>
      </c>
      <c r="R190" s="228">
        <f>COUNTIFS(Data_all!$M$2:$M$5005,LocID!$B190, Data_all!$N$2:$N$5005, LocID!R$1)</f>
        <v>0</v>
      </c>
      <c r="S190" s="228">
        <f>COUNTIFS(Data_all!$M$2:$M$5005,LocID!$B190, Data_all!$N$2:$N$5005, LocID!S$1)</f>
        <v>0</v>
      </c>
      <c r="T190" s="232"/>
      <c r="U190" s="230">
        <f t="shared" si="6"/>
        <v>5</v>
      </c>
      <c r="W190"/>
    </row>
    <row r="191" spans="1:23" x14ac:dyDescent="0.25">
      <c r="A191" s="228">
        <v>191</v>
      </c>
      <c r="B191" s="228" t="str">
        <f t="shared" si="7"/>
        <v>Fredericksburg_VA</v>
      </c>
      <c r="C191" s="228" t="s">
        <v>1309</v>
      </c>
      <c r="D191" s="320" t="s">
        <v>144</v>
      </c>
      <c r="E191" s="320" t="s">
        <v>50</v>
      </c>
      <c r="F191" s="320"/>
      <c r="G191" s="228">
        <v>38.300891876220703</v>
      </c>
      <c r="H191" s="228">
        <v>-77.459136962890597</v>
      </c>
      <c r="I191" s="228">
        <f t="shared" si="8"/>
        <v>191</v>
      </c>
      <c r="J191" s="228">
        <f>COUNTIFS(Data_all!$M$2:$M$5005, LocID!B191, Data_all!$O$2:$O$5005,"&lt;&gt;2")</f>
        <v>7</v>
      </c>
      <c r="K191" s="228">
        <f>COUNTIFS(Data_all!$M$2:$M$5005,LocID!$B191, Data_all!$N$2:$N$5005, LocID!K$1)</f>
        <v>6</v>
      </c>
      <c r="L191" s="228">
        <f>COUNTIFS(Data_all!$M$2:$M$5005,LocID!$B191, Data_all!$N$2:$N$5005, LocID!L$1) + COUNTIFS(Data_all!$M$2:$M$5005,LocID!$B191, Data_all!$N$2:$N$5005, "Cities and Streets")</f>
        <v>1</v>
      </c>
      <c r="M191" s="228">
        <f>COUNTIFS(Data_all!$M$2:$M$5005,LocID!$B191, Data_all!$N$2:$N$5005, LocID!M$1)</f>
        <v>0</v>
      </c>
      <c r="N191" s="228">
        <f>COUNTIFS(Data_all!$M$2:$M$5005,LocID!$B191, Data_all!$N$2:$N$5005, LocID!N$1)</f>
        <v>0</v>
      </c>
      <c r="O191" s="228">
        <f>COUNTIFS(Data_all!$M$2:$M$5005,LocID!$B191, Data_all!$N$2:$N$5005, LocID!O$1)</f>
        <v>0</v>
      </c>
      <c r="P191" s="228">
        <f>COUNTIFS(Data_all!$M$2:$M$5005,LocID!$B191, Data_all!$N$2:$N$5005, LocID!P$1)</f>
        <v>0</v>
      </c>
      <c r="Q191" s="228">
        <f>COUNTIFS(Data_all!$M$2:$M$5005,LocID!$B191, Data_all!$N$2:$N$5005, LocID!Q$1)</f>
        <v>0</v>
      </c>
      <c r="R191" s="228">
        <f>COUNTIFS(Data_all!$M$2:$M$5005,LocID!$B191, Data_all!$N$2:$N$5005, LocID!R$1)</f>
        <v>0</v>
      </c>
      <c r="S191" s="228">
        <f>COUNTIFS(Data_all!$M$2:$M$5005,LocID!$B191, Data_all!$N$2:$N$5005, LocID!S$1)</f>
        <v>0</v>
      </c>
      <c r="T191" s="232"/>
      <c r="U191" s="230">
        <f t="shared" si="6"/>
        <v>7</v>
      </c>
      <c r="W191"/>
    </row>
    <row r="192" spans="1:23" x14ac:dyDescent="0.25">
      <c r="A192" s="228">
        <v>192</v>
      </c>
      <c r="B192" s="228" t="str">
        <f t="shared" si="7"/>
        <v>Fremont_CA</v>
      </c>
      <c r="C192" s="228" t="s">
        <v>1319</v>
      </c>
      <c r="D192" s="320" t="s">
        <v>76</v>
      </c>
      <c r="E192" s="320" t="s">
        <v>50</v>
      </c>
      <c r="F192" s="320"/>
      <c r="G192" s="228">
        <v>37.550910949707003</v>
      </c>
      <c r="H192" s="228">
        <v>-121.98217010498</v>
      </c>
      <c r="I192" s="228">
        <f t="shared" si="8"/>
        <v>192</v>
      </c>
      <c r="J192" s="228">
        <f>COUNTIFS(Data_all!$M$2:$M$5005, LocID!B192, Data_all!$O$2:$O$5005,"&lt;&gt;2")</f>
        <v>3</v>
      </c>
      <c r="K192" s="228">
        <f>COUNTIFS(Data_all!$M$2:$M$5005,LocID!$B192, Data_all!$N$2:$N$5005, LocID!K$1)</f>
        <v>0</v>
      </c>
      <c r="L192" s="228">
        <f>COUNTIFS(Data_all!$M$2:$M$5005,LocID!$B192, Data_all!$N$2:$N$5005, LocID!L$1) + COUNTIFS(Data_all!$M$2:$M$5005,LocID!$B192, Data_all!$N$2:$N$5005, "Cities and Streets")</f>
        <v>2</v>
      </c>
      <c r="M192" s="228">
        <f>COUNTIFS(Data_all!$M$2:$M$5005,LocID!$B192, Data_all!$N$2:$N$5005, LocID!M$1)</f>
        <v>1</v>
      </c>
      <c r="N192" s="228">
        <f>COUNTIFS(Data_all!$M$2:$M$5005,LocID!$B192, Data_all!$N$2:$N$5005, LocID!N$1)</f>
        <v>0</v>
      </c>
      <c r="O192" s="228">
        <f>COUNTIFS(Data_all!$M$2:$M$5005,LocID!$B192, Data_all!$N$2:$N$5005, LocID!O$1)</f>
        <v>0</v>
      </c>
      <c r="P192" s="228">
        <f>COUNTIFS(Data_all!$M$2:$M$5005,LocID!$B192, Data_all!$N$2:$N$5005, LocID!P$1)</f>
        <v>0</v>
      </c>
      <c r="Q192" s="228">
        <f>COUNTIFS(Data_all!$M$2:$M$5005,LocID!$B192, Data_all!$N$2:$N$5005, LocID!Q$1)</f>
        <v>0</v>
      </c>
      <c r="R192" s="228">
        <f>COUNTIFS(Data_all!$M$2:$M$5005,LocID!$B192, Data_all!$N$2:$N$5005, LocID!R$1)</f>
        <v>0</v>
      </c>
      <c r="S192" s="228">
        <f>COUNTIFS(Data_all!$M$2:$M$5005,LocID!$B192, Data_all!$N$2:$N$5005, LocID!S$1)</f>
        <v>0</v>
      </c>
      <c r="T192" s="232"/>
      <c r="U192" s="230">
        <f t="shared" ref="U192:U255" si="9">SUM(K192:S192)</f>
        <v>3</v>
      </c>
      <c r="W192"/>
    </row>
    <row r="193" spans="1:23" x14ac:dyDescent="0.25">
      <c r="A193" s="228">
        <v>193</v>
      </c>
      <c r="B193" s="228" t="str">
        <f t="shared" ref="B193:B256" si="10">IF(F193=1, C193&amp;"_"&amp;E193, C193&amp;"_"&amp;D193)</f>
        <v>Fresno_CA</v>
      </c>
      <c r="C193" s="228" t="s">
        <v>1323</v>
      </c>
      <c r="D193" s="320" t="s">
        <v>76</v>
      </c>
      <c r="E193" s="320" t="s">
        <v>50</v>
      </c>
      <c r="F193" s="320"/>
      <c r="G193" s="228">
        <v>36.74068069458</v>
      </c>
      <c r="H193" s="228">
        <v>-119.78572845458901</v>
      </c>
      <c r="I193" s="228">
        <f t="shared" si="8"/>
        <v>193</v>
      </c>
      <c r="J193" s="228">
        <f>COUNTIFS(Data_all!$M$2:$M$5005, LocID!B193, Data_all!$O$2:$O$5005,"&lt;&gt;2")</f>
        <v>9</v>
      </c>
      <c r="K193" s="228">
        <f>COUNTIFS(Data_all!$M$2:$M$5005,LocID!$B193, Data_all!$N$2:$N$5005, LocID!K$1)</f>
        <v>4</v>
      </c>
      <c r="L193" s="228">
        <f>COUNTIFS(Data_all!$M$2:$M$5005,LocID!$B193, Data_all!$N$2:$N$5005, LocID!L$1) + COUNTIFS(Data_all!$M$2:$M$5005,LocID!$B193, Data_all!$N$2:$N$5005, "Cities and Streets")</f>
        <v>3</v>
      </c>
      <c r="M193" s="228">
        <f>COUNTIFS(Data_all!$M$2:$M$5005,LocID!$B193, Data_all!$N$2:$N$5005, LocID!M$1)</f>
        <v>1</v>
      </c>
      <c r="N193" s="228">
        <f>COUNTIFS(Data_all!$M$2:$M$5005,LocID!$B193, Data_all!$N$2:$N$5005, LocID!N$1)</f>
        <v>0</v>
      </c>
      <c r="O193" s="228">
        <f>COUNTIFS(Data_all!$M$2:$M$5005,LocID!$B193, Data_all!$N$2:$N$5005, LocID!O$1)</f>
        <v>1</v>
      </c>
      <c r="P193" s="228">
        <f>COUNTIFS(Data_all!$M$2:$M$5005,LocID!$B193, Data_all!$N$2:$N$5005, LocID!P$1)</f>
        <v>0</v>
      </c>
      <c r="Q193" s="228">
        <f>COUNTIFS(Data_all!$M$2:$M$5005,LocID!$B193, Data_all!$N$2:$N$5005, LocID!Q$1)</f>
        <v>0</v>
      </c>
      <c r="R193" s="228">
        <f>COUNTIFS(Data_all!$M$2:$M$5005,LocID!$B193, Data_all!$N$2:$N$5005, LocID!R$1)</f>
        <v>0</v>
      </c>
      <c r="S193" s="228">
        <f>COUNTIFS(Data_all!$M$2:$M$5005,LocID!$B193, Data_all!$N$2:$N$5005, LocID!S$1)</f>
        <v>0</v>
      </c>
      <c r="T193" s="232"/>
      <c r="U193" s="230">
        <f t="shared" si="9"/>
        <v>9</v>
      </c>
      <c r="W193"/>
    </row>
    <row r="194" spans="1:23" x14ac:dyDescent="0.25">
      <c r="A194" s="228">
        <v>194</v>
      </c>
      <c r="B194" s="228" t="str">
        <f t="shared" si="10"/>
        <v>Ft. Lauderdale_FL</v>
      </c>
      <c r="C194" s="228" t="s">
        <v>1334</v>
      </c>
      <c r="D194" s="320" t="s">
        <v>165</v>
      </c>
      <c r="E194" s="320" t="s">
        <v>50</v>
      </c>
      <c r="F194" s="320"/>
      <c r="G194" s="228">
        <v>26.123670578002901</v>
      </c>
      <c r="H194" s="228">
        <v>-80.143562316894503</v>
      </c>
      <c r="I194" s="228">
        <f t="shared" ref="I194:I257" si="11">A194</f>
        <v>194</v>
      </c>
      <c r="J194" s="228">
        <f>COUNTIFS(Data_all!$M$2:$M$5005, LocID!B194, Data_all!$O$2:$O$5005,"&lt;&gt;2")</f>
        <v>1</v>
      </c>
      <c r="K194" s="228">
        <f>COUNTIFS(Data_all!$M$2:$M$5005,LocID!$B194, Data_all!$N$2:$N$5005, LocID!K$1)</f>
        <v>1</v>
      </c>
      <c r="L194" s="228">
        <f>COUNTIFS(Data_all!$M$2:$M$5005,LocID!$B194, Data_all!$N$2:$N$5005, LocID!L$1) + COUNTIFS(Data_all!$M$2:$M$5005,LocID!$B194, Data_all!$N$2:$N$5005, "Cities and Streets")</f>
        <v>0</v>
      </c>
      <c r="M194" s="228">
        <f>COUNTIFS(Data_all!$M$2:$M$5005,LocID!$B194, Data_all!$N$2:$N$5005, LocID!M$1)</f>
        <v>0</v>
      </c>
      <c r="N194" s="228">
        <f>COUNTIFS(Data_all!$M$2:$M$5005,LocID!$B194, Data_all!$N$2:$N$5005, LocID!N$1)</f>
        <v>0</v>
      </c>
      <c r="O194" s="228">
        <f>COUNTIFS(Data_all!$M$2:$M$5005,LocID!$B194, Data_all!$N$2:$N$5005, LocID!O$1)</f>
        <v>0</v>
      </c>
      <c r="P194" s="228">
        <f>COUNTIFS(Data_all!$M$2:$M$5005,LocID!$B194, Data_all!$N$2:$N$5005, LocID!P$1)</f>
        <v>0</v>
      </c>
      <c r="Q194" s="228">
        <f>COUNTIFS(Data_all!$M$2:$M$5005,LocID!$B194, Data_all!$N$2:$N$5005, LocID!Q$1)</f>
        <v>0</v>
      </c>
      <c r="R194" s="228">
        <f>COUNTIFS(Data_all!$M$2:$M$5005,LocID!$B194, Data_all!$N$2:$N$5005, LocID!R$1)</f>
        <v>0</v>
      </c>
      <c r="S194" s="228">
        <f>COUNTIFS(Data_all!$M$2:$M$5005,LocID!$B194, Data_all!$N$2:$N$5005, LocID!S$1)</f>
        <v>0</v>
      </c>
      <c r="T194" s="232"/>
      <c r="U194" s="230">
        <f t="shared" si="9"/>
        <v>1</v>
      </c>
      <c r="W194"/>
    </row>
    <row r="195" spans="1:23" x14ac:dyDescent="0.25">
      <c r="A195" s="228">
        <v>196</v>
      </c>
      <c r="B195" s="228" t="str">
        <f t="shared" si="10"/>
        <v>Gainesville_FL</v>
      </c>
      <c r="C195" s="228" t="s">
        <v>1340</v>
      </c>
      <c r="D195" s="320" t="s">
        <v>165</v>
      </c>
      <c r="E195" s="320" t="s">
        <v>50</v>
      </c>
      <c r="F195" s="320"/>
      <c r="G195" s="228">
        <v>29.651950836181602</v>
      </c>
      <c r="H195" s="228">
        <v>-82.323181152343693</v>
      </c>
      <c r="I195" s="228">
        <f t="shared" si="11"/>
        <v>196</v>
      </c>
      <c r="J195" s="228">
        <f>COUNTIFS(Data_all!$M$2:$M$5005, LocID!B195, Data_all!$O$2:$O$5005,"&lt;&gt;2")</f>
        <v>3</v>
      </c>
      <c r="K195" s="228">
        <f>COUNTIFS(Data_all!$M$2:$M$5005,LocID!$B195, Data_all!$N$2:$N$5005, LocID!K$1)</f>
        <v>0</v>
      </c>
      <c r="L195" s="228">
        <f>COUNTIFS(Data_all!$M$2:$M$5005,LocID!$B195, Data_all!$N$2:$N$5005, LocID!L$1) + COUNTIFS(Data_all!$M$2:$M$5005,LocID!$B195, Data_all!$N$2:$N$5005, "Cities and Streets")</f>
        <v>0</v>
      </c>
      <c r="M195" s="228">
        <f>COUNTIFS(Data_all!$M$2:$M$5005,LocID!$B195, Data_all!$N$2:$N$5005, LocID!M$1)</f>
        <v>3</v>
      </c>
      <c r="N195" s="228">
        <f>COUNTIFS(Data_all!$M$2:$M$5005,LocID!$B195, Data_all!$N$2:$N$5005, LocID!N$1)</f>
        <v>0</v>
      </c>
      <c r="O195" s="228">
        <f>COUNTIFS(Data_all!$M$2:$M$5005,LocID!$B195, Data_all!$N$2:$N$5005, LocID!O$1)</f>
        <v>0</v>
      </c>
      <c r="P195" s="228">
        <f>COUNTIFS(Data_all!$M$2:$M$5005,LocID!$B195, Data_all!$N$2:$N$5005, LocID!P$1)</f>
        <v>0</v>
      </c>
      <c r="Q195" s="228">
        <f>COUNTIFS(Data_all!$M$2:$M$5005,LocID!$B195, Data_all!$N$2:$N$5005, LocID!Q$1)</f>
        <v>0</v>
      </c>
      <c r="R195" s="228">
        <f>COUNTIFS(Data_all!$M$2:$M$5005,LocID!$B195, Data_all!$N$2:$N$5005, LocID!R$1)</f>
        <v>0</v>
      </c>
      <c r="S195" s="228">
        <f>COUNTIFS(Data_all!$M$2:$M$5005,LocID!$B195, Data_all!$N$2:$N$5005, LocID!S$1)</f>
        <v>0</v>
      </c>
      <c r="T195" s="232"/>
      <c r="U195" s="230">
        <f t="shared" si="9"/>
        <v>3</v>
      </c>
      <c r="W195"/>
    </row>
    <row r="196" spans="1:23" x14ac:dyDescent="0.25">
      <c r="A196" s="228">
        <v>197</v>
      </c>
      <c r="B196" s="228" t="str">
        <f t="shared" si="10"/>
        <v>Gaithersburg_MD</v>
      </c>
      <c r="C196" s="228" t="s">
        <v>1344</v>
      </c>
      <c r="D196" s="320" t="s">
        <v>192</v>
      </c>
      <c r="E196" s="320" t="s">
        <v>50</v>
      </c>
      <c r="F196" s="320"/>
      <c r="G196" s="228">
        <v>39.139858245849602</v>
      </c>
      <c r="H196" s="228">
        <v>-77.193817138671804</v>
      </c>
      <c r="I196" s="228">
        <f t="shared" si="11"/>
        <v>197</v>
      </c>
      <c r="J196" s="228">
        <f>COUNTIFS(Data_all!$M$2:$M$5005, LocID!B196, Data_all!$O$2:$O$5005,"&lt;&gt;2")</f>
        <v>5</v>
      </c>
      <c r="K196" s="228">
        <f>COUNTIFS(Data_all!$M$2:$M$5005,LocID!$B196, Data_all!$N$2:$N$5005, LocID!K$1)</f>
        <v>0</v>
      </c>
      <c r="L196" s="228">
        <f>COUNTIFS(Data_all!$M$2:$M$5005,LocID!$B196, Data_all!$N$2:$N$5005, LocID!L$1) + COUNTIFS(Data_all!$M$2:$M$5005,LocID!$B196, Data_all!$N$2:$N$5005, "Cities and Streets")</f>
        <v>1</v>
      </c>
      <c r="M196" s="228">
        <f>COUNTIFS(Data_all!$M$2:$M$5005,LocID!$B196, Data_all!$N$2:$N$5005, LocID!M$1)</f>
        <v>4</v>
      </c>
      <c r="N196" s="228">
        <f>COUNTIFS(Data_all!$M$2:$M$5005,LocID!$B196, Data_all!$N$2:$N$5005, LocID!N$1)</f>
        <v>0</v>
      </c>
      <c r="O196" s="228">
        <f>COUNTIFS(Data_all!$M$2:$M$5005,LocID!$B196, Data_all!$N$2:$N$5005, LocID!O$1)</f>
        <v>0</v>
      </c>
      <c r="P196" s="228">
        <f>COUNTIFS(Data_all!$M$2:$M$5005,LocID!$B196, Data_all!$N$2:$N$5005, LocID!P$1)</f>
        <v>0</v>
      </c>
      <c r="Q196" s="228">
        <f>COUNTIFS(Data_all!$M$2:$M$5005,LocID!$B196, Data_all!$N$2:$N$5005, LocID!Q$1)</f>
        <v>0</v>
      </c>
      <c r="R196" s="228">
        <f>COUNTIFS(Data_all!$M$2:$M$5005,LocID!$B196, Data_all!$N$2:$N$5005, LocID!R$1)</f>
        <v>0</v>
      </c>
      <c r="S196" s="228">
        <f>COUNTIFS(Data_all!$M$2:$M$5005,LocID!$B196, Data_all!$N$2:$N$5005, LocID!S$1)</f>
        <v>0</v>
      </c>
      <c r="T196" s="232"/>
      <c r="U196" s="230">
        <f t="shared" si="9"/>
        <v>5</v>
      </c>
      <c r="W196"/>
    </row>
    <row r="197" spans="1:23" x14ac:dyDescent="0.25">
      <c r="A197" s="228">
        <v>198</v>
      </c>
      <c r="B197" s="228" t="str">
        <f t="shared" si="10"/>
        <v>Garden City_NY</v>
      </c>
      <c r="C197" s="228" t="s">
        <v>1351</v>
      </c>
      <c r="D197" s="320" t="s">
        <v>107</v>
      </c>
      <c r="E197" s="320" t="s">
        <v>50</v>
      </c>
      <c r="F197" s="320"/>
      <c r="G197" s="228">
        <v>40.726341247558501</v>
      </c>
      <c r="H197" s="228">
        <v>-73.635589599609304</v>
      </c>
      <c r="I197" s="228">
        <f t="shared" si="11"/>
        <v>198</v>
      </c>
      <c r="J197" s="228">
        <f>COUNTIFS(Data_all!$M$2:$M$5005, LocID!B197, Data_all!$O$2:$O$5005,"&lt;&gt;2")</f>
        <v>1</v>
      </c>
      <c r="K197" s="228">
        <f>COUNTIFS(Data_all!$M$2:$M$5005,LocID!$B197, Data_all!$N$2:$N$5005, LocID!K$1)</f>
        <v>0</v>
      </c>
      <c r="L197" s="228">
        <f>COUNTIFS(Data_all!$M$2:$M$5005,LocID!$B197, Data_all!$N$2:$N$5005, LocID!L$1) + COUNTIFS(Data_all!$M$2:$M$5005,LocID!$B197, Data_all!$N$2:$N$5005, "Cities and Streets")</f>
        <v>0</v>
      </c>
      <c r="M197" s="228">
        <f>COUNTIFS(Data_all!$M$2:$M$5005,LocID!$B197, Data_all!$N$2:$N$5005, LocID!M$1)</f>
        <v>1</v>
      </c>
      <c r="N197" s="228">
        <f>COUNTIFS(Data_all!$M$2:$M$5005,LocID!$B197, Data_all!$N$2:$N$5005, LocID!N$1)</f>
        <v>0</v>
      </c>
      <c r="O197" s="228">
        <f>COUNTIFS(Data_all!$M$2:$M$5005,LocID!$B197, Data_all!$N$2:$N$5005, LocID!O$1)</f>
        <v>0</v>
      </c>
      <c r="P197" s="228">
        <f>COUNTIFS(Data_all!$M$2:$M$5005,LocID!$B197, Data_all!$N$2:$N$5005, LocID!P$1)</f>
        <v>0</v>
      </c>
      <c r="Q197" s="228">
        <f>COUNTIFS(Data_all!$M$2:$M$5005,LocID!$B197, Data_all!$N$2:$N$5005, LocID!Q$1)</f>
        <v>0</v>
      </c>
      <c r="R197" s="228">
        <f>COUNTIFS(Data_all!$M$2:$M$5005,LocID!$B197, Data_all!$N$2:$N$5005, LocID!R$1)</f>
        <v>0</v>
      </c>
      <c r="S197" s="228">
        <f>COUNTIFS(Data_all!$M$2:$M$5005,LocID!$B197, Data_all!$N$2:$N$5005, LocID!S$1)</f>
        <v>0</v>
      </c>
      <c r="T197" s="232"/>
      <c r="U197" s="230">
        <f t="shared" si="9"/>
        <v>1</v>
      </c>
      <c r="W197"/>
    </row>
    <row r="198" spans="1:23" x14ac:dyDescent="0.25">
      <c r="A198" s="228">
        <v>199</v>
      </c>
      <c r="B198" s="228" t="str">
        <f t="shared" si="10"/>
        <v>Geneva_IL</v>
      </c>
      <c r="C198" s="228" t="s">
        <v>1354</v>
      </c>
      <c r="D198" s="320" t="s">
        <v>208</v>
      </c>
      <c r="E198" s="320" t="s">
        <v>50</v>
      </c>
      <c r="F198" s="320"/>
      <c r="G198" s="228">
        <v>41.887191772460902</v>
      </c>
      <c r="H198" s="228">
        <v>-88.305168151855398</v>
      </c>
      <c r="I198" s="228">
        <f t="shared" si="11"/>
        <v>199</v>
      </c>
      <c r="J198" s="228">
        <f>COUNTIFS(Data_all!$M$2:$M$5005, LocID!B198, Data_all!$O$2:$O$5005,"&lt;&gt;2")</f>
        <v>2</v>
      </c>
      <c r="K198" s="228">
        <f>COUNTIFS(Data_all!$M$2:$M$5005,LocID!$B198, Data_all!$N$2:$N$5005, LocID!K$1)</f>
        <v>2</v>
      </c>
      <c r="L198" s="228">
        <f>COUNTIFS(Data_all!$M$2:$M$5005,LocID!$B198, Data_all!$N$2:$N$5005, LocID!L$1) + COUNTIFS(Data_all!$M$2:$M$5005,LocID!$B198, Data_all!$N$2:$N$5005, "Cities and Streets")</f>
        <v>0</v>
      </c>
      <c r="M198" s="228">
        <f>COUNTIFS(Data_all!$M$2:$M$5005,LocID!$B198, Data_all!$N$2:$N$5005, LocID!M$1)</f>
        <v>0</v>
      </c>
      <c r="N198" s="228">
        <f>COUNTIFS(Data_all!$M$2:$M$5005,LocID!$B198, Data_all!$N$2:$N$5005, LocID!N$1)</f>
        <v>0</v>
      </c>
      <c r="O198" s="228">
        <f>COUNTIFS(Data_all!$M$2:$M$5005,LocID!$B198, Data_all!$N$2:$N$5005, LocID!O$1)</f>
        <v>0</v>
      </c>
      <c r="P198" s="228">
        <f>COUNTIFS(Data_all!$M$2:$M$5005,LocID!$B198, Data_all!$N$2:$N$5005, LocID!P$1)</f>
        <v>0</v>
      </c>
      <c r="Q198" s="228">
        <f>COUNTIFS(Data_all!$M$2:$M$5005,LocID!$B198, Data_all!$N$2:$N$5005, LocID!Q$1)</f>
        <v>0</v>
      </c>
      <c r="R198" s="228">
        <f>COUNTIFS(Data_all!$M$2:$M$5005,LocID!$B198, Data_all!$N$2:$N$5005, LocID!R$1)</f>
        <v>0</v>
      </c>
      <c r="S198" s="228">
        <f>COUNTIFS(Data_all!$M$2:$M$5005,LocID!$B198, Data_all!$N$2:$N$5005, LocID!S$1)</f>
        <v>0</v>
      </c>
      <c r="T198" s="232"/>
      <c r="U198" s="230">
        <f t="shared" si="9"/>
        <v>2</v>
      </c>
      <c r="W198"/>
    </row>
    <row r="199" spans="1:23" x14ac:dyDescent="0.25">
      <c r="A199" s="228">
        <v>200</v>
      </c>
      <c r="B199" s="228" t="str">
        <f t="shared" si="10"/>
        <v>Geyserville_CA</v>
      </c>
      <c r="C199" s="228" t="s">
        <v>1358</v>
      </c>
      <c r="D199" s="320" t="s">
        <v>76</v>
      </c>
      <c r="E199" s="320" t="s">
        <v>50</v>
      </c>
      <c r="F199" s="320"/>
      <c r="G199" s="228">
        <v>38.706451416015597</v>
      </c>
      <c r="H199" s="228">
        <v>-122.904083251953</v>
      </c>
      <c r="I199" s="228">
        <f t="shared" si="11"/>
        <v>200</v>
      </c>
      <c r="J199" s="228">
        <f>COUNTIFS(Data_all!$M$2:$M$5005, LocID!B199, Data_all!$O$2:$O$5005,"&lt;&gt;2")</f>
        <v>1</v>
      </c>
      <c r="K199" s="228">
        <f>COUNTIFS(Data_all!$M$2:$M$5005,LocID!$B199, Data_all!$N$2:$N$5005, LocID!K$1)</f>
        <v>1</v>
      </c>
      <c r="L199" s="228">
        <f>COUNTIFS(Data_all!$M$2:$M$5005,LocID!$B199, Data_all!$N$2:$N$5005, LocID!L$1) + COUNTIFS(Data_all!$M$2:$M$5005,LocID!$B199, Data_all!$N$2:$N$5005, "Cities and Streets")</f>
        <v>0</v>
      </c>
      <c r="M199" s="228">
        <f>COUNTIFS(Data_all!$M$2:$M$5005,LocID!$B199, Data_all!$N$2:$N$5005, LocID!M$1)</f>
        <v>0</v>
      </c>
      <c r="N199" s="228">
        <f>COUNTIFS(Data_all!$M$2:$M$5005,LocID!$B199, Data_all!$N$2:$N$5005, LocID!N$1)</f>
        <v>0</v>
      </c>
      <c r="O199" s="228">
        <f>COUNTIFS(Data_all!$M$2:$M$5005,LocID!$B199, Data_all!$N$2:$N$5005, LocID!O$1)</f>
        <v>0</v>
      </c>
      <c r="P199" s="228">
        <f>COUNTIFS(Data_all!$M$2:$M$5005,LocID!$B199, Data_all!$N$2:$N$5005, LocID!P$1)</f>
        <v>0</v>
      </c>
      <c r="Q199" s="228">
        <f>COUNTIFS(Data_all!$M$2:$M$5005,LocID!$B199, Data_all!$N$2:$N$5005, LocID!Q$1)</f>
        <v>0</v>
      </c>
      <c r="R199" s="228">
        <f>COUNTIFS(Data_all!$M$2:$M$5005,LocID!$B199, Data_all!$N$2:$N$5005, LocID!R$1)</f>
        <v>0</v>
      </c>
      <c r="S199" s="228">
        <f>COUNTIFS(Data_all!$M$2:$M$5005,LocID!$B199, Data_all!$N$2:$N$5005, LocID!S$1)</f>
        <v>0</v>
      </c>
      <c r="T199" s="232"/>
      <c r="U199" s="230">
        <f t="shared" si="9"/>
        <v>1</v>
      </c>
      <c r="W199"/>
    </row>
    <row r="200" spans="1:23" x14ac:dyDescent="0.25">
      <c r="A200" s="228">
        <v>201</v>
      </c>
      <c r="B200" s="228" t="str">
        <f t="shared" si="10"/>
        <v>Gilroy_CA</v>
      </c>
      <c r="C200" s="228" t="s">
        <v>1361</v>
      </c>
      <c r="D200" s="320" t="s">
        <v>76</v>
      </c>
      <c r="E200" s="320" t="s">
        <v>50</v>
      </c>
      <c r="F200" s="320"/>
      <c r="G200" s="228">
        <v>37.004379272460902</v>
      </c>
      <c r="H200" s="228">
        <v>-121.57167053222599</v>
      </c>
      <c r="I200" s="228">
        <f t="shared" si="11"/>
        <v>201</v>
      </c>
      <c r="J200" s="228">
        <f>COUNTIFS(Data_all!$M$2:$M$5005, LocID!B200, Data_all!$O$2:$O$5005,"&lt;&gt;2")</f>
        <v>2</v>
      </c>
      <c r="K200" s="228">
        <f>COUNTIFS(Data_all!$M$2:$M$5005,LocID!$B200, Data_all!$N$2:$N$5005, LocID!K$1)</f>
        <v>0</v>
      </c>
      <c r="L200" s="228">
        <f>COUNTIFS(Data_all!$M$2:$M$5005,LocID!$B200, Data_all!$N$2:$N$5005, LocID!L$1) + COUNTIFS(Data_all!$M$2:$M$5005,LocID!$B200, Data_all!$N$2:$N$5005, "Cities and Streets")</f>
        <v>0</v>
      </c>
      <c r="M200" s="228">
        <f>COUNTIFS(Data_all!$M$2:$M$5005,LocID!$B200, Data_all!$N$2:$N$5005, LocID!M$1)</f>
        <v>1</v>
      </c>
      <c r="N200" s="228">
        <f>COUNTIFS(Data_all!$M$2:$M$5005,LocID!$B200, Data_all!$N$2:$N$5005, LocID!N$1)</f>
        <v>0</v>
      </c>
      <c r="O200" s="228">
        <f>COUNTIFS(Data_all!$M$2:$M$5005,LocID!$B200, Data_all!$N$2:$N$5005, LocID!O$1)</f>
        <v>1</v>
      </c>
      <c r="P200" s="228">
        <f>COUNTIFS(Data_all!$M$2:$M$5005,LocID!$B200, Data_all!$N$2:$N$5005, LocID!P$1)</f>
        <v>0</v>
      </c>
      <c r="Q200" s="228">
        <f>COUNTIFS(Data_all!$M$2:$M$5005,LocID!$B200, Data_all!$N$2:$N$5005, LocID!Q$1)</f>
        <v>0</v>
      </c>
      <c r="R200" s="228">
        <f>COUNTIFS(Data_all!$M$2:$M$5005,LocID!$B200, Data_all!$N$2:$N$5005, LocID!R$1)</f>
        <v>0</v>
      </c>
      <c r="S200" s="228">
        <f>COUNTIFS(Data_all!$M$2:$M$5005,LocID!$B200, Data_all!$N$2:$N$5005, LocID!S$1)</f>
        <v>0</v>
      </c>
      <c r="T200" s="232"/>
      <c r="U200" s="230">
        <f t="shared" si="9"/>
        <v>2</v>
      </c>
      <c r="W200"/>
    </row>
    <row r="201" spans="1:23" x14ac:dyDescent="0.25">
      <c r="A201" s="228">
        <v>202</v>
      </c>
      <c r="B201" s="228" t="str">
        <f t="shared" si="10"/>
        <v>Gladstone_MO</v>
      </c>
      <c r="C201" s="228" t="s">
        <v>1364</v>
      </c>
      <c r="D201" s="320" t="s">
        <v>673</v>
      </c>
      <c r="E201" s="320" t="s">
        <v>50</v>
      </c>
      <c r="F201" s="320"/>
      <c r="G201" s="228">
        <v>39.224720001220703</v>
      </c>
      <c r="H201" s="228">
        <v>-94.576797485351506</v>
      </c>
      <c r="I201" s="228">
        <f t="shared" si="11"/>
        <v>202</v>
      </c>
      <c r="J201" s="228">
        <f>COUNTIFS(Data_all!$M$2:$M$5005, LocID!B201, Data_all!$O$2:$O$5005,"&lt;&gt;2")</f>
        <v>2</v>
      </c>
      <c r="K201" s="228">
        <f>COUNTIFS(Data_all!$M$2:$M$5005,LocID!$B201, Data_all!$N$2:$N$5005, LocID!K$1)</f>
        <v>0</v>
      </c>
      <c r="L201" s="228">
        <f>COUNTIFS(Data_all!$M$2:$M$5005,LocID!$B201, Data_all!$N$2:$N$5005, LocID!L$1) + COUNTIFS(Data_all!$M$2:$M$5005,LocID!$B201, Data_all!$N$2:$N$5005, "Cities and Streets")</f>
        <v>2</v>
      </c>
      <c r="M201" s="228">
        <f>COUNTIFS(Data_all!$M$2:$M$5005,LocID!$B201, Data_all!$N$2:$N$5005, LocID!M$1)</f>
        <v>0</v>
      </c>
      <c r="N201" s="228">
        <f>COUNTIFS(Data_all!$M$2:$M$5005,LocID!$B201, Data_all!$N$2:$N$5005, LocID!N$1)</f>
        <v>0</v>
      </c>
      <c r="O201" s="228">
        <f>COUNTIFS(Data_all!$M$2:$M$5005,LocID!$B201, Data_all!$N$2:$N$5005, LocID!O$1)</f>
        <v>0</v>
      </c>
      <c r="P201" s="228">
        <f>COUNTIFS(Data_all!$M$2:$M$5005,LocID!$B201, Data_all!$N$2:$N$5005, LocID!P$1)</f>
        <v>0</v>
      </c>
      <c r="Q201" s="228">
        <f>COUNTIFS(Data_all!$M$2:$M$5005,LocID!$B201, Data_all!$N$2:$N$5005, LocID!Q$1)</f>
        <v>0</v>
      </c>
      <c r="R201" s="228">
        <f>COUNTIFS(Data_all!$M$2:$M$5005,LocID!$B201, Data_all!$N$2:$N$5005, LocID!R$1)</f>
        <v>0</v>
      </c>
      <c r="S201" s="228">
        <f>COUNTIFS(Data_all!$M$2:$M$5005,LocID!$B201, Data_all!$N$2:$N$5005, LocID!S$1)</f>
        <v>0</v>
      </c>
      <c r="T201" s="232"/>
      <c r="U201" s="230">
        <f t="shared" si="9"/>
        <v>2</v>
      </c>
      <c r="W201"/>
    </row>
    <row r="202" spans="1:23" x14ac:dyDescent="0.25">
      <c r="A202" s="228">
        <v>203</v>
      </c>
      <c r="B202" s="228" t="str">
        <f t="shared" si="10"/>
        <v>Glendale_AZ</v>
      </c>
      <c r="C202" s="228" t="s">
        <v>1368</v>
      </c>
      <c r="D202" s="320" t="s">
        <v>1276</v>
      </c>
      <c r="E202" s="320" t="s">
        <v>50</v>
      </c>
      <c r="F202" s="320"/>
      <c r="G202" s="228">
        <v>33.538608551025298</v>
      </c>
      <c r="H202" s="228">
        <v>-112.18627166748</v>
      </c>
      <c r="I202" s="228">
        <f t="shared" si="11"/>
        <v>203</v>
      </c>
      <c r="J202" s="228">
        <f>COUNTIFS(Data_all!$M$2:$M$5005, LocID!B202, Data_all!$O$2:$O$5005,"&lt;&gt;2")</f>
        <v>1</v>
      </c>
      <c r="K202" s="228">
        <f>COUNTIFS(Data_all!$M$2:$M$5005,LocID!$B202, Data_all!$N$2:$N$5005, LocID!K$1)</f>
        <v>0</v>
      </c>
      <c r="L202" s="228">
        <f>COUNTIFS(Data_all!$M$2:$M$5005,LocID!$B202, Data_all!$N$2:$N$5005, LocID!L$1) + COUNTIFS(Data_all!$M$2:$M$5005,LocID!$B202, Data_all!$N$2:$N$5005, "Cities and Streets")</f>
        <v>1</v>
      </c>
      <c r="M202" s="228">
        <f>COUNTIFS(Data_all!$M$2:$M$5005,LocID!$B202, Data_all!$N$2:$N$5005, LocID!M$1)</f>
        <v>0</v>
      </c>
      <c r="N202" s="228">
        <f>COUNTIFS(Data_all!$M$2:$M$5005,LocID!$B202, Data_all!$N$2:$N$5005, LocID!N$1)</f>
        <v>0</v>
      </c>
      <c r="O202" s="228">
        <f>COUNTIFS(Data_all!$M$2:$M$5005,LocID!$B202, Data_all!$N$2:$N$5005, LocID!O$1)</f>
        <v>0</v>
      </c>
      <c r="P202" s="228">
        <f>COUNTIFS(Data_all!$M$2:$M$5005,LocID!$B202, Data_all!$N$2:$N$5005, LocID!P$1)</f>
        <v>0</v>
      </c>
      <c r="Q202" s="228">
        <f>COUNTIFS(Data_all!$M$2:$M$5005,LocID!$B202, Data_all!$N$2:$N$5005, LocID!Q$1)</f>
        <v>0</v>
      </c>
      <c r="R202" s="228">
        <f>COUNTIFS(Data_all!$M$2:$M$5005,LocID!$B202, Data_all!$N$2:$N$5005, LocID!R$1)</f>
        <v>0</v>
      </c>
      <c r="S202" s="228">
        <f>COUNTIFS(Data_all!$M$2:$M$5005,LocID!$B202, Data_all!$N$2:$N$5005, LocID!S$1)</f>
        <v>0</v>
      </c>
      <c r="T202" s="232"/>
      <c r="U202" s="230">
        <f t="shared" si="9"/>
        <v>1</v>
      </c>
      <c r="W202"/>
    </row>
    <row r="203" spans="1:23" x14ac:dyDescent="0.25">
      <c r="A203" s="228">
        <v>204</v>
      </c>
      <c r="B203" s="228" t="str">
        <f t="shared" si="10"/>
        <v>Glendale_CA</v>
      </c>
      <c r="C203" s="228" t="s">
        <v>1368</v>
      </c>
      <c r="D203" s="320" t="s">
        <v>76</v>
      </c>
      <c r="E203" s="320" t="s">
        <v>50</v>
      </c>
      <c r="F203" s="320"/>
      <c r="G203" s="228">
        <v>34.146331787109297</v>
      </c>
      <c r="H203" s="228">
        <v>-118.248641967773</v>
      </c>
      <c r="I203" s="228">
        <f t="shared" si="11"/>
        <v>204</v>
      </c>
      <c r="J203" s="228">
        <f>COUNTIFS(Data_all!$M$2:$M$5005, LocID!B203, Data_all!$O$2:$O$5005,"&lt;&gt;2")</f>
        <v>9</v>
      </c>
      <c r="K203" s="228">
        <f>COUNTIFS(Data_all!$M$2:$M$5005,LocID!$B203, Data_all!$N$2:$N$5005, LocID!K$1)</f>
        <v>1</v>
      </c>
      <c r="L203" s="228">
        <f>COUNTIFS(Data_all!$M$2:$M$5005,LocID!$B203, Data_all!$N$2:$N$5005, LocID!L$1) + COUNTIFS(Data_all!$M$2:$M$5005,LocID!$B203, Data_all!$N$2:$N$5005, "Cities and Streets")</f>
        <v>6</v>
      </c>
      <c r="M203" s="228">
        <f>COUNTIFS(Data_all!$M$2:$M$5005,LocID!$B203, Data_all!$N$2:$N$5005, LocID!M$1)</f>
        <v>1</v>
      </c>
      <c r="N203" s="228">
        <f>COUNTIFS(Data_all!$M$2:$M$5005,LocID!$B203, Data_all!$N$2:$N$5005, LocID!N$1)</f>
        <v>3</v>
      </c>
      <c r="O203" s="228">
        <f>COUNTIFS(Data_all!$M$2:$M$5005,LocID!$B203, Data_all!$N$2:$N$5005, LocID!O$1)</f>
        <v>0</v>
      </c>
      <c r="P203" s="228">
        <f>COUNTIFS(Data_all!$M$2:$M$5005,LocID!$B203, Data_all!$N$2:$N$5005, LocID!P$1)</f>
        <v>0</v>
      </c>
      <c r="Q203" s="228">
        <f>COUNTIFS(Data_all!$M$2:$M$5005,LocID!$B203, Data_all!$N$2:$N$5005, LocID!Q$1)</f>
        <v>0</v>
      </c>
      <c r="R203" s="228">
        <f>COUNTIFS(Data_all!$M$2:$M$5005,LocID!$B203, Data_all!$N$2:$N$5005, LocID!R$1)</f>
        <v>0</v>
      </c>
      <c r="S203" s="228">
        <f>COUNTIFS(Data_all!$M$2:$M$5005,LocID!$B203, Data_all!$N$2:$N$5005, LocID!S$1)</f>
        <v>0</v>
      </c>
      <c r="T203" s="232"/>
      <c r="U203" s="230">
        <f t="shared" si="9"/>
        <v>11</v>
      </c>
      <c r="W203"/>
    </row>
    <row r="204" spans="1:23" x14ac:dyDescent="0.25">
      <c r="A204" s="228">
        <v>205</v>
      </c>
      <c r="B204" s="228" t="str">
        <f t="shared" si="10"/>
        <v>Goffstown_NH</v>
      </c>
      <c r="C204" s="228" t="s">
        <v>1380</v>
      </c>
      <c r="D204" s="320" t="s">
        <v>399</v>
      </c>
      <c r="E204" s="320" t="s">
        <v>50</v>
      </c>
      <c r="F204" s="320"/>
      <c r="G204" s="228">
        <v>43.020420074462798</v>
      </c>
      <c r="H204" s="228">
        <v>-71.6002197265625</v>
      </c>
      <c r="I204" s="228">
        <f t="shared" si="11"/>
        <v>205</v>
      </c>
      <c r="J204" s="228">
        <f>COUNTIFS(Data_all!$M$2:$M$5005, LocID!B204, Data_all!$O$2:$O$5005,"&lt;&gt;2")</f>
        <v>1</v>
      </c>
      <c r="K204" s="228">
        <f>COUNTIFS(Data_all!$M$2:$M$5005,LocID!$B204, Data_all!$N$2:$N$5005, LocID!K$1)</f>
        <v>0</v>
      </c>
      <c r="L204" s="228">
        <f>COUNTIFS(Data_all!$M$2:$M$5005,LocID!$B204, Data_all!$N$2:$N$5005, LocID!L$1) + COUNTIFS(Data_all!$M$2:$M$5005,LocID!$B204, Data_all!$N$2:$N$5005, "Cities and Streets")</f>
        <v>1</v>
      </c>
      <c r="M204" s="228">
        <f>COUNTIFS(Data_all!$M$2:$M$5005,LocID!$B204, Data_all!$N$2:$N$5005, LocID!M$1)</f>
        <v>0</v>
      </c>
      <c r="N204" s="228">
        <f>COUNTIFS(Data_all!$M$2:$M$5005,LocID!$B204, Data_all!$N$2:$N$5005, LocID!N$1)</f>
        <v>0</v>
      </c>
      <c r="O204" s="228">
        <f>COUNTIFS(Data_all!$M$2:$M$5005,LocID!$B204, Data_all!$N$2:$N$5005, LocID!O$1)</f>
        <v>0</v>
      </c>
      <c r="P204" s="228">
        <f>COUNTIFS(Data_all!$M$2:$M$5005,LocID!$B204, Data_all!$N$2:$N$5005, LocID!P$1)</f>
        <v>0</v>
      </c>
      <c r="Q204" s="228">
        <f>COUNTIFS(Data_all!$M$2:$M$5005,LocID!$B204, Data_all!$N$2:$N$5005, LocID!Q$1)</f>
        <v>0</v>
      </c>
      <c r="R204" s="228">
        <f>COUNTIFS(Data_all!$M$2:$M$5005,LocID!$B204, Data_all!$N$2:$N$5005, LocID!R$1)</f>
        <v>0</v>
      </c>
      <c r="S204" s="228">
        <f>COUNTIFS(Data_all!$M$2:$M$5005,LocID!$B204, Data_all!$N$2:$N$5005, LocID!S$1)</f>
        <v>0</v>
      </c>
      <c r="T204" s="232"/>
      <c r="U204" s="230">
        <f t="shared" si="9"/>
        <v>1</v>
      </c>
      <c r="W204"/>
    </row>
    <row r="205" spans="1:23" x14ac:dyDescent="0.25">
      <c r="A205" s="228">
        <v>206</v>
      </c>
      <c r="B205" s="228" t="str">
        <f t="shared" si="10"/>
        <v>Grand Canyon_AZ</v>
      </c>
      <c r="C205" s="228" t="s">
        <v>1383</v>
      </c>
      <c r="D205" s="320" t="s">
        <v>1276</v>
      </c>
      <c r="E205" s="320" t="s">
        <v>50</v>
      </c>
      <c r="F205" s="320"/>
      <c r="G205" s="228">
        <v>36.298515319824197</v>
      </c>
      <c r="H205" s="228">
        <v>-112.792114257812</v>
      </c>
      <c r="I205" s="228">
        <f t="shared" si="11"/>
        <v>206</v>
      </c>
      <c r="J205" s="228">
        <f>COUNTIFS(Data_all!$M$2:$M$5005, LocID!B205, Data_all!$O$2:$O$5005,"&lt;&gt;2")</f>
        <v>2</v>
      </c>
      <c r="K205" s="228">
        <f>COUNTIFS(Data_all!$M$2:$M$5005,LocID!$B205, Data_all!$N$2:$N$5005, LocID!K$1)</f>
        <v>2</v>
      </c>
      <c r="L205" s="228">
        <f>COUNTIFS(Data_all!$M$2:$M$5005,LocID!$B205, Data_all!$N$2:$N$5005, LocID!L$1) + COUNTIFS(Data_all!$M$2:$M$5005,LocID!$B205, Data_all!$N$2:$N$5005, "Cities and Streets")</f>
        <v>0</v>
      </c>
      <c r="M205" s="228">
        <f>COUNTIFS(Data_all!$M$2:$M$5005,LocID!$B205, Data_all!$N$2:$N$5005, LocID!M$1)</f>
        <v>0</v>
      </c>
      <c r="N205" s="228">
        <f>COUNTIFS(Data_all!$M$2:$M$5005,LocID!$B205, Data_all!$N$2:$N$5005, LocID!N$1)</f>
        <v>0</v>
      </c>
      <c r="O205" s="228">
        <f>COUNTIFS(Data_all!$M$2:$M$5005,LocID!$B205, Data_all!$N$2:$N$5005, LocID!O$1)</f>
        <v>0</v>
      </c>
      <c r="P205" s="228">
        <f>COUNTIFS(Data_all!$M$2:$M$5005,LocID!$B205, Data_all!$N$2:$N$5005, LocID!P$1)</f>
        <v>0</v>
      </c>
      <c r="Q205" s="228">
        <f>COUNTIFS(Data_all!$M$2:$M$5005,LocID!$B205, Data_all!$N$2:$N$5005, LocID!Q$1)</f>
        <v>0</v>
      </c>
      <c r="R205" s="228">
        <f>COUNTIFS(Data_all!$M$2:$M$5005,LocID!$B205, Data_all!$N$2:$N$5005, LocID!R$1)</f>
        <v>0</v>
      </c>
      <c r="S205" s="228">
        <f>COUNTIFS(Data_all!$M$2:$M$5005,LocID!$B205, Data_all!$N$2:$N$5005, LocID!S$1)</f>
        <v>0</v>
      </c>
      <c r="T205" s="232"/>
      <c r="U205" s="230">
        <f t="shared" si="9"/>
        <v>2</v>
      </c>
      <c r="W205"/>
    </row>
    <row r="206" spans="1:23" x14ac:dyDescent="0.25">
      <c r="A206" s="228">
        <v>207</v>
      </c>
      <c r="B206" s="228" t="str">
        <f t="shared" si="10"/>
        <v>Grand Forks_ND</v>
      </c>
      <c r="C206" s="228" t="s">
        <v>1387</v>
      </c>
      <c r="D206" s="320" t="s">
        <v>516</v>
      </c>
      <c r="E206" s="320" t="s">
        <v>50</v>
      </c>
      <c r="F206" s="320"/>
      <c r="G206" s="228">
        <v>47.924079895019503</v>
      </c>
      <c r="H206" s="228">
        <v>-97.032028198242102</v>
      </c>
      <c r="I206" s="228">
        <f t="shared" si="11"/>
        <v>207</v>
      </c>
      <c r="J206" s="228">
        <f>COUNTIFS(Data_all!$M$2:$M$5005, LocID!B206, Data_all!$O$2:$O$5005,"&lt;&gt;2")</f>
        <v>1</v>
      </c>
      <c r="K206" s="228">
        <f>COUNTIFS(Data_all!$M$2:$M$5005,LocID!$B206, Data_all!$N$2:$N$5005, LocID!K$1)</f>
        <v>0</v>
      </c>
      <c r="L206" s="228">
        <f>COUNTIFS(Data_all!$M$2:$M$5005,LocID!$B206, Data_all!$N$2:$N$5005, LocID!L$1) + COUNTIFS(Data_all!$M$2:$M$5005,LocID!$B206, Data_all!$N$2:$N$5005, "Cities and Streets")</f>
        <v>1</v>
      </c>
      <c r="M206" s="228">
        <f>COUNTIFS(Data_all!$M$2:$M$5005,LocID!$B206, Data_all!$N$2:$N$5005, LocID!M$1)</f>
        <v>0</v>
      </c>
      <c r="N206" s="228">
        <f>COUNTIFS(Data_all!$M$2:$M$5005,LocID!$B206, Data_all!$N$2:$N$5005, LocID!N$1)</f>
        <v>0</v>
      </c>
      <c r="O206" s="228">
        <f>COUNTIFS(Data_all!$M$2:$M$5005,LocID!$B206, Data_all!$N$2:$N$5005, LocID!O$1)</f>
        <v>0</v>
      </c>
      <c r="P206" s="228">
        <f>COUNTIFS(Data_all!$M$2:$M$5005,LocID!$B206, Data_all!$N$2:$N$5005, LocID!P$1)</f>
        <v>0</v>
      </c>
      <c r="Q206" s="228">
        <f>COUNTIFS(Data_all!$M$2:$M$5005,LocID!$B206, Data_all!$N$2:$N$5005, LocID!Q$1)</f>
        <v>0</v>
      </c>
      <c r="R206" s="228">
        <f>COUNTIFS(Data_all!$M$2:$M$5005,LocID!$B206, Data_all!$N$2:$N$5005, LocID!R$1)</f>
        <v>0</v>
      </c>
      <c r="S206" s="228">
        <f>COUNTIFS(Data_all!$M$2:$M$5005,LocID!$B206, Data_all!$N$2:$N$5005, LocID!S$1)</f>
        <v>0</v>
      </c>
      <c r="T206" s="232"/>
      <c r="U206" s="230">
        <f t="shared" si="9"/>
        <v>1</v>
      </c>
      <c r="W206"/>
    </row>
    <row r="207" spans="1:23" x14ac:dyDescent="0.25">
      <c r="A207" s="228">
        <v>208</v>
      </c>
      <c r="B207" s="228" t="str">
        <f t="shared" si="10"/>
        <v>Grand Rapids_MI</v>
      </c>
      <c r="C207" s="228" t="s">
        <v>1390</v>
      </c>
      <c r="D207" s="320" t="s">
        <v>183</v>
      </c>
      <c r="E207" s="320" t="s">
        <v>50</v>
      </c>
      <c r="F207" s="320"/>
      <c r="G207" s="228">
        <v>42.966411590576101</v>
      </c>
      <c r="H207" s="228">
        <v>-85.671180725097599</v>
      </c>
      <c r="I207" s="228">
        <f t="shared" si="11"/>
        <v>208</v>
      </c>
      <c r="J207" s="228">
        <f>COUNTIFS(Data_all!$M$2:$M$5005, LocID!B207, Data_all!$O$2:$O$5005,"&lt;&gt;2")</f>
        <v>7</v>
      </c>
      <c r="K207" s="228">
        <f>COUNTIFS(Data_all!$M$2:$M$5005,LocID!$B207, Data_all!$N$2:$N$5005, LocID!K$1)</f>
        <v>1</v>
      </c>
      <c r="L207" s="228">
        <f>COUNTIFS(Data_all!$M$2:$M$5005,LocID!$B207, Data_all!$N$2:$N$5005, LocID!L$1) + COUNTIFS(Data_all!$M$2:$M$5005,LocID!$B207, Data_all!$N$2:$N$5005, "Cities and Streets")</f>
        <v>2</v>
      </c>
      <c r="M207" s="228">
        <f>COUNTIFS(Data_all!$M$2:$M$5005,LocID!$B207, Data_all!$N$2:$N$5005, LocID!M$1)</f>
        <v>1</v>
      </c>
      <c r="N207" s="228">
        <f>COUNTIFS(Data_all!$M$2:$M$5005,LocID!$B207, Data_all!$N$2:$N$5005, LocID!N$1)</f>
        <v>2</v>
      </c>
      <c r="O207" s="228">
        <f>COUNTIFS(Data_all!$M$2:$M$5005,LocID!$B207, Data_all!$N$2:$N$5005, LocID!O$1)</f>
        <v>1</v>
      </c>
      <c r="P207" s="228">
        <f>COUNTIFS(Data_all!$M$2:$M$5005,LocID!$B207, Data_all!$N$2:$N$5005, LocID!P$1)</f>
        <v>0</v>
      </c>
      <c r="Q207" s="228">
        <f>COUNTIFS(Data_all!$M$2:$M$5005,LocID!$B207, Data_all!$N$2:$N$5005, LocID!Q$1)</f>
        <v>0</v>
      </c>
      <c r="R207" s="228">
        <f>COUNTIFS(Data_all!$M$2:$M$5005,LocID!$B207, Data_all!$N$2:$N$5005, LocID!R$1)</f>
        <v>0</v>
      </c>
      <c r="S207" s="228">
        <f>COUNTIFS(Data_all!$M$2:$M$5005,LocID!$B207, Data_all!$N$2:$N$5005, LocID!S$1)</f>
        <v>0</v>
      </c>
      <c r="T207" s="232"/>
      <c r="U207" s="230">
        <f t="shared" si="9"/>
        <v>7</v>
      </c>
      <c r="W207"/>
    </row>
    <row r="208" spans="1:23" x14ac:dyDescent="0.25">
      <c r="A208" s="228">
        <v>209</v>
      </c>
      <c r="B208" s="228" t="str">
        <f t="shared" si="10"/>
        <v>Granite City_IL</v>
      </c>
      <c r="C208" s="228" t="s">
        <v>1395</v>
      </c>
      <c r="D208" s="320" t="s">
        <v>208</v>
      </c>
      <c r="E208" s="320" t="s">
        <v>50</v>
      </c>
      <c r="F208" s="320"/>
      <c r="G208" s="228">
        <v>38.7021484375</v>
      </c>
      <c r="H208" s="228">
        <v>-90.148132324218693</v>
      </c>
      <c r="I208" s="228">
        <f t="shared" si="11"/>
        <v>209</v>
      </c>
      <c r="J208" s="228">
        <f>COUNTIFS(Data_all!$M$2:$M$5005, LocID!B208, Data_all!$O$2:$O$5005,"&lt;&gt;2")</f>
        <v>1</v>
      </c>
      <c r="K208" s="228">
        <f>COUNTIFS(Data_all!$M$2:$M$5005,LocID!$B208, Data_all!$N$2:$N$5005, LocID!K$1)</f>
        <v>0</v>
      </c>
      <c r="L208" s="228">
        <f>COUNTIFS(Data_all!$M$2:$M$5005,LocID!$B208, Data_all!$N$2:$N$5005, LocID!L$1) + COUNTIFS(Data_all!$M$2:$M$5005,LocID!$B208, Data_all!$N$2:$N$5005, "Cities and Streets")</f>
        <v>1</v>
      </c>
      <c r="M208" s="228">
        <f>COUNTIFS(Data_all!$M$2:$M$5005,LocID!$B208, Data_all!$N$2:$N$5005, LocID!M$1)</f>
        <v>0</v>
      </c>
      <c r="N208" s="228">
        <f>COUNTIFS(Data_all!$M$2:$M$5005,LocID!$B208, Data_all!$N$2:$N$5005, LocID!N$1)</f>
        <v>1</v>
      </c>
      <c r="O208" s="228">
        <f>COUNTIFS(Data_all!$M$2:$M$5005,LocID!$B208, Data_all!$N$2:$N$5005, LocID!O$1)</f>
        <v>0</v>
      </c>
      <c r="P208" s="228">
        <f>COUNTIFS(Data_all!$M$2:$M$5005,LocID!$B208, Data_all!$N$2:$N$5005, LocID!P$1)</f>
        <v>0</v>
      </c>
      <c r="Q208" s="228">
        <f>COUNTIFS(Data_all!$M$2:$M$5005,LocID!$B208, Data_all!$N$2:$N$5005, LocID!Q$1)</f>
        <v>0</v>
      </c>
      <c r="R208" s="228">
        <f>COUNTIFS(Data_all!$M$2:$M$5005,LocID!$B208, Data_all!$N$2:$N$5005, LocID!R$1)</f>
        <v>0</v>
      </c>
      <c r="S208" s="228">
        <f>COUNTIFS(Data_all!$M$2:$M$5005,LocID!$B208, Data_all!$N$2:$N$5005, LocID!S$1)</f>
        <v>0</v>
      </c>
      <c r="T208" s="232"/>
      <c r="U208" s="230">
        <f t="shared" si="9"/>
        <v>2</v>
      </c>
      <c r="W208"/>
    </row>
    <row r="209" spans="1:23" x14ac:dyDescent="0.25">
      <c r="A209" s="228">
        <v>210</v>
      </c>
      <c r="B209" s="228" t="str">
        <f t="shared" si="10"/>
        <v>Grants Pass_OR</v>
      </c>
      <c r="C209" s="228" t="s">
        <v>1398</v>
      </c>
      <c r="D209" s="320" t="s">
        <v>122</v>
      </c>
      <c r="E209" s="320" t="s">
        <v>50</v>
      </c>
      <c r="F209" s="320"/>
      <c r="G209" s="228">
        <v>42.443210601806598</v>
      </c>
      <c r="H209" s="228">
        <v>-123.32463836669901</v>
      </c>
      <c r="I209" s="228">
        <f t="shared" si="11"/>
        <v>210</v>
      </c>
      <c r="J209" s="228">
        <f>COUNTIFS(Data_all!$M$2:$M$5005, LocID!B209, Data_all!$O$2:$O$5005,"&lt;&gt;2")</f>
        <v>1</v>
      </c>
      <c r="K209" s="228">
        <f>COUNTIFS(Data_all!$M$2:$M$5005,LocID!$B209, Data_all!$N$2:$N$5005, LocID!K$1)</f>
        <v>1</v>
      </c>
      <c r="L209" s="228">
        <f>COUNTIFS(Data_all!$M$2:$M$5005,LocID!$B209, Data_all!$N$2:$N$5005, LocID!L$1) + COUNTIFS(Data_all!$M$2:$M$5005,LocID!$B209, Data_all!$N$2:$N$5005, "Cities and Streets")</f>
        <v>0</v>
      </c>
      <c r="M209" s="228">
        <f>COUNTIFS(Data_all!$M$2:$M$5005,LocID!$B209, Data_all!$N$2:$N$5005, LocID!M$1)</f>
        <v>0</v>
      </c>
      <c r="N209" s="228">
        <f>COUNTIFS(Data_all!$M$2:$M$5005,LocID!$B209, Data_all!$N$2:$N$5005, LocID!N$1)</f>
        <v>0</v>
      </c>
      <c r="O209" s="228">
        <f>COUNTIFS(Data_all!$M$2:$M$5005,LocID!$B209, Data_all!$N$2:$N$5005, LocID!O$1)</f>
        <v>0</v>
      </c>
      <c r="P209" s="228">
        <f>COUNTIFS(Data_all!$M$2:$M$5005,LocID!$B209, Data_all!$N$2:$N$5005, LocID!P$1)</f>
        <v>0</v>
      </c>
      <c r="Q209" s="228">
        <f>COUNTIFS(Data_all!$M$2:$M$5005,LocID!$B209, Data_all!$N$2:$N$5005, LocID!Q$1)</f>
        <v>0</v>
      </c>
      <c r="R209" s="228">
        <f>COUNTIFS(Data_all!$M$2:$M$5005,LocID!$B209, Data_all!$N$2:$N$5005, LocID!R$1)</f>
        <v>0</v>
      </c>
      <c r="S209" s="228">
        <f>COUNTIFS(Data_all!$M$2:$M$5005,LocID!$B209, Data_all!$N$2:$N$5005, LocID!S$1)</f>
        <v>0</v>
      </c>
      <c r="T209" s="232"/>
      <c r="U209" s="230">
        <f t="shared" si="9"/>
        <v>1</v>
      </c>
      <c r="W209"/>
    </row>
    <row r="210" spans="1:23" x14ac:dyDescent="0.25">
      <c r="A210" s="228">
        <v>211</v>
      </c>
      <c r="B210" s="228" t="str">
        <f t="shared" si="10"/>
        <v>Grass Valley_CA</v>
      </c>
      <c r="C210" s="228" t="s">
        <v>1401</v>
      </c>
      <c r="D210" s="320" t="s">
        <v>76</v>
      </c>
      <c r="E210" s="320" t="s">
        <v>50</v>
      </c>
      <c r="F210" s="320"/>
      <c r="G210" s="228">
        <v>39.219261169433501</v>
      </c>
      <c r="H210" s="228">
        <v>-121.06150054931599</v>
      </c>
      <c r="I210" s="228">
        <f t="shared" si="11"/>
        <v>211</v>
      </c>
      <c r="J210" s="228">
        <f>COUNTIFS(Data_all!$M$2:$M$5005, LocID!B210, Data_all!$O$2:$O$5005,"&lt;&gt;2")</f>
        <v>1</v>
      </c>
      <c r="K210" s="228">
        <f>COUNTIFS(Data_all!$M$2:$M$5005,LocID!$B210, Data_all!$N$2:$N$5005, LocID!K$1)</f>
        <v>0</v>
      </c>
      <c r="L210" s="228">
        <f>COUNTIFS(Data_all!$M$2:$M$5005,LocID!$B210, Data_all!$N$2:$N$5005, LocID!L$1) + COUNTIFS(Data_all!$M$2:$M$5005,LocID!$B210, Data_all!$N$2:$N$5005, "Cities and Streets")</f>
        <v>0</v>
      </c>
      <c r="M210" s="228">
        <f>COUNTIFS(Data_all!$M$2:$M$5005,LocID!$B210, Data_all!$N$2:$N$5005, LocID!M$1)</f>
        <v>1</v>
      </c>
      <c r="N210" s="228">
        <f>COUNTIFS(Data_all!$M$2:$M$5005,LocID!$B210, Data_all!$N$2:$N$5005, LocID!N$1)</f>
        <v>0</v>
      </c>
      <c r="O210" s="228">
        <f>COUNTIFS(Data_all!$M$2:$M$5005,LocID!$B210, Data_all!$N$2:$N$5005, LocID!O$1)</f>
        <v>0</v>
      </c>
      <c r="P210" s="228">
        <f>COUNTIFS(Data_all!$M$2:$M$5005,LocID!$B210, Data_all!$N$2:$N$5005, LocID!P$1)</f>
        <v>0</v>
      </c>
      <c r="Q210" s="228">
        <f>COUNTIFS(Data_all!$M$2:$M$5005,LocID!$B210, Data_all!$N$2:$N$5005, LocID!Q$1)</f>
        <v>0</v>
      </c>
      <c r="R210" s="228">
        <f>COUNTIFS(Data_all!$M$2:$M$5005,LocID!$B210, Data_all!$N$2:$N$5005, LocID!R$1)</f>
        <v>0</v>
      </c>
      <c r="S210" s="228">
        <f>COUNTIFS(Data_all!$M$2:$M$5005,LocID!$B210, Data_all!$N$2:$N$5005, LocID!S$1)</f>
        <v>0</v>
      </c>
      <c r="T210" s="232"/>
      <c r="U210" s="230">
        <f t="shared" si="9"/>
        <v>1</v>
      </c>
      <c r="W210"/>
    </row>
    <row r="211" spans="1:23" x14ac:dyDescent="0.25">
      <c r="A211" s="228">
        <v>212</v>
      </c>
      <c r="B211" s="228" t="str">
        <f t="shared" si="10"/>
        <v>Greeley_CO</v>
      </c>
      <c r="C211" s="228" t="s">
        <v>1404</v>
      </c>
      <c r="D211" s="320" t="s">
        <v>244</v>
      </c>
      <c r="E211" s="320" t="s">
        <v>50</v>
      </c>
      <c r="F211" s="320"/>
      <c r="G211" s="228">
        <v>40.423271179199197</v>
      </c>
      <c r="H211" s="228">
        <v>-104.694458007812</v>
      </c>
      <c r="I211" s="228">
        <f t="shared" si="11"/>
        <v>212</v>
      </c>
      <c r="J211" s="228">
        <f>COUNTIFS(Data_all!$M$2:$M$5005, LocID!B211, Data_all!$O$2:$O$5005,"&lt;&gt;2")</f>
        <v>2</v>
      </c>
      <c r="K211" s="228">
        <f>COUNTIFS(Data_all!$M$2:$M$5005,LocID!$B211, Data_all!$N$2:$N$5005, LocID!K$1)</f>
        <v>2</v>
      </c>
      <c r="L211" s="228">
        <f>COUNTIFS(Data_all!$M$2:$M$5005,LocID!$B211, Data_all!$N$2:$N$5005, LocID!L$1) + COUNTIFS(Data_all!$M$2:$M$5005,LocID!$B211, Data_all!$N$2:$N$5005, "Cities and Streets")</f>
        <v>0</v>
      </c>
      <c r="M211" s="228">
        <f>COUNTIFS(Data_all!$M$2:$M$5005,LocID!$B211, Data_all!$N$2:$N$5005, LocID!M$1)</f>
        <v>0</v>
      </c>
      <c r="N211" s="228">
        <f>COUNTIFS(Data_all!$M$2:$M$5005,LocID!$B211, Data_all!$N$2:$N$5005, LocID!N$1)</f>
        <v>0</v>
      </c>
      <c r="O211" s="228">
        <f>COUNTIFS(Data_all!$M$2:$M$5005,LocID!$B211, Data_all!$N$2:$N$5005, LocID!O$1)</f>
        <v>0</v>
      </c>
      <c r="P211" s="228">
        <f>COUNTIFS(Data_all!$M$2:$M$5005,LocID!$B211, Data_all!$N$2:$N$5005, LocID!P$1)</f>
        <v>0</v>
      </c>
      <c r="Q211" s="228">
        <f>COUNTIFS(Data_all!$M$2:$M$5005,LocID!$B211, Data_all!$N$2:$N$5005, LocID!Q$1)</f>
        <v>0</v>
      </c>
      <c r="R211" s="228">
        <f>COUNTIFS(Data_all!$M$2:$M$5005,LocID!$B211, Data_all!$N$2:$N$5005, LocID!R$1)</f>
        <v>0</v>
      </c>
      <c r="S211" s="228">
        <f>COUNTIFS(Data_all!$M$2:$M$5005,LocID!$B211, Data_all!$N$2:$N$5005, LocID!S$1)</f>
        <v>0</v>
      </c>
      <c r="T211" s="232"/>
      <c r="U211" s="230">
        <f t="shared" si="9"/>
        <v>2</v>
      </c>
      <c r="W211"/>
    </row>
    <row r="212" spans="1:23" x14ac:dyDescent="0.25">
      <c r="A212" s="228">
        <v>214</v>
      </c>
      <c r="B212" s="228" t="str">
        <f t="shared" si="10"/>
        <v>Greenville_SC</v>
      </c>
      <c r="C212" s="228" t="s">
        <v>1410</v>
      </c>
      <c r="D212" s="320" t="s">
        <v>841</v>
      </c>
      <c r="E212" s="320" t="s">
        <v>50</v>
      </c>
      <c r="F212" s="320"/>
      <c r="G212" s="228">
        <v>34.848270416259702</v>
      </c>
      <c r="H212" s="228">
        <v>-82.400108337402301</v>
      </c>
      <c r="I212" s="228">
        <f t="shared" si="11"/>
        <v>214</v>
      </c>
      <c r="J212" s="228">
        <f>COUNTIFS(Data_all!$M$2:$M$5005, LocID!B212, Data_all!$O$2:$O$5005,"&lt;&gt;2")</f>
        <v>2</v>
      </c>
      <c r="K212" s="228">
        <f>COUNTIFS(Data_all!$M$2:$M$5005,LocID!$B212, Data_all!$N$2:$N$5005, LocID!K$1)</f>
        <v>0</v>
      </c>
      <c r="L212" s="228">
        <f>COUNTIFS(Data_all!$M$2:$M$5005,LocID!$B212, Data_all!$N$2:$N$5005, LocID!L$1) + COUNTIFS(Data_all!$M$2:$M$5005,LocID!$B212, Data_all!$N$2:$N$5005, "Cities and Streets")</f>
        <v>0</v>
      </c>
      <c r="M212" s="228">
        <f>COUNTIFS(Data_all!$M$2:$M$5005,LocID!$B212, Data_all!$N$2:$N$5005, LocID!M$1)</f>
        <v>1</v>
      </c>
      <c r="N212" s="228">
        <f>COUNTIFS(Data_all!$M$2:$M$5005,LocID!$B212, Data_all!$N$2:$N$5005, LocID!N$1)</f>
        <v>0</v>
      </c>
      <c r="O212" s="228">
        <f>COUNTIFS(Data_all!$M$2:$M$5005,LocID!$B212, Data_all!$N$2:$N$5005, LocID!O$1)</f>
        <v>1</v>
      </c>
      <c r="P212" s="228">
        <f>COUNTIFS(Data_all!$M$2:$M$5005,LocID!$B212, Data_all!$N$2:$N$5005, LocID!P$1)</f>
        <v>0</v>
      </c>
      <c r="Q212" s="228">
        <f>COUNTIFS(Data_all!$M$2:$M$5005,LocID!$B212, Data_all!$N$2:$N$5005, LocID!Q$1)</f>
        <v>0</v>
      </c>
      <c r="R212" s="228">
        <f>COUNTIFS(Data_all!$M$2:$M$5005,LocID!$B212, Data_all!$N$2:$N$5005, LocID!R$1)</f>
        <v>0</v>
      </c>
      <c r="S212" s="228">
        <f>COUNTIFS(Data_all!$M$2:$M$5005,LocID!$B212, Data_all!$N$2:$N$5005, LocID!S$1)</f>
        <v>0</v>
      </c>
      <c r="T212" s="232"/>
      <c r="U212" s="230">
        <f t="shared" si="9"/>
        <v>2</v>
      </c>
      <c r="W212"/>
    </row>
    <row r="213" spans="1:23" x14ac:dyDescent="0.25">
      <c r="A213" s="228">
        <v>215</v>
      </c>
      <c r="B213" s="228" t="str">
        <f t="shared" si="10"/>
        <v>Greenwood Village_CO</v>
      </c>
      <c r="C213" s="228" t="s">
        <v>1413</v>
      </c>
      <c r="D213" s="320" t="s">
        <v>244</v>
      </c>
      <c r="E213" s="320" t="s">
        <v>50</v>
      </c>
      <c r="F213" s="320"/>
      <c r="G213" s="228">
        <v>39.609169006347599</v>
      </c>
      <c r="H213" s="228">
        <v>-104.904006958007</v>
      </c>
      <c r="I213" s="228">
        <f t="shared" si="11"/>
        <v>215</v>
      </c>
      <c r="J213" s="228">
        <f>COUNTIFS(Data_all!$M$2:$M$5005, LocID!B213, Data_all!$O$2:$O$5005,"&lt;&gt;2")</f>
        <v>1</v>
      </c>
      <c r="K213" s="228">
        <f>COUNTIFS(Data_all!$M$2:$M$5005,LocID!$B213, Data_all!$N$2:$N$5005, LocID!K$1)</f>
        <v>0</v>
      </c>
      <c r="L213" s="228">
        <f>COUNTIFS(Data_all!$M$2:$M$5005,LocID!$B213, Data_all!$N$2:$N$5005, LocID!L$1) + COUNTIFS(Data_all!$M$2:$M$5005,LocID!$B213, Data_all!$N$2:$N$5005, "Cities and Streets")</f>
        <v>0</v>
      </c>
      <c r="M213" s="228">
        <f>COUNTIFS(Data_all!$M$2:$M$5005,LocID!$B213, Data_all!$N$2:$N$5005, LocID!M$1)</f>
        <v>1</v>
      </c>
      <c r="N213" s="228">
        <f>COUNTIFS(Data_all!$M$2:$M$5005,LocID!$B213, Data_all!$N$2:$N$5005, LocID!N$1)</f>
        <v>0</v>
      </c>
      <c r="O213" s="228">
        <f>COUNTIFS(Data_all!$M$2:$M$5005,LocID!$B213, Data_all!$N$2:$N$5005, LocID!O$1)</f>
        <v>0</v>
      </c>
      <c r="P213" s="228">
        <f>COUNTIFS(Data_all!$M$2:$M$5005,LocID!$B213, Data_all!$N$2:$N$5005, LocID!P$1)</f>
        <v>0</v>
      </c>
      <c r="Q213" s="228">
        <f>COUNTIFS(Data_all!$M$2:$M$5005,LocID!$B213, Data_all!$N$2:$N$5005, LocID!Q$1)</f>
        <v>0</v>
      </c>
      <c r="R213" s="228">
        <f>COUNTIFS(Data_all!$M$2:$M$5005,LocID!$B213, Data_all!$N$2:$N$5005, LocID!R$1)</f>
        <v>0</v>
      </c>
      <c r="S213" s="228">
        <f>COUNTIFS(Data_all!$M$2:$M$5005,LocID!$B213, Data_all!$N$2:$N$5005, LocID!S$1)</f>
        <v>0</v>
      </c>
      <c r="T213" s="232"/>
      <c r="U213" s="230">
        <f t="shared" si="9"/>
        <v>1</v>
      </c>
      <c r="W213"/>
    </row>
    <row r="214" spans="1:23" x14ac:dyDescent="0.25">
      <c r="A214" s="228">
        <v>216</v>
      </c>
      <c r="B214" s="228" t="str">
        <f t="shared" si="10"/>
        <v>Guadalajara_Mexico</v>
      </c>
      <c r="C214" s="228" t="s">
        <v>1415</v>
      </c>
      <c r="D214" s="320" t="s">
        <v>1416</v>
      </c>
      <c r="E214" s="320" t="s">
        <v>1416</v>
      </c>
      <c r="F214" s="320">
        <v>1</v>
      </c>
      <c r="G214" s="228">
        <v>20.687599182128899</v>
      </c>
      <c r="H214" s="228">
        <v>-103.351112365722</v>
      </c>
      <c r="I214" s="228">
        <f t="shared" si="11"/>
        <v>216</v>
      </c>
      <c r="J214" s="228">
        <f>COUNTIFS(Data_all!$M$2:$M$5005, LocID!B214, Data_all!$O$2:$O$5005,"&lt;&gt;2")</f>
        <v>2</v>
      </c>
      <c r="K214" s="228">
        <f>COUNTIFS(Data_all!$M$2:$M$5005,LocID!$B214, Data_all!$N$2:$N$5005, LocID!K$1)</f>
        <v>0</v>
      </c>
      <c r="L214" s="228">
        <f>COUNTIFS(Data_all!$M$2:$M$5005,LocID!$B214, Data_all!$N$2:$N$5005, LocID!L$1) + COUNTIFS(Data_all!$M$2:$M$5005,LocID!$B214, Data_all!$N$2:$N$5005, "Cities and Streets")</f>
        <v>2</v>
      </c>
      <c r="M214" s="228">
        <f>COUNTIFS(Data_all!$M$2:$M$5005,LocID!$B214, Data_all!$N$2:$N$5005, LocID!M$1)</f>
        <v>0</v>
      </c>
      <c r="N214" s="228">
        <f>COUNTIFS(Data_all!$M$2:$M$5005,LocID!$B214, Data_all!$N$2:$N$5005, LocID!N$1)</f>
        <v>0</v>
      </c>
      <c r="O214" s="228">
        <f>COUNTIFS(Data_all!$M$2:$M$5005,LocID!$B214, Data_all!$N$2:$N$5005, LocID!O$1)</f>
        <v>0</v>
      </c>
      <c r="P214" s="228">
        <f>COUNTIFS(Data_all!$M$2:$M$5005,LocID!$B214, Data_all!$N$2:$N$5005, LocID!P$1)</f>
        <v>0</v>
      </c>
      <c r="Q214" s="228">
        <f>COUNTIFS(Data_all!$M$2:$M$5005,LocID!$B214, Data_all!$N$2:$N$5005, LocID!Q$1)</f>
        <v>0</v>
      </c>
      <c r="R214" s="228">
        <f>COUNTIFS(Data_all!$M$2:$M$5005,LocID!$B214, Data_all!$N$2:$N$5005, LocID!R$1)</f>
        <v>0</v>
      </c>
      <c r="S214" s="228">
        <f>COUNTIFS(Data_all!$M$2:$M$5005,LocID!$B214, Data_all!$N$2:$N$5005, LocID!S$1)</f>
        <v>0</v>
      </c>
      <c r="T214" s="232"/>
      <c r="U214" s="230">
        <f t="shared" si="9"/>
        <v>2</v>
      </c>
      <c r="W214"/>
    </row>
    <row r="215" spans="1:23" x14ac:dyDescent="0.25">
      <c r="A215" s="228">
        <v>217</v>
      </c>
      <c r="B215" s="228" t="str">
        <f t="shared" si="10"/>
        <v>Guadalupe_CA</v>
      </c>
      <c r="C215" s="228" t="s">
        <v>1421</v>
      </c>
      <c r="D215" s="320" t="s">
        <v>76</v>
      </c>
      <c r="E215" s="320" t="s">
        <v>50</v>
      </c>
      <c r="F215" s="320"/>
      <c r="G215" s="228">
        <v>34.958961486816399</v>
      </c>
      <c r="H215" s="228">
        <v>-120.57398223876901</v>
      </c>
      <c r="I215" s="228">
        <f t="shared" si="11"/>
        <v>217</v>
      </c>
      <c r="J215" s="228">
        <f>COUNTIFS(Data_all!$M$2:$M$5005, LocID!B215, Data_all!$O$2:$O$5005,"&lt;&gt;2")</f>
        <v>1</v>
      </c>
      <c r="K215" s="228">
        <f>COUNTIFS(Data_all!$M$2:$M$5005,LocID!$B215, Data_all!$N$2:$N$5005, LocID!K$1)</f>
        <v>1</v>
      </c>
      <c r="L215" s="228">
        <f>COUNTIFS(Data_all!$M$2:$M$5005,LocID!$B215, Data_all!$N$2:$N$5005, LocID!L$1) + COUNTIFS(Data_all!$M$2:$M$5005,LocID!$B215, Data_all!$N$2:$N$5005, "Cities and Streets")</f>
        <v>0</v>
      </c>
      <c r="M215" s="228">
        <f>COUNTIFS(Data_all!$M$2:$M$5005,LocID!$B215, Data_all!$N$2:$N$5005, LocID!M$1)</f>
        <v>0</v>
      </c>
      <c r="N215" s="228">
        <f>COUNTIFS(Data_all!$M$2:$M$5005,LocID!$B215, Data_all!$N$2:$N$5005, LocID!N$1)</f>
        <v>0</v>
      </c>
      <c r="O215" s="228">
        <f>COUNTIFS(Data_all!$M$2:$M$5005,LocID!$B215, Data_all!$N$2:$N$5005, LocID!O$1)</f>
        <v>0</v>
      </c>
      <c r="P215" s="228">
        <f>COUNTIFS(Data_all!$M$2:$M$5005,LocID!$B215, Data_all!$N$2:$N$5005, LocID!P$1)</f>
        <v>0</v>
      </c>
      <c r="Q215" s="228">
        <f>COUNTIFS(Data_all!$M$2:$M$5005,LocID!$B215, Data_all!$N$2:$N$5005, LocID!Q$1)</f>
        <v>0</v>
      </c>
      <c r="R215" s="228">
        <f>COUNTIFS(Data_all!$M$2:$M$5005,LocID!$B215, Data_all!$N$2:$N$5005, LocID!R$1)</f>
        <v>0</v>
      </c>
      <c r="S215" s="228">
        <f>COUNTIFS(Data_all!$M$2:$M$5005,LocID!$B215, Data_all!$N$2:$N$5005, LocID!S$1)</f>
        <v>0</v>
      </c>
      <c r="T215" s="232"/>
      <c r="U215" s="230">
        <f t="shared" si="9"/>
        <v>1</v>
      </c>
      <c r="W215"/>
    </row>
    <row r="216" spans="1:23" x14ac:dyDescent="0.25">
      <c r="A216" s="228">
        <v>218</v>
      </c>
      <c r="B216" s="228" t="str">
        <f t="shared" si="10"/>
        <v>Guangzhou_China</v>
      </c>
      <c r="C216" s="228" t="s">
        <v>1423</v>
      </c>
      <c r="D216" s="320" t="s">
        <v>832</v>
      </c>
      <c r="E216" s="320" t="s">
        <v>832</v>
      </c>
      <c r="F216" s="320">
        <v>1</v>
      </c>
      <c r="G216" s="228">
        <v>23.1133708953857</v>
      </c>
      <c r="H216" s="228">
        <v>113.255233764648</v>
      </c>
      <c r="I216" s="228">
        <f t="shared" si="11"/>
        <v>218</v>
      </c>
      <c r="J216" s="228">
        <f>COUNTIFS(Data_all!$M$2:$M$5005, LocID!B216, Data_all!$O$2:$O$5005,"&lt;&gt;2")</f>
        <v>1</v>
      </c>
      <c r="K216" s="228">
        <f>COUNTIFS(Data_all!$M$2:$M$5005,LocID!$B216, Data_all!$N$2:$N$5005, LocID!K$1)</f>
        <v>1</v>
      </c>
      <c r="L216" s="228">
        <f>COUNTIFS(Data_all!$M$2:$M$5005,LocID!$B216, Data_all!$N$2:$N$5005, LocID!L$1) + COUNTIFS(Data_all!$M$2:$M$5005,LocID!$B216, Data_all!$N$2:$N$5005, "Cities and Streets")</f>
        <v>0</v>
      </c>
      <c r="M216" s="228">
        <f>COUNTIFS(Data_all!$M$2:$M$5005,LocID!$B216, Data_all!$N$2:$N$5005, LocID!M$1)</f>
        <v>0</v>
      </c>
      <c r="N216" s="228">
        <f>COUNTIFS(Data_all!$M$2:$M$5005,LocID!$B216, Data_all!$N$2:$N$5005, LocID!N$1)</f>
        <v>0</v>
      </c>
      <c r="O216" s="228">
        <f>COUNTIFS(Data_all!$M$2:$M$5005,LocID!$B216, Data_all!$N$2:$N$5005, LocID!O$1)</f>
        <v>0</v>
      </c>
      <c r="P216" s="228">
        <f>COUNTIFS(Data_all!$M$2:$M$5005,LocID!$B216, Data_all!$N$2:$N$5005, LocID!P$1)</f>
        <v>0</v>
      </c>
      <c r="Q216" s="228">
        <f>COUNTIFS(Data_all!$M$2:$M$5005,LocID!$B216, Data_all!$N$2:$N$5005, LocID!Q$1)</f>
        <v>0</v>
      </c>
      <c r="R216" s="228">
        <f>COUNTIFS(Data_all!$M$2:$M$5005,LocID!$B216, Data_all!$N$2:$N$5005, LocID!R$1)</f>
        <v>0</v>
      </c>
      <c r="S216" s="228">
        <f>COUNTIFS(Data_all!$M$2:$M$5005,LocID!$B216, Data_all!$N$2:$N$5005, LocID!S$1)</f>
        <v>0</v>
      </c>
      <c r="T216" s="232"/>
      <c r="U216" s="230">
        <f t="shared" si="9"/>
        <v>1</v>
      </c>
      <c r="W216"/>
    </row>
    <row r="217" spans="1:23" x14ac:dyDescent="0.25">
      <c r="A217" s="228">
        <v>219</v>
      </c>
      <c r="B217" s="228" t="str">
        <f t="shared" si="10"/>
        <v>Guatemala_Guatemala</v>
      </c>
      <c r="C217" s="228" t="s">
        <v>1426</v>
      </c>
      <c r="D217" s="320" t="s">
        <v>1426</v>
      </c>
      <c r="E217" s="320" t="s">
        <v>1426</v>
      </c>
      <c r="F217" s="320">
        <v>1</v>
      </c>
      <c r="G217" s="228">
        <v>14.631719589233301</v>
      </c>
      <c r="H217" s="228">
        <v>-90.467437744140597</v>
      </c>
      <c r="I217" s="228">
        <f t="shared" si="11"/>
        <v>219</v>
      </c>
      <c r="J217" s="228">
        <f>COUNTIFS(Data_all!$M$2:$M$5005, LocID!B217, Data_all!$O$2:$O$5005,"&lt;&gt;2")</f>
        <v>1</v>
      </c>
      <c r="K217" s="228">
        <f>COUNTIFS(Data_all!$M$2:$M$5005,LocID!$B217, Data_all!$N$2:$N$5005, LocID!K$1)</f>
        <v>0</v>
      </c>
      <c r="L217" s="228">
        <f>COUNTIFS(Data_all!$M$2:$M$5005,LocID!$B217, Data_all!$N$2:$N$5005, LocID!L$1) + COUNTIFS(Data_all!$M$2:$M$5005,LocID!$B217, Data_all!$N$2:$N$5005, "Cities and Streets")</f>
        <v>1</v>
      </c>
      <c r="M217" s="228">
        <f>COUNTIFS(Data_all!$M$2:$M$5005,LocID!$B217, Data_all!$N$2:$N$5005, LocID!M$1)</f>
        <v>0</v>
      </c>
      <c r="N217" s="228">
        <f>COUNTIFS(Data_all!$M$2:$M$5005,LocID!$B217, Data_all!$N$2:$N$5005, LocID!N$1)</f>
        <v>0</v>
      </c>
      <c r="O217" s="228">
        <f>COUNTIFS(Data_all!$M$2:$M$5005,LocID!$B217, Data_all!$N$2:$N$5005, LocID!O$1)</f>
        <v>0</v>
      </c>
      <c r="P217" s="228">
        <f>COUNTIFS(Data_all!$M$2:$M$5005,LocID!$B217, Data_all!$N$2:$N$5005, LocID!P$1)</f>
        <v>0</v>
      </c>
      <c r="Q217" s="228">
        <f>COUNTIFS(Data_all!$M$2:$M$5005,LocID!$B217, Data_all!$N$2:$N$5005, LocID!Q$1)</f>
        <v>0</v>
      </c>
      <c r="R217" s="228">
        <f>COUNTIFS(Data_all!$M$2:$M$5005,LocID!$B217, Data_all!$N$2:$N$5005, LocID!R$1)</f>
        <v>0</v>
      </c>
      <c r="S217" s="228">
        <f>COUNTIFS(Data_all!$M$2:$M$5005,LocID!$B217, Data_all!$N$2:$N$5005, LocID!S$1)</f>
        <v>0</v>
      </c>
      <c r="T217" s="232"/>
      <c r="U217" s="230">
        <f t="shared" si="9"/>
        <v>1</v>
      </c>
      <c r="W217"/>
    </row>
    <row r="218" spans="1:23" x14ac:dyDescent="0.25">
      <c r="A218" s="228">
        <v>220</v>
      </c>
      <c r="B218" s="228" t="str">
        <f t="shared" si="10"/>
        <v>Half Moon Bay_CA</v>
      </c>
      <c r="C218" s="228" t="s">
        <v>1429</v>
      </c>
      <c r="D218" s="320" t="s">
        <v>76</v>
      </c>
      <c r="E218" s="320" t="s">
        <v>50</v>
      </c>
      <c r="F218" s="320"/>
      <c r="G218" s="228">
        <v>37.463111877441399</v>
      </c>
      <c r="H218" s="228">
        <v>-122.429298400878</v>
      </c>
      <c r="I218" s="228">
        <f t="shared" si="11"/>
        <v>220</v>
      </c>
      <c r="J218" s="228">
        <f>COUNTIFS(Data_all!$M$2:$M$5005, LocID!B218, Data_all!$O$2:$O$5005,"&lt;&gt;2")</f>
        <v>1</v>
      </c>
      <c r="K218" s="228">
        <f>COUNTIFS(Data_all!$M$2:$M$5005,LocID!$B218, Data_all!$N$2:$N$5005, LocID!K$1)</f>
        <v>0</v>
      </c>
      <c r="L218" s="228">
        <f>COUNTIFS(Data_all!$M$2:$M$5005,LocID!$B218, Data_all!$N$2:$N$5005, LocID!L$1) + COUNTIFS(Data_all!$M$2:$M$5005,LocID!$B218, Data_all!$N$2:$N$5005, "Cities and Streets")</f>
        <v>1</v>
      </c>
      <c r="M218" s="228">
        <f>COUNTIFS(Data_all!$M$2:$M$5005,LocID!$B218, Data_all!$N$2:$N$5005, LocID!M$1)</f>
        <v>0</v>
      </c>
      <c r="N218" s="228">
        <f>COUNTIFS(Data_all!$M$2:$M$5005,LocID!$B218, Data_all!$N$2:$N$5005, LocID!N$1)</f>
        <v>0</v>
      </c>
      <c r="O218" s="228">
        <f>COUNTIFS(Data_all!$M$2:$M$5005,LocID!$B218, Data_all!$N$2:$N$5005, LocID!O$1)</f>
        <v>0</v>
      </c>
      <c r="P218" s="228">
        <f>COUNTIFS(Data_all!$M$2:$M$5005,LocID!$B218, Data_all!$N$2:$N$5005, LocID!P$1)</f>
        <v>0</v>
      </c>
      <c r="Q218" s="228">
        <f>COUNTIFS(Data_all!$M$2:$M$5005,LocID!$B218, Data_all!$N$2:$N$5005, LocID!Q$1)</f>
        <v>0</v>
      </c>
      <c r="R218" s="228">
        <f>COUNTIFS(Data_all!$M$2:$M$5005,LocID!$B218, Data_all!$N$2:$N$5005, LocID!R$1)</f>
        <v>0</v>
      </c>
      <c r="S218" s="228">
        <f>COUNTIFS(Data_all!$M$2:$M$5005,LocID!$B218, Data_all!$N$2:$N$5005, LocID!S$1)</f>
        <v>0</v>
      </c>
      <c r="T218" s="232"/>
      <c r="U218" s="230">
        <f t="shared" si="9"/>
        <v>1</v>
      </c>
      <c r="W218"/>
    </row>
    <row r="219" spans="1:23" x14ac:dyDescent="0.25">
      <c r="A219" s="228">
        <v>221</v>
      </c>
      <c r="B219" s="228" t="str">
        <f t="shared" si="10"/>
        <v>Hamilton_Canada</v>
      </c>
      <c r="C219" s="228" t="s">
        <v>1432</v>
      </c>
      <c r="D219" s="320" t="s">
        <v>740</v>
      </c>
      <c r="E219" s="320" t="s">
        <v>740</v>
      </c>
      <c r="F219" s="320">
        <v>1</v>
      </c>
      <c r="G219" s="228">
        <v>43.235401153564403</v>
      </c>
      <c r="H219" s="228">
        <v>-79.888000488281193</v>
      </c>
      <c r="I219" s="228">
        <f t="shared" si="11"/>
        <v>221</v>
      </c>
      <c r="J219" s="228">
        <f>COUNTIFS(Data_all!$M$2:$M$5005, LocID!B219, Data_all!$O$2:$O$5005,"&lt;&gt;2")</f>
        <v>2</v>
      </c>
      <c r="K219" s="228">
        <f>COUNTIFS(Data_all!$M$2:$M$5005,LocID!$B219, Data_all!$N$2:$N$5005, LocID!K$1)</f>
        <v>0</v>
      </c>
      <c r="L219" s="228">
        <f>COUNTIFS(Data_all!$M$2:$M$5005,LocID!$B219, Data_all!$N$2:$N$5005, LocID!L$1) + COUNTIFS(Data_all!$M$2:$M$5005,LocID!$B219, Data_all!$N$2:$N$5005, "Cities and Streets")</f>
        <v>0</v>
      </c>
      <c r="M219" s="228">
        <f>COUNTIFS(Data_all!$M$2:$M$5005,LocID!$B219, Data_all!$N$2:$N$5005, LocID!M$1)</f>
        <v>0</v>
      </c>
      <c r="N219" s="228">
        <f>COUNTIFS(Data_all!$M$2:$M$5005,LocID!$B219, Data_all!$N$2:$N$5005, LocID!N$1)</f>
        <v>0</v>
      </c>
      <c r="O219" s="228">
        <f>COUNTIFS(Data_all!$M$2:$M$5005,LocID!$B219, Data_all!$N$2:$N$5005, LocID!O$1)</f>
        <v>0</v>
      </c>
      <c r="P219" s="228">
        <f>COUNTIFS(Data_all!$M$2:$M$5005,LocID!$B219, Data_all!$N$2:$N$5005, LocID!P$1)</f>
        <v>2</v>
      </c>
      <c r="Q219" s="228">
        <f>COUNTIFS(Data_all!$M$2:$M$5005,LocID!$B219, Data_all!$N$2:$N$5005, LocID!Q$1)</f>
        <v>0</v>
      </c>
      <c r="R219" s="228">
        <f>COUNTIFS(Data_all!$M$2:$M$5005,LocID!$B219, Data_all!$N$2:$N$5005, LocID!R$1)</f>
        <v>0</v>
      </c>
      <c r="S219" s="228">
        <f>COUNTIFS(Data_all!$M$2:$M$5005,LocID!$B219, Data_all!$N$2:$N$5005, LocID!S$1)</f>
        <v>0</v>
      </c>
      <c r="T219" s="232"/>
      <c r="U219" s="230">
        <f t="shared" si="9"/>
        <v>2</v>
      </c>
      <c r="W219"/>
    </row>
    <row r="220" spans="1:23" x14ac:dyDescent="0.25">
      <c r="A220" s="228">
        <v>222</v>
      </c>
      <c r="B220" s="228" t="str">
        <f t="shared" si="10"/>
        <v>Harbin_China</v>
      </c>
      <c r="C220" s="228" t="s">
        <v>1436</v>
      </c>
      <c r="D220" s="320" t="s">
        <v>832</v>
      </c>
      <c r="E220" s="320" t="s">
        <v>832</v>
      </c>
      <c r="F220" s="320">
        <v>1</v>
      </c>
      <c r="G220" s="228">
        <v>45.755531311035099</v>
      </c>
      <c r="H220" s="228">
        <v>126.639511108398</v>
      </c>
      <c r="I220" s="228">
        <f t="shared" si="11"/>
        <v>222</v>
      </c>
      <c r="J220" s="228">
        <f>COUNTIFS(Data_all!$M$2:$M$5005, LocID!B220, Data_all!$O$2:$O$5005,"&lt;&gt;2")</f>
        <v>1</v>
      </c>
      <c r="K220" s="228">
        <f>COUNTIFS(Data_all!$M$2:$M$5005,LocID!$B220, Data_all!$N$2:$N$5005, LocID!K$1)</f>
        <v>0</v>
      </c>
      <c r="L220" s="228">
        <f>COUNTIFS(Data_all!$M$2:$M$5005,LocID!$B220, Data_all!$N$2:$N$5005, LocID!L$1) + COUNTIFS(Data_all!$M$2:$M$5005,LocID!$B220, Data_all!$N$2:$N$5005, "Cities and Streets")</f>
        <v>1</v>
      </c>
      <c r="M220" s="228">
        <f>COUNTIFS(Data_all!$M$2:$M$5005,LocID!$B220, Data_all!$N$2:$N$5005, LocID!M$1)</f>
        <v>0</v>
      </c>
      <c r="N220" s="228">
        <f>COUNTIFS(Data_all!$M$2:$M$5005,LocID!$B220, Data_all!$N$2:$N$5005, LocID!N$1)</f>
        <v>0</v>
      </c>
      <c r="O220" s="228">
        <f>COUNTIFS(Data_all!$M$2:$M$5005,LocID!$B220, Data_all!$N$2:$N$5005, LocID!O$1)</f>
        <v>0</v>
      </c>
      <c r="P220" s="228">
        <f>COUNTIFS(Data_all!$M$2:$M$5005,LocID!$B220, Data_all!$N$2:$N$5005, LocID!P$1)</f>
        <v>0</v>
      </c>
      <c r="Q220" s="228">
        <f>COUNTIFS(Data_all!$M$2:$M$5005,LocID!$B220, Data_all!$N$2:$N$5005, LocID!Q$1)</f>
        <v>0</v>
      </c>
      <c r="R220" s="228">
        <f>COUNTIFS(Data_all!$M$2:$M$5005,LocID!$B220, Data_all!$N$2:$N$5005, LocID!R$1)</f>
        <v>0</v>
      </c>
      <c r="S220" s="228">
        <f>COUNTIFS(Data_all!$M$2:$M$5005,LocID!$B220, Data_all!$N$2:$N$5005, LocID!S$1)</f>
        <v>0</v>
      </c>
      <c r="T220" s="232"/>
      <c r="U220" s="230">
        <f t="shared" si="9"/>
        <v>1</v>
      </c>
      <c r="W220"/>
    </row>
    <row r="221" spans="1:23" x14ac:dyDescent="0.25">
      <c r="A221" s="228">
        <v>223</v>
      </c>
      <c r="B221" s="228" t="str">
        <f t="shared" si="10"/>
        <v>Hartford_CT</v>
      </c>
      <c r="C221" s="228" t="s">
        <v>1439</v>
      </c>
      <c r="D221" s="320" t="s">
        <v>874</v>
      </c>
      <c r="E221" s="320" t="s">
        <v>50</v>
      </c>
      <c r="F221" s="320"/>
      <c r="G221" s="228">
        <v>41.7634887695312</v>
      </c>
      <c r="H221" s="228">
        <v>-72.674018859863196</v>
      </c>
      <c r="I221" s="228">
        <f t="shared" si="11"/>
        <v>223</v>
      </c>
      <c r="J221" s="228">
        <f>COUNTIFS(Data_all!$M$2:$M$5005, LocID!B221, Data_all!$O$2:$O$5005,"&lt;&gt;2")</f>
        <v>8</v>
      </c>
      <c r="K221" s="228">
        <f>COUNTIFS(Data_all!$M$2:$M$5005,LocID!$B221, Data_all!$N$2:$N$5005, LocID!K$1)</f>
        <v>3</v>
      </c>
      <c r="L221" s="228">
        <f>COUNTIFS(Data_all!$M$2:$M$5005,LocID!$B221, Data_all!$N$2:$N$5005, LocID!L$1) + COUNTIFS(Data_all!$M$2:$M$5005,LocID!$B221, Data_all!$N$2:$N$5005, "Cities and Streets")</f>
        <v>3</v>
      </c>
      <c r="M221" s="228">
        <f>COUNTIFS(Data_all!$M$2:$M$5005,LocID!$B221, Data_all!$N$2:$N$5005, LocID!M$1)</f>
        <v>1</v>
      </c>
      <c r="N221" s="228">
        <f>COUNTIFS(Data_all!$M$2:$M$5005,LocID!$B221, Data_all!$N$2:$N$5005, LocID!N$1)</f>
        <v>0</v>
      </c>
      <c r="O221" s="228">
        <f>COUNTIFS(Data_all!$M$2:$M$5005,LocID!$B221, Data_all!$N$2:$N$5005, LocID!O$1)</f>
        <v>1</v>
      </c>
      <c r="P221" s="228">
        <f>COUNTIFS(Data_all!$M$2:$M$5005,LocID!$B221, Data_all!$N$2:$N$5005, LocID!P$1)</f>
        <v>0</v>
      </c>
      <c r="Q221" s="228">
        <f>COUNTIFS(Data_all!$M$2:$M$5005,LocID!$B221, Data_all!$N$2:$N$5005, LocID!Q$1)</f>
        <v>0</v>
      </c>
      <c r="R221" s="228">
        <f>COUNTIFS(Data_all!$M$2:$M$5005,LocID!$B221, Data_all!$N$2:$N$5005, LocID!R$1)</f>
        <v>0</v>
      </c>
      <c r="S221" s="228">
        <f>COUNTIFS(Data_all!$M$2:$M$5005,LocID!$B221, Data_all!$N$2:$N$5005, LocID!S$1)</f>
        <v>0</v>
      </c>
      <c r="T221" s="232"/>
      <c r="U221" s="230">
        <f t="shared" si="9"/>
        <v>8</v>
      </c>
      <c r="W221"/>
    </row>
    <row r="222" spans="1:23" x14ac:dyDescent="0.25">
      <c r="A222" s="228">
        <v>224</v>
      </c>
      <c r="B222" s="228" t="str">
        <f t="shared" si="10"/>
        <v>Haverhill_MA</v>
      </c>
      <c r="C222" s="228" t="s">
        <v>1450</v>
      </c>
      <c r="D222" s="320" t="s">
        <v>49</v>
      </c>
      <c r="E222" s="320" t="s">
        <v>50</v>
      </c>
      <c r="F222" s="320"/>
      <c r="G222" s="228">
        <v>42.777599334716797</v>
      </c>
      <c r="H222" s="228">
        <v>-71.0765380859375</v>
      </c>
      <c r="I222" s="228">
        <f t="shared" si="11"/>
        <v>224</v>
      </c>
      <c r="J222" s="228">
        <f>COUNTIFS(Data_all!$M$2:$M$5005, LocID!B222, Data_all!$O$2:$O$5005,"&lt;&gt;2")</f>
        <v>4</v>
      </c>
      <c r="K222" s="228">
        <f>COUNTIFS(Data_all!$M$2:$M$5005,LocID!$B222, Data_all!$N$2:$N$5005, LocID!K$1)</f>
        <v>0</v>
      </c>
      <c r="L222" s="228">
        <f>COUNTIFS(Data_all!$M$2:$M$5005,LocID!$B222, Data_all!$N$2:$N$5005, LocID!L$1) + COUNTIFS(Data_all!$M$2:$M$5005,LocID!$B222, Data_all!$N$2:$N$5005, "Cities and Streets")</f>
        <v>1</v>
      </c>
      <c r="M222" s="228">
        <f>COUNTIFS(Data_all!$M$2:$M$5005,LocID!$B222, Data_all!$N$2:$N$5005, LocID!M$1)</f>
        <v>3</v>
      </c>
      <c r="N222" s="228">
        <f>COUNTIFS(Data_all!$M$2:$M$5005,LocID!$B222, Data_all!$N$2:$N$5005, LocID!N$1)</f>
        <v>0</v>
      </c>
      <c r="O222" s="228">
        <f>COUNTIFS(Data_all!$M$2:$M$5005,LocID!$B222, Data_all!$N$2:$N$5005, LocID!O$1)</f>
        <v>0</v>
      </c>
      <c r="P222" s="228">
        <f>COUNTIFS(Data_all!$M$2:$M$5005,LocID!$B222, Data_all!$N$2:$N$5005, LocID!P$1)</f>
        <v>0</v>
      </c>
      <c r="Q222" s="228">
        <f>COUNTIFS(Data_all!$M$2:$M$5005,LocID!$B222, Data_all!$N$2:$N$5005, LocID!Q$1)</f>
        <v>0</v>
      </c>
      <c r="R222" s="228">
        <f>COUNTIFS(Data_all!$M$2:$M$5005,LocID!$B222, Data_all!$N$2:$N$5005, LocID!R$1)</f>
        <v>0</v>
      </c>
      <c r="S222" s="228">
        <f>COUNTIFS(Data_all!$M$2:$M$5005,LocID!$B222, Data_all!$N$2:$N$5005, LocID!S$1)</f>
        <v>0</v>
      </c>
      <c r="T222" s="232"/>
      <c r="U222" s="230">
        <f t="shared" si="9"/>
        <v>4</v>
      </c>
      <c r="W222"/>
    </row>
    <row r="223" spans="1:23" x14ac:dyDescent="0.25">
      <c r="A223" s="228">
        <v>226</v>
      </c>
      <c r="B223" s="228" t="str">
        <f t="shared" si="10"/>
        <v>Hayward_CA</v>
      </c>
      <c r="C223" s="228" t="s">
        <v>1458</v>
      </c>
      <c r="D223" s="320" t="s">
        <v>76</v>
      </c>
      <c r="E223" s="320" t="s">
        <v>50</v>
      </c>
      <c r="F223" s="320"/>
      <c r="G223" s="228">
        <v>37.671340942382798</v>
      </c>
      <c r="H223" s="228">
        <v>-122.0855178833</v>
      </c>
      <c r="I223" s="228">
        <f t="shared" si="11"/>
        <v>226</v>
      </c>
      <c r="J223" s="228">
        <f>COUNTIFS(Data_all!$M$2:$M$5005, LocID!B223, Data_all!$O$2:$O$5005,"&lt;&gt;2")</f>
        <v>7</v>
      </c>
      <c r="K223" s="228">
        <f>COUNTIFS(Data_all!$M$2:$M$5005,LocID!$B223, Data_all!$N$2:$N$5005, LocID!K$1)</f>
        <v>0</v>
      </c>
      <c r="L223" s="228">
        <f>COUNTIFS(Data_all!$M$2:$M$5005,LocID!$B223, Data_all!$N$2:$N$5005, LocID!L$1) + COUNTIFS(Data_all!$M$2:$M$5005,LocID!$B223, Data_all!$N$2:$N$5005, "Cities and Streets")</f>
        <v>0</v>
      </c>
      <c r="M223" s="228">
        <f>COUNTIFS(Data_all!$M$2:$M$5005,LocID!$B223, Data_all!$N$2:$N$5005, LocID!M$1)</f>
        <v>7</v>
      </c>
      <c r="N223" s="228">
        <f>COUNTIFS(Data_all!$M$2:$M$5005,LocID!$B223, Data_all!$N$2:$N$5005, LocID!N$1)</f>
        <v>0</v>
      </c>
      <c r="O223" s="228">
        <f>COUNTIFS(Data_all!$M$2:$M$5005,LocID!$B223, Data_all!$N$2:$N$5005, LocID!O$1)</f>
        <v>0</v>
      </c>
      <c r="P223" s="228">
        <f>COUNTIFS(Data_all!$M$2:$M$5005,LocID!$B223, Data_all!$N$2:$N$5005, LocID!P$1)</f>
        <v>0</v>
      </c>
      <c r="Q223" s="228">
        <f>COUNTIFS(Data_all!$M$2:$M$5005,LocID!$B223, Data_all!$N$2:$N$5005, LocID!Q$1)</f>
        <v>0</v>
      </c>
      <c r="R223" s="228">
        <f>COUNTIFS(Data_all!$M$2:$M$5005,LocID!$B223, Data_all!$N$2:$N$5005, LocID!R$1)</f>
        <v>0</v>
      </c>
      <c r="S223" s="228">
        <f>COUNTIFS(Data_all!$M$2:$M$5005,LocID!$B223, Data_all!$N$2:$N$5005, LocID!S$1)</f>
        <v>0</v>
      </c>
      <c r="T223" s="232"/>
      <c r="U223" s="230">
        <f t="shared" si="9"/>
        <v>7</v>
      </c>
      <c r="W223"/>
    </row>
    <row r="224" spans="1:23" x14ac:dyDescent="0.25">
      <c r="A224" s="228">
        <v>227</v>
      </c>
      <c r="B224" s="228" t="str">
        <f t="shared" si="10"/>
        <v>Helena_MT</v>
      </c>
      <c r="C224" s="228" t="s">
        <v>1471</v>
      </c>
      <c r="D224" s="320" t="s">
        <v>501</v>
      </c>
      <c r="E224" s="320" t="s">
        <v>50</v>
      </c>
      <c r="F224" s="320"/>
      <c r="G224" s="228">
        <v>46.589759826660099</v>
      </c>
      <c r="H224" s="228">
        <v>-112.021202087402</v>
      </c>
      <c r="I224" s="228">
        <f t="shared" si="11"/>
        <v>227</v>
      </c>
      <c r="J224" s="228">
        <f>COUNTIFS(Data_all!$M$2:$M$5005, LocID!B224, Data_all!$O$2:$O$5005,"&lt;&gt;2")</f>
        <v>1</v>
      </c>
      <c r="K224" s="228">
        <f>COUNTIFS(Data_all!$M$2:$M$5005,LocID!$B224, Data_all!$N$2:$N$5005, LocID!K$1)</f>
        <v>1</v>
      </c>
      <c r="L224" s="228">
        <f>COUNTIFS(Data_all!$M$2:$M$5005,LocID!$B224, Data_all!$N$2:$N$5005, LocID!L$1) + COUNTIFS(Data_all!$M$2:$M$5005,LocID!$B224, Data_all!$N$2:$N$5005, "Cities and Streets")</f>
        <v>0</v>
      </c>
      <c r="M224" s="228">
        <f>COUNTIFS(Data_all!$M$2:$M$5005,LocID!$B224, Data_all!$N$2:$N$5005, LocID!M$1)</f>
        <v>0</v>
      </c>
      <c r="N224" s="228">
        <f>COUNTIFS(Data_all!$M$2:$M$5005,LocID!$B224, Data_all!$N$2:$N$5005, LocID!N$1)</f>
        <v>0</v>
      </c>
      <c r="O224" s="228">
        <f>COUNTIFS(Data_all!$M$2:$M$5005,LocID!$B224, Data_all!$N$2:$N$5005, LocID!O$1)</f>
        <v>0</v>
      </c>
      <c r="P224" s="228">
        <f>COUNTIFS(Data_all!$M$2:$M$5005,LocID!$B224, Data_all!$N$2:$N$5005, LocID!P$1)</f>
        <v>0</v>
      </c>
      <c r="Q224" s="228">
        <f>COUNTIFS(Data_all!$M$2:$M$5005,LocID!$B224, Data_all!$N$2:$N$5005, LocID!Q$1)</f>
        <v>0</v>
      </c>
      <c r="R224" s="228">
        <f>COUNTIFS(Data_all!$M$2:$M$5005,LocID!$B224, Data_all!$N$2:$N$5005, LocID!R$1)</f>
        <v>0</v>
      </c>
      <c r="S224" s="228">
        <f>COUNTIFS(Data_all!$M$2:$M$5005,LocID!$B224, Data_all!$N$2:$N$5005, LocID!S$1)</f>
        <v>0</v>
      </c>
      <c r="T224" s="232"/>
      <c r="U224" s="230">
        <f t="shared" si="9"/>
        <v>1</v>
      </c>
      <c r="W224"/>
    </row>
    <row r="225" spans="1:23" x14ac:dyDescent="0.25">
      <c r="A225" s="228">
        <v>228</v>
      </c>
      <c r="B225" s="228" t="str">
        <f t="shared" si="10"/>
        <v>Henderson_NV</v>
      </c>
      <c r="C225" s="228" t="s">
        <v>1474</v>
      </c>
      <c r="D225" s="320" t="s">
        <v>1475</v>
      </c>
      <c r="E225" s="320" t="s">
        <v>50</v>
      </c>
      <c r="F225" s="320"/>
      <c r="G225" s="228">
        <v>36.030818939208899</v>
      </c>
      <c r="H225" s="228">
        <v>-114.981086730957</v>
      </c>
      <c r="I225" s="228">
        <f t="shared" si="11"/>
        <v>228</v>
      </c>
      <c r="J225" s="228">
        <f>COUNTIFS(Data_all!$M$2:$M$5005, LocID!B225, Data_all!$O$2:$O$5005,"&lt;&gt;2")</f>
        <v>1</v>
      </c>
      <c r="K225" s="228">
        <f>COUNTIFS(Data_all!$M$2:$M$5005,LocID!$B225, Data_all!$N$2:$N$5005, LocID!K$1)</f>
        <v>0</v>
      </c>
      <c r="L225" s="228">
        <f>COUNTIFS(Data_all!$M$2:$M$5005,LocID!$B225, Data_all!$N$2:$N$5005, LocID!L$1) + COUNTIFS(Data_all!$M$2:$M$5005,LocID!$B225, Data_all!$N$2:$N$5005, "Cities and Streets")</f>
        <v>1</v>
      </c>
      <c r="M225" s="228">
        <f>COUNTIFS(Data_all!$M$2:$M$5005,LocID!$B225, Data_all!$N$2:$N$5005, LocID!M$1)</f>
        <v>0</v>
      </c>
      <c r="N225" s="228">
        <f>COUNTIFS(Data_all!$M$2:$M$5005,LocID!$B225, Data_all!$N$2:$N$5005, LocID!N$1)</f>
        <v>0</v>
      </c>
      <c r="O225" s="228">
        <f>COUNTIFS(Data_all!$M$2:$M$5005,LocID!$B225, Data_all!$N$2:$N$5005, LocID!O$1)</f>
        <v>0</v>
      </c>
      <c r="P225" s="228">
        <f>COUNTIFS(Data_all!$M$2:$M$5005,LocID!$B225, Data_all!$N$2:$N$5005, LocID!P$1)</f>
        <v>0</v>
      </c>
      <c r="Q225" s="228">
        <f>COUNTIFS(Data_all!$M$2:$M$5005,LocID!$B225, Data_all!$N$2:$N$5005, LocID!Q$1)</f>
        <v>0</v>
      </c>
      <c r="R225" s="228">
        <f>COUNTIFS(Data_all!$M$2:$M$5005,LocID!$B225, Data_all!$N$2:$N$5005, LocID!R$1)</f>
        <v>0</v>
      </c>
      <c r="S225" s="228">
        <f>COUNTIFS(Data_all!$M$2:$M$5005,LocID!$B225, Data_all!$N$2:$N$5005, LocID!S$1)</f>
        <v>0</v>
      </c>
      <c r="T225" s="232"/>
      <c r="U225" s="230">
        <f t="shared" si="9"/>
        <v>1</v>
      </c>
      <c r="W225"/>
    </row>
    <row r="226" spans="1:23" x14ac:dyDescent="0.25">
      <c r="A226" s="228">
        <v>229</v>
      </c>
      <c r="B226" s="228" t="str">
        <f t="shared" si="10"/>
        <v>Herndon_VA</v>
      </c>
      <c r="C226" s="228" t="s">
        <v>1478</v>
      </c>
      <c r="D226" s="320" t="s">
        <v>144</v>
      </c>
      <c r="E226" s="320" t="s">
        <v>50</v>
      </c>
      <c r="F226" s="320"/>
      <c r="G226" s="228">
        <v>38.969688415527301</v>
      </c>
      <c r="H226" s="228">
        <v>-77.385551452636705</v>
      </c>
      <c r="I226" s="228">
        <f t="shared" si="11"/>
        <v>229</v>
      </c>
      <c r="J226" s="228">
        <f>COUNTIFS(Data_all!$M$2:$M$5005, LocID!B226, Data_all!$O$2:$O$5005,"&lt;&gt;2")</f>
        <v>1</v>
      </c>
      <c r="K226" s="228">
        <f>COUNTIFS(Data_all!$M$2:$M$5005,LocID!$B226, Data_all!$N$2:$N$5005, LocID!K$1)</f>
        <v>1</v>
      </c>
      <c r="L226" s="228">
        <f>COUNTIFS(Data_all!$M$2:$M$5005,LocID!$B226, Data_all!$N$2:$N$5005, LocID!L$1) + COUNTIFS(Data_all!$M$2:$M$5005,LocID!$B226, Data_all!$N$2:$N$5005, "Cities and Streets")</f>
        <v>0</v>
      </c>
      <c r="M226" s="228">
        <f>COUNTIFS(Data_all!$M$2:$M$5005,LocID!$B226, Data_all!$N$2:$N$5005, LocID!M$1)</f>
        <v>0</v>
      </c>
      <c r="N226" s="228">
        <f>COUNTIFS(Data_all!$M$2:$M$5005,LocID!$B226, Data_all!$N$2:$N$5005, LocID!N$1)</f>
        <v>0</v>
      </c>
      <c r="O226" s="228">
        <f>COUNTIFS(Data_all!$M$2:$M$5005,LocID!$B226, Data_all!$N$2:$N$5005, LocID!O$1)</f>
        <v>0</v>
      </c>
      <c r="P226" s="228">
        <f>COUNTIFS(Data_all!$M$2:$M$5005,LocID!$B226, Data_all!$N$2:$N$5005, LocID!P$1)</f>
        <v>0</v>
      </c>
      <c r="Q226" s="228">
        <f>COUNTIFS(Data_all!$M$2:$M$5005,LocID!$B226, Data_all!$N$2:$N$5005, LocID!Q$1)</f>
        <v>0</v>
      </c>
      <c r="R226" s="228">
        <f>COUNTIFS(Data_all!$M$2:$M$5005,LocID!$B226, Data_all!$N$2:$N$5005, LocID!R$1)</f>
        <v>0</v>
      </c>
      <c r="S226" s="228">
        <f>COUNTIFS(Data_all!$M$2:$M$5005,LocID!$B226, Data_all!$N$2:$N$5005, LocID!S$1)</f>
        <v>0</v>
      </c>
      <c r="T226" s="232"/>
      <c r="U226" s="230">
        <f t="shared" si="9"/>
        <v>1</v>
      </c>
      <c r="W226"/>
    </row>
    <row r="227" spans="1:23" x14ac:dyDescent="0.25">
      <c r="A227" s="228">
        <v>230</v>
      </c>
      <c r="B227" s="228" t="str">
        <f t="shared" si="10"/>
        <v>Highland Park_TX</v>
      </c>
      <c r="C227" s="228" t="s">
        <v>1481</v>
      </c>
      <c r="D227" s="320" t="s">
        <v>219</v>
      </c>
      <c r="E227" s="320" t="s">
        <v>50</v>
      </c>
      <c r="F227" s="320"/>
      <c r="G227" s="228">
        <v>32.828479766845703</v>
      </c>
      <c r="H227" s="228">
        <v>-96.797027587890597</v>
      </c>
      <c r="I227" s="228">
        <f t="shared" si="11"/>
        <v>230</v>
      </c>
      <c r="J227" s="228">
        <f>COUNTIFS(Data_all!$M$2:$M$5005, LocID!B227, Data_all!$O$2:$O$5005,"&lt;&gt;2")</f>
        <v>1</v>
      </c>
      <c r="K227" s="228">
        <f>COUNTIFS(Data_all!$M$2:$M$5005,LocID!$B227, Data_all!$N$2:$N$5005, LocID!K$1)</f>
        <v>0</v>
      </c>
      <c r="L227" s="228">
        <f>COUNTIFS(Data_all!$M$2:$M$5005,LocID!$B227, Data_all!$N$2:$N$5005, LocID!L$1) + COUNTIFS(Data_all!$M$2:$M$5005,LocID!$B227, Data_all!$N$2:$N$5005, "Cities and Streets")</f>
        <v>1</v>
      </c>
      <c r="M227" s="228">
        <f>COUNTIFS(Data_all!$M$2:$M$5005,LocID!$B227, Data_all!$N$2:$N$5005, LocID!M$1)</f>
        <v>0</v>
      </c>
      <c r="N227" s="228">
        <f>COUNTIFS(Data_all!$M$2:$M$5005,LocID!$B227, Data_all!$N$2:$N$5005, LocID!N$1)</f>
        <v>0</v>
      </c>
      <c r="O227" s="228">
        <f>COUNTIFS(Data_all!$M$2:$M$5005,LocID!$B227, Data_all!$N$2:$N$5005, LocID!O$1)</f>
        <v>0</v>
      </c>
      <c r="P227" s="228">
        <f>COUNTIFS(Data_all!$M$2:$M$5005,LocID!$B227, Data_all!$N$2:$N$5005, LocID!P$1)</f>
        <v>0</v>
      </c>
      <c r="Q227" s="228">
        <f>COUNTIFS(Data_all!$M$2:$M$5005,LocID!$B227, Data_all!$N$2:$N$5005, LocID!Q$1)</f>
        <v>0</v>
      </c>
      <c r="R227" s="228">
        <f>COUNTIFS(Data_all!$M$2:$M$5005,LocID!$B227, Data_all!$N$2:$N$5005, LocID!R$1)</f>
        <v>0</v>
      </c>
      <c r="S227" s="228">
        <f>COUNTIFS(Data_all!$M$2:$M$5005,LocID!$B227, Data_all!$N$2:$N$5005, LocID!S$1)</f>
        <v>0</v>
      </c>
      <c r="T227" s="232"/>
      <c r="U227" s="230">
        <f t="shared" si="9"/>
        <v>1</v>
      </c>
      <c r="W227"/>
    </row>
    <row r="228" spans="1:23" x14ac:dyDescent="0.25">
      <c r="A228" s="228">
        <v>231</v>
      </c>
      <c r="B228" s="228" t="str">
        <f t="shared" si="10"/>
        <v>Hillsborough_CA</v>
      </c>
      <c r="C228" s="228" t="s">
        <v>1484</v>
      </c>
      <c r="D228" s="320" t="s">
        <v>76</v>
      </c>
      <c r="E228" s="320" t="s">
        <v>50</v>
      </c>
      <c r="F228" s="320"/>
      <c r="G228" s="228">
        <v>37.577800750732401</v>
      </c>
      <c r="H228" s="228">
        <v>-122.355651855468</v>
      </c>
      <c r="I228" s="228">
        <f t="shared" si="11"/>
        <v>231</v>
      </c>
      <c r="J228" s="228">
        <f>COUNTIFS(Data_all!$M$2:$M$5005, LocID!B228, Data_all!$O$2:$O$5005,"&lt;&gt;2")</f>
        <v>1</v>
      </c>
      <c r="K228" s="228">
        <f>COUNTIFS(Data_all!$M$2:$M$5005,LocID!$B228, Data_all!$N$2:$N$5005, LocID!K$1)</f>
        <v>0</v>
      </c>
      <c r="L228" s="228">
        <f>COUNTIFS(Data_all!$M$2:$M$5005,LocID!$B228, Data_all!$N$2:$N$5005, LocID!L$1) + COUNTIFS(Data_all!$M$2:$M$5005,LocID!$B228, Data_all!$N$2:$N$5005, "Cities and Streets")</f>
        <v>1</v>
      </c>
      <c r="M228" s="228">
        <f>COUNTIFS(Data_all!$M$2:$M$5005,LocID!$B228, Data_all!$N$2:$N$5005, LocID!M$1)</f>
        <v>0</v>
      </c>
      <c r="N228" s="228">
        <f>COUNTIFS(Data_all!$M$2:$M$5005,LocID!$B228, Data_all!$N$2:$N$5005, LocID!N$1)</f>
        <v>0</v>
      </c>
      <c r="O228" s="228">
        <f>COUNTIFS(Data_all!$M$2:$M$5005,LocID!$B228, Data_all!$N$2:$N$5005, LocID!O$1)</f>
        <v>0</v>
      </c>
      <c r="P228" s="228">
        <f>COUNTIFS(Data_all!$M$2:$M$5005,LocID!$B228, Data_all!$N$2:$N$5005, LocID!P$1)</f>
        <v>0</v>
      </c>
      <c r="Q228" s="228">
        <f>COUNTIFS(Data_all!$M$2:$M$5005,LocID!$B228, Data_all!$N$2:$N$5005, LocID!Q$1)</f>
        <v>0</v>
      </c>
      <c r="R228" s="228">
        <f>COUNTIFS(Data_all!$M$2:$M$5005,LocID!$B228, Data_all!$N$2:$N$5005, LocID!R$1)</f>
        <v>0</v>
      </c>
      <c r="S228" s="228">
        <f>COUNTIFS(Data_all!$M$2:$M$5005,LocID!$B228, Data_all!$N$2:$N$5005, LocID!S$1)</f>
        <v>0</v>
      </c>
      <c r="T228" s="232"/>
      <c r="U228" s="230">
        <f t="shared" si="9"/>
        <v>1</v>
      </c>
      <c r="W228"/>
    </row>
    <row r="229" spans="1:23" x14ac:dyDescent="0.25">
      <c r="A229" s="228">
        <v>232</v>
      </c>
      <c r="B229" s="228" t="str">
        <f t="shared" si="10"/>
        <v>Hilo_HI</v>
      </c>
      <c r="C229" s="228" t="s">
        <v>1487</v>
      </c>
      <c r="D229" s="320" t="s">
        <v>1488</v>
      </c>
      <c r="E229" s="320" t="s">
        <v>50</v>
      </c>
      <c r="F229" s="320"/>
      <c r="G229" s="228">
        <v>19.719240188598601</v>
      </c>
      <c r="H229" s="228">
        <v>-155.08184814453099</v>
      </c>
      <c r="I229" s="228">
        <f t="shared" si="11"/>
        <v>232</v>
      </c>
      <c r="J229" s="228">
        <f>COUNTIFS(Data_all!$M$2:$M$5005, LocID!B229, Data_all!$O$2:$O$5005,"&lt;&gt;2")</f>
        <v>2</v>
      </c>
      <c r="K229" s="228">
        <f>COUNTIFS(Data_all!$M$2:$M$5005,LocID!$B229, Data_all!$N$2:$N$5005, LocID!K$1)</f>
        <v>0</v>
      </c>
      <c r="L229" s="228">
        <f>COUNTIFS(Data_all!$M$2:$M$5005,LocID!$B229, Data_all!$N$2:$N$5005, LocID!L$1) + COUNTIFS(Data_all!$M$2:$M$5005,LocID!$B229, Data_all!$N$2:$N$5005, "Cities and Streets")</f>
        <v>1</v>
      </c>
      <c r="M229" s="228">
        <f>COUNTIFS(Data_all!$M$2:$M$5005,LocID!$B229, Data_all!$N$2:$N$5005, LocID!M$1)</f>
        <v>0</v>
      </c>
      <c r="N229" s="228">
        <f>COUNTIFS(Data_all!$M$2:$M$5005,LocID!$B229, Data_all!$N$2:$N$5005, LocID!N$1)</f>
        <v>0</v>
      </c>
      <c r="O229" s="228">
        <f>COUNTIFS(Data_all!$M$2:$M$5005,LocID!$B229, Data_all!$N$2:$N$5005, LocID!O$1)</f>
        <v>0</v>
      </c>
      <c r="P229" s="228">
        <f>COUNTIFS(Data_all!$M$2:$M$5005,LocID!$B229, Data_all!$N$2:$N$5005, LocID!P$1)</f>
        <v>1</v>
      </c>
      <c r="Q229" s="228">
        <f>COUNTIFS(Data_all!$M$2:$M$5005,LocID!$B229, Data_all!$N$2:$N$5005, LocID!Q$1)</f>
        <v>0</v>
      </c>
      <c r="R229" s="228">
        <f>COUNTIFS(Data_all!$M$2:$M$5005,LocID!$B229, Data_all!$N$2:$N$5005, LocID!R$1)</f>
        <v>0</v>
      </c>
      <c r="S229" s="228">
        <f>COUNTIFS(Data_all!$M$2:$M$5005,LocID!$B229, Data_all!$N$2:$N$5005, LocID!S$1)</f>
        <v>0</v>
      </c>
      <c r="T229" s="232"/>
      <c r="U229" s="230">
        <f t="shared" si="9"/>
        <v>2</v>
      </c>
      <c r="W229"/>
    </row>
    <row r="230" spans="1:23" x14ac:dyDescent="0.25">
      <c r="A230" s="228">
        <v>233</v>
      </c>
      <c r="B230" s="228" t="str">
        <f t="shared" si="10"/>
        <v>Hoboken_NJ</v>
      </c>
      <c r="C230" s="228" t="s">
        <v>1491</v>
      </c>
      <c r="D230" s="320" t="s">
        <v>815</v>
      </c>
      <c r="E230" s="320" t="s">
        <v>50</v>
      </c>
      <c r="F230" s="320"/>
      <c r="G230" s="228">
        <v>40.737159729003899</v>
      </c>
      <c r="H230" s="228">
        <v>-74.030967712402301</v>
      </c>
      <c r="I230" s="228">
        <f t="shared" si="11"/>
        <v>233</v>
      </c>
      <c r="J230" s="228">
        <f>COUNTIFS(Data_all!$M$2:$M$5005, LocID!B230, Data_all!$O$2:$O$5005,"&lt;&gt;2")</f>
        <v>4</v>
      </c>
      <c r="K230" s="228">
        <f>COUNTIFS(Data_all!$M$2:$M$5005,LocID!$B230, Data_all!$N$2:$N$5005, LocID!K$1)</f>
        <v>0</v>
      </c>
      <c r="L230" s="228">
        <f>COUNTIFS(Data_all!$M$2:$M$5005,LocID!$B230, Data_all!$N$2:$N$5005, LocID!L$1) + COUNTIFS(Data_all!$M$2:$M$5005,LocID!$B230, Data_all!$N$2:$N$5005, "Cities and Streets")</f>
        <v>0</v>
      </c>
      <c r="M230" s="228">
        <f>COUNTIFS(Data_all!$M$2:$M$5005,LocID!$B230, Data_all!$N$2:$N$5005, LocID!M$1)</f>
        <v>3</v>
      </c>
      <c r="N230" s="228">
        <f>COUNTIFS(Data_all!$M$2:$M$5005,LocID!$B230, Data_all!$N$2:$N$5005, LocID!N$1)</f>
        <v>1</v>
      </c>
      <c r="O230" s="228">
        <f>COUNTIFS(Data_all!$M$2:$M$5005,LocID!$B230, Data_all!$N$2:$N$5005, LocID!O$1)</f>
        <v>0</v>
      </c>
      <c r="P230" s="228">
        <f>COUNTIFS(Data_all!$M$2:$M$5005,LocID!$B230, Data_all!$N$2:$N$5005, LocID!P$1)</f>
        <v>0</v>
      </c>
      <c r="Q230" s="228">
        <f>COUNTIFS(Data_all!$M$2:$M$5005,LocID!$B230, Data_all!$N$2:$N$5005, LocID!Q$1)</f>
        <v>0</v>
      </c>
      <c r="R230" s="228">
        <f>COUNTIFS(Data_all!$M$2:$M$5005,LocID!$B230, Data_all!$N$2:$N$5005, LocID!R$1)</f>
        <v>0</v>
      </c>
      <c r="S230" s="228">
        <f>COUNTIFS(Data_all!$M$2:$M$5005,LocID!$B230, Data_all!$N$2:$N$5005, LocID!S$1)</f>
        <v>0</v>
      </c>
      <c r="T230" s="232"/>
      <c r="U230" s="230">
        <f t="shared" si="9"/>
        <v>4</v>
      </c>
      <c r="W230"/>
    </row>
    <row r="231" spans="1:23" x14ac:dyDescent="0.25">
      <c r="A231" s="228">
        <v>234</v>
      </c>
      <c r="B231" s="228" t="str">
        <f t="shared" si="10"/>
        <v>Hollister_CA</v>
      </c>
      <c r="C231" s="228" t="s">
        <v>1496</v>
      </c>
      <c r="D231" s="320" t="s">
        <v>76</v>
      </c>
      <c r="E231" s="320" t="s">
        <v>50</v>
      </c>
      <c r="F231" s="320"/>
      <c r="G231" s="228">
        <v>36.852531433105398</v>
      </c>
      <c r="H231" s="228">
        <v>-121.403259277343</v>
      </c>
      <c r="I231" s="228">
        <f t="shared" si="11"/>
        <v>234</v>
      </c>
      <c r="J231" s="228">
        <f>COUNTIFS(Data_all!$M$2:$M$5005, LocID!B231, Data_all!$O$2:$O$5005,"&lt;&gt;2")</f>
        <v>2</v>
      </c>
      <c r="K231" s="228">
        <f>COUNTIFS(Data_all!$M$2:$M$5005,LocID!$B231, Data_all!$N$2:$N$5005, LocID!K$1)</f>
        <v>0</v>
      </c>
      <c r="L231" s="228">
        <f>COUNTIFS(Data_all!$M$2:$M$5005,LocID!$B231, Data_all!$N$2:$N$5005, LocID!L$1) + COUNTIFS(Data_all!$M$2:$M$5005,LocID!$B231, Data_all!$N$2:$N$5005, "Cities and Streets")</f>
        <v>2</v>
      </c>
      <c r="M231" s="228">
        <f>COUNTIFS(Data_all!$M$2:$M$5005,LocID!$B231, Data_all!$N$2:$N$5005, LocID!M$1)</f>
        <v>0</v>
      </c>
      <c r="N231" s="228">
        <f>COUNTIFS(Data_all!$M$2:$M$5005,LocID!$B231, Data_all!$N$2:$N$5005, LocID!N$1)</f>
        <v>0</v>
      </c>
      <c r="O231" s="228">
        <f>COUNTIFS(Data_all!$M$2:$M$5005,LocID!$B231, Data_all!$N$2:$N$5005, LocID!O$1)</f>
        <v>0</v>
      </c>
      <c r="P231" s="228">
        <f>COUNTIFS(Data_all!$M$2:$M$5005,LocID!$B231, Data_all!$N$2:$N$5005, LocID!P$1)</f>
        <v>0</v>
      </c>
      <c r="Q231" s="228">
        <f>COUNTIFS(Data_all!$M$2:$M$5005,LocID!$B231, Data_all!$N$2:$N$5005, LocID!Q$1)</f>
        <v>0</v>
      </c>
      <c r="R231" s="228">
        <f>COUNTIFS(Data_all!$M$2:$M$5005,LocID!$B231, Data_all!$N$2:$N$5005, LocID!R$1)</f>
        <v>0</v>
      </c>
      <c r="S231" s="228">
        <f>COUNTIFS(Data_all!$M$2:$M$5005,LocID!$B231, Data_all!$N$2:$N$5005, LocID!S$1)</f>
        <v>0</v>
      </c>
      <c r="T231" s="232"/>
      <c r="U231" s="230">
        <f t="shared" si="9"/>
        <v>2</v>
      </c>
      <c r="W231"/>
    </row>
    <row r="232" spans="1:23" x14ac:dyDescent="0.25">
      <c r="A232" s="228">
        <v>235</v>
      </c>
      <c r="B232" s="228" t="str">
        <f t="shared" si="10"/>
        <v>Honolulu_HI</v>
      </c>
      <c r="C232" s="228" t="s">
        <v>1501</v>
      </c>
      <c r="D232" s="320" t="s">
        <v>1488</v>
      </c>
      <c r="E232" s="320" t="s">
        <v>50</v>
      </c>
      <c r="F232" s="320"/>
      <c r="G232" s="228">
        <v>21.3048496246337</v>
      </c>
      <c r="H232" s="228">
        <v>-157.85775756835901</v>
      </c>
      <c r="I232" s="228">
        <f t="shared" si="11"/>
        <v>235</v>
      </c>
      <c r="J232" s="228">
        <f>COUNTIFS(Data_all!$M$2:$M$5005, LocID!B232, Data_all!$O$2:$O$5005,"&lt;&gt;2")</f>
        <v>39</v>
      </c>
      <c r="K232" s="228">
        <f>COUNTIFS(Data_all!$M$2:$M$5005,LocID!$B232, Data_all!$N$2:$N$5005, LocID!K$1)</f>
        <v>15</v>
      </c>
      <c r="L232" s="228">
        <f>COUNTIFS(Data_all!$M$2:$M$5005,LocID!$B232, Data_all!$N$2:$N$5005, LocID!L$1) + COUNTIFS(Data_all!$M$2:$M$5005,LocID!$B232, Data_all!$N$2:$N$5005, "Cities and Streets")</f>
        <v>13</v>
      </c>
      <c r="M232" s="228">
        <f>COUNTIFS(Data_all!$M$2:$M$5005,LocID!$B232, Data_all!$N$2:$N$5005, LocID!M$1)</f>
        <v>2</v>
      </c>
      <c r="N232" s="228">
        <f>COUNTIFS(Data_all!$M$2:$M$5005,LocID!$B232, Data_all!$N$2:$N$5005, LocID!N$1)</f>
        <v>6</v>
      </c>
      <c r="O232" s="228">
        <f>COUNTIFS(Data_all!$M$2:$M$5005,LocID!$B232, Data_all!$N$2:$N$5005, LocID!O$1)</f>
        <v>2</v>
      </c>
      <c r="P232" s="228">
        <f>COUNTIFS(Data_all!$M$2:$M$5005,LocID!$B232, Data_all!$N$2:$N$5005, LocID!P$1)</f>
        <v>3</v>
      </c>
      <c r="Q232" s="228">
        <f>COUNTIFS(Data_all!$M$2:$M$5005,LocID!$B232, Data_all!$N$2:$N$5005, LocID!Q$1)</f>
        <v>0</v>
      </c>
      <c r="R232" s="228">
        <f>COUNTIFS(Data_all!$M$2:$M$5005,LocID!$B232, Data_all!$N$2:$N$5005, LocID!R$1)</f>
        <v>0</v>
      </c>
      <c r="S232" s="228">
        <f>COUNTIFS(Data_all!$M$2:$M$5005,LocID!$B232, Data_all!$N$2:$N$5005, LocID!S$1)</f>
        <v>0</v>
      </c>
      <c r="T232" s="232"/>
      <c r="U232" s="230">
        <f t="shared" si="9"/>
        <v>41</v>
      </c>
      <c r="W232"/>
    </row>
    <row r="233" spans="1:23" x14ac:dyDescent="0.25">
      <c r="A233" s="228">
        <v>236</v>
      </c>
      <c r="B233" s="228" t="str">
        <f t="shared" si="10"/>
        <v>Houston_TX</v>
      </c>
      <c r="C233" s="228" t="s">
        <v>1526</v>
      </c>
      <c r="D233" s="320" t="s">
        <v>219</v>
      </c>
      <c r="E233" s="320" t="s">
        <v>50</v>
      </c>
      <c r="F233" s="320"/>
      <c r="G233" s="228">
        <v>29.760450363159102</v>
      </c>
      <c r="H233" s="228">
        <v>-95.369781494140597</v>
      </c>
      <c r="I233" s="228">
        <f t="shared" si="11"/>
        <v>236</v>
      </c>
      <c r="J233" s="228">
        <f>COUNTIFS(Data_all!$M$2:$M$5005, LocID!B233, Data_all!$O$2:$O$5005,"&lt;&gt;2")</f>
        <v>14</v>
      </c>
      <c r="K233" s="228">
        <f>COUNTIFS(Data_all!$M$2:$M$5005,LocID!$B233, Data_all!$N$2:$N$5005, LocID!K$1)</f>
        <v>0</v>
      </c>
      <c r="L233" s="228">
        <f>COUNTIFS(Data_all!$M$2:$M$5005,LocID!$B233, Data_all!$N$2:$N$5005, LocID!L$1) + COUNTIFS(Data_all!$M$2:$M$5005,LocID!$B233, Data_all!$N$2:$N$5005, "Cities and Streets")</f>
        <v>9</v>
      </c>
      <c r="M233" s="228">
        <f>COUNTIFS(Data_all!$M$2:$M$5005,LocID!$B233, Data_all!$N$2:$N$5005, LocID!M$1)</f>
        <v>4</v>
      </c>
      <c r="N233" s="228">
        <f>COUNTIFS(Data_all!$M$2:$M$5005,LocID!$B233, Data_all!$N$2:$N$5005, LocID!N$1)</f>
        <v>2</v>
      </c>
      <c r="O233" s="228">
        <f>COUNTIFS(Data_all!$M$2:$M$5005,LocID!$B233, Data_all!$N$2:$N$5005, LocID!O$1)</f>
        <v>1</v>
      </c>
      <c r="P233" s="228">
        <f>COUNTIFS(Data_all!$M$2:$M$5005,LocID!$B233, Data_all!$N$2:$N$5005, LocID!P$1)</f>
        <v>0</v>
      </c>
      <c r="Q233" s="228">
        <f>COUNTIFS(Data_all!$M$2:$M$5005,LocID!$B233, Data_all!$N$2:$N$5005, LocID!Q$1)</f>
        <v>0</v>
      </c>
      <c r="R233" s="228">
        <f>COUNTIFS(Data_all!$M$2:$M$5005,LocID!$B233, Data_all!$N$2:$N$5005, LocID!R$1)</f>
        <v>0</v>
      </c>
      <c r="S233" s="228">
        <f>COUNTIFS(Data_all!$M$2:$M$5005,LocID!$B233, Data_all!$N$2:$N$5005, LocID!S$1)</f>
        <v>0</v>
      </c>
      <c r="T233" s="232"/>
      <c r="U233" s="230">
        <f t="shared" si="9"/>
        <v>16</v>
      </c>
      <c r="W233"/>
    </row>
    <row r="234" spans="1:23" x14ac:dyDescent="0.25">
      <c r="A234" s="228">
        <v>237</v>
      </c>
      <c r="B234" s="228" t="str">
        <f t="shared" si="10"/>
        <v>Hudson_MA</v>
      </c>
      <c r="C234" s="228" t="s">
        <v>1537</v>
      </c>
      <c r="D234" s="320" t="s">
        <v>49</v>
      </c>
      <c r="E234" s="320" t="s">
        <v>50</v>
      </c>
      <c r="F234" s="320"/>
      <c r="G234" s="228">
        <v>42.391139984130803</v>
      </c>
      <c r="H234" s="228">
        <v>-71.567687988281193</v>
      </c>
      <c r="I234" s="228">
        <f t="shared" si="11"/>
        <v>237</v>
      </c>
      <c r="J234" s="228">
        <f>COUNTIFS(Data_all!$M$2:$M$5005, LocID!B234, Data_all!$O$2:$O$5005,"&lt;&gt;2")</f>
        <v>1</v>
      </c>
      <c r="K234" s="228">
        <f>COUNTIFS(Data_all!$M$2:$M$5005,LocID!$B234, Data_all!$N$2:$N$5005, LocID!K$1)</f>
        <v>0</v>
      </c>
      <c r="L234" s="228">
        <f>COUNTIFS(Data_all!$M$2:$M$5005,LocID!$B234, Data_all!$N$2:$N$5005, LocID!L$1) + COUNTIFS(Data_all!$M$2:$M$5005,LocID!$B234, Data_all!$N$2:$N$5005, "Cities and Streets")</f>
        <v>0</v>
      </c>
      <c r="M234" s="228">
        <f>COUNTIFS(Data_all!$M$2:$M$5005,LocID!$B234, Data_all!$N$2:$N$5005, LocID!M$1)</f>
        <v>1</v>
      </c>
      <c r="N234" s="228">
        <f>COUNTIFS(Data_all!$M$2:$M$5005,LocID!$B234, Data_all!$N$2:$N$5005, LocID!N$1)</f>
        <v>0</v>
      </c>
      <c r="O234" s="228">
        <f>COUNTIFS(Data_all!$M$2:$M$5005,LocID!$B234, Data_all!$N$2:$N$5005, LocID!O$1)</f>
        <v>0</v>
      </c>
      <c r="P234" s="228">
        <f>COUNTIFS(Data_all!$M$2:$M$5005,LocID!$B234, Data_all!$N$2:$N$5005, LocID!P$1)</f>
        <v>0</v>
      </c>
      <c r="Q234" s="228">
        <f>COUNTIFS(Data_all!$M$2:$M$5005,LocID!$B234, Data_all!$N$2:$N$5005, LocID!Q$1)</f>
        <v>0</v>
      </c>
      <c r="R234" s="228">
        <f>COUNTIFS(Data_all!$M$2:$M$5005,LocID!$B234, Data_all!$N$2:$N$5005, LocID!R$1)</f>
        <v>0</v>
      </c>
      <c r="S234" s="228">
        <f>COUNTIFS(Data_all!$M$2:$M$5005,LocID!$B234, Data_all!$N$2:$N$5005, LocID!S$1)</f>
        <v>0</v>
      </c>
      <c r="T234" s="232"/>
      <c r="U234" s="230">
        <f t="shared" si="9"/>
        <v>1</v>
      </c>
      <c r="W234"/>
    </row>
    <row r="235" spans="1:23" x14ac:dyDescent="0.25">
      <c r="A235" s="228">
        <v>238</v>
      </c>
      <c r="B235" s="228" t="str">
        <f t="shared" si="10"/>
        <v>Hull_MA</v>
      </c>
      <c r="C235" s="228" t="s">
        <v>1540</v>
      </c>
      <c r="D235" s="320" t="s">
        <v>49</v>
      </c>
      <c r="E235" s="320" t="s">
        <v>50</v>
      </c>
      <c r="F235" s="320"/>
      <c r="G235" s="228">
        <v>42.272060394287102</v>
      </c>
      <c r="H235" s="228">
        <v>-70.858612060546804</v>
      </c>
      <c r="I235" s="228">
        <f t="shared" si="11"/>
        <v>238</v>
      </c>
      <c r="J235" s="228">
        <f>COUNTIFS(Data_all!$M$2:$M$5005, LocID!B235, Data_all!$O$2:$O$5005,"&lt;&gt;2")</f>
        <v>2</v>
      </c>
      <c r="K235" s="228">
        <f>COUNTIFS(Data_all!$M$2:$M$5005,LocID!$B235, Data_all!$N$2:$N$5005, LocID!K$1)</f>
        <v>0</v>
      </c>
      <c r="L235" s="228">
        <f>COUNTIFS(Data_all!$M$2:$M$5005,LocID!$B235, Data_all!$N$2:$N$5005, LocID!L$1) + COUNTIFS(Data_all!$M$2:$M$5005,LocID!$B235, Data_all!$N$2:$N$5005, "Cities and Streets")</f>
        <v>1</v>
      </c>
      <c r="M235" s="228">
        <f>COUNTIFS(Data_all!$M$2:$M$5005,LocID!$B235, Data_all!$N$2:$N$5005, LocID!M$1)</f>
        <v>0</v>
      </c>
      <c r="N235" s="228">
        <f>COUNTIFS(Data_all!$M$2:$M$5005,LocID!$B235, Data_all!$N$2:$N$5005, LocID!N$1)</f>
        <v>0</v>
      </c>
      <c r="O235" s="228">
        <f>COUNTIFS(Data_all!$M$2:$M$5005,LocID!$B235, Data_all!$N$2:$N$5005, LocID!O$1)</f>
        <v>1</v>
      </c>
      <c r="P235" s="228">
        <f>COUNTIFS(Data_all!$M$2:$M$5005,LocID!$B235, Data_all!$N$2:$N$5005, LocID!P$1)</f>
        <v>0</v>
      </c>
      <c r="Q235" s="228">
        <f>COUNTIFS(Data_all!$M$2:$M$5005,LocID!$B235, Data_all!$N$2:$N$5005, LocID!Q$1)</f>
        <v>0</v>
      </c>
      <c r="R235" s="228">
        <f>COUNTIFS(Data_all!$M$2:$M$5005,LocID!$B235, Data_all!$N$2:$N$5005, LocID!R$1)</f>
        <v>0</v>
      </c>
      <c r="S235" s="228">
        <f>COUNTIFS(Data_all!$M$2:$M$5005,LocID!$B235, Data_all!$N$2:$N$5005, LocID!S$1)</f>
        <v>0</v>
      </c>
      <c r="T235" s="232"/>
      <c r="U235" s="230">
        <f t="shared" si="9"/>
        <v>2</v>
      </c>
      <c r="W235"/>
    </row>
    <row r="236" spans="1:23" x14ac:dyDescent="0.25">
      <c r="A236" s="228">
        <v>239</v>
      </c>
      <c r="B236" s="228" t="str">
        <f t="shared" si="10"/>
        <v>Huntington_NY</v>
      </c>
      <c r="C236" s="228" t="s">
        <v>1543</v>
      </c>
      <c r="D236" s="320" t="s">
        <v>107</v>
      </c>
      <c r="E236" s="320" t="s">
        <v>50</v>
      </c>
      <c r="F236" s="320"/>
      <c r="G236" s="228">
        <v>40.874378204345703</v>
      </c>
      <c r="H236" s="228">
        <v>-73.419509887695298</v>
      </c>
      <c r="I236" s="228">
        <f t="shared" si="11"/>
        <v>239</v>
      </c>
      <c r="J236" s="228">
        <f>COUNTIFS(Data_all!$M$2:$M$5005, LocID!B236, Data_all!$O$2:$O$5005,"&lt;&gt;2")</f>
        <v>1</v>
      </c>
      <c r="K236" s="228">
        <f>COUNTIFS(Data_all!$M$2:$M$5005,LocID!$B236, Data_all!$N$2:$N$5005, LocID!K$1)</f>
        <v>0</v>
      </c>
      <c r="L236" s="228">
        <f>COUNTIFS(Data_all!$M$2:$M$5005,LocID!$B236, Data_all!$N$2:$N$5005, LocID!L$1) + COUNTIFS(Data_all!$M$2:$M$5005,LocID!$B236, Data_all!$N$2:$N$5005, "Cities and Streets")</f>
        <v>0</v>
      </c>
      <c r="M236" s="228">
        <f>COUNTIFS(Data_all!$M$2:$M$5005,LocID!$B236, Data_all!$N$2:$N$5005, LocID!M$1)</f>
        <v>1</v>
      </c>
      <c r="N236" s="228">
        <f>COUNTIFS(Data_all!$M$2:$M$5005,LocID!$B236, Data_all!$N$2:$N$5005, LocID!N$1)</f>
        <v>0</v>
      </c>
      <c r="O236" s="228">
        <f>COUNTIFS(Data_all!$M$2:$M$5005,LocID!$B236, Data_all!$N$2:$N$5005, LocID!O$1)</f>
        <v>0</v>
      </c>
      <c r="P236" s="228">
        <f>COUNTIFS(Data_all!$M$2:$M$5005,LocID!$B236, Data_all!$N$2:$N$5005, LocID!P$1)</f>
        <v>0</v>
      </c>
      <c r="Q236" s="228">
        <f>COUNTIFS(Data_all!$M$2:$M$5005,LocID!$B236, Data_all!$N$2:$N$5005, LocID!Q$1)</f>
        <v>0</v>
      </c>
      <c r="R236" s="228">
        <f>COUNTIFS(Data_all!$M$2:$M$5005,LocID!$B236, Data_all!$N$2:$N$5005, LocID!R$1)</f>
        <v>0</v>
      </c>
      <c r="S236" s="228">
        <f>COUNTIFS(Data_all!$M$2:$M$5005,LocID!$B236, Data_all!$N$2:$N$5005, LocID!S$1)</f>
        <v>0</v>
      </c>
      <c r="T236" s="232"/>
      <c r="U236" s="230">
        <f t="shared" si="9"/>
        <v>1</v>
      </c>
      <c r="W236"/>
    </row>
    <row r="237" spans="1:23" x14ac:dyDescent="0.25">
      <c r="A237" s="228">
        <v>240</v>
      </c>
      <c r="B237" s="228" t="str">
        <f t="shared" si="10"/>
        <v>Huntsville_AL</v>
      </c>
      <c r="C237" s="228" t="s">
        <v>1546</v>
      </c>
      <c r="D237" s="320" t="s">
        <v>510</v>
      </c>
      <c r="E237" s="320" t="s">
        <v>50</v>
      </c>
      <c r="F237" s="320"/>
      <c r="G237" s="228">
        <v>34.729129791259702</v>
      </c>
      <c r="H237" s="228">
        <v>-86.584976196289006</v>
      </c>
      <c r="I237" s="228">
        <f t="shared" si="11"/>
        <v>240</v>
      </c>
      <c r="J237" s="228">
        <f>COUNTIFS(Data_all!$M$2:$M$5005, LocID!B237, Data_all!$O$2:$O$5005,"&lt;&gt;2")</f>
        <v>4</v>
      </c>
      <c r="K237" s="228">
        <f>COUNTIFS(Data_all!$M$2:$M$5005,LocID!$B237, Data_all!$N$2:$N$5005, LocID!K$1)</f>
        <v>2</v>
      </c>
      <c r="L237" s="228">
        <f>COUNTIFS(Data_all!$M$2:$M$5005,LocID!$B237, Data_all!$N$2:$N$5005, LocID!L$1) + COUNTIFS(Data_all!$M$2:$M$5005,LocID!$B237, Data_all!$N$2:$N$5005, "Cities and Streets")</f>
        <v>2</v>
      </c>
      <c r="M237" s="228">
        <f>COUNTIFS(Data_all!$M$2:$M$5005,LocID!$B237, Data_all!$N$2:$N$5005, LocID!M$1)</f>
        <v>0</v>
      </c>
      <c r="N237" s="228">
        <f>COUNTIFS(Data_all!$M$2:$M$5005,LocID!$B237, Data_all!$N$2:$N$5005, LocID!N$1)</f>
        <v>0</v>
      </c>
      <c r="O237" s="228">
        <f>COUNTIFS(Data_all!$M$2:$M$5005,LocID!$B237, Data_all!$N$2:$N$5005, LocID!O$1)</f>
        <v>0</v>
      </c>
      <c r="P237" s="228">
        <f>COUNTIFS(Data_all!$M$2:$M$5005,LocID!$B237, Data_all!$N$2:$N$5005, LocID!P$1)</f>
        <v>0</v>
      </c>
      <c r="Q237" s="228">
        <f>COUNTIFS(Data_all!$M$2:$M$5005,LocID!$B237, Data_all!$N$2:$N$5005, LocID!Q$1)</f>
        <v>0</v>
      </c>
      <c r="R237" s="228">
        <f>COUNTIFS(Data_all!$M$2:$M$5005,LocID!$B237, Data_all!$N$2:$N$5005, LocID!R$1)</f>
        <v>0</v>
      </c>
      <c r="S237" s="228">
        <f>COUNTIFS(Data_all!$M$2:$M$5005,LocID!$B237, Data_all!$N$2:$N$5005, LocID!S$1)</f>
        <v>0</v>
      </c>
      <c r="T237" s="232"/>
      <c r="U237" s="230">
        <f t="shared" si="9"/>
        <v>4</v>
      </c>
      <c r="W237"/>
    </row>
    <row r="238" spans="1:23" x14ac:dyDescent="0.25">
      <c r="A238" s="228">
        <v>241</v>
      </c>
      <c r="B238" s="228" t="str">
        <f t="shared" si="10"/>
        <v>Hyannis_MA</v>
      </c>
      <c r="C238" s="228" t="s">
        <v>1551</v>
      </c>
      <c r="D238" s="320" t="s">
        <v>49</v>
      </c>
      <c r="E238" s="320" t="s">
        <v>50</v>
      </c>
      <c r="F238" s="320"/>
      <c r="G238" s="228">
        <v>41.654788970947202</v>
      </c>
      <c r="H238" s="228">
        <v>-70.279632568359304</v>
      </c>
      <c r="I238" s="228">
        <f t="shared" si="11"/>
        <v>241</v>
      </c>
      <c r="J238" s="228">
        <f>COUNTIFS(Data_all!$M$2:$M$5005, LocID!B238, Data_all!$O$2:$O$5005,"&lt;&gt;2")</f>
        <v>2</v>
      </c>
      <c r="K238" s="228">
        <f>COUNTIFS(Data_all!$M$2:$M$5005,LocID!$B238, Data_all!$N$2:$N$5005, LocID!K$1)</f>
        <v>1</v>
      </c>
      <c r="L238" s="228">
        <f>COUNTIFS(Data_all!$M$2:$M$5005,LocID!$B238, Data_all!$N$2:$N$5005, LocID!L$1) + COUNTIFS(Data_all!$M$2:$M$5005,LocID!$B238, Data_all!$N$2:$N$5005, "Cities and Streets")</f>
        <v>0</v>
      </c>
      <c r="M238" s="228">
        <f>COUNTIFS(Data_all!$M$2:$M$5005,LocID!$B238, Data_all!$N$2:$N$5005, LocID!M$1)</f>
        <v>1</v>
      </c>
      <c r="N238" s="228">
        <f>COUNTIFS(Data_all!$M$2:$M$5005,LocID!$B238, Data_all!$N$2:$N$5005, LocID!N$1)</f>
        <v>0</v>
      </c>
      <c r="O238" s="228">
        <f>COUNTIFS(Data_all!$M$2:$M$5005,LocID!$B238, Data_all!$N$2:$N$5005, LocID!O$1)</f>
        <v>0</v>
      </c>
      <c r="P238" s="228">
        <f>COUNTIFS(Data_all!$M$2:$M$5005,LocID!$B238, Data_all!$N$2:$N$5005, LocID!P$1)</f>
        <v>0</v>
      </c>
      <c r="Q238" s="228">
        <f>COUNTIFS(Data_all!$M$2:$M$5005,LocID!$B238, Data_all!$N$2:$N$5005, LocID!Q$1)</f>
        <v>0</v>
      </c>
      <c r="R238" s="228">
        <f>COUNTIFS(Data_all!$M$2:$M$5005,LocID!$B238, Data_all!$N$2:$N$5005, LocID!R$1)</f>
        <v>0</v>
      </c>
      <c r="S238" s="228">
        <f>COUNTIFS(Data_all!$M$2:$M$5005,LocID!$B238, Data_all!$N$2:$N$5005, LocID!S$1)</f>
        <v>0</v>
      </c>
      <c r="T238" s="232"/>
      <c r="U238" s="230">
        <f t="shared" si="9"/>
        <v>2</v>
      </c>
      <c r="W238"/>
    </row>
    <row r="239" spans="1:23" x14ac:dyDescent="0.25">
      <c r="A239" s="228">
        <v>242</v>
      </c>
      <c r="B239" s="228" t="str">
        <f t="shared" si="10"/>
        <v>India_India</v>
      </c>
      <c r="C239" s="228" t="s">
        <v>1092</v>
      </c>
      <c r="D239" s="320" t="s">
        <v>1092</v>
      </c>
      <c r="E239" s="320" t="s">
        <v>50</v>
      </c>
      <c r="F239" s="320"/>
      <c r="G239" s="228">
        <v>22.207799911498999</v>
      </c>
      <c r="H239" s="228">
        <v>76.970199584960895</v>
      </c>
      <c r="I239" s="228">
        <f t="shared" si="11"/>
        <v>242</v>
      </c>
      <c r="J239" s="228">
        <f>COUNTIFS(Data_all!$M$2:$M$5005, LocID!B239, Data_all!$O$2:$O$5005,"&lt;&gt;2")</f>
        <v>1</v>
      </c>
      <c r="K239" s="228">
        <f>COUNTIFS(Data_all!$M$2:$M$5005,LocID!$B239, Data_all!$N$2:$N$5005, LocID!K$1)</f>
        <v>0</v>
      </c>
      <c r="L239" s="228">
        <f>COUNTIFS(Data_all!$M$2:$M$5005,LocID!$B239, Data_all!$N$2:$N$5005, LocID!L$1) + COUNTIFS(Data_all!$M$2:$M$5005,LocID!$B239, Data_all!$N$2:$N$5005, "Cities and Streets")</f>
        <v>1</v>
      </c>
      <c r="M239" s="228">
        <f>COUNTIFS(Data_all!$M$2:$M$5005,LocID!$B239, Data_all!$N$2:$N$5005, LocID!M$1)</f>
        <v>0</v>
      </c>
      <c r="N239" s="228">
        <f>COUNTIFS(Data_all!$M$2:$M$5005,LocID!$B239, Data_all!$N$2:$N$5005, LocID!N$1)</f>
        <v>0</v>
      </c>
      <c r="O239" s="228">
        <f>COUNTIFS(Data_all!$M$2:$M$5005,LocID!$B239, Data_all!$N$2:$N$5005, LocID!O$1)</f>
        <v>0</v>
      </c>
      <c r="P239" s="228">
        <f>COUNTIFS(Data_all!$M$2:$M$5005,LocID!$B239, Data_all!$N$2:$N$5005, LocID!P$1)</f>
        <v>0</v>
      </c>
      <c r="Q239" s="228">
        <f>COUNTIFS(Data_all!$M$2:$M$5005,LocID!$B239, Data_all!$N$2:$N$5005, LocID!Q$1)</f>
        <v>0</v>
      </c>
      <c r="R239" s="228">
        <f>COUNTIFS(Data_all!$M$2:$M$5005,LocID!$B239, Data_all!$N$2:$N$5005, LocID!R$1)</f>
        <v>0</v>
      </c>
      <c r="S239" s="228">
        <f>COUNTIFS(Data_all!$M$2:$M$5005,LocID!$B239, Data_all!$N$2:$N$5005, LocID!S$1)</f>
        <v>0</v>
      </c>
      <c r="T239" s="232"/>
      <c r="U239" s="230">
        <f t="shared" si="9"/>
        <v>1</v>
      </c>
      <c r="W239"/>
    </row>
    <row r="240" spans="1:23" x14ac:dyDescent="0.25">
      <c r="A240" s="228">
        <v>243</v>
      </c>
      <c r="B240" s="228" t="str">
        <f t="shared" si="10"/>
        <v>Indianapolis_IN</v>
      </c>
      <c r="C240" s="228" t="s">
        <v>1558</v>
      </c>
      <c r="D240" s="320" t="s">
        <v>808</v>
      </c>
      <c r="E240" s="320" t="s">
        <v>50</v>
      </c>
      <c r="F240" s="320"/>
      <c r="G240" s="228">
        <v>39.766910552978501</v>
      </c>
      <c r="H240" s="228">
        <v>-86.149963378906193</v>
      </c>
      <c r="I240" s="228">
        <f t="shared" si="11"/>
        <v>243</v>
      </c>
      <c r="J240" s="228">
        <f>COUNTIFS(Data_all!$M$2:$M$5005, LocID!B240, Data_all!$O$2:$O$5005,"&lt;&gt;2")</f>
        <v>6</v>
      </c>
      <c r="K240" s="228">
        <f>COUNTIFS(Data_all!$M$2:$M$5005,LocID!$B240, Data_all!$N$2:$N$5005, LocID!K$1)</f>
        <v>2</v>
      </c>
      <c r="L240" s="228">
        <f>COUNTIFS(Data_all!$M$2:$M$5005,LocID!$B240, Data_all!$N$2:$N$5005, LocID!L$1) + COUNTIFS(Data_all!$M$2:$M$5005,LocID!$B240, Data_all!$N$2:$N$5005, "Cities and Streets")</f>
        <v>4</v>
      </c>
      <c r="M240" s="228">
        <f>COUNTIFS(Data_all!$M$2:$M$5005,LocID!$B240, Data_all!$N$2:$N$5005, LocID!M$1)</f>
        <v>0</v>
      </c>
      <c r="N240" s="228">
        <f>COUNTIFS(Data_all!$M$2:$M$5005,LocID!$B240, Data_all!$N$2:$N$5005, LocID!N$1)</f>
        <v>1</v>
      </c>
      <c r="O240" s="228">
        <f>COUNTIFS(Data_all!$M$2:$M$5005,LocID!$B240, Data_all!$N$2:$N$5005, LocID!O$1)</f>
        <v>0</v>
      </c>
      <c r="P240" s="228">
        <f>COUNTIFS(Data_all!$M$2:$M$5005,LocID!$B240, Data_all!$N$2:$N$5005, LocID!P$1)</f>
        <v>0</v>
      </c>
      <c r="Q240" s="228">
        <f>COUNTIFS(Data_all!$M$2:$M$5005,LocID!$B240, Data_all!$N$2:$N$5005, LocID!Q$1)</f>
        <v>0</v>
      </c>
      <c r="R240" s="228">
        <f>COUNTIFS(Data_all!$M$2:$M$5005,LocID!$B240, Data_all!$N$2:$N$5005, LocID!R$1)</f>
        <v>0</v>
      </c>
      <c r="S240" s="228">
        <f>COUNTIFS(Data_all!$M$2:$M$5005,LocID!$B240, Data_all!$N$2:$N$5005, LocID!S$1)</f>
        <v>0</v>
      </c>
      <c r="T240" s="232"/>
      <c r="U240" s="230">
        <f t="shared" si="9"/>
        <v>7</v>
      </c>
      <c r="W240"/>
    </row>
    <row r="241" spans="1:23" x14ac:dyDescent="0.25">
      <c r="A241" s="228">
        <v>244</v>
      </c>
      <c r="B241" s="228" t="str">
        <f t="shared" si="10"/>
        <v>Iowa City_IA</v>
      </c>
      <c r="C241" s="228" t="s">
        <v>1567</v>
      </c>
      <c r="D241" s="320" t="s">
        <v>488</v>
      </c>
      <c r="E241" s="320" t="s">
        <v>50</v>
      </c>
      <c r="F241" s="320"/>
      <c r="G241" s="228">
        <v>41.657821655273402</v>
      </c>
      <c r="H241" s="228">
        <v>-91.526527404785099</v>
      </c>
      <c r="I241" s="228">
        <f t="shared" si="11"/>
        <v>244</v>
      </c>
      <c r="J241" s="228">
        <f>COUNTIFS(Data_all!$M$2:$M$5005, LocID!B241, Data_all!$O$2:$O$5005,"&lt;&gt;2")</f>
        <v>3</v>
      </c>
      <c r="K241" s="228">
        <f>COUNTIFS(Data_all!$M$2:$M$5005,LocID!$B241, Data_all!$N$2:$N$5005, LocID!K$1)</f>
        <v>1</v>
      </c>
      <c r="L241" s="228">
        <f>COUNTIFS(Data_all!$M$2:$M$5005,LocID!$B241, Data_all!$N$2:$N$5005, LocID!L$1) + COUNTIFS(Data_all!$M$2:$M$5005,LocID!$B241, Data_all!$N$2:$N$5005, "Cities and Streets")</f>
        <v>2</v>
      </c>
      <c r="M241" s="228">
        <f>COUNTIFS(Data_all!$M$2:$M$5005,LocID!$B241, Data_all!$N$2:$N$5005, LocID!M$1)</f>
        <v>0</v>
      </c>
      <c r="N241" s="228">
        <f>COUNTIFS(Data_all!$M$2:$M$5005,LocID!$B241, Data_all!$N$2:$N$5005, LocID!N$1)</f>
        <v>0</v>
      </c>
      <c r="O241" s="228">
        <f>COUNTIFS(Data_all!$M$2:$M$5005,LocID!$B241, Data_all!$N$2:$N$5005, LocID!O$1)</f>
        <v>0</v>
      </c>
      <c r="P241" s="228">
        <f>COUNTIFS(Data_all!$M$2:$M$5005,LocID!$B241, Data_all!$N$2:$N$5005, LocID!P$1)</f>
        <v>0</v>
      </c>
      <c r="Q241" s="228">
        <f>COUNTIFS(Data_all!$M$2:$M$5005,LocID!$B241, Data_all!$N$2:$N$5005, LocID!Q$1)</f>
        <v>0</v>
      </c>
      <c r="R241" s="228">
        <f>COUNTIFS(Data_all!$M$2:$M$5005,LocID!$B241, Data_all!$N$2:$N$5005, LocID!R$1)</f>
        <v>0</v>
      </c>
      <c r="S241" s="228">
        <f>COUNTIFS(Data_all!$M$2:$M$5005,LocID!$B241, Data_all!$N$2:$N$5005, LocID!S$1)</f>
        <v>0</v>
      </c>
      <c r="T241" s="232"/>
      <c r="U241" s="230">
        <f t="shared" si="9"/>
        <v>3</v>
      </c>
      <c r="W241"/>
    </row>
    <row r="242" spans="1:23" x14ac:dyDescent="0.25">
      <c r="A242" s="228">
        <v>245</v>
      </c>
      <c r="B242" s="228" t="str">
        <f t="shared" si="10"/>
        <v>Irvine_CA</v>
      </c>
      <c r="C242" s="228" t="s">
        <v>1570</v>
      </c>
      <c r="D242" s="320" t="s">
        <v>76</v>
      </c>
      <c r="E242" s="320" t="s">
        <v>50</v>
      </c>
      <c r="F242" s="320"/>
      <c r="G242" s="228">
        <v>33.687240600585902</v>
      </c>
      <c r="H242" s="228">
        <v>-117.82582092285099</v>
      </c>
      <c r="I242" s="228">
        <f t="shared" si="11"/>
        <v>245</v>
      </c>
      <c r="J242" s="228">
        <f>COUNTIFS(Data_all!$M$2:$M$5005, LocID!B242, Data_all!$O$2:$O$5005,"&lt;&gt;2")</f>
        <v>3</v>
      </c>
      <c r="K242" s="228">
        <f>COUNTIFS(Data_all!$M$2:$M$5005,LocID!$B242, Data_all!$N$2:$N$5005, LocID!K$1)</f>
        <v>1</v>
      </c>
      <c r="L242" s="228">
        <f>COUNTIFS(Data_all!$M$2:$M$5005,LocID!$B242, Data_all!$N$2:$N$5005, LocID!L$1) + COUNTIFS(Data_all!$M$2:$M$5005,LocID!$B242, Data_all!$N$2:$N$5005, "Cities and Streets")</f>
        <v>0</v>
      </c>
      <c r="M242" s="228">
        <f>COUNTIFS(Data_all!$M$2:$M$5005,LocID!$B242, Data_all!$N$2:$N$5005, LocID!M$1)</f>
        <v>2</v>
      </c>
      <c r="N242" s="228">
        <f>COUNTIFS(Data_all!$M$2:$M$5005,LocID!$B242, Data_all!$N$2:$N$5005, LocID!N$1)</f>
        <v>0</v>
      </c>
      <c r="O242" s="228">
        <f>COUNTIFS(Data_all!$M$2:$M$5005,LocID!$B242, Data_all!$N$2:$N$5005, LocID!O$1)</f>
        <v>0</v>
      </c>
      <c r="P242" s="228">
        <f>COUNTIFS(Data_all!$M$2:$M$5005,LocID!$B242, Data_all!$N$2:$N$5005, LocID!P$1)</f>
        <v>0</v>
      </c>
      <c r="Q242" s="228">
        <f>COUNTIFS(Data_all!$M$2:$M$5005,LocID!$B242, Data_all!$N$2:$N$5005, LocID!Q$1)</f>
        <v>0</v>
      </c>
      <c r="R242" s="228">
        <f>COUNTIFS(Data_all!$M$2:$M$5005,LocID!$B242, Data_all!$N$2:$N$5005, LocID!R$1)</f>
        <v>0</v>
      </c>
      <c r="S242" s="228">
        <f>COUNTIFS(Data_all!$M$2:$M$5005,LocID!$B242, Data_all!$N$2:$N$5005, LocID!S$1)</f>
        <v>0</v>
      </c>
      <c r="T242" s="232"/>
      <c r="U242" s="230">
        <f t="shared" si="9"/>
        <v>3</v>
      </c>
      <c r="W242"/>
    </row>
    <row r="243" spans="1:23" x14ac:dyDescent="0.25">
      <c r="A243" s="228">
        <v>246</v>
      </c>
      <c r="B243" s="228" t="str">
        <f t="shared" si="10"/>
        <v>Issaquah_WA</v>
      </c>
      <c r="C243" s="228" t="s">
        <v>1573</v>
      </c>
      <c r="D243" s="320" t="s">
        <v>261</v>
      </c>
      <c r="E243" s="320" t="s">
        <v>50</v>
      </c>
      <c r="F243" s="320"/>
      <c r="G243" s="228">
        <v>47.5300903320312</v>
      </c>
      <c r="H243" s="228">
        <v>-122.033821105957</v>
      </c>
      <c r="I243" s="228">
        <f t="shared" si="11"/>
        <v>246</v>
      </c>
      <c r="J243" s="228">
        <f>COUNTIFS(Data_all!$M$2:$M$5005, LocID!B243, Data_all!$O$2:$O$5005,"&lt;&gt;2")</f>
        <v>1</v>
      </c>
      <c r="K243" s="228">
        <f>COUNTIFS(Data_all!$M$2:$M$5005,LocID!$B243, Data_all!$N$2:$N$5005, LocID!K$1)</f>
        <v>0</v>
      </c>
      <c r="L243" s="228">
        <f>COUNTIFS(Data_all!$M$2:$M$5005,LocID!$B243, Data_all!$N$2:$N$5005, LocID!L$1) + COUNTIFS(Data_all!$M$2:$M$5005,LocID!$B243, Data_all!$N$2:$N$5005, "Cities and Streets")</f>
        <v>0</v>
      </c>
      <c r="M243" s="228">
        <f>COUNTIFS(Data_all!$M$2:$M$5005,LocID!$B243, Data_all!$N$2:$N$5005, LocID!M$1)</f>
        <v>1</v>
      </c>
      <c r="N243" s="228">
        <f>COUNTIFS(Data_all!$M$2:$M$5005,LocID!$B243, Data_all!$N$2:$N$5005, LocID!N$1)</f>
        <v>0</v>
      </c>
      <c r="O243" s="228">
        <f>COUNTIFS(Data_all!$M$2:$M$5005,LocID!$B243, Data_all!$N$2:$N$5005, LocID!O$1)</f>
        <v>0</v>
      </c>
      <c r="P243" s="228">
        <f>COUNTIFS(Data_all!$M$2:$M$5005,LocID!$B243, Data_all!$N$2:$N$5005, LocID!P$1)</f>
        <v>0</v>
      </c>
      <c r="Q243" s="228">
        <f>COUNTIFS(Data_all!$M$2:$M$5005,LocID!$B243, Data_all!$N$2:$N$5005, LocID!Q$1)</f>
        <v>0</v>
      </c>
      <c r="R243" s="228">
        <f>COUNTIFS(Data_all!$M$2:$M$5005,LocID!$B243, Data_all!$N$2:$N$5005, LocID!R$1)</f>
        <v>0</v>
      </c>
      <c r="S243" s="228">
        <f>COUNTIFS(Data_all!$M$2:$M$5005,LocID!$B243, Data_all!$N$2:$N$5005, LocID!S$1)</f>
        <v>0</v>
      </c>
      <c r="T243" s="232"/>
      <c r="U243" s="230">
        <f t="shared" si="9"/>
        <v>1</v>
      </c>
      <c r="W243"/>
    </row>
    <row r="244" spans="1:23" x14ac:dyDescent="0.25">
      <c r="A244" s="228">
        <v>247</v>
      </c>
      <c r="B244" s="228" t="str">
        <f t="shared" si="10"/>
        <v>Ithaca_NY</v>
      </c>
      <c r="C244" s="228" t="s">
        <v>1576</v>
      </c>
      <c r="D244" s="320" t="s">
        <v>107</v>
      </c>
      <c r="E244" s="320" t="s">
        <v>50</v>
      </c>
      <c r="F244" s="320"/>
      <c r="G244" s="228">
        <v>42.4405097961425</v>
      </c>
      <c r="H244" s="228">
        <v>-76.495460510253906</v>
      </c>
      <c r="I244" s="228">
        <f t="shared" si="11"/>
        <v>247</v>
      </c>
      <c r="J244" s="228">
        <f>COUNTIFS(Data_all!$M$2:$M$5005, LocID!B244, Data_all!$O$2:$O$5005,"&lt;&gt;2")</f>
        <v>2</v>
      </c>
      <c r="K244" s="228">
        <f>COUNTIFS(Data_all!$M$2:$M$5005,LocID!$B244, Data_all!$N$2:$N$5005, LocID!K$1)</f>
        <v>1</v>
      </c>
      <c r="L244" s="228">
        <f>COUNTIFS(Data_all!$M$2:$M$5005,LocID!$B244, Data_all!$N$2:$N$5005, LocID!L$1) + COUNTIFS(Data_all!$M$2:$M$5005,LocID!$B244, Data_all!$N$2:$N$5005, "Cities and Streets")</f>
        <v>0</v>
      </c>
      <c r="M244" s="228">
        <f>COUNTIFS(Data_all!$M$2:$M$5005,LocID!$B244, Data_all!$N$2:$N$5005, LocID!M$1)</f>
        <v>1</v>
      </c>
      <c r="N244" s="228">
        <f>COUNTIFS(Data_all!$M$2:$M$5005,LocID!$B244, Data_all!$N$2:$N$5005, LocID!N$1)</f>
        <v>0</v>
      </c>
      <c r="O244" s="228">
        <f>COUNTIFS(Data_all!$M$2:$M$5005,LocID!$B244, Data_all!$N$2:$N$5005, LocID!O$1)</f>
        <v>0</v>
      </c>
      <c r="P244" s="228">
        <f>COUNTIFS(Data_all!$M$2:$M$5005,LocID!$B244, Data_all!$N$2:$N$5005, LocID!P$1)</f>
        <v>0</v>
      </c>
      <c r="Q244" s="228">
        <f>COUNTIFS(Data_all!$M$2:$M$5005,LocID!$B244, Data_all!$N$2:$N$5005, LocID!Q$1)</f>
        <v>0</v>
      </c>
      <c r="R244" s="228">
        <f>COUNTIFS(Data_all!$M$2:$M$5005,LocID!$B244, Data_all!$N$2:$N$5005, LocID!R$1)</f>
        <v>0</v>
      </c>
      <c r="S244" s="228">
        <f>COUNTIFS(Data_all!$M$2:$M$5005,LocID!$B244, Data_all!$N$2:$N$5005, LocID!S$1)</f>
        <v>0</v>
      </c>
      <c r="T244" s="232"/>
      <c r="U244" s="230">
        <f t="shared" si="9"/>
        <v>2</v>
      </c>
      <c r="W244"/>
    </row>
    <row r="245" spans="1:23" x14ac:dyDescent="0.25">
      <c r="A245" s="228">
        <v>248</v>
      </c>
      <c r="B245" s="228" t="str">
        <f t="shared" si="10"/>
        <v>Jackson_WY</v>
      </c>
      <c r="C245" s="228" t="s">
        <v>1581</v>
      </c>
      <c r="D245" s="320" t="s">
        <v>822</v>
      </c>
      <c r="E245" s="320" t="s">
        <v>50</v>
      </c>
      <c r="F245" s="320"/>
      <c r="G245" s="228">
        <v>43.479709625244098</v>
      </c>
      <c r="H245" s="228">
        <v>-110.762321472167</v>
      </c>
      <c r="I245" s="228">
        <f t="shared" si="11"/>
        <v>248</v>
      </c>
      <c r="J245" s="228">
        <f>COUNTIFS(Data_all!$M$2:$M$5005, LocID!B245, Data_all!$O$2:$O$5005,"&lt;&gt;2")</f>
        <v>2</v>
      </c>
      <c r="K245" s="228">
        <f>COUNTIFS(Data_all!$M$2:$M$5005,LocID!$B245, Data_all!$N$2:$N$5005, LocID!K$1)</f>
        <v>0</v>
      </c>
      <c r="L245" s="228">
        <f>COUNTIFS(Data_all!$M$2:$M$5005,LocID!$B245, Data_all!$N$2:$N$5005, LocID!L$1) + COUNTIFS(Data_all!$M$2:$M$5005,LocID!$B245, Data_all!$N$2:$N$5005, "Cities and Streets")</f>
        <v>2</v>
      </c>
      <c r="M245" s="228">
        <f>COUNTIFS(Data_all!$M$2:$M$5005,LocID!$B245, Data_all!$N$2:$N$5005, LocID!M$1)</f>
        <v>0</v>
      </c>
      <c r="N245" s="228">
        <f>COUNTIFS(Data_all!$M$2:$M$5005,LocID!$B245, Data_all!$N$2:$N$5005, LocID!N$1)</f>
        <v>0</v>
      </c>
      <c r="O245" s="228">
        <f>COUNTIFS(Data_all!$M$2:$M$5005,LocID!$B245, Data_all!$N$2:$N$5005, LocID!O$1)</f>
        <v>0</v>
      </c>
      <c r="P245" s="228">
        <f>COUNTIFS(Data_all!$M$2:$M$5005,LocID!$B245, Data_all!$N$2:$N$5005, LocID!P$1)</f>
        <v>0</v>
      </c>
      <c r="Q245" s="228">
        <f>COUNTIFS(Data_all!$M$2:$M$5005,LocID!$B245, Data_all!$N$2:$N$5005, LocID!Q$1)</f>
        <v>0</v>
      </c>
      <c r="R245" s="228">
        <f>COUNTIFS(Data_all!$M$2:$M$5005,LocID!$B245, Data_all!$N$2:$N$5005, LocID!R$1)</f>
        <v>0</v>
      </c>
      <c r="S245" s="228">
        <f>COUNTIFS(Data_all!$M$2:$M$5005,LocID!$B245, Data_all!$N$2:$N$5005, LocID!S$1)</f>
        <v>0</v>
      </c>
      <c r="T245" s="232"/>
      <c r="U245" s="230">
        <f t="shared" si="9"/>
        <v>2</v>
      </c>
      <c r="W245"/>
    </row>
    <row r="246" spans="1:23" x14ac:dyDescent="0.25">
      <c r="A246" s="228">
        <v>249</v>
      </c>
      <c r="B246" s="228" t="str">
        <f t="shared" si="10"/>
        <v>Jacksonville_FL</v>
      </c>
      <c r="C246" s="228" t="s">
        <v>1586</v>
      </c>
      <c r="D246" s="320" t="s">
        <v>165</v>
      </c>
      <c r="E246" s="320" t="s">
        <v>50</v>
      </c>
      <c r="F246" s="320"/>
      <c r="G246" s="228">
        <v>30.3314704895019</v>
      </c>
      <c r="H246" s="228">
        <v>-81.656219482421804</v>
      </c>
      <c r="I246" s="228">
        <f t="shared" si="11"/>
        <v>249</v>
      </c>
      <c r="J246" s="228">
        <f>COUNTIFS(Data_all!$M$2:$M$5005, LocID!B246, Data_all!$O$2:$O$5005,"&lt;&gt;2")</f>
        <v>11</v>
      </c>
      <c r="K246" s="228">
        <f>COUNTIFS(Data_all!$M$2:$M$5005,LocID!$B246, Data_all!$N$2:$N$5005, LocID!K$1)</f>
        <v>7</v>
      </c>
      <c r="L246" s="228">
        <f>COUNTIFS(Data_all!$M$2:$M$5005,LocID!$B246, Data_all!$N$2:$N$5005, LocID!L$1) + COUNTIFS(Data_all!$M$2:$M$5005,LocID!$B246, Data_all!$N$2:$N$5005, "Cities and Streets")</f>
        <v>1</v>
      </c>
      <c r="M246" s="228">
        <f>COUNTIFS(Data_all!$M$2:$M$5005,LocID!$B246, Data_all!$N$2:$N$5005, LocID!M$1)</f>
        <v>1</v>
      </c>
      <c r="N246" s="228">
        <f>COUNTIFS(Data_all!$M$2:$M$5005,LocID!$B246, Data_all!$N$2:$N$5005, LocID!N$1)</f>
        <v>0</v>
      </c>
      <c r="O246" s="228">
        <f>COUNTIFS(Data_all!$M$2:$M$5005,LocID!$B246, Data_all!$N$2:$N$5005, LocID!O$1)</f>
        <v>1</v>
      </c>
      <c r="P246" s="228">
        <f>COUNTIFS(Data_all!$M$2:$M$5005,LocID!$B246, Data_all!$N$2:$N$5005, LocID!P$1)</f>
        <v>1</v>
      </c>
      <c r="Q246" s="228">
        <f>COUNTIFS(Data_all!$M$2:$M$5005,LocID!$B246, Data_all!$N$2:$N$5005, LocID!Q$1)</f>
        <v>0</v>
      </c>
      <c r="R246" s="228">
        <f>COUNTIFS(Data_all!$M$2:$M$5005,LocID!$B246, Data_all!$N$2:$N$5005, LocID!R$1)</f>
        <v>0</v>
      </c>
      <c r="S246" s="228">
        <f>COUNTIFS(Data_all!$M$2:$M$5005,LocID!$B246, Data_all!$N$2:$N$5005, LocID!S$1)</f>
        <v>0</v>
      </c>
      <c r="T246" s="232"/>
      <c r="U246" s="230">
        <f t="shared" si="9"/>
        <v>11</v>
      </c>
      <c r="W246"/>
    </row>
    <row r="247" spans="1:23" x14ac:dyDescent="0.25">
      <c r="A247" s="228">
        <v>250</v>
      </c>
      <c r="B247" s="228" t="str">
        <f t="shared" si="10"/>
        <v>Jacksonville_NC</v>
      </c>
      <c r="C247" s="228" t="s">
        <v>1586</v>
      </c>
      <c r="D247" s="320" t="s">
        <v>250</v>
      </c>
      <c r="E247" s="320" t="s">
        <v>50</v>
      </c>
      <c r="F247" s="320"/>
      <c r="G247" s="228">
        <v>34.749290466308501</v>
      </c>
      <c r="H247" s="228">
        <v>-77.421051025390597</v>
      </c>
      <c r="I247" s="228">
        <f t="shared" si="11"/>
        <v>250</v>
      </c>
      <c r="J247" s="228">
        <f>COUNTIFS(Data_all!$M$2:$M$5005, LocID!B247, Data_all!$O$2:$O$5005,"&lt;&gt;2")</f>
        <v>3</v>
      </c>
      <c r="K247" s="228">
        <f>COUNTIFS(Data_all!$M$2:$M$5005,LocID!$B247, Data_all!$N$2:$N$5005, LocID!K$1)</f>
        <v>3</v>
      </c>
      <c r="L247" s="228">
        <f>COUNTIFS(Data_all!$M$2:$M$5005,LocID!$B247, Data_all!$N$2:$N$5005, LocID!L$1) + COUNTIFS(Data_all!$M$2:$M$5005,LocID!$B247, Data_all!$N$2:$N$5005, "Cities and Streets")</f>
        <v>0</v>
      </c>
      <c r="M247" s="228">
        <f>COUNTIFS(Data_all!$M$2:$M$5005,LocID!$B247, Data_all!$N$2:$N$5005, LocID!M$1)</f>
        <v>0</v>
      </c>
      <c r="N247" s="228">
        <f>COUNTIFS(Data_all!$M$2:$M$5005,LocID!$B247, Data_all!$N$2:$N$5005, LocID!N$1)</f>
        <v>0</v>
      </c>
      <c r="O247" s="228">
        <f>COUNTIFS(Data_all!$M$2:$M$5005,LocID!$B247, Data_all!$N$2:$N$5005, LocID!O$1)</f>
        <v>0</v>
      </c>
      <c r="P247" s="228">
        <f>COUNTIFS(Data_all!$M$2:$M$5005,LocID!$B247, Data_all!$N$2:$N$5005, LocID!P$1)</f>
        <v>0</v>
      </c>
      <c r="Q247" s="228">
        <f>COUNTIFS(Data_all!$M$2:$M$5005,LocID!$B247, Data_all!$N$2:$N$5005, LocID!Q$1)</f>
        <v>0</v>
      </c>
      <c r="R247" s="228">
        <f>COUNTIFS(Data_all!$M$2:$M$5005,LocID!$B247, Data_all!$N$2:$N$5005, LocID!R$1)</f>
        <v>0</v>
      </c>
      <c r="S247" s="228">
        <f>COUNTIFS(Data_all!$M$2:$M$5005,LocID!$B247, Data_all!$N$2:$N$5005, LocID!S$1)</f>
        <v>0</v>
      </c>
      <c r="T247" s="232"/>
      <c r="U247" s="230">
        <f t="shared" si="9"/>
        <v>3</v>
      </c>
      <c r="W247"/>
    </row>
    <row r="248" spans="1:23" x14ac:dyDescent="0.25">
      <c r="A248" s="228">
        <v>251</v>
      </c>
      <c r="B248" s="228" t="str">
        <f t="shared" si="10"/>
        <v>Janesville_WI</v>
      </c>
      <c r="C248" s="228" t="s">
        <v>1600</v>
      </c>
      <c r="D248" s="320" t="s">
        <v>432</v>
      </c>
      <c r="E248" s="320" t="s">
        <v>50</v>
      </c>
      <c r="F248" s="320"/>
      <c r="G248" s="228">
        <v>42.687889099121001</v>
      </c>
      <c r="H248" s="228">
        <v>-89.018211364746094</v>
      </c>
      <c r="I248" s="228">
        <f t="shared" si="11"/>
        <v>251</v>
      </c>
      <c r="J248" s="228">
        <f>COUNTIFS(Data_all!$M$2:$M$5005, LocID!B248, Data_all!$O$2:$O$5005,"&lt;&gt;2")</f>
        <v>1</v>
      </c>
      <c r="K248" s="228">
        <f>COUNTIFS(Data_all!$M$2:$M$5005,LocID!$B248, Data_all!$N$2:$N$5005, LocID!K$1)</f>
        <v>1</v>
      </c>
      <c r="L248" s="228">
        <f>COUNTIFS(Data_all!$M$2:$M$5005,LocID!$B248, Data_all!$N$2:$N$5005, LocID!L$1) + COUNTIFS(Data_all!$M$2:$M$5005,LocID!$B248, Data_all!$N$2:$N$5005, "Cities and Streets")</f>
        <v>0</v>
      </c>
      <c r="M248" s="228">
        <f>COUNTIFS(Data_all!$M$2:$M$5005,LocID!$B248, Data_all!$N$2:$N$5005, LocID!M$1)</f>
        <v>0</v>
      </c>
      <c r="N248" s="228">
        <f>COUNTIFS(Data_all!$M$2:$M$5005,LocID!$B248, Data_all!$N$2:$N$5005, LocID!N$1)</f>
        <v>0</v>
      </c>
      <c r="O248" s="228">
        <f>COUNTIFS(Data_all!$M$2:$M$5005,LocID!$B248, Data_all!$N$2:$N$5005, LocID!O$1)</f>
        <v>0</v>
      </c>
      <c r="P248" s="228">
        <f>COUNTIFS(Data_all!$M$2:$M$5005,LocID!$B248, Data_all!$N$2:$N$5005, LocID!P$1)</f>
        <v>0</v>
      </c>
      <c r="Q248" s="228">
        <f>COUNTIFS(Data_all!$M$2:$M$5005,LocID!$B248, Data_all!$N$2:$N$5005, LocID!Q$1)</f>
        <v>0</v>
      </c>
      <c r="R248" s="228">
        <f>COUNTIFS(Data_all!$M$2:$M$5005,LocID!$B248, Data_all!$N$2:$N$5005, LocID!R$1)</f>
        <v>0</v>
      </c>
      <c r="S248" s="228">
        <f>COUNTIFS(Data_all!$M$2:$M$5005,LocID!$B248, Data_all!$N$2:$N$5005, LocID!S$1)</f>
        <v>0</v>
      </c>
      <c r="T248" s="232"/>
      <c r="U248" s="230">
        <f t="shared" si="9"/>
        <v>1</v>
      </c>
      <c r="W248"/>
    </row>
    <row r="249" spans="1:23" x14ac:dyDescent="0.25">
      <c r="A249" s="228">
        <v>252</v>
      </c>
      <c r="B249" s="228" t="str">
        <f t="shared" si="10"/>
        <v>Jersey City_NJ</v>
      </c>
      <c r="C249" s="228" t="s">
        <v>1603</v>
      </c>
      <c r="D249" s="320" t="s">
        <v>815</v>
      </c>
      <c r="E249" s="320" t="s">
        <v>50</v>
      </c>
      <c r="F249" s="320"/>
      <c r="G249" s="228">
        <v>40.717479705810497</v>
      </c>
      <c r="H249" s="228">
        <v>-74.043853759765597</v>
      </c>
      <c r="I249" s="228">
        <f t="shared" si="11"/>
        <v>252</v>
      </c>
      <c r="J249" s="228">
        <f>COUNTIFS(Data_all!$M$2:$M$5005, LocID!B249, Data_all!$O$2:$O$5005,"&lt;&gt;2")</f>
        <v>2</v>
      </c>
      <c r="K249" s="228">
        <f>COUNTIFS(Data_all!$M$2:$M$5005,LocID!$B249, Data_all!$N$2:$N$5005, LocID!K$1)</f>
        <v>0</v>
      </c>
      <c r="L249" s="228">
        <f>COUNTIFS(Data_all!$M$2:$M$5005,LocID!$B249, Data_all!$N$2:$N$5005, LocID!L$1) + COUNTIFS(Data_all!$M$2:$M$5005,LocID!$B249, Data_all!$N$2:$N$5005, "Cities and Streets")</f>
        <v>1</v>
      </c>
      <c r="M249" s="228">
        <f>COUNTIFS(Data_all!$M$2:$M$5005,LocID!$B249, Data_all!$N$2:$N$5005, LocID!M$1)</f>
        <v>0</v>
      </c>
      <c r="N249" s="228">
        <f>COUNTIFS(Data_all!$M$2:$M$5005,LocID!$B249, Data_all!$N$2:$N$5005, LocID!N$1)</f>
        <v>0</v>
      </c>
      <c r="O249" s="228">
        <f>COUNTIFS(Data_all!$M$2:$M$5005,LocID!$B249, Data_all!$N$2:$N$5005, LocID!O$1)</f>
        <v>0</v>
      </c>
      <c r="P249" s="228">
        <f>COUNTIFS(Data_all!$M$2:$M$5005,LocID!$B249, Data_all!$N$2:$N$5005, LocID!P$1)</f>
        <v>1</v>
      </c>
      <c r="Q249" s="228">
        <f>COUNTIFS(Data_all!$M$2:$M$5005,LocID!$B249, Data_all!$N$2:$N$5005, LocID!Q$1)</f>
        <v>0</v>
      </c>
      <c r="R249" s="228">
        <f>COUNTIFS(Data_all!$M$2:$M$5005,LocID!$B249, Data_all!$N$2:$N$5005, LocID!R$1)</f>
        <v>0</v>
      </c>
      <c r="S249" s="228">
        <f>COUNTIFS(Data_all!$M$2:$M$5005,LocID!$B249, Data_all!$N$2:$N$5005, LocID!S$1)</f>
        <v>0</v>
      </c>
      <c r="T249" s="232"/>
      <c r="U249" s="230">
        <f t="shared" si="9"/>
        <v>2</v>
      </c>
      <c r="W249"/>
    </row>
    <row r="250" spans="1:23" x14ac:dyDescent="0.25">
      <c r="A250" s="228">
        <v>253</v>
      </c>
      <c r="B250" s="228" t="str">
        <f t="shared" si="10"/>
        <v>Jinan_China</v>
      </c>
      <c r="C250" s="228" t="s">
        <v>1608</v>
      </c>
      <c r="D250" s="320" t="s">
        <v>832</v>
      </c>
      <c r="E250" s="320" t="s">
        <v>832</v>
      </c>
      <c r="F250" s="320">
        <v>1</v>
      </c>
      <c r="G250" s="228">
        <v>36.666439056396399</v>
      </c>
      <c r="H250" s="228">
        <v>116.96485900878901</v>
      </c>
      <c r="I250" s="228">
        <f t="shared" si="11"/>
        <v>253</v>
      </c>
      <c r="J250" s="228">
        <f>COUNTIFS(Data_all!$M$2:$M$5005, LocID!B250, Data_all!$O$2:$O$5005,"&lt;&gt;2")</f>
        <v>1</v>
      </c>
      <c r="K250" s="228">
        <f>COUNTIFS(Data_all!$M$2:$M$5005,LocID!$B250, Data_all!$N$2:$N$5005, LocID!K$1)</f>
        <v>0</v>
      </c>
      <c r="L250" s="228">
        <f>COUNTIFS(Data_all!$M$2:$M$5005,LocID!$B250, Data_all!$N$2:$N$5005, LocID!L$1) + COUNTIFS(Data_all!$M$2:$M$5005,LocID!$B250, Data_all!$N$2:$N$5005, "Cities and Streets")</f>
        <v>1</v>
      </c>
      <c r="M250" s="228">
        <f>COUNTIFS(Data_all!$M$2:$M$5005,LocID!$B250, Data_all!$N$2:$N$5005, LocID!M$1)</f>
        <v>0</v>
      </c>
      <c r="N250" s="228">
        <f>COUNTIFS(Data_all!$M$2:$M$5005,LocID!$B250, Data_all!$N$2:$N$5005, LocID!N$1)</f>
        <v>0</v>
      </c>
      <c r="O250" s="228">
        <f>COUNTIFS(Data_all!$M$2:$M$5005,LocID!$B250, Data_all!$N$2:$N$5005, LocID!O$1)</f>
        <v>0</v>
      </c>
      <c r="P250" s="228">
        <f>COUNTIFS(Data_all!$M$2:$M$5005,LocID!$B250, Data_all!$N$2:$N$5005, LocID!P$1)</f>
        <v>0</v>
      </c>
      <c r="Q250" s="228">
        <f>COUNTIFS(Data_all!$M$2:$M$5005,LocID!$B250, Data_all!$N$2:$N$5005, LocID!Q$1)</f>
        <v>0</v>
      </c>
      <c r="R250" s="228">
        <f>COUNTIFS(Data_all!$M$2:$M$5005,LocID!$B250, Data_all!$N$2:$N$5005, LocID!R$1)</f>
        <v>0</v>
      </c>
      <c r="S250" s="228">
        <f>COUNTIFS(Data_all!$M$2:$M$5005,LocID!$B250, Data_all!$N$2:$N$5005, LocID!S$1)</f>
        <v>0</v>
      </c>
      <c r="T250" s="232"/>
      <c r="U250" s="230">
        <f t="shared" si="9"/>
        <v>1</v>
      </c>
      <c r="W250"/>
    </row>
    <row r="251" spans="1:23" x14ac:dyDescent="0.25">
      <c r="A251" s="228">
        <v>254</v>
      </c>
      <c r="B251" s="228" t="str">
        <f t="shared" si="10"/>
        <v>Joliet_IL</v>
      </c>
      <c r="C251" s="228" t="s">
        <v>1611</v>
      </c>
      <c r="D251" s="320" t="s">
        <v>208</v>
      </c>
      <c r="E251" s="320" t="s">
        <v>50</v>
      </c>
      <c r="F251" s="320"/>
      <c r="G251" s="228">
        <v>41.524929046630803</v>
      </c>
      <c r="H251" s="228">
        <v>-88.084587097167898</v>
      </c>
      <c r="I251" s="228">
        <f t="shared" si="11"/>
        <v>254</v>
      </c>
      <c r="J251" s="228">
        <f>COUNTIFS(Data_all!$M$2:$M$5005, LocID!B251, Data_all!$O$2:$O$5005,"&lt;&gt;2")</f>
        <v>1</v>
      </c>
      <c r="K251" s="228">
        <f>COUNTIFS(Data_all!$M$2:$M$5005,LocID!$B251, Data_all!$N$2:$N$5005, LocID!K$1)</f>
        <v>0</v>
      </c>
      <c r="L251" s="228">
        <f>COUNTIFS(Data_all!$M$2:$M$5005,LocID!$B251, Data_all!$N$2:$N$5005, LocID!L$1) + COUNTIFS(Data_all!$M$2:$M$5005,LocID!$B251, Data_all!$N$2:$N$5005, "Cities and Streets")</f>
        <v>0</v>
      </c>
      <c r="M251" s="228">
        <f>COUNTIFS(Data_all!$M$2:$M$5005,LocID!$B251, Data_all!$N$2:$N$5005, LocID!M$1)</f>
        <v>0</v>
      </c>
      <c r="N251" s="228">
        <f>COUNTIFS(Data_all!$M$2:$M$5005,LocID!$B251, Data_all!$N$2:$N$5005, LocID!N$1)</f>
        <v>0</v>
      </c>
      <c r="O251" s="228">
        <f>COUNTIFS(Data_all!$M$2:$M$5005,LocID!$B251, Data_all!$N$2:$N$5005, LocID!O$1)</f>
        <v>0</v>
      </c>
      <c r="P251" s="228">
        <f>COUNTIFS(Data_all!$M$2:$M$5005,LocID!$B251, Data_all!$N$2:$N$5005, LocID!P$1)</f>
        <v>1</v>
      </c>
      <c r="Q251" s="228">
        <f>COUNTIFS(Data_all!$M$2:$M$5005,LocID!$B251, Data_all!$N$2:$N$5005, LocID!Q$1)</f>
        <v>0</v>
      </c>
      <c r="R251" s="228">
        <f>COUNTIFS(Data_all!$M$2:$M$5005,LocID!$B251, Data_all!$N$2:$N$5005, LocID!R$1)</f>
        <v>0</v>
      </c>
      <c r="S251" s="228">
        <f>COUNTIFS(Data_all!$M$2:$M$5005,LocID!$B251, Data_all!$N$2:$N$5005, LocID!S$1)</f>
        <v>0</v>
      </c>
      <c r="T251" s="232"/>
      <c r="U251" s="230">
        <f t="shared" si="9"/>
        <v>1</v>
      </c>
      <c r="W251"/>
    </row>
    <row r="252" spans="1:23" x14ac:dyDescent="0.25">
      <c r="A252" s="228">
        <v>255</v>
      </c>
      <c r="B252" s="228" t="str">
        <f t="shared" si="10"/>
        <v>Juneau_AK</v>
      </c>
      <c r="C252" s="228" t="s">
        <v>1614</v>
      </c>
      <c r="D252" s="320" t="s">
        <v>1615</v>
      </c>
      <c r="E252" s="320" t="s">
        <v>50</v>
      </c>
      <c r="F252" s="320"/>
      <c r="G252" s="228">
        <v>58.299728393554602</v>
      </c>
      <c r="H252" s="228">
        <v>-134.40678405761699</v>
      </c>
      <c r="I252" s="228">
        <f t="shared" si="11"/>
        <v>255</v>
      </c>
      <c r="J252" s="228">
        <f>COUNTIFS(Data_all!$M$2:$M$5005, LocID!B252, Data_all!$O$2:$O$5005,"&lt;&gt;2")</f>
        <v>2</v>
      </c>
      <c r="K252" s="228">
        <f>COUNTIFS(Data_all!$M$2:$M$5005,LocID!$B252, Data_all!$N$2:$N$5005, LocID!K$1)</f>
        <v>2</v>
      </c>
      <c r="L252" s="228">
        <f>COUNTIFS(Data_all!$M$2:$M$5005,LocID!$B252, Data_all!$N$2:$N$5005, LocID!L$1) + COUNTIFS(Data_all!$M$2:$M$5005,LocID!$B252, Data_all!$N$2:$N$5005, "Cities and Streets")</f>
        <v>0</v>
      </c>
      <c r="M252" s="228">
        <f>COUNTIFS(Data_all!$M$2:$M$5005,LocID!$B252, Data_all!$N$2:$N$5005, LocID!M$1)</f>
        <v>0</v>
      </c>
      <c r="N252" s="228">
        <f>COUNTIFS(Data_all!$M$2:$M$5005,LocID!$B252, Data_all!$N$2:$N$5005, LocID!N$1)</f>
        <v>0</v>
      </c>
      <c r="O252" s="228">
        <f>COUNTIFS(Data_all!$M$2:$M$5005,LocID!$B252, Data_all!$N$2:$N$5005, LocID!O$1)</f>
        <v>0</v>
      </c>
      <c r="P252" s="228">
        <f>COUNTIFS(Data_all!$M$2:$M$5005,LocID!$B252, Data_all!$N$2:$N$5005, LocID!P$1)</f>
        <v>0</v>
      </c>
      <c r="Q252" s="228">
        <f>COUNTIFS(Data_all!$M$2:$M$5005,LocID!$B252, Data_all!$N$2:$N$5005, LocID!Q$1)</f>
        <v>0</v>
      </c>
      <c r="R252" s="228">
        <f>COUNTIFS(Data_all!$M$2:$M$5005,LocID!$B252, Data_all!$N$2:$N$5005, LocID!R$1)</f>
        <v>0</v>
      </c>
      <c r="S252" s="228">
        <f>COUNTIFS(Data_all!$M$2:$M$5005,LocID!$B252, Data_all!$N$2:$N$5005, LocID!S$1)</f>
        <v>0</v>
      </c>
      <c r="T252" s="232"/>
      <c r="U252" s="230">
        <f t="shared" si="9"/>
        <v>2</v>
      </c>
      <c r="W252"/>
    </row>
    <row r="253" spans="1:23" x14ac:dyDescent="0.25">
      <c r="A253" s="228">
        <v>256</v>
      </c>
      <c r="B253" s="228" t="str">
        <f t="shared" si="10"/>
        <v>Kansas City_KS</v>
      </c>
      <c r="C253" s="228" t="s">
        <v>1618</v>
      </c>
      <c r="D253" s="320" t="s">
        <v>1619</v>
      </c>
      <c r="E253" s="320" t="s">
        <v>50</v>
      </c>
      <c r="F253" s="320"/>
      <c r="G253" s="228">
        <v>39.113521575927699</v>
      </c>
      <c r="H253" s="228">
        <v>-94.626823425292898</v>
      </c>
      <c r="I253" s="228">
        <f t="shared" si="11"/>
        <v>256</v>
      </c>
      <c r="J253" s="228">
        <f>COUNTIFS(Data_all!$M$2:$M$5005, LocID!B253, Data_all!$O$2:$O$5005,"&lt;&gt;2")</f>
        <v>1</v>
      </c>
      <c r="K253" s="228">
        <f>COUNTIFS(Data_all!$M$2:$M$5005,LocID!$B253, Data_all!$N$2:$N$5005, LocID!K$1)</f>
        <v>0</v>
      </c>
      <c r="L253" s="228">
        <f>COUNTIFS(Data_all!$M$2:$M$5005,LocID!$B253, Data_all!$N$2:$N$5005, LocID!L$1) + COUNTIFS(Data_all!$M$2:$M$5005,LocID!$B253, Data_all!$N$2:$N$5005, "Cities and Streets")</f>
        <v>1</v>
      </c>
      <c r="M253" s="228">
        <f>COUNTIFS(Data_all!$M$2:$M$5005,LocID!$B253, Data_all!$N$2:$N$5005, LocID!M$1)</f>
        <v>0</v>
      </c>
      <c r="N253" s="228">
        <f>COUNTIFS(Data_all!$M$2:$M$5005,LocID!$B253, Data_all!$N$2:$N$5005, LocID!N$1)</f>
        <v>0</v>
      </c>
      <c r="O253" s="228">
        <f>COUNTIFS(Data_all!$M$2:$M$5005,LocID!$B253, Data_all!$N$2:$N$5005, LocID!O$1)</f>
        <v>0</v>
      </c>
      <c r="P253" s="228">
        <f>COUNTIFS(Data_all!$M$2:$M$5005,LocID!$B253, Data_all!$N$2:$N$5005, LocID!P$1)</f>
        <v>0</v>
      </c>
      <c r="Q253" s="228">
        <f>COUNTIFS(Data_all!$M$2:$M$5005,LocID!$B253, Data_all!$N$2:$N$5005, LocID!Q$1)</f>
        <v>0</v>
      </c>
      <c r="R253" s="228">
        <f>COUNTIFS(Data_all!$M$2:$M$5005,LocID!$B253, Data_all!$N$2:$N$5005, LocID!R$1)</f>
        <v>0</v>
      </c>
      <c r="S253" s="228">
        <f>COUNTIFS(Data_all!$M$2:$M$5005,LocID!$B253, Data_all!$N$2:$N$5005, LocID!S$1)</f>
        <v>0</v>
      </c>
      <c r="T253" s="232"/>
      <c r="U253" s="230">
        <f t="shared" si="9"/>
        <v>1</v>
      </c>
      <c r="W253"/>
    </row>
    <row r="254" spans="1:23" x14ac:dyDescent="0.25">
      <c r="A254" s="228">
        <v>257</v>
      </c>
      <c r="B254" s="228" t="str">
        <f t="shared" si="10"/>
        <v>Kansas City_MO</v>
      </c>
      <c r="C254" s="228" t="s">
        <v>1618</v>
      </c>
      <c r="D254" s="320" t="s">
        <v>673</v>
      </c>
      <c r="E254" s="320" t="s">
        <v>50</v>
      </c>
      <c r="F254" s="320"/>
      <c r="G254" s="228">
        <v>39.102951049804602</v>
      </c>
      <c r="H254" s="228">
        <v>-94.583076477050696</v>
      </c>
      <c r="I254" s="228">
        <f t="shared" si="11"/>
        <v>257</v>
      </c>
      <c r="J254" s="228">
        <f>COUNTIFS(Data_all!$M$2:$M$5005, LocID!B254, Data_all!$O$2:$O$5005,"&lt;&gt;2")</f>
        <v>16</v>
      </c>
      <c r="K254" s="228">
        <f>COUNTIFS(Data_all!$M$2:$M$5005,LocID!$B254, Data_all!$N$2:$N$5005, LocID!K$1)</f>
        <v>9</v>
      </c>
      <c r="L254" s="228">
        <f>COUNTIFS(Data_all!$M$2:$M$5005,LocID!$B254, Data_all!$N$2:$N$5005, LocID!L$1) + COUNTIFS(Data_all!$M$2:$M$5005,LocID!$B254, Data_all!$N$2:$N$5005, "Cities and Streets")</f>
        <v>5</v>
      </c>
      <c r="M254" s="228">
        <f>COUNTIFS(Data_all!$M$2:$M$5005,LocID!$B254, Data_all!$N$2:$N$5005, LocID!M$1)</f>
        <v>1</v>
      </c>
      <c r="N254" s="228">
        <f>COUNTIFS(Data_all!$M$2:$M$5005,LocID!$B254, Data_all!$N$2:$N$5005, LocID!N$1)</f>
        <v>0</v>
      </c>
      <c r="O254" s="228">
        <f>COUNTIFS(Data_all!$M$2:$M$5005,LocID!$B254, Data_all!$N$2:$N$5005, LocID!O$1)</f>
        <v>1</v>
      </c>
      <c r="P254" s="228">
        <f>COUNTIFS(Data_all!$M$2:$M$5005,LocID!$B254, Data_all!$N$2:$N$5005, LocID!P$1)</f>
        <v>0</v>
      </c>
      <c r="Q254" s="228">
        <f>COUNTIFS(Data_all!$M$2:$M$5005,LocID!$B254, Data_all!$N$2:$N$5005, LocID!Q$1)</f>
        <v>0</v>
      </c>
      <c r="R254" s="228">
        <f>COUNTIFS(Data_all!$M$2:$M$5005,LocID!$B254, Data_all!$N$2:$N$5005, LocID!R$1)</f>
        <v>0</v>
      </c>
      <c r="S254" s="228">
        <f>COUNTIFS(Data_all!$M$2:$M$5005,LocID!$B254, Data_all!$N$2:$N$5005, LocID!S$1)</f>
        <v>0</v>
      </c>
      <c r="T254" s="232"/>
      <c r="U254" s="230">
        <f t="shared" si="9"/>
        <v>16</v>
      </c>
      <c r="W254"/>
    </row>
    <row r="255" spans="1:23" x14ac:dyDescent="0.25">
      <c r="A255" s="228">
        <v>258</v>
      </c>
      <c r="B255" s="228" t="str">
        <f t="shared" si="10"/>
        <v>Keene_NH</v>
      </c>
      <c r="C255" s="228" t="s">
        <v>1639</v>
      </c>
      <c r="D255" s="320" t="s">
        <v>399</v>
      </c>
      <c r="E255" s="320" t="s">
        <v>50</v>
      </c>
      <c r="F255" s="320"/>
      <c r="G255" s="228">
        <v>42.933200836181598</v>
      </c>
      <c r="H255" s="228">
        <v>-72.281501770019503</v>
      </c>
      <c r="I255" s="228">
        <f t="shared" si="11"/>
        <v>258</v>
      </c>
      <c r="J255" s="228">
        <f>COUNTIFS(Data_all!$M$2:$M$5005, LocID!B255, Data_all!$O$2:$O$5005,"&lt;&gt;2")</f>
        <v>3</v>
      </c>
      <c r="K255" s="228">
        <f>COUNTIFS(Data_all!$M$2:$M$5005,LocID!$B255, Data_all!$N$2:$N$5005, LocID!K$1)</f>
        <v>1</v>
      </c>
      <c r="L255" s="228">
        <f>COUNTIFS(Data_all!$M$2:$M$5005,LocID!$B255, Data_all!$N$2:$N$5005, LocID!L$1) + COUNTIFS(Data_all!$M$2:$M$5005,LocID!$B255, Data_all!$N$2:$N$5005, "Cities and Streets")</f>
        <v>1</v>
      </c>
      <c r="M255" s="228">
        <f>COUNTIFS(Data_all!$M$2:$M$5005,LocID!$B255, Data_all!$N$2:$N$5005, LocID!M$1)</f>
        <v>1</v>
      </c>
      <c r="N255" s="228">
        <f>COUNTIFS(Data_all!$M$2:$M$5005,LocID!$B255, Data_all!$N$2:$N$5005, LocID!N$1)</f>
        <v>0</v>
      </c>
      <c r="O255" s="228">
        <f>COUNTIFS(Data_all!$M$2:$M$5005,LocID!$B255, Data_all!$N$2:$N$5005, LocID!O$1)</f>
        <v>0</v>
      </c>
      <c r="P255" s="228">
        <f>COUNTIFS(Data_all!$M$2:$M$5005,LocID!$B255, Data_all!$N$2:$N$5005, LocID!P$1)</f>
        <v>0</v>
      </c>
      <c r="Q255" s="228">
        <f>COUNTIFS(Data_all!$M$2:$M$5005,LocID!$B255, Data_all!$N$2:$N$5005, LocID!Q$1)</f>
        <v>0</v>
      </c>
      <c r="R255" s="228">
        <f>COUNTIFS(Data_all!$M$2:$M$5005,LocID!$B255, Data_all!$N$2:$N$5005, LocID!R$1)</f>
        <v>0</v>
      </c>
      <c r="S255" s="228">
        <f>COUNTIFS(Data_all!$M$2:$M$5005,LocID!$B255, Data_all!$N$2:$N$5005, LocID!S$1)</f>
        <v>0</v>
      </c>
      <c r="T255" s="232"/>
      <c r="U255" s="230">
        <f t="shared" si="9"/>
        <v>3</v>
      </c>
      <c r="W255"/>
    </row>
    <row r="256" spans="1:23" x14ac:dyDescent="0.25">
      <c r="A256" s="228">
        <v>259</v>
      </c>
      <c r="B256" s="228" t="str">
        <f t="shared" si="10"/>
        <v>Kelowna_Canada</v>
      </c>
      <c r="C256" s="228" t="s">
        <v>1644</v>
      </c>
      <c r="D256" s="320" t="s">
        <v>740</v>
      </c>
      <c r="E256" s="320" t="s">
        <v>740</v>
      </c>
      <c r="F256" s="320">
        <v>1</v>
      </c>
      <c r="G256" s="228">
        <v>49.880901336669901</v>
      </c>
      <c r="H256" s="228">
        <v>-119.443000793457</v>
      </c>
      <c r="I256" s="228">
        <f t="shared" si="11"/>
        <v>259</v>
      </c>
      <c r="J256" s="228">
        <f>COUNTIFS(Data_all!$M$2:$M$5005, LocID!B256, Data_all!$O$2:$O$5005,"&lt;&gt;2")</f>
        <v>1</v>
      </c>
      <c r="K256" s="228">
        <f>COUNTIFS(Data_all!$M$2:$M$5005,LocID!$B256, Data_all!$N$2:$N$5005, LocID!K$1)</f>
        <v>1</v>
      </c>
      <c r="L256" s="228">
        <f>COUNTIFS(Data_all!$M$2:$M$5005,LocID!$B256, Data_all!$N$2:$N$5005, LocID!L$1) + COUNTIFS(Data_all!$M$2:$M$5005,LocID!$B256, Data_all!$N$2:$N$5005, "Cities and Streets")</f>
        <v>0</v>
      </c>
      <c r="M256" s="228">
        <f>COUNTIFS(Data_all!$M$2:$M$5005,LocID!$B256, Data_all!$N$2:$N$5005, LocID!M$1)</f>
        <v>0</v>
      </c>
      <c r="N256" s="228">
        <f>COUNTIFS(Data_all!$M$2:$M$5005,LocID!$B256, Data_all!$N$2:$N$5005, LocID!N$1)</f>
        <v>0</v>
      </c>
      <c r="O256" s="228">
        <f>COUNTIFS(Data_all!$M$2:$M$5005,LocID!$B256, Data_all!$N$2:$N$5005, LocID!O$1)</f>
        <v>0</v>
      </c>
      <c r="P256" s="228">
        <f>COUNTIFS(Data_all!$M$2:$M$5005,LocID!$B256, Data_all!$N$2:$N$5005, LocID!P$1)</f>
        <v>0</v>
      </c>
      <c r="Q256" s="228">
        <f>COUNTIFS(Data_all!$M$2:$M$5005,LocID!$B256, Data_all!$N$2:$N$5005, LocID!Q$1)</f>
        <v>0</v>
      </c>
      <c r="R256" s="228">
        <f>COUNTIFS(Data_all!$M$2:$M$5005,LocID!$B256, Data_all!$N$2:$N$5005, LocID!R$1)</f>
        <v>0</v>
      </c>
      <c r="S256" s="228">
        <f>COUNTIFS(Data_all!$M$2:$M$5005,LocID!$B256, Data_all!$N$2:$N$5005, LocID!S$1)</f>
        <v>0</v>
      </c>
      <c r="T256" s="232"/>
      <c r="U256" s="230">
        <f t="shared" ref="U256:U319" si="12">SUM(K256:S256)</f>
        <v>1</v>
      </c>
      <c r="W256"/>
    </row>
    <row r="257" spans="1:23" x14ac:dyDescent="0.25">
      <c r="A257" s="228">
        <v>260</v>
      </c>
      <c r="B257" s="228" t="str">
        <f t="shared" ref="B257:B320" si="13">IF(F257=1, C257&amp;"_"&amp;E257, C257&amp;"_"&amp;D257)</f>
        <v>Kent_OR</v>
      </c>
      <c r="C257" s="228" t="s">
        <v>1647</v>
      </c>
      <c r="D257" s="320" t="s">
        <v>122</v>
      </c>
      <c r="E257" s="320" t="s">
        <v>50</v>
      </c>
      <c r="F257" s="320"/>
      <c r="G257" s="228">
        <v>45.193611145019503</v>
      </c>
      <c r="H257" s="228">
        <v>-120.69554901123</v>
      </c>
      <c r="I257" s="228">
        <f t="shared" si="11"/>
        <v>260</v>
      </c>
      <c r="J257" s="228">
        <f>COUNTIFS(Data_all!$M$2:$M$5005, LocID!B257, Data_all!$O$2:$O$5005,"&lt;&gt;2")</f>
        <v>1</v>
      </c>
      <c r="K257" s="228">
        <f>COUNTIFS(Data_all!$M$2:$M$5005,LocID!$B257, Data_all!$N$2:$N$5005, LocID!K$1)</f>
        <v>0</v>
      </c>
      <c r="L257" s="228">
        <f>COUNTIFS(Data_all!$M$2:$M$5005,LocID!$B257, Data_all!$N$2:$N$5005, LocID!L$1) + COUNTIFS(Data_all!$M$2:$M$5005,LocID!$B257, Data_all!$N$2:$N$5005, "Cities and Streets")</f>
        <v>1</v>
      </c>
      <c r="M257" s="228">
        <f>COUNTIFS(Data_all!$M$2:$M$5005,LocID!$B257, Data_all!$N$2:$N$5005, LocID!M$1)</f>
        <v>0</v>
      </c>
      <c r="N257" s="228">
        <f>COUNTIFS(Data_all!$M$2:$M$5005,LocID!$B257, Data_all!$N$2:$N$5005, LocID!N$1)</f>
        <v>1</v>
      </c>
      <c r="O257" s="228">
        <f>COUNTIFS(Data_all!$M$2:$M$5005,LocID!$B257, Data_all!$N$2:$N$5005, LocID!O$1)</f>
        <v>0</v>
      </c>
      <c r="P257" s="228">
        <f>COUNTIFS(Data_all!$M$2:$M$5005,LocID!$B257, Data_all!$N$2:$N$5005, LocID!P$1)</f>
        <v>0</v>
      </c>
      <c r="Q257" s="228">
        <f>COUNTIFS(Data_all!$M$2:$M$5005,LocID!$B257, Data_all!$N$2:$N$5005, LocID!Q$1)</f>
        <v>0</v>
      </c>
      <c r="R257" s="228">
        <f>COUNTIFS(Data_all!$M$2:$M$5005,LocID!$B257, Data_all!$N$2:$N$5005, LocID!R$1)</f>
        <v>0</v>
      </c>
      <c r="S257" s="228">
        <f>COUNTIFS(Data_all!$M$2:$M$5005,LocID!$B257, Data_all!$N$2:$N$5005, LocID!S$1)</f>
        <v>0</v>
      </c>
      <c r="T257" s="232"/>
      <c r="U257" s="230">
        <f t="shared" si="12"/>
        <v>2</v>
      </c>
      <c r="W257"/>
    </row>
    <row r="258" spans="1:23" x14ac:dyDescent="0.25">
      <c r="A258" s="228">
        <v>261</v>
      </c>
      <c r="B258" s="228" t="str">
        <f t="shared" si="13"/>
        <v>Kent_WA</v>
      </c>
      <c r="C258" s="228" t="s">
        <v>1647</v>
      </c>
      <c r="D258" s="320" t="s">
        <v>261</v>
      </c>
      <c r="E258" s="320" t="s">
        <v>50</v>
      </c>
      <c r="F258" s="320"/>
      <c r="G258" s="228">
        <v>47.380279541015597</v>
      </c>
      <c r="H258" s="228">
        <v>-122.237419128417</v>
      </c>
      <c r="I258" s="228">
        <f t="shared" ref="I258:I321" si="14">A258</f>
        <v>261</v>
      </c>
      <c r="J258" s="228">
        <f>COUNTIFS(Data_all!$M$2:$M$5005, LocID!B258, Data_all!$O$2:$O$5005,"&lt;&gt;2")</f>
        <v>1</v>
      </c>
      <c r="K258" s="228">
        <f>COUNTIFS(Data_all!$M$2:$M$5005,LocID!$B258, Data_all!$N$2:$N$5005, LocID!K$1)</f>
        <v>1</v>
      </c>
      <c r="L258" s="228">
        <f>COUNTIFS(Data_all!$M$2:$M$5005,LocID!$B258, Data_all!$N$2:$N$5005, LocID!L$1) + COUNTIFS(Data_all!$M$2:$M$5005,LocID!$B258, Data_all!$N$2:$N$5005, "Cities and Streets")</f>
        <v>0</v>
      </c>
      <c r="M258" s="228">
        <f>COUNTIFS(Data_all!$M$2:$M$5005,LocID!$B258, Data_all!$N$2:$N$5005, LocID!M$1)</f>
        <v>0</v>
      </c>
      <c r="N258" s="228">
        <f>COUNTIFS(Data_all!$M$2:$M$5005,LocID!$B258, Data_all!$N$2:$N$5005, LocID!N$1)</f>
        <v>0</v>
      </c>
      <c r="O258" s="228">
        <f>COUNTIFS(Data_all!$M$2:$M$5005,LocID!$B258, Data_all!$N$2:$N$5005, LocID!O$1)</f>
        <v>0</v>
      </c>
      <c r="P258" s="228">
        <f>COUNTIFS(Data_all!$M$2:$M$5005,LocID!$B258, Data_all!$N$2:$N$5005, LocID!P$1)</f>
        <v>0</v>
      </c>
      <c r="Q258" s="228">
        <f>COUNTIFS(Data_all!$M$2:$M$5005,LocID!$B258, Data_all!$N$2:$N$5005, LocID!Q$1)</f>
        <v>0</v>
      </c>
      <c r="R258" s="228">
        <f>COUNTIFS(Data_all!$M$2:$M$5005,LocID!$B258, Data_all!$N$2:$N$5005, LocID!R$1)</f>
        <v>0</v>
      </c>
      <c r="S258" s="228">
        <f>COUNTIFS(Data_all!$M$2:$M$5005,LocID!$B258, Data_all!$N$2:$N$5005, LocID!S$1)</f>
        <v>0</v>
      </c>
      <c r="T258" s="232"/>
      <c r="U258" s="230">
        <f t="shared" si="12"/>
        <v>1</v>
      </c>
      <c r="W258"/>
    </row>
    <row r="259" spans="1:23" x14ac:dyDescent="0.25">
      <c r="A259" s="228">
        <v>262</v>
      </c>
      <c r="B259" s="228" t="str">
        <f t="shared" si="13"/>
        <v>Kerman_CA</v>
      </c>
      <c r="C259" s="228" t="s">
        <v>1652</v>
      </c>
      <c r="D259" s="320" t="s">
        <v>76</v>
      </c>
      <c r="E259" s="320" t="s">
        <v>50</v>
      </c>
      <c r="F259" s="320"/>
      <c r="G259" s="228">
        <v>36.728561401367102</v>
      </c>
      <c r="H259" s="228">
        <v>-120.06027221679599</v>
      </c>
      <c r="I259" s="228">
        <f t="shared" si="14"/>
        <v>262</v>
      </c>
      <c r="J259" s="228">
        <f>COUNTIFS(Data_all!$M$2:$M$5005, LocID!B259, Data_all!$O$2:$O$5005,"&lt;&gt;2")</f>
        <v>1</v>
      </c>
      <c r="K259" s="228">
        <f>COUNTIFS(Data_all!$M$2:$M$5005,LocID!$B259, Data_all!$N$2:$N$5005, LocID!K$1)</f>
        <v>0</v>
      </c>
      <c r="L259" s="228">
        <f>COUNTIFS(Data_all!$M$2:$M$5005,LocID!$B259, Data_all!$N$2:$N$5005, LocID!L$1) + COUNTIFS(Data_all!$M$2:$M$5005,LocID!$B259, Data_all!$N$2:$N$5005, "Cities and Streets")</f>
        <v>1</v>
      </c>
      <c r="M259" s="228">
        <f>COUNTIFS(Data_all!$M$2:$M$5005,LocID!$B259, Data_all!$N$2:$N$5005, LocID!M$1)</f>
        <v>0</v>
      </c>
      <c r="N259" s="228">
        <f>COUNTIFS(Data_all!$M$2:$M$5005,LocID!$B259, Data_all!$N$2:$N$5005, LocID!N$1)</f>
        <v>0</v>
      </c>
      <c r="O259" s="228">
        <f>COUNTIFS(Data_all!$M$2:$M$5005,LocID!$B259, Data_all!$N$2:$N$5005, LocID!O$1)</f>
        <v>0</v>
      </c>
      <c r="P259" s="228">
        <f>COUNTIFS(Data_all!$M$2:$M$5005,LocID!$B259, Data_all!$N$2:$N$5005, LocID!P$1)</f>
        <v>0</v>
      </c>
      <c r="Q259" s="228">
        <f>COUNTIFS(Data_all!$M$2:$M$5005,LocID!$B259, Data_all!$N$2:$N$5005, LocID!Q$1)</f>
        <v>0</v>
      </c>
      <c r="R259" s="228">
        <f>COUNTIFS(Data_all!$M$2:$M$5005,LocID!$B259, Data_all!$N$2:$N$5005, LocID!R$1)</f>
        <v>0</v>
      </c>
      <c r="S259" s="228">
        <f>COUNTIFS(Data_all!$M$2:$M$5005,LocID!$B259, Data_all!$N$2:$N$5005, LocID!S$1)</f>
        <v>0</v>
      </c>
      <c r="T259" s="232"/>
      <c r="U259" s="230">
        <f t="shared" si="12"/>
        <v>1</v>
      </c>
      <c r="W259"/>
    </row>
    <row r="260" spans="1:23" x14ac:dyDescent="0.25">
      <c r="A260" s="228">
        <v>263</v>
      </c>
      <c r="B260" s="228" t="str">
        <f t="shared" si="13"/>
        <v>Kings County_CA</v>
      </c>
      <c r="C260" s="228" t="s">
        <v>1655</v>
      </c>
      <c r="D260" s="320" t="s">
        <v>76</v>
      </c>
      <c r="E260" s="320" t="s">
        <v>50</v>
      </c>
      <c r="F260" s="320"/>
      <c r="G260" s="228">
        <v>36.075370788574197</v>
      </c>
      <c r="H260" s="228">
        <v>-119.815559387207</v>
      </c>
      <c r="I260" s="228">
        <f t="shared" si="14"/>
        <v>263</v>
      </c>
      <c r="J260" s="228">
        <f>COUNTIFS(Data_all!$M$2:$M$5005, LocID!B260, Data_all!$O$2:$O$5005,"&lt;&gt;2")</f>
        <v>1</v>
      </c>
      <c r="K260" s="228">
        <f>COUNTIFS(Data_all!$M$2:$M$5005,LocID!$B260, Data_all!$N$2:$N$5005, LocID!K$1)</f>
        <v>1</v>
      </c>
      <c r="L260" s="228">
        <f>COUNTIFS(Data_all!$M$2:$M$5005,LocID!$B260, Data_all!$N$2:$N$5005, LocID!L$1) + COUNTIFS(Data_all!$M$2:$M$5005,LocID!$B260, Data_all!$N$2:$N$5005, "Cities and Streets")</f>
        <v>0</v>
      </c>
      <c r="M260" s="228">
        <f>COUNTIFS(Data_all!$M$2:$M$5005,LocID!$B260, Data_all!$N$2:$N$5005, LocID!M$1)</f>
        <v>0</v>
      </c>
      <c r="N260" s="228">
        <f>COUNTIFS(Data_all!$M$2:$M$5005,LocID!$B260, Data_all!$N$2:$N$5005, LocID!N$1)</f>
        <v>0</v>
      </c>
      <c r="O260" s="228">
        <f>COUNTIFS(Data_all!$M$2:$M$5005,LocID!$B260, Data_all!$N$2:$N$5005, LocID!O$1)</f>
        <v>0</v>
      </c>
      <c r="P260" s="228">
        <f>COUNTIFS(Data_all!$M$2:$M$5005,LocID!$B260, Data_all!$N$2:$N$5005, LocID!P$1)</f>
        <v>0</v>
      </c>
      <c r="Q260" s="228">
        <f>COUNTIFS(Data_all!$M$2:$M$5005,LocID!$B260, Data_all!$N$2:$N$5005, LocID!Q$1)</f>
        <v>0</v>
      </c>
      <c r="R260" s="228">
        <f>COUNTIFS(Data_all!$M$2:$M$5005,LocID!$B260, Data_all!$N$2:$N$5005, LocID!R$1)</f>
        <v>0</v>
      </c>
      <c r="S260" s="228">
        <f>COUNTIFS(Data_all!$M$2:$M$5005,LocID!$B260, Data_all!$N$2:$N$5005, LocID!S$1)</f>
        <v>0</v>
      </c>
      <c r="T260" s="232"/>
      <c r="U260" s="230">
        <f t="shared" si="12"/>
        <v>1</v>
      </c>
      <c r="W260"/>
    </row>
    <row r="261" spans="1:23" x14ac:dyDescent="0.25">
      <c r="A261" s="228">
        <v>264</v>
      </c>
      <c r="B261" s="228" t="str">
        <f t="shared" si="13"/>
        <v>Kingston_NY</v>
      </c>
      <c r="C261" s="228" t="s">
        <v>1658</v>
      </c>
      <c r="D261" s="320" t="s">
        <v>107</v>
      </c>
      <c r="E261" s="320" t="s">
        <v>50</v>
      </c>
      <c r="F261" s="320"/>
      <c r="G261" s="228">
        <v>41.926708221435497</v>
      </c>
      <c r="H261" s="228">
        <v>-73.996498107910099</v>
      </c>
      <c r="I261" s="228">
        <f t="shared" si="14"/>
        <v>264</v>
      </c>
      <c r="J261" s="228">
        <f>COUNTIFS(Data_all!$M$2:$M$5005, LocID!B261, Data_all!$O$2:$O$5005,"&lt;&gt;2")</f>
        <v>3</v>
      </c>
      <c r="K261" s="228">
        <f>COUNTIFS(Data_all!$M$2:$M$5005,LocID!$B261, Data_all!$N$2:$N$5005, LocID!K$1)</f>
        <v>1</v>
      </c>
      <c r="L261" s="228">
        <f>COUNTIFS(Data_all!$M$2:$M$5005,LocID!$B261, Data_all!$N$2:$N$5005, LocID!L$1) + COUNTIFS(Data_all!$M$2:$M$5005,LocID!$B261, Data_all!$N$2:$N$5005, "Cities and Streets")</f>
        <v>1</v>
      </c>
      <c r="M261" s="228">
        <f>COUNTIFS(Data_all!$M$2:$M$5005,LocID!$B261, Data_all!$N$2:$N$5005, LocID!M$1)</f>
        <v>0</v>
      </c>
      <c r="N261" s="228">
        <f>COUNTIFS(Data_all!$M$2:$M$5005,LocID!$B261, Data_all!$N$2:$N$5005, LocID!N$1)</f>
        <v>0</v>
      </c>
      <c r="O261" s="228">
        <f>COUNTIFS(Data_all!$M$2:$M$5005,LocID!$B261, Data_all!$N$2:$N$5005, LocID!O$1)</f>
        <v>0</v>
      </c>
      <c r="P261" s="228">
        <f>COUNTIFS(Data_all!$M$2:$M$5005,LocID!$B261, Data_all!$N$2:$N$5005, LocID!P$1)</f>
        <v>1</v>
      </c>
      <c r="Q261" s="228">
        <f>COUNTIFS(Data_all!$M$2:$M$5005,LocID!$B261, Data_all!$N$2:$N$5005, LocID!Q$1)</f>
        <v>0</v>
      </c>
      <c r="R261" s="228">
        <f>COUNTIFS(Data_all!$M$2:$M$5005,LocID!$B261, Data_all!$N$2:$N$5005, LocID!R$1)</f>
        <v>0</v>
      </c>
      <c r="S261" s="228">
        <f>COUNTIFS(Data_all!$M$2:$M$5005,LocID!$B261, Data_all!$N$2:$N$5005, LocID!S$1)</f>
        <v>0</v>
      </c>
      <c r="T261" s="232"/>
      <c r="U261" s="230">
        <f t="shared" si="12"/>
        <v>3</v>
      </c>
      <c r="W261"/>
    </row>
    <row r="262" spans="1:23" x14ac:dyDescent="0.25">
      <c r="A262" s="228">
        <v>265</v>
      </c>
      <c r="B262" s="228" t="str">
        <f t="shared" si="13"/>
        <v>Kitchener_Canada</v>
      </c>
      <c r="C262" s="228" t="s">
        <v>1664</v>
      </c>
      <c r="D262" s="320" t="s">
        <v>740</v>
      </c>
      <c r="E262" s="320" t="s">
        <v>740</v>
      </c>
      <c r="F262" s="320">
        <v>1</v>
      </c>
      <c r="G262" s="228">
        <v>43.471199035644503</v>
      </c>
      <c r="H262" s="228">
        <v>-80.486900329589801</v>
      </c>
      <c r="I262" s="228">
        <f t="shared" si="14"/>
        <v>265</v>
      </c>
      <c r="J262" s="228">
        <f>COUNTIFS(Data_all!$M$2:$M$5005, LocID!B262, Data_all!$O$2:$O$5005,"&lt;&gt;2")</f>
        <v>2</v>
      </c>
      <c r="K262" s="228">
        <f>COUNTIFS(Data_all!$M$2:$M$5005,LocID!$B262, Data_all!$N$2:$N$5005, LocID!K$1)</f>
        <v>0</v>
      </c>
      <c r="L262" s="228">
        <f>COUNTIFS(Data_all!$M$2:$M$5005,LocID!$B262, Data_all!$N$2:$N$5005, LocID!L$1) + COUNTIFS(Data_all!$M$2:$M$5005,LocID!$B262, Data_all!$N$2:$N$5005, "Cities and Streets")</f>
        <v>2</v>
      </c>
      <c r="M262" s="228">
        <f>COUNTIFS(Data_all!$M$2:$M$5005,LocID!$B262, Data_all!$N$2:$N$5005, LocID!M$1)</f>
        <v>0</v>
      </c>
      <c r="N262" s="228">
        <f>COUNTIFS(Data_all!$M$2:$M$5005,LocID!$B262, Data_all!$N$2:$N$5005, LocID!N$1)</f>
        <v>0</v>
      </c>
      <c r="O262" s="228">
        <f>COUNTIFS(Data_all!$M$2:$M$5005,LocID!$B262, Data_all!$N$2:$N$5005, LocID!O$1)</f>
        <v>0</v>
      </c>
      <c r="P262" s="228">
        <f>COUNTIFS(Data_all!$M$2:$M$5005,LocID!$B262, Data_all!$N$2:$N$5005, LocID!P$1)</f>
        <v>0</v>
      </c>
      <c r="Q262" s="228">
        <f>COUNTIFS(Data_all!$M$2:$M$5005,LocID!$B262, Data_all!$N$2:$N$5005, LocID!Q$1)</f>
        <v>0</v>
      </c>
      <c r="R262" s="228">
        <f>COUNTIFS(Data_all!$M$2:$M$5005,LocID!$B262, Data_all!$N$2:$N$5005, LocID!R$1)</f>
        <v>0</v>
      </c>
      <c r="S262" s="228">
        <f>COUNTIFS(Data_all!$M$2:$M$5005,LocID!$B262, Data_all!$N$2:$N$5005, LocID!S$1)</f>
        <v>0</v>
      </c>
      <c r="T262" s="232"/>
      <c r="U262" s="230">
        <f t="shared" si="12"/>
        <v>2</v>
      </c>
      <c r="W262"/>
    </row>
    <row r="263" spans="1:23" x14ac:dyDescent="0.25">
      <c r="A263" s="228">
        <v>266</v>
      </c>
      <c r="B263" s="228" t="str">
        <f t="shared" si="13"/>
        <v>Knox County_ME</v>
      </c>
      <c r="C263" s="228" t="s">
        <v>1668</v>
      </c>
      <c r="D263" s="320" t="s">
        <v>320</v>
      </c>
      <c r="E263" s="320" t="s">
        <v>50</v>
      </c>
      <c r="F263" s="320"/>
      <c r="G263" s="228">
        <v>44.134834289550703</v>
      </c>
      <c r="H263" s="228">
        <v>-69.171905517578097</v>
      </c>
      <c r="I263" s="228">
        <f t="shared" si="14"/>
        <v>266</v>
      </c>
      <c r="J263" s="228">
        <f>COUNTIFS(Data_all!$M$2:$M$5005, LocID!B263, Data_all!$O$2:$O$5005,"&lt;&gt;2")</f>
        <v>1</v>
      </c>
      <c r="K263" s="228">
        <f>COUNTIFS(Data_all!$M$2:$M$5005,LocID!$B263, Data_all!$N$2:$N$5005, LocID!K$1)</f>
        <v>1</v>
      </c>
      <c r="L263" s="228">
        <f>COUNTIFS(Data_all!$M$2:$M$5005,LocID!$B263, Data_all!$N$2:$N$5005, LocID!L$1) + COUNTIFS(Data_all!$M$2:$M$5005,LocID!$B263, Data_all!$N$2:$N$5005, "Cities and Streets")</f>
        <v>0</v>
      </c>
      <c r="M263" s="228">
        <f>COUNTIFS(Data_all!$M$2:$M$5005,LocID!$B263, Data_all!$N$2:$N$5005, LocID!M$1)</f>
        <v>0</v>
      </c>
      <c r="N263" s="228">
        <f>COUNTIFS(Data_all!$M$2:$M$5005,LocID!$B263, Data_all!$N$2:$N$5005, LocID!N$1)</f>
        <v>0</v>
      </c>
      <c r="O263" s="228">
        <f>COUNTIFS(Data_all!$M$2:$M$5005,LocID!$B263, Data_all!$N$2:$N$5005, LocID!O$1)</f>
        <v>0</v>
      </c>
      <c r="P263" s="228">
        <f>COUNTIFS(Data_all!$M$2:$M$5005,LocID!$B263, Data_all!$N$2:$N$5005, LocID!P$1)</f>
        <v>0</v>
      </c>
      <c r="Q263" s="228">
        <f>COUNTIFS(Data_all!$M$2:$M$5005,LocID!$B263, Data_all!$N$2:$N$5005, LocID!Q$1)</f>
        <v>0</v>
      </c>
      <c r="R263" s="228">
        <f>COUNTIFS(Data_all!$M$2:$M$5005,LocID!$B263, Data_all!$N$2:$N$5005, LocID!R$1)</f>
        <v>0</v>
      </c>
      <c r="S263" s="228">
        <f>COUNTIFS(Data_all!$M$2:$M$5005,LocID!$B263, Data_all!$N$2:$N$5005, LocID!S$1)</f>
        <v>0</v>
      </c>
      <c r="T263" s="232"/>
      <c r="U263" s="230">
        <f t="shared" si="12"/>
        <v>1</v>
      </c>
      <c r="W263"/>
    </row>
    <row r="264" spans="1:23" x14ac:dyDescent="0.25">
      <c r="A264" s="228">
        <v>267</v>
      </c>
      <c r="B264" s="228" t="str">
        <f t="shared" si="13"/>
        <v>La Canada Flintridge_CA</v>
      </c>
      <c r="C264" s="228" t="s">
        <v>1670</v>
      </c>
      <c r="D264" s="320" t="s">
        <v>76</v>
      </c>
      <c r="E264" s="320" t="s">
        <v>50</v>
      </c>
      <c r="F264" s="320"/>
      <c r="G264" s="228">
        <v>34.2076606750488</v>
      </c>
      <c r="H264" s="228">
        <v>-118.20725250244099</v>
      </c>
      <c r="I264" s="228">
        <f t="shared" si="14"/>
        <v>267</v>
      </c>
      <c r="J264" s="228">
        <f>COUNTIFS(Data_all!$M$2:$M$5005, LocID!B264, Data_all!$O$2:$O$5005,"&lt;&gt;2")</f>
        <v>1</v>
      </c>
      <c r="K264" s="228">
        <f>COUNTIFS(Data_all!$M$2:$M$5005,LocID!$B264, Data_all!$N$2:$N$5005, LocID!K$1)</f>
        <v>0</v>
      </c>
      <c r="L264" s="228">
        <f>COUNTIFS(Data_all!$M$2:$M$5005,LocID!$B264, Data_all!$N$2:$N$5005, LocID!L$1) + COUNTIFS(Data_all!$M$2:$M$5005,LocID!$B264, Data_all!$N$2:$N$5005, "Cities and Streets")</f>
        <v>0</v>
      </c>
      <c r="M264" s="228">
        <f>COUNTIFS(Data_all!$M$2:$M$5005,LocID!$B264, Data_all!$N$2:$N$5005, LocID!M$1)</f>
        <v>1</v>
      </c>
      <c r="N264" s="228">
        <f>COUNTIFS(Data_all!$M$2:$M$5005,LocID!$B264, Data_all!$N$2:$N$5005, LocID!N$1)</f>
        <v>0</v>
      </c>
      <c r="O264" s="228">
        <f>COUNTIFS(Data_all!$M$2:$M$5005,LocID!$B264, Data_all!$N$2:$N$5005, LocID!O$1)</f>
        <v>0</v>
      </c>
      <c r="P264" s="228">
        <f>COUNTIFS(Data_all!$M$2:$M$5005,LocID!$B264, Data_all!$N$2:$N$5005, LocID!P$1)</f>
        <v>0</v>
      </c>
      <c r="Q264" s="228">
        <f>COUNTIFS(Data_all!$M$2:$M$5005,LocID!$B264, Data_all!$N$2:$N$5005, LocID!Q$1)</f>
        <v>0</v>
      </c>
      <c r="R264" s="228">
        <f>COUNTIFS(Data_all!$M$2:$M$5005,LocID!$B264, Data_all!$N$2:$N$5005, LocID!R$1)</f>
        <v>0</v>
      </c>
      <c r="S264" s="228">
        <f>COUNTIFS(Data_all!$M$2:$M$5005,LocID!$B264, Data_all!$N$2:$N$5005, LocID!S$1)</f>
        <v>0</v>
      </c>
      <c r="T264" s="232"/>
      <c r="U264" s="230">
        <f t="shared" si="12"/>
        <v>1</v>
      </c>
      <c r="W264"/>
    </row>
    <row r="265" spans="1:23" x14ac:dyDescent="0.25">
      <c r="A265" s="228">
        <v>268</v>
      </c>
      <c r="B265" s="228" t="str">
        <f t="shared" si="13"/>
        <v>La Jolla_CA</v>
      </c>
      <c r="C265" s="228" t="s">
        <v>1673</v>
      </c>
      <c r="D265" s="320" t="s">
        <v>76</v>
      </c>
      <c r="E265" s="320" t="s">
        <v>50</v>
      </c>
      <c r="F265" s="320"/>
      <c r="G265" s="228">
        <v>32.837047576904297</v>
      </c>
      <c r="H265" s="228">
        <v>-117.25538635253901</v>
      </c>
      <c r="I265" s="228">
        <f t="shared" si="14"/>
        <v>268</v>
      </c>
      <c r="J265" s="228">
        <f>COUNTIFS(Data_all!$M$2:$M$5005, LocID!B265, Data_all!$O$2:$O$5005,"&lt;&gt;2")</f>
        <v>2</v>
      </c>
      <c r="K265" s="228">
        <f>COUNTIFS(Data_all!$M$2:$M$5005,LocID!$B265, Data_all!$N$2:$N$5005, LocID!K$1)</f>
        <v>0</v>
      </c>
      <c r="L265" s="228">
        <f>COUNTIFS(Data_all!$M$2:$M$5005,LocID!$B265, Data_all!$N$2:$N$5005, LocID!L$1) + COUNTIFS(Data_all!$M$2:$M$5005,LocID!$B265, Data_all!$N$2:$N$5005, "Cities and Streets")</f>
        <v>0</v>
      </c>
      <c r="M265" s="228">
        <f>COUNTIFS(Data_all!$M$2:$M$5005,LocID!$B265, Data_all!$N$2:$N$5005, LocID!M$1)</f>
        <v>2</v>
      </c>
      <c r="N265" s="228">
        <f>COUNTIFS(Data_all!$M$2:$M$5005,LocID!$B265, Data_all!$N$2:$N$5005, LocID!N$1)</f>
        <v>0</v>
      </c>
      <c r="O265" s="228">
        <f>COUNTIFS(Data_all!$M$2:$M$5005,LocID!$B265, Data_all!$N$2:$N$5005, LocID!O$1)</f>
        <v>0</v>
      </c>
      <c r="P265" s="228">
        <f>COUNTIFS(Data_all!$M$2:$M$5005,LocID!$B265, Data_all!$N$2:$N$5005, LocID!P$1)</f>
        <v>0</v>
      </c>
      <c r="Q265" s="228">
        <f>COUNTIFS(Data_all!$M$2:$M$5005,LocID!$B265, Data_all!$N$2:$N$5005, LocID!Q$1)</f>
        <v>0</v>
      </c>
      <c r="R265" s="228">
        <f>COUNTIFS(Data_all!$M$2:$M$5005,LocID!$B265, Data_all!$N$2:$N$5005, LocID!R$1)</f>
        <v>0</v>
      </c>
      <c r="S265" s="228">
        <f>COUNTIFS(Data_all!$M$2:$M$5005,LocID!$B265, Data_all!$N$2:$N$5005, LocID!S$1)</f>
        <v>0</v>
      </c>
      <c r="T265" s="232"/>
      <c r="U265" s="230">
        <f t="shared" si="12"/>
        <v>2</v>
      </c>
      <c r="W265"/>
    </row>
    <row r="266" spans="1:23" x14ac:dyDescent="0.25">
      <c r="A266" s="228">
        <v>269</v>
      </c>
      <c r="B266" s="228" t="str">
        <f t="shared" si="13"/>
        <v>Lafayette_IN</v>
      </c>
      <c r="C266" s="228" t="s">
        <v>1677</v>
      </c>
      <c r="D266" s="320" t="s">
        <v>808</v>
      </c>
      <c r="E266" s="320" t="s">
        <v>50</v>
      </c>
      <c r="F266" s="320"/>
      <c r="G266" s="228">
        <v>40.417369842529297</v>
      </c>
      <c r="H266" s="228">
        <v>-86.876548767089801</v>
      </c>
      <c r="I266" s="228">
        <f t="shared" si="14"/>
        <v>269</v>
      </c>
      <c r="J266" s="228">
        <f>COUNTIFS(Data_all!$M$2:$M$5005, LocID!B266, Data_all!$O$2:$O$5005,"&lt;&gt;2")</f>
        <v>1</v>
      </c>
      <c r="K266" s="228">
        <f>COUNTIFS(Data_all!$M$2:$M$5005,LocID!$B266, Data_all!$N$2:$N$5005, LocID!K$1)</f>
        <v>1</v>
      </c>
      <c r="L266" s="228">
        <f>COUNTIFS(Data_all!$M$2:$M$5005,LocID!$B266, Data_all!$N$2:$N$5005, LocID!L$1) + COUNTIFS(Data_all!$M$2:$M$5005,LocID!$B266, Data_all!$N$2:$N$5005, "Cities and Streets")</f>
        <v>0</v>
      </c>
      <c r="M266" s="228">
        <f>COUNTIFS(Data_all!$M$2:$M$5005,LocID!$B266, Data_all!$N$2:$N$5005, LocID!M$1)</f>
        <v>0</v>
      </c>
      <c r="N266" s="228">
        <f>COUNTIFS(Data_all!$M$2:$M$5005,LocID!$B266, Data_all!$N$2:$N$5005, LocID!N$1)</f>
        <v>0</v>
      </c>
      <c r="O266" s="228">
        <f>COUNTIFS(Data_all!$M$2:$M$5005,LocID!$B266, Data_all!$N$2:$N$5005, LocID!O$1)</f>
        <v>0</v>
      </c>
      <c r="P266" s="228">
        <f>COUNTIFS(Data_all!$M$2:$M$5005,LocID!$B266, Data_all!$N$2:$N$5005, LocID!P$1)</f>
        <v>0</v>
      </c>
      <c r="Q266" s="228">
        <f>COUNTIFS(Data_all!$M$2:$M$5005,LocID!$B266, Data_all!$N$2:$N$5005, LocID!Q$1)</f>
        <v>0</v>
      </c>
      <c r="R266" s="228">
        <f>COUNTIFS(Data_all!$M$2:$M$5005,LocID!$B266, Data_all!$N$2:$N$5005, LocID!R$1)</f>
        <v>0</v>
      </c>
      <c r="S266" s="228">
        <f>COUNTIFS(Data_all!$M$2:$M$5005,LocID!$B266, Data_all!$N$2:$N$5005, LocID!S$1)</f>
        <v>0</v>
      </c>
      <c r="T266" s="232"/>
      <c r="U266" s="230">
        <f t="shared" si="12"/>
        <v>1</v>
      </c>
      <c r="W266"/>
    </row>
    <row r="267" spans="1:23" x14ac:dyDescent="0.25">
      <c r="A267" s="228">
        <v>270</v>
      </c>
      <c r="B267" s="228" t="str">
        <f t="shared" si="13"/>
        <v>Lake City_FL</v>
      </c>
      <c r="C267" s="228" t="s">
        <v>1680</v>
      </c>
      <c r="D267" s="320" t="s">
        <v>165</v>
      </c>
      <c r="E267" s="320" t="s">
        <v>50</v>
      </c>
      <c r="F267" s="320"/>
      <c r="G267" s="228">
        <v>30.190359115600501</v>
      </c>
      <c r="H267" s="228">
        <v>-82.637123107910099</v>
      </c>
      <c r="I267" s="228">
        <f t="shared" si="14"/>
        <v>270</v>
      </c>
      <c r="J267" s="228">
        <f>COUNTIFS(Data_all!$M$2:$M$5005, LocID!B267, Data_all!$O$2:$O$5005,"&lt;&gt;2")</f>
        <v>1</v>
      </c>
      <c r="K267" s="228">
        <f>COUNTIFS(Data_all!$M$2:$M$5005,LocID!$B267, Data_all!$N$2:$N$5005, LocID!K$1)</f>
        <v>0</v>
      </c>
      <c r="L267" s="228">
        <f>COUNTIFS(Data_all!$M$2:$M$5005,LocID!$B267, Data_all!$N$2:$N$5005, LocID!L$1) + COUNTIFS(Data_all!$M$2:$M$5005,LocID!$B267, Data_all!$N$2:$N$5005, "Cities and Streets")</f>
        <v>1</v>
      </c>
      <c r="M267" s="228">
        <f>COUNTIFS(Data_all!$M$2:$M$5005,LocID!$B267, Data_all!$N$2:$N$5005, LocID!M$1)</f>
        <v>0</v>
      </c>
      <c r="N267" s="228">
        <f>COUNTIFS(Data_all!$M$2:$M$5005,LocID!$B267, Data_all!$N$2:$N$5005, LocID!N$1)</f>
        <v>0</v>
      </c>
      <c r="O267" s="228">
        <f>COUNTIFS(Data_all!$M$2:$M$5005,LocID!$B267, Data_all!$N$2:$N$5005, LocID!O$1)</f>
        <v>0</v>
      </c>
      <c r="P267" s="228">
        <f>COUNTIFS(Data_all!$M$2:$M$5005,LocID!$B267, Data_all!$N$2:$N$5005, LocID!P$1)</f>
        <v>0</v>
      </c>
      <c r="Q267" s="228">
        <f>COUNTIFS(Data_all!$M$2:$M$5005,LocID!$B267, Data_all!$N$2:$N$5005, LocID!Q$1)</f>
        <v>0</v>
      </c>
      <c r="R267" s="228">
        <f>COUNTIFS(Data_all!$M$2:$M$5005,LocID!$B267, Data_all!$N$2:$N$5005, LocID!R$1)</f>
        <v>0</v>
      </c>
      <c r="S267" s="228">
        <f>COUNTIFS(Data_all!$M$2:$M$5005,LocID!$B267, Data_all!$N$2:$N$5005, LocID!S$1)</f>
        <v>0</v>
      </c>
      <c r="T267" s="232"/>
      <c r="U267" s="230">
        <f t="shared" si="12"/>
        <v>1</v>
      </c>
      <c r="W267"/>
    </row>
    <row r="268" spans="1:23" x14ac:dyDescent="0.25">
      <c r="A268" s="228">
        <v>271</v>
      </c>
      <c r="B268" s="228" t="str">
        <f t="shared" si="13"/>
        <v>Lake Tahoe_CA</v>
      </c>
      <c r="C268" s="228" t="s">
        <v>1683</v>
      </c>
      <c r="D268" s="320" t="s">
        <v>76</v>
      </c>
      <c r="E268" s="320" t="s">
        <v>50</v>
      </c>
      <c r="F268" s="320"/>
      <c r="G268" s="228">
        <v>38.910720825195298</v>
      </c>
      <c r="H268" s="228">
        <v>-120.00713348388599</v>
      </c>
      <c r="I268" s="228">
        <f t="shared" si="14"/>
        <v>271</v>
      </c>
      <c r="J268" s="228">
        <f>COUNTIFS(Data_all!$M$2:$M$5005, LocID!B268, Data_all!$O$2:$O$5005,"&lt;&gt;2")</f>
        <v>1</v>
      </c>
      <c r="K268" s="228">
        <f>COUNTIFS(Data_all!$M$2:$M$5005,LocID!$B268, Data_all!$N$2:$N$5005, LocID!K$1)</f>
        <v>0</v>
      </c>
      <c r="L268" s="228">
        <f>COUNTIFS(Data_all!$M$2:$M$5005,LocID!$B268, Data_all!$N$2:$N$5005, LocID!L$1) + COUNTIFS(Data_all!$M$2:$M$5005,LocID!$B268, Data_all!$N$2:$N$5005, "Cities and Streets")</f>
        <v>0</v>
      </c>
      <c r="M268" s="228">
        <f>COUNTIFS(Data_all!$M$2:$M$5005,LocID!$B268, Data_all!$N$2:$N$5005, LocID!M$1)</f>
        <v>1</v>
      </c>
      <c r="N268" s="228">
        <f>COUNTIFS(Data_all!$M$2:$M$5005,LocID!$B268, Data_all!$N$2:$N$5005, LocID!N$1)</f>
        <v>0</v>
      </c>
      <c r="O268" s="228">
        <f>COUNTIFS(Data_all!$M$2:$M$5005,LocID!$B268, Data_all!$N$2:$N$5005, LocID!O$1)</f>
        <v>0</v>
      </c>
      <c r="P268" s="228">
        <f>COUNTIFS(Data_all!$M$2:$M$5005,LocID!$B268, Data_all!$N$2:$N$5005, LocID!P$1)</f>
        <v>0</v>
      </c>
      <c r="Q268" s="228">
        <f>COUNTIFS(Data_all!$M$2:$M$5005,LocID!$B268, Data_all!$N$2:$N$5005, LocID!Q$1)</f>
        <v>0</v>
      </c>
      <c r="R268" s="228">
        <f>COUNTIFS(Data_all!$M$2:$M$5005,LocID!$B268, Data_all!$N$2:$N$5005, LocID!R$1)</f>
        <v>0</v>
      </c>
      <c r="S268" s="228">
        <f>COUNTIFS(Data_all!$M$2:$M$5005,LocID!$B268, Data_all!$N$2:$N$5005, LocID!S$1)</f>
        <v>0</v>
      </c>
      <c r="T268" s="232"/>
      <c r="U268" s="230">
        <f t="shared" si="12"/>
        <v>1</v>
      </c>
      <c r="W268"/>
    </row>
    <row r="269" spans="1:23" x14ac:dyDescent="0.25">
      <c r="A269" s="228">
        <v>272</v>
      </c>
      <c r="B269" s="228" t="str">
        <f t="shared" si="13"/>
        <v>Lakewood_CO</v>
      </c>
      <c r="C269" s="228" t="s">
        <v>1685</v>
      </c>
      <c r="D269" s="320" t="s">
        <v>244</v>
      </c>
      <c r="E269" s="320" t="s">
        <v>50</v>
      </c>
      <c r="F269" s="320"/>
      <c r="G269" s="228">
        <v>39.710918426513601</v>
      </c>
      <c r="H269" s="228">
        <v>-105.082069396972</v>
      </c>
      <c r="I269" s="228">
        <f t="shared" si="14"/>
        <v>272</v>
      </c>
      <c r="J269" s="228">
        <f>COUNTIFS(Data_all!$M$2:$M$5005, LocID!B269, Data_all!$O$2:$O$5005,"&lt;&gt;2")</f>
        <v>3</v>
      </c>
      <c r="K269" s="228">
        <f>COUNTIFS(Data_all!$M$2:$M$5005,LocID!$B269, Data_all!$N$2:$N$5005, LocID!K$1)</f>
        <v>0</v>
      </c>
      <c r="L269" s="228">
        <f>COUNTIFS(Data_all!$M$2:$M$5005,LocID!$B269, Data_all!$N$2:$N$5005, LocID!L$1) + COUNTIFS(Data_all!$M$2:$M$5005,LocID!$B269, Data_all!$N$2:$N$5005, "Cities and Streets")</f>
        <v>3</v>
      </c>
      <c r="M269" s="228">
        <f>COUNTIFS(Data_all!$M$2:$M$5005,LocID!$B269, Data_all!$N$2:$N$5005, LocID!M$1)</f>
        <v>0</v>
      </c>
      <c r="N269" s="228">
        <f>COUNTIFS(Data_all!$M$2:$M$5005,LocID!$B269, Data_all!$N$2:$N$5005, LocID!N$1)</f>
        <v>0</v>
      </c>
      <c r="O269" s="228">
        <f>COUNTIFS(Data_all!$M$2:$M$5005,LocID!$B269, Data_all!$N$2:$N$5005, LocID!O$1)</f>
        <v>0</v>
      </c>
      <c r="P269" s="228">
        <f>COUNTIFS(Data_all!$M$2:$M$5005,LocID!$B269, Data_all!$N$2:$N$5005, LocID!P$1)</f>
        <v>0</v>
      </c>
      <c r="Q269" s="228">
        <f>COUNTIFS(Data_all!$M$2:$M$5005,LocID!$B269, Data_all!$N$2:$N$5005, LocID!Q$1)</f>
        <v>0</v>
      </c>
      <c r="R269" s="228">
        <f>COUNTIFS(Data_all!$M$2:$M$5005,LocID!$B269, Data_all!$N$2:$N$5005, LocID!R$1)</f>
        <v>0</v>
      </c>
      <c r="S269" s="228">
        <f>COUNTIFS(Data_all!$M$2:$M$5005,LocID!$B269, Data_all!$N$2:$N$5005, LocID!S$1)</f>
        <v>0</v>
      </c>
      <c r="T269" s="232"/>
      <c r="U269" s="230">
        <f t="shared" si="12"/>
        <v>3</v>
      </c>
      <c r="W269"/>
    </row>
    <row r="270" spans="1:23" x14ac:dyDescent="0.25">
      <c r="A270" s="228">
        <v>273</v>
      </c>
      <c r="B270" s="228" t="str">
        <f t="shared" si="13"/>
        <v>Lakewood_WA</v>
      </c>
      <c r="C270" s="228" t="s">
        <v>1685</v>
      </c>
      <c r="D270" s="320" t="s">
        <v>261</v>
      </c>
      <c r="E270" s="320" t="s">
        <v>50</v>
      </c>
      <c r="F270" s="320"/>
      <c r="G270" s="228">
        <v>47.161949157714801</v>
      </c>
      <c r="H270" s="228">
        <v>-122.514930725097</v>
      </c>
      <c r="I270" s="228">
        <f t="shared" si="14"/>
        <v>273</v>
      </c>
      <c r="J270" s="228">
        <f>COUNTIFS(Data_all!$M$2:$M$5005, LocID!B270, Data_all!$O$2:$O$5005,"&lt;&gt;2")</f>
        <v>3</v>
      </c>
      <c r="K270" s="228">
        <f>COUNTIFS(Data_all!$M$2:$M$5005,LocID!$B270, Data_all!$N$2:$N$5005, LocID!K$1)</f>
        <v>3</v>
      </c>
      <c r="L270" s="228">
        <f>COUNTIFS(Data_all!$M$2:$M$5005,LocID!$B270, Data_all!$N$2:$N$5005, LocID!L$1) + COUNTIFS(Data_all!$M$2:$M$5005,LocID!$B270, Data_all!$N$2:$N$5005, "Cities and Streets")</f>
        <v>0</v>
      </c>
      <c r="M270" s="228">
        <f>COUNTIFS(Data_all!$M$2:$M$5005,LocID!$B270, Data_all!$N$2:$N$5005, LocID!M$1)</f>
        <v>0</v>
      </c>
      <c r="N270" s="228">
        <f>COUNTIFS(Data_all!$M$2:$M$5005,LocID!$B270, Data_all!$N$2:$N$5005, LocID!N$1)</f>
        <v>0</v>
      </c>
      <c r="O270" s="228">
        <f>COUNTIFS(Data_all!$M$2:$M$5005,LocID!$B270, Data_all!$N$2:$N$5005, LocID!O$1)</f>
        <v>0</v>
      </c>
      <c r="P270" s="228">
        <f>COUNTIFS(Data_all!$M$2:$M$5005,LocID!$B270, Data_all!$N$2:$N$5005, LocID!P$1)</f>
        <v>0</v>
      </c>
      <c r="Q270" s="228">
        <f>COUNTIFS(Data_all!$M$2:$M$5005,LocID!$B270, Data_all!$N$2:$N$5005, LocID!Q$1)</f>
        <v>0</v>
      </c>
      <c r="R270" s="228">
        <f>COUNTIFS(Data_all!$M$2:$M$5005,LocID!$B270, Data_all!$N$2:$N$5005, LocID!R$1)</f>
        <v>0</v>
      </c>
      <c r="S270" s="228">
        <f>COUNTIFS(Data_all!$M$2:$M$5005,LocID!$B270, Data_all!$N$2:$N$5005, LocID!S$1)</f>
        <v>0</v>
      </c>
      <c r="T270" s="232"/>
      <c r="U270" s="230">
        <f t="shared" si="12"/>
        <v>3</v>
      </c>
      <c r="W270"/>
    </row>
    <row r="271" spans="1:23" x14ac:dyDescent="0.25">
      <c r="A271" s="228">
        <v>274</v>
      </c>
      <c r="B271" s="228" t="str">
        <f t="shared" si="13"/>
        <v>Lancaster_CA</v>
      </c>
      <c r="C271" s="228" t="s">
        <v>1692</v>
      </c>
      <c r="D271" s="320" t="s">
        <v>76</v>
      </c>
      <c r="E271" s="320" t="s">
        <v>50</v>
      </c>
      <c r="F271" s="320"/>
      <c r="G271" s="228">
        <v>34.698898315429602</v>
      </c>
      <c r="H271" s="228">
        <v>-118.14478302001901</v>
      </c>
      <c r="I271" s="228">
        <f t="shared" si="14"/>
        <v>274</v>
      </c>
      <c r="J271" s="228">
        <f>COUNTIFS(Data_all!$M$2:$M$5005, LocID!B271, Data_all!$O$2:$O$5005,"&lt;&gt;2")</f>
        <v>5</v>
      </c>
      <c r="K271" s="228">
        <f>COUNTIFS(Data_all!$M$2:$M$5005,LocID!$B271, Data_all!$N$2:$N$5005, LocID!K$1)</f>
        <v>2</v>
      </c>
      <c r="L271" s="228">
        <f>COUNTIFS(Data_all!$M$2:$M$5005,LocID!$B271, Data_all!$N$2:$N$5005, LocID!L$1) + COUNTIFS(Data_all!$M$2:$M$5005,LocID!$B271, Data_all!$N$2:$N$5005, "Cities and Streets")</f>
        <v>1</v>
      </c>
      <c r="M271" s="228">
        <f>COUNTIFS(Data_all!$M$2:$M$5005,LocID!$B271, Data_all!$N$2:$N$5005, LocID!M$1)</f>
        <v>1</v>
      </c>
      <c r="N271" s="228">
        <f>COUNTIFS(Data_all!$M$2:$M$5005,LocID!$B271, Data_all!$N$2:$N$5005, LocID!N$1)</f>
        <v>0</v>
      </c>
      <c r="O271" s="228">
        <f>COUNTIFS(Data_all!$M$2:$M$5005,LocID!$B271, Data_all!$N$2:$N$5005, LocID!O$1)</f>
        <v>1</v>
      </c>
      <c r="P271" s="228">
        <f>COUNTIFS(Data_all!$M$2:$M$5005,LocID!$B271, Data_all!$N$2:$N$5005, LocID!P$1)</f>
        <v>0</v>
      </c>
      <c r="Q271" s="228">
        <f>COUNTIFS(Data_all!$M$2:$M$5005,LocID!$B271, Data_all!$N$2:$N$5005, LocID!Q$1)</f>
        <v>0</v>
      </c>
      <c r="R271" s="228">
        <f>COUNTIFS(Data_all!$M$2:$M$5005,LocID!$B271, Data_all!$N$2:$N$5005, LocID!R$1)</f>
        <v>0</v>
      </c>
      <c r="S271" s="228">
        <f>COUNTIFS(Data_all!$M$2:$M$5005,LocID!$B271, Data_all!$N$2:$N$5005, LocID!S$1)</f>
        <v>0</v>
      </c>
      <c r="T271" s="232"/>
      <c r="U271" s="230">
        <f t="shared" si="12"/>
        <v>5</v>
      </c>
      <c r="W271"/>
    </row>
    <row r="272" spans="1:23" x14ac:dyDescent="0.25">
      <c r="A272" s="228">
        <v>275</v>
      </c>
      <c r="B272" s="228" t="str">
        <f t="shared" si="13"/>
        <v>Langley Park_MD</v>
      </c>
      <c r="C272" s="228" t="s">
        <v>1698</v>
      </c>
      <c r="D272" s="320" t="s">
        <v>192</v>
      </c>
      <c r="E272" s="320" t="s">
        <v>50</v>
      </c>
      <c r="F272" s="320"/>
      <c r="G272" s="228">
        <v>38.992439270019503</v>
      </c>
      <c r="H272" s="228">
        <v>-76.981353759765597</v>
      </c>
      <c r="I272" s="228">
        <f t="shared" si="14"/>
        <v>275</v>
      </c>
      <c r="J272" s="228">
        <f>COUNTIFS(Data_all!$M$2:$M$5005, LocID!B272, Data_all!$O$2:$O$5005,"&lt;&gt;2")</f>
        <v>1</v>
      </c>
      <c r="K272" s="228">
        <f>COUNTIFS(Data_all!$M$2:$M$5005,LocID!$B272, Data_all!$N$2:$N$5005, LocID!K$1)</f>
        <v>1</v>
      </c>
      <c r="L272" s="228">
        <f>COUNTIFS(Data_all!$M$2:$M$5005,LocID!$B272, Data_all!$N$2:$N$5005, LocID!L$1) + COUNTIFS(Data_all!$M$2:$M$5005,LocID!$B272, Data_all!$N$2:$N$5005, "Cities and Streets")</f>
        <v>0</v>
      </c>
      <c r="M272" s="228">
        <f>COUNTIFS(Data_all!$M$2:$M$5005,LocID!$B272, Data_all!$N$2:$N$5005, LocID!M$1)</f>
        <v>0</v>
      </c>
      <c r="N272" s="228">
        <f>COUNTIFS(Data_all!$M$2:$M$5005,LocID!$B272, Data_all!$N$2:$N$5005, LocID!N$1)</f>
        <v>0</v>
      </c>
      <c r="O272" s="228">
        <f>COUNTIFS(Data_all!$M$2:$M$5005,LocID!$B272, Data_all!$N$2:$N$5005, LocID!O$1)</f>
        <v>0</v>
      </c>
      <c r="P272" s="228">
        <f>COUNTIFS(Data_all!$M$2:$M$5005,LocID!$B272, Data_all!$N$2:$N$5005, LocID!P$1)</f>
        <v>0</v>
      </c>
      <c r="Q272" s="228">
        <f>COUNTIFS(Data_all!$M$2:$M$5005,LocID!$B272, Data_all!$N$2:$N$5005, LocID!Q$1)</f>
        <v>0</v>
      </c>
      <c r="R272" s="228">
        <f>COUNTIFS(Data_all!$M$2:$M$5005,LocID!$B272, Data_all!$N$2:$N$5005, LocID!R$1)</f>
        <v>0</v>
      </c>
      <c r="S272" s="228">
        <f>COUNTIFS(Data_all!$M$2:$M$5005,LocID!$B272, Data_all!$N$2:$N$5005, LocID!S$1)</f>
        <v>0</v>
      </c>
      <c r="T272" s="232"/>
      <c r="U272" s="230">
        <f t="shared" si="12"/>
        <v>1</v>
      </c>
      <c r="W272"/>
    </row>
    <row r="273" spans="1:23" x14ac:dyDescent="0.25">
      <c r="A273" s="228">
        <v>276</v>
      </c>
      <c r="B273" s="228" t="str">
        <f t="shared" si="13"/>
        <v>Lansdale_PA</v>
      </c>
      <c r="C273" s="228" t="s">
        <v>1701</v>
      </c>
      <c r="D273" s="320" t="s">
        <v>156</v>
      </c>
      <c r="E273" s="320" t="s">
        <v>50</v>
      </c>
      <c r="F273" s="320"/>
      <c r="G273" s="228">
        <v>40.240581512451101</v>
      </c>
      <c r="H273" s="228">
        <v>-75.285308837890597</v>
      </c>
      <c r="I273" s="228">
        <f t="shared" si="14"/>
        <v>276</v>
      </c>
      <c r="J273" s="228">
        <f>COUNTIFS(Data_all!$M$2:$M$5005, LocID!B273, Data_all!$O$2:$O$5005,"&lt;&gt;2")</f>
        <v>1</v>
      </c>
      <c r="K273" s="228">
        <f>COUNTIFS(Data_all!$M$2:$M$5005,LocID!$B273, Data_all!$N$2:$N$5005, LocID!K$1)</f>
        <v>0</v>
      </c>
      <c r="L273" s="228">
        <f>COUNTIFS(Data_all!$M$2:$M$5005,LocID!$B273, Data_all!$N$2:$N$5005, LocID!L$1) + COUNTIFS(Data_all!$M$2:$M$5005,LocID!$B273, Data_all!$N$2:$N$5005, "Cities and Streets")</f>
        <v>0</v>
      </c>
      <c r="M273" s="228">
        <f>COUNTIFS(Data_all!$M$2:$M$5005,LocID!$B273, Data_all!$N$2:$N$5005, LocID!M$1)</f>
        <v>1</v>
      </c>
      <c r="N273" s="228">
        <f>COUNTIFS(Data_all!$M$2:$M$5005,LocID!$B273, Data_all!$N$2:$N$5005, LocID!N$1)</f>
        <v>0</v>
      </c>
      <c r="O273" s="228">
        <f>COUNTIFS(Data_all!$M$2:$M$5005,LocID!$B273, Data_all!$N$2:$N$5005, LocID!O$1)</f>
        <v>0</v>
      </c>
      <c r="P273" s="228">
        <f>COUNTIFS(Data_all!$M$2:$M$5005,LocID!$B273, Data_all!$N$2:$N$5005, LocID!P$1)</f>
        <v>0</v>
      </c>
      <c r="Q273" s="228">
        <f>COUNTIFS(Data_all!$M$2:$M$5005,LocID!$B273, Data_all!$N$2:$N$5005, LocID!Q$1)</f>
        <v>0</v>
      </c>
      <c r="R273" s="228">
        <f>COUNTIFS(Data_all!$M$2:$M$5005,LocID!$B273, Data_all!$N$2:$N$5005, LocID!R$1)</f>
        <v>0</v>
      </c>
      <c r="S273" s="228">
        <f>COUNTIFS(Data_all!$M$2:$M$5005,LocID!$B273, Data_all!$N$2:$N$5005, LocID!S$1)</f>
        <v>0</v>
      </c>
      <c r="T273" s="232"/>
      <c r="U273" s="230">
        <f t="shared" si="12"/>
        <v>1</v>
      </c>
      <c r="W273"/>
    </row>
    <row r="274" spans="1:23" x14ac:dyDescent="0.25">
      <c r="A274" s="228">
        <v>277</v>
      </c>
      <c r="B274" s="228" t="str">
        <f t="shared" si="13"/>
        <v>Lansing_MI</v>
      </c>
      <c r="C274" s="228" t="s">
        <v>1704</v>
      </c>
      <c r="D274" s="320" t="s">
        <v>183</v>
      </c>
      <c r="E274" s="320" t="s">
        <v>50</v>
      </c>
      <c r="F274" s="320"/>
      <c r="G274" s="228">
        <v>42.733829498291001</v>
      </c>
      <c r="H274" s="228">
        <v>-84.593338012695298</v>
      </c>
      <c r="I274" s="228">
        <f t="shared" si="14"/>
        <v>277</v>
      </c>
      <c r="J274" s="228">
        <f>COUNTIFS(Data_all!$M$2:$M$5005, LocID!B274, Data_all!$O$2:$O$5005,"&lt;&gt;2")</f>
        <v>5</v>
      </c>
      <c r="K274" s="228">
        <f>COUNTIFS(Data_all!$M$2:$M$5005,LocID!$B274, Data_all!$N$2:$N$5005, LocID!K$1)</f>
        <v>1</v>
      </c>
      <c r="L274" s="228">
        <f>COUNTIFS(Data_all!$M$2:$M$5005,LocID!$B274, Data_all!$N$2:$N$5005, LocID!L$1) + COUNTIFS(Data_all!$M$2:$M$5005,LocID!$B274, Data_all!$N$2:$N$5005, "Cities and Streets")</f>
        <v>2</v>
      </c>
      <c r="M274" s="228">
        <f>COUNTIFS(Data_all!$M$2:$M$5005,LocID!$B274, Data_all!$N$2:$N$5005, LocID!M$1)</f>
        <v>2</v>
      </c>
      <c r="N274" s="228">
        <f>COUNTIFS(Data_all!$M$2:$M$5005,LocID!$B274, Data_all!$N$2:$N$5005, LocID!N$1)</f>
        <v>0</v>
      </c>
      <c r="O274" s="228">
        <f>COUNTIFS(Data_all!$M$2:$M$5005,LocID!$B274, Data_all!$N$2:$N$5005, LocID!O$1)</f>
        <v>0</v>
      </c>
      <c r="P274" s="228">
        <f>COUNTIFS(Data_all!$M$2:$M$5005,LocID!$B274, Data_all!$N$2:$N$5005, LocID!P$1)</f>
        <v>0</v>
      </c>
      <c r="Q274" s="228">
        <f>COUNTIFS(Data_all!$M$2:$M$5005,LocID!$B274, Data_all!$N$2:$N$5005, LocID!Q$1)</f>
        <v>0</v>
      </c>
      <c r="R274" s="228">
        <f>COUNTIFS(Data_all!$M$2:$M$5005,LocID!$B274, Data_all!$N$2:$N$5005, LocID!R$1)</f>
        <v>0</v>
      </c>
      <c r="S274" s="228">
        <f>COUNTIFS(Data_all!$M$2:$M$5005,LocID!$B274, Data_all!$N$2:$N$5005, LocID!S$1)</f>
        <v>0</v>
      </c>
      <c r="T274" s="232"/>
      <c r="U274" s="230">
        <f t="shared" si="12"/>
        <v>5</v>
      </c>
      <c r="W274"/>
    </row>
    <row r="275" spans="1:23" x14ac:dyDescent="0.25">
      <c r="A275" s="228">
        <v>278</v>
      </c>
      <c r="B275" s="228" t="str">
        <f t="shared" si="13"/>
        <v>Laramie_WY</v>
      </c>
      <c r="C275" s="228" t="s">
        <v>1707</v>
      </c>
      <c r="D275" s="320" t="s">
        <v>822</v>
      </c>
      <c r="E275" s="320" t="s">
        <v>50</v>
      </c>
      <c r="F275" s="320"/>
      <c r="G275" s="228">
        <v>41.310798645019503</v>
      </c>
      <c r="H275" s="228">
        <v>-105.59031677246</v>
      </c>
      <c r="I275" s="228">
        <f t="shared" si="14"/>
        <v>278</v>
      </c>
      <c r="J275" s="228">
        <f>COUNTIFS(Data_all!$M$2:$M$5005, LocID!B275, Data_all!$O$2:$O$5005,"&lt;&gt;2")</f>
        <v>1</v>
      </c>
      <c r="K275" s="228">
        <f>COUNTIFS(Data_all!$M$2:$M$5005,LocID!$B275, Data_all!$N$2:$N$5005, LocID!K$1)</f>
        <v>0</v>
      </c>
      <c r="L275" s="228">
        <f>COUNTIFS(Data_all!$M$2:$M$5005,LocID!$B275, Data_all!$N$2:$N$5005, LocID!L$1) + COUNTIFS(Data_all!$M$2:$M$5005,LocID!$B275, Data_all!$N$2:$N$5005, "Cities and Streets")</f>
        <v>0</v>
      </c>
      <c r="M275" s="228">
        <f>COUNTIFS(Data_all!$M$2:$M$5005,LocID!$B275, Data_all!$N$2:$N$5005, LocID!M$1)</f>
        <v>1</v>
      </c>
      <c r="N275" s="228">
        <f>COUNTIFS(Data_all!$M$2:$M$5005,LocID!$B275, Data_all!$N$2:$N$5005, LocID!N$1)</f>
        <v>0</v>
      </c>
      <c r="O275" s="228">
        <f>COUNTIFS(Data_all!$M$2:$M$5005,LocID!$B275, Data_all!$N$2:$N$5005, LocID!O$1)</f>
        <v>0</v>
      </c>
      <c r="P275" s="228">
        <f>COUNTIFS(Data_all!$M$2:$M$5005,LocID!$B275, Data_all!$N$2:$N$5005, LocID!P$1)</f>
        <v>0</v>
      </c>
      <c r="Q275" s="228">
        <f>COUNTIFS(Data_all!$M$2:$M$5005,LocID!$B275, Data_all!$N$2:$N$5005, LocID!Q$1)</f>
        <v>0</v>
      </c>
      <c r="R275" s="228">
        <f>COUNTIFS(Data_all!$M$2:$M$5005,LocID!$B275, Data_all!$N$2:$N$5005, LocID!R$1)</f>
        <v>0</v>
      </c>
      <c r="S275" s="228">
        <f>COUNTIFS(Data_all!$M$2:$M$5005,LocID!$B275, Data_all!$N$2:$N$5005, LocID!S$1)</f>
        <v>0</v>
      </c>
      <c r="T275" s="232"/>
      <c r="U275" s="230">
        <f t="shared" si="12"/>
        <v>1</v>
      </c>
      <c r="W275"/>
    </row>
    <row r="276" spans="1:23" x14ac:dyDescent="0.25">
      <c r="A276" s="228">
        <v>279</v>
      </c>
      <c r="B276" s="228" t="str">
        <f t="shared" si="13"/>
        <v>Larkspur_CA</v>
      </c>
      <c r="C276" s="228" t="s">
        <v>1710</v>
      </c>
      <c r="D276" s="320" t="s">
        <v>76</v>
      </c>
      <c r="E276" s="320" t="s">
        <v>50</v>
      </c>
      <c r="F276" s="320"/>
      <c r="G276" s="228">
        <v>37.934898376464801</v>
      </c>
      <c r="H276" s="228">
        <v>-122.535522460937</v>
      </c>
      <c r="I276" s="228">
        <f t="shared" si="14"/>
        <v>279</v>
      </c>
      <c r="J276" s="228">
        <f>COUNTIFS(Data_all!$M$2:$M$5005, LocID!B276, Data_all!$O$2:$O$5005,"&lt;&gt;2")</f>
        <v>3</v>
      </c>
      <c r="K276" s="228">
        <f>COUNTIFS(Data_all!$M$2:$M$5005,LocID!$B276, Data_all!$N$2:$N$5005, LocID!K$1)</f>
        <v>0</v>
      </c>
      <c r="L276" s="228">
        <f>COUNTIFS(Data_all!$M$2:$M$5005,LocID!$B276, Data_all!$N$2:$N$5005, LocID!L$1) + COUNTIFS(Data_all!$M$2:$M$5005,LocID!$B276, Data_all!$N$2:$N$5005, "Cities and Streets")</f>
        <v>3</v>
      </c>
      <c r="M276" s="228">
        <f>COUNTIFS(Data_all!$M$2:$M$5005,LocID!$B276, Data_all!$N$2:$N$5005, LocID!M$1)</f>
        <v>0</v>
      </c>
      <c r="N276" s="228">
        <f>COUNTIFS(Data_all!$M$2:$M$5005,LocID!$B276, Data_all!$N$2:$N$5005, LocID!N$1)</f>
        <v>0</v>
      </c>
      <c r="O276" s="228">
        <f>COUNTIFS(Data_all!$M$2:$M$5005,LocID!$B276, Data_all!$N$2:$N$5005, LocID!O$1)</f>
        <v>0</v>
      </c>
      <c r="P276" s="228">
        <f>COUNTIFS(Data_all!$M$2:$M$5005,LocID!$B276, Data_all!$N$2:$N$5005, LocID!P$1)</f>
        <v>0</v>
      </c>
      <c r="Q276" s="228">
        <f>COUNTIFS(Data_all!$M$2:$M$5005,LocID!$B276, Data_all!$N$2:$N$5005, LocID!Q$1)</f>
        <v>0</v>
      </c>
      <c r="R276" s="228">
        <f>COUNTIFS(Data_all!$M$2:$M$5005,LocID!$B276, Data_all!$N$2:$N$5005, LocID!R$1)</f>
        <v>0</v>
      </c>
      <c r="S276" s="228">
        <f>COUNTIFS(Data_all!$M$2:$M$5005,LocID!$B276, Data_all!$N$2:$N$5005, LocID!S$1)</f>
        <v>0</v>
      </c>
      <c r="T276" s="232"/>
      <c r="U276" s="230">
        <f t="shared" si="12"/>
        <v>3</v>
      </c>
      <c r="W276"/>
    </row>
    <row r="277" spans="1:23" x14ac:dyDescent="0.25">
      <c r="A277" s="228">
        <v>280</v>
      </c>
      <c r="B277" s="228" t="str">
        <f t="shared" si="13"/>
        <v>Las Cruce_NM</v>
      </c>
      <c r="C277" s="228" t="s">
        <v>1716</v>
      </c>
      <c r="D277" s="320" t="s">
        <v>127</v>
      </c>
      <c r="E277" s="320" t="s">
        <v>50</v>
      </c>
      <c r="F277" s="320"/>
      <c r="G277" s="228">
        <v>32.306900024413999</v>
      </c>
      <c r="H277" s="228">
        <v>-106.77784729003901</v>
      </c>
      <c r="I277" s="228">
        <f t="shared" si="14"/>
        <v>280</v>
      </c>
      <c r="J277" s="228">
        <f>COUNTIFS(Data_all!$M$2:$M$5005, LocID!B277, Data_all!$O$2:$O$5005,"&lt;&gt;2")</f>
        <v>1</v>
      </c>
      <c r="K277" s="228">
        <f>COUNTIFS(Data_all!$M$2:$M$5005,LocID!$B277, Data_all!$N$2:$N$5005, LocID!K$1)</f>
        <v>1</v>
      </c>
      <c r="L277" s="228">
        <f>COUNTIFS(Data_all!$M$2:$M$5005,LocID!$B277, Data_all!$N$2:$N$5005, LocID!L$1) + COUNTIFS(Data_all!$M$2:$M$5005,LocID!$B277, Data_all!$N$2:$N$5005, "Cities and Streets")</f>
        <v>0</v>
      </c>
      <c r="M277" s="228">
        <f>COUNTIFS(Data_all!$M$2:$M$5005,LocID!$B277, Data_all!$N$2:$N$5005, LocID!M$1)</f>
        <v>0</v>
      </c>
      <c r="N277" s="228">
        <f>COUNTIFS(Data_all!$M$2:$M$5005,LocID!$B277, Data_all!$N$2:$N$5005, LocID!N$1)</f>
        <v>0</v>
      </c>
      <c r="O277" s="228">
        <f>COUNTIFS(Data_all!$M$2:$M$5005,LocID!$B277, Data_all!$N$2:$N$5005, LocID!O$1)</f>
        <v>0</v>
      </c>
      <c r="P277" s="228">
        <f>COUNTIFS(Data_all!$M$2:$M$5005,LocID!$B277, Data_all!$N$2:$N$5005, LocID!P$1)</f>
        <v>0</v>
      </c>
      <c r="Q277" s="228">
        <f>COUNTIFS(Data_all!$M$2:$M$5005,LocID!$B277, Data_all!$N$2:$N$5005, LocID!Q$1)</f>
        <v>0</v>
      </c>
      <c r="R277" s="228">
        <f>COUNTIFS(Data_all!$M$2:$M$5005,LocID!$B277, Data_all!$N$2:$N$5005, LocID!R$1)</f>
        <v>0</v>
      </c>
      <c r="S277" s="228">
        <f>COUNTIFS(Data_all!$M$2:$M$5005,LocID!$B277, Data_all!$N$2:$N$5005, LocID!S$1)</f>
        <v>0</v>
      </c>
      <c r="T277" s="232"/>
      <c r="U277" s="230">
        <f t="shared" si="12"/>
        <v>1</v>
      </c>
      <c r="W277"/>
    </row>
    <row r="278" spans="1:23" x14ac:dyDescent="0.25">
      <c r="A278" s="228">
        <v>281</v>
      </c>
      <c r="B278" s="228" t="str">
        <f t="shared" si="13"/>
        <v>Las Vegas_NV</v>
      </c>
      <c r="C278" s="228" t="s">
        <v>1719</v>
      </c>
      <c r="D278" s="320" t="s">
        <v>1475</v>
      </c>
      <c r="E278" s="320" t="s">
        <v>50</v>
      </c>
      <c r="F278" s="320"/>
      <c r="G278" s="228">
        <v>36.171909332275298</v>
      </c>
      <c r="H278" s="228">
        <v>-115.13996887207</v>
      </c>
      <c r="I278" s="228">
        <f t="shared" si="14"/>
        <v>281</v>
      </c>
      <c r="J278" s="228">
        <f>COUNTIFS(Data_all!$M$2:$M$5005, LocID!B278, Data_all!$O$2:$O$5005,"&lt;&gt;2")</f>
        <v>13</v>
      </c>
      <c r="K278" s="228">
        <f>COUNTIFS(Data_all!$M$2:$M$5005,LocID!$B278, Data_all!$N$2:$N$5005, LocID!K$1)</f>
        <v>7</v>
      </c>
      <c r="L278" s="228">
        <f>COUNTIFS(Data_all!$M$2:$M$5005,LocID!$B278, Data_all!$N$2:$N$5005, LocID!L$1) + COUNTIFS(Data_all!$M$2:$M$5005,LocID!$B278, Data_all!$N$2:$N$5005, "Cities and Streets")</f>
        <v>3</v>
      </c>
      <c r="M278" s="228">
        <f>COUNTIFS(Data_all!$M$2:$M$5005,LocID!$B278, Data_all!$N$2:$N$5005, LocID!M$1)</f>
        <v>0</v>
      </c>
      <c r="N278" s="228">
        <f>COUNTIFS(Data_all!$M$2:$M$5005,LocID!$B278, Data_all!$N$2:$N$5005, LocID!N$1)</f>
        <v>0</v>
      </c>
      <c r="O278" s="228">
        <f>COUNTIFS(Data_all!$M$2:$M$5005,LocID!$B278, Data_all!$N$2:$N$5005, LocID!O$1)</f>
        <v>0</v>
      </c>
      <c r="P278" s="228">
        <f>COUNTIFS(Data_all!$M$2:$M$5005,LocID!$B278, Data_all!$N$2:$N$5005, LocID!P$1)</f>
        <v>2</v>
      </c>
      <c r="Q278" s="228">
        <f>COUNTIFS(Data_all!$M$2:$M$5005,LocID!$B278, Data_all!$N$2:$N$5005, LocID!Q$1)</f>
        <v>0</v>
      </c>
      <c r="R278" s="228">
        <f>COUNTIFS(Data_all!$M$2:$M$5005,LocID!$B278, Data_all!$N$2:$N$5005, LocID!R$1)</f>
        <v>0</v>
      </c>
      <c r="S278" s="228">
        <f>COUNTIFS(Data_all!$M$2:$M$5005,LocID!$B278, Data_all!$N$2:$N$5005, LocID!S$1)</f>
        <v>1</v>
      </c>
      <c r="T278" s="232"/>
      <c r="U278" s="230">
        <f t="shared" si="12"/>
        <v>13</v>
      </c>
      <c r="W278"/>
    </row>
    <row r="279" spans="1:23" x14ac:dyDescent="0.25">
      <c r="A279" s="228">
        <v>282</v>
      </c>
      <c r="B279" s="228" t="str">
        <f t="shared" si="13"/>
        <v>Lawrence_MA</v>
      </c>
      <c r="C279" s="228" t="s">
        <v>1728</v>
      </c>
      <c r="D279" s="320" t="s">
        <v>49</v>
      </c>
      <c r="E279" s="320" t="s">
        <v>50</v>
      </c>
      <c r="F279" s="320"/>
      <c r="G279" s="228">
        <v>42.710399627685497</v>
      </c>
      <c r="H279" s="228">
        <v>-71.160797119140597</v>
      </c>
      <c r="I279" s="228">
        <f t="shared" si="14"/>
        <v>282</v>
      </c>
      <c r="J279" s="228">
        <f>COUNTIFS(Data_all!$M$2:$M$5005, LocID!B279, Data_all!$O$2:$O$5005,"&lt;&gt;2")</f>
        <v>2</v>
      </c>
      <c r="K279" s="228">
        <f>COUNTIFS(Data_all!$M$2:$M$5005,LocID!$B279, Data_all!$N$2:$N$5005, LocID!K$1)</f>
        <v>0</v>
      </c>
      <c r="L279" s="228">
        <f>COUNTIFS(Data_all!$M$2:$M$5005,LocID!$B279, Data_all!$N$2:$N$5005, LocID!L$1) + COUNTIFS(Data_all!$M$2:$M$5005,LocID!$B279, Data_all!$N$2:$N$5005, "Cities and Streets")</f>
        <v>0</v>
      </c>
      <c r="M279" s="228">
        <f>COUNTIFS(Data_all!$M$2:$M$5005,LocID!$B279, Data_all!$N$2:$N$5005, LocID!M$1)</f>
        <v>2</v>
      </c>
      <c r="N279" s="228">
        <f>COUNTIFS(Data_all!$M$2:$M$5005,LocID!$B279, Data_all!$N$2:$N$5005, LocID!N$1)</f>
        <v>0</v>
      </c>
      <c r="O279" s="228">
        <f>COUNTIFS(Data_all!$M$2:$M$5005,LocID!$B279, Data_all!$N$2:$N$5005, LocID!O$1)</f>
        <v>0</v>
      </c>
      <c r="P279" s="228">
        <f>COUNTIFS(Data_all!$M$2:$M$5005,LocID!$B279, Data_all!$N$2:$N$5005, LocID!P$1)</f>
        <v>0</v>
      </c>
      <c r="Q279" s="228">
        <f>COUNTIFS(Data_all!$M$2:$M$5005,LocID!$B279, Data_all!$N$2:$N$5005, LocID!Q$1)</f>
        <v>0</v>
      </c>
      <c r="R279" s="228">
        <f>COUNTIFS(Data_all!$M$2:$M$5005,LocID!$B279, Data_all!$N$2:$N$5005, LocID!R$1)</f>
        <v>0</v>
      </c>
      <c r="S279" s="228">
        <f>COUNTIFS(Data_all!$M$2:$M$5005,LocID!$B279, Data_all!$N$2:$N$5005, LocID!S$1)</f>
        <v>0</v>
      </c>
      <c r="T279" s="232"/>
      <c r="U279" s="230">
        <f t="shared" si="12"/>
        <v>2</v>
      </c>
      <c r="W279"/>
    </row>
    <row r="280" spans="1:23" x14ac:dyDescent="0.25">
      <c r="A280" s="228">
        <v>283</v>
      </c>
      <c r="B280" s="228" t="str">
        <f t="shared" si="13"/>
        <v>Leawood_KS</v>
      </c>
      <c r="C280" s="228" t="s">
        <v>1731</v>
      </c>
      <c r="D280" s="320" t="s">
        <v>1619</v>
      </c>
      <c r="E280" s="320" t="s">
        <v>50</v>
      </c>
      <c r="F280" s="320"/>
      <c r="G280" s="228">
        <v>38.916580200195298</v>
      </c>
      <c r="H280" s="228">
        <v>-94.641296386718693</v>
      </c>
      <c r="I280" s="228">
        <f t="shared" si="14"/>
        <v>283</v>
      </c>
      <c r="J280" s="228">
        <f>COUNTIFS(Data_all!$M$2:$M$5005, LocID!B280, Data_all!$O$2:$O$5005,"&lt;&gt;2")</f>
        <v>2</v>
      </c>
      <c r="K280" s="228">
        <f>COUNTIFS(Data_all!$M$2:$M$5005,LocID!$B280, Data_all!$N$2:$N$5005, LocID!K$1)</f>
        <v>0</v>
      </c>
      <c r="L280" s="228">
        <f>COUNTIFS(Data_all!$M$2:$M$5005,LocID!$B280, Data_all!$N$2:$N$5005, LocID!L$1) + COUNTIFS(Data_all!$M$2:$M$5005,LocID!$B280, Data_all!$N$2:$N$5005, "Cities and Streets")</f>
        <v>2</v>
      </c>
      <c r="M280" s="228">
        <f>COUNTIFS(Data_all!$M$2:$M$5005,LocID!$B280, Data_all!$N$2:$N$5005, LocID!M$1)</f>
        <v>0</v>
      </c>
      <c r="N280" s="228">
        <f>COUNTIFS(Data_all!$M$2:$M$5005,LocID!$B280, Data_all!$N$2:$N$5005, LocID!N$1)</f>
        <v>0</v>
      </c>
      <c r="O280" s="228">
        <f>COUNTIFS(Data_all!$M$2:$M$5005,LocID!$B280, Data_all!$N$2:$N$5005, LocID!O$1)</f>
        <v>0</v>
      </c>
      <c r="P280" s="228">
        <f>COUNTIFS(Data_all!$M$2:$M$5005,LocID!$B280, Data_all!$N$2:$N$5005, LocID!P$1)</f>
        <v>0</v>
      </c>
      <c r="Q280" s="228">
        <f>COUNTIFS(Data_all!$M$2:$M$5005,LocID!$B280, Data_all!$N$2:$N$5005, LocID!Q$1)</f>
        <v>0</v>
      </c>
      <c r="R280" s="228">
        <f>COUNTIFS(Data_all!$M$2:$M$5005,LocID!$B280, Data_all!$N$2:$N$5005, LocID!R$1)</f>
        <v>0</v>
      </c>
      <c r="S280" s="228">
        <f>COUNTIFS(Data_all!$M$2:$M$5005,LocID!$B280, Data_all!$N$2:$N$5005, LocID!S$1)</f>
        <v>0</v>
      </c>
      <c r="T280" s="232"/>
      <c r="U280" s="230">
        <f t="shared" si="12"/>
        <v>2</v>
      </c>
      <c r="W280"/>
    </row>
    <row r="281" spans="1:23" x14ac:dyDescent="0.25">
      <c r="A281" s="228">
        <v>284</v>
      </c>
      <c r="B281" s="228" t="str">
        <f t="shared" si="13"/>
        <v>Lebanon_NH</v>
      </c>
      <c r="C281" s="228" t="s">
        <v>1735</v>
      </c>
      <c r="D281" s="320" t="s">
        <v>399</v>
      </c>
      <c r="E281" s="320" t="s">
        <v>50</v>
      </c>
      <c r="F281" s="320"/>
      <c r="G281" s="228">
        <v>43.644809722900298</v>
      </c>
      <c r="H281" s="228">
        <v>-72.253952026367102</v>
      </c>
      <c r="I281" s="228">
        <f t="shared" si="14"/>
        <v>284</v>
      </c>
      <c r="J281" s="228">
        <f>COUNTIFS(Data_all!$M$2:$M$5005, LocID!B281, Data_all!$O$2:$O$5005,"&lt;&gt;2")</f>
        <v>2</v>
      </c>
      <c r="K281" s="228">
        <f>COUNTIFS(Data_all!$M$2:$M$5005,LocID!$B281, Data_all!$N$2:$N$5005, LocID!K$1)</f>
        <v>1</v>
      </c>
      <c r="L281" s="228">
        <f>COUNTIFS(Data_all!$M$2:$M$5005,LocID!$B281, Data_all!$N$2:$N$5005, LocID!L$1) + COUNTIFS(Data_all!$M$2:$M$5005,LocID!$B281, Data_all!$N$2:$N$5005, "Cities and Streets")</f>
        <v>1</v>
      </c>
      <c r="M281" s="228">
        <f>COUNTIFS(Data_all!$M$2:$M$5005,LocID!$B281, Data_all!$N$2:$N$5005, LocID!M$1)</f>
        <v>0</v>
      </c>
      <c r="N281" s="228">
        <f>COUNTIFS(Data_all!$M$2:$M$5005,LocID!$B281, Data_all!$N$2:$N$5005, LocID!N$1)</f>
        <v>0</v>
      </c>
      <c r="O281" s="228">
        <f>COUNTIFS(Data_all!$M$2:$M$5005,LocID!$B281, Data_all!$N$2:$N$5005, LocID!O$1)</f>
        <v>0</v>
      </c>
      <c r="P281" s="228">
        <f>COUNTIFS(Data_all!$M$2:$M$5005,LocID!$B281, Data_all!$N$2:$N$5005, LocID!P$1)</f>
        <v>0</v>
      </c>
      <c r="Q281" s="228">
        <f>COUNTIFS(Data_all!$M$2:$M$5005,LocID!$B281, Data_all!$N$2:$N$5005, LocID!Q$1)</f>
        <v>0</v>
      </c>
      <c r="R281" s="228">
        <f>COUNTIFS(Data_all!$M$2:$M$5005,LocID!$B281, Data_all!$N$2:$N$5005, LocID!R$1)</f>
        <v>0</v>
      </c>
      <c r="S281" s="228">
        <f>COUNTIFS(Data_all!$M$2:$M$5005,LocID!$B281, Data_all!$N$2:$N$5005, LocID!S$1)</f>
        <v>0</v>
      </c>
      <c r="T281" s="232"/>
      <c r="U281" s="230">
        <f t="shared" si="12"/>
        <v>2</v>
      </c>
      <c r="W281"/>
    </row>
    <row r="282" spans="1:23" x14ac:dyDescent="0.25">
      <c r="A282" s="228">
        <v>285</v>
      </c>
      <c r="B282" s="228" t="str">
        <f t="shared" si="13"/>
        <v>Lewisville_TX</v>
      </c>
      <c r="C282" s="228" t="s">
        <v>1740</v>
      </c>
      <c r="D282" s="320" t="s">
        <v>219</v>
      </c>
      <c r="E282" s="320" t="s">
        <v>50</v>
      </c>
      <c r="F282" s="320"/>
      <c r="G282" s="228">
        <v>33.047218322753899</v>
      </c>
      <c r="H282" s="228">
        <v>-96.995933532714801</v>
      </c>
      <c r="I282" s="228">
        <f t="shared" si="14"/>
        <v>285</v>
      </c>
      <c r="J282" s="228">
        <f>COUNTIFS(Data_all!$M$2:$M$5005, LocID!B282, Data_all!$O$2:$O$5005,"&lt;&gt;2")</f>
        <v>8</v>
      </c>
      <c r="K282" s="228">
        <f>COUNTIFS(Data_all!$M$2:$M$5005,LocID!$B282, Data_all!$N$2:$N$5005, LocID!K$1)</f>
        <v>8</v>
      </c>
      <c r="L282" s="228">
        <f>COUNTIFS(Data_all!$M$2:$M$5005,LocID!$B282, Data_all!$N$2:$N$5005, LocID!L$1) + COUNTIFS(Data_all!$M$2:$M$5005,LocID!$B282, Data_all!$N$2:$N$5005, "Cities and Streets")</f>
        <v>0</v>
      </c>
      <c r="M282" s="228">
        <f>COUNTIFS(Data_all!$M$2:$M$5005,LocID!$B282, Data_all!$N$2:$N$5005, LocID!M$1)</f>
        <v>0</v>
      </c>
      <c r="N282" s="228">
        <f>COUNTIFS(Data_all!$M$2:$M$5005,LocID!$B282, Data_all!$N$2:$N$5005, LocID!N$1)</f>
        <v>0</v>
      </c>
      <c r="O282" s="228">
        <f>COUNTIFS(Data_all!$M$2:$M$5005,LocID!$B282, Data_all!$N$2:$N$5005, LocID!O$1)</f>
        <v>0</v>
      </c>
      <c r="P282" s="228">
        <f>COUNTIFS(Data_all!$M$2:$M$5005,LocID!$B282, Data_all!$N$2:$N$5005, LocID!P$1)</f>
        <v>0</v>
      </c>
      <c r="Q282" s="228">
        <f>COUNTIFS(Data_all!$M$2:$M$5005,LocID!$B282, Data_all!$N$2:$N$5005, LocID!Q$1)</f>
        <v>0</v>
      </c>
      <c r="R282" s="228">
        <f>COUNTIFS(Data_all!$M$2:$M$5005,LocID!$B282, Data_all!$N$2:$N$5005, LocID!R$1)</f>
        <v>0</v>
      </c>
      <c r="S282" s="228">
        <f>COUNTIFS(Data_all!$M$2:$M$5005,LocID!$B282, Data_all!$N$2:$N$5005, LocID!S$1)</f>
        <v>0</v>
      </c>
      <c r="T282" s="232"/>
      <c r="U282" s="230">
        <f t="shared" si="12"/>
        <v>8</v>
      </c>
      <c r="W282"/>
    </row>
    <row r="283" spans="1:23" x14ac:dyDescent="0.25">
      <c r="A283" s="228">
        <v>286</v>
      </c>
      <c r="B283" s="228" t="str">
        <f t="shared" si="13"/>
        <v>Lexington_KY</v>
      </c>
      <c r="C283" s="228" t="s">
        <v>1750</v>
      </c>
      <c r="D283" s="320" t="s">
        <v>1301</v>
      </c>
      <c r="E283" s="320" t="s">
        <v>50</v>
      </c>
      <c r="F283" s="320"/>
      <c r="G283" s="228">
        <v>38.048591613769503</v>
      </c>
      <c r="H283" s="228">
        <v>-84.500320434570298</v>
      </c>
      <c r="I283" s="228">
        <f t="shared" si="14"/>
        <v>286</v>
      </c>
      <c r="J283" s="228">
        <f>COUNTIFS(Data_all!$M$2:$M$5005, LocID!B283, Data_all!$O$2:$O$5005,"&lt;&gt;2")</f>
        <v>1</v>
      </c>
      <c r="K283" s="228">
        <f>COUNTIFS(Data_all!$M$2:$M$5005,LocID!$B283, Data_all!$N$2:$N$5005, LocID!K$1)</f>
        <v>0</v>
      </c>
      <c r="L283" s="228">
        <f>COUNTIFS(Data_all!$M$2:$M$5005,LocID!$B283, Data_all!$N$2:$N$5005, LocID!L$1) + COUNTIFS(Data_all!$M$2:$M$5005,LocID!$B283, Data_all!$N$2:$N$5005, "Cities and Streets")</f>
        <v>0</v>
      </c>
      <c r="M283" s="228">
        <f>COUNTIFS(Data_all!$M$2:$M$5005,LocID!$B283, Data_all!$N$2:$N$5005, LocID!M$1)</f>
        <v>0</v>
      </c>
      <c r="N283" s="228">
        <f>COUNTIFS(Data_all!$M$2:$M$5005,LocID!$B283, Data_all!$N$2:$N$5005, LocID!N$1)</f>
        <v>0</v>
      </c>
      <c r="O283" s="228">
        <f>COUNTIFS(Data_all!$M$2:$M$5005,LocID!$B283, Data_all!$N$2:$N$5005, LocID!O$1)</f>
        <v>0</v>
      </c>
      <c r="P283" s="228">
        <f>COUNTIFS(Data_all!$M$2:$M$5005,LocID!$B283, Data_all!$N$2:$N$5005, LocID!P$1)</f>
        <v>1</v>
      </c>
      <c r="Q283" s="228">
        <f>COUNTIFS(Data_all!$M$2:$M$5005,LocID!$B283, Data_all!$N$2:$N$5005, LocID!Q$1)</f>
        <v>0</v>
      </c>
      <c r="R283" s="228">
        <f>COUNTIFS(Data_all!$M$2:$M$5005,LocID!$B283, Data_all!$N$2:$N$5005, LocID!R$1)</f>
        <v>0</v>
      </c>
      <c r="S283" s="228">
        <f>COUNTIFS(Data_all!$M$2:$M$5005,LocID!$B283, Data_all!$N$2:$N$5005, LocID!S$1)</f>
        <v>0</v>
      </c>
      <c r="T283" s="232"/>
      <c r="U283" s="230">
        <f t="shared" si="12"/>
        <v>1</v>
      </c>
      <c r="W283"/>
    </row>
    <row r="284" spans="1:23" x14ac:dyDescent="0.25">
      <c r="A284" s="228">
        <v>287</v>
      </c>
      <c r="B284" s="228" t="str">
        <f t="shared" si="13"/>
        <v>Lexington_MA</v>
      </c>
      <c r="C284" s="228" t="s">
        <v>1750</v>
      </c>
      <c r="D284" s="320" t="s">
        <v>49</v>
      </c>
      <c r="E284" s="320" t="s">
        <v>50</v>
      </c>
      <c r="F284" s="320"/>
      <c r="G284" s="228">
        <v>42.446319580078097</v>
      </c>
      <c r="H284" s="228">
        <v>-71.223739624023395</v>
      </c>
      <c r="I284" s="228">
        <f t="shared" si="14"/>
        <v>287</v>
      </c>
      <c r="J284" s="228">
        <f>COUNTIFS(Data_all!$M$2:$M$5005, LocID!B284, Data_all!$O$2:$O$5005,"&lt;&gt;2")</f>
        <v>4</v>
      </c>
      <c r="K284" s="228">
        <f>COUNTIFS(Data_all!$M$2:$M$5005,LocID!$B284, Data_all!$N$2:$N$5005, LocID!K$1)</f>
        <v>0</v>
      </c>
      <c r="L284" s="228">
        <f>COUNTIFS(Data_all!$M$2:$M$5005,LocID!$B284, Data_all!$N$2:$N$5005, LocID!L$1) + COUNTIFS(Data_all!$M$2:$M$5005,LocID!$B284, Data_all!$N$2:$N$5005, "Cities and Streets")</f>
        <v>0</v>
      </c>
      <c r="M284" s="228">
        <f>COUNTIFS(Data_all!$M$2:$M$5005,LocID!$B284, Data_all!$N$2:$N$5005, LocID!M$1)</f>
        <v>4</v>
      </c>
      <c r="N284" s="228">
        <f>COUNTIFS(Data_all!$M$2:$M$5005,LocID!$B284, Data_all!$N$2:$N$5005, LocID!N$1)</f>
        <v>0</v>
      </c>
      <c r="O284" s="228">
        <f>COUNTIFS(Data_all!$M$2:$M$5005,LocID!$B284, Data_all!$N$2:$N$5005, LocID!O$1)</f>
        <v>0</v>
      </c>
      <c r="P284" s="228">
        <f>COUNTIFS(Data_all!$M$2:$M$5005,LocID!$B284, Data_all!$N$2:$N$5005, LocID!P$1)</f>
        <v>0</v>
      </c>
      <c r="Q284" s="228">
        <f>COUNTIFS(Data_all!$M$2:$M$5005,LocID!$B284, Data_all!$N$2:$N$5005, LocID!Q$1)</f>
        <v>0</v>
      </c>
      <c r="R284" s="228">
        <f>COUNTIFS(Data_all!$M$2:$M$5005,LocID!$B284, Data_all!$N$2:$N$5005, LocID!R$1)</f>
        <v>0</v>
      </c>
      <c r="S284" s="228">
        <f>COUNTIFS(Data_all!$M$2:$M$5005,LocID!$B284, Data_all!$N$2:$N$5005, LocID!S$1)</f>
        <v>0</v>
      </c>
      <c r="T284" s="232"/>
      <c r="U284" s="230">
        <f t="shared" si="12"/>
        <v>4</v>
      </c>
      <c r="W284"/>
    </row>
    <row r="285" spans="1:23" x14ac:dyDescent="0.25">
      <c r="A285" s="228">
        <v>288</v>
      </c>
      <c r="B285" s="228" t="str">
        <f t="shared" si="13"/>
        <v>Lihue_HI</v>
      </c>
      <c r="C285" s="228" t="s">
        <v>1759</v>
      </c>
      <c r="D285" s="320" t="s">
        <v>1488</v>
      </c>
      <c r="E285" s="320" t="s">
        <v>50</v>
      </c>
      <c r="F285" s="320"/>
      <c r="G285" s="228">
        <v>21.974889755248999</v>
      </c>
      <c r="H285" s="228">
        <v>-159.36859130859301</v>
      </c>
      <c r="I285" s="228">
        <f t="shared" si="14"/>
        <v>288</v>
      </c>
      <c r="J285" s="228">
        <f>COUNTIFS(Data_all!$M$2:$M$5005, LocID!B285, Data_all!$O$2:$O$5005,"&lt;&gt;2")</f>
        <v>2</v>
      </c>
      <c r="K285" s="228">
        <f>COUNTIFS(Data_all!$M$2:$M$5005,LocID!$B285, Data_all!$N$2:$N$5005, LocID!K$1)</f>
        <v>1</v>
      </c>
      <c r="L285" s="228">
        <f>COUNTIFS(Data_all!$M$2:$M$5005,LocID!$B285, Data_all!$N$2:$N$5005, LocID!L$1) + COUNTIFS(Data_all!$M$2:$M$5005,LocID!$B285, Data_all!$N$2:$N$5005, "Cities and Streets")</f>
        <v>1</v>
      </c>
      <c r="M285" s="228">
        <f>COUNTIFS(Data_all!$M$2:$M$5005,LocID!$B285, Data_all!$N$2:$N$5005, LocID!M$1)</f>
        <v>0</v>
      </c>
      <c r="N285" s="228">
        <f>COUNTIFS(Data_all!$M$2:$M$5005,LocID!$B285, Data_all!$N$2:$N$5005, LocID!N$1)</f>
        <v>0</v>
      </c>
      <c r="O285" s="228">
        <f>COUNTIFS(Data_all!$M$2:$M$5005,LocID!$B285, Data_all!$N$2:$N$5005, LocID!O$1)</f>
        <v>0</v>
      </c>
      <c r="P285" s="228">
        <f>COUNTIFS(Data_all!$M$2:$M$5005,LocID!$B285, Data_all!$N$2:$N$5005, LocID!P$1)</f>
        <v>0</v>
      </c>
      <c r="Q285" s="228">
        <f>COUNTIFS(Data_all!$M$2:$M$5005,LocID!$B285, Data_all!$N$2:$N$5005, LocID!Q$1)</f>
        <v>0</v>
      </c>
      <c r="R285" s="228">
        <f>COUNTIFS(Data_all!$M$2:$M$5005,LocID!$B285, Data_all!$N$2:$N$5005, LocID!R$1)</f>
        <v>0</v>
      </c>
      <c r="S285" s="228">
        <f>COUNTIFS(Data_all!$M$2:$M$5005,LocID!$B285, Data_all!$N$2:$N$5005, LocID!S$1)</f>
        <v>0</v>
      </c>
      <c r="T285" s="232"/>
      <c r="U285" s="230">
        <f t="shared" si="12"/>
        <v>2</v>
      </c>
      <c r="W285"/>
    </row>
    <row r="286" spans="1:23" x14ac:dyDescent="0.25">
      <c r="A286" s="228">
        <v>289</v>
      </c>
      <c r="B286" s="228" t="str">
        <f t="shared" si="13"/>
        <v>Lincoln_NE</v>
      </c>
      <c r="C286" s="228" t="s">
        <v>1764</v>
      </c>
      <c r="D286" s="320" t="s">
        <v>1765</v>
      </c>
      <c r="E286" s="320" t="s">
        <v>50</v>
      </c>
      <c r="F286" s="320"/>
      <c r="G286" s="228">
        <v>40.813621520996001</v>
      </c>
      <c r="H286" s="228">
        <v>-96.707740783691406</v>
      </c>
      <c r="I286" s="228">
        <f t="shared" si="14"/>
        <v>289</v>
      </c>
      <c r="J286" s="228">
        <f>COUNTIFS(Data_all!$M$2:$M$5005, LocID!B286, Data_all!$O$2:$O$5005,"&lt;&gt;2")</f>
        <v>2</v>
      </c>
      <c r="K286" s="228">
        <f>COUNTIFS(Data_all!$M$2:$M$5005,LocID!$B286, Data_all!$N$2:$N$5005, LocID!K$1)</f>
        <v>1</v>
      </c>
      <c r="L286" s="228">
        <f>COUNTIFS(Data_all!$M$2:$M$5005,LocID!$B286, Data_all!$N$2:$N$5005, LocID!L$1) + COUNTIFS(Data_all!$M$2:$M$5005,LocID!$B286, Data_all!$N$2:$N$5005, "Cities and Streets")</f>
        <v>0</v>
      </c>
      <c r="M286" s="228">
        <f>COUNTIFS(Data_all!$M$2:$M$5005,LocID!$B286, Data_all!$N$2:$N$5005, LocID!M$1)</f>
        <v>1</v>
      </c>
      <c r="N286" s="228">
        <f>COUNTIFS(Data_all!$M$2:$M$5005,LocID!$B286, Data_all!$N$2:$N$5005, LocID!N$1)</f>
        <v>0</v>
      </c>
      <c r="O286" s="228">
        <f>COUNTIFS(Data_all!$M$2:$M$5005,LocID!$B286, Data_all!$N$2:$N$5005, LocID!O$1)</f>
        <v>0</v>
      </c>
      <c r="P286" s="228">
        <f>COUNTIFS(Data_all!$M$2:$M$5005,LocID!$B286, Data_all!$N$2:$N$5005, LocID!P$1)</f>
        <v>0</v>
      </c>
      <c r="Q286" s="228">
        <f>COUNTIFS(Data_all!$M$2:$M$5005,LocID!$B286, Data_all!$N$2:$N$5005, LocID!Q$1)</f>
        <v>0</v>
      </c>
      <c r="R286" s="228">
        <f>COUNTIFS(Data_all!$M$2:$M$5005,LocID!$B286, Data_all!$N$2:$N$5005, LocID!R$1)</f>
        <v>0</v>
      </c>
      <c r="S286" s="228">
        <f>COUNTIFS(Data_all!$M$2:$M$5005,LocID!$B286, Data_all!$N$2:$N$5005, LocID!S$1)</f>
        <v>0</v>
      </c>
      <c r="T286" s="232"/>
      <c r="U286" s="230">
        <f t="shared" si="12"/>
        <v>2</v>
      </c>
      <c r="W286"/>
    </row>
    <row r="287" spans="1:23" x14ac:dyDescent="0.25">
      <c r="A287" s="228">
        <v>290</v>
      </c>
      <c r="B287" s="228" t="str">
        <f t="shared" si="13"/>
        <v>Lindenhurst_NY</v>
      </c>
      <c r="C287" s="228" t="s">
        <v>1771</v>
      </c>
      <c r="D287" s="320" t="s">
        <v>107</v>
      </c>
      <c r="E287" s="320" t="s">
        <v>50</v>
      </c>
      <c r="F287" s="320"/>
      <c r="G287" s="228">
        <v>40.681671142578097</v>
      </c>
      <c r="H287" s="228">
        <v>-73.367431640625</v>
      </c>
      <c r="I287" s="228">
        <f t="shared" si="14"/>
        <v>290</v>
      </c>
      <c r="J287" s="228">
        <f>COUNTIFS(Data_all!$M$2:$M$5005, LocID!B287, Data_all!$O$2:$O$5005,"&lt;&gt;2")</f>
        <v>2</v>
      </c>
      <c r="K287" s="228">
        <f>COUNTIFS(Data_all!$M$2:$M$5005,LocID!$B287, Data_all!$N$2:$N$5005, LocID!K$1)</f>
        <v>1</v>
      </c>
      <c r="L287" s="228">
        <f>COUNTIFS(Data_all!$M$2:$M$5005,LocID!$B287, Data_all!$N$2:$N$5005, LocID!L$1) + COUNTIFS(Data_all!$M$2:$M$5005,LocID!$B287, Data_all!$N$2:$N$5005, "Cities and Streets")</f>
        <v>1</v>
      </c>
      <c r="M287" s="228">
        <f>COUNTIFS(Data_all!$M$2:$M$5005,LocID!$B287, Data_all!$N$2:$N$5005, LocID!M$1)</f>
        <v>0</v>
      </c>
      <c r="N287" s="228">
        <f>COUNTIFS(Data_all!$M$2:$M$5005,LocID!$B287, Data_all!$N$2:$N$5005, LocID!N$1)</f>
        <v>0</v>
      </c>
      <c r="O287" s="228">
        <f>COUNTIFS(Data_all!$M$2:$M$5005,LocID!$B287, Data_all!$N$2:$N$5005, LocID!O$1)</f>
        <v>0</v>
      </c>
      <c r="P287" s="228">
        <f>COUNTIFS(Data_all!$M$2:$M$5005,LocID!$B287, Data_all!$N$2:$N$5005, LocID!P$1)</f>
        <v>0</v>
      </c>
      <c r="Q287" s="228">
        <f>COUNTIFS(Data_all!$M$2:$M$5005,LocID!$B287, Data_all!$N$2:$N$5005, LocID!Q$1)</f>
        <v>0</v>
      </c>
      <c r="R287" s="228">
        <f>COUNTIFS(Data_all!$M$2:$M$5005,LocID!$B287, Data_all!$N$2:$N$5005, LocID!R$1)</f>
        <v>0</v>
      </c>
      <c r="S287" s="228">
        <f>COUNTIFS(Data_all!$M$2:$M$5005,LocID!$B287, Data_all!$N$2:$N$5005, LocID!S$1)</f>
        <v>0</v>
      </c>
      <c r="T287" s="232"/>
      <c r="U287" s="230">
        <f t="shared" si="12"/>
        <v>2</v>
      </c>
      <c r="W287"/>
    </row>
    <row r="288" spans="1:23" x14ac:dyDescent="0.25">
      <c r="A288" s="228">
        <v>291</v>
      </c>
      <c r="B288" s="228" t="str">
        <f t="shared" si="13"/>
        <v>Livermore_CA</v>
      </c>
      <c r="C288" s="228" t="s">
        <v>1775</v>
      </c>
      <c r="D288" s="320" t="s">
        <v>76</v>
      </c>
      <c r="E288" s="320" t="s">
        <v>50</v>
      </c>
      <c r="F288" s="320"/>
      <c r="G288" s="228">
        <v>37.675491333007798</v>
      </c>
      <c r="H288" s="228">
        <v>-121.75821685791</v>
      </c>
      <c r="I288" s="228">
        <f t="shared" si="14"/>
        <v>291</v>
      </c>
      <c r="J288" s="228">
        <f>COUNTIFS(Data_all!$M$2:$M$5005, LocID!B288, Data_all!$O$2:$O$5005,"&lt;&gt;2")</f>
        <v>13</v>
      </c>
      <c r="K288" s="228">
        <f>COUNTIFS(Data_all!$M$2:$M$5005,LocID!$B288, Data_all!$N$2:$N$5005, LocID!K$1)</f>
        <v>7</v>
      </c>
      <c r="L288" s="228">
        <f>COUNTIFS(Data_all!$M$2:$M$5005,LocID!$B288, Data_all!$N$2:$N$5005, LocID!L$1) + COUNTIFS(Data_all!$M$2:$M$5005,LocID!$B288, Data_all!$N$2:$N$5005, "Cities and Streets")</f>
        <v>1</v>
      </c>
      <c r="M288" s="228">
        <f>COUNTIFS(Data_all!$M$2:$M$5005,LocID!$B288, Data_all!$N$2:$N$5005, LocID!M$1)</f>
        <v>4</v>
      </c>
      <c r="N288" s="228">
        <f>COUNTIFS(Data_all!$M$2:$M$5005,LocID!$B288, Data_all!$N$2:$N$5005, LocID!N$1)</f>
        <v>0</v>
      </c>
      <c r="O288" s="228">
        <f>COUNTIFS(Data_all!$M$2:$M$5005,LocID!$B288, Data_all!$N$2:$N$5005, LocID!O$1)</f>
        <v>0</v>
      </c>
      <c r="P288" s="228">
        <f>COUNTIFS(Data_all!$M$2:$M$5005,LocID!$B288, Data_all!$N$2:$N$5005, LocID!P$1)</f>
        <v>1</v>
      </c>
      <c r="Q288" s="228">
        <f>COUNTIFS(Data_all!$M$2:$M$5005,LocID!$B288, Data_all!$N$2:$N$5005, LocID!Q$1)</f>
        <v>0</v>
      </c>
      <c r="R288" s="228">
        <f>COUNTIFS(Data_all!$M$2:$M$5005,LocID!$B288, Data_all!$N$2:$N$5005, LocID!R$1)</f>
        <v>0</v>
      </c>
      <c r="S288" s="228">
        <f>COUNTIFS(Data_all!$M$2:$M$5005,LocID!$B288, Data_all!$N$2:$N$5005, LocID!S$1)</f>
        <v>0</v>
      </c>
      <c r="T288" s="232"/>
      <c r="U288" s="230">
        <f t="shared" si="12"/>
        <v>13</v>
      </c>
      <c r="W288"/>
    </row>
    <row r="289" spans="1:23" x14ac:dyDescent="0.25">
      <c r="A289" s="228">
        <v>292</v>
      </c>
      <c r="B289" s="228" t="str">
        <f t="shared" si="13"/>
        <v>Livingston_CA</v>
      </c>
      <c r="C289" s="228" t="s">
        <v>1787</v>
      </c>
      <c r="D289" s="320" t="s">
        <v>76</v>
      </c>
      <c r="E289" s="320" t="s">
        <v>50</v>
      </c>
      <c r="F289" s="320"/>
      <c r="G289" s="228">
        <v>37.380729675292898</v>
      </c>
      <c r="H289" s="228">
        <v>-120.72339630126901</v>
      </c>
      <c r="I289" s="228">
        <f t="shared" si="14"/>
        <v>292</v>
      </c>
      <c r="J289" s="228">
        <f>COUNTIFS(Data_all!$M$2:$M$5005, LocID!B289, Data_all!$O$2:$O$5005,"&lt;&gt;2")</f>
        <v>1</v>
      </c>
      <c r="K289" s="228">
        <f>COUNTIFS(Data_all!$M$2:$M$5005,LocID!$B289, Data_all!$N$2:$N$5005, LocID!K$1)</f>
        <v>0</v>
      </c>
      <c r="L289" s="228">
        <f>COUNTIFS(Data_all!$M$2:$M$5005,LocID!$B289, Data_all!$N$2:$N$5005, LocID!L$1) + COUNTIFS(Data_all!$M$2:$M$5005,LocID!$B289, Data_all!$N$2:$N$5005, "Cities and Streets")</f>
        <v>1</v>
      </c>
      <c r="M289" s="228">
        <f>COUNTIFS(Data_all!$M$2:$M$5005,LocID!$B289, Data_all!$N$2:$N$5005, LocID!M$1)</f>
        <v>0</v>
      </c>
      <c r="N289" s="228">
        <f>COUNTIFS(Data_all!$M$2:$M$5005,LocID!$B289, Data_all!$N$2:$N$5005, LocID!N$1)</f>
        <v>0</v>
      </c>
      <c r="O289" s="228">
        <f>COUNTIFS(Data_all!$M$2:$M$5005,LocID!$B289, Data_all!$N$2:$N$5005, LocID!O$1)</f>
        <v>0</v>
      </c>
      <c r="P289" s="228">
        <f>COUNTIFS(Data_all!$M$2:$M$5005,LocID!$B289, Data_all!$N$2:$N$5005, LocID!P$1)</f>
        <v>0</v>
      </c>
      <c r="Q289" s="228">
        <f>COUNTIFS(Data_all!$M$2:$M$5005,LocID!$B289, Data_all!$N$2:$N$5005, LocID!Q$1)</f>
        <v>0</v>
      </c>
      <c r="R289" s="228">
        <f>COUNTIFS(Data_all!$M$2:$M$5005,LocID!$B289, Data_all!$N$2:$N$5005, LocID!R$1)</f>
        <v>0</v>
      </c>
      <c r="S289" s="228">
        <f>COUNTIFS(Data_all!$M$2:$M$5005,LocID!$B289, Data_all!$N$2:$N$5005, LocID!S$1)</f>
        <v>0</v>
      </c>
      <c r="T289" s="232"/>
      <c r="U289" s="230">
        <f t="shared" si="12"/>
        <v>1</v>
      </c>
      <c r="W289"/>
    </row>
    <row r="290" spans="1:23" x14ac:dyDescent="0.25">
      <c r="A290" s="228">
        <v>293</v>
      </c>
      <c r="B290" s="228" t="str">
        <f t="shared" si="13"/>
        <v>Lodi_CA</v>
      </c>
      <c r="C290" s="228" t="s">
        <v>1790</v>
      </c>
      <c r="D290" s="320" t="s">
        <v>76</v>
      </c>
      <c r="E290" s="320" t="s">
        <v>50</v>
      </c>
      <c r="F290" s="320"/>
      <c r="G290" s="228">
        <v>38.130191802978501</v>
      </c>
      <c r="H290" s="228">
        <v>-121.275466918945</v>
      </c>
      <c r="I290" s="228">
        <f t="shared" si="14"/>
        <v>293</v>
      </c>
      <c r="J290" s="228">
        <f>COUNTIFS(Data_all!$M$2:$M$5005, LocID!B290, Data_all!$O$2:$O$5005,"&lt;&gt;2")</f>
        <v>2</v>
      </c>
      <c r="K290" s="228">
        <f>COUNTIFS(Data_all!$M$2:$M$5005,LocID!$B290, Data_all!$N$2:$N$5005, LocID!K$1)</f>
        <v>1</v>
      </c>
      <c r="L290" s="228">
        <f>COUNTIFS(Data_all!$M$2:$M$5005,LocID!$B290, Data_all!$N$2:$N$5005, LocID!L$1) + COUNTIFS(Data_all!$M$2:$M$5005,LocID!$B290, Data_all!$N$2:$N$5005, "Cities and Streets")</f>
        <v>1</v>
      </c>
      <c r="M290" s="228">
        <f>COUNTIFS(Data_all!$M$2:$M$5005,LocID!$B290, Data_all!$N$2:$N$5005, LocID!M$1)</f>
        <v>0</v>
      </c>
      <c r="N290" s="228">
        <f>COUNTIFS(Data_all!$M$2:$M$5005,LocID!$B290, Data_all!$N$2:$N$5005, LocID!N$1)</f>
        <v>0</v>
      </c>
      <c r="O290" s="228">
        <f>COUNTIFS(Data_all!$M$2:$M$5005,LocID!$B290, Data_all!$N$2:$N$5005, LocID!O$1)</f>
        <v>0</v>
      </c>
      <c r="P290" s="228">
        <f>COUNTIFS(Data_all!$M$2:$M$5005,LocID!$B290, Data_all!$N$2:$N$5005, LocID!P$1)</f>
        <v>0</v>
      </c>
      <c r="Q290" s="228">
        <f>COUNTIFS(Data_all!$M$2:$M$5005,LocID!$B290, Data_all!$N$2:$N$5005, LocID!Q$1)</f>
        <v>0</v>
      </c>
      <c r="R290" s="228">
        <f>COUNTIFS(Data_all!$M$2:$M$5005,LocID!$B290, Data_all!$N$2:$N$5005, LocID!R$1)</f>
        <v>0</v>
      </c>
      <c r="S290" s="228">
        <f>COUNTIFS(Data_all!$M$2:$M$5005,LocID!$B290, Data_all!$N$2:$N$5005, LocID!S$1)</f>
        <v>0</v>
      </c>
      <c r="T290" s="232"/>
      <c r="U290" s="230">
        <f t="shared" si="12"/>
        <v>2</v>
      </c>
      <c r="W290"/>
    </row>
    <row r="291" spans="1:23" x14ac:dyDescent="0.25">
      <c r="A291" s="228">
        <v>294</v>
      </c>
      <c r="B291" s="228" t="str">
        <f t="shared" si="13"/>
        <v>Logan_UT</v>
      </c>
      <c r="C291" s="228" t="s">
        <v>1793</v>
      </c>
      <c r="D291" s="320" t="s">
        <v>660</v>
      </c>
      <c r="E291" s="320" t="s">
        <v>50</v>
      </c>
      <c r="F291" s="320"/>
      <c r="G291" s="228">
        <v>41.736179351806598</v>
      </c>
      <c r="H291" s="228">
        <v>-111.834846496582</v>
      </c>
      <c r="I291" s="228">
        <f t="shared" si="14"/>
        <v>294</v>
      </c>
      <c r="J291" s="228">
        <f>COUNTIFS(Data_all!$M$2:$M$5005, LocID!B291, Data_all!$O$2:$O$5005,"&lt;&gt;2")</f>
        <v>3</v>
      </c>
      <c r="K291" s="228">
        <f>COUNTIFS(Data_all!$M$2:$M$5005,LocID!$B291, Data_all!$N$2:$N$5005, LocID!K$1)</f>
        <v>2</v>
      </c>
      <c r="L291" s="228">
        <f>COUNTIFS(Data_all!$M$2:$M$5005,LocID!$B291, Data_all!$N$2:$N$5005, LocID!L$1) + COUNTIFS(Data_all!$M$2:$M$5005,LocID!$B291, Data_all!$N$2:$N$5005, "Cities and Streets")</f>
        <v>0</v>
      </c>
      <c r="M291" s="228">
        <f>COUNTIFS(Data_all!$M$2:$M$5005,LocID!$B291, Data_all!$N$2:$N$5005, LocID!M$1)</f>
        <v>0</v>
      </c>
      <c r="N291" s="228">
        <f>COUNTIFS(Data_all!$M$2:$M$5005,LocID!$B291, Data_all!$N$2:$N$5005, LocID!N$1)</f>
        <v>0</v>
      </c>
      <c r="O291" s="228">
        <f>COUNTIFS(Data_all!$M$2:$M$5005,LocID!$B291, Data_all!$N$2:$N$5005, LocID!O$1)</f>
        <v>0</v>
      </c>
      <c r="P291" s="228">
        <f>COUNTIFS(Data_all!$M$2:$M$5005,LocID!$B291, Data_all!$N$2:$N$5005, LocID!P$1)</f>
        <v>1</v>
      </c>
      <c r="Q291" s="228">
        <f>COUNTIFS(Data_all!$M$2:$M$5005,LocID!$B291, Data_all!$N$2:$N$5005, LocID!Q$1)</f>
        <v>0</v>
      </c>
      <c r="R291" s="228">
        <f>COUNTIFS(Data_all!$M$2:$M$5005,LocID!$B291, Data_all!$N$2:$N$5005, LocID!R$1)</f>
        <v>0</v>
      </c>
      <c r="S291" s="228">
        <f>COUNTIFS(Data_all!$M$2:$M$5005,LocID!$B291, Data_all!$N$2:$N$5005, LocID!S$1)</f>
        <v>0</v>
      </c>
      <c r="T291" s="232"/>
      <c r="U291" s="230">
        <f t="shared" si="12"/>
        <v>3</v>
      </c>
      <c r="W291"/>
    </row>
    <row r="292" spans="1:23" x14ac:dyDescent="0.25">
      <c r="A292" s="228">
        <v>295</v>
      </c>
      <c r="B292" s="228" t="str">
        <f t="shared" si="13"/>
        <v>Londonderry_NH</v>
      </c>
      <c r="C292" s="228" t="s">
        <v>1799</v>
      </c>
      <c r="D292" s="320" t="s">
        <v>399</v>
      </c>
      <c r="E292" s="320" t="s">
        <v>50</v>
      </c>
      <c r="F292" s="320"/>
      <c r="G292" s="228">
        <v>42.866378784179602</v>
      </c>
      <c r="H292" s="228">
        <v>-71.374778747558594</v>
      </c>
      <c r="I292" s="228">
        <f t="shared" si="14"/>
        <v>295</v>
      </c>
      <c r="J292" s="228">
        <f>COUNTIFS(Data_all!$M$2:$M$5005, LocID!B292, Data_all!$O$2:$O$5005,"&lt;&gt;2")</f>
        <v>2</v>
      </c>
      <c r="K292" s="228">
        <f>COUNTIFS(Data_all!$M$2:$M$5005,LocID!$B292, Data_all!$N$2:$N$5005, LocID!K$1)</f>
        <v>0</v>
      </c>
      <c r="L292" s="228">
        <f>COUNTIFS(Data_all!$M$2:$M$5005,LocID!$B292, Data_all!$N$2:$N$5005, LocID!L$1) + COUNTIFS(Data_all!$M$2:$M$5005,LocID!$B292, Data_all!$N$2:$N$5005, "Cities and Streets")</f>
        <v>2</v>
      </c>
      <c r="M292" s="228">
        <f>COUNTIFS(Data_all!$M$2:$M$5005,LocID!$B292, Data_all!$N$2:$N$5005, LocID!M$1)</f>
        <v>0</v>
      </c>
      <c r="N292" s="228">
        <f>COUNTIFS(Data_all!$M$2:$M$5005,LocID!$B292, Data_all!$N$2:$N$5005, LocID!N$1)</f>
        <v>0</v>
      </c>
      <c r="O292" s="228">
        <f>COUNTIFS(Data_all!$M$2:$M$5005,LocID!$B292, Data_all!$N$2:$N$5005, LocID!O$1)</f>
        <v>0</v>
      </c>
      <c r="P292" s="228">
        <f>COUNTIFS(Data_all!$M$2:$M$5005,LocID!$B292, Data_all!$N$2:$N$5005, LocID!P$1)</f>
        <v>0</v>
      </c>
      <c r="Q292" s="228">
        <f>COUNTIFS(Data_all!$M$2:$M$5005,LocID!$B292, Data_all!$N$2:$N$5005, LocID!Q$1)</f>
        <v>0</v>
      </c>
      <c r="R292" s="228">
        <f>COUNTIFS(Data_all!$M$2:$M$5005,LocID!$B292, Data_all!$N$2:$N$5005, LocID!R$1)</f>
        <v>0</v>
      </c>
      <c r="S292" s="228">
        <f>COUNTIFS(Data_all!$M$2:$M$5005,LocID!$B292, Data_all!$N$2:$N$5005, LocID!S$1)</f>
        <v>0</v>
      </c>
      <c r="T292" s="232"/>
      <c r="U292" s="230">
        <f t="shared" si="12"/>
        <v>2</v>
      </c>
      <c r="W292"/>
    </row>
    <row r="293" spans="1:23" x14ac:dyDescent="0.25">
      <c r="A293" s="228">
        <v>296</v>
      </c>
      <c r="B293" s="228" t="str">
        <f t="shared" si="13"/>
        <v>Long Beach_CA</v>
      </c>
      <c r="C293" s="228" t="s">
        <v>1804</v>
      </c>
      <c r="D293" s="320" t="s">
        <v>76</v>
      </c>
      <c r="E293" s="320" t="s">
        <v>50</v>
      </c>
      <c r="F293" s="320"/>
      <c r="G293" s="228">
        <v>33.766719818115199</v>
      </c>
      <c r="H293" s="228">
        <v>-118.19239807128901</v>
      </c>
      <c r="I293" s="228">
        <f t="shared" si="14"/>
        <v>296</v>
      </c>
      <c r="J293" s="228">
        <f>COUNTIFS(Data_all!$M$2:$M$5005, LocID!B293, Data_all!$O$2:$O$5005,"&lt;&gt;2")</f>
        <v>11</v>
      </c>
      <c r="K293" s="228">
        <f>COUNTIFS(Data_all!$M$2:$M$5005,LocID!$B293, Data_all!$N$2:$N$5005, LocID!K$1)</f>
        <v>3</v>
      </c>
      <c r="L293" s="228">
        <f>COUNTIFS(Data_all!$M$2:$M$5005,LocID!$B293, Data_all!$N$2:$N$5005, LocID!L$1) + COUNTIFS(Data_all!$M$2:$M$5005,LocID!$B293, Data_all!$N$2:$N$5005, "Cities and Streets")</f>
        <v>3</v>
      </c>
      <c r="M293" s="228">
        <f>COUNTIFS(Data_all!$M$2:$M$5005,LocID!$B293, Data_all!$N$2:$N$5005, LocID!M$1)</f>
        <v>5</v>
      </c>
      <c r="N293" s="228">
        <f>COUNTIFS(Data_all!$M$2:$M$5005,LocID!$B293, Data_all!$N$2:$N$5005, LocID!N$1)</f>
        <v>0</v>
      </c>
      <c r="O293" s="228">
        <f>COUNTIFS(Data_all!$M$2:$M$5005,LocID!$B293, Data_all!$N$2:$N$5005, LocID!O$1)</f>
        <v>0</v>
      </c>
      <c r="P293" s="228">
        <f>COUNTIFS(Data_all!$M$2:$M$5005,LocID!$B293, Data_all!$N$2:$N$5005, LocID!P$1)</f>
        <v>0</v>
      </c>
      <c r="Q293" s="228">
        <f>COUNTIFS(Data_all!$M$2:$M$5005,LocID!$B293, Data_all!$N$2:$N$5005, LocID!Q$1)</f>
        <v>0</v>
      </c>
      <c r="R293" s="228">
        <f>COUNTIFS(Data_all!$M$2:$M$5005,LocID!$B293, Data_all!$N$2:$N$5005, LocID!R$1)</f>
        <v>0</v>
      </c>
      <c r="S293" s="228">
        <f>COUNTIFS(Data_all!$M$2:$M$5005,LocID!$B293, Data_all!$N$2:$N$5005, LocID!S$1)</f>
        <v>0</v>
      </c>
      <c r="T293" s="232"/>
      <c r="U293" s="230">
        <f t="shared" si="12"/>
        <v>11</v>
      </c>
      <c r="W293"/>
    </row>
    <row r="294" spans="1:23" x14ac:dyDescent="0.25">
      <c r="A294" s="228">
        <v>297</v>
      </c>
      <c r="B294" s="228" t="str">
        <f t="shared" si="13"/>
        <v>Longview_WA</v>
      </c>
      <c r="C294" s="228" t="s">
        <v>1814</v>
      </c>
      <c r="D294" s="320" t="s">
        <v>261</v>
      </c>
      <c r="E294" s="320" t="s">
        <v>50</v>
      </c>
      <c r="F294" s="320"/>
      <c r="G294" s="228">
        <v>46.1468086242675</v>
      </c>
      <c r="H294" s="228">
        <v>-122.950538635253</v>
      </c>
      <c r="I294" s="228">
        <f t="shared" si="14"/>
        <v>297</v>
      </c>
      <c r="J294" s="228">
        <f>COUNTIFS(Data_all!$M$2:$M$5005, LocID!B294, Data_all!$O$2:$O$5005,"&lt;&gt;2")</f>
        <v>2</v>
      </c>
      <c r="K294" s="228">
        <f>COUNTIFS(Data_all!$M$2:$M$5005,LocID!$B294, Data_all!$N$2:$N$5005, LocID!K$1)</f>
        <v>2</v>
      </c>
      <c r="L294" s="228">
        <f>COUNTIFS(Data_all!$M$2:$M$5005,LocID!$B294, Data_all!$N$2:$N$5005, LocID!L$1) + COUNTIFS(Data_all!$M$2:$M$5005,LocID!$B294, Data_all!$N$2:$N$5005, "Cities and Streets")</f>
        <v>0</v>
      </c>
      <c r="M294" s="228">
        <f>COUNTIFS(Data_all!$M$2:$M$5005,LocID!$B294, Data_all!$N$2:$N$5005, LocID!M$1)</f>
        <v>0</v>
      </c>
      <c r="N294" s="228">
        <f>COUNTIFS(Data_all!$M$2:$M$5005,LocID!$B294, Data_all!$N$2:$N$5005, LocID!N$1)</f>
        <v>0</v>
      </c>
      <c r="O294" s="228">
        <f>COUNTIFS(Data_all!$M$2:$M$5005,LocID!$B294, Data_all!$N$2:$N$5005, LocID!O$1)</f>
        <v>0</v>
      </c>
      <c r="P294" s="228">
        <f>COUNTIFS(Data_all!$M$2:$M$5005,LocID!$B294, Data_all!$N$2:$N$5005, LocID!P$1)</f>
        <v>0</v>
      </c>
      <c r="Q294" s="228">
        <f>COUNTIFS(Data_all!$M$2:$M$5005,LocID!$B294, Data_all!$N$2:$N$5005, LocID!Q$1)</f>
        <v>0</v>
      </c>
      <c r="R294" s="228">
        <f>COUNTIFS(Data_all!$M$2:$M$5005,LocID!$B294, Data_all!$N$2:$N$5005, LocID!R$1)</f>
        <v>0</v>
      </c>
      <c r="S294" s="228">
        <f>COUNTIFS(Data_all!$M$2:$M$5005,LocID!$B294, Data_all!$N$2:$N$5005, LocID!S$1)</f>
        <v>0</v>
      </c>
      <c r="T294" s="232"/>
      <c r="U294" s="230">
        <f t="shared" si="12"/>
        <v>2</v>
      </c>
      <c r="W294"/>
    </row>
    <row r="295" spans="1:23" x14ac:dyDescent="0.25">
      <c r="A295" s="228">
        <v>298</v>
      </c>
      <c r="B295" s="228" t="str">
        <f t="shared" si="13"/>
        <v>Los Altos_CA</v>
      </c>
      <c r="C295" s="228" t="s">
        <v>1821</v>
      </c>
      <c r="D295" s="320" t="s">
        <v>76</v>
      </c>
      <c r="E295" s="320" t="s">
        <v>50</v>
      </c>
      <c r="F295" s="320"/>
      <c r="G295" s="228">
        <v>37.383079528808501</v>
      </c>
      <c r="H295" s="228">
        <v>-122.11422729492099</v>
      </c>
      <c r="I295" s="228">
        <f t="shared" si="14"/>
        <v>298</v>
      </c>
      <c r="J295" s="228">
        <f>COUNTIFS(Data_all!$M$2:$M$5005, LocID!B295, Data_all!$O$2:$O$5005,"&lt;&gt;2")</f>
        <v>7</v>
      </c>
      <c r="K295" s="228">
        <f>COUNTIFS(Data_all!$M$2:$M$5005,LocID!$B295, Data_all!$N$2:$N$5005, LocID!K$1)</f>
        <v>0</v>
      </c>
      <c r="L295" s="228">
        <f>COUNTIFS(Data_all!$M$2:$M$5005,LocID!$B295, Data_all!$N$2:$N$5005, LocID!L$1) + COUNTIFS(Data_all!$M$2:$M$5005,LocID!$B295, Data_all!$N$2:$N$5005, "Cities and Streets")</f>
        <v>2</v>
      </c>
      <c r="M295" s="228">
        <f>COUNTIFS(Data_all!$M$2:$M$5005,LocID!$B295, Data_all!$N$2:$N$5005, LocID!M$1)</f>
        <v>5</v>
      </c>
      <c r="N295" s="228">
        <f>COUNTIFS(Data_all!$M$2:$M$5005,LocID!$B295, Data_all!$N$2:$N$5005, LocID!N$1)</f>
        <v>0</v>
      </c>
      <c r="O295" s="228">
        <f>COUNTIFS(Data_all!$M$2:$M$5005,LocID!$B295, Data_all!$N$2:$N$5005, LocID!O$1)</f>
        <v>0</v>
      </c>
      <c r="P295" s="228">
        <f>COUNTIFS(Data_all!$M$2:$M$5005,LocID!$B295, Data_all!$N$2:$N$5005, LocID!P$1)</f>
        <v>0</v>
      </c>
      <c r="Q295" s="228">
        <f>COUNTIFS(Data_all!$M$2:$M$5005,LocID!$B295, Data_all!$N$2:$N$5005, LocID!Q$1)</f>
        <v>0</v>
      </c>
      <c r="R295" s="228">
        <f>COUNTIFS(Data_all!$M$2:$M$5005,LocID!$B295, Data_all!$N$2:$N$5005, LocID!R$1)</f>
        <v>0</v>
      </c>
      <c r="S295" s="228">
        <f>COUNTIFS(Data_all!$M$2:$M$5005,LocID!$B295, Data_all!$N$2:$N$5005, LocID!S$1)</f>
        <v>0</v>
      </c>
      <c r="T295" s="232"/>
      <c r="U295" s="230">
        <f t="shared" si="12"/>
        <v>7</v>
      </c>
      <c r="W295"/>
    </row>
    <row r="296" spans="1:23" x14ac:dyDescent="0.25">
      <c r="A296" s="228">
        <v>299</v>
      </c>
      <c r="B296" s="228" t="str">
        <f t="shared" si="13"/>
        <v>Los Altos Hills_CA</v>
      </c>
      <c r="C296" s="228" t="s">
        <v>1818</v>
      </c>
      <c r="D296" s="320" t="s">
        <v>76</v>
      </c>
      <c r="E296" s="320" t="s">
        <v>50</v>
      </c>
      <c r="F296" s="320"/>
      <c r="G296" s="228">
        <v>37.384609222412102</v>
      </c>
      <c r="H296" s="228">
        <v>-122.138671875</v>
      </c>
      <c r="I296" s="228">
        <f t="shared" si="14"/>
        <v>299</v>
      </c>
      <c r="J296" s="228">
        <f>COUNTIFS(Data_all!$M$2:$M$5005, LocID!B296, Data_all!$O$2:$O$5005,"&lt;&gt;2")</f>
        <v>1</v>
      </c>
      <c r="K296" s="228">
        <f>COUNTIFS(Data_all!$M$2:$M$5005,LocID!$B296, Data_all!$N$2:$N$5005, LocID!K$1)</f>
        <v>0</v>
      </c>
      <c r="L296" s="228">
        <f>COUNTIFS(Data_all!$M$2:$M$5005,LocID!$B296, Data_all!$N$2:$N$5005, LocID!L$1) + COUNTIFS(Data_all!$M$2:$M$5005,LocID!$B296, Data_all!$N$2:$N$5005, "Cities and Streets")</f>
        <v>1</v>
      </c>
      <c r="M296" s="228">
        <f>COUNTIFS(Data_all!$M$2:$M$5005,LocID!$B296, Data_all!$N$2:$N$5005, LocID!M$1)</f>
        <v>0</v>
      </c>
      <c r="N296" s="228">
        <f>COUNTIFS(Data_all!$M$2:$M$5005,LocID!$B296, Data_all!$N$2:$N$5005, LocID!N$1)</f>
        <v>0</v>
      </c>
      <c r="O296" s="228">
        <f>COUNTIFS(Data_all!$M$2:$M$5005,LocID!$B296, Data_all!$N$2:$N$5005, LocID!O$1)</f>
        <v>0</v>
      </c>
      <c r="P296" s="228">
        <f>COUNTIFS(Data_all!$M$2:$M$5005,LocID!$B296, Data_all!$N$2:$N$5005, LocID!P$1)</f>
        <v>0</v>
      </c>
      <c r="Q296" s="228">
        <f>COUNTIFS(Data_all!$M$2:$M$5005,LocID!$B296, Data_all!$N$2:$N$5005, LocID!Q$1)</f>
        <v>0</v>
      </c>
      <c r="R296" s="228">
        <f>COUNTIFS(Data_all!$M$2:$M$5005,LocID!$B296, Data_all!$N$2:$N$5005, LocID!R$1)</f>
        <v>0</v>
      </c>
      <c r="S296" s="228">
        <f>COUNTIFS(Data_all!$M$2:$M$5005,LocID!$B296, Data_all!$N$2:$N$5005, LocID!S$1)</f>
        <v>0</v>
      </c>
      <c r="T296" s="232"/>
      <c r="U296" s="230">
        <f t="shared" si="12"/>
        <v>1</v>
      </c>
      <c r="W296"/>
    </row>
    <row r="297" spans="1:23" x14ac:dyDescent="0.25">
      <c r="A297" s="228">
        <v>300</v>
      </c>
      <c r="B297" s="228" t="str">
        <f t="shared" si="13"/>
        <v>Los Angeles_CA</v>
      </c>
      <c r="C297" s="228" t="s">
        <v>1832</v>
      </c>
      <c r="D297" s="320" t="s">
        <v>76</v>
      </c>
      <c r="E297" s="320" t="s">
        <v>50</v>
      </c>
      <c r="F297" s="320"/>
      <c r="G297" s="228">
        <v>34.053489685058501</v>
      </c>
      <c r="H297" s="228">
        <v>-118.245323181152</v>
      </c>
      <c r="I297" s="228">
        <f t="shared" si="14"/>
        <v>300</v>
      </c>
      <c r="J297" s="228">
        <f>COUNTIFS(Data_all!$M$2:$M$5005, LocID!B297, Data_all!$O$2:$O$5005,"&lt;&gt;2")</f>
        <v>62</v>
      </c>
      <c r="K297" s="228">
        <f>COUNTIFS(Data_all!$M$2:$M$5005,LocID!$B297, Data_all!$N$2:$N$5005, LocID!K$1)</f>
        <v>9</v>
      </c>
      <c r="L297" s="228">
        <f>COUNTIFS(Data_all!$M$2:$M$5005,LocID!$B297, Data_all!$N$2:$N$5005, LocID!L$1) + COUNTIFS(Data_all!$M$2:$M$5005,LocID!$B297, Data_all!$N$2:$N$5005, "Cities and Streets")</f>
        <v>33</v>
      </c>
      <c r="M297" s="228">
        <f>COUNTIFS(Data_all!$M$2:$M$5005,LocID!$B297, Data_all!$N$2:$N$5005, LocID!M$1)</f>
        <v>6</v>
      </c>
      <c r="N297" s="228">
        <f>COUNTIFS(Data_all!$M$2:$M$5005,LocID!$B297, Data_all!$N$2:$N$5005, LocID!N$1)</f>
        <v>5</v>
      </c>
      <c r="O297" s="228">
        <f>COUNTIFS(Data_all!$M$2:$M$5005,LocID!$B297, Data_all!$N$2:$N$5005, LocID!O$1)</f>
        <v>3</v>
      </c>
      <c r="P297" s="228">
        <f>COUNTIFS(Data_all!$M$2:$M$5005,LocID!$B297, Data_all!$N$2:$N$5005, LocID!P$1)</f>
        <v>3</v>
      </c>
      <c r="Q297" s="228">
        <f>COUNTIFS(Data_all!$M$2:$M$5005,LocID!$B297, Data_all!$N$2:$N$5005, LocID!Q$1)</f>
        <v>4</v>
      </c>
      <c r="R297" s="228">
        <f>COUNTIFS(Data_all!$M$2:$M$5005,LocID!$B297, Data_all!$N$2:$N$5005, LocID!R$1)</f>
        <v>0</v>
      </c>
      <c r="S297" s="228">
        <f>COUNTIFS(Data_all!$M$2:$M$5005,LocID!$B297, Data_all!$N$2:$N$5005, LocID!S$1)</f>
        <v>0</v>
      </c>
      <c r="T297" s="232"/>
      <c r="U297" s="230">
        <f t="shared" si="12"/>
        <v>63</v>
      </c>
      <c r="W297"/>
    </row>
    <row r="298" spans="1:23" x14ac:dyDescent="0.25">
      <c r="A298" s="228">
        <v>301</v>
      </c>
      <c r="B298" s="228" t="str">
        <f t="shared" si="13"/>
        <v>Los Gatos_CA</v>
      </c>
      <c r="C298" s="228" t="s">
        <v>1878</v>
      </c>
      <c r="D298" s="320" t="s">
        <v>76</v>
      </c>
      <c r="E298" s="320" t="s">
        <v>50</v>
      </c>
      <c r="F298" s="320"/>
      <c r="G298" s="228">
        <v>37.221309661865199</v>
      </c>
      <c r="H298" s="228">
        <v>-121.979270935058</v>
      </c>
      <c r="I298" s="228">
        <f t="shared" si="14"/>
        <v>301</v>
      </c>
      <c r="J298" s="228">
        <f>COUNTIFS(Data_all!$M$2:$M$5005, LocID!B298, Data_all!$O$2:$O$5005,"&lt;&gt;2")</f>
        <v>1</v>
      </c>
      <c r="K298" s="228">
        <f>COUNTIFS(Data_all!$M$2:$M$5005,LocID!$B298, Data_all!$N$2:$N$5005, LocID!K$1)</f>
        <v>0</v>
      </c>
      <c r="L298" s="228">
        <f>COUNTIFS(Data_all!$M$2:$M$5005,LocID!$B298, Data_all!$N$2:$N$5005, LocID!L$1) + COUNTIFS(Data_all!$M$2:$M$5005,LocID!$B298, Data_all!$N$2:$N$5005, "Cities and Streets")</f>
        <v>0</v>
      </c>
      <c r="M298" s="228">
        <f>COUNTIFS(Data_all!$M$2:$M$5005,LocID!$B298, Data_all!$N$2:$N$5005, LocID!M$1)</f>
        <v>1</v>
      </c>
      <c r="N298" s="228">
        <f>COUNTIFS(Data_all!$M$2:$M$5005,LocID!$B298, Data_all!$N$2:$N$5005, LocID!N$1)</f>
        <v>0</v>
      </c>
      <c r="O298" s="228">
        <f>COUNTIFS(Data_all!$M$2:$M$5005,LocID!$B298, Data_all!$N$2:$N$5005, LocID!O$1)</f>
        <v>0</v>
      </c>
      <c r="P298" s="228">
        <f>COUNTIFS(Data_all!$M$2:$M$5005,LocID!$B298, Data_all!$N$2:$N$5005, LocID!P$1)</f>
        <v>0</v>
      </c>
      <c r="Q298" s="228">
        <f>COUNTIFS(Data_all!$M$2:$M$5005,LocID!$B298, Data_all!$N$2:$N$5005, LocID!Q$1)</f>
        <v>0</v>
      </c>
      <c r="R298" s="228">
        <f>COUNTIFS(Data_all!$M$2:$M$5005,LocID!$B298, Data_all!$N$2:$N$5005, LocID!R$1)</f>
        <v>0</v>
      </c>
      <c r="S298" s="228">
        <f>COUNTIFS(Data_all!$M$2:$M$5005,LocID!$B298, Data_all!$N$2:$N$5005, LocID!S$1)</f>
        <v>0</v>
      </c>
      <c r="T298" s="232"/>
      <c r="U298" s="230">
        <f t="shared" si="12"/>
        <v>1</v>
      </c>
      <c r="W298"/>
    </row>
    <row r="299" spans="1:23" x14ac:dyDescent="0.25">
      <c r="A299" s="228">
        <v>302</v>
      </c>
      <c r="B299" s="228" t="str">
        <f t="shared" si="13"/>
        <v>Louisville_KY</v>
      </c>
      <c r="C299" s="228" t="s">
        <v>1881</v>
      </c>
      <c r="D299" s="320" t="s">
        <v>1301</v>
      </c>
      <c r="E299" s="320" t="s">
        <v>50</v>
      </c>
      <c r="F299" s="320"/>
      <c r="G299" s="228">
        <v>38.254859924316399</v>
      </c>
      <c r="H299" s="228">
        <v>-85.766403198242102</v>
      </c>
      <c r="I299" s="228">
        <f t="shared" si="14"/>
        <v>302</v>
      </c>
      <c r="J299" s="228">
        <f>COUNTIFS(Data_all!$M$2:$M$5005, LocID!B299, Data_all!$O$2:$O$5005,"&lt;&gt;2")</f>
        <v>2</v>
      </c>
      <c r="K299" s="228">
        <f>COUNTIFS(Data_all!$M$2:$M$5005,LocID!$B299, Data_all!$N$2:$N$5005, LocID!K$1)</f>
        <v>0</v>
      </c>
      <c r="L299" s="228">
        <f>COUNTIFS(Data_all!$M$2:$M$5005,LocID!$B299, Data_all!$N$2:$N$5005, LocID!L$1) + COUNTIFS(Data_all!$M$2:$M$5005,LocID!$B299, Data_all!$N$2:$N$5005, "Cities and Streets")</f>
        <v>1</v>
      </c>
      <c r="M299" s="228">
        <f>COUNTIFS(Data_all!$M$2:$M$5005,LocID!$B299, Data_all!$N$2:$N$5005, LocID!M$1)</f>
        <v>1</v>
      </c>
      <c r="N299" s="228">
        <f>COUNTIFS(Data_all!$M$2:$M$5005,LocID!$B299, Data_all!$N$2:$N$5005, LocID!N$1)</f>
        <v>0</v>
      </c>
      <c r="O299" s="228">
        <f>COUNTIFS(Data_all!$M$2:$M$5005,LocID!$B299, Data_all!$N$2:$N$5005, LocID!O$1)</f>
        <v>0</v>
      </c>
      <c r="P299" s="228">
        <f>COUNTIFS(Data_all!$M$2:$M$5005,LocID!$B299, Data_all!$N$2:$N$5005, LocID!P$1)</f>
        <v>0</v>
      </c>
      <c r="Q299" s="228">
        <f>COUNTIFS(Data_all!$M$2:$M$5005,LocID!$B299, Data_all!$N$2:$N$5005, LocID!Q$1)</f>
        <v>0</v>
      </c>
      <c r="R299" s="228">
        <f>COUNTIFS(Data_all!$M$2:$M$5005,LocID!$B299, Data_all!$N$2:$N$5005, LocID!R$1)</f>
        <v>0</v>
      </c>
      <c r="S299" s="228">
        <f>COUNTIFS(Data_all!$M$2:$M$5005,LocID!$B299, Data_all!$N$2:$N$5005, LocID!S$1)</f>
        <v>0</v>
      </c>
      <c r="T299" s="232"/>
      <c r="U299" s="230">
        <f t="shared" si="12"/>
        <v>2</v>
      </c>
      <c r="W299"/>
    </row>
    <row r="300" spans="1:23" x14ac:dyDescent="0.25">
      <c r="A300" s="228">
        <v>303</v>
      </c>
      <c r="B300" s="228" t="str">
        <f t="shared" si="13"/>
        <v>Lowell_MA</v>
      </c>
      <c r="C300" s="228" t="s">
        <v>1886</v>
      </c>
      <c r="D300" s="320" t="s">
        <v>49</v>
      </c>
      <c r="E300" s="320" t="s">
        <v>50</v>
      </c>
      <c r="F300" s="320"/>
      <c r="G300" s="228">
        <v>42.645881652832003</v>
      </c>
      <c r="H300" s="228">
        <v>-71.312843322753906</v>
      </c>
      <c r="I300" s="228">
        <f t="shared" si="14"/>
        <v>303</v>
      </c>
      <c r="J300" s="228">
        <f>COUNTIFS(Data_all!$M$2:$M$5005, LocID!B300, Data_all!$O$2:$O$5005,"&lt;&gt;2")</f>
        <v>6</v>
      </c>
      <c r="K300" s="228">
        <f>COUNTIFS(Data_all!$M$2:$M$5005,LocID!$B300, Data_all!$N$2:$N$5005, LocID!K$1)</f>
        <v>3</v>
      </c>
      <c r="L300" s="228">
        <f>COUNTIFS(Data_all!$M$2:$M$5005,LocID!$B300, Data_all!$N$2:$N$5005, LocID!L$1) + COUNTIFS(Data_all!$M$2:$M$5005,LocID!$B300, Data_all!$N$2:$N$5005, "Cities and Streets")</f>
        <v>2</v>
      </c>
      <c r="M300" s="228">
        <f>COUNTIFS(Data_all!$M$2:$M$5005,LocID!$B300, Data_all!$N$2:$N$5005, LocID!M$1)</f>
        <v>0</v>
      </c>
      <c r="N300" s="228">
        <f>COUNTIFS(Data_all!$M$2:$M$5005,LocID!$B300, Data_all!$N$2:$N$5005, LocID!N$1)</f>
        <v>0</v>
      </c>
      <c r="O300" s="228">
        <f>COUNTIFS(Data_all!$M$2:$M$5005,LocID!$B300, Data_all!$N$2:$N$5005, LocID!O$1)</f>
        <v>0</v>
      </c>
      <c r="P300" s="228">
        <f>COUNTIFS(Data_all!$M$2:$M$5005,LocID!$B300, Data_all!$N$2:$N$5005, LocID!P$1)</f>
        <v>1</v>
      </c>
      <c r="Q300" s="228">
        <f>COUNTIFS(Data_all!$M$2:$M$5005,LocID!$B300, Data_all!$N$2:$N$5005, LocID!Q$1)</f>
        <v>0</v>
      </c>
      <c r="R300" s="228">
        <f>COUNTIFS(Data_all!$M$2:$M$5005,LocID!$B300, Data_all!$N$2:$N$5005, LocID!R$1)</f>
        <v>0</v>
      </c>
      <c r="S300" s="228">
        <f>COUNTIFS(Data_all!$M$2:$M$5005,LocID!$B300, Data_all!$N$2:$N$5005, LocID!S$1)</f>
        <v>0</v>
      </c>
      <c r="T300" s="232"/>
      <c r="U300" s="230">
        <f t="shared" si="12"/>
        <v>6</v>
      </c>
      <c r="W300"/>
    </row>
    <row r="301" spans="1:23" x14ac:dyDescent="0.25">
      <c r="A301" s="228">
        <v>304</v>
      </c>
      <c r="B301" s="228" t="str">
        <f t="shared" si="13"/>
        <v>Lynwood_CA</v>
      </c>
      <c r="C301" s="228" t="s">
        <v>1896</v>
      </c>
      <c r="D301" s="320" t="s">
        <v>76</v>
      </c>
      <c r="E301" s="320" t="s">
        <v>50</v>
      </c>
      <c r="F301" s="320"/>
      <c r="G301" s="228">
        <v>33.927829742431598</v>
      </c>
      <c r="H301" s="228">
        <v>-118.19927215576099</v>
      </c>
      <c r="I301" s="228">
        <f t="shared" si="14"/>
        <v>304</v>
      </c>
      <c r="J301" s="228">
        <f>COUNTIFS(Data_all!$M$2:$M$5005, LocID!B301, Data_all!$O$2:$O$5005,"&lt;&gt;2")</f>
        <v>1</v>
      </c>
      <c r="K301" s="228">
        <f>COUNTIFS(Data_all!$M$2:$M$5005,LocID!$B301, Data_all!$N$2:$N$5005, LocID!K$1)</f>
        <v>0</v>
      </c>
      <c r="L301" s="228">
        <f>COUNTIFS(Data_all!$M$2:$M$5005,LocID!$B301, Data_all!$N$2:$N$5005, LocID!L$1) + COUNTIFS(Data_all!$M$2:$M$5005,LocID!$B301, Data_all!$N$2:$N$5005, "Cities and Streets")</f>
        <v>1</v>
      </c>
      <c r="M301" s="228">
        <f>COUNTIFS(Data_all!$M$2:$M$5005,LocID!$B301, Data_all!$N$2:$N$5005, LocID!M$1)</f>
        <v>0</v>
      </c>
      <c r="N301" s="228">
        <f>COUNTIFS(Data_all!$M$2:$M$5005,LocID!$B301, Data_all!$N$2:$N$5005, LocID!N$1)</f>
        <v>0</v>
      </c>
      <c r="O301" s="228">
        <f>COUNTIFS(Data_all!$M$2:$M$5005,LocID!$B301, Data_all!$N$2:$N$5005, LocID!O$1)</f>
        <v>0</v>
      </c>
      <c r="P301" s="228">
        <f>COUNTIFS(Data_all!$M$2:$M$5005,LocID!$B301, Data_all!$N$2:$N$5005, LocID!P$1)</f>
        <v>0</v>
      </c>
      <c r="Q301" s="228">
        <f>COUNTIFS(Data_all!$M$2:$M$5005,LocID!$B301, Data_all!$N$2:$N$5005, LocID!Q$1)</f>
        <v>0</v>
      </c>
      <c r="R301" s="228">
        <f>COUNTIFS(Data_all!$M$2:$M$5005,LocID!$B301, Data_all!$N$2:$N$5005, LocID!R$1)</f>
        <v>0</v>
      </c>
      <c r="S301" s="228">
        <f>COUNTIFS(Data_all!$M$2:$M$5005,LocID!$B301, Data_all!$N$2:$N$5005, LocID!S$1)</f>
        <v>0</v>
      </c>
      <c r="T301" s="232"/>
      <c r="U301" s="230">
        <f t="shared" si="12"/>
        <v>1</v>
      </c>
      <c r="W301"/>
    </row>
    <row r="302" spans="1:23" x14ac:dyDescent="0.25">
      <c r="A302" s="228">
        <v>305</v>
      </c>
      <c r="B302" s="228" t="str">
        <f t="shared" si="13"/>
        <v>Madera County_CA</v>
      </c>
      <c r="C302" s="228" t="s">
        <v>1899</v>
      </c>
      <c r="D302" s="320" t="s">
        <v>76</v>
      </c>
      <c r="E302" s="320" t="s">
        <v>50</v>
      </c>
      <c r="F302" s="320"/>
      <c r="G302" s="228">
        <v>37.2180786132812</v>
      </c>
      <c r="H302" s="228">
        <v>-119.762603759765</v>
      </c>
      <c r="I302" s="228">
        <f t="shared" si="14"/>
        <v>305</v>
      </c>
      <c r="J302" s="228">
        <f>COUNTIFS(Data_all!$M$2:$M$5005, LocID!B302, Data_all!$O$2:$O$5005,"&lt;&gt;2")</f>
        <v>1</v>
      </c>
      <c r="K302" s="228">
        <f>COUNTIFS(Data_all!$M$2:$M$5005,LocID!$B302, Data_all!$N$2:$N$5005, LocID!K$1)</f>
        <v>0</v>
      </c>
      <c r="L302" s="228">
        <f>COUNTIFS(Data_all!$M$2:$M$5005,LocID!$B302, Data_all!$N$2:$N$5005, LocID!L$1) + COUNTIFS(Data_all!$M$2:$M$5005,LocID!$B302, Data_all!$N$2:$N$5005, "Cities and Streets")</f>
        <v>1</v>
      </c>
      <c r="M302" s="228">
        <f>COUNTIFS(Data_all!$M$2:$M$5005,LocID!$B302, Data_all!$N$2:$N$5005, LocID!M$1)</f>
        <v>0</v>
      </c>
      <c r="N302" s="228">
        <f>COUNTIFS(Data_all!$M$2:$M$5005,LocID!$B302, Data_all!$N$2:$N$5005, LocID!N$1)</f>
        <v>0</v>
      </c>
      <c r="O302" s="228">
        <f>COUNTIFS(Data_all!$M$2:$M$5005,LocID!$B302, Data_all!$N$2:$N$5005, LocID!O$1)</f>
        <v>0</v>
      </c>
      <c r="P302" s="228">
        <f>COUNTIFS(Data_all!$M$2:$M$5005,LocID!$B302, Data_all!$N$2:$N$5005, LocID!P$1)</f>
        <v>0</v>
      </c>
      <c r="Q302" s="228">
        <f>COUNTIFS(Data_all!$M$2:$M$5005,LocID!$B302, Data_all!$N$2:$N$5005, LocID!Q$1)</f>
        <v>0</v>
      </c>
      <c r="R302" s="228">
        <f>COUNTIFS(Data_all!$M$2:$M$5005,LocID!$B302, Data_all!$N$2:$N$5005, LocID!R$1)</f>
        <v>0</v>
      </c>
      <c r="S302" s="228">
        <f>COUNTIFS(Data_all!$M$2:$M$5005,LocID!$B302, Data_all!$N$2:$N$5005, LocID!S$1)</f>
        <v>0</v>
      </c>
      <c r="T302" s="232"/>
      <c r="U302" s="230">
        <f t="shared" si="12"/>
        <v>1</v>
      </c>
      <c r="W302"/>
    </row>
    <row r="303" spans="1:23" x14ac:dyDescent="0.25">
      <c r="A303" s="228">
        <v>306</v>
      </c>
      <c r="B303" s="228" t="str">
        <f t="shared" si="13"/>
        <v>Madison_WI</v>
      </c>
      <c r="C303" s="228" t="s">
        <v>1902</v>
      </c>
      <c r="D303" s="320" t="s">
        <v>432</v>
      </c>
      <c r="E303" s="320" t="s">
        <v>50</v>
      </c>
      <c r="F303" s="320"/>
      <c r="G303" s="228">
        <v>43.042469024658203</v>
      </c>
      <c r="H303" s="228">
        <v>-89.403968811035099</v>
      </c>
      <c r="I303" s="228">
        <f t="shared" si="14"/>
        <v>306</v>
      </c>
      <c r="J303" s="228">
        <f>COUNTIFS(Data_all!$M$2:$M$5005, LocID!B303, Data_all!$O$2:$O$5005,"&lt;&gt;2")</f>
        <v>3</v>
      </c>
      <c r="K303" s="228">
        <f>COUNTIFS(Data_all!$M$2:$M$5005,LocID!$B303, Data_all!$N$2:$N$5005, LocID!K$1)</f>
        <v>2</v>
      </c>
      <c r="L303" s="228">
        <f>COUNTIFS(Data_all!$M$2:$M$5005,LocID!$B303, Data_all!$N$2:$N$5005, LocID!L$1) + COUNTIFS(Data_all!$M$2:$M$5005,LocID!$B303, Data_all!$N$2:$N$5005, "Cities and Streets")</f>
        <v>0</v>
      </c>
      <c r="M303" s="228">
        <f>COUNTIFS(Data_all!$M$2:$M$5005,LocID!$B303, Data_all!$N$2:$N$5005, LocID!M$1)</f>
        <v>0</v>
      </c>
      <c r="N303" s="228">
        <f>COUNTIFS(Data_all!$M$2:$M$5005,LocID!$B303, Data_all!$N$2:$N$5005, LocID!N$1)</f>
        <v>0</v>
      </c>
      <c r="O303" s="228">
        <f>COUNTIFS(Data_all!$M$2:$M$5005,LocID!$B303, Data_all!$N$2:$N$5005, LocID!O$1)</f>
        <v>0</v>
      </c>
      <c r="P303" s="228">
        <f>COUNTIFS(Data_all!$M$2:$M$5005,LocID!$B303, Data_all!$N$2:$N$5005, LocID!P$1)</f>
        <v>1</v>
      </c>
      <c r="Q303" s="228">
        <f>COUNTIFS(Data_all!$M$2:$M$5005,LocID!$B303, Data_all!$N$2:$N$5005, LocID!Q$1)</f>
        <v>0</v>
      </c>
      <c r="R303" s="228">
        <f>COUNTIFS(Data_all!$M$2:$M$5005,LocID!$B303, Data_all!$N$2:$N$5005, LocID!R$1)</f>
        <v>0</v>
      </c>
      <c r="S303" s="228">
        <f>COUNTIFS(Data_all!$M$2:$M$5005,LocID!$B303, Data_all!$N$2:$N$5005, LocID!S$1)</f>
        <v>0</v>
      </c>
      <c r="T303" s="232"/>
      <c r="U303" s="230">
        <f t="shared" si="12"/>
        <v>3</v>
      </c>
      <c r="W303"/>
    </row>
    <row r="304" spans="1:23" x14ac:dyDescent="0.25">
      <c r="A304" s="228">
        <v>307</v>
      </c>
      <c r="B304" s="228" t="str">
        <f t="shared" si="13"/>
        <v>Malvern_PA</v>
      </c>
      <c r="C304" s="228" t="s">
        <v>1909</v>
      </c>
      <c r="D304" s="320" t="s">
        <v>156</v>
      </c>
      <c r="E304" s="320" t="s">
        <v>50</v>
      </c>
      <c r="F304" s="320"/>
      <c r="G304" s="228">
        <v>40.036918640136697</v>
      </c>
      <c r="H304" s="228">
        <v>-75.510437011718693</v>
      </c>
      <c r="I304" s="228">
        <f t="shared" si="14"/>
        <v>307</v>
      </c>
      <c r="J304" s="228">
        <f>COUNTIFS(Data_all!$M$2:$M$5005, LocID!B304, Data_all!$O$2:$O$5005,"&lt;&gt;2")</f>
        <v>1</v>
      </c>
      <c r="K304" s="228">
        <f>COUNTIFS(Data_all!$M$2:$M$5005,LocID!$B304, Data_all!$N$2:$N$5005, LocID!K$1)</f>
        <v>0</v>
      </c>
      <c r="L304" s="228">
        <f>COUNTIFS(Data_all!$M$2:$M$5005,LocID!$B304, Data_all!$N$2:$N$5005, LocID!L$1) + COUNTIFS(Data_all!$M$2:$M$5005,LocID!$B304, Data_all!$N$2:$N$5005, "Cities and Streets")</f>
        <v>1</v>
      </c>
      <c r="M304" s="228">
        <f>COUNTIFS(Data_all!$M$2:$M$5005,LocID!$B304, Data_all!$N$2:$N$5005, LocID!M$1)</f>
        <v>0</v>
      </c>
      <c r="N304" s="228">
        <f>COUNTIFS(Data_all!$M$2:$M$5005,LocID!$B304, Data_all!$N$2:$N$5005, LocID!N$1)</f>
        <v>0</v>
      </c>
      <c r="O304" s="228">
        <f>COUNTIFS(Data_all!$M$2:$M$5005,LocID!$B304, Data_all!$N$2:$N$5005, LocID!O$1)</f>
        <v>0</v>
      </c>
      <c r="P304" s="228">
        <f>COUNTIFS(Data_all!$M$2:$M$5005,LocID!$B304, Data_all!$N$2:$N$5005, LocID!P$1)</f>
        <v>0</v>
      </c>
      <c r="Q304" s="228">
        <f>COUNTIFS(Data_all!$M$2:$M$5005,LocID!$B304, Data_all!$N$2:$N$5005, LocID!Q$1)</f>
        <v>0</v>
      </c>
      <c r="R304" s="228">
        <f>COUNTIFS(Data_all!$M$2:$M$5005,LocID!$B304, Data_all!$N$2:$N$5005, LocID!R$1)</f>
        <v>0</v>
      </c>
      <c r="S304" s="228">
        <f>COUNTIFS(Data_all!$M$2:$M$5005,LocID!$B304, Data_all!$N$2:$N$5005, LocID!S$1)</f>
        <v>0</v>
      </c>
      <c r="T304" s="232"/>
      <c r="U304" s="230">
        <f t="shared" si="12"/>
        <v>1</v>
      </c>
      <c r="W304"/>
    </row>
    <row r="305" spans="1:23" x14ac:dyDescent="0.25">
      <c r="A305" s="228">
        <v>308</v>
      </c>
      <c r="B305" s="228" t="str">
        <f t="shared" si="13"/>
        <v>Mammoth Lakes_CA</v>
      </c>
      <c r="C305" s="228" t="s">
        <v>1912</v>
      </c>
      <c r="D305" s="320" t="s">
        <v>76</v>
      </c>
      <c r="E305" s="320" t="s">
        <v>50</v>
      </c>
      <c r="F305" s="320"/>
      <c r="G305" s="228">
        <v>37.648780822753899</v>
      </c>
      <c r="H305" s="228">
        <v>-118.97792816162099</v>
      </c>
      <c r="I305" s="228">
        <f t="shared" si="14"/>
        <v>308</v>
      </c>
      <c r="J305" s="228">
        <f>COUNTIFS(Data_all!$M$2:$M$5005, LocID!B305, Data_all!$O$2:$O$5005,"&lt;&gt;2")</f>
        <v>5</v>
      </c>
      <c r="K305" s="228">
        <f>COUNTIFS(Data_all!$M$2:$M$5005,LocID!$B305, Data_all!$N$2:$N$5005, LocID!K$1)</f>
        <v>0</v>
      </c>
      <c r="L305" s="228">
        <f>COUNTIFS(Data_all!$M$2:$M$5005,LocID!$B305, Data_all!$N$2:$N$5005, LocID!L$1) + COUNTIFS(Data_all!$M$2:$M$5005,LocID!$B305, Data_all!$N$2:$N$5005, "Cities and Streets")</f>
        <v>0</v>
      </c>
      <c r="M305" s="228">
        <f>COUNTIFS(Data_all!$M$2:$M$5005,LocID!$B305, Data_all!$N$2:$N$5005, LocID!M$1)</f>
        <v>5</v>
      </c>
      <c r="N305" s="228">
        <f>COUNTIFS(Data_all!$M$2:$M$5005,LocID!$B305, Data_all!$N$2:$N$5005, LocID!N$1)</f>
        <v>0</v>
      </c>
      <c r="O305" s="228">
        <f>COUNTIFS(Data_all!$M$2:$M$5005,LocID!$B305, Data_all!$N$2:$N$5005, LocID!O$1)</f>
        <v>0</v>
      </c>
      <c r="P305" s="228">
        <f>COUNTIFS(Data_all!$M$2:$M$5005,LocID!$B305, Data_all!$N$2:$N$5005, LocID!P$1)</f>
        <v>0</v>
      </c>
      <c r="Q305" s="228">
        <f>COUNTIFS(Data_all!$M$2:$M$5005,LocID!$B305, Data_all!$N$2:$N$5005, LocID!Q$1)</f>
        <v>0</v>
      </c>
      <c r="R305" s="228">
        <f>COUNTIFS(Data_all!$M$2:$M$5005,LocID!$B305, Data_all!$N$2:$N$5005, LocID!R$1)</f>
        <v>0</v>
      </c>
      <c r="S305" s="228">
        <f>COUNTIFS(Data_all!$M$2:$M$5005,LocID!$B305, Data_all!$N$2:$N$5005, LocID!S$1)</f>
        <v>0</v>
      </c>
      <c r="T305" s="232"/>
      <c r="U305" s="230">
        <f t="shared" si="12"/>
        <v>5</v>
      </c>
      <c r="W305"/>
    </row>
    <row r="306" spans="1:23" x14ac:dyDescent="0.25">
      <c r="A306" s="228">
        <v>309</v>
      </c>
      <c r="B306" s="228" t="str">
        <f t="shared" si="13"/>
        <v>Manchester_NH</v>
      </c>
      <c r="C306" s="228" t="s">
        <v>1920</v>
      </c>
      <c r="D306" s="320" t="s">
        <v>399</v>
      </c>
      <c r="E306" s="320" t="s">
        <v>50</v>
      </c>
      <c r="F306" s="320"/>
      <c r="G306" s="228">
        <v>42.99116897583</v>
      </c>
      <c r="H306" s="228">
        <v>-71.463088989257798</v>
      </c>
      <c r="I306" s="228">
        <f t="shared" si="14"/>
        <v>309</v>
      </c>
      <c r="J306" s="228">
        <f>COUNTIFS(Data_all!$M$2:$M$5005, LocID!B306, Data_all!$O$2:$O$5005,"&lt;&gt;2")</f>
        <v>2</v>
      </c>
      <c r="K306" s="228">
        <f>COUNTIFS(Data_all!$M$2:$M$5005,LocID!$B306, Data_all!$N$2:$N$5005, LocID!K$1)</f>
        <v>0</v>
      </c>
      <c r="L306" s="228">
        <f>COUNTIFS(Data_all!$M$2:$M$5005,LocID!$B306, Data_all!$N$2:$N$5005, LocID!L$1) + COUNTIFS(Data_all!$M$2:$M$5005,LocID!$B306, Data_all!$N$2:$N$5005, "Cities and Streets")</f>
        <v>2</v>
      </c>
      <c r="M306" s="228">
        <f>COUNTIFS(Data_all!$M$2:$M$5005,LocID!$B306, Data_all!$N$2:$N$5005, LocID!M$1)</f>
        <v>0</v>
      </c>
      <c r="N306" s="228">
        <f>COUNTIFS(Data_all!$M$2:$M$5005,LocID!$B306, Data_all!$N$2:$N$5005, LocID!N$1)</f>
        <v>0</v>
      </c>
      <c r="O306" s="228">
        <f>COUNTIFS(Data_all!$M$2:$M$5005,LocID!$B306, Data_all!$N$2:$N$5005, LocID!O$1)</f>
        <v>0</v>
      </c>
      <c r="P306" s="228">
        <f>COUNTIFS(Data_all!$M$2:$M$5005,LocID!$B306, Data_all!$N$2:$N$5005, LocID!P$1)</f>
        <v>0</v>
      </c>
      <c r="Q306" s="228">
        <f>COUNTIFS(Data_all!$M$2:$M$5005,LocID!$B306, Data_all!$N$2:$N$5005, LocID!Q$1)</f>
        <v>0</v>
      </c>
      <c r="R306" s="228">
        <f>COUNTIFS(Data_all!$M$2:$M$5005,LocID!$B306, Data_all!$N$2:$N$5005, LocID!R$1)</f>
        <v>0</v>
      </c>
      <c r="S306" s="228">
        <f>COUNTIFS(Data_all!$M$2:$M$5005,LocID!$B306, Data_all!$N$2:$N$5005, LocID!S$1)</f>
        <v>0</v>
      </c>
      <c r="T306" s="232"/>
      <c r="U306" s="230">
        <f t="shared" si="12"/>
        <v>2</v>
      </c>
      <c r="W306"/>
    </row>
    <row r="307" spans="1:23" x14ac:dyDescent="0.25">
      <c r="A307" s="228">
        <v>310</v>
      </c>
      <c r="B307" s="228" t="str">
        <f t="shared" si="13"/>
        <v>Manitou Springs_CO</v>
      </c>
      <c r="C307" s="228" t="s">
        <v>1925</v>
      </c>
      <c r="D307" s="320" t="s">
        <v>244</v>
      </c>
      <c r="E307" s="320" t="s">
        <v>50</v>
      </c>
      <c r="F307" s="320"/>
      <c r="G307" s="228">
        <v>38.857429504394503</v>
      </c>
      <c r="H307" s="228">
        <v>-104.913360595703</v>
      </c>
      <c r="I307" s="228">
        <f t="shared" si="14"/>
        <v>310</v>
      </c>
      <c r="J307" s="228">
        <f>COUNTIFS(Data_all!$M$2:$M$5005, LocID!B307, Data_all!$O$2:$O$5005,"&lt;&gt;2")</f>
        <v>1</v>
      </c>
      <c r="K307" s="228">
        <f>COUNTIFS(Data_all!$M$2:$M$5005,LocID!$B307, Data_all!$N$2:$N$5005, LocID!K$1)</f>
        <v>0</v>
      </c>
      <c r="L307" s="228">
        <f>COUNTIFS(Data_all!$M$2:$M$5005,LocID!$B307, Data_all!$N$2:$N$5005, LocID!L$1) + COUNTIFS(Data_all!$M$2:$M$5005,LocID!$B307, Data_all!$N$2:$N$5005, "Cities and Streets")</f>
        <v>0</v>
      </c>
      <c r="M307" s="228">
        <f>COUNTIFS(Data_all!$M$2:$M$5005,LocID!$B307, Data_all!$N$2:$N$5005, LocID!M$1)</f>
        <v>1</v>
      </c>
      <c r="N307" s="228">
        <f>COUNTIFS(Data_all!$M$2:$M$5005,LocID!$B307, Data_all!$N$2:$N$5005, LocID!N$1)</f>
        <v>0</v>
      </c>
      <c r="O307" s="228">
        <f>COUNTIFS(Data_all!$M$2:$M$5005,LocID!$B307, Data_all!$N$2:$N$5005, LocID!O$1)</f>
        <v>0</v>
      </c>
      <c r="P307" s="228">
        <f>COUNTIFS(Data_all!$M$2:$M$5005,LocID!$B307, Data_all!$N$2:$N$5005, LocID!P$1)</f>
        <v>0</v>
      </c>
      <c r="Q307" s="228">
        <f>COUNTIFS(Data_all!$M$2:$M$5005,LocID!$B307, Data_all!$N$2:$N$5005, LocID!Q$1)</f>
        <v>0</v>
      </c>
      <c r="R307" s="228">
        <f>COUNTIFS(Data_all!$M$2:$M$5005,LocID!$B307, Data_all!$N$2:$N$5005, LocID!R$1)</f>
        <v>0</v>
      </c>
      <c r="S307" s="228">
        <f>COUNTIFS(Data_all!$M$2:$M$5005,LocID!$B307, Data_all!$N$2:$N$5005, LocID!S$1)</f>
        <v>0</v>
      </c>
      <c r="T307" s="232"/>
      <c r="U307" s="230">
        <f t="shared" si="12"/>
        <v>1</v>
      </c>
      <c r="W307"/>
    </row>
    <row r="308" spans="1:23" x14ac:dyDescent="0.25">
      <c r="A308" s="228">
        <v>311</v>
      </c>
      <c r="B308" s="228" t="str">
        <f t="shared" si="13"/>
        <v>Mankato_MN</v>
      </c>
      <c r="C308" s="228" t="s">
        <v>1928</v>
      </c>
      <c r="D308" s="320" t="s">
        <v>198</v>
      </c>
      <c r="E308" s="320" t="s">
        <v>50</v>
      </c>
      <c r="F308" s="320"/>
      <c r="G308" s="228">
        <v>44.167400360107401</v>
      </c>
      <c r="H308" s="228">
        <v>-94.002410888671804</v>
      </c>
      <c r="I308" s="228">
        <f t="shared" si="14"/>
        <v>311</v>
      </c>
      <c r="J308" s="228">
        <f>COUNTIFS(Data_all!$M$2:$M$5005, LocID!B308, Data_all!$O$2:$O$5005,"&lt;&gt;2")</f>
        <v>1</v>
      </c>
      <c r="K308" s="228">
        <f>COUNTIFS(Data_all!$M$2:$M$5005,LocID!$B308, Data_all!$N$2:$N$5005, LocID!K$1)</f>
        <v>1</v>
      </c>
      <c r="L308" s="228">
        <f>COUNTIFS(Data_all!$M$2:$M$5005,LocID!$B308, Data_all!$N$2:$N$5005, LocID!L$1) + COUNTIFS(Data_all!$M$2:$M$5005,LocID!$B308, Data_all!$N$2:$N$5005, "Cities and Streets")</f>
        <v>0</v>
      </c>
      <c r="M308" s="228">
        <f>COUNTIFS(Data_all!$M$2:$M$5005,LocID!$B308, Data_all!$N$2:$N$5005, LocID!M$1)</f>
        <v>0</v>
      </c>
      <c r="N308" s="228">
        <f>COUNTIFS(Data_all!$M$2:$M$5005,LocID!$B308, Data_all!$N$2:$N$5005, LocID!N$1)</f>
        <v>0</v>
      </c>
      <c r="O308" s="228">
        <f>COUNTIFS(Data_all!$M$2:$M$5005,LocID!$B308, Data_all!$N$2:$N$5005, LocID!O$1)</f>
        <v>0</v>
      </c>
      <c r="P308" s="228">
        <f>COUNTIFS(Data_all!$M$2:$M$5005,LocID!$B308, Data_all!$N$2:$N$5005, LocID!P$1)</f>
        <v>1</v>
      </c>
      <c r="Q308" s="228">
        <f>COUNTIFS(Data_all!$M$2:$M$5005,LocID!$B308, Data_all!$N$2:$N$5005, LocID!Q$1)</f>
        <v>0</v>
      </c>
      <c r="R308" s="228">
        <f>COUNTIFS(Data_all!$M$2:$M$5005,LocID!$B308, Data_all!$N$2:$N$5005, LocID!R$1)</f>
        <v>0</v>
      </c>
      <c r="S308" s="228">
        <f>COUNTIFS(Data_all!$M$2:$M$5005,LocID!$B308, Data_all!$N$2:$N$5005, LocID!S$1)</f>
        <v>0</v>
      </c>
      <c r="T308" s="232"/>
      <c r="U308" s="230">
        <f t="shared" si="12"/>
        <v>2</v>
      </c>
      <c r="W308"/>
    </row>
    <row r="309" spans="1:23" x14ac:dyDescent="0.25">
      <c r="A309" s="228">
        <v>312</v>
      </c>
      <c r="B309" s="228" t="str">
        <f t="shared" si="13"/>
        <v>Manteca_CA</v>
      </c>
      <c r="C309" s="228" t="s">
        <v>1931</v>
      </c>
      <c r="D309" s="320" t="s">
        <v>76</v>
      </c>
      <c r="E309" s="320" t="s">
        <v>50</v>
      </c>
      <c r="F309" s="320"/>
      <c r="G309" s="228">
        <v>37.799198150634702</v>
      </c>
      <c r="H309" s="228">
        <v>-121.23312377929599</v>
      </c>
      <c r="I309" s="228">
        <f t="shared" si="14"/>
        <v>312</v>
      </c>
      <c r="J309" s="228">
        <f>COUNTIFS(Data_all!$M$2:$M$5005, LocID!B309, Data_all!$O$2:$O$5005,"&lt;&gt;2")</f>
        <v>1</v>
      </c>
      <c r="K309" s="228">
        <f>COUNTIFS(Data_all!$M$2:$M$5005,LocID!$B309, Data_all!$N$2:$N$5005, LocID!K$1)</f>
        <v>1</v>
      </c>
      <c r="L309" s="228">
        <f>COUNTIFS(Data_all!$M$2:$M$5005,LocID!$B309, Data_all!$N$2:$N$5005, LocID!L$1) + COUNTIFS(Data_all!$M$2:$M$5005,LocID!$B309, Data_all!$N$2:$N$5005, "Cities and Streets")</f>
        <v>0</v>
      </c>
      <c r="M309" s="228">
        <f>COUNTIFS(Data_all!$M$2:$M$5005,LocID!$B309, Data_all!$N$2:$N$5005, LocID!M$1)</f>
        <v>0</v>
      </c>
      <c r="N309" s="228">
        <f>COUNTIFS(Data_all!$M$2:$M$5005,LocID!$B309, Data_all!$N$2:$N$5005, LocID!N$1)</f>
        <v>0</v>
      </c>
      <c r="O309" s="228">
        <f>COUNTIFS(Data_all!$M$2:$M$5005,LocID!$B309, Data_all!$N$2:$N$5005, LocID!O$1)</f>
        <v>0</v>
      </c>
      <c r="P309" s="228">
        <f>COUNTIFS(Data_all!$M$2:$M$5005,LocID!$B309, Data_all!$N$2:$N$5005, LocID!P$1)</f>
        <v>0</v>
      </c>
      <c r="Q309" s="228">
        <f>COUNTIFS(Data_all!$M$2:$M$5005,LocID!$B309, Data_all!$N$2:$N$5005, LocID!Q$1)</f>
        <v>0</v>
      </c>
      <c r="R309" s="228">
        <f>COUNTIFS(Data_all!$M$2:$M$5005,LocID!$B309, Data_all!$N$2:$N$5005, LocID!R$1)</f>
        <v>0</v>
      </c>
      <c r="S309" s="228">
        <f>COUNTIFS(Data_all!$M$2:$M$5005,LocID!$B309, Data_all!$N$2:$N$5005, LocID!S$1)</f>
        <v>0</v>
      </c>
      <c r="T309" s="232"/>
      <c r="U309" s="230">
        <f t="shared" si="12"/>
        <v>1</v>
      </c>
      <c r="W309"/>
    </row>
    <row r="310" spans="1:23" x14ac:dyDescent="0.25">
      <c r="A310" s="228">
        <v>313</v>
      </c>
      <c r="B310" s="228" t="str">
        <f t="shared" si="13"/>
        <v>Maple Grove_MN</v>
      </c>
      <c r="C310" s="228" t="s">
        <v>1934</v>
      </c>
      <c r="D310" s="320" t="s">
        <v>198</v>
      </c>
      <c r="E310" s="320" t="s">
        <v>50</v>
      </c>
      <c r="F310" s="320"/>
      <c r="G310" s="228">
        <v>45.098289489746001</v>
      </c>
      <c r="H310" s="228">
        <v>-93.443099975585895</v>
      </c>
      <c r="I310" s="228">
        <f t="shared" si="14"/>
        <v>313</v>
      </c>
      <c r="J310" s="228">
        <f>COUNTIFS(Data_all!$M$2:$M$5005, LocID!B310, Data_all!$O$2:$O$5005,"&lt;&gt;2")</f>
        <v>1</v>
      </c>
      <c r="K310" s="228">
        <f>COUNTIFS(Data_all!$M$2:$M$5005,LocID!$B310, Data_all!$N$2:$N$5005, LocID!K$1)</f>
        <v>0</v>
      </c>
      <c r="L310" s="228">
        <f>COUNTIFS(Data_all!$M$2:$M$5005,LocID!$B310, Data_all!$N$2:$N$5005, LocID!L$1) + COUNTIFS(Data_all!$M$2:$M$5005,LocID!$B310, Data_all!$N$2:$N$5005, "Cities and Streets")</f>
        <v>1</v>
      </c>
      <c r="M310" s="228">
        <f>COUNTIFS(Data_all!$M$2:$M$5005,LocID!$B310, Data_all!$N$2:$N$5005, LocID!M$1)</f>
        <v>0</v>
      </c>
      <c r="N310" s="228">
        <f>COUNTIFS(Data_all!$M$2:$M$5005,LocID!$B310, Data_all!$N$2:$N$5005, LocID!N$1)</f>
        <v>0</v>
      </c>
      <c r="O310" s="228">
        <f>COUNTIFS(Data_all!$M$2:$M$5005,LocID!$B310, Data_all!$N$2:$N$5005, LocID!O$1)</f>
        <v>0</v>
      </c>
      <c r="P310" s="228">
        <f>COUNTIFS(Data_all!$M$2:$M$5005,LocID!$B310, Data_all!$N$2:$N$5005, LocID!P$1)</f>
        <v>0</v>
      </c>
      <c r="Q310" s="228">
        <f>COUNTIFS(Data_all!$M$2:$M$5005,LocID!$B310, Data_all!$N$2:$N$5005, LocID!Q$1)</f>
        <v>0</v>
      </c>
      <c r="R310" s="228">
        <f>COUNTIFS(Data_all!$M$2:$M$5005,LocID!$B310, Data_all!$N$2:$N$5005, LocID!R$1)</f>
        <v>0</v>
      </c>
      <c r="S310" s="228">
        <f>COUNTIFS(Data_all!$M$2:$M$5005,LocID!$B310, Data_all!$N$2:$N$5005, LocID!S$1)</f>
        <v>0</v>
      </c>
      <c r="T310" s="232"/>
      <c r="U310" s="230">
        <f t="shared" si="12"/>
        <v>1</v>
      </c>
      <c r="W310"/>
    </row>
    <row r="311" spans="1:23" x14ac:dyDescent="0.25">
      <c r="A311" s="228">
        <v>314</v>
      </c>
      <c r="B311" s="228" t="str">
        <f t="shared" si="13"/>
        <v>Mariposa_CA</v>
      </c>
      <c r="C311" s="228" t="s">
        <v>1937</v>
      </c>
      <c r="D311" s="320" t="s">
        <v>76</v>
      </c>
      <c r="E311" s="320" t="s">
        <v>50</v>
      </c>
      <c r="F311" s="320"/>
      <c r="G311" s="228">
        <v>37.4840087890625</v>
      </c>
      <c r="H311" s="228">
        <v>-119.96456909179599</v>
      </c>
      <c r="I311" s="228">
        <f t="shared" si="14"/>
        <v>314</v>
      </c>
      <c r="J311" s="228">
        <f>COUNTIFS(Data_all!$M$2:$M$5005, LocID!B311, Data_all!$O$2:$O$5005,"&lt;&gt;2")</f>
        <v>1</v>
      </c>
      <c r="K311" s="228">
        <f>COUNTIFS(Data_all!$M$2:$M$5005,LocID!$B311, Data_all!$N$2:$N$5005, LocID!K$1)</f>
        <v>1</v>
      </c>
      <c r="L311" s="228">
        <f>COUNTIFS(Data_all!$M$2:$M$5005,LocID!$B311, Data_all!$N$2:$N$5005, LocID!L$1) + COUNTIFS(Data_all!$M$2:$M$5005,LocID!$B311, Data_all!$N$2:$N$5005, "Cities and Streets")</f>
        <v>0</v>
      </c>
      <c r="M311" s="228">
        <f>COUNTIFS(Data_all!$M$2:$M$5005,LocID!$B311, Data_all!$N$2:$N$5005, LocID!M$1)</f>
        <v>0</v>
      </c>
      <c r="N311" s="228">
        <f>COUNTIFS(Data_all!$M$2:$M$5005,LocID!$B311, Data_all!$N$2:$N$5005, LocID!N$1)</f>
        <v>0</v>
      </c>
      <c r="O311" s="228">
        <f>COUNTIFS(Data_all!$M$2:$M$5005,LocID!$B311, Data_all!$N$2:$N$5005, LocID!O$1)</f>
        <v>0</v>
      </c>
      <c r="P311" s="228">
        <f>COUNTIFS(Data_all!$M$2:$M$5005,LocID!$B311, Data_all!$N$2:$N$5005, LocID!P$1)</f>
        <v>0</v>
      </c>
      <c r="Q311" s="228">
        <f>COUNTIFS(Data_all!$M$2:$M$5005,LocID!$B311, Data_all!$N$2:$N$5005, LocID!Q$1)</f>
        <v>0</v>
      </c>
      <c r="R311" s="228">
        <f>COUNTIFS(Data_all!$M$2:$M$5005,LocID!$B311, Data_all!$N$2:$N$5005, LocID!R$1)</f>
        <v>0</v>
      </c>
      <c r="S311" s="228">
        <f>COUNTIFS(Data_all!$M$2:$M$5005,LocID!$B311, Data_all!$N$2:$N$5005, LocID!S$1)</f>
        <v>0</v>
      </c>
      <c r="T311" s="232"/>
      <c r="U311" s="230">
        <f t="shared" si="12"/>
        <v>1</v>
      </c>
      <c r="W311"/>
    </row>
    <row r="312" spans="1:23" x14ac:dyDescent="0.25">
      <c r="A312" s="228">
        <v>315</v>
      </c>
      <c r="B312" s="228" t="str">
        <f t="shared" si="13"/>
        <v>Mariposa_TX</v>
      </c>
      <c r="C312" s="228" t="s">
        <v>1937</v>
      </c>
      <c r="D312" s="320" t="s">
        <v>219</v>
      </c>
      <c r="E312" s="320" t="s">
        <v>50</v>
      </c>
      <c r="F312" s="320"/>
      <c r="G312" s="228">
        <v>32.945621490478501</v>
      </c>
      <c r="H312" s="228">
        <v>-96.466850280761705</v>
      </c>
      <c r="I312" s="228">
        <f t="shared" si="14"/>
        <v>315</v>
      </c>
      <c r="J312" s="228">
        <f>COUNTIFS(Data_all!$M$2:$M$5005, LocID!B312, Data_all!$O$2:$O$5005,"&lt;&gt;2")</f>
        <v>1</v>
      </c>
      <c r="K312" s="228">
        <f>COUNTIFS(Data_all!$M$2:$M$5005,LocID!$B312, Data_all!$N$2:$N$5005, LocID!K$1)</f>
        <v>0</v>
      </c>
      <c r="L312" s="228">
        <f>COUNTIFS(Data_all!$M$2:$M$5005,LocID!$B312, Data_all!$N$2:$N$5005, LocID!L$1) + COUNTIFS(Data_all!$M$2:$M$5005,LocID!$B312, Data_all!$N$2:$N$5005, "Cities and Streets")</f>
        <v>0</v>
      </c>
      <c r="M312" s="228">
        <f>COUNTIFS(Data_all!$M$2:$M$5005,LocID!$B312, Data_all!$N$2:$N$5005, LocID!M$1)</f>
        <v>0</v>
      </c>
      <c r="N312" s="228">
        <f>COUNTIFS(Data_all!$M$2:$M$5005,LocID!$B312, Data_all!$N$2:$N$5005, LocID!N$1)</f>
        <v>0</v>
      </c>
      <c r="O312" s="228">
        <f>COUNTIFS(Data_all!$M$2:$M$5005,LocID!$B312, Data_all!$N$2:$N$5005, LocID!O$1)</f>
        <v>0</v>
      </c>
      <c r="P312" s="228">
        <f>COUNTIFS(Data_all!$M$2:$M$5005,LocID!$B312, Data_all!$N$2:$N$5005, LocID!P$1)</f>
        <v>1</v>
      </c>
      <c r="Q312" s="228">
        <f>COUNTIFS(Data_all!$M$2:$M$5005,LocID!$B312, Data_all!$N$2:$N$5005, LocID!Q$1)</f>
        <v>0</v>
      </c>
      <c r="R312" s="228">
        <f>COUNTIFS(Data_all!$M$2:$M$5005,LocID!$B312, Data_all!$N$2:$N$5005, LocID!R$1)</f>
        <v>0</v>
      </c>
      <c r="S312" s="228">
        <f>COUNTIFS(Data_all!$M$2:$M$5005,LocID!$B312, Data_all!$N$2:$N$5005, LocID!S$1)</f>
        <v>0</v>
      </c>
      <c r="T312" s="232"/>
      <c r="U312" s="230">
        <f t="shared" si="12"/>
        <v>1</v>
      </c>
      <c r="W312"/>
    </row>
    <row r="313" spans="1:23" x14ac:dyDescent="0.25">
      <c r="A313" s="228">
        <v>316</v>
      </c>
      <c r="B313" s="228" t="str">
        <f t="shared" si="13"/>
        <v>Markham_Canada</v>
      </c>
      <c r="C313" s="228" t="s">
        <v>1942</v>
      </c>
      <c r="D313" s="320" t="s">
        <v>740</v>
      </c>
      <c r="E313" s="320" t="s">
        <v>740</v>
      </c>
      <c r="F313" s="320">
        <v>1</v>
      </c>
      <c r="G313" s="228">
        <v>43.90230178833</v>
      </c>
      <c r="H313" s="228">
        <v>-79.245697021484304</v>
      </c>
      <c r="I313" s="228">
        <f t="shared" si="14"/>
        <v>316</v>
      </c>
      <c r="J313" s="228">
        <f>COUNTIFS(Data_all!$M$2:$M$5005, LocID!B313, Data_all!$O$2:$O$5005,"&lt;&gt;2")</f>
        <v>1</v>
      </c>
      <c r="K313" s="228">
        <f>COUNTIFS(Data_all!$M$2:$M$5005,LocID!$B313, Data_all!$N$2:$N$5005, LocID!K$1)</f>
        <v>0</v>
      </c>
      <c r="L313" s="228">
        <f>COUNTIFS(Data_all!$M$2:$M$5005,LocID!$B313, Data_all!$N$2:$N$5005, LocID!L$1) + COUNTIFS(Data_all!$M$2:$M$5005,LocID!$B313, Data_all!$N$2:$N$5005, "Cities and Streets")</f>
        <v>1</v>
      </c>
      <c r="M313" s="228">
        <f>COUNTIFS(Data_all!$M$2:$M$5005,LocID!$B313, Data_all!$N$2:$N$5005, LocID!M$1)</f>
        <v>0</v>
      </c>
      <c r="N313" s="228">
        <f>COUNTIFS(Data_all!$M$2:$M$5005,LocID!$B313, Data_all!$N$2:$N$5005, LocID!N$1)</f>
        <v>0</v>
      </c>
      <c r="O313" s="228">
        <f>COUNTIFS(Data_all!$M$2:$M$5005,LocID!$B313, Data_all!$N$2:$N$5005, LocID!O$1)</f>
        <v>0</v>
      </c>
      <c r="P313" s="228">
        <f>COUNTIFS(Data_all!$M$2:$M$5005,LocID!$B313, Data_all!$N$2:$N$5005, LocID!P$1)</f>
        <v>0</v>
      </c>
      <c r="Q313" s="228">
        <f>COUNTIFS(Data_all!$M$2:$M$5005,LocID!$B313, Data_all!$N$2:$N$5005, LocID!Q$1)</f>
        <v>0</v>
      </c>
      <c r="R313" s="228">
        <f>COUNTIFS(Data_all!$M$2:$M$5005,LocID!$B313, Data_all!$N$2:$N$5005, LocID!R$1)</f>
        <v>0</v>
      </c>
      <c r="S313" s="228">
        <f>COUNTIFS(Data_all!$M$2:$M$5005,LocID!$B313, Data_all!$N$2:$N$5005, LocID!S$1)</f>
        <v>0</v>
      </c>
      <c r="T313" s="232"/>
      <c r="U313" s="230">
        <f t="shared" si="12"/>
        <v>1</v>
      </c>
      <c r="W313"/>
    </row>
    <row r="314" spans="1:23" x14ac:dyDescent="0.25">
      <c r="A314" s="228">
        <v>317</v>
      </c>
      <c r="B314" s="228" t="str">
        <f t="shared" si="13"/>
        <v>Marlton_NJ</v>
      </c>
      <c r="C314" s="228" t="s">
        <v>1945</v>
      </c>
      <c r="D314" s="320" t="s">
        <v>815</v>
      </c>
      <c r="E314" s="320" t="s">
        <v>50</v>
      </c>
      <c r="F314" s="320"/>
      <c r="G314" s="228">
        <v>39.892330169677699</v>
      </c>
      <c r="H314" s="228">
        <v>-74.919052124023395</v>
      </c>
      <c r="I314" s="228">
        <f t="shared" si="14"/>
        <v>317</v>
      </c>
      <c r="J314" s="228">
        <f>COUNTIFS(Data_all!$M$2:$M$5005, LocID!B314, Data_all!$O$2:$O$5005,"&lt;&gt;2")</f>
        <v>1</v>
      </c>
      <c r="K314" s="228">
        <f>COUNTIFS(Data_all!$M$2:$M$5005,LocID!$B314, Data_all!$N$2:$N$5005, LocID!K$1)</f>
        <v>0</v>
      </c>
      <c r="L314" s="228">
        <f>COUNTIFS(Data_all!$M$2:$M$5005,LocID!$B314, Data_all!$N$2:$N$5005, LocID!L$1) + COUNTIFS(Data_all!$M$2:$M$5005,LocID!$B314, Data_all!$N$2:$N$5005, "Cities and Streets")</f>
        <v>1</v>
      </c>
      <c r="M314" s="228">
        <f>COUNTIFS(Data_all!$M$2:$M$5005,LocID!$B314, Data_all!$N$2:$N$5005, LocID!M$1)</f>
        <v>0</v>
      </c>
      <c r="N314" s="228">
        <f>COUNTIFS(Data_all!$M$2:$M$5005,LocID!$B314, Data_all!$N$2:$N$5005, LocID!N$1)</f>
        <v>0</v>
      </c>
      <c r="O314" s="228">
        <f>COUNTIFS(Data_all!$M$2:$M$5005,LocID!$B314, Data_all!$N$2:$N$5005, LocID!O$1)</f>
        <v>0</v>
      </c>
      <c r="P314" s="228">
        <f>COUNTIFS(Data_all!$M$2:$M$5005,LocID!$B314, Data_all!$N$2:$N$5005, LocID!P$1)</f>
        <v>0</v>
      </c>
      <c r="Q314" s="228">
        <f>COUNTIFS(Data_all!$M$2:$M$5005,LocID!$B314, Data_all!$N$2:$N$5005, LocID!Q$1)</f>
        <v>0</v>
      </c>
      <c r="R314" s="228">
        <f>COUNTIFS(Data_all!$M$2:$M$5005,LocID!$B314, Data_all!$N$2:$N$5005, LocID!R$1)</f>
        <v>0</v>
      </c>
      <c r="S314" s="228">
        <f>COUNTIFS(Data_all!$M$2:$M$5005,LocID!$B314, Data_all!$N$2:$N$5005, LocID!S$1)</f>
        <v>0</v>
      </c>
      <c r="T314" s="232"/>
      <c r="U314" s="230">
        <f t="shared" si="12"/>
        <v>1</v>
      </c>
      <c r="W314"/>
    </row>
    <row r="315" spans="1:23" x14ac:dyDescent="0.25">
      <c r="A315" s="228">
        <v>318</v>
      </c>
      <c r="B315" s="228" t="str">
        <f t="shared" si="13"/>
        <v>Marquette_MI</v>
      </c>
      <c r="C315" s="228" t="s">
        <v>1948</v>
      </c>
      <c r="D315" s="320" t="s">
        <v>183</v>
      </c>
      <c r="E315" s="320" t="s">
        <v>50</v>
      </c>
      <c r="F315" s="320"/>
      <c r="G315" s="228">
        <v>46.545841217041001</v>
      </c>
      <c r="H315" s="228">
        <v>-87.413681030273395</v>
      </c>
      <c r="I315" s="228">
        <f t="shared" si="14"/>
        <v>318</v>
      </c>
      <c r="J315" s="228">
        <f>COUNTIFS(Data_all!$M$2:$M$5005, LocID!B315, Data_all!$O$2:$O$5005,"&lt;&gt;2")</f>
        <v>2</v>
      </c>
      <c r="K315" s="228">
        <f>COUNTIFS(Data_all!$M$2:$M$5005,LocID!$B315, Data_all!$N$2:$N$5005, LocID!K$1)</f>
        <v>0</v>
      </c>
      <c r="L315" s="228">
        <f>COUNTIFS(Data_all!$M$2:$M$5005,LocID!$B315, Data_all!$N$2:$N$5005, LocID!L$1) + COUNTIFS(Data_all!$M$2:$M$5005,LocID!$B315, Data_all!$N$2:$N$5005, "Cities and Streets")</f>
        <v>0</v>
      </c>
      <c r="M315" s="228">
        <f>COUNTIFS(Data_all!$M$2:$M$5005,LocID!$B315, Data_all!$N$2:$N$5005, LocID!M$1)</f>
        <v>2</v>
      </c>
      <c r="N315" s="228">
        <f>COUNTIFS(Data_all!$M$2:$M$5005,LocID!$B315, Data_all!$N$2:$N$5005, LocID!N$1)</f>
        <v>0</v>
      </c>
      <c r="O315" s="228">
        <f>COUNTIFS(Data_all!$M$2:$M$5005,LocID!$B315, Data_all!$N$2:$N$5005, LocID!O$1)</f>
        <v>0</v>
      </c>
      <c r="P315" s="228">
        <f>COUNTIFS(Data_all!$M$2:$M$5005,LocID!$B315, Data_all!$N$2:$N$5005, LocID!P$1)</f>
        <v>0</v>
      </c>
      <c r="Q315" s="228">
        <f>COUNTIFS(Data_all!$M$2:$M$5005,LocID!$B315, Data_all!$N$2:$N$5005, LocID!Q$1)</f>
        <v>0</v>
      </c>
      <c r="R315" s="228">
        <f>COUNTIFS(Data_all!$M$2:$M$5005,LocID!$B315, Data_all!$N$2:$N$5005, LocID!R$1)</f>
        <v>0</v>
      </c>
      <c r="S315" s="228">
        <f>COUNTIFS(Data_all!$M$2:$M$5005,LocID!$B315, Data_all!$N$2:$N$5005, LocID!S$1)</f>
        <v>0</v>
      </c>
      <c r="T315" s="232"/>
      <c r="U315" s="230">
        <f t="shared" si="12"/>
        <v>2</v>
      </c>
      <c r="W315"/>
    </row>
    <row r="316" spans="1:23" x14ac:dyDescent="0.25">
      <c r="A316" s="228">
        <v>319</v>
      </c>
      <c r="B316" s="228" t="str">
        <f t="shared" si="13"/>
        <v>Maui_HI</v>
      </c>
      <c r="C316" s="228" t="s">
        <v>1951</v>
      </c>
      <c r="D316" s="320" t="s">
        <v>1488</v>
      </c>
      <c r="E316" s="320" t="s">
        <v>50</v>
      </c>
      <c r="F316" s="320"/>
      <c r="G316" s="228">
        <v>20.8026218414306</v>
      </c>
      <c r="H316" s="228">
        <v>-156.33787536621</v>
      </c>
      <c r="I316" s="228">
        <f t="shared" si="14"/>
        <v>319</v>
      </c>
      <c r="J316" s="228">
        <f>COUNTIFS(Data_all!$M$2:$M$5005, LocID!B316, Data_all!$O$2:$O$5005,"&lt;&gt;2")</f>
        <v>1</v>
      </c>
      <c r="K316" s="228">
        <f>COUNTIFS(Data_all!$M$2:$M$5005,LocID!$B316, Data_all!$N$2:$N$5005, LocID!K$1)</f>
        <v>0</v>
      </c>
      <c r="L316" s="228">
        <f>COUNTIFS(Data_all!$M$2:$M$5005,LocID!$B316, Data_all!$N$2:$N$5005, LocID!L$1) + COUNTIFS(Data_all!$M$2:$M$5005,LocID!$B316, Data_all!$N$2:$N$5005, "Cities and Streets")</f>
        <v>1</v>
      </c>
      <c r="M316" s="228">
        <f>COUNTIFS(Data_all!$M$2:$M$5005,LocID!$B316, Data_all!$N$2:$N$5005, LocID!M$1)</f>
        <v>0</v>
      </c>
      <c r="N316" s="228">
        <f>COUNTIFS(Data_all!$M$2:$M$5005,LocID!$B316, Data_all!$N$2:$N$5005, LocID!N$1)</f>
        <v>0</v>
      </c>
      <c r="O316" s="228">
        <f>COUNTIFS(Data_all!$M$2:$M$5005,LocID!$B316, Data_all!$N$2:$N$5005, LocID!O$1)</f>
        <v>0</v>
      </c>
      <c r="P316" s="228">
        <f>COUNTIFS(Data_all!$M$2:$M$5005,LocID!$B316, Data_all!$N$2:$N$5005, LocID!P$1)</f>
        <v>0</v>
      </c>
      <c r="Q316" s="228">
        <f>COUNTIFS(Data_all!$M$2:$M$5005,LocID!$B316, Data_all!$N$2:$N$5005, LocID!Q$1)</f>
        <v>0</v>
      </c>
      <c r="R316" s="228">
        <f>COUNTIFS(Data_all!$M$2:$M$5005,LocID!$B316, Data_all!$N$2:$N$5005, LocID!R$1)</f>
        <v>0</v>
      </c>
      <c r="S316" s="228">
        <f>COUNTIFS(Data_all!$M$2:$M$5005,LocID!$B316, Data_all!$N$2:$N$5005, LocID!S$1)</f>
        <v>0</v>
      </c>
      <c r="T316" s="232"/>
      <c r="U316" s="230">
        <f t="shared" si="12"/>
        <v>1</v>
      </c>
      <c r="W316"/>
    </row>
    <row r="317" spans="1:23" x14ac:dyDescent="0.25">
      <c r="A317" s="228">
        <v>320</v>
      </c>
      <c r="B317" s="228" t="str">
        <f t="shared" si="13"/>
        <v>Medford_MA</v>
      </c>
      <c r="C317" s="228" t="s">
        <v>1954</v>
      </c>
      <c r="D317" s="320" t="s">
        <v>49</v>
      </c>
      <c r="E317" s="320" t="s">
        <v>50</v>
      </c>
      <c r="F317" s="320"/>
      <c r="G317" s="228">
        <v>42.419811248779297</v>
      </c>
      <c r="H317" s="228">
        <v>-71.108757019042898</v>
      </c>
      <c r="I317" s="228">
        <f t="shared" si="14"/>
        <v>320</v>
      </c>
      <c r="J317" s="228">
        <f>COUNTIFS(Data_all!$M$2:$M$5005, LocID!B317, Data_all!$O$2:$O$5005,"&lt;&gt;2")</f>
        <v>8</v>
      </c>
      <c r="K317" s="228">
        <f>COUNTIFS(Data_all!$M$2:$M$5005,LocID!$B317, Data_all!$N$2:$N$5005, LocID!K$1)</f>
        <v>0</v>
      </c>
      <c r="L317" s="228">
        <f>COUNTIFS(Data_all!$M$2:$M$5005,LocID!$B317, Data_all!$N$2:$N$5005, LocID!L$1) + COUNTIFS(Data_all!$M$2:$M$5005,LocID!$B317, Data_all!$N$2:$N$5005, "Cities and Streets")</f>
        <v>2</v>
      </c>
      <c r="M317" s="228">
        <f>COUNTIFS(Data_all!$M$2:$M$5005,LocID!$B317, Data_all!$N$2:$N$5005, LocID!M$1)</f>
        <v>4</v>
      </c>
      <c r="N317" s="228">
        <f>COUNTIFS(Data_all!$M$2:$M$5005,LocID!$B317, Data_all!$N$2:$N$5005, LocID!N$1)</f>
        <v>0</v>
      </c>
      <c r="O317" s="228">
        <f>COUNTIFS(Data_all!$M$2:$M$5005,LocID!$B317, Data_all!$N$2:$N$5005, LocID!O$1)</f>
        <v>0</v>
      </c>
      <c r="P317" s="228">
        <f>COUNTIFS(Data_all!$M$2:$M$5005,LocID!$B317, Data_all!$N$2:$N$5005, LocID!P$1)</f>
        <v>2</v>
      </c>
      <c r="Q317" s="228">
        <f>COUNTIFS(Data_all!$M$2:$M$5005,LocID!$B317, Data_all!$N$2:$N$5005, LocID!Q$1)</f>
        <v>0</v>
      </c>
      <c r="R317" s="228">
        <f>COUNTIFS(Data_all!$M$2:$M$5005,LocID!$B317, Data_all!$N$2:$N$5005, LocID!R$1)</f>
        <v>0</v>
      </c>
      <c r="S317" s="228">
        <f>COUNTIFS(Data_all!$M$2:$M$5005,LocID!$B317, Data_all!$N$2:$N$5005, LocID!S$1)</f>
        <v>0</v>
      </c>
      <c r="T317" s="232"/>
      <c r="U317" s="230">
        <f t="shared" si="12"/>
        <v>8</v>
      </c>
      <c r="W317"/>
    </row>
    <row r="318" spans="1:23" x14ac:dyDescent="0.25">
      <c r="A318" s="228">
        <v>321</v>
      </c>
      <c r="B318" s="228" t="str">
        <f t="shared" si="13"/>
        <v>Medford_OR</v>
      </c>
      <c r="C318" s="228" t="s">
        <v>1954</v>
      </c>
      <c r="D318" s="320" t="s">
        <v>122</v>
      </c>
      <c r="E318" s="320" t="s">
        <v>50</v>
      </c>
      <c r="F318" s="320"/>
      <c r="G318" s="228">
        <v>42.323558807372997</v>
      </c>
      <c r="H318" s="228">
        <v>-122.875610351562</v>
      </c>
      <c r="I318" s="228">
        <f t="shared" si="14"/>
        <v>321</v>
      </c>
      <c r="J318" s="228">
        <f>COUNTIFS(Data_all!$M$2:$M$5005, LocID!B318, Data_all!$O$2:$O$5005,"&lt;&gt;2")</f>
        <v>2</v>
      </c>
      <c r="K318" s="228">
        <f>COUNTIFS(Data_all!$M$2:$M$5005,LocID!$B318, Data_all!$N$2:$N$5005, LocID!K$1)</f>
        <v>2</v>
      </c>
      <c r="L318" s="228">
        <f>COUNTIFS(Data_all!$M$2:$M$5005,LocID!$B318, Data_all!$N$2:$N$5005, LocID!L$1) + COUNTIFS(Data_all!$M$2:$M$5005,LocID!$B318, Data_all!$N$2:$N$5005, "Cities and Streets")</f>
        <v>0</v>
      </c>
      <c r="M318" s="228">
        <f>COUNTIFS(Data_all!$M$2:$M$5005,LocID!$B318, Data_all!$N$2:$N$5005, LocID!M$1)</f>
        <v>0</v>
      </c>
      <c r="N318" s="228">
        <f>COUNTIFS(Data_all!$M$2:$M$5005,LocID!$B318, Data_all!$N$2:$N$5005, LocID!N$1)</f>
        <v>0</v>
      </c>
      <c r="O318" s="228">
        <f>COUNTIFS(Data_all!$M$2:$M$5005,LocID!$B318, Data_all!$N$2:$N$5005, LocID!O$1)</f>
        <v>0</v>
      </c>
      <c r="P318" s="228">
        <f>COUNTIFS(Data_all!$M$2:$M$5005,LocID!$B318, Data_all!$N$2:$N$5005, LocID!P$1)</f>
        <v>0</v>
      </c>
      <c r="Q318" s="228">
        <f>COUNTIFS(Data_all!$M$2:$M$5005,LocID!$B318, Data_all!$N$2:$N$5005, LocID!Q$1)</f>
        <v>0</v>
      </c>
      <c r="R318" s="228">
        <f>COUNTIFS(Data_all!$M$2:$M$5005,LocID!$B318, Data_all!$N$2:$N$5005, LocID!R$1)</f>
        <v>0</v>
      </c>
      <c r="S318" s="228">
        <f>COUNTIFS(Data_all!$M$2:$M$5005,LocID!$B318, Data_all!$N$2:$N$5005, LocID!S$1)</f>
        <v>0</v>
      </c>
      <c r="T318" s="232"/>
      <c r="U318" s="230">
        <f t="shared" si="12"/>
        <v>2</v>
      </c>
      <c r="W318"/>
    </row>
    <row r="319" spans="1:23" x14ac:dyDescent="0.25">
      <c r="A319" s="228">
        <v>322</v>
      </c>
      <c r="B319" s="228" t="str">
        <f t="shared" si="13"/>
        <v>Melrose_MA</v>
      </c>
      <c r="C319" s="228" t="s">
        <v>1968</v>
      </c>
      <c r="D319" s="320" t="s">
        <v>49</v>
      </c>
      <c r="E319" s="320" t="s">
        <v>50</v>
      </c>
      <c r="F319" s="320"/>
      <c r="G319" s="228">
        <v>42.457168579101499</v>
      </c>
      <c r="H319" s="228">
        <v>-71.064048767089801</v>
      </c>
      <c r="I319" s="228">
        <f t="shared" si="14"/>
        <v>322</v>
      </c>
      <c r="J319" s="228">
        <f>COUNTIFS(Data_all!$M$2:$M$5005, LocID!B319, Data_all!$O$2:$O$5005,"&lt;&gt;2")</f>
        <v>2</v>
      </c>
      <c r="K319" s="228">
        <f>COUNTIFS(Data_all!$M$2:$M$5005,LocID!$B319, Data_all!$N$2:$N$5005, LocID!K$1)</f>
        <v>0</v>
      </c>
      <c r="L319" s="228">
        <f>COUNTIFS(Data_all!$M$2:$M$5005,LocID!$B319, Data_all!$N$2:$N$5005, LocID!L$1) + COUNTIFS(Data_all!$M$2:$M$5005,LocID!$B319, Data_all!$N$2:$N$5005, "Cities and Streets")</f>
        <v>0</v>
      </c>
      <c r="M319" s="228">
        <f>COUNTIFS(Data_all!$M$2:$M$5005,LocID!$B319, Data_all!$N$2:$N$5005, LocID!M$1)</f>
        <v>2</v>
      </c>
      <c r="N319" s="228">
        <f>COUNTIFS(Data_all!$M$2:$M$5005,LocID!$B319, Data_all!$N$2:$N$5005, LocID!N$1)</f>
        <v>0</v>
      </c>
      <c r="O319" s="228">
        <f>COUNTIFS(Data_all!$M$2:$M$5005,LocID!$B319, Data_all!$N$2:$N$5005, LocID!O$1)</f>
        <v>0</v>
      </c>
      <c r="P319" s="228">
        <f>COUNTIFS(Data_all!$M$2:$M$5005,LocID!$B319, Data_all!$N$2:$N$5005, LocID!P$1)</f>
        <v>0</v>
      </c>
      <c r="Q319" s="228">
        <f>COUNTIFS(Data_all!$M$2:$M$5005,LocID!$B319, Data_all!$N$2:$N$5005, LocID!Q$1)</f>
        <v>0</v>
      </c>
      <c r="R319" s="228">
        <f>COUNTIFS(Data_all!$M$2:$M$5005,LocID!$B319, Data_all!$N$2:$N$5005, LocID!R$1)</f>
        <v>0</v>
      </c>
      <c r="S319" s="228">
        <f>COUNTIFS(Data_all!$M$2:$M$5005,LocID!$B319, Data_all!$N$2:$N$5005, LocID!S$1)</f>
        <v>0</v>
      </c>
      <c r="T319" s="232"/>
      <c r="U319" s="230">
        <f t="shared" si="12"/>
        <v>2</v>
      </c>
      <c r="W319"/>
    </row>
    <row r="320" spans="1:23" x14ac:dyDescent="0.25">
      <c r="A320" s="228">
        <v>323</v>
      </c>
      <c r="B320" s="228" t="str">
        <f t="shared" si="13"/>
        <v>Memphis_TN</v>
      </c>
      <c r="C320" s="228" t="s">
        <v>1972</v>
      </c>
      <c r="D320" s="320" t="s">
        <v>865</v>
      </c>
      <c r="E320" s="320" t="s">
        <v>50</v>
      </c>
      <c r="F320" s="320"/>
      <c r="G320" s="228">
        <v>35.149761199951101</v>
      </c>
      <c r="H320" s="228">
        <v>-90.049247741699205</v>
      </c>
      <c r="I320" s="228">
        <f t="shared" si="14"/>
        <v>323</v>
      </c>
      <c r="J320" s="228">
        <f>COUNTIFS(Data_all!$M$2:$M$5005, LocID!B320, Data_all!$O$2:$O$5005,"&lt;&gt;2")</f>
        <v>14</v>
      </c>
      <c r="K320" s="228">
        <f>COUNTIFS(Data_all!$M$2:$M$5005,LocID!$B320, Data_all!$N$2:$N$5005, LocID!K$1)</f>
        <v>10</v>
      </c>
      <c r="L320" s="228">
        <f>COUNTIFS(Data_all!$M$2:$M$5005,LocID!$B320, Data_all!$N$2:$N$5005, LocID!L$1) + COUNTIFS(Data_all!$M$2:$M$5005,LocID!$B320, Data_all!$N$2:$N$5005, "Cities and Streets")</f>
        <v>0</v>
      </c>
      <c r="M320" s="228">
        <f>COUNTIFS(Data_all!$M$2:$M$5005,LocID!$B320, Data_all!$N$2:$N$5005, LocID!M$1)</f>
        <v>2</v>
      </c>
      <c r="N320" s="228">
        <f>COUNTIFS(Data_all!$M$2:$M$5005,LocID!$B320, Data_all!$N$2:$N$5005, LocID!N$1)</f>
        <v>0</v>
      </c>
      <c r="O320" s="228">
        <f>COUNTIFS(Data_all!$M$2:$M$5005,LocID!$B320, Data_all!$N$2:$N$5005, LocID!O$1)</f>
        <v>0</v>
      </c>
      <c r="P320" s="228">
        <f>COUNTIFS(Data_all!$M$2:$M$5005,LocID!$B320, Data_all!$N$2:$N$5005, LocID!P$1)</f>
        <v>0</v>
      </c>
      <c r="Q320" s="228">
        <f>COUNTIFS(Data_all!$M$2:$M$5005,LocID!$B320, Data_all!$N$2:$N$5005, LocID!Q$1)</f>
        <v>0</v>
      </c>
      <c r="R320" s="228">
        <f>COUNTIFS(Data_all!$M$2:$M$5005,LocID!$B320, Data_all!$N$2:$N$5005, LocID!R$1)</f>
        <v>1</v>
      </c>
      <c r="S320" s="228">
        <f>COUNTIFS(Data_all!$M$2:$M$5005,LocID!$B320, Data_all!$N$2:$N$5005, LocID!S$1)</f>
        <v>1</v>
      </c>
      <c r="T320" s="232"/>
      <c r="U320" s="230">
        <f t="shared" ref="U320:U383" si="15">SUM(K320:S320)</f>
        <v>14</v>
      </c>
      <c r="W320"/>
    </row>
    <row r="321" spans="1:23" x14ac:dyDescent="0.25">
      <c r="A321" s="228">
        <v>324</v>
      </c>
      <c r="B321" s="228" t="str">
        <f t="shared" ref="B321:B384" si="16">IF(F321=1, C321&amp;"_"&amp;E321, C321&amp;"_"&amp;D321)</f>
        <v>Menlo Park_CA</v>
      </c>
      <c r="C321" s="228" t="s">
        <v>1991</v>
      </c>
      <c r="D321" s="320" t="s">
        <v>76</v>
      </c>
      <c r="E321" s="320" t="s">
        <v>50</v>
      </c>
      <c r="F321" s="320"/>
      <c r="G321" s="228">
        <v>37.455318450927699</v>
      </c>
      <c r="H321" s="228">
        <v>-122.17855834960901</v>
      </c>
      <c r="I321" s="228">
        <f t="shared" si="14"/>
        <v>324</v>
      </c>
      <c r="J321" s="228">
        <f>COUNTIFS(Data_all!$M$2:$M$5005, LocID!B321, Data_all!$O$2:$O$5005,"&lt;&gt;2")</f>
        <v>8</v>
      </c>
      <c r="K321" s="228">
        <f>COUNTIFS(Data_all!$M$2:$M$5005,LocID!$B321, Data_all!$N$2:$N$5005, LocID!K$1)</f>
        <v>0</v>
      </c>
      <c r="L321" s="228">
        <f>COUNTIFS(Data_all!$M$2:$M$5005,LocID!$B321, Data_all!$N$2:$N$5005, LocID!L$1) + COUNTIFS(Data_all!$M$2:$M$5005,LocID!$B321, Data_all!$N$2:$N$5005, "Cities and Streets")</f>
        <v>3</v>
      </c>
      <c r="M321" s="228">
        <f>COUNTIFS(Data_all!$M$2:$M$5005,LocID!$B321, Data_all!$N$2:$N$5005, LocID!M$1)</f>
        <v>4</v>
      </c>
      <c r="N321" s="228">
        <f>COUNTIFS(Data_all!$M$2:$M$5005,LocID!$B321, Data_all!$N$2:$N$5005, LocID!N$1)</f>
        <v>0</v>
      </c>
      <c r="O321" s="228">
        <f>COUNTIFS(Data_all!$M$2:$M$5005,LocID!$B321, Data_all!$N$2:$N$5005, LocID!O$1)</f>
        <v>1</v>
      </c>
      <c r="P321" s="228">
        <f>COUNTIFS(Data_all!$M$2:$M$5005,LocID!$B321, Data_all!$N$2:$N$5005, LocID!P$1)</f>
        <v>0</v>
      </c>
      <c r="Q321" s="228">
        <f>COUNTIFS(Data_all!$M$2:$M$5005,LocID!$B321, Data_all!$N$2:$N$5005, LocID!Q$1)</f>
        <v>0</v>
      </c>
      <c r="R321" s="228">
        <f>COUNTIFS(Data_all!$M$2:$M$5005,LocID!$B321, Data_all!$N$2:$N$5005, LocID!R$1)</f>
        <v>0</v>
      </c>
      <c r="S321" s="228">
        <f>COUNTIFS(Data_all!$M$2:$M$5005,LocID!$B321, Data_all!$N$2:$N$5005, LocID!S$1)</f>
        <v>0</v>
      </c>
      <c r="T321" s="232"/>
      <c r="U321" s="230">
        <f t="shared" si="15"/>
        <v>8</v>
      </c>
      <c r="W321"/>
    </row>
    <row r="322" spans="1:23" x14ac:dyDescent="0.25">
      <c r="A322" s="228">
        <v>325</v>
      </c>
      <c r="B322" s="228" t="str">
        <f t="shared" si="16"/>
        <v>Merced_CA</v>
      </c>
      <c r="C322" s="228" t="s">
        <v>2001</v>
      </c>
      <c r="D322" s="320" t="s">
        <v>76</v>
      </c>
      <c r="E322" s="320" t="s">
        <v>50</v>
      </c>
      <c r="F322" s="320"/>
      <c r="G322" s="228">
        <v>37.30126953125</v>
      </c>
      <c r="H322" s="228">
        <v>-120.486198425292</v>
      </c>
      <c r="I322" s="228">
        <f t="shared" ref="I322:I385" si="17">A322</f>
        <v>325</v>
      </c>
      <c r="J322" s="228">
        <f>COUNTIFS(Data_all!$M$2:$M$5005, LocID!B322, Data_all!$O$2:$O$5005,"&lt;&gt;2")</f>
        <v>6</v>
      </c>
      <c r="K322" s="228">
        <f>COUNTIFS(Data_all!$M$2:$M$5005,LocID!$B322, Data_all!$N$2:$N$5005, LocID!K$1)</f>
        <v>2</v>
      </c>
      <c r="L322" s="228">
        <f>COUNTIFS(Data_all!$M$2:$M$5005,LocID!$B322, Data_all!$N$2:$N$5005, LocID!L$1) + COUNTIFS(Data_all!$M$2:$M$5005,LocID!$B322, Data_all!$N$2:$N$5005, "Cities and Streets")</f>
        <v>3</v>
      </c>
      <c r="M322" s="228">
        <f>COUNTIFS(Data_all!$M$2:$M$5005,LocID!$B322, Data_all!$N$2:$N$5005, LocID!M$1)</f>
        <v>1</v>
      </c>
      <c r="N322" s="228">
        <f>COUNTIFS(Data_all!$M$2:$M$5005,LocID!$B322, Data_all!$N$2:$N$5005, LocID!N$1)</f>
        <v>0</v>
      </c>
      <c r="O322" s="228">
        <f>COUNTIFS(Data_all!$M$2:$M$5005,LocID!$B322, Data_all!$N$2:$N$5005, LocID!O$1)</f>
        <v>0</v>
      </c>
      <c r="P322" s="228">
        <f>COUNTIFS(Data_all!$M$2:$M$5005,LocID!$B322, Data_all!$N$2:$N$5005, LocID!P$1)</f>
        <v>0</v>
      </c>
      <c r="Q322" s="228">
        <f>COUNTIFS(Data_all!$M$2:$M$5005,LocID!$B322, Data_all!$N$2:$N$5005, LocID!Q$1)</f>
        <v>0</v>
      </c>
      <c r="R322" s="228">
        <f>COUNTIFS(Data_all!$M$2:$M$5005,LocID!$B322, Data_all!$N$2:$N$5005, LocID!R$1)</f>
        <v>0</v>
      </c>
      <c r="S322" s="228">
        <f>COUNTIFS(Data_all!$M$2:$M$5005,LocID!$B322, Data_all!$N$2:$N$5005, LocID!S$1)</f>
        <v>0</v>
      </c>
      <c r="T322" s="232"/>
      <c r="U322" s="230">
        <f t="shared" si="15"/>
        <v>6</v>
      </c>
      <c r="W322"/>
    </row>
    <row r="323" spans="1:23" x14ac:dyDescent="0.25">
      <c r="A323" s="228">
        <v>326</v>
      </c>
      <c r="B323" s="228" t="str">
        <f t="shared" si="16"/>
        <v>Meridian_ID</v>
      </c>
      <c r="C323" s="228" t="s">
        <v>2012</v>
      </c>
      <c r="D323" s="320" t="s">
        <v>526</v>
      </c>
      <c r="E323" s="320" t="s">
        <v>50</v>
      </c>
      <c r="F323" s="320"/>
      <c r="G323" s="228">
        <v>43.611000061035099</v>
      </c>
      <c r="H323" s="228">
        <v>-116.39222717285099</v>
      </c>
      <c r="I323" s="228">
        <f t="shared" si="17"/>
        <v>326</v>
      </c>
      <c r="J323" s="228">
        <f>COUNTIFS(Data_all!$M$2:$M$5005, LocID!B323, Data_all!$O$2:$O$5005,"&lt;&gt;2")</f>
        <v>5</v>
      </c>
      <c r="K323" s="228">
        <f>COUNTIFS(Data_all!$M$2:$M$5005,LocID!$B323, Data_all!$N$2:$N$5005, LocID!K$1)</f>
        <v>5</v>
      </c>
      <c r="L323" s="228">
        <f>COUNTIFS(Data_all!$M$2:$M$5005,LocID!$B323, Data_all!$N$2:$N$5005, LocID!L$1) + COUNTIFS(Data_all!$M$2:$M$5005,LocID!$B323, Data_all!$N$2:$N$5005, "Cities and Streets")</f>
        <v>0</v>
      </c>
      <c r="M323" s="228">
        <f>COUNTIFS(Data_all!$M$2:$M$5005,LocID!$B323, Data_all!$N$2:$N$5005, LocID!M$1)</f>
        <v>0</v>
      </c>
      <c r="N323" s="228">
        <f>COUNTIFS(Data_all!$M$2:$M$5005,LocID!$B323, Data_all!$N$2:$N$5005, LocID!N$1)</f>
        <v>0</v>
      </c>
      <c r="O323" s="228">
        <f>COUNTIFS(Data_all!$M$2:$M$5005,LocID!$B323, Data_all!$N$2:$N$5005, LocID!O$1)</f>
        <v>0</v>
      </c>
      <c r="P323" s="228">
        <f>COUNTIFS(Data_all!$M$2:$M$5005,LocID!$B323, Data_all!$N$2:$N$5005, LocID!P$1)</f>
        <v>0</v>
      </c>
      <c r="Q323" s="228">
        <f>COUNTIFS(Data_all!$M$2:$M$5005,LocID!$B323, Data_all!$N$2:$N$5005, LocID!Q$1)</f>
        <v>0</v>
      </c>
      <c r="R323" s="228">
        <f>COUNTIFS(Data_all!$M$2:$M$5005,LocID!$B323, Data_all!$N$2:$N$5005, LocID!R$1)</f>
        <v>0</v>
      </c>
      <c r="S323" s="228">
        <f>COUNTIFS(Data_all!$M$2:$M$5005,LocID!$B323, Data_all!$N$2:$N$5005, LocID!S$1)</f>
        <v>0</v>
      </c>
      <c r="T323" s="232"/>
      <c r="U323" s="230">
        <f t="shared" si="15"/>
        <v>5</v>
      </c>
      <c r="W323"/>
    </row>
    <row r="324" spans="1:23" x14ac:dyDescent="0.25">
      <c r="A324" s="228">
        <v>327</v>
      </c>
      <c r="B324" s="228" t="str">
        <f t="shared" si="16"/>
        <v>Metuchen_NJ</v>
      </c>
      <c r="C324" s="228" t="s">
        <v>2020</v>
      </c>
      <c r="D324" s="320" t="s">
        <v>815</v>
      </c>
      <c r="E324" s="320" t="s">
        <v>50</v>
      </c>
      <c r="F324" s="320"/>
      <c r="G324" s="228">
        <v>40.544158935546797</v>
      </c>
      <c r="H324" s="228">
        <v>-74.363029479980398</v>
      </c>
      <c r="I324" s="228">
        <f t="shared" si="17"/>
        <v>327</v>
      </c>
      <c r="J324" s="228">
        <f>COUNTIFS(Data_all!$M$2:$M$5005, LocID!B324, Data_all!$O$2:$O$5005,"&lt;&gt;2")</f>
        <v>1</v>
      </c>
      <c r="K324" s="228">
        <f>COUNTIFS(Data_all!$M$2:$M$5005,LocID!$B324, Data_all!$N$2:$N$5005, LocID!K$1)</f>
        <v>0</v>
      </c>
      <c r="L324" s="228">
        <f>COUNTIFS(Data_all!$M$2:$M$5005,LocID!$B324, Data_all!$N$2:$N$5005, LocID!L$1) + COUNTIFS(Data_all!$M$2:$M$5005,LocID!$B324, Data_all!$N$2:$N$5005, "Cities and Streets")</f>
        <v>0</v>
      </c>
      <c r="M324" s="228">
        <f>COUNTIFS(Data_all!$M$2:$M$5005,LocID!$B324, Data_all!$N$2:$N$5005, LocID!M$1)</f>
        <v>1</v>
      </c>
      <c r="N324" s="228">
        <f>COUNTIFS(Data_all!$M$2:$M$5005,LocID!$B324, Data_all!$N$2:$N$5005, LocID!N$1)</f>
        <v>0</v>
      </c>
      <c r="O324" s="228">
        <f>COUNTIFS(Data_all!$M$2:$M$5005,LocID!$B324, Data_all!$N$2:$N$5005, LocID!O$1)</f>
        <v>0</v>
      </c>
      <c r="P324" s="228">
        <f>COUNTIFS(Data_all!$M$2:$M$5005,LocID!$B324, Data_all!$N$2:$N$5005, LocID!P$1)</f>
        <v>0</v>
      </c>
      <c r="Q324" s="228">
        <f>COUNTIFS(Data_all!$M$2:$M$5005,LocID!$B324, Data_all!$N$2:$N$5005, LocID!Q$1)</f>
        <v>0</v>
      </c>
      <c r="R324" s="228">
        <f>COUNTIFS(Data_all!$M$2:$M$5005,LocID!$B324, Data_all!$N$2:$N$5005, LocID!R$1)</f>
        <v>0</v>
      </c>
      <c r="S324" s="228">
        <f>COUNTIFS(Data_all!$M$2:$M$5005,LocID!$B324, Data_all!$N$2:$N$5005, LocID!S$1)</f>
        <v>0</v>
      </c>
      <c r="T324" s="232"/>
      <c r="U324" s="230">
        <f t="shared" si="15"/>
        <v>1</v>
      </c>
      <c r="W324"/>
    </row>
    <row r="325" spans="1:23" x14ac:dyDescent="0.25">
      <c r="A325" s="228">
        <v>328</v>
      </c>
      <c r="B325" s="228" t="str">
        <f t="shared" si="16"/>
        <v>Mexico City_Mexico</v>
      </c>
      <c r="C325" s="228" t="s">
        <v>2022</v>
      </c>
      <c r="D325" s="320" t="s">
        <v>1416</v>
      </c>
      <c r="E325" s="320" t="s">
        <v>1416</v>
      </c>
      <c r="F325" s="320">
        <v>1</v>
      </c>
      <c r="G325" s="228">
        <v>19.2793865203857</v>
      </c>
      <c r="H325" s="228">
        <v>-99.134757995605398</v>
      </c>
      <c r="I325" s="228">
        <f t="shared" si="17"/>
        <v>328</v>
      </c>
      <c r="J325" s="228">
        <f>COUNTIFS(Data_all!$M$2:$M$5005, LocID!B325, Data_all!$O$2:$O$5005,"&lt;&gt;2")</f>
        <v>2</v>
      </c>
      <c r="K325" s="228">
        <f>COUNTIFS(Data_all!$M$2:$M$5005,LocID!$B325, Data_all!$N$2:$N$5005, LocID!K$1)</f>
        <v>1</v>
      </c>
      <c r="L325" s="228">
        <f>COUNTIFS(Data_all!$M$2:$M$5005,LocID!$B325, Data_all!$N$2:$N$5005, LocID!L$1) + COUNTIFS(Data_all!$M$2:$M$5005,LocID!$B325, Data_all!$N$2:$N$5005, "Cities and Streets")</f>
        <v>0</v>
      </c>
      <c r="M325" s="228">
        <f>COUNTIFS(Data_all!$M$2:$M$5005,LocID!$B325, Data_all!$N$2:$N$5005, LocID!M$1)</f>
        <v>1</v>
      </c>
      <c r="N325" s="228">
        <f>COUNTIFS(Data_all!$M$2:$M$5005,LocID!$B325, Data_all!$N$2:$N$5005, LocID!N$1)</f>
        <v>0</v>
      </c>
      <c r="O325" s="228">
        <f>COUNTIFS(Data_all!$M$2:$M$5005,LocID!$B325, Data_all!$N$2:$N$5005, LocID!O$1)</f>
        <v>0</v>
      </c>
      <c r="P325" s="228">
        <f>COUNTIFS(Data_all!$M$2:$M$5005,LocID!$B325, Data_all!$N$2:$N$5005, LocID!P$1)</f>
        <v>0</v>
      </c>
      <c r="Q325" s="228">
        <f>COUNTIFS(Data_all!$M$2:$M$5005,LocID!$B325, Data_all!$N$2:$N$5005, LocID!Q$1)</f>
        <v>0</v>
      </c>
      <c r="R325" s="228">
        <f>COUNTIFS(Data_all!$M$2:$M$5005,LocID!$B325, Data_all!$N$2:$N$5005, LocID!R$1)</f>
        <v>0</v>
      </c>
      <c r="S325" s="228">
        <f>COUNTIFS(Data_all!$M$2:$M$5005,LocID!$B325, Data_all!$N$2:$N$5005, LocID!S$1)</f>
        <v>0</v>
      </c>
      <c r="T325" s="232"/>
      <c r="U325" s="230">
        <f t="shared" si="15"/>
        <v>2</v>
      </c>
      <c r="W325"/>
    </row>
    <row r="326" spans="1:23" x14ac:dyDescent="0.25">
      <c r="A326" s="228">
        <v>329</v>
      </c>
      <c r="B326" s="228" t="str">
        <f t="shared" si="16"/>
        <v>Miami_FL</v>
      </c>
      <c r="C326" s="228" t="s">
        <v>2030</v>
      </c>
      <c r="D326" s="320" t="s">
        <v>165</v>
      </c>
      <c r="E326" s="320" t="s">
        <v>50</v>
      </c>
      <c r="F326" s="320"/>
      <c r="G326" s="228">
        <v>25.7748107910156</v>
      </c>
      <c r="H326" s="228">
        <v>-80.197731018066406</v>
      </c>
      <c r="I326" s="228">
        <f t="shared" si="17"/>
        <v>329</v>
      </c>
      <c r="J326" s="228">
        <f>COUNTIFS(Data_all!$M$2:$M$5005, LocID!B326, Data_all!$O$2:$O$5005,"&lt;&gt;2")</f>
        <v>6</v>
      </c>
      <c r="K326" s="228">
        <f>COUNTIFS(Data_all!$M$2:$M$5005,LocID!$B326, Data_all!$N$2:$N$5005, LocID!K$1)</f>
        <v>5</v>
      </c>
      <c r="L326" s="228">
        <f>COUNTIFS(Data_all!$M$2:$M$5005,LocID!$B326, Data_all!$N$2:$N$5005, LocID!L$1) + COUNTIFS(Data_all!$M$2:$M$5005,LocID!$B326, Data_all!$N$2:$N$5005, "Cities and Streets")</f>
        <v>1</v>
      </c>
      <c r="M326" s="228">
        <f>COUNTIFS(Data_all!$M$2:$M$5005,LocID!$B326, Data_all!$N$2:$N$5005, LocID!M$1)</f>
        <v>0</v>
      </c>
      <c r="N326" s="228">
        <f>COUNTIFS(Data_all!$M$2:$M$5005,LocID!$B326, Data_all!$N$2:$N$5005, LocID!N$1)</f>
        <v>0</v>
      </c>
      <c r="O326" s="228">
        <f>COUNTIFS(Data_all!$M$2:$M$5005,LocID!$B326, Data_all!$N$2:$N$5005, LocID!O$1)</f>
        <v>0</v>
      </c>
      <c r="P326" s="228">
        <f>COUNTIFS(Data_all!$M$2:$M$5005,LocID!$B326, Data_all!$N$2:$N$5005, LocID!P$1)</f>
        <v>0</v>
      </c>
      <c r="Q326" s="228">
        <f>COUNTIFS(Data_all!$M$2:$M$5005,LocID!$B326, Data_all!$N$2:$N$5005, LocID!Q$1)</f>
        <v>0</v>
      </c>
      <c r="R326" s="228">
        <f>COUNTIFS(Data_all!$M$2:$M$5005,LocID!$B326, Data_all!$N$2:$N$5005, LocID!R$1)</f>
        <v>0</v>
      </c>
      <c r="S326" s="228">
        <f>COUNTIFS(Data_all!$M$2:$M$5005,LocID!$B326, Data_all!$N$2:$N$5005, LocID!S$1)</f>
        <v>0</v>
      </c>
      <c r="T326" s="232"/>
      <c r="U326" s="230">
        <f t="shared" si="15"/>
        <v>6</v>
      </c>
      <c r="W326"/>
    </row>
    <row r="327" spans="1:23" x14ac:dyDescent="0.25">
      <c r="A327" s="228">
        <v>330</v>
      </c>
      <c r="B327" s="228" t="str">
        <f t="shared" si="16"/>
        <v>Miami Beach_FL</v>
      </c>
      <c r="C327" s="228" t="s">
        <v>2027</v>
      </c>
      <c r="D327" s="320" t="s">
        <v>165</v>
      </c>
      <c r="E327" s="320" t="s">
        <v>50</v>
      </c>
      <c r="F327" s="320"/>
      <c r="G327" s="228">
        <v>25.793350219726499</v>
      </c>
      <c r="H327" s="228">
        <v>-80.134910583496094</v>
      </c>
      <c r="I327" s="228">
        <f t="shared" si="17"/>
        <v>330</v>
      </c>
      <c r="J327" s="228">
        <f>COUNTIFS(Data_all!$M$2:$M$5005, LocID!B327, Data_all!$O$2:$O$5005,"&lt;&gt;2")</f>
        <v>3</v>
      </c>
      <c r="K327" s="228">
        <f>COUNTIFS(Data_all!$M$2:$M$5005,LocID!$B327, Data_all!$N$2:$N$5005, LocID!K$1)</f>
        <v>1</v>
      </c>
      <c r="L327" s="228">
        <f>COUNTIFS(Data_all!$M$2:$M$5005,LocID!$B327, Data_all!$N$2:$N$5005, LocID!L$1) + COUNTIFS(Data_all!$M$2:$M$5005,LocID!$B327, Data_all!$N$2:$N$5005, "Cities and Streets")</f>
        <v>1</v>
      </c>
      <c r="M327" s="228">
        <f>COUNTIFS(Data_all!$M$2:$M$5005,LocID!$B327, Data_all!$N$2:$N$5005, LocID!M$1)</f>
        <v>0</v>
      </c>
      <c r="N327" s="228">
        <f>COUNTIFS(Data_all!$M$2:$M$5005,LocID!$B327, Data_all!$N$2:$N$5005, LocID!N$1)</f>
        <v>1</v>
      </c>
      <c r="O327" s="228">
        <f>COUNTIFS(Data_all!$M$2:$M$5005,LocID!$B327, Data_all!$N$2:$N$5005, LocID!O$1)</f>
        <v>0</v>
      </c>
      <c r="P327" s="228">
        <f>COUNTIFS(Data_all!$M$2:$M$5005,LocID!$B327, Data_all!$N$2:$N$5005, LocID!P$1)</f>
        <v>0</v>
      </c>
      <c r="Q327" s="228">
        <f>COUNTIFS(Data_all!$M$2:$M$5005,LocID!$B327, Data_all!$N$2:$N$5005, LocID!Q$1)</f>
        <v>0</v>
      </c>
      <c r="R327" s="228">
        <f>COUNTIFS(Data_all!$M$2:$M$5005,LocID!$B327, Data_all!$N$2:$N$5005, LocID!R$1)</f>
        <v>0</v>
      </c>
      <c r="S327" s="228">
        <f>COUNTIFS(Data_all!$M$2:$M$5005,LocID!$B327, Data_all!$N$2:$N$5005, LocID!S$1)</f>
        <v>0</v>
      </c>
      <c r="T327" s="232"/>
      <c r="U327" s="230">
        <f t="shared" si="15"/>
        <v>3</v>
      </c>
      <c r="W327"/>
    </row>
    <row r="328" spans="1:23" x14ac:dyDescent="0.25">
      <c r="A328" s="228">
        <v>331</v>
      </c>
      <c r="B328" s="228" t="str">
        <f t="shared" si="16"/>
        <v>Michigan City_IN</v>
      </c>
      <c r="C328" s="228" t="s">
        <v>2040</v>
      </c>
      <c r="D328" s="320" t="s">
        <v>808</v>
      </c>
      <c r="E328" s="320" t="s">
        <v>50</v>
      </c>
      <c r="F328" s="320"/>
      <c r="G328" s="228">
        <v>41.7193603515625</v>
      </c>
      <c r="H328" s="228">
        <v>-86.903167724609304</v>
      </c>
      <c r="I328" s="228">
        <f t="shared" si="17"/>
        <v>331</v>
      </c>
      <c r="J328" s="228">
        <f>COUNTIFS(Data_all!$M$2:$M$5005, LocID!B328, Data_all!$O$2:$O$5005,"&lt;&gt;2")</f>
        <v>1</v>
      </c>
      <c r="K328" s="228">
        <f>COUNTIFS(Data_all!$M$2:$M$5005,LocID!$B328, Data_all!$N$2:$N$5005, LocID!K$1)</f>
        <v>0</v>
      </c>
      <c r="L328" s="228">
        <f>COUNTIFS(Data_all!$M$2:$M$5005,LocID!$B328, Data_all!$N$2:$N$5005, LocID!L$1) + COUNTIFS(Data_all!$M$2:$M$5005,LocID!$B328, Data_all!$N$2:$N$5005, "Cities and Streets")</f>
        <v>1</v>
      </c>
      <c r="M328" s="228">
        <f>COUNTIFS(Data_all!$M$2:$M$5005,LocID!$B328, Data_all!$N$2:$N$5005, LocID!M$1)</f>
        <v>0</v>
      </c>
      <c r="N328" s="228">
        <f>COUNTIFS(Data_all!$M$2:$M$5005,LocID!$B328, Data_all!$N$2:$N$5005, LocID!N$1)</f>
        <v>0</v>
      </c>
      <c r="O328" s="228">
        <f>COUNTIFS(Data_all!$M$2:$M$5005,LocID!$B328, Data_all!$N$2:$N$5005, LocID!O$1)</f>
        <v>0</v>
      </c>
      <c r="P328" s="228">
        <f>COUNTIFS(Data_all!$M$2:$M$5005,LocID!$B328, Data_all!$N$2:$N$5005, LocID!P$1)</f>
        <v>0</v>
      </c>
      <c r="Q328" s="228">
        <f>COUNTIFS(Data_all!$M$2:$M$5005,LocID!$B328, Data_all!$N$2:$N$5005, LocID!Q$1)</f>
        <v>0</v>
      </c>
      <c r="R328" s="228">
        <f>COUNTIFS(Data_all!$M$2:$M$5005,LocID!$B328, Data_all!$N$2:$N$5005, LocID!R$1)</f>
        <v>0</v>
      </c>
      <c r="S328" s="228">
        <f>COUNTIFS(Data_all!$M$2:$M$5005,LocID!$B328, Data_all!$N$2:$N$5005, LocID!S$1)</f>
        <v>0</v>
      </c>
      <c r="T328" s="232"/>
      <c r="U328" s="230">
        <f t="shared" si="15"/>
        <v>1</v>
      </c>
      <c r="W328"/>
    </row>
    <row r="329" spans="1:23" x14ac:dyDescent="0.25">
      <c r="A329" s="228">
        <v>332</v>
      </c>
      <c r="B329" s="228" t="str">
        <f t="shared" si="16"/>
        <v>Mill Valley_CA</v>
      </c>
      <c r="C329" s="228" t="s">
        <v>2043</v>
      </c>
      <c r="D329" s="320" t="s">
        <v>76</v>
      </c>
      <c r="E329" s="320" t="s">
        <v>50</v>
      </c>
      <c r="F329" s="320"/>
      <c r="G329" s="228">
        <v>37.9076118469238</v>
      </c>
      <c r="H329" s="228">
        <v>-122.54818725585901</v>
      </c>
      <c r="I329" s="228">
        <f t="shared" si="17"/>
        <v>332</v>
      </c>
      <c r="J329" s="228">
        <f>COUNTIFS(Data_all!$M$2:$M$5005, LocID!B329, Data_all!$O$2:$O$5005,"&lt;&gt;2")</f>
        <v>7</v>
      </c>
      <c r="K329" s="228">
        <f>COUNTIFS(Data_all!$M$2:$M$5005,LocID!$B329, Data_all!$N$2:$N$5005, LocID!K$1)</f>
        <v>0</v>
      </c>
      <c r="L329" s="228">
        <f>COUNTIFS(Data_all!$M$2:$M$5005,LocID!$B329, Data_all!$N$2:$N$5005, LocID!L$1) + COUNTIFS(Data_all!$M$2:$M$5005,LocID!$B329, Data_all!$N$2:$N$5005, "Cities and Streets")</f>
        <v>1</v>
      </c>
      <c r="M329" s="228">
        <f>COUNTIFS(Data_all!$M$2:$M$5005,LocID!$B329, Data_all!$N$2:$N$5005, LocID!M$1)</f>
        <v>6</v>
      </c>
      <c r="N329" s="228">
        <f>COUNTIFS(Data_all!$M$2:$M$5005,LocID!$B329, Data_all!$N$2:$N$5005, LocID!N$1)</f>
        <v>0</v>
      </c>
      <c r="O329" s="228">
        <f>COUNTIFS(Data_all!$M$2:$M$5005,LocID!$B329, Data_all!$N$2:$N$5005, LocID!O$1)</f>
        <v>0</v>
      </c>
      <c r="P329" s="228">
        <f>COUNTIFS(Data_all!$M$2:$M$5005,LocID!$B329, Data_all!$N$2:$N$5005, LocID!P$1)</f>
        <v>0</v>
      </c>
      <c r="Q329" s="228">
        <f>COUNTIFS(Data_all!$M$2:$M$5005,LocID!$B329, Data_all!$N$2:$N$5005, LocID!Q$1)</f>
        <v>0</v>
      </c>
      <c r="R329" s="228">
        <f>COUNTIFS(Data_all!$M$2:$M$5005,LocID!$B329, Data_all!$N$2:$N$5005, LocID!R$1)</f>
        <v>0</v>
      </c>
      <c r="S329" s="228">
        <f>COUNTIFS(Data_all!$M$2:$M$5005,LocID!$B329, Data_all!$N$2:$N$5005, LocID!S$1)</f>
        <v>0</v>
      </c>
      <c r="T329" s="232"/>
      <c r="U329" s="230">
        <f t="shared" si="15"/>
        <v>7</v>
      </c>
      <c r="W329"/>
    </row>
    <row r="330" spans="1:23" x14ac:dyDescent="0.25">
      <c r="A330" s="228">
        <v>333</v>
      </c>
      <c r="B330" s="228" t="str">
        <f t="shared" si="16"/>
        <v>Millerton_NY</v>
      </c>
      <c r="C330" s="228" t="s">
        <v>2051</v>
      </c>
      <c r="D330" s="320" t="s">
        <v>107</v>
      </c>
      <c r="E330" s="320" t="s">
        <v>50</v>
      </c>
      <c r="F330" s="320"/>
      <c r="G330" s="228">
        <v>41.954090118408203</v>
      </c>
      <c r="H330" s="228">
        <v>-73.505569458007798</v>
      </c>
      <c r="I330" s="228">
        <f t="shared" si="17"/>
        <v>333</v>
      </c>
      <c r="J330" s="228">
        <f>COUNTIFS(Data_all!$M$2:$M$5005, LocID!B330, Data_all!$O$2:$O$5005,"&lt;&gt;2")</f>
        <v>1</v>
      </c>
      <c r="K330" s="228">
        <f>COUNTIFS(Data_all!$M$2:$M$5005,LocID!$B330, Data_all!$N$2:$N$5005, LocID!K$1)</f>
        <v>0</v>
      </c>
      <c r="L330" s="228">
        <f>COUNTIFS(Data_all!$M$2:$M$5005,LocID!$B330, Data_all!$N$2:$N$5005, LocID!L$1) + COUNTIFS(Data_all!$M$2:$M$5005,LocID!$B330, Data_all!$N$2:$N$5005, "Cities and Streets")</f>
        <v>0</v>
      </c>
      <c r="M330" s="228">
        <f>COUNTIFS(Data_all!$M$2:$M$5005,LocID!$B330, Data_all!$N$2:$N$5005, LocID!M$1)</f>
        <v>0</v>
      </c>
      <c r="N330" s="228">
        <f>COUNTIFS(Data_all!$M$2:$M$5005,LocID!$B330, Data_all!$N$2:$N$5005, LocID!N$1)</f>
        <v>0</v>
      </c>
      <c r="O330" s="228">
        <f>COUNTIFS(Data_all!$M$2:$M$5005,LocID!$B330, Data_all!$N$2:$N$5005, LocID!O$1)</f>
        <v>0</v>
      </c>
      <c r="P330" s="228">
        <f>COUNTIFS(Data_all!$M$2:$M$5005,LocID!$B330, Data_all!$N$2:$N$5005, LocID!P$1)</f>
        <v>1</v>
      </c>
      <c r="Q330" s="228">
        <f>COUNTIFS(Data_all!$M$2:$M$5005,LocID!$B330, Data_all!$N$2:$N$5005, LocID!Q$1)</f>
        <v>0</v>
      </c>
      <c r="R330" s="228">
        <f>COUNTIFS(Data_all!$M$2:$M$5005,LocID!$B330, Data_all!$N$2:$N$5005, LocID!R$1)</f>
        <v>0</v>
      </c>
      <c r="S330" s="228">
        <f>COUNTIFS(Data_all!$M$2:$M$5005,LocID!$B330, Data_all!$N$2:$N$5005, LocID!S$1)</f>
        <v>0</v>
      </c>
      <c r="T330" s="232"/>
      <c r="U330" s="230">
        <f t="shared" si="15"/>
        <v>1</v>
      </c>
      <c r="W330"/>
    </row>
    <row r="331" spans="1:23" x14ac:dyDescent="0.25">
      <c r="A331" s="228">
        <v>334</v>
      </c>
      <c r="B331" s="228" t="str">
        <f t="shared" si="16"/>
        <v>Milpitas_CA</v>
      </c>
      <c r="C331" s="228" t="s">
        <v>2054</v>
      </c>
      <c r="D331" s="320" t="s">
        <v>76</v>
      </c>
      <c r="E331" s="320" t="s">
        <v>50</v>
      </c>
      <c r="F331" s="320"/>
      <c r="G331" s="228">
        <v>37.432830810546797</v>
      </c>
      <c r="H331" s="228">
        <v>-121.897132873535</v>
      </c>
      <c r="I331" s="228">
        <f t="shared" si="17"/>
        <v>334</v>
      </c>
      <c r="J331" s="228">
        <f>COUNTIFS(Data_all!$M$2:$M$5005, LocID!B331, Data_all!$O$2:$O$5005,"&lt;&gt;2")</f>
        <v>4</v>
      </c>
      <c r="K331" s="228">
        <f>COUNTIFS(Data_all!$M$2:$M$5005,LocID!$B331, Data_all!$N$2:$N$5005, LocID!K$1)</f>
        <v>0</v>
      </c>
      <c r="L331" s="228">
        <f>COUNTIFS(Data_all!$M$2:$M$5005,LocID!$B331, Data_all!$N$2:$N$5005, LocID!L$1) + COUNTIFS(Data_all!$M$2:$M$5005,LocID!$B331, Data_all!$N$2:$N$5005, "Cities and Streets")</f>
        <v>0</v>
      </c>
      <c r="M331" s="228">
        <f>COUNTIFS(Data_all!$M$2:$M$5005,LocID!$B331, Data_all!$N$2:$N$5005, LocID!M$1)</f>
        <v>4</v>
      </c>
      <c r="N331" s="228">
        <f>COUNTIFS(Data_all!$M$2:$M$5005,LocID!$B331, Data_all!$N$2:$N$5005, LocID!N$1)</f>
        <v>0</v>
      </c>
      <c r="O331" s="228">
        <f>COUNTIFS(Data_all!$M$2:$M$5005,LocID!$B331, Data_all!$N$2:$N$5005, LocID!O$1)</f>
        <v>0</v>
      </c>
      <c r="P331" s="228">
        <f>COUNTIFS(Data_all!$M$2:$M$5005,LocID!$B331, Data_all!$N$2:$N$5005, LocID!P$1)</f>
        <v>0</v>
      </c>
      <c r="Q331" s="228">
        <f>COUNTIFS(Data_all!$M$2:$M$5005,LocID!$B331, Data_all!$N$2:$N$5005, LocID!Q$1)</f>
        <v>0</v>
      </c>
      <c r="R331" s="228">
        <f>COUNTIFS(Data_all!$M$2:$M$5005,LocID!$B331, Data_all!$N$2:$N$5005, LocID!R$1)</f>
        <v>0</v>
      </c>
      <c r="S331" s="228">
        <f>COUNTIFS(Data_all!$M$2:$M$5005,LocID!$B331, Data_all!$N$2:$N$5005, LocID!S$1)</f>
        <v>0</v>
      </c>
      <c r="T331" s="232"/>
      <c r="U331" s="230">
        <f t="shared" si="15"/>
        <v>4</v>
      </c>
      <c r="W331"/>
    </row>
    <row r="332" spans="1:23" x14ac:dyDescent="0.25">
      <c r="A332" s="228">
        <v>335</v>
      </c>
      <c r="B332" s="228" t="str">
        <f t="shared" si="16"/>
        <v>Milwaukee_WI</v>
      </c>
      <c r="C332" s="228" t="s">
        <v>2059</v>
      </c>
      <c r="D332" s="320" t="s">
        <v>432</v>
      </c>
      <c r="E332" s="320" t="s">
        <v>50</v>
      </c>
      <c r="F332" s="320"/>
      <c r="G332" s="228">
        <v>43.0418090820312</v>
      </c>
      <c r="H332" s="228">
        <v>-87.906837463378906</v>
      </c>
      <c r="I332" s="228">
        <f t="shared" si="17"/>
        <v>335</v>
      </c>
      <c r="J332" s="228">
        <f>COUNTIFS(Data_all!$M$2:$M$5005, LocID!B332, Data_all!$O$2:$O$5005,"&lt;&gt;2")</f>
        <v>4</v>
      </c>
      <c r="K332" s="228">
        <f>COUNTIFS(Data_all!$M$2:$M$5005,LocID!$B332, Data_all!$N$2:$N$5005, LocID!K$1)</f>
        <v>0</v>
      </c>
      <c r="L332" s="228">
        <f>COUNTIFS(Data_all!$M$2:$M$5005,LocID!$B332, Data_all!$N$2:$N$5005, LocID!L$1) + COUNTIFS(Data_all!$M$2:$M$5005,LocID!$B332, Data_all!$N$2:$N$5005, "Cities and Streets")</f>
        <v>1</v>
      </c>
      <c r="M332" s="228">
        <f>COUNTIFS(Data_all!$M$2:$M$5005,LocID!$B332, Data_all!$N$2:$N$5005, LocID!M$1)</f>
        <v>2</v>
      </c>
      <c r="N332" s="228">
        <f>COUNTIFS(Data_all!$M$2:$M$5005,LocID!$B332, Data_all!$N$2:$N$5005, LocID!N$1)</f>
        <v>0</v>
      </c>
      <c r="O332" s="228">
        <f>COUNTIFS(Data_all!$M$2:$M$5005,LocID!$B332, Data_all!$N$2:$N$5005, LocID!O$1)</f>
        <v>0</v>
      </c>
      <c r="P332" s="228">
        <f>COUNTIFS(Data_all!$M$2:$M$5005,LocID!$B332, Data_all!$N$2:$N$5005, LocID!P$1)</f>
        <v>1</v>
      </c>
      <c r="Q332" s="228">
        <f>COUNTIFS(Data_all!$M$2:$M$5005,LocID!$B332, Data_all!$N$2:$N$5005, LocID!Q$1)</f>
        <v>0</v>
      </c>
      <c r="R332" s="228">
        <f>COUNTIFS(Data_all!$M$2:$M$5005,LocID!$B332, Data_all!$N$2:$N$5005, LocID!R$1)</f>
        <v>0</v>
      </c>
      <c r="S332" s="228">
        <f>COUNTIFS(Data_all!$M$2:$M$5005,LocID!$B332, Data_all!$N$2:$N$5005, LocID!S$1)</f>
        <v>0</v>
      </c>
      <c r="T332" s="232"/>
      <c r="U332" s="230">
        <f t="shared" si="15"/>
        <v>4</v>
      </c>
      <c r="W332"/>
    </row>
    <row r="333" spans="1:23" x14ac:dyDescent="0.25">
      <c r="A333" s="228">
        <v>336</v>
      </c>
      <c r="B333" s="228" t="str">
        <f t="shared" si="16"/>
        <v>Milwaukie_OR</v>
      </c>
      <c r="C333" s="228" t="s">
        <v>2066</v>
      </c>
      <c r="D333" s="320" t="s">
        <v>122</v>
      </c>
      <c r="E333" s="320" t="s">
        <v>50</v>
      </c>
      <c r="F333" s="320"/>
      <c r="G333" s="228">
        <v>45.445159912109297</v>
      </c>
      <c r="H333" s="228">
        <v>-122.641510009765</v>
      </c>
      <c r="I333" s="228">
        <f t="shared" si="17"/>
        <v>336</v>
      </c>
      <c r="J333" s="228">
        <f>COUNTIFS(Data_all!$M$2:$M$5005, LocID!B333, Data_all!$O$2:$O$5005,"&lt;&gt;2")</f>
        <v>1</v>
      </c>
      <c r="K333" s="228">
        <f>COUNTIFS(Data_all!$M$2:$M$5005,LocID!$B333, Data_all!$N$2:$N$5005, LocID!K$1)</f>
        <v>1</v>
      </c>
      <c r="L333" s="228">
        <f>COUNTIFS(Data_all!$M$2:$M$5005,LocID!$B333, Data_all!$N$2:$N$5005, LocID!L$1) + COUNTIFS(Data_all!$M$2:$M$5005,LocID!$B333, Data_all!$N$2:$N$5005, "Cities and Streets")</f>
        <v>0</v>
      </c>
      <c r="M333" s="228">
        <f>COUNTIFS(Data_all!$M$2:$M$5005,LocID!$B333, Data_all!$N$2:$N$5005, LocID!M$1)</f>
        <v>0</v>
      </c>
      <c r="N333" s="228">
        <f>COUNTIFS(Data_all!$M$2:$M$5005,LocID!$B333, Data_all!$N$2:$N$5005, LocID!N$1)</f>
        <v>0</v>
      </c>
      <c r="O333" s="228">
        <f>COUNTIFS(Data_all!$M$2:$M$5005,LocID!$B333, Data_all!$N$2:$N$5005, LocID!O$1)</f>
        <v>0</v>
      </c>
      <c r="P333" s="228">
        <f>COUNTIFS(Data_all!$M$2:$M$5005,LocID!$B333, Data_all!$N$2:$N$5005, LocID!P$1)</f>
        <v>0</v>
      </c>
      <c r="Q333" s="228">
        <f>COUNTIFS(Data_all!$M$2:$M$5005,LocID!$B333, Data_all!$N$2:$N$5005, LocID!Q$1)</f>
        <v>0</v>
      </c>
      <c r="R333" s="228">
        <f>COUNTIFS(Data_all!$M$2:$M$5005,LocID!$B333, Data_all!$N$2:$N$5005, LocID!R$1)</f>
        <v>0</v>
      </c>
      <c r="S333" s="228">
        <f>COUNTIFS(Data_all!$M$2:$M$5005,LocID!$B333, Data_all!$N$2:$N$5005, LocID!S$1)</f>
        <v>0</v>
      </c>
      <c r="T333" s="232"/>
      <c r="U333" s="230">
        <f t="shared" si="15"/>
        <v>1</v>
      </c>
      <c r="W333"/>
    </row>
    <row r="334" spans="1:23" x14ac:dyDescent="0.25">
      <c r="A334" s="228">
        <v>337</v>
      </c>
      <c r="B334" s="228" t="str">
        <f t="shared" si="16"/>
        <v>Minneapolis_MN</v>
      </c>
      <c r="C334" s="228" t="s">
        <v>2069</v>
      </c>
      <c r="D334" s="320" t="s">
        <v>198</v>
      </c>
      <c r="E334" s="320" t="s">
        <v>50</v>
      </c>
      <c r="F334" s="320"/>
      <c r="G334" s="228">
        <v>44.979030609130803</v>
      </c>
      <c r="H334" s="228">
        <v>-93.264930725097599</v>
      </c>
      <c r="I334" s="228">
        <f t="shared" si="17"/>
        <v>337</v>
      </c>
      <c r="J334" s="228">
        <f>COUNTIFS(Data_all!$M$2:$M$5005, LocID!B334, Data_all!$O$2:$O$5005,"&lt;&gt;2")</f>
        <v>15</v>
      </c>
      <c r="K334" s="228">
        <f>COUNTIFS(Data_all!$M$2:$M$5005,LocID!$B334, Data_all!$N$2:$N$5005, LocID!K$1)</f>
        <v>5</v>
      </c>
      <c r="L334" s="228">
        <f>COUNTIFS(Data_all!$M$2:$M$5005,LocID!$B334, Data_all!$N$2:$N$5005, LocID!L$1) + COUNTIFS(Data_all!$M$2:$M$5005,LocID!$B334, Data_all!$N$2:$N$5005, "Cities and Streets")</f>
        <v>5</v>
      </c>
      <c r="M334" s="228">
        <f>COUNTIFS(Data_all!$M$2:$M$5005,LocID!$B334, Data_all!$N$2:$N$5005, LocID!M$1)</f>
        <v>2</v>
      </c>
      <c r="N334" s="228">
        <f>COUNTIFS(Data_all!$M$2:$M$5005,LocID!$B334, Data_all!$N$2:$N$5005, LocID!N$1)</f>
        <v>2</v>
      </c>
      <c r="O334" s="228">
        <f>COUNTIFS(Data_all!$M$2:$M$5005,LocID!$B334, Data_all!$N$2:$N$5005, LocID!O$1)</f>
        <v>1</v>
      </c>
      <c r="P334" s="228">
        <f>COUNTIFS(Data_all!$M$2:$M$5005,LocID!$B334, Data_all!$N$2:$N$5005, LocID!P$1)</f>
        <v>0</v>
      </c>
      <c r="Q334" s="228">
        <f>COUNTIFS(Data_all!$M$2:$M$5005,LocID!$B334, Data_all!$N$2:$N$5005, LocID!Q$1)</f>
        <v>0</v>
      </c>
      <c r="R334" s="228">
        <f>COUNTIFS(Data_all!$M$2:$M$5005,LocID!$B334, Data_all!$N$2:$N$5005, LocID!R$1)</f>
        <v>1</v>
      </c>
      <c r="S334" s="228">
        <f>COUNTIFS(Data_all!$M$2:$M$5005,LocID!$B334, Data_all!$N$2:$N$5005, LocID!S$1)</f>
        <v>0</v>
      </c>
      <c r="T334" s="232"/>
      <c r="U334" s="230">
        <f t="shared" si="15"/>
        <v>16</v>
      </c>
      <c r="W334"/>
    </row>
    <row r="335" spans="1:23" x14ac:dyDescent="0.25">
      <c r="A335" s="228">
        <v>338</v>
      </c>
      <c r="B335" s="228" t="str">
        <f t="shared" si="16"/>
        <v>Minnetonka_MN</v>
      </c>
      <c r="C335" s="228" t="s">
        <v>2084</v>
      </c>
      <c r="D335" s="320" t="s">
        <v>198</v>
      </c>
      <c r="E335" s="320" t="s">
        <v>50</v>
      </c>
      <c r="F335" s="320"/>
      <c r="G335" s="228">
        <v>44.940059661865199</v>
      </c>
      <c r="H335" s="228">
        <v>-93.467323303222599</v>
      </c>
      <c r="I335" s="228">
        <f t="shared" si="17"/>
        <v>338</v>
      </c>
      <c r="J335" s="228">
        <f>COUNTIFS(Data_all!$M$2:$M$5005, LocID!B335, Data_all!$O$2:$O$5005,"&lt;&gt;2")</f>
        <v>1</v>
      </c>
      <c r="K335" s="228">
        <f>COUNTIFS(Data_all!$M$2:$M$5005,LocID!$B335, Data_all!$N$2:$N$5005, LocID!K$1)</f>
        <v>1</v>
      </c>
      <c r="L335" s="228">
        <f>COUNTIFS(Data_all!$M$2:$M$5005,LocID!$B335, Data_all!$N$2:$N$5005, LocID!L$1) + COUNTIFS(Data_all!$M$2:$M$5005,LocID!$B335, Data_all!$N$2:$N$5005, "Cities and Streets")</f>
        <v>0</v>
      </c>
      <c r="M335" s="228">
        <f>COUNTIFS(Data_all!$M$2:$M$5005,LocID!$B335, Data_all!$N$2:$N$5005, LocID!M$1)</f>
        <v>0</v>
      </c>
      <c r="N335" s="228">
        <f>COUNTIFS(Data_all!$M$2:$M$5005,LocID!$B335, Data_all!$N$2:$N$5005, LocID!N$1)</f>
        <v>0</v>
      </c>
      <c r="O335" s="228">
        <f>COUNTIFS(Data_all!$M$2:$M$5005,LocID!$B335, Data_all!$N$2:$N$5005, LocID!O$1)</f>
        <v>0</v>
      </c>
      <c r="P335" s="228">
        <f>COUNTIFS(Data_all!$M$2:$M$5005,LocID!$B335, Data_all!$N$2:$N$5005, LocID!P$1)</f>
        <v>0</v>
      </c>
      <c r="Q335" s="228">
        <f>COUNTIFS(Data_all!$M$2:$M$5005,LocID!$B335, Data_all!$N$2:$N$5005, LocID!Q$1)</f>
        <v>0</v>
      </c>
      <c r="R335" s="228">
        <f>COUNTIFS(Data_all!$M$2:$M$5005,LocID!$B335, Data_all!$N$2:$N$5005, LocID!R$1)</f>
        <v>0</v>
      </c>
      <c r="S335" s="228">
        <f>COUNTIFS(Data_all!$M$2:$M$5005,LocID!$B335, Data_all!$N$2:$N$5005, LocID!S$1)</f>
        <v>0</v>
      </c>
      <c r="T335" s="232"/>
      <c r="U335" s="230">
        <f t="shared" si="15"/>
        <v>1</v>
      </c>
      <c r="W335"/>
    </row>
    <row r="336" spans="1:23" x14ac:dyDescent="0.25">
      <c r="A336" s="228">
        <v>339</v>
      </c>
      <c r="B336" s="228" t="str">
        <f t="shared" si="16"/>
        <v>Minot_ND</v>
      </c>
      <c r="C336" s="228" t="s">
        <v>2087</v>
      </c>
      <c r="D336" s="320" t="s">
        <v>516</v>
      </c>
      <c r="E336" s="320" t="s">
        <v>50</v>
      </c>
      <c r="F336" s="320"/>
      <c r="G336" s="228">
        <v>48.236110687255803</v>
      </c>
      <c r="H336" s="228">
        <v>-101.29606628417901</v>
      </c>
      <c r="I336" s="228">
        <f t="shared" si="17"/>
        <v>339</v>
      </c>
      <c r="J336" s="228">
        <f>COUNTIFS(Data_all!$M$2:$M$5005, LocID!B336, Data_all!$O$2:$O$5005,"&lt;&gt;2")</f>
        <v>1</v>
      </c>
      <c r="K336" s="228">
        <f>COUNTIFS(Data_all!$M$2:$M$5005,LocID!$B336, Data_all!$N$2:$N$5005, LocID!K$1)</f>
        <v>1</v>
      </c>
      <c r="L336" s="228">
        <f>COUNTIFS(Data_all!$M$2:$M$5005,LocID!$B336, Data_all!$N$2:$N$5005, LocID!L$1) + COUNTIFS(Data_all!$M$2:$M$5005,LocID!$B336, Data_all!$N$2:$N$5005, "Cities and Streets")</f>
        <v>0</v>
      </c>
      <c r="M336" s="228">
        <f>COUNTIFS(Data_all!$M$2:$M$5005,LocID!$B336, Data_all!$N$2:$N$5005, LocID!M$1)</f>
        <v>0</v>
      </c>
      <c r="N336" s="228">
        <f>COUNTIFS(Data_all!$M$2:$M$5005,LocID!$B336, Data_all!$N$2:$N$5005, LocID!N$1)</f>
        <v>0</v>
      </c>
      <c r="O336" s="228">
        <f>COUNTIFS(Data_all!$M$2:$M$5005,LocID!$B336, Data_all!$N$2:$N$5005, LocID!O$1)</f>
        <v>0</v>
      </c>
      <c r="P336" s="228">
        <f>COUNTIFS(Data_all!$M$2:$M$5005,LocID!$B336, Data_all!$N$2:$N$5005, LocID!P$1)</f>
        <v>0</v>
      </c>
      <c r="Q336" s="228">
        <f>COUNTIFS(Data_all!$M$2:$M$5005,LocID!$B336, Data_all!$N$2:$N$5005, LocID!Q$1)</f>
        <v>0</v>
      </c>
      <c r="R336" s="228">
        <f>COUNTIFS(Data_all!$M$2:$M$5005,LocID!$B336, Data_all!$N$2:$N$5005, LocID!R$1)</f>
        <v>0</v>
      </c>
      <c r="S336" s="228">
        <f>COUNTIFS(Data_all!$M$2:$M$5005,LocID!$B336, Data_all!$N$2:$N$5005, LocID!S$1)</f>
        <v>0</v>
      </c>
      <c r="T336" s="232"/>
      <c r="U336" s="230">
        <f t="shared" si="15"/>
        <v>1</v>
      </c>
      <c r="W336"/>
    </row>
    <row r="337" spans="1:23" x14ac:dyDescent="0.25">
      <c r="A337" s="228">
        <v>340</v>
      </c>
      <c r="B337" s="228" t="str">
        <f t="shared" si="16"/>
        <v>Missoula_MT</v>
      </c>
      <c r="C337" s="228" t="s">
        <v>2090</v>
      </c>
      <c r="D337" s="320" t="s">
        <v>501</v>
      </c>
      <c r="E337" s="320" t="s">
        <v>50</v>
      </c>
      <c r="F337" s="320"/>
      <c r="G337" s="228">
        <v>46.872779846191399</v>
      </c>
      <c r="H337" s="228">
        <v>-113.99623107910099</v>
      </c>
      <c r="I337" s="228">
        <f t="shared" si="17"/>
        <v>340</v>
      </c>
      <c r="J337" s="228">
        <f>COUNTIFS(Data_all!$M$2:$M$5005, LocID!B337, Data_all!$O$2:$O$5005,"&lt;&gt;2")</f>
        <v>11</v>
      </c>
      <c r="K337" s="228">
        <f>COUNTIFS(Data_all!$M$2:$M$5005,LocID!$B337, Data_all!$N$2:$N$5005, LocID!K$1)</f>
        <v>8</v>
      </c>
      <c r="L337" s="228">
        <f>COUNTIFS(Data_all!$M$2:$M$5005,LocID!$B337, Data_all!$N$2:$N$5005, LocID!L$1) + COUNTIFS(Data_all!$M$2:$M$5005,LocID!$B337, Data_all!$N$2:$N$5005, "Cities and Streets")</f>
        <v>1</v>
      </c>
      <c r="M337" s="228">
        <f>COUNTIFS(Data_all!$M$2:$M$5005,LocID!$B337, Data_all!$N$2:$N$5005, LocID!M$1)</f>
        <v>1</v>
      </c>
      <c r="N337" s="228">
        <f>COUNTIFS(Data_all!$M$2:$M$5005,LocID!$B337, Data_all!$N$2:$N$5005, LocID!N$1)</f>
        <v>0</v>
      </c>
      <c r="O337" s="228">
        <f>COUNTIFS(Data_all!$M$2:$M$5005,LocID!$B337, Data_all!$N$2:$N$5005, LocID!O$1)</f>
        <v>0</v>
      </c>
      <c r="P337" s="228">
        <f>COUNTIFS(Data_all!$M$2:$M$5005,LocID!$B337, Data_all!$N$2:$N$5005, LocID!P$1)</f>
        <v>1</v>
      </c>
      <c r="Q337" s="228">
        <f>COUNTIFS(Data_all!$M$2:$M$5005,LocID!$B337, Data_all!$N$2:$N$5005, LocID!Q$1)</f>
        <v>0</v>
      </c>
      <c r="R337" s="228">
        <f>COUNTIFS(Data_all!$M$2:$M$5005,LocID!$B337, Data_all!$N$2:$N$5005, LocID!R$1)</f>
        <v>0</v>
      </c>
      <c r="S337" s="228">
        <f>COUNTIFS(Data_all!$M$2:$M$5005,LocID!$B337, Data_all!$N$2:$N$5005, LocID!S$1)</f>
        <v>0</v>
      </c>
      <c r="T337" s="232"/>
      <c r="U337" s="230">
        <f t="shared" si="15"/>
        <v>11</v>
      </c>
      <c r="W337"/>
    </row>
    <row r="338" spans="1:23" x14ac:dyDescent="0.25">
      <c r="A338" s="228">
        <v>341</v>
      </c>
      <c r="B338" s="228" t="str">
        <f t="shared" si="16"/>
        <v>Mobile_AL</v>
      </c>
      <c r="C338" s="228" t="s">
        <v>2103</v>
      </c>
      <c r="D338" s="320" t="s">
        <v>510</v>
      </c>
      <c r="E338" s="320" t="s">
        <v>50</v>
      </c>
      <c r="F338" s="320"/>
      <c r="G338" s="228">
        <v>30.6863899230957</v>
      </c>
      <c r="H338" s="228">
        <v>-88.053237915039006</v>
      </c>
      <c r="I338" s="228">
        <f t="shared" si="17"/>
        <v>341</v>
      </c>
      <c r="J338" s="228">
        <f>COUNTIFS(Data_all!$M$2:$M$5005, LocID!B338, Data_all!$O$2:$O$5005,"&lt;&gt;2")</f>
        <v>1</v>
      </c>
      <c r="K338" s="228">
        <f>COUNTIFS(Data_all!$M$2:$M$5005,LocID!$B338, Data_all!$N$2:$N$5005, LocID!K$1)</f>
        <v>1</v>
      </c>
      <c r="L338" s="228">
        <f>COUNTIFS(Data_all!$M$2:$M$5005,LocID!$B338, Data_all!$N$2:$N$5005, LocID!L$1) + COUNTIFS(Data_all!$M$2:$M$5005,LocID!$B338, Data_all!$N$2:$N$5005, "Cities and Streets")</f>
        <v>0</v>
      </c>
      <c r="M338" s="228">
        <f>COUNTIFS(Data_all!$M$2:$M$5005,LocID!$B338, Data_all!$N$2:$N$5005, LocID!M$1)</f>
        <v>0</v>
      </c>
      <c r="N338" s="228">
        <f>COUNTIFS(Data_all!$M$2:$M$5005,LocID!$B338, Data_all!$N$2:$N$5005, LocID!N$1)</f>
        <v>0</v>
      </c>
      <c r="O338" s="228">
        <f>COUNTIFS(Data_all!$M$2:$M$5005,LocID!$B338, Data_all!$N$2:$N$5005, LocID!O$1)</f>
        <v>0</v>
      </c>
      <c r="P338" s="228">
        <f>COUNTIFS(Data_all!$M$2:$M$5005,LocID!$B338, Data_all!$N$2:$N$5005, LocID!P$1)</f>
        <v>0</v>
      </c>
      <c r="Q338" s="228">
        <f>COUNTIFS(Data_all!$M$2:$M$5005,LocID!$B338, Data_all!$N$2:$N$5005, LocID!Q$1)</f>
        <v>0</v>
      </c>
      <c r="R338" s="228">
        <f>COUNTIFS(Data_all!$M$2:$M$5005,LocID!$B338, Data_all!$N$2:$N$5005, LocID!R$1)</f>
        <v>0</v>
      </c>
      <c r="S338" s="228">
        <f>COUNTIFS(Data_all!$M$2:$M$5005,LocID!$B338, Data_all!$N$2:$N$5005, LocID!S$1)</f>
        <v>0</v>
      </c>
      <c r="T338" s="232"/>
      <c r="U338" s="230">
        <f t="shared" si="15"/>
        <v>1</v>
      </c>
      <c r="W338"/>
    </row>
    <row r="339" spans="1:23" x14ac:dyDescent="0.25">
      <c r="A339" s="228">
        <v>342</v>
      </c>
      <c r="B339" s="228" t="str">
        <f t="shared" si="16"/>
        <v>Modesto_CA</v>
      </c>
      <c r="C339" s="228" t="s">
        <v>2106</v>
      </c>
      <c r="D339" s="320" t="s">
        <v>76</v>
      </c>
      <c r="E339" s="320" t="s">
        <v>50</v>
      </c>
      <c r="F339" s="320"/>
      <c r="G339" s="228">
        <v>37.638641357421797</v>
      </c>
      <c r="H339" s="228">
        <v>-121</v>
      </c>
      <c r="I339" s="228">
        <f t="shared" si="17"/>
        <v>342</v>
      </c>
      <c r="J339" s="228">
        <f>COUNTIFS(Data_all!$M$2:$M$5005, LocID!B339, Data_all!$O$2:$O$5005,"&lt;&gt;2")</f>
        <v>4</v>
      </c>
      <c r="K339" s="228">
        <f>COUNTIFS(Data_all!$M$2:$M$5005,LocID!$B339, Data_all!$N$2:$N$5005, LocID!K$1)</f>
        <v>1</v>
      </c>
      <c r="L339" s="228">
        <f>COUNTIFS(Data_all!$M$2:$M$5005,LocID!$B339, Data_all!$N$2:$N$5005, LocID!L$1) + COUNTIFS(Data_all!$M$2:$M$5005,LocID!$B339, Data_all!$N$2:$N$5005, "Cities and Streets")</f>
        <v>0</v>
      </c>
      <c r="M339" s="228">
        <f>COUNTIFS(Data_all!$M$2:$M$5005,LocID!$B339, Data_all!$N$2:$N$5005, LocID!M$1)</f>
        <v>2</v>
      </c>
      <c r="N339" s="228">
        <f>COUNTIFS(Data_all!$M$2:$M$5005,LocID!$B339, Data_all!$N$2:$N$5005, LocID!N$1)</f>
        <v>1</v>
      </c>
      <c r="O339" s="228">
        <f>COUNTIFS(Data_all!$M$2:$M$5005,LocID!$B339, Data_all!$N$2:$N$5005, LocID!O$1)</f>
        <v>0</v>
      </c>
      <c r="P339" s="228">
        <f>COUNTIFS(Data_all!$M$2:$M$5005,LocID!$B339, Data_all!$N$2:$N$5005, LocID!P$1)</f>
        <v>0</v>
      </c>
      <c r="Q339" s="228">
        <f>COUNTIFS(Data_all!$M$2:$M$5005,LocID!$B339, Data_all!$N$2:$N$5005, LocID!Q$1)</f>
        <v>0</v>
      </c>
      <c r="R339" s="228">
        <f>COUNTIFS(Data_all!$M$2:$M$5005,LocID!$B339, Data_all!$N$2:$N$5005, LocID!R$1)</f>
        <v>0</v>
      </c>
      <c r="S339" s="228">
        <f>COUNTIFS(Data_all!$M$2:$M$5005,LocID!$B339, Data_all!$N$2:$N$5005, LocID!S$1)</f>
        <v>0</v>
      </c>
      <c r="T339" s="232"/>
      <c r="U339" s="230">
        <f t="shared" si="15"/>
        <v>4</v>
      </c>
      <c r="W339"/>
    </row>
    <row r="340" spans="1:23" x14ac:dyDescent="0.25">
      <c r="A340" s="228">
        <v>343</v>
      </c>
      <c r="B340" s="228" t="str">
        <f t="shared" si="16"/>
        <v>Monroeville_PA</v>
      </c>
      <c r="C340" s="228" t="s">
        <v>2110</v>
      </c>
      <c r="D340" s="320" t="s">
        <v>156</v>
      </c>
      <c r="E340" s="320" t="s">
        <v>50</v>
      </c>
      <c r="F340" s="320"/>
      <c r="G340" s="228">
        <v>40.43648147583</v>
      </c>
      <c r="H340" s="228">
        <v>-79.780090332031193</v>
      </c>
      <c r="I340" s="228">
        <f t="shared" si="17"/>
        <v>343</v>
      </c>
      <c r="J340" s="228">
        <f>COUNTIFS(Data_all!$M$2:$M$5005, LocID!B340, Data_all!$O$2:$O$5005,"&lt;&gt;2")</f>
        <v>1</v>
      </c>
      <c r="K340" s="228">
        <f>COUNTIFS(Data_all!$M$2:$M$5005,LocID!$B340, Data_all!$N$2:$N$5005, LocID!K$1)</f>
        <v>0</v>
      </c>
      <c r="L340" s="228">
        <f>COUNTIFS(Data_all!$M$2:$M$5005,LocID!$B340, Data_all!$N$2:$N$5005, LocID!L$1) + COUNTIFS(Data_all!$M$2:$M$5005,LocID!$B340, Data_all!$N$2:$N$5005, "Cities and Streets")</f>
        <v>1</v>
      </c>
      <c r="M340" s="228">
        <f>COUNTIFS(Data_all!$M$2:$M$5005,LocID!$B340, Data_all!$N$2:$N$5005, LocID!M$1)</f>
        <v>0</v>
      </c>
      <c r="N340" s="228">
        <f>COUNTIFS(Data_all!$M$2:$M$5005,LocID!$B340, Data_all!$N$2:$N$5005, LocID!N$1)</f>
        <v>0</v>
      </c>
      <c r="O340" s="228">
        <f>COUNTIFS(Data_all!$M$2:$M$5005,LocID!$B340, Data_all!$N$2:$N$5005, LocID!O$1)</f>
        <v>0</v>
      </c>
      <c r="P340" s="228">
        <f>COUNTIFS(Data_all!$M$2:$M$5005,LocID!$B340, Data_all!$N$2:$N$5005, LocID!P$1)</f>
        <v>0</v>
      </c>
      <c r="Q340" s="228">
        <f>COUNTIFS(Data_all!$M$2:$M$5005,LocID!$B340, Data_all!$N$2:$N$5005, LocID!Q$1)</f>
        <v>0</v>
      </c>
      <c r="R340" s="228">
        <f>COUNTIFS(Data_all!$M$2:$M$5005,LocID!$B340, Data_all!$N$2:$N$5005, LocID!R$1)</f>
        <v>0</v>
      </c>
      <c r="S340" s="228">
        <f>COUNTIFS(Data_all!$M$2:$M$5005,LocID!$B340, Data_all!$N$2:$N$5005, LocID!S$1)</f>
        <v>0</v>
      </c>
      <c r="T340" s="232"/>
      <c r="U340" s="230">
        <f t="shared" si="15"/>
        <v>1</v>
      </c>
      <c r="W340"/>
    </row>
    <row r="341" spans="1:23" x14ac:dyDescent="0.25">
      <c r="A341" s="228">
        <v>344</v>
      </c>
      <c r="B341" s="228" t="str">
        <f t="shared" si="16"/>
        <v>Montclair_CA</v>
      </c>
      <c r="C341" s="228" t="s">
        <v>2113</v>
      </c>
      <c r="D341" s="320" t="s">
        <v>76</v>
      </c>
      <c r="E341" s="320" t="s">
        <v>50</v>
      </c>
      <c r="F341" s="320"/>
      <c r="G341" s="228">
        <v>34.074008941650298</v>
      </c>
      <c r="H341" s="228">
        <v>-117.69125366210901</v>
      </c>
      <c r="I341" s="228">
        <f t="shared" si="17"/>
        <v>344</v>
      </c>
      <c r="J341" s="228">
        <f>COUNTIFS(Data_all!$M$2:$M$5005, LocID!B341, Data_all!$O$2:$O$5005,"&lt;&gt;2")</f>
        <v>2</v>
      </c>
      <c r="K341" s="228">
        <f>COUNTIFS(Data_all!$M$2:$M$5005,LocID!$B341, Data_all!$N$2:$N$5005, LocID!K$1)</f>
        <v>0</v>
      </c>
      <c r="L341" s="228">
        <f>COUNTIFS(Data_all!$M$2:$M$5005,LocID!$B341, Data_all!$N$2:$N$5005, LocID!L$1) + COUNTIFS(Data_all!$M$2:$M$5005,LocID!$B341, Data_all!$N$2:$N$5005, "Cities and Streets")</f>
        <v>2</v>
      </c>
      <c r="M341" s="228">
        <f>COUNTIFS(Data_all!$M$2:$M$5005,LocID!$B341, Data_all!$N$2:$N$5005, LocID!M$1)</f>
        <v>0</v>
      </c>
      <c r="N341" s="228">
        <f>COUNTIFS(Data_all!$M$2:$M$5005,LocID!$B341, Data_all!$N$2:$N$5005, LocID!N$1)</f>
        <v>0</v>
      </c>
      <c r="O341" s="228">
        <f>COUNTIFS(Data_all!$M$2:$M$5005,LocID!$B341, Data_all!$N$2:$N$5005, LocID!O$1)</f>
        <v>0</v>
      </c>
      <c r="P341" s="228">
        <f>COUNTIFS(Data_all!$M$2:$M$5005,LocID!$B341, Data_all!$N$2:$N$5005, LocID!P$1)</f>
        <v>0</v>
      </c>
      <c r="Q341" s="228">
        <f>COUNTIFS(Data_all!$M$2:$M$5005,LocID!$B341, Data_all!$N$2:$N$5005, LocID!Q$1)</f>
        <v>0</v>
      </c>
      <c r="R341" s="228">
        <f>COUNTIFS(Data_all!$M$2:$M$5005,LocID!$B341, Data_all!$N$2:$N$5005, LocID!R$1)</f>
        <v>0</v>
      </c>
      <c r="S341" s="228">
        <f>COUNTIFS(Data_all!$M$2:$M$5005,LocID!$B341, Data_all!$N$2:$N$5005, LocID!S$1)</f>
        <v>0</v>
      </c>
      <c r="T341" s="232"/>
      <c r="U341" s="230">
        <f t="shared" si="15"/>
        <v>2</v>
      </c>
      <c r="W341"/>
    </row>
    <row r="342" spans="1:23" x14ac:dyDescent="0.25">
      <c r="A342" s="228">
        <v>345</v>
      </c>
      <c r="B342" s="228" t="str">
        <f t="shared" si="16"/>
        <v>Montclair_NJ</v>
      </c>
      <c r="C342" s="228" t="s">
        <v>2113</v>
      </c>
      <c r="D342" s="320" t="s">
        <v>815</v>
      </c>
      <c r="E342" s="320" t="s">
        <v>50</v>
      </c>
      <c r="F342" s="320"/>
      <c r="G342" s="228">
        <v>40.8174018859863</v>
      </c>
      <c r="H342" s="228">
        <v>-74.216148376464801</v>
      </c>
      <c r="I342" s="228">
        <f t="shared" si="17"/>
        <v>345</v>
      </c>
      <c r="J342" s="228">
        <f>COUNTIFS(Data_all!$M$2:$M$5005, LocID!B342, Data_all!$O$2:$O$5005,"&lt;&gt;2")</f>
        <v>1</v>
      </c>
      <c r="K342" s="228">
        <f>COUNTIFS(Data_all!$M$2:$M$5005,LocID!$B342, Data_all!$N$2:$N$5005, LocID!K$1)</f>
        <v>0</v>
      </c>
      <c r="L342" s="228">
        <f>COUNTIFS(Data_all!$M$2:$M$5005,LocID!$B342, Data_all!$N$2:$N$5005, LocID!L$1) + COUNTIFS(Data_all!$M$2:$M$5005,LocID!$B342, Data_all!$N$2:$N$5005, "Cities and Streets")</f>
        <v>0</v>
      </c>
      <c r="M342" s="228">
        <f>COUNTIFS(Data_all!$M$2:$M$5005,LocID!$B342, Data_all!$N$2:$N$5005, LocID!M$1)</f>
        <v>1</v>
      </c>
      <c r="N342" s="228">
        <f>COUNTIFS(Data_all!$M$2:$M$5005,LocID!$B342, Data_all!$N$2:$N$5005, LocID!N$1)</f>
        <v>0</v>
      </c>
      <c r="O342" s="228">
        <f>COUNTIFS(Data_all!$M$2:$M$5005,LocID!$B342, Data_all!$N$2:$N$5005, LocID!O$1)</f>
        <v>0</v>
      </c>
      <c r="P342" s="228">
        <f>COUNTIFS(Data_all!$M$2:$M$5005,LocID!$B342, Data_all!$N$2:$N$5005, LocID!P$1)</f>
        <v>0</v>
      </c>
      <c r="Q342" s="228">
        <f>COUNTIFS(Data_all!$M$2:$M$5005,LocID!$B342, Data_all!$N$2:$N$5005, LocID!Q$1)</f>
        <v>0</v>
      </c>
      <c r="R342" s="228">
        <f>COUNTIFS(Data_all!$M$2:$M$5005,LocID!$B342, Data_all!$N$2:$N$5005, LocID!R$1)</f>
        <v>0</v>
      </c>
      <c r="S342" s="228">
        <f>COUNTIFS(Data_all!$M$2:$M$5005,LocID!$B342, Data_all!$N$2:$N$5005, LocID!S$1)</f>
        <v>0</v>
      </c>
      <c r="T342" s="232"/>
      <c r="U342" s="230">
        <f t="shared" si="15"/>
        <v>1</v>
      </c>
      <c r="W342"/>
    </row>
    <row r="343" spans="1:23" x14ac:dyDescent="0.25">
      <c r="A343" s="228">
        <v>346</v>
      </c>
      <c r="B343" s="228" t="str">
        <f t="shared" si="16"/>
        <v>Monterey_CA</v>
      </c>
      <c r="C343" s="228" t="s">
        <v>2118</v>
      </c>
      <c r="D343" s="320" t="s">
        <v>76</v>
      </c>
      <c r="E343" s="320" t="s">
        <v>50</v>
      </c>
      <c r="F343" s="320"/>
      <c r="G343" s="228">
        <v>36.597591400146399</v>
      </c>
      <c r="H343" s="228">
        <v>-121.896766662597</v>
      </c>
      <c r="I343" s="228">
        <f t="shared" si="17"/>
        <v>346</v>
      </c>
      <c r="J343" s="228">
        <f>COUNTIFS(Data_all!$M$2:$M$5005, LocID!B343, Data_all!$O$2:$O$5005,"&lt;&gt;2")</f>
        <v>11</v>
      </c>
      <c r="K343" s="228">
        <f>COUNTIFS(Data_all!$M$2:$M$5005,LocID!$B343, Data_all!$N$2:$N$5005, LocID!K$1)</f>
        <v>4</v>
      </c>
      <c r="L343" s="228">
        <f>COUNTIFS(Data_all!$M$2:$M$5005,LocID!$B343, Data_all!$N$2:$N$5005, LocID!L$1) + COUNTIFS(Data_all!$M$2:$M$5005,LocID!$B343, Data_all!$N$2:$N$5005, "Cities and Streets")</f>
        <v>0</v>
      </c>
      <c r="M343" s="228">
        <f>COUNTIFS(Data_all!$M$2:$M$5005,LocID!$B343, Data_all!$N$2:$N$5005, LocID!M$1)</f>
        <v>3</v>
      </c>
      <c r="N343" s="228">
        <f>COUNTIFS(Data_all!$M$2:$M$5005,LocID!$B343, Data_all!$N$2:$N$5005, LocID!N$1)</f>
        <v>0</v>
      </c>
      <c r="O343" s="228">
        <f>COUNTIFS(Data_all!$M$2:$M$5005,LocID!$B343, Data_all!$N$2:$N$5005, LocID!O$1)</f>
        <v>0</v>
      </c>
      <c r="P343" s="228">
        <f>COUNTIFS(Data_all!$M$2:$M$5005,LocID!$B343, Data_all!$N$2:$N$5005, LocID!P$1)</f>
        <v>4</v>
      </c>
      <c r="Q343" s="228">
        <f>COUNTIFS(Data_all!$M$2:$M$5005,LocID!$B343, Data_all!$N$2:$N$5005, LocID!Q$1)</f>
        <v>0</v>
      </c>
      <c r="R343" s="228">
        <f>COUNTIFS(Data_all!$M$2:$M$5005,LocID!$B343, Data_all!$N$2:$N$5005, LocID!R$1)</f>
        <v>0</v>
      </c>
      <c r="S343" s="228">
        <f>COUNTIFS(Data_all!$M$2:$M$5005,LocID!$B343, Data_all!$N$2:$N$5005, LocID!S$1)</f>
        <v>0</v>
      </c>
      <c r="T343" s="232"/>
      <c r="U343" s="230">
        <f t="shared" si="15"/>
        <v>11</v>
      </c>
      <c r="W343"/>
    </row>
    <row r="344" spans="1:23" x14ac:dyDescent="0.25">
      <c r="A344" s="228">
        <v>347</v>
      </c>
      <c r="B344" s="228" t="str">
        <f t="shared" si="16"/>
        <v>Monticello_NY</v>
      </c>
      <c r="C344" s="228" t="s">
        <v>2134</v>
      </c>
      <c r="D344" s="320" t="s">
        <v>107</v>
      </c>
      <c r="E344" s="320" t="s">
        <v>50</v>
      </c>
      <c r="F344" s="320"/>
      <c r="G344" s="228">
        <v>41.654468536376903</v>
      </c>
      <c r="H344" s="228">
        <v>-74.684761047363196</v>
      </c>
      <c r="I344" s="228">
        <f t="shared" si="17"/>
        <v>347</v>
      </c>
      <c r="J344" s="228">
        <f>COUNTIFS(Data_all!$M$2:$M$5005, LocID!B344, Data_all!$O$2:$O$5005,"&lt;&gt;2")</f>
        <v>1</v>
      </c>
      <c r="K344" s="228">
        <f>COUNTIFS(Data_all!$M$2:$M$5005,LocID!$B344, Data_all!$N$2:$N$5005, LocID!K$1)</f>
        <v>0</v>
      </c>
      <c r="L344" s="228">
        <f>COUNTIFS(Data_all!$M$2:$M$5005,LocID!$B344, Data_all!$N$2:$N$5005, LocID!L$1) + COUNTIFS(Data_all!$M$2:$M$5005,LocID!$B344, Data_all!$N$2:$N$5005, "Cities and Streets")</f>
        <v>1</v>
      </c>
      <c r="M344" s="228">
        <f>COUNTIFS(Data_all!$M$2:$M$5005,LocID!$B344, Data_all!$N$2:$N$5005, LocID!M$1)</f>
        <v>0</v>
      </c>
      <c r="N344" s="228">
        <f>COUNTIFS(Data_all!$M$2:$M$5005,LocID!$B344, Data_all!$N$2:$N$5005, LocID!N$1)</f>
        <v>0</v>
      </c>
      <c r="O344" s="228">
        <f>COUNTIFS(Data_all!$M$2:$M$5005,LocID!$B344, Data_all!$N$2:$N$5005, LocID!O$1)</f>
        <v>0</v>
      </c>
      <c r="P344" s="228">
        <f>COUNTIFS(Data_all!$M$2:$M$5005,LocID!$B344, Data_all!$N$2:$N$5005, LocID!P$1)</f>
        <v>0</v>
      </c>
      <c r="Q344" s="228">
        <f>COUNTIFS(Data_all!$M$2:$M$5005,LocID!$B344, Data_all!$N$2:$N$5005, LocID!Q$1)</f>
        <v>0</v>
      </c>
      <c r="R344" s="228">
        <f>COUNTIFS(Data_all!$M$2:$M$5005,LocID!$B344, Data_all!$N$2:$N$5005, LocID!R$1)</f>
        <v>0</v>
      </c>
      <c r="S344" s="228">
        <f>COUNTIFS(Data_all!$M$2:$M$5005,LocID!$B344, Data_all!$N$2:$N$5005, LocID!S$1)</f>
        <v>0</v>
      </c>
      <c r="T344" s="232"/>
      <c r="U344" s="230">
        <f t="shared" si="15"/>
        <v>1</v>
      </c>
      <c r="W344"/>
    </row>
    <row r="345" spans="1:23" x14ac:dyDescent="0.25">
      <c r="A345" s="228">
        <v>348</v>
      </c>
      <c r="B345" s="228" t="str">
        <f t="shared" si="16"/>
        <v>Montpelier_VT</v>
      </c>
      <c r="C345" s="228" t="s">
        <v>2137</v>
      </c>
      <c r="D345" s="320" t="s">
        <v>732</v>
      </c>
      <c r="E345" s="320" t="s">
        <v>50</v>
      </c>
      <c r="F345" s="320"/>
      <c r="G345" s="228">
        <v>44.260288238525298</v>
      </c>
      <c r="H345" s="228">
        <v>-72.576263427734304</v>
      </c>
      <c r="I345" s="228">
        <f t="shared" si="17"/>
        <v>348</v>
      </c>
      <c r="J345" s="228">
        <f>COUNTIFS(Data_all!$M$2:$M$5005, LocID!B345, Data_all!$O$2:$O$5005,"&lt;&gt;2")</f>
        <v>4</v>
      </c>
      <c r="K345" s="228">
        <f>COUNTIFS(Data_all!$M$2:$M$5005,LocID!$B345, Data_all!$N$2:$N$5005, LocID!K$1)</f>
        <v>3</v>
      </c>
      <c r="L345" s="228">
        <f>COUNTIFS(Data_all!$M$2:$M$5005,LocID!$B345, Data_all!$N$2:$N$5005, LocID!L$1) + COUNTIFS(Data_all!$M$2:$M$5005,LocID!$B345, Data_all!$N$2:$N$5005, "Cities and Streets")</f>
        <v>0</v>
      </c>
      <c r="M345" s="228">
        <f>COUNTIFS(Data_all!$M$2:$M$5005,LocID!$B345, Data_all!$N$2:$N$5005, LocID!M$1)</f>
        <v>0</v>
      </c>
      <c r="N345" s="228">
        <f>COUNTIFS(Data_all!$M$2:$M$5005,LocID!$B345, Data_all!$N$2:$N$5005, LocID!N$1)</f>
        <v>0</v>
      </c>
      <c r="O345" s="228">
        <f>COUNTIFS(Data_all!$M$2:$M$5005,LocID!$B345, Data_all!$N$2:$N$5005, LocID!O$1)</f>
        <v>0</v>
      </c>
      <c r="P345" s="228">
        <f>COUNTIFS(Data_all!$M$2:$M$5005,LocID!$B345, Data_all!$N$2:$N$5005, LocID!P$1)</f>
        <v>1</v>
      </c>
      <c r="Q345" s="228">
        <f>COUNTIFS(Data_all!$M$2:$M$5005,LocID!$B345, Data_all!$N$2:$N$5005, LocID!Q$1)</f>
        <v>0</v>
      </c>
      <c r="R345" s="228">
        <f>COUNTIFS(Data_all!$M$2:$M$5005,LocID!$B345, Data_all!$N$2:$N$5005, LocID!R$1)</f>
        <v>0</v>
      </c>
      <c r="S345" s="228">
        <f>COUNTIFS(Data_all!$M$2:$M$5005,LocID!$B345, Data_all!$N$2:$N$5005, LocID!S$1)</f>
        <v>0</v>
      </c>
      <c r="T345" s="232"/>
      <c r="U345" s="230">
        <f t="shared" si="15"/>
        <v>4</v>
      </c>
      <c r="W345"/>
    </row>
    <row r="346" spans="1:23" x14ac:dyDescent="0.25">
      <c r="A346" s="228">
        <v>349</v>
      </c>
      <c r="B346" s="228" t="str">
        <f t="shared" si="16"/>
        <v>Morrisville_VT</v>
      </c>
      <c r="C346" s="228" t="s">
        <v>2142</v>
      </c>
      <c r="D346" s="320" t="s">
        <v>732</v>
      </c>
      <c r="E346" s="320" t="s">
        <v>50</v>
      </c>
      <c r="F346" s="320"/>
      <c r="G346" s="228">
        <v>44.562129974365199</v>
      </c>
      <c r="H346" s="228">
        <v>-72.598449707031193</v>
      </c>
      <c r="I346" s="228">
        <f t="shared" si="17"/>
        <v>349</v>
      </c>
      <c r="J346" s="228">
        <f>COUNTIFS(Data_all!$M$2:$M$5005, LocID!B346, Data_all!$O$2:$O$5005,"&lt;&gt;2")</f>
        <v>1</v>
      </c>
      <c r="K346" s="228">
        <f>COUNTIFS(Data_all!$M$2:$M$5005,LocID!$B346, Data_all!$N$2:$N$5005, LocID!K$1)</f>
        <v>0</v>
      </c>
      <c r="L346" s="228">
        <f>COUNTIFS(Data_all!$M$2:$M$5005,LocID!$B346, Data_all!$N$2:$N$5005, LocID!L$1) + COUNTIFS(Data_all!$M$2:$M$5005,LocID!$B346, Data_all!$N$2:$N$5005, "Cities and Streets")</f>
        <v>1</v>
      </c>
      <c r="M346" s="228">
        <f>COUNTIFS(Data_all!$M$2:$M$5005,LocID!$B346, Data_all!$N$2:$N$5005, LocID!M$1)</f>
        <v>0</v>
      </c>
      <c r="N346" s="228">
        <f>COUNTIFS(Data_all!$M$2:$M$5005,LocID!$B346, Data_all!$N$2:$N$5005, LocID!N$1)</f>
        <v>0</v>
      </c>
      <c r="O346" s="228">
        <f>COUNTIFS(Data_all!$M$2:$M$5005,LocID!$B346, Data_all!$N$2:$N$5005, LocID!O$1)</f>
        <v>0</v>
      </c>
      <c r="P346" s="228">
        <f>COUNTIFS(Data_all!$M$2:$M$5005,LocID!$B346, Data_all!$N$2:$N$5005, LocID!P$1)</f>
        <v>0</v>
      </c>
      <c r="Q346" s="228">
        <f>COUNTIFS(Data_all!$M$2:$M$5005,LocID!$B346, Data_all!$N$2:$N$5005, LocID!Q$1)</f>
        <v>0</v>
      </c>
      <c r="R346" s="228">
        <f>COUNTIFS(Data_all!$M$2:$M$5005,LocID!$B346, Data_all!$N$2:$N$5005, LocID!R$1)</f>
        <v>0</v>
      </c>
      <c r="S346" s="228">
        <f>COUNTIFS(Data_all!$M$2:$M$5005,LocID!$B346, Data_all!$N$2:$N$5005, LocID!S$1)</f>
        <v>0</v>
      </c>
      <c r="T346" s="232"/>
      <c r="U346" s="230">
        <f t="shared" si="15"/>
        <v>1</v>
      </c>
      <c r="W346"/>
    </row>
    <row r="347" spans="1:23" x14ac:dyDescent="0.25">
      <c r="A347" s="228">
        <v>350</v>
      </c>
      <c r="B347" s="228" t="str">
        <f t="shared" si="16"/>
        <v>Moscow_ID</v>
      </c>
      <c r="C347" s="228" t="s">
        <v>2145</v>
      </c>
      <c r="D347" s="320" t="s">
        <v>526</v>
      </c>
      <c r="E347" s="320" t="s">
        <v>50</v>
      </c>
      <c r="F347" s="320"/>
      <c r="G347" s="228">
        <v>46.732349395751903</v>
      </c>
      <c r="H347" s="228">
        <v>-117.00054168701099</v>
      </c>
      <c r="I347" s="228">
        <f t="shared" si="17"/>
        <v>350</v>
      </c>
      <c r="J347" s="228">
        <f>COUNTIFS(Data_all!$M$2:$M$5005, LocID!B347, Data_all!$O$2:$O$5005,"&lt;&gt;2")</f>
        <v>2</v>
      </c>
      <c r="K347" s="228">
        <f>COUNTIFS(Data_all!$M$2:$M$5005,LocID!$B347, Data_all!$N$2:$N$5005, LocID!K$1)</f>
        <v>1</v>
      </c>
      <c r="L347" s="228">
        <f>COUNTIFS(Data_all!$M$2:$M$5005,LocID!$B347, Data_all!$N$2:$N$5005, LocID!L$1) + COUNTIFS(Data_all!$M$2:$M$5005,LocID!$B347, Data_all!$N$2:$N$5005, "Cities and Streets")</f>
        <v>1</v>
      </c>
      <c r="M347" s="228">
        <f>COUNTIFS(Data_all!$M$2:$M$5005,LocID!$B347, Data_all!$N$2:$N$5005, LocID!M$1)</f>
        <v>0</v>
      </c>
      <c r="N347" s="228">
        <f>COUNTIFS(Data_all!$M$2:$M$5005,LocID!$B347, Data_all!$N$2:$N$5005, LocID!N$1)</f>
        <v>0</v>
      </c>
      <c r="O347" s="228">
        <f>COUNTIFS(Data_all!$M$2:$M$5005,LocID!$B347, Data_all!$N$2:$N$5005, LocID!O$1)</f>
        <v>0</v>
      </c>
      <c r="P347" s="228">
        <f>COUNTIFS(Data_all!$M$2:$M$5005,LocID!$B347, Data_all!$N$2:$N$5005, LocID!P$1)</f>
        <v>0</v>
      </c>
      <c r="Q347" s="228">
        <f>COUNTIFS(Data_all!$M$2:$M$5005,LocID!$B347, Data_all!$N$2:$N$5005, LocID!Q$1)</f>
        <v>0</v>
      </c>
      <c r="R347" s="228">
        <f>COUNTIFS(Data_all!$M$2:$M$5005,LocID!$B347, Data_all!$N$2:$N$5005, LocID!R$1)</f>
        <v>0</v>
      </c>
      <c r="S347" s="228">
        <f>COUNTIFS(Data_all!$M$2:$M$5005,LocID!$B347, Data_all!$N$2:$N$5005, LocID!S$1)</f>
        <v>0</v>
      </c>
      <c r="T347" s="232"/>
      <c r="U347" s="230">
        <f t="shared" si="15"/>
        <v>2</v>
      </c>
      <c r="W347"/>
    </row>
    <row r="348" spans="1:23" x14ac:dyDescent="0.25">
      <c r="A348" s="228">
        <v>351</v>
      </c>
      <c r="B348" s="228" t="str">
        <f t="shared" si="16"/>
        <v>Moscow_Russia</v>
      </c>
      <c r="C348" s="228" t="s">
        <v>2145</v>
      </c>
      <c r="D348" s="320" t="s">
        <v>2148</v>
      </c>
      <c r="E348" s="320" t="s">
        <v>2148</v>
      </c>
      <c r="F348" s="320">
        <v>1</v>
      </c>
      <c r="G348" s="228">
        <v>55.756969451904297</v>
      </c>
      <c r="H348" s="228">
        <v>37.615020751953097</v>
      </c>
      <c r="I348" s="228">
        <f t="shared" si="17"/>
        <v>351</v>
      </c>
      <c r="J348" s="228">
        <f>COUNTIFS(Data_all!$M$2:$M$5005, LocID!B348, Data_all!$O$2:$O$5005,"&lt;&gt;2")</f>
        <v>4</v>
      </c>
      <c r="K348" s="228">
        <f>COUNTIFS(Data_all!$M$2:$M$5005,LocID!$B348, Data_all!$N$2:$N$5005, LocID!K$1)</f>
        <v>0</v>
      </c>
      <c r="L348" s="228">
        <f>COUNTIFS(Data_all!$M$2:$M$5005,LocID!$B348, Data_all!$N$2:$N$5005, LocID!L$1) + COUNTIFS(Data_all!$M$2:$M$5005,LocID!$B348, Data_all!$N$2:$N$5005, "Cities and Streets")</f>
        <v>4</v>
      </c>
      <c r="M348" s="228">
        <f>COUNTIFS(Data_all!$M$2:$M$5005,LocID!$B348, Data_all!$N$2:$N$5005, LocID!M$1)</f>
        <v>0</v>
      </c>
      <c r="N348" s="228">
        <f>COUNTIFS(Data_all!$M$2:$M$5005,LocID!$B348, Data_all!$N$2:$N$5005, LocID!N$1)</f>
        <v>0</v>
      </c>
      <c r="O348" s="228">
        <f>COUNTIFS(Data_all!$M$2:$M$5005,LocID!$B348, Data_all!$N$2:$N$5005, LocID!O$1)</f>
        <v>0</v>
      </c>
      <c r="P348" s="228">
        <f>COUNTIFS(Data_all!$M$2:$M$5005,LocID!$B348, Data_all!$N$2:$N$5005, LocID!P$1)</f>
        <v>0</v>
      </c>
      <c r="Q348" s="228">
        <f>COUNTIFS(Data_all!$M$2:$M$5005,LocID!$B348, Data_all!$N$2:$N$5005, LocID!Q$1)</f>
        <v>0</v>
      </c>
      <c r="R348" s="228">
        <f>COUNTIFS(Data_all!$M$2:$M$5005,LocID!$B348, Data_all!$N$2:$N$5005, LocID!R$1)</f>
        <v>0</v>
      </c>
      <c r="S348" s="228">
        <f>COUNTIFS(Data_all!$M$2:$M$5005,LocID!$B348, Data_all!$N$2:$N$5005, LocID!S$1)</f>
        <v>0</v>
      </c>
      <c r="T348" s="232"/>
      <c r="U348" s="230">
        <f t="shared" si="15"/>
        <v>4</v>
      </c>
      <c r="W348"/>
    </row>
    <row r="349" spans="1:23" x14ac:dyDescent="0.25">
      <c r="A349" s="228">
        <v>352</v>
      </c>
      <c r="B349" s="228" t="str">
        <f t="shared" si="16"/>
        <v>Mountain View_CA</v>
      </c>
      <c r="C349" s="228" t="s">
        <v>2155</v>
      </c>
      <c r="D349" s="320" t="s">
        <v>76</v>
      </c>
      <c r="E349" s="320" t="s">
        <v>50</v>
      </c>
      <c r="F349" s="320"/>
      <c r="G349" s="228">
        <v>37.389671325683501</v>
      </c>
      <c r="H349" s="228">
        <v>-122.08159637451099</v>
      </c>
      <c r="I349" s="228">
        <f t="shared" si="17"/>
        <v>352</v>
      </c>
      <c r="J349" s="228">
        <f>COUNTIFS(Data_all!$M$2:$M$5005, LocID!B349, Data_all!$O$2:$O$5005,"&lt;&gt;2")</f>
        <v>23</v>
      </c>
      <c r="K349" s="228">
        <f>COUNTIFS(Data_all!$M$2:$M$5005,LocID!$B349, Data_all!$N$2:$N$5005, LocID!K$1)</f>
        <v>0</v>
      </c>
      <c r="L349" s="228">
        <f>COUNTIFS(Data_all!$M$2:$M$5005,LocID!$B349, Data_all!$N$2:$N$5005, LocID!L$1) + COUNTIFS(Data_all!$M$2:$M$5005,LocID!$B349, Data_all!$N$2:$N$5005, "Cities and Streets")</f>
        <v>11</v>
      </c>
      <c r="M349" s="228">
        <f>COUNTIFS(Data_all!$M$2:$M$5005,LocID!$B349, Data_all!$N$2:$N$5005, LocID!M$1)</f>
        <v>11</v>
      </c>
      <c r="N349" s="228">
        <f>COUNTIFS(Data_all!$M$2:$M$5005,LocID!$B349, Data_all!$N$2:$N$5005, LocID!N$1)</f>
        <v>0</v>
      </c>
      <c r="O349" s="228">
        <f>COUNTIFS(Data_all!$M$2:$M$5005,LocID!$B349, Data_all!$N$2:$N$5005, LocID!O$1)</f>
        <v>1</v>
      </c>
      <c r="P349" s="228">
        <f>COUNTIFS(Data_all!$M$2:$M$5005,LocID!$B349, Data_all!$N$2:$N$5005, LocID!P$1)</f>
        <v>0</v>
      </c>
      <c r="Q349" s="228">
        <f>COUNTIFS(Data_all!$M$2:$M$5005,LocID!$B349, Data_all!$N$2:$N$5005, LocID!Q$1)</f>
        <v>0</v>
      </c>
      <c r="R349" s="228">
        <f>COUNTIFS(Data_all!$M$2:$M$5005,LocID!$B349, Data_all!$N$2:$N$5005, LocID!R$1)</f>
        <v>0</v>
      </c>
      <c r="S349" s="228">
        <f>COUNTIFS(Data_all!$M$2:$M$5005,LocID!$B349, Data_all!$N$2:$N$5005, LocID!S$1)</f>
        <v>0</v>
      </c>
      <c r="T349" s="232"/>
      <c r="U349" s="230">
        <f t="shared" si="15"/>
        <v>23</v>
      </c>
      <c r="W349"/>
    </row>
    <row r="350" spans="1:23" x14ac:dyDescent="0.25">
      <c r="A350" s="228">
        <v>353</v>
      </c>
      <c r="B350" s="228" t="str">
        <f t="shared" si="16"/>
        <v>Nanaimo_Canada</v>
      </c>
      <c r="C350" s="228" t="s">
        <v>2174</v>
      </c>
      <c r="D350" s="320" t="s">
        <v>740</v>
      </c>
      <c r="E350" s="320" t="s">
        <v>740</v>
      </c>
      <c r="F350" s="320">
        <v>1</v>
      </c>
      <c r="G350" s="228">
        <v>49.184700012207003</v>
      </c>
      <c r="H350" s="228">
        <v>-124.012001037597</v>
      </c>
      <c r="I350" s="228">
        <f t="shared" si="17"/>
        <v>353</v>
      </c>
      <c r="J350" s="228">
        <f>COUNTIFS(Data_all!$M$2:$M$5005, LocID!B350, Data_all!$O$2:$O$5005,"&lt;&gt;2")</f>
        <v>2</v>
      </c>
      <c r="K350" s="228">
        <f>COUNTIFS(Data_all!$M$2:$M$5005,LocID!$B350, Data_all!$N$2:$N$5005, LocID!K$1)</f>
        <v>0</v>
      </c>
      <c r="L350" s="228">
        <f>COUNTIFS(Data_all!$M$2:$M$5005,LocID!$B350, Data_all!$N$2:$N$5005, LocID!L$1) + COUNTIFS(Data_all!$M$2:$M$5005,LocID!$B350, Data_all!$N$2:$N$5005, "Cities and Streets")</f>
        <v>2</v>
      </c>
      <c r="M350" s="228">
        <f>COUNTIFS(Data_all!$M$2:$M$5005,LocID!$B350, Data_all!$N$2:$N$5005, LocID!M$1)</f>
        <v>0</v>
      </c>
      <c r="N350" s="228">
        <f>COUNTIFS(Data_all!$M$2:$M$5005,LocID!$B350, Data_all!$N$2:$N$5005, LocID!N$1)</f>
        <v>0</v>
      </c>
      <c r="O350" s="228">
        <f>COUNTIFS(Data_all!$M$2:$M$5005,LocID!$B350, Data_all!$N$2:$N$5005, LocID!O$1)</f>
        <v>0</v>
      </c>
      <c r="P350" s="228">
        <f>COUNTIFS(Data_all!$M$2:$M$5005,LocID!$B350, Data_all!$N$2:$N$5005, LocID!P$1)</f>
        <v>0</v>
      </c>
      <c r="Q350" s="228">
        <f>COUNTIFS(Data_all!$M$2:$M$5005,LocID!$B350, Data_all!$N$2:$N$5005, LocID!Q$1)</f>
        <v>0</v>
      </c>
      <c r="R350" s="228">
        <f>COUNTIFS(Data_all!$M$2:$M$5005,LocID!$B350, Data_all!$N$2:$N$5005, LocID!R$1)</f>
        <v>0</v>
      </c>
      <c r="S350" s="228">
        <f>COUNTIFS(Data_all!$M$2:$M$5005,LocID!$B350, Data_all!$N$2:$N$5005, LocID!S$1)</f>
        <v>0</v>
      </c>
      <c r="T350" s="232"/>
      <c r="U350" s="230">
        <f t="shared" si="15"/>
        <v>2</v>
      </c>
      <c r="W350"/>
    </row>
    <row r="351" spans="1:23" x14ac:dyDescent="0.25">
      <c r="A351" s="228">
        <v>354</v>
      </c>
      <c r="B351" s="228" t="str">
        <f t="shared" si="16"/>
        <v>Nanjing_China</v>
      </c>
      <c r="C351" s="228" t="s">
        <v>2177</v>
      </c>
      <c r="D351" s="320" t="s">
        <v>832</v>
      </c>
      <c r="E351" s="320" t="s">
        <v>832</v>
      </c>
      <c r="F351" s="320">
        <v>1</v>
      </c>
      <c r="G351" s="228">
        <v>32.049781799316399</v>
      </c>
      <c r="H351" s="228">
        <v>118.765983581542</v>
      </c>
      <c r="I351" s="228">
        <f t="shared" si="17"/>
        <v>354</v>
      </c>
      <c r="J351" s="228">
        <f>COUNTIFS(Data_all!$M$2:$M$5005, LocID!B351, Data_all!$O$2:$O$5005,"&lt;&gt;2")</f>
        <v>1</v>
      </c>
      <c r="K351" s="228">
        <f>COUNTIFS(Data_all!$M$2:$M$5005,LocID!$B351, Data_all!$N$2:$N$5005, LocID!K$1)</f>
        <v>0</v>
      </c>
      <c r="L351" s="228">
        <f>COUNTIFS(Data_all!$M$2:$M$5005,LocID!$B351, Data_all!$N$2:$N$5005, LocID!L$1) + COUNTIFS(Data_all!$M$2:$M$5005,LocID!$B351, Data_all!$N$2:$N$5005, "Cities and Streets")</f>
        <v>0</v>
      </c>
      <c r="M351" s="228">
        <f>COUNTIFS(Data_all!$M$2:$M$5005,LocID!$B351, Data_all!$N$2:$N$5005, LocID!M$1)</f>
        <v>0</v>
      </c>
      <c r="N351" s="228">
        <f>COUNTIFS(Data_all!$M$2:$M$5005,LocID!$B351, Data_all!$N$2:$N$5005, LocID!N$1)</f>
        <v>0</v>
      </c>
      <c r="O351" s="228">
        <f>COUNTIFS(Data_all!$M$2:$M$5005,LocID!$B351, Data_all!$N$2:$N$5005, LocID!O$1)</f>
        <v>1</v>
      </c>
      <c r="P351" s="228">
        <f>COUNTIFS(Data_all!$M$2:$M$5005,LocID!$B351, Data_all!$N$2:$N$5005, LocID!P$1)</f>
        <v>0</v>
      </c>
      <c r="Q351" s="228">
        <f>COUNTIFS(Data_all!$M$2:$M$5005,LocID!$B351, Data_all!$N$2:$N$5005, LocID!Q$1)</f>
        <v>0</v>
      </c>
      <c r="R351" s="228">
        <f>COUNTIFS(Data_all!$M$2:$M$5005,LocID!$B351, Data_all!$N$2:$N$5005, LocID!R$1)</f>
        <v>0</v>
      </c>
      <c r="S351" s="228">
        <f>COUNTIFS(Data_all!$M$2:$M$5005,LocID!$B351, Data_all!$N$2:$N$5005, LocID!S$1)</f>
        <v>0</v>
      </c>
      <c r="T351" s="232"/>
      <c r="U351" s="230">
        <f t="shared" si="15"/>
        <v>1</v>
      </c>
      <c r="W351"/>
    </row>
    <row r="352" spans="1:23" x14ac:dyDescent="0.25">
      <c r="A352" s="228">
        <v>355</v>
      </c>
      <c r="B352" s="228" t="str">
        <f t="shared" si="16"/>
        <v>Nantucket_MA</v>
      </c>
      <c r="C352" s="228" t="s">
        <v>2180</v>
      </c>
      <c r="D352" s="320" t="s">
        <v>49</v>
      </c>
      <c r="E352" s="320" t="s">
        <v>50</v>
      </c>
      <c r="F352" s="320"/>
      <c r="G352" s="228">
        <v>41.2781562805175</v>
      </c>
      <c r="H352" s="228">
        <v>-70.076148986816406</v>
      </c>
      <c r="I352" s="228">
        <f t="shared" si="17"/>
        <v>355</v>
      </c>
      <c r="J352" s="228">
        <f>COUNTIFS(Data_all!$M$2:$M$5005, LocID!B352, Data_all!$O$2:$O$5005,"&lt;&gt;2")</f>
        <v>2</v>
      </c>
      <c r="K352" s="228">
        <f>COUNTIFS(Data_all!$M$2:$M$5005,LocID!$B352, Data_all!$N$2:$N$5005, LocID!K$1)</f>
        <v>0</v>
      </c>
      <c r="L352" s="228">
        <f>COUNTIFS(Data_all!$M$2:$M$5005,LocID!$B352, Data_all!$N$2:$N$5005, LocID!L$1) + COUNTIFS(Data_all!$M$2:$M$5005,LocID!$B352, Data_all!$N$2:$N$5005, "Cities and Streets")</f>
        <v>0</v>
      </c>
      <c r="M352" s="228">
        <f>COUNTIFS(Data_all!$M$2:$M$5005,LocID!$B352, Data_all!$N$2:$N$5005, LocID!M$1)</f>
        <v>2</v>
      </c>
      <c r="N352" s="228">
        <f>COUNTIFS(Data_all!$M$2:$M$5005,LocID!$B352, Data_all!$N$2:$N$5005, LocID!N$1)</f>
        <v>0</v>
      </c>
      <c r="O352" s="228">
        <f>COUNTIFS(Data_all!$M$2:$M$5005,LocID!$B352, Data_all!$N$2:$N$5005, LocID!O$1)</f>
        <v>0</v>
      </c>
      <c r="P352" s="228">
        <f>COUNTIFS(Data_all!$M$2:$M$5005,LocID!$B352, Data_all!$N$2:$N$5005, LocID!P$1)</f>
        <v>0</v>
      </c>
      <c r="Q352" s="228">
        <f>COUNTIFS(Data_all!$M$2:$M$5005,LocID!$B352, Data_all!$N$2:$N$5005, LocID!Q$1)</f>
        <v>0</v>
      </c>
      <c r="R352" s="228">
        <f>COUNTIFS(Data_all!$M$2:$M$5005,LocID!$B352, Data_all!$N$2:$N$5005, LocID!R$1)</f>
        <v>0</v>
      </c>
      <c r="S352" s="228">
        <f>COUNTIFS(Data_all!$M$2:$M$5005,LocID!$B352, Data_all!$N$2:$N$5005, LocID!S$1)</f>
        <v>0</v>
      </c>
      <c r="T352" s="232"/>
      <c r="U352" s="230">
        <f t="shared" si="15"/>
        <v>2</v>
      </c>
      <c r="W352"/>
    </row>
    <row r="353" spans="1:23" x14ac:dyDescent="0.25">
      <c r="A353" s="228">
        <v>356</v>
      </c>
      <c r="B353" s="228" t="str">
        <f t="shared" si="16"/>
        <v>Napa_CA</v>
      </c>
      <c r="C353" s="228" t="s">
        <v>2184</v>
      </c>
      <c r="D353" s="320" t="s">
        <v>76</v>
      </c>
      <c r="E353" s="320" t="s">
        <v>50</v>
      </c>
      <c r="F353" s="320"/>
      <c r="G353" s="228">
        <v>38.298858642578097</v>
      </c>
      <c r="H353" s="228">
        <v>-122.28521728515599</v>
      </c>
      <c r="I353" s="228">
        <f t="shared" si="17"/>
        <v>356</v>
      </c>
      <c r="J353" s="228">
        <f>COUNTIFS(Data_all!$M$2:$M$5005, LocID!B353, Data_all!$O$2:$O$5005,"&lt;&gt;2")</f>
        <v>7</v>
      </c>
      <c r="K353" s="228">
        <f>COUNTIFS(Data_all!$M$2:$M$5005,LocID!$B353, Data_all!$N$2:$N$5005, LocID!K$1)</f>
        <v>3</v>
      </c>
      <c r="L353" s="228">
        <f>COUNTIFS(Data_all!$M$2:$M$5005,LocID!$B353, Data_all!$N$2:$N$5005, LocID!L$1) + COUNTIFS(Data_all!$M$2:$M$5005,LocID!$B353, Data_all!$N$2:$N$5005, "Cities and Streets")</f>
        <v>0</v>
      </c>
      <c r="M353" s="228">
        <f>COUNTIFS(Data_all!$M$2:$M$5005,LocID!$B353, Data_all!$N$2:$N$5005, LocID!M$1)</f>
        <v>3</v>
      </c>
      <c r="N353" s="228">
        <f>COUNTIFS(Data_all!$M$2:$M$5005,LocID!$B353, Data_all!$N$2:$N$5005, LocID!N$1)</f>
        <v>0</v>
      </c>
      <c r="O353" s="228">
        <f>COUNTIFS(Data_all!$M$2:$M$5005,LocID!$B353, Data_all!$N$2:$N$5005, LocID!O$1)</f>
        <v>1</v>
      </c>
      <c r="P353" s="228">
        <f>COUNTIFS(Data_all!$M$2:$M$5005,LocID!$B353, Data_all!$N$2:$N$5005, LocID!P$1)</f>
        <v>0</v>
      </c>
      <c r="Q353" s="228">
        <f>COUNTIFS(Data_all!$M$2:$M$5005,LocID!$B353, Data_all!$N$2:$N$5005, LocID!Q$1)</f>
        <v>0</v>
      </c>
      <c r="R353" s="228">
        <f>COUNTIFS(Data_all!$M$2:$M$5005,LocID!$B353, Data_all!$N$2:$N$5005, LocID!R$1)</f>
        <v>0</v>
      </c>
      <c r="S353" s="228">
        <f>COUNTIFS(Data_all!$M$2:$M$5005,LocID!$B353, Data_all!$N$2:$N$5005, LocID!S$1)</f>
        <v>0</v>
      </c>
      <c r="T353" s="232"/>
      <c r="U353" s="230">
        <f t="shared" si="15"/>
        <v>7</v>
      </c>
      <c r="W353"/>
    </row>
    <row r="354" spans="1:23" x14ac:dyDescent="0.25">
      <c r="A354" s="228">
        <v>357</v>
      </c>
      <c r="B354" s="228" t="str">
        <f t="shared" si="16"/>
        <v>NAS North Island_CA</v>
      </c>
      <c r="C354" s="228" t="s">
        <v>2191</v>
      </c>
      <c r="D354" s="320" t="s">
        <v>76</v>
      </c>
      <c r="E354" s="320" t="s">
        <v>50</v>
      </c>
      <c r="F354" s="320"/>
      <c r="G354" s="228">
        <v>32.7015991210937</v>
      </c>
      <c r="H354" s="228">
        <v>-117.20400238037099</v>
      </c>
      <c r="I354" s="228">
        <f t="shared" si="17"/>
        <v>357</v>
      </c>
      <c r="J354" s="228">
        <f>COUNTIFS(Data_all!$M$2:$M$5005, LocID!B354, Data_all!$O$2:$O$5005,"&lt;&gt;2")</f>
        <v>1</v>
      </c>
      <c r="K354" s="228">
        <f>COUNTIFS(Data_all!$M$2:$M$5005,LocID!$B354, Data_all!$N$2:$N$5005, LocID!K$1)</f>
        <v>0</v>
      </c>
      <c r="L354" s="228">
        <f>COUNTIFS(Data_all!$M$2:$M$5005,LocID!$B354, Data_all!$N$2:$N$5005, LocID!L$1) + COUNTIFS(Data_all!$M$2:$M$5005,LocID!$B354, Data_all!$N$2:$N$5005, "Cities and Streets")</f>
        <v>1</v>
      </c>
      <c r="M354" s="228">
        <f>COUNTIFS(Data_all!$M$2:$M$5005,LocID!$B354, Data_all!$N$2:$N$5005, LocID!M$1)</f>
        <v>0</v>
      </c>
      <c r="N354" s="228">
        <f>COUNTIFS(Data_all!$M$2:$M$5005,LocID!$B354, Data_all!$N$2:$N$5005, LocID!N$1)</f>
        <v>0</v>
      </c>
      <c r="O354" s="228">
        <f>COUNTIFS(Data_all!$M$2:$M$5005,LocID!$B354, Data_all!$N$2:$N$5005, LocID!O$1)</f>
        <v>0</v>
      </c>
      <c r="P354" s="228">
        <f>COUNTIFS(Data_all!$M$2:$M$5005,LocID!$B354, Data_all!$N$2:$N$5005, LocID!P$1)</f>
        <v>0</v>
      </c>
      <c r="Q354" s="228">
        <f>COUNTIFS(Data_all!$M$2:$M$5005,LocID!$B354, Data_all!$N$2:$N$5005, LocID!Q$1)</f>
        <v>0</v>
      </c>
      <c r="R354" s="228">
        <f>COUNTIFS(Data_all!$M$2:$M$5005,LocID!$B354, Data_all!$N$2:$N$5005, LocID!R$1)</f>
        <v>0</v>
      </c>
      <c r="S354" s="228">
        <f>COUNTIFS(Data_all!$M$2:$M$5005,LocID!$B354, Data_all!$N$2:$N$5005, LocID!S$1)</f>
        <v>0</v>
      </c>
      <c r="T354" s="232"/>
      <c r="U354" s="230">
        <f t="shared" si="15"/>
        <v>1</v>
      </c>
      <c r="W354"/>
    </row>
    <row r="355" spans="1:23" x14ac:dyDescent="0.25">
      <c r="A355" s="228">
        <v>358</v>
      </c>
      <c r="B355" s="228" t="str">
        <f t="shared" si="16"/>
        <v>Nashville_TN</v>
      </c>
      <c r="C355" s="228" t="s">
        <v>2194</v>
      </c>
      <c r="D355" s="320" t="s">
        <v>865</v>
      </c>
      <c r="E355" s="320" t="s">
        <v>50</v>
      </c>
      <c r="F355" s="320"/>
      <c r="G355" s="228">
        <v>36.167839050292898</v>
      </c>
      <c r="H355" s="228">
        <v>-86.778160095214801</v>
      </c>
      <c r="I355" s="228">
        <f t="shared" si="17"/>
        <v>358</v>
      </c>
      <c r="J355" s="228">
        <f>COUNTIFS(Data_all!$M$2:$M$5005, LocID!B355, Data_all!$O$2:$O$5005,"&lt;&gt;2")</f>
        <v>9</v>
      </c>
      <c r="K355" s="228">
        <f>COUNTIFS(Data_all!$M$2:$M$5005,LocID!$B355, Data_all!$N$2:$N$5005, LocID!K$1)</f>
        <v>5</v>
      </c>
      <c r="L355" s="228">
        <f>COUNTIFS(Data_all!$M$2:$M$5005,LocID!$B355, Data_all!$N$2:$N$5005, LocID!L$1) + COUNTIFS(Data_all!$M$2:$M$5005,LocID!$B355, Data_all!$N$2:$N$5005, "Cities and Streets")</f>
        <v>2</v>
      </c>
      <c r="M355" s="228">
        <f>COUNTIFS(Data_all!$M$2:$M$5005,LocID!$B355, Data_all!$N$2:$N$5005, LocID!M$1)</f>
        <v>0</v>
      </c>
      <c r="N355" s="228">
        <f>COUNTIFS(Data_all!$M$2:$M$5005,LocID!$B355, Data_all!$N$2:$N$5005, LocID!N$1)</f>
        <v>0</v>
      </c>
      <c r="O355" s="228">
        <f>COUNTIFS(Data_all!$M$2:$M$5005,LocID!$B355, Data_all!$N$2:$N$5005, LocID!O$1)</f>
        <v>1</v>
      </c>
      <c r="P355" s="228">
        <f>COUNTIFS(Data_all!$M$2:$M$5005,LocID!$B355, Data_all!$N$2:$N$5005, LocID!P$1)</f>
        <v>1</v>
      </c>
      <c r="Q355" s="228">
        <f>COUNTIFS(Data_all!$M$2:$M$5005,LocID!$B355, Data_all!$N$2:$N$5005, LocID!Q$1)</f>
        <v>0</v>
      </c>
      <c r="R355" s="228">
        <f>COUNTIFS(Data_all!$M$2:$M$5005,LocID!$B355, Data_all!$N$2:$N$5005, LocID!R$1)</f>
        <v>0</v>
      </c>
      <c r="S355" s="228">
        <f>COUNTIFS(Data_all!$M$2:$M$5005,LocID!$B355, Data_all!$N$2:$N$5005, LocID!S$1)</f>
        <v>0</v>
      </c>
      <c r="T355" s="232"/>
      <c r="U355" s="230">
        <f t="shared" si="15"/>
        <v>9</v>
      </c>
      <c r="W355"/>
    </row>
    <row r="356" spans="1:23" x14ac:dyDescent="0.25">
      <c r="A356" s="228">
        <v>359</v>
      </c>
      <c r="B356" s="228" t="str">
        <f t="shared" si="16"/>
        <v>Needham_MA</v>
      </c>
      <c r="C356" s="228" t="s">
        <v>2201</v>
      </c>
      <c r="D356" s="320" t="s">
        <v>49</v>
      </c>
      <c r="E356" s="320" t="s">
        <v>50</v>
      </c>
      <c r="F356" s="320"/>
      <c r="G356" s="228">
        <v>42.2813110351562</v>
      </c>
      <c r="H356" s="228">
        <v>-71.236053466796804</v>
      </c>
      <c r="I356" s="228">
        <f t="shared" si="17"/>
        <v>359</v>
      </c>
      <c r="J356" s="228">
        <f>COUNTIFS(Data_all!$M$2:$M$5005, LocID!B356, Data_all!$O$2:$O$5005,"&lt;&gt;2")</f>
        <v>2</v>
      </c>
      <c r="K356" s="228">
        <f>COUNTIFS(Data_all!$M$2:$M$5005,LocID!$B356, Data_all!$N$2:$N$5005, LocID!K$1)</f>
        <v>0</v>
      </c>
      <c r="L356" s="228">
        <f>COUNTIFS(Data_all!$M$2:$M$5005,LocID!$B356, Data_all!$N$2:$N$5005, LocID!L$1) + COUNTIFS(Data_all!$M$2:$M$5005,LocID!$B356, Data_all!$N$2:$N$5005, "Cities and Streets")</f>
        <v>0</v>
      </c>
      <c r="M356" s="228">
        <f>COUNTIFS(Data_all!$M$2:$M$5005,LocID!$B356, Data_all!$N$2:$N$5005, LocID!M$1)</f>
        <v>2</v>
      </c>
      <c r="N356" s="228">
        <f>COUNTIFS(Data_all!$M$2:$M$5005,LocID!$B356, Data_all!$N$2:$N$5005, LocID!N$1)</f>
        <v>0</v>
      </c>
      <c r="O356" s="228">
        <f>COUNTIFS(Data_all!$M$2:$M$5005,LocID!$B356, Data_all!$N$2:$N$5005, LocID!O$1)</f>
        <v>0</v>
      </c>
      <c r="P356" s="228">
        <f>COUNTIFS(Data_all!$M$2:$M$5005,LocID!$B356, Data_all!$N$2:$N$5005, LocID!P$1)</f>
        <v>0</v>
      </c>
      <c r="Q356" s="228">
        <f>COUNTIFS(Data_all!$M$2:$M$5005,LocID!$B356, Data_all!$N$2:$N$5005, LocID!Q$1)</f>
        <v>0</v>
      </c>
      <c r="R356" s="228">
        <f>COUNTIFS(Data_all!$M$2:$M$5005,LocID!$B356, Data_all!$N$2:$N$5005, LocID!R$1)</f>
        <v>0</v>
      </c>
      <c r="S356" s="228">
        <f>COUNTIFS(Data_all!$M$2:$M$5005,LocID!$B356, Data_all!$N$2:$N$5005, LocID!S$1)</f>
        <v>0</v>
      </c>
      <c r="T356" s="232"/>
      <c r="U356" s="230">
        <f t="shared" si="15"/>
        <v>2</v>
      </c>
      <c r="W356"/>
    </row>
    <row r="357" spans="1:23" x14ac:dyDescent="0.25">
      <c r="A357" s="228">
        <v>360</v>
      </c>
      <c r="B357" s="228" t="str">
        <f t="shared" si="16"/>
        <v>New Albany_IN</v>
      </c>
      <c r="C357" s="228" t="s">
        <v>2206</v>
      </c>
      <c r="D357" s="320" t="s">
        <v>808</v>
      </c>
      <c r="E357" s="320" t="s">
        <v>50</v>
      </c>
      <c r="F357" s="320"/>
      <c r="G357" s="228">
        <v>38.285511016845703</v>
      </c>
      <c r="H357" s="228">
        <v>-85.824630737304602</v>
      </c>
      <c r="I357" s="228">
        <f t="shared" si="17"/>
        <v>360</v>
      </c>
      <c r="J357" s="228">
        <f>COUNTIFS(Data_all!$M$2:$M$5005, LocID!B357, Data_all!$O$2:$O$5005,"&lt;&gt;2")</f>
        <v>1</v>
      </c>
      <c r="K357" s="228">
        <f>COUNTIFS(Data_all!$M$2:$M$5005,LocID!$B357, Data_all!$N$2:$N$5005, LocID!K$1)</f>
        <v>0</v>
      </c>
      <c r="L357" s="228">
        <f>COUNTIFS(Data_all!$M$2:$M$5005,LocID!$B357, Data_all!$N$2:$N$5005, LocID!L$1) + COUNTIFS(Data_all!$M$2:$M$5005,LocID!$B357, Data_all!$N$2:$N$5005, "Cities and Streets")</f>
        <v>0</v>
      </c>
      <c r="M357" s="228">
        <f>COUNTIFS(Data_all!$M$2:$M$5005,LocID!$B357, Data_all!$N$2:$N$5005, LocID!M$1)</f>
        <v>0</v>
      </c>
      <c r="N357" s="228">
        <f>COUNTIFS(Data_all!$M$2:$M$5005,LocID!$B357, Data_all!$N$2:$N$5005, LocID!N$1)</f>
        <v>0</v>
      </c>
      <c r="O357" s="228">
        <f>COUNTIFS(Data_all!$M$2:$M$5005,LocID!$B357, Data_all!$N$2:$N$5005, LocID!O$1)</f>
        <v>1</v>
      </c>
      <c r="P357" s="228">
        <f>COUNTIFS(Data_all!$M$2:$M$5005,LocID!$B357, Data_all!$N$2:$N$5005, LocID!P$1)</f>
        <v>0</v>
      </c>
      <c r="Q357" s="228">
        <f>COUNTIFS(Data_all!$M$2:$M$5005,LocID!$B357, Data_all!$N$2:$N$5005, LocID!Q$1)</f>
        <v>0</v>
      </c>
      <c r="R357" s="228">
        <f>COUNTIFS(Data_all!$M$2:$M$5005,LocID!$B357, Data_all!$N$2:$N$5005, LocID!R$1)</f>
        <v>0</v>
      </c>
      <c r="S357" s="228">
        <f>COUNTIFS(Data_all!$M$2:$M$5005,LocID!$B357, Data_all!$N$2:$N$5005, LocID!S$1)</f>
        <v>0</v>
      </c>
      <c r="T357" s="232"/>
      <c r="U357" s="230">
        <f t="shared" si="15"/>
        <v>1</v>
      </c>
      <c r="W357"/>
    </row>
    <row r="358" spans="1:23" x14ac:dyDescent="0.25">
      <c r="A358" s="228">
        <v>361</v>
      </c>
      <c r="B358" s="228" t="str">
        <f t="shared" si="16"/>
        <v>New Brunswick_NJ</v>
      </c>
      <c r="C358" s="228" t="s">
        <v>2209</v>
      </c>
      <c r="D358" s="320" t="s">
        <v>815</v>
      </c>
      <c r="E358" s="320" t="s">
        <v>50</v>
      </c>
      <c r="F358" s="320"/>
      <c r="G358" s="228">
        <v>40.4947700500488</v>
      </c>
      <c r="H358" s="228">
        <v>-74.443809509277301</v>
      </c>
      <c r="I358" s="228">
        <f t="shared" si="17"/>
        <v>361</v>
      </c>
      <c r="J358" s="228">
        <f>COUNTIFS(Data_all!$M$2:$M$5005, LocID!B358, Data_all!$O$2:$O$5005,"&lt;&gt;2")</f>
        <v>1</v>
      </c>
      <c r="K358" s="228">
        <f>COUNTIFS(Data_all!$M$2:$M$5005,LocID!$B358, Data_all!$N$2:$N$5005, LocID!K$1)</f>
        <v>0</v>
      </c>
      <c r="L358" s="228">
        <f>COUNTIFS(Data_all!$M$2:$M$5005,LocID!$B358, Data_all!$N$2:$N$5005, LocID!L$1) + COUNTIFS(Data_all!$M$2:$M$5005,LocID!$B358, Data_all!$N$2:$N$5005, "Cities and Streets")</f>
        <v>1</v>
      </c>
      <c r="M358" s="228">
        <f>COUNTIFS(Data_all!$M$2:$M$5005,LocID!$B358, Data_all!$N$2:$N$5005, LocID!M$1)</f>
        <v>0</v>
      </c>
      <c r="N358" s="228">
        <f>COUNTIFS(Data_all!$M$2:$M$5005,LocID!$B358, Data_all!$N$2:$N$5005, LocID!N$1)</f>
        <v>0</v>
      </c>
      <c r="O358" s="228">
        <f>COUNTIFS(Data_all!$M$2:$M$5005,LocID!$B358, Data_all!$N$2:$N$5005, LocID!O$1)</f>
        <v>0</v>
      </c>
      <c r="P358" s="228">
        <f>COUNTIFS(Data_all!$M$2:$M$5005,LocID!$B358, Data_all!$N$2:$N$5005, LocID!P$1)</f>
        <v>0</v>
      </c>
      <c r="Q358" s="228">
        <f>COUNTIFS(Data_all!$M$2:$M$5005,LocID!$B358, Data_all!$N$2:$N$5005, LocID!Q$1)</f>
        <v>0</v>
      </c>
      <c r="R358" s="228">
        <f>COUNTIFS(Data_all!$M$2:$M$5005,LocID!$B358, Data_all!$N$2:$N$5005, LocID!R$1)</f>
        <v>0</v>
      </c>
      <c r="S358" s="228">
        <f>COUNTIFS(Data_all!$M$2:$M$5005,LocID!$B358, Data_all!$N$2:$N$5005, LocID!S$1)</f>
        <v>0</v>
      </c>
      <c r="T358" s="232"/>
      <c r="U358" s="230">
        <f t="shared" si="15"/>
        <v>1</v>
      </c>
      <c r="W358"/>
    </row>
    <row r="359" spans="1:23" x14ac:dyDescent="0.25">
      <c r="A359" s="228">
        <v>362</v>
      </c>
      <c r="B359" s="228" t="str">
        <f t="shared" si="16"/>
        <v>New Castle_DE</v>
      </c>
      <c r="C359" s="228" t="s">
        <v>2212</v>
      </c>
      <c r="D359" s="320" t="s">
        <v>2213</v>
      </c>
      <c r="E359" s="320" t="s">
        <v>50</v>
      </c>
      <c r="F359" s="320"/>
      <c r="G359" s="228">
        <v>39.659770965576101</v>
      </c>
      <c r="H359" s="228">
        <v>-75.563941955566406</v>
      </c>
      <c r="I359" s="228">
        <f t="shared" si="17"/>
        <v>362</v>
      </c>
      <c r="J359" s="228">
        <f>COUNTIFS(Data_all!$M$2:$M$5005, LocID!B359, Data_all!$O$2:$O$5005,"&lt;&gt;2")</f>
        <v>2</v>
      </c>
      <c r="K359" s="228">
        <f>COUNTIFS(Data_all!$M$2:$M$5005,LocID!$B359, Data_all!$N$2:$N$5005, LocID!K$1)</f>
        <v>0</v>
      </c>
      <c r="L359" s="228">
        <f>COUNTIFS(Data_all!$M$2:$M$5005,LocID!$B359, Data_all!$N$2:$N$5005, LocID!L$1) + COUNTIFS(Data_all!$M$2:$M$5005,LocID!$B359, Data_all!$N$2:$N$5005, "Cities and Streets")</f>
        <v>2</v>
      </c>
      <c r="M359" s="228">
        <f>COUNTIFS(Data_all!$M$2:$M$5005,LocID!$B359, Data_all!$N$2:$N$5005, LocID!M$1)</f>
        <v>0</v>
      </c>
      <c r="N359" s="228">
        <f>COUNTIFS(Data_all!$M$2:$M$5005,LocID!$B359, Data_all!$N$2:$N$5005, LocID!N$1)</f>
        <v>0</v>
      </c>
      <c r="O359" s="228">
        <f>COUNTIFS(Data_all!$M$2:$M$5005,LocID!$B359, Data_all!$N$2:$N$5005, LocID!O$1)</f>
        <v>0</v>
      </c>
      <c r="P359" s="228">
        <f>COUNTIFS(Data_all!$M$2:$M$5005,LocID!$B359, Data_all!$N$2:$N$5005, LocID!P$1)</f>
        <v>0</v>
      </c>
      <c r="Q359" s="228">
        <f>COUNTIFS(Data_all!$M$2:$M$5005,LocID!$B359, Data_all!$N$2:$N$5005, LocID!Q$1)</f>
        <v>0</v>
      </c>
      <c r="R359" s="228">
        <f>COUNTIFS(Data_all!$M$2:$M$5005,LocID!$B359, Data_all!$N$2:$N$5005, LocID!R$1)</f>
        <v>0</v>
      </c>
      <c r="S359" s="228">
        <f>COUNTIFS(Data_all!$M$2:$M$5005,LocID!$B359, Data_all!$N$2:$N$5005, LocID!S$1)</f>
        <v>0</v>
      </c>
      <c r="T359" s="232"/>
      <c r="U359" s="230">
        <f t="shared" si="15"/>
        <v>2</v>
      </c>
      <c r="W359"/>
    </row>
    <row r="360" spans="1:23" x14ac:dyDescent="0.25">
      <c r="A360" s="228">
        <v>363</v>
      </c>
      <c r="B360" s="228" t="str">
        <f t="shared" si="16"/>
        <v>New Haven_CT</v>
      </c>
      <c r="C360" s="228" t="s">
        <v>2217</v>
      </c>
      <c r="D360" s="320" t="s">
        <v>874</v>
      </c>
      <c r="E360" s="320" t="s">
        <v>50</v>
      </c>
      <c r="F360" s="320"/>
      <c r="G360" s="228">
        <v>41.307621002197202</v>
      </c>
      <c r="H360" s="228">
        <v>-72.924621582031193</v>
      </c>
      <c r="I360" s="228">
        <f t="shared" si="17"/>
        <v>363</v>
      </c>
      <c r="J360" s="228">
        <f>COUNTIFS(Data_all!$M$2:$M$5005, LocID!B360, Data_all!$O$2:$O$5005,"&lt;&gt;2")</f>
        <v>18</v>
      </c>
      <c r="K360" s="228">
        <f>COUNTIFS(Data_all!$M$2:$M$5005,LocID!$B360, Data_all!$N$2:$N$5005, LocID!K$1)</f>
        <v>3</v>
      </c>
      <c r="L360" s="228">
        <f>COUNTIFS(Data_all!$M$2:$M$5005,LocID!$B360, Data_all!$N$2:$N$5005, LocID!L$1) + COUNTIFS(Data_all!$M$2:$M$5005,LocID!$B360, Data_all!$N$2:$N$5005, "Cities and Streets")</f>
        <v>11</v>
      </c>
      <c r="M360" s="228">
        <f>COUNTIFS(Data_all!$M$2:$M$5005,LocID!$B360, Data_all!$N$2:$N$5005, LocID!M$1)</f>
        <v>4</v>
      </c>
      <c r="N360" s="228">
        <f>COUNTIFS(Data_all!$M$2:$M$5005,LocID!$B360, Data_all!$N$2:$N$5005, LocID!N$1)</f>
        <v>1</v>
      </c>
      <c r="O360" s="228">
        <f>COUNTIFS(Data_all!$M$2:$M$5005,LocID!$B360, Data_all!$N$2:$N$5005, LocID!O$1)</f>
        <v>0</v>
      </c>
      <c r="P360" s="228">
        <f>COUNTIFS(Data_all!$M$2:$M$5005,LocID!$B360, Data_all!$N$2:$N$5005, LocID!P$1)</f>
        <v>0</v>
      </c>
      <c r="Q360" s="228">
        <f>COUNTIFS(Data_all!$M$2:$M$5005,LocID!$B360, Data_all!$N$2:$N$5005, LocID!Q$1)</f>
        <v>0</v>
      </c>
      <c r="R360" s="228">
        <f>COUNTIFS(Data_all!$M$2:$M$5005,LocID!$B360, Data_all!$N$2:$N$5005, LocID!R$1)</f>
        <v>0</v>
      </c>
      <c r="S360" s="228">
        <f>COUNTIFS(Data_all!$M$2:$M$5005,LocID!$B360, Data_all!$N$2:$N$5005, LocID!S$1)</f>
        <v>0</v>
      </c>
      <c r="T360" s="232"/>
      <c r="U360" s="230">
        <f t="shared" si="15"/>
        <v>19</v>
      </c>
      <c r="W360"/>
    </row>
    <row r="361" spans="1:23" x14ac:dyDescent="0.25">
      <c r="A361" s="228">
        <v>364</v>
      </c>
      <c r="B361" s="228" t="str">
        <f t="shared" si="16"/>
        <v>New London_CT</v>
      </c>
      <c r="C361" s="228" t="s">
        <v>2241</v>
      </c>
      <c r="D361" s="320" t="s">
        <v>874</v>
      </c>
      <c r="E361" s="320" t="s">
        <v>50</v>
      </c>
      <c r="F361" s="320"/>
      <c r="G361" s="228">
        <v>41.356441497802699</v>
      </c>
      <c r="H361" s="228">
        <v>-72.096473693847599</v>
      </c>
      <c r="I361" s="228">
        <f t="shared" si="17"/>
        <v>364</v>
      </c>
      <c r="J361" s="228">
        <f>COUNTIFS(Data_all!$M$2:$M$5005, LocID!B361, Data_all!$O$2:$O$5005,"&lt;&gt;2")</f>
        <v>1</v>
      </c>
      <c r="K361" s="228">
        <f>COUNTIFS(Data_all!$M$2:$M$5005,LocID!$B361, Data_all!$N$2:$N$5005, LocID!K$1)</f>
        <v>0</v>
      </c>
      <c r="L361" s="228">
        <f>COUNTIFS(Data_all!$M$2:$M$5005,LocID!$B361, Data_all!$N$2:$N$5005, LocID!L$1) + COUNTIFS(Data_all!$M$2:$M$5005,LocID!$B361, Data_all!$N$2:$N$5005, "Cities and Streets")</f>
        <v>0</v>
      </c>
      <c r="M361" s="228">
        <f>COUNTIFS(Data_all!$M$2:$M$5005,LocID!$B361, Data_all!$N$2:$N$5005, LocID!M$1)</f>
        <v>1</v>
      </c>
      <c r="N361" s="228">
        <f>COUNTIFS(Data_all!$M$2:$M$5005,LocID!$B361, Data_all!$N$2:$N$5005, LocID!N$1)</f>
        <v>0</v>
      </c>
      <c r="O361" s="228">
        <f>COUNTIFS(Data_all!$M$2:$M$5005,LocID!$B361, Data_all!$N$2:$N$5005, LocID!O$1)</f>
        <v>0</v>
      </c>
      <c r="P361" s="228">
        <f>COUNTIFS(Data_all!$M$2:$M$5005,LocID!$B361, Data_all!$N$2:$N$5005, LocID!P$1)</f>
        <v>0</v>
      </c>
      <c r="Q361" s="228">
        <f>COUNTIFS(Data_all!$M$2:$M$5005,LocID!$B361, Data_all!$N$2:$N$5005, LocID!Q$1)</f>
        <v>0</v>
      </c>
      <c r="R361" s="228">
        <f>COUNTIFS(Data_all!$M$2:$M$5005,LocID!$B361, Data_all!$N$2:$N$5005, LocID!R$1)</f>
        <v>0</v>
      </c>
      <c r="S361" s="228">
        <f>COUNTIFS(Data_all!$M$2:$M$5005,LocID!$B361, Data_all!$N$2:$N$5005, LocID!S$1)</f>
        <v>0</v>
      </c>
      <c r="T361" s="232"/>
      <c r="U361" s="230">
        <f t="shared" si="15"/>
        <v>1</v>
      </c>
      <c r="W361"/>
    </row>
    <row r="362" spans="1:23" x14ac:dyDescent="0.25">
      <c r="A362" s="228">
        <v>365</v>
      </c>
      <c r="B362" s="228" t="str">
        <f t="shared" si="16"/>
        <v>New Orleans_LA</v>
      </c>
      <c r="C362" s="228" t="s">
        <v>2244</v>
      </c>
      <c r="D362" s="320" t="s">
        <v>384</v>
      </c>
      <c r="E362" s="320" t="s">
        <v>50</v>
      </c>
      <c r="F362" s="320"/>
      <c r="G362" s="228">
        <v>29.953699111938398</v>
      </c>
      <c r="H362" s="228">
        <v>-90.077751159667898</v>
      </c>
      <c r="I362" s="228">
        <f t="shared" si="17"/>
        <v>365</v>
      </c>
      <c r="J362" s="228">
        <f>COUNTIFS(Data_all!$M$2:$M$5005, LocID!B362, Data_all!$O$2:$O$5005,"&lt;&gt;2")</f>
        <v>9</v>
      </c>
      <c r="K362" s="228">
        <f>COUNTIFS(Data_all!$M$2:$M$5005,LocID!$B362, Data_all!$N$2:$N$5005, LocID!K$1)</f>
        <v>3</v>
      </c>
      <c r="L362" s="228">
        <f>COUNTIFS(Data_all!$M$2:$M$5005,LocID!$B362, Data_all!$N$2:$N$5005, LocID!L$1) + COUNTIFS(Data_all!$M$2:$M$5005,LocID!$B362, Data_all!$N$2:$N$5005, "Cities and Streets")</f>
        <v>5</v>
      </c>
      <c r="M362" s="228">
        <f>COUNTIFS(Data_all!$M$2:$M$5005,LocID!$B362, Data_all!$N$2:$N$5005, LocID!M$1)</f>
        <v>1</v>
      </c>
      <c r="N362" s="228">
        <f>COUNTIFS(Data_all!$M$2:$M$5005,LocID!$B362, Data_all!$N$2:$N$5005, LocID!N$1)</f>
        <v>3</v>
      </c>
      <c r="O362" s="228">
        <f>COUNTIFS(Data_all!$M$2:$M$5005,LocID!$B362, Data_all!$N$2:$N$5005, LocID!O$1)</f>
        <v>0</v>
      </c>
      <c r="P362" s="228">
        <f>COUNTIFS(Data_all!$M$2:$M$5005,LocID!$B362, Data_all!$N$2:$N$5005, LocID!P$1)</f>
        <v>0</v>
      </c>
      <c r="Q362" s="228">
        <f>COUNTIFS(Data_all!$M$2:$M$5005,LocID!$B362, Data_all!$N$2:$N$5005, LocID!Q$1)</f>
        <v>0</v>
      </c>
      <c r="R362" s="228">
        <f>COUNTIFS(Data_all!$M$2:$M$5005,LocID!$B362, Data_all!$N$2:$N$5005, LocID!R$1)</f>
        <v>0</v>
      </c>
      <c r="S362" s="228">
        <f>COUNTIFS(Data_all!$M$2:$M$5005,LocID!$B362, Data_all!$N$2:$N$5005, LocID!S$1)</f>
        <v>0</v>
      </c>
      <c r="T362" s="232"/>
      <c r="U362" s="230">
        <f t="shared" si="15"/>
        <v>12</v>
      </c>
      <c r="W362"/>
    </row>
    <row r="363" spans="1:23" x14ac:dyDescent="0.25">
      <c r="A363" s="228">
        <v>366</v>
      </c>
      <c r="B363" s="228" t="str">
        <f t="shared" si="16"/>
        <v>New Paltz_NY</v>
      </c>
      <c r="C363" s="228" t="s">
        <v>2257</v>
      </c>
      <c r="D363" s="320" t="s">
        <v>107</v>
      </c>
      <c r="E363" s="320" t="s">
        <v>50</v>
      </c>
      <c r="F363" s="320"/>
      <c r="G363" s="228">
        <v>41.746109008788999</v>
      </c>
      <c r="H363" s="228">
        <v>-74.078460693359304</v>
      </c>
      <c r="I363" s="228">
        <f t="shared" si="17"/>
        <v>366</v>
      </c>
      <c r="J363" s="228">
        <f>COUNTIFS(Data_all!$M$2:$M$5005, LocID!B363, Data_all!$O$2:$O$5005,"&lt;&gt;2")</f>
        <v>1</v>
      </c>
      <c r="K363" s="228">
        <f>COUNTIFS(Data_all!$M$2:$M$5005,LocID!$B363, Data_all!$N$2:$N$5005, LocID!K$1)</f>
        <v>1</v>
      </c>
      <c r="L363" s="228">
        <f>COUNTIFS(Data_all!$M$2:$M$5005,LocID!$B363, Data_all!$N$2:$N$5005, LocID!L$1) + COUNTIFS(Data_all!$M$2:$M$5005,LocID!$B363, Data_all!$N$2:$N$5005, "Cities and Streets")</f>
        <v>0</v>
      </c>
      <c r="M363" s="228">
        <f>COUNTIFS(Data_all!$M$2:$M$5005,LocID!$B363, Data_all!$N$2:$N$5005, LocID!M$1)</f>
        <v>0</v>
      </c>
      <c r="N363" s="228">
        <f>COUNTIFS(Data_all!$M$2:$M$5005,LocID!$B363, Data_all!$N$2:$N$5005, LocID!N$1)</f>
        <v>0</v>
      </c>
      <c r="O363" s="228">
        <f>COUNTIFS(Data_all!$M$2:$M$5005,LocID!$B363, Data_all!$N$2:$N$5005, LocID!O$1)</f>
        <v>0</v>
      </c>
      <c r="P363" s="228">
        <f>COUNTIFS(Data_all!$M$2:$M$5005,LocID!$B363, Data_all!$N$2:$N$5005, LocID!P$1)</f>
        <v>0</v>
      </c>
      <c r="Q363" s="228">
        <f>COUNTIFS(Data_all!$M$2:$M$5005,LocID!$B363, Data_all!$N$2:$N$5005, LocID!Q$1)</f>
        <v>0</v>
      </c>
      <c r="R363" s="228">
        <f>COUNTIFS(Data_all!$M$2:$M$5005,LocID!$B363, Data_all!$N$2:$N$5005, LocID!R$1)</f>
        <v>0</v>
      </c>
      <c r="S363" s="228">
        <f>COUNTIFS(Data_all!$M$2:$M$5005,LocID!$B363, Data_all!$N$2:$N$5005, LocID!S$1)</f>
        <v>0</v>
      </c>
      <c r="T363" s="232"/>
      <c r="U363" s="230">
        <f t="shared" si="15"/>
        <v>1</v>
      </c>
      <c r="W363"/>
    </row>
    <row r="364" spans="1:23" x14ac:dyDescent="0.25">
      <c r="A364" s="228">
        <v>367</v>
      </c>
      <c r="B364" s="228" t="str">
        <f t="shared" si="16"/>
        <v>New Rochelle_NY</v>
      </c>
      <c r="C364" s="228" t="s">
        <v>2260</v>
      </c>
      <c r="D364" s="320" t="s">
        <v>107</v>
      </c>
      <c r="E364" s="320" t="s">
        <v>50</v>
      </c>
      <c r="F364" s="320"/>
      <c r="G364" s="228">
        <v>40.919700622558501</v>
      </c>
      <c r="H364" s="228">
        <v>-73.786796569824205</v>
      </c>
      <c r="I364" s="228">
        <f t="shared" si="17"/>
        <v>367</v>
      </c>
      <c r="J364" s="228">
        <f>COUNTIFS(Data_all!$M$2:$M$5005, LocID!B364, Data_all!$O$2:$O$5005,"&lt;&gt;2")</f>
        <v>3</v>
      </c>
      <c r="K364" s="228">
        <f>COUNTIFS(Data_all!$M$2:$M$5005,LocID!$B364, Data_all!$N$2:$N$5005, LocID!K$1)</f>
        <v>0</v>
      </c>
      <c r="L364" s="228">
        <f>COUNTIFS(Data_all!$M$2:$M$5005,LocID!$B364, Data_all!$N$2:$N$5005, LocID!L$1) + COUNTIFS(Data_all!$M$2:$M$5005,LocID!$B364, Data_all!$N$2:$N$5005, "Cities and Streets")</f>
        <v>1</v>
      </c>
      <c r="M364" s="228">
        <f>COUNTIFS(Data_all!$M$2:$M$5005,LocID!$B364, Data_all!$N$2:$N$5005, LocID!M$1)</f>
        <v>0</v>
      </c>
      <c r="N364" s="228">
        <f>COUNTIFS(Data_all!$M$2:$M$5005,LocID!$B364, Data_all!$N$2:$N$5005, LocID!N$1)</f>
        <v>1</v>
      </c>
      <c r="O364" s="228">
        <f>COUNTIFS(Data_all!$M$2:$M$5005,LocID!$B364, Data_all!$N$2:$N$5005, LocID!O$1)</f>
        <v>1</v>
      </c>
      <c r="P364" s="228">
        <f>COUNTIFS(Data_all!$M$2:$M$5005,LocID!$B364, Data_all!$N$2:$N$5005, LocID!P$1)</f>
        <v>0</v>
      </c>
      <c r="Q364" s="228">
        <f>COUNTIFS(Data_all!$M$2:$M$5005,LocID!$B364, Data_all!$N$2:$N$5005, LocID!Q$1)</f>
        <v>0</v>
      </c>
      <c r="R364" s="228">
        <f>COUNTIFS(Data_all!$M$2:$M$5005,LocID!$B364, Data_all!$N$2:$N$5005, LocID!R$1)</f>
        <v>0</v>
      </c>
      <c r="S364" s="228">
        <f>COUNTIFS(Data_all!$M$2:$M$5005,LocID!$B364, Data_all!$N$2:$N$5005, LocID!S$1)</f>
        <v>0</v>
      </c>
      <c r="T364" s="232"/>
      <c r="U364" s="230">
        <f t="shared" si="15"/>
        <v>3</v>
      </c>
      <c r="W364"/>
    </row>
    <row r="365" spans="1:23" x14ac:dyDescent="0.25">
      <c r="A365" s="228">
        <v>369</v>
      </c>
      <c r="B365" s="228" t="str">
        <f t="shared" si="16"/>
        <v>New Westminster_BC</v>
      </c>
      <c r="C365" s="228" t="s">
        <v>2264</v>
      </c>
      <c r="D365" s="320" t="s">
        <v>739</v>
      </c>
      <c r="E365" s="320" t="s">
        <v>50</v>
      </c>
      <c r="F365" s="320"/>
      <c r="G365" s="228">
        <v>49.231601715087798</v>
      </c>
      <c r="H365" s="228">
        <v>-122.89600372314401</v>
      </c>
      <c r="I365" s="228">
        <f t="shared" si="17"/>
        <v>369</v>
      </c>
      <c r="J365" s="228">
        <f>COUNTIFS(Data_all!$M$2:$M$5005, LocID!B365, Data_all!$O$2:$O$5005,"&lt;&gt;2")</f>
        <v>9</v>
      </c>
      <c r="K365" s="228">
        <f>COUNTIFS(Data_all!$M$2:$M$5005,LocID!$B365, Data_all!$N$2:$N$5005, LocID!K$1)</f>
        <v>9</v>
      </c>
      <c r="L365" s="228">
        <f>COUNTIFS(Data_all!$M$2:$M$5005,LocID!$B365, Data_all!$N$2:$N$5005, LocID!L$1) + COUNTIFS(Data_all!$M$2:$M$5005,LocID!$B365, Data_all!$N$2:$N$5005, "Cities and Streets")</f>
        <v>0</v>
      </c>
      <c r="M365" s="228">
        <f>COUNTIFS(Data_all!$M$2:$M$5005,LocID!$B365, Data_all!$N$2:$N$5005, LocID!M$1)</f>
        <v>0</v>
      </c>
      <c r="N365" s="228">
        <f>COUNTIFS(Data_all!$M$2:$M$5005,LocID!$B365, Data_all!$N$2:$N$5005, LocID!N$1)</f>
        <v>0</v>
      </c>
      <c r="O365" s="228">
        <f>COUNTIFS(Data_all!$M$2:$M$5005,LocID!$B365, Data_all!$N$2:$N$5005, LocID!O$1)</f>
        <v>0</v>
      </c>
      <c r="P365" s="228">
        <f>COUNTIFS(Data_all!$M$2:$M$5005,LocID!$B365, Data_all!$N$2:$N$5005, LocID!P$1)</f>
        <v>0</v>
      </c>
      <c r="Q365" s="228">
        <f>COUNTIFS(Data_all!$M$2:$M$5005,LocID!$B365, Data_all!$N$2:$N$5005, LocID!Q$1)</f>
        <v>0</v>
      </c>
      <c r="R365" s="228">
        <f>COUNTIFS(Data_all!$M$2:$M$5005,LocID!$B365, Data_all!$N$2:$N$5005, LocID!R$1)</f>
        <v>0</v>
      </c>
      <c r="S365" s="228">
        <f>COUNTIFS(Data_all!$M$2:$M$5005,LocID!$B365, Data_all!$N$2:$N$5005, LocID!S$1)</f>
        <v>0</v>
      </c>
      <c r="T365" s="232"/>
      <c r="U365" s="230">
        <f t="shared" si="15"/>
        <v>9</v>
      </c>
      <c r="W365"/>
    </row>
    <row r="366" spans="1:23" x14ac:dyDescent="0.25">
      <c r="A366" s="228">
        <v>370</v>
      </c>
      <c r="B366" s="228" t="str">
        <f t="shared" si="16"/>
        <v>New York_NY</v>
      </c>
      <c r="C366" s="228" t="s">
        <v>2273</v>
      </c>
      <c r="D366" s="320" t="s">
        <v>107</v>
      </c>
      <c r="E366" s="320" t="s">
        <v>50</v>
      </c>
      <c r="F366" s="320"/>
      <c r="G366" s="228">
        <v>40.7820014953613</v>
      </c>
      <c r="H366" s="228">
        <v>-73.831703186035099</v>
      </c>
      <c r="I366" s="228">
        <f t="shared" si="17"/>
        <v>370</v>
      </c>
      <c r="J366" s="228">
        <f>COUNTIFS(Data_all!$M$2:$M$5005, LocID!B366, Data_all!$O$2:$O$5005,"&lt;&gt;2")</f>
        <v>71</v>
      </c>
      <c r="K366" s="228">
        <f>COUNTIFS(Data_all!$M$2:$M$5005,LocID!$B366, Data_all!$N$2:$N$5005, LocID!K$1)</f>
        <v>10</v>
      </c>
      <c r="L366" s="228">
        <f>COUNTIFS(Data_all!$M$2:$M$5005,LocID!$B366, Data_all!$N$2:$N$5005, LocID!L$1) + COUNTIFS(Data_all!$M$2:$M$5005,LocID!$B366, Data_all!$N$2:$N$5005, "Cities and Streets")</f>
        <v>42</v>
      </c>
      <c r="M366" s="228">
        <f>COUNTIFS(Data_all!$M$2:$M$5005,LocID!$B366, Data_all!$N$2:$N$5005, LocID!M$1)</f>
        <v>11</v>
      </c>
      <c r="N366" s="228">
        <f>COUNTIFS(Data_all!$M$2:$M$5005,LocID!$B366, Data_all!$N$2:$N$5005, LocID!N$1)</f>
        <v>2</v>
      </c>
      <c r="O366" s="228">
        <f>COUNTIFS(Data_all!$M$2:$M$5005,LocID!$B366, Data_all!$N$2:$N$5005, LocID!O$1)</f>
        <v>3</v>
      </c>
      <c r="P366" s="228">
        <f>COUNTIFS(Data_all!$M$2:$M$5005,LocID!$B366, Data_all!$N$2:$N$5005, LocID!P$1)</f>
        <v>4</v>
      </c>
      <c r="Q366" s="228">
        <f>COUNTIFS(Data_all!$M$2:$M$5005,LocID!$B366, Data_all!$N$2:$N$5005, LocID!Q$1)</f>
        <v>0</v>
      </c>
      <c r="R366" s="228">
        <f>COUNTIFS(Data_all!$M$2:$M$5005,LocID!$B366, Data_all!$N$2:$N$5005, LocID!R$1)</f>
        <v>0</v>
      </c>
      <c r="S366" s="228">
        <f>COUNTIFS(Data_all!$M$2:$M$5005,LocID!$B366, Data_all!$N$2:$N$5005, LocID!S$1)</f>
        <v>0</v>
      </c>
      <c r="T366" s="232"/>
      <c r="U366" s="230">
        <f t="shared" si="15"/>
        <v>72</v>
      </c>
      <c r="W366"/>
    </row>
    <row r="367" spans="1:23" x14ac:dyDescent="0.25">
      <c r="A367" s="228">
        <v>371</v>
      </c>
      <c r="B367" s="228" t="str">
        <f t="shared" si="16"/>
        <v>Newark_NJ</v>
      </c>
      <c r="C367" s="228" t="s">
        <v>2341</v>
      </c>
      <c r="D367" s="320" t="s">
        <v>815</v>
      </c>
      <c r="E367" s="320" t="s">
        <v>50</v>
      </c>
      <c r="F367" s="320"/>
      <c r="G367" s="228">
        <v>40.731971740722599</v>
      </c>
      <c r="H367" s="228">
        <v>-74.174209594726506</v>
      </c>
      <c r="I367" s="228">
        <f t="shared" si="17"/>
        <v>371</v>
      </c>
      <c r="J367" s="228">
        <f>COUNTIFS(Data_all!$M$2:$M$5005, LocID!B367, Data_all!$O$2:$O$5005,"&lt;&gt;2")</f>
        <v>9</v>
      </c>
      <c r="K367" s="228">
        <f>COUNTIFS(Data_all!$M$2:$M$5005,LocID!$B367, Data_all!$N$2:$N$5005, LocID!K$1)</f>
        <v>1</v>
      </c>
      <c r="L367" s="228">
        <f>COUNTIFS(Data_all!$M$2:$M$5005,LocID!$B367, Data_all!$N$2:$N$5005, LocID!L$1) + COUNTIFS(Data_all!$M$2:$M$5005,LocID!$B367, Data_all!$N$2:$N$5005, "Cities and Streets")</f>
        <v>3</v>
      </c>
      <c r="M367" s="228">
        <f>COUNTIFS(Data_all!$M$2:$M$5005,LocID!$B367, Data_all!$N$2:$N$5005, LocID!M$1)</f>
        <v>1</v>
      </c>
      <c r="N367" s="228">
        <f>COUNTIFS(Data_all!$M$2:$M$5005,LocID!$B367, Data_all!$N$2:$N$5005, LocID!N$1)</f>
        <v>1</v>
      </c>
      <c r="O367" s="228">
        <f>COUNTIFS(Data_all!$M$2:$M$5005,LocID!$B367, Data_all!$N$2:$N$5005, LocID!O$1)</f>
        <v>0</v>
      </c>
      <c r="P367" s="228">
        <f>COUNTIFS(Data_all!$M$2:$M$5005,LocID!$B367, Data_all!$N$2:$N$5005, LocID!P$1)</f>
        <v>4</v>
      </c>
      <c r="Q367" s="228">
        <f>COUNTIFS(Data_all!$M$2:$M$5005,LocID!$B367, Data_all!$N$2:$N$5005, LocID!Q$1)</f>
        <v>0</v>
      </c>
      <c r="R367" s="228">
        <f>COUNTIFS(Data_all!$M$2:$M$5005,LocID!$B367, Data_all!$N$2:$N$5005, LocID!R$1)</f>
        <v>0</v>
      </c>
      <c r="S367" s="228">
        <f>COUNTIFS(Data_all!$M$2:$M$5005,LocID!$B367, Data_all!$N$2:$N$5005, LocID!S$1)</f>
        <v>0</v>
      </c>
      <c r="T367" s="232"/>
      <c r="U367" s="230">
        <f t="shared" si="15"/>
        <v>10</v>
      </c>
      <c r="W367"/>
    </row>
    <row r="368" spans="1:23" x14ac:dyDescent="0.25">
      <c r="A368" s="228">
        <v>372</v>
      </c>
      <c r="B368" s="228" t="str">
        <f t="shared" si="16"/>
        <v>Newington_CT</v>
      </c>
      <c r="C368" s="228" t="s">
        <v>2353</v>
      </c>
      <c r="D368" s="320" t="s">
        <v>874</v>
      </c>
      <c r="E368" s="320" t="s">
        <v>50</v>
      </c>
      <c r="F368" s="320"/>
      <c r="G368" s="228">
        <v>41.695369720458899</v>
      </c>
      <c r="H368" s="228">
        <v>-72.720649719238196</v>
      </c>
      <c r="I368" s="228">
        <f t="shared" si="17"/>
        <v>372</v>
      </c>
      <c r="J368" s="228">
        <f>COUNTIFS(Data_all!$M$2:$M$5005, LocID!B368, Data_all!$O$2:$O$5005,"&lt;&gt;2")</f>
        <v>5</v>
      </c>
      <c r="K368" s="228">
        <f>COUNTIFS(Data_all!$M$2:$M$5005,LocID!$B368, Data_all!$N$2:$N$5005, LocID!K$1)</f>
        <v>0</v>
      </c>
      <c r="L368" s="228">
        <f>COUNTIFS(Data_all!$M$2:$M$5005,LocID!$B368, Data_all!$N$2:$N$5005, LocID!L$1) + COUNTIFS(Data_all!$M$2:$M$5005,LocID!$B368, Data_all!$N$2:$N$5005, "Cities and Streets")</f>
        <v>3</v>
      </c>
      <c r="M368" s="228">
        <f>COUNTIFS(Data_all!$M$2:$M$5005,LocID!$B368, Data_all!$N$2:$N$5005, LocID!M$1)</f>
        <v>0</v>
      </c>
      <c r="N368" s="228">
        <f>COUNTIFS(Data_all!$M$2:$M$5005,LocID!$B368, Data_all!$N$2:$N$5005, LocID!N$1)</f>
        <v>0</v>
      </c>
      <c r="O368" s="228">
        <f>COUNTIFS(Data_all!$M$2:$M$5005,LocID!$B368, Data_all!$N$2:$N$5005, LocID!O$1)</f>
        <v>0</v>
      </c>
      <c r="P368" s="228">
        <f>COUNTIFS(Data_all!$M$2:$M$5005,LocID!$B368, Data_all!$N$2:$N$5005, LocID!P$1)</f>
        <v>2</v>
      </c>
      <c r="Q368" s="228">
        <f>COUNTIFS(Data_all!$M$2:$M$5005,LocID!$B368, Data_all!$N$2:$N$5005, LocID!Q$1)</f>
        <v>0</v>
      </c>
      <c r="R368" s="228">
        <f>COUNTIFS(Data_all!$M$2:$M$5005,LocID!$B368, Data_all!$N$2:$N$5005, LocID!R$1)</f>
        <v>0</v>
      </c>
      <c r="S368" s="228">
        <f>COUNTIFS(Data_all!$M$2:$M$5005,LocID!$B368, Data_all!$N$2:$N$5005, LocID!S$1)</f>
        <v>0</v>
      </c>
      <c r="T368" s="232"/>
      <c r="U368" s="230">
        <f t="shared" si="15"/>
        <v>5</v>
      </c>
      <c r="W368"/>
    </row>
    <row r="369" spans="1:23" x14ac:dyDescent="0.25">
      <c r="A369" s="228">
        <v>373</v>
      </c>
      <c r="B369" s="228" t="str">
        <f t="shared" si="16"/>
        <v>Newport Beach_CA</v>
      </c>
      <c r="C369" s="228" t="s">
        <v>2359</v>
      </c>
      <c r="D369" s="320" t="s">
        <v>76</v>
      </c>
      <c r="E369" s="320" t="s">
        <v>50</v>
      </c>
      <c r="F369" s="320"/>
      <c r="G369" s="228">
        <v>33.616828918457003</v>
      </c>
      <c r="H369" s="228">
        <v>-117.93034362792901</v>
      </c>
      <c r="I369" s="228">
        <f t="shared" si="17"/>
        <v>373</v>
      </c>
      <c r="J369" s="228">
        <f>COUNTIFS(Data_all!$M$2:$M$5005, LocID!B369, Data_all!$O$2:$O$5005,"&lt;&gt;2")</f>
        <v>4</v>
      </c>
      <c r="K369" s="228">
        <f>COUNTIFS(Data_all!$M$2:$M$5005,LocID!$B369, Data_all!$N$2:$N$5005, LocID!K$1)</f>
        <v>1</v>
      </c>
      <c r="L369" s="228">
        <f>COUNTIFS(Data_all!$M$2:$M$5005,LocID!$B369, Data_all!$N$2:$N$5005, LocID!L$1) + COUNTIFS(Data_all!$M$2:$M$5005,LocID!$B369, Data_all!$N$2:$N$5005, "Cities and Streets")</f>
        <v>0</v>
      </c>
      <c r="M369" s="228">
        <f>COUNTIFS(Data_all!$M$2:$M$5005,LocID!$B369, Data_all!$N$2:$N$5005, LocID!M$1)</f>
        <v>3</v>
      </c>
      <c r="N369" s="228">
        <f>COUNTIFS(Data_all!$M$2:$M$5005,LocID!$B369, Data_all!$N$2:$N$5005, LocID!N$1)</f>
        <v>0</v>
      </c>
      <c r="O369" s="228">
        <f>COUNTIFS(Data_all!$M$2:$M$5005,LocID!$B369, Data_all!$N$2:$N$5005, LocID!O$1)</f>
        <v>0</v>
      </c>
      <c r="P369" s="228">
        <f>COUNTIFS(Data_all!$M$2:$M$5005,LocID!$B369, Data_all!$N$2:$N$5005, LocID!P$1)</f>
        <v>0</v>
      </c>
      <c r="Q369" s="228">
        <f>COUNTIFS(Data_all!$M$2:$M$5005,LocID!$B369, Data_all!$N$2:$N$5005, LocID!Q$1)</f>
        <v>0</v>
      </c>
      <c r="R369" s="228">
        <f>COUNTIFS(Data_all!$M$2:$M$5005,LocID!$B369, Data_all!$N$2:$N$5005, LocID!R$1)</f>
        <v>0</v>
      </c>
      <c r="S369" s="228">
        <f>COUNTIFS(Data_all!$M$2:$M$5005,LocID!$B369, Data_all!$N$2:$N$5005, LocID!S$1)</f>
        <v>0</v>
      </c>
      <c r="T369" s="232"/>
      <c r="U369" s="230">
        <f t="shared" si="15"/>
        <v>4</v>
      </c>
      <c r="W369"/>
    </row>
    <row r="370" spans="1:23" x14ac:dyDescent="0.25">
      <c r="A370" s="228">
        <v>374</v>
      </c>
      <c r="B370" s="228" t="str">
        <f t="shared" si="16"/>
        <v>Newton_MA</v>
      </c>
      <c r="C370" s="228" t="s">
        <v>2366</v>
      </c>
      <c r="D370" s="320" t="s">
        <v>49</v>
      </c>
      <c r="E370" s="320" t="s">
        <v>50</v>
      </c>
      <c r="F370" s="320"/>
      <c r="G370" s="228">
        <v>42.330509185791001</v>
      </c>
      <c r="H370" s="228">
        <v>-71.199493408203097</v>
      </c>
      <c r="I370" s="228">
        <f t="shared" si="17"/>
        <v>374</v>
      </c>
      <c r="J370" s="228">
        <f>COUNTIFS(Data_all!$M$2:$M$5005, LocID!B370, Data_all!$O$2:$O$5005,"&lt;&gt;2")</f>
        <v>7</v>
      </c>
      <c r="K370" s="228">
        <f>COUNTIFS(Data_all!$M$2:$M$5005,LocID!$B370, Data_all!$N$2:$N$5005, LocID!K$1)</f>
        <v>0</v>
      </c>
      <c r="L370" s="228">
        <f>COUNTIFS(Data_all!$M$2:$M$5005,LocID!$B370, Data_all!$N$2:$N$5005, LocID!L$1) + COUNTIFS(Data_all!$M$2:$M$5005,LocID!$B370, Data_all!$N$2:$N$5005, "Cities and Streets")</f>
        <v>4</v>
      </c>
      <c r="M370" s="228">
        <f>COUNTIFS(Data_all!$M$2:$M$5005,LocID!$B370, Data_all!$N$2:$N$5005, LocID!M$1)</f>
        <v>3</v>
      </c>
      <c r="N370" s="228">
        <f>COUNTIFS(Data_all!$M$2:$M$5005,LocID!$B370, Data_all!$N$2:$N$5005, LocID!N$1)</f>
        <v>0</v>
      </c>
      <c r="O370" s="228">
        <f>COUNTIFS(Data_all!$M$2:$M$5005,LocID!$B370, Data_all!$N$2:$N$5005, LocID!O$1)</f>
        <v>0</v>
      </c>
      <c r="P370" s="228">
        <f>COUNTIFS(Data_all!$M$2:$M$5005,LocID!$B370, Data_all!$N$2:$N$5005, LocID!P$1)</f>
        <v>0</v>
      </c>
      <c r="Q370" s="228">
        <f>COUNTIFS(Data_all!$M$2:$M$5005,LocID!$B370, Data_all!$N$2:$N$5005, LocID!Q$1)</f>
        <v>0</v>
      </c>
      <c r="R370" s="228">
        <f>COUNTIFS(Data_all!$M$2:$M$5005,LocID!$B370, Data_all!$N$2:$N$5005, LocID!R$1)</f>
        <v>0</v>
      </c>
      <c r="S370" s="228">
        <f>COUNTIFS(Data_all!$M$2:$M$5005,LocID!$B370, Data_all!$N$2:$N$5005, LocID!S$1)</f>
        <v>0</v>
      </c>
      <c r="T370" s="232"/>
      <c r="U370" s="230">
        <f t="shared" si="15"/>
        <v>7</v>
      </c>
      <c r="W370"/>
    </row>
    <row r="371" spans="1:23" x14ac:dyDescent="0.25">
      <c r="A371" s="228">
        <v>375</v>
      </c>
      <c r="B371" s="228" t="str">
        <f t="shared" si="16"/>
        <v>Newton_NJ</v>
      </c>
      <c r="C371" s="228" t="s">
        <v>2366</v>
      </c>
      <c r="D371" s="320" t="s">
        <v>815</v>
      </c>
      <c r="E371" s="320" t="s">
        <v>50</v>
      </c>
      <c r="F371" s="320"/>
      <c r="G371" s="228">
        <v>41.058559417724602</v>
      </c>
      <c r="H371" s="228">
        <v>-74.753189086914006</v>
      </c>
      <c r="I371" s="228">
        <f t="shared" si="17"/>
        <v>375</v>
      </c>
      <c r="J371" s="228">
        <f>COUNTIFS(Data_all!$M$2:$M$5005, LocID!B371, Data_all!$O$2:$O$5005,"&lt;&gt;2")</f>
        <v>2</v>
      </c>
      <c r="K371" s="228">
        <f>COUNTIFS(Data_all!$M$2:$M$5005,LocID!$B371, Data_all!$N$2:$N$5005, LocID!K$1)</f>
        <v>2</v>
      </c>
      <c r="L371" s="228">
        <f>COUNTIFS(Data_all!$M$2:$M$5005,LocID!$B371, Data_all!$N$2:$N$5005, LocID!L$1) + COUNTIFS(Data_all!$M$2:$M$5005,LocID!$B371, Data_all!$N$2:$N$5005, "Cities and Streets")</f>
        <v>0</v>
      </c>
      <c r="M371" s="228">
        <f>COUNTIFS(Data_all!$M$2:$M$5005,LocID!$B371, Data_all!$N$2:$N$5005, LocID!M$1)</f>
        <v>0</v>
      </c>
      <c r="N371" s="228">
        <f>COUNTIFS(Data_all!$M$2:$M$5005,LocID!$B371, Data_all!$N$2:$N$5005, LocID!N$1)</f>
        <v>0</v>
      </c>
      <c r="O371" s="228">
        <f>COUNTIFS(Data_all!$M$2:$M$5005,LocID!$B371, Data_all!$N$2:$N$5005, LocID!O$1)</f>
        <v>0</v>
      </c>
      <c r="P371" s="228">
        <f>COUNTIFS(Data_all!$M$2:$M$5005,LocID!$B371, Data_all!$N$2:$N$5005, LocID!P$1)</f>
        <v>0</v>
      </c>
      <c r="Q371" s="228">
        <f>COUNTIFS(Data_all!$M$2:$M$5005,LocID!$B371, Data_all!$N$2:$N$5005, LocID!Q$1)</f>
        <v>0</v>
      </c>
      <c r="R371" s="228">
        <f>COUNTIFS(Data_all!$M$2:$M$5005,LocID!$B371, Data_all!$N$2:$N$5005, LocID!R$1)</f>
        <v>0</v>
      </c>
      <c r="S371" s="228">
        <f>COUNTIFS(Data_all!$M$2:$M$5005,LocID!$B371, Data_all!$N$2:$N$5005, LocID!S$1)</f>
        <v>0</v>
      </c>
      <c r="T371" s="232"/>
      <c r="U371" s="230">
        <f t="shared" si="15"/>
        <v>2</v>
      </c>
      <c r="W371"/>
    </row>
    <row r="372" spans="1:23" x14ac:dyDescent="0.25">
      <c r="A372" s="228">
        <v>376</v>
      </c>
      <c r="B372" s="228" t="str">
        <f t="shared" si="16"/>
        <v>Norfolk_VA</v>
      </c>
      <c r="C372" s="228" t="s">
        <v>2376</v>
      </c>
      <c r="D372" s="320" t="s">
        <v>144</v>
      </c>
      <c r="E372" s="320" t="s">
        <v>50</v>
      </c>
      <c r="F372" s="320"/>
      <c r="G372" s="228">
        <v>36.8468208312988</v>
      </c>
      <c r="H372" s="228">
        <v>-76.285057067871094</v>
      </c>
      <c r="I372" s="228">
        <f t="shared" si="17"/>
        <v>376</v>
      </c>
      <c r="J372" s="228">
        <f>COUNTIFS(Data_all!$M$2:$M$5005, LocID!B372, Data_all!$O$2:$O$5005,"&lt;&gt;2")</f>
        <v>1</v>
      </c>
      <c r="K372" s="228">
        <f>COUNTIFS(Data_all!$M$2:$M$5005,LocID!$B372, Data_all!$N$2:$N$5005, LocID!K$1)</f>
        <v>0</v>
      </c>
      <c r="L372" s="228">
        <f>COUNTIFS(Data_all!$M$2:$M$5005,LocID!$B372, Data_all!$N$2:$N$5005, LocID!L$1) + COUNTIFS(Data_all!$M$2:$M$5005,LocID!$B372, Data_all!$N$2:$N$5005, "Cities and Streets")</f>
        <v>0</v>
      </c>
      <c r="M372" s="228">
        <f>COUNTIFS(Data_all!$M$2:$M$5005,LocID!$B372, Data_all!$N$2:$N$5005, LocID!M$1)</f>
        <v>0</v>
      </c>
      <c r="N372" s="228">
        <f>COUNTIFS(Data_all!$M$2:$M$5005,LocID!$B372, Data_all!$N$2:$N$5005, LocID!N$1)</f>
        <v>0</v>
      </c>
      <c r="O372" s="228">
        <f>COUNTIFS(Data_all!$M$2:$M$5005,LocID!$B372, Data_all!$N$2:$N$5005, LocID!O$1)</f>
        <v>0</v>
      </c>
      <c r="P372" s="228">
        <f>COUNTIFS(Data_all!$M$2:$M$5005,LocID!$B372, Data_all!$N$2:$N$5005, LocID!P$1)</f>
        <v>1</v>
      </c>
      <c r="Q372" s="228">
        <f>COUNTIFS(Data_all!$M$2:$M$5005,LocID!$B372, Data_all!$N$2:$N$5005, LocID!Q$1)</f>
        <v>0</v>
      </c>
      <c r="R372" s="228">
        <f>COUNTIFS(Data_all!$M$2:$M$5005,LocID!$B372, Data_all!$N$2:$N$5005, LocID!R$1)</f>
        <v>0</v>
      </c>
      <c r="S372" s="228">
        <f>COUNTIFS(Data_all!$M$2:$M$5005,LocID!$B372, Data_all!$N$2:$N$5005, LocID!S$1)</f>
        <v>0</v>
      </c>
      <c r="T372" s="232"/>
      <c r="U372" s="230">
        <f t="shared" si="15"/>
        <v>1</v>
      </c>
      <c r="W372"/>
    </row>
    <row r="373" spans="1:23" x14ac:dyDescent="0.25">
      <c r="A373" s="228">
        <v>377</v>
      </c>
      <c r="B373" s="228" t="str">
        <f t="shared" si="16"/>
        <v>North Bethesda_MD</v>
      </c>
      <c r="C373" s="228" t="s">
        <v>2379</v>
      </c>
      <c r="D373" s="320" t="s">
        <v>192</v>
      </c>
      <c r="E373" s="320" t="s">
        <v>50</v>
      </c>
      <c r="F373" s="320"/>
      <c r="G373" s="228">
        <v>39.023380279541001</v>
      </c>
      <c r="H373" s="228">
        <v>-77.102851867675696</v>
      </c>
      <c r="I373" s="228">
        <f t="shared" si="17"/>
        <v>377</v>
      </c>
      <c r="J373" s="228">
        <f>COUNTIFS(Data_all!$M$2:$M$5005, LocID!B373, Data_all!$O$2:$O$5005,"&lt;&gt;2")</f>
        <v>2</v>
      </c>
      <c r="K373" s="228">
        <f>COUNTIFS(Data_all!$M$2:$M$5005,LocID!$B373, Data_all!$N$2:$N$5005, LocID!K$1)</f>
        <v>0</v>
      </c>
      <c r="L373" s="228">
        <f>COUNTIFS(Data_all!$M$2:$M$5005,LocID!$B373, Data_all!$N$2:$N$5005, LocID!L$1) + COUNTIFS(Data_all!$M$2:$M$5005,LocID!$B373, Data_all!$N$2:$N$5005, "Cities and Streets")</f>
        <v>1</v>
      </c>
      <c r="M373" s="228">
        <f>COUNTIFS(Data_all!$M$2:$M$5005,LocID!$B373, Data_all!$N$2:$N$5005, LocID!M$1)</f>
        <v>1</v>
      </c>
      <c r="N373" s="228">
        <f>COUNTIFS(Data_all!$M$2:$M$5005,LocID!$B373, Data_all!$N$2:$N$5005, LocID!N$1)</f>
        <v>0</v>
      </c>
      <c r="O373" s="228">
        <f>COUNTIFS(Data_all!$M$2:$M$5005,LocID!$B373, Data_all!$N$2:$N$5005, LocID!O$1)</f>
        <v>0</v>
      </c>
      <c r="P373" s="228">
        <f>COUNTIFS(Data_all!$M$2:$M$5005,LocID!$B373, Data_all!$N$2:$N$5005, LocID!P$1)</f>
        <v>0</v>
      </c>
      <c r="Q373" s="228">
        <f>COUNTIFS(Data_all!$M$2:$M$5005,LocID!$B373, Data_all!$N$2:$N$5005, LocID!Q$1)</f>
        <v>0</v>
      </c>
      <c r="R373" s="228">
        <f>COUNTIFS(Data_all!$M$2:$M$5005,LocID!$B373, Data_all!$N$2:$N$5005, LocID!R$1)</f>
        <v>0</v>
      </c>
      <c r="S373" s="228">
        <f>COUNTIFS(Data_all!$M$2:$M$5005,LocID!$B373, Data_all!$N$2:$N$5005, LocID!S$1)</f>
        <v>0</v>
      </c>
      <c r="T373" s="232"/>
      <c r="U373" s="230">
        <f t="shared" si="15"/>
        <v>2</v>
      </c>
      <c r="W373"/>
    </row>
    <row r="374" spans="1:23" x14ac:dyDescent="0.25">
      <c r="A374" s="228">
        <v>378</v>
      </c>
      <c r="B374" s="228" t="str">
        <f t="shared" si="16"/>
        <v>North Charleston_SC</v>
      </c>
      <c r="C374" s="228" t="s">
        <v>2382</v>
      </c>
      <c r="D374" s="320" t="s">
        <v>841</v>
      </c>
      <c r="E374" s="320" t="s">
        <v>50</v>
      </c>
      <c r="F374" s="320"/>
      <c r="G374" s="228">
        <v>32.876720428466797</v>
      </c>
      <c r="H374" s="228">
        <v>-80.00927734375</v>
      </c>
      <c r="I374" s="228">
        <f t="shared" si="17"/>
        <v>378</v>
      </c>
      <c r="J374" s="228">
        <f>COUNTIFS(Data_all!$M$2:$M$5005, LocID!B374, Data_all!$O$2:$O$5005,"&lt;&gt;2")</f>
        <v>1</v>
      </c>
      <c r="K374" s="228">
        <f>COUNTIFS(Data_all!$M$2:$M$5005,LocID!$B374, Data_all!$N$2:$N$5005, LocID!K$1)</f>
        <v>0</v>
      </c>
      <c r="L374" s="228">
        <f>COUNTIFS(Data_all!$M$2:$M$5005,LocID!$B374, Data_all!$N$2:$N$5005, LocID!L$1) + COUNTIFS(Data_all!$M$2:$M$5005,LocID!$B374, Data_all!$N$2:$N$5005, "Cities and Streets")</f>
        <v>1</v>
      </c>
      <c r="M374" s="228">
        <f>COUNTIFS(Data_all!$M$2:$M$5005,LocID!$B374, Data_all!$N$2:$N$5005, LocID!M$1)</f>
        <v>0</v>
      </c>
      <c r="N374" s="228">
        <f>COUNTIFS(Data_all!$M$2:$M$5005,LocID!$B374, Data_all!$N$2:$N$5005, LocID!N$1)</f>
        <v>0</v>
      </c>
      <c r="O374" s="228">
        <f>COUNTIFS(Data_all!$M$2:$M$5005,LocID!$B374, Data_all!$N$2:$N$5005, LocID!O$1)</f>
        <v>0</v>
      </c>
      <c r="P374" s="228">
        <f>COUNTIFS(Data_all!$M$2:$M$5005,LocID!$B374, Data_all!$N$2:$N$5005, LocID!P$1)</f>
        <v>0</v>
      </c>
      <c r="Q374" s="228">
        <f>COUNTIFS(Data_all!$M$2:$M$5005,LocID!$B374, Data_all!$N$2:$N$5005, LocID!Q$1)</f>
        <v>0</v>
      </c>
      <c r="R374" s="228">
        <f>COUNTIFS(Data_all!$M$2:$M$5005,LocID!$B374, Data_all!$N$2:$N$5005, LocID!R$1)</f>
        <v>0</v>
      </c>
      <c r="S374" s="228">
        <f>COUNTIFS(Data_all!$M$2:$M$5005,LocID!$B374, Data_all!$N$2:$N$5005, LocID!S$1)</f>
        <v>0</v>
      </c>
      <c r="T374" s="232"/>
      <c r="U374" s="230">
        <f t="shared" si="15"/>
        <v>1</v>
      </c>
      <c r="W374"/>
    </row>
    <row r="375" spans="1:23" x14ac:dyDescent="0.25">
      <c r="A375" s="228">
        <v>379</v>
      </c>
      <c r="B375" s="228" t="str">
        <f t="shared" si="16"/>
        <v>North Easton_MA</v>
      </c>
      <c r="C375" s="228" t="s">
        <v>2385</v>
      </c>
      <c r="D375" s="320" t="s">
        <v>49</v>
      </c>
      <c r="E375" s="320" t="s">
        <v>50</v>
      </c>
      <c r="F375" s="320"/>
      <c r="G375" s="228">
        <v>42.066028594970703</v>
      </c>
      <c r="H375" s="228">
        <v>-71.101570129394503</v>
      </c>
      <c r="I375" s="228">
        <f t="shared" si="17"/>
        <v>379</v>
      </c>
      <c r="J375" s="228">
        <f>COUNTIFS(Data_all!$M$2:$M$5005, LocID!B375, Data_all!$O$2:$O$5005,"&lt;&gt;2")</f>
        <v>1</v>
      </c>
      <c r="K375" s="228">
        <f>COUNTIFS(Data_all!$M$2:$M$5005,LocID!$B375, Data_all!$N$2:$N$5005, LocID!K$1)</f>
        <v>0</v>
      </c>
      <c r="L375" s="228">
        <f>COUNTIFS(Data_all!$M$2:$M$5005,LocID!$B375, Data_all!$N$2:$N$5005, LocID!L$1) + COUNTIFS(Data_all!$M$2:$M$5005,LocID!$B375, Data_all!$N$2:$N$5005, "Cities and Streets")</f>
        <v>0</v>
      </c>
      <c r="M375" s="228">
        <f>COUNTIFS(Data_all!$M$2:$M$5005,LocID!$B375, Data_all!$N$2:$N$5005, LocID!M$1)</f>
        <v>1</v>
      </c>
      <c r="N375" s="228">
        <f>COUNTIFS(Data_all!$M$2:$M$5005,LocID!$B375, Data_all!$N$2:$N$5005, LocID!N$1)</f>
        <v>0</v>
      </c>
      <c r="O375" s="228">
        <f>COUNTIFS(Data_all!$M$2:$M$5005,LocID!$B375, Data_all!$N$2:$N$5005, LocID!O$1)</f>
        <v>0</v>
      </c>
      <c r="P375" s="228">
        <f>COUNTIFS(Data_all!$M$2:$M$5005,LocID!$B375, Data_all!$N$2:$N$5005, LocID!P$1)</f>
        <v>0</v>
      </c>
      <c r="Q375" s="228">
        <f>COUNTIFS(Data_all!$M$2:$M$5005,LocID!$B375, Data_all!$N$2:$N$5005, LocID!Q$1)</f>
        <v>0</v>
      </c>
      <c r="R375" s="228">
        <f>COUNTIFS(Data_all!$M$2:$M$5005,LocID!$B375, Data_all!$N$2:$N$5005, LocID!R$1)</f>
        <v>0</v>
      </c>
      <c r="S375" s="228">
        <f>COUNTIFS(Data_all!$M$2:$M$5005,LocID!$B375, Data_all!$N$2:$N$5005, LocID!S$1)</f>
        <v>0</v>
      </c>
      <c r="T375" s="232"/>
      <c r="U375" s="230">
        <f t="shared" si="15"/>
        <v>1</v>
      </c>
      <c r="W375"/>
    </row>
    <row r="376" spans="1:23" x14ac:dyDescent="0.25">
      <c r="A376" s="228">
        <v>380</v>
      </c>
      <c r="B376" s="228" t="str">
        <f t="shared" si="16"/>
        <v>North Hempstead_NY</v>
      </c>
      <c r="C376" s="228" t="s">
        <v>2388</v>
      </c>
      <c r="D376" s="320" t="s">
        <v>107</v>
      </c>
      <c r="E376" s="320" t="s">
        <v>50</v>
      </c>
      <c r="F376" s="320"/>
      <c r="G376" s="228">
        <v>40.796138763427699</v>
      </c>
      <c r="H376" s="228">
        <v>-73.699172973632798</v>
      </c>
      <c r="I376" s="228">
        <f t="shared" si="17"/>
        <v>380</v>
      </c>
      <c r="J376" s="228">
        <f>COUNTIFS(Data_all!$M$2:$M$5005, LocID!B376, Data_all!$O$2:$O$5005,"&lt;&gt;2")</f>
        <v>1</v>
      </c>
      <c r="K376" s="228">
        <f>COUNTIFS(Data_all!$M$2:$M$5005,LocID!$B376, Data_all!$N$2:$N$5005, LocID!K$1)</f>
        <v>0</v>
      </c>
      <c r="L376" s="228">
        <f>COUNTIFS(Data_all!$M$2:$M$5005,LocID!$B376, Data_all!$N$2:$N$5005, LocID!L$1) + COUNTIFS(Data_all!$M$2:$M$5005,LocID!$B376, Data_all!$N$2:$N$5005, "Cities and Streets")</f>
        <v>0</v>
      </c>
      <c r="M376" s="228">
        <f>COUNTIFS(Data_all!$M$2:$M$5005,LocID!$B376, Data_all!$N$2:$N$5005, LocID!M$1)</f>
        <v>0</v>
      </c>
      <c r="N376" s="228">
        <f>COUNTIFS(Data_all!$M$2:$M$5005,LocID!$B376, Data_all!$N$2:$N$5005, LocID!N$1)</f>
        <v>0</v>
      </c>
      <c r="O376" s="228">
        <f>COUNTIFS(Data_all!$M$2:$M$5005,LocID!$B376, Data_all!$N$2:$N$5005, LocID!O$1)</f>
        <v>0</v>
      </c>
      <c r="P376" s="228">
        <f>COUNTIFS(Data_all!$M$2:$M$5005,LocID!$B376, Data_all!$N$2:$N$5005, LocID!P$1)</f>
        <v>1</v>
      </c>
      <c r="Q376" s="228">
        <f>COUNTIFS(Data_all!$M$2:$M$5005,LocID!$B376, Data_all!$N$2:$N$5005, LocID!Q$1)</f>
        <v>0</v>
      </c>
      <c r="R376" s="228">
        <f>COUNTIFS(Data_all!$M$2:$M$5005,LocID!$B376, Data_all!$N$2:$N$5005, LocID!R$1)</f>
        <v>0</v>
      </c>
      <c r="S376" s="228">
        <f>COUNTIFS(Data_all!$M$2:$M$5005,LocID!$B376, Data_all!$N$2:$N$5005, LocID!S$1)</f>
        <v>0</v>
      </c>
      <c r="T376" s="232"/>
      <c r="U376" s="230">
        <f t="shared" si="15"/>
        <v>1</v>
      </c>
      <c r="W376"/>
    </row>
    <row r="377" spans="1:23" x14ac:dyDescent="0.25">
      <c r="A377" s="228">
        <v>381</v>
      </c>
      <c r="B377" s="228" t="str">
        <f t="shared" si="16"/>
        <v>North Kingstown_RI</v>
      </c>
      <c r="C377" s="228" t="s">
        <v>2391</v>
      </c>
      <c r="D377" s="320" t="s">
        <v>380</v>
      </c>
      <c r="E377" s="320" t="s">
        <v>50</v>
      </c>
      <c r="F377" s="320"/>
      <c r="G377" s="228">
        <v>41.586860656738203</v>
      </c>
      <c r="H377" s="228">
        <v>-71.458366394042898</v>
      </c>
      <c r="I377" s="228">
        <f t="shared" si="17"/>
        <v>381</v>
      </c>
      <c r="J377" s="228">
        <f>COUNTIFS(Data_all!$M$2:$M$5005, LocID!B377, Data_all!$O$2:$O$5005,"&lt;&gt;2")</f>
        <v>1</v>
      </c>
      <c r="K377" s="228">
        <f>COUNTIFS(Data_all!$M$2:$M$5005,LocID!$B377, Data_all!$N$2:$N$5005, LocID!K$1)</f>
        <v>1</v>
      </c>
      <c r="L377" s="228">
        <f>COUNTIFS(Data_all!$M$2:$M$5005,LocID!$B377, Data_all!$N$2:$N$5005, LocID!L$1) + COUNTIFS(Data_all!$M$2:$M$5005,LocID!$B377, Data_all!$N$2:$N$5005, "Cities and Streets")</f>
        <v>0</v>
      </c>
      <c r="M377" s="228">
        <f>COUNTIFS(Data_all!$M$2:$M$5005,LocID!$B377, Data_all!$N$2:$N$5005, LocID!M$1)</f>
        <v>0</v>
      </c>
      <c r="N377" s="228">
        <f>COUNTIFS(Data_all!$M$2:$M$5005,LocID!$B377, Data_all!$N$2:$N$5005, LocID!N$1)</f>
        <v>0</v>
      </c>
      <c r="O377" s="228">
        <f>COUNTIFS(Data_all!$M$2:$M$5005,LocID!$B377, Data_all!$N$2:$N$5005, LocID!O$1)</f>
        <v>0</v>
      </c>
      <c r="P377" s="228">
        <f>COUNTIFS(Data_all!$M$2:$M$5005,LocID!$B377, Data_all!$N$2:$N$5005, LocID!P$1)</f>
        <v>0</v>
      </c>
      <c r="Q377" s="228">
        <f>COUNTIFS(Data_all!$M$2:$M$5005,LocID!$B377, Data_all!$N$2:$N$5005, LocID!Q$1)</f>
        <v>0</v>
      </c>
      <c r="R377" s="228">
        <f>COUNTIFS(Data_all!$M$2:$M$5005,LocID!$B377, Data_all!$N$2:$N$5005, LocID!R$1)</f>
        <v>0</v>
      </c>
      <c r="S377" s="228">
        <f>COUNTIFS(Data_all!$M$2:$M$5005,LocID!$B377, Data_all!$N$2:$N$5005, LocID!S$1)</f>
        <v>0</v>
      </c>
      <c r="T377" s="232"/>
      <c r="U377" s="230">
        <f t="shared" si="15"/>
        <v>1</v>
      </c>
      <c r="W377"/>
    </row>
    <row r="378" spans="1:23" x14ac:dyDescent="0.25">
      <c r="A378" s="228">
        <v>382</v>
      </c>
      <c r="B378" s="228" t="str">
        <f t="shared" si="16"/>
        <v>North Little Rock_AR</v>
      </c>
      <c r="C378" s="228" t="s">
        <v>2394</v>
      </c>
      <c r="D378" s="320" t="s">
        <v>1268</v>
      </c>
      <c r="E378" s="320" t="s">
        <v>50</v>
      </c>
      <c r="F378" s="320"/>
      <c r="G378" s="228">
        <v>34.756050109863203</v>
      </c>
      <c r="H378" s="228">
        <v>-92.267120361328097</v>
      </c>
      <c r="I378" s="228">
        <f t="shared" si="17"/>
        <v>382</v>
      </c>
      <c r="J378" s="228">
        <f>COUNTIFS(Data_all!$M$2:$M$5005, LocID!B378, Data_all!$O$2:$O$5005,"&lt;&gt;2")</f>
        <v>2</v>
      </c>
      <c r="K378" s="228">
        <f>COUNTIFS(Data_all!$M$2:$M$5005,LocID!$B378, Data_all!$N$2:$N$5005, LocID!K$1)</f>
        <v>2</v>
      </c>
      <c r="L378" s="228">
        <f>COUNTIFS(Data_all!$M$2:$M$5005,LocID!$B378, Data_all!$N$2:$N$5005, LocID!L$1) + COUNTIFS(Data_all!$M$2:$M$5005,LocID!$B378, Data_all!$N$2:$N$5005, "Cities and Streets")</f>
        <v>0</v>
      </c>
      <c r="M378" s="228">
        <f>COUNTIFS(Data_all!$M$2:$M$5005,LocID!$B378, Data_all!$N$2:$N$5005, LocID!M$1)</f>
        <v>0</v>
      </c>
      <c r="N378" s="228">
        <f>COUNTIFS(Data_all!$M$2:$M$5005,LocID!$B378, Data_all!$N$2:$N$5005, LocID!N$1)</f>
        <v>0</v>
      </c>
      <c r="O378" s="228">
        <f>COUNTIFS(Data_all!$M$2:$M$5005,LocID!$B378, Data_all!$N$2:$N$5005, LocID!O$1)</f>
        <v>0</v>
      </c>
      <c r="P378" s="228">
        <f>COUNTIFS(Data_all!$M$2:$M$5005,LocID!$B378, Data_all!$N$2:$N$5005, LocID!P$1)</f>
        <v>0</v>
      </c>
      <c r="Q378" s="228">
        <f>COUNTIFS(Data_all!$M$2:$M$5005,LocID!$B378, Data_all!$N$2:$N$5005, LocID!Q$1)</f>
        <v>0</v>
      </c>
      <c r="R378" s="228">
        <f>COUNTIFS(Data_all!$M$2:$M$5005,LocID!$B378, Data_all!$N$2:$N$5005, LocID!R$1)</f>
        <v>0</v>
      </c>
      <c r="S378" s="228">
        <f>COUNTIFS(Data_all!$M$2:$M$5005,LocID!$B378, Data_all!$N$2:$N$5005, LocID!S$1)</f>
        <v>0</v>
      </c>
      <c r="T378" s="232"/>
      <c r="U378" s="230">
        <f t="shared" si="15"/>
        <v>2</v>
      </c>
      <c r="W378"/>
    </row>
    <row r="379" spans="1:23" x14ac:dyDescent="0.25">
      <c r="A379" s="228">
        <v>383</v>
      </c>
      <c r="B379" s="228" t="str">
        <f t="shared" si="16"/>
        <v>North Natomas_CA</v>
      </c>
      <c r="C379" s="228" t="s">
        <v>2397</v>
      </c>
      <c r="D379" s="320" t="s">
        <v>76</v>
      </c>
      <c r="E379" s="320" t="s">
        <v>50</v>
      </c>
      <c r="F379" s="320"/>
      <c r="G379" s="228">
        <v>38.6932373046875</v>
      </c>
      <c r="H379" s="228">
        <v>-121.551986694335</v>
      </c>
      <c r="I379" s="228">
        <f t="shared" si="17"/>
        <v>383</v>
      </c>
      <c r="J379" s="228">
        <f>COUNTIFS(Data_all!$M$2:$M$5005, LocID!B379, Data_all!$O$2:$O$5005,"&lt;&gt;2")</f>
        <v>1</v>
      </c>
      <c r="K379" s="228">
        <f>COUNTIFS(Data_all!$M$2:$M$5005,LocID!$B379, Data_all!$N$2:$N$5005, LocID!K$1)</f>
        <v>1</v>
      </c>
      <c r="L379" s="228">
        <f>COUNTIFS(Data_all!$M$2:$M$5005,LocID!$B379, Data_all!$N$2:$N$5005, LocID!L$1) + COUNTIFS(Data_all!$M$2:$M$5005,LocID!$B379, Data_all!$N$2:$N$5005, "Cities and Streets")</f>
        <v>0</v>
      </c>
      <c r="M379" s="228">
        <f>COUNTIFS(Data_all!$M$2:$M$5005,LocID!$B379, Data_all!$N$2:$N$5005, LocID!M$1)</f>
        <v>0</v>
      </c>
      <c r="N379" s="228">
        <f>COUNTIFS(Data_all!$M$2:$M$5005,LocID!$B379, Data_all!$N$2:$N$5005, LocID!N$1)</f>
        <v>0</v>
      </c>
      <c r="O379" s="228">
        <f>COUNTIFS(Data_all!$M$2:$M$5005,LocID!$B379, Data_all!$N$2:$N$5005, LocID!O$1)</f>
        <v>0</v>
      </c>
      <c r="P379" s="228">
        <f>COUNTIFS(Data_all!$M$2:$M$5005,LocID!$B379, Data_all!$N$2:$N$5005, LocID!P$1)</f>
        <v>0</v>
      </c>
      <c r="Q379" s="228">
        <f>COUNTIFS(Data_all!$M$2:$M$5005,LocID!$B379, Data_all!$N$2:$N$5005, LocID!Q$1)</f>
        <v>0</v>
      </c>
      <c r="R379" s="228">
        <f>COUNTIFS(Data_all!$M$2:$M$5005,LocID!$B379, Data_all!$N$2:$N$5005, LocID!R$1)</f>
        <v>0</v>
      </c>
      <c r="S379" s="228">
        <f>COUNTIFS(Data_all!$M$2:$M$5005,LocID!$B379, Data_all!$N$2:$N$5005, LocID!S$1)</f>
        <v>0</v>
      </c>
      <c r="T379" s="232"/>
      <c r="U379" s="230">
        <f t="shared" si="15"/>
        <v>1</v>
      </c>
      <c r="W379"/>
    </row>
    <row r="380" spans="1:23" x14ac:dyDescent="0.25">
      <c r="A380" s="228">
        <v>384</v>
      </c>
      <c r="B380" s="228" t="str">
        <f t="shared" si="16"/>
        <v>North Vancouver_Canada</v>
      </c>
      <c r="C380" s="228" t="s">
        <v>2400</v>
      </c>
      <c r="D380" s="320" t="s">
        <v>740</v>
      </c>
      <c r="E380" s="320" t="s">
        <v>740</v>
      </c>
      <c r="F380" s="320">
        <v>1</v>
      </c>
      <c r="G380" s="228">
        <v>49.326099395751903</v>
      </c>
      <c r="H380" s="228">
        <v>-123.059997558593</v>
      </c>
      <c r="I380" s="228">
        <f t="shared" si="17"/>
        <v>384</v>
      </c>
      <c r="J380" s="228">
        <f>COUNTIFS(Data_all!$M$2:$M$5005, LocID!B380, Data_all!$O$2:$O$5005,"&lt;&gt;2")</f>
        <v>4</v>
      </c>
      <c r="K380" s="228">
        <f>COUNTIFS(Data_all!$M$2:$M$5005,LocID!$B380, Data_all!$N$2:$N$5005, LocID!K$1)</f>
        <v>0</v>
      </c>
      <c r="L380" s="228">
        <f>COUNTIFS(Data_all!$M$2:$M$5005,LocID!$B380, Data_all!$N$2:$N$5005, LocID!L$1) + COUNTIFS(Data_all!$M$2:$M$5005,LocID!$B380, Data_all!$N$2:$N$5005, "Cities and Streets")</f>
        <v>3</v>
      </c>
      <c r="M380" s="228">
        <f>COUNTIFS(Data_all!$M$2:$M$5005,LocID!$B380, Data_all!$N$2:$N$5005, LocID!M$1)</f>
        <v>1</v>
      </c>
      <c r="N380" s="228">
        <f>COUNTIFS(Data_all!$M$2:$M$5005,LocID!$B380, Data_all!$N$2:$N$5005, LocID!N$1)</f>
        <v>0</v>
      </c>
      <c r="O380" s="228">
        <f>COUNTIFS(Data_all!$M$2:$M$5005,LocID!$B380, Data_all!$N$2:$N$5005, LocID!O$1)</f>
        <v>0</v>
      </c>
      <c r="P380" s="228">
        <f>COUNTIFS(Data_all!$M$2:$M$5005,LocID!$B380, Data_all!$N$2:$N$5005, LocID!P$1)</f>
        <v>0</v>
      </c>
      <c r="Q380" s="228">
        <f>COUNTIFS(Data_all!$M$2:$M$5005,LocID!$B380, Data_all!$N$2:$N$5005, LocID!Q$1)</f>
        <v>0</v>
      </c>
      <c r="R380" s="228">
        <f>COUNTIFS(Data_all!$M$2:$M$5005,LocID!$B380, Data_all!$N$2:$N$5005, LocID!R$1)</f>
        <v>0</v>
      </c>
      <c r="S380" s="228">
        <f>COUNTIFS(Data_all!$M$2:$M$5005,LocID!$B380, Data_all!$N$2:$N$5005, LocID!S$1)</f>
        <v>0</v>
      </c>
      <c r="T380" s="232"/>
      <c r="U380" s="230">
        <f t="shared" si="15"/>
        <v>4</v>
      </c>
      <c r="W380"/>
    </row>
    <row r="381" spans="1:23" x14ac:dyDescent="0.25">
      <c r="A381" s="228">
        <v>385</v>
      </c>
      <c r="B381" s="228" t="str">
        <f t="shared" si="16"/>
        <v>Northampton_MA</v>
      </c>
      <c r="C381" s="228" t="s">
        <v>2404</v>
      </c>
      <c r="D381" s="320" t="s">
        <v>49</v>
      </c>
      <c r="E381" s="320" t="s">
        <v>50</v>
      </c>
      <c r="F381" s="320"/>
      <c r="G381" s="228">
        <v>42.31782913208</v>
      </c>
      <c r="H381" s="228">
        <v>-72.632392883300696</v>
      </c>
      <c r="I381" s="228">
        <f t="shared" si="17"/>
        <v>385</v>
      </c>
      <c r="J381" s="228">
        <f>COUNTIFS(Data_all!$M$2:$M$5005, LocID!B381, Data_all!$O$2:$O$5005,"&lt;&gt;2")</f>
        <v>4</v>
      </c>
      <c r="K381" s="228">
        <f>COUNTIFS(Data_all!$M$2:$M$5005,LocID!$B381, Data_all!$N$2:$N$5005, LocID!K$1)</f>
        <v>0</v>
      </c>
      <c r="L381" s="228">
        <f>COUNTIFS(Data_all!$M$2:$M$5005,LocID!$B381, Data_all!$N$2:$N$5005, LocID!L$1) + COUNTIFS(Data_all!$M$2:$M$5005,LocID!$B381, Data_all!$N$2:$N$5005, "Cities and Streets")</f>
        <v>4</v>
      </c>
      <c r="M381" s="228">
        <f>COUNTIFS(Data_all!$M$2:$M$5005,LocID!$B381, Data_all!$N$2:$N$5005, LocID!M$1)</f>
        <v>0</v>
      </c>
      <c r="N381" s="228">
        <f>COUNTIFS(Data_all!$M$2:$M$5005,LocID!$B381, Data_all!$N$2:$N$5005, LocID!N$1)</f>
        <v>0</v>
      </c>
      <c r="O381" s="228">
        <f>COUNTIFS(Data_all!$M$2:$M$5005,LocID!$B381, Data_all!$N$2:$N$5005, LocID!O$1)</f>
        <v>0</v>
      </c>
      <c r="P381" s="228">
        <f>COUNTIFS(Data_all!$M$2:$M$5005,LocID!$B381, Data_all!$N$2:$N$5005, LocID!P$1)</f>
        <v>0</v>
      </c>
      <c r="Q381" s="228">
        <f>COUNTIFS(Data_all!$M$2:$M$5005,LocID!$B381, Data_all!$N$2:$N$5005, LocID!Q$1)</f>
        <v>0</v>
      </c>
      <c r="R381" s="228">
        <f>COUNTIFS(Data_all!$M$2:$M$5005,LocID!$B381, Data_all!$N$2:$N$5005, LocID!R$1)</f>
        <v>0</v>
      </c>
      <c r="S381" s="228">
        <f>COUNTIFS(Data_all!$M$2:$M$5005,LocID!$B381, Data_all!$N$2:$N$5005, LocID!S$1)</f>
        <v>0</v>
      </c>
      <c r="T381" s="232"/>
      <c r="U381" s="230">
        <f t="shared" si="15"/>
        <v>4</v>
      </c>
      <c r="W381"/>
    </row>
    <row r="382" spans="1:23" x14ac:dyDescent="0.25">
      <c r="A382" s="228">
        <v>386</v>
      </c>
      <c r="B382" s="228" t="str">
        <f t="shared" si="16"/>
        <v>Norwich_CT</v>
      </c>
      <c r="C382" s="228" t="s">
        <v>2411</v>
      </c>
      <c r="D382" s="320" t="s">
        <v>874</v>
      </c>
      <c r="E382" s="320" t="s">
        <v>50</v>
      </c>
      <c r="F382" s="320"/>
      <c r="G382" s="228">
        <v>41.548938751220703</v>
      </c>
      <c r="H382" s="228">
        <v>-72.095291137695298</v>
      </c>
      <c r="I382" s="228">
        <f t="shared" si="17"/>
        <v>386</v>
      </c>
      <c r="J382" s="228">
        <f>COUNTIFS(Data_all!$M$2:$M$5005, LocID!B382, Data_all!$O$2:$O$5005,"&lt;&gt;2")</f>
        <v>1</v>
      </c>
      <c r="K382" s="228">
        <f>COUNTIFS(Data_all!$M$2:$M$5005,LocID!$B382, Data_all!$N$2:$N$5005, LocID!K$1)</f>
        <v>1</v>
      </c>
      <c r="L382" s="228">
        <f>COUNTIFS(Data_all!$M$2:$M$5005,LocID!$B382, Data_all!$N$2:$N$5005, LocID!L$1) + COUNTIFS(Data_all!$M$2:$M$5005,LocID!$B382, Data_all!$N$2:$N$5005, "Cities and Streets")</f>
        <v>0</v>
      </c>
      <c r="M382" s="228">
        <f>COUNTIFS(Data_all!$M$2:$M$5005,LocID!$B382, Data_all!$N$2:$N$5005, LocID!M$1)</f>
        <v>0</v>
      </c>
      <c r="N382" s="228">
        <f>COUNTIFS(Data_all!$M$2:$M$5005,LocID!$B382, Data_all!$N$2:$N$5005, LocID!N$1)</f>
        <v>0</v>
      </c>
      <c r="O382" s="228">
        <f>COUNTIFS(Data_all!$M$2:$M$5005,LocID!$B382, Data_all!$N$2:$N$5005, LocID!O$1)</f>
        <v>0</v>
      </c>
      <c r="P382" s="228">
        <f>COUNTIFS(Data_all!$M$2:$M$5005,LocID!$B382, Data_all!$N$2:$N$5005, LocID!P$1)</f>
        <v>0</v>
      </c>
      <c r="Q382" s="228">
        <f>COUNTIFS(Data_all!$M$2:$M$5005,LocID!$B382, Data_all!$N$2:$N$5005, LocID!Q$1)</f>
        <v>0</v>
      </c>
      <c r="R382" s="228">
        <f>COUNTIFS(Data_all!$M$2:$M$5005,LocID!$B382, Data_all!$N$2:$N$5005, LocID!R$1)</f>
        <v>0</v>
      </c>
      <c r="S382" s="228">
        <f>COUNTIFS(Data_all!$M$2:$M$5005,LocID!$B382, Data_all!$N$2:$N$5005, LocID!S$1)</f>
        <v>0</v>
      </c>
      <c r="T382" s="232"/>
      <c r="U382" s="230">
        <f t="shared" si="15"/>
        <v>1</v>
      </c>
      <c r="W382"/>
    </row>
    <row r="383" spans="1:23" x14ac:dyDescent="0.25">
      <c r="A383" s="228">
        <v>387</v>
      </c>
      <c r="B383" s="228" t="str">
        <f t="shared" si="16"/>
        <v>Oakland_CA</v>
      </c>
      <c r="C383" s="228" t="s">
        <v>2414</v>
      </c>
      <c r="D383" s="320" t="s">
        <v>76</v>
      </c>
      <c r="E383" s="320" t="s">
        <v>50</v>
      </c>
      <c r="F383" s="320"/>
      <c r="G383" s="228">
        <v>37.805080413818303</v>
      </c>
      <c r="H383" s="228">
        <v>-122.273071289062</v>
      </c>
      <c r="I383" s="228">
        <f t="shared" si="17"/>
        <v>387</v>
      </c>
      <c r="J383" s="228">
        <f>COUNTIFS(Data_all!$M$2:$M$5005, LocID!B383, Data_all!$O$2:$O$5005,"&lt;&gt;2")</f>
        <v>231</v>
      </c>
      <c r="K383" s="228">
        <f>COUNTIFS(Data_all!$M$2:$M$5005,LocID!$B383, Data_all!$N$2:$N$5005, LocID!K$1)</f>
        <v>55</v>
      </c>
      <c r="L383" s="228">
        <f>COUNTIFS(Data_all!$M$2:$M$5005,LocID!$B383, Data_all!$N$2:$N$5005, LocID!L$1) + COUNTIFS(Data_all!$M$2:$M$5005,LocID!$B383, Data_all!$N$2:$N$5005, "Cities and Streets")</f>
        <v>90</v>
      </c>
      <c r="M383" s="228">
        <f>COUNTIFS(Data_all!$M$2:$M$5005,LocID!$B383, Data_all!$N$2:$N$5005, LocID!M$1)</f>
        <v>57</v>
      </c>
      <c r="N383" s="228">
        <f>COUNTIFS(Data_all!$M$2:$M$5005,LocID!$B383, Data_all!$N$2:$N$5005, LocID!N$1)</f>
        <v>2</v>
      </c>
      <c r="O383" s="228">
        <f>COUNTIFS(Data_all!$M$2:$M$5005,LocID!$B383, Data_all!$N$2:$N$5005, LocID!O$1)</f>
        <v>7</v>
      </c>
      <c r="P383" s="228">
        <f>COUNTIFS(Data_all!$M$2:$M$5005,LocID!$B383, Data_all!$N$2:$N$5005, LocID!P$1)</f>
        <v>23</v>
      </c>
      <c r="Q383" s="228">
        <f>COUNTIFS(Data_all!$M$2:$M$5005,LocID!$B383, Data_all!$N$2:$N$5005, LocID!Q$1)</f>
        <v>1</v>
      </c>
      <c r="R383" s="228">
        <f>COUNTIFS(Data_all!$M$2:$M$5005,LocID!$B383, Data_all!$N$2:$N$5005, LocID!R$1)</f>
        <v>0</v>
      </c>
      <c r="S383" s="228">
        <f>COUNTIFS(Data_all!$M$2:$M$5005,LocID!$B383, Data_all!$N$2:$N$5005, LocID!S$1)</f>
        <v>0</v>
      </c>
      <c r="T383" s="232"/>
      <c r="U383" s="230">
        <f t="shared" si="15"/>
        <v>235</v>
      </c>
      <c r="W383"/>
    </row>
    <row r="384" spans="1:23" x14ac:dyDescent="0.25">
      <c r="A384" s="228">
        <v>388</v>
      </c>
      <c r="B384" s="228" t="str">
        <f t="shared" si="16"/>
        <v>Oceanside_CA</v>
      </c>
      <c r="C384" s="228" t="s">
        <v>2629</v>
      </c>
      <c r="D384" s="320" t="s">
        <v>76</v>
      </c>
      <c r="E384" s="320" t="s">
        <v>50</v>
      </c>
      <c r="F384" s="320"/>
      <c r="G384" s="228">
        <v>33.197151184082003</v>
      </c>
      <c r="H384" s="228">
        <v>-117.380577087402</v>
      </c>
      <c r="I384" s="228">
        <f t="shared" si="17"/>
        <v>388</v>
      </c>
      <c r="J384" s="228">
        <f>COUNTIFS(Data_all!$M$2:$M$5005, LocID!B384, Data_all!$O$2:$O$5005,"&lt;&gt;2")</f>
        <v>1</v>
      </c>
      <c r="K384" s="228">
        <f>COUNTIFS(Data_all!$M$2:$M$5005,LocID!$B384, Data_all!$N$2:$N$5005, LocID!K$1)</f>
        <v>0</v>
      </c>
      <c r="L384" s="228">
        <f>COUNTIFS(Data_all!$M$2:$M$5005,LocID!$B384, Data_all!$N$2:$N$5005, LocID!L$1) + COUNTIFS(Data_all!$M$2:$M$5005,LocID!$B384, Data_all!$N$2:$N$5005, "Cities and Streets")</f>
        <v>1</v>
      </c>
      <c r="M384" s="228">
        <f>COUNTIFS(Data_all!$M$2:$M$5005,LocID!$B384, Data_all!$N$2:$N$5005, LocID!M$1)</f>
        <v>0</v>
      </c>
      <c r="N384" s="228">
        <f>COUNTIFS(Data_all!$M$2:$M$5005,LocID!$B384, Data_all!$N$2:$N$5005, LocID!N$1)</f>
        <v>0</v>
      </c>
      <c r="O384" s="228">
        <f>COUNTIFS(Data_all!$M$2:$M$5005,LocID!$B384, Data_all!$N$2:$N$5005, LocID!O$1)</f>
        <v>0</v>
      </c>
      <c r="P384" s="228">
        <f>COUNTIFS(Data_all!$M$2:$M$5005,LocID!$B384, Data_all!$N$2:$N$5005, LocID!P$1)</f>
        <v>0</v>
      </c>
      <c r="Q384" s="228">
        <f>COUNTIFS(Data_all!$M$2:$M$5005,LocID!$B384, Data_all!$N$2:$N$5005, LocID!Q$1)</f>
        <v>0</v>
      </c>
      <c r="R384" s="228">
        <f>COUNTIFS(Data_all!$M$2:$M$5005,LocID!$B384, Data_all!$N$2:$N$5005, LocID!R$1)</f>
        <v>0</v>
      </c>
      <c r="S384" s="228">
        <f>COUNTIFS(Data_all!$M$2:$M$5005,LocID!$B384, Data_all!$N$2:$N$5005, LocID!S$1)</f>
        <v>0</v>
      </c>
      <c r="T384" s="232"/>
      <c r="U384" s="230">
        <f t="shared" ref="U384:U447" si="18">SUM(K384:S384)</f>
        <v>1</v>
      </c>
      <c r="W384"/>
    </row>
    <row r="385" spans="1:23" x14ac:dyDescent="0.25">
      <c r="A385" s="228">
        <v>389</v>
      </c>
      <c r="B385" s="228" t="str">
        <f t="shared" ref="B385:B448" si="19">IF(F385=1, C385&amp;"_"&amp;E385, C385&amp;"_"&amp;D385)</f>
        <v>Ojai_CA</v>
      </c>
      <c r="C385" s="228" t="s">
        <v>2632</v>
      </c>
      <c r="D385" s="320" t="s">
        <v>76</v>
      </c>
      <c r="E385" s="320" t="s">
        <v>50</v>
      </c>
      <c r="F385" s="320"/>
      <c r="G385" s="228">
        <v>34.443820953369098</v>
      </c>
      <c r="H385" s="228">
        <v>-119.246658325195</v>
      </c>
      <c r="I385" s="228">
        <f t="shared" si="17"/>
        <v>389</v>
      </c>
      <c r="J385" s="228">
        <f>COUNTIFS(Data_all!$M$2:$M$5005, LocID!B385, Data_all!$O$2:$O$5005,"&lt;&gt;2")</f>
        <v>1</v>
      </c>
      <c r="K385" s="228">
        <f>COUNTIFS(Data_all!$M$2:$M$5005,LocID!$B385, Data_all!$N$2:$N$5005, LocID!K$1)</f>
        <v>0</v>
      </c>
      <c r="L385" s="228">
        <f>COUNTIFS(Data_all!$M$2:$M$5005,LocID!$B385, Data_all!$N$2:$N$5005, LocID!L$1) + COUNTIFS(Data_all!$M$2:$M$5005,LocID!$B385, Data_all!$N$2:$N$5005, "Cities and Streets")</f>
        <v>1</v>
      </c>
      <c r="M385" s="228">
        <f>COUNTIFS(Data_all!$M$2:$M$5005,LocID!$B385, Data_all!$N$2:$N$5005, LocID!M$1)</f>
        <v>0</v>
      </c>
      <c r="N385" s="228">
        <f>COUNTIFS(Data_all!$M$2:$M$5005,LocID!$B385, Data_all!$N$2:$N$5005, LocID!N$1)</f>
        <v>0</v>
      </c>
      <c r="O385" s="228">
        <f>COUNTIFS(Data_all!$M$2:$M$5005,LocID!$B385, Data_all!$N$2:$N$5005, LocID!O$1)</f>
        <v>0</v>
      </c>
      <c r="P385" s="228">
        <f>COUNTIFS(Data_all!$M$2:$M$5005,LocID!$B385, Data_all!$N$2:$N$5005, LocID!P$1)</f>
        <v>0</v>
      </c>
      <c r="Q385" s="228">
        <f>COUNTIFS(Data_all!$M$2:$M$5005,LocID!$B385, Data_all!$N$2:$N$5005, LocID!Q$1)</f>
        <v>0</v>
      </c>
      <c r="R385" s="228">
        <f>COUNTIFS(Data_all!$M$2:$M$5005,LocID!$B385, Data_all!$N$2:$N$5005, LocID!R$1)</f>
        <v>0</v>
      </c>
      <c r="S385" s="228">
        <f>COUNTIFS(Data_all!$M$2:$M$5005,LocID!$B385, Data_all!$N$2:$N$5005, LocID!S$1)</f>
        <v>0</v>
      </c>
      <c r="T385" s="232"/>
      <c r="U385" s="230">
        <f t="shared" si="18"/>
        <v>1</v>
      </c>
      <c r="W385"/>
    </row>
    <row r="386" spans="1:23" x14ac:dyDescent="0.25">
      <c r="A386" s="228">
        <v>390</v>
      </c>
      <c r="B386" s="228" t="str">
        <f t="shared" si="19"/>
        <v>Oklahoma City_OK</v>
      </c>
      <c r="C386" s="228" t="s">
        <v>2635</v>
      </c>
      <c r="D386" s="320" t="s">
        <v>2636</v>
      </c>
      <c r="E386" s="320" t="s">
        <v>50</v>
      </c>
      <c r="F386" s="320"/>
      <c r="G386" s="228">
        <v>35.472030639648402</v>
      </c>
      <c r="H386" s="228">
        <v>-97.521072387695298</v>
      </c>
      <c r="I386" s="228">
        <f t="shared" ref="I386:I449" si="20">A386</f>
        <v>390</v>
      </c>
      <c r="J386" s="228">
        <f>COUNTIFS(Data_all!$M$2:$M$5005, LocID!B386, Data_all!$O$2:$O$5005,"&lt;&gt;2")</f>
        <v>3</v>
      </c>
      <c r="K386" s="228">
        <f>COUNTIFS(Data_all!$M$2:$M$5005,LocID!$B386, Data_all!$N$2:$N$5005, LocID!K$1)</f>
        <v>2</v>
      </c>
      <c r="L386" s="228">
        <f>COUNTIFS(Data_all!$M$2:$M$5005,LocID!$B386, Data_all!$N$2:$N$5005, LocID!L$1) + COUNTIFS(Data_all!$M$2:$M$5005,LocID!$B386, Data_all!$N$2:$N$5005, "Cities and Streets")</f>
        <v>1</v>
      </c>
      <c r="M386" s="228">
        <f>COUNTIFS(Data_all!$M$2:$M$5005,LocID!$B386, Data_all!$N$2:$N$5005, LocID!M$1)</f>
        <v>0</v>
      </c>
      <c r="N386" s="228">
        <f>COUNTIFS(Data_all!$M$2:$M$5005,LocID!$B386, Data_all!$N$2:$N$5005, LocID!N$1)</f>
        <v>0</v>
      </c>
      <c r="O386" s="228">
        <f>COUNTIFS(Data_all!$M$2:$M$5005,LocID!$B386, Data_all!$N$2:$N$5005, LocID!O$1)</f>
        <v>0</v>
      </c>
      <c r="P386" s="228">
        <f>COUNTIFS(Data_all!$M$2:$M$5005,LocID!$B386, Data_all!$N$2:$N$5005, LocID!P$1)</f>
        <v>0</v>
      </c>
      <c r="Q386" s="228">
        <f>COUNTIFS(Data_all!$M$2:$M$5005,LocID!$B386, Data_all!$N$2:$N$5005, LocID!Q$1)</f>
        <v>0</v>
      </c>
      <c r="R386" s="228">
        <f>COUNTIFS(Data_all!$M$2:$M$5005,LocID!$B386, Data_all!$N$2:$N$5005, LocID!R$1)</f>
        <v>0</v>
      </c>
      <c r="S386" s="228">
        <f>COUNTIFS(Data_all!$M$2:$M$5005,LocID!$B386, Data_all!$N$2:$N$5005, LocID!S$1)</f>
        <v>0</v>
      </c>
      <c r="T386" s="232"/>
      <c r="U386" s="230">
        <f t="shared" si="18"/>
        <v>3</v>
      </c>
      <c r="W386"/>
    </row>
    <row r="387" spans="1:23" x14ac:dyDescent="0.25">
      <c r="A387" s="228">
        <v>391</v>
      </c>
      <c r="B387" s="228" t="str">
        <f t="shared" si="19"/>
        <v>Olathe_KS</v>
      </c>
      <c r="C387" s="228" t="s">
        <v>2639</v>
      </c>
      <c r="D387" s="320" t="s">
        <v>1619</v>
      </c>
      <c r="E387" s="320" t="s">
        <v>50</v>
      </c>
      <c r="F387" s="320"/>
      <c r="G387" s="228">
        <v>38.883529663085902</v>
      </c>
      <c r="H387" s="228">
        <v>-94.818870544433594</v>
      </c>
      <c r="I387" s="228">
        <f t="shared" si="20"/>
        <v>391</v>
      </c>
      <c r="J387" s="228">
        <f>COUNTIFS(Data_all!$M$2:$M$5005, LocID!B387, Data_all!$O$2:$O$5005,"&lt;&gt;2")</f>
        <v>1</v>
      </c>
      <c r="K387" s="228">
        <f>COUNTIFS(Data_all!$M$2:$M$5005,LocID!$B387, Data_all!$N$2:$N$5005, LocID!K$1)</f>
        <v>1</v>
      </c>
      <c r="L387" s="228">
        <f>COUNTIFS(Data_all!$M$2:$M$5005,LocID!$B387, Data_all!$N$2:$N$5005, LocID!L$1) + COUNTIFS(Data_all!$M$2:$M$5005,LocID!$B387, Data_all!$N$2:$N$5005, "Cities and Streets")</f>
        <v>0</v>
      </c>
      <c r="M387" s="228">
        <f>COUNTIFS(Data_all!$M$2:$M$5005,LocID!$B387, Data_all!$N$2:$N$5005, LocID!M$1)</f>
        <v>0</v>
      </c>
      <c r="N387" s="228">
        <f>COUNTIFS(Data_all!$M$2:$M$5005,LocID!$B387, Data_all!$N$2:$N$5005, LocID!N$1)</f>
        <v>0</v>
      </c>
      <c r="O387" s="228">
        <f>COUNTIFS(Data_all!$M$2:$M$5005,LocID!$B387, Data_all!$N$2:$N$5005, LocID!O$1)</f>
        <v>0</v>
      </c>
      <c r="P387" s="228">
        <f>COUNTIFS(Data_all!$M$2:$M$5005,LocID!$B387, Data_all!$N$2:$N$5005, LocID!P$1)</f>
        <v>0</v>
      </c>
      <c r="Q387" s="228">
        <f>COUNTIFS(Data_all!$M$2:$M$5005,LocID!$B387, Data_all!$N$2:$N$5005, LocID!Q$1)</f>
        <v>0</v>
      </c>
      <c r="R387" s="228">
        <f>COUNTIFS(Data_all!$M$2:$M$5005,LocID!$B387, Data_all!$N$2:$N$5005, LocID!R$1)</f>
        <v>0</v>
      </c>
      <c r="S387" s="228">
        <f>COUNTIFS(Data_all!$M$2:$M$5005,LocID!$B387, Data_all!$N$2:$N$5005, LocID!S$1)</f>
        <v>0</v>
      </c>
      <c r="T387" s="232"/>
      <c r="U387" s="230">
        <f t="shared" si="18"/>
        <v>1</v>
      </c>
      <c r="W387"/>
    </row>
    <row r="388" spans="1:23" x14ac:dyDescent="0.25">
      <c r="A388" s="228">
        <v>392</v>
      </c>
      <c r="B388" s="228" t="str">
        <f t="shared" si="19"/>
        <v>Old Westbury_NY</v>
      </c>
      <c r="C388" s="228" t="s">
        <v>2641</v>
      </c>
      <c r="D388" s="320" t="s">
        <v>107</v>
      </c>
      <c r="E388" s="320" t="s">
        <v>50</v>
      </c>
      <c r="F388" s="320"/>
      <c r="G388" s="228">
        <v>40.781230926513601</v>
      </c>
      <c r="H388" s="228">
        <v>-73.600303649902301</v>
      </c>
      <c r="I388" s="228">
        <f t="shared" si="20"/>
        <v>392</v>
      </c>
      <c r="J388" s="228">
        <f>COUNTIFS(Data_all!$M$2:$M$5005, LocID!B388, Data_all!$O$2:$O$5005,"&lt;&gt;2")</f>
        <v>1</v>
      </c>
      <c r="K388" s="228">
        <f>COUNTIFS(Data_all!$M$2:$M$5005,LocID!$B388, Data_all!$N$2:$N$5005, LocID!K$1)</f>
        <v>0</v>
      </c>
      <c r="L388" s="228">
        <f>COUNTIFS(Data_all!$M$2:$M$5005,LocID!$B388, Data_all!$N$2:$N$5005, LocID!L$1) + COUNTIFS(Data_all!$M$2:$M$5005,LocID!$B388, Data_all!$N$2:$N$5005, "Cities and Streets")</f>
        <v>1</v>
      </c>
      <c r="M388" s="228">
        <f>COUNTIFS(Data_all!$M$2:$M$5005,LocID!$B388, Data_all!$N$2:$N$5005, LocID!M$1)</f>
        <v>0</v>
      </c>
      <c r="N388" s="228">
        <f>COUNTIFS(Data_all!$M$2:$M$5005,LocID!$B388, Data_all!$N$2:$N$5005, LocID!N$1)</f>
        <v>0</v>
      </c>
      <c r="O388" s="228">
        <f>COUNTIFS(Data_all!$M$2:$M$5005,LocID!$B388, Data_all!$N$2:$N$5005, LocID!O$1)</f>
        <v>0</v>
      </c>
      <c r="P388" s="228">
        <f>COUNTIFS(Data_all!$M$2:$M$5005,LocID!$B388, Data_all!$N$2:$N$5005, LocID!P$1)</f>
        <v>0</v>
      </c>
      <c r="Q388" s="228">
        <f>COUNTIFS(Data_all!$M$2:$M$5005,LocID!$B388, Data_all!$N$2:$N$5005, LocID!Q$1)</f>
        <v>0</v>
      </c>
      <c r="R388" s="228">
        <f>COUNTIFS(Data_all!$M$2:$M$5005,LocID!$B388, Data_all!$N$2:$N$5005, LocID!R$1)</f>
        <v>0</v>
      </c>
      <c r="S388" s="228">
        <f>COUNTIFS(Data_all!$M$2:$M$5005,LocID!$B388, Data_all!$N$2:$N$5005, LocID!S$1)</f>
        <v>0</v>
      </c>
      <c r="T388" s="232"/>
      <c r="U388" s="230">
        <f t="shared" si="18"/>
        <v>1</v>
      </c>
      <c r="W388"/>
    </row>
    <row r="389" spans="1:23" x14ac:dyDescent="0.25">
      <c r="A389" s="228">
        <v>393</v>
      </c>
      <c r="B389" s="228" t="str">
        <f t="shared" si="19"/>
        <v>Olympia_WA</v>
      </c>
      <c r="C389" s="228" t="s">
        <v>2644</v>
      </c>
      <c r="D389" s="320" t="s">
        <v>261</v>
      </c>
      <c r="E389" s="320" t="s">
        <v>50</v>
      </c>
      <c r="F389" s="320"/>
      <c r="G389" s="228">
        <v>47.039230346679602</v>
      </c>
      <c r="H389" s="228">
        <v>-122.891357421875</v>
      </c>
      <c r="I389" s="228">
        <f t="shared" si="20"/>
        <v>393</v>
      </c>
      <c r="J389" s="228">
        <f>COUNTIFS(Data_all!$M$2:$M$5005, LocID!B389, Data_all!$O$2:$O$5005,"&lt;&gt;2")</f>
        <v>16</v>
      </c>
      <c r="K389" s="228">
        <f>COUNTIFS(Data_all!$M$2:$M$5005,LocID!$B389, Data_all!$N$2:$N$5005, LocID!K$1)</f>
        <v>2</v>
      </c>
      <c r="L389" s="228">
        <f>COUNTIFS(Data_all!$M$2:$M$5005,LocID!$B389, Data_all!$N$2:$N$5005, LocID!L$1) + COUNTIFS(Data_all!$M$2:$M$5005,LocID!$B389, Data_all!$N$2:$N$5005, "Cities and Streets")</f>
        <v>9</v>
      </c>
      <c r="M389" s="228">
        <f>COUNTIFS(Data_all!$M$2:$M$5005,LocID!$B389, Data_all!$N$2:$N$5005, LocID!M$1)</f>
        <v>0</v>
      </c>
      <c r="N389" s="228">
        <f>COUNTIFS(Data_all!$M$2:$M$5005,LocID!$B389, Data_all!$N$2:$N$5005, LocID!N$1)</f>
        <v>0</v>
      </c>
      <c r="O389" s="228">
        <f>COUNTIFS(Data_all!$M$2:$M$5005,LocID!$B389, Data_all!$N$2:$N$5005, LocID!O$1)</f>
        <v>0</v>
      </c>
      <c r="P389" s="228">
        <f>COUNTIFS(Data_all!$M$2:$M$5005,LocID!$B389, Data_all!$N$2:$N$5005, LocID!P$1)</f>
        <v>5</v>
      </c>
      <c r="Q389" s="228">
        <f>COUNTIFS(Data_all!$M$2:$M$5005,LocID!$B389, Data_all!$N$2:$N$5005, LocID!Q$1)</f>
        <v>0</v>
      </c>
      <c r="R389" s="228">
        <f>COUNTIFS(Data_all!$M$2:$M$5005,LocID!$B389, Data_all!$N$2:$N$5005, LocID!R$1)</f>
        <v>0</v>
      </c>
      <c r="S389" s="228">
        <f>COUNTIFS(Data_all!$M$2:$M$5005,LocID!$B389, Data_all!$N$2:$N$5005, LocID!S$1)</f>
        <v>0</v>
      </c>
      <c r="T389" s="232"/>
      <c r="U389" s="230">
        <f t="shared" si="18"/>
        <v>16</v>
      </c>
      <c r="W389"/>
    </row>
    <row r="390" spans="1:23" x14ac:dyDescent="0.25">
      <c r="A390" s="228">
        <v>394</v>
      </c>
      <c r="B390" s="228" t="str">
        <f t="shared" si="19"/>
        <v>Omaha_NE</v>
      </c>
      <c r="C390" s="228" t="s">
        <v>2670</v>
      </c>
      <c r="D390" s="320" t="s">
        <v>1765</v>
      </c>
      <c r="E390" s="320" t="s">
        <v>50</v>
      </c>
      <c r="F390" s="320"/>
      <c r="G390" s="228">
        <v>41.260688781738203</v>
      </c>
      <c r="H390" s="228">
        <v>-95.940589904785099</v>
      </c>
      <c r="I390" s="228">
        <f t="shared" si="20"/>
        <v>394</v>
      </c>
      <c r="J390" s="228">
        <f>COUNTIFS(Data_all!$M$2:$M$5005, LocID!B390, Data_all!$O$2:$O$5005,"&lt;&gt;2")</f>
        <v>1</v>
      </c>
      <c r="K390" s="228">
        <f>COUNTIFS(Data_all!$M$2:$M$5005,LocID!$B390, Data_all!$N$2:$N$5005, LocID!K$1)</f>
        <v>0</v>
      </c>
      <c r="L390" s="228">
        <f>COUNTIFS(Data_all!$M$2:$M$5005,LocID!$B390, Data_all!$N$2:$N$5005, LocID!L$1) + COUNTIFS(Data_all!$M$2:$M$5005,LocID!$B390, Data_all!$N$2:$N$5005, "Cities and Streets")</f>
        <v>1</v>
      </c>
      <c r="M390" s="228">
        <f>COUNTIFS(Data_all!$M$2:$M$5005,LocID!$B390, Data_all!$N$2:$N$5005, LocID!M$1)</f>
        <v>0</v>
      </c>
      <c r="N390" s="228">
        <f>COUNTIFS(Data_all!$M$2:$M$5005,LocID!$B390, Data_all!$N$2:$N$5005, LocID!N$1)</f>
        <v>0</v>
      </c>
      <c r="O390" s="228">
        <f>COUNTIFS(Data_all!$M$2:$M$5005,LocID!$B390, Data_all!$N$2:$N$5005, LocID!O$1)</f>
        <v>0</v>
      </c>
      <c r="P390" s="228">
        <f>COUNTIFS(Data_all!$M$2:$M$5005,LocID!$B390, Data_all!$N$2:$N$5005, LocID!P$1)</f>
        <v>0</v>
      </c>
      <c r="Q390" s="228">
        <f>COUNTIFS(Data_all!$M$2:$M$5005,LocID!$B390, Data_all!$N$2:$N$5005, LocID!Q$1)</f>
        <v>0</v>
      </c>
      <c r="R390" s="228">
        <f>COUNTIFS(Data_all!$M$2:$M$5005,LocID!$B390, Data_all!$N$2:$N$5005, LocID!R$1)</f>
        <v>0</v>
      </c>
      <c r="S390" s="228">
        <f>COUNTIFS(Data_all!$M$2:$M$5005,LocID!$B390, Data_all!$N$2:$N$5005, LocID!S$1)</f>
        <v>0</v>
      </c>
      <c r="T390" s="232"/>
      <c r="U390" s="230">
        <f t="shared" si="18"/>
        <v>1</v>
      </c>
      <c r="W390"/>
    </row>
    <row r="391" spans="1:23" x14ac:dyDescent="0.25">
      <c r="A391" s="228">
        <v>395</v>
      </c>
      <c r="B391" s="228" t="str">
        <f t="shared" si="19"/>
        <v>Orange_CA</v>
      </c>
      <c r="C391" s="228" t="s">
        <v>2673</v>
      </c>
      <c r="D391" s="320" t="s">
        <v>76</v>
      </c>
      <c r="E391" s="320" t="s">
        <v>50</v>
      </c>
      <c r="F391" s="320"/>
      <c r="G391" s="228">
        <v>33.654399871826101</v>
      </c>
      <c r="H391" s="228">
        <v>-117.788208007812</v>
      </c>
      <c r="I391" s="228">
        <f t="shared" si="20"/>
        <v>395</v>
      </c>
      <c r="J391" s="228">
        <f>COUNTIFS(Data_all!$M$2:$M$5005, LocID!B391, Data_all!$O$2:$O$5005,"&lt;&gt;2")</f>
        <v>7</v>
      </c>
      <c r="K391" s="228">
        <f>COUNTIFS(Data_all!$M$2:$M$5005,LocID!$B391, Data_all!$N$2:$N$5005, LocID!K$1)</f>
        <v>4</v>
      </c>
      <c r="L391" s="228">
        <f>COUNTIFS(Data_all!$M$2:$M$5005,LocID!$B391, Data_all!$N$2:$N$5005, LocID!L$1) + COUNTIFS(Data_all!$M$2:$M$5005,LocID!$B391, Data_all!$N$2:$N$5005, "Cities and Streets")</f>
        <v>0</v>
      </c>
      <c r="M391" s="228">
        <f>COUNTIFS(Data_all!$M$2:$M$5005,LocID!$B391, Data_all!$N$2:$N$5005, LocID!M$1)</f>
        <v>0</v>
      </c>
      <c r="N391" s="228">
        <f>COUNTIFS(Data_all!$M$2:$M$5005,LocID!$B391, Data_all!$N$2:$N$5005, LocID!N$1)</f>
        <v>2</v>
      </c>
      <c r="O391" s="228">
        <f>COUNTIFS(Data_all!$M$2:$M$5005,LocID!$B391, Data_all!$N$2:$N$5005, LocID!O$1)</f>
        <v>0</v>
      </c>
      <c r="P391" s="228">
        <f>COUNTIFS(Data_all!$M$2:$M$5005,LocID!$B391, Data_all!$N$2:$N$5005, LocID!P$1)</f>
        <v>1</v>
      </c>
      <c r="Q391" s="228">
        <f>COUNTIFS(Data_all!$M$2:$M$5005,LocID!$B391, Data_all!$N$2:$N$5005, LocID!Q$1)</f>
        <v>0</v>
      </c>
      <c r="R391" s="228">
        <f>COUNTIFS(Data_all!$M$2:$M$5005,LocID!$B391, Data_all!$N$2:$N$5005, LocID!R$1)</f>
        <v>0</v>
      </c>
      <c r="S391" s="228">
        <f>COUNTIFS(Data_all!$M$2:$M$5005,LocID!$B391, Data_all!$N$2:$N$5005, LocID!S$1)</f>
        <v>0</v>
      </c>
      <c r="T391" s="232"/>
      <c r="U391" s="230">
        <f t="shared" si="18"/>
        <v>7</v>
      </c>
      <c r="W391"/>
    </row>
    <row r="392" spans="1:23" x14ac:dyDescent="0.25">
      <c r="A392" s="228">
        <v>396</v>
      </c>
      <c r="B392" s="228" t="str">
        <f t="shared" si="19"/>
        <v>Orange_MA</v>
      </c>
      <c r="C392" s="228" t="s">
        <v>2673</v>
      </c>
      <c r="D392" s="320" t="s">
        <v>49</v>
      </c>
      <c r="E392" s="320" t="s">
        <v>50</v>
      </c>
      <c r="F392" s="320"/>
      <c r="G392" s="228">
        <v>42.589199066162102</v>
      </c>
      <c r="H392" s="228">
        <v>-72.3095703125</v>
      </c>
      <c r="I392" s="228">
        <f t="shared" si="20"/>
        <v>396</v>
      </c>
      <c r="J392" s="228">
        <f>COUNTIFS(Data_all!$M$2:$M$5005, LocID!B392, Data_all!$O$2:$O$5005,"&lt;&gt;2")</f>
        <v>1</v>
      </c>
      <c r="K392" s="228">
        <f>COUNTIFS(Data_all!$M$2:$M$5005,LocID!$B392, Data_all!$N$2:$N$5005, LocID!K$1)</f>
        <v>0</v>
      </c>
      <c r="L392" s="228">
        <f>COUNTIFS(Data_all!$M$2:$M$5005,LocID!$B392, Data_all!$N$2:$N$5005, LocID!L$1) + COUNTIFS(Data_all!$M$2:$M$5005,LocID!$B392, Data_all!$N$2:$N$5005, "Cities and Streets")</f>
        <v>0</v>
      </c>
      <c r="M392" s="228">
        <f>COUNTIFS(Data_all!$M$2:$M$5005,LocID!$B392, Data_all!$N$2:$N$5005, LocID!M$1)</f>
        <v>1</v>
      </c>
      <c r="N392" s="228">
        <f>COUNTIFS(Data_all!$M$2:$M$5005,LocID!$B392, Data_all!$N$2:$N$5005, LocID!N$1)</f>
        <v>0</v>
      </c>
      <c r="O392" s="228">
        <f>COUNTIFS(Data_all!$M$2:$M$5005,LocID!$B392, Data_all!$N$2:$N$5005, LocID!O$1)</f>
        <v>0</v>
      </c>
      <c r="P392" s="228">
        <f>COUNTIFS(Data_all!$M$2:$M$5005,LocID!$B392, Data_all!$N$2:$N$5005, LocID!P$1)</f>
        <v>0</v>
      </c>
      <c r="Q392" s="228">
        <f>COUNTIFS(Data_all!$M$2:$M$5005,LocID!$B392, Data_all!$N$2:$N$5005, LocID!Q$1)</f>
        <v>0</v>
      </c>
      <c r="R392" s="228">
        <f>COUNTIFS(Data_all!$M$2:$M$5005,LocID!$B392, Data_all!$N$2:$N$5005, LocID!R$1)</f>
        <v>0</v>
      </c>
      <c r="S392" s="228">
        <f>COUNTIFS(Data_all!$M$2:$M$5005,LocID!$B392, Data_all!$N$2:$N$5005, LocID!S$1)</f>
        <v>0</v>
      </c>
      <c r="T392" s="232"/>
      <c r="U392" s="230">
        <f t="shared" si="18"/>
        <v>1</v>
      </c>
      <c r="W392"/>
    </row>
    <row r="393" spans="1:23" x14ac:dyDescent="0.25">
      <c r="A393" s="228">
        <v>397</v>
      </c>
      <c r="B393" s="228" t="str">
        <f t="shared" si="19"/>
        <v>Oregon City_OR</v>
      </c>
      <c r="C393" s="228" t="s">
        <v>2678</v>
      </c>
      <c r="D393" s="320" t="s">
        <v>122</v>
      </c>
      <c r="E393" s="320" t="s">
        <v>50</v>
      </c>
      <c r="F393" s="320"/>
      <c r="G393" s="228">
        <v>45.336509704589801</v>
      </c>
      <c r="H393" s="228">
        <v>-122.59278106689401</v>
      </c>
      <c r="I393" s="228">
        <f t="shared" si="20"/>
        <v>397</v>
      </c>
      <c r="J393" s="228">
        <f>COUNTIFS(Data_all!$M$2:$M$5005, LocID!B393, Data_all!$O$2:$O$5005,"&lt;&gt;2")</f>
        <v>2</v>
      </c>
      <c r="K393" s="228">
        <f>COUNTIFS(Data_all!$M$2:$M$5005,LocID!$B393, Data_all!$N$2:$N$5005, LocID!K$1)</f>
        <v>2</v>
      </c>
      <c r="L393" s="228">
        <f>COUNTIFS(Data_all!$M$2:$M$5005,LocID!$B393, Data_all!$N$2:$N$5005, LocID!L$1) + COUNTIFS(Data_all!$M$2:$M$5005,LocID!$B393, Data_all!$N$2:$N$5005, "Cities and Streets")</f>
        <v>0</v>
      </c>
      <c r="M393" s="228">
        <f>COUNTIFS(Data_all!$M$2:$M$5005,LocID!$B393, Data_all!$N$2:$N$5005, LocID!M$1)</f>
        <v>0</v>
      </c>
      <c r="N393" s="228">
        <f>COUNTIFS(Data_all!$M$2:$M$5005,LocID!$B393, Data_all!$N$2:$N$5005, LocID!N$1)</f>
        <v>0</v>
      </c>
      <c r="O393" s="228">
        <f>COUNTIFS(Data_all!$M$2:$M$5005,LocID!$B393, Data_all!$N$2:$N$5005, LocID!O$1)</f>
        <v>0</v>
      </c>
      <c r="P393" s="228">
        <f>COUNTIFS(Data_all!$M$2:$M$5005,LocID!$B393, Data_all!$N$2:$N$5005, LocID!P$1)</f>
        <v>0</v>
      </c>
      <c r="Q393" s="228">
        <f>COUNTIFS(Data_all!$M$2:$M$5005,LocID!$B393, Data_all!$N$2:$N$5005, LocID!Q$1)</f>
        <v>0</v>
      </c>
      <c r="R393" s="228">
        <f>COUNTIFS(Data_all!$M$2:$M$5005,LocID!$B393, Data_all!$N$2:$N$5005, LocID!R$1)</f>
        <v>0</v>
      </c>
      <c r="S393" s="228">
        <f>COUNTIFS(Data_all!$M$2:$M$5005,LocID!$B393, Data_all!$N$2:$N$5005, LocID!S$1)</f>
        <v>0</v>
      </c>
      <c r="T393" s="232"/>
      <c r="U393" s="230">
        <f t="shared" si="18"/>
        <v>2</v>
      </c>
      <c r="W393"/>
    </row>
    <row r="394" spans="1:23" x14ac:dyDescent="0.25">
      <c r="A394" s="228">
        <v>398</v>
      </c>
      <c r="B394" s="228" t="str">
        <f t="shared" si="19"/>
        <v>Orlando_FL</v>
      </c>
      <c r="C394" s="228" t="s">
        <v>2683</v>
      </c>
      <c r="D394" s="320" t="s">
        <v>165</v>
      </c>
      <c r="E394" s="320" t="s">
        <v>50</v>
      </c>
      <c r="F394" s="320"/>
      <c r="G394" s="228">
        <v>28.538230895996001</v>
      </c>
      <c r="H394" s="228">
        <v>-81.377388000488196</v>
      </c>
      <c r="I394" s="228">
        <f t="shared" si="20"/>
        <v>398</v>
      </c>
      <c r="J394" s="228">
        <f>COUNTIFS(Data_all!$M$2:$M$5005, LocID!B394, Data_all!$O$2:$O$5005,"&lt;&gt;2")</f>
        <v>4</v>
      </c>
      <c r="K394" s="228">
        <f>COUNTIFS(Data_all!$M$2:$M$5005,LocID!$B394, Data_all!$N$2:$N$5005, LocID!K$1)</f>
        <v>3</v>
      </c>
      <c r="L394" s="228">
        <f>COUNTIFS(Data_all!$M$2:$M$5005,LocID!$B394, Data_all!$N$2:$N$5005, LocID!L$1) + COUNTIFS(Data_all!$M$2:$M$5005,LocID!$B394, Data_all!$N$2:$N$5005, "Cities and Streets")</f>
        <v>1</v>
      </c>
      <c r="M394" s="228">
        <f>COUNTIFS(Data_all!$M$2:$M$5005,LocID!$B394, Data_all!$N$2:$N$5005, LocID!M$1)</f>
        <v>0</v>
      </c>
      <c r="N394" s="228">
        <f>COUNTIFS(Data_all!$M$2:$M$5005,LocID!$B394, Data_all!$N$2:$N$5005, LocID!N$1)</f>
        <v>0</v>
      </c>
      <c r="O394" s="228">
        <f>COUNTIFS(Data_all!$M$2:$M$5005,LocID!$B394, Data_all!$N$2:$N$5005, LocID!O$1)</f>
        <v>0</v>
      </c>
      <c r="P394" s="228">
        <f>COUNTIFS(Data_all!$M$2:$M$5005,LocID!$B394, Data_all!$N$2:$N$5005, LocID!P$1)</f>
        <v>0</v>
      </c>
      <c r="Q394" s="228">
        <f>COUNTIFS(Data_all!$M$2:$M$5005,LocID!$B394, Data_all!$N$2:$N$5005, LocID!Q$1)</f>
        <v>0</v>
      </c>
      <c r="R394" s="228">
        <f>COUNTIFS(Data_all!$M$2:$M$5005,LocID!$B394, Data_all!$N$2:$N$5005, LocID!R$1)</f>
        <v>0</v>
      </c>
      <c r="S394" s="228">
        <f>COUNTIFS(Data_all!$M$2:$M$5005,LocID!$B394, Data_all!$N$2:$N$5005, LocID!S$1)</f>
        <v>0</v>
      </c>
      <c r="T394" s="232"/>
      <c r="U394" s="230">
        <f t="shared" si="18"/>
        <v>4</v>
      </c>
      <c r="W394"/>
    </row>
    <row r="395" spans="1:23" x14ac:dyDescent="0.25">
      <c r="A395" s="228">
        <v>399</v>
      </c>
      <c r="B395" s="228" t="str">
        <f t="shared" si="19"/>
        <v>Ossining_NY</v>
      </c>
      <c r="C395" s="228" t="s">
        <v>2691</v>
      </c>
      <c r="D395" s="320" t="s">
        <v>107</v>
      </c>
      <c r="E395" s="320" t="s">
        <v>50</v>
      </c>
      <c r="F395" s="320"/>
      <c r="G395" s="228">
        <v>41.163379669189403</v>
      </c>
      <c r="H395" s="228">
        <v>-73.86083984375</v>
      </c>
      <c r="I395" s="228">
        <f t="shared" si="20"/>
        <v>399</v>
      </c>
      <c r="J395" s="228">
        <f>COUNTIFS(Data_all!$M$2:$M$5005, LocID!B395, Data_all!$O$2:$O$5005,"&lt;&gt;2")</f>
        <v>1</v>
      </c>
      <c r="K395" s="228">
        <f>COUNTIFS(Data_all!$M$2:$M$5005,LocID!$B395, Data_all!$N$2:$N$5005, LocID!K$1)</f>
        <v>0</v>
      </c>
      <c r="L395" s="228">
        <f>COUNTIFS(Data_all!$M$2:$M$5005,LocID!$B395, Data_all!$N$2:$N$5005, LocID!L$1) + COUNTIFS(Data_all!$M$2:$M$5005,LocID!$B395, Data_all!$N$2:$N$5005, "Cities and Streets")</f>
        <v>0</v>
      </c>
      <c r="M395" s="228">
        <f>COUNTIFS(Data_all!$M$2:$M$5005,LocID!$B395, Data_all!$N$2:$N$5005, LocID!M$1)</f>
        <v>1</v>
      </c>
      <c r="N395" s="228">
        <f>COUNTIFS(Data_all!$M$2:$M$5005,LocID!$B395, Data_all!$N$2:$N$5005, LocID!N$1)</f>
        <v>0</v>
      </c>
      <c r="O395" s="228">
        <f>COUNTIFS(Data_all!$M$2:$M$5005,LocID!$B395, Data_all!$N$2:$N$5005, LocID!O$1)</f>
        <v>0</v>
      </c>
      <c r="P395" s="228">
        <f>COUNTIFS(Data_all!$M$2:$M$5005,LocID!$B395, Data_all!$N$2:$N$5005, LocID!P$1)</f>
        <v>0</v>
      </c>
      <c r="Q395" s="228">
        <f>COUNTIFS(Data_all!$M$2:$M$5005,LocID!$B395, Data_all!$N$2:$N$5005, LocID!Q$1)</f>
        <v>0</v>
      </c>
      <c r="R395" s="228">
        <f>COUNTIFS(Data_all!$M$2:$M$5005,LocID!$B395, Data_all!$N$2:$N$5005, LocID!R$1)</f>
        <v>0</v>
      </c>
      <c r="S395" s="228">
        <f>COUNTIFS(Data_all!$M$2:$M$5005,LocID!$B395, Data_all!$N$2:$N$5005, LocID!S$1)</f>
        <v>0</v>
      </c>
      <c r="T395" s="232"/>
      <c r="U395" s="230">
        <f t="shared" si="18"/>
        <v>1</v>
      </c>
      <c r="W395"/>
    </row>
    <row r="396" spans="1:23" x14ac:dyDescent="0.25">
      <c r="A396" s="228">
        <v>400</v>
      </c>
      <c r="B396" s="228" t="str">
        <f t="shared" si="19"/>
        <v>Ottawa_Canada</v>
      </c>
      <c r="C396" s="228" t="s">
        <v>798</v>
      </c>
      <c r="D396" s="320" t="s">
        <v>740</v>
      </c>
      <c r="E396" s="320" t="s">
        <v>740</v>
      </c>
      <c r="F396" s="320">
        <v>1</v>
      </c>
      <c r="G396" s="228">
        <v>45.389198303222599</v>
      </c>
      <c r="H396" s="228">
        <v>-75.688003540039006</v>
      </c>
      <c r="I396" s="228">
        <f t="shared" si="20"/>
        <v>400</v>
      </c>
      <c r="J396" s="228">
        <f>COUNTIFS(Data_all!$M$2:$M$5005, LocID!B396, Data_all!$O$2:$O$5005,"&lt;&gt;2")</f>
        <v>1</v>
      </c>
      <c r="K396" s="228">
        <f>COUNTIFS(Data_all!$M$2:$M$5005,LocID!$B396, Data_all!$N$2:$N$5005, LocID!K$1)</f>
        <v>0</v>
      </c>
      <c r="L396" s="228">
        <f>COUNTIFS(Data_all!$M$2:$M$5005,LocID!$B396, Data_all!$N$2:$N$5005, LocID!L$1) + COUNTIFS(Data_all!$M$2:$M$5005,LocID!$B396, Data_all!$N$2:$N$5005, "Cities and Streets")</f>
        <v>1</v>
      </c>
      <c r="M396" s="228">
        <f>COUNTIFS(Data_all!$M$2:$M$5005,LocID!$B396, Data_all!$N$2:$N$5005, LocID!M$1)</f>
        <v>0</v>
      </c>
      <c r="N396" s="228">
        <f>COUNTIFS(Data_all!$M$2:$M$5005,LocID!$B396, Data_all!$N$2:$N$5005, LocID!N$1)</f>
        <v>0</v>
      </c>
      <c r="O396" s="228">
        <f>COUNTIFS(Data_all!$M$2:$M$5005,LocID!$B396, Data_all!$N$2:$N$5005, LocID!O$1)</f>
        <v>0</v>
      </c>
      <c r="P396" s="228">
        <f>COUNTIFS(Data_all!$M$2:$M$5005,LocID!$B396, Data_all!$N$2:$N$5005, LocID!P$1)</f>
        <v>0</v>
      </c>
      <c r="Q396" s="228">
        <f>COUNTIFS(Data_all!$M$2:$M$5005,LocID!$B396, Data_all!$N$2:$N$5005, LocID!Q$1)</f>
        <v>0</v>
      </c>
      <c r="R396" s="228">
        <f>COUNTIFS(Data_all!$M$2:$M$5005,LocID!$B396, Data_all!$N$2:$N$5005, LocID!R$1)</f>
        <v>0</v>
      </c>
      <c r="S396" s="228">
        <f>COUNTIFS(Data_all!$M$2:$M$5005,LocID!$B396, Data_all!$N$2:$N$5005, LocID!S$1)</f>
        <v>0</v>
      </c>
      <c r="T396" s="232"/>
      <c r="U396" s="230">
        <f t="shared" si="18"/>
        <v>1</v>
      </c>
      <c r="W396"/>
    </row>
    <row r="397" spans="1:23" x14ac:dyDescent="0.25">
      <c r="A397" s="228">
        <v>401</v>
      </c>
      <c r="B397" s="228" t="str">
        <f t="shared" si="19"/>
        <v>Overland Park_KS</v>
      </c>
      <c r="C397" s="228" t="s">
        <v>2694</v>
      </c>
      <c r="D397" s="320" t="s">
        <v>1619</v>
      </c>
      <c r="E397" s="320" t="s">
        <v>50</v>
      </c>
      <c r="F397" s="320"/>
      <c r="G397" s="228">
        <v>38.984889984130803</v>
      </c>
      <c r="H397" s="228">
        <v>-94.671676635742102</v>
      </c>
      <c r="I397" s="228">
        <f t="shared" si="20"/>
        <v>401</v>
      </c>
      <c r="J397" s="228">
        <f>COUNTIFS(Data_all!$M$2:$M$5005, LocID!B397, Data_all!$O$2:$O$5005,"&lt;&gt;2")</f>
        <v>3</v>
      </c>
      <c r="K397" s="228">
        <f>COUNTIFS(Data_all!$M$2:$M$5005,LocID!$B397, Data_all!$N$2:$N$5005, LocID!K$1)</f>
        <v>0</v>
      </c>
      <c r="L397" s="228">
        <f>COUNTIFS(Data_all!$M$2:$M$5005,LocID!$B397, Data_all!$N$2:$N$5005, LocID!L$1) + COUNTIFS(Data_all!$M$2:$M$5005,LocID!$B397, Data_all!$N$2:$N$5005, "Cities and Streets")</f>
        <v>1</v>
      </c>
      <c r="M397" s="228">
        <f>COUNTIFS(Data_all!$M$2:$M$5005,LocID!$B397, Data_all!$N$2:$N$5005, LocID!M$1)</f>
        <v>2</v>
      </c>
      <c r="N397" s="228">
        <f>COUNTIFS(Data_all!$M$2:$M$5005,LocID!$B397, Data_all!$N$2:$N$5005, LocID!N$1)</f>
        <v>0</v>
      </c>
      <c r="O397" s="228">
        <f>COUNTIFS(Data_all!$M$2:$M$5005,LocID!$B397, Data_all!$N$2:$N$5005, LocID!O$1)</f>
        <v>0</v>
      </c>
      <c r="P397" s="228">
        <f>COUNTIFS(Data_all!$M$2:$M$5005,LocID!$B397, Data_all!$N$2:$N$5005, LocID!P$1)</f>
        <v>0</v>
      </c>
      <c r="Q397" s="228">
        <f>COUNTIFS(Data_all!$M$2:$M$5005,LocID!$B397, Data_all!$N$2:$N$5005, LocID!Q$1)</f>
        <v>0</v>
      </c>
      <c r="R397" s="228">
        <f>COUNTIFS(Data_all!$M$2:$M$5005,LocID!$B397, Data_all!$N$2:$N$5005, LocID!R$1)</f>
        <v>0</v>
      </c>
      <c r="S397" s="228">
        <f>COUNTIFS(Data_all!$M$2:$M$5005,LocID!$B397, Data_all!$N$2:$N$5005, LocID!S$1)</f>
        <v>0</v>
      </c>
      <c r="T397" s="232"/>
      <c r="U397" s="230">
        <f t="shared" si="18"/>
        <v>3</v>
      </c>
      <c r="W397"/>
    </row>
    <row r="398" spans="1:23" x14ac:dyDescent="0.25">
      <c r="A398" s="228">
        <v>402</v>
      </c>
      <c r="B398" s="228" t="str">
        <f t="shared" si="19"/>
        <v>Oxnard_CA</v>
      </c>
      <c r="C398" s="228" t="s">
        <v>2699</v>
      </c>
      <c r="D398" s="320" t="s">
        <v>76</v>
      </c>
      <c r="E398" s="320" t="s">
        <v>50</v>
      </c>
      <c r="F398" s="320"/>
      <c r="G398" s="228">
        <v>34.200340270996001</v>
      </c>
      <c r="H398" s="228">
        <v>-119.180122375488</v>
      </c>
      <c r="I398" s="228">
        <f t="shared" si="20"/>
        <v>402</v>
      </c>
      <c r="J398" s="228">
        <f>COUNTIFS(Data_all!$M$2:$M$5005, LocID!B398, Data_all!$O$2:$O$5005,"&lt;&gt;2")</f>
        <v>1</v>
      </c>
      <c r="K398" s="228">
        <f>COUNTIFS(Data_all!$M$2:$M$5005,LocID!$B398, Data_all!$N$2:$N$5005, LocID!K$1)</f>
        <v>0</v>
      </c>
      <c r="L398" s="228">
        <f>COUNTIFS(Data_all!$M$2:$M$5005,LocID!$B398, Data_all!$N$2:$N$5005, LocID!L$1) + COUNTIFS(Data_all!$M$2:$M$5005,LocID!$B398, Data_all!$N$2:$N$5005, "Cities and Streets")</f>
        <v>0</v>
      </c>
      <c r="M398" s="228">
        <f>COUNTIFS(Data_all!$M$2:$M$5005,LocID!$B398, Data_all!$N$2:$N$5005, LocID!M$1)</f>
        <v>1</v>
      </c>
      <c r="N398" s="228">
        <f>COUNTIFS(Data_all!$M$2:$M$5005,LocID!$B398, Data_all!$N$2:$N$5005, LocID!N$1)</f>
        <v>0</v>
      </c>
      <c r="O398" s="228">
        <f>COUNTIFS(Data_all!$M$2:$M$5005,LocID!$B398, Data_all!$N$2:$N$5005, LocID!O$1)</f>
        <v>0</v>
      </c>
      <c r="P398" s="228">
        <f>COUNTIFS(Data_all!$M$2:$M$5005,LocID!$B398, Data_all!$N$2:$N$5005, LocID!P$1)</f>
        <v>0</v>
      </c>
      <c r="Q398" s="228">
        <f>COUNTIFS(Data_all!$M$2:$M$5005,LocID!$B398, Data_all!$N$2:$N$5005, LocID!Q$1)</f>
        <v>0</v>
      </c>
      <c r="R398" s="228">
        <f>COUNTIFS(Data_all!$M$2:$M$5005,LocID!$B398, Data_all!$N$2:$N$5005, LocID!R$1)</f>
        <v>0</v>
      </c>
      <c r="S398" s="228">
        <f>COUNTIFS(Data_all!$M$2:$M$5005,LocID!$B398, Data_all!$N$2:$N$5005, LocID!S$1)</f>
        <v>0</v>
      </c>
      <c r="T398" s="232"/>
      <c r="U398" s="230">
        <f t="shared" si="18"/>
        <v>1</v>
      </c>
      <c r="W398"/>
    </row>
    <row r="399" spans="1:23" x14ac:dyDescent="0.25">
      <c r="A399" s="228">
        <v>403</v>
      </c>
      <c r="B399" s="228" t="str">
        <f t="shared" si="19"/>
        <v>Palmdale_CA</v>
      </c>
      <c r="C399" s="228" t="s">
        <v>2702</v>
      </c>
      <c r="D399" s="320" t="s">
        <v>76</v>
      </c>
      <c r="E399" s="320" t="s">
        <v>50</v>
      </c>
      <c r="F399" s="320"/>
      <c r="G399" s="228">
        <v>34.579231262207003</v>
      </c>
      <c r="H399" s="228">
        <v>-118.116569519042</v>
      </c>
      <c r="I399" s="228">
        <f t="shared" si="20"/>
        <v>403</v>
      </c>
      <c r="J399" s="228">
        <f>COUNTIFS(Data_all!$M$2:$M$5005, LocID!B399, Data_all!$O$2:$O$5005,"&lt;&gt;2")</f>
        <v>2</v>
      </c>
      <c r="K399" s="228">
        <f>COUNTIFS(Data_all!$M$2:$M$5005,LocID!$B399, Data_all!$N$2:$N$5005, LocID!K$1)</f>
        <v>0</v>
      </c>
      <c r="L399" s="228">
        <f>COUNTIFS(Data_all!$M$2:$M$5005,LocID!$B399, Data_all!$N$2:$N$5005, LocID!L$1) + COUNTIFS(Data_all!$M$2:$M$5005,LocID!$B399, Data_all!$N$2:$N$5005, "Cities and Streets")</f>
        <v>2</v>
      </c>
      <c r="M399" s="228">
        <f>COUNTIFS(Data_all!$M$2:$M$5005,LocID!$B399, Data_all!$N$2:$N$5005, LocID!M$1)</f>
        <v>0</v>
      </c>
      <c r="N399" s="228">
        <f>COUNTIFS(Data_all!$M$2:$M$5005,LocID!$B399, Data_all!$N$2:$N$5005, LocID!N$1)</f>
        <v>0</v>
      </c>
      <c r="O399" s="228">
        <f>COUNTIFS(Data_all!$M$2:$M$5005,LocID!$B399, Data_all!$N$2:$N$5005, LocID!O$1)</f>
        <v>0</v>
      </c>
      <c r="P399" s="228">
        <f>COUNTIFS(Data_all!$M$2:$M$5005,LocID!$B399, Data_all!$N$2:$N$5005, LocID!P$1)</f>
        <v>0</v>
      </c>
      <c r="Q399" s="228">
        <f>COUNTIFS(Data_all!$M$2:$M$5005,LocID!$B399, Data_all!$N$2:$N$5005, LocID!Q$1)</f>
        <v>0</v>
      </c>
      <c r="R399" s="228">
        <f>COUNTIFS(Data_all!$M$2:$M$5005,LocID!$B399, Data_all!$N$2:$N$5005, LocID!R$1)</f>
        <v>0</v>
      </c>
      <c r="S399" s="228">
        <f>COUNTIFS(Data_all!$M$2:$M$5005,LocID!$B399, Data_all!$N$2:$N$5005, LocID!S$1)</f>
        <v>0</v>
      </c>
      <c r="T399" s="232"/>
      <c r="U399" s="230">
        <f t="shared" si="18"/>
        <v>2</v>
      </c>
      <c r="W399"/>
    </row>
    <row r="400" spans="1:23" x14ac:dyDescent="0.25">
      <c r="A400" s="228">
        <v>404</v>
      </c>
      <c r="B400" s="228" t="str">
        <f t="shared" si="19"/>
        <v>Palo Alto_CA</v>
      </c>
      <c r="C400" s="228" t="s">
        <v>2705</v>
      </c>
      <c r="D400" s="320" t="s">
        <v>76</v>
      </c>
      <c r="E400" s="320" t="s">
        <v>50</v>
      </c>
      <c r="F400" s="320"/>
      <c r="G400" s="228">
        <v>37.4446601867675</v>
      </c>
      <c r="H400" s="228">
        <v>-122.16078948974599</v>
      </c>
      <c r="I400" s="228">
        <f t="shared" si="20"/>
        <v>404</v>
      </c>
      <c r="J400" s="228">
        <f>COUNTIFS(Data_all!$M$2:$M$5005, LocID!B400, Data_all!$O$2:$O$5005,"&lt;&gt;2")</f>
        <v>19</v>
      </c>
      <c r="K400" s="228">
        <f>COUNTIFS(Data_all!$M$2:$M$5005,LocID!$B400, Data_all!$N$2:$N$5005, LocID!K$1)</f>
        <v>4</v>
      </c>
      <c r="L400" s="228">
        <f>COUNTIFS(Data_all!$M$2:$M$5005,LocID!$B400, Data_all!$N$2:$N$5005, LocID!L$1) + COUNTIFS(Data_all!$M$2:$M$5005,LocID!$B400, Data_all!$N$2:$N$5005, "Cities and Streets")</f>
        <v>3</v>
      </c>
      <c r="M400" s="228">
        <f>COUNTIFS(Data_all!$M$2:$M$5005,LocID!$B400, Data_all!$N$2:$N$5005, LocID!M$1)</f>
        <v>11</v>
      </c>
      <c r="N400" s="228">
        <f>COUNTIFS(Data_all!$M$2:$M$5005,LocID!$B400, Data_all!$N$2:$N$5005, LocID!N$1)</f>
        <v>0</v>
      </c>
      <c r="O400" s="228">
        <f>COUNTIFS(Data_all!$M$2:$M$5005,LocID!$B400, Data_all!$N$2:$N$5005, LocID!O$1)</f>
        <v>1</v>
      </c>
      <c r="P400" s="228">
        <f>COUNTIFS(Data_all!$M$2:$M$5005,LocID!$B400, Data_all!$N$2:$N$5005, LocID!P$1)</f>
        <v>0</v>
      </c>
      <c r="Q400" s="228">
        <f>COUNTIFS(Data_all!$M$2:$M$5005,LocID!$B400, Data_all!$N$2:$N$5005, LocID!Q$1)</f>
        <v>0</v>
      </c>
      <c r="R400" s="228">
        <f>COUNTIFS(Data_all!$M$2:$M$5005,LocID!$B400, Data_all!$N$2:$N$5005, LocID!R$1)</f>
        <v>0</v>
      </c>
      <c r="S400" s="228">
        <f>COUNTIFS(Data_all!$M$2:$M$5005,LocID!$B400, Data_all!$N$2:$N$5005, LocID!S$1)</f>
        <v>0</v>
      </c>
      <c r="T400" s="232"/>
      <c r="U400" s="230">
        <f t="shared" si="18"/>
        <v>19</v>
      </c>
      <c r="W400"/>
    </row>
    <row r="401" spans="1:23" x14ac:dyDescent="0.25">
      <c r="A401" s="228">
        <v>405</v>
      </c>
      <c r="B401" s="228" t="str">
        <f t="shared" si="19"/>
        <v>Park City_UT</v>
      </c>
      <c r="C401" s="228" t="s">
        <v>2722</v>
      </c>
      <c r="D401" s="320" t="s">
        <v>660</v>
      </c>
      <c r="E401" s="320" t="s">
        <v>50</v>
      </c>
      <c r="F401" s="320"/>
      <c r="G401" s="228">
        <v>40.643138885497997</v>
      </c>
      <c r="H401" s="228">
        <v>-111.49397277832</v>
      </c>
      <c r="I401" s="228">
        <f t="shared" si="20"/>
        <v>405</v>
      </c>
      <c r="J401" s="228">
        <f>COUNTIFS(Data_all!$M$2:$M$5005, LocID!B401, Data_all!$O$2:$O$5005,"&lt;&gt;2")</f>
        <v>7</v>
      </c>
      <c r="K401" s="228">
        <f>COUNTIFS(Data_all!$M$2:$M$5005,LocID!$B401, Data_all!$N$2:$N$5005, LocID!K$1)</f>
        <v>1</v>
      </c>
      <c r="L401" s="228">
        <f>COUNTIFS(Data_all!$M$2:$M$5005,LocID!$B401, Data_all!$N$2:$N$5005, LocID!L$1) + COUNTIFS(Data_all!$M$2:$M$5005,LocID!$B401, Data_all!$N$2:$N$5005, "Cities and Streets")</f>
        <v>1</v>
      </c>
      <c r="M401" s="228">
        <f>COUNTIFS(Data_all!$M$2:$M$5005,LocID!$B401, Data_all!$N$2:$N$5005, LocID!M$1)</f>
        <v>4</v>
      </c>
      <c r="N401" s="228">
        <f>COUNTIFS(Data_all!$M$2:$M$5005,LocID!$B401, Data_all!$N$2:$N$5005, LocID!N$1)</f>
        <v>0</v>
      </c>
      <c r="O401" s="228">
        <f>COUNTIFS(Data_all!$M$2:$M$5005,LocID!$B401, Data_all!$N$2:$N$5005, LocID!O$1)</f>
        <v>0</v>
      </c>
      <c r="P401" s="228">
        <f>COUNTIFS(Data_all!$M$2:$M$5005,LocID!$B401, Data_all!$N$2:$N$5005, LocID!P$1)</f>
        <v>0</v>
      </c>
      <c r="Q401" s="228">
        <f>COUNTIFS(Data_all!$M$2:$M$5005,LocID!$B401, Data_all!$N$2:$N$5005, LocID!Q$1)</f>
        <v>0</v>
      </c>
      <c r="R401" s="228">
        <f>COUNTIFS(Data_all!$M$2:$M$5005,LocID!$B401, Data_all!$N$2:$N$5005, LocID!R$1)</f>
        <v>1</v>
      </c>
      <c r="S401" s="228">
        <f>COUNTIFS(Data_all!$M$2:$M$5005,LocID!$B401, Data_all!$N$2:$N$5005, LocID!S$1)</f>
        <v>0</v>
      </c>
      <c r="T401" s="232"/>
      <c r="U401" s="230">
        <f t="shared" si="18"/>
        <v>7</v>
      </c>
      <c r="W401"/>
    </row>
    <row r="402" spans="1:23" x14ac:dyDescent="0.25">
      <c r="A402" s="228">
        <v>406</v>
      </c>
      <c r="B402" s="228" t="str">
        <f t="shared" si="19"/>
        <v>Pasadena_CA</v>
      </c>
      <c r="C402" s="228" t="s">
        <v>2726</v>
      </c>
      <c r="D402" s="320" t="s">
        <v>76</v>
      </c>
      <c r="E402" s="320" t="s">
        <v>50</v>
      </c>
      <c r="F402" s="320"/>
      <c r="G402" s="228">
        <v>34.147449493408203</v>
      </c>
      <c r="H402" s="228">
        <v>-118.144271850585</v>
      </c>
      <c r="I402" s="228">
        <f t="shared" si="20"/>
        <v>406</v>
      </c>
      <c r="J402" s="228">
        <f>COUNTIFS(Data_all!$M$2:$M$5005, LocID!B402, Data_all!$O$2:$O$5005,"&lt;&gt;2")</f>
        <v>13</v>
      </c>
      <c r="K402" s="228">
        <f>COUNTIFS(Data_all!$M$2:$M$5005,LocID!$B402, Data_all!$N$2:$N$5005, LocID!K$1)</f>
        <v>3</v>
      </c>
      <c r="L402" s="228">
        <f>COUNTIFS(Data_all!$M$2:$M$5005,LocID!$B402, Data_all!$N$2:$N$5005, LocID!L$1) + COUNTIFS(Data_all!$M$2:$M$5005,LocID!$B402, Data_all!$N$2:$N$5005, "Cities and Streets")</f>
        <v>6</v>
      </c>
      <c r="M402" s="228">
        <f>COUNTIFS(Data_all!$M$2:$M$5005,LocID!$B402, Data_all!$N$2:$N$5005, LocID!M$1)</f>
        <v>4</v>
      </c>
      <c r="N402" s="228">
        <f>COUNTIFS(Data_all!$M$2:$M$5005,LocID!$B402, Data_all!$N$2:$N$5005, LocID!N$1)</f>
        <v>0</v>
      </c>
      <c r="O402" s="228">
        <f>COUNTIFS(Data_all!$M$2:$M$5005,LocID!$B402, Data_all!$N$2:$N$5005, LocID!O$1)</f>
        <v>0</v>
      </c>
      <c r="P402" s="228">
        <f>COUNTIFS(Data_all!$M$2:$M$5005,LocID!$B402, Data_all!$N$2:$N$5005, LocID!P$1)</f>
        <v>0</v>
      </c>
      <c r="Q402" s="228">
        <f>COUNTIFS(Data_all!$M$2:$M$5005,LocID!$B402, Data_all!$N$2:$N$5005, LocID!Q$1)</f>
        <v>0</v>
      </c>
      <c r="R402" s="228">
        <f>COUNTIFS(Data_all!$M$2:$M$5005,LocID!$B402, Data_all!$N$2:$N$5005, LocID!R$1)</f>
        <v>0</v>
      </c>
      <c r="S402" s="228">
        <f>COUNTIFS(Data_all!$M$2:$M$5005,LocID!$B402, Data_all!$N$2:$N$5005, LocID!S$1)</f>
        <v>0</v>
      </c>
      <c r="T402" s="232"/>
      <c r="U402" s="230">
        <f t="shared" si="18"/>
        <v>13</v>
      </c>
      <c r="W402"/>
    </row>
    <row r="403" spans="1:23" x14ac:dyDescent="0.25">
      <c r="A403" s="228">
        <v>407</v>
      </c>
      <c r="B403" s="228" t="str">
        <f t="shared" si="19"/>
        <v>Pawtucket_RI</v>
      </c>
      <c r="C403" s="228" t="s">
        <v>2738</v>
      </c>
      <c r="D403" s="320" t="s">
        <v>380</v>
      </c>
      <c r="E403" s="320" t="s">
        <v>50</v>
      </c>
      <c r="F403" s="320"/>
      <c r="G403" s="228">
        <v>41.879219055175703</v>
      </c>
      <c r="H403" s="228">
        <v>-71.382476806640597</v>
      </c>
      <c r="I403" s="228">
        <f t="shared" si="20"/>
        <v>407</v>
      </c>
      <c r="J403" s="228">
        <f>COUNTIFS(Data_all!$M$2:$M$5005, LocID!B403, Data_all!$O$2:$O$5005,"&lt;&gt;2")</f>
        <v>1</v>
      </c>
      <c r="K403" s="228">
        <f>COUNTIFS(Data_all!$M$2:$M$5005,LocID!$B403, Data_all!$N$2:$N$5005, LocID!K$1)</f>
        <v>0</v>
      </c>
      <c r="L403" s="228">
        <f>COUNTIFS(Data_all!$M$2:$M$5005,LocID!$B403, Data_all!$N$2:$N$5005, LocID!L$1) + COUNTIFS(Data_all!$M$2:$M$5005,LocID!$B403, Data_all!$N$2:$N$5005, "Cities and Streets")</f>
        <v>1</v>
      </c>
      <c r="M403" s="228">
        <f>COUNTIFS(Data_all!$M$2:$M$5005,LocID!$B403, Data_all!$N$2:$N$5005, LocID!M$1)</f>
        <v>0</v>
      </c>
      <c r="N403" s="228">
        <f>COUNTIFS(Data_all!$M$2:$M$5005,LocID!$B403, Data_all!$N$2:$N$5005, LocID!N$1)</f>
        <v>0</v>
      </c>
      <c r="O403" s="228">
        <f>COUNTIFS(Data_all!$M$2:$M$5005,LocID!$B403, Data_all!$N$2:$N$5005, LocID!O$1)</f>
        <v>0</v>
      </c>
      <c r="P403" s="228">
        <f>COUNTIFS(Data_all!$M$2:$M$5005,LocID!$B403, Data_all!$N$2:$N$5005, LocID!P$1)</f>
        <v>0</v>
      </c>
      <c r="Q403" s="228">
        <f>COUNTIFS(Data_all!$M$2:$M$5005,LocID!$B403, Data_all!$N$2:$N$5005, LocID!Q$1)</f>
        <v>0</v>
      </c>
      <c r="R403" s="228">
        <f>COUNTIFS(Data_all!$M$2:$M$5005,LocID!$B403, Data_all!$N$2:$N$5005, LocID!R$1)</f>
        <v>0</v>
      </c>
      <c r="S403" s="228">
        <f>COUNTIFS(Data_all!$M$2:$M$5005,LocID!$B403, Data_all!$N$2:$N$5005, LocID!S$1)</f>
        <v>0</v>
      </c>
      <c r="T403" s="232"/>
      <c r="U403" s="230">
        <f t="shared" si="18"/>
        <v>1</v>
      </c>
      <c r="W403"/>
    </row>
    <row r="404" spans="1:23" x14ac:dyDescent="0.25">
      <c r="A404" s="228">
        <v>408</v>
      </c>
      <c r="B404" s="228" t="str">
        <f t="shared" si="19"/>
        <v>Pendelton_OR</v>
      </c>
      <c r="C404" s="228" t="s">
        <v>2741</v>
      </c>
      <c r="D404" s="320" t="s">
        <v>122</v>
      </c>
      <c r="E404" s="320" t="s">
        <v>50</v>
      </c>
      <c r="F404" s="320"/>
      <c r="G404" s="228">
        <v>45.671791076660099</v>
      </c>
      <c r="H404" s="228">
        <v>-118.786399841308</v>
      </c>
      <c r="I404" s="228">
        <f t="shared" si="20"/>
        <v>408</v>
      </c>
      <c r="J404" s="228">
        <f>COUNTIFS(Data_all!$M$2:$M$5005, LocID!B404, Data_all!$O$2:$O$5005,"&lt;&gt;2")</f>
        <v>1</v>
      </c>
      <c r="K404" s="228">
        <f>COUNTIFS(Data_all!$M$2:$M$5005,LocID!$B404, Data_all!$N$2:$N$5005, LocID!K$1)</f>
        <v>0</v>
      </c>
      <c r="L404" s="228">
        <f>COUNTIFS(Data_all!$M$2:$M$5005,LocID!$B404, Data_all!$N$2:$N$5005, LocID!L$1) + COUNTIFS(Data_all!$M$2:$M$5005,LocID!$B404, Data_all!$N$2:$N$5005, "Cities and Streets")</f>
        <v>0</v>
      </c>
      <c r="M404" s="228">
        <f>COUNTIFS(Data_all!$M$2:$M$5005,LocID!$B404, Data_all!$N$2:$N$5005, LocID!M$1)</f>
        <v>0</v>
      </c>
      <c r="N404" s="228">
        <f>COUNTIFS(Data_all!$M$2:$M$5005,LocID!$B404, Data_all!$N$2:$N$5005, LocID!N$1)</f>
        <v>0</v>
      </c>
      <c r="O404" s="228">
        <f>COUNTIFS(Data_all!$M$2:$M$5005,LocID!$B404, Data_all!$N$2:$N$5005, LocID!O$1)</f>
        <v>0</v>
      </c>
      <c r="P404" s="228">
        <f>COUNTIFS(Data_all!$M$2:$M$5005,LocID!$B404, Data_all!$N$2:$N$5005, LocID!P$1)</f>
        <v>1</v>
      </c>
      <c r="Q404" s="228">
        <f>COUNTIFS(Data_all!$M$2:$M$5005,LocID!$B404, Data_all!$N$2:$N$5005, LocID!Q$1)</f>
        <v>0</v>
      </c>
      <c r="R404" s="228">
        <f>COUNTIFS(Data_all!$M$2:$M$5005,LocID!$B404, Data_all!$N$2:$N$5005, LocID!R$1)</f>
        <v>0</v>
      </c>
      <c r="S404" s="228">
        <f>COUNTIFS(Data_all!$M$2:$M$5005,LocID!$B404, Data_all!$N$2:$N$5005, LocID!S$1)</f>
        <v>0</v>
      </c>
      <c r="T404" s="232"/>
      <c r="U404" s="230">
        <f t="shared" si="18"/>
        <v>1</v>
      </c>
      <c r="W404"/>
    </row>
    <row r="405" spans="1:23" x14ac:dyDescent="0.25">
      <c r="A405" s="228">
        <v>409</v>
      </c>
      <c r="B405" s="228" t="str">
        <f t="shared" si="19"/>
        <v>Pendleton_OR</v>
      </c>
      <c r="C405" s="228" t="s">
        <v>2743</v>
      </c>
      <c r="D405" s="320" t="s">
        <v>122</v>
      </c>
      <c r="E405" s="320" t="s">
        <v>50</v>
      </c>
      <c r="F405" s="320"/>
      <c r="G405" s="228">
        <v>45.671791076660099</v>
      </c>
      <c r="H405" s="228">
        <v>-118.786399841308</v>
      </c>
      <c r="I405" s="228">
        <f t="shared" si="20"/>
        <v>409</v>
      </c>
      <c r="J405" s="228">
        <f>COUNTIFS(Data_all!$M$2:$M$5005, LocID!B405, Data_all!$O$2:$O$5005,"&lt;&gt;2")</f>
        <v>1</v>
      </c>
      <c r="K405" s="228">
        <f>COUNTIFS(Data_all!$M$2:$M$5005,LocID!$B405, Data_all!$N$2:$N$5005, LocID!K$1)</f>
        <v>1</v>
      </c>
      <c r="L405" s="228">
        <f>COUNTIFS(Data_all!$M$2:$M$5005,LocID!$B405, Data_all!$N$2:$N$5005, LocID!L$1) + COUNTIFS(Data_all!$M$2:$M$5005,LocID!$B405, Data_all!$N$2:$N$5005, "Cities and Streets")</f>
        <v>0</v>
      </c>
      <c r="M405" s="228">
        <f>COUNTIFS(Data_all!$M$2:$M$5005,LocID!$B405, Data_all!$N$2:$N$5005, LocID!M$1)</f>
        <v>0</v>
      </c>
      <c r="N405" s="228">
        <f>COUNTIFS(Data_all!$M$2:$M$5005,LocID!$B405, Data_all!$N$2:$N$5005, LocID!N$1)</f>
        <v>0</v>
      </c>
      <c r="O405" s="228">
        <f>COUNTIFS(Data_all!$M$2:$M$5005,LocID!$B405, Data_all!$N$2:$N$5005, LocID!O$1)</f>
        <v>0</v>
      </c>
      <c r="P405" s="228">
        <f>COUNTIFS(Data_all!$M$2:$M$5005,LocID!$B405, Data_all!$N$2:$N$5005, LocID!P$1)</f>
        <v>0</v>
      </c>
      <c r="Q405" s="228">
        <f>COUNTIFS(Data_all!$M$2:$M$5005,LocID!$B405, Data_all!$N$2:$N$5005, LocID!Q$1)</f>
        <v>0</v>
      </c>
      <c r="R405" s="228">
        <f>COUNTIFS(Data_all!$M$2:$M$5005,LocID!$B405, Data_all!$N$2:$N$5005, LocID!R$1)</f>
        <v>0</v>
      </c>
      <c r="S405" s="228">
        <f>COUNTIFS(Data_all!$M$2:$M$5005,LocID!$B405, Data_all!$N$2:$N$5005, LocID!S$1)</f>
        <v>0</v>
      </c>
      <c r="T405" s="232"/>
      <c r="U405" s="230">
        <f t="shared" si="18"/>
        <v>1</v>
      </c>
      <c r="W405"/>
    </row>
    <row r="406" spans="1:23" x14ac:dyDescent="0.25">
      <c r="A406" s="228">
        <v>410</v>
      </c>
      <c r="B406" s="228" t="str">
        <f t="shared" si="19"/>
        <v>Pensacola_FL</v>
      </c>
      <c r="C406" s="228" t="s">
        <v>2746</v>
      </c>
      <c r="D406" s="320" t="s">
        <v>165</v>
      </c>
      <c r="E406" s="320" t="s">
        <v>50</v>
      </c>
      <c r="F406" s="320"/>
      <c r="G406" s="228">
        <v>30.420839309692301</v>
      </c>
      <c r="H406" s="228">
        <v>-87.217239379882798</v>
      </c>
      <c r="I406" s="228">
        <f t="shared" si="20"/>
        <v>410</v>
      </c>
      <c r="J406" s="228">
        <f>COUNTIFS(Data_all!$M$2:$M$5005, LocID!B406, Data_all!$O$2:$O$5005,"&lt;&gt;2")</f>
        <v>2</v>
      </c>
      <c r="K406" s="228">
        <f>COUNTIFS(Data_all!$M$2:$M$5005,LocID!$B406, Data_all!$N$2:$N$5005, LocID!K$1)</f>
        <v>1</v>
      </c>
      <c r="L406" s="228">
        <f>COUNTIFS(Data_all!$M$2:$M$5005,LocID!$B406, Data_all!$N$2:$N$5005, LocID!L$1) + COUNTIFS(Data_all!$M$2:$M$5005,LocID!$B406, Data_all!$N$2:$N$5005, "Cities and Streets")</f>
        <v>1</v>
      </c>
      <c r="M406" s="228">
        <f>COUNTIFS(Data_all!$M$2:$M$5005,LocID!$B406, Data_all!$N$2:$N$5005, LocID!M$1)</f>
        <v>0</v>
      </c>
      <c r="N406" s="228">
        <f>COUNTIFS(Data_all!$M$2:$M$5005,LocID!$B406, Data_all!$N$2:$N$5005, LocID!N$1)</f>
        <v>0</v>
      </c>
      <c r="O406" s="228">
        <f>COUNTIFS(Data_all!$M$2:$M$5005,LocID!$B406, Data_all!$N$2:$N$5005, LocID!O$1)</f>
        <v>0</v>
      </c>
      <c r="P406" s="228">
        <f>COUNTIFS(Data_all!$M$2:$M$5005,LocID!$B406, Data_all!$N$2:$N$5005, LocID!P$1)</f>
        <v>0</v>
      </c>
      <c r="Q406" s="228">
        <f>COUNTIFS(Data_all!$M$2:$M$5005,LocID!$B406, Data_all!$N$2:$N$5005, LocID!Q$1)</f>
        <v>0</v>
      </c>
      <c r="R406" s="228">
        <f>COUNTIFS(Data_all!$M$2:$M$5005,LocID!$B406, Data_all!$N$2:$N$5005, LocID!R$1)</f>
        <v>0</v>
      </c>
      <c r="S406" s="228">
        <f>COUNTIFS(Data_all!$M$2:$M$5005,LocID!$B406, Data_all!$N$2:$N$5005, LocID!S$1)</f>
        <v>0</v>
      </c>
      <c r="T406" s="232"/>
      <c r="U406" s="230">
        <f t="shared" si="18"/>
        <v>2</v>
      </c>
      <c r="W406"/>
    </row>
    <row r="407" spans="1:23" x14ac:dyDescent="0.25">
      <c r="A407" s="228">
        <v>411</v>
      </c>
      <c r="B407" s="228" t="str">
        <f t="shared" si="19"/>
        <v>Peoria_AZ</v>
      </c>
      <c r="C407" s="228" t="s">
        <v>2749</v>
      </c>
      <c r="D407" s="320" t="s">
        <v>1276</v>
      </c>
      <c r="E407" s="320" t="s">
        <v>50</v>
      </c>
      <c r="F407" s="320"/>
      <c r="G407" s="228">
        <v>33.577308654785099</v>
      </c>
      <c r="H407" s="228">
        <v>-112.24089813232401</v>
      </c>
      <c r="I407" s="228">
        <f t="shared" si="20"/>
        <v>411</v>
      </c>
      <c r="J407" s="228">
        <f>COUNTIFS(Data_all!$M$2:$M$5005, LocID!B407, Data_all!$O$2:$O$5005,"&lt;&gt;2")</f>
        <v>3</v>
      </c>
      <c r="K407" s="228">
        <f>COUNTIFS(Data_all!$M$2:$M$5005,LocID!$B407, Data_all!$N$2:$N$5005, LocID!K$1)</f>
        <v>2</v>
      </c>
      <c r="L407" s="228">
        <f>COUNTIFS(Data_all!$M$2:$M$5005,LocID!$B407, Data_all!$N$2:$N$5005, LocID!L$1) + COUNTIFS(Data_all!$M$2:$M$5005,LocID!$B407, Data_all!$N$2:$N$5005, "Cities and Streets")</f>
        <v>1</v>
      </c>
      <c r="M407" s="228">
        <f>COUNTIFS(Data_all!$M$2:$M$5005,LocID!$B407, Data_all!$N$2:$N$5005, LocID!M$1)</f>
        <v>0</v>
      </c>
      <c r="N407" s="228">
        <f>COUNTIFS(Data_all!$M$2:$M$5005,LocID!$B407, Data_all!$N$2:$N$5005, LocID!N$1)</f>
        <v>0</v>
      </c>
      <c r="O407" s="228">
        <f>COUNTIFS(Data_all!$M$2:$M$5005,LocID!$B407, Data_all!$N$2:$N$5005, LocID!O$1)</f>
        <v>0</v>
      </c>
      <c r="P407" s="228">
        <f>COUNTIFS(Data_all!$M$2:$M$5005,LocID!$B407, Data_all!$N$2:$N$5005, LocID!P$1)</f>
        <v>0</v>
      </c>
      <c r="Q407" s="228">
        <f>COUNTIFS(Data_all!$M$2:$M$5005,LocID!$B407, Data_all!$N$2:$N$5005, LocID!Q$1)</f>
        <v>0</v>
      </c>
      <c r="R407" s="228">
        <f>COUNTIFS(Data_all!$M$2:$M$5005,LocID!$B407, Data_all!$N$2:$N$5005, LocID!R$1)</f>
        <v>0</v>
      </c>
      <c r="S407" s="228">
        <f>COUNTIFS(Data_all!$M$2:$M$5005,LocID!$B407, Data_all!$N$2:$N$5005, LocID!S$1)</f>
        <v>0</v>
      </c>
      <c r="T407" s="232"/>
      <c r="U407" s="230">
        <f t="shared" si="18"/>
        <v>3</v>
      </c>
      <c r="W407"/>
    </row>
    <row r="408" spans="1:23" x14ac:dyDescent="0.25">
      <c r="A408" s="228">
        <v>412</v>
      </c>
      <c r="B408" s="228" t="str">
        <f t="shared" si="19"/>
        <v>Petaluma_CA</v>
      </c>
      <c r="C408" s="228" t="s">
        <v>2753</v>
      </c>
      <c r="D408" s="320" t="s">
        <v>76</v>
      </c>
      <c r="E408" s="320" t="s">
        <v>50</v>
      </c>
      <c r="F408" s="320"/>
      <c r="G408" s="228">
        <v>38.232471466064403</v>
      </c>
      <c r="H408" s="228">
        <v>-122.644439697265</v>
      </c>
      <c r="I408" s="228">
        <f t="shared" si="20"/>
        <v>412</v>
      </c>
      <c r="J408" s="228">
        <f>COUNTIFS(Data_all!$M$2:$M$5005, LocID!B408, Data_all!$O$2:$O$5005,"&lt;&gt;2")</f>
        <v>2</v>
      </c>
      <c r="K408" s="228">
        <f>COUNTIFS(Data_all!$M$2:$M$5005,LocID!$B408, Data_all!$N$2:$N$5005, LocID!K$1)</f>
        <v>0</v>
      </c>
      <c r="L408" s="228">
        <f>COUNTIFS(Data_all!$M$2:$M$5005,LocID!$B408, Data_all!$N$2:$N$5005, LocID!L$1) + COUNTIFS(Data_all!$M$2:$M$5005,LocID!$B408, Data_all!$N$2:$N$5005, "Cities and Streets")</f>
        <v>1</v>
      </c>
      <c r="M408" s="228">
        <f>COUNTIFS(Data_all!$M$2:$M$5005,LocID!$B408, Data_all!$N$2:$N$5005, LocID!M$1)</f>
        <v>1</v>
      </c>
      <c r="N408" s="228">
        <f>COUNTIFS(Data_all!$M$2:$M$5005,LocID!$B408, Data_all!$N$2:$N$5005, LocID!N$1)</f>
        <v>0</v>
      </c>
      <c r="O408" s="228">
        <f>COUNTIFS(Data_all!$M$2:$M$5005,LocID!$B408, Data_all!$N$2:$N$5005, LocID!O$1)</f>
        <v>0</v>
      </c>
      <c r="P408" s="228">
        <f>COUNTIFS(Data_all!$M$2:$M$5005,LocID!$B408, Data_all!$N$2:$N$5005, LocID!P$1)</f>
        <v>0</v>
      </c>
      <c r="Q408" s="228">
        <f>COUNTIFS(Data_all!$M$2:$M$5005,LocID!$B408, Data_all!$N$2:$N$5005, LocID!Q$1)</f>
        <v>0</v>
      </c>
      <c r="R408" s="228">
        <f>COUNTIFS(Data_all!$M$2:$M$5005,LocID!$B408, Data_all!$N$2:$N$5005, LocID!R$1)</f>
        <v>0</v>
      </c>
      <c r="S408" s="228">
        <f>COUNTIFS(Data_all!$M$2:$M$5005,LocID!$B408, Data_all!$N$2:$N$5005, LocID!S$1)</f>
        <v>0</v>
      </c>
      <c r="T408" s="232"/>
      <c r="U408" s="230">
        <f t="shared" si="18"/>
        <v>2</v>
      </c>
      <c r="W408"/>
    </row>
    <row r="409" spans="1:23" x14ac:dyDescent="0.25">
      <c r="A409" s="228">
        <v>413</v>
      </c>
      <c r="B409" s="228" t="str">
        <f t="shared" si="19"/>
        <v>Philadelphia_PA</v>
      </c>
      <c r="C409" s="228" t="s">
        <v>2758</v>
      </c>
      <c r="D409" s="320" t="s">
        <v>156</v>
      </c>
      <c r="E409" s="320" t="s">
        <v>50</v>
      </c>
      <c r="F409" s="320"/>
      <c r="G409" s="228">
        <v>39.952278137207003</v>
      </c>
      <c r="H409" s="228">
        <v>-75.162452697753906</v>
      </c>
      <c r="I409" s="228">
        <f t="shared" si="20"/>
        <v>413</v>
      </c>
      <c r="J409" s="228">
        <f>COUNTIFS(Data_all!$M$2:$M$5005, LocID!B409, Data_all!$O$2:$O$5005,"&lt;&gt;2")</f>
        <v>3</v>
      </c>
      <c r="K409" s="228">
        <f>COUNTIFS(Data_all!$M$2:$M$5005,LocID!$B409, Data_all!$N$2:$N$5005, LocID!K$1)</f>
        <v>0</v>
      </c>
      <c r="L409" s="228">
        <f>COUNTIFS(Data_all!$M$2:$M$5005,LocID!$B409, Data_all!$N$2:$N$5005, LocID!L$1) + COUNTIFS(Data_all!$M$2:$M$5005,LocID!$B409, Data_all!$N$2:$N$5005, "Cities and Streets")</f>
        <v>2</v>
      </c>
      <c r="M409" s="228">
        <f>COUNTIFS(Data_all!$M$2:$M$5005,LocID!$B409, Data_all!$N$2:$N$5005, LocID!M$1)</f>
        <v>1</v>
      </c>
      <c r="N409" s="228">
        <f>COUNTIFS(Data_all!$M$2:$M$5005,LocID!$B409, Data_all!$N$2:$N$5005, LocID!N$1)</f>
        <v>0</v>
      </c>
      <c r="O409" s="228">
        <f>COUNTIFS(Data_all!$M$2:$M$5005,LocID!$B409, Data_all!$N$2:$N$5005, LocID!O$1)</f>
        <v>0</v>
      </c>
      <c r="P409" s="228">
        <f>COUNTIFS(Data_all!$M$2:$M$5005,LocID!$B409, Data_all!$N$2:$N$5005, LocID!P$1)</f>
        <v>0</v>
      </c>
      <c r="Q409" s="228">
        <f>COUNTIFS(Data_all!$M$2:$M$5005,LocID!$B409, Data_all!$N$2:$N$5005, LocID!Q$1)</f>
        <v>0</v>
      </c>
      <c r="R409" s="228">
        <f>COUNTIFS(Data_all!$M$2:$M$5005,LocID!$B409, Data_all!$N$2:$N$5005, LocID!R$1)</f>
        <v>0</v>
      </c>
      <c r="S409" s="228">
        <f>COUNTIFS(Data_all!$M$2:$M$5005,LocID!$B409, Data_all!$N$2:$N$5005, LocID!S$1)</f>
        <v>0</v>
      </c>
      <c r="T409" s="232"/>
      <c r="U409" s="230">
        <f t="shared" si="18"/>
        <v>3</v>
      </c>
      <c r="W409"/>
    </row>
    <row r="410" spans="1:23" x14ac:dyDescent="0.25">
      <c r="A410" s="228">
        <v>414</v>
      </c>
      <c r="B410" s="228" t="str">
        <f t="shared" si="19"/>
        <v>Phoenix_AZ</v>
      </c>
      <c r="C410" s="228" t="s">
        <v>2764</v>
      </c>
      <c r="D410" s="320" t="s">
        <v>1276</v>
      </c>
      <c r="E410" s="320" t="s">
        <v>50</v>
      </c>
      <c r="F410" s="320"/>
      <c r="G410" s="228">
        <v>33.448249816894503</v>
      </c>
      <c r="H410" s="228">
        <v>-112.075798034667</v>
      </c>
      <c r="I410" s="228">
        <f t="shared" si="20"/>
        <v>414</v>
      </c>
      <c r="J410" s="228">
        <f>COUNTIFS(Data_all!$M$2:$M$5005, LocID!B410, Data_all!$O$2:$O$5005,"&lt;&gt;2")</f>
        <v>16</v>
      </c>
      <c r="K410" s="228">
        <f>COUNTIFS(Data_all!$M$2:$M$5005,LocID!$B410, Data_all!$N$2:$N$5005, LocID!K$1)</f>
        <v>10</v>
      </c>
      <c r="L410" s="228">
        <f>COUNTIFS(Data_all!$M$2:$M$5005,LocID!$B410, Data_all!$N$2:$N$5005, LocID!L$1) + COUNTIFS(Data_all!$M$2:$M$5005,LocID!$B410, Data_all!$N$2:$N$5005, "Cities and Streets")</f>
        <v>3</v>
      </c>
      <c r="M410" s="228">
        <f>COUNTIFS(Data_all!$M$2:$M$5005,LocID!$B410, Data_all!$N$2:$N$5005, LocID!M$1)</f>
        <v>0</v>
      </c>
      <c r="N410" s="228">
        <f>COUNTIFS(Data_all!$M$2:$M$5005,LocID!$B410, Data_all!$N$2:$N$5005, LocID!N$1)</f>
        <v>1</v>
      </c>
      <c r="O410" s="228">
        <f>COUNTIFS(Data_all!$M$2:$M$5005,LocID!$B410, Data_all!$N$2:$N$5005, LocID!O$1)</f>
        <v>0</v>
      </c>
      <c r="P410" s="228">
        <f>COUNTIFS(Data_all!$M$2:$M$5005,LocID!$B410, Data_all!$N$2:$N$5005, LocID!P$1)</f>
        <v>1</v>
      </c>
      <c r="Q410" s="228">
        <f>COUNTIFS(Data_all!$M$2:$M$5005,LocID!$B410, Data_all!$N$2:$N$5005, LocID!Q$1)</f>
        <v>0</v>
      </c>
      <c r="R410" s="228">
        <f>COUNTIFS(Data_all!$M$2:$M$5005,LocID!$B410, Data_all!$N$2:$N$5005, LocID!R$1)</f>
        <v>1</v>
      </c>
      <c r="S410" s="228">
        <f>COUNTIFS(Data_all!$M$2:$M$5005,LocID!$B410, Data_all!$N$2:$N$5005, LocID!S$1)</f>
        <v>0</v>
      </c>
      <c r="T410" s="232"/>
      <c r="U410" s="230">
        <f t="shared" si="18"/>
        <v>16</v>
      </c>
      <c r="W410"/>
    </row>
    <row r="411" spans="1:23" x14ac:dyDescent="0.25">
      <c r="A411" s="228">
        <v>415</v>
      </c>
      <c r="B411" s="228" t="str">
        <f t="shared" si="19"/>
        <v>Piedmont_CA</v>
      </c>
      <c r="C411" s="228" t="s">
        <v>2775</v>
      </c>
      <c r="D411" s="320" t="s">
        <v>76</v>
      </c>
      <c r="E411" s="320" t="s">
        <v>50</v>
      </c>
      <c r="F411" s="320"/>
      <c r="G411" s="228">
        <v>37.824588775634702</v>
      </c>
      <c r="H411" s="228">
        <v>-122.23281097412099</v>
      </c>
      <c r="I411" s="228">
        <f t="shared" si="20"/>
        <v>415</v>
      </c>
      <c r="J411" s="228">
        <f>COUNTIFS(Data_all!$M$2:$M$5005, LocID!B411, Data_all!$O$2:$O$5005,"&lt;&gt;2")</f>
        <v>1</v>
      </c>
      <c r="K411" s="228">
        <f>COUNTIFS(Data_all!$M$2:$M$5005,LocID!$B411, Data_all!$N$2:$N$5005, LocID!K$1)</f>
        <v>0</v>
      </c>
      <c r="L411" s="228">
        <f>COUNTIFS(Data_all!$M$2:$M$5005,LocID!$B411, Data_all!$N$2:$N$5005, LocID!L$1) + COUNTIFS(Data_all!$M$2:$M$5005,LocID!$B411, Data_all!$N$2:$N$5005, "Cities and Streets")</f>
        <v>1</v>
      </c>
      <c r="M411" s="228">
        <f>COUNTIFS(Data_all!$M$2:$M$5005,LocID!$B411, Data_all!$N$2:$N$5005, LocID!M$1)</f>
        <v>0</v>
      </c>
      <c r="N411" s="228">
        <f>COUNTIFS(Data_all!$M$2:$M$5005,LocID!$B411, Data_all!$N$2:$N$5005, LocID!N$1)</f>
        <v>0</v>
      </c>
      <c r="O411" s="228">
        <f>COUNTIFS(Data_all!$M$2:$M$5005,LocID!$B411, Data_all!$N$2:$N$5005, LocID!O$1)</f>
        <v>0</v>
      </c>
      <c r="P411" s="228">
        <f>COUNTIFS(Data_all!$M$2:$M$5005,LocID!$B411, Data_all!$N$2:$N$5005, LocID!P$1)</f>
        <v>0</v>
      </c>
      <c r="Q411" s="228">
        <f>COUNTIFS(Data_all!$M$2:$M$5005,LocID!$B411, Data_all!$N$2:$N$5005, LocID!Q$1)</f>
        <v>0</v>
      </c>
      <c r="R411" s="228">
        <f>COUNTIFS(Data_all!$M$2:$M$5005,LocID!$B411, Data_all!$N$2:$N$5005, LocID!R$1)</f>
        <v>0</v>
      </c>
      <c r="S411" s="228">
        <f>COUNTIFS(Data_all!$M$2:$M$5005,LocID!$B411, Data_all!$N$2:$N$5005, LocID!S$1)</f>
        <v>0</v>
      </c>
      <c r="T411" s="232"/>
      <c r="U411" s="230">
        <f t="shared" si="18"/>
        <v>1</v>
      </c>
      <c r="W411"/>
    </row>
    <row r="412" spans="1:23" x14ac:dyDescent="0.25">
      <c r="A412" s="228">
        <v>416</v>
      </c>
      <c r="B412" s="228" t="str">
        <f t="shared" si="19"/>
        <v>Piscataway_NJ</v>
      </c>
      <c r="C412" s="228" t="s">
        <v>2778</v>
      </c>
      <c r="D412" s="320" t="s">
        <v>815</v>
      </c>
      <c r="E412" s="320" t="s">
        <v>50</v>
      </c>
      <c r="F412" s="320"/>
      <c r="G412" s="228">
        <v>40.539249420166001</v>
      </c>
      <c r="H412" s="228">
        <v>-74.471488952636705</v>
      </c>
      <c r="I412" s="228">
        <f t="shared" si="20"/>
        <v>416</v>
      </c>
      <c r="J412" s="228">
        <f>COUNTIFS(Data_all!$M$2:$M$5005, LocID!B412, Data_all!$O$2:$O$5005,"&lt;&gt;2")</f>
        <v>1</v>
      </c>
      <c r="K412" s="228">
        <f>COUNTIFS(Data_all!$M$2:$M$5005,LocID!$B412, Data_all!$N$2:$N$5005, LocID!K$1)</f>
        <v>0</v>
      </c>
      <c r="L412" s="228">
        <f>COUNTIFS(Data_all!$M$2:$M$5005,LocID!$B412, Data_all!$N$2:$N$5005, LocID!L$1) + COUNTIFS(Data_all!$M$2:$M$5005,LocID!$B412, Data_all!$N$2:$N$5005, "Cities and Streets")</f>
        <v>1</v>
      </c>
      <c r="M412" s="228">
        <f>COUNTIFS(Data_all!$M$2:$M$5005,LocID!$B412, Data_all!$N$2:$N$5005, LocID!M$1)</f>
        <v>0</v>
      </c>
      <c r="N412" s="228">
        <f>COUNTIFS(Data_all!$M$2:$M$5005,LocID!$B412, Data_all!$N$2:$N$5005, LocID!N$1)</f>
        <v>0</v>
      </c>
      <c r="O412" s="228">
        <f>COUNTIFS(Data_all!$M$2:$M$5005,LocID!$B412, Data_all!$N$2:$N$5005, LocID!O$1)</f>
        <v>0</v>
      </c>
      <c r="P412" s="228">
        <f>COUNTIFS(Data_all!$M$2:$M$5005,LocID!$B412, Data_all!$N$2:$N$5005, LocID!P$1)</f>
        <v>0</v>
      </c>
      <c r="Q412" s="228">
        <f>COUNTIFS(Data_all!$M$2:$M$5005,LocID!$B412, Data_all!$N$2:$N$5005, LocID!Q$1)</f>
        <v>0</v>
      </c>
      <c r="R412" s="228">
        <f>COUNTIFS(Data_all!$M$2:$M$5005,LocID!$B412, Data_all!$N$2:$N$5005, LocID!R$1)</f>
        <v>0</v>
      </c>
      <c r="S412" s="228">
        <f>COUNTIFS(Data_all!$M$2:$M$5005,LocID!$B412, Data_all!$N$2:$N$5005, LocID!S$1)</f>
        <v>0</v>
      </c>
      <c r="T412" s="232"/>
      <c r="U412" s="230">
        <f t="shared" si="18"/>
        <v>1</v>
      </c>
      <c r="W412"/>
    </row>
    <row r="413" spans="1:23" x14ac:dyDescent="0.25">
      <c r="A413" s="228">
        <v>417</v>
      </c>
      <c r="B413" s="228" t="str">
        <f t="shared" si="19"/>
        <v>Pittsburgh_PA</v>
      </c>
      <c r="C413" s="228" t="s">
        <v>2781</v>
      </c>
      <c r="D413" s="320" t="s">
        <v>156</v>
      </c>
      <c r="E413" s="320" t="s">
        <v>50</v>
      </c>
      <c r="F413" s="320"/>
      <c r="G413" s="228">
        <v>40.438339233398402</v>
      </c>
      <c r="H413" s="228">
        <v>-79.997467041015597</v>
      </c>
      <c r="I413" s="228">
        <f t="shared" si="20"/>
        <v>417</v>
      </c>
      <c r="J413" s="228">
        <f>COUNTIFS(Data_all!$M$2:$M$5005, LocID!B413, Data_all!$O$2:$O$5005,"&lt;&gt;2")</f>
        <v>12</v>
      </c>
      <c r="K413" s="228">
        <f>COUNTIFS(Data_all!$M$2:$M$5005,LocID!$B413, Data_all!$N$2:$N$5005, LocID!K$1)</f>
        <v>2</v>
      </c>
      <c r="L413" s="228">
        <f>COUNTIFS(Data_all!$M$2:$M$5005,LocID!$B413, Data_all!$N$2:$N$5005, LocID!L$1) + COUNTIFS(Data_all!$M$2:$M$5005,LocID!$B413, Data_all!$N$2:$N$5005, "Cities and Streets")</f>
        <v>7</v>
      </c>
      <c r="M413" s="228">
        <f>COUNTIFS(Data_all!$M$2:$M$5005,LocID!$B413, Data_all!$N$2:$N$5005, LocID!M$1)</f>
        <v>0</v>
      </c>
      <c r="N413" s="228">
        <f>COUNTIFS(Data_all!$M$2:$M$5005,LocID!$B413, Data_all!$N$2:$N$5005, LocID!N$1)</f>
        <v>0</v>
      </c>
      <c r="O413" s="228">
        <f>COUNTIFS(Data_all!$M$2:$M$5005,LocID!$B413, Data_all!$N$2:$N$5005, LocID!O$1)</f>
        <v>3</v>
      </c>
      <c r="P413" s="228">
        <f>COUNTIFS(Data_all!$M$2:$M$5005,LocID!$B413, Data_all!$N$2:$N$5005, LocID!P$1)</f>
        <v>0</v>
      </c>
      <c r="Q413" s="228">
        <f>COUNTIFS(Data_all!$M$2:$M$5005,LocID!$B413, Data_all!$N$2:$N$5005, LocID!Q$1)</f>
        <v>0</v>
      </c>
      <c r="R413" s="228">
        <f>COUNTIFS(Data_all!$M$2:$M$5005,LocID!$B413, Data_all!$N$2:$N$5005, LocID!R$1)</f>
        <v>0</v>
      </c>
      <c r="S413" s="228">
        <f>COUNTIFS(Data_all!$M$2:$M$5005,LocID!$B413, Data_all!$N$2:$N$5005, LocID!S$1)</f>
        <v>0</v>
      </c>
      <c r="T413" s="232"/>
      <c r="U413" s="230">
        <f t="shared" si="18"/>
        <v>12</v>
      </c>
      <c r="W413"/>
    </row>
    <row r="414" spans="1:23" x14ac:dyDescent="0.25">
      <c r="A414" s="228">
        <v>418</v>
      </c>
      <c r="B414" s="228" t="str">
        <f t="shared" si="19"/>
        <v>Pittsfield_MA</v>
      </c>
      <c r="C414" s="228" t="s">
        <v>2792</v>
      </c>
      <c r="D414" s="320" t="s">
        <v>49</v>
      </c>
      <c r="E414" s="320" t="s">
        <v>50</v>
      </c>
      <c r="F414" s="320"/>
      <c r="G414" s="228">
        <v>42.447380065917898</v>
      </c>
      <c r="H414" s="228">
        <v>-73.254219055175696</v>
      </c>
      <c r="I414" s="228">
        <f t="shared" si="20"/>
        <v>418</v>
      </c>
      <c r="J414" s="228">
        <f>COUNTIFS(Data_all!$M$2:$M$5005, LocID!B414, Data_all!$O$2:$O$5005,"&lt;&gt;2")</f>
        <v>2</v>
      </c>
      <c r="K414" s="228">
        <f>COUNTIFS(Data_all!$M$2:$M$5005,LocID!$B414, Data_all!$N$2:$N$5005, LocID!K$1)</f>
        <v>0</v>
      </c>
      <c r="L414" s="228">
        <f>COUNTIFS(Data_all!$M$2:$M$5005,LocID!$B414, Data_all!$N$2:$N$5005, LocID!L$1) + COUNTIFS(Data_all!$M$2:$M$5005,LocID!$B414, Data_all!$N$2:$N$5005, "Cities and Streets")</f>
        <v>0</v>
      </c>
      <c r="M414" s="228">
        <f>COUNTIFS(Data_all!$M$2:$M$5005,LocID!$B414, Data_all!$N$2:$N$5005, LocID!M$1)</f>
        <v>2</v>
      </c>
      <c r="N414" s="228">
        <f>COUNTIFS(Data_all!$M$2:$M$5005,LocID!$B414, Data_all!$N$2:$N$5005, LocID!N$1)</f>
        <v>0</v>
      </c>
      <c r="O414" s="228">
        <f>COUNTIFS(Data_all!$M$2:$M$5005,LocID!$B414, Data_all!$N$2:$N$5005, LocID!O$1)</f>
        <v>0</v>
      </c>
      <c r="P414" s="228">
        <f>COUNTIFS(Data_all!$M$2:$M$5005,LocID!$B414, Data_all!$N$2:$N$5005, LocID!P$1)</f>
        <v>0</v>
      </c>
      <c r="Q414" s="228">
        <f>COUNTIFS(Data_all!$M$2:$M$5005,LocID!$B414, Data_all!$N$2:$N$5005, LocID!Q$1)</f>
        <v>0</v>
      </c>
      <c r="R414" s="228">
        <f>COUNTIFS(Data_all!$M$2:$M$5005,LocID!$B414, Data_all!$N$2:$N$5005, LocID!R$1)</f>
        <v>0</v>
      </c>
      <c r="S414" s="228">
        <f>COUNTIFS(Data_all!$M$2:$M$5005,LocID!$B414, Data_all!$N$2:$N$5005, LocID!S$1)</f>
        <v>0</v>
      </c>
      <c r="T414" s="232"/>
      <c r="U414" s="230">
        <f t="shared" si="18"/>
        <v>2</v>
      </c>
      <c r="W414"/>
    </row>
    <row r="415" spans="1:23" x14ac:dyDescent="0.25">
      <c r="A415" s="228">
        <v>419</v>
      </c>
      <c r="B415" s="228" t="str">
        <f t="shared" si="19"/>
        <v>Placentia_CA</v>
      </c>
      <c r="C415" s="228" t="s">
        <v>2797</v>
      </c>
      <c r="D415" s="320" t="s">
        <v>76</v>
      </c>
      <c r="E415" s="320" t="s">
        <v>50</v>
      </c>
      <c r="F415" s="320"/>
      <c r="G415" s="228">
        <v>33.871120452880803</v>
      </c>
      <c r="H415" s="228">
        <v>-117.86139678955</v>
      </c>
      <c r="I415" s="228">
        <f t="shared" si="20"/>
        <v>419</v>
      </c>
      <c r="J415" s="228">
        <f>COUNTIFS(Data_all!$M$2:$M$5005, LocID!B415, Data_all!$O$2:$O$5005,"&lt;&gt;2")</f>
        <v>3</v>
      </c>
      <c r="K415" s="228">
        <f>COUNTIFS(Data_all!$M$2:$M$5005,LocID!$B415, Data_all!$N$2:$N$5005, LocID!K$1)</f>
        <v>1</v>
      </c>
      <c r="L415" s="228">
        <f>COUNTIFS(Data_all!$M$2:$M$5005,LocID!$B415, Data_all!$N$2:$N$5005, LocID!L$1) + COUNTIFS(Data_all!$M$2:$M$5005,LocID!$B415, Data_all!$N$2:$N$5005, "Cities and Streets")</f>
        <v>0</v>
      </c>
      <c r="M415" s="228">
        <f>COUNTIFS(Data_all!$M$2:$M$5005,LocID!$B415, Data_all!$N$2:$N$5005, LocID!M$1)</f>
        <v>2</v>
      </c>
      <c r="N415" s="228">
        <f>COUNTIFS(Data_all!$M$2:$M$5005,LocID!$B415, Data_all!$N$2:$N$5005, LocID!N$1)</f>
        <v>0</v>
      </c>
      <c r="O415" s="228">
        <f>COUNTIFS(Data_all!$M$2:$M$5005,LocID!$B415, Data_all!$N$2:$N$5005, LocID!O$1)</f>
        <v>0</v>
      </c>
      <c r="P415" s="228">
        <f>COUNTIFS(Data_all!$M$2:$M$5005,LocID!$B415, Data_all!$N$2:$N$5005, LocID!P$1)</f>
        <v>0</v>
      </c>
      <c r="Q415" s="228">
        <f>COUNTIFS(Data_all!$M$2:$M$5005,LocID!$B415, Data_all!$N$2:$N$5005, LocID!Q$1)</f>
        <v>0</v>
      </c>
      <c r="R415" s="228">
        <f>COUNTIFS(Data_all!$M$2:$M$5005,LocID!$B415, Data_all!$N$2:$N$5005, LocID!R$1)</f>
        <v>0</v>
      </c>
      <c r="S415" s="228">
        <f>COUNTIFS(Data_all!$M$2:$M$5005,LocID!$B415, Data_all!$N$2:$N$5005, LocID!S$1)</f>
        <v>0</v>
      </c>
      <c r="T415" s="232"/>
      <c r="U415" s="230">
        <f t="shared" si="18"/>
        <v>3</v>
      </c>
      <c r="W415"/>
    </row>
    <row r="416" spans="1:23" x14ac:dyDescent="0.25">
      <c r="A416" s="228">
        <v>420</v>
      </c>
      <c r="B416" s="228" t="str">
        <f t="shared" si="19"/>
        <v>Pleasanton_CA</v>
      </c>
      <c r="C416" s="228" t="s">
        <v>2800</v>
      </c>
      <c r="D416" s="320" t="s">
        <v>76</v>
      </c>
      <c r="E416" s="320" t="s">
        <v>50</v>
      </c>
      <c r="F416" s="320"/>
      <c r="G416" s="228">
        <v>37.658191680908203</v>
      </c>
      <c r="H416" s="228">
        <v>-121.87712860107401</v>
      </c>
      <c r="I416" s="228">
        <f t="shared" si="20"/>
        <v>420</v>
      </c>
      <c r="J416" s="228">
        <f>COUNTIFS(Data_all!$M$2:$M$5005, LocID!B416, Data_all!$O$2:$O$5005,"&lt;&gt;2")</f>
        <v>4</v>
      </c>
      <c r="K416" s="228">
        <f>COUNTIFS(Data_all!$M$2:$M$5005,LocID!$B416, Data_all!$N$2:$N$5005, LocID!K$1)</f>
        <v>0</v>
      </c>
      <c r="L416" s="228">
        <f>COUNTIFS(Data_all!$M$2:$M$5005,LocID!$B416, Data_all!$N$2:$N$5005, LocID!L$1) + COUNTIFS(Data_all!$M$2:$M$5005,LocID!$B416, Data_all!$N$2:$N$5005, "Cities and Streets")</f>
        <v>2</v>
      </c>
      <c r="M416" s="228">
        <f>COUNTIFS(Data_all!$M$2:$M$5005,LocID!$B416, Data_all!$N$2:$N$5005, LocID!M$1)</f>
        <v>0</v>
      </c>
      <c r="N416" s="228">
        <f>COUNTIFS(Data_all!$M$2:$M$5005,LocID!$B416, Data_all!$N$2:$N$5005, LocID!N$1)</f>
        <v>0</v>
      </c>
      <c r="O416" s="228">
        <f>COUNTIFS(Data_all!$M$2:$M$5005,LocID!$B416, Data_all!$N$2:$N$5005, LocID!O$1)</f>
        <v>0</v>
      </c>
      <c r="P416" s="228">
        <f>COUNTIFS(Data_all!$M$2:$M$5005,LocID!$B416, Data_all!$N$2:$N$5005, LocID!P$1)</f>
        <v>2</v>
      </c>
      <c r="Q416" s="228">
        <f>COUNTIFS(Data_all!$M$2:$M$5005,LocID!$B416, Data_all!$N$2:$N$5005, LocID!Q$1)</f>
        <v>0</v>
      </c>
      <c r="R416" s="228">
        <f>COUNTIFS(Data_all!$M$2:$M$5005,LocID!$B416, Data_all!$N$2:$N$5005, LocID!R$1)</f>
        <v>0</v>
      </c>
      <c r="S416" s="228">
        <f>COUNTIFS(Data_all!$M$2:$M$5005,LocID!$B416, Data_all!$N$2:$N$5005, LocID!S$1)</f>
        <v>0</v>
      </c>
      <c r="T416" s="232"/>
      <c r="U416" s="230">
        <f t="shared" si="18"/>
        <v>4</v>
      </c>
      <c r="W416"/>
    </row>
    <row r="417" spans="1:23" x14ac:dyDescent="0.25">
      <c r="A417" s="228">
        <v>421</v>
      </c>
      <c r="B417" s="228" t="str">
        <f t="shared" si="19"/>
        <v>Pomona_CA</v>
      </c>
      <c r="C417" s="228" t="s">
        <v>2805</v>
      </c>
      <c r="D417" s="320" t="s">
        <v>76</v>
      </c>
      <c r="E417" s="320" t="s">
        <v>50</v>
      </c>
      <c r="F417" s="320"/>
      <c r="G417" s="228">
        <v>34.0548286437988</v>
      </c>
      <c r="H417" s="228">
        <v>-117.750030517578</v>
      </c>
      <c r="I417" s="228">
        <f t="shared" si="20"/>
        <v>421</v>
      </c>
      <c r="J417" s="228">
        <f>COUNTIFS(Data_all!$M$2:$M$5005, LocID!B417, Data_all!$O$2:$O$5005,"&lt;&gt;2")</f>
        <v>3</v>
      </c>
      <c r="K417" s="228">
        <f>COUNTIFS(Data_all!$M$2:$M$5005,LocID!$B417, Data_all!$N$2:$N$5005, LocID!K$1)</f>
        <v>1</v>
      </c>
      <c r="L417" s="228">
        <f>COUNTIFS(Data_all!$M$2:$M$5005,LocID!$B417, Data_all!$N$2:$N$5005, LocID!L$1) + COUNTIFS(Data_all!$M$2:$M$5005,LocID!$B417, Data_all!$N$2:$N$5005, "Cities and Streets")</f>
        <v>2</v>
      </c>
      <c r="M417" s="228">
        <f>COUNTIFS(Data_all!$M$2:$M$5005,LocID!$B417, Data_all!$N$2:$N$5005, LocID!M$1)</f>
        <v>0</v>
      </c>
      <c r="N417" s="228">
        <f>COUNTIFS(Data_all!$M$2:$M$5005,LocID!$B417, Data_all!$N$2:$N$5005, LocID!N$1)</f>
        <v>0</v>
      </c>
      <c r="O417" s="228">
        <f>COUNTIFS(Data_all!$M$2:$M$5005,LocID!$B417, Data_all!$N$2:$N$5005, LocID!O$1)</f>
        <v>0</v>
      </c>
      <c r="P417" s="228">
        <f>COUNTIFS(Data_all!$M$2:$M$5005,LocID!$B417, Data_all!$N$2:$N$5005, LocID!P$1)</f>
        <v>0</v>
      </c>
      <c r="Q417" s="228">
        <f>COUNTIFS(Data_all!$M$2:$M$5005,LocID!$B417, Data_all!$N$2:$N$5005, LocID!Q$1)</f>
        <v>0</v>
      </c>
      <c r="R417" s="228">
        <f>COUNTIFS(Data_all!$M$2:$M$5005,LocID!$B417, Data_all!$N$2:$N$5005, LocID!R$1)</f>
        <v>0</v>
      </c>
      <c r="S417" s="228">
        <f>COUNTIFS(Data_all!$M$2:$M$5005,LocID!$B417, Data_all!$N$2:$N$5005, LocID!S$1)</f>
        <v>0</v>
      </c>
      <c r="T417" s="232"/>
      <c r="U417" s="230">
        <f t="shared" si="18"/>
        <v>3</v>
      </c>
      <c r="W417"/>
    </row>
    <row r="418" spans="1:23" x14ac:dyDescent="0.25">
      <c r="A418" s="228">
        <v>422</v>
      </c>
      <c r="B418" s="228" t="str">
        <f t="shared" si="19"/>
        <v>Pomona_NY</v>
      </c>
      <c r="C418" s="228" t="s">
        <v>2805</v>
      </c>
      <c r="D418" s="320" t="s">
        <v>107</v>
      </c>
      <c r="E418" s="320" t="s">
        <v>50</v>
      </c>
      <c r="F418" s="320"/>
      <c r="G418" s="228">
        <v>41.183380126953097</v>
      </c>
      <c r="H418" s="228">
        <v>-74.056503295898395</v>
      </c>
      <c r="I418" s="228">
        <f t="shared" si="20"/>
        <v>422</v>
      </c>
      <c r="J418" s="228">
        <f>COUNTIFS(Data_all!$M$2:$M$5005, LocID!B418, Data_all!$O$2:$O$5005,"&lt;&gt;2")</f>
        <v>1</v>
      </c>
      <c r="K418" s="228">
        <f>COUNTIFS(Data_all!$M$2:$M$5005,LocID!$B418, Data_all!$N$2:$N$5005, LocID!K$1)</f>
        <v>0</v>
      </c>
      <c r="L418" s="228">
        <f>COUNTIFS(Data_all!$M$2:$M$5005,LocID!$B418, Data_all!$N$2:$N$5005, LocID!L$1) + COUNTIFS(Data_all!$M$2:$M$5005,LocID!$B418, Data_all!$N$2:$N$5005, "Cities and Streets")</f>
        <v>1</v>
      </c>
      <c r="M418" s="228">
        <f>COUNTIFS(Data_all!$M$2:$M$5005,LocID!$B418, Data_all!$N$2:$N$5005, LocID!M$1)</f>
        <v>0</v>
      </c>
      <c r="N418" s="228">
        <f>COUNTIFS(Data_all!$M$2:$M$5005,LocID!$B418, Data_all!$N$2:$N$5005, LocID!N$1)</f>
        <v>0</v>
      </c>
      <c r="O418" s="228">
        <f>COUNTIFS(Data_all!$M$2:$M$5005,LocID!$B418, Data_all!$N$2:$N$5005, LocID!O$1)</f>
        <v>0</v>
      </c>
      <c r="P418" s="228">
        <f>COUNTIFS(Data_all!$M$2:$M$5005,LocID!$B418, Data_all!$N$2:$N$5005, LocID!P$1)</f>
        <v>0</v>
      </c>
      <c r="Q418" s="228">
        <f>COUNTIFS(Data_all!$M$2:$M$5005,LocID!$B418, Data_all!$N$2:$N$5005, LocID!Q$1)</f>
        <v>0</v>
      </c>
      <c r="R418" s="228">
        <f>COUNTIFS(Data_all!$M$2:$M$5005,LocID!$B418, Data_all!$N$2:$N$5005, LocID!R$1)</f>
        <v>0</v>
      </c>
      <c r="S418" s="228">
        <f>COUNTIFS(Data_all!$M$2:$M$5005,LocID!$B418, Data_all!$N$2:$N$5005, LocID!S$1)</f>
        <v>0</v>
      </c>
      <c r="T418" s="232"/>
      <c r="U418" s="230">
        <f t="shared" si="18"/>
        <v>1</v>
      </c>
      <c r="W418"/>
    </row>
    <row r="419" spans="1:23" x14ac:dyDescent="0.25">
      <c r="A419" s="228">
        <v>423</v>
      </c>
      <c r="B419" s="228" t="str">
        <f t="shared" si="19"/>
        <v>Port Au Prince_Haiti</v>
      </c>
      <c r="C419" s="228" t="s">
        <v>2813</v>
      </c>
      <c r="D419" s="320" t="s">
        <v>2814</v>
      </c>
      <c r="E419" s="320" t="s">
        <v>2814</v>
      </c>
      <c r="F419" s="320">
        <v>1</v>
      </c>
      <c r="G419" s="228">
        <v>18.539199829101499</v>
      </c>
      <c r="H419" s="228">
        <v>-72.334999084472599</v>
      </c>
      <c r="I419" s="228">
        <f t="shared" si="20"/>
        <v>423</v>
      </c>
      <c r="J419" s="228">
        <f>COUNTIFS(Data_all!$M$2:$M$5005, LocID!B419, Data_all!$O$2:$O$5005,"&lt;&gt;2")</f>
        <v>1</v>
      </c>
      <c r="K419" s="228">
        <f>COUNTIFS(Data_all!$M$2:$M$5005,LocID!$B419, Data_all!$N$2:$N$5005, LocID!K$1)</f>
        <v>0</v>
      </c>
      <c r="L419" s="228">
        <f>COUNTIFS(Data_all!$M$2:$M$5005,LocID!$B419, Data_all!$N$2:$N$5005, LocID!L$1) + COUNTIFS(Data_all!$M$2:$M$5005,LocID!$B419, Data_all!$N$2:$N$5005, "Cities and Streets")</f>
        <v>1</v>
      </c>
      <c r="M419" s="228">
        <f>COUNTIFS(Data_all!$M$2:$M$5005,LocID!$B419, Data_all!$N$2:$N$5005, LocID!M$1)</f>
        <v>0</v>
      </c>
      <c r="N419" s="228">
        <f>COUNTIFS(Data_all!$M$2:$M$5005,LocID!$B419, Data_all!$N$2:$N$5005, LocID!N$1)</f>
        <v>0</v>
      </c>
      <c r="O419" s="228">
        <f>COUNTIFS(Data_all!$M$2:$M$5005,LocID!$B419, Data_all!$N$2:$N$5005, LocID!O$1)</f>
        <v>0</v>
      </c>
      <c r="P419" s="228">
        <f>COUNTIFS(Data_all!$M$2:$M$5005,LocID!$B419, Data_all!$N$2:$N$5005, LocID!P$1)</f>
        <v>0</v>
      </c>
      <c r="Q419" s="228">
        <f>COUNTIFS(Data_all!$M$2:$M$5005,LocID!$B419, Data_all!$N$2:$N$5005, LocID!Q$1)</f>
        <v>0</v>
      </c>
      <c r="R419" s="228">
        <f>COUNTIFS(Data_all!$M$2:$M$5005,LocID!$B419, Data_all!$N$2:$N$5005, LocID!R$1)</f>
        <v>0</v>
      </c>
      <c r="S419" s="228">
        <f>COUNTIFS(Data_all!$M$2:$M$5005,LocID!$B419, Data_all!$N$2:$N$5005, LocID!S$1)</f>
        <v>0</v>
      </c>
      <c r="T419" s="232"/>
      <c r="U419" s="230">
        <f t="shared" si="18"/>
        <v>1</v>
      </c>
      <c r="W419"/>
    </row>
    <row r="420" spans="1:23" x14ac:dyDescent="0.25">
      <c r="A420" s="228">
        <v>424</v>
      </c>
      <c r="B420" s="228" t="str">
        <f t="shared" si="19"/>
        <v>Port Orchard_OR</v>
      </c>
      <c r="C420" s="228" t="s">
        <v>2817</v>
      </c>
      <c r="D420" s="320" t="s">
        <v>122</v>
      </c>
      <c r="E420" s="320" t="s">
        <v>50</v>
      </c>
      <c r="F420" s="320"/>
      <c r="G420" s="228">
        <v>45.671260833740199</v>
      </c>
      <c r="H420" s="228">
        <v>-121.53424835205</v>
      </c>
      <c r="I420" s="228">
        <f t="shared" si="20"/>
        <v>424</v>
      </c>
      <c r="J420" s="228">
        <f>COUNTIFS(Data_all!$M$2:$M$5005, LocID!B420, Data_all!$O$2:$O$5005,"&lt;&gt;2")</f>
        <v>1</v>
      </c>
      <c r="K420" s="228">
        <f>COUNTIFS(Data_all!$M$2:$M$5005,LocID!$B420, Data_all!$N$2:$N$5005, LocID!K$1)</f>
        <v>0</v>
      </c>
      <c r="L420" s="228">
        <f>COUNTIFS(Data_all!$M$2:$M$5005,LocID!$B420, Data_all!$N$2:$N$5005, LocID!L$1) + COUNTIFS(Data_all!$M$2:$M$5005,LocID!$B420, Data_all!$N$2:$N$5005, "Cities and Streets")</f>
        <v>1</v>
      </c>
      <c r="M420" s="228">
        <f>COUNTIFS(Data_all!$M$2:$M$5005,LocID!$B420, Data_all!$N$2:$N$5005, LocID!M$1)</f>
        <v>0</v>
      </c>
      <c r="N420" s="228">
        <f>COUNTIFS(Data_all!$M$2:$M$5005,LocID!$B420, Data_all!$N$2:$N$5005, LocID!N$1)</f>
        <v>0</v>
      </c>
      <c r="O420" s="228">
        <f>COUNTIFS(Data_all!$M$2:$M$5005,LocID!$B420, Data_all!$N$2:$N$5005, LocID!O$1)</f>
        <v>0</v>
      </c>
      <c r="P420" s="228">
        <f>COUNTIFS(Data_all!$M$2:$M$5005,LocID!$B420, Data_all!$N$2:$N$5005, LocID!P$1)</f>
        <v>0</v>
      </c>
      <c r="Q420" s="228">
        <f>COUNTIFS(Data_all!$M$2:$M$5005,LocID!$B420, Data_all!$N$2:$N$5005, LocID!Q$1)</f>
        <v>0</v>
      </c>
      <c r="R420" s="228">
        <f>COUNTIFS(Data_all!$M$2:$M$5005,LocID!$B420, Data_all!$N$2:$N$5005, LocID!R$1)</f>
        <v>0</v>
      </c>
      <c r="S420" s="228">
        <f>COUNTIFS(Data_all!$M$2:$M$5005,LocID!$B420, Data_all!$N$2:$N$5005, LocID!S$1)</f>
        <v>0</v>
      </c>
      <c r="T420" s="232"/>
      <c r="U420" s="230">
        <f t="shared" si="18"/>
        <v>1</v>
      </c>
      <c r="W420"/>
    </row>
    <row r="421" spans="1:23" x14ac:dyDescent="0.25">
      <c r="A421" s="228">
        <v>425</v>
      </c>
      <c r="B421" s="228" t="str">
        <f t="shared" si="19"/>
        <v>Port Washington_WI</v>
      </c>
      <c r="C421" s="228" t="s">
        <v>2820</v>
      </c>
      <c r="D421" s="320" t="s">
        <v>432</v>
      </c>
      <c r="E421" s="320" t="s">
        <v>50</v>
      </c>
      <c r="F421" s="320"/>
      <c r="G421" s="228">
        <v>43.413990020751903</v>
      </c>
      <c r="H421" s="228">
        <v>-87.8702392578125</v>
      </c>
      <c r="I421" s="228">
        <f t="shared" si="20"/>
        <v>425</v>
      </c>
      <c r="J421" s="228">
        <f>COUNTIFS(Data_all!$M$2:$M$5005, LocID!B421, Data_all!$O$2:$O$5005,"&lt;&gt;2")</f>
        <v>1</v>
      </c>
      <c r="K421" s="228">
        <f>COUNTIFS(Data_all!$M$2:$M$5005,LocID!$B421, Data_all!$N$2:$N$5005, LocID!K$1)</f>
        <v>0</v>
      </c>
      <c r="L421" s="228">
        <f>COUNTIFS(Data_all!$M$2:$M$5005,LocID!$B421, Data_all!$N$2:$N$5005, LocID!L$1) + COUNTIFS(Data_all!$M$2:$M$5005,LocID!$B421, Data_all!$N$2:$N$5005, "Cities and Streets")</f>
        <v>0</v>
      </c>
      <c r="M421" s="228">
        <f>COUNTIFS(Data_all!$M$2:$M$5005,LocID!$B421, Data_all!$N$2:$N$5005, LocID!M$1)</f>
        <v>1</v>
      </c>
      <c r="N421" s="228">
        <f>COUNTIFS(Data_all!$M$2:$M$5005,LocID!$B421, Data_all!$N$2:$N$5005, LocID!N$1)</f>
        <v>0</v>
      </c>
      <c r="O421" s="228">
        <f>COUNTIFS(Data_all!$M$2:$M$5005,LocID!$B421, Data_all!$N$2:$N$5005, LocID!O$1)</f>
        <v>0</v>
      </c>
      <c r="P421" s="228">
        <f>COUNTIFS(Data_all!$M$2:$M$5005,LocID!$B421, Data_all!$N$2:$N$5005, LocID!P$1)</f>
        <v>0</v>
      </c>
      <c r="Q421" s="228">
        <f>COUNTIFS(Data_all!$M$2:$M$5005,LocID!$B421, Data_all!$N$2:$N$5005, LocID!Q$1)</f>
        <v>0</v>
      </c>
      <c r="R421" s="228">
        <f>COUNTIFS(Data_all!$M$2:$M$5005,LocID!$B421, Data_all!$N$2:$N$5005, LocID!R$1)</f>
        <v>0</v>
      </c>
      <c r="S421" s="228">
        <f>COUNTIFS(Data_all!$M$2:$M$5005,LocID!$B421, Data_all!$N$2:$N$5005, LocID!S$1)</f>
        <v>0</v>
      </c>
      <c r="T421" s="232"/>
      <c r="U421" s="230">
        <f t="shared" si="18"/>
        <v>1</v>
      </c>
      <c r="W421"/>
    </row>
    <row r="422" spans="1:23" x14ac:dyDescent="0.25">
      <c r="A422" s="228">
        <v>426</v>
      </c>
      <c r="B422" s="228" t="str">
        <f t="shared" si="19"/>
        <v>Portland_ME</v>
      </c>
      <c r="C422" s="228" t="s">
        <v>2823</v>
      </c>
      <c r="D422" s="320" t="s">
        <v>320</v>
      </c>
      <c r="E422" s="320" t="s">
        <v>50</v>
      </c>
      <c r="F422" s="320"/>
      <c r="G422" s="228">
        <v>43.659141540527301</v>
      </c>
      <c r="H422" s="228">
        <v>-70.256652832031193</v>
      </c>
      <c r="I422" s="228">
        <f t="shared" si="20"/>
        <v>426</v>
      </c>
      <c r="J422" s="228">
        <f>COUNTIFS(Data_all!$M$2:$M$5005, LocID!B422, Data_all!$O$2:$O$5005,"&lt;&gt;2")</f>
        <v>6</v>
      </c>
      <c r="K422" s="228">
        <f>COUNTIFS(Data_all!$M$2:$M$5005,LocID!$B422, Data_all!$N$2:$N$5005, LocID!K$1)</f>
        <v>2</v>
      </c>
      <c r="L422" s="228">
        <f>COUNTIFS(Data_all!$M$2:$M$5005,LocID!$B422, Data_all!$N$2:$N$5005, LocID!L$1) + COUNTIFS(Data_all!$M$2:$M$5005,LocID!$B422, Data_all!$N$2:$N$5005, "Cities and Streets")</f>
        <v>1</v>
      </c>
      <c r="M422" s="228">
        <f>COUNTIFS(Data_all!$M$2:$M$5005,LocID!$B422, Data_all!$N$2:$N$5005, LocID!M$1)</f>
        <v>3</v>
      </c>
      <c r="N422" s="228">
        <f>COUNTIFS(Data_all!$M$2:$M$5005,LocID!$B422, Data_all!$N$2:$N$5005, LocID!N$1)</f>
        <v>0</v>
      </c>
      <c r="O422" s="228">
        <f>COUNTIFS(Data_all!$M$2:$M$5005,LocID!$B422, Data_all!$N$2:$N$5005, LocID!O$1)</f>
        <v>0</v>
      </c>
      <c r="P422" s="228">
        <f>COUNTIFS(Data_all!$M$2:$M$5005,LocID!$B422, Data_all!$N$2:$N$5005, LocID!P$1)</f>
        <v>0</v>
      </c>
      <c r="Q422" s="228">
        <f>COUNTIFS(Data_all!$M$2:$M$5005,LocID!$B422, Data_all!$N$2:$N$5005, LocID!Q$1)</f>
        <v>0</v>
      </c>
      <c r="R422" s="228">
        <f>COUNTIFS(Data_all!$M$2:$M$5005,LocID!$B422, Data_all!$N$2:$N$5005, LocID!R$1)</f>
        <v>0</v>
      </c>
      <c r="S422" s="228">
        <f>COUNTIFS(Data_all!$M$2:$M$5005,LocID!$B422, Data_all!$N$2:$N$5005, LocID!S$1)</f>
        <v>0</v>
      </c>
      <c r="T422" s="232"/>
      <c r="U422" s="230">
        <f t="shared" si="18"/>
        <v>6</v>
      </c>
      <c r="W422"/>
    </row>
    <row r="423" spans="1:23" x14ac:dyDescent="0.25">
      <c r="A423" s="228">
        <v>427</v>
      </c>
      <c r="B423" s="228" t="str">
        <f t="shared" si="19"/>
        <v>Portland_OR</v>
      </c>
      <c r="C423" s="228" t="s">
        <v>2823</v>
      </c>
      <c r="D423" s="320" t="s">
        <v>122</v>
      </c>
      <c r="E423" s="320" t="s">
        <v>50</v>
      </c>
      <c r="F423" s="320"/>
      <c r="G423" s="228">
        <v>45.511791229247997</v>
      </c>
      <c r="H423" s="228">
        <v>-122.67562866210901</v>
      </c>
      <c r="I423" s="228">
        <f t="shared" si="20"/>
        <v>427</v>
      </c>
      <c r="J423" s="228">
        <f>COUNTIFS(Data_all!$M$2:$M$5005, LocID!B423, Data_all!$O$2:$O$5005,"&lt;&gt;2")</f>
        <v>70</v>
      </c>
      <c r="K423" s="228">
        <f>COUNTIFS(Data_all!$M$2:$M$5005,LocID!$B423, Data_all!$N$2:$N$5005, LocID!K$1)</f>
        <v>18</v>
      </c>
      <c r="L423" s="228">
        <f>COUNTIFS(Data_all!$M$2:$M$5005,LocID!$B423, Data_all!$N$2:$N$5005, LocID!L$1) + COUNTIFS(Data_all!$M$2:$M$5005,LocID!$B423, Data_all!$N$2:$N$5005, "Cities and Streets")</f>
        <v>24</v>
      </c>
      <c r="M423" s="228">
        <f>COUNTIFS(Data_all!$M$2:$M$5005,LocID!$B423, Data_all!$N$2:$N$5005, LocID!M$1)</f>
        <v>10</v>
      </c>
      <c r="N423" s="228">
        <f>COUNTIFS(Data_all!$M$2:$M$5005,LocID!$B423, Data_all!$N$2:$N$5005, LocID!N$1)</f>
        <v>2</v>
      </c>
      <c r="O423" s="228">
        <f>COUNTIFS(Data_all!$M$2:$M$5005,LocID!$B423, Data_all!$N$2:$N$5005, LocID!O$1)</f>
        <v>0</v>
      </c>
      <c r="P423" s="228">
        <f>COUNTIFS(Data_all!$M$2:$M$5005,LocID!$B423, Data_all!$N$2:$N$5005, LocID!P$1)</f>
        <v>6</v>
      </c>
      <c r="Q423" s="228">
        <f>COUNTIFS(Data_all!$M$2:$M$5005,LocID!$B423, Data_all!$N$2:$N$5005, LocID!Q$1)</f>
        <v>4</v>
      </c>
      <c r="R423" s="228">
        <f>COUNTIFS(Data_all!$M$2:$M$5005,LocID!$B423, Data_all!$N$2:$N$5005, LocID!R$1)</f>
        <v>5</v>
      </c>
      <c r="S423" s="228">
        <f>COUNTIFS(Data_all!$M$2:$M$5005,LocID!$B423, Data_all!$N$2:$N$5005, LocID!S$1)</f>
        <v>1</v>
      </c>
      <c r="T423" s="232"/>
      <c r="U423" s="230">
        <f t="shared" si="18"/>
        <v>70</v>
      </c>
      <c r="W423"/>
    </row>
    <row r="424" spans="1:23" x14ac:dyDescent="0.25">
      <c r="A424" s="228">
        <v>428</v>
      </c>
      <c r="B424" s="228" t="str">
        <f t="shared" si="19"/>
        <v>Portsmouth_NH</v>
      </c>
      <c r="C424" s="228" t="s">
        <v>2892</v>
      </c>
      <c r="D424" s="320" t="s">
        <v>399</v>
      </c>
      <c r="E424" s="320" t="s">
        <v>50</v>
      </c>
      <c r="F424" s="320"/>
      <c r="G424" s="228">
        <v>43.070621490478501</v>
      </c>
      <c r="H424" s="228">
        <v>-70.772117614746094</v>
      </c>
      <c r="I424" s="228">
        <f t="shared" si="20"/>
        <v>428</v>
      </c>
      <c r="J424" s="228">
        <f>COUNTIFS(Data_all!$M$2:$M$5005, LocID!B424, Data_all!$O$2:$O$5005,"&lt;&gt;2")</f>
        <v>2</v>
      </c>
      <c r="K424" s="228">
        <f>COUNTIFS(Data_all!$M$2:$M$5005,LocID!$B424, Data_all!$N$2:$N$5005, LocID!K$1)</f>
        <v>0</v>
      </c>
      <c r="L424" s="228">
        <f>COUNTIFS(Data_all!$M$2:$M$5005,LocID!$B424, Data_all!$N$2:$N$5005, LocID!L$1) + COUNTIFS(Data_all!$M$2:$M$5005,LocID!$B424, Data_all!$N$2:$N$5005, "Cities and Streets")</f>
        <v>1</v>
      </c>
      <c r="M424" s="228">
        <f>COUNTIFS(Data_all!$M$2:$M$5005,LocID!$B424, Data_all!$N$2:$N$5005, LocID!M$1)</f>
        <v>1</v>
      </c>
      <c r="N424" s="228">
        <f>COUNTIFS(Data_all!$M$2:$M$5005,LocID!$B424, Data_all!$N$2:$N$5005, LocID!N$1)</f>
        <v>0</v>
      </c>
      <c r="O424" s="228">
        <f>COUNTIFS(Data_all!$M$2:$M$5005,LocID!$B424, Data_all!$N$2:$N$5005, LocID!O$1)</f>
        <v>0</v>
      </c>
      <c r="P424" s="228">
        <f>COUNTIFS(Data_all!$M$2:$M$5005,LocID!$B424, Data_all!$N$2:$N$5005, LocID!P$1)</f>
        <v>0</v>
      </c>
      <c r="Q424" s="228">
        <f>COUNTIFS(Data_all!$M$2:$M$5005,LocID!$B424, Data_all!$N$2:$N$5005, LocID!Q$1)</f>
        <v>0</v>
      </c>
      <c r="R424" s="228">
        <f>COUNTIFS(Data_all!$M$2:$M$5005,LocID!$B424, Data_all!$N$2:$N$5005, LocID!R$1)</f>
        <v>0</v>
      </c>
      <c r="S424" s="228">
        <f>COUNTIFS(Data_all!$M$2:$M$5005,LocID!$B424, Data_all!$N$2:$N$5005, LocID!S$1)</f>
        <v>0</v>
      </c>
      <c r="T424" s="232"/>
      <c r="U424" s="230">
        <f t="shared" si="18"/>
        <v>2</v>
      </c>
      <c r="W424"/>
    </row>
    <row r="425" spans="1:23" x14ac:dyDescent="0.25">
      <c r="A425" s="228">
        <v>429</v>
      </c>
      <c r="B425" s="228" t="str">
        <f t="shared" si="19"/>
        <v>Prescott_AZ</v>
      </c>
      <c r="C425" s="228" t="s">
        <v>2895</v>
      </c>
      <c r="D425" s="320" t="s">
        <v>1276</v>
      </c>
      <c r="E425" s="320" t="s">
        <v>50</v>
      </c>
      <c r="F425" s="320"/>
      <c r="G425" s="228">
        <v>34.541419982910099</v>
      </c>
      <c r="H425" s="228">
        <v>-112.46872711181599</v>
      </c>
      <c r="I425" s="228">
        <f t="shared" si="20"/>
        <v>429</v>
      </c>
      <c r="J425" s="228">
        <f>COUNTIFS(Data_all!$M$2:$M$5005, LocID!B425, Data_all!$O$2:$O$5005,"&lt;&gt;2")</f>
        <v>3</v>
      </c>
      <c r="K425" s="228">
        <f>COUNTIFS(Data_all!$M$2:$M$5005,LocID!$B425, Data_all!$N$2:$N$5005, LocID!K$1)</f>
        <v>3</v>
      </c>
      <c r="L425" s="228">
        <f>COUNTIFS(Data_all!$M$2:$M$5005,LocID!$B425, Data_all!$N$2:$N$5005, LocID!L$1) + COUNTIFS(Data_all!$M$2:$M$5005,LocID!$B425, Data_all!$N$2:$N$5005, "Cities and Streets")</f>
        <v>0</v>
      </c>
      <c r="M425" s="228">
        <f>COUNTIFS(Data_all!$M$2:$M$5005,LocID!$B425, Data_all!$N$2:$N$5005, LocID!M$1)</f>
        <v>0</v>
      </c>
      <c r="N425" s="228">
        <f>COUNTIFS(Data_all!$M$2:$M$5005,LocID!$B425, Data_all!$N$2:$N$5005, LocID!N$1)</f>
        <v>0</v>
      </c>
      <c r="O425" s="228">
        <f>COUNTIFS(Data_all!$M$2:$M$5005,LocID!$B425, Data_all!$N$2:$N$5005, LocID!O$1)</f>
        <v>0</v>
      </c>
      <c r="P425" s="228">
        <f>COUNTIFS(Data_all!$M$2:$M$5005,LocID!$B425, Data_all!$N$2:$N$5005, LocID!P$1)</f>
        <v>0</v>
      </c>
      <c r="Q425" s="228">
        <f>COUNTIFS(Data_all!$M$2:$M$5005,LocID!$B425, Data_all!$N$2:$N$5005, LocID!Q$1)</f>
        <v>0</v>
      </c>
      <c r="R425" s="228">
        <f>COUNTIFS(Data_all!$M$2:$M$5005,LocID!$B425, Data_all!$N$2:$N$5005, LocID!R$1)</f>
        <v>0</v>
      </c>
      <c r="S425" s="228">
        <f>COUNTIFS(Data_all!$M$2:$M$5005,LocID!$B425, Data_all!$N$2:$N$5005, LocID!S$1)</f>
        <v>0</v>
      </c>
      <c r="T425" s="232"/>
      <c r="U425" s="230">
        <f t="shared" si="18"/>
        <v>3</v>
      </c>
      <c r="W425"/>
    </row>
    <row r="426" spans="1:23" x14ac:dyDescent="0.25">
      <c r="A426" s="228">
        <v>430</v>
      </c>
      <c r="B426" s="228" t="str">
        <f t="shared" si="19"/>
        <v>Princeton_NJ</v>
      </c>
      <c r="C426" s="228" t="s">
        <v>2901</v>
      </c>
      <c r="D426" s="320" t="s">
        <v>815</v>
      </c>
      <c r="E426" s="320" t="s">
        <v>50</v>
      </c>
      <c r="F426" s="320"/>
      <c r="G426" s="228">
        <v>40.36030960083</v>
      </c>
      <c r="H426" s="228">
        <v>-74.664283752441406</v>
      </c>
      <c r="I426" s="228">
        <f t="shared" si="20"/>
        <v>430</v>
      </c>
      <c r="J426" s="228">
        <f>COUNTIFS(Data_all!$M$2:$M$5005, LocID!B426, Data_all!$O$2:$O$5005,"&lt;&gt;2")</f>
        <v>4</v>
      </c>
      <c r="K426" s="228">
        <f>COUNTIFS(Data_all!$M$2:$M$5005,LocID!$B426, Data_all!$N$2:$N$5005, LocID!K$1)</f>
        <v>1</v>
      </c>
      <c r="L426" s="228">
        <f>COUNTIFS(Data_all!$M$2:$M$5005,LocID!$B426, Data_all!$N$2:$N$5005, LocID!L$1) + COUNTIFS(Data_all!$M$2:$M$5005,LocID!$B426, Data_all!$N$2:$N$5005, "Cities and Streets")</f>
        <v>0</v>
      </c>
      <c r="M426" s="228">
        <f>COUNTIFS(Data_all!$M$2:$M$5005,LocID!$B426, Data_all!$N$2:$N$5005, LocID!M$1)</f>
        <v>3</v>
      </c>
      <c r="N426" s="228">
        <f>COUNTIFS(Data_all!$M$2:$M$5005,LocID!$B426, Data_all!$N$2:$N$5005, LocID!N$1)</f>
        <v>0</v>
      </c>
      <c r="O426" s="228">
        <f>COUNTIFS(Data_all!$M$2:$M$5005,LocID!$B426, Data_all!$N$2:$N$5005, LocID!O$1)</f>
        <v>0</v>
      </c>
      <c r="P426" s="228">
        <f>COUNTIFS(Data_all!$M$2:$M$5005,LocID!$B426, Data_all!$N$2:$N$5005, LocID!P$1)</f>
        <v>0</v>
      </c>
      <c r="Q426" s="228">
        <f>COUNTIFS(Data_all!$M$2:$M$5005,LocID!$B426, Data_all!$N$2:$N$5005, LocID!Q$1)</f>
        <v>0</v>
      </c>
      <c r="R426" s="228">
        <f>COUNTIFS(Data_all!$M$2:$M$5005,LocID!$B426, Data_all!$N$2:$N$5005, LocID!R$1)</f>
        <v>0</v>
      </c>
      <c r="S426" s="228">
        <f>COUNTIFS(Data_all!$M$2:$M$5005,LocID!$B426, Data_all!$N$2:$N$5005, LocID!S$1)</f>
        <v>0</v>
      </c>
      <c r="T426" s="232"/>
      <c r="U426" s="230">
        <f t="shared" si="18"/>
        <v>4</v>
      </c>
      <c r="W426"/>
    </row>
    <row r="427" spans="1:23" x14ac:dyDescent="0.25">
      <c r="A427" s="228">
        <v>431</v>
      </c>
      <c r="B427" s="228" t="str">
        <f t="shared" si="19"/>
        <v>Providence_RI</v>
      </c>
      <c r="C427" s="228" t="s">
        <v>2908</v>
      </c>
      <c r="D427" s="320" t="s">
        <v>380</v>
      </c>
      <c r="E427" s="320" t="s">
        <v>50</v>
      </c>
      <c r="F427" s="320"/>
      <c r="G427" s="228">
        <v>41.8238716125488</v>
      </c>
      <c r="H427" s="228">
        <v>-71.4119873046875</v>
      </c>
      <c r="I427" s="228">
        <f t="shared" si="20"/>
        <v>431</v>
      </c>
      <c r="J427" s="228">
        <f>COUNTIFS(Data_all!$M$2:$M$5005, LocID!B427, Data_all!$O$2:$O$5005,"&lt;&gt;2")</f>
        <v>21</v>
      </c>
      <c r="K427" s="228">
        <f>COUNTIFS(Data_all!$M$2:$M$5005,LocID!$B427, Data_all!$N$2:$N$5005, LocID!K$1)</f>
        <v>11</v>
      </c>
      <c r="L427" s="228">
        <f>COUNTIFS(Data_all!$M$2:$M$5005,LocID!$B427, Data_all!$N$2:$N$5005, LocID!L$1) + COUNTIFS(Data_all!$M$2:$M$5005,LocID!$B427, Data_all!$N$2:$N$5005, "Cities and Streets")</f>
        <v>6</v>
      </c>
      <c r="M427" s="228">
        <f>COUNTIFS(Data_all!$M$2:$M$5005,LocID!$B427, Data_all!$N$2:$N$5005, LocID!M$1)</f>
        <v>1</v>
      </c>
      <c r="N427" s="228">
        <f>COUNTIFS(Data_all!$M$2:$M$5005,LocID!$B427, Data_all!$N$2:$N$5005, LocID!N$1)</f>
        <v>0</v>
      </c>
      <c r="O427" s="228">
        <f>COUNTIFS(Data_all!$M$2:$M$5005,LocID!$B427, Data_all!$N$2:$N$5005, LocID!O$1)</f>
        <v>2</v>
      </c>
      <c r="P427" s="228">
        <f>COUNTIFS(Data_all!$M$2:$M$5005,LocID!$B427, Data_all!$N$2:$N$5005, LocID!P$1)</f>
        <v>1</v>
      </c>
      <c r="Q427" s="228">
        <f>COUNTIFS(Data_all!$M$2:$M$5005,LocID!$B427, Data_all!$N$2:$N$5005, LocID!Q$1)</f>
        <v>0</v>
      </c>
      <c r="R427" s="228">
        <f>COUNTIFS(Data_all!$M$2:$M$5005,LocID!$B427, Data_all!$N$2:$N$5005, LocID!R$1)</f>
        <v>0</v>
      </c>
      <c r="S427" s="228">
        <f>COUNTIFS(Data_all!$M$2:$M$5005,LocID!$B427, Data_all!$N$2:$N$5005, LocID!S$1)</f>
        <v>0</v>
      </c>
      <c r="T427" s="232"/>
      <c r="U427" s="230">
        <f t="shared" si="18"/>
        <v>21</v>
      </c>
      <c r="W427"/>
    </row>
    <row r="428" spans="1:23" x14ac:dyDescent="0.25">
      <c r="A428" s="228">
        <v>432</v>
      </c>
      <c r="B428" s="228" t="str">
        <f t="shared" si="19"/>
        <v>Pullman_WA</v>
      </c>
      <c r="C428" s="228" t="s">
        <v>2927</v>
      </c>
      <c r="D428" s="320" t="s">
        <v>261</v>
      </c>
      <c r="E428" s="320" t="s">
        <v>50</v>
      </c>
      <c r="F428" s="320"/>
      <c r="G428" s="228">
        <v>46.730148315429602</v>
      </c>
      <c r="H428" s="228">
        <v>-117.18147277832</v>
      </c>
      <c r="I428" s="228">
        <f t="shared" si="20"/>
        <v>432</v>
      </c>
      <c r="J428" s="228">
        <f>COUNTIFS(Data_all!$M$2:$M$5005, LocID!B428, Data_all!$O$2:$O$5005,"&lt;&gt;2")</f>
        <v>1</v>
      </c>
      <c r="K428" s="228">
        <f>COUNTIFS(Data_all!$M$2:$M$5005,LocID!$B428, Data_all!$N$2:$N$5005, LocID!K$1)</f>
        <v>0</v>
      </c>
      <c r="L428" s="228">
        <f>COUNTIFS(Data_all!$M$2:$M$5005,LocID!$B428, Data_all!$N$2:$N$5005, LocID!L$1) + COUNTIFS(Data_all!$M$2:$M$5005,LocID!$B428, Data_all!$N$2:$N$5005, "Cities and Streets")</f>
        <v>1</v>
      </c>
      <c r="M428" s="228">
        <f>COUNTIFS(Data_all!$M$2:$M$5005,LocID!$B428, Data_all!$N$2:$N$5005, LocID!M$1)</f>
        <v>0</v>
      </c>
      <c r="N428" s="228">
        <f>COUNTIFS(Data_all!$M$2:$M$5005,LocID!$B428, Data_all!$N$2:$N$5005, LocID!N$1)</f>
        <v>1</v>
      </c>
      <c r="O428" s="228">
        <f>COUNTIFS(Data_all!$M$2:$M$5005,LocID!$B428, Data_all!$N$2:$N$5005, LocID!O$1)</f>
        <v>0</v>
      </c>
      <c r="P428" s="228">
        <f>COUNTIFS(Data_all!$M$2:$M$5005,LocID!$B428, Data_all!$N$2:$N$5005, LocID!P$1)</f>
        <v>0</v>
      </c>
      <c r="Q428" s="228">
        <f>COUNTIFS(Data_all!$M$2:$M$5005,LocID!$B428, Data_all!$N$2:$N$5005, LocID!Q$1)</f>
        <v>0</v>
      </c>
      <c r="R428" s="228">
        <f>COUNTIFS(Data_all!$M$2:$M$5005,LocID!$B428, Data_all!$N$2:$N$5005, LocID!R$1)</f>
        <v>0</v>
      </c>
      <c r="S428" s="228">
        <f>COUNTIFS(Data_all!$M$2:$M$5005,LocID!$B428, Data_all!$N$2:$N$5005, LocID!S$1)</f>
        <v>0</v>
      </c>
      <c r="T428" s="232"/>
      <c r="U428" s="230">
        <f t="shared" si="18"/>
        <v>2</v>
      </c>
      <c r="W428"/>
    </row>
    <row r="429" spans="1:23" x14ac:dyDescent="0.25">
      <c r="A429" s="228">
        <v>433</v>
      </c>
      <c r="B429" s="228" t="str">
        <f t="shared" si="19"/>
        <v>Puyallup_WA</v>
      </c>
      <c r="C429" s="228" t="s">
        <v>2929</v>
      </c>
      <c r="D429" s="320" t="s">
        <v>261</v>
      </c>
      <c r="E429" s="320" t="s">
        <v>50</v>
      </c>
      <c r="F429" s="320"/>
      <c r="G429" s="228">
        <v>47.190441131591797</v>
      </c>
      <c r="H429" s="228">
        <v>-122.295639038085</v>
      </c>
      <c r="I429" s="228">
        <f t="shared" si="20"/>
        <v>433</v>
      </c>
      <c r="J429" s="228">
        <f>COUNTIFS(Data_all!$M$2:$M$5005, LocID!B429, Data_all!$O$2:$O$5005,"&lt;&gt;2")</f>
        <v>1</v>
      </c>
      <c r="K429" s="228">
        <f>COUNTIFS(Data_all!$M$2:$M$5005,LocID!$B429, Data_all!$N$2:$N$5005, LocID!K$1)</f>
        <v>0</v>
      </c>
      <c r="L429" s="228">
        <f>COUNTIFS(Data_all!$M$2:$M$5005,LocID!$B429, Data_all!$N$2:$N$5005, LocID!L$1) + COUNTIFS(Data_all!$M$2:$M$5005,LocID!$B429, Data_all!$N$2:$N$5005, "Cities and Streets")</f>
        <v>1</v>
      </c>
      <c r="M429" s="228">
        <f>COUNTIFS(Data_all!$M$2:$M$5005,LocID!$B429, Data_all!$N$2:$N$5005, LocID!M$1)</f>
        <v>0</v>
      </c>
      <c r="N429" s="228">
        <f>COUNTIFS(Data_all!$M$2:$M$5005,LocID!$B429, Data_all!$N$2:$N$5005, LocID!N$1)</f>
        <v>0</v>
      </c>
      <c r="O429" s="228">
        <f>COUNTIFS(Data_all!$M$2:$M$5005,LocID!$B429, Data_all!$N$2:$N$5005, LocID!O$1)</f>
        <v>0</v>
      </c>
      <c r="P429" s="228">
        <f>COUNTIFS(Data_all!$M$2:$M$5005,LocID!$B429, Data_all!$N$2:$N$5005, LocID!P$1)</f>
        <v>0</v>
      </c>
      <c r="Q429" s="228">
        <f>COUNTIFS(Data_all!$M$2:$M$5005,LocID!$B429, Data_all!$N$2:$N$5005, LocID!Q$1)</f>
        <v>0</v>
      </c>
      <c r="R429" s="228">
        <f>COUNTIFS(Data_all!$M$2:$M$5005,LocID!$B429, Data_all!$N$2:$N$5005, LocID!R$1)</f>
        <v>0</v>
      </c>
      <c r="S429" s="228">
        <f>COUNTIFS(Data_all!$M$2:$M$5005,LocID!$B429, Data_all!$N$2:$N$5005, LocID!S$1)</f>
        <v>0</v>
      </c>
      <c r="T429" s="232"/>
      <c r="U429" s="230">
        <f t="shared" si="18"/>
        <v>1</v>
      </c>
      <c r="W429"/>
    </row>
    <row r="430" spans="1:23" x14ac:dyDescent="0.25">
      <c r="A430" s="228">
        <v>434</v>
      </c>
      <c r="B430" s="228" t="str">
        <f t="shared" si="19"/>
        <v>Qatar_Qatar</v>
      </c>
      <c r="C430" s="228" t="s">
        <v>2932</v>
      </c>
      <c r="D430" s="320" t="s">
        <v>2932</v>
      </c>
      <c r="E430" s="320" t="s">
        <v>2932</v>
      </c>
      <c r="F430" s="320">
        <v>1</v>
      </c>
      <c r="G430" s="228">
        <v>25.5</v>
      </c>
      <c r="H430" s="228">
        <v>51.25</v>
      </c>
      <c r="I430" s="228">
        <f t="shared" si="20"/>
        <v>434</v>
      </c>
      <c r="J430" s="228">
        <f>COUNTIFS(Data_all!$M$2:$M$5005, LocID!B430, Data_all!$O$2:$O$5005,"&lt;&gt;2")</f>
        <v>1</v>
      </c>
      <c r="K430" s="228">
        <f>COUNTIFS(Data_all!$M$2:$M$5005,LocID!$B430, Data_all!$N$2:$N$5005, LocID!K$1)</f>
        <v>0</v>
      </c>
      <c r="L430" s="228">
        <f>COUNTIFS(Data_all!$M$2:$M$5005,LocID!$B430, Data_all!$N$2:$N$5005, LocID!L$1) + COUNTIFS(Data_all!$M$2:$M$5005,LocID!$B430, Data_all!$N$2:$N$5005, "Cities and Streets")</f>
        <v>1</v>
      </c>
      <c r="M430" s="228">
        <f>COUNTIFS(Data_all!$M$2:$M$5005,LocID!$B430, Data_all!$N$2:$N$5005, LocID!M$1)</f>
        <v>0</v>
      </c>
      <c r="N430" s="228">
        <f>COUNTIFS(Data_all!$M$2:$M$5005,LocID!$B430, Data_all!$N$2:$N$5005, LocID!N$1)</f>
        <v>0</v>
      </c>
      <c r="O430" s="228">
        <f>COUNTIFS(Data_all!$M$2:$M$5005,LocID!$B430, Data_all!$N$2:$N$5005, LocID!O$1)</f>
        <v>0</v>
      </c>
      <c r="P430" s="228">
        <f>COUNTIFS(Data_all!$M$2:$M$5005,LocID!$B430, Data_all!$N$2:$N$5005, LocID!P$1)</f>
        <v>0</v>
      </c>
      <c r="Q430" s="228">
        <f>COUNTIFS(Data_all!$M$2:$M$5005,LocID!$B430, Data_all!$N$2:$N$5005, LocID!Q$1)</f>
        <v>0</v>
      </c>
      <c r="R430" s="228">
        <f>COUNTIFS(Data_all!$M$2:$M$5005,LocID!$B430, Data_all!$N$2:$N$5005, LocID!R$1)</f>
        <v>0</v>
      </c>
      <c r="S430" s="228">
        <f>COUNTIFS(Data_all!$M$2:$M$5005,LocID!$B430, Data_all!$N$2:$N$5005, LocID!S$1)</f>
        <v>0</v>
      </c>
      <c r="T430" s="232"/>
      <c r="U430" s="230">
        <f t="shared" si="18"/>
        <v>1</v>
      </c>
      <c r="W430"/>
    </row>
    <row r="431" spans="1:23" x14ac:dyDescent="0.25">
      <c r="A431" s="228">
        <v>435</v>
      </c>
      <c r="B431" s="228" t="str">
        <f t="shared" si="19"/>
        <v>Queens_NY</v>
      </c>
      <c r="C431" s="228" t="s">
        <v>2935</v>
      </c>
      <c r="D431" s="320" t="s">
        <v>107</v>
      </c>
      <c r="E431" s="320" t="s">
        <v>50</v>
      </c>
      <c r="F431" s="320"/>
      <c r="G431" s="228">
        <v>40.714000701904297</v>
      </c>
      <c r="H431" s="228">
        <v>-73.829986572265597</v>
      </c>
      <c r="I431" s="228">
        <f t="shared" si="20"/>
        <v>435</v>
      </c>
      <c r="J431" s="228">
        <f>COUNTIFS(Data_all!$M$2:$M$5005, LocID!B431, Data_all!$O$2:$O$5005,"&lt;&gt;2")</f>
        <v>1</v>
      </c>
      <c r="K431" s="228">
        <f>COUNTIFS(Data_all!$M$2:$M$5005,LocID!$B431, Data_all!$N$2:$N$5005, LocID!K$1)</f>
        <v>1</v>
      </c>
      <c r="L431" s="228">
        <f>COUNTIFS(Data_all!$M$2:$M$5005,LocID!$B431, Data_all!$N$2:$N$5005, LocID!L$1) + COUNTIFS(Data_all!$M$2:$M$5005,LocID!$B431, Data_all!$N$2:$N$5005, "Cities and Streets")</f>
        <v>0</v>
      </c>
      <c r="M431" s="228">
        <f>COUNTIFS(Data_all!$M$2:$M$5005,LocID!$B431, Data_all!$N$2:$N$5005, LocID!M$1)</f>
        <v>0</v>
      </c>
      <c r="N431" s="228">
        <f>COUNTIFS(Data_all!$M$2:$M$5005,LocID!$B431, Data_all!$N$2:$N$5005, LocID!N$1)</f>
        <v>0</v>
      </c>
      <c r="O431" s="228">
        <f>COUNTIFS(Data_all!$M$2:$M$5005,LocID!$B431, Data_all!$N$2:$N$5005, LocID!O$1)</f>
        <v>0</v>
      </c>
      <c r="P431" s="228">
        <f>COUNTIFS(Data_all!$M$2:$M$5005,LocID!$B431, Data_all!$N$2:$N$5005, LocID!P$1)</f>
        <v>0</v>
      </c>
      <c r="Q431" s="228">
        <f>COUNTIFS(Data_all!$M$2:$M$5005,LocID!$B431, Data_all!$N$2:$N$5005, LocID!Q$1)</f>
        <v>0</v>
      </c>
      <c r="R431" s="228">
        <f>COUNTIFS(Data_all!$M$2:$M$5005,LocID!$B431, Data_all!$N$2:$N$5005, LocID!R$1)</f>
        <v>0</v>
      </c>
      <c r="S431" s="228">
        <f>COUNTIFS(Data_all!$M$2:$M$5005,LocID!$B431, Data_all!$N$2:$N$5005, LocID!S$1)</f>
        <v>0</v>
      </c>
      <c r="T431" s="232"/>
      <c r="U431" s="230">
        <f t="shared" si="18"/>
        <v>1</v>
      </c>
      <c r="W431"/>
    </row>
    <row r="432" spans="1:23" x14ac:dyDescent="0.25">
      <c r="A432" s="228">
        <v>436</v>
      </c>
      <c r="B432" s="228" t="str">
        <f t="shared" si="19"/>
        <v>Queensbury_NY</v>
      </c>
      <c r="C432" s="228" t="s">
        <v>2938</v>
      </c>
      <c r="D432" s="320" t="s">
        <v>107</v>
      </c>
      <c r="E432" s="320" t="s">
        <v>50</v>
      </c>
      <c r="F432" s="320"/>
      <c r="G432" s="228">
        <v>43.331958770751903</v>
      </c>
      <c r="H432" s="228">
        <v>-73.677490234375</v>
      </c>
      <c r="I432" s="228">
        <f t="shared" si="20"/>
        <v>436</v>
      </c>
      <c r="J432" s="228">
        <f>COUNTIFS(Data_all!$M$2:$M$5005, LocID!B432, Data_all!$O$2:$O$5005,"&lt;&gt;2")</f>
        <v>1</v>
      </c>
      <c r="K432" s="228">
        <f>COUNTIFS(Data_all!$M$2:$M$5005,LocID!$B432, Data_all!$N$2:$N$5005, LocID!K$1)</f>
        <v>1</v>
      </c>
      <c r="L432" s="228">
        <f>COUNTIFS(Data_all!$M$2:$M$5005,LocID!$B432, Data_all!$N$2:$N$5005, LocID!L$1) + COUNTIFS(Data_all!$M$2:$M$5005,LocID!$B432, Data_all!$N$2:$N$5005, "Cities and Streets")</f>
        <v>0</v>
      </c>
      <c r="M432" s="228">
        <f>COUNTIFS(Data_all!$M$2:$M$5005,LocID!$B432, Data_all!$N$2:$N$5005, LocID!M$1)</f>
        <v>0</v>
      </c>
      <c r="N432" s="228">
        <f>COUNTIFS(Data_all!$M$2:$M$5005,LocID!$B432, Data_all!$N$2:$N$5005, LocID!N$1)</f>
        <v>0</v>
      </c>
      <c r="O432" s="228">
        <f>COUNTIFS(Data_all!$M$2:$M$5005,LocID!$B432, Data_all!$N$2:$N$5005, LocID!O$1)</f>
        <v>0</v>
      </c>
      <c r="P432" s="228">
        <f>COUNTIFS(Data_all!$M$2:$M$5005,LocID!$B432, Data_all!$N$2:$N$5005, LocID!P$1)</f>
        <v>0</v>
      </c>
      <c r="Q432" s="228">
        <f>COUNTIFS(Data_all!$M$2:$M$5005,LocID!$B432, Data_all!$N$2:$N$5005, LocID!Q$1)</f>
        <v>0</v>
      </c>
      <c r="R432" s="228">
        <f>COUNTIFS(Data_all!$M$2:$M$5005,LocID!$B432, Data_all!$N$2:$N$5005, LocID!R$1)</f>
        <v>0</v>
      </c>
      <c r="S432" s="228">
        <f>COUNTIFS(Data_all!$M$2:$M$5005,LocID!$B432, Data_all!$N$2:$N$5005, LocID!S$1)</f>
        <v>0</v>
      </c>
      <c r="T432" s="232"/>
      <c r="U432" s="230">
        <f t="shared" si="18"/>
        <v>1</v>
      </c>
      <c r="W432"/>
    </row>
    <row r="433" spans="1:23" x14ac:dyDescent="0.25">
      <c r="A433" s="228">
        <v>437</v>
      </c>
      <c r="B433" s="228" t="str">
        <f t="shared" si="19"/>
        <v>Quincy_CA</v>
      </c>
      <c r="C433" s="228" t="s">
        <v>2941</v>
      </c>
      <c r="D433" s="320" t="s">
        <v>76</v>
      </c>
      <c r="E433" s="320" t="s">
        <v>50</v>
      </c>
      <c r="F433" s="320"/>
      <c r="G433" s="228">
        <v>39.936729431152301</v>
      </c>
      <c r="H433" s="228">
        <v>-120.948112487792</v>
      </c>
      <c r="I433" s="228">
        <f t="shared" si="20"/>
        <v>437</v>
      </c>
      <c r="J433" s="228">
        <f>COUNTIFS(Data_all!$M$2:$M$5005, LocID!B433, Data_all!$O$2:$O$5005,"&lt;&gt;2")</f>
        <v>1</v>
      </c>
      <c r="K433" s="228">
        <f>COUNTIFS(Data_all!$M$2:$M$5005,LocID!$B433, Data_all!$N$2:$N$5005, LocID!K$1)</f>
        <v>0</v>
      </c>
      <c r="L433" s="228">
        <f>COUNTIFS(Data_all!$M$2:$M$5005,LocID!$B433, Data_all!$N$2:$N$5005, LocID!L$1) + COUNTIFS(Data_all!$M$2:$M$5005,LocID!$B433, Data_all!$N$2:$N$5005, "Cities and Streets")</f>
        <v>0</v>
      </c>
      <c r="M433" s="228">
        <f>COUNTIFS(Data_all!$M$2:$M$5005,LocID!$B433, Data_all!$N$2:$N$5005, LocID!M$1)</f>
        <v>0</v>
      </c>
      <c r="N433" s="228">
        <f>COUNTIFS(Data_all!$M$2:$M$5005,LocID!$B433, Data_all!$N$2:$N$5005, LocID!N$1)</f>
        <v>0</v>
      </c>
      <c r="O433" s="228">
        <f>COUNTIFS(Data_all!$M$2:$M$5005,LocID!$B433, Data_all!$N$2:$N$5005, LocID!O$1)</f>
        <v>0</v>
      </c>
      <c r="P433" s="228">
        <f>COUNTIFS(Data_all!$M$2:$M$5005,LocID!$B433, Data_all!$N$2:$N$5005, LocID!P$1)</f>
        <v>1</v>
      </c>
      <c r="Q433" s="228">
        <f>COUNTIFS(Data_all!$M$2:$M$5005,LocID!$B433, Data_all!$N$2:$N$5005, LocID!Q$1)</f>
        <v>0</v>
      </c>
      <c r="R433" s="228">
        <f>COUNTIFS(Data_all!$M$2:$M$5005,LocID!$B433, Data_all!$N$2:$N$5005, LocID!R$1)</f>
        <v>0</v>
      </c>
      <c r="S433" s="228">
        <f>COUNTIFS(Data_all!$M$2:$M$5005,LocID!$B433, Data_all!$N$2:$N$5005, LocID!S$1)</f>
        <v>0</v>
      </c>
      <c r="T433" s="232"/>
      <c r="U433" s="230">
        <f t="shared" si="18"/>
        <v>1</v>
      </c>
      <c r="W433"/>
    </row>
    <row r="434" spans="1:23" x14ac:dyDescent="0.25">
      <c r="A434" s="228">
        <v>438</v>
      </c>
      <c r="B434" s="228" t="str">
        <f t="shared" si="19"/>
        <v>Raleigh_NC</v>
      </c>
      <c r="C434" s="228" t="s">
        <v>2944</v>
      </c>
      <c r="D434" s="320" t="s">
        <v>250</v>
      </c>
      <c r="E434" s="320" t="s">
        <v>50</v>
      </c>
      <c r="F434" s="320"/>
      <c r="G434" s="228">
        <v>35.785511016845703</v>
      </c>
      <c r="H434" s="228">
        <v>-78.642669677734304</v>
      </c>
      <c r="I434" s="228">
        <f t="shared" si="20"/>
        <v>438</v>
      </c>
      <c r="J434" s="228">
        <f>COUNTIFS(Data_all!$M$2:$M$5005, LocID!B434, Data_all!$O$2:$O$5005,"&lt;&gt;2")</f>
        <v>11</v>
      </c>
      <c r="K434" s="228">
        <f>COUNTIFS(Data_all!$M$2:$M$5005,LocID!$B434, Data_all!$N$2:$N$5005, LocID!K$1)</f>
        <v>3</v>
      </c>
      <c r="L434" s="228">
        <f>COUNTIFS(Data_all!$M$2:$M$5005,LocID!$B434, Data_all!$N$2:$N$5005, LocID!L$1) + COUNTIFS(Data_all!$M$2:$M$5005,LocID!$B434, Data_all!$N$2:$N$5005, "Cities and Streets")</f>
        <v>5</v>
      </c>
      <c r="M434" s="228">
        <f>COUNTIFS(Data_all!$M$2:$M$5005,LocID!$B434, Data_all!$N$2:$N$5005, LocID!M$1)</f>
        <v>1</v>
      </c>
      <c r="N434" s="228">
        <f>COUNTIFS(Data_all!$M$2:$M$5005,LocID!$B434, Data_all!$N$2:$N$5005, LocID!N$1)</f>
        <v>1</v>
      </c>
      <c r="O434" s="228">
        <f>COUNTIFS(Data_all!$M$2:$M$5005,LocID!$B434, Data_all!$N$2:$N$5005, LocID!O$1)</f>
        <v>0</v>
      </c>
      <c r="P434" s="228">
        <f>COUNTIFS(Data_all!$M$2:$M$5005,LocID!$B434, Data_all!$N$2:$N$5005, LocID!P$1)</f>
        <v>2</v>
      </c>
      <c r="Q434" s="228">
        <f>COUNTIFS(Data_all!$M$2:$M$5005,LocID!$B434, Data_all!$N$2:$N$5005, LocID!Q$1)</f>
        <v>0</v>
      </c>
      <c r="R434" s="228">
        <f>COUNTIFS(Data_all!$M$2:$M$5005,LocID!$B434, Data_all!$N$2:$N$5005, LocID!R$1)</f>
        <v>0</v>
      </c>
      <c r="S434" s="228">
        <f>COUNTIFS(Data_all!$M$2:$M$5005,LocID!$B434, Data_all!$N$2:$N$5005, LocID!S$1)</f>
        <v>0</v>
      </c>
      <c r="T434" s="232"/>
      <c r="U434" s="230">
        <f t="shared" si="18"/>
        <v>12</v>
      </c>
      <c r="W434"/>
    </row>
    <row r="435" spans="1:23" x14ac:dyDescent="0.25">
      <c r="A435" s="228">
        <v>439</v>
      </c>
      <c r="B435" s="228" t="str">
        <f t="shared" si="19"/>
        <v>Rancho Cordova_CA</v>
      </c>
      <c r="C435" s="228" t="s">
        <v>2961</v>
      </c>
      <c r="D435" s="320" t="s">
        <v>76</v>
      </c>
      <c r="E435" s="320" t="s">
        <v>50</v>
      </c>
      <c r="F435" s="320"/>
      <c r="G435" s="228">
        <v>38.574611663818303</v>
      </c>
      <c r="H435" s="228">
        <v>-121.30361175537099</v>
      </c>
      <c r="I435" s="228">
        <f t="shared" si="20"/>
        <v>439</v>
      </c>
      <c r="J435" s="228">
        <f>COUNTIFS(Data_all!$M$2:$M$5005, LocID!B435, Data_all!$O$2:$O$5005,"&lt;&gt;2")</f>
        <v>4</v>
      </c>
      <c r="K435" s="228">
        <f>COUNTIFS(Data_all!$M$2:$M$5005,LocID!$B435, Data_all!$N$2:$N$5005, LocID!K$1)</f>
        <v>4</v>
      </c>
      <c r="L435" s="228">
        <f>COUNTIFS(Data_all!$M$2:$M$5005,LocID!$B435, Data_all!$N$2:$N$5005, LocID!L$1) + COUNTIFS(Data_all!$M$2:$M$5005,LocID!$B435, Data_all!$N$2:$N$5005, "Cities and Streets")</f>
        <v>0</v>
      </c>
      <c r="M435" s="228">
        <f>COUNTIFS(Data_all!$M$2:$M$5005,LocID!$B435, Data_all!$N$2:$N$5005, LocID!M$1)</f>
        <v>0</v>
      </c>
      <c r="N435" s="228">
        <f>COUNTIFS(Data_all!$M$2:$M$5005,LocID!$B435, Data_all!$N$2:$N$5005, LocID!N$1)</f>
        <v>0</v>
      </c>
      <c r="O435" s="228">
        <f>COUNTIFS(Data_all!$M$2:$M$5005,LocID!$B435, Data_all!$N$2:$N$5005, LocID!O$1)</f>
        <v>0</v>
      </c>
      <c r="P435" s="228">
        <f>COUNTIFS(Data_all!$M$2:$M$5005,LocID!$B435, Data_all!$N$2:$N$5005, LocID!P$1)</f>
        <v>0</v>
      </c>
      <c r="Q435" s="228">
        <f>COUNTIFS(Data_all!$M$2:$M$5005,LocID!$B435, Data_all!$N$2:$N$5005, LocID!Q$1)</f>
        <v>0</v>
      </c>
      <c r="R435" s="228">
        <f>COUNTIFS(Data_all!$M$2:$M$5005,LocID!$B435, Data_all!$N$2:$N$5005, LocID!R$1)</f>
        <v>0</v>
      </c>
      <c r="S435" s="228">
        <f>COUNTIFS(Data_all!$M$2:$M$5005,LocID!$B435, Data_all!$N$2:$N$5005, LocID!S$1)</f>
        <v>0</v>
      </c>
      <c r="T435" s="232"/>
      <c r="U435" s="230">
        <f t="shared" si="18"/>
        <v>4</v>
      </c>
      <c r="W435"/>
    </row>
    <row r="436" spans="1:23" x14ac:dyDescent="0.25">
      <c r="A436" s="228">
        <v>440</v>
      </c>
      <c r="B436" s="228" t="str">
        <f t="shared" si="19"/>
        <v>Reading_MA</v>
      </c>
      <c r="C436" s="228" t="s">
        <v>2966</v>
      </c>
      <c r="D436" s="320" t="s">
        <v>49</v>
      </c>
      <c r="E436" s="320" t="s">
        <v>50</v>
      </c>
      <c r="F436" s="320"/>
      <c r="G436" s="228">
        <v>42.525909423828097</v>
      </c>
      <c r="H436" s="228">
        <v>-71.103782653808594</v>
      </c>
      <c r="I436" s="228">
        <f t="shared" si="20"/>
        <v>440</v>
      </c>
      <c r="J436" s="228">
        <f>COUNTIFS(Data_all!$M$2:$M$5005, LocID!B436, Data_all!$O$2:$O$5005,"&lt;&gt;2")</f>
        <v>2</v>
      </c>
      <c r="K436" s="228">
        <f>COUNTIFS(Data_all!$M$2:$M$5005,LocID!$B436, Data_all!$N$2:$N$5005, LocID!K$1)</f>
        <v>0</v>
      </c>
      <c r="L436" s="228">
        <f>COUNTIFS(Data_all!$M$2:$M$5005,LocID!$B436, Data_all!$N$2:$N$5005, LocID!L$1) + COUNTIFS(Data_all!$M$2:$M$5005,LocID!$B436, Data_all!$N$2:$N$5005, "Cities and Streets")</f>
        <v>0</v>
      </c>
      <c r="M436" s="228">
        <f>COUNTIFS(Data_all!$M$2:$M$5005,LocID!$B436, Data_all!$N$2:$N$5005, LocID!M$1)</f>
        <v>2</v>
      </c>
      <c r="N436" s="228">
        <f>COUNTIFS(Data_all!$M$2:$M$5005,LocID!$B436, Data_all!$N$2:$N$5005, LocID!N$1)</f>
        <v>0</v>
      </c>
      <c r="O436" s="228">
        <f>COUNTIFS(Data_all!$M$2:$M$5005,LocID!$B436, Data_all!$N$2:$N$5005, LocID!O$1)</f>
        <v>0</v>
      </c>
      <c r="P436" s="228">
        <f>COUNTIFS(Data_all!$M$2:$M$5005,LocID!$B436, Data_all!$N$2:$N$5005, LocID!P$1)</f>
        <v>0</v>
      </c>
      <c r="Q436" s="228">
        <f>COUNTIFS(Data_all!$M$2:$M$5005,LocID!$B436, Data_all!$N$2:$N$5005, LocID!Q$1)</f>
        <v>0</v>
      </c>
      <c r="R436" s="228">
        <f>COUNTIFS(Data_all!$M$2:$M$5005,LocID!$B436, Data_all!$N$2:$N$5005, LocID!R$1)</f>
        <v>0</v>
      </c>
      <c r="S436" s="228">
        <f>COUNTIFS(Data_all!$M$2:$M$5005,LocID!$B436, Data_all!$N$2:$N$5005, LocID!S$1)</f>
        <v>0</v>
      </c>
      <c r="T436" s="232"/>
      <c r="U436" s="230">
        <f t="shared" si="18"/>
        <v>2</v>
      </c>
      <c r="W436"/>
    </row>
    <row r="437" spans="1:23" x14ac:dyDescent="0.25">
      <c r="A437" s="228">
        <v>441</v>
      </c>
      <c r="B437" s="228" t="str">
        <f t="shared" si="19"/>
        <v>Redding_CA</v>
      </c>
      <c r="C437" s="228" t="s">
        <v>2969</v>
      </c>
      <c r="D437" s="320" t="s">
        <v>76</v>
      </c>
      <c r="E437" s="320" t="s">
        <v>50</v>
      </c>
      <c r="F437" s="320"/>
      <c r="G437" s="228">
        <v>40.587589263916001</v>
      </c>
      <c r="H437" s="228">
        <v>-122.392608642578</v>
      </c>
      <c r="I437" s="228">
        <f t="shared" si="20"/>
        <v>441</v>
      </c>
      <c r="J437" s="228">
        <f>COUNTIFS(Data_all!$M$2:$M$5005, LocID!B437, Data_all!$O$2:$O$5005,"&lt;&gt;2")</f>
        <v>3</v>
      </c>
      <c r="K437" s="228">
        <f>COUNTIFS(Data_all!$M$2:$M$5005,LocID!$B437, Data_all!$N$2:$N$5005, LocID!K$1)</f>
        <v>2</v>
      </c>
      <c r="L437" s="228">
        <f>COUNTIFS(Data_all!$M$2:$M$5005,LocID!$B437, Data_all!$N$2:$N$5005, LocID!L$1) + COUNTIFS(Data_all!$M$2:$M$5005,LocID!$B437, Data_all!$N$2:$N$5005, "Cities and Streets")</f>
        <v>1</v>
      </c>
      <c r="M437" s="228">
        <f>COUNTIFS(Data_all!$M$2:$M$5005,LocID!$B437, Data_all!$N$2:$N$5005, LocID!M$1)</f>
        <v>0</v>
      </c>
      <c r="N437" s="228">
        <f>COUNTIFS(Data_all!$M$2:$M$5005,LocID!$B437, Data_all!$N$2:$N$5005, LocID!N$1)</f>
        <v>0</v>
      </c>
      <c r="O437" s="228">
        <f>COUNTIFS(Data_all!$M$2:$M$5005,LocID!$B437, Data_all!$N$2:$N$5005, LocID!O$1)</f>
        <v>0</v>
      </c>
      <c r="P437" s="228">
        <f>COUNTIFS(Data_all!$M$2:$M$5005,LocID!$B437, Data_all!$N$2:$N$5005, LocID!P$1)</f>
        <v>0</v>
      </c>
      <c r="Q437" s="228">
        <f>COUNTIFS(Data_all!$M$2:$M$5005,LocID!$B437, Data_all!$N$2:$N$5005, LocID!Q$1)</f>
        <v>0</v>
      </c>
      <c r="R437" s="228">
        <f>COUNTIFS(Data_all!$M$2:$M$5005,LocID!$B437, Data_all!$N$2:$N$5005, LocID!R$1)</f>
        <v>0</v>
      </c>
      <c r="S437" s="228">
        <f>COUNTIFS(Data_all!$M$2:$M$5005,LocID!$B437, Data_all!$N$2:$N$5005, LocID!S$1)</f>
        <v>0</v>
      </c>
      <c r="T437" s="232"/>
      <c r="U437" s="230">
        <f t="shared" si="18"/>
        <v>3</v>
      </c>
      <c r="W437"/>
    </row>
    <row r="438" spans="1:23" x14ac:dyDescent="0.25">
      <c r="A438" s="228">
        <v>442</v>
      </c>
      <c r="B438" s="228" t="str">
        <f t="shared" si="19"/>
        <v>Redmond_OR</v>
      </c>
      <c r="C438" s="228" t="s">
        <v>2972</v>
      </c>
      <c r="D438" s="320" t="s">
        <v>122</v>
      </c>
      <c r="E438" s="320" t="s">
        <v>50</v>
      </c>
      <c r="F438" s="320"/>
      <c r="G438" s="228">
        <v>44.2725410461425</v>
      </c>
      <c r="H438" s="228">
        <v>-121.175636291503</v>
      </c>
      <c r="I438" s="228">
        <f t="shared" si="20"/>
        <v>442</v>
      </c>
      <c r="J438" s="228">
        <f>COUNTIFS(Data_all!$M$2:$M$5005, LocID!B438, Data_all!$O$2:$O$5005,"&lt;&gt;2")</f>
        <v>1</v>
      </c>
      <c r="K438" s="228">
        <f>COUNTIFS(Data_all!$M$2:$M$5005,LocID!$B438, Data_all!$N$2:$N$5005, LocID!K$1)</f>
        <v>1</v>
      </c>
      <c r="L438" s="228">
        <f>COUNTIFS(Data_all!$M$2:$M$5005,LocID!$B438, Data_all!$N$2:$N$5005, LocID!L$1) + COUNTIFS(Data_all!$M$2:$M$5005,LocID!$B438, Data_all!$N$2:$N$5005, "Cities and Streets")</f>
        <v>0</v>
      </c>
      <c r="M438" s="228">
        <f>COUNTIFS(Data_all!$M$2:$M$5005,LocID!$B438, Data_all!$N$2:$N$5005, LocID!M$1)</f>
        <v>0</v>
      </c>
      <c r="N438" s="228">
        <f>COUNTIFS(Data_all!$M$2:$M$5005,LocID!$B438, Data_all!$N$2:$N$5005, LocID!N$1)</f>
        <v>0</v>
      </c>
      <c r="O438" s="228">
        <f>COUNTIFS(Data_all!$M$2:$M$5005,LocID!$B438, Data_all!$N$2:$N$5005, LocID!O$1)</f>
        <v>0</v>
      </c>
      <c r="P438" s="228">
        <f>COUNTIFS(Data_all!$M$2:$M$5005,LocID!$B438, Data_all!$N$2:$N$5005, LocID!P$1)</f>
        <v>0</v>
      </c>
      <c r="Q438" s="228">
        <f>COUNTIFS(Data_all!$M$2:$M$5005,LocID!$B438, Data_all!$N$2:$N$5005, LocID!Q$1)</f>
        <v>0</v>
      </c>
      <c r="R438" s="228">
        <f>COUNTIFS(Data_all!$M$2:$M$5005,LocID!$B438, Data_all!$N$2:$N$5005, LocID!R$1)</f>
        <v>0</v>
      </c>
      <c r="S438" s="228">
        <f>COUNTIFS(Data_all!$M$2:$M$5005,LocID!$B438, Data_all!$N$2:$N$5005, LocID!S$1)</f>
        <v>0</v>
      </c>
      <c r="T438" s="232"/>
      <c r="U438" s="230">
        <f t="shared" si="18"/>
        <v>1</v>
      </c>
      <c r="W438"/>
    </row>
    <row r="439" spans="1:23" x14ac:dyDescent="0.25">
      <c r="A439" s="228">
        <v>443</v>
      </c>
      <c r="B439" s="228" t="str">
        <f t="shared" si="19"/>
        <v>Redmond_WA</v>
      </c>
      <c r="C439" s="228" t="s">
        <v>2972</v>
      </c>
      <c r="D439" s="320" t="s">
        <v>261</v>
      </c>
      <c r="E439" s="320" t="s">
        <v>50</v>
      </c>
      <c r="F439" s="320"/>
      <c r="G439" s="228">
        <v>47.678581237792898</v>
      </c>
      <c r="H439" s="228">
        <v>-122.131576538085</v>
      </c>
      <c r="I439" s="228">
        <f t="shared" si="20"/>
        <v>443</v>
      </c>
      <c r="J439" s="228">
        <f>COUNTIFS(Data_all!$M$2:$M$5005, LocID!B439, Data_all!$O$2:$O$5005,"&lt;&gt;2")</f>
        <v>7</v>
      </c>
      <c r="K439" s="228">
        <f>COUNTIFS(Data_all!$M$2:$M$5005,LocID!$B439, Data_all!$N$2:$N$5005, LocID!K$1)</f>
        <v>5</v>
      </c>
      <c r="L439" s="228">
        <f>COUNTIFS(Data_all!$M$2:$M$5005,LocID!$B439, Data_all!$N$2:$N$5005, LocID!L$1) + COUNTIFS(Data_all!$M$2:$M$5005,LocID!$B439, Data_all!$N$2:$N$5005, "Cities and Streets")</f>
        <v>2</v>
      </c>
      <c r="M439" s="228">
        <f>COUNTIFS(Data_all!$M$2:$M$5005,LocID!$B439, Data_all!$N$2:$N$5005, LocID!M$1)</f>
        <v>0</v>
      </c>
      <c r="N439" s="228">
        <f>COUNTIFS(Data_all!$M$2:$M$5005,LocID!$B439, Data_all!$N$2:$N$5005, LocID!N$1)</f>
        <v>0</v>
      </c>
      <c r="O439" s="228">
        <f>COUNTIFS(Data_all!$M$2:$M$5005,LocID!$B439, Data_all!$N$2:$N$5005, LocID!O$1)</f>
        <v>0</v>
      </c>
      <c r="P439" s="228">
        <f>COUNTIFS(Data_all!$M$2:$M$5005,LocID!$B439, Data_all!$N$2:$N$5005, LocID!P$1)</f>
        <v>0</v>
      </c>
      <c r="Q439" s="228">
        <f>COUNTIFS(Data_all!$M$2:$M$5005,LocID!$B439, Data_all!$N$2:$N$5005, LocID!Q$1)</f>
        <v>0</v>
      </c>
      <c r="R439" s="228">
        <f>COUNTIFS(Data_all!$M$2:$M$5005,LocID!$B439, Data_all!$N$2:$N$5005, LocID!R$1)</f>
        <v>0</v>
      </c>
      <c r="S439" s="228">
        <f>COUNTIFS(Data_all!$M$2:$M$5005,LocID!$B439, Data_all!$N$2:$N$5005, LocID!S$1)</f>
        <v>0</v>
      </c>
      <c r="T439" s="232"/>
      <c r="U439" s="230">
        <f t="shared" si="18"/>
        <v>7</v>
      </c>
      <c r="W439"/>
    </row>
    <row r="440" spans="1:23" x14ac:dyDescent="0.25">
      <c r="A440" s="228">
        <v>444</v>
      </c>
      <c r="B440" s="228" t="str">
        <f t="shared" si="19"/>
        <v>Redondo Beach_CA</v>
      </c>
      <c r="C440" s="228" t="s">
        <v>2983</v>
      </c>
      <c r="D440" s="320" t="s">
        <v>76</v>
      </c>
      <c r="E440" s="320" t="s">
        <v>50</v>
      </c>
      <c r="F440" s="320"/>
      <c r="G440" s="228">
        <v>33.844451904296797</v>
      </c>
      <c r="H440" s="228">
        <v>-118.387939453125</v>
      </c>
      <c r="I440" s="228">
        <f t="shared" si="20"/>
        <v>444</v>
      </c>
      <c r="J440" s="228">
        <f>COUNTIFS(Data_all!$M$2:$M$5005, LocID!B440, Data_all!$O$2:$O$5005,"&lt;&gt;2")</f>
        <v>1</v>
      </c>
      <c r="K440" s="228">
        <f>COUNTIFS(Data_all!$M$2:$M$5005,LocID!$B440, Data_all!$N$2:$N$5005, LocID!K$1)</f>
        <v>0</v>
      </c>
      <c r="L440" s="228">
        <f>COUNTIFS(Data_all!$M$2:$M$5005,LocID!$B440, Data_all!$N$2:$N$5005, LocID!L$1) + COUNTIFS(Data_all!$M$2:$M$5005,LocID!$B440, Data_all!$N$2:$N$5005, "Cities and Streets")</f>
        <v>1</v>
      </c>
      <c r="M440" s="228">
        <f>COUNTIFS(Data_all!$M$2:$M$5005,LocID!$B440, Data_all!$N$2:$N$5005, LocID!M$1)</f>
        <v>0</v>
      </c>
      <c r="N440" s="228">
        <f>COUNTIFS(Data_all!$M$2:$M$5005,LocID!$B440, Data_all!$N$2:$N$5005, LocID!N$1)</f>
        <v>1</v>
      </c>
      <c r="O440" s="228">
        <f>COUNTIFS(Data_all!$M$2:$M$5005,LocID!$B440, Data_all!$N$2:$N$5005, LocID!O$1)</f>
        <v>0</v>
      </c>
      <c r="P440" s="228">
        <f>COUNTIFS(Data_all!$M$2:$M$5005,LocID!$B440, Data_all!$N$2:$N$5005, LocID!P$1)</f>
        <v>0</v>
      </c>
      <c r="Q440" s="228">
        <f>COUNTIFS(Data_all!$M$2:$M$5005,LocID!$B440, Data_all!$N$2:$N$5005, LocID!Q$1)</f>
        <v>0</v>
      </c>
      <c r="R440" s="228">
        <f>COUNTIFS(Data_all!$M$2:$M$5005,LocID!$B440, Data_all!$N$2:$N$5005, LocID!R$1)</f>
        <v>0</v>
      </c>
      <c r="S440" s="228">
        <f>COUNTIFS(Data_all!$M$2:$M$5005,LocID!$B440, Data_all!$N$2:$N$5005, LocID!S$1)</f>
        <v>0</v>
      </c>
      <c r="T440" s="232"/>
      <c r="U440" s="230">
        <f t="shared" si="18"/>
        <v>2</v>
      </c>
      <c r="W440"/>
    </row>
    <row r="441" spans="1:23" x14ac:dyDescent="0.25">
      <c r="A441" s="228">
        <v>446</v>
      </c>
      <c r="B441" s="228" t="str">
        <f t="shared" si="19"/>
        <v>Redwood City_CA</v>
      </c>
      <c r="C441" s="228" t="s">
        <v>2986</v>
      </c>
      <c r="D441" s="320" t="s">
        <v>76</v>
      </c>
      <c r="E441" s="320" t="s">
        <v>50</v>
      </c>
      <c r="F441" s="320"/>
      <c r="G441" s="228">
        <v>37.484500885009702</v>
      </c>
      <c r="H441" s="228">
        <v>-122.227722167968</v>
      </c>
      <c r="I441" s="228">
        <f t="shared" si="20"/>
        <v>446</v>
      </c>
      <c r="J441" s="228">
        <f>COUNTIFS(Data_all!$M$2:$M$5005, LocID!B441, Data_all!$O$2:$O$5005,"&lt;&gt;2")</f>
        <v>6</v>
      </c>
      <c r="K441" s="228">
        <f>COUNTIFS(Data_all!$M$2:$M$5005,LocID!$B441, Data_all!$N$2:$N$5005, LocID!K$1)</f>
        <v>2</v>
      </c>
      <c r="L441" s="228">
        <f>COUNTIFS(Data_all!$M$2:$M$5005,LocID!$B441, Data_all!$N$2:$N$5005, LocID!L$1) + COUNTIFS(Data_all!$M$2:$M$5005,LocID!$B441, Data_all!$N$2:$N$5005, "Cities and Streets")</f>
        <v>3</v>
      </c>
      <c r="M441" s="228">
        <f>COUNTIFS(Data_all!$M$2:$M$5005,LocID!$B441, Data_all!$N$2:$N$5005, LocID!M$1)</f>
        <v>1</v>
      </c>
      <c r="N441" s="228">
        <f>COUNTIFS(Data_all!$M$2:$M$5005,LocID!$B441, Data_all!$N$2:$N$5005, LocID!N$1)</f>
        <v>0</v>
      </c>
      <c r="O441" s="228">
        <f>COUNTIFS(Data_all!$M$2:$M$5005,LocID!$B441, Data_all!$N$2:$N$5005, LocID!O$1)</f>
        <v>0</v>
      </c>
      <c r="P441" s="228">
        <f>COUNTIFS(Data_all!$M$2:$M$5005,LocID!$B441, Data_all!$N$2:$N$5005, LocID!P$1)</f>
        <v>0</v>
      </c>
      <c r="Q441" s="228">
        <f>COUNTIFS(Data_all!$M$2:$M$5005,LocID!$B441, Data_all!$N$2:$N$5005, LocID!Q$1)</f>
        <v>0</v>
      </c>
      <c r="R441" s="228">
        <f>COUNTIFS(Data_all!$M$2:$M$5005,LocID!$B441, Data_all!$N$2:$N$5005, LocID!R$1)</f>
        <v>0</v>
      </c>
      <c r="S441" s="228">
        <f>COUNTIFS(Data_all!$M$2:$M$5005,LocID!$B441, Data_all!$N$2:$N$5005, LocID!S$1)</f>
        <v>0</v>
      </c>
      <c r="T441" s="232"/>
      <c r="U441" s="230">
        <f t="shared" si="18"/>
        <v>6</v>
      </c>
      <c r="W441"/>
    </row>
    <row r="442" spans="1:23" x14ac:dyDescent="0.25">
      <c r="A442" s="228">
        <v>447</v>
      </c>
      <c r="B442" s="228" t="str">
        <f t="shared" si="19"/>
        <v>Washington_DC</v>
      </c>
      <c r="C442" s="228" t="s">
        <v>2997</v>
      </c>
      <c r="D442" s="320" t="s">
        <v>2996</v>
      </c>
      <c r="E442" s="320" t="s">
        <v>50</v>
      </c>
      <c r="F442" s="320"/>
      <c r="G442" s="228">
        <v>38.890369415283203</v>
      </c>
      <c r="H442" s="228">
        <v>-77.031959533691406</v>
      </c>
      <c r="I442" s="228">
        <f t="shared" si="20"/>
        <v>447</v>
      </c>
      <c r="J442" s="228">
        <f>COUNTIFS(Data_all!$M$2:$M$5005, LocID!B442, Data_all!$O$2:$O$5005,"&lt;&gt;2")</f>
        <v>128</v>
      </c>
      <c r="K442" s="228">
        <f>COUNTIFS(Data_all!$M$2:$M$5005,LocID!$B442, Data_all!$N$2:$N$5005, LocID!K$1)</f>
        <v>15</v>
      </c>
      <c r="L442" s="228">
        <f>COUNTIFS(Data_all!$M$2:$M$5005,LocID!$B442, Data_all!$N$2:$N$5005, LocID!L$1) + COUNTIFS(Data_all!$M$2:$M$5005,LocID!$B442, Data_all!$N$2:$N$5005, "Cities and Streets")</f>
        <v>69</v>
      </c>
      <c r="M442" s="228">
        <f>COUNTIFS(Data_all!$M$2:$M$5005,LocID!$B442, Data_all!$N$2:$N$5005, LocID!M$1)</f>
        <v>21</v>
      </c>
      <c r="N442" s="228">
        <f>COUNTIFS(Data_all!$M$2:$M$5005,LocID!$B442, Data_all!$N$2:$N$5005, LocID!N$1)</f>
        <v>3</v>
      </c>
      <c r="O442" s="228">
        <f>COUNTIFS(Data_all!$M$2:$M$5005,LocID!$B442, Data_all!$N$2:$N$5005, LocID!O$1)</f>
        <v>3</v>
      </c>
      <c r="P442" s="228">
        <f>COUNTIFS(Data_all!$M$2:$M$5005,LocID!$B442, Data_all!$N$2:$N$5005, LocID!P$1)</f>
        <v>18</v>
      </c>
      <c r="Q442" s="228">
        <f>COUNTIFS(Data_all!$M$2:$M$5005,LocID!$B442, Data_all!$N$2:$N$5005, LocID!Q$1)</f>
        <v>2</v>
      </c>
      <c r="R442" s="228">
        <f>COUNTIFS(Data_all!$M$2:$M$5005,LocID!$B442, Data_all!$N$2:$N$5005, LocID!R$1)</f>
        <v>0</v>
      </c>
      <c r="S442" s="228">
        <f>COUNTIFS(Data_all!$M$2:$M$5005,LocID!$B442, Data_all!$N$2:$N$5005, LocID!S$1)</f>
        <v>0</v>
      </c>
      <c r="T442" s="232"/>
      <c r="U442" s="230">
        <f t="shared" si="18"/>
        <v>131</v>
      </c>
      <c r="W442"/>
    </row>
    <row r="443" spans="1:23" x14ac:dyDescent="0.25">
      <c r="A443" s="228">
        <v>448</v>
      </c>
      <c r="B443" s="228" t="str">
        <f t="shared" si="19"/>
        <v>Reno_NV</v>
      </c>
      <c r="C443" s="228" t="s">
        <v>3002</v>
      </c>
      <c r="D443" s="320" t="s">
        <v>1475</v>
      </c>
      <c r="E443" s="320" t="s">
        <v>50</v>
      </c>
      <c r="F443" s="320"/>
      <c r="G443" s="228">
        <v>39.527381896972599</v>
      </c>
      <c r="H443" s="228">
        <v>-119.813438415527</v>
      </c>
      <c r="I443" s="228">
        <f t="shared" si="20"/>
        <v>448</v>
      </c>
      <c r="J443" s="228">
        <f>COUNTIFS(Data_all!$M$2:$M$5005, LocID!B443, Data_all!$O$2:$O$5005,"&lt;&gt;2")</f>
        <v>10</v>
      </c>
      <c r="K443" s="228">
        <f>COUNTIFS(Data_all!$M$2:$M$5005,LocID!$B443, Data_all!$N$2:$N$5005, LocID!K$1)</f>
        <v>3</v>
      </c>
      <c r="L443" s="228">
        <f>COUNTIFS(Data_all!$M$2:$M$5005,LocID!$B443, Data_all!$N$2:$N$5005, LocID!L$1) + COUNTIFS(Data_all!$M$2:$M$5005,LocID!$B443, Data_all!$N$2:$N$5005, "Cities and Streets")</f>
        <v>4</v>
      </c>
      <c r="M443" s="228">
        <f>COUNTIFS(Data_all!$M$2:$M$5005,LocID!$B443, Data_all!$N$2:$N$5005, LocID!M$1)</f>
        <v>1</v>
      </c>
      <c r="N443" s="228">
        <f>COUNTIFS(Data_all!$M$2:$M$5005,LocID!$B443, Data_all!$N$2:$N$5005, LocID!N$1)</f>
        <v>0</v>
      </c>
      <c r="O443" s="228">
        <f>COUNTIFS(Data_all!$M$2:$M$5005,LocID!$B443, Data_all!$N$2:$N$5005, LocID!O$1)</f>
        <v>0</v>
      </c>
      <c r="P443" s="228">
        <f>COUNTIFS(Data_all!$M$2:$M$5005,LocID!$B443, Data_all!$N$2:$N$5005, LocID!P$1)</f>
        <v>2</v>
      </c>
      <c r="Q443" s="228">
        <f>COUNTIFS(Data_all!$M$2:$M$5005,LocID!$B443, Data_all!$N$2:$N$5005, LocID!Q$1)</f>
        <v>0</v>
      </c>
      <c r="R443" s="228">
        <f>COUNTIFS(Data_all!$M$2:$M$5005,LocID!$B443, Data_all!$N$2:$N$5005, LocID!R$1)</f>
        <v>0</v>
      </c>
      <c r="S443" s="228">
        <f>COUNTIFS(Data_all!$M$2:$M$5005,LocID!$B443, Data_all!$N$2:$N$5005, LocID!S$1)</f>
        <v>0</v>
      </c>
      <c r="T443" s="232"/>
      <c r="U443" s="230">
        <f t="shared" si="18"/>
        <v>10</v>
      </c>
      <c r="W443"/>
    </row>
    <row r="444" spans="1:23" x14ac:dyDescent="0.25">
      <c r="A444" s="228">
        <v>449</v>
      </c>
      <c r="B444" s="228" t="str">
        <f t="shared" si="19"/>
        <v>Renton_WA</v>
      </c>
      <c r="C444" s="228" t="s">
        <v>3016</v>
      </c>
      <c r="D444" s="320" t="s">
        <v>261</v>
      </c>
      <c r="E444" s="320" t="s">
        <v>50</v>
      </c>
      <c r="F444" s="320"/>
      <c r="G444" s="228">
        <v>47.475540161132798</v>
      </c>
      <c r="H444" s="228">
        <v>-122.204551696777</v>
      </c>
      <c r="I444" s="228">
        <f t="shared" si="20"/>
        <v>449</v>
      </c>
      <c r="J444" s="228">
        <f>COUNTIFS(Data_all!$M$2:$M$5005, LocID!B444, Data_all!$O$2:$O$5005,"&lt;&gt;2")</f>
        <v>1</v>
      </c>
      <c r="K444" s="228">
        <f>COUNTIFS(Data_all!$M$2:$M$5005,LocID!$B444, Data_all!$N$2:$N$5005, LocID!K$1)</f>
        <v>1</v>
      </c>
      <c r="L444" s="228">
        <f>COUNTIFS(Data_all!$M$2:$M$5005,LocID!$B444, Data_all!$N$2:$N$5005, LocID!L$1) + COUNTIFS(Data_all!$M$2:$M$5005,LocID!$B444, Data_all!$N$2:$N$5005, "Cities and Streets")</f>
        <v>0</v>
      </c>
      <c r="M444" s="228">
        <f>COUNTIFS(Data_all!$M$2:$M$5005,LocID!$B444, Data_all!$N$2:$N$5005, LocID!M$1)</f>
        <v>0</v>
      </c>
      <c r="N444" s="228">
        <f>COUNTIFS(Data_all!$M$2:$M$5005,LocID!$B444, Data_all!$N$2:$N$5005, LocID!N$1)</f>
        <v>0</v>
      </c>
      <c r="O444" s="228">
        <f>COUNTIFS(Data_all!$M$2:$M$5005,LocID!$B444, Data_all!$N$2:$N$5005, LocID!O$1)</f>
        <v>0</v>
      </c>
      <c r="P444" s="228">
        <f>COUNTIFS(Data_all!$M$2:$M$5005,LocID!$B444, Data_all!$N$2:$N$5005, LocID!P$1)</f>
        <v>0</v>
      </c>
      <c r="Q444" s="228">
        <f>COUNTIFS(Data_all!$M$2:$M$5005,LocID!$B444, Data_all!$N$2:$N$5005, LocID!Q$1)</f>
        <v>0</v>
      </c>
      <c r="R444" s="228">
        <f>COUNTIFS(Data_all!$M$2:$M$5005,LocID!$B444, Data_all!$N$2:$N$5005, LocID!R$1)</f>
        <v>0</v>
      </c>
      <c r="S444" s="228">
        <f>COUNTIFS(Data_all!$M$2:$M$5005,LocID!$B444, Data_all!$N$2:$N$5005, LocID!S$1)</f>
        <v>0</v>
      </c>
      <c r="T444" s="232"/>
      <c r="U444" s="230">
        <f t="shared" si="18"/>
        <v>1</v>
      </c>
      <c r="W444"/>
    </row>
    <row r="445" spans="1:23" x14ac:dyDescent="0.25">
      <c r="A445" s="228">
        <v>450</v>
      </c>
      <c r="B445" s="228" t="str">
        <f t="shared" si="19"/>
        <v>Richmond_BC</v>
      </c>
      <c r="C445" s="228" t="s">
        <v>3022</v>
      </c>
      <c r="D445" s="320" t="s">
        <v>739</v>
      </c>
      <c r="E445" s="320" t="s">
        <v>50</v>
      </c>
      <c r="F445" s="320"/>
      <c r="G445" s="228">
        <v>49.155601501464801</v>
      </c>
      <c r="H445" s="228">
        <v>-123.151000976562</v>
      </c>
      <c r="I445" s="228">
        <f t="shared" si="20"/>
        <v>450</v>
      </c>
      <c r="J445" s="228">
        <f>COUNTIFS(Data_all!$M$2:$M$5005, LocID!B445, Data_all!$O$2:$O$5005,"&lt;&gt;2")</f>
        <v>1</v>
      </c>
      <c r="K445" s="228">
        <f>COUNTIFS(Data_all!$M$2:$M$5005,LocID!$B445, Data_all!$N$2:$N$5005, LocID!K$1)</f>
        <v>1</v>
      </c>
      <c r="L445" s="228">
        <f>COUNTIFS(Data_all!$M$2:$M$5005,LocID!$B445, Data_all!$N$2:$N$5005, LocID!L$1) + COUNTIFS(Data_all!$M$2:$M$5005,LocID!$B445, Data_all!$N$2:$N$5005, "Cities and Streets")</f>
        <v>0</v>
      </c>
      <c r="M445" s="228">
        <f>COUNTIFS(Data_all!$M$2:$M$5005,LocID!$B445, Data_all!$N$2:$N$5005, LocID!M$1)</f>
        <v>0</v>
      </c>
      <c r="N445" s="228">
        <f>COUNTIFS(Data_all!$M$2:$M$5005,LocID!$B445, Data_all!$N$2:$N$5005, LocID!N$1)</f>
        <v>0</v>
      </c>
      <c r="O445" s="228">
        <f>COUNTIFS(Data_all!$M$2:$M$5005,LocID!$B445, Data_all!$N$2:$N$5005, LocID!O$1)</f>
        <v>0</v>
      </c>
      <c r="P445" s="228">
        <f>COUNTIFS(Data_all!$M$2:$M$5005,LocID!$B445, Data_all!$N$2:$N$5005, LocID!P$1)</f>
        <v>0</v>
      </c>
      <c r="Q445" s="228">
        <f>COUNTIFS(Data_all!$M$2:$M$5005,LocID!$B445, Data_all!$N$2:$N$5005, LocID!Q$1)</f>
        <v>0</v>
      </c>
      <c r="R445" s="228">
        <f>COUNTIFS(Data_all!$M$2:$M$5005,LocID!$B445, Data_all!$N$2:$N$5005, LocID!R$1)</f>
        <v>0</v>
      </c>
      <c r="S445" s="228">
        <f>COUNTIFS(Data_all!$M$2:$M$5005,LocID!$B445, Data_all!$N$2:$N$5005, LocID!S$1)</f>
        <v>0</v>
      </c>
      <c r="T445" s="232"/>
      <c r="U445" s="230">
        <f t="shared" si="18"/>
        <v>1</v>
      </c>
      <c r="W445"/>
    </row>
    <row r="446" spans="1:23" x14ac:dyDescent="0.25">
      <c r="A446" s="228">
        <v>451</v>
      </c>
      <c r="B446" s="228" t="str">
        <f t="shared" si="19"/>
        <v>Richmond_CA</v>
      </c>
      <c r="C446" s="228" t="s">
        <v>3022</v>
      </c>
      <c r="D446" s="320" t="s">
        <v>76</v>
      </c>
      <c r="E446" s="320" t="s">
        <v>50</v>
      </c>
      <c r="F446" s="320"/>
      <c r="G446" s="228">
        <v>37.937808990478501</v>
      </c>
      <c r="H446" s="228">
        <v>-122.342712402343</v>
      </c>
      <c r="I446" s="228">
        <f t="shared" si="20"/>
        <v>451</v>
      </c>
      <c r="J446" s="228">
        <f>COUNTIFS(Data_all!$M$2:$M$5005, LocID!B446, Data_all!$O$2:$O$5005,"&lt;&gt;2")</f>
        <v>7</v>
      </c>
      <c r="K446" s="228">
        <f>COUNTIFS(Data_all!$M$2:$M$5005,LocID!$B446, Data_all!$N$2:$N$5005, LocID!K$1)</f>
        <v>1</v>
      </c>
      <c r="L446" s="228">
        <f>COUNTIFS(Data_all!$M$2:$M$5005,LocID!$B446, Data_all!$N$2:$N$5005, LocID!L$1) + COUNTIFS(Data_all!$M$2:$M$5005,LocID!$B446, Data_all!$N$2:$N$5005, "Cities and Streets")</f>
        <v>4</v>
      </c>
      <c r="M446" s="228">
        <f>COUNTIFS(Data_all!$M$2:$M$5005,LocID!$B446, Data_all!$N$2:$N$5005, LocID!M$1)</f>
        <v>2</v>
      </c>
      <c r="N446" s="228">
        <f>COUNTIFS(Data_all!$M$2:$M$5005,LocID!$B446, Data_all!$N$2:$N$5005, LocID!N$1)</f>
        <v>0</v>
      </c>
      <c r="O446" s="228">
        <f>COUNTIFS(Data_all!$M$2:$M$5005,LocID!$B446, Data_all!$N$2:$N$5005, LocID!O$1)</f>
        <v>0</v>
      </c>
      <c r="P446" s="228">
        <f>COUNTIFS(Data_all!$M$2:$M$5005,LocID!$B446, Data_all!$N$2:$N$5005, LocID!P$1)</f>
        <v>0</v>
      </c>
      <c r="Q446" s="228">
        <f>COUNTIFS(Data_all!$M$2:$M$5005,LocID!$B446, Data_all!$N$2:$N$5005, LocID!Q$1)</f>
        <v>0</v>
      </c>
      <c r="R446" s="228">
        <f>COUNTIFS(Data_all!$M$2:$M$5005,LocID!$B446, Data_all!$N$2:$N$5005, LocID!R$1)</f>
        <v>0</v>
      </c>
      <c r="S446" s="228">
        <f>COUNTIFS(Data_all!$M$2:$M$5005,LocID!$B446, Data_all!$N$2:$N$5005, LocID!S$1)</f>
        <v>0</v>
      </c>
      <c r="T446" s="232"/>
      <c r="U446" s="230">
        <f t="shared" si="18"/>
        <v>7</v>
      </c>
      <c r="W446"/>
    </row>
    <row r="447" spans="1:23" x14ac:dyDescent="0.25">
      <c r="A447" s="228">
        <v>452</v>
      </c>
      <c r="B447" s="228" t="str">
        <f t="shared" si="19"/>
        <v>Richmond_VA</v>
      </c>
      <c r="C447" s="228" t="s">
        <v>3022</v>
      </c>
      <c r="D447" s="320" t="s">
        <v>144</v>
      </c>
      <c r="E447" s="320" t="s">
        <v>50</v>
      </c>
      <c r="F447" s="320"/>
      <c r="G447" s="228">
        <v>37.540699005126903</v>
      </c>
      <c r="H447" s="228">
        <v>-77.433647155761705</v>
      </c>
      <c r="I447" s="228">
        <f t="shared" si="20"/>
        <v>452</v>
      </c>
      <c r="J447" s="228">
        <f>COUNTIFS(Data_all!$M$2:$M$5005, LocID!B447, Data_all!$O$2:$O$5005,"&lt;&gt;2")</f>
        <v>5</v>
      </c>
      <c r="K447" s="228">
        <f>COUNTIFS(Data_all!$M$2:$M$5005,LocID!$B447, Data_all!$N$2:$N$5005, LocID!K$1)</f>
        <v>2</v>
      </c>
      <c r="L447" s="228">
        <f>COUNTIFS(Data_all!$M$2:$M$5005,LocID!$B447, Data_all!$N$2:$N$5005, LocID!L$1) + COUNTIFS(Data_all!$M$2:$M$5005,LocID!$B447, Data_all!$N$2:$N$5005, "Cities and Streets")</f>
        <v>3</v>
      </c>
      <c r="M447" s="228">
        <f>COUNTIFS(Data_all!$M$2:$M$5005,LocID!$B447, Data_all!$N$2:$N$5005, LocID!M$1)</f>
        <v>0</v>
      </c>
      <c r="N447" s="228">
        <f>COUNTIFS(Data_all!$M$2:$M$5005,LocID!$B447, Data_all!$N$2:$N$5005, LocID!N$1)</f>
        <v>0</v>
      </c>
      <c r="O447" s="228">
        <f>COUNTIFS(Data_all!$M$2:$M$5005,LocID!$B447, Data_all!$N$2:$N$5005, LocID!O$1)</f>
        <v>0</v>
      </c>
      <c r="P447" s="228">
        <f>COUNTIFS(Data_all!$M$2:$M$5005,LocID!$B447, Data_all!$N$2:$N$5005, LocID!P$1)</f>
        <v>0</v>
      </c>
      <c r="Q447" s="228">
        <f>COUNTIFS(Data_all!$M$2:$M$5005,LocID!$B447, Data_all!$N$2:$N$5005, LocID!Q$1)</f>
        <v>0</v>
      </c>
      <c r="R447" s="228">
        <f>COUNTIFS(Data_all!$M$2:$M$5005,LocID!$B447, Data_all!$N$2:$N$5005, LocID!R$1)</f>
        <v>0</v>
      </c>
      <c r="S447" s="228">
        <f>COUNTIFS(Data_all!$M$2:$M$5005,LocID!$B447, Data_all!$N$2:$N$5005, LocID!S$1)</f>
        <v>0</v>
      </c>
      <c r="T447" s="232"/>
      <c r="U447" s="230">
        <f t="shared" si="18"/>
        <v>5</v>
      </c>
      <c r="W447"/>
    </row>
    <row r="448" spans="1:23" x14ac:dyDescent="0.25">
      <c r="A448" s="228">
        <v>453</v>
      </c>
      <c r="B448" s="228" t="str">
        <f t="shared" si="19"/>
        <v>Richmond Hill_CA</v>
      </c>
      <c r="C448" s="228" t="s">
        <v>3019</v>
      </c>
      <c r="D448" s="320" t="s">
        <v>76</v>
      </c>
      <c r="E448" s="320" t="s">
        <v>50</v>
      </c>
      <c r="F448" s="320"/>
      <c r="G448" s="228">
        <v>37.937808990478501</v>
      </c>
      <c r="H448" s="228">
        <v>-122.342712402343</v>
      </c>
      <c r="I448" s="228">
        <f t="shared" si="20"/>
        <v>453</v>
      </c>
      <c r="J448" s="228">
        <f>COUNTIFS(Data_all!$M$2:$M$5005, LocID!B448, Data_all!$O$2:$O$5005,"&lt;&gt;2")</f>
        <v>1</v>
      </c>
      <c r="K448" s="228">
        <f>COUNTIFS(Data_all!$M$2:$M$5005,LocID!$B448, Data_all!$N$2:$N$5005, LocID!K$1)</f>
        <v>0</v>
      </c>
      <c r="L448" s="228">
        <f>COUNTIFS(Data_all!$M$2:$M$5005,LocID!$B448, Data_all!$N$2:$N$5005, LocID!L$1) + COUNTIFS(Data_all!$M$2:$M$5005,LocID!$B448, Data_all!$N$2:$N$5005, "Cities and Streets")</f>
        <v>0</v>
      </c>
      <c r="M448" s="228">
        <f>COUNTIFS(Data_all!$M$2:$M$5005,LocID!$B448, Data_all!$N$2:$N$5005, LocID!M$1)</f>
        <v>0</v>
      </c>
      <c r="N448" s="228">
        <f>COUNTIFS(Data_all!$M$2:$M$5005,LocID!$B448, Data_all!$N$2:$N$5005, LocID!N$1)</f>
        <v>0</v>
      </c>
      <c r="O448" s="228">
        <f>COUNTIFS(Data_all!$M$2:$M$5005,LocID!$B448, Data_all!$N$2:$N$5005, LocID!O$1)</f>
        <v>0</v>
      </c>
      <c r="P448" s="228">
        <f>COUNTIFS(Data_all!$M$2:$M$5005,LocID!$B448, Data_all!$N$2:$N$5005, LocID!P$1)</f>
        <v>1</v>
      </c>
      <c r="Q448" s="228">
        <f>COUNTIFS(Data_all!$M$2:$M$5005,LocID!$B448, Data_all!$N$2:$N$5005, LocID!Q$1)</f>
        <v>0</v>
      </c>
      <c r="R448" s="228">
        <f>COUNTIFS(Data_all!$M$2:$M$5005,LocID!$B448, Data_all!$N$2:$N$5005, LocID!R$1)</f>
        <v>0</v>
      </c>
      <c r="S448" s="228">
        <f>COUNTIFS(Data_all!$M$2:$M$5005,LocID!$B448, Data_all!$N$2:$N$5005, LocID!S$1)</f>
        <v>0</v>
      </c>
      <c r="T448" s="232"/>
      <c r="U448" s="230">
        <f t="shared" ref="U448:U511" si="21">SUM(K448:S448)</f>
        <v>1</v>
      </c>
      <c r="W448"/>
    </row>
    <row r="449" spans="1:23" x14ac:dyDescent="0.25">
      <c r="A449" s="228">
        <v>454</v>
      </c>
      <c r="B449" s="228" t="str">
        <f t="shared" ref="B449:B512" si="22">IF(F449=1, C449&amp;"_"&amp;E449, C449&amp;"_"&amp;D449)</f>
        <v>Rio de Janeiro_Brazil</v>
      </c>
      <c r="C449" s="228" t="s">
        <v>3039</v>
      </c>
      <c r="D449" s="320" t="s">
        <v>1284</v>
      </c>
      <c r="E449" s="320" t="s">
        <v>1284</v>
      </c>
      <c r="F449" s="320">
        <v>1</v>
      </c>
      <c r="G449" s="228">
        <v>-22.912160873413001</v>
      </c>
      <c r="H449" s="228">
        <v>-43.175010681152301</v>
      </c>
      <c r="I449" s="228">
        <f t="shared" si="20"/>
        <v>454</v>
      </c>
      <c r="J449" s="228">
        <f>COUNTIFS(Data_all!$M$2:$M$5005, LocID!B449, Data_all!$O$2:$O$5005,"&lt;&gt;2")</f>
        <v>3</v>
      </c>
      <c r="K449" s="228">
        <f>COUNTIFS(Data_all!$M$2:$M$5005,LocID!$B449, Data_all!$N$2:$N$5005, LocID!K$1)</f>
        <v>0</v>
      </c>
      <c r="L449" s="228">
        <f>COUNTIFS(Data_all!$M$2:$M$5005,LocID!$B449, Data_all!$N$2:$N$5005, LocID!L$1) + COUNTIFS(Data_all!$M$2:$M$5005,LocID!$B449, Data_all!$N$2:$N$5005, "Cities and Streets")</f>
        <v>3</v>
      </c>
      <c r="M449" s="228">
        <f>COUNTIFS(Data_all!$M$2:$M$5005,LocID!$B449, Data_all!$N$2:$N$5005, LocID!M$1)</f>
        <v>0</v>
      </c>
      <c r="N449" s="228">
        <f>COUNTIFS(Data_all!$M$2:$M$5005,LocID!$B449, Data_all!$N$2:$N$5005, LocID!N$1)</f>
        <v>0</v>
      </c>
      <c r="O449" s="228">
        <f>COUNTIFS(Data_all!$M$2:$M$5005,LocID!$B449, Data_all!$N$2:$N$5005, LocID!O$1)</f>
        <v>0</v>
      </c>
      <c r="P449" s="228">
        <f>COUNTIFS(Data_all!$M$2:$M$5005,LocID!$B449, Data_all!$N$2:$N$5005, LocID!P$1)</f>
        <v>0</v>
      </c>
      <c r="Q449" s="228">
        <f>COUNTIFS(Data_all!$M$2:$M$5005,LocID!$B449, Data_all!$N$2:$N$5005, LocID!Q$1)</f>
        <v>0</v>
      </c>
      <c r="R449" s="228">
        <f>COUNTIFS(Data_all!$M$2:$M$5005,LocID!$B449, Data_all!$N$2:$N$5005, LocID!R$1)</f>
        <v>0</v>
      </c>
      <c r="S449" s="228">
        <f>COUNTIFS(Data_all!$M$2:$M$5005,LocID!$B449, Data_all!$N$2:$N$5005, LocID!S$1)</f>
        <v>0</v>
      </c>
      <c r="T449" s="232"/>
      <c r="U449" s="230">
        <f t="shared" si="21"/>
        <v>3</v>
      </c>
      <c r="W449"/>
    </row>
    <row r="450" spans="1:23" x14ac:dyDescent="0.25">
      <c r="A450" s="228">
        <v>456</v>
      </c>
      <c r="B450" s="228" t="str">
        <f t="shared" si="22"/>
        <v>Rio Vista_CA</v>
      </c>
      <c r="C450" s="228" t="s">
        <v>3046</v>
      </c>
      <c r="D450" s="320" t="s">
        <v>76</v>
      </c>
      <c r="E450" s="320" t="s">
        <v>50</v>
      </c>
      <c r="F450" s="320"/>
      <c r="G450" s="228">
        <v>38.1638984680175</v>
      </c>
      <c r="H450" s="228">
        <v>-121.695999145507</v>
      </c>
      <c r="I450" s="228">
        <f t="shared" ref="I450:I513" si="23">A450</f>
        <v>456</v>
      </c>
      <c r="J450" s="228">
        <f>COUNTIFS(Data_all!$M$2:$M$5005, LocID!B450, Data_all!$O$2:$O$5005,"&lt;&gt;2")</f>
        <v>1</v>
      </c>
      <c r="K450" s="228">
        <f>COUNTIFS(Data_all!$M$2:$M$5005,LocID!$B450, Data_all!$N$2:$N$5005, LocID!K$1)</f>
        <v>1</v>
      </c>
      <c r="L450" s="228">
        <f>COUNTIFS(Data_all!$M$2:$M$5005,LocID!$B450, Data_all!$N$2:$N$5005, LocID!L$1) + COUNTIFS(Data_all!$M$2:$M$5005,LocID!$B450, Data_all!$N$2:$N$5005, "Cities and Streets")</f>
        <v>0</v>
      </c>
      <c r="M450" s="228">
        <f>COUNTIFS(Data_all!$M$2:$M$5005,LocID!$B450, Data_all!$N$2:$N$5005, LocID!M$1)</f>
        <v>0</v>
      </c>
      <c r="N450" s="228">
        <f>COUNTIFS(Data_all!$M$2:$M$5005,LocID!$B450, Data_all!$N$2:$N$5005, LocID!N$1)</f>
        <v>0</v>
      </c>
      <c r="O450" s="228">
        <f>COUNTIFS(Data_all!$M$2:$M$5005,LocID!$B450, Data_all!$N$2:$N$5005, LocID!O$1)</f>
        <v>0</v>
      </c>
      <c r="P450" s="228">
        <f>COUNTIFS(Data_all!$M$2:$M$5005,LocID!$B450, Data_all!$N$2:$N$5005, LocID!P$1)</f>
        <v>0</v>
      </c>
      <c r="Q450" s="228">
        <f>COUNTIFS(Data_all!$M$2:$M$5005,LocID!$B450, Data_all!$N$2:$N$5005, LocID!Q$1)</f>
        <v>0</v>
      </c>
      <c r="R450" s="228">
        <f>COUNTIFS(Data_all!$M$2:$M$5005,LocID!$B450, Data_all!$N$2:$N$5005, LocID!R$1)</f>
        <v>0</v>
      </c>
      <c r="S450" s="228">
        <f>COUNTIFS(Data_all!$M$2:$M$5005,LocID!$B450, Data_all!$N$2:$N$5005, LocID!S$1)</f>
        <v>0</v>
      </c>
      <c r="T450" s="232"/>
      <c r="U450" s="230">
        <f t="shared" si="21"/>
        <v>1</v>
      </c>
      <c r="W450"/>
    </row>
    <row r="451" spans="1:23" x14ac:dyDescent="0.25">
      <c r="A451" s="228">
        <v>457</v>
      </c>
      <c r="B451" s="228" t="str">
        <f t="shared" si="22"/>
        <v>Riverdale_MD</v>
      </c>
      <c r="C451" s="228" t="s">
        <v>3049</v>
      </c>
      <c r="D451" s="320" t="s">
        <v>192</v>
      </c>
      <c r="E451" s="320" t="s">
        <v>50</v>
      </c>
      <c r="F451" s="320"/>
      <c r="G451" s="228">
        <v>38.961650848388601</v>
      </c>
      <c r="H451" s="228">
        <v>-76.928237915039006</v>
      </c>
      <c r="I451" s="228">
        <f t="shared" si="23"/>
        <v>457</v>
      </c>
      <c r="J451" s="228">
        <f>COUNTIFS(Data_all!$M$2:$M$5005, LocID!B451, Data_all!$O$2:$O$5005,"&lt;&gt;2")</f>
        <v>9</v>
      </c>
      <c r="K451" s="228">
        <f>COUNTIFS(Data_all!$M$2:$M$5005,LocID!$B451, Data_all!$N$2:$N$5005, LocID!K$1)</f>
        <v>0</v>
      </c>
      <c r="L451" s="228">
        <f>COUNTIFS(Data_all!$M$2:$M$5005,LocID!$B451, Data_all!$N$2:$N$5005, LocID!L$1) + COUNTIFS(Data_all!$M$2:$M$5005,LocID!$B451, Data_all!$N$2:$N$5005, "Cities and Streets")</f>
        <v>7</v>
      </c>
      <c r="M451" s="228">
        <f>COUNTIFS(Data_all!$M$2:$M$5005,LocID!$B451, Data_all!$N$2:$N$5005, LocID!M$1)</f>
        <v>1</v>
      </c>
      <c r="N451" s="228">
        <f>COUNTIFS(Data_all!$M$2:$M$5005,LocID!$B451, Data_all!$N$2:$N$5005, LocID!N$1)</f>
        <v>0</v>
      </c>
      <c r="O451" s="228">
        <f>COUNTIFS(Data_all!$M$2:$M$5005,LocID!$B451, Data_all!$N$2:$N$5005, LocID!O$1)</f>
        <v>0</v>
      </c>
      <c r="P451" s="228">
        <f>COUNTIFS(Data_all!$M$2:$M$5005,LocID!$B451, Data_all!$N$2:$N$5005, LocID!P$1)</f>
        <v>0</v>
      </c>
      <c r="Q451" s="228">
        <f>COUNTIFS(Data_all!$M$2:$M$5005,LocID!$B451, Data_all!$N$2:$N$5005, LocID!Q$1)</f>
        <v>0</v>
      </c>
      <c r="R451" s="228">
        <f>COUNTIFS(Data_all!$M$2:$M$5005,LocID!$B451, Data_all!$N$2:$N$5005, LocID!R$1)</f>
        <v>0</v>
      </c>
      <c r="S451" s="228">
        <f>COUNTIFS(Data_all!$M$2:$M$5005,LocID!$B451, Data_all!$N$2:$N$5005, LocID!S$1)</f>
        <v>1</v>
      </c>
      <c r="T451" s="232"/>
      <c r="U451" s="230">
        <f t="shared" si="21"/>
        <v>9</v>
      </c>
      <c r="W451"/>
    </row>
    <row r="452" spans="1:23" x14ac:dyDescent="0.25">
      <c r="A452" s="228">
        <v>458</v>
      </c>
      <c r="B452" s="228" t="str">
        <f t="shared" si="22"/>
        <v>Riverside_CA</v>
      </c>
      <c r="C452" s="228" t="s">
        <v>3060</v>
      </c>
      <c r="D452" s="320" t="s">
        <v>76</v>
      </c>
      <c r="E452" s="320" t="s">
        <v>50</v>
      </c>
      <c r="F452" s="320"/>
      <c r="G452" s="228">
        <v>33.9816284179687</v>
      </c>
      <c r="H452" s="228">
        <v>-117.373878479003</v>
      </c>
      <c r="I452" s="228">
        <f t="shared" si="23"/>
        <v>458</v>
      </c>
      <c r="J452" s="228">
        <f>COUNTIFS(Data_all!$M$2:$M$5005, LocID!B452, Data_all!$O$2:$O$5005,"&lt;&gt;2")</f>
        <v>3</v>
      </c>
      <c r="K452" s="228">
        <f>COUNTIFS(Data_all!$M$2:$M$5005,LocID!$B452, Data_all!$N$2:$N$5005, LocID!K$1)</f>
        <v>0</v>
      </c>
      <c r="L452" s="228">
        <f>COUNTIFS(Data_all!$M$2:$M$5005,LocID!$B452, Data_all!$N$2:$N$5005, LocID!L$1) + COUNTIFS(Data_all!$M$2:$M$5005,LocID!$B452, Data_all!$N$2:$N$5005, "Cities and Streets")</f>
        <v>1</v>
      </c>
      <c r="M452" s="228">
        <f>COUNTIFS(Data_all!$M$2:$M$5005,LocID!$B452, Data_all!$N$2:$N$5005, LocID!M$1)</f>
        <v>1</v>
      </c>
      <c r="N452" s="228">
        <f>COUNTIFS(Data_all!$M$2:$M$5005,LocID!$B452, Data_all!$N$2:$N$5005, LocID!N$1)</f>
        <v>0</v>
      </c>
      <c r="O452" s="228">
        <f>COUNTIFS(Data_all!$M$2:$M$5005,LocID!$B452, Data_all!$N$2:$N$5005, LocID!O$1)</f>
        <v>0</v>
      </c>
      <c r="P452" s="228">
        <f>COUNTIFS(Data_all!$M$2:$M$5005,LocID!$B452, Data_all!$N$2:$N$5005, LocID!P$1)</f>
        <v>1</v>
      </c>
      <c r="Q452" s="228">
        <f>COUNTIFS(Data_all!$M$2:$M$5005,LocID!$B452, Data_all!$N$2:$N$5005, LocID!Q$1)</f>
        <v>0</v>
      </c>
      <c r="R452" s="228">
        <f>COUNTIFS(Data_all!$M$2:$M$5005,LocID!$B452, Data_all!$N$2:$N$5005, LocID!R$1)</f>
        <v>0</v>
      </c>
      <c r="S452" s="228">
        <f>COUNTIFS(Data_all!$M$2:$M$5005,LocID!$B452, Data_all!$N$2:$N$5005, LocID!S$1)</f>
        <v>0</v>
      </c>
      <c r="T452" s="232"/>
      <c r="U452" s="230">
        <f t="shared" si="21"/>
        <v>3</v>
      </c>
      <c r="W452"/>
    </row>
    <row r="453" spans="1:23" x14ac:dyDescent="0.25">
      <c r="A453" s="228">
        <v>459</v>
      </c>
      <c r="B453" s="228" t="str">
        <f t="shared" si="22"/>
        <v>Roanoke_VA</v>
      </c>
      <c r="C453" s="228" t="s">
        <v>3065</v>
      </c>
      <c r="D453" s="320" t="s">
        <v>144</v>
      </c>
      <c r="E453" s="320" t="s">
        <v>50</v>
      </c>
      <c r="F453" s="320"/>
      <c r="G453" s="228">
        <v>37.271518707275298</v>
      </c>
      <c r="H453" s="228">
        <v>-79.940528869628906</v>
      </c>
      <c r="I453" s="228">
        <f t="shared" si="23"/>
        <v>459</v>
      </c>
      <c r="J453" s="228">
        <f>COUNTIFS(Data_all!$M$2:$M$5005, LocID!B453, Data_all!$O$2:$O$5005,"&lt;&gt;2")</f>
        <v>1</v>
      </c>
      <c r="K453" s="228">
        <f>COUNTIFS(Data_all!$M$2:$M$5005,LocID!$B453, Data_all!$N$2:$N$5005, LocID!K$1)</f>
        <v>0</v>
      </c>
      <c r="L453" s="228">
        <f>COUNTIFS(Data_all!$M$2:$M$5005,LocID!$B453, Data_all!$N$2:$N$5005, LocID!L$1) + COUNTIFS(Data_all!$M$2:$M$5005,LocID!$B453, Data_all!$N$2:$N$5005, "Cities and Streets")</f>
        <v>0</v>
      </c>
      <c r="M453" s="228">
        <f>COUNTIFS(Data_all!$M$2:$M$5005,LocID!$B453, Data_all!$N$2:$N$5005, LocID!M$1)</f>
        <v>1</v>
      </c>
      <c r="N453" s="228">
        <f>COUNTIFS(Data_all!$M$2:$M$5005,LocID!$B453, Data_all!$N$2:$N$5005, LocID!N$1)</f>
        <v>0</v>
      </c>
      <c r="O453" s="228">
        <f>COUNTIFS(Data_all!$M$2:$M$5005,LocID!$B453, Data_all!$N$2:$N$5005, LocID!O$1)</f>
        <v>0</v>
      </c>
      <c r="P453" s="228">
        <f>COUNTIFS(Data_all!$M$2:$M$5005,LocID!$B453, Data_all!$N$2:$N$5005, LocID!P$1)</f>
        <v>0</v>
      </c>
      <c r="Q453" s="228">
        <f>COUNTIFS(Data_all!$M$2:$M$5005,LocID!$B453, Data_all!$N$2:$N$5005, LocID!Q$1)</f>
        <v>0</v>
      </c>
      <c r="R453" s="228">
        <f>COUNTIFS(Data_all!$M$2:$M$5005,LocID!$B453, Data_all!$N$2:$N$5005, LocID!R$1)</f>
        <v>0</v>
      </c>
      <c r="S453" s="228">
        <f>COUNTIFS(Data_all!$M$2:$M$5005,LocID!$B453, Data_all!$N$2:$N$5005, LocID!S$1)</f>
        <v>0</v>
      </c>
      <c r="T453" s="232"/>
      <c r="U453" s="230">
        <f t="shared" si="21"/>
        <v>1</v>
      </c>
      <c r="W453"/>
    </row>
    <row r="454" spans="1:23" x14ac:dyDescent="0.25">
      <c r="A454" s="228">
        <v>460</v>
      </c>
      <c r="B454" s="228" t="str">
        <f t="shared" si="22"/>
        <v>Rochester_MN</v>
      </c>
      <c r="C454" s="228" t="s">
        <v>3068</v>
      </c>
      <c r="D454" s="320" t="s">
        <v>198</v>
      </c>
      <c r="E454" s="320" t="s">
        <v>50</v>
      </c>
      <c r="F454" s="320"/>
      <c r="G454" s="228">
        <v>44.0193481445312</v>
      </c>
      <c r="H454" s="228">
        <v>-92.459152221679602</v>
      </c>
      <c r="I454" s="228">
        <f t="shared" si="23"/>
        <v>460</v>
      </c>
      <c r="J454" s="228">
        <f>COUNTIFS(Data_all!$M$2:$M$5005, LocID!B454, Data_all!$O$2:$O$5005,"&lt;&gt;2")</f>
        <v>7</v>
      </c>
      <c r="K454" s="228">
        <f>COUNTIFS(Data_all!$M$2:$M$5005,LocID!$B454, Data_all!$N$2:$N$5005, LocID!K$1)</f>
        <v>1</v>
      </c>
      <c r="L454" s="228">
        <f>COUNTIFS(Data_all!$M$2:$M$5005,LocID!$B454, Data_all!$N$2:$N$5005, LocID!L$1) + COUNTIFS(Data_all!$M$2:$M$5005,LocID!$B454, Data_all!$N$2:$N$5005, "Cities and Streets")</f>
        <v>5</v>
      </c>
      <c r="M454" s="228">
        <f>COUNTIFS(Data_all!$M$2:$M$5005,LocID!$B454, Data_all!$N$2:$N$5005, LocID!M$1)</f>
        <v>0</v>
      </c>
      <c r="N454" s="228">
        <f>COUNTIFS(Data_all!$M$2:$M$5005,LocID!$B454, Data_all!$N$2:$N$5005, LocID!N$1)</f>
        <v>1</v>
      </c>
      <c r="O454" s="228">
        <f>COUNTIFS(Data_all!$M$2:$M$5005,LocID!$B454, Data_all!$N$2:$N$5005, LocID!O$1)</f>
        <v>0</v>
      </c>
      <c r="P454" s="228">
        <f>COUNTIFS(Data_all!$M$2:$M$5005,LocID!$B454, Data_all!$N$2:$N$5005, LocID!P$1)</f>
        <v>0</v>
      </c>
      <c r="Q454" s="228">
        <f>COUNTIFS(Data_all!$M$2:$M$5005,LocID!$B454, Data_all!$N$2:$N$5005, LocID!Q$1)</f>
        <v>0</v>
      </c>
      <c r="R454" s="228">
        <f>COUNTIFS(Data_all!$M$2:$M$5005,LocID!$B454, Data_all!$N$2:$N$5005, LocID!R$1)</f>
        <v>0</v>
      </c>
      <c r="S454" s="228">
        <f>COUNTIFS(Data_all!$M$2:$M$5005,LocID!$B454, Data_all!$N$2:$N$5005, LocID!S$1)</f>
        <v>1</v>
      </c>
      <c r="T454" s="232"/>
      <c r="U454" s="230">
        <f t="shared" si="21"/>
        <v>8</v>
      </c>
      <c r="W454"/>
    </row>
    <row r="455" spans="1:23" x14ac:dyDescent="0.25">
      <c r="A455" s="228">
        <v>461</v>
      </c>
      <c r="B455" s="228" t="str">
        <f t="shared" si="22"/>
        <v>Rochester_NY</v>
      </c>
      <c r="C455" s="228" t="s">
        <v>3068</v>
      </c>
      <c r="D455" s="320" t="s">
        <v>107</v>
      </c>
      <c r="E455" s="320" t="s">
        <v>50</v>
      </c>
      <c r="F455" s="320"/>
      <c r="G455" s="228">
        <v>43.155799865722599</v>
      </c>
      <c r="H455" s="228">
        <v>-77.616317749023395</v>
      </c>
      <c r="I455" s="228">
        <f t="shared" si="23"/>
        <v>461</v>
      </c>
      <c r="J455" s="228">
        <f>COUNTIFS(Data_all!$M$2:$M$5005, LocID!B455, Data_all!$O$2:$O$5005,"&lt;&gt;2")</f>
        <v>6</v>
      </c>
      <c r="K455" s="228">
        <f>COUNTIFS(Data_all!$M$2:$M$5005,LocID!$B455, Data_all!$N$2:$N$5005, LocID!K$1)</f>
        <v>3</v>
      </c>
      <c r="L455" s="228">
        <f>COUNTIFS(Data_all!$M$2:$M$5005,LocID!$B455, Data_all!$N$2:$N$5005, LocID!L$1) + COUNTIFS(Data_all!$M$2:$M$5005,LocID!$B455, Data_all!$N$2:$N$5005, "Cities and Streets")</f>
        <v>2</v>
      </c>
      <c r="M455" s="228">
        <f>COUNTIFS(Data_all!$M$2:$M$5005,LocID!$B455, Data_all!$N$2:$N$5005, LocID!M$1)</f>
        <v>0</v>
      </c>
      <c r="N455" s="228">
        <f>COUNTIFS(Data_all!$M$2:$M$5005,LocID!$B455, Data_all!$N$2:$N$5005, LocID!N$1)</f>
        <v>1</v>
      </c>
      <c r="O455" s="228">
        <f>COUNTIFS(Data_all!$M$2:$M$5005,LocID!$B455, Data_all!$N$2:$N$5005, LocID!O$1)</f>
        <v>0</v>
      </c>
      <c r="P455" s="228">
        <f>COUNTIFS(Data_all!$M$2:$M$5005,LocID!$B455, Data_all!$N$2:$N$5005, LocID!P$1)</f>
        <v>1</v>
      </c>
      <c r="Q455" s="228">
        <f>COUNTIFS(Data_all!$M$2:$M$5005,LocID!$B455, Data_all!$N$2:$N$5005, LocID!Q$1)</f>
        <v>0</v>
      </c>
      <c r="R455" s="228">
        <f>COUNTIFS(Data_all!$M$2:$M$5005,LocID!$B455, Data_all!$N$2:$N$5005, LocID!R$1)</f>
        <v>0</v>
      </c>
      <c r="S455" s="228">
        <f>COUNTIFS(Data_all!$M$2:$M$5005,LocID!$B455, Data_all!$N$2:$N$5005, LocID!S$1)</f>
        <v>0</v>
      </c>
      <c r="T455" s="232"/>
      <c r="U455" s="230">
        <f t="shared" si="21"/>
        <v>7</v>
      </c>
      <c r="W455"/>
    </row>
    <row r="456" spans="1:23" x14ac:dyDescent="0.25">
      <c r="A456" s="228">
        <v>462</v>
      </c>
      <c r="B456" s="228" t="str">
        <f t="shared" si="22"/>
        <v>Rock Hill_SC</v>
      </c>
      <c r="C456" s="228" t="s">
        <v>3087</v>
      </c>
      <c r="D456" s="320" t="s">
        <v>841</v>
      </c>
      <c r="E456" s="320" t="s">
        <v>50</v>
      </c>
      <c r="F456" s="320"/>
      <c r="G456" s="228">
        <v>34.924018859863203</v>
      </c>
      <c r="H456" s="228">
        <v>-81.026679992675696</v>
      </c>
      <c r="I456" s="228">
        <f t="shared" si="23"/>
        <v>462</v>
      </c>
      <c r="J456" s="228">
        <f>COUNTIFS(Data_all!$M$2:$M$5005, LocID!B456, Data_all!$O$2:$O$5005,"&lt;&gt;2")</f>
        <v>1</v>
      </c>
      <c r="K456" s="228">
        <f>COUNTIFS(Data_all!$M$2:$M$5005,LocID!$B456, Data_all!$N$2:$N$5005, LocID!K$1)</f>
        <v>1</v>
      </c>
      <c r="L456" s="228">
        <f>COUNTIFS(Data_all!$M$2:$M$5005,LocID!$B456, Data_all!$N$2:$N$5005, LocID!L$1) + COUNTIFS(Data_all!$M$2:$M$5005,LocID!$B456, Data_all!$N$2:$N$5005, "Cities and Streets")</f>
        <v>0</v>
      </c>
      <c r="M456" s="228">
        <f>COUNTIFS(Data_all!$M$2:$M$5005,LocID!$B456, Data_all!$N$2:$N$5005, LocID!M$1)</f>
        <v>0</v>
      </c>
      <c r="N456" s="228">
        <f>COUNTIFS(Data_all!$M$2:$M$5005,LocID!$B456, Data_all!$N$2:$N$5005, LocID!N$1)</f>
        <v>0</v>
      </c>
      <c r="O456" s="228">
        <f>COUNTIFS(Data_all!$M$2:$M$5005,LocID!$B456, Data_all!$N$2:$N$5005, LocID!O$1)</f>
        <v>0</v>
      </c>
      <c r="P456" s="228">
        <f>COUNTIFS(Data_all!$M$2:$M$5005,LocID!$B456, Data_all!$N$2:$N$5005, LocID!P$1)</f>
        <v>1</v>
      </c>
      <c r="Q456" s="228">
        <f>COUNTIFS(Data_all!$M$2:$M$5005,LocID!$B456, Data_all!$N$2:$N$5005, LocID!Q$1)</f>
        <v>0</v>
      </c>
      <c r="R456" s="228">
        <f>COUNTIFS(Data_all!$M$2:$M$5005,LocID!$B456, Data_all!$N$2:$N$5005, LocID!R$1)</f>
        <v>0</v>
      </c>
      <c r="S456" s="228">
        <f>COUNTIFS(Data_all!$M$2:$M$5005,LocID!$B456, Data_all!$N$2:$N$5005, LocID!S$1)</f>
        <v>0</v>
      </c>
      <c r="T456" s="232"/>
      <c r="U456" s="230">
        <f t="shared" si="21"/>
        <v>2</v>
      </c>
      <c r="W456"/>
    </row>
    <row r="457" spans="1:23" x14ac:dyDescent="0.25">
      <c r="A457" s="228">
        <v>463</v>
      </c>
      <c r="B457" s="228" t="str">
        <f t="shared" si="22"/>
        <v>Rockford_IL</v>
      </c>
      <c r="C457" s="228" t="s">
        <v>3090</v>
      </c>
      <c r="D457" s="320" t="s">
        <v>208</v>
      </c>
      <c r="E457" s="320" t="s">
        <v>50</v>
      </c>
      <c r="F457" s="320"/>
      <c r="G457" s="228">
        <v>42.266899108886697</v>
      </c>
      <c r="H457" s="228">
        <v>-89.078346252441406</v>
      </c>
      <c r="I457" s="228">
        <f t="shared" si="23"/>
        <v>463</v>
      </c>
      <c r="J457" s="228">
        <f>COUNTIFS(Data_all!$M$2:$M$5005, LocID!B457, Data_all!$O$2:$O$5005,"&lt;&gt;2")</f>
        <v>1</v>
      </c>
      <c r="K457" s="228">
        <f>COUNTIFS(Data_all!$M$2:$M$5005,LocID!$B457, Data_all!$N$2:$N$5005, LocID!K$1)</f>
        <v>0</v>
      </c>
      <c r="L457" s="228">
        <f>COUNTIFS(Data_all!$M$2:$M$5005,LocID!$B457, Data_all!$N$2:$N$5005, LocID!L$1) + COUNTIFS(Data_all!$M$2:$M$5005,LocID!$B457, Data_all!$N$2:$N$5005, "Cities and Streets")</f>
        <v>1</v>
      </c>
      <c r="M457" s="228">
        <f>COUNTIFS(Data_all!$M$2:$M$5005,LocID!$B457, Data_all!$N$2:$N$5005, LocID!M$1)</f>
        <v>0</v>
      </c>
      <c r="N457" s="228">
        <f>COUNTIFS(Data_all!$M$2:$M$5005,LocID!$B457, Data_all!$N$2:$N$5005, LocID!N$1)</f>
        <v>0</v>
      </c>
      <c r="O457" s="228">
        <f>COUNTIFS(Data_all!$M$2:$M$5005,LocID!$B457, Data_all!$N$2:$N$5005, LocID!O$1)</f>
        <v>0</v>
      </c>
      <c r="P457" s="228">
        <f>COUNTIFS(Data_all!$M$2:$M$5005,LocID!$B457, Data_all!$N$2:$N$5005, LocID!P$1)</f>
        <v>0</v>
      </c>
      <c r="Q457" s="228">
        <f>COUNTIFS(Data_all!$M$2:$M$5005,LocID!$B457, Data_all!$N$2:$N$5005, LocID!Q$1)</f>
        <v>0</v>
      </c>
      <c r="R457" s="228">
        <f>COUNTIFS(Data_all!$M$2:$M$5005,LocID!$B457, Data_all!$N$2:$N$5005, LocID!R$1)</f>
        <v>0</v>
      </c>
      <c r="S457" s="228">
        <f>COUNTIFS(Data_all!$M$2:$M$5005,LocID!$B457, Data_all!$N$2:$N$5005, LocID!S$1)</f>
        <v>0</v>
      </c>
      <c r="T457" s="232"/>
      <c r="U457" s="230">
        <f t="shared" si="21"/>
        <v>1</v>
      </c>
      <c r="W457"/>
    </row>
    <row r="458" spans="1:23" x14ac:dyDescent="0.25">
      <c r="A458" s="228">
        <v>464</v>
      </c>
      <c r="B458" s="228" t="str">
        <f t="shared" si="22"/>
        <v>Rockville_MD</v>
      </c>
      <c r="C458" s="228" t="s">
        <v>3093</v>
      </c>
      <c r="D458" s="320" t="s">
        <v>192</v>
      </c>
      <c r="E458" s="320" t="s">
        <v>50</v>
      </c>
      <c r="F458" s="320"/>
      <c r="G458" s="228">
        <v>39.081661224365199</v>
      </c>
      <c r="H458" s="228">
        <v>-77.151237487792898</v>
      </c>
      <c r="I458" s="228">
        <f t="shared" si="23"/>
        <v>464</v>
      </c>
      <c r="J458" s="228">
        <f>COUNTIFS(Data_all!$M$2:$M$5005, LocID!B458, Data_all!$O$2:$O$5005,"&lt;&gt;2")</f>
        <v>4</v>
      </c>
      <c r="K458" s="228">
        <f>COUNTIFS(Data_all!$M$2:$M$5005,LocID!$B458, Data_all!$N$2:$N$5005, LocID!K$1)</f>
        <v>0</v>
      </c>
      <c r="L458" s="228">
        <f>COUNTIFS(Data_all!$M$2:$M$5005,LocID!$B458, Data_all!$N$2:$N$5005, LocID!L$1) + COUNTIFS(Data_all!$M$2:$M$5005,LocID!$B458, Data_all!$N$2:$N$5005, "Cities and Streets")</f>
        <v>2</v>
      </c>
      <c r="M458" s="228">
        <f>COUNTIFS(Data_all!$M$2:$M$5005,LocID!$B458, Data_all!$N$2:$N$5005, LocID!M$1)</f>
        <v>1</v>
      </c>
      <c r="N458" s="228">
        <f>COUNTIFS(Data_all!$M$2:$M$5005,LocID!$B458, Data_all!$N$2:$N$5005, LocID!N$1)</f>
        <v>0</v>
      </c>
      <c r="O458" s="228">
        <f>COUNTIFS(Data_all!$M$2:$M$5005,LocID!$B458, Data_all!$N$2:$N$5005, LocID!O$1)</f>
        <v>0</v>
      </c>
      <c r="P458" s="228">
        <f>COUNTIFS(Data_all!$M$2:$M$5005,LocID!$B458, Data_all!$N$2:$N$5005, LocID!P$1)</f>
        <v>1</v>
      </c>
      <c r="Q458" s="228">
        <f>COUNTIFS(Data_all!$M$2:$M$5005,LocID!$B458, Data_all!$N$2:$N$5005, LocID!Q$1)</f>
        <v>0</v>
      </c>
      <c r="R458" s="228">
        <f>COUNTIFS(Data_all!$M$2:$M$5005,LocID!$B458, Data_all!$N$2:$N$5005, LocID!R$1)</f>
        <v>0</v>
      </c>
      <c r="S458" s="228">
        <f>COUNTIFS(Data_all!$M$2:$M$5005,LocID!$B458, Data_all!$N$2:$N$5005, LocID!S$1)</f>
        <v>0</v>
      </c>
      <c r="T458" s="232"/>
      <c r="U458" s="230">
        <f t="shared" si="21"/>
        <v>4</v>
      </c>
      <c r="W458"/>
    </row>
    <row r="459" spans="1:23" x14ac:dyDescent="0.25">
      <c r="A459" s="228">
        <v>465</v>
      </c>
      <c r="B459" s="228" t="str">
        <f t="shared" si="22"/>
        <v>Rodeo_CA</v>
      </c>
      <c r="C459" s="228" t="s">
        <v>3100</v>
      </c>
      <c r="D459" s="320" t="s">
        <v>76</v>
      </c>
      <c r="E459" s="320" t="s">
        <v>50</v>
      </c>
      <c r="F459" s="320"/>
      <c r="G459" s="228">
        <v>38.032779693603501</v>
      </c>
      <c r="H459" s="228">
        <v>-122.26698303222599</v>
      </c>
      <c r="I459" s="228">
        <f t="shared" si="23"/>
        <v>465</v>
      </c>
      <c r="J459" s="228">
        <f>COUNTIFS(Data_all!$M$2:$M$5005, LocID!B459, Data_all!$O$2:$O$5005,"&lt;&gt;2")</f>
        <v>1</v>
      </c>
      <c r="K459" s="228">
        <f>COUNTIFS(Data_all!$M$2:$M$5005,LocID!$B459, Data_all!$N$2:$N$5005, LocID!K$1)</f>
        <v>0</v>
      </c>
      <c r="L459" s="228">
        <f>COUNTIFS(Data_all!$M$2:$M$5005,LocID!$B459, Data_all!$N$2:$N$5005, LocID!L$1) + COUNTIFS(Data_all!$M$2:$M$5005,LocID!$B459, Data_all!$N$2:$N$5005, "Cities and Streets")</f>
        <v>0</v>
      </c>
      <c r="M459" s="228">
        <f>COUNTIFS(Data_all!$M$2:$M$5005,LocID!$B459, Data_all!$N$2:$N$5005, LocID!M$1)</f>
        <v>1</v>
      </c>
      <c r="N459" s="228">
        <f>COUNTIFS(Data_all!$M$2:$M$5005,LocID!$B459, Data_all!$N$2:$N$5005, LocID!N$1)</f>
        <v>0</v>
      </c>
      <c r="O459" s="228">
        <f>COUNTIFS(Data_all!$M$2:$M$5005,LocID!$B459, Data_all!$N$2:$N$5005, LocID!O$1)</f>
        <v>0</v>
      </c>
      <c r="P459" s="228">
        <f>COUNTIFS(Data_all!$M$2:$M$5005,LocID!$B459, Data_all!$N$2:$N$5005, LocID!P$1)</f>
        <v>0</v>
      </c>
      <c r="Q459" s="228">
        <f>COUNTIFS(Data_all!$M$2:$M$5005,LocID!$B459, Data_all!$N$2:$N$5005, LocID!Q$1)</f>
        <v>0</v>
      </c>
      <c r="R459" s="228">
        <f>COUNTIFS(Data_all!$M$2:$M$5005,LocID!$B459, Data_all!$N$2:$N$5005, LocID!R$1)</f>
        <v>0</v>
      </c>
      <c r="S459" s="228">
        <f>COUNTIFS(Data_all!$M$2:$M$5005,LocID!$B459, Data_all!$N$2:$N$5005, LocID!S$1)</f>
        <v>0</v>
      </c>
      <c r="T459" s="232"/>
      <c r="U459" s="230">
        <f t="shared" si="21"/>
        <v>1</v>
      </c>
      <c r="W459"/>
    </row>
    <row r="460" spans="1:23" x14ac:dyDescent="0.25">
      <c r="A460" s="228">
        <v>466</v>
      </c>
      <c r="B460" s="228" t="str">
        <f t="shared" si="22"/>
        <v>Roosevelt_UT</v>
      </c>
      <c r="C460" s="228" t="s">
        <v>3103</v>
      </c>
      <c r="D460" s="320" t="s">
        <v>660</v>
      </c>
      <c r="E460" s="320" t="s">
        <v>50</v>
      </c>
      <c r="F460" s="320"/>
      <c r="G460" s="228">
        <v>40.296749114990199</v>
      </c>
      <c r="H460" s="228">
        <v>-109.989570617675</v>
      </c>
      <c r="I460" s="228">
        <f t="shared" si="23"/>
        <v>466</v>
      </c>
      <c r="J460" s="228">
        <f>COUNTIFS(Data_all!$M$2:$M$5005, LocID!B460, Data_all!$O$2:$O$5005,"&lt;&gt;2")</f>
        <v>1</v>
      </c>
      <c r="K460" s="228">
        <f>COUNTIFS(Data_all!$M$2:$M$5005,LocID!$B460, Data_all!$N$2:$N$5005, LocID!K$1)</f>
        <v>1</v>
      </c>
      <c r="L460" s="228">
        <f>COUNTIFS(Data_all!$M$2:$M$5005,LocID!$B460, Data_all!$N$2:$N$5005, LocID!L$1) + COUNTIFS(Data_all!$M$2:$M$5005,LocID!$B460, Data_all!$N$2:$N$5005, "Cities and Streets")</f>
        <v>0</v>
      </c>
      <c r="M460" s="228">
        <f>COUNTIFS(Data_all!$M$2:$M$5005,LocID!$B460, Data_all!$N$2:$N$5005, LocID!M$1)</f>
        <v>0</v>
      </c>
      <c r="N460" s="228">
        <f>COUNTIFS(Data_all!$M$2:$M$5005,LocID!$B460, Data_all!$N$2:$N$5005, LocID!N$1)</f>
        <v>0</v>
      </c>
      <c r="O460" s="228">
        <f>COUNTIFS(Data_all!$M$2:$M$5005,LocID!$B460, Data_all!$N$2:$N$5005, LocID!O$1)</f>
        <v>0</v>
      </c>
      <c r="P460" s="228">
        <f>COUNTIFS(Data_all!$M$2:$M$5005,LocID!$B460, Data_all!$N$2:$N$5005, LocID!P$1)</f>
        <v>0</v>
      </c>
      <c r="Q460" s="228">
        <f>COUNTIFS(Data_all!$M$2:$M$5005,LocID!$B460, Data_all!$N$2:$N$5005, LocID!Q$1)</f>
        <v>0</v>
      </c>
      <c r="R460" s="228">
        <f>COUNTIFS(Data_all!$M$2:$M$5005,LocID!$B460, Data_all!$N$2:$N$5005, LocID!R$1)</f>
        <v>0</v>
      </c>
      <c r="S460" s="228">
        <f>COUNTIFS(Data_all!$M$2:$M$5005,LocID!$B460, Data_all!$N$2:$N$5005, LocID!S$1)</f>
        <v>0</v>
      </c>
      <c r="T460" s="232"/>
      <c r="U460" s="230">
        <f t="shared" si="21"/>
        <v>1</v>
      </c>
      <c r="W460"/>
    </row>
    <row r="461" spans="1:23" x14ac:dyDescent="0.25">
      <c r="A461" s="228">
        <v>467</v>
      </c>
      <c r="B461" s="228" t="str">
        <f t="shared" si="22"/>
        <v>Rosemary Beach_FL</v>
      </c>
      <c r="C461" s="228" t="s">
        <v>3106</v>
      </c>
      <c r="D461" s="320" t="s">
        <v>165</v>
      </c>
      <c r="E461" s="320" t="s">
        <v>50</v>
      </c>
      <c r="F461" s="320"/>
      <c r="G461" s="228">
        <v>30.279899597167901</v>
      </c>
      <c r="H461" s="228">
        <v>-86.015800476074205</v>
      </c>
      <c r="I461" s="228">
        <f t="shared" si="23"/>
        <v>467</v>
      </c>
      <c r="J461" s="228">
        <f>COUNTIFS(Data_all!$M$2:$M$5005, LocID!B461, Data_all!$O$2:$O$5005,"&lt;&gt;2")</f>
        <v>1</v>
      </c>
      <c r="K461" s="228">
        <f>COUNTIFS(Data_all!$M$2:$M$5005,LocID!$B461, Data_all!$N$2:$N$5005, LocID!K$1)</f>
        <v>0</v>
      </c>
      <c r="L461" s="228">
        <f>COUNTIFS(Data_all!$M$2:$M$5005,LocID!$B461, Data_all!$N$2:$N$5005, LocID!L$1) + COUNTIFS(Data_all!$M$2:$M$5005,LocID!$B461, Data_all!$N$2:$N$5005, "Cities and Streets")</f>
        <v>0</v>
      </c>
      <c r="M461" s="228">
        <f>COUNTIFS(Data_all!$M$2:$M$5005,LocID!$B461, Data_all!$N$2:$N$5005, LocID!M$1)</f>
        <v>1</v>
      </c>
      <c r="N461" s="228">
        <f>COUNTIFS(Data_all!$M$2:$M$5005,LocID!$B461, Data_all!$N$2:$N$5005, LocID!N$1)</f>
        <v>0</v>
      </c>
      <c r="O461" s="228">
        <f>COUNTIFS(Data_all!$M$2:$M$5005,LocID!$B461, Data_all!$N$2:$N$5005, LocID!O$1)</f>
        <v>0</v>
      </c>
      <c r="P461" s="228">
        <f>COUNTIFS(Data_all!$M$2:$M$5005,LocID!$B461, Data_all!$N$2:$N$5005, LocID!P$1)</f>
        <v>0</v>
      </c>
      <c r="Q461" s="228">
        <f>COUNTIFS(Data_all!$M$2:$M$5005,LocID!$B461, Data_all!$N$2:$N$5005, LocID!Q$1)</f>
        <v>0</v>
      </c>
      <c r="R461" s="228">
        <f>COUNTIFS(Data_all!$M$2:$M$5005,LocID!$B461, Data_all!$N$2:$N$5005, LocID!R$1)</f>
        <v>0</v>
      </c>
      <c r="S461" s="228">
        <f>COUNTIFS(Data_all!$M$2:$M$5005,LocID!$B461, Data_all!$N$2:$N$5005, LocID!S$1)</f>
        <v>0</v>
      </c>
      <c r="T461" s="232"/>
      <c r="U461" s="230">
        <f t="shared" si="21"/>
        <v>1</v>
      </c>
      <c r="W461"/>
    </row>
    <row r="462" spans="1:23" x14ac:dyDescent="0.25">
      <c r="A462" s="228">
        <v>468</v>
      </c>
      <c r="B462" s="228" t="str">
        <f t="shared" si="22"/>
        <v>Ross_CA</v>
      </c>
      <c r="C462" s="228" t="s">
        <v>3109</v>
      </c>
      <c r="D462" s="320" t="s">
        <v>76</v>
      </c>
      <c r="E462" s="320" t="s">
        <v>50</v>
      </c>
      <c r="F462" s="320"/>
      <c r="G462" s="228">
        <v>37.962711334228501</v>
      </c>
      <c r="H462" s="228">
        <v>-122.555938720703</v>
      </c>
      <c r="I462" s="228">
        <f t="shared" si="23"/>
        <v>468</v>
      </c>
      <c r="J462" s="228">
        <f>COUNTIFS(Data_all!$M$2:$M$5005, LocID!B462, Data_all!$O$2:$O$5005,"&lt;&gt;2")</f>
        <v>1</v>
      </c>
      <c r="K462" s="228">
        <f>COUNTIFS(Data_all!$M$2:$M$5005,LocID!$B462, Data_all!$N$2:$N$5005, LocID!K$1)</f>
        <v>0</v>
      </c>
      <c r="L462" s="228">
        <f>COUNTIFS(Data_all!$M$2:$M$5005,LocID!$B462, Data_all!$N$2:$N$5005, LocID!L$1) + COUNTIFS(Data_all!$M$2:$M$5005,LocID!$B462, Data_all!$N$2:$N$5005, "Cities and Streets")</f>
        <v>1</v>
      </c>
      <c r="M462" s="228">
        <f>COUNTIFS(Data_all!$M$2:$M$5005,LocID!$B462, Data_all!$N$2:$N$5005, LocID!M$1)</f>
        <v>0</v>
      </c>
      <c r="N462" s="228">
        <f>COUNTIFS(Data_all!$M$2:$M$5005,LocID!$B462, Data_all!$N$2:$N$5005, LocID!N$1)</f>
        <v>0</v>
      </c>
      <c r="O462" s="228">
        <f>COUNTIFS(Data_all!$M$2:$M$5005,LocID!$B462, Data_all!$N$2:$N$5005, LocID!O$1)</f>
        <v>0</v>
      </c>
      <c r="P462" s="228">
        <f>COUNTIFS(Data_all!$M$2:$M$5005,LocID!$B462, Data_all!$N$2:$N$5005, LocID!P$1)</f>
        <v>0</v>
      </c>
      <c r="Q462" s="228">
        <f>COUNTIFS(Data_all!$M$2:$M$5005,LocID!$B462, Data_all!$N$2:$N$5005, LocID!Q$1)</f>
        <v>0</v>
      </c>
      <c r="R462" s="228">
        <f>COUNTIFS(Data_all!$M$2:$M$5005,LocID!$B462, Data_all!$N$2:$N$5005, LocID!R$1)</f>
        <v>0</v>
      </c>
      <c r="S462" s="228">
        <f>COUNTIFS(Data_all!$M$2:$M$5005,LocID!$B462, Data_all!$N$2:$N$5005, LocID!S$1)</f>
        <v>0</v>
      </c>
      <c r="T462" s="232"/>
      <c r="U462" s="230">
        <f t="shared" si="21"/>
        <v>1</v>
      </c>
      <c r="W462"/>
    </row>
    <row r="463" spans="1:23" x14ac:dyDescent="0.25">
      <c r="A463" s="228">
        <v>469</v>
      </c>
      <c r="B463" s="228" t="str">
        <f t="shared" si="22"/>
        <v>Roswell_GA</v>
      </c>
      <c r="C463" s="228" t="s">
        <v>3112</v>
      </c>
      <c r="D463" s="320" t="s">
        <v>160</v>
      </c>
      <c r="E463" s="320" t="s">
        <v>50</v>
      </c>
      <c r="F463" s="320"/>
      <c r="G463" s="228">
        <v>34.021659851074197</v>
      </c>
      <c r="H463" s="228">
        <v>-84.360298156738196</v>
      </c>
      <c r="I463" s="228">
        <f t="shared" si="23"/>
        <v>469</v>
      </c>
      <c r="J463" s="228">
        <f>COUNTIFS(Data_all!$M$2:$M$5005, LocID!B463, Data_all!$O$2:$O$5005,"&lt;&gt;2")</f>
        <v>1</v>
      </c>
      <c r="K463" s="228">
        <f>COUNTIFS(Data_all!$M$2:$M$5005,LocID!$B463, Data_all!$N$2:$N$5005, LocID!K$1)</f>
        <v>0</v>
      </c>
      <c r="L463" s="228">
        <f>COUNTIFS(Data_all!$M$2:$M$5005,LocID!$B463, Data_all!$N$2:$N$5005, LocID!L$1) + COUNTIFS(Data_all!$M$2:$M$5005,LocID!$B463, Data_all!$N$2:$N$5005, "Cities and Streets")</f>
        <v>1</v>
      </c>
      <c r="M463" s="228">
        <f>COUNTIFS(Data_all!$M$2:$M$5005,LocID!$B463, Data_all!$N$2:$N$5005, LocID!M$1)</f>
        <v>0</v>
      </c>
      <c r="N463" s="228">
        <f>COUNTIFS(Data_all!$M$2:$M$5005,LocID!$B463, Data_all!$N$2:$N$5005, LocID!N$1)</f>
        <v>0</v>
      </c>
      <c r="O463" s="228">
        <f>COUNTIFS(Data_all!$M$2:$M$5005,LocID!$B463, Data_all!$N$2:$N$5005, LocID!O$1)</f>
        <v>0</v>
      </c>
      <c r="P463" s="228">
        <f>COUNTIFS(Data_all!$M$2:$M$5005,LocID!$B463, Data_all!$N$2:$N$5005, LocID!P$1)</f>
        <v>0</v>
      </c>
      <c r="Q463" s="228">
        <f>COUNTIFS(Data_all!$M$2:$M$5005,LocID!$B463, Data_all!$N$2:$N$5005, LocID!Q$1)</f>
        <v>0</v>
      </c>
      <c r="R463" s="228">
        <f>COUNTIFS(Data_all!$M$2:$M$5005,LocID!$B463, Data_all!$N$2:$N$5005, LocID!R$1)</f>
        <v>0</v>
      </c>
      <c r="S463" s="228">
        <f>COUNTIFS(Data_all!$M$2:$M$5005,LocID!$B463, Data_all!$N$2:$N$5005, LocID!S$1)</f>
        <v>0</v>
      </c>
      <c r="T463" s="232"/>
      <c r="U463" s="230">
        <f t="shared" si="21"/>
        <v>1</v>
      </c>
      <c r="W463"/>
    </row>
    <row r="464" spans="1:23" x14ac:dyDescent="0.25">
      <c r="A464" s="228">
        <v>470</v>
      </c>
      <c r="B464" s="228" t="str">
        <f t="shared" si="22"/>
        <v>Round Rock_TX</v>
      </c>
      <c r="C464" s="228" t="s">
        <v>3115</v>
      </c>
      <c r="D464" s="320" t="s">
        <v>219</v>
      </c>
      <c r="E464" s="320" t="s">
        <v>50</v>
      </c>
      <c r="F464" s="320"/>
      <c r="G464" s="228">
        <v>30.509040832519499</v>
      </c>
      <c r="H464" s="228">
        <v>-97.677223205566406</v>
      </c>
      <c r="I464" s="228">
        <f t="shared" si="23"/>
        <v>470</v>
      </c>
      <c r="J464" s="228">
        <f>COUNTIFS(Data_all!$M$2:$M$5005, LocID!B464, Data_all!$O$2:$O$5005,"&lt;&gt;2")</f>
        <v>2</v>
      </c>
      <c r="K464" s="228">
        <f>COUNTIFS(Data_all!$M$2:$M$5005,LocID!$B464, Data_all!$N$2:$N$5005, LocID!K$1)</f>
        <v>2</v>
      </c>
      <c r="L464" s="228">
        <f>COUNTIFS(Data_all!$M$2:$M$5005,LocID!$B464, Data_all!$N$2:$N$5005, LocID!L$1) + COUNTIFS(Data_all!$M$2:$M$5005,LocID!$B464, Data_all!$N$2:$N$5005, "Cities and Streets")</f>
        <v>0</v>
      </c>
      <c r="M464" s="228">
        <f>COUNTIFS(Data_all!$M$2:$M$5005,LocID!$B464, Data_all!$N$2:$N$5005, LocID!M$1)</f>
        <v>0</v>
      </c>
      <c r="N464" s="228">
        <f>COUNTIFS(Data_all!$M$2:$M$5005,LocID!$B464, Data_all!$N$2:$N$5005, LocID!N$1)</f>
        <v>0</v>
      </c>
      <c r="O464" s="228">
        <f>COUNTIFS(Data_all!$M$2:$M$5005,LocID!$B464, Data_all!$N$2:$N$5005, LocID!O$1)</f>
        <v>0</v>
      </c>
      <c r="P464" s="228">
        <f>COUNTIFS(Data_all!$M$2:$M$5005,LocID!$B464, Data_all!$N$2:$N$5005, LocID!P$1)</f>
        <v>0</v>
      </c>
      <c r="Q464" s="228">
        <f>COUNTIFS(Data_all!$M$2:$M$5005,LocID!$B464, Data_all!$N$2:$N$5005, LocID!Q$1)</f>
        <v>0</v>
      </c>
      <c r="R464" s="228">
        <f>COUNTIFS(Data_all!$M$2:$M$5005,LocID!$B464, Data_all!$N$2:$N$5005, LocID!R$1)</f>
        <v>0</v>
      </c>
      <c r="S464" s="228">
        <f>COUNTIFS(Data_all!$M$2:$M$5005,LocID!$B464, Data_all!$N$2:$N$5005, LocID!S$1)</f>
        <v>0</v>
      </c>
      <c r="T464" s="232"/>
      <c r="U464" s="230">
        <f t="shared" si="21"/>
        <v>2</v>
      </c>
      <c r="W464"/>
    </row>
    <row r="465" spans="1:23" x14ac:dyDescent="0.25">
      <c r="A465" s="228">
        <v>471</v>
      </c>
      <c r="B465" s="228" t="str">
        <f t="shared" si="22"/>
        <v>Rutland_VT</v>
      </c>
      <c r="C465" s="228" t="s">
        <v>3118</v>
      </c>
      <c r="D465" s="320" t="s">
        <v>732</v>
      </c>
      <c r="E465" s="320" t="s">
        <v>50</v>
      </c>
      <c r="F465" s="320"/>
      <c r="G465" s="228">
        <v>43.604110717773402</v>
      </c>
      <c r="H465" s="228">
        <v>-73.014587402343693</v>
      </c>
      <c r="I465" s="228">
        <f t="shared" si="23"/>
        <v>471</v>
      </c>
      <c r="J465" s="228">
        <f>COUNTIFS(Data_all!$M$2:$M$5005, LocID!B465, Data_all!$O$2:$O$5005,"&lt;&gt;2")</f>
        <v>3</v>
      </c>
      <c r="K465" s="228">
        <f>COUNTIFS(Data_all!$M$2:$M$5005,LocID!$B465, Data_all!$N$2:$N$5005, LocID!K$1)</f>
        <v>3</v>
      </c>
      <c r="L465" s="228">
        <f>COUNTIFS(Data_all!$M$2:$M$5005,LocID!$B465, Data_all!$N$2:$N$5005, LocID!L$1) + COUNTIFS(Data_all!$M$2:$M$5005,LocID!$B465, Data_all!$N$2:$N$5005, "Cities and Streets")</f>
        <v>0</v>
      </c>
      <c r="M465" s="228">
        <f>COUNTIFS(Data_all!$M$2:$M$5005,LocID!$B465, Data_all!$N$2:$N$5005, LocID!M$1)</f>
        <v>0</v>
      </c>
      <c r="N465" s="228">
        <f>COUNTIFS(Data_all!$M$2:$M$5005,LocID!$B465, Data_all!$N$2:$N$5005, LocID!N$1)</f>
        <v>0</v>
      </c>
      <c r="O465" s="228">
        <f>COUNTIFS(Data_all!$M$2:$M$5005,LocID!$B465, Data_all!$N$2:$N$5005, LocID!O$1)</f>
        <v>0</v>
      </c>
      <c r="P465" s="228">
        <f>COUNTIFS(Data_all!$M$2:$M$5005,LocID!$B465, Data_all!$N$2:$N$5005, LocID!P$1)</f>
        <v>0</v>
      </c>
      <c r="Q465" s="228">
        <f>COUNTIFS(Data_all!$M$2:$M$5005,LocID!$B465, Data_all!$N$2:$N$5005, LocID!Q$1)</f>
        <v>0</v>
      </c>
      <c r="R465" s="228">
        <f>COUNTIFS(Data_all!$M$2:$M$5005,LocID!$B465, Data_all!$N$2:$N$5005, LocID!R$1)</f>
        <v>0</v>
      </c>
      <c r="S465" s="228">
        <f>COUNTIFS(Data_all!$M$2:$M$5005,LocID!$B465, Data_all!$N$2:$N$5005, LocID!S$1)</f>
        <v>0</v>
      </c>
      <c r="T465" s="232"/>
      <c r="U465" s="230">
        <f t="shared" si="21"/>
        <v>3</v>
      </c>
      <c r="W465"/>
    </row>
    <row r="466" spans="1:23" x14ac:dyDescent="0.25">
      <c r="A466" s="228">
        <v>472</v>
      </c>
      <c r="B466" s="228" t="str">
        <f t="shared" si="22"/>
        <v>Rye_NH</v>
      </c>
      <c r="C466" s="228" t="s">
        <v>5863</v>
      </c>
      <c r="D466" s="320" t="s">
        <v>399</v>
      </c>
      <c r="E466" s="320" t="s">
        <v>50</v>
      </c>
      <c r="F466" s="320"/>
      <c r="G466" s="228">
        <v>42.999370574951101</v>
      </c>
      <c r="H466" s="228">
        <v>-70.771858215332003</v>
      </c>
      <c r="I466" s="228">
        <f t="shared" si="23"/>
        <v>472</v>
      </c>
      <c r="J466" s="228">
        <f>COUNTIFS(Data_all!$M$2:$M$5005, LocID!B466, Data_all!$O$2:$O$5005,"&lt;&gt;2")</f>
        <v>0</v>
      </c>
      <c r="K466" s="228">
        <f>COUNTIFS(Data_all!$M$2:$M$5005,LocID!$B466, Data_all!$N$2:$N$5005, LocID!K$1)</f>
        <v>0</v>
      </c>
      <c r="L466" s="228">
        <f>COUNTIFS(Data_all!$M$2:$M$5005,LocID!$B466, Data_all!$N$2:$N$5005, LocID!L$1) + COUNTIFS(Data_all!$M$2:$M$5005,LocID!$B466, Data_all!$N$2:$N$5005, "Cities and Streets")</f>
        <v>0</v>
      </c>
      <c r="M466" s="228">
        <f>COUNTIFS(Data_all!$M$2:$M$5005,LocID!$B466, Data_all!$N$2:$N$5005, LocID!M$1)</f>
        <v>0</v>
      </c>
      <c r="N466" s="228">
        <f>COUNTIFS(Data_all!$M$2:$M$5005,LocID!$B466, Data_all!$N$2:$N$5005, LocID!N$1)</f>
        <v>0</v>
      </c>
      <c r="O466" s="228">
        <f>COUNTIFS(Data_all!$M$2:$M$5005,LocID!$B466, Data_all!$N$2:$N$5005, LocID!O$1)</f>
        <v>0</v>
      </c>
      <c r="P466" s="228">
        <f>COUNTIFS(Data_all!$M$2:$M$5005,LocID!$B466, Data_all!$N$2:$N$5005, LocID!P$1)</f>
        <v>0</v>
      </c>
      <c r="Q466" s="228">
        <f>COUNTIFS(Data_all!$M$2:$M$5005,LocID!$B466, Data_all!$N$2:$N$5005, LocID!Q$1)</f>
        <v>0</v>
      </c>
      <c r="R466" s="228">
        <f>COUNTIFS(Data_all!$M$2:$M$5005,LocID!$B466, Data_all!$N$2:$N$5005, LocID!R$1)</f>
        <v>0</v>
      </c>
      <c r="S466" s="228">
        <f>COUNTIFS(Data_all!$M$2:$M$5005,LocID!$B466, Data_all!$N$2:$N$5005, LocID!S$1)</f>
        <v>0</v>
      </c>
      <c r="T466" s="232"/>
      <c r="U466" s="230">
        <f t="shared" si="21"/>
        <v>0</v>
      </c>
      <c r="W466"/>
    </row>
    <row r="467" spans="1:23" x14ac:dyDescent="0.25">
      <c r="A467" s="228">
        <v>473</v>
      </c>
      <c r="B467" s="228" t="str">
        <f t="shared" si="22"/>
        <v>Sacramento_CA</v>
      </c>
      <c r="C467" s="228" t="s">
        <v>3123</v>
      </c>
      <c r="D467" s="320" t="s">
        <v>76</v>
      </c>
      <c r="E467" s="320" t="s">
        <v>50</v>
      </c>
      <c r="F467" s="320"/>
      <c r="G467" s="228">
        <v>41.237720489501903</v>
      </c>
      <c r="H467" s="228">
        <v>-122.27001953125</v>
      </c>
      <c r="I467" s="228">
        <f t="shared" si="23"/>
        <v>473</v>
      </c>
      <c r="J467" s="228">
        <f>COUNTIFS(Data_all!$M$2:$M$5005, LocID!B467, Data_all!$O$2:$O$5005,"&lt;&gt;2")</f>
        <v>38</v>
      </c>
      <c r="K467" s="228">
        <f>COUNTIFS(Data_all!$M$2:$M$5005,LocID!$B467, Data_all!$N$2:$N$5005, LocID!K$1)</f>
        <v>13</v>
      </c>
      <c r="L467" s="228">
        <f>COUNTIFS(Data_all!$M$2:$M$5005,LocID!$B467, Data_all!$N$2:$N$5005, LocID!L$1) + COUNTIFS(Data_all!$M$2:$M$5005,LocID!$B467, Data_all!$N$2:$N$5005, "Cities and Streets")</f>
        <v>13</v>
      </c>
      <c r="M467" s="228">
        <f>COUNTIFS(Data_all!$M$2:$M$5005,LocID!$B467, Data_all!$N$2:$N$5005, LocID!M$1)</f>
        <v>6</v>
      </c>
      <c r="N467" s="228">
        <f>COUNTIFS(Data_all!$M$2:$M$5005,LocID!$B467, Data_all!$N$2:$N$5005, LocID!N$1)</f>
        <v>1</v>
      </c>
      <c r="O467" s="228">
        <f>COUNTIFS(Data_all!$M$2:$M$5005,LocID!$B467, Data_all!$N$2:$N$5005, LocID!O$1)</f>
        <v>2</v>
      </c>
      <c r="P467" s="228">
        <f>COUNTIFS(Data_all!$M$2:$M$5005,LocID!$B467, Data_all!$N$2:$N$5005, LocID!P$1)</f>
        <v>3</v>
      </c>
      <c r="Q467" s="228">
        <f>COUNTIFS(Data_all!$M$2:$M$5005,LocID!$B467, Data_all!$N$2:$N$5005, LocID!Q$1)</f>
        <v>0</v>
      </c>
      <c r="R467" s="228">
        <f>COUNTIFS(Data_all!$M$2:$M$5005,LocID!$B467, Data_all!$N$2:$N$5005, LocID!R$1)</f>
        <v>1</v>
      </c>
      <c r="S467" s="228">
        <f>COUNTIFS(Data_all!$M$2:$M$5005,LocID!$B467, Data_all!$N$2:$N$5005, LocID!S$1)</f>
        <v>0</v>
      </c>
      <c r="T467" s="232"/>
      <c r="U467" s="230">
        <f t="shared" si="21"/>
        <v>39</v>
      </c>
      <c r="W467"/>
    </row>
    <row r="468" spans="1:23" x14ac:dyDescent="0.25">
      <c r="A468" s="228">
        <v>474</v>
      </c>
      <c r="B468" s="228" t="str">
        <f t="shared" si="22"/>
        <v>Sag Harbor_NY</v>
      </c>
      <c r="C468" s="228" t="s">
        <v>3164</v>
      </c>
      <c r="D468" s="320" t="s">
        <v>107</v>
      </c>
      <c r="E468" s="320" t="s">
        <v>50</v>
      </c>
      <c r="F468" s="320"/>
      <c r="G468" s="228">
        <v>41.001068115234297</v>
      </c>
      <c r="H468" s="228">
        <v>-72.295326232910099</v>
      </c>
      <c r="I468" s="228">
        <f t="shared" si="23"/>
        <v>474</v>
      </c>
      <c r="J468" s="228">
        <f>COUNTIFS(Data_all!$M$2:$M$5005, LocID!B468, Data_all!$O$2:$O$5005,"&lt;&gt;2")</f>
        <v>1</v>
      </c>
      <c r="K468" s="228">
        <f>COUNTIFS(Data_all!$M$2:$M$5005,LocID!$B468, Data_all!$N$2:$N$5005, LocID!K$1)</f>
        <v>0</v>
      </c>
      <c r="L468" s="228">
        <f>COUNTIFS(Data_all!$M$2:$M$5005,LocID!$B468, Data_all!$N$2:$N$5005, LocID!L$1) + COUNTIFS(Data_all!$M$2:$M$5005,LocID!$B468, Data_all!$N$2:$N$5005, "Cities and Streets")</f>
        <v>1</v>
      </c>
      <c r="M468" s="228">
        <f>COUNTIFS(Data_all!$M$2:$M$5005,LocID!$B468, Data_all!$N$2:$N$5005, LocID!M$1)</f>
        <v>0</v>
      </c>
      <c r="N468" s="228">
        <f>COUNTIFS(Data_all!$M$2:$M$5005,LocID!$B468, Data_all!$N$2:$N$5005, LocID!N$1)</f>
        <v>0</v>
      </c>
      <c r="O468" s="228">
        <f>COUNTIFS(Data_all!$M$2:$M$5005,LocID!$B468, Data_all!$N$2:$N$5005, LocID!O$1)</f>
        <v>0</v>
      </c>
      <c r="P468" s="228">
        <f>COUNTIFS(Data_all!$M$2:$M$5005,LocID!$B468, Data_all!$N$2:$N$5005, LocID!P$1)</f>
        <v>0</v>
      </c>
      <c r="Q468" s="228">
        <f>COUNTIFS(Data_all!$M$2:$M$5005,LocID!$B468, Data_all!$N$2:$N$5005, LocID!Q$1)</f>
        <v>0</v>
      </c>
      <c r="R468" s="228">
        <f>COUNTIFS(Data_all!$M$2:$M$5005,LocID!$B468, Data_all!$N$2:$N$5005, LocID!R$1)</f>
        <v>0</v>
      </c>
      <c r="S468" s="228">
        <f>COUNTIFS(Data_all!$M$2:$M$5005,LocID!$B468, Data_all!$N$2:$N$5005, LocID!S$1)</f>
        <v>0</v>
      </c>
      <c r="T468" s="232"/>
      <c r="U468" s="230">
        <f t="shared" si="21"/>
        <v>1</v>
      </c>
      <c r="W468"/>
    </row>
    <row r="469" spans="1:23" x14ac:dyDescent="0.25">
      <c r="A469" s="228">
        <v>476</v>
      </c>
      <c r="B469" s="228" t="str">
        <f t="shared" si="22"/>
        <v>Salem_MA</v>
      </c>
      <c r="C469" s="228" t="s">
        <v>3174</v>
      </c>
      <c r="D469" s="320" t="s">
        <v>49</v>
      </c>
      <c r="E469" s="320" t="s">
        <v>50</v>
      </c>
      <c r="F469" s="320"/>
      <c r="G469" s="228">
        <v>42.5223999023437</v>
      </c>
      <c r="H469" s="228">
        <v>-70.895812988281193</v>
      </c>
      <c r="I469" s="228">
        <f t="shared" si="23"/>
        <v>476</v>
      </c>
      <c r="J469" s="228">
        <f>COUNTIFS(Data_all!$M$2:$M$5005, LocID!B469, Data_all!$O$2:$O$5005,"&lt;&gt;2")</f>
        <v>3</v>
      </c>
      <c r="K469" s="228">
        <f>COUNTIFS(Data_all!$M$2:$M$5005,LocID!$B469, Data_all!$N$2:$N$5005, LocID!K$1)</f>
        <v>1</v>
      </c>
      <c r="L469" s="228">
        <f>COUNTIFS(Data_all!$M$2:$M$5005,LocID!$B469, Data_all!$N$2:$N$5005, LocID!L$1) + COUNTIFS(Data_all!$M$2:$M$5005,LocID!$B469, Data_all!$N$2:$N$5005, "Cities and Streets")</f>
        <v>0</v>
      </c>
      <c r="M469" s="228">
        <f>COUNTIFS(Data_all!$M$2:$M$5005,LocID!$B469, Data_all!$N$2:$N$5005, LocID!M$1)</f>
        <v>2</v>
      </c>
      <c r="N469" s="228">
        <f>COUNTIFS(Data_all!$M$2:$M$5005,LocID!$B469, Data_all!$N$2:$N$5005, LocID!N$1)</f>
        <v>0</v>
      </c>
      <c r="O469" s="228">
        <f>COUNTIFS(Data_all!$M$2:$M$5005,LocID!$B469, Data_all!$N$2:$N$5005, LocID!O$1)</f>
        <v>0</v>
      </c>
      <c r="P469" s="228">
        <f>COUNTIFS(Data_all!$M$2:$M$5005,LocID!$B469, Data_all!$N$2:$N$5005, LocID!P$1)</f>
        <v>0</v>
      </c>
      <c r="Q469" s="228">
        <f>COUNTIFS(Data_all!$M$2:$M$5005,LocID!$B469, Data_all!$N$2:$N$5005, LocID!Q$1)</f>
        <v>0</v>
      </c>
      <c r="R469" s="228">
        <f>COUNTIFS(Data_all!$M$2:$M$5005,LocID!$B469, Data_all!$N$2:$N$5005, LocID!R$1)</f>
        <v>0</v>
      </c>
      <c r="S469" s="228">
        <f>COUNTIFS(Data_all!$M$2:$M$5005,LocID!$B469, Data_all!$N$2:$N$5005, LocID!S$1)</f>
        <v>0</v>
      </c>
      <c r="T469" s="232"/>
      <c r="U469" s="230">
        <f t="shared" si="21"/>
        <v>3</v>
      </c>
      <c r="W469"/>
    </row>
    <row r="470" spans="1:23" x14ac:dyDescent="0.25">
      <c r="A470" s="228">
        <v>477</v>
      </c>
      <c r="B470" s="228" t="str">
        <f t="shared" si="22"/>
        <v>Salem_OR</v>
      </c>
      <c r="C470" s="228" t="s">
        <v>3174</v>
      </c>
      <c r="D470" s="320" t="s">
        <v>122</v>
      </c>
      <c r="E470" s="320" t="s">
        <v>50</v>
      </c>
      <c r="F470" s="320"/>
      <c r="G470" s="228">
        <v>44.933261871337798</v>
      </c>
      <c r="H470" s="228">
        <v>-123.043807983398</v>
      </c>
      <c r="I470" s="228">
        <f t="shared" si="23"/>
        <v>477</v>
      </c>
      <c r="J470" s="228">
        <f>COUNTIFS(Data_all!$M$2:$M$5005, LocID!B470, Data_all!$O$2:$O$5005,"&lt;&gt;2")</f>
        <v>27</v>
      </c>
      <c r="K470" s="228">
        <f>COUNTIFS(Data_all!$M$2:$M$5005,LocID!$B470, Data_all!$N$2:$N$5005, LocID!K$1)</f>
        <v>7</v>
      </c>
      <c r="L470" s="228">
        <f>COUNTIFS(Data_all!$M$2:$M$5005,LocID!$B470, Data_all!$N$2:$N$5005, LocID!L$1) + COUNTIFS(Data_all!$M$2:$M$5005,LocID!$B470, Data_all!$N$2:$N$5005, "Cities and Streets")</f>
        <v>9</v>
      </c>
      <c r="M470" s="228">
        <f>COUNTIFS(Data_all!$M$2:$M$5005,LocID!$B470, Data_all!$N$2:$N$5005, LocID!M$1)</f>
        <v>3</v>
      </c>
      <c r="N470" s="228">
        <f>COUNTIFS(Data_all!$M$2:$M$5005,LocID!$B470, Data_all!$N$2:$N$5005, LocID!N$1)</f>
        <v>2</v>
      </c>
      <c r="O470" s="228">
        <f>COUNTIFS(Data_all!$M$2:$M$5005,LocID!$B470, Data_all!$N$2:$N$5005, LocID!O$1)</f>
        <v>0</v>
      </c>
      <c r="P470" s="228">
        <f>COUNTIFS(Data_all!$M$2:$M$5005,LocID!$B470, Data_all!$N$2:$N$5005, LocID!P$1)</f>
        <v>7</v>
      </c>
      <c r="Q470" s="228">
        <f>COUNTIFS(Data_all!$M$2:$M$5005,LocID!$B470, Data_all!$N$2:$N$5005, LocID!Q$1)</f>
        <v>0</v>
      </c>
      <c r="R470" s="228">
        <f>COUNTIFS(Data_all!$M$2:$M$5005,LocID!$B470, Data_all!$N$2:$N$5005, LocID!R$1)</f>
        <v>0</v>
      </c>
      <c r="S470" s="228">
        <f>COUNTIFS(Data_all!$M$2:$M$5005,LocID!$B470, Data_all!$N$2:$N$5005, LocID!S$1)</f>
        <v>0</v>
      </c>
      <c r="T470" s="232"/>
      <c r="U470" s="230">
        <f t="shared" si="21"/>
        <v>28</v>
      </c>
      <c r="W470"/>
    </row>
    <row r="471" spans="1:23" x14ac:dyDescent="0.25">
      <c r="A471" s="228">
        <v>478</v>
      </c>
      <c r="B471" s="228" t="str">
        <f t="shared" si="22"/>
        <v>Salinas_CA</v>
      </c>
      <c r="C471" s="228" t="s">
        <v>3199</v>
      </c>
      <c r="D471" s="320" t="s">
        <v>76</v>
      </c>
      <c r="E471" s="320" t="s">
        <v>50</v>
      </c>
      <c r="F471" s="320"/>
      <c r="G471" s="228">
        <v>36.670879364013601</v>
      </c>
      <c r="H471" s="228">
        <v>-121.654823303222</v>
      </c>
      <c r="I471" s="228">
        <f t="shared" si="23"/>
        <v>478</v>
      </c>
      <c r="J471" s="228">
        <f>COUNTIFS(Data_all!$M$2:$M$5005, LocID!B471, Data_all!$O$2:$O$5005,"&lt;&gt;2")</f>
        <v>6</v>
      </c>
      <c r="K471" s="228">
        <f>COUNTIFS(Data_all!$M$2:$M$5005,LocID!$B471, Data_all!$N$2:$N$5005, LocID!K$1)</f>
        <v>0</v>
      </c>
      <c r="L471" s="228">
        <f>COUNTIFS(Data_all!$M$2:$M$5005,LocID!$B471, Data_all!$N$2:$N$5005, LocID!L$1) + COUNTIFS(Data_all!$M$2:$M$5005,LocID!$B471, Data_all!$N$2:$N$5005, "Cities and Streets")</f>
        <v>2</v>
      </c>
      <c r="M471" s="228">
        <f>COUNTIFS(Data_all!$M$2:$M$5005,LocID!$B471, Data_all!$N$2:$N$5005, LocID!M$1)</f>
        <v>1</v>
      </c>
      <c r="N471" s="228">
        <f>COUNTIFS(Data_all!$M$2:$M$5005,LocID!$B471, Data_all!$N$2:$N$5005, LocID!N$1)</f>
        <v>2</v>
      </c>
      <c r="O471" s="228">
        <f>COUNTIFS(Data_all!$M$2:$M$5005,LocID!$B471, Data_all!$N$2:$N$5005, LocID!O$1)</f>
        <v>1</v>
      </c>
      <c r="P471" s="228">
        <f>COUNTIFS(Data_all!$M$2:$M$5005,LocID!$B471, Data_all!$N$2:$N$5005, LocID!P$1)</f>
        <v>0</v>
      </c>
      <c r="Q471" s="228">
        <f>COUNTIFS(Data_all!$M$2:$M$5005,LocID!$B471, Data_all!$N$2:$N$5005, LocID!Q$1)</f>
        <v>0</v>
      </c>
      <c r="R471" s="228">
        <f>COUNTIFS(Data_all!$M$2:$M$5005,LocID!$B471, Data_all!$N$2:$N$5005, LocID!R$1)</f>
        <v>0</v>
      </c>
      <c r="S471" s="228">
        <f>COUNTIFS(Data_all!$M$2:$M$5005,LocID!$B471, Data_all!$N$2:$N$5005, LocID!S$1)</f>
        <v>0</v>
      </c>
      <c r="T471" s="232"/>
      <c r="U471" s="230">
        <f t="shared" si="21"/>
        <v>6</v>
      </c>
      <c r="W471"/>
    </row>
    <row r="472" spans="1:23" x14ac:dyDescent="0.25">
      <c r="A472" s="228">
        <v>479</v>
      </c>
      <c r="B472" s="228" t="str">
        <f t="shared" si="22"/>
        <v>Salt Lake City_UT</v>
      </c>
      <c r="C472" s="228" t="s">
        <v>3202</v>
      </c>
      <c r="D472" s="320" t="s">
        <v>660</v>
      </c>
      <c r="E472" s="320" t="s">
        <v>50</v>
      </c>
      <c r="F472" s="320"/>
      <c r="G472" s="228">
        <v>40.760311126708899</v>
      </c>
      <c r="H472" s="228">
        <v>-111.888221740722</v>
      </c>
      <c r="I472" s="228">
        <f t="shared" si="23"/>
        <v>479</v>
      </c>
      <c r="J472" s="228">
        <f>COUNTIFS(Data_all!$M$2:$M$5005, LocID!B472, Data_all!$O$2:$O$5005,"&lt;&gt;2")</f>
        <v>17</v>
      </c>
      <c r="K472" s="228">
        <f>COUNTIFS(Data_all!$M$2:$M$5005,LocID!$B472, Data_all!$N$2:$N$5005, LocID!K$1)</f>
        <v>5</v>
      </c>
      <c r="L472" s="228">
        <f>COUNTIFS(Data_all!$M$2:$M$5005,LocID!$B472, Data_all!$N$2:$N$5005, LocID!L$1) + COUNTIFS(Data_all!$M$2:$M$5005,LocID!$B472, Data_all!$N$2:$N$5005, "Cities and Streets")</f>
        <v>7</v>
      </c>
      <c r="M472" s="228">
        <f>COUNTIFS(Data_all!$M$2:$M$5005,LocID!$B472, Data_all!$N$2:$N$5005, LocID!M$1)</f>
        <v>3</v>
      </c>
      <c r="N472" s="228">
        <f>COUNTIFS(Data_all!$M$2:$M$5005,LocID!$B472, Data_all!$N$2:$N$5005, LocID!N$1)</f>
        <v>0</v>
      </c>
      <c r="O472" s="228">
        <f>COUNTIFS(Data_all!$M$2:$M$5005,LocID!$B472, Data_all!$N$2:$N$5005, LocID!O$1)</f>
        <v>0</v>
      </c>
      <c r="P472" s="228">
        <f>COUNTIFS(Data_all!$M$2:$M$5005,LocID!$B472, Data_all!$N$2:$N$5005, LocID!P$1)</f>
        <v>2</v>
      </c>
      <c r="Q472" s="228">
        <f>COUNTIFS(Data_all!$M$2:$M$5005,LocID!$B472, Data_all!$N$2:$N$5005, LocID!Q$1)</f>
        <v>0</v>
      </c>
      <c r="R472" s="228">
        <f>COUNTIFS(Data_all!$M$2:$M$5005,LocID!$B472, Data_all!$N$2:$N$5005, LocID!R$1)</f>
        <v>0</v>
      </c>
      <c r="S472" s="228">
        <f>COUNTIFS(Data_all!$M$2:$M$5005,LocID!$B472, Data_all!$N$2:$N$5005, LocID!S$1)</f>
        <v>0</v>
      </c>
      <c r="T472" s="232"/>
      <c r="U472" s="230">
        <f t="shared" si="21"/>
        <v>17</v>
      </c>
      <c r="W472"/>
    </row>
    <row r="473" spans="1:23" x14ac:dyDescent="0.25">
      <c r="A473" s="228">
        <v>481</v>
      </c>
      <c r="B473" s="228" t="str">
        <f t="shared" si="22"/>
        <v>San Antonio_TX</v>
      </c>
      <c r="C473" s="228" t="s">
        <v>3224</v>
      </c>
      <c r="D473" s="320" t="s">
        <v>219</v>
      </c>
      <c r="E473" s="320" t="s">
        <v>50</v>
      </c>
      <c r="F473" s="320"/>
      <c r="G473" s="228">
        <v>29.4245796203613</v>
      </c>
      <c r="H473" s="228">
        <v>-98.494613647460895</v>
      </c>
      <c r="I473" s="228">
        <f t="shared" si="23"/>
        <v>481</v>
      </c>
      <c r="J473" s="228">
        <f>COUNTIFS(Data_all!$M$2:$M$5005, LocID!B473, Data_all!$O$2:$O$5005,"&lt;&gt;2")</f>
        <v>8</v>
      </c>
      <c r="K473" s="228">
        <f>COUNTIFS(Data_all!$M$2:$M$5005,LocID!$B473, Data_all!$N$2:$N$5005, LocID!K$1)</f>
        <v>5</v>
      </c>
      <c r="L473" s="228">
        <f>COUNTIFS(Data_all!$M$2:$M$5005,LocID!$B473, Data_all!$N$2:$N$5005, LocID!L$1) + COUNTIFS(Data_all!$M$2:$M$5005,LocID!$B473, Data_all!$N$2:$N$5005, "Cities and Streets")</f>
        <v>1</v>
      </c>
      <c r="M473" s="228">
        <f>COUNTIFS(Data_all!$M$2:$M$5005,LocID!$B473, Data_all!$N$2:$N$5005, LocID!M$1)</f>
        <v>0</v>
      </c>
      <c r="N473" s="228">
        <f>COUNTIFS(Data_all!$M$2:$M$5005,LocID!$B473, Data_all!$N$2:$N$5005, LocID!N$1)</f>
        <v>0</v>
      </c>
      <c r="O473" s="228">
        <f>COUNTIFS(Data_all!$M$2:$M$5005,LocID!$B473, Data_all!$N$2:$N$5005, LocID!O$1)</f>
        <v>0</v>
      </c>
      <c r="P473" s="228">
        <f>COUNTIFS(Data_all!$M$2:$M$5005,LocID!$B473, Data_all!$N$2:$N$5005, LocID!P$1)</f>
        <v>0</v>
      </c>
      <c r="Q473" s="228">
        <f>COUNTIFS(Data_all!$M$2:$M$5005,LocID!$B473, Data_all!$N$2:$N$5005, LocID!Q$1)</f>
        <v>0</v>
      </c>
      <c r="R473" s="228">
        <f>COUNTIFS(Data_all!$M$2:$M$5005,LocID!$B473, Data_all!$N$2:$N$5005, LocID!R$1)</f>
        <v>1</v>
      </c>
      <c r="S473" s="228">
        <f>COUNTIFS(Data_all!$M$2:$M$5005,LocID!$B473, Data_all!$N$2:$N$5005, LocID!S$1)</f>
        <v>1</v>
      </c>
      <c r="T473" s="232"/>
      <c r="U473" s="230">
        <f t="shared" si="21"/>
        <v>8</v>
      </c>
      <c r="W473"/>
    </row>
    <row r="474" spans="1:23" x14ac:dyDescent="0.25">
      <c r="A474" s="228">
        <v>482</v>
      </c>
      <c r="B474" s="228" t="str">
        <f t="shared" si="22"/>
        <v>San Benito_TX</v>
      </c>
      <c r="C474" s="228" t="s">
        <v>3231</v>
      </c>
      <c r="D474" s="320" t="s">
        <v>219</v>
      </c>
      <c r="E474" s="320" t="s">
        <v>50</v>
      </c>
      <c r="F474" s="320"/>
      <c r="G474" s="228">
        <v>26.132299423217699</v>
      </c>
      <c r="H474" s="228">
        <v>-97.631416320800696</v>
      </c>
      <c r="I474" s="228">
        <f t="shared" si="23"/>
        <v>482</v>
      </c>
      <c r="J474" s="228">
        <f>COUNTIFS(Data_all!$M$2:$M$5005, LocID!B474, Data_all!$O$2:$O$5005,"&lt;&gt;2")</f>
        <v>1</v>
      </c>
      <c r="K474" s="228">
        <f>COUNTIFS(Data_all!$M$2:$M$5005,LocID!$B474, Data_all!$N$2:$N$5005, LocID!K$1)</f>
        <v>1</v>
      </c>
      <c r="L474" s="228">
        <f>COUNTIFS(Data_all!$M$2:$M$5005,LocID!$B474, Data_all!$N$2:$N$5005, LocID!L$1) + COUNTIFS(Data_all!$M$2:$M$5005,LocID!$B474, Data_all!$N$2:$N$5005, "Cities and Streets")</f>
        <v>0</v>
      </c>
      <c r="M474" s="228">
        <f>COUNTIFS(Data_all!$M$2:$M$5005,LocID!$B474, Data_all!$N$2:$N$5005, LocID!M$1)</f>
        <v>0</v>
      </c>
      <c r="N474" s="228">
        <f>COUNTIFS(Data_all!$M$2:$M$5005,LocID!$B474, Data_all!$N$2:$N$5005, LocID!N$1)</f>
        <v>0</v>
      </c>
      <c r="O474" s="228">
        <f>COUNTIFS(Data_all!$M$2:$M$5005,LocID!$B474, Data_all!$N$2:$N$5005, LocID!O$1)</f>
        <v>0</v>
      </c>
      <c r="P474" s="228">
        <f>COUNTIFS(Data_all!$M$2:$M$5005,LocID!$B474, Data_all!$N$2:$N$5005, LocID!P$1)</f>
        <v>0</v>
      </c>
      <c r="Q474" s="228">
        <f>COUNTIFS(Data_all!$M$2:$M$5005,LocID!$B474, Data_all!$N$2:$N$5005, LocID!Q$1)</f>
        <v>0</v>
      </c>
      <c r="R474" s="228">
        <f>COUNTIFS(Data_all!$M$2:$M$5005,LocID!$B474, Data_all!$N$2:$N$5005, LocID!R$1)</f>
        <v>0</v>
      </c>
      <c r="S474" s="228">
        <f>COUNTIFS(Data_all!$M$2:$M$5005,LocID!$B474, Data_all!$N$2:$N$5005, LocID!S$1)</f>
        <v>0</v>
      </c>
      <c r="T474" s="232"/>
      <c r="U474" s="230">
        <f t="shared" si="21"/>
        <v>1</v>
      </c>
      <c r="W474"/>
    </row>
    <row r="475" spans="1:23" x14ac:dyDescent="0.25">
      <c r="A475" s="228">
        <v>483</v>
      </c>
      <c r="B475" s="228" t="str">
        <f t="shared" si="22"/>
        <v>San Bernardino_CA</v>
      </c>
      <c r="C475" s="228" t="s">
        <v>3234</v>
      </c>
      <c r="D475" s="320" t="s">
        <v>76</v>
      </c>
      <c r="E475" s="320" t="s">
        <v>50</v>
      </c>
      <c r="F475" s="320"/>
      <c r="G475" s="228">
        <v>34.105239868163999</v>
      </c>
      <c r="H475" s="228">
        <v>-117.29412078857401</v>
      </c>
      <c r="I475" s="228">
        <f t="shared" si="23"/>
        <v>483</v>
      </c>
      <c r="J475" s="228">
        <f>COUNTIFS(Data_all!$M$2:$M$5005, LocID!B475, Data_all!$O$2:$O$5005,"&lt;&gt;2")</f>
        <v>1</v>
      </c>
      <c r="K475" s="228">
        <f>COUNTIFS(Data_all!$M$2:$M$5005,LocID!$B475, Data_all!$N$2:$N$5005, LocID!K$1)</f>
        <v>1</v>
      </c>
      <c r="L475" s="228">
        <f>COUNTIFS(Data_all!$M$2:$M$5005,LocID!$B475, Data_all!$N$2:$N$5005, LocID!L$1) + COUNTIFS(Data_all!$M$2:$M$5005,LocID!$B475, Data_all!$N$2:$N$5005, "Cities and Streets")</f>
        <v>0</v>
      </c>
      <c r="M475" s="228">
        <f>COUNTIFS(Data_all!$M$2:$M$5005,LocID!$B475, Data_all!$N$2:$N$5005, LocID!M$1)</f>
        <v>0</v>
      </c>
      <c r="N475" s="228">
        <f>COUNTIFS(Data_all!$M$2:$M$5005,LocID!$B475, Data_all!$N$2:$N$5005, LocID!N$1)</f>
        <v>0</v>
      </c>
      <c r="O475" s="228">
        <f>COUNTIFS(Data_all!$M$2:$M$5005,LocID!$B475, Data_all!$N$2:$N$5005, LocID!O$1)</f>
        <v>0</v>
      </c>
      <c r="P475" s="228">
        <f>COUNTIFS(Data_all!$M$2:$M$5005,LocID!$B475, Data_all!$N$2:$N$5005, LocID!P$1)</f>
        <v>0</v>
      </c>
      <c r="Q475" s="228">
        <f>COUNTIFS(Data_all!$M$2:$M$5005,LocID!$B475, Data_all!$N$2:$N$5005, LocID!Q$1)</f>
        <v>0</v>
      </c>
      <c r="R475" s="228">
        <f>COUNTIFS(Data_all!$M$2:$M$5005,LocID!$B475, Data_all!$N$2:$N$5005, LocID!R$1)</f>
        <v>0</v>
      </c>
      <c r="S475" s="228">
        <f>COUNTIFS(Data_all!$M$2:$M$5005,LocID!$B475, Data_all!$N$2:$N$5005, LocID!S$1)</f>
        <v>0</v>
      </c>
      <c r="T475" s="232"/>
      <c r="U475" s="230">
        <f t="shared" si="21"/>
        <v>1</v>
      </c>
      <c r="W475"/>
    </row>
    <row r="476" spans="1:23" x14ac:dyDescent="0.25">
      <c r="A476" s="228">
        <v>484</v>
      </c>
      <c r="B476" s="228" t="str">
        <f t="shared" si="22"/>
        <v>San Buenaventura_CA</v>
      </c>
      <c r="C476" s="228" t="s">
        <v>3237</v>
      </c>
      <c r="D476" s="320" t="s">
        <v>76</v>
      </c>
      <c r="E476" s="320" t="s">
        <v>50</v>
      </c>
      <c r="F476" s="320"/>
      <c r="G476" s="228">
        <v>34.280818939208899</v>
      </c>
      <c r="H476" s="228">
        <v>-119.29232025146401</v>
      </c>
      <c r="I476" s="228">
        <f t="shared" si="23"/>
        <v>484</v>
      </c>
      <c r="J476" s="228">
        <f>COUNTIFS(Data_all!$M$2:$M$5005, LocID!B476, Data_all!$O$2:$O$5005,"&lt;&gt;2")</f>
        <v>1</v>
      </c>
      <c r="K476" s="228">
        <f>COUNTIFS(Data_all!$M$2:$M$5005,LocID!$B476, Data_all!$N$2:$N$5005, LocID!K$1)</f>
        <v>0</v>
      </c>
      <c r="L476" s="228">
        <f>COUNTIFS(Data_all!$M$2:$M$5005,LocID!$B476, Data_all!$N$2:$N$5005, LocID!L$1) + COUNTIFS(Data_all!$M$2:$M$5005,LocID!$B476, Data_all!$N$2:$N$5005, "Cities and Streets")</f>
        <v>1</v>
      </c>
      <c r="M476" s="228">
        <f>COUNTIFS(Data_all!$M$2:$M$5005,LocID!$B476, Data_all!$N$2:$N$5005, LocID!M$1)</f>
        <v>0</v>
      </c>
      <c r="N476" s="228">
        <f>COUNTIFS(Data_all!$M$2:$M$5005,LocID!$B476, Data_all!$N$2:$N$5005, LocID!N$1)</f>
        <v>0</v>
      </c>
      <c r="O476" s="228">
        <f>COUNTIFS(Data_all!$M$2:$M$5005,LocID!$B476, Data_all!$N$2:$N$5005, LocID!O$1)</f>
        <v>0</v>
      </c>
      <c r="P476" s="228">
        <f>COUNTIFS(Data_all!$M$2:$M$5005,LocID!$B476, Data_all!$N$2:$N$5005, LocID!P$1)</f>
        <v>0</v>
      </c>
      <c r="Q476" s="228">
        <f>COUNTIFS(Data_all!$M$2:$M$5005,LocID!$B476, Data_all!$N$2:$N$5005, LocID!Q$1)</f>
        <v>0</v>
      </c>
      <c r="R476" s="228">
        <f>COUNTIFS(Data_all!$M$2:$M$5005,LocID!$B476, Data_all!$N$2:$N$5005, LocID!R$1)</f>
        <v>0</v>
      </c>
      <c r="S476" s="228">
        <f>COUNTIFS(Data_all!$M$2:$M$5005,LocID!$B476, Data_all!$N$2:$N$5005, LocID!S$1)</f>
        <v>0</v>
      </c>
      <c r="T476" s="232"/>
      <c r="U476" s="230">
        <f t="shared" si="21"/>
        <v>1</v>
      </c>
      <c r="W476"/>
    </row>
    <row r="477" spans="1:23" x14ac:dyDescent="0.25">
      <c r="A477" s="228">
        <v>485</v>
      </c>
      <c r="B477" s="228" t="str">
        <f t="shared" si="22"/>
        <v>San Carlos_CA</v>
      </c>
      <c r="C477" s="228" t="s">
        <v>3240</v>
      </c>
      <c r="D477" s="320" t="s">
        <v>76</v>
      </c>
      <c r="E477" s="320" t="s">
        <v>50</v>
      </c>
      <c r="F477" s="320"/>
      <c r="G477" s="228">
        <v>37.504501342773402</v>
      </c>
      <c r="H477" s="228">
        <v>-122.26229095458901</v>
      </c>
      <c r="I477" s="228">
        <f t="shared" si="23"/>
        <v>485</v>
      </c>
      <c r="J477" s="228">
        <f>COUNTIFS(Data_all!$M$2:$M$5005, LocID!B477, Data_all!$O$2:$O$5005,"&lt;&gt;2")</f>
        <v>28</v>
      </c>
      <c r="K477" s="228">
        <f>COUNTIFS(Data_all!$M$2:$M$5005,LocID!$B477, Data_all!$N$2:$N$5005, LocID!K$1)</f>
        <v>8</v>
      </c>
      <c r="L477" s="228">
        <f>COUNTIFS(Data_all!$M$2:$M$5005,LocID!$B477, Data_all!$N$2:$N$5005, LocID!L$1) + COUNTIFS(Data_all!$M$2:$M$5005,LocID!$B477, Data_all!$N$2:$N$5005, "Cities and Streets")</f>
        <v>0</v>
      </c>
      <c r="M477" s="228">
        <f>COUNTIFS(Data_all!$M$2:$M$5005,LocID!$B477, Data_all!$N$2:$N$5005, LocID!M$1)</f>
        <v>5</v>
      </c>
      <c r="N477" s="228">
        <f>COUNTIFS(Data_all!$M$2:$M$5005,LocID!$B477, Data_all!$N$2:$N$5005, LocID!N$1)</f>
        <v>1</v>
      </c>
      <c r="O477" s="228">
        <f>COUNTIFS(Data_all!$M$2:$M$5005,LocID!$B477, Data_all!$N$2:$N$5005, LocID!O$1)</f>
        <v>0</v>
      </c>
      <c r="P477" s="228">
        <f>COUNTIFS(Data_all!$M$2:$M$5005,LocID!$B477, Data_all!$N$2:$N$5005, LocID!P$1)</f>
        <v>14</v>
      </c>
      <c r="Q477" s="228">
        <f>COUNTIFS(Data_all!$M$2:$M$5005,LocID!$B477, Data_all!$N$2:$N$5005, LocID!Q$1)</f>
        <v>0</v>
      </c>
      <c r="R477" s="228">
        <f>COUNTIFS(Data_all!$M$2:$M$5005,LocID!$B477, Data_all!$N$2:$N$5005, LocID!R$1)</f>
        <v>0</v>
      </c>
      <c r="S477" s="228">
        <f>COUNTIFS(Data_all!$M$2:$M$5005,LocID!$B477, Data_all!$N$2:$N$5005, LocID!S$1)</f>
        <v>0</v>
      </c>
      <c r="T477" s="232"/>
      <c r="U477" s="230">
        <f t="shared" si="21"/>
        <v>28</v>
      </c>
      <c r="W477"/>
    </row>
    <row r="478" spans="1:23" x14ac:dyDescent="0.25">
      <c r="A478" s="228">
        <v>486</v>
      </c>
      <c r="B478" s="228" t="str">
        <f t="shared" si="22"/>
        <v>San Clemente_CA</v>
      </c>
      <c r="C478" s="228" t="s">
        <v>3265</v>
      </c>
      <c r="D478" s="320" t="s">
        <v>76</v>
      </c>
      <c r="E478" s="320" t="s">
        <v>50</v>
      </c>
      <c r="F478" s="320"/>
      <c r="G478" s="228">
        <v>33.428619384765597</v>
      </c>
      <c r="H478" s="228">
        <v>-117.607330322265</v>
      </c>
      <c r="I478" s="228">
        <f t="shared" si="23"/>
        <v>486</v>
      </c>
      <c r="J478" s="228">
        <f>COUNTIFS(Data_all!$M$2:$M$5005, LocID!B478, Data_all!$O$2:$O$5005,"&lt;&gt;2")</f>
        <v>5</v>
      </c>
      <c r="K478" s="228">
        <f>COUNTIFS(Data_all!$M$2:$M$5005,LocID!$B478, Data_all!$N$2:$N$5005, LocID!K$1)</f>
        <v>0</v>
      </c>
      <c r="L478" s="228">
        <f>COUNTIFS(Data_all!$M$2:$M$5005,LocID!$B478, Data_all!$N$2:$N$5005, LocID!L$1) + COUNTIFS(Data_all!$M$2:$M$5005,LocID!$B478, Data_all!$N$2:$N$5005, "Cities and Streets")</f>
        <v>0</v>
      </c>
      <c r="M478" s="228">
        <f>COUNTIFS(Data_all!$M$2:$M$5005,LocID!$B478, Data_all!$N$2:$N$5005, LocID!M$1)</f>
        <v>5</v>
      </c>
      <c r="N478" s="228">
        <f>COUNTIFS(Data_all!$M$2:$M$5005,LocID!$B478, Data_all!$N$2:$N$5005, LocID!N$1)</f>
        <v>0</v>
      </c>
      <c r="O478" s="228">
        <f>COUNTIFS(Data_all!$M$2:$M$5005,LocID!$B478, Data_all!$N$2:$N$5005, LocID!O$1)</f>
        <v>0</v>
      </c>
      <c r="P478" s="228">
        <f>COUNTIFS(Data_all!$M$2:$M$5005,LocID!$B478, Data_all!$N$2:$N$5005, LocID!P$1)</f>
        <v>0</v>
      </c>
      <c r="Q478" s="228">
        <f>COUNTIFS(Data_all!$M$2:$M$5005,LocID!$B478, Data_all!$N$2:$N$5005, LocID!Q$1)</f>
        <v>0</v>
      </c>
      <c r="R478" s="228">
        <f>COUNTIFS(Data_all!$M$2:$M$5005,LocID!$B478, Data_all!$N$2:$N$5005, LocID!R$1)</f>
        <v>0</v>
      </c>
      <c r="S478" s="228">
        <f>COUNTIFS(Data_all!$M$2:$M$5005,LocID!$B478, Data_all!$N$2:$N$5005, LocID!S$1)</f>
        <v>0</v>
      </c>
      <c r="T478" s="232"/>
      <c r="U478" s="230">
        <f t="shared" si="21"/>
        <v>5</v>
      </c>
      <c r="W478"/>
    </row>
    <row r="479" spans="1:23" x14ac:dyDescent="0.25">
      <c r="A479" s="228">
        <v>487</v>
      </c>
      <c r="B479" s="228" t="str">
        <f t="shared" si="22"/>
        <v>San Diego_CA</v>
      </c>
      <c r="C479" s="228" t="s">
        <v>3272</v>
      </c>
      <c r="D479" s="320" t="s">
        <v>76</v>
      </c>
      <c r="E479" s="320" t="s">
        <v>50</v>
      </c>
      <c r="F479" s="320"/>
      <c r="G479" s="228">
        <v>32.715690612792898</v>
      </c>
      <c r="H479" s="228">
        <v>-117.161720275878</v>
      </c>
      <c r="I479" s="228">
        <f t="shared" si="23"/>
        <v>487</v>
      </c>
      <c r="J479" s="228">
        <f>COUNTIFS(Data_all!$M$2:$M$5005, LocID!B479, Data_all!$O$2:$O$5005,"&lt;&gt;2")</f>
        <v>12</v>
      </c>
      <c r="K479" s="228">
        <f>COUNTIFS(Data_all!$M$2:$M$5005,LocID!$B479, Data_all!$N$2:$N$5005, LocID!K$1)</f>
        <v>2</v>
      </c>
      <c r="L479" s="228">
        <f>COUNTIFS(Data_all!$M$2:$M$5005,LocID!$B479, Data_all!$N$2:$N$5005, LocID!L$1) + COUNTIFS(Data_all!$M$2:$M$5005,LocID!$B479, Data_all!$N$2:$N$5005, "Cities and Streets")</f>
        <v>4</v>
      </c>
      <c r="M479" s="228">
        <f>COUNTIFS(Data_all!$M$2:$M$5005,LocID!$B479, Data_all!$N$2:$N$5005, LocID!M$1)</f>
        <v>5</v>
      </c>
      <c r="N479" s="228">
        <f>COUNTIFS(Data_all!$M$2:$M$5005,LocID!$B479, Data_all!$N$2:$N$5005, LocID!N$1)</f>
        <v>0</v>
      </c>
      <c r="O479" s="228">
        <f>COUNTIFS(Data_all!$M$2:$M$5005,LocID!$B479, Data_all!$N$2:$N$5005, LocID!O$1)</f>
        <v>0</v>
      </c>
      <c r="P479" s="228">
        <f>COUNTIFS(Data_all!$M$2:$M$5005,LocID!$B479, Data_all!$N$2:$N$5005, LocID!P$1)</f>
        <v>1</v>
      </c>
      <c r="Q479" s="228">
        <f>COUNTIFS(Data_all!$M$2:$M$5005,LocID!$B479, Data_all!$N$2:$N$5005, LocID!Q$1)</f>
        <v>0</v>
      </c>
      <c r="R479" s="228">
        <f>COUNTIFS(Data_all!$M$2:$M$5005,LocID!$B479, Data_all!$N$2:$N$5005, LocID!R$1)</f>
        <v>0</v>
      </c>
      <c r="S479" s="228">
        <f>COUNTIFS(Data_all!$M$2:$M$5005,LocID!$B479, Data_all!$N$2:$N$5005, LocID!S$1)</f>
        <v>0</v>
      </c>
      <c r="T479" s="232"/>
      <c r="U479" s="230">
        <f t="shared" si="21"/>
        <v>12</v>
      </c>
      <c r="W479"/>
    </row>
    <row r="480" spans="1:23" x14ac:dyDescent="0.25">
      <c r="A480" s="228">
        <v>488</v>
      </c>
      <c r="B480" s="228" t="str">
        <f t="shared" si="22"/>
        <v>San Fernando_CA</v>
      </c>
      <c r="C480" s="228" t="s">
        <v>3291</v>
      </c>
      <c r="D480" s="320" t="s">
        <v>76</v>
      </c>
      <c r="E480" s="320" t="s">
        <v>50</v>
      </c>
      <c r="F480" s="320"/>
      <c r="G480" s="228">
        <v>34.224208831787102</v>
      </c>
      <c r="H480" s="228">
        <v>-118.468299865722</v>
      </c>
      <c r="I480" s="228">
        <f t="shared" si="23"/>
        <v>488</v>
      </c>
      <c r="J480" s="228">
        <f>COUNTIFS(Data_all!$M$2:$M$5005, LocID!B480, Data_all!$O$2:$O$5005,"&lt;&gt;2")</f>
        <v>1</v>
      </c>
      <c r="K480" s="228">
        <f>COUNTIFS(Data_all!$M$2:$M$5005,LocID!$B480, Data_all!$N$2:$N$5005, LocID!K$1)</f>
        <v>0</v>
      </c>
      <c r="L480" s="228">
        <f>COUNTIFS(Data_all!$M$2:$M$5005,LocID!$B480, Data_all!$N$2:$N$5005, LocID!L$1) + COUNTIFS(Data_all!$M$2:$M$5005,LocID!$B480, Data_all!$N$2:$N$5005, "Cities and Streets")</f>
        <v>1</v>
      </c>
      <c r="M480" s="228">
        <f>COUNTIFS(Data_all!$M$2:$M$5005,LocID!$B480, Data_all!$N$2:$N$5005, LocID!M$1)</f>
        <v>0</v>
      </c>
      <c r="N480" s="228">
        <f>COUNTIFS(Data_all!$M$2:$M$5005,LocID!$B480, Data_all!$N$2:$N$5005, LocID!N$1)</f>
        <v>0</v>
      </c>
      <c r="O480" s="228">
        <f>COUNTIFS(Data_all!$M$2:$M$5005,LocID!$B480, Data_all!$N$2:$N$5005, LocID!O$1)</f>
        <v>0</v>
      </c>
      <c r="P480" s="228">
        <f>COUNTIFS(Data_all!$M$2:$M$5005,LocID!$B480, Data_all!$N$2:$N$5005, LocID!P$1)</f>
        <v>0</v>
      </c>
      <c r="Q480" s="228">
        <f>COUNTIFS(Data_all!$M$2:$M$5005,LocID!$B480, Data_all!$N$2:$N$5005, LocID!Q$1)</f>
        <v>0</v>
      </c>
      <c r="R480" s="228">
        <f>COUNTIFS(Data_all!$M$2:$M$5005,LocID!$B480, Data_all!$N$2:$N$5005, LocID!R$1)</f>
        <v>0</v>
      </c>
      <c r="S480" s="228">
        <f>COUNTIFS(Data_all!$M$2:$M$5005,LocID!$B480, Data_all!$N$2:$N$5005, LocID!S$1)</f>
        <v>0</v>
      </c>
      <c r="T480" s="232"/>
      <c r="U480" s="230">
        <f t="shared" si="21"/>
        <v>1</v>
      </c>
      <c r="W480"/>
    </row>
    <row r="481" spans="1:23" x14ac:dyDescent="0.25">
      <c r="A481" s="228">
        <v>489</v>
      </c>
      <c r="B481" s="228" t="str">
        <f t="shared" si="22"/>
        <v>San Francisco_CA</v>
      </c>
      <c r="C481" s="228" t="s">
        <v>3294</v>
      </c>
      <c r="D481" s="320" t="s">
        <v>76</v>
      </c>
      <c r="E481" s="320" t="s">
        <v>50</v>
      </c>
      <c r="F481" s="320"/>
      <c r="G481" s="228">
        <v>37.7771186828613</v>
      </c>
      <c r="H481" s="228">
        <v>-122.419639587402</v>
      </c>
      <c r="I481" s="228">
        <f t="shared" si="23"/>
        <v>489</v>
      </c>
      <c r="J481" s="228">
        <f>COUNTIFS(Data_all!$M$2:$M$5005, LocID!B481, Data_all!$O$2:$O$5005,"&lt;&gt;2")</f>
        <v>227</v>
      </c>
      <c r="K481" s="228">
        <f>COUNTIFS(Data_all!$M$2:$M$5005,LocID!$B481, Data_all!$N$2:$N$5005, LocID!K$1)</f>
        <v>29</v>
      </c>
      <c r="L481" s="228">
        <f>COUNTIFS(Data_all!$M$2:$M$5005,LocID!$B481, Data_all!$N$2:$N$5005, LocID!L$1) + COUNTIFS(Data_all!$M$2:$M$5005,LocID!$B481, Data_all!$N$2:$N$5005, "Cities and Streets")</f>
        <v>95</v>
      </c>
      <c r="M481" s="228">
        <f>COUNTIFS(Data_all!$M$2:$M$5005,LocID!$B481, Data_all!$N$2:$N$5005, LocID!M$1)</f>
        <v>66</v>
      </c>
      <c r="N481" s="228">
        <f>COUNTIFS(Data_all!$M$2:$M$5005,LocID!$B481, Data_all!$N$2:$N$5005, LocID!N$1)</f>
        <v>7</v>
      </c>
      <c r="O481" s="228">
        <f>COUNTIFS(Data_all!$M$2:$M$5005,LocID!$B481, Data_all!$N$2:$N$5005, LocID!O$1)</f>
        <v>20</v>
      </c>
      <c r="P481" s="228">
        <f>COUNTIFS(Data_all!$M$2:$M$5005,LocID!$B481, Data_all!$N$2:$N$5005, LocID!P$1)</f>
        <v>9</v>
      </c>
      <c r="Q481" s="228">
        <f>COUNTIFS(Data_all!$M$2:$M$5005,LocID!$B481, Data_all!$N$2:$N$5005, LocID!Q$1)</f>
        <v>3</v>
      </c>
      <c r="R481" s="228">
        <f>COUNTIFS(Data_all!$M$2:$M$5005,LocID!$B481, Data_all!$N$2:$N$5005, LocID!R$1)</f>
        <v>1</v>
      </c>
      <c r="S481" s="228">
        <f>COUNTIFS(Data_all!$M$2:$M$5005,LocID!$B481, Data_all!$N$2:$N$5005, LocID!S$1)</f>
        <v>0</v>
      </c>
      <c r="T481" s="232"/>
      <c r="U481" s="230">
        <f t="shared" si="21"/>
        <v>230</v>
      </c>
      <c r="W481"/>
    </row>
    <row r="482" spans="1:23" x14ac:dyDescent="0.25">
      <c r="A482" s="228">
        <v>490</v>
      </c>
      <c r="B482" s="228" t="str">
        <f t="shared" si="22"/>
        <v>San Joaquin_CA</v>
      </c>
      <c r="C482" s="228" t="s">
        <v>3528</v>
      </c>
      <c r="D482" s="320" t="s">
        <v>76</v>
      </c>
      <c r="E482" s="320" t="s">
        <v>50</v>
      </c>
      <c r="F482" s="320"/>
      <c r="G482" s="228">
        <v>36.856258392333899</v>
      </c>
      <c r="H482" s="228">
        <v>-119.859977722167</v>
      </c>
      <c r="I482" s="228">
        <f t="shared" si="23"/>
        <v>490</v>
      </c>
      <c r="J482" s="228">
        <f>COUNTIFS(Data_all!$M$2:$M$5005, LocID!B482, Data_all!$O$2:$O$5005,"&lt;&gt;2")</f>
        <v>1</v>
      </c>
      <c r="K482" s="228">
        <f>COUNTIFS(Data_all!$M$2:$M$5005,LocID!$B482, Data_all!$N$2:$N$5005, LocID!K$1)</f>
        <v>0</v>
      </c>
      <c r="L482" s="228">
        <f>COUNTIFS(Data_all!$M$2:$M$5005,LocID!$B482, Data_all!$N$2:$N$5005, LocID!L$1) + COUNTIFS(Data_all!$M$2:$M$5005,LocID!$B482, Data_all!$N$2:$N$5005, "Cities and Streets")</f>
        <v>1</v>
      </c>
      <c r="M482" s="228">
        <f>COUNTIFS(Data_all!$M$2:$M$5005,LocID!$B482, Data_all!$N$2:$N$5005, LocID!M$1)</f>
        <v>0</v>
      </c>
      <c r="N482" s="228">
        <f>COUNTIFS(Data_all!$M$2:$M$5005,LocID!$B482, Data_all!$N$2:$N$5005, LocID!N$1)</f>
        <v>0</v>
      </c>
      <c r="O482" s="228">
        <f>COUNTIFS(Data_all!$M$2:$M$5005,LocID!$B482, Data_all!$N$2:$N$5005, LocID!O$1)</f>
        <v>0</v>
      </c>
      <c r="P482" s="228">
        <f>COUNTIFS(Data_all!$M$2:$M$5005,LocID!$B482, Data_all!$N$2:$N$5005, LocID!P$1)</f>
        <v>0</v>
      </c>
      <c r="Q482" s="228">
        <f>COUNTIFS(Data_all!$M$2:$M$5005,LocID!$B482, Data_all!$N$2:$N$5005, LocID!Q$1)</f>
        <v>0</v>
      </c>
      <c r="R482" s="228">
        <f>COUNTIFS(Data_all!$M$2:$M$5005,LocID!$B482, Data_all!$N$2:$N$5005, LocID!R$1)</f>
        <v>0</v>
      </c>
      <c r="S482" s="228">
        <f>COUNTIFS(Data_all!$M$2:$M$5005,LocID!$B482, Data_all!$N$2:$N$5005, LocID!S$1)</f>
        <v>0</v>
      </c>
      <c r="T482" s="232"/>
      <c r="U482" s="230">
        <f t="shared" si="21"/>
        <v>1</v>
      </c>
      <c r="W482"/>
    </row>
    <row r="483" spans="1:23" x14ac:dyDescent="0.25">
      <c r="A483" s="228">
        <v>491</v>
      </c>
      <c r="B483" s="228" t="str">
        <f t="shared" si="22"/>
        <v>San Jose_CA</v>
      </c>
      <c r="C483" s="228" t="s">
        <v>3531</v>
      </c>
      <c r="D483" s="320" t="s">
        <v>76</v>
      </c>
      <c r="E483" s="320" t="s">
        <v>50</v>
      </c>
      <c r="F483" s="320"/>
      <c r="G483" s="228">
        <v>37.338581085205</v>
      </c>
      <c r="H483" s="228">
        <v>-121.885566711425</v>
      </c>
      <c r="I483" s="228">
        <f t="shared" si="23"/>
        <v>491</v>
      </c>
      <c r="J483" s="228">
        <f>COUNTIFS(Data_all!$M$2:$M$5005, LocID!B483, Data_all!$O$2:$O$5005,"&lt;&gt;2")</f>
        <v>43</v>
      </c>
      <c r="K483" s="228">
        <f>COUNTIFS(Data_all!$M$2:$M$5005,LocID!$B483, Data_all!$N$2:$N$5005, LocID!K$1)</f>
        <v>6</v>
      </c>
      <c r="L483" s="228">
        <f>COUNTIFS(Data_all!$M$2:$M$5005,LocID!$B483, Data_all!$N$2:$N$5005, LocID!L$1) + COUNTIFS(Data_all!$M$2:$M$5005,LocID!$B483, Data_all!$N$2:$N$5005, "Cities and Streets")</f>
        <v>14</v>
      </c>
      <c r="M483" s="228">
        <f>COUNTIFS(Data_all!$M$2:$M$5005,LocID!$B483, Data_all!$N$2:$N$5005, LocID!M$1)</f>
        <v>15</v>
      </c>
      <c r="N483" s="228">
        <f>COUNTIFS(Data_all!$M$2:$M$5005,LocID!$B483, Data_all!$N$2:$N$5005, LocID!N$1)</f>
        <v>1</v>
      </c>
      <c r="O483" s="228">
        <f>COUNTIFS(Data_all!$M$2:$M$5005,LocID!$B483, Data_all!$N$2:$N$5005, LocID!O$1)</f>
        <v>2</v>
      </c>
      <c r="P483" s="228">
        <f>COUNTIFS(Data_all!$M$2:$M$5005,LocID!$B483, Data_all!$N$2:$N$5005, LocID!P$1)</f>
        <v>4</v>
      </c>
      <c r="Q483" s="228">
        <f>COUNTIFS(Data_all!$M$2:$M$5005,LocID!$B483, Data_all!$N$2:$N$5005, LocID!Q$1)</f>
        <v>0</v>
      </c>
      <c r="R483" s="228">
        <f>COUNTIFS(Data_all!$M$2:$M$5005,LocID!$B483, Data_all!$N$2:$N$5005, LocID!R$1)</f>
        <v>0</v>
      </c>
      <c r="S483" s="228">
        <f>COUNTIFS(Data_all!$M$2:$M$5005,LocID!$B483, Data_all!$N$2:$N$5005, LocID!S$1)</f>
        <v>1</v>
      </c>
      <c r="T483" s="232"/>
      <c r="U483" s="230">
        <f t="shared" si="21"/>
        <v>43</v>
      </c>
      <c r="W483"/>
    </row>
    <row r="484" spans="1:23" x14ac:dyDescent="0.25">
      <c r="A484" s="228">
        <v>492</v>
      </c>
      <c r="B484" s="228" t="str">
        <f t="shared" si="22"/>
        <v>San Leandro_CA</v>
      </c>
      <c r="C484" s="228" t="s">
        <v>3567</v>
      </c>
      <c r="D484" s="320" t="s">
        <v>76</v>
      </c>
      <c r="E484" s="320" t="s">
        <v>50</v>
      </c>
      <c r="F484" s="320"/>
      <c r="G484" s="228">
        <v>37.728260040283203</v>
      </c>
      <c r="H484" s="228">
        <v>-122.15850830078099</v>
      </c>
      <c r="I484" s="228">
        <f t="shared" si="23"/>
        <v>492</v>
      </c>
      <c r="J484" s="228">
        <f>COUNTIFS(Data_all!$M$2:$M$5005, LocID!B484, Data_all!$O$2:$O$5005,"&lt;&gt;2")</f>
        <v>4</v>
      </c>
      <c r="K484" s="228">
        <f>COUNTIFS(Data_all!$M$2:$M$5005,LocID!$B484, Data_all!$N$2:$N$5005, LocID!K$1)</f>
        <v>0</v>
      </c>
      <c r="L484" s="228">
        <f>COUNTIFS(Data_all!$M$2:$M$5005,LocID!$B484, Data_all!$N$2:$N$5005, LocID!L$1) + COUNTIFS(Data_all!$M$2:$M$5005,LocID!$B484, Data_all!$N$2:$N$5005, "Cities and Streets")</f>
        <v>0</v>
      </c>
      <c r="M484" s="228">
        <f>COUNTIFS(Data_all!$M$2:$M$5005,LocID!$B484, Data_all!$N$2:$N$5005, LocID!M$1)</f>
        <v>1</v>
      </c>
      <c r="N484" s="228">
        <f>COUNTIFS(Data_all!$M$2:$M$5005,LocID!$B484, Data_all!$N$2:$N$5005, LocID!N$1)</f>
        <v>0</v>
      </c>
      <c r="O484" s="228">
        <f>COUNTIFS(Data_all!$M$2:$M$5005,LocID!$B484, Data_all!$N$2:$N$5005, LocID!O$1)</f>
        <v>0</v>
      </c>
      <c r="P484" s="228">
        <f>COUNTIFS(Data_all!$M$2:$M$5005,LocID!$B484, Data_all!$N$2:$N$5005, LocID!P$1)</f>
        <v>3</v>
      </c>
      <c r="Q484" s="228">
        <f>COUNTIFS(Data_all!$M$2:$M$5005,LocID!$B484, Data_all!$N$2:$N$5005, LocID!Q$1)</f>
        <v>0</v>
      </c>
      <c r="R484" s="228">
        <f>COUNTIFS(Data_all!$M$2:$M$5005,LocID!$B484, Data_all!$N$2:$N$5005, LocID!R$1)</f>
        <v>0</v>
      </c>
      <c r="S484" s="228">
        <f>COUNTIFS(Data_all!$M$2:$M$5005,LocID!$B484, Data_all!$N$2:$N$5005, LocID!S$1)</f>
        <v>0</v>
      </c>
      <c r="T484" s="232"/>
      <c r="U484" s="230">
        <f t="shared" si="21"/>
        <v>4</v>
      </c>
      <c r="W484"/>
    </row>
    <row r="485" spans="1:23" x14ac:dyDescent="0.25">
      <c r="A485" s="228">
        <v>493</v>
      </c>
      <c r="B485" s="228" t="str">
        <f t="shared" si="22"/>
        <v>San Luis Obispo_CA</v>
      </c>
      <c r="C485" s="228" t="s">
        <v>3571</v>
      </c>
      <c r="D485" s="320" t="s">
        <v>76</v>
      </c>
      <c r="E485" s="320" t="s">
        <v>50</v>
      </c>
      <c r="F485" s="320"/>
      <c r="G485" s="228">
        <v>35.285518646240199</v>
      </c>
      <c r="H485" s="228">
        <v>-120.66252136230401</v>
      </c>
      <c r="I485" s="228">
        <f t="shared" si="23"/>
        <v>493</v>
      </c>
      <c r="J485" s="228">
        <f>COUNTIFS(Data_all!$M$2:$M$5005, LocID!B485, Data_all!$O$2:$O$5005,"&lt;&gt;2")</f>
        <v>6</v>
      </c>
      <c r="K485" s="228">
        <f>COUNTIFS(Data_all!$M$2:$M$5005,LocID!$B485, Data_all!$N$2:$N$5005, LocID!K$1)</f>
        <v>4</v>
      </c>
      <c r="L485" s="228">
        <f>COUNTIFS(Data_all!$M$2:$M$5005,LocID!$B485, Data_all!$N$2:$N$5005, LocID!L$1) + COUNTIFS(Data_all!$M$2:$M$5005,LocID!$B485, Data_all!$N$2:$N$5005, "Cities and Streets")</f>
        <v>2</v>
      </c>
      <c r="M485" s="228">
        <f>COUNTIFS(Data_all!$M$2:$M$5005,LocID!$B485, Data_all!$N$2:$N$5005, LocID!M$1)</f>
        <v>0</v>
      </c>
      <c r="N485" s="228">
        <f>COUNTIFS(Data_all!$M$2:$M$5005,LocID!$B485, Data_all!$N$2:$N$5005, LocID!N$1)</f>
        <v>0</v>
      </c>
      <c r="O485" s="228">
        <f>COUNTIFS(Data_all!$M$2:$M$5005,LocID!$B485, Data_all!$N$2:$N$5005, LocID!O$1)</f>
        <v>0</v>
      </c>
      <c r="P485" s="228">
        <f>COUNTIFS(Data_all!$M$2:$M$5005,LocID!$B485, Data_all!$N$2:$N$5005, LocID!P$1)</f>
        <v>0</v>
      </c>
      <c r="Q485" s="228">
        <f>COUNTIFS(Data_all!$M$2:$M$5005,LocID!$B485, Data_all!$N$2:$N$5005, LocID!Q$1)</f>
        <v>0</v>
      </c>
      <c r="R485" s="228">
        <f>COUNTIFS(Data_all!$M$2:$M$5005,LocID!$B485, Data_all!$N$2:$N$5005, LocID!R$1)</f>
        <v>0</v>
      </c>
      <c r="S485" s="228">
        <f>COUNTIFS(Data_all!$M$2:$M$5005,LocID!$B485, Data_all!$N$2:$N$5005, LocID!S$1)</f>
        <v>0</v>
      </c>
      <c r="T485" s="232"/>
      <c r="U485" s="230">
        <f t="shared" si="21"/>
        <v>6</v>
      </c>
      <c r="W485"/>
    </row>
    <row r="486" spans="1:23" x14ac:dyDescent="0.25">
      <c r="A486" s="228">
        <v>494</v>
      </c>
      <c r="B486" s="228" t="str">
        <f t="shared" si="22"/>
        <v>San Marcos_CA</v>
      </c>
      <c r="C486" s="228" t="s">
        <v>3579</v>
      </c>
      <c r="D486" s="320" t="s">
        <v>76</v>
      </c>
      <c r="E486" s="320" t="s">
        <v>50</v>
      </c>
      <c r="F486" s="320"/>
      <c r="G486" s="228">
        <v>33.140861511230398</v>
      </c>
      <c r="H486" s="228">
        <v>-117.158821105957</v>
      </c>
      <c r="I486" s="228">
        <f t="shared" si="23"/>
        <v>494</v>
      </c>
      <c r="J486" s="228">
        <f>COUNTIFS(Data_all!$M$2:$M$5005, LocID!B486, Data_all!$O$2:$O$5005,"&lt;&gt;2")</f>
        <v>4</v>
      </c>
      <c r="K486" s="228">
        <f>COUNTIFS(Data_all!$M$2:$M$5005,LocID!$B486, Data_all!$N$2:$N$5005, LocID!K$1)</f>
        <v>0</v>
      </c>
      <c r="L486" s="228">
        <f>COUNTIFS(Data_all!$M$2:$M$5005,LocID!$B486, Data_all!$N$2:$N$5005, LocID!L$1) + COUNTIFS(Data_all!$M$2:$M$5005,LocID!$B486, Data_all!$N$2:$N$5005, "Cities and Streets")</f>
        <v>1</v>
      </c>
      <c r="M486" s="228">
        <f>COUNTIFS(Data_all!$M$2:$M$5005,LocID!$B486, Data_all!$N$2:$N$5005, LocID!M$1)</f>
        <v>3</v>
      </c>
      <c r="N486" s="228">
        <f>COUNTIFS(Data_all!$M$2:$M$5005,LocID!$B486, Data_all!$N$2:$N$5005, LocID!N$1)</f>
        <v>0</v>
      </c>
      <c r="O486" s="228">
        <f>COUNTIFS(Data_all!$M$2:$M$5005,LocID!$B486, Data_all!$N$2:$N$5005, LocID!O$1)</f>
        <v>0</v>
      </c>
      <c r="P486" s="228">
        <f>COUNTIFS(Data_all!$M$2:$M$5005,LocID!$B486, Data_all!$N$2:$N$5005, LocID!P$1)</f>
        <v>0</v>
      </c>
      <c r="Q486" s="228">
        <f>COUNTIFS(Data_all!$M$2:$M$5005,LocID!$B486, Data_all!$N$2:$N$5005, LocID!Q$1)</f>
        <v>0</v>
      </c>
      <c r="R486" s="228">
        <f>COUNTIFS(Data_all!$M$2:$M$5005,LocID!$B486, Data_all!$N$2:$N$5005, LocID!R$1)</f>
        <v>0</v>
      </c>
      <c r="S486" s="228">
        <f>COUNTIFS(Data_all!$M$2:$M$5005,LocID!$B486, Data_all!$N$2:$N$5005, LocID!S$1)</f>
        <v>0</v>
      </c>
      <c r="T486" s="232"/>
      <c r="U486" s="230">
        <f t="shared" si="21"/>
        <v>4</v>
      </c>
      <c r="W486"/>
    </row>
    <row r="487" spans="1:23" x14ac:dyDescent="0.25">
      <c r="A487" s="228">
        <v>495</v>
      </c>
      <c r="B487" s="228" t="str">
        <f t="shared" si="22"/>
        <v>San Mateo_CA</v>
      </c>
      <c r="C487" s="228" t="s">
        <v>3586</v>
      </c>
      <c r="D487" s="320" t="s">
        <v>76</v>
      </c>
      <c r="E487" s="320" t="s">
        <v>50</v>
      </c>
      <c r="F487" s="320"/>
      <c r="G487" s="228">
        <v>37.547031402587798</v>
      </c>
      <c r="H487" s="228">
        <v>-122.314826965332</v>
      </c>
      <c r="I487" s="228">
        <f t="shared" si="23"/>
        <v>495</v>
      </c>
      <c r="J487" s="228">
        <f>COUNTIFS(Data_all!$M$2:$M$5005, LocID!B487, Data_all!$O$2:$O$5005,"&lt;&gt;2")</f>
        <v>36</v>
      </c>
      <c r="K487" s="228">
        <f>COUNTIFS(Data_all!$M$2:$M$5005,LocID!$B487, Data_all!$N$2:$N$5005, LocID!K$1)</f>
        <v>3</v>
      </c>
      <c r="L487" s="228">
        <f>COUNTIFS(Data_all!$M$2:$M$5005,LocID!$B487, Data_all!$N$2:$N$5005, LocID!L$1) + COUNTIFS(Data_all!$M$2:$M$5005,LocID!$B487, Data_all!$N$2:$N$5005, "Cities and Streets")</f>
        <v>4</v>
      </c>
      <c r="M487" s="228">
        <f>COUNTIFS(Data_all!$M$2:$M$5005,LocID!$B487, Data_all!$N$2:$N$5005, LocID!M$1)</f>
        <v>18</v>
      </c>
      <c r="N487" s="228">
        <f>COUNTIFS(Data_all!$M$2:$M$5005,LocID!$B487, Data_all!$N$2:$N$5005, LocID!N$1)</f>
        <v>0</v>
      </c>
      <c r="O487" s="228">
        <f>COUNTIFS(Data_all!$M$2:$M$5005,LocID!$B487, Data_all!$N$2:$N$5005, LocID!O$1)</f>
        <v>3</v>
      </c>
      <c r="P487" s="228">
        <f>COUNTIFS(Data_all!$M$2:$M$5005,LocID!$B487, Data_all!$N$2:$N$5005, LocID!P$1)</f>
        <v>8</v>
      </c>
      <c r="Q487" s="228">
        <f>COUNTIFS(Data_all!$M$2:$M$5005,LocID!$B487, Data_all!$N$2:$N$5005, LocID!Q$1)</f>
        <v>0</v>
      </c>
      <c r="R487" s="228">
        <f>COUNTIFS(Data_all!$M$2:$M$5005,LocID!$B487, Data_all!$N$2:$N$5005, LocID!R$1)</f>
        <v>0</v>
      </c>
      <c r="S487" s="228">
        <f>COUNTIFS(Data_all!$M$2:$M$5005,LocID!$B487, Data_all!$N$2:$N$5005, LocID!S$1)</f>
        <v>0</v>
      </c>
      <c r="T487" s="232"/>
      <c r="U487" s="230">
        <f t="shared" si="21"/>
        <v>36</v>
      </c>
      <c r="W487"/>
    </row>
    <row r="488" spans="1:23" x14ac:dyDescent="0.25">
      <c r="A488" s="228">
        <v>496</v>
      </c>
      <c r="B488" s="228" t="str">
        <f t="shared" si="22"/>
        <v>San Pablo_CA</v>
      </c>
      <c r="C488" s="228" t="s">
        <v>3623</v>
      </c>
      <c r="D488" s="320" t="s">
        <v>76</v>
      </c>
      <c r="E488" s="320" t="s">
        <v>50</v>
      </c>
      <c r="F488" s="320"/>
      <c r="G488" s="228">
        <v>37.960289001464801</v>
      </c>
      <c r="H488" s="228">
        <v>-122.34234619140599</v>
      </c>
      <c r="I488" s="228">
        <f t="shared" si="23"/>
        <v>496</v>
      </c>
      <c r="J488" s="228">
        <f>COUNTIFS(Data_all!$M$2:$M$5005, LocID!B488, Data_all!$O$2:$O$5005,"&lt;&gt;2")</f>
        <v>2</v>
      </c>
      <c r="K488" s="228">
        <f>COUNTIFS(Data_all!$M$2:$M$5005,LocID!$B488, Data_all!$N$2:$N$5005, LocID!K$1)</f>
        <v>1</v>
      </c>
      <c r="L488" s="228">
        <f>COUNTIFS(Data_all!$M$2:$M$5005,LocID!$B488, Data_all!$N$2:$N$5005, LocID!L$1) + COUNTIFS(Data_all!$M$2:$M$5005,LocID!$B488, Data_all!$N$2:$N$5005, "Cities and Streets")</f>
        <v>1</v>
      </c>
      <c r="M488" s="228">
        <f>COUNTIFS(Data_all!$M$2:$M$5005,LocID!$B488, Data_all!$N$2:$N$5005, LocID!M$1)</f>
        <v>0</v>
      </c>
      <c r="N488" s="228">
        <f>COUNTIFS(Data_all!$M$2:$M$5005,LocID!$B488, Data_all!$N$2:$N$5005, LocID!N$1)</f>
        <v>0</v>
      </c>
      <c r="O488" s="228">
        <f>COUNTIFS(Data_all!$M$2:$M$5005,LocID!$B488, Data_all!$N$2:$N$5005, LocID!O$1)</f>
        <v>0</v>
      </c>
      <c r="P488" s="228">
        <f>COUNTIFS(Data_all!$M$2:$M$5005,LocID!$B488, Data_all!$N$2:$N$5005, LocID!P$1)</f>
        <v>0</v>
      </c>
      <c r="Q488" s="228">
        <f>COUNTIFS(Data_all!$M$2:$M$5005,LocID!$B488, Data_all!$N$2:$N$5005, LocID!Q$1)</f>
        <v>0</v>
      </c>
      <c r="R488" s="228">
        <f>COUNTIFS(Data_all!$M$2:$M$5005,LocID!$B488, Data_all!$N$2:$N$5005, LocID!R$1)</f>
        <v>0</v>
      </c>
      <c r="S488" s="228">
        <f>COUNTIFS(Data_all!$M$2:$M$5005,LocID!$B488, Data_all!$N$2:$N$5005, LocID!S$1)</f>
        <v>0</v>
      </c>
      <c r="T488" s="232"/>
      <c r="U488" s="230">
        <f t="shared" si="21"/>
        <v>2</v>
      </c>
      <c r="W488"/>
    </row>
    <row r="489" spans="1:23" x14ac:dyDescent="0.25">
      <c r="A489" s="228">
        <v>497</v>
      </c>
      <c r="B489" s="228" t="str">
        <f t="shared" si="22"/>
        <v>San Rafael_CA</v>
      </c>
      <c r="C489" s="228" t="s">
        <v>3628</v>
      </c>
      <c r="D489" s="320" t="s">
        <v>76</v>
      </c>
      <c r="E489" s="320" t="s">
        <v>50</v>
      </c>
      <c r="F489" s="320"/>
      <c r="G489" s="228">
        <v>37.974571228027301</v>
      </c>
      <c r="H489" s="228">
        <v>-122.532470703125</v>
      </c>
      <c r="I489" s="228">
        <f t="shared" si="23"/>
        <v>497</v>
      </c>
      <c r="J489" s="228">
        <f>COUNTIFS(Data_all!$M$2:$M$5005, LocID!B489, Data_all!$O$2:$O$5005,"&lt;&gt;2")</f>
        <v>23</v>
      </c>
      <c r="K489" s="228">
        <f>COUNTIFS(Data_all!$M$2:$M$5005,LocID!$B489, Data_all!$N$2:$N$5005, LocID!K$1)</f>
        <v>7</v>
      </c>
      <c r="L489" s="228">
        <f>COUNTIFS(Data_all!$M$2:$M$5005,LocID!$B489, Data_all!$N$2:$N$5005, LocID!L$1) + COUNTIFS(Data_all!$M$2:$M$5005,LocID!$B489, Data_all!$N$2:$N$5005, "Cities and Streets")</f>
        <v>12</v>
      </c>
      <c r="M489" s="228">
        <f>COUNTIFS(Data_all!$M$2:$M$5005,LocID!$B489, Data_all!$N$2:$N$5005, LocID!M$1)</f>
        <v>2</v>
      </c>
      <c r="N489" s="228">
        <f>COUNTIFS(Data_all!$M$2:$M$5005,LocID!$B489, Data_all!$N$2:$N$5005, LocID!N$1)</f>
        <v>1</v>
      </c>
      <c r="O489" s="228">
        <f>COUNTIFS(Data_all!$M$2:$M$5005,LocID!$B489, Data_all!$N$2:$N$5005, LocID!O$1)</f>
        <v>0</v>
      </c>
      <c r="P489" s="228">
        <f>COUNTIFS(Data_all!$M$2:$M$5005,LocID!$B489, Data_all!$N$2:$N$5005, LocID!P$1)</f>
        <v>2</v>
      </c>
      <c r="Q489" s="228">
        <f>COUNTIFS(Data_all!$M$2:$M$5005,LocID!$B489, Data_all!$N$2:$N$5005, LocID!Q$1)</f>
        <v>0</v>
      </c>
      <c r="R489" s="228">
        <f>COUNTIFS(Data_all!$M$2:$M$5005,LocID!$B489, Data_all!$N$2:$N$5005, LocID!R$1)</f>
        <v>0</v>
      </c>
      <c r="S489" s="228">
        <f>COUNTIFS(Data_all!$M$2:$M$5005,LocID!$B489, Data_all!$N$2:$N$5005, LocID!S$1)</f>
        <v>0</v>
      </c>
      <c r="T489" s="232"/>
      <c r="U489" s="230">
        <f t="shared" si="21"/>
        <v>24</v>
      </c>
      <c r="W489"/>
    </row>
    <row r="490" spans="1:23" x14ac:dyDescent="0.25">
      <c r="A490" s="228">
        <v>498</v>
      </c>
      <c r="B490" s="228" t="str">
        <f t="shared" si="22"/>
        <v>Sandoval_NM</v>
      </c>
      <c r="C490" s="228" t="s">
        <v>3658</v>
      </c>
      <c r="D490" s="320" t="s">
        <v>127</v>
      </c>
      <c r="E490" s="320" t="s">
        <v>50</v>
      </c>
      <c r="F490" s="320"/>
      <c r="G490" s="228">
        <v>35.688701629638601</v>
      </c>
      <c r="H490" s="228">
        <v>-106.86605834960901</v>
      </c>
      <c r="I490" s="228">
        <f t="shared" si="23"/>
        <v>498</v>
      </c>
      <c r="J490" s="228">
        <f>COUNTIFS(Data_all!$M$2:$M$5005, LocID!B490, Data_all!$O$2:$O$5005,"&lt;&gt;2")</f>
        <v>1</v>
      </c>
      <c r="K490" s="228">
        <f>COUNTIFS(Data_all!$M$2:$M$5005,LocID!$B490, Data_all!$N$2:$N$5005, LocID!K$1)</f>
        <v>1</v>
      </c>
      <c r="L490" s="228">
        <f>COUNTIFS(Data_all!$M$2:$M$5005,LocID!$B490, Data_all!$N$2:$N$5005, LocID!L$1) + COUNTIFS(Data_all!$M$2:$M$5005,LocID!$B490, Data_all!$N$2:$N$5005, "Cities and Streets")</f>
        <v>0</v>
      </c>
      <c r="M490" s="228">
        <f>COUNTIFS(Data_all!$M$2:$M$5005,LocID!$B490, Data_all!$N$2:$N$5005, LocID!M$1)</f>
        <v>0</v>
      </c>
      <c r="N490" s="228">
        <f>COUNTIFS(Data_all!$M$2:$M$5005,LocID!$B490, Data_all!$N$2:$N$5005, LocID!N$1)</f>
        <v>0</v>
      </c>
      <c r="O490" s="228">
        <f>COUNTIFS(Data_all!$M$2:$M$5005,LocID!$B490, Data_all!$N$2:$N$5005, LocID!O$1)</f>
        <v>0</v>
      </c>
      <c r="P490" s="228">
        <f>COUNTIFS(Data_all!$M$2:$M$5005,LocID!$B490, Data_all!$N$2:$N$5005, LocID!P$1)</f>
        <v>0</v>
      </c>
      <c r="Q490" s="228">
        <f>COUNTIFS(Data_all!$M$2:$M$5005,LocID!$B490, Data_all!$N$2:$N$5005, LocID!Q$1)</f>
        <v>0</v>
      </c>
      <c r="R490" s="228">
        <f>COUNTIFS(Data_all!$M$2:$M$5005,LocID!$B490, Data_all!$N$2:$N$5005, LocID!R$1)</f>
        <v>0</v>
      </c>
      <c r="S490" s="228">
        <f>COUNTIFS(Data_all!$M$2:$M$5005,LocID!$B490, Data_all!$N$2:$N$5005, LocID!S$1)</f>
        <v>0</v>
      </c>
      <c r="T490" s="232"/>
      <c r="U490" s="230">
        <f t="shared" si="21"/>
        <v>1</v>
      </c>
      <c r="W490"/>
    </row>
    <row r="491" spans="1:23" x14ac:dyDescent="0.25">
      <c r="A491" s="228">
        <v>499</v>
      </c>
      <c r="B491" s="228" t="str">
        <f t="shared" si="22"/>
        <v>Sandy Springs_GA</v>
      </c>
      <c r="C491" s="228" t="s">
        <v>3661</v>
      </c>
      <c r="D491" s="320" t="s">
        <v>160</v>
      </c>
      <c r="E491" s="320" t="s">
        <v>50</v>
      </c>
      <c r="F491" s="320"/>
      <c r="G491" s="228">
        <v>33.924831390380803</v>
      </c>
      <c r="H491" s="228">
        <v>-84.379081726074205</v>
      </c>
      <c r="I491" s="228">
        <f t="shared" si="23"/>
        <v>499</v>
      </c>
      <c r="J491" s="228">
        <f>COUNTIFS(Data_all!$M$2:$M$5005, LocID!B491, Data_all!$O$2:$O$5005,"&lt;&gt;2")</f>
        <v>2</v>
      </c>
      <c r="K491" s="228">
        <f>COUNTIFS(Data_all!$M$2:$M$5005,LocID!$B491, Data_all!$N$2:$N$5005, LocID!K$1)</f>
        <v>0</v>
      </c>
      <c r="L491" s="228">
        <f>COUNTIFS(Data_all!$M$2:$M$5005,LocID!$B491, Data_all!$N$2:$N$5005, LocID!L$1) + COUNTIFS(Data_all!$M$2:$M$5005,LocID!$B491, Data_all!$N$2:$N$5005, "Cities and Streets")</f>
        <v>2</v>
      </c>
      <c r="M491" s="228">
        <f>COUNTIFS(Data_all!$M$2:$M$5005,LocID!$B491, Data_all!$N$2:$N$5005, LocID!M$1)</f>
        <v>0</v>
      </c>
      <c r="N491" s="228">
        <f>COUNTIFS(Data_all!$M$2:$M$5005,LocID!$B491, Data_all!$N$2:$N$5005, LocID!N$1)</f>
        <v>0</v>
      </c>
      <c r="O491" s="228">
        <f>COUNTIFS(Data_all!$M$2:$M$5005,LocID!$B491, Data_all!$N$2:$N$5005, LocID!O$1)</f>
        <v>0</v>
      </c>
      <c r="P491" s="228">
        <f>COUNTIFS(Data_all!$M$2:$M$5005,LocID!$B491, Data_all!$N$2:$N$5005, LocID!P$1)</f>
        <v>0</v>
      </c>
      <c r="Q491" s="228">
        <f>COUNTIFS(Data_all!$M$2:$M$5005,LocID!$B491, Data_all!$N$2:$N$5005, LocID!Q$1)</f>
        <v>0</v>
      </c>
      <c r="R491" s="228">
        <f>COUNTIFS(Data_all!$M$2:$M$5005,LocID!$B491, Data_all!$N$2:$N$5005, LocID!R$1)</f>
        <v>0</v>
      </c>
      <c r="S491" s="228">
        <f>COUNTIFS(Data_all!$M$2:$M$5005,LocID!$B491, Data_all!$N$2:$N$5005, LocID!S$1)</f>
        <v>0</v>
      </c>
      <c r="T491" s="232"/>
      <c r="U491" s="230">
        <f t="shared" si="21"/>
        <v>2</v>
      </c>
      <c r="W491"/>
    </row>
    <row r="492" spans="1:23" x14ac:dyDescent="0.25">
      <c r="A492" s="228">
        <v>500</v>
      </c>
      <c r="B492" s="228" t="str">
        <f t="shared" si="22"/>
        <v>Santa Barbara_CA</v>
      </c>
      <c r="C492" s="228" t="s">
        <v>3664</v>
      </c>
      <c r="D492" s="320" t="s">
        <v>76</v>
      </c>
      <c r="E492" s="320" t="s">
        <v>50</v>
      </c>
      <c r="F492" s="320"/>
      <c r="G492" s="228">
        <v>34.419380187988203</v>
      </c>
      <c r="H492" s="228">
        <v>-119.69905090332</v>
      </c>
      <c r="I492" s="228">
        <f t="shared" si="23"/>
        <v>500</v>
      </c>
      <c r="J492" s="228">
        <f>COUNTIFS(Data_all!$M$2:$M$5005, LocID!B492, Data_all!$O$2:$O$5005,"&lt;&gt;2")</f>
        <v>10</v>
      </c>
      <c r="K492" s="228">
        <f>COUNTIFS(Data_all!$M$2:$M$5005,LocID!$B492, Data_all!$N$2:$N$5005, LocID!K$1)</f>
        <v>2</v>
      </c>
      <c r="L492" s="228">
        <f>COUNTIFS(Data_all!$M$2:$M$5005,LocID!$B492, Data_all!$N$2:$N$5005, LocID!L$1) + COUNTIFS(Data_all!$M$2:$M$5005,LocID!$B492, Data_all!$N$2:$N$5005, "Cities and Streets")</f>
        <v>3</v>
      </c>
      <c r="M492" s="228">
        <f>COUNTIFS(Data_all!$M$2:$M$5005,LocID!$B492, Data_all!$N$2:$N$5005, LocID!M$1)</f>
        <v>1</v>
      </c>
      <c r="N492" s="228">
        <f>COUNTIFS(Data_all!$M$2:$M$5005,LocID!$B492, Data_all!$N$2:$N$5005, LocID!N$1)</f>
        <v>3</v>
      </c>
      <c r="O492" s="228">
        <f>COUNTIFS(Data_all!$M$2:$M$5005,LocID!$B492, Data_all!$N$2:$N$5005, LocID!O$1)</f>
        <v>0</v>
      </c>
      <c r="P492" s="228">
        <f>COUNTIFS(Data_all!$M$2:$M$5005,LocID!$B492, Data_all!$N$2:$N$5005, LocID!P$1)</f>
        <v>1</v>
      </c>
      <c r="Q492" s="228">
        <f>COUNTIFS(Data_all!$M$2:$M$5005,LocID!$B492, Data_all!$N$2:$N$5005, LocID!Q$1)</f>
        <v>0</v>
      </c>
      <c r="R492" s="228">
        <f>COUNTIFS(Data_all!$M$2:$M$5005,LocID!$B492, Data_all!$N$2:$N$5005, LocID!R$1)</f>
        <v>0</v>
      </c>
      <c r="S492" s="228">
        <f>COUNTIFS(Data_all!$M$2:$M$5005,LocID!$B492, Data_all!$N$2:$N$5005, LocID!S$1)</f>
        <v>0</v>
      </c>
      <c r="T492" s="232"/>
      <c r="U492" s="230">
        <f t="shared" si="21"/>
        <v>10</v>
      </c>
      <c r="W492"/>
    </row>
    <row r="493" spans="1:23" x14ac:dyDescent="0.25">
      <c r="A493" s="228">
        <v>501</v>
      </c>
      <c r="B493" s="228" t="str">
        <f t="shared" si="22"/>
        <v>Santa Clara_CA</v>
      </c>
      <c r="C493" s="228" t="s">
        <v>3671</v>
      </c>
      <c r="D493" s="320" t="s">
        <v>76</v>
      </c>
      <c r="E493" s="320" t="s">
        <v>50</v>
      </c>
      <c r="F493" s="320"/>
      <c r="G493" s="228">
        <v>37.355739593505803</v>
      </c>
      <c r="H493" s="228">
        <v>-121.954986572265</v>
      </c>
      <c r="I493" s="228">
        <f t="shared" si="23"/>
        <v>501</v>
      </c>
      <c r="J493" s="228">
        <f>COUNTIFS(Data_all!$M$2:$M$5005, LocID!B493, Data_all!$O$2:$O$5005,"&lt;&gt;2")</f>
        <v>4</v>
      </c>
      <c r="K493" s="228">
        <f>COUNTIFS(Data_all!$M$2:$M$5005,LocID!$B493, Data_all!$N$2:$N$5005, LocID!K$1)</f>
        <v>0</v>
      </c>
      <c r="L493" s="228">
        <f>COUNTIFS(Data_all!$M$2:$M$5005,LocID!$B493, Data_all!$N$2:$N$5005, LocID!L$1) + COUNTIFS(Data_all!$M$2:$M$5005,LocID!$B493, Data_all!$N$2:$N$5005, "Cities and Streets")</f>
        <v>0</v>
      </c>
      <c r="M493" s="228">
        <f>COUNTIFS(Data_all!$M$2:$M$5005,LocID!$B493, Data_all!$N$2:$N$5005, LocID!M$1)</f>
        <v>4</v>
      </c>
      <c r="N493" s="228">
        <f>COUNTIFS(Data_all!$M$2:$M$5005,LocID!$B493, Data_all!$N$2:$N$5005, LocID!N$1)</f>
        <v>0</v>
      </c>
      <c r="O493" s="228">
        <f>COUNTIFS(Data_all!$M$2:$M$5005,LocID!$B493, Data_all!$N$2:$N$5005, LocID!O$1)</f>
        <v>0</v>
      </c>
      <c r="P493" s="228">
        <f>COUNTIFS(Data_all!$M$2:$M$5005,LocID!$B493, Data_all!$N$2:$N$5005, LocID!P$1)</f>
        <v>0</v>
      </c>
      <c r="Q493" s="228">
        <f>COUNTIFS(Data_all!$M$2:$M$5005,LocID!$B493, Data_all!$N$2:$N$5005, LocID!Q$1)</f>
        <v>0</v>
      </c>
      <c r="R493" s="228">
        <f>COUNTIFS(Data_all!$M$2:$M$5005,LocID!$B493, Data_all!$N$2:$N$5005, LocID!R$1)</f>
        <v>0</v>
      </c>
      <c r="S493" s="228">
        <f>COUNTIFS(Data_all!$M$2:$M$5005,LocID!$B493, Data_all!$N$2:$N$5005, LocID!S$1)</f>
        <v>0</v>
      </c>
      <c r="T493" s="232"/>
      <c r="U493" s="230">
        <f t="shared" si="21"/>
        <v>4</v>
      </c>
      <c r="W493"/>
    </row>
    <row r="494" spans="1:23" x14ac:dyDescent="0.25">
      <c r="A494" s="228">
        <v>502</v>
      </c>
      <c r="B494" s="228" t="str">
        <f t="shared" si="22"/>
        <v>Santa Cruz_CA</v>
      </c>
      <c r="C494" s="228" t="s">
        <v>3674</v>
      </c>
      <c r="D494" s="320" t="s">
        <v>76</v>
      </c>
      <c r="E494" s="320" t="s">
        <v>50</v>
      </c>
      <c r="F494" s="320"/>
      <c r="G494" s="228">
        <v>36.9740180969238</v>
      </c>
      <c r="H494" s="228">
        <v>-122.030952453613</v>
      </c>
      <c r="I494" s="228">
        <f t="shared" si="23"/>
        <v>502</v>
      </c>
      <c r="J494" s="228">
        <f>COUNTIFS(Data_all!$M$2:$M$5005, LocID!B494, Data_all!$O$2:$O$5005,"&lt;&gt;2")</f>
        <v>6</v>
      </c>
      <c r="K494" s="228">
        <f>COUNTIFS(Data_all!$M$2:$M$5005,LocID!$B494, Data_all!$N$2:$N$5005, LocID!K$1)</f>
        <v>1</v>
      </c>
      <c r="L494" s="228">
        <f>COUNTIFS(Data_all!$M$2:$M$5005,LocID!$B494, Data_all!$N$2:$N$5005, LocID!L$1) + COUNTIFS(Data_all!$M$2:$M$5005,LocID!$B494, Data_all!$N$2:$N$5005, "Cities and Streets")</f>
        <v>2</v>
      </c>
      <c r="M494" s="228">
        <f>COUNTIFS(Data_all!$M$2:$M$5005,LocID!$B494, Data_all!$N$2:$N$5005, LocID!M$1)</f>
        <v>3</v>
      </c>
      <c r="N494" s="228">
        <f>COUNTIFS(Data_all!$M$2:$M$5005,LocID!$B494, Data_all!$N$2:$N$5005, LocID!N$1)</f>
        <v>1</v>
      </c>
      <c r="O494" s="228">
        <f>COUNTIFS(Data_all!$M$2:$M$5005,LocID!$B494, Data_all!$N$2:$N$5005, LocID!O$1)</f>
        <v>0</v>
      </c>
      <c r="P494" s="228">
        <f>COUNTIFS(Data_all!$M$2:$M$5005,LocID!$B494, Data_all!$N$2:$N$5005, LocID!P$1)</f>
        <v>0</v>
      </c>
      <c r="Q494" s="228">
        <f>COUNTIFS(Data_all!$M$2:$M$5005,LocID!$B494, Data_all!$N$2:$N$5005, LocID!Q$1)</f>
        <v>0</v>
      </c>
      <c r="R494" s="228">
        <f>COUNTIFS(Data_all!$M$2:$M$5005,LocID!$B494, Data_all!$N$2:$N$5005, LocID!R$1)</f>
        <v>0</v>
      </c>
      <c r="S494" s="228">
        <f>COUNTIFS(Data_all!$M$2:$M$5005,LocID!$B494, Data_all!$N$2:$N$5005, LocID!S$1)</f>
        <v>0</v>
      </c>
      <c r="T494" s="232"/>
      <c r="U494" s="230">
        <f t="shared" si="21"/>
        <v>7</v>
      </c>
      <c r="W494"/>
    </row>
    <row r="495" spans="1:23" x14ac:dyDescent="0.25">
      <c r="A495" s="228">
        <v>503</v>
      </c>
      <c r="B495" s="228" t="str">
        <f t="shared" si="22"/>
        <v>Santa Fe_NM</v>
      </c>
      <c r="C495" s="228" t="s">
        <v>3684</v>
      </c>
      <c r="D495" s="320" t="s">
        <v>127</v>
      </c>
      <c r="E495" s="320" t="s">
        <v>50</v>
      </c>
      <c r="F495" s="320"/>
      <c r="G495" s="228">
        <v>35.691680908203097</v>
      </c>
      <c r="H495" s="228">
        <v>-105.93795776367099</v>
      </c>
      <c r="I495" s="228">
        <f t="shared" si="23"/>
        <v>503</v>
      </c>
      <c r="J495" s="228">
        <f>COUNTIFS(Data_all!$M$2:$M$5005, LocID!B495, Data_all!$O$2:$O$5005,"&lt;&gt;2")</f>
        <v>4</v>
      </c>
      <c r="K495" s="228">
        <f>COUNTIFS(Data_all!$M$2:$M$5005,LocID!$B495, Data_all!$N$2:$N$5005, LocID!K$1)</f>
        <v>4</v>
      </c>
      <c r="L495" s="228">
        <f>COUNTIFS(Data_all!$M$2:$M$5005,LocID!$B495, Data_all!$N$2:$N$5005, LocID!L$1) + COUNTIFS(Data_all!$M$2:$M$5005,LocID!$B495, Data_all!$N$2:$N$5005, "Cities and Streets")</f>
        <v>0</v>
      </c>
      <c r="M495" s="228">
        <f>COUNTIFS(Data_all!$M$2:$M$5005,LocID!$B495, Data_all!$N$2:$N$5005, LocID!M$1)</f>
        <v>0</v>
      </c>
      <c r="N495" s="228">
        <f>COUNTIFS(Data_all!$M$2:$M$5005,LocID!$B495, Data_all!$N$2:$N$5005, LocID!N$1)</f>
        <v>0</v>
      </c>
      <c r="O495" s="228">
        <f>COUNTIFS(Data_all!$M$2:$M$5005,LocID!$B495, Data_all!$N$2:$N$5005, LocID!O$1)</f>
        <v>0</v>
      </c>
      <c r="P495" s="228">
        <f>COUNTIFS(Data_all!$M$2:$M$5005,LocID!$B495, Data_all!$N$2:$N$5005, LocID!P$1)</f>
        <v>0</v>
      </c>
      <c r="Q495" s="228">
        <f>COUNTIFS(Data_all!$M$2:$M$5005,LocID!$B495, Data_all!$N$2:$N$5005, LocID!Q$1)</f>
        <v>0</v>
      </c>
      <c r="R495" s="228">
        <f>COUNTIFS(Data_all!$M$2:$M$5005,LocID!$B495, Data_all!$N$2:$N$5005, LocID!R$1)</f>
        <v>0</v>
      </c>
      <c r="S495" s="228">
        <f>COUNTIFS(Data_all!$M$2:$M$5005,LocID!$B495, Data_all!$N$2:$N$5005, LocID!S$1)</f>
        <v>0</v>
      </c>
      <c r="T495" s="232"/>
      <c r="U495" s="230">
        <f t="shared" si="21"/>
        <v>4</v>
      </c>
      <c r="W495"/>
    </row>
    <row r="496" spans="1:23" x14ac:dyDescent="0.25">
      <c r="A496" s="228">
        <v>504</v>
      </c>
      <c r="B496" s="228" t="str">
        <f t="shared" si="22"/>
        <v>Santa Isabel_CA</v>
      </c>
      <c r="C496" s="228" t="s">
        <v>3690</v>
      </c>
      <c r="D496" s="320" t="s">
        <v>76</v>
      </c>
      <c r="E496" s="320" t="s">
        <v>50</v>
      </c>
      <c r="F496" s="320"/>
      <c r="G496" s="228">
        <v>33.639469146728501</v>
      </c>
      <c r="H496" s="228">
        <v>-117.586311340332</v>
      </c>
      <c r="I496" s="228">
        <f t="shared" si="23"/>
        <v>504</v>
      </c>
      <c r="J496" s="228">
        <f>COUNTIFS(Data_all!$M$2:$M$5005, LocID!B496, Data_all!$O$2:$O$5005,"&lt;&gt;2")</f>
        <v>1</v>
      </c>
      <c r="K496" s="228">
        <f>COUNTIFS(Data_all!$M$2:$M$5005,LocID!$B496, Data_all!$N$2:$N$5005, LocID!K$1)</f>
        <v>0</v>
      </c>
      <c r="L496" s="228">
        <f>COUNTIFS(Data_all!$M$2:$M$5005,LocID!$B496, Data_all!$N$2:$N$5005, LocID!L$1) + COUNTIFS(Data_all!$M$2:$M$5005,LocID!$B496, Data_all!$N$2:$N$5005, "Cities and Streets")</f>
        <v>1</v>
      </c>
      <c r="M496" s="228">
        <f>COUNTIFS(Data_all!$M$2:$M$5005,LocID!$B496, Data_all!$N$2:$N$5005, LocID!M$1)</f>
        <v>0</v>
      </c>
      <c r="N496" s="228">
        <f>COUNTIFS(Data_all!$M$2:$M$5005,LocID!$B496, Data_all!$N$2:$N$5005, LocID!N$1)</f>
        <v>0</v>
      </c>
      <c r="O496" s="228">
        <f>COUNTIFS(Data_all!$M$2:$M$5005,LocID!$B496, Data_all!$N$2:$N$5005, LocID!O$1)</f>
        <v>0</v>
      </c>
      <c r="P496" s="228">
        <f>COUNTIFS(Data_all!$M$2:$M$5005,LocID!$B496, Data_all!$N$2:$N$5005, LocID!P$1)</f>
        <v>0</v>
      </c>
      <c r="Q496" s="228">
        <f>COUNTIFS(Data_all!$M$2:$M$5005,LocID!$B496, Data_all!$N$2:$N$5005, LocID!Q$1)</f>
        <v>0</v>
      </c>
      <c r="R496" s="228">
        <f>COUNTIFS(Data_all!$M$2:$M$5005,LocID!$B496, Data_all!$N$2:$N$5005, LocID!R$1)</f>
        <v>0</v>
      </c>
      <c r="S496" s="228">
        <f>COUNTIFS(Data_all!$M$2:$M$5005,LocID!$B496, Data_all!$N$2:$N$5005, LocID!S$1)</f>
        <v>0</v>
      </c>
      <c r="T496" s="232"/>
      <c r="U496" s="230">
        <f t="shared" si="21"/>
        <v>1</v>
      </c>
      <c r="W496"/>
    </row>
    <row r="497" spans="1:23" x14ac:dyDescent="0.25">
      <c r="A497" s="228">
        <v>505</v>
      </c>
      <c r="B497" s="228" t="str">
        <f t="shared" si="22"/>
        <v>Santa Maria_CA</v>
      </c>
      <c r="C497" s="228" t="s">
        <v>3693</v>
      </c>
      <c r="D497" s="320" t="s">
        <v>76</v>
      </c>
      <c r="E497" s="320" t="s">
        <v>50</v>
      </c>
      <c r="F497" s="320"/>
      <c r="G497" s="228">
        <v>34.953128814697202</v>
      </c>
      <c r="H497" s="228">
        <v>-120.434532165527</v>
      </c>
      <c r="I497" s="228">
        <f t="shared" si="23"/>
        <v>505</v>
      </c>
      <c r="J497" s="228">
        <f>COUNTIFS(Data_all!$M$2:$M$5005, LocID!B497, Data_all!$O$2:$O$5005,"&lt;&gt;2")</f>
        <v>1</v>
      </c>
      <c r="K497" s="228">
        <f>COUNTIFS(Data_all!$M$2:$M$5005,LocID!$B497, Data_all!$N$2:$N$5005, LocID!K$1)</f>
        <v>1</v>
      </c>
      <c r="L497" s="228">
        <f>COUNTIFS(Data_all!$M$2:$M$5005,LocID!$B497, Data_all!$N$2:$N$5005, LocID!L$1) + COUNTIFS(Data_all!$M$2:$M$5005,LocID!$B497, Data_all!$N$2:$N$5005, "Cities and Streets")</f>
        <v>0</v>
      </c>
      <c r="M497" s="228">
        <f>COUNTIFS(Data_all!$M$2:$M$5005,LocID!$B497, Data_all!$N$2:$N$5005, LocID!M$1)</f>
        <v>0</v>
      </c>
      <c r="N497" s="228">
        <f>COUNTIFS(Data_all!$M$2:$M$5005,LocID!$B497, Data_all!$N$2:$N$5005, LocID!N$1)</f>
        <v>0</v>
      </c>
      <c r="O497" s="228">
        <f>COUNTIFS(Data_all!$M$2:$M$5005,LocID!$B497, Data_all!$N$2:$N$5005, LocID!O$1)</f>
        <v>0</v>
      </c>
      <c r="P497" s="228">
        <f>COUNTIFS(Data_all!$M$2:$M$5005,LocID!$B497, Data_all!$N$2:$N$5005, LocID!P$1)</f>
        <v>0</v>
      </c>
      <c r="Q497" s="228">
        <f>COUNTIFS(Data_all!$M$2:$M$5005,LocID!$B497, Data_all!$N$2:$N$5005, LocID!Q$1)</f>
        <v>0</v>
      </c>
      <c r="R497" s="228">
        <f>COUNTIFS(Data_all!$M$2:$M$5005,LocID!$B497, Data_all!$N$2:$N$5005, LocID!R$1)</f>
        <v>0</v>
      </c>
      <c r="S497" s="228">
        <f>COUNTIFS(Data_all!$M$2:$M$5005,LocID!$B497, Data_all!$N$2:$N$5005, LocID!S$1)</f>
        <v>0</v>
      </c>
      <c r="T497" s="232"/>
      <c r="U497" s="230">
        <f t="shared" si="21"/>
        <v>1</v>
      </c>
      <c r="W497"/>
    </row>
    <row r="498" spans="1:23" x14ac:dyDescent="0.25">
      <c r="A498" s="228">
        <v>506</v>
      </c>
      <c r="B498" s="228" t="str">
        <f t="shared" si="22"/>
        <v>Santa Monica_CA</v>
      </c>
      <c r="C498" s="228" t="s">
        <v>3696</v>
      </c>
      <c r="D498" s="320" t="s">
        <v>76</v>
      </c>
      <c r="E498" s="320" t="s">
        <v>50</v>
      </c>
      <c r="F498" s="320"/>
      <c r="G498" s="228">
        <v>34.011558532714801</v>
      </c>
      <c r="H498" s="228">
        <v>-118.492286682128</v>
      </c>
      <c r="I498" s="228">
        <f t="shared" si="23"/>
        <v>506</v>
      </c>
      <c r="J498" s="228">
        <f>COUNTIFS(Data_all!$M$2:$M$5005, LocID!B498, Data_all!$O$2:$O$5005,"&lt;&gt;2")</f>
        <v>28</v>
      </c>
      <c r="K498" s="228">
        <f>COUNTIFS(Data_all!$M$2:$M$5005,LocID!$B498, Data_all!$N$2:$N$5005, LocID!K$1)</f>
        <v>3</v>
      </c>
      <c r="L498" s="228">
        <f>COUNTIFS(Data_all!$M$2:$M$5005,LocID!$B498, Data_all!$N$2:$N$5005, LocID!L$1) + COUNTIFS(Data_all!$M$2:$M$5005,LocID!$B498, Data_all!$N$2:$N$5005, "Cities and Streets")</f>
        <v>10</v>
      </c>
      <c r="M498" s="228">
        <f>COUNTIFS(Data_all!$M$2:$M$5005,LocID!$B498, Data_all!$N$2:$N$5005, LocID!M$1)</f>
        <v>10</v>
      </c>
      <c r="N498" s="228">
        <f>COUNTIFS(Data_all!$M$2:$M$5005,LocID!$B498, Data_all!$N$2:$N$5005, LocID!N$1)</f>
        <v>5</v>
      </c>
      <c r="O498" s="228">
        <f>COUNTIFS(Data_all!$M$2:$M$5005,LocID!$B498, Data_all!$N$2:$N$5005, LocID!O$1)</f>
        <v>1</v>
      </c>
      <c r="P498" s="228">
        <f>COUNTIFS(Data_all!$M$2:$M$5005,LocID!$B498, Data_all!$N$2:$N$5005, LocID!P$1)</f>
        <v>2</v>
      </c>
      <c r="Q498" s="228">
        <f>COUNTIFS(Data_all!$M$2:$M$5005,LocID!$B498, Data_all!$N$2:$N$5005, LocID!Q$1)</f>
        <v>0</v>
      </c>
      <c r="R498" s="228">
        <f>COUNTIFS(Data_all!$M$2:$M$5005,LocID!$B498, Data_all!$N$2:$N$5005, LocID!R$1)</f>
        <v>0</v>
      </c>
      <c r="S498" s="228">
        <f>COUNTIFS(Data_all!$M$2:$M$5005,LocID!$B498, Data_all!$N$2:$N$5005, LocID!S$1)</f>
        <v>0</v>
      </c>
      <c r="T498" s="232"/>
      <c r="U498" s="230">
        <f t="shared" si="21"/>
        <v>31</v>
      </c>
      <c r="W498"/>
    </row>
    <row r="499" spans="1:23" x14ac:dyDescent="0.25">
      <c r="A499" s="228">
        <v>507</v>
      </c>
      <c r="B499" s="228" t="str">
        <f t="shared" si="22"/>
        <v>Santa Rosa_CA</v>
      </c>
      <c r="C499" s="228" t="s">
        <v>3722</v>
      </c>
      <c r="D499" s="320" t="s">
        <v>76</v>
      </c>
      <c r="E499" s="320" t="s">
        <v>50</v>
      </c>
      <c r="F499" s="320"/>
      <c r="G499" s="228">
        <v>38.437900543212798</v>
      </c>
      <c r="H499" s="228">
        <v>-122.712440490722</v>
      </c>
      <c r="I499" s="228">
        <f t="shared" si="23"/>
        <v>507</v>
      </c>
      <c r="J499" s="228">
        <f>COUNTIFS(Data_all!$M$2:$M$5005, LocID!B499, Data_all!$O$2:$O$5005,"&lt;&gt;2")</f>
        <v>10</v>
      </c>
      <c r="K499" s="228">
        <f>COUNTIFS(Data_all!$M$2:$M$5005,LocID!$B499, Data_all!$N$2:$N$5005, LocID!K$1)</f>
        <v>2</v>
      </c>
      <c r="L499" s="228">
        <f>COUNTIFS(Data_all!$M$2:$M$5005,LocID!$B499, Data_all!$N$2:$N$5005, LocID!L$1) + COUNTIFS(Data_all!$M$2:$M$5005,LocID!$B499, Data_all!$N$2:$N$5005, "Cities and Streets")</f>
        <v>4</v>
      </c>
      <c r="M499" s="228">
        <f>COUNTIFS(Data_all!$M$2:$M$5005,LocID!$B499, Data_all!$N$2:$N$5005, LocID!M$1)</f>
        <v>2</v>
      </c>
      <c r="N499" s="228">
        <f>COUNTIFS(Data_all!$M$2:$M$5005,LocID!$B499, Data_all!$N$2:$N$5005, LocID!N$1)</f>
        <v>0</v>
      </c>
      <c r="O499" s="228">
        <f>COUNTIFS(Data_all!$M$2:$M$5005,LocID!$B499, Data_all!$N$2:$N$5005, LocID!O$1)</f>
        <v>1</v>
      </c>
      <c r="P499" s="228">
        <f>COUNTIFS(Data_all!$M$2:$M$5005,LocID!$B499, Data_all!$N$2:$N$5005, LocID!P$1)</f>
        <v>1</v>
      </c>
      <c r="Q499" s="228">
        <f>COUNTIFS(Data_all!$M$2:$M$5005,LocID!$B499, Data_all!$N$2:$N$5005, LocID!Q$1)</f>
        <v>0</v>
      </c>
      <c r="R499" s="228">
        <f>COUNTIFS(Data_all!$M$2:$M$5005,LocID!$B499, Data_all!$N$2:$N$5005, LocID!R$1)</f>
        <v>0</v>
      </c>
      <c r="S499" s="228">
        <f>COUNTIFS(Data_all!$M$2:$M$5005,LocID!$B499, Data_all!$N$2:$N$5005, LocID!S$1)</f>
        <v>0</v>
      </c>
      <c r="T499" s="232"/>
      <c r="U499" s="230">
        <f t="shared" si="21"/>
        <v>10</v>
      </c>
      <c r="W499"/>
    </row>
    <row r="500" spans="1:23" x14ac:dyDescent="0.25">
      <c r="A500" s="228">
        <v>509</v>
      </c>
      <c r="B500" s="228" t="str">
        <f t="shared" si="22"/>
        <v>Sao Paolo_Brazil</v>
      </c>
      <c r="C500" s="228" t="s">
        <v>3735</v>
      </c>
      <c r="D500" s="320" t="s">
        <v>1284</v>
      </c>
      <c r="E500" s="320" t="s">
        <v>1284</v>
      </c>
      <c r="F500" s="320">
        <v>1</v>
      </c>
      <c r="G500" s="228">
        <v>-23.562839508056602</v>
      </c>
      <c r="H500" s="228">
        <v>-46.654640197753899</v>
      </c>
      <c r="I500" s="228">
        <f t="shared" si="23"/>
        <v>509</v>
      </c>
      <c r="J500" s="228">
        <f>COUNTIFS(Data_all!$M$2:$M$5005, LocID!B500, Data_all!$O$2:$O$5005,"&lt;&gt;2")</f>
        <v>1</v>
      </c>
      <c r="K500" s="228">
        <f>COUNTIFS(Data_all!$M$2:$M$5005,LocID!$B500, Data_all!$N$2:$N$5005, LocID!K$1)</f>
        <v>0</v>
      </c>
      <c r="L500" s="228">
        <f>COUNTIFS(Data_all!$M$2:$M$5005,LocID!$B500, Data_all!$N$2:$N$5005, LocID!L$1) + COUNTIFS(Data_all!$M$2:$M$5005,LocID!$B500, Data_all!$N$2:$N$5005, "Cities and Streets")</f>
        <v>0</v>
      </c>
      <c r="M500" s="228">
        <f>COUNTIFS(Data_all!$M$2:$M$5005,LocID!$B500, Data_all!$N$2:$N$5005, LocID!M$1)</f>
        <v>1</v>
      </c>
      <c r="N500" s="228">
        <f>COUNTIFS(Data_all!$M$2:$M$5005,LocID!$B500, Data_all!$N$2:$N$5005, LocID!N$1)</f>
        <v>0</v>
      </c>
      <c r="O500" s="228">
        <f>COUNTIFS(Data_all!$M$2:$M$5005,LocID!$B500, Data_all!$N$2:$N$5005, LocID!O$1)</f>
        <v>0</v>
      </c>
      <c r="P500" s="228">
        <f>COUNTIFS(Data_all!$M$2:$M$5005,LocID!$B500, Data_all!$N$2:$N$5005, LocID!P$1)</f>
        <v>0</v>
      </c>
      <c r="Q500" s="228">
        <f>COUNTIFS(Data_all!$M$2:$M$5005,LocID!$B500, Data_all!$N$2:$N$5005, LocID!Q$1)</f>
        <v>0</v>
      </c>
      <c r="R500" s="228">
        <f>COUNTIFS(Data_all!$M$2:$M$5005,LocID!$B500, Data_all!$N$2:$N$5005, LocID!R$1)</f>
        <v>0</v>
      </c>
      <c r="S500" s="228">
        <f>COUNTIFS(Data_all!$M$2:$M$5005,LocID!$B500, Data_all!$N$2:$N$5005, LocID!S$1)</f>
        <v>0</v>
      </c>
      <c r="T500" s="232"/>
      <c r="U500" s="230">
        <f t="shared" si="21"/>
        <v>1</v>
      </c>
      <c r="W500"/>
    </row>
    <row r="501" spans="1:23" x14ac:dyDescent="0.25">
      <c r="A501" s="228">
        <v>510</v>
      </c>
      <c r="B501" s="228" t="str">
        <f t="shared" si="22"/>
        <v>Saskatoon_Canada</v>
      </c>
      <c r="C501" s="228" t="s">
        <v>3738</v>
      </c>
      <c r="D501" s="320" t="s">
        <v>740</v>
      </c>
      <c r="E501" s="320" t="s">
        <v>740</v>
      </c>
      <c r="F501" s="320">
        <v>1</v>
      </c>
      <c r="G501" s="228">
        <v>52.1072998046875</v>
      </c>
      <c r="H501" s="228">
        <v>-106.63500213623</v>
      </c>
      <c r="I501" s="228">
        <f t="shared" si="23"/>
        <v>510</v>
      </c>
      <c r="J501" s="228">
        <f>COUNTIFS(Data_all!$M$2:$M$5005, LocID!B501, Data_all!$O$2:$O$5005,"&lt;&gt;2")</f>
        <v>1</v>
      </c>
      <c r="K501" s="228">
        <f>COUNTIFS(Data_all!$M$2:$M$5005,LocID!$B501, Data_all!$N$2:$N$5005, LocID!K$1)</f>
        <v>0</v>
      </c>
      <c r="L501" s="228">
        <f>COUNTIFS(Data_all!$M$2:$M$5005,LocID!$B501, Data_all!$N$2:$N$5005, LocID!L$1) + COUNTIFS(Data_all!$M$2:$M$5005,LocID!$B501, Data_all!$N$2:$N$5005, "Cities and Streets")</f>
        <v>1</v>
      </c>
      <c r="M501" s="228">
        <f>COUNTIFS(Data_all!$M$2:$M$5005,LocID!$B501, Data_all!$N$2:$N$5005, LocID!M$1)</f>
        <v>0</v>
      </c>
      <c r="N501" s="228">
        <f>COUNTIFS(Data_all!$M$2:$M$5005,LocID!$B501, Data_all!$N$2:$N$5005, LocID!N$1)</f>
        <v>0</v>
      </c>
      <c r="O501" s="228">
        <f>COUNTIFS(Data_all!$M$2:$M$5005,LocID!$B501, Data_all!$N$2:$N$5005, LocID!O$1)</f>
        <v>0</v>
      </c>
      <c r="P501" s="228">
        <f>COUNTIFS(Data_all!$M$2:$M$5005,LocID!$B501, Data_all!$N$2:$N$5005, LocID!P$1)</f>
        <v>0</v>
      </c>
      <c r="Q501" s="228">
        <f>COUNTIFS(Data_all!$M$2:$M$5005,LocID!$B501, Data_all!$N$2:$N$5005, LocID!Q$1)</f>
        <v>0</v>
      </c>
      <c r="R501" s="228">
        <f>COUNTIFS(Data_all!$M$2:$M$5005,LocID!$B501, Data_all!$N$2:$N$5005, LocID!R$1)</f>
        <v>0</v>
      </c>
      <c r="S501" s="228">
        <f>COUNTIFS(Data_all!$M$2:$M$5005,LocID!$B501, Data_all!$N$2:$N$5005, LocID!S$1)</f>
        <v>0</v>
      </c>
      <c r="T501" s="232"/>
      <c r="U501" s="230">
        <f t="shared" si="21"/>
        <v>1</v>
      </c>
      <c r="W501"/>
    </row>
    <row r="502" spans="1:23" x14ac:dyDescent="0.25">
      <c r="A502" s="228">
        <v>511</v>
      </c>
      <c r="B502" s="228" t="str">
        <f t="shared" si="22"/>
        <v>Savannah_GA</v>
      </c>
      <c r="C502" s="228" t="s">
        <v>3741</v>
      </c>
      <c r="D502" s="320" t="s">
        <v>160</v>
      </c>
      <c r="E502" s="320" t="s">
        <v>50</v>
      </c>
      <c r="F502" s="320"/>
      <c r="G502" s="228">
        <v>32.080909729003899</v>
      </c>
      <c r="H502" s="228">
        <v>-81.0911865234375</v>
      </c>
      <c r="I502" s="228">
        <f t="shared" si="23"/>
        <v>511</v>
      </c>
      <c r="J502" s="228">
        <f>COUNTIFS(Data_all!$M$2:$M$5005, LocID!B502, Data_all!$O$2:$O$5005,"&lt;&gt;2")</f>
        <v>4</v>
      </c>
      <c r="K502" s="228">
        <f>COUNTIFS(Data_all!$M$2:$M$5005,LocID!$B502, Data_all!$N$2:$N$5005, LocID!K$1)</f>
        <v>1</v>
      </c>
      <c r="L502" s="228">
        <f>COUNTIFS(Data_all!$M$2:$M$5005,LocID!$B502, Data_all!$N$2:$N$5005, LocID!L$1) + COUNTIFS(Data_all!$M$2:$M$5005,LocID!$B502, Data_all!$N$2:$N$5005, "Cities and Streets")</f>
        <v>0</v>
      </c>
      <c r="M502" s="228">
        <f>COUNTIFS(Data_all!$M$2:$M$5005,LocID!$B502, Data_all!$N$2:$N$5005, LocID!M$1)</f>
        <v>3</v>
      </c>
      <c r="N502" s="228">
        <f>COUNTIFS(Data_all!$M$2:$M$5005,LocID!$B502, Data_all!$N$2:$N$5005, LocID!N$1)</f>
        <v>0</v>
      </c>
      <c r="O502" s="228">
        <f>COUNTIFS(Data_all!$M$2:$M$5005,LocID!$B502, Data_all!$N$2:$N$5005, LocID!O$1)</f>
        <v>0</v>
      </c>
      <c r="P502" s="228">
        <f>COUNTIFS(Data_all!$M$2:$M$5005,LocID!$B502, Data_all!$N$2:$N$5005, LocID!P$1)</f>
        <v>0</v>
      </c>
      <c r="Q502" s="228">
        <f>COUNTIFS(Data_all!$M$2:$M$5005,LocID!$B502, Data_all!$N$2:$N$5005, LocID!Q$1)</f>
        <v>0</v>
      </c>
      <c r="R502" s="228">
        <f>COUNTIFS(Data_all!$M$2:$M$5005,LocID!$B502, Data_all!$N$2:$N$5005, LocID!R$1)</f>
        <v>0</v>
      </c>
      <c r="S502" s="228">
        <f>COUNTIFS(Data_all!$M$2:$M$5005,LocID!$B502, Data_all!$N$2:$N$5005, LocID!S$1)</f>
        <v>0</v>
      </c>
      <c r="T502" s="232"/>
      <c r="U502" s="230">
        <f t="shared" si="21"/>
        <v>4</v>
      </c>
      <c r="W502"/>
    </row>
    <row r="503" spans="1:23" x14ac:dyDescent="0.25">
      <c r="A503" s="228">
        <v>512</v>
      </c>
      <c r="B503" s="228" t="str">
        <f t="shared" si="22"/>
        <v>Seaside_FL</v>
      </c>
      <c r="C503" s="228" t="s">
        <v>3748</v>
      </c>
      <c r="D503" s="320" t="s">
        <v>165</v>
      </c>
      <c r="E503" s="320" t="s">
        <v>50</v>
      </c>
      <c r="F503" s="320"/>
      <c r="G503" s="228">
        <v>30.319820404052699</v>
      </c>
      <c r="H503" s="228">
        <v>-86.137908935546804</v>
      </c>
      <c r="I503" s="228">
        <f t="shared" si="23"/>
        <v>512</v>
      </c>
      <c r="J503" s="228">
        <f>COUNTIFS(Data_all!$M$2:$M$5005, LocID!B503, Data_all!$O$2:$O$5005,"&lt;&gt;2")</f>
        <v>3</v>
      </c>
      <c r="K503" s="228">
        <f>COUNTIFS(Data_all!$M$2:$M$5005,LocID!$B503, Data_all!$N$2:$N$5005, LocID!K$1)</f>
        <v>0</v>
      </c>
      <c r="L503" s="228">
        <f>COUNTIFS(Data_all!$M$2:$M$5005,LocID!$B503, Data_all!$N$2:$N$5005, LocID!L$1) + COUNTIFS(Data_all!$M$2:$M$5005,LocID!$B503, Data_all!$N$2:$N$5005, "Cities and Streets")</f>
        <v>0</v>
      </c>
      <c r="M503" s="228">
        <f>COUNTIFS(Data_all!$M$2:$M$5005,LocID!$B503, Data_all!$N$2:$N$5005, LocID!M$1)</f>
        <v>3</v>
      </c>
      <c r="N503" s="228">
        <f>COUNTIFS(Data_all!$M$2:$M$5005,LocID!$B503, Data_all!$N$2:$N$5005, LocID!N$1)</f>
        <v>0</v>
      </c>
      <c r="O503" s="228">
        <f>COUNTIFS(Data_all!$M$2:$M$5005,LocID!$B503, Data_all!$N$2:$N$5005, LocID!O$1)</f>
        <v>0</v>
      </c>
      <c r="P503" s="228">
        <f>COUNTIFS(Data_all!$M$2:$M$5005,LocID!$B503, Data_all!$N$2:$N$5005, LocID!P$1)</f>
        <v>0</v>
      </c>
      <c r="Q503" s="228">
        <f>COUNTIFS(Data_all!$M$2:$M$5005,LocID!$B503, Data_all!$N$2:$N$5005, LocID!Q$1)</f>
        <v>0</v>
      </c>
      <c r="R503" s="228">
        <f>COUNTIFS(Data_all!$M$2:$M$5005,LocID!$B503, Data_all!$N$2:$N$5005, LocID!R$1)</f>
        <v>0</v>
      </c>
      <c r="S503" s="228">
        <f>COUNTIFS(Data_all!$M$2:$M$5005,LocID!$B503, Data_all!$N$2:$N$5005, LocID!S$1)</f>
        <v>0</v>
      </c>
      <c r="T503" s="232"/>
      <c r="U503" s="230">
        <f t="shared" si="21"/>
        <v>3</v>
      </c>
      <c r="W503"/>
    </row>
    <row r="504" spans="1:23" x14ac:dyDescent="0.25">
      <c r="A504" s="228">
        <v>513</v>
      </c>
      <c r="B504" s="228" t="str">
        <f t="shared" si="22"/>
        <v>Seattle_WA</v>
      </c>
      <c r="C504" s="228" t="s">
        <v>3750</v>
      </c>
      <c r="D504" s="320" t="s">
        <v>261</v>
      </c>
      <c r="E504" s="320" t="s">
        <v>50</v>
      </c>
      <c r="F504" s="320"/>
      <c r="G504" s="228">
        <v>47.603569030761697</v>
      </c>
      <c r="H504" s="228">
        <v>-122.329452514648</v>
      </c>
      <c r="I504" s="228">
        <f t="shared" si="23"/>
        <v>513</v>
      </c>
      <c r="J504" s="228">
        <f>COUNTIFS(Data_all!$M$2:$M$5005, LocID!B504, Data_all!$O$2:$O$5005,"&lt;&gt;2")</f>
        <v>111</v>
      </c>
      <c r="K504" s="228">
        <f>COUNTIFS(Data_all!$M$2:$M$5005,LocID!$B504, Data_all!$N$2:$N$5005, LocID!K$1)</f>
        <v>39</v>
      </c>
      <c r="L504" s="228">
        <f>COUNTIFS(Data_all!$M$2:$M$5005,LocID!$B504, Data_all!$N$2:$N$5005, LocID!L$1) + COUNTIFS(Data_all!$M$2:$M$5005,LocID!$B504, Data_all!$N$2:$N$5005, "Cities and Streets")</f>
        <v>46</v>
      </c>
      <c r="M504" s="228">
        <f>COUNTIFS(Data_all!$M$2:$M$5005,LocID!$B504, Data_all!$N$2:$N$5005, LocID!M$1)</f>
        <v>10</v>
      </c>
      <c r="N504" s="228">
        <f>COUNTIFS(Data_all!$M$2:$M$5005,LocID!$B504, Data_all!$N$2:$N$5005, LocID!N$1)</f>
        <v>4</v>
      </c>
      <c r="O504" s="228">
        <f>COUNTIFS(Data_all!$M$2:$M$5005,LocID!$B504, Data_all!$N$2:$N$5005, LocID!O$1)</f>
        <v>0</v>
      </c>
      <c r="P504" s="228">
        <f>COUNTIFS(Data_all!$M$2:$M$5005,LocID!$B504, Data_all!$N$2:$N$5005, LocID!P$1)</f>
        <v>6</v>
      </c>
      <c r="Q504" s="228">
        <f>COUNTIFS(Data_all!$M$2:$M$5005,LocID!$B504, Data_all!$N$2:$N$5005, LocID!Q$1)</f>
        <v>2</v>
      </c>
      <c r="R504" s="228">
        <f>COUNTIFS(Data_all!$M$2:$M$5005,LocID!$B504, Data_all!$N$2:$N$5005, LocID!R$1)</f>
        <v>7</v>
      </c>
      <c r="S504" s="228">
        <f>COUNTIFS(Data_all!$M$2:$M$5005,LocID!$B504, Data_all!$N$2:$N$5005, LocID!S$1)</f>
        <v>0</v>
      </c>
      <c r="T504" s="232"/>
      <c r="U504" s="230">
        <f t="shared" si="21"/>
        <v>114</v>
      </c>
      <c r="W504"/>
    </row>
    <row r="505" spans="1:23" x14ac:dyDescent="0.25">
      <c r="A505" s="228">
        <v>514</v>
      </c>
      <c r="B505" s="228" t="str">
        <f t="shared" si="22"/>
        <v>Sebastopol_CA</v>
      </c>
      <c r="C505" s="228" t="s">
        <v>3851</v>
      </c>
      <c r="D505" s="320" t="s">
        <v>76</v>
      </c>
      <c r="E505" s="320" t="s">
        <v>50</v>
      </c>
      <c r="F505" s="320"/>
      <c r="G505" s="228">
        <v>38.401741027832003</v>
      </c>
      <c r="H505" s="228">
        <v>-122.82524871826099</v>
      </c>
      <c r="I505" s="228">
        <f t="shared" si="23"/>
        <v>514</v>
      </c>
      <c r="J505" s="228">
        <f>COUNTIFS(Data_all!$M$2:$M$5005, LocID!B505, Data_all!$O$2:$O$5005,"&lt;&gt;2")</f>
        <v>1</v>
      </c>
      <c r="K505" s="228">
        <f>COUNTIFS(Data_all!$M$2:$M$5005,LocID!$B505, Data_all!$N$2:$N$5005, LocID!K$1)</f>
        <v>0</v>
      </c>
      <c r="L505" s="228">
        <f>COUNTIFS(Data_all!$M$2:$M$5005,LocID!$B505, Data_all!$N$2:$N$5005, LocID!L$1) + COUNTIFS(Data_all!$M$2:$M$5005,LocID!$B505, Data_all!$N$2:$N$5005, "Cities and Streets")</f>
        <v>0</v>
      </c>
      <c r="M505" s="228">
        <f>COUNTIFS(Data_all!$M$2:$M$5005,LocID!$B505, Data_all!$N$2:$N$5005, LocID!M$1)</f>
        <v>1</v>
      </c>
      <c r="N505" s="228">
        <f>COUNTIFS(Data_all!$M$2:$M$5005,LocID!$B505, Data_all!$N$2:$N$5005, LocID!N$1)</f>
        <v>0</v>
      </c>
      <c r="O505" s="228">
        <f>COUNTIFS(Data_all!$M$2:$M$5005,LocID!$B505, Data_all!$N$2:$N$5005, LocID!O$1)</f>
        <v>0</v>
      </c>
      <c r="P505" s="228">
        <f>COUNTIFS(Data_all!$M$2:$M$5005,LocID!$B505, Data_all!$N$2:$N$5005, LocID!P$1)</f>
        <v>0</v>
      </c>
      <c r="Q505" s="228">
        <f>COUNTIFS(Data_all!$M$2:$M$5005,LocID!$B505, Data_all!$N$2:$N$5005, LocID!Q$1)</f>
        <v>0</v>
      </c>
      <c r="R505" s="228">
        <f>COUNTIFS(Data_all!$M$2:$M$5005,LocID!$B505, Data_all!$N$2:$N$5005, LocID!R$1)</f>
        <v>0</v>
      </c>
      <c r="S505" s="228">
        <f>COUNTIFS(Data_all!$M$2:$M$5005,LocID!$B505, Data_all!$N$2:$N$5005, LocID!S$1)</f>
        <v>0</v>
      </c>
      <c r="T505" s="232"/>
      <c r="U505" s="230">
        <f t="shared" si="21"/>
        <v>1</v>
      </c>
      <c r="W505"/>
    </row>
    <row r="506" spans="1:23" x14ac:dyDescent="0.25">
      <c r="A506" s="228">
        <v>515</v>
      </c>
      <c r="B506" s="228" t="str">
        <f t="shared" si="22"/>
        <v>Sedona_AZ</v>
      </c>
      <c r="C506" s="228" t="s">
        <v>3854</v>
      </c>
      <c r="D506" s="320" t="s">
        <v>1276</v>
      </c>
      <c r="E506" s="320" t="s">
        <v>50</v>
      </c>
      <c r="F506" s="320"/>
      <c r="G506" s="228">
        <v>34.858676910400298</v>
      </c>
      <c r="H506" s="228">
        <v>-111.80948638916</v>
      </c>
      <c r="I506" s="228">
        <f t="shared" si="23"/>
        <v>515</v>
      </c>
      <c r="J506" s="228">
        <f>COUNTIFS(Data_all!$M$2:$M$5005, LocID!B506, Data_all!$O$2:$O$5005,"&lt;&gt;2")</f>
        <v>2</v>
      </c>
      <c r="K506" s="228">
        <f>COUNTIFS(Data_all!$M$2:$M$5005,LocID!$B506, Data_all!$N$2:$N$5005, LocID!K$1)</f>
        <v>0</v>
      </c>
      <c r="L506" s="228">
        <f>COUNTIFS(Data_all!$M$2:$M$5005,LocID!$B506, Data_all!$N$2:$N$5005, LocID!L$1) + COUNTIFS(Data_all!$M$2:$M$5005,LocID!$B506, Data_all!$N$2:$N$5005, "Cities and Streets")</f>
        <v>1</v>
      </c>
      <c r="M506" s="228">
        <f>COUNTIFS(Data_all!$M$2:$M$5005,LocID!$B506, Data_all!$N$2:$N$5005, LocID!M$1)</f>
        <v>1</v>
      </c>
      <c r="N506" s="228">
        <f>COUNTIFS(Data_all!$M$2:$M$5005,LocID!$B506, Data_all!$N$2:$N$5005, LocID!N$1)</f>
        <v>0</v>
      </c>
      <c r="O506" s="228">
        <f>COUNTIFS(Data_all!$M$2:$M$5005,LocID!$B506, Data_all!$N$2:$N$5005, LocID!O$1)</f>
        <v>0</v>
      </c>
      <c r="P506" s="228">
        <f>COUNTIFS(Data_all!$M$2:$M$5005,LocID!$B506, Data_all!$N$2:$N$5005, LocID!P$1)</f>
        <v>0</v>
      </c>
      <c r="Q506" s="228">
        <f>COUNTIFS(Data_all!$M$2:$M$5005,LocID!$B506, Data_all!$N$2:$N$5005, LocID!Q$1)</f>
        <v>0</v>
      </c>
      <c r="R506" s="228">
        <f>COUNTIFS(Data_all!$M$2:$M$5005,LocID!$B506, Data_all!$N$2:$N$5005, LocID!R$1)</f>
        <v>0</v>
      </c>
      <c r="S506" s="228">
        <f>COUNTIFS(Data_all!$M$2:$M$5005,LocID!$B506, Data_all!$N$2:$N$5005, LocID!S$1)</f>
        <v>0</v>
      </c>
      <c r="T506" s="232"/>
      <c r="U506" s="230">
        <f t="shared" si="21"/>
        <v>2</v>
      </c>
      <c r="W506"/>
    </row>
    <row r="507" spans="1:23" x14ac:dyDescent="0.25">
      <c r="A507" s="228">
        <v>516</v>
      </c>
      <c r="B507" s="228" t="str">
        <f t="shared" si="22"/>
        <v>Sharon_CT</v>
      </c>
      <c r="C507" s="228" t="s">
        <v>3857</v>
      </c>
      <c r="D507" s="320" t="s">
        <v>874</v>
      </c>
      <c r="E507" s="320" t="s">
        <v>50</v>
      </c>
      <c r="F507" s="320"/>
      <c r="G507" s="228">
        <v>41.878391265869098</v>
      </c>
      <c r="H507" s="228">
        <v>-73.476982116699205</v>
      </c>
      <c r="I507" s="228">
        <f t="shared" si="23"/>
        <v>516</v>
      </c>
      <c r="J507" s="228">
        <f>COUNTIFS(Data_all!$M$2:$M$5005, LocID!B507, Data_all!$O$2:$O$5005,"&lt;&gt;2")</f>
        <v>2</v>
      </c>
      <c r="K507" s="228">
        <f>COUNTIFS(Data_all!$M$2:$M$5005,LocID!$B507, Data_all!$N$2:$N$5005, LocID!K$1)</f>
        <v>1</v>
      </c>
      <c r="L507" s="228">
        <f>COUNTIFS(Data_all!$M$2:$M$5005,LocID!$B507, Data_all!$N$2:$N$5005, LocID!L$1) + COUNTIFS(Data_all!$M$2:$M$5005,LocID!$B507, Data_all!$N$2:$N$5005, "Cities and Streets")</f>
        <v>0</v>
      </c>
      <c r="M507" s="228">
        <f>COUNTIFS(Data_all!$M$2:$M$5005,LocID!$B507, Data_all!$N$2:$N$5005, LocID!M$1)</f>
        <v>0</v>
      </c>
      <c r="N507" s="228">
        <f>COUNTIFS(Data_all!$M$2:$M$5005,LocID!$B507, Data_all!$N$2:$N$5005, LocID!N$1)</f>
        <v>0</v>
      </c>
      <c r="O507" s="228">
        <f>COUNTIFS(Data_all!$M$2:$M$5005,LocID!$B507, Data_all!$N$2:$N$5005, LocID!O$1)</f>
        <v>0</v>
      </c>
      <c r="P507" s="228">
        <f>COUNTIFS(Data_all!$M$2:$M$5005,LocID!$B507, Data_all!$N$2:$N$5005, LocID!P$1)</f>
        <v>1</v>
      </c>
      <c r="Q507" s="228">
        <f>COUNTIFS(Data_all!$M$2:$M$5005,LocID!$B507, Data_all!$N$2:$N$5005, LocID!Q$1)</f>
        <v>0</v>
      </c>
      <c r="R507" s="228">
        <f>COUNTIFS(Data_all!$M$2:$M$5005,LocID!$B507, Data_all!$N$2:$N$5005, LocID!R$1)</f>
        <v>0</v>
      </c>
      <c r="S507" s="228">
        <f>COUNTIFS(Data_all!$M$2:$M$5005,LocID!$B507, Data_all!$N$2:$N$5005, LocID!S$1)</f>
        <v>0</v>
      </c>
      <c r="T507" s="232"/>
      <c r="U507" s="230">
        <f t="shared" si="21"/>
        <v>2</v>
      </c>
      <c r="W507"/>
    </row>
    <row r="508" spans="1:23" x14ac:dyDescent="0.25">
      <c r="A508" s="228">
        <v>517</v>
      </c>
      <c r="B508" s="228" t="str">
        <f t="shared" si="22"/>
        <v>Shawnee_KS</v>
      </c>
      <c r="C508" s="228" t="s">
        <v>3861</v>
      </c>
      <c r="D508" s="320" t="s">
        <v>1619</v>
      </c>
      <c r="E508" s="320" t="s">
        <v>50</v>
      </c>
      <c r="F508" s="320"/>
      <c r="G508" s="228">
        <v>39.022918701171797</v>
      </c>
      <c r="H508" s="228">
        <v>-94.715431213378906</v>
      </c>
      <c r="I508" s="228">
        <f t="shared" si="23"/>
        <v>517</v>
      </c>
      <c r="J508" s="228">
        <f>COUNTIFS(Data_all!$M$2:$M$5005, LocID!B508, Data_all!$O$2:$O$5005,"&lt;&gt;2")</f>
        <v>1</v>
      </c>
      <c r="K508" s="228">
        <f>COUNTIFS(Data_all!$M$2:$M$5005,LocID!$B508, Data_all!$N$2:$N$5005, LocID!K$1)</f>
        <v>1</v>
      </c>
      <c r="L508" s="228">
        <f>COUNTIFS(Data_all!$M$2:$M$5005,LocID!$B508, Data_all!$N$2:$N$5005, LocID!L$1) + COUNTIFS(Data_all!$M$2:$M$5005,LocID!$B508, Data_all!$N$2:$N$5005, "Cities and Streets")</f>
        <v>0</v>
      </c>
      <c r="M508" s="228">
        <f>COUNTIFS(Data_all!$M$2:$M$5005,LocID!$B508, Data_all!$N$2:$N$5005, LocID!M$1)</f>
        <v>0</v>
      </c>
      <c r="N508" s="228">
        <f>COUNTIFS(Data_all!$M$2:$M$5005,LocID!$B508, Data_all!$N$2:$N$5005, LocID!N$1)</f>
        <v>0</v>
      </c>
      <c r="O508" s="228">
        <f>COUNTIFS(Data_all!$M$2:$M$5005,LocID!$B508, Data_all!$N$2:$N$5005, LocID!O$1)</f>
        <v>0</v>
      </c>
      <c r="P508" s="228">
        <f>COUNTIFS(Data_all!$M$2:$M$5005,LocID!$B508, Data_all!$N$2:$N$5005, LocID!P$1)</f>
        <v>0</v>
      </c>
      <c r="Q508" s="228">
        <f>COUNTIFS(Data_all!$M$2:$M$5005,LocID!$B508, Data_all!$N$2:$N$5005, LocID!Q$1)</f>
        <v>0</v>
      </c>
      <c r="R508" s="228">
        <f>COUNTIFS(Data_all!$M$2:$M$5005,LocID!$B508, Data_all!$N$2:$N$5005, LocID!R$1)</f>
        <v>0</v>
      </c>
      <c r="S508" s="228">
        <f>COUNTIFS(Data_all!$M$2:$M$5005,LocID!$B508, Data_all!$N$2:$N$5005, LocID!S$1)</f>
        <v>0</v>
      </c>
      <c r="T508" s="232"/>
      <c r="U508" s="230">
        <f t="shared" si="21"/>
        <v>1</v>
      </c>
      <c r="W508"/>
    </row>
    <row r="509" spans="1:23" x14ac:dyDescent="0.25">
      <c r="A509" s="228">
        <v>518</v>
      </c>
      <c r="B509" s="228" t="str">
        <f t="shared" si="22"/>
        <v>Simsbury_CT</v>
      </c>
      <c r="C509" s="228" t="s">
        <v>3864</v>
      </c>
      <c r="D509" s="320" t="s">
        <v>874</v>
      </c>
      <c r="E509" s="320" t="s">
        <v>50</v>
      </c>
      <c r="F509" s="320"/>
      <c r="G509" s="228">
        <v>41.87984085083</v>
      </c>
      <c r="H509" s="228">
        <v>-72.8001708984375</v>
      </c>
      <c r="I509" s="228">
        <f t="shared" si="23"/>
        <v>518</v>
      </c>
      <c r="J509" s="228">
        <f>COUNTIFS(Data_all!$M$2:$M$5005, LocID!B509, Data_all!$O$2:$O$5005,"&lt;&gt;2")</f>
        <v>1</v>
      </c>
      <c r="K509" s="228">
        <f>COUNTIFS(Data_all!$M$2:$M$5005,LocID!$B509, Data_all!$N$2:$N$5005, LocID!K$1)</f>
        <v>0</v>
      </c>
      <c r="L509" s="228">
        <f>COUNTIFS(Data_all!$M$2:$M$5005,LocID!$B509, Data_all!$N$2:$N$5005, LocID!L$1) + COUNTIFS(Data_all!$M$2:$M$5005,LocID!$B509, Data_all!$N$2:$N$5005, "Cities and Streets")</f>
        <v>1</v>
      </c>
      <c r="M509" s="228">
        <f>COUNTIFS(Data_all!$M$2:$M$5005,LocID!$B509, Data_all!$N$2:$N$5005, LocID!M$1)</f>
        <v>0</v>
      </c>
      <c r="N509" s="228">
        <f>COUNTIFS(Data_all!$M$2:$M$5005,LocID!$B509, Data_all!$N$2:$N$5005, LocID!N$1)</f>
        <v>0</v>
      </c>
      <c r="O509" s="228">
        <f>COUNTIFS(Data_all!$M$2:$M$5005,LocID!$B509, Data_all!$N$2:$N$5005, LocID!O$1)</f>
        <v>0</v>
      </c>
      <c r="P509" s="228">
        <f>COUNTIFS(Data_all!$M$2:$M$5005,LocID!$B509, Data_all!$N$2:$N$5005, LocID!P$1)</f>
        <v>0</v>
      </c>
      <c r="Q509" s="228">
        <f>COUNTIFS(Data_all!$M$2:$M$5005,LocID!$B509, Data_all!$N$2:$N$5005, LocID!Q$1)</f>
        <v>0</v>
      </c>
      <c r="R509" s="228">
        <f>COUNTIFS(Data_all!$M$2:$M$5005,LocID!$B509, Data_all!$N$2:$N$5005, LocID!R$1)</f>
        <v>0</v>
      </c>
      <c r="S509" s="228">
        <f>COUNTIFS(Data_all!$M$2:$M$5005,LocID!$B509, Data_all!$N$2:$N$5005, LocID!S$1)</f>
        <v>0</v>
      </c>
      <c r="T509" s="232"/>
      <c r="U509" s="230">
        <f t="shared" si="21"/>
        <v>1</v>
      </c>
      <c r="W509"/>
    </row>
    <row r="510" spans="1:23" x14ac:dyDescent="0.25">
      <c r="A510" s="228">
        <v>519</v>
      </c>
      <c r="B510" s="228" t="str">
        <f t="shared" si="22"/>
        <v>Soledad_CA</v>
      </c>
      <c r="C510" s="228" t="s">
        <v>3866</v>
      </c>
      <c r="D510" s="320" t="s">
        <v>76</v>
      </c>
      <c r="E510" s="320" t="s">
        <v>50</v>
      </c>
      <c r="F510" s="320"/>
      <c r="G510" s="228">
        <v>36.428428649902301</v>
      </c>
      <c r="H510" s="228">
        <v>-121.32769012451099</v>
      </c>
      <c r="I510" s="228">
        <f t="shared" si="23"/>
        <v>519</v>
      </c>
      <c r="J510" s="228">
        <f>COUNTIFS(Data_all!$M$2:$M$5005, LocID!B510, Data_all!$O$2:$O$5005,"&lt;&gt;2")</f>
        <v>2</v>
      </c>
      <c r="K510" s="228">
        <f>COUNTIFS(Data_all!$M$2:$M$5005,LocID!$B510, Data_all!$N$2:$N$5005, LocID!K$1)</f>
        <v>1</v>
      </c>
      <c r="L510" s="228">
        <f>COUNTIFS(Data_all!$M$2:$M$5005,LocID!$B510, Data_all!$N$2:$N$5005, LocID!L$1) + COUNTIFS(Data_all!$M$2:$M$5005,LocID!$B510, Data_all!$N$2:$N$5005, "Cities and Streets")</f>
        <v>0</v>
      </c>
      <c r="M510" s="228">
        <f>COUNTIFS(Data_all!$M$2:$M$5005,LocID!$B510, Data_all!$N$2:$N$5005, LocID!M$1)</f>
        <v>1</v>
      </c>
      <c r="N510" s="228">
        <f>COUNTIFS(Data_all!$M$2:$M$5005,LocID!$B510, Data_all!$N$2:$N$5005, LocID!N$1)</f>
        <v>0</v>
      </c>
      <c r="O510" s="228">
        <f>COUNTIFS(Data_all!$M$2:$M$5005,LocID!$B510, Data_all!$N$2:$N$5005, LocID!O$1)</f>
        <v>0</v>
      </c>
      <c r="P510" s="228">
        <f>COUNTIFS(Data_all!$M$2:$M$5005,LocID!$B510, Data_all!$N$2:$N$5005, LocID!P$1)</f>
        <v>0</v>
      </c>
      <c r="Q510" s="228">
        <f>COUNTIFS(Data_all!$M$2:$M$5005,LocID!$B510, Data_all!$N$2:$N$5005, LocID!Q$1)</f>
        <v>0</v>
      </c>
      <c r="R510" s="228">
        <f>COUNTIFS(Data_all!$M$2:$M$5005,LocID!$B510, Data_all!$N$2:$N$5005, LocID!R$1)</f>
        <v>0</v>
      </c>
      <c r="S510" s="228">
        <f>COUNTIFS(Data_all!$M$2:$M$5005,LocID!$B510, Data_all!$N$2:$N$5005, LocID!S$1)</f>
        <v>0</v>
      </c>
      <c r="T510" s="232"/>
      <c r="U510" s="230">
        <f t="shared" si="21"/>
        <v>2</v>
      </c>
      <c r="W510"/>
    </row>
    <row r="511" spans="1:23" x14ac:dyDescent="0.25">
      <c r="A511" s="228">
        <v>520</v>
      </c>
      <c r="B511" s="228" t="str">
        <f t="shared" si="22"/>
        <v>Somerville_MA</v>
      </c>
      <c r="C511" s="228" t="s">
        <v>3871</v>
      </c>
      <c r="D511" s="320" t="s">
        <v>49</v>
      </c>
      <c r="E511" s="320" t="s">
        <v>50</v>
      </c>
      <c r="F511" s="320"/>
      <c r="G511" s="228">
        <v>42.386680603027301</v>
      </c>
      <c r="H511" s="228">
        <v>-71.098258972167898</v>
      </c>
      <c r="I511" s="228">
        <f t="shared" si="23"/>
        <v>520</v>
      </c>
      <c r="J511" s="228">
        <f>COUNTIFS(Data_all!$M$2:$M$5005, LocID!B511, Data_all!$O$2:$O$5005,"&lt;&gt;2")</f>
        <v>15</v>
      </c>
      <c r="K511" s="228">
        <f>COUNTIFS(Data_all!$M$2:$M$5005,LocID!$B511, Data_all!$N$2:$N$5005, LocID!K$1)</f>
        <v>0</v>
      </c>
      <c r="L511" s="228">
        <f>COUNTIFS(Data_all!$M$2:$M$5005,LocID!$B511, Data_all!$N$2:$N$5005, LocID!L$1) + COUNTIFS(Data_all!$M$2:$M$5005,LocID!$B511, Data_all!$N$2:$N$5005, "Cities and Streets")</f>
        <v>5</v>
      </c>
      <c r="M511" s="228">
        <f>COUNTIFS(Data_all!$M$2:$M$5005,LocID!$B511, Data_all!$N$2:$N$5005, LocID!M$1)</f>
        <v>10</v>
      </c>
      <c r="N511" s="228">
        <f>COUNTIFS(Data_all!$M$2:$M$5005,LocID!$B511, Data_all!$N$2:$N$5005, LocID!N$1)</f>
        <v>0</v>
      </c>
      <c r="O511" s="228">
        <f>COUNTIFS(Data_all!$M$2:$M$5005,LocID!$B511, Data_all!$N$2:$N$5005, LocID!O$1)</f>
        <v>1</v>
      </c>
      <c r="P511" s="228">
        <f>COUNTIFS(Data_all!$M$2:$M$5005,LocID!$B511, Data_all!$N$2:$N$5005, LocID!P$1)</f>
        <v>0</v>
      </c>
      <c r="Q511" s="228">
        <f>COUNTIFS(Data_all!$M$2:$M$5005,LocID!$B511, Data_all!$N$2:$N$5005, LocID!Q$1)</f>
        <v>0</v>
      </c>
      <c r="R511" s="228">
        <f>COUNTIFS(Data_all!$M$2:$M$5005,LocID!$B511, Data_all!$N$2:$N$5005, LocID!R$1)</f>
        <v>0</v>
      </c>
      <c r="S511" s="228">
        <f>COUNTIFS(Data_all!$M$2:$M$5005,LocID!$B511, Data_all!$N$2:$N$5005, LocID!S$1)</f>
        <v>0</v>
      </c>
      <c r="T511" s="232"/>
      <c r="U511" s="230">
        <f t="shared" si="21"/>
        <v>16</v>
      </c>
      <c r="W511"/>
    </row>
    <row r="512" spans="1:23" x14ac:dyDescent="0.25">
      <c r="A512" s="228">
        <v>521</v>
      </c>
      <c r="B512" s="228" t="str">
        <f t="shared" si="22"/>
        <v>Somerville_NJ</v>
      </c>
      <c r="C512" s="228" t="s">
        <v>3871</v>
      </c>
      <c r="D512" s="320" t="s">
        <v>815</v>
      </c>
      <c r="E512" s="320" t="s">
        <v>50</v>
      </c>
      <c r="F512" s="320"/>
      <c r="G512" s="228">
        <v>40.570701599121001</v>
      </c>
      <c r="H512" s="228">
        <v>-74.619392395019503</v>
      </c>
      <c r="I512" s="228">
        <f t="shared" si="23"/>
        <v>521</v>
      </c>
      <c r="J512" s="228">
        <f>COUNTIFS(Data_all!$M$2:$M$5005, LocID!B512, Data_all!$O$2:$O$5005,"&lt;&gt;2")</f>
        <v>1</v>
      </c>
      <c r="K512" s="228">
        <f>COUNTIFS(Data_all!$M$2:$M$5005,LocID!$B512, Data_all!$N$2:$N$5005, LocID!K$1)</f>
        <v>0</v>
      </c>
      <c r="L512" s="228">
        <f>COUNTIFS(Data_all!$M$2:$M$5005,LocID!$B512, Data_all!$N$2:$N$5005, LocID!L$1) + COUNTIFS(Data_all!$M$2:$M$5005,LocID!$B512, Data_all!$N$2:$N$5005, "Cities and Streets")</f>
        <v>1</v>
      </c>
      <c r="M512" s="228">
        <f>COUNTIFS(Data_all!$M$2:$M$5005,LocID!$B512, Data_all!$N$2:$N$5005, LocID!M$1)</f>
        <v>0</v>
      </c>
      <c r="N512" s="228">
        <f>COUNTIFS(Data_all!$M$2:$M$5005,LocID!$B512, Data_all!$N$2:$N$5005, LocID!N$1)</f>
        <v>0</v>
      </c>
      <c r="O512" s="228">
        <f>COUNTIFS(Data_all!$M$2:$M$5005,LocID!$B512, Data_all!$N$2:$N$5005, LocID!O$1)</f>
        <v>0</v>
      </c>
      <c r="P512" s="228">
        <f>COUNTIFS(Data_all!$M$2:$M$5005,LocID!$B512, Data_all!$N$2:$N$5005, LocID!P$1)</f>
        <v>0</v>
      </c>
      <c r="Q512" s="228">
        <f>COUNTIFS(Data_all!$M$2:$M$5005,LocID!$B512, Data_all!$N$2:$N$5005, LocID!Q$1)</f>
        <v>0</v>
      </c>
      <c r="R512" s="228">
        <f>COUNTIFS(Data_all!$M$2:$M$5005,LocID!$B512, Data_all!$N$2:$N$5005, LocID!R$1)</f>
        <v>0</v>
      </c>
      <c r="S512" s="228">
        <f>COUNTIFS(Data_all!$M$2:$M$5005,LocID!$B512, Data_all!$N$2:$N$5005, LocID!S$1)</f>
        <v>0</v>
      </c>
      <c r="T512" s="232"/>
      <c r="U512" s="230">
        <f t="shared" ref="U512:U575" si="24">SUM(K512:S512)</f>
        <v>1</v>
      </c>
      <c r="W512"/>
    </row>
    <row r="513" spans="1:23" x14ac:dyDescent="0.25">
      <c r="A513" s="228">
        <v>522</v>
      </c>
      <c r="B513" s="228" t="str">
        <f t="shared" ref="B513:B576" si="25">IF(F513=1, C513&amp;"_"&amp;E513, C513&amp;"_"&amp;D513)</f>
        <v>Sonoma_CA</v>
      </c>
      <c r="C513" s="228" t="s">
        <v>3889</v>
      </c>
      <c r="D513" s="320" t="s">
        <v>76</v>
      </c>
      <c r="E513" s="320" t="s">
        <v>50</v>
      </c>
      <c r="F513" s="320"/>
      <c r="G513" s="228">
        <v>38.524448394775298</v>
      </c>
      <c r="H513" s="228">
        <v>-122.92501831054599</v>
      </c>
      <c r="I513" s="228">
        <f t="shared" si="23"/>
        <v>522</v>
      </c>
      <c r="J513" s="228">
        <f>COUNTIFS(Data_all!$M$2:$M$5005, LocID!B513, Data_all!$O$2:$O$5005,"&lt;&gt;2")</f>
        <v>4</v>
      </c>
      <c r="K513" s="228">
        <f>COUNTIFS(Data_all!$M$2:$M$5005,LocID!$B513, Data_all!$N$2:$N$5005, LocID!K$1)</f>
        <v>0</v>
      </c>
      <c r="L513" s="228">
        <f>COUNTIFS(Data_all!$M$2:$M$5005,LocID!$B513, Data_all!$N$2:$N$5005, LocID!L$1) + COUNTIFS(Data_all!$M$2:$M$5005,LocID!$B513, Data_all!$N$2:$N$5005, "Cities and Streets")</f>
        <v>1</v>
      </c>
      <c r="M513" s="228">
        <f>COUNTIFS(Data_all!$M$2:$M$5005,LocID!$B513, Data_all!$N$2:$N$5005, LocID!M$1)</f>
        <v>1</v>
      </c>
      <c r="N513" s="228">
        <f>COUNTIFS(Data_all!$M$2:$M$5005,LocID!$B513, Data_all!$N$2:$N$5005, LocID!N$1)</f>
        <v>0</v>
      </c>
      <c r="O513" s="228">
        <f>COUNTIFS(Data_all!$M$2:$M$5005,LocID!$B513, Data_all!$N$2:$N$5005, LocID!O$1)</f>
        <v>1</v>
      </c>
      <c r="P513" s="228">
        <f>COUNTIFS(Data_all!$M$2:$M$5005,LocID!$B513, Data_all!$N$2:$N$5005, LocID!P$1)</f>
        <v>1</v>
      </c>
      <c r="Q513" s="228">
        <f>COUNTIFS(Data_all!$M$2:$M$5005,LocID!$B513, Data_all!$N$2:$N$5005, LocID!Q$1)</f>
        <v>0</v>
      </c>
      <c r="R513" s="228">
        <f>COUNTIFS(Data_all!$M$2:$M$5005,LocID!$B513, Data_all!$N$2:$N$5005, LocID!R$1)</f>
        <v>0</v>
      </c>
      <c r="S513" s="228">
        <f>COUNTIFS(Data_all!$M$2:$M$5005,LocID!$B513, Data_all!$N$2:$N$5005, LocID!S$1)</f>
        <v>0</v>
      </c>
      <c r="T513" s="232"/>
      <c r="U513" s="230">
        <f t="shared" si="24"/>
        <v>4</v>
      </c>
      <c r="W513"/>
    </row>
    <row r="514" spans="1:23" x14ac:dyDescent="0.25">
      <c r="A514" s="228">
        <v>523</v>
      </c>
      <c r="B514" s="228" t="str">
        <f t="shared" si="25"/>
        <v>South El Monte_CA</v>
      </c>
      <c r="C514" s="228" t="s">
        <v>3892</v>
      </c>
      <c r="D514" s="320" t="s">
        <v>76</v>
      </c>
      <c r="E514" s="320" t="s">
        <v>50</v>
      </c>
      <c r="F514" s="320"/>
      <c r="G514" s="228">
        <v>34.045680999755803</v>
      </c>
      <c r="H514" s="228">
        <v>-118.04418182373</v>
      </c>
      <c r="I514" s="228">
        <f t="shared" ref="I514:I576" si="26">A514</f>
        <v>523</v>
      </c>
      <c r="J514" s="228">
        <f>COUNTIFS(Data_all!$M$2:$M$5005, LocID!B514, Data_all!$O$2:$O$5005,"&lt;&gt;2")</f>
        <v>1</v>
      </c>
      <c r="K514" s="228">
        <f>COUNTIFS(Data_all!$M$2:$M$5005,LocID!$B514, Data_all!$N$2:$N$5005, LocID!K$1)</f>
        <v>0</v>
      </c>
      <c r="L514" s="228">
        <f>COUNTIFS(Data_all!$M$2:$M$5005,LocID!$B514, Data_all!$N$2:$N$5005, LocID!L$1) + COUNTIFS(Data_all!$M$2:$M$5005,LocID!$B514, Data_all!$N$2:$N$5005, "Cities and Streets")</f>
        <v>1</v>
      </c>
      <c r="M514" s="228">
        <f>COUNTIFS(Data_all!$M$2:$M$5005,LocID!$B514, Data_all!$N$2:$N$5005, LocID!M$1)</f>
        <v>0</v>
      </c>
      <c r="N514" s="228">
        <f>COUNTIFS(Data_all!$M$2:$M$5005,LocID!$B514, Data_all!$N$2:$N$5005, LocID!N$1)</f>
        <v>0</v>
      </c>
      <c r="O514" s="228">
        <f>COUNTIFS(Data_all!$M$2:$M$5005,LocID!$B514, Data_all!$N$2:$N$5005, LocID!O$1)</f>
        <v>0</v>
      </c>
      <c r="P514" s="228">
        <f>COUNTIFS(Data_all!$M$2:$M$5005,LocID!$B514, Data_all!$N$2:$N$5005, LocID!P$1)</f>
        <v>0</v>
      </c>
      <c r="Q514" s="228">
        <f>COUNTIFS(Data_all!$M$2:$M$5005,LocID!$B514, Data_all!$N$2:$N$5005, LocID!Q$1)</f>
        <v>0</v>
      </c>
      <c r="R514" s="228">
        <f>COUNTIFS(Data_all!$M$2:$M$5005,LocID!$B514, Data_all!$N$2:$N$5005, LocID!R$1)</f>
        <v>0</v>
      </c>
      <c r="S514" s="228">
        <f>COUNTIFS(Data_all!$M$2:$M$5005,LocID!$B514, Data_all!$N$2:$N$5005, LocID!S$1)</f>
        <v>0</v>
      </c>
      <c r="T514" s="232"/>
      <c r="U514" s="230">
        <f t="shared" si="24"/>
        <v>1</v>
      </c>
      <c r="W514"/>
    </row>
    <row r="515" spans="1:23" x14ac:dyDescent="0.25">
      <c r="A515" s="228">
        <v>524</v>
      </c>
      <c r="B515" s="228" t="str">
        <f t="shared" si="25"/>
        <v>South Jordan_UT</v>
      </c>
      <c r="C515" s="228" t="s">
        <v>3895</v>
      </c>
      <c r="D515" s="320" t="s">
        <v>660</v>
      </c>
      <c r="E515" s="320" t="s">
        <v>50</v>
      </c>
      <c r="F515" s="320"/>
      <c r="G515" s="228">
        <v>40.549880981445298</v>
      </c>
      <c r="H515" s="228">
        <v>-111.93869018554599</v>
      </c>
      <c r="I515" s="228">
        <f t="shared" si="26"/>
        <v>524</v>
      </c>
      <c r="J515" s="228">
        <f>COUNTIFS(Data_all!$M$2:$M$5005, LocID!B515, Data_all!$O$2:$O$5005,"&lt;&gt;2")</f>
        <v>1</v>
      </c>
      <c r="K515" s="228">
        <f>COUNTIFS(Data_all!$M$2:$M$5005,LocID!$B515, Data_all!$N$2:$N$5005, LocID!K$1)</f>
        <v>0</v>
      </c>
      <c r="L515" s="228">
        <f>COUNTIFS(Data_all!$M$2:$M$5005,LocID!$B515, Data_all!$N$2:$N$5005, LocID!L$1) + COUNTIFS(Data_all!$M$2:$M$5005,LocID!$B515, Data_all!$N$2:$N$5005, "Cities and Streets")</f>
        <v>1</v>
      </c>
      <c r="M515" s="228">
        <f>COUNTIFS(Data_all!$M$2:$M$5005,LocID!$B515, Data_all!$N$2:$N$5005, LocID!M$1)</f>
        <v>0</v>
      </c>
      <c r="N515" s="228">
        <f>COUNTIFS(Data_all!$M$2:$M$5005,LocID!$B515, Data_all!$N$2:$N$5005, LocID!N$1)</f>
        <v>0</v>
      </c>
      <c r="O515" s="228">
        <f>COUNTIFS(Data_all!$M$2:$M$5005,LocID!$B515, Data_all!$N$2:$N$5005, LocID!O$1)</f>
        <v>0</v>
      </c>
      <c r="P515" s="228">
        <f>COUNTIFS(Data_all!$M$2:$M$5005,LocID!$B515, Data_all!$N$2:$N$5005, LocID!P$1)</f>
        <v>0</v>
      </c>
      <c r="Q515" s="228">
        <f>COUNTIFS(Data_all!$M$2:$M$5005,LocID!$B515, Data_all!$N$2:$N$5005, LocID!Q$1)</f>
        <v>0</v>
      </c>
      <c r="R515" s="228">
        <f>COUNTIFS(Data_all!$M$2:$M$5005,LocID!$B515, Data_all!$N$2:$N$5005, LocID!R$1)</f>
        <v>0</v>
      </c>
      <c r="S515" s="228">
        <f>COUNTIFS(Data_all!$M$2:$M$5005,LocID!$B515, Data_all!$N$2:$N$5005, LocID!S$1)</f>
        <v>0</v>
      </c>
      <c r="T515" s="232"/>
      <c r="U515" s="230">
        <f t="shared" si="24"/>
        <v>1</v>
      </c>
      <c r="W515"/>
    </row>
    <row r="516" spans="1:23" x14ac:dyDescent="0.25">
      <c r="A516" s="228">
        <v>525</v>
      </c>
      <c r="B516" s="228" t="str">
        <f t="shared" si="25"/>
        <v>South Pasadena_CA</v>
      </c>
      <c r="C516" s="228" t="s">
        <v>3898</v>
      </c>
      <c r="D516" s="320" t="s">
        <v>76</v>
      </c>
      <c r="E516" s="320" t="s">
        <v>50</v>
      </c>
      <c r="F516" s="320"/>
      <c r="G516" s="228">
        <v>34.115798950195298</v>
      </c>
      <c r="H516" s="228">
        <v>-118.152130126953</v>
      </c>
      <c r="I516" s="228">
        <f t="shared" si="26"/>
        <v>525</v>
      </c>
      <c r="J516" s="228">
        <f>COUNTIFS(Data_all!$M$2:$M$5005, LocID!B516, Data_all!$O$2:$O$5005,"&lt;&gt;2")</f>
        <v>5</v>
      </c>
      <c r="K516" s="228">
        <f>COUNTIFS(Data_all!$M$2:$M$5005,LocID!$B516, Data_all!$N$2:$N$5005, LocID!K$1)</f>
        <v>1</v>
      </c>
      <c r="L516" s="228">
        <f>COUNTIFS(Data_all!$M$2:$M$5005,LocID!$B516, Data_all!$N$2:$N$5005, LocID!L$1) + COUNTIFS(Data_all!$M$2:$M$5005,LocID!$B516, Data_all!$N$2:$N$5005, "Cities and Streets")</f>
        <v>4</v>
      </c>
      <c r="M516" s="228">
        <f>COUNTIFS(Data_all!$M$2:$M$5005,LocID!$B516, Data_all!$N$2:$N$5005, LocID!M$1)</f>
        <v>0</v>
      </c>
      <c r="N516" s="228">
        <f>COUNTIFS(Data_all!$M$2:$M$5005,LocID!$B516, Data_all!$N$2:$N$5005, LocID!N$1)</f>
        <v>0</v>
      </c>
      <c r="O516" s="228">
        <f>COUNTIFS(Data_all!$M$2:$M$5005,LocID!$B516, Data_all!$N$2:$N$5005, LocID!O$1)</f>
        <v>0</v>
      </c>
      <c r="P516" s="228">
        <f>COUNTIFS(Data_all!$M$2:$M$5005,LocID!$B516, Data_all!$N$2:$N$5005, LocID!P$1)</f>
        <v>0</v>
      </c>
      <c r="Q516" s="228">
        <f>COUNTIFS(Data_all!$M$2:$M$5005,LocID!$B516, Data_all!$N$2:$N$5005, LocID!Q$1)</f>
        <v>0</v>
      </c>
      <c r="R516" s="228">
        <f>COUNTIFS(Data_all!$M$2:$M$5005,LocID!$B516, Data_all!$N$2:$N$5005, LocID!R$1)</f>
        <v>0</v>
      </c>
      <c r="S516" s="228">
        <f>COUNTIFS(Data_all!$M$2:$M$5005,LocID!$B516, Data_all!$N$2:$N$5005, LocID!S$1)</f>
        <v>0</v>
      </c>
      <c r="T516" s="232"/>
      <c r="U516" s="230">
        <f t="shared" si="24"/>
        <v>5</v>
      </c>
      <c r="W516"/>
    </row>
    <row r="517" spans="1:23" x14ac:dyDescent="0.25">
      <c r="A517" s="228">
        <v>526</v>
      </c>
      <c r="B517" s="228" t="str">
        <f t="shared" si="25"/>
        <v>South Portland_ME</v>
      </c>
      <c r="C517" s="228" t="s">
        <v>3903</v>
      </c>
      <c r="D517" s="320" t="s">
        <v>320</v>
      </c>
      <c r="E517" s="320" t="s">
        <v>50</v>
      </c>
      <c r="F517" s="320"/>
      <c r="G517" s="228">
        <v>43.637611389160099</v>
      </c>
      <c r="H517" s="228">
        <v>-70.251731872558594</v>
      </c>
      <c r="I517" s="228">
        <f t="shared" si="26"/>
        <v>526</v>
      </c>
      <c r="J517" s="228">
        <f>COUNTIFS(Data_all!$M$2:$M$5005, LocID!B517, Data_all!$O$2:$O$5005,"&lt;&gt;2")</f>
        <v>1</v>
      </c>
      <c r="K517" s="228">
        <f>COUNTIFS(Data_all!$M$2:$M$5005,LocID!$B517, Data_all!$N$2:$N$5005, LocID!K$1)</f>
        <v>0</v>
      </c>
      <c r="L517" s="228">
        <f>COUNTIFS(Data_all!$M$2:$M$5005,LocID!$B517, Data_all!$N$2:$N$5005, LocID!L$1) + COUNTIFS(Data_all!$M$2:$M$5005,LocID!$B517, Data_all!$N$2:$N$5005, "Cities and Streets")</f>
        <v>1</v>
      </c>
      <c r="M517" s="228">
        <f>COUNTIFS(Data_all!$M$2:$M$5005,LocID!$B517, Data_all!$N$2:$N$5005, LocID!M$1)</f>
        <v>0</v>
      </c>
      <c r="N517" s="228">
        <f>COUNTIFS(Data_all!$M$2:$M$5005,LocID!$B517, Data_all!$N$2:$N$5005, LocID!N$1)</f>
        <v>0</v>
      </c>
      <c r="O517" s="228">
        <f>COUNTIFS(Data_all!$M$2:$M$5005,LocID!$B517, Data_all!$N$2:$N$5005, LocID!O$1)</f>
        <v>0</v>
      </c>
      <c r="P517" s="228">
        <f>COUNTIFS(Data_all!$M$2:$M$5005,LocID!$B517, Data_all!$N$2:$N$5005, LocID!P$1)</f>
        <v>0</v>
      </c>
      <c r="Q517" s="228">
        <f>COUNTIFS(Data_all!$M$2:$M$5005,LocID!$B517, Data_all!$N$2:$N$5005, LocID!Q$1)</f>
        <v>0</v>
      </c>
      <c r="R517" s="228">
        <f>COUNTIFS(Data_all!$M$2:$M$5005,LocID!$B517, Data_all!$N$2:$N$5005, LocID!R$1)</f>
        <v>0</v>
      </c>
      <c r="S517" s="228">
        <f>COUNTIFS(Data_all!$M$2:$M$5005,LocID!$B517, Data_all!$N$2:$N$5005, LocID!S$1)</f>
        <v>0</v>
      </c>
      <c r="T517" s="232"/>
      <c r="U517" s="230">
        <f t="shared" si="24"/>
        <v>1</v>
      </c>
      <c r="W517"/>
    </row>
    <row r="518" spans="1:23" x14ac:dyDescent="0.25">
      <c r="A518" s="228">
        <v>527</v>
      </c>
      <c r="B518" s="228" t="str">
        <f t="shared" si="25"/>
        <v>South San Francisco_CA</v>
      </c>
      <c r="C518" s="228" t="s">
        <v>3906</v>
      </c>
      <c r="D518" s="320" t="s">
        <v>76</v>
      </c>
      <c r="E518" s="320" t="s">
        <v>50</v>
      </c>
      <c r="F518" s="320"/>
      <c r="G518" s="228">
        <v>37.656059265136697</v>
      </c>
      <c r="H518" s="228">
        <v>-122.414176940917</v>
      </c>
      <c r="I518" s="228">
        <f t="shared" si="26"/>
        <v>527</v>
      </c>
      <c r="J518" s="228">
        <f>COUNTIFS(Data_all!$M$2:$M$5005, LocID!B518, Data_all!$O$2:$O$5005,"&lt;&gt;2")</f>
        <v>44</v>
      </c>
      <c r="K518" s="228">
        <f>COUNTIFS(Data_all!$M$2:$M$5005,LocID!$B518, Data_all!$N$2:$N$5005, LocID!K$1)</f>
        <v>7</v>
      </c>
      <c r="L518" s="228">
        <f>COUNTIFS(Data_all!$M$2:$M$5005,LocID!$B518, Data_all!$N$2:$N$5005, LocID!L$1) + COUNTIFS(Data_all!$M$2:$M$5005,LocID!$B518, Data_all!$N$2:$N$5005, "Cities and Streets")</f>
        <v>13</v>
      </c>
      <c r="M518" s="228">
        <f>COUNTIFS(Data_all!$M$2:$M$5005,LocID!$B518, Data_all!$N$2:$N$5005, LocID!M$1)</f>
        <v>16</v>
      </c>
      <c r="N518" s="228">
        <f>COUNTIFS(Data_all!$M$2:$M$5005,LocID!$B518, Data_all!$N$2:$N$5005, LocID!N$1)</f>
        <v>2</v>
      </c>
      <c r="O518" s="228">
        <f>COUNTIFS(Data_all!$M$2:$M$5005,LocID!$B518, Data_all!$N$2:$N$5005, LocID!O$1)</f>
        <v>8</v>
      </c>
      <c r="P518" s="228">
        <f>COUNTIFS(Data_all!$M$2:$M$5005,LocID!$B518, Data_all!$N$2:$N$5005, LocID!P$1)</f>
        <v>0</v>
      </c>
      <c r="Q518" s="228">
        <f>COUNTIFS(Data_all!$M$2:$M$5005,LocID!$B518, Data_all!$N$2:$N$5005, LocID!Q$1)</f>
        <v>0</v>
      </c>
      <c r="R518" s="228">
        <f>COUNTIFS(Data_all!$M$2:$M$5005,LocID!$B518, Data_all!$N$2:$N$5005, LocID!R$1)</f>
        <v>0</v>
      </c>
      <c r="S518" s="228">
        <f>COUNTIFS(Data_all!$M$2:$M$5005,LocID!$B518, Data_all!$N$2:$N$5005, LocID!S$1)</f>
        <v>0</v>
      </c>
      <c r="T518" s="232"/>
      <c r="U518" s="230">
        <f t="shared" si="24"/>
        <v>46</v>
      </c>
      <c r="W518"/>
    </row>
    <row r="519" spans="1:23" x14ac:dyDescent="0.25">
      <c r="A519" s="228">
        <v>528</v>
      </c>
      <c r="B519" s="228" t="str">
        <f t="shared" si="25"/>
        <v>Spokane_WA</v>
      </c>
      <c r="C519" s="228" t="s">
        <v>3937</v>
      </c>
      <c r="D519" s="320" t="s">
        <v>261</v>
      </c>
      <c r="E519" s="320" t="s">
        <v>50</v>
      </c>
      <c r="F519" s="320"/>
      <c r="G519" s="228">
        <v>47.657260894775298</v>
      </c>
      <c r="H519" s="228">
        <v>-117.41227722167901</v>
      </c>
      <c r="I519" s="228">
        <f t="shared" si="26"/>
        <v>528</v>
      </c>
      <c r="J519" s="228">
        <f>COUNTIFS(Data_all!$M$2:$M$5005, LocID!B519, Data_all!$O$2:$O$5005,"&lt;&gt;2")</f>
        <v>12</v>
      </c>
      <c r="K519" s="228">
        <f>COUNTIFS(Data_all!$M$2:$M$5005,LocID!$B519, Data_all!$N$2:$N$5005, LocID!K$1)</f>
        <v>5</v>
      </c>
      <c r="L519" s="228">
        <f>COUNTIFS(Data_all!$M$2:$M$5005,LocID!$B519, Data_all!$N$2:$N$5005, LocID!L$1) + COUNTIFS(Data_all!$M$2:$M$5005,LocID!$B519, Data_all!$N$2:$N$5005, "Cities and Streets")</f>
        <v>3</v>
      </c>
      <c r="M519" s="228">
        <f>COUNTIFS(Data_all!$M$2:$M$5005,LocID!$B519, Data_all!$N$2:$N$5005, LocID!M$1)</f>
        <v>2</v>
      </c>
      <c r="N519" s="228">
        <f>COUNTIFS(Data_all!$M$2:$M$5005,LocID!$B519, Data_all!$N$2:$N$5005, LocID!N$1)</f>
        <v>1</v>
      </c>
      <c r="O519" s="228">
        <f>COUNTIFS(Data_all!$M$2:$M$5005,LocID!$B519, Data_all!$N$2:$N$5005, LocID!O$1)</f>
        <v>0</v>
      </c>
      <c r="P519" s="228">
        <f>COUNTIFS(Data_all!$M$2:$M$5005,LocID!$B519, Data_all!$N$2:$N$5005, LocID!P$1)</f>
        <v>0</v>
      </c>
      <c r="Q519" s="228">
        <f>COUNTIFS(Data_all!$M$2:$M$5005,LocID!$B519, Data_all!$N$2:$N$5005, LocID!Q$1)</f>
        <v>0</v>
      </c>
      <c r="R519" s="228">
        <f>COUNTIFS(Data_all!$M$2:$M$5005,LocID!$B519, Data_all!$N$2:$N$5005, LocID!R$1)</f>
        <v>2</v>
      </c>
      <c r="S519" s="228">
        <f>COUNTIFS(Data_all!$M$2:$M$5005,LocID!$B519, Data_all!$N$2:$N$5005, LocID!S$1)</f>
        <v>0</v>
      </c>
      <c r="T519" s="232"/>
      <c r="U519" s="230">
        <f t="shared" si="24"/>
        <v>13</v>
      </c>
      <c r="W519"/>
    </row>
    <row r="520" spans="1:23" x14ac:dyDescent="0.25">
      <c r="A520" s="228">
        <v>529</v>
      </c>
      <c r="B520" s="228" t="str">
        <f t="shared" si="25"/>
        <v>Springdale_UT</v>
      </c>
      <c r="C520" s="228" t="s">
        <v>3944</v>
      </c>
      <c r="D520" s="320" t="s">
        <v>660</v>
      </c>
      <c r="E520" s="320" t="s">
        <v>50</v>
      </c>
      <c r="F520" s="320"/>
      <c r="G520" s="228">
        <v>37.183170318603501</v>
      </c>
      <c r="H520" s="228">
        <v>-113.003662109375</v>
      </c>
      <c r="I520" s="228">
        <f t="shared" si="26"/>
        <v>529</v>
      </c>
      <c r="J520" s="228">
        <f>COUNTIFS(Data_all!$M$2:$M$5005, LocID!B520, Data_all!$O$2:$O$5005,"&lt;&gt;2")</f>
        <v>1</v>
      </c>
      <c r="K520" s="228">
        <f>COUNTIFS(Data_all!$M$2:$M$5005,LocID!$B520, Data_all!$N$2:$N$5005, LocID!K$1)</f>
        <v>1</v>
      </c>
      <c r="L520" s="228">
        <f>COUNTIFS(Data_all!$M$2:$M$5005,LocID!$B520, Data_all!$N$2:$N$5005, LocID!L$1) + COUNTIFS(Data_all!$M$2:$M$5005,LocID!$B520, Data_all!$N$2:$N$5005, "Cities and Streets")</f>
        <v>0</v>
      </c>
      <c r="M520" s="228">
        <f>COUNTIFS(Data_all!$M$2:$M$5005,LocID!$B520, Data_all!$N$2:$N$5005, LocID!M$1)</f>
        <v>0</v>
      </c>
      <c r="N520" s="228">
        <f>COUNTIFS(Data_all!$M$2:$M$5005,LocID!$B520, Data_all!$N$2:$N$5005, LocID!N$1)</f>
        <v>0</v>
      </c>
      <c r="O520" s="228">
        <f>COUNTIFS(Data_all!$M$2:$M$5005,LocID!$B520, Data_all!$N$2:$N$5005, LocID!O$1)</f>
        <v>0</v>
      </c>
      <c r="P520" s="228">
        <f>COUNTIFS(Data_all!$M$2:$M$5005,LocID!$B520, Data_all!$N$2:$N$5005, LocID!P$1)</f>
        <v>0</v>
      </c>
      <c r="Q520" s="228">
        <f>COUNTIFS(Data_all!$M$2:$M$5005,LocID!$B520, Data_all!$N$2:$N$5005, LocID!Q$1)</f>
        <v>0</v>
      </c>
      <c r="R520" s="228">
        <f>COUNTIFS(Data_all!$M$2:$M$5005,LocID!$B520, Data_all!$N$2:$N$5005, LocID!R$1)</f>
        <v>0</v>
      </c>
      <c r="S520" s="228">
        <f>COUNTIFS(Data_all!$M$2:$M$5005,LocID!$B520, Data_all!$N$2:$N$5005, LocID!S$1)</f>
        <v>0</v>
      </c>
      <c r="T520" s="232"/>
      <c r="U520" s="230">
        <f t="shared" si="24"/>
        <v>1</v>
      </c>
      <c r="W520"/>
    </row>
    <row r="521" spans="1:23" x14ac:dyDescent="0.25">
      <c r="A521" s="228">
        <v>530</v>
      </c>
      <c r="B521" s="228" t="str">
        <f t="shared" si="25"/>
        <v>Springfield_IL</v>
      </c>
      <c r="C521" s="228" t="s">
        <v>3947</v>
      </c>
      <c r="D521" s="320" t="s">
        <v>208</v>
      </c>
      <c r="E521" s="320" t="s">
        <v>50</v>
      </c>
      <c r="F521" s="320"/>
      <c r="G521" s="228">
        <v>39.801048278808501</v>
      </c>
      <c r="H521" s="228">
        <v>-89.643600463867102</v>
      </c>
      <c r="I521" s="228">
        <f t="shared" si="26"/>
        <v>530</v>
      </c>
      <c r="J521" s="228">
        <f>COUNTIFS(Data_all!$M$2:$M$5005, LocID!B521, Data_all!$O$2:$O$5005,"&lt;&gt;2")</f>
        <v>3</v>
      </c>
      <c r="K521" s="228">
        <f>COUNTIFS(Data_all!$M$2:$M$5005,LocID!$B521, Data_all!$N$2:$N$5005, LocID!K$1)</f>
        <v>0</v>
      </c>
      <c r="L521" s="228">
        <f>COUNTIFS(Data_all!$M$2:$M$5005,LocID!$B521, Data_all!$N$2:$N$5005, LocID!L$1) + COUNTIFS(Data_all!$M$2:$M$5005,LocID!$B521, Data_all!$N$2:$N$5005, "Cities and Streets")</f>
        <v>0</v>
      </c>
      <c r="M521" s="228">
        <f>COUNTIFS(Data_all!$M$2:$M$5005,LocID!$B521, Data_all!$N$2:$N$5005, LocID!M$1)</f>
        <v>1</v>
      </c>
      <c r="N521" s="228">
        <f>COUNTIFS(Data_all!$M$2:$M$5005,LocID!$B521, Data_all!$N$2:$N$5005, LocID!N$1)</f>
        <v>0</v>
      </c>
      <c r="O521" s="228">
        <f>COUNTIFS(Data_all!$M$2:$M$5005,LocID!$B521, Data_all!$N$2:$N$5005, LocID!O$1)</f>
        <v>0</v>
      </c>
      <c r="P521" s="228">
        <f>COUNTIFS(Data_all!$M$2:$M$5005,LocID!$B521, Data_all!$N$2:$N$5005, LocID!P$1)</f>
        <v>2</v>
      </c>
      <c r="Q521" s="228">
        <f>COUNTIFS(Data_all!$M$2:$M$5005,LocID!$B521, Data_all!$N$2:$N$5005, LocID!Q$1)</f>
        <v>0</v>
      </c>
      <c r="R521" s="228">
        <f>COUNTIFS(Data_all!$M$2:$M$5005,LocID!$B521, Data_all!$N$2:$N$5005, LocID!R$1)</f>
        <v>0</v>
      </c>
      <c r="S521" s="228">
        <f>COUNTIFS(Data_all!$M$2:$M$5005,LocID!$B521, Data_all!$N$2:$N$5005, LocID!S$1)</f>
        <v>0</v>
      </c>
      <c r="T521" s="232"/>
      <c r="U521" s="230">
        <f t="shared" si="24"/>
        <v>3</v>
      </c>
      <c r="W521"/>
    </row>
    <row r="522" spans="1:23" x14ac:dyDescent="0.25">
      <c r="A522" s="228">
        <v>531</v>
      </c>
      <c r="B522" s="228" t="str">
        <f t="shared" si="25"/>
        <v>Springfield_MA</v>
      </c>
      <c r="C522" s="228" t="s">
        <v>3947</v>
      </c>
      <c r="D522" s="320" t="s">
        <v>49</v>
      </c>
      <c r="E522" s="320" t="s">
        <v>50</v>
      </c>
      <c r="F522" s="320"/>
      <c r="G522" s="228">
        <v>42.101249694824197</v>
      </c>
      <c r="H522" s="228">
        <v>-72.589286804199205</v>
      </c>
      <c r="I522" s="228">
        <f t="shared" si="26"/>
        <v>531</v>
      </c>
      <c r="J522" s="228">
        <f>COUNTIFS(Data_all!$M$2:$M$5005, LocID!B522, Data_all!$O$2:$O$5005,"&lt;&gt;2")</f>
        <v>6</v>
      </c>
      <c r="K522" s="228">
        <f>COUNTIFS(Data_all!$M$2:$M$5005,LocID!$B522, Data_all!$N$2:$N$5005, LocID!K$1)</f>
        <v>2</v>
      </c>
      <c r="L522" s="228">
        <f>COUNTIFS(Data_all!$M$2:$M$5005,LocID!$B522, Data_all!$N$2:$N$5005, LocID!L$1) + COUNTIFS(Data_all!$M$2:$M$5005,LocID!$B522, Data_all!$N$2:$N$5005, "Cities and Streets")</f>
        <v>2</v>
      </c>
      <c r="M522" s="228">
        <f>COUNTIFS(Data_all!$M$2:$M$5005,LocID!$B522, Data_all!$N$2:$N$5005, LocID!M$1)</f>
        <v>1</v>
      </c>
      <c r="N522" s="228">
        <f>COUNTIFS(Data_all!$M$2:$M$5005,LocID!$B522, Data_all!$N$2:$N$5005, LocID!N$1)</f>
        <v>0</v>
      </c>
      <c r="O522" s="228">
        <f>COUNTIFS(Data_all!$M$2:$M$5005,LocID!$B522, Data_all!$N$2:$N$5005, LocID!O$1)</f>
        <v>0</v>
      </c>
      <c r="P522" s="228">
        <f>COUNTIFS(Data_all!$M$2:$M$5005,LocID!$B522, Data_all!$N$2:$N$5005, LocID!P$1)</f>
        <v>1</v>
      </c>
      <c r="Q522" s="228">
        <f>COUNTIFS(Data_all!$M$2:$M$5005,LocID!$B522, Data_all!$N$2:$N$5005, LocID!Q$1)</f>
        <v>0</v>
      </c>
      <c r="R522" s="228">
        <f>COUNTIFS(Data_all!$M$2:$M$5005,LocID!$B522, Data_all!$N$2:$N$5005, LocID!R$1)</f>
        <v>0</v>
      </c>
      <c r="S522" s="228">
        <f>COUNTIFS(Data_all!$M$2:$M$5005,LocID!$B522, Data_all!$N$2:$N$5005, LocID!S$1)</f>
        <v>0</v>
      </c>
      <c r="T522" s="232"/>
      <c r="U522" s="230">
        <f t="shared" si="24"/>
        <v>6</v>
      </c>
      <c r="W522"/>
    </row>
    <row r="523" spans="1:23" x14ac:dyDescent="0.25">
      <c r="A523" s="228">
        <v>532</v>
      </c>
      <c r="B523" s="228" t="str">
        <f t="shared" si="25"/>
        <v>Springvale_ME</v>
      </c>
      <c r="C523" s="228" t="s">
        <v>3963</v>
      </c>
      <c r="D523" s="320" t="s">
        <v>320</v>
      </c>
      <c r="E523" s="320" t="s">
        <v>50</v>
      </c>
      <c r="F523" s="320"/>
      <c r="G523" s="228">
        <v>43.4669189453125</v>
      </c>
      <c r="H523" s="228">
        <v>-70.797958374023395</v>
      </c>
      <c r="I523" s="228">
        <f t="shared" si="26"/>
        <v>532</v>
      </c>
      <c r="J523" s="228">
        <f>COUNTIFS(Data_all!$M$2:$M$5005, LocID!B523, Data_all!$O$2:$O$5005,"&lt;&gt;2")</f>
        <v>1</v>
      </c>
      <c r="K523" s="228">
        <f>COUNTIFS(Data_all!$M$2:$M$5005,LocID!$B523, Data_all!$N$2:$N$5005, LocID!K$1)</f>
        <v>0</v>
      </c>
      <c r="L523" s="228">
        <f>COUNTIFS(Data_all!$M$2:$M$5005,LocID!$B523, Data_all!$N$2:$N$5005, LocID!L$1) + COUNTIFS(Data_all!$M$2:$M$5005,LocID!$B523, Data_all!$N$2:$N$5005, "Cities and Streets")</f>
        <v>1</v>
      </c>
      <c r="M523" s="228">
        <f>COUNTIFS(Data_all!$M$2:$M$5005,LocID!$B523, Data_all!$N$2:$N$5005, LocID!M$1)</f>
        <v>0</v>
      </c>
      <c r="N523" s="228">
        <f>COUNTIFS(Data_all!$M$2:$M$5005,LocID!$B523, Data_all!$N$2:$N$5005, LocID!N$1)</f>
        <v>0</v>
      </c>
      <c r="O523" s="228">
        <f>COUNTIFS(Data_all!$M$2:$M$5005,LocID!$B523, Data_all!$N$2:$N$5005, LocID!O$1)</f>
        <v>0</v>
      </c>
      <c r="P523" s="228">
        <f>COUNTIFS(Data_all!$M$2:$M$5005,LocID!$B523, Data_all!$N$2:$N$5005, LocID!P$1)</f>
        <v>0</v>
      </c>
      <c r="Q523" s="228">
        <f>COUNTIFS(Data_all!$M$2:$M$5005,LocID!$B523, Data_all!$N$2:$N$5005, LocID!Q$1)</f>
        <v>0</v>
      </c>
      <c r="R523" s="228">
        <f>COUNTIFS(Data_all!$M$2:$M$5005,LocID!$B523, Data_all!$N$2:$N$5005, LocID!R$1)</f>
        <v>0</v>
      </c>
      <c r="S523" s="228">
        <f>COUNTIFS(Data_all!$M$2:$M$5005,LocID!$B523, Data_all!$N$2:$N$5005, LocID!S$1)</f>
        <v>0</v>
      </c>
      <c r="T523" s="232"/>
      <c r="U523" s="230">
        <f t="shared" si="24"/>
        <v>1</v>
      </c>
      <c r="W523"/>
    </row>
    <row r="524" spans="1:23" x14ac:dyDescent="0.25">
      <c r="A524" s="228">
        <v>533</v>
      </c>
      <c r="B524" s="228" t="str">
        <f t="shared" si="25"/>
        <v>St. Charles_IL</v>
      </c>
      <c r="C524" s="228" t="s">
        <v>3965</v>
      </c>
      <c r="D524" s="320" t="s">
        <v>208</v>
      </c>
      <c r="E524" s="320" t="s">
        <v>50</v>
      </c>
      <c r="F524" s="320"/>
      <c r="G524" s="228">
        <v>41.913761138916001</v>
      </c>
      <c r="H524" s="228">
        <v>-88.312843322753906</v>
      </c>
      <c r="I524" s="228">
        <f t="shared" si="26"/>
        <v>533</v>
      </c>
      <c r="J524" s="228">
        <f>COUNTIFS(Data_all!$M$2:$M$5005, LocID!B524, Data_all!$O$2:$O$5005,"&lt;&gt;2")</f>
        <v>1</v>
      </c>
      <c r="K524" s="228">
        <f>COUNTIFS(Data_all!$M$2:$M$5005,LocID!$B524, Data_all!$N$2:$N$5005, LocID!K$1)</f>
        <v>0</v>
      </c>
      <c r="L524" s="228">
        <f>COUNTIFS(Data_all!$M$2:$M$5005,LocID!$B524, Data_all!$N$2:$N$5005, LocID!L$1) + COUNTIFS(Data_all!$M$2:$M$5005,LocID!$B524, Data_all!$N$2:$N$5005, "Cities and Streets")</f>
        <v>0</v>
      </c>
      <c r="M524" s="228">
        <f>COUNTIFS(Data_all!$M$2:$M$5005,LocID!$B524, Data_all!$N$2:$N$5005, LocID!M$1)</f>
        <v>0</v>
      </c>
      <c r="N524" s="228">
        <f>COUNTIFS(Data_all!$M$2:$M$5005,LocID!$B524, Data_all!$N$2:$N$5005, LocID!N$1)</f>
        <v>0</v>
      </c>
      <c r="O524" s="228">
        <f>COUNTIFS(Data_all!$M$2:$M$5005,LocID!$B524, Data_all!$N$2:$N$5005, LocID!O$1)</f>
        <v>0</v>
      </c>
      <c r="P524" s="228">
        <f>COUNTIFS(Data_all!$M$2:$M$5005,LocID!$B524, Data_all!$N$2:$N$5005, LocID!P$1)</f>
        <v>1</v>
      </c>
      <c r="Q524" s="228">
        <f>COUNTIFS(Data_all!$M$2:$M$5005,LocID!$B524, Data_all!$N$2:$N$5005, LocID!Q$1)</f>
        <v>0</v>
      </c>
      <c r="R524" s="228">
        <f>COUNTIFS(Data_all!$M$2:$M$5005,LocID!$B524, Data_all!$N$2:$N$5005, LocID!R$1)</f>
        <v>0</v>
      </c>
      <c r="S524" s="228">
        <f>COUNTIFS(Data_all!$M$2:$M$5005,LocID!$B524, Data_all!$N$2:$N$5005, LocID!S$1)</f>
        <v>0</v>
      </c>
      <c r="T524" s="232"/>
      <c r="U524" s="230">
        <f t="shared" si="24"/>
        <v>1</v>
      </c>
      <c r="W524"/>
    </row>
    <row r="525" spans="1:23" x14ac:dyDescent="0.25">
      <c r="A525" s="228">
        <v>534</v>
      </c>
      <c r="B525" s="228" t="str">
        <f t="shared" si="25"/>
        <v>St. George_UT</v>
      </c>
      <c r="C525" s="228" t="s">
        <v>3968</v>
      </c>
      <c r="D525" s="320" t="s">
        <v>660</v>
      </c>
      <c r="E525" s="320" t="s">
        <v>50</v>
      </c>
      <c r="F525" s="320"/>
      <c r="G525" s="228">
        <v>37.1090698242187</v>
      </c>
      <c r="H525" s="228">
        <v>-113.583297729492</v>
      </c>
      <c r="I525" s="228">
        <f t="shared" si="26"/>
        <v>534</v>
      </c>
      <c r="J525" s="228">
        <f>COUNTIFS(Data_all!$M$2:$M$5005, LocID!B525, Data_all!$O$2:$O$5005,"&lt;&gt;2")</f>
        <v>1</v>
      </c>
      <c r="K525" s="228">
        <f>COUNTIFS(Data_all!$M$2:$M$5005,LocID!$B525, Data_all!$N$2:$N$5005, LocID!K$1)</f>
        <v>1</v>
      </c>
      <c r="L525" s="228">
        <f>COUNTIFS(Data_all!$M$2:$M$5005,LocID!$B525, Data_all!$N$2:$N$5005, LocID!L$1) + COUNTIFS(Data_all!$M$2:$M$5005,LocID!$B525, Data_all!$N$2:$N$5005, "Cities and Streets")</f>
        <v>0</v>
      </c>
      <c r="M525" s="228">
        <f>COUNTIFS(Data_all!$M$2:$M$5005,LocID!$B525, Data_all!$N$2:$N$5005, LocID!M$1)</f>
        <v>0</v>
      </c>
      <c r="N525" s="228">
        <f>COUNTIFS(Data_all!$M$2:$M$5005,LocID!$B525, Data_all!$N$2:$N$5005, LocID!N$1)</f>
        <v>0</v>
      </c>
      <c r="O525" s="228">
        <f>COUNTIFS(Data_all!$M$2:$M$5005,LocID!$B525, Data_all!$N$2:$N$5005, LocID!O$1)</f>
        <v>0</v>
      </c>
      <c r="P525" s="228">
        <f>COUNTIFS(Data_all!$M$2:$M$5005,LocID!$B525, Data_all!$N$2:$N$5005, LocID!P$1)</f>
        <v>0</v>
      </c>
      <c r="Q525" s="228">
        <f>COUNTIFS(Data_all!$M$2:$M$5005,LocID!$B525, Data_all!$N$2:$N$5005, LocID!Q$1)</f>
        <v>0</v>
      </c>
      <c r="R525" s="228">
        <f>COUNTIFS(Data_all!$M$2:$M$5005,LocID!$B525, Data_all!$N$2:$N$5005, LocID!R$1)</f>
        <v>0</v>
      </c>
      <c r="S525" s="228">
        <f>COUNTIFS(Data_all!$M$2:$M$5005,LocID!$B525, Data_all!$N$2:$N$5005, LocID!S$1)</f>
        <v>0</v>
      </c>
      <c r="T525" s="232"/>
      <c r="U525" s="230">
        <f t="shared" si="24"/>
        <v>1</v>
      </c>
      <c r="W525"/>
    </row>
    <row r="526" spans="1:23" x14ac:dyDescent="0.25">
      <c r="A526" s="228">
        <v>535</v>
      </c>
      <c r="B526" s="228" t="str">
        <f t="shared" si="25"/>
        <v>St. Johnsbury_VT</v>
      </c>
      <c r="C526" s="228" t="s">
        <v>3971</v>
      </c>
      <c r="D526" s="320" t="s">
        <v>732</v>
      </c>
      <c r="E526" s="320" t="s">
        <v>50</v>
      </c>
      <c r="F526" s="320"/>
      <c r="G526" s="228">
        <v>44.418228149413999</v>
      </c>
      <c r="H526" s="228">
        <v>-72.020782470703097</v>
      </c>
      <c r="I526" s="228">
        <f t="shared" si="26"/>
        <v>535</v>
      </c>
      <c r="J526" s="228">
        <f>COUNTIFS(Data_all!$M$2:$M$5005, LocID!B526, Data_all!$O$2:$O$5005,"&lt;&gt;2")</f>
        <v>1</v>
      </c>
      <c r="K526" s="228">
        <f>COUNTIFS(Data_all!$M$2:$M$5005,LocID!$B526, Data_all!$N$2:$N$5005, LocID!K$1)</f>
        <v>1</v>
      </c>
      <c r="L526" s="228">
        <f>COUNTIFS(Data_all!$M$2:$M$5005,LocID!$B526, Data_all!$N$2:$N$5005, LocID!L$1) + COUNTIFS(Data_all!$M$2:$M$5005,LocID!$B526, Data_all!$N$2:$N$5005, "Cities and Streets")</f>
        <v>0</v>
      </c>
      <c r="M526" s="228">
        <f>COUNTIFS(Data_all!$M$2:$M$5005,LocID!$B526, Data_all!$N$2:$N$5005, LocID!M$1)</f>
        <v>0</v>
      </c>
      <c r="N526" s="228">
        <f>COUNTIFS(Data_all!$M$2:$M$5005,LocID!$B526, Data_all!$N$2:$N$5005, LocID!N$1)</f>
        <v>0</v>
      </c>
      <c r="O526" s="228">
        <f>COUNTIFS(Data_all!$M$2:$M$5005,LocID!$B526, Data_all!$N$2:$N$5005, LocID!O$1)</f>
        <v>0</v>
      </c>
      <c r="P526" s="228">
        <f>COUNTIFS(Data_all!$M$2:$M$5005,LocID!$B526, Data_all!$N$2:$N$5005, LocID!P$1)</f>
        <v>0</v>
      </c>
      <c r="Q526" s="228">
        <f>COUNTIFS(Data_all!$M$2:$M$5005,LocID!$B526, Data_all!$N$2:$N$5005, LocID!Q$1)</f>
        <v>0</v>
      </c>
      <c r="R526" s="228">
        <f>COUNTIFS(Data_all!$M$2:$M$5005,LocID!$B526, Data_all!$N$2:$N$5005, LocID!R$1)</f>
        <v>0</v>
      </c>
      <c r="S526" s="228">
        <f>COUNTIFS(Data_all!$M$2:$M$5005,LocID!$B526, Data_all!$N$2:$N$5005, LocID!S$1)</f>
        <v>0</v>
      </c>
      <c r="T526" s="232"/>
      <c r="U526" s="230">
        <f t="shared" si="24"/>
        <v>1</v>
      </c>
      <c r="W526"/>
    </row>
    <row r="527" spans="1:23" x14ac:dyDescent="0.25">
      <c r="A527" s="228">
        <v>536</v>
      </c>
      <c r="B527" s="228" t="str">
        <f t="shared" si="25"/>
        <v>St. Louis_MO</v>
      </c>
      <c r="C527" s="228" t="s">
        <v>3974</v>
      </c>
      <c r="D527" s="320" t="s">
        <v>673</v>
      </c>
      <c r="E527" s="320" t="s">
        <v>50</v>
      </c>
      <c r="F527" s="320"/>
      <c r="G527" s="228">
        <v>38.627750396728501</v>
      </c>
      <c r="H527" s="228">
        <v>-90.199562072753906</v>
      </c>
      <c r="I527" s="228">
        <f t="shared" si="26"/>
        <v>536</v>
      </c>
      <c r="J527" s="228">
        <f>COUNTIFS(Data_all!$M$2:$M$5005, LocID!B527, Data_all!$O$2:$O$5005,"&lt;&gt;2")</f>
        <v>8</v>
      </c>
      <c r="K527" s="228">
        <f>COUNTIFS(Data_all!$M$2:$M$5005,LocID!$B527, Data_all!$N$2:$N$5005, LocID!K$1)</f>
        <v>1</v>
      </c>
      <c r="L527" s="228">
        <f>COUNTIFS(Data_all!$M$2:$M$5005,LocID!$B527, Data_all!$N$2:$N$5005, LocID!L$1) + COUNTIFS(Data_all!$M$2:$M$5005,LocID!$B527, Data_all!$N$2:$N$5005, "Cities and Streets")</f>
        <v>4</v>
      </c>
      <c r="M527" s="228">
        <f>COUNTIFS(Data_all!$M$2:$M$5005,LocID!$B527, Data_all!$N$2:$N$5005, LocID!M$1)</f>
        <v>2</v>
      </c>
      <c r="N527" s="228">
        <f>COUNTIFS(Data_all!$M$2:$M$5005,LocID!$B527, Data_all!$N$2:$N$5005, LocID!N$1)</f>
        <v>0</v>
      </c>
      <c r="O527" s="228">
        <f>COUNTIFS(Data_all!$M$2:$M$5005,LocID!$B527, Data_all!$N$2:$N$5005, LocID!O$1)</f>
        <v>1</v>
      </c>
      <c r="P527" s="228">
        <f>COUNTIFS(Data_all!$M$2:$M$5005,LocID!$B527, Data_all!$N$2:$N$5005, LocID!P$1)</f>
        <v>0</v>
      </c>
      <c r="Q527" s="228">
        <f>COUNTIFS(Data_all!$M$2:$M$5005,LocID!$B527, Data_all!$N$2:$N$5005, LocID!Q$1)</f>
        <v>0</v>
      </c>
      <c r="R527" s="228">
        <f>COUNTIFS(Data_all!$M$2:$M$5005,LocID!$B527, Data_all!$N$2:$N$5005, LocID!R$1)</f>
        <v>0</v>
      </c>
      <c r="S527" s="228">
        <f>COUNTIFS(Data_all!$M$2:$M$5005,LocID!$B527, Data_all!$N$2:$N$5005, LocID!S$1)</f>
        <v>0</v>
      </c>
      <c r="T527" s="232"/>
      <c r="U527" s="230">
        <f t="shared" si="24"/>
        <v>8</v>
      </c>
      <c r="W527"/>
    </row>
    <row r="528" spans="1:23" x14ac:dyDescent="0.25">
      <c r="A528" s="228">
        <v>537</v>
      </c>
      <c r="B528" s="228" t="str">
        <f t="shared" si="25"/>
        <v>St. Paul_MN</v>
      </c>
      <c r="C528" s="228" t="s">
        <v>3168</v>
      </c>
      <c r="D528" s="320" t="s">
        <v>198</v>
      </c>
      <c r="E528" s="320" t="s">
        <v>50</v>
      </c>
      <c r="F528" s="320"/>
      <c r="G528" s="228">
        <v>44.943820953369098</v>
      </c>
      <c r="H528" s="228">
        <v>-93.093322753906193</v>
      </c>
      <c r="I528" s="228">
        <f t="shared" si="26"/>
        <v>537</v>
      </c>
      <c r="J528" s="228">
        <f>COUNTIFS(Data_all!$M$2:$M$5005, LocID!B528, Data_all!$O$2:$O$5005,"&lt;&gt;2")</f>
        <v>17</v>
      </c>
      <c r="K528" s="228">
        <f>COUNTIFS(Data_all!$M$2:$M$5005,LocID!$B528, Data_all!$N$2:$N$5005, LocID!K$1)</f>
        <v>11</v>
      </c>
      <c r="L528" s="228">
        <f>COUNTIFS(Data_all!$M$2:$M$5005,LocID!$B528, Data_all!$N$2:$N$5005, LocID!L$1) + COUNTIFS(Data_all!$M$2:$M$5005,LocID!$B528, Data_all!$N$2:$N$5005, "Cities and Streets")</f>
        <v>2</v>
      </c>
      <c r="M528" s="228">
        <f>COUNTIFS(Data_all!$M$2:$M$5005,LocID!$B528, Data_all!$N$2:$N$5005, LocID!M$1)</f>
        <v>3</v>
      </c>
      <c r="N528" s="228">
        <f>COUNTIFS(Data_all!$M$2:$M$5005,LocID!$B528, Data_all!$N$2:$N$5005, LocID!N$1)</f>
        <v>0</v>
      </c>
      <c r="O528" s="228">
        <f>COUNTIFS(Data_all!$M$2:$M$5005,LocID!$B528, Data_all!$N$2:$N$5005, LocID!O$1)</f>
        <v>0</v>
      </c>
      <c r="P528" s="228">
        <f>COUNTIFS(Data_all!$M$2:$M$5005,LocID!$B528, Data_all!$N$2:$N$5005, LocID!P$1)</f>
        <v>1</v>
      </c>
      <c r="Q528" s="228">
        <f>COUNTIFS(Data_all!$M$2:$M$5005,LocID!$B528, Data_all!$N$2:$N$5005, LocID!Q$1)</f>
        <v>0</v>
      </c>
      <c r="R528" s="228">
        <f>COUNTIFS(Data_all!$M$2:$M$5005,LocID!$B528, Data_all!$N$2:$N$5005, LocID!R$1)</f>
        <v>0</v>
      </c>
      <c r="S528" s="228">
        <f>COUNTIFS(Data_all!$M$2:$M$5005,LocID!$B528, Data_all!$N$2:$N$5005, LocID!S$1)</f>
        <v>0</v>
      </c>
      <c r="T528" s="232"/>
      <c r="U528" s="230">
        <f t="shared" si="24"/>
        <v>17</v>
      </c>
      <c r="W528"/>
    </row>
    <row r="529" spans="1:23" x14ac:dyDescent="0.25">
      <c r="A529" s="228">
        <v>538</v>
      </c>
      <c r="B529" s="228" t="str">
        <f t="shared" si="25"/>
        <v>Stateline_NV</v>
      </c>
      <c r="C529" s="228" t="s">
        <v>3998</v>
      </c>
      <c r="D529" s="320" t="s">
        <v>1475</v>
      </c>
      <c r="E529" s="320" t="s">
        <v>50</v>
      </c>
      <c r="F529" s="320"/>
      <c r="G529" s="228">
        <v>38.961448669433501</v>
      </c>
      <c r="H529" s="228">
        <v>-119.940551757812</v>
      </c>
      <c r="I529" s="228">
        <f t="shared" si="26"/>
        <v>538</v>
      </c>
      <c r="J529" s="228">
        <f>COUNTIFS(Data_all!$M$2:$M$5005, LocID!B529, Data_all!$O$2:$O$5005,"&lt;&gt;2")</f>
        <v>7</v>
      </c>
      <c r="K529" s="228">
        <f>COUNTIFS(Data_all!$M$2:$M$5005,LocID!$B529, Data_all!$N$2:$N$5005, LocID!K$1)</f>
        <v>2</v>
      </c>
      <c r="L529" s="228">
        <f>COUNTIFS(Data_all!$M$2:$M$5005,LocID!$B529, Data_all!$N$2:$N$5005, LocID!L$1) + COUNTIFS(Data_all!$M$2:$M$5005,LocID!$B529, Data_all!$N$2:$N$5005, "Cities and Streets")</f>
        <v>4</v>
      </c>
      <c r="M529" s="228">
        <f>COUNTIFS(Data_all!$M$2:$M$5005,LocID!$B529, Data_all!$N$2:$N$5005, LocID!M$1)</f>
        <v>1</v>
      </c>
      <c r="N529" s="228">
        <f>COUNTIFS(Data_all!$M$2:$M$5005,LocID!$B529, Data_all!$N$2:$N$5005, LocID!N$1)</f>
        <v>1</v>
      </c>
      <c r="O529" s="228">
        <f>COUNTIFS(Data_all!$M$2:$M$5005,LocID!$B529, Data_all!$N$2:$N$5005, LocID!O$1)</f>
        <v>0</v>
      </c>
      <c r="P529" s="228">
        <f>COUNTIFS(Data_all!$M$2:$M$5005,LocID!$B529, Data_all!$N$2:$N$5005, LocID!P$1)</f>
        <v>0</v>
      </c>
      <c r="Q529" s="228">
        <f>COUNTIFS(Data_all!$M$2:$M$5005,LocID!$B529, Data_all!$N$2:$N$5005, LocID!Q$1)</f>
        <v>0</v>
      </c>
      <c r="R529" s="228">
        <f>COUNTIFS(Data_all!$M$2:$M$5005,LocID!$B529, Data_all!$N$2:$N$5005, LocID!R$1)</f>
        <v>0</v>
      </c>
      <c r="S529" s="228">
        <f>COUNTIFS(Data_all!$M$2:$M$5005,LocID!$B529, Data_all!$N$2:$N$5005, LocID!S$1)</f>
        <v>0</v>
      </c>
      <c r="T529" s="232"/>
      <c r="U529" s="230">
        <f t="shared" si="24"/>
        <v>8</v>
      </c>
      <c r="W529"/>
    </row>
    <row r="530" spans="1:23" x14ac:dyDescent="0.25">
      <c r="A530" s="228">
        <v>539</v>
      </c>
      <c r="B530" s="228" t="str">
        <f t="shared" si="25"/>
        <v>Sterling_VA</v>
      </c>
      <c r="C530" s="228" t="s">
        <v>4007</v>
      </c>
      <c r="D530" s="320" t="s">
        <v>144</v>
      </c>
      <c r="E530" s="320" t="s">
        <v>50</v>
      </c>
      <c r="F530" s="320"/>
      <c r="G530" s="228">
        <v>39.007682800292898</v>
      </c>
      <c r="H530" s="228">
        <v>-77.392852783203097</v>
      </c>
      <c r="I530" s="228">
        <f t="shared" si="26"/>
        <v>539</v>
      </c>
      <c r="J530" s="228">
        <f>COUNTIFS(Data_all!$M$2:$M$5005, LocID!B530, Data_all!$O$2:$O$5005,"&lt;&gt;2")</f>
        <v>2</v>
      </c>
      <c r="K530" s="228">
        <f>COUNTIFS(Data_all!$M$2:$M$5005,LocID!$B530, Data_all!$N$2:$N$5005, LocID!K$1)</f>
        <v>1</v>
      </c>
      <c r="L530" s="228">
        <f>COUNTIFS(Data_all!$M$2:$M$5005,LocID!$B530, Data_all!$N$2:$N$5005, LocID!L$1) + COUNTIFS(Data_all!$M$2:$M$5005,LocID!$B530, Data_all!$N$2:$N$5005, "Cities and Streets")</f>
        <v>1</v>
      </c>
      <c r="M530" s="228">
        <f>COUNTIFS(Data_all!$M$2:$M$5005,LocID!$B530, Data_all!$N$2:$N$5005, LocID!M$1)</f>
        <v>0</v>
      </c>
      <c r="N530" s="228">
        <f>COUNTIFS(Data_all!$M$2:$M$5005,LocID!$B530, Data_all!$N$2:$N$5005, LocID!N$1)</f>
        <v>0</v>
      </c>
      <c r="O530" s="228">
        <f>COUNTIFS(Data_all!$M$2:$M$5005,LocID!$B530, Data_all!$N$2:$N$5005, LocID!O$1)</f>
        <v>0</v>
      </c>
      <c r="P530" s="228">
        <f>COUNTIFS(Data_all!$M$2:$M$5005,LocID!$B530, Data_all!$N$2:$N$5005, LocID!P$1)</f>
        <v>0</v>
      </c>
      <c r="Q530" s="228">
        <f>COUNTIFS(Data_all!$M$2:$M$5005,LocID!$B530, Data_all!$N$2:$N$5005, LocID!Q$1)</f>
        <v>0</v>
      </c>
      <c r="R530" s="228">
        <f>COUNTIFS(Data_all!$M$2:$M$5005,LocID!$B530, Data_all!$N$2:$N$5005, LocID!R$1)</f>
        <v>0</v>
      </c>
      <c r="S530" s="228">
        <f>COUNTIFS(Data_all!$M$2:$M$5005,LocID!$B530, Data_all!$N$2:$N$5005, LocID!S$1)</f>
        <v>0</v>
      </c>
      <c r="T530" s="232"/>
      <c r="U530" s="230">
        <f t="shared" si="24"/>
        <v>2</v>
      </c>
      <c r="W530"/>
    </row>
    <row r="531" spans="1:23" x14ac:dyDescent="0.25">
      <c r="A531" s="228">
        <v>540</v>
      </c>
      <c r="B531" s="228" t="str">
        <f t="shared" si="25"/>
        <v>Stockholm_Sweden</v>
      </c>
      <c r="C531" s="228" t="s">
        <v>4010</v>
      </c>
      <c r="D531" s="320" t="s">
        <v>4011</v>
      </c>
      <c r="E531" s="320" t="s">
        <v>4011</v>
      </c>
      <c r="F531" s="320">
        <v>1</v>
      </c>
      <c r="G531" s="228">
        <v>59.352500915527301</v>
      </c>
      <c r="H531" s="228">
        <v>18.032600402831999</v>
      </c>
      <c r="I531" s="228">
        <f t="shared" si="26"/>
        <v>540</v>
      </c>
      <c r="J531" s="228">
        <f>COUNTIFS(Data_all!$M$2:$M$5005, LocID!B531, Data_all!$O$2:$O$5005,"&lt;&gt;2")</f>
        <v>1</v>
      </c>
      <c r="K531" s="228">
        <f>COUNTIFS(Data_all!$M$2:$M$5005,LocID!$B531, Data_all!$N$2:$N$5005, LocID!K$1)</f>
        <v>0</v>
      </c>
      <c r="L531" s="228">
        <f>COUNTIFS(Data_all!$M$2:$M$5005,LocID!$B531, Data_all!$N$2:$N$5005, LocID!L$1) + COUNTIFS(Data_all!$M$2:$M$5005,LocID!$B531, Data_all!$N$2:$N$5005, "Cities and Streets")</f>
        <v>0</v>
      </c>
      <c r="M531" s="228">
        <f>COUNTIFS(Data_all!$M$2:$M$5005,LocID!$B531, Data_all!$N$2:$N$5005, LocID!M$1)</f>
        <v>1</v>
      </c>
      <c r="N531" s="228">
        <f>COUNTIFS(Data_all!$M$2:$M$5005,LocID!$B531, Data_all!$N$2:$N$5005, LocID!N$1)</f>
        <v>0</v>
      </c>
      <c r="O531" s="228">
        <f>COUNTIFS(Data_all!$M$2:$M$5005,LocID!$B531, Data_all!$N$2:$N$5005, LocID!O$1)</f>
        <v>0</v>
      </c>
      <c r="P531" s="228">
        <f>COUNTIFS(Data_all!$M$2:$M$5005,LocID!$B531, Data_all!$N$2:$N$5005, LocID!P$1)</f>
        <v>0</v>
      </c>
      <c r="Q531" s="228">
        <f>COUNTIFS(Data_all!$M$2:$M$5005,LocID!$B531, Data_all!$N$2:$N$5005, LocID!Q$1)</f>
        <v>0</v>
      </c>
      <c r="R531" s="228">
        <f>COUNTIFS(Data_all!$M$2:$M$5005,LocID!$B531, Data_all!$N$2:$N$5005, LocID!R$1)</f>
        <v>0</v>
      </c>
      <c r="S531" s="228">
        <f>COUNTIFS(Data_all!$M$2:$M$5005,LocID!$B531, Data_all!$N$2:$N$5005, LocID!S$1)</f>
        <v>0</v>
      </c>
      <c r="T531" s="232"/>
      <c r="U531" s="230">
        <f t="shared" si="24"/>
        <v>1</v>
      </c>
      <c r="W531"/>
    </row>
    <row r="532" spans="1:23" x14ac:dyDescent="0.25">
      <c r="A532" s="228">
        <v>541</v>
      </c>
      <c r="B532" s="228" t="str">
        <f t="shared" si="25"/>
        <v>Stockton_CA</v>
      </c>
      <c r="C532" s="228" t="s">
        <v>4014</v>
      </c>
      <c r="D532" s="320" t="s">
        <v>76</v>
      </c>
      <c r="E532" s="320" t="s">
        <v>50</v>
      </c>
      <c r="F532" s="320"/>
      <c r="G532" s="228">
        <v>37.953670501708899</v>
      </c>
      <c r="H532" s="228">
        <v>-121.29074859619099</v>
      </c>
      <c r="I532" s="228">
        <f t="shared" si="26"/>
        <v>541</v>
      </c>
      <c r="J532" s="228">
        <f>COUNTIFS(Data_all!$M$2:$M$5005, LocID!B532, Data_all!$O$2:$O$5005,"&lt;&gt;2")</f>
        <v>9</v>
      </c>
      <c r="K532" s="228">
        <f>COUNTIFS(Data_all!$M$2:$M$5005,LocID!$B532, Data_all!$N$2:$N$5005, LocID!K$1)</f>
        <v>4</v>
      </c>
      <c r="L532" s="228">
        <f>COUNTIFS(Data_all!$M$2:$M$5005,LocID!$B532, Data_all!$N$2:$N$5005, LocID!L$1) + COUNTIFS(Data_all!$M$2:$M$5005,LocID!$B532, Data_all!$N$2:$N$5005, "Cities and Streets")</f>
        <v>1</v>
      </c>
      <c r="M532" s="228">
        <f>COUNTIFS(Data_all!$M$2:$M$5005,LocID!$B532, Data_all!$N$2:$N$5005, LocID!M$1)</f>
        <v>2</v>
      </c>
      <c r="N532" s="228">
        <f>COUNTIFS(Data_all!$M$2:$M$5005,LocID!$B532, Data_all!$N$2:$N$5005, LocID!N$1)</f>
        <v>1</v>
      </c>
      <c r="O532" s="228">
        <f>COUNTIFS(Data_all!$M$2:$M$5005,LocID!$B532, Data_all!$N$2:$N$5005, LocID!O$1)</f>
        <v>0</v>
      </c>
      <c r="P532" s="228">
        <f>COUNTIFS(Data_all!$M$2:$M$5005,LocID!$B532, Data_all!$N$2:$N$5005, LocID!P$1)</f>
        <v>1</v>
      </c>
      <c r="Q532" s="228">
        <f>COUNTIFS(Data_all!$M$2:$M$5005,LocID!$B532, Data_all!$N$2:$N$5005, LocID!Q$1)</f>
        <v>0</v>
      </c>
      <c r="R532" s="228">
        <f>COUNTIFS(Data_all!$M$2:$M$5005,LocID!$B532, Data_all!$N$2:$N$5005, LocID!R$1)</f>
        <v>0</v>
      </c>
      <c r="S532" s="228">
        <f>COUNTIFS(Data_all!$M$2:$M$5005,LocID!$B532, Data_all!$N$2:$N$5005, LocID!S$1)</f>
        <v>0</v>
      </c>
      <c r="T532" s="232"/>
      <c r="U532" s="230">
        <f t="shared" si="24"/>
        <v>9</v>
      </c>
      <c r="W532"/>
    </row>
    <row r="533" spans="1:23" x14ac:dyDescent="0.25">
      <c r="A533" s="228">
        <v>542</v>
      </c>
      <c r="B533" s="228" t="str">
        <f t="shared" si="25"/>
        <v>Sudbury_Canada</v>
      </c>
      <c r="C533" s="228" t="s">
        <v>4025</v>
      </c>
      <c r="D533" s="320" t="s">
        <v>740</v>
      </c>
      <c r="E533" s="320" t="s">
        <v>740</v>
      </c>
      <c r="F533" s="320">
        <v>1</v>
      </c>
      <c r="G533" s="228">
        <v>46.489589691162102</v>
      </c>
      <c r="H533" s="228">
        <v>-80.9901123046875</v>
      </c>
      <c r="I533" s="228">
        <f t="shared" si="26"/>
        <v>542</v>
      </c>
      <c r="J533" s="228">
        <f>COUNTIFS(Data_all!$M$2:$M$5005, LocID!B533, Data_all!$O$2:$O$5005,"&lt;&gt;2")</f>
        <v>1</v>
      </c>
      <c r="K533" s="228">
        <f>COUNTIFS(Data_all!$M$2:$M$5005,LocID!$B533, Data_all!$N$2:$N$5005, LocID!K$1)</f>
        <v>0</v>
      </c>
      <c r="L533" s="228">
        <f>COUNTIFS(Data_all!$M$2:$M$5005,LocID!$B533, Data_all!$N$2:$N$5005, LocID!L$1) + COUNTIFS(Data_all!$M$2:$M$5005,LocID!$B533, Data_all!$N$2:$N$5005, "Cities and Streets")</f>
        <v>0</v>
      </c>
      <c r="M533" s="228">
        <f>COUNTIFS(Data_all!$M$2:$M$5005,LocID!$B533, Data_all!$N$2:$N$5005, LocID!M$1)</f>
        <v>0</v>
      </c>
      <c r="N533" s="228">
        <f>COUNTIFS(Data_all!$M$2:$M$5005,LocID!$B533, Data_all!$N$2:$N$5005, LocID!N$1)</f>
        <v>0</v>
      </c>
      <c r="O533" s="228">
        <f>COUNTIFS(Data_all!$M$2:$M$5005,LocID!$B533, Data_all!$N$2:$N$5005, LocID!O$1)</f>
        <v>0</v>
      </c>
      <c r="P533" s="228">
        <f>COUNTIFS(Data_all!$M$2:$M$5005,LocID!$B533, Data_all!$N$2:$N$5005, LocID!P$1)</f>
        <v>1</v>
      </c>
      <c r="Q533" s="228">
        <f>COUNTIFS(Data_all!$M$2:$M$5005,LocID!$B533, Data_all!$N$2:$N$5005, LocID!Q$1)</f>
        <v>0</v>
      </c>
      <c r="R533" s="228">
        <f>COUNTIFS(Data_all!$M$2:$M$5005,LocID!$B533, Data_all!$N$2:$N$5005, LocID!R$1)</f>
        <v>0</v>
      </c>
      <c r="S533" s="228">
        <f>COUNTIFS(Data_all!$M$2:$M$5005,LocID!$B533, Data_all!$N$2:$N$5005, LocID!S$1)</f>
        <v>0</v>
      </c>
      <c r="T533" s="232"/>
      <c r="U533" s="230">
        <f t="shared" si="24"/>
        <v>1</v>
      </c>
      <c r="W533"/>
    </row>
    <row r="534" spans="1:23" x14ac:dyDescent="0.25">
      <c r="A534" s="228">
        <v>543</v>
      </c>
      <c r="B534" s="228" t="str">
        <f t="shared" si="25"/>
        <v>Suisun City_CA</v>
      </c>
      <c r="C534" s="228" t="s">
        <v>4028</v>
      </c>
      <c r="D534" s="320" t="s">
        <v>76</v>
      </c>
      <c r="E534" s="320" t="s">
        <v>50</v>
      </c>
      <c r="F534" s="320"/>
      <c r="G534" s="228">
        <v>38.239120483398402</v>
      </c>
      <c r="H534" s="228">
        <v>-122.03688049316401</v>
      </c>
      <c r="I534" s="228">
        <f t="shared" si="26"/>
        <v>543</v>
      </c>
      <c r="J534" s="228">
        <f>COUNTIFS(Data_all!$M$2:$M$5005, LocID!B534, Data_all!$O$2:$O$5005,"&lt;&gt;2")</f>
        <v>9</v>
      </c>
      <c r="K534" s="228">
        <f>COUNTIFS(Data_all!$M$2:$M$5005,LocID!$B534, Data_all!$N$2:$N$5005, LocID!K$1)</f>
        <v>0</v>
      </c>
      <c r="L534" s="228">
        <f>COUNTIFS(Data_all!$M$2:$M$5005,LocID!$B534, Data_all!$N$2:$N$5005, LocID!L$1) + COUNTIFS(Data_all!$M$2:$M$5005,LocID!$B534, Data_all!$N$2:$N$5005, "Cities and Streets")</f>
        <v>0</v>
      </c>
      <c r="M534" s="228">
        <f>COUNTIFS(Data_all!$M$2:$M$5005,LocID!$B534, Data_all!$N$2:$N$5005, LocID!M$1)</f>
        <v>0</v>
      </c>
      <c r="N534" s="228">
        <f>COUNTIFS(Data_all!$M$2:$M$5005,LocID!$B534, Data_all!$N$2:$N$5005, LocID!N$1)</f>
        <v>0</v>
      </c>
      <c r="O534" s="228">
        <f>COUNTIFS(Data_all!$M$2:$M$5005,LocID!$B534, Data_all!$N$2:$N$5005, LocID!O$1)</f>
        <v>0</v>
      </c>
      <c r="P534" s="228">
        <f>COUNTIFS(Data_all!$M$2:$M$5005,LocID!$B534, Data_all!$N$2:$N$5005, LocID!P$1)</f>
        <v>9</v>
      </c>
      <c r="Q534" s="228">
        <f>COUNTIFS(Data_all!$M$2:$M$5005,LocID!$B534, Data_all!$N$2:$N$5005, LocID!Q$1)</f>
        <v>0</v>
      </c>
      <c r="R534" s="228">
        <f>COUNTIFS(Data_all!$M$2:$M$5005,LocID!$B534, Data_all!$N$2:$N$5005, LocID!R$1)</f>
        <v>0</v>
      </c>
      <c r="S534" s="228">
        <f>COUNTIFS(Data_all!$M$2:$M$5005,LocID!$B534, Data_all!$N$2:$N$5005, LocID!S$1)</f>
        <v>0</v>
      </c>
      <c r="T534" s="232"/>
      <c r="U534" s="230">
        <f t="shared" si="24"/>
        <v>9</v>
      </c>
      <c r="W534"/>
    </row>
    <row r="535" spans="1:23" x14ac:dyDescent="0.25">
      <c r="A535" s="228">
        <v>544</v>
      </c>
      <c r="B535" s="228" t="str">
        <f t="shared" si="25"/>
        <v>Sunnyvale_CA</v>
      </c>
      <c r="C535" s="228" t="s">
        <v>4038</v>
      </c>
      <c r="D535" s="320" t="s">
        <v>76</v>
      </c>
      <c r="E535" s="320" t="s">
        <v>50</v>
      </c>
      <c r="F535" s="320"/>
      <c r="G535" s="228">
        <v>37.371711730957003</v>
      </c>
      <c r="H535" s="228">
        <v>-122.03800201416</v>
      </c>
      <c r="I535" s="228">
        <f t="shared" si="26"/>
        <v>544</v>
      </c>
      <c r="J535" s="228">
        <f>COUNTIFS(Data_all!$M$2:$M$5005, LocID!B535, Data_all!$O$2:$O$5005,"&lt;&gt;2")</f>
        <v>6</v>
      </c>
      <c r="K535" s="228">
        <f>COUNTIFS(Data_all!$M$2:$M$5005,LocID!$B535, Data_all!$N$2:$N$5005, LocID!K$1)</f>
        <v>0</v>
      </c>
      <c r="L535" s="228">
        <f>COUNTIFS(Data_all!$M$2:$M$5005,LocID!$B535, Data_all!$N$2:$N$5005, LocID!L$1) + COUNTIFS(Data_all!$M$2:$M$5005,LocID!$B535, Data_all!$N$2:$N$5005, "Cities and Streets")</f>
        <v>1</v>
      </c>
      <c r="M535" s="228">
        <f>COUNTIFS(Data_all!$M$2:$M$5005,LocID!$B535, Data_all!$N$2:$N$5005, LocID!M$1)</f>
        <v>4</v>
      </c>
      <c r="N535" s="228">
        <f>COUNTIFS(Data_all!$M$2:$M$5005,LocID!$B535, Data_all!$N$2:$N$5005, LocID!N$1)</f>
        <v>0</v>
      </c>
      <c r="O535" s="228">
        <f>COUNTIFS(Data_all!$M$2:$M$5005,LocID!$B535, Data_all!$N$2:$N$5005, LocID!O$1)</f>
        <v>1</v>
      </c>
      <c r="P535" s="228">
        <f>COUNTIFS(Data_all!$M$2:$M$5005,LocID!$B535, Data_all!$N$2:$N$5005, LocID!P$1)</f>
        <v>0</v>
      </c>
      <c r="Q535" s="228">
        <f>COUNTIFS(Data_all!$M$2:$M$5005,LocID!$B535, Data_all!$N$2:$N$5005, LocID!Q$1)</f>
        <v>0</v>
      </c>
      <c r="R535" s="228">
        <f>COUNTIFS(Data_all!$M$2:$M$5005,LocID!$B535, Data_all!$N$2:$N$5005, LocID!R$1)</f>
        <v>0</v>
      </c>
      <c r="S535" s="228">
        <f>COUNTIFS(Data_all!$M$2:$M$5005,LocID!$B535, Data_all!$N$2:$N$5005, LocID!S$1)</f>
        <v>0</v>
      </c>
      <c r="T535" s="232"/>
      <c r="U535" s="230">
        <f t="shared" si="24"/>
        <v>6</v>
      </c>
      <c r="W535"/>
    </row>
    <row r="536" spans="1:23" x14ac:dyDescent="0.25">
      <c r="A536" s="228">
        <v>545</v>
      </c>
      <c r="B536" s="228" t="str">
        <f t="shared" si="25"/>
        <v>Tacoma_WA</v>
      </c>
      <c r="C536" s="228" t="s">
        <v>4047</v>
      </c>
      <c r="D536" s="320" t="s">
        <v>261</v>
      </c>
      <c r="E536" s="320" t="s">
        <v>50</v>
      </c>
      <c r="F536" s="320"/>
      <c r="G536" s="228">
        <v>47.255130767822202</v>
      </c>
      <c r="H536" s="228">
        <v>-122.44164276123</v>
      </c>
      <c r="I536" s="228">
        <f t="shared" si="26"/>
        <v>545</v>
      </c>
      <c r="J536" s="228">
        <f>COUNTIFS(Data_all!$M$2:$M$5005, LocID!B536, Data_all!$O$2:$O$5005,"&lt;&gt;2")</f>
        <v>6</v>
      </c>
      <c r="K536" s="228">
        <f>COUNTIFS(Data_all!$M$2:$M$5005,LocID!$B536, Data_all!$N$2:$N$5005, LocID!K$1)</f>
        <v>1</v>
      </c>
      <c r="L536" s="228">
        <f>COUNTIFS(Data_all!$M$2:$M$5005,LocID!$B536, Data_all!$N$2:$N$5005, LocID!L$1) + COUNTIFS(Data_all!$M$2:$M$5005,LocID!$B536, Data_all!$N$2:$N$5005, "Cities and Streets")</f>
        <v>4</v>
      </c>
      <c r="M536" s="228">
        <f>COUNTIFS(Data_all!$M$2:$M$5005,LocID!$B536, Data_all!$N$2:$N$5005, LocID!M$1)</f>
        <v>1</v>
      </c>
      <c r="N536" s="228">
        <f>COUNTIFS(Data_all!$M$2:$M$5005,LocID!$B536, Data_all!$N$2:$N$5005, LocID!N$1)</f>
        <v>0</v>
      </c>
      <c r="O536" s="228">
        <f>COUNTIFS(Data_all!$M$2:$M$5005,LocID!$B536, Data_all!$N$2:$N$5005, LocID!O$1)</f>
        <v>0</v>
      </c>
      <c r="P536" s="228">
        <f>COUNTIFS(Data_all!$M$2:$M$5005,LocID!$B536, Data_all!$N$2:$N$5005, LocID!P$1)</f>
        <v>0</v>
      </c>
      <c r="Q536" s="228">
        <f>COUNTIFS(Data_all!$M$2:$M$5005,LocID!$B536, Data_all!$N$2:$N$5005, LocID!Q$1)</f>
        <v>0</v>
      </c>
      <c r="R536" s="228">
        <f>COUNTIFS(Data_all!$M$2:$M$5005,LocID!$B536, Data_all!$N$2:$N$5005, LocID!R$1)</f>
        <v>0</v>
      </c>
      <c r="S536" s="228">
        <f>COUNTIFS(Data_all!$M$2:$M$5005,LocID!$B536, Data_all!$N$2:$N$5005, LocID!S$1)</f>
        <v>0</v>
      </c>
      <c r="T536" s="232"/>
      <c r="U536" s="230">
        <f t="shared" si="24"/>
        <v>6</v>
      </c>
      <c r="W536"/>
    </row>
    <row r="537" spans="1:23" x14ac:dyDescent="0.25">
      <c r="A537" s="228">
        <v>546</v>
      </c>
      <c r="B537" s="228" t="str">
        <f t="shared" si="25"/>
        <v>Takoma Park_MD</v>
      </c>
      <c r="C537" s="228" t="s">
        <v>4055</v>
      </c>
      <c r="D537" s="320" t="s">
        <v>192</v>
      </c>
      <c r="E537" s="320" t="s">
        <v>50</v>
      </c>
      <c r="F537" s="320"/>
      <c r="G537" s="228">
        <v>38.981258392333899</v>
      </c>
      <c r="H537" s="228">
        <v>-77.009880065917898</v>
      </c>
      <c r="I537" s="228">
        <f t="shared" si="26"/>
        <v>546</v>
      </c>
      <c r="J537" s="228">
        <f>COUNTIFS(Data_all!$M$2:$M$5005, LocID!B537, Data_all!$O$2:$O$5005,"&lt;&gt;2")</f>
        <v>1</v>
      </c>
      <c r="K537" s="228">
        <f>COUNTIFS(Data_all!$M$2:$M$5005,LocID!$B537, Data_all!$N$2:$N$5005, LocID!K$1)</f>
        <v>1</v>
      </c>
      <c r="L537" s="228">
        <f>COUNTIFS(Data_all!$M$2:$M$5005,LocID!$B537, Data_all!$N$2:$N$5005, LocID!L$1) + COUNTIFS(Data_all!$M$2:$M$5005,LocID!$B537, Data_all!$N$2:$N$5005, "Cities and Streets")</f>
        <v>0</v>
      </c>
      <c r="M537" s="228">
        <f>COUNTIFS(Data_all!$M$2:$M$5005,LocID!$B537, Data_all!$N$2:$N$5005, LocID!M$1)</f>
        <v>0</v>
      </c>
      <c r="N537" s="228">
        <f>COUNTIFS(Data_all!$M$2:$M$5005,LocID!$B537, Data_all!$N$2:$N$5005, LocID!N$1)</f>
        <v>0</v>
      </c>
      <c r="O537" s="228">
        <f>COUNTIFS(Data_all!$M$2:$M$5005,LocID!$B537, Data_all!$N$2:$N$5005, LocID!O$1)</f>
        <v>0</v>
      </c>
      <c r="P537" s="228">
        <f>COUNTIFS(Data_all!$M$2:$M$5005,LocID!$B537, Data_all!$N$2:$N$5005, LocID!P$1)</f>
        <v>0</v>
      </c>
      <c r="Q537" s="228">
        <f>COUNTIFS(Data_all!$M$2:$M$5005,LocID!$B537, Data_all!$N$2:$N$5005, LocID!Q$1)</f>
        <v>0</v>
      </c>
      <c r="R537" s="228">
        <f>COUNTIFS(Data_all!$M$2:$M$5005,LocID!$B537, Data_all!$N$2:$N$5005, LocID!R$1)</f>
        <v>0</v>
      </c>
      <c r="S537" s="228">
        <f>COUNTIFS(Data_all!$M$2:$M$5005,LocID!$B537, Data_all!$N$2:$N$5005, LocID!S$1)</f>
        <v>0</v>
      </c>
      <c r="T537" s="232"/>
      <c r="U537" s="230">
        <f t="shared" si="24"/>
        <v>1</v>
      </c>
      <c r="W537"/>
    </row>
    <row r="538" spans="1:23" x14ac:dyDescent="0.25">
      <c r="A538" s="228">
        <v>547</v>
      </c>
      <c r="B538" s="228" t="str">
        <f t="shared" si="25"/>
        <v>Tallahassee_FL</v>
      </c>
      <c r="C538" s="228" t="s">
        <v>4058</v>
      </c>
      <c r="D538" s="320" t="s">
        <v>165</v>
      </c>
      <c r="E538" s="320" t="s">
        <v>50</v>
      </c>
      <c r="F538" s="320"/>
      <c r="G538" s="228">
        <v>30.439769744873001</v>
      </c>
      <c r="H538" s="228">
        <v>-84.280647277832003</v>
      </c>
      <c r="I538" s="228">
        <f t="shared" si="26"/>
        <v>547</v>
      </c>
      <c r="J538" s="228">
        <f>COUNTIFS(Data_all!$M$2:$M$5005, LocID!B538, Data_all!$O$2:$O$5005,"&lt;&gt;2")</f>
        <v>3</v>
      </c>
      <c r="K538" s="228">
        <f>COUNTIFS(Data_all!$M$2:$M$5005,LocID!$B538, Data_all!$N$2:$N$5005, LocID!K$1)</f>
        <v>1</v>
      </c>
      <c r="L538" s="228">
        <f>COUNTIFS(Data_all!$M$2:$M$5005,LocID!$B538, Data_all!$N$2:$N$5005, LocID!L$1) + COUNTIFS(Data_all!$M$2:$M$5005,LocID!$B538, Data_all!$N$2:$N$5005, "Cities and Streets")</f>
        <v>1</v>
      </c>
      <c r="M538" s="228">
        <f>COUNTIFS(Data_all!$M$2:$M$5005,LocID!$B538, Data_all!$N$2:$N$5005, LocID!M$1)</f>
        <v>1</v>
      </c>
      <c r="N538" s="228">
        <f>COUNTIFS(Data_all!$M$2:$M$5005,LocID!$B538, Data_all!$N$2:$N$5005, LocID!N$1)</f>
        <v>0</v>
      </c>
      <c r="O538" s="228">
        <f>COUNTIFS(Data_all!$M$2:$M$5005,LocID!$B538, Data_all!$N$2:$N$5005, LocID!O$1)</f>
        <v>0</v>
      </c>
      <c r="P538" s="228">
        <f>COUNTIFS(Data_all!$M$2:$M$5005,LocID!$B538, Data_all!$N$2:$N$5005, LocID!P$1)</f>
        <v>0</v>
      </c>
      <c r="Q538" s="228">
        <f>COUNTIFS(Data_all!$M$2:$M$5005,LocID!$B538, Data_all!$N$2:$N$5005, LocID!Q$1)</f>
        <v>0</v>
      </c>
      <c r="R538" s="228">
        <f>COUNTIFS(Data_all!$M$2:$M$5005,LocID!$B538, Data_all!$N$2:$N$5005, LocID!R$1)</f>
        <v>0</v>
      </c>
      <c r="S538" s="228">
        <f>COUNTIFS(Data_all!$M$2:$M$5005,LocID!$B538, Data_all!$N$2:$N$5005, LocID!S$1)</f>
        <v>0</v>
      </c>
      <c r="T538" s="232"/>
      <c r="U538" s="230">
        <f t="shared" si="24"/>
        <v>3</v>
      </c>
      <c r="W538"/>
    </row>
    <row r="539" spans="1:23" x14ac:dyDescent="0.25">
      <c r="A539" s="228">
        <v>548</v>
      </c>
      <c r="B539" s="228" t="str">
        <f t="shared" si="25"/>
        <v>Taylor Mill_KY</v>
      </c>
      <c r="C539" s="228" t="s">
        <v>4063</v>
      </c>
      <c r="D539" s="320" t="s">
        <v>1301</v>
      </c>
      <c r="E539" s="320" t="s">
        <v>50</v>
      </c>
      <c r="F539" s="320"/>
      <c r="G539" s="228">
        <v>39.008209228515597</v>
      </c>
      <c r="H539" s="228">
        <v>-84.502342224121094</v>
      </c>
      <c r="I539" s="228">
        <f t="shared" si="26"/>
        <v>548</v>
      </c>
      <c r="J539" s="228">
        <f>COUNTIFS(Data_all!$M$2:$M$5005, LocID!B539, Data_all!$O$2:$O$5005,"&lt;&gt;2")</f>
        <v>1</v>
      </c>
      <c r="K539" s="228">
        <f>COUNTIFS(Data_all!$M$2:$M$5005,LocID!$B539, Data_all!$N$2:$N$5005, LocID!K$1)</f>
        <v>1</v>
      </c>
      <c r="L539" s="228">
        <f>COUNTIFS(Data_all!$M$2:$M$5005,LocID!$B539, Data_all!$N$2:$N$5005, LocID!L$1) + COUNTIFS(Data_all!$M$2:$M$5005,LocID!$B539, Data_all!$N$2:$N$5005, "Cities and Streets")</f>
        <v>0</v>
      </c>
      <c r="M539" s="228">
        <f>COUNTIFS(Data_all!$M$2:$M$5005,LocID!$B539, Data_all!$N$2:$N$5005, LocID!M$1)</f>
        <v>0</v>
      </c>
      <c r="N539" s="228">
        <f>COUNTIFS(Data_all!$M$2:$M$5005,LocID!$B539, Data_all!$N$2:$N$5005, LocID!N$1)</f>
        <v>0</v>
      </c>
      <c r="O539" s="228">
        <f>COUNTIFS(Data_all!$M$2:$M$5005,LocID!$B539, Data_all!$N$2:$N$5005, LocID!O$1)</f>
        <v>0</v>
      </c>
      <c r="P539" s="228">
        <f>COUNTIFS(Data_all!$M$2:$M$5005,LocID!$B539, Data_all!$N$2:$N$5005, LocID!P$1)</f>
        <v>0</v>
      </c>
      <c r="Q539" s="228">
        <f>COUNTIFS(Data_all!$M$2:$M$5005,LocID!$B539, Data_all!$N$2:$N$5005, LocID!Q$1)</f>
        <v>0</v>
      </c>
      <c r="R539" s="228">
        <f>COUNTIFS(Data_all!$M$2:$M$5005,LocID!$B539, Data_all!$N$2:$N$5005, LocID!R$1)</f>
        <v>0</v>
      </c>
      <c r="S539" s="228">
        <f>COUNTIFS(Data_all!$M$2:$M$5005,LocID!$B539, Data_all!$N$2:$N$5005, LocID!S$1)</f>
        <v>0</v>
      </c>
      <c r="T539" s="232"/>
      <c r="U539" s="230">
        <f t="shared" si="24"/>
        <v>1</v>
      </c>
      <c r="W539"/>
    </row>
    <row r="540" spans="1:23" x14ac:dyDescent="0.25">
      <c r="A540" s="228">
        <v>549</v>
      </c>
      <c r="B540" s="228" t="str">
        <f t="shared" si="25"/>
        <v>Tehachapi_CA</v>
      </c>
      <c r="C540" s="228" t="s">
        <v>4066</v>
      </c>
      <c r="D540" s="320" t="s">
        <v>76</v>
      </c>
      <c r="E540" s="320" t="s">
        <v>50</v>
      </c>
      <c r="F540" s="320"/>
      <c r="G540" s="228">
        <v>35.132240295410099</v>
      </c>
      <c r="H540" s="228">
        <v>-118.44911193847599</v>
      </c>
      <c r="I540" s="228">
        <f t="shared" si="26"/>
        <v>549</v>
      </c>
      <c r="J540" s="228">
        <f>COUNTIFS(Data_all!$M$2:$M$5005, LocID!B540, Data_all!$O$2:$O$5005,"&lt;&gt;2")</f>
        <v>1</v>
      </c>
      <c r="K540" s="228">
        <f>COUNTIFS(Data_all!$M$2:$M$5005,LocID!$B540, Data_all!$N$2:$N$5005, LocID!K$1)</f>
        <v>0</v>
      </c>
      <c r="L540" s="228">
        <f>COUNTIFS(Data_all!$M$2:$M$5005,LocID!$B540, Data_all!$N$2:$N$5005, LocID!L$1) + COUNTIFS(Data_all!$M$2:$M$5005,LocID!$B540, Data_all!$N$2:$N$5005, "Cities and Streets")</f>
        <v>1</v>
      </c>
      <c r="M540" s="228">
        <f>COUNTIFS(Data_all!$M$2:$M$5005,LocID!$B540, Data_all!$N$2:$N$5005, LocID!M$1)</f>
        <v>0</v>
      </c>
      <c r="N540" s="228">
        <f>COUNTIFS(Data_all!$M$2:$M$5005,LocID!$B540, Data_all!$N$2:$N$5005, LocID!N$1)</f>
        <v>0</v>
      </c>
      <c r="O540" s="228">
        <f>COUNTIFS(Data_all!$M$2:$M$5005,LocID!$B540, Data_all!$N$2:$N$5005, LocID!O$1)</f>
        <v>0</v>
      </c>
      <c r="P540" s="228">
        <f>COUNTIFS(Data_all!$M$2:$M$5005,LocID!$B540, Data_all!$N$2:$N$5005, LocID!P$1)</f>
        <v>0</v>
      </c>
      <c r="Q540" s="228">
        <f>COUNTIFS(Data_all!$M$2:$M$5005,LocID!$B540, Data_all!$N$2:$N$5005, LocID!Q$1)</f>
        <v>0</v>
      </c>
      <c r="R540" s="228">
        <f>COUNTIFS(Data_all!$M$2:$M$5005,LocID!$B540, Data_all!$N$2:$N$5005, LocID!R$1)</f>
        <v>0</v>
      </c>
      <c r="S540" s="228">
        <f>COUNTIFS(Data_all!$M$2:$M$5005,LocID!$B540, Data_all!$N$2:$N$5005, LocID!S$1)</f>
        <v>0</v>
      </c>
      <c r="T540" s="232"/>
      <c r="U540" s="230">
        <f t="shared" si="24"/>
        <v>1</v>
      </c>
      <c r="W540"/>
    </row>
    <row r="541" spans="1:23" x14ac:dyDescent="0.25">
      <c r="A541" s="228">
        <v>550</v>
      </c>
      <c r="B541" s="228" t="str">
        <f t="shared" si="25"/>
        <v>Temple City_CA</v>
      </c>
      <c r="C541" s="228" t="s">
        <v>4068</v>
      </c>
      <c r="D541" s="320" t="s">
        <v>76</v>
      </c>
      <c r="E541" s="320" t="s">
        <v>50</v>
      </c>
      <c r="F541" s="320"/>
      <c r="G541" s="228">
        <v>34.107280731201101</v>
      </c>
      <c r="H541" s="228">
        <v>-118.056678771972</v>
      </c>
      <c r="I541" s="228">
        <f t="shared" si="26"/>
        <v>550</v>
      </c>
      <c r="J541" s="228">
        <f>COUNTIFS(Data_all!$M$2:$M$5005, LocID!B541, Data_all!$O$2:$O$5005,"&lt;&gt;2")</f>
        <v>1</v>
      </c>
      <c r="K541" s="228">
        <f>COUNTIFS(Data_all!$M$2:$M$5005,LocID!$B541, Data_all!$N$2:$N$5005, LocID!K$1)</f>
        <v>0</v>
      </c>
      <c r="L541" s="228">
        <f>COUNTIFS(Data_all!$M$2:$M$5005,LocID!$B541, Data_all!$N$2:$N$5005, LocID!L$1) + COUNTIFS(Data_all!$M$2:$M$5005,LocID!$B541, Data_all!$N$2:$N$5005, "Cities and Streets")</f>
        <v>1</v>
      </c>
      <c r="M541" s="228">
        <f>COUNTIFS(Data_all!$M$2:$M$5005,LocID!$B541, Data_all!$N$2:$N$5005, LocID!M$1)</f>
        <v>0</v>
      </c>
      <c r="N541" s="228">
        <f>COUNTIFS(Data_all!$M$2:$M$5005,LocID!$B541, Data_all!$N$2:$N$5005, LocID!N$1)</f>
        <v>0</v>
      </c>
      <c r="O541" s="228">
        <f>COUNTIFS(Data_all!$M$2:$M$5005,LocID!$B541, Data_all!$N$2:$N$5005, LocID!O$1)</f>
        <v>0</v>
      </c>
      <c r="P541" s="228">
        <f>COUNTIFS(Data_all!$M$2:$M$5005,LocID!$B541, Data_all!$N$2:$N$5005, LocID!P$1)</f>
        <v>0</v>
      </c>
      <c r="Q541" s="228">
        <f>COUNTIFS(Data_all!$M$2:$M$5005,LocID!$B541, Data_all!$N$2:$N$5005, LocID!Q$1)</f>
        <v>0</v>
      </c>
      <c r="R541" s="228">
        <f>COUNTIFS(Data_all!$M$2:$M$5005,LocID!$B541, Data_all!$N$2:$N$5005, LocID!R$1)</f>
        <v>0</v>
      </c>
      <c r="S541" s="228">
        <f>COUNTIFS(Data_all!$M$2:$M$5005,LocID!$B541, Data_all!$N$2:$N$5005, LocID!S$1)</f>
        <v>0</v>
      </c>
      <c r="T541" s="232"/>
      <c r="U541" s="230">
        <f t="shared" si="24"/>
        <v>1</v>
      </c>
      <c r="W541"/>
    </row>
    <row r="542" spans="1:23" x14ac:dyDescent="0.25">
      <c r="A542" s="228">
        <v>551</v>
      </c>
      <c r="B542" s="228" t="str">
        <f t="shared" si="25"/>
        <v>Terrell_TX</v>
      </c>
      <c r="C542" s="228" t="s">
        <v>4071</v>
      </c>
      <c r="D542" s="320" t="s">
        <v>219</v>
      </c>
      <c r="E542" s="320" t="s">
        <v>50</v>
      </c>
      <c r="F542" s="320"/>
      <c r="G542" s="228">
        <v>32.7376098632812</v>
      </c>
      <c r="H542" s="228">
        <v>-96.27490234375</v>
      </c>
      <c r="I542" s="228">
        <f t="shared" si="26"/>
        <v>551</v>
      </c>
      <c r="J542" s="228">
        <f>COUNTIFS(Data_all!$M$2:$M$5005, LocID!B542, Data_all!$O$2:$O$5005,"&lt;&gt;2")</f>
        <v>1</v>
      </c>
      <c r="K542" s="228">
        <f>COUNTIFS(Data_all!$M$2:$M$5005,LocID!$B542, Data_all!$N$2:$N$5005, LocID!K$1)</f>
        <v>0</v>
      </c>
      <c r="L542" s="228">
        <f>COUNTIFS(Data_all!$M$2:$M$5005,LocID!$B542, Data_all!$N$2:$N$5005, LocID!L$1) + COUNTIFS(Data_all!$M$2:$M$5005,LocID!$B542, Data_all!$N$2:$N$5005, "Cities and Streets")</f>
        <v>0</v>
      </c>
      <c r="M542" s="228">
        <f>COUNTIFS(Data_all!$M$2:$M$5005,LocID!$B542, Data_all!$N$2:$N$5005, LocID!M$1)</f>
        <v>0</v>
      </c>
      <c r="N542" s="228">
        <f>COUNTIFS(Data_all!$M$2:$M$5005,LocID!$B542, Data_all!$N$2:$N$5005, LocID!N$1)</f>
        <v>0</v>
      </c>
      <c r="O542" s="228">
        <f>COUNTIFS(Data_all!$M$2:$M$5005,LocID!$B542, Data_all!$N$2:$N$5005, LocID!O$1)</f>
        <v>0</v>
      </c>
      <c r="P542" s="228">
        <f>COUNTIFS(Data_all!$M$2:$M$5005,LocID!$B542, Data_all!$N$2:$N$5005, LocID!P$1)</f>
        <v>1</v>
      </c>
      <c r="Q542" s="228">
        <f>COUNTIFS(Data_all!$M$2:$M$5005,LocID!$B542, Data_all!$N$2:$N$5005, LocID!Q$1)</f>
        <v>0</v>
      </c>
      <c r="R542" s="228">
        <f>COUNTIFS(Data_all!$M$2:$M$5005,LocID!$B542, Data_all!$N$2:$N$5005, LocID!R$1)</f>
        <v>0</v>
      </c>
      <c r="S542" s="228">
        <f>COUNTIFS(Data_all!$M$2:$M$5005,LocID!$B542, Data_all!$N$2:$N$5005, LocID!S$1)</f>
        <v>0</v>
      </c>
      <c r="T542" s="232"/>
      <c r="U542" s="230">
        <f t="shared" si="24"/>
        <v>1</v>
      </c>
      <c r="W542"/>
    </row>
    <row r="543" spans="1:23" x14ac:dyDescent="0.25">
      <c r="A543" s="228">
        <v>552</v>
      </c>
      <c r="B543" s="228" t="str">
        <f t="shared" si="25"/>
        <v>Thornton_CO</v>
      </c>
      <c r="C543" s="228" t="s">
        <v>4074</v>
      </c>
      <c r="D543" s="320" t="s">
        <v>244</v>
      </c>
      <c r="E543" s="320" t="s">
        <v>50</v>
      </c>
      <c r="F543" s="320"/>
      <c r="G543" s="228">
        <v>39.8692016601562</v>
      </c>
      <c r="H543" s="228">
        <v>-104.984817504882</v>
      </c>
      <c r="I543" s="228">
        <f t="shared" si="26"/>
        <v>552</v>
      </c>
      <c r="J543" s="228">
        <f>COUNTIFS(Data_all!$M$2:$M$5005, LocID!B543, Data_all!$O$2:$O$5005,"&lt;&gt;2")</f>
        <v>1</v>
      </c>
      <c r="K543" s="228">
        <f>COUNTIFS(Data_all!$M$2:$M$5005,LocID!$B543, Data_all!$N$2:$N$5005, LocID!K$1)</f>
        <v>0</v>
      </c>
      <c r="L543" s="228">
        <f>COUNTIFS(Data_all!$M$2:$M$5005,LocID!$B543, Data_all!$N$2:$N$5005, LocID!L$1) + COUNTIFS(Data_all!$M$2:$M$5005,LocID!$B543, Data_all!$N$2:$N$5005, "Cities and Streets")</f>
        <v>1</v>
      </c>
      <c r="M543" s="228">
        <f>COUNTIFS(Data_all!$M$2:$M$5005,LocID!$B543, Data_all!$N$2:$N$5005, LocID!M$1)</f>
        <v>0</v>
      </c>
      <c r="N543" s="228">
        <f>COUNTIFS(Data_all!$M$2:$M$5005,LocID!$B543, Data_all!$N$2:$N$5005, LocID!N$1)</f>
        <v>0</v>
      </c>
      <c r="O543" s="228">
        <f>COUNTIFS(Data_all!$M$2:$M$5005,LocID!$B543, Data_all!$N$2:$N$5005, LocID!O$1)</f>
        <v>0</v>
      </c>
      <c r="P543" s="228">
        <f>COUNTIFS(Data_all!$M$2:$M$5005,LocID!$B543, Data_all!$N$2:$N$5005, LocID!P$1)</f>
        <v>0</v>
      </c>
      <c r="Q543" s="228">
        <f>COUNTIFS(Data_all!$M$2:$M$5005,LocID!$B543, Data_all!$N$2:$N$5005, LocID!Q$1)</f>
        <v>0</v>
      </c>
      <c r="R543" s="228">
        <f>COUNTIFS(Data_all!$M$2:$M$5005,LocID!$B543, Data_all!$N$2:$N$5005, LocID!R$1)</f>
        <v>0</v>
      </c>
      <c r="S543" s="228">
        <f>COUNTIFS(Data_all!$M$2:$M$5005,LocID!$B543, Data_all!$N$2:$N$5005, LocID!S$1)</f>
        <v>0</v>
      </c>
      <c r="T543" s="232"/>
      <c r="U543" s="230">
        <f t="shared" si="24"/>
        <v>1</v>
      </c>
      <c r="W543"/>
    </row>
    <row r="544" spans="1:23" x14ac:dyDescent="0.25">
      <c r="A544" s="228">
        <v>553</v>
      </c>
      <c r="B544" s="228" t="str">
        <f t="shared" si="25"/>
        <v>Thousand Oaks_CA</v>
      </c>
      <c r="C544" s="228" t="s">
        <v>4077</v>
      </c>
      <c r="D544" s="320" t="s">
        <v>76</v>
      </c>
      <c r="E544" s="320" t="s">
        <v>50</v>
      </c>
      <c r="F544" s="320"/>
      <c r="G544" s="228">
        <v>34.185359954833899</v>
      </c>
      <c r="H544" s="228">
        <v>-118.892776489257</v>
      </c>
      <c r="I544" s="228">
        <f t="shared" si="26"/>
        <v>553</v>
      </c>
      <c r="J544" s="228">
        <f>COUNTIFS(Data_all!$M$2:$M$5005, LocID!B544, Data_all!$O$2:$O$5005,"&lt;&gt;2")</f>
        <v>4</v>
      </c>
      <c r="K544" s="228">
        <f>COUNTIFS(Data_all!$M$2:$M$5005,LocID!$B544, Data_all!$N$2:$N$5005, LocID!K$1)</f>
        <v>1</v>
      </c>
      <c r="L544" s="228">
        <f>COUNTIFS(Data_all!$M$2:$M$5005,LocID!$B544, Data_all!$N$2:$N$5005, LocID!L$1) + COUNTIFS(Data_all!$M$2:$M$5005,LocID!$B544, Data_all!$N$2:$N$5005, "Cities and Streets")</f>
        <v>2</v>
      </c>
      <c r="M544" s="228">
        <f>COUNTIFS(Data_all!$M$2:$M$5005,LocID!$B544, Data_all!$N$2:$N$5005, LocID!M$1)</f>
        <v>0</v>
      </c>
      <c r="N544" s="228">
        <f>COUNTIFS(Data_all!$M$2:$M$5005,LocID!$B544, Data_all!$N$2:$N$5005, LocID!N$1)</f>
        <v>0</v>
      </c>
      <c r="O544" s="228">
        <f>COUNTIFS(Data_all!$M$2:$M$5005,LocID!$B544, Data_all!$N$2:$N$5005, LocID!O$1)</f>
        <v>1</v>
      </c>
      <c r="P544" s="228">
        <f>COUNTIFS(Data_all!$M$2:$M$5005,LocID!$B544, Data_all!$N$2:$N$5005, LocID!P$1)</f>
        <v>0</v>
      </c>
      <c r="Q544" s="228">
        <f>COUNTIFS(Data_all!$M$2:$M$5005,LocID!$B544, Data_all!$N$2:$N$5005, LocID!Q$1)</f>
        <v>0</v>
      </c>
      <c r="R544" s="228">
        <f>COUNTIFS(Data_all!$M$2:$M$5005,LocID!$B544, Data_all!$N$2:$N$5005, LocID!R$1)</f>
        <v>0</v>
      </c>
      <c r="S544" s="228">
        <f>COUNTIFS(Data_all!$M$2:$M$5005,LocID!$B544, Data_all!$N$2:$N$5005, LocID!S$1)</f>
        <v>0</v>
      </c>
      <c r="T544" s="232"/>
      <c r="U544" s="230">
        <f t="shared" si="24"/>
        <v>4</v>
      </c>
      <c r="W544"/>
    </row>
    <row r="545" spans="1:23" x14ac:dyDescent="0.25">
      <c r="A545" s="228">
        <v>554</v>
      </c>
      <c r="B545" s="228" t="str">
        <f t="shared" si="25"/>
        <v>Thousand Palms_CA</v>
      </c>
      <c r="C545" s="228" t="s">
        <v>4080</v>
      </c>
      <c r="D545" s="320" t="s">
        <v>76</v>
      </c>
      <c r="E545" s="320" t="s">
        <v>50</v>
      </c>
      <c r="F545" s="320"/>
      <c r="G545" s="228">
        <v>33.816398620605398</v>
      </c>
      <c r="H545" s="228">
        <v>-116.38687133789</v>
      </c>
      <c r="I545" s="228">
        <f t="shared" si="26"/>
        <v>554</v>
      </c>
      <c r="J545" s="228">
        <f>COUNTIFS(Data_all!$M$2:$M$5005, LocID!B545, Data_all!$O$2:$O$5005,"&lt;&gt;2")</f>
        <v>1</v>
      </c>
      <c r="K545" s="228">
        <f>COUNTIFS(Data_all!$M$2:$M$5005,LocID!$B545, Data_all!$N$2:$N$5005, LocID!K$1)</f>
        <v>0</v>
      </c>
      <c r="L545" s="228">
        <f>COUNTIFS(Data_all!$M$2:$M$5005,LocID!$B545, Data_all!$N$2:$N$5005, LocID!L$1) + COUNTIFS(Data_all!$M$2:$M$5005,LocID!$B545, Data_all!$N$2:$N$5005, "Cities and Streets")</f>
        <v>0</v>
      </c>
      <c r="M545" s="228">
        <f>COUNTIFS(Data_all!$M$2:$M$5005,LocID!$B545, Data_all!$N$2:$N$5005, LocID!M$1)</f>
        <v>0</v>
      </c>
      <c r="N545" s="228">
        <f>COUNTIFS(Data_all!$M$2:$M$5005,LocID!$B545, Data_all!$N$2:$N$5005, LocID!N$1)</f>
        <v>0</v>
      </c>
      <c r="O545" s="228">
        <f>COUNTIFS(Data_all!$M$2:$M$5005,LocID!$B545, Data_all!$N$2:$N$5005, LocID!O$1)</f>
        <v>0</v>
      </c>
      <c r="P545" s="228">
        <f>COUNTIFS(Data_all!$M$2:$M$5005,LocID!$B545, Data_all!$N$2:$N$5005, LocID!P$1)</f>
        <v>1</v>
      </c>
      <c r="Q545" s="228">
        <f>COUNTIFS(Data_all!$M$2:$M$5005,LocID!$B545, Data_all!$N$2:$N$5005, LocID!Q$1)</f>
        <v>0</v>
      </c>
      <c r="R545" s="228">
        <f>COUNTIFS(Data_all!$M$2:$M$5005,LocID!$B545, Data_all!$N$2:$N$5005, LocID!R$1)</f>
        <v>0</v>
      </c>
      <c r="S545" s="228">
        <f>COUNTIFS(Data_all!$M$2:$M$5005,LocID!$B545, Data_all!$N$2:$N$5005, LocID!S$1)</f>
        <v>0</v>
      </c>
      <c r="T545" s="232"/>
      <c r="U545" s="230">
        <f t="shared" si="24"/>
        <v>1</v>
      </c>
      <c r="W545"/>
    </row>
    <row r="546" spans="1:23" x14ac:dyDescent="0.25">
      <c r="A546" s="228">
        <v>555</v>
      </c>
      <c r="B546" s="228" t="str">
        <f t="shared" si="25"/>
        <v>Tiburon_CA</v>
      </c>
      <c r="C546" s="228" t="s">
        <v>4083</v>
      </c>
      <c r="D546" s="320" t="s">
        <v>76</v>
      </c>
      <c r="E546" s="320" t="s">
        <v>50</v>
      </c>
      <c r="F546" s="320"/>
      <c r="G546" s="228">
        <v>37.881179809570298</v>
      </c>
      <c r="H546" s="228">
        <v>-122.46582794189401</v>
      </c>
      <c r="I546" s="228">
        <f t="shared" si="26"/>
        <v>555</v>
      </c>
      <c r="J546" s="228">
        <f>COUNTIFS(Data_all!$M$2:$M$5005, LocID!B546, Data_all!$O$2:$O$5005,"&lt;&gt;2")</f>
        <v>5</v>
      </c>
      <c r="K546" s="228">
        <f>COUNTIFS(Data_all!$M$2:$M$5005,LocID!$B546, Data_all!$N$2:$N$5005, LocID!K$1)</f>
        <v>0</v>
      </c>
      <c r="L546" s="228">
        <f>COUNTIFS(Data_all!$M$2:$M$5005,LocID!$B546, Data_all!$N$2:$N$5005, LocID!L$1) + COUNTIFS(Data_all!$M$2:$M$5005,LocID!$B546, Data_all!$N$2:$N$5005, "Cities and Streets")</f>
        <v>1</v>
      </c>
      <c r="M546" s="228">
        <f>COUNTIFS(Data_all!$M$2:$M$5005,LocID!$B546, Data_all!$N$2:$N$5005, LocID!M$1)</f>
        <v>3</v>
      </c>
      <c r="N546" s="228">
        <f>COUNTIFS(Data_all!$M$2:$M$5005,LocID!$B546, Data_all!$N$2:$N$5005, LocID!N$1)</f>
        <v>0</v>
      </c>
      <c r="O546" s="228">
        <f>COUNTIFS(Data_all!$M$2:$M$5005,LocID!$B546, Data_all!$N$2:$N$5005, LocID!O$1)</f>
        <v>1</v>
      </c>
      <c r="P546" s="228">
        <f>COUNTIFS(Data_all!$M$2:$M$5005,LocID!$B546, Data_all!$N$2:$N$5005, LocID!P$1)</f>
        <v>0</v>
      </c>
      <c r="Q546" s="228">
        <f>COUNTIFS(Data_all!$M$2:$M$5005,LocID!$B546, Data_all!$N$2:$N$5005, LocID!Q$1)</f>
        <v>0</v>
      </c>
      <c r="R546" s="228">
        <f>COUNTIFS(Data_all!$M$2:$M$5005,LocID!$B546, Data_all!$N$2:$N$5005, LocID!R$1)</f>
        <v>0</v>
      </c>
      <c r="S546" s="228">
        <f>COUNTIFS(Data_all!$M$2:$M$5005,LocID!$B546, Data_all!$N$2:$N$5005, LocID!S$1)</f>
        <v>0</v>
      </c>
      <c r="T546" s="232"/>
      <c r="U546" s="230">
        <f t="shared" si="24"/>
        <v>5</v>
      </c>
      <c r="W546"/>
    </row>
    <row r="547" spans="1:23" x14ac:dyDescent="0.25">
      <c r="A547" s="228">
        <v>556</v>
      </c>
      <c r="B547" s="228" t="str">
        <f t="shared" si="25"/>
        <v>Toronto_Canada</v>
      </c>
      <c r="C547" s="228" t="s">
        <v>4089</v>
      </c>
      <c r="D547" s="320" t="s">
        <v>740</v>
      </c>
      <c r="E547" s="320" t="s">
        <v>740</v>
      </c>
      <c r="F547" s="320">
        <v>1</v>
      </c>
      <c r="G547" s="228">
        <v>43.657398223876903</v>
      </c>
      <c r="H547" s="228">
        <v>-79.432800292968693</v>
      </c>
      <c r="I547" s="228">
        <f t="shared" si="26"/>
        <v>556</v>
      </c>
      <c r="J547" s="228">
        <f>COUNTIFS(Data_all!$M$2:$M$5005, LocID!B547, Data_all!$O$2:$O$5005,"&lt;&gt;2")</f>
        <v>5</v>
      </c>
      <c r="K547" s="228">
        <f>COUNTIFS(Data_all!$M$2:$M$5005,LocID!$B547, Data_all!$N$2:$N$5005, LocID!K$1)</f>
        <v>1</v>
      </c>
      <c r="L547" s="228">
        <f>COUNTIFS(Data_all!$M$2:$M$5005,LocID!$B547, Data_all!$N$2:$N$5005, LocID!L$1) + COUNTIFS(Data_all!$M$2:$M$5005,LocID!$B547, Data_all!$N$2:$N$5005, "Cities and Streets")</f>
        <v>2</v>
      </c>
      <c r="M547" s="228">
        <f>COUNTIFS(Data_all!$M$2:$M$5005,LocID!$B547, Data_all!$N$2:$N$5005, LocID!M$1)</f>
        <v>0</v>
      </c>
      <c r="N547" s="228">
        <f>COUNTIFS(Data_all!$M$2:$M$5005,LocID!$B547, Data_all!$N$2:$N$5005, LocID!N$1)</f>
        <v>0</v>
      </c>
      <c r="O547" s="228">
        <f>COUNTIFS(Data_all!$M$2:$M$5005,LocID!$B547, Data_all!$N$2:$N$5005, LocID!O$1)</f>
        <v>1</v>
      </c>
      <c r="P547" s="228">
        <f>COUNTIFS(Data_all!$M$2:$M$5005,LocID!$B547, Data_all!$N$2:$N$5005, LocID!P$1)</f>
        <v>1</v>
      </c>
      <c r="Q547" s="228">
        <f>COUNTIFS(Data_all!$M$2:$M$5005,LocID!$B547, Data_all!$N$2:$N$5005, LocID!Q$1)</f>
        <v>0</v>
      </c>
      <c r="R547" s="228">
        <f>COUNTIFS(Data_all!$M$2:$M$5005,LocID!$B547, Data_all!$N$2:$N$5005, LocID!R$1)</f>
        <v>0</v>
      </c>
      <c r="S547" s="228">
        <f>COUNTIFS(Data_all!$M$2:$M$5005,LocID!$B547, Data_all!$N$2:$N$5005, LocID!S$1)</f>
        <v>0</v>
      </c>
      <c r="T547" s="232"/>
      <c r="U547" s="230">
        <f t="shared" si="24"/>
        <v>5</v>
      </c>
      <c r="W547"/>
    </row>
    <row r="548" spans="1:23" x14ac:dyDescent="0.25">
      <c r="A548" s="228">
        <v>557</v>
      </c>
      <c r="B548" s="228" t="str">
        <f t="shared" si="25"/>
        <v>Trenton_NJ</v>
      </c>
      <c r="C548" s="228" t="s">
        <v>4097</v>
      </c>
      <c r="D548" s="320" t="s">
        <v>815</v>
      </c>
      <c r="E548" s="320" t="s">
        <v>50</v>
      </c>
      <c r="F548" s="320"/>
      <c r="G548" s="228">
        <v>40.217880249023402</v>
      </c>
      <c r="H548" s="228">
        <v>-74.7593994140625</v>
      </c>
      <c r="I548" s="228">
        <f t="shared" si="26"/>
        <v>557</v>
      </c>
      <c r="J548" s="228">
        <f>COUNTIFS(Data_all!$M$2:$M$5005, LocID!B548, Data_all!$O$2:$O$5005,"&lt;&gt;2")</f>
        <v>4</v>
      </c>
      <c r="K548" s="228">
        <f>COUNTIFS(Data_all!$M$2:$M$5005,LocID!$B548, Data_all!$N$2:$N$5005, LocID!K$1)</f>
        <v>0</v>
      </c>
      <c r="L548" s="228">
        <f>COUNTIFS(Data_all!$M$2:$M$5005,LocID!$B548, Data_all!$N$2:$N$5005, LocID!L$1) + COUNTIFS(Data_all!$M$2:$M$5005,LocID!$B548, Data_all!$N$2:$N$5005, "Cities and Streets")</f>
        <v>4</v>
      </c>
      <c r="M548" s="228">
        <f>COUNTIFS(Data_all!$M$2:$M$5005,LocID!$B548, Data_all!$N$2:$N$5005, LocID!M$1)</f>
        <v>0</v>
      </c>
      <c r="N548" s="228">
        <f>COUNTIFS(Data_all!$M$2:$M$5005,LocID!$B548, Data_all!$N$2:$N$5005, LocID!N$1)</f>
        <v>2</v>
      </c>
      <c r="O548" s="228">
        <f>COUNTIFS(Data_all!$M$2:$M$5005,LocID!$B548, Data_all!$N$2:$N$5005, LocID!O$1)</f>
        <v>0</v>
      </c>
      <c r="P548" s="228">
        <f>COUNTIFS(Data_all!$M$2:$M$5005,LocID!$B548, Data_all!$N$2:$N$5005, LocID!P$1)</f>
        <v>0</v>
      </c>
      <c r="Q548" s="228">
        <f>COUNTIFS(Data_all!$M$2:$M$5005,LocID!$B548, Data_all!$N$2:$N$5005, LocID!Q$1)</f>
        <v>0</v>
      </c>
      <c r="R548" s="228">
        <f>COUNTIFS(Data_all!$M$2:$M$5005,LocID!$B548, Data_all!$N$2:$N$5005, LocID!R$1)</f>
        <v>0</v>
      </c>
      <c r="S548" s="228">
        <f>COUNTIFS(Data_all!$M$2:$M$5005,LocID!$B548, Data_all!$N$2:$N$5005, LocID!S$1)</f>
        <v>0</v>
      </c>
      <c r="T548" s="232"/>
      <c r="U548" s="230">
        <f t="shared" si="24"/>
        <v>6</v>
      </c>
      <c r="W548"/>
    </row>
    <row r="549" spans="1:23" x14ac:dyDescent="0.25">
      <c r="A549" s="228">
        <v>558</v>
      </c>
      <c r="B549" s="228" t="str">
        <f t="shared" si="25"/>
        <v>Truckee_CA</v>
      </c>
      <c r="C549" s="228" t="s">
        <v>4104</v>
      </c>
      <c r="D549" s="320" t="s">
        <v>76</v>
      </c>
      <c r="E549" s="320" t="s">
        <v>50</v>
      </c>
      <c r="F549" s="320"/>
      <c r="G549" s="228">
        <v>39.326118469238203</v>
      </c>
      <c r="H549" s="228">
        <v>-120.21215057373</v>
      </c>
      <c r="I549" s="228">
        <f t="shared" si="26"/>
        <v>558</v>
      </c>
      <c r="J549" s="228">
        <f>COUNTIFS(Data_all!$M$2:$M$5005, LocID!B549, Data_all!$O$2:$O$5005,"&lt;&gt;2")</f>
        <v>3</v>
      </c>
      <c r="K549" s="228">
        <f>COUNTIFS(Data_all!$M$2:$M$5005,LocID!$B549, Data_all!$N$2:$N$5005, LocID!K$1)</f>
        <v>1</v>
      </c>
      <c r="L549" s="228">
        <f>COUNTIFS(Data_all!$M$2:$M$5005,LocID!$B549, Data_all!$N$2:$N$5005, LocID!L$1) + COUNTIFS(Data_all!$M$2:$M$5005,LocID!$B549, Data_all!$N$2:$N$5005, "Cities and Streets")</f>
        <v>2</v>
      </c>
      <c r="M549" s="228">
        <f>COUNTIFS(Data_all!$M$2:$M$5005,LocID!$B549, Data_all!$N$2:$N$5005, LocID!M$1)</f>
        <v>0</v>
      </c>
      <c r="N549" s="228">
        <f>COUNTIFS(Data_all!$M$2:$M$5005,LocID!$B549, Data_all!$N$2:$N$5005, LocID!N$1)</f>
        <v>0</v>
      </c>
      <c r="O549" s="228">
        <f>COUNTIFS(Data_all!$M$2:$M$5005,LocID!$B549, Data_all!$N$2:$N$5005, LocID!O$1)</f>
        <v>0</v>
      </c>
      <c r="P549" s="228">
        <f>COUNTIFS(Data_all!$M$2:$M$5005,LocID!$B549, Data_all!$N$2:$N$5005, LocID!P$1)</f>
        <v>0</v>
      </c>
      <c r="Q549" s="228">
        <f>COUNTIFS(Data_all!$M$2:$M$5005,LocID!$B549, Data_all!$N$2:$N$5005, LocID!Q$1)</f>
        <v>0</v>
      </c>
      <c r="R549" s="228">
        <f>COUNTIFS(Data_all!$M$2:$M$5005,LocID!$B549, Data_all!$N$2:$N$5005, LocID!R$1)</f>
        <v>0</v>
      </c>
      <c r="S549" s="228">
        <f>COUNTIFS(Data_all!$M$2:$M$5005,LocID!$B549, Data_all!$N$2:$N$5005, LocID!S$1)</f>
        <v>0</v>
      </c>
      <c r="T549" s="232"/>
      <c r="U549" s="230">
        <f t="shared" si="24"/>
        <v>3</v>
      </c>
      <c r="W549"/>
    </row>
    <row r="550" spans="1:23" x14ac:dyDescent="0.25">
      <c r="A550" s="228">
        <v>559</v>
      </c>
      <c r="B550" s="228" t="str">
        <f t="shared" si="25"/>
        <v>Tucson_AZ</v>
      </c>
      <c r="C550" s="228" t="s">
        <v>4106</v>
      </c>
      <c r="D550" s="320" t="s">
        <v>1276</v>
      </c>
      <c r="E550" s="320" t="s">
        <v>50</v>
      </c>
      <c r="F550" s="320"/>
      <c r="G550" s="228">
        <v>32.221549987792898</v>
      </c>
      <c r="H550" s="228">
        <v>-110.969757080078</v>
      </c>
      <c r="I550" s="228">
        <f t="shared" si="26"/>
        <v>559</v>
      </c>
      <c r="J550" s="228">
        <f>COUNTIFS(Data_all!$M$2:$M$5005, LocID!B550, Data_all!$O$2:$O$5005,"&lt;&gt;2")</f>
        <v>2</v>
      </c>
      <c r="K550" s="228">
        <f>COUNTIFS(Data_all!$M$2:$M$5005,LocID!$B550, Data_all!$N$2:$N$5005, LocID!K$1)</f>
        <v>1</v>
      </c>
      <c r="L550" s="228">
        <f>COUNTIFS(Data_all!$M$2:$M$5005,LocID!$B550, Data_all!$N$2:$N$5005, LocID!L$1) + COUNTIFS(Data_all!$M$2:$M$5005,LocID!$B550, Data_all!$N$2:$N$5005, "Cities and Streets")</f>
        <v>0</v>
      </c>
      <c r="M550" s="228">
        <f>COUNTIFS(Data_all!$M$2:$M$5005,LocID!$B550, Data_all!$N$2:$N$5005, LocID!M$1)</f>
        <v>0</v>
      </c>
      <c r="N550" s="228">
        <f>COUNTIFS(Data_all!$M$2:$M$5005,LocID!$B550, Data_all!$N$2:$N$5005, LocID!N$1)</f>
        <v>0</v>
      </c>
      <c r="O550" s="228">
        <f>COUNTIFS(Data_all!$M$2:$M$5005,LocID!$B550, Data_all!$N$2:$N$5005, LocID!O$1)</f>
        <v>0</v>
      </c>
      <c r="P550" s="228">
        <f>COUNTIFS(Data_all!$M$2:$M$5005,LocID!$B550, Data_all!$N$2:$N$5005, LocID!P$1)</f>
        <v>1</v>
      </c>
      <c r="Q550" s="228">
        <f>COUNTIFS(Data_all!$M$2:$M$5005,LocID!$B550, Data_all!$N$2:$N$5005, LocID!Q$1)</f>
        <v>0</v>
      </c>
      <c r="R550" s="228">
        <f>COUNTIFS(Data_all!$M$2:$M$5005,LocID!$B550, Data_all!$N$2:$N$5005, LocID!R$1)</f>
        <v>0</v>
      </c>
      <c r="S550" s="228">
        <f>COUNTIFS(Data_all!$M$2:$M$5005,LocID!$B550, Data_all!$N$2:$N$5005, LocID!S$1)</f>
        <v>0</v>
      </c>
      <c r="T550" s="232"/>
      <c r="U550" s="230">
        <f t="shared" si="24"/>
        <v>2</v>
      </c>
      <c r="W550"/>
    </row>
    <row r="551" spans="1:23" x14ac:dyDescent="0.25">
      <c r="A551" s="228">
        <v>560</v>
      </c>
      <c r="B551" s="228" t="str">
        <f t="shared" si="25"/>
        <v>Tukwila_WA</v>
      </c>
      <c r="C551" s="228" t="s">
        <v>4109</v>
      </c>
      <c r="D551" s="320" t="s">
        <v>261</v>
      </c>
      <c r="E551" s="320" t="s">
        <v>50</v>
      </c>
      <c r="F551" s="320"/>
      <c r="G551" s="228">
        <v>47.462501525878899</v>
      </c>
      <c r="H551" s="228">
        <v>-122.255737304687</v>
      </c>
      <c r="I551" s="228">
        <f t="shared" si="26"/>
        <v>560</v>
      </c>
      <c r="J551" s="228">
        <f>COUNTIFS(Data_all!$M$2:$M$5005, LocID!B551, Data_all!$O$2:$O$5005,"&lt;&gt;2")</f>
        <v>2</v>
      </c>
      <c r="K551" s="228">
        <f>COUNTIFS(Data_all!$M$2:$M$5005,LocID!$B551, Data_all!$N$2:$N$5005, LocID!K$1)</f>
        <v>2</v>
      </c>
      <c r="L551" s="228">
        <f>COUNTIFS(Data_all!$M$2:$M$5005,LocID!$B551, Data_all!$N$2:$N$5005, LocID!L$1) + COUNTIFS(Data_all!$M$2:$M$5005,LocID!$B551, Data_all!$N$2:$N$5005, "Cities and Streets")</f>
        <v>0</v>
      </c>
      <c r="M551" s="228">
        <f>COUNTIFS(Data_all!$M$2:$M$5005,LocID!$B551, Data_all!$N$2:$N$5005, LocID!M$1)</f>
        <v>0</v>
      </c>
      <c r="N551" s="228">
        <f>COUNTIFS(Data_all!$M$2:$M$5005,LocID!$B551, Data_all!$N$2:$N$5005, LocID!N$1)</f>
        <v>0</v>
      </c>
      <c r="O551" s="228">
        <f>COUNTIFS(Data_all!$M$2:$M$5005,LocID!$B551, Data_all!$N$2:$N$5005, LocID!O$1)</f>
        <v>0</v>
      </c>
      <c r="P551" s="228">
        <f>COUNTIFS(Data_all!$M$2:$M$5005,LocID!$B551, Data_all!$N$2:$N$5005, LocID!P$1)</f>
        <v>0</v>
      </c>
      <c r="Q551" s="228">
        <f>COUNTIFS(Data_all!$M$2:$M$5005,LocID!$B551, Data_all!$N$2:$N$5005, LocID!Q$1)</f>
        <v>0</v>
      </c>
      <c r="R551" s="228">
        <f>COUNTIFS(Data_all!$M$2:$M$5005,LocID!$B551, Data_all!$N$2:$N$5005, LocID!R$1)</f>
        <v>0</v>
      </c>
      <c r="S551" s="228">
        <f>COUNTIFS(Data_all!$M$2:$M$5005,LocID!$B551, Data_all!$N$2:$N$5005, LocID!S$1)</f>
        <v>0</v>
      </c>
      <c r="T551" s="232"/>
      <c r="U551" s="230">
        <f t="shared" si="24"/>
        <v>2</v>
      </c>
      <c r="W551"/>
    </row>
    <row r="552" spans="1:23" x14ac:dyDescent="0.25">
      <c r="A552" s="228">
        <v>561</v>
      </c>
      <c r="B552" s="228" t="str">
        <f t="shared" si="25"/>
        <v>Turlock_CA</v>
      </c>
      <c r="C552" s="228" t="s">
        <v>4112</v>
      </c>
      <c r="D552" s="320" t="s">
        <v>76</v>
      </c>
      <c r="E552" s="320" t="s">
        <v>50</v>
      </c>
      <c r="F552" s="320"/>
      <c r="G552" s="228">
        <v>37.495010375976499</v>
      </c>
      <c r="H552" s="228">
        <v>-120.846420288085</v>
      </c>
      <c r="I552" s="228">
        <f t="shared" si="26"/>
        <v>561</v>
      </c>
      <c r="J552" s="228">
        <f>COUNTIFS(Data_all!$M$2:$M$5005, LocID!B552, Data_all!$O$2:$O$5005,"&lt;&gt;2")</f>
        <v>2</v>
      </c>
      <c r="K552" s="228">
        <f>COUNTIFS(Data_all!$M$2:$M$5005,LocID!$B552, Data_all!$N$2:$N$5005, LocID!K$1)</f>
        <v>2</v>
      </c>
      <c r="L552" s="228">
        <f>COUNTIFS(Data_all!$M$2:$M$5005,LocID!$B552, Data_all!$N$2:$N$5005, LocID!L$1) + COUNTIFS(Data_all!$M$2:$M$5005,LocID!$B552, Data_all!$N$2:$N$5005, "Cities and Streets")</f>
        <v>0</v>
      </c>
      <c r="M552" s="228">
        <f>COUNTIFS(Data_all!$M$2:$M$5005,LocID!$B552, Data_all!$N$2:$N$5005, LocID!M$1)</f>
        <v>0</v>
      </c>
      <c r="N552" s="228">
        <f>COUNTIFS(Data_all!$M$2:$M$5005,LocID!$B552, Data_all!$N$2:$N$5005, LocID!N$1)</f>
        <v>0</v>
      </c>
      <c r="O552" s="228">
        <f>COUNTIFS(Data_all!$M$2:$M$5005,LocID!$B552, Data_all!$N$2:$N$5005, LocID!O$1)</f>
        <v>0</v>
      </c>
      <c r="P552" s="228">
        <f>COUNTIFS(Data_all!$M$2:$M$5005,LocID!$B552, Data_all!$N$2:$N$5005, LocID!P$1)</f>
        <v>0</v>
      </c>
      <c r="Q552" s="228">
        <f>COUNTIFS(Data_all!$M$2:$M$5005,LocID!$B552, Data_all!$N$2:$N$5005, LocID!Q$1)</f>
        <v>0</v>
      </c>
      <c r="R552" s="228">
        <f>COUNTIFS(Data_all!$M$2:$M$5005,LocID!$B552, Data_all!$N$2:$N$5005, LocID!R$1)</f>
        <v>0</v>
      </c>
      <c r="S552" s="228">
        <f>COUNTIFS(Data_all!$M$2:$M$5005,LocID!$B552, Data_all!$N$2:$N$5005, LocID!S$1)</f>
        <v>0</v>
      </c>
      <c r="T552" s="232"/>
      <c r="U552" s="230">
        <f t="shared" si="24"/>
        <v>2</v>
      </c>
      <c r="W552"/>
    </row>
    <row r="553" spans="1:23" x14ac:dyDescent="0.25">
      <c r="A553" s="228">
        <v>562</v>
      </c>
      <c r="B553" s="228" t="str">
        <f t="shared" si="25"/>
        <v>Ukiah_CA</v>
      </c>
      <c r="C553" s="228" t="s">
        <v>4115</v>
      </c>
      <c r="D553" s="320" t="s">
        <v>76</v>
      </c>
      <c r="E553" s="320" t="s">
        <v>50</v>
      </c>
      <c r="F553" s="320"/>
      <c r="G553" s="228">
        <v>39.150928497314403</v>
      </c>
      <c r="H553" s="228">
        <v>-123.20790100097599</v>
      </c>
      <c r="I553" s="228">
        <f t="shared" si="26"/>
        <v>562</v>
      </c>
      <c r="J553" s="228">
        <f>COUNTIFS(Data_all!$M$2:$M$5005, LocID!B553, Data_all!$O$2:$O$5005,"&lt;&gt;2")</f>
        <v>1</v>
      </c>
      <c r="K553" s="228">
        <f>COUNTIFS(Data_all!$M$2:$M$5005,LocID!$B553, Data_all!$N$2:$N$5005, LocID!K$1)</f>
        <v>0</v>
      </c>
      <c r="L553" s="228">
        <f>COUNTIFS(Data_all!$M$2:$M$5005,LocID!$B553, Data_all!$N$2:$N$5005, LocID!L$1) + COUNTIFS(Data_all!$M$2:$M$5005,LocID!$B553, Data_all!$N$2:$N$5005, "Cities and Streets")</f>
        <v>1</v>
      </c>
      <c r="M553" s="228">
        <f>COUNTIFS(Data_all!$M$2:$M$5005,LocID!$B553, Data_all!$N$2:$N$5005, LocID!M$1)</f>
        <v>0</v>
      </c>
      <c r="N553" s="228">
        <f>COUNTIFS(Data_all!$M$2:$M$5005,LocID!$B553, Data_all!$N$2:$N$5005, LocID!N$1)</f>
        <v>0</v>
      </c>
      <c r="O553" s="228">
        <f>COUNTIFS(Data_all!$M$2:$M$5005,LocID!$B553, Data_all!$N$2:$N$5005, LocID!O$1)</f>
        <v>0</v>
      </c>
      <c r="P553" s="228">
        <f>COUNTIFS(Data_all!$M$2:$M$5005,LocID!$B553, Data_all!$N$2:$N$5005, LocID!P$1)</f>
        <v>0</v>
      </c>
      <c r="Q553" s="228">
        <f>COUNTIFS(Data_all!$M$2:$M$5005,LocID!$B553, Data_all!$N$2:$N$5005, LocID!Q$1)</f>
        <v>0</v>
      </c>
      <c r="R553" s="228">
        <f>COUNTIFS(Data_all!$M$2:$M$5005,LocID!$B553, Data_all!$N$2:$N$5005, LocID!R$1)</f>
        <v>0</v>
      </c>
      <c r="S553" s="228">
        <f>COUNTIFS(Data_all!$M$2:$M$5005,LocID!$B553, Data_all!$N$2:$N$5005, LocID!S$1)</f>
        <v>0</v>
      </c>
      <c r="T553" s="232"/>
      <c r="U553" s="230">
        <f t="shared" si="24"/>
        <v>1</v>
      </c>
      <c r="W553"/>
    </row>
    <row r="554" spans="1:23" x14ac:dyDescent="0.25">
      <c r="A554" s="228">
        <v>563</v>
      </c>
      <c r="B554" s="228" t="str">
        <f t="shared" si="25"/>
        <v>Ulan Baatar_Mongolia</v>
      </c>
      <c r="C554" s="228" t="s">
        <v>4117</v>
      </c>
      <c r="D554" s="320" t="s">
        <v>4118</v>
      </c>
      <c r="E554" s="320" t="s">
        <v>4118</v>
      </c>
      <c r="F554" s="320">
        <v>1</v>
      </c>
      <c r="G554" s="228">
        <v>47.922100067138601</v>
      </c>
      <c r="H554" s="228">
        <v>106.91696929931599</v>
      </c>
      <c r="I554" s="228">
        <f t="shared" si="26"/>
        <v>563</v>
      </c>
      <c r="J554" s="228">
        <f>COUNTIFS(Data_all!$M$2:$M$5005, LocID!B554, Data_all!$O$2:$O$5005,"&lt;&gt;2")</f>
        <v>1</v>
      </c>
      <c r="K554" s="228">
        <f>COUNTIFS(Data_all!$M$2:$M$5005,LocID!$B554, Data_all!$N$2:$N$5005, LocID!K$1)</f>
        <v>1</v>
      </c>
      <c r="L554" s="228">
        <f>COUNTIFS(Data_all!$M$2:$M$5005,LocID!$B554, Data_all!$N$2:$N$5005, LocID!L$1) + COUNTIFS(Data_all!$M$2:$M$5005,LocID!$B554, Data_all!$N$2:$N$5005, "Cities and Streets")</f>
        <v>0</v>
      </c>
      <c r="M554" s="228">
        <f>COUNTIFS(Data_all!$M$2:$M$5005,LocID!$B554, Data_all!$N$2:$N$5005, LocID!M$1)</f>
        <v>0</v>
      </c>
      <c r="N554" s="228">
        <f>COUNTIFS(Data_all!$M$2:$M$5005,LocID!$B554, Data_all!$N$2:$N$5005, LocID!N$1)</f>
        <v>0</v>
      </c>
      <c r="O554" s="228">
        <f>COUNTIFS(Data_all!$M$2:$M$5005,LocID!$B554, Data_all!$N$2:$N$5005, LocID!O$1)</f>
        <v>0</v>
      </c>
      <c r="P554" s="228">
        <f>COUNTIFS(Data_all!$M$2:$M$5005,LocID!$B554, Data_all!$N$2:$N$5005, LocID!P$1)</f>
        <v>0</v>
      </c>
      <c r="Q554" s="228">
        <f>COUNTIFS(Data_all!$M$2:$M$5005,LocID!$B554, Data_all!$N$2:$N$5005, LocID!Q$1)</f>
        <v>0</v>
      </c>
      <c r="R554" s="228">
        <f>COUNTIFS(Data_all!$M$2:$M$5005,LocID!$B554, Data_all!$N$2:$N$5005, LocID!R$1)</f>
        <v>0</v>
      </c>
      <c r="S554" s="228">
        <f>COUNTIFS(Data_all!$M$2:$M$5005,LocID!$B554, Data_all!$N$2:$N$5005, LocID!S$1)</f>
        <v>0</v>
      </c>
      <c r="T554" s="232"/>
      <c r="U554" s="230">
        <f t="shared" si="24"/>
        <v>1</v>
      </c>
      <c r="W554"/>
    </row>
    <row r="555" spans="1:23" x14ac:dyDescent="0.25">
      <c r="A555" s="228">
        <v>564</v>
      </c>
      <c r="B555" s="228" t="str">
        <f t="shared" si="25"/>
        <v>Union City_CA</v>
      </c>
      <c r="C555" s="228" t="s">
        <v>4121</v>
      </c>
      <c r="D555" s="320" t="s">
        <v>76</v>
      </c>
      <c r="E555" s="320" t="s">
        <v>50</v>
      </c>
      <c r="F555" s="320"/>
      <c r="G555" s="228">
        <v>37.588829040527301</v>
      </c>
      <c r="H555" s="228">
        <v>-122.02751159667901</v>
      </c>
      <c r="I555" s="228">
        <f t="shared" si="26"/>
        <v>564</v>
      </c>
      <c r="J555" s="228">
        <f>COUNTIFS(Data_all!$M$2:$M$5005, LocID!B555, Data_all!$O$2:$O$5005,"&lt;&gt;2")</f>
        <v>5</v>
      </c>
      <c r="K555" s="228">
        <f>COUNTIFS(Data_all!$M$2:$M$5005,LocID!$B555, Data_all!$N$2:$N$5005, LocID!K$1)</f>
        <v>2</v>
      </c>
      <c r="L555" s="228">
        <f>COUNTIFS(Data_all!$M$2:$M$5005,LocID!$B555, Data_all!$N$2:$N$5005, LocID!L$1) + COUNTIFS(Data_all!$M$2:$M$5005,LocID!$B555, Data_all!$N$2:$N$5005, "Cities and Streets")</f>
        <v>1</v>
      </c>
      <c r="M555" s="228">
        <f>COUNTIFS(Data_all!$M$2:$M$5005,LocID!$B555, Data_all!$N$2:$N$5005, LocID!M$1)</f>
        <v>2</v>
      </c>
      <c r="N555" s="228">
        <f>COUNTIFS(Data_all!$M$2:$M$5005,LocID!$B555, Data_all!$N$2:$N$5005, LocID!N$1)</f>
        <v>0</v>
      </c>
      <c r="O555" s="228">
        <f>COUNTIFS(Data_all!$M$2:$M$5005,LocID!$B555, Data_all!$N$2:$N$5005, LocID!O$1)</f>
        <v>0</v>
      </c>
      <c r="P555" s="228">
        <f>COUNTIFS(Data_all!$M$2:$M$5005,LocID!$B555, Data_all!$N$2:$N$5005, LocID!P$1)</f>
        <v>0</v>
      </c>
      <c r="Q555" s="228">
        <f>COUNTIFS(Data_all!$M$2:$M$5005,LocID!$B555, Data_all!$N$2:$N$5005, LocID!Q$1)</f>
        <v>0</v>
      </c>
      <c r="R555" s="228">
        <f>COUNTIFS(Data_all!$M$2:$M$5005,LocID!$B555, Data_all!$N$2:$N$5005, LocID!R$1)</f>
        <v>0</v>
      </c>
      <c r="S555" s="228">
        <f>COUNTIFS(Data_all!$M$2:$M$5005,LocID!$B555, Data_all!$N$2:$N$5005, LocID!S$1)</f>
        <v>0</v>
      </c>
      <c r="T555" s="232"/>
      <c r="U555" s="230">
        <f t="shared" si="24"/>
        <v>5</v>
      </c>
      <c r="W555"/>
    </row>
    <row r="556" spans="1:23" x14ac:dyDescent="0.25">
      <c r="A556" s="228">
        <v>565</v>
      </c>
      <c r="B556" s="228" t="str">
        <f t="shared" si="25"/>
        <v>Upland_CA</v>
      </c>
      <c r="C556" s="228" t="s">
        <v>4130</v>
      </c>
      <c r="D556" s="320" t="s">
        <v>76</v>
      </c>
      <c r="E556" s="320" t="s">
        <v>50</v>
      </c>
      <c r="F556" s="320"/>
      <c r="G556" s="228">
        <v>34.099098205566399</v>
      </c>
      <c r="H556" s="228">
        <v>-117.651008605957</v>
      </c>
      <c r="I556" s="228">
        <f t="shared" si="26"/>
        <v>565</v>
      </c>
      <c r="J556" s="228">
        <f>COUNTIFS(Data_all!$M$2:$M$5005, LocID!B556, Data_all!$O$2:$O$5005,"&lt;&gt;2")</f>
        <v>2</v>
      </c>
      <c r="K556" s="228">
        <f>COUNTIFS(Data_all!$M$2:$M$5005,LocID!$B556, Data_all!$N$2:$N$5005, LocID!K$1)</f>
        <v>0</v>
      </c>
      <c r="L556" s="228">
        <f>COUNTIFS(Data_all!$M$2:$M$5005,LocID!$B556, Data_all!$N$2:$N$5005, LocID!L$1) + COUNTIFS(Data_all!$M$2:$M$5005,LocID!$B556, Data_all!$N$2:$N$5005, "Cities and Streets")</f>
        <v>0</v>
      </c>
      <c r="M556" s="228">
        <f>COUNTIFS(Data_all!$M$2:$M$5005,LocID!$B556, Data_all!$N$2:$N$5005, LocID!M$1)</f>
        <v>0</v>
      </c>
      <c r="N556" s="228">
        <f>COUNTIFS(Data_all!$M$2:$M$5005,LocID!$B556, Data_all!$N$2:$N$5005, LocID!N$1)</f>
        <v>0</v>
      </c>
      <c r="O556" s="228">
        <f>COUNTIFS(Data_all!$M$2:$M$5005,LocID!$B556, Data_all!$N$2:$N$5005, LocID!O$1)</f>
        <v>0</v>
      </c>
      <c r="P556" s="228">
        <f>COUNTIFS(Data_all!$M$2:$M$5005,LocID!$B556, Data_all!$N$2:$N$5005, LocID!P$1)</f>
        <v>2</v>
      </c>
      <c r="Q556" s="228">
        <f>COUNTIFS(Data_all!$M$2:$M$5005,LocID!$B556, Data_all!$N$2:$N$5005, LocID!Q$1)</f>
        <v>0</v>
      </c>
      <c r="R556" s="228">
        <f>COUNTIFS(Data_all!$M$2:$M$5005,LocID!$B556, Data_all!$N$2:$N$5005, LocID!R$1)</f>
        <v>0</v>
      </c>
      <c r="S556" s="228">
        <f>COUNTIFS(Data_all!$M$2:$M$5005,LocID!$B556, Data_all!$N$2:$N$5005, LocID!S$1)</f>
        <v>0</v>
      </c>
      <c r="T556" s="232"/>
      <c r="U556" s="230">
        <f t="shared" si="24"/>
        <v>2</v>
      </c>
      <c r="W556"/>
    </row>
    <row r="557" spans="1:23" x14ac:dyDescent="0.25">
      <c r="A557" s="228">
        <v>566</v>
      </c>
      <c r="B557" s="228" t="str">
        <f t="shared" si="25"/>
        <v>Urbandale_IA</v>
      </c>
      <c r="C557" s="228" t="s">
        <v>4134</v>
      </c>
      <c r="D557" s="320" t="s">
        <v>488</v>
      </c>
      <c r="E557" s="320" t="s">
        <v>50</v>
      </c>
      <c r="F557" s="320"/>
      <c r="G557" s="228">
        <v>41.625049591064403</v>
      </c>
      <c r="H557" s="228">
        <v>-93.712432861328097</v>
      </c>
      <c r="I557" s="228">
        <f t="shared" si="26"/>
        <v>566</v>
      </c>
      <c r="J557" s="228">
        <f>COUNTIFS(Data_all!$M$2:$M$5005, LocID!B557, Data_all!$O$2:$O$5005,"&lt;&gt;2")</f>
        <v>1</v>
      </c>
      <c r="K557" s="228">
        <f>COUNTIFS(Data_all!$M$2:$M$5005,LocID!$B557, Data_all!$N$2:$N$5005, LocID!K$1)</f>
        <v>0</v>
      </c>
      <c r="L557" s="228">
        <f>COUNTIFS(Data_all!$M$2:$M$5005,LocID!$B557, Data_all!$N$2:$N$5005, LocID!L$1) + COUNTIFS(Data_all!$M$2:$M$5005,LocID!$B557, Data_all!$N$2:$N$5005, "Cities and Streets")</f>
        <v>1</v>
      </c>
      <c r="M557" s="228">
        <f>COUNTIFS(Data_all!$M$2:$M$5005,LocID!$B557, Data_all!$N$2:$N$5005, LocID!M$1)</f>
        <v>0</v>
      </c>
      <c r="N557" s="228">
        <f>COUNTIFS(Data_all!$M$2:$M$5005,LocID!$B557, Data_all!$N$2:$N$5005, LocID!N$1)</f>
        <v>0</v>
      </c>
      <c r="O557" s="228">
        <f>COUNTIFS(Data_all!$M$2:$M$5005,LocID!$B557, Data_all!$N$2:$N$5005, LocID!O$1)</f>
        <v>0</v>
      </c>
      <c r="P557" s="228">
        <f>COUNTIFS(Data_all!$M$2:$M$5005,LocID!$B557, Data_all!$N$2:$N$5005, LocID!P$1)</f>
        <v>0</v>
      </c>
      <c r="Q557" s="228">
        <f>COUNTIFS(Data_all!$M$2:$M$5005,LocID!$B557, Data_all!$N$2:$N$5005, LocID!Q$1)</f>
        <v>0</v>
      </c>
      <c r="R557" s="228">
        <f>COUNTIFS(Data_all!$M$2:$M$5005,LocID!$B557, Data_all!$N$2:$N$5005, LocID!R$1)</f>
        <v>0</v>
      </c>
      <c r="S557" s="228">
        <f>COUNTIFS(Data_all!$M$2:$M$5005,LocID!$B557, Data_all!$N$2:$N$5005, LocID!S$1)</f>
        <v>0</v>
      </c>
      <c r="T557" s="232"/>
      <c r="U557" s="230">
        <f t="shared" si="24"/>
        <v>1</v>
      </c>
      <c r="W557"/>
    </row>
    <row r="558" spans="1:23" x14ac:dyDescent="0.25">
      <c r="A558" s="228">
        <v>567</v>
      </c>
      <c r="B558" s="228" t="str">
        <f t="shared" si="25"/>
        <v>Usk_WA</v>
      </c>
      <c r="C558" s="228" t="s">
        <v>4137</v>
      </c>
      <c r="D558" s="320" t="s">
        <v>261</v>
      </c>
      <c r="E558" s="320" t="s">
        <v>50</v>
      </c>
      <c r="F558" s="320"/>
      <c r="G558" s="228">
        <v>48.313648223876903</v>
      </c>
      <c r="H558" s="228">
        <v>-117.280723571777</v>
      </c>
      <c r="I558" s="228">
        <f t="shared" si="26"/>
        <v>567</v>
      </c>
      <c r="J558" s="228">
        <f>COUNTIFS(Data_all!$M$2:$M$5005, LocID!B558, Data_all!$O$2:$O$5005,"&lt;&gt;2")</f>
        <v>1</v>
      </c>
      <c r="K558" s="228">
        <f>COUNTIFS(Data_all!$M$2:$M$5005,LocID!$B558, Data_all!$N$2:$N$5005, LocID!K$1)</f>
        <v>1</v>
      </c>
      <c r="L558" s="228">
        <f>COUNTIFS(Data_all!$M$2:$M$5005,LocID!$B558, Data_all!$N$2:$N$5005, LocID!L$1) + COUNTIFS(Data_all!$M$2:$M$5005,LocID!$B558, Data_all!$N$2:$N$5005, "Cities and Streets")</f>
        <v>0</v>
      </c>
      <c r="M558" s="228">
        <f>COUNTIFS(Data_all!$M$2:$M$5005,LocID!$B558, Data_all!$N$2:$N$5005, LocID!M$1)</f>
        <v>0</v>
      </c>
      <c r="N558" s="228">
        <f>COUNTIFS(Data_all!$M$2:$M$5005,LocID!$B558, Data_all!$N$2:$N$5005, LocID!N$1)</f>
        <v>0</v>
      </c>
      <c r="O558" s="228">
        <f>COUNTIFS(Data_all!$M$2:$M$5005,LocID!$B558, Data_all!$N$2:$N$5005, LocID!O$1)</f>
        <v>0</v>
      </c>
      <c r="P558" s="228">
        <f>COUNTIFS(Data_all!$M$2:$M$5005,LocID!$B558, Data_all!$N$2:$N$5005, LocID!P$1)</f>
        <v>0</v>
      </c>
      <c r="Q558" s="228">
        <f>COUNTIFS(Data_all!$M$2:$M$5005,LocID!$B558, Data_all!$N$2:$N$5005, LocID!Q$1)</f>
        <v>0</v>
      </c>
      <c r="R558" s="228">
        <f>COUNTIFS(Data_all!$M$2:$M$5005,LocID!$B558, Data_all!$N$2:$N$5005, LocID!R$1)</f>
        <v>0</v>
      </c>
      <c r="S558" s="228">
        <f>COUNTIFS(Data_all!$M$2:$M$5005,LocID!$B558, Data_all!$N$2:$N$5005, LocID!S$1)</f>
        <v>0</v>
      </c>
      <c r="T558" s="232"/>
      <c r="U558" s="230">
        <f t="shared" si="24"/>
        <v>1</v>
      </c>
      <c r="W558"/>
    </row>
    <row r="559" spans="1:23" x14ac:dyDescent="0.25">
      <c r="A559" s="228">
        <v>568</v>
      </c>
      <c r="B559" s="228" t="str">
        <f t="shared" si="25"/>
        <v>Vacaville_CA</v>
      </c>
      <c r="C559" s="228" t="s">
        <v>4139</v>
      </c>
      <c r="D559" s="320" t="s">
        <v>76</v>
      </c>
      <c r="E559" s="320" t="s">
        <v>50</v>
      </c>
      <c r="F559" s="320"/>
      <c r="G559" s="228">
        <v>38.351528167724602</v>
      </c>
      <c r="H559" s="228">
        <v>-121.993263244628</v>
      </c>
      <c r="I559" s="228">
        <f t="shared" si="26"/>
        <v>568</v>
      </c>
      <c r="J559" s="228">
        <f>COUNTIFS(Data_all!$M$2:$M$5005, LocID!B559, Data_all!$O$2:$O$5005,"&lt;&gt;2")</f>
        <v>2</v>
      </c>
      <c r="K559" s="228">
        <f>COUNTIFS(Data_all!$M$2:$M$5005,LocID!$B559, Data_all!$N$2:$N$5005, LocID!K$1)</f>
        <v>1</v>
      </c>
      <c r="L559" s="228">
        <f>COUNTIFS(Data_all!$M$2:$M$5005,LocID!$B559, Data_all!$N$2:$N$5005, LocID!L$1) + COUNTIFS(Data_all!$M$2:$M$5005,LocID!$B559, Data_all!$N$2:$N$5005, "Cities and Streets")</f>
        <v>1</v>
      </c>
      <c r="M559" s="228">
        <f>COUNTIFS(Data_all!$M$2:$M$5005,LocID!$B559, Data_all!$N$2:$N$5005, LocID!M$1)</f>
        <v>0</v>
      </c>
      <c r="N559" s="228">
        <f>COUNTIFS(Data_all!$M$2:$M$5005,LocID!$B559, Data_all!$N$2:$N$5005, LocID!N$1)</f>
        <v>0</v>
      </c>
      <c r="O559" s="228">
        <f>COUNTIFS(Data_all!$M$2:$M$5005,LocID!$B559, Data_all!$N$2:$N$5005, LocID!O$1)</f>
        <v>0</v>
      </c>
      <c r="P559" s="228">
        <f>COUNTIFS(Data_all!$M$2:$M$5005,LocID!$B559, Data_all!$N$2:$N$5005, LocID!P$1)</f>
        <v>0</v>
      </c>
      <c r="Q559" s="228">
        <f>COUNTIFS(Data_all!$M$2:$M$5005,LocID!$B559, Data_all!$N$2:$N$5005, LocID!Q$1)</f>
        <v>0</v>
      </c>
      <c r="R559" s="228">
        <f>COUNTIFS(Data_all!$M$2:$M$5005,LocID!$B559, Data_all!$N$2:$N$5005, LocID!R$1)</f>
        <v>0</v>
      </c>
      <c r="S559" s="228">
        <f>COUNTIFS(Data_all!$M$2:$M$5005,LocID!$B559, Data_all!$N$2:$N$5005, LocID!S$1)</f>
        <v>0</v>
      </c>
      <c r="T559" s="232"/>
      <c r="U559" s="230">
        <f t="shared" si="24"/>
        <v>2</v>
      </c>
      <c r="W559"/>
    </row>
    <row r="560" spans="1:23" x14ac:dyDescent="0.25">
      <c r="A560" s="228">
        <v>569</v>
      </c>
      <c r="B560" s="228" t="str">
        <f t="shared" si="25"/>
        <v>Vallejo_CA</v>
      </c>
      <c r="C560" s="228" t="s">
        <v>4142</v>
      </c>
      <c r="D560" s="320" t="s">
        <v>76</v>
      </c>
      <c r="E560" s="320" t="s">
        <v>50</v>
      </c>
      <c r="F560" s="320"/>
      <c r="G560" s="228">
        <v>38.100830078125</v>
      </c>
      <c r="H560" s="228">
        <v>-122.25495147705</v>
      </c>
      <c r="I560" s="228">
        <f t="shared" si="26"/>
        <v>569</v>
      </c>
      <c r="J560" s="228">
        <f>COUNTIFS(Data_all!$M$2:$M$5005, LocID!B560, Data_all!$O$2:$O$5005,"&lt;&gt;2")</f>
        <v>9</v>
      </c>
      <c r="K560" s="228">
        <f>COUNTIFS(Data_all!$M$2:$M$5005,LocID!$B560, Data_all!$N$2:$N$5005, LocID!K$1)</f>
        <v>3</v>
      </c>
      <c r="L560" s="228">
        <f>COUNTIFS(Data_all!$M$2:$M$5005,LocID!$B560, Data_all!$N$2:$N$5005, LocID!L$1) + COUNTIFS(Data_all!$M$2:$M$5005,LocID!$B560, Data_all!$N$2:$N$5005, "Cities and Streets")</f>
        <v>1</v>
      </c>
      <c r="M560" s="228">
        <f>COUNTIFS(Data_all!$M$2:$M$5005,LocID!$B560, Data_all!$N$2:$N$5005, LocID!M$1)</f>
        <v>3</v>
      </c>
      <c r="N560" s="228">
        <f>COUNTIFS(Data_all!$M$2:$M$5005,LocID!$B560, Data_all!$N$2:$N$5005, LocID!N$1)</f>
        <v>0</v>
      </c>
      <c r="O560" s="228">
        <f>COUNTIFS(Data_all!$M$2:$M$5005,LocID!$B560, Data_all!$N$2:$N$5005, LocID!O$1)</f>
        <v>0</v>
      </c>
      <c r="P560" s="228">
        <f>COUNTIFS(Data_all!$M$2:$M$5005,LocID!$B560, Data_all!$N$2:$N$5005, LocID!P$1)</f>
        <v>2</v>
      </c>
      <c r="Q560" s="228">
        <f>COUNTIFS(Data_all!$M$2:$M$5005,LocID!$B560, Data_all!$N$2:$N$5005, LocID!Q$1)</f>
        <v>0</v>
      </c>
      <c r="R560" s="228">
        <f>COUNTIFS(Data_all!$M$2:$M$5005,LocID!$B560, Data_all!$N$2:$N$5005, LocID!R$1)</f>
        <v>0</v>
      </c>
      <c r="S560" s="228">
        <f>COUNTIFS(Data_all!$M$2:$M$5005,LocID!$B560, Data_all!$N$2:$N$5005, LocID!S$1)</f>
        <v>0</v>
      </c>
      <c r="T560" s="232"/>
      <c r="U560" s="230">
        <f t="shared" si="24"/>
        <v>9</v>
      </c>
      <c r="W560"/>
    </row>
    <row r="561" spans="1:23" x14ac:dyDescent="0.25">
      <c r="A561" s="228">
        <v>570</v>
      </c>
      <c r="B561" s="228" t="str">
        <f t="shared" si="25"/>
        <v>Valparaiso_IN</v>
      </c>
      <c r="C561" s="228" t="s">
        <v>4157</v>
      </c>
      <c r="D561" s="320" t="s">
        <v>808</v>
      </c>
      <c r="E561" s="320" t="s">
        <v>50</v>
      </c>
      <c r="F561" s="320"/>
      <c r="G561" s="228">
        <v>41.467750549316399</v>
      </c>
      <c r="H561" s="228">
        <v>-87.061622619628906</v>
      </c>
      <c r="I561" s="228">
        <f t="shared" si="26"/>
        <v>570</v>
      </c>
      <c r="J561" s="228">
        <f>COUNTIFS(Data_all!$M$2:$M$5005, LocID!B561, Data_all!$O$2:$O$5005,"&lt;&gt;2")</f>
        <v>1</v>
      </c>
      <c r="K561" s="228">
        <f>COUNTIFS(Data_all!$M$2:$M$5005,LocID!$B561, Data_all!$N$2:$N$5005, LocID!K$1)</f>
        <v>1</v>
      </c>
      <c r="L561" s="228">
        <f>COUNTIFS(Data_all!$M$2:$M$5005,LocID!$B561, Data_all!$N$2:$N$5005, LocID!L$1) + COUNTIFS(Data_all!$M$2:$M$5005,LocID!$B561, Data_all!$N$2:$N$5005, "Cities and Streets")</f>
        <v>0</v>
      </c>
      <c r="M561" s="228">
        <f>COUNTIFS(Data_all!$M$2:$M$5005,LocID!$B561, Data_all!$N$2:$N$5005, LocID!M$1)</f>
        <v>0</v>
      </c>
      <c r="N561" s="228">
        <f>COUNTIFS(Data_all!$M$2:$M$5005,LocID!$B561, Data_all!$N$2:$N$5005, LocID!N$1)</f>
        <v>0</v>
      </c>
      <c r="O561" s="228">
        <f>COUNTIFS(Data_all!$M$2:$M$5005,LocID!$B561, Data_all!$N$2:$N$5005, LocID!O$1)</f>
        <v>0</v>
      </c>
      <c r="P561" s="228">
        <f>COUNTIFS(Data_all!$M$2:$M$5005,LocID!$B561, Data_all!$N$2:$N$5005, LocID!P$1)</f>
        <v>0</v>
      </c>
      <c r="Q561" s="228">
        <f>COUNTIFS(Data_all!$M$2:$M$5005,LocID!$B561, Data_all!$N$2:$N$5005, LocID!Q$1)</f>
        <v>0</v>
      </c>
      <c r="R561" s="228">
        <f>COUNTIFS(Data_all!$M$2:$M$5005,LocID!$B561, Data_all!$N$2:$N$5005, LocID!R$1)</f>
        <v>0</v>
      </c>
      <c r="S561" s="228">
        <f>COUNTIFS(Data_all!$M$2:$M$5005,LocID!$B561, Data_all!$N$2:$N$5005, LocID!S$1)</f>
        <v>0</v>
      </c>
      <c r="T561" s="232"/>
      <c r="U561" s="230">
        <f t="shared" si="24"/>
        <v>1</v>
      </c>
      <c r="W561"/>
    </row>
    <row r="562" spans="1:23" x14ac:dyDescent="0.25">
      <c r="A562" s="228">
        <v>571</v>
      </c>
      <c r="B562" s="228" t="str">
        <f t="shared" si="25"/>
        <v>Vancouver_BC</v>
      </c>
      <c r="C562" s="228" t="s">
        <v>4160</v>
      </c>
      <c r="D562" s="320" t="s">
        <v>739</v>
      </c>
      <c r="E562" s="320" t="s">
        <v>50</v>
      </c>
      <c r="F562" s="320"/>
      <c r="G562" s="228">
        <v>49.281101226806598</v>
      </c>
      <c r="H562" s="228">
        <v>-123.04399871826099</v>
      </c>
      <c r="I562" s="228">
        <f t="shared" si="26"/>
        <v>571</v>
      </c>
      <c r="J562" s="228">
        <f>COUNTIFS(Data_all!$M$2:$M$5005, LocID!B562, Data_all!$O$2:$O$5005,"&lt;&gt;2")</f>
        <v>10</v>
      </c>
      <c r="K562" s="228">
        <f>COUNTIFS(Data_all!$M$2:$M$5005,LocID!$B562, Data_all!$N$2:$N$5005, LocID!K$1)</f>
        <v>3</v>
      </c>
      <c r="L562" s="228">
        <f>COUNTIFS(Data_all!$M$2:$M$5005,LocID!$B562, Data_all!$N$2:$N$5005, LocID!L$1) + COUNTIFS(Data_all!$M$2:$M$5005,LocID!$B562, Data_all!$N$2:$N$5005, "Cities and Streets")</f>
        <v>4</v>
      </c>
      <c r="M562" s="228">
        <f>COUNTIFS(Data_all!$M$2:$M$5005,LocID!$B562, Data_all!$N$2:$N$5005, LocID!M$1)</f>
        <v>1</v>
      </c>
      <c r="N562" s="228">
        <f>COUNTIFS(Data_all!$M$2:$M$5005,LocID!$B562, Data_all!$N$2:$N$5005, LocID!N$1)</f>
        <v>0</v>
      </c>
      <c r="O562" s="228">
        <f>COUNTIFS(Data_all!$M$2:$M$5005,LocID!$B562, Data_all!$N$2:$N$5005, LocID!O$1)</f>
        <v>1</v>
      </c>
      <c r="P562" s="228">
        <f>COUNTIFS(Data_all!$M$2:$M$5005,LocID!$B562, Data_all!$N$2:$N$5005, LocID!P$1)</f>
        <v>1</v>
      </c>
      <c r="Q562" s="228">
        <f>COUNTIFS(Data_all!$M$2:$M$5005,LocID!$B562, Data_all!$N$2:$N$5005, LocID!Q$1)</f>
        <v>0</v>
      </c>
      <c r="R562" s="228">
        <f>COUNTIFS(Data_all!$M$2:$M$5005,LocID!$B562, Data_all!$N$2:$N$5005, LocID!R$1)</f>
        <v>0</v>
      </c>
      <c r="S562" s="228">
        <f>COUNTIFS(Data_all!$M$2:$M$5005,LocID!$B562, Data_all!$N$2:$N$5005, LocID!S$1)</f>
        <v>0</v>
      </c>
      <c r="T562" s="232"/>
      <c r="U562" s="230">
        <f t="shared" si="24"/>
        <v>10</v>
      </c>
      <c r="W562"/>
    </row>
    <row r="563" spans="1:23" x14ac:dyDescent="0.25">
      <c r="A563" s="228">
        <v>572</v>
      </c>
      <c r="B563" s="228" t="str">
        <f t="shared" si="25"/>
        <v>Vancouver_WA</v>
      </c>
      <c r="C563" s="228" t="s">
        <v>4160</v>
      </c>
      <c r="D563" s="320" t="s">
        <v>261</v>
      </c>
      <c r="E563" s="320" t="s">
        <v>50</v>
      </c>
      <c r="F563" s="320"/>
      <c r="G563" s="228">
        <v>45.632209777832003</v>
      </c>
      <c r="H563" s="228">
        <v>-122.67156219482401</v>
      </c>
      <c r="I563" s="228">
        <f t="shared" si="26"/>
        <v>572</v>
      </c>
      <c r="J563" s="228">
        <f>COUNTIFS(Data_all!$M$2:$M$5005, LocID!B563, Data_all!$O$2:$O$5005,"&lt;&gt;2")</f>
        <v>4</v>
      </c>
      <c r="K563" s="228">
        <f>COUNTIFS(Data_all!$M$2:$M$5005,LocID!$B563, Data_all!$N$2:$N$5005, LocID!K$1)</f>
        <v>3</v>
      </c>
      <c r="L563" s="228">
        <f>COUNTIFS(Data_all!$M$2:$M$5005,LocID!$B563, Data_all!$N$2:$N$5005, LocID!L$1) + COUNTIFS(Data_all!$M$2:$M$5005,LocID!$B563, Data_all!$N$2:$N$5005, "Cities and Streets")</f>
        <v>0</v>
      </c>
      <c r="M563" s="228">
        <f>COUNTIFS(Data_all!$M$2:$M$5005,LocID!$B563, Data_all!$N$2:$N$5005, LocID!M$1)</f>
        <v>1</v>
      </c>
      <c r="N563" s="228">
        <f>COUNTIFS(Data_all!$M$2:$M$5005,LocID!$B563, Data_all!$N$2:$N$5005, LocID!N$1)</f>
        <v>0</v>
      </c>
      <c r="O563" s="228">
        <f>COUNTIFS(Data_all!$M$2:$M$5005,LocID!$B563, Data_all!$N$2:$N$5005, LocID!O$1)</f>
        <v>0</v>
      </c>
      <c r="P563" s="228">
        <f>COUNTIFS(Data_all!$M$2:$M$5005,LocID!$B563, Data_all!$N$2:$N$5005, LocID!P$1)</f>
        <v>0</v>
      </c>
      <c r="Q563" s="228">
        <f>COUNTIFS(Data_all!$M$2:$M$5005,LocID!$B563, Data_all!$N$2:$N$5005, LocID!Q$1)</f>
        <v>0</v>
      </c>
      <c r="R563" s="228">
        <f>COUNTIFS(Data_all!$M$2:$M$5005,LocID!$B563, Data_all!$N$2:$N$5005, LocID!R$1)</f>
        <v>0</v>
      </c>
      <c r="S563" s="228">
        <f>COUNTIFS(Data_all!$M$2:$M$5005,LocID!$B563, Data_all!$N$2:$N$5005, LocID!S$1)</f>
        <v>0</v>
      </c>
      <c r="T563" s="232"/>
      <c r="U563" s="230">
        <f t="shared" si="24"/>
        <v>4</v>
      </c>
      <c r="W563"/>
    </row>
    <row r="564" spans="1:23" x14ac:dyDescent="0.25">
      <c r="A564" s="228">
        <v>573</v>
      </c>
      <c r="B564" s="228" t="str">
        <f t="shared" si="25"/>
        <v>Ventura_CA</v>
      </c>
      <c r="C564" s="228" t="s">
        <v>4176</v>
      </c>
      <c r="D564" s="320" t="s">
        <v>76</v>
      </c>
      <c r="E564" s="320" t="s">
        <v>50</v>
      </c>
      <c r="F564" s="320"/>
      <c r="G564" s="228">
        <v>34.280818939208899</v>
      </c>
      <c r="H564" s="228">
        <v>-119.29232025146401</v>
      </c>
      <c r="I564" s="228">
        <f t="shared" si="26"/>
        <v>573</v>
      </c>
      <c r="J564" s="228">
        <f>COUNTIFS(Data_all!$M$2:$M$5005, LocID!B564, Data_all!$O$2:$O$5005,"&lt;&gt;2")</f>
        <v>9</v>
      </c>
      <c r="K564" s="228">
        <f>COUNTIFS(Data_all!$M$2:$M$5005,LocID!$B564, Data_all!$N$2:$N$5005, LocID!K$1)</f>
        <v>5</v>
      </c>
      <c r="L564" s="228">
        <f>COUNTIFS(Data_all!$M$2:$M$5005,LocID!$B564, Data_all!$N$2:$N$5005, LocID!L$1) + COUNTIFS(Data_all!$M$2:$M$5005,LocID!$B564, Data_all!$N$2:$N$5005, "Cities and Streets")</f>
        <v>0</v>
      </c>
      <c r="M564" s="228">
        <f>COUNTIFS(Data_all!$M$2:$M$5005,LocID!$B564, Data_all!$N$2:$N$5005, LocID!M$1)</f>
        <v>3</v>
      </c>
      <c r="N564" s="228">
        <f>COUNTIFS(Data_all!$M$2:$M$5005,LocID!$B564, Data_all!$N$2:$N$5005, LocID!N$1)</f>
        <v>0</v>
      </c>
      <c r="O564" s="228">
        <f>COUNTIFS(Data_all!$M$2:$M$5005,LocID!$B564, Data_all!$N$2:$N$5005, LocID!O$1)</f>
        <v>1</v>
      </c>
      <c r="P564" s="228">
        <f>COUNTIFS(Data_all!$M$2:$M$5005,LocID!$B564, Data_all!$N$2:$N$5005, LocID!P$1)</f>
        <v>0</v>
      </c>
      <c r="Q564" s="228">
        <f>COUNTIFS(Data_all!$M$2:$M$5005,LocID!$B564, Data_all!$N$2:$N$5005, LocID!Q$1)</f>
        <v>0</v>
      </c>
      <c r="R564" s="228">
        <f>COUNTIFS(Data_all!$M$2:$M$5005,LocID!$B564, Data_all!$N$2:$N$5005, LocID!R$1)</f>
        <v>0</v>
      </c>
      <c r="S564" s="228">
        <f>COUNTIFS(Data_all!$M$2:$M$5005,LocID!$B564, Data_all!$N$2:$N$5005, LocID!S$1)</f>
        <v>0</v>
      </c>
      <c r="T564" s="232"/>
      <c r="U564" s="230">
        <f t="shared" si="24"/>
        <v>9</v>
      </c>
      <c r="W564"/>
    </row>
    <row r="565" spans="1:23" x14ac:dyDescent="0.25">
      <c r="A565" s="228">
        <v>574</v>
      </c>
      <c r="B565" s="228" t="str">
        <f t="shared" si="25"/>
        <v>Victoria_Canada</v>
      </c>
      <c r="C565" s="228" t="s">
        <v>4188</v>
      </c>
      <c r="D565" s="320" t="s">
        <v>740</v>
      </c>
      <c r="E565" s="320" t="s">
        <v>740</v>
      </c>
      <c r="F565" s="320">
        <v>1</v>
      </c>
      <c r="G565" s="228">
        <v>48.438899993896399</v>
      </c>
      <c r="H565" s="228">
        <v>-123.39600372314401</v>
      </c>
      <c r="I565" s="228">
        <f t="shared" si="26"/>
        <v>574</v>
      </c>
      <c r="J565" s="228">
        <f>COUNTIFS(Data_all!$M$2:$M$5005, LocID!B565, Data_all!$O$2:$O$5005,"&lt;&gt;2")</f>
        <v>8</v>
      </c>
      <c r="K565" s="228">
        <f>COUNTIFS(Data_all!$M$2:$M$5005,LocID!$B565, Data_all!$N$2:$N$5005, LocID!K$1)</f>
        <v>0</v>
      </c>
      <c r="L565" s="228">
        <f>COUNTIFS(Data_all!$M$2:$M$5005,LocID!$B565, Data_all!$N$2:$N$5005, LocID!L$1) + COUNTIFS(Data_all!$M$2:$M$5005,LocID!$B565, Data_all!$N$2:$N$5005, "Cities and Streets")</f>
        <v>1</v>
      </c>
      <c r="M565" s="228">
        <f>COUNTIFS(Data_all!$M$2:$M$5005,LocID!$B565, Data_all!$N$2:$N$5005, LocID!M$1)</f>
        <v>0</v>
      </c>
      <c r="N565" s="228">
        <f>COUNTIFS(Data_all!$M$2:$M$5005,LocID!$B565, Data_all!$N$2:$N$5005, LocID!N$1)</f>
        <v>0</v>
      </c>
      <c r="O565" s="228">
        <f>COUNTIFS(Data_all!$M$2:$M$5005,LocID!$B565, Data_all!$N$2:$N$5005, LocID!O$1)</f>
        <v>0</v>
      </c>
      <c r="P565" s="228">
        <f>COUNTIFS(Data_all!$M$2:$M$5005,LocID!$B565, Data_all!$N$2:$N$5005, LocID!P$1)</f>
        <v>7</v>
      </c>
      <c r="Q565" s="228">
        <f>COUNTIFS(Data_all!$M$2:$M$5005,LocID!$B565, Data_all!$N$2:$N$5005, LocID!Q$1)</f>
        <v>0</v>
      </c>
      <c r="R565" s="228">
        <f>COUNTIFS(Data_all!$M$2:$M$5005,LocID!$B565, Data_all!$N$2:$N$5005, LocID!R$1)</f>
        <v>0</v>
      </c>
      <c r="S565" s="228">
        <f>COUNTIFS(Data_all!$M$2:$M$5005,LocID!$B565, Data_all!$N$2:$N$5005, LocID!S$1)</f>
        <v>0</v>
      </c>
      <c r="T565" s="232"/>
      <c r="U565" s="230">
        <f t="shared" si="24"/>
        <v>8</v>
      </c>
      <c r="W565"/>
    </row>
    <row r="566" spans="1:23" x14ac:dyDescent="0.25">
      <c r="A566" s="228">
        <v>575</v>
      </c>
      <c r="B566" s="228" t="str">
        <f t="shared" si="25"/>
        <v>Victorville_CA</v>
      </c>
      <c r="C566" s="228" t="s">
        <v>4198</v>
      </c>
      <c r="D566" s="320" t="s">
        <v>76</v>
      </c>
      <c r="E566" s="320" t="s">
        <v>50</v>
      </c>
      <c r="F566" s="320"/>
      <c r="G566" s="228">
        <v>34.510608673095703</v>
      </c>
      <c r="H566" s="228">
        <v>-117.323638916015</v>
      </c>
      <c r="I566" s="228">
        <f t="shared" si="26"/>
        <v>575</v>
      </c>
      <c r="J566" s="228">
        <f>COUNTIFS(Data_all!$M$2:$M$5005, LocID!B566, Data_all!$O$2:$O$5005,"&lt;&gt;2")</f>
        <v>1</v>
      </c>
      <c r="K566" s="228">
        <f>COUNTIFS(Data_all!$M$2:$M$5005,LocID!$B566, Data_all!$N$2:$N$5005, LocID!K$1)</f>
        <v>0</v>
      </c>
      <c r="L566" s="228">
        <f>COUNTIFS(Data_all!$M$2:$M$5005,LocID!$B566, Data_all!$N$2:$N$5005, LocID!L$1) + COUNTIFS(Data_all!$M$2:$M$5005,LocID!$B566, Data_all!$N$2:$N$5005, "Cities and Streets")</f>
        <v>1</v>
      </c>
      <c r="M566" s="228">
        <f>COUNTIFS(Data_all!$M$2:$M$5005,LocID!$B566, Data_all!$N$2:$N$5005, LocID!M$1)</f>
        <v>0</v>
      </c>
      <c r="N566" s="228">
        <f>COUNTIFS(Data_all!$M$2:$M$5005,LocID!$B566, Data_all!$N$2:$N$5005, LocID!N$1)</f>
        <v>0</v>
      </c>
      <c r="O566" s="228">
        <f>COUNTIFS(Data_all!$M$2:$M$5005,LocID!$B566, Data_all!$N$2:$N$5005, LocID!O$1)</f>
        <v>0</v>
      </c>
      <c r="P566" s="228">
        <f>COUNTIFS(Data_all!$M$2:$M$5005,LocID!$B566, Data_all!$N$2:$N$5005, LocID!P$1)</f>
        <v>0</v>
      </c>
      <c r="Q566" s="228">
        <f>COUNTIFS(Data_all!$M$2:$M$5005,LocID!$B566, Data_all!$N$2:$N$5005, LocID!Q$1)</f>
        <v>0</v>
      </c>
      <c r="R566" s="228">
        <f>COUNTIFS(Data_all!$M$2:$M$5005,LocID!$B566, Data_all!$N$2:$N$5005, LocID!R$1)</f>
        <v>0</v>
      </c>
      <c r="S566" s="228">
        <f>COUNTIFS(Data_all!$M$2:$M$5005,LocID!$B566, Data_all!$N$2:$N$5005, LocID!S$1)</f>
        <v>0</v>
      </c>
      <c r="T566" s="232"/>
      <c r="U566" s="230">
        <f t="shared" si="24"/>
        <v>1</v>
      </c>
      <c r="W566"/>
    </row>
    <row r="567" spans="1:23" x14ac:dyDescent="0.25">
      <c r="A567" s="228">
        <v>576</v>
      </c>
      <c r="B567" s="228" t="str">
        <f t="shared" si="25"/>
        <v>Vila do Clementino_Brazil</v>
      </c>
      <c r="C567" s="228" t="s">
        <v>4202</v>
      </c>
      <c r="D567" s="320" t="s">
        <v>1284</v>
      </c>
      <c r="E567" s="320" t="s">
        <v>1284</v>
      </c>
      <c r="F567" s="320">
        <v>1</v>
      </c>
      <c r="G567" s="228">
        <v>-5.8666701316833496</v>
      </c>
      <c r="H567" s="228">
        <v>-47.38330078125</v>
      </c>
      <c r="I567" s="228">
        <f t="shared" si="26"/>
        <v>576</v>
      </c>
      <c r="J567" s="228">
        <f>COUNTIFS(Data_all!$M$2:$M$5005, LocID!B567, Data_all!$O$2:$O$5005,"&lt;&gt;2")</f>
        <v>1</v>
      </c>
      <c r="K567" s="228">
        <f>COUNTIFS(Data_all!$M$2:$M$5005,LocID!$B567, Data_all!$N$2:$N$5005, LocID!K$1)</f>
        <v>0</v>
      </c>
      <c r="L567" s="228">
        <f>COUNTIFS(Data_all!$M$2:$M$5005,LocID!$B567, Data_all!$N$2:$N$5005, LocID!L$1) + COUNTIFS(Data_all!$M$2:$M$5005,LocID!$B567, Data_all!$N$2:$N$5005, "Cities and Streets")</f>
        <v>1</v>
      </c>
      <c r="M567" s="228">
        <f>COUNTIFS(Data_all!$M$2:$M$5005,LocID!$B567, Data_all!$N$2:$N$5005, LocID!M$1)</f>
        <v>0</v>
      </c>
      <c r="N567" s="228">
        <f>COUNTIFS(Data_all!$M$2:$M$5005,LocID!$B567, Data_all!$N$2:$N$5005, LocID!N$1)</f>
        <v>0</v>
      </c>
      <c r="O567" s="228">
        <f>COUNTIFS(Data_all!$M$2:$M$5005,LocID!$B567, Data_all!$N$2:$N$5005, LocID!O$1)</f>
        <v>0</v>
      </c>
      <c r="P567" s="228">
        <f>COUNTIFS(Data_all!$M$2:$M$5005,LocID!$B567, Data_all!$N$2:$N$5005, LocID!P$1)</f>
        <v>0</v>
      </c>
      <c r="Q567" s="228">
        <f>COUNTIFS(Data_all!$M$2:$M$5005,LocID!$B567, Data_all!$N$2:$N$5005, LocID!Q$1)</f>
        <v>0</v>
      </c>
      <c r="R567" s="228">
        <f>COUNTIFS(Data_all!$M$2:$M$5005,LocID!$B567, Data_all!$N$2:$N$5005, LocID!R$1)</f>
        <v>0</v>
      </c>
      <c r="S567" s="228">
        <f>COUNTIFS(Data_all!$M$2:$M$5005,LocID!$B567, Data_all!$N$2:$N$5005, LocID!S$1)</f>
        <v>0</v>
      </c>
      <c r="T567" s="232"/>
      <c r="U567" s="230">
        <f t="shared" si="24"/>
        <v>1</v>
      </c>
      <c r="W567"/>
    </row>
    <row r="568" spans="1:23" x14ac:dyDescent="0.25">
      <c r="A568" s="228">
        <v>577</v>
      </c>
      <c r="B568" s="228" t="str">
        <f t="shared" si="25"/>
        <v>Vineland_NJ</v>
      </c>
      <c r="C568" s="228" t="s">
        <v>4205</v>
      </c>
      <c r="D568" s="320" t="s">
        <v>815</v>
      </c>
      <c r="E568" s="320" t="s">
        <v>50</v>
      </c>
      <c r="F568" s="320"/>
      <c r="G568" s="228">
        <v>39.486190795898402</v>
      </c>
      <c r="H568" s="228">
        <v>-75.026138305664006</v>
      </c>
      <c r="I568" s="228">
        <f t="shared" si="26"/>
        <v>577</v>
      </c>
      <c r="J568" s="228">
        <f>COUNTIFS(Data_all!$M$2:$M$5005, LocID!B568, Data_all!$O$2:$O$5005,"&lt;&gt;2")</f>
        <v>2</v>
      </c>
      <c r="K568" s="228">
        <f>COUNTIFS(Data_all!$M$2:$M$5005,LocID!$B568, Data_all!$N$2:$N$5005, LocID!K$1)</f>
        <v>0</v>
      </c>
      <c r="L568" s="228">
        <f>COUNTIFS(Data_all!$M$2:$M$5005,LocID!$B568, Data_all!$N$2:$N$5005, LocID!L$1) + COUNTIFS(Data_all!$M$2:$M$5005,LocID!$B568, Data_all!$N$2:$N$5005, "Cities and Streets")</f>
        <v>1</v>
      </c>
      <c r="M568" s="228">
        <f>COUNTIFS(Data_all!$M$2:$M$5005,LocID!$B568, Data_all!$N$2:$N$5005, LocID!M$1)</f>
        <v>1</v>
      </c>
      <c r="N568" s="228">
        <f>COUNTIFS(Data_all!$M$2:$M$5005,LocID!$B568, Data_all!$N$2:$N$5005, LocID!N$1)</f>
        <v>0</v>
      </c>
      <c r="O568" s="228">
        <f>COUNTIFS(Data_all!$M$2:$M$5005,LocID!$B568, Data_all!$N$2:$N$5005, LocID!O$1)</f>
        <v>0</v>
      </c>
      <c r="P568" s="228">
        <f>COUNTIFS(Data_all!$M$2:$M$5005,LocID!$B568, Data_all!$N$2:$N$5005, LocID!P$1)</f>
        <v>0</v>
      </c>
      <c r="Q568" s="228">
        <f>COUNTIFS(Data_all!$M$2:$M$5005,LocID!$B568, Data_all!$N$2:$N$5005, LocID!Q$1)</f>
        <v>0</v>
      </c>
      <c r="R568" s="228">
        <f>COUNTIFS(Data_all!$M$2:$M$5005,LocID!$B568, Data_all!$N$2:$N$5005, LocID!R$1)</f>
        <v>0</v>
      </c>
      <c r="S568" s="228">
        <f>COUNTIFS(Data_all!$M$2:$M$5005,LocID!$B568, Data_all!$N$2:$N$5005, LocID!S$1)</f>
        <v>0</v>
      </c>
      <c r="T568" s="232"/>
      <c r="U568" s="230">
        <f t="shared" si="24"/>
        <v>2</v>
      </c>
      <c r="W568"/>
    </row>
    <row r="569" spans="1:23" x14ac:dyDescent="0.25">
      <c r="A569" s="228">
        <v>578</v>
      </c>
      <c r="B569" s="228" t="str">
        <f t="shared" si="25"/>
        <v>Visalia_CA</v>
      </c>
      <c r="C569" s="228" t="s">
        <v>4210</v>
      </c>
      <c r="D569" s="320" t="s">
        <v>76</v>
      </c>
      <c r="E569" s="320" t="s">
        <v>50</v>
      </c>
      <c r="F569" s="320"/>
      <c r="G569" s="228">
        <v>36.333770751953097</v>
      </c>
      <c r="H569" s="228">
        <v>-119.292907714843</v>
      </c>
      <c r="I569" s="228">
        <f t="shared" si="26"/>
        <v>578</v>
      </c>
      <c r="J569" s="228">
        <f>COUNTIFS(Data_all!$M$2:$M$5005, LocID!B569, Data_all!$O$2:$O$5005,"&lt;&gt;2")</f>
        <v>3</v>
      </c>
      <c r="K569" s="228">
        <f>COUNTIFS(Data_all!$M$2:$M$5005,LocID!$B569, Data_all!$N$2:$N$5005, LocID!K$1)</f>
        <v>1</v>
      </c>
      <c r="L569" s="228">
        <f>COUNTIFS(Data_all!$M$2:$M$5005,LocID!$B569, Data_all!$N$2:$N$5005, LocID!L$1) + COUNTIFS(Data_all!$M$2:$M$5005,LocID!$B569, Data_all!$N$2:$N$5005, "Cities and Streets")</f>
        <v>0</v>
      </c>
      <c r="M569" s="228">
        <f>COUNTIFS(Data_all!$M$2:$M$5005,LocID!$B569, Data_all!$N$2:$N$5005, LocID!M$1)</f>
        <v>0</v>
      </c>
      <c r="N569" s="228">
        <f>COUNTIFS(Data_all!$M$2:$M$5005,LocID!$B569, Data_all!$N$2:$N$5005, LocID!N$1)</f>
        <v>0</v>
      </c>
      <c r="O569" s="228">
        <f>COUNTIFS(Data_all!$M$2:$M$5005,LocID!$B569, Data_all!$N$2:$N$5005, LocID!O$1)</f>
        <v>0</v>
      </c>
      <c r="P569" s="228">
        <f>COUNTIFS(Data_all!$M$2:$M$5005,LocID!$B569, Data_all!$N$2:$N$5005, LocID!P$1)</f>
        <v>2</v>
      </c>
      <c r="Q569" s="228">
        <f>COUNTIFS(Data_all!$M$2:$M$5005,LocID!$B569, Data_all!$N$2:$N$5005, LocID!Q$1)</f>
        <v>0</v>
      </c>
      <c r="R569" s="228">
        <f>COUNTIFS(Data_all!$M$2:$M$5005,LocID!$B569, Data_all!$N$2:$N$5005, LocID!R$1)</f>
        <v>0</v>
      </c>
      <c r="S569" s="228">
        <f>COUNTIFS(Data_all!$M$2:$M$5005,LocID!$B569, Data_all!$N$2:$N$5005, LocID!S$1)</f>
        <v>0</v>
      </c>
      <c r="T569" s="232"/>
      <c r="U569" s="230">
        <f t="shared" si="24"/>
        <v>3</v>
      </c>
      <c r="W569"/>
    </row>
    <row r="570" spans="1:23" x14ac:dyDescent="0.25">
      <c r="A570" s="228">
        <v>579</v>
      </c>
      <c r="B570" s="228" t="str">
        <f t="shared" si="25"/>
        <v>Vista_CA</v>
      </c>
      <c r="C570" s="228" t="s">
        <v>4216</v>
      </c>
      <c r="D570" s="320" t="s">
        <v>76</v>
      </c>
      <c r="E570" s="320" t="s">
        <v>50</v>
      </c>
      <c r="F570" s="320"/>
      <c r="G570" s="228">
        <v>33.202030181884702</v>
      </c>
      <c r="H570" s="228">
        <v>-117.233963012695</v>
      </c>
      <c r="I570" s="228">
        <f t="shared" si="26"/>
        <v>579</v>
      </c>
      <c r="J570" s="228">
        <f>COUNTIFS(Data_all!$M$2:$M$5005, LocID!B570, Data_all!$O$2:$O$5005,"&lt;&gt;2")</f>
        <v>1</v>
      </c>
      <c r="K570" s="228">
        <f>COUNTIFS(Data_all!$M$2:$M$5005,LocID!$B570, Data_all!$N$2:$N$5005, LocID!K$1)</f>
        <v>1</v>
      </c>
      <c r="L570" s="228">
        <f>COUNTIFS(Data_all!$M$2:$M$5005,LocID!$B570, Data_all!$N$2:$N$5005, LocID!L$1) + COUNTIFS(Data_all!$M$2:$M$5005,LocID!$B570, Data_all!$N$2:$N$5005, "Cities and Streets")</f>
        <v>0</v>
      </c>
      <c r="M570" s="228">
        <f>COUNTIFS(Data_all!$M$2:$M$5005,LocID!$B570, Data_all!$N$2:$N$5005, LocID!M$1)</f>
        <v>0</v>
      </c>
      <c r="N570" s="228">
        <f>COUNTIFS(Data_all!$M$2:$M$5005,LocID!$B570, Data_all!$N$2:$N$5005, LocID!N$1)</f>
        <v>0</v>
      </c>
      <c r="O570" s="228">
        <f>COUNTIFS(Data_all!$M$2:$M$5005,LocID!$B570, Data_all!$N$2:$N$5005, LocID!O$1)</f>
        <v>0</v>
      </c>
      <c r="P570" s="228">
        <f>COUNTIFS(Data_all!$M$2:$M$5005,LocID!$B570, Data_all!$N$2:$N$5005, LocID!P$1)</f>
        <v>0</v>
      </c>
      <c r="Q570" s="228">
        <f>COUNTIFS(Data_all!$M$2:$M$5005,LocID!$B570, Data_all!$N$2:$N$5005, LocID!Q$1)</f>
        <v>0</v>
      </c>
      <c r="R570" s="228">
        <f>COUNTIFS(Data_all!$M$2:$M$5005,LocID!$B570, Data_all!$N$2:$N$5005, LocID!R$1)</f>
        <v>0</v>
      </c>
      <c r="S570" s="228">
        <f>COUNTIFS(Data_all!$M$2:$M$5005,LocID!$B570, Data_all!$N$2:$N$5005, LocID!S$1)</f>
        <v>0</v>
      </c>
      <c r="T570" s="232"/>
      <c r="U570" s="230">
        <f t="shared" si="24"/>
        <v>1</v>
      </c>
      <c r="W570"/>
    </row>
    <row r="571" spans="1:23" x14ac:dyDescent="0.25">
      <c r="A571" s="228">
        <v>580</v>
      </c>
      <c r="B571" s="228" t="str">
        <f t="shared" si="25"/>
        <v>Walla Walla_WA</v>
      </c>
      <c r="C571" s="228" t="s">
        <v>4219</v>
      </c>
      <c r="D571" s="320" t="s">
        <v>261</v>
      </c>
      <c r="E571" s="320" t="s">
        <v>50</v>
      </c>
      <c r="F571" s="320"/>
      <c r="G571" s="228">
        <v>46.070381164550703</v>
      </c>
      <c r="H571" s="228">
        <v>-118.34237670898401</v>
      </c>
      <c r="I571" s="228">
        <f t="shared" si="26"/>
        <v>580</v>
      </c>
      <c r="J571" s="228">
        <f>COUNTIFS(Data_all!$M$2:$M$5005, LocID!B571, Data_all!$O$2:$O$5005,"&lt;&gt;2")</f>
        <v>3</v>
      </c>
      <c r="K571" s="228">
        <f>COUNTIFS(Data_all!$M$2:$M$5005,LocID!$B571, Data_all!$N$2:$N$5005, LocID!K$1)</f>
        <v>2</v>
      </c>
      <c r="L571" s="228">
        <f>COUNTIFS(Data_all!$M$2:$M$5005,LocID!$B571, Data_all!$N$2:$N$5005, LocID!L$1) + COUNTIFS(Data_all!$M$2:$M$5005,LocID!$B571, Data_all!$N$2:$N$5005, "Cities and Streets")</f>
        <v>0</v>
      </c>
      <c r="M571" s="228">
        <f>COUNTIFS(Data_all!$M$2:$M$5005,LocID!$B571, Data_all!$N$2:$N$5005, LocID!M$1)</f>
        <v>0</v>
      </c>
      <c r="N571" s="228">
        <f>COUNTIFS(Data_all!$M$2:$M$5005,LocID!$B571, Data_all!$N$2:$N$5005, LocID!N$1)</f>
        <v>0</v>
      </c>
      <c r="O571" s="228">
        <f>COUNTIFS(Data_all!$M$2:$M$5005,LocID!$B571, Data_all!$N$2:$N$5005, LocID!O$1)</f>
        <v>0</v>
      </c>
      <c r="P571" s="228">
        <f>COUNTIFS(Data_all!$M$2:$M$5005,LocID!$B571, Data_all!$N$2:$N$5005, LocID!P$1)</f>
        <v>1</v>
      </c>
      <c r="Q571" s="228">
        <f>COUNTIFS(Data_all!$M$2:$M$5005,LocID!$B571, Data_all!$N$2:$N$5005, LocID!Q$1)</f>
        <v>0</v>
      </c>
      <c r="R571" s="228">
        <f>COUNTIFS(Data_all!$M$2:$M$5005,LocID!$B571, Data_all!$N$2:$N$5005, LocID!R$1)</f>
        <v>0</v>
      </c>
      <c r="S571" s="228">
        <f>COUNTIFS(Data_all!$M$2:$M$5005,LocID!$B571, Data_all!$N$2:$N$5005, LocID!S$1)</f>
        <v>0</v>
      </c>
      <c r="T571" s="232"/>
      <c r="U571" s="230">
        <f t="shared" si="24"/>
        <v>3</v>
      </c>
      <c r="W571"/>
    </row>
    <row r="572" spans="1:23" x14ac:dyDescent="0.25">
      <c r="A572" s="228">
        <v>581</v>
      </c>
      <c r="B572" s="228" t="str">
        <f t="shared" si="25"/>
        <v>Walnut Creek_CA</v>
      </c>
      <c r="C572" s="228" t="s">
        <v>4222</v>
      </c>
      <c r="D572" s="320" t="s">
        <v>76</v>
      </c>
      <c r="E572" s="320" t="s">
        <v>50</v>
      </c>
      <c r="F572" s="320"/>
      <c r="G572" s="228">
        <v>37.901180267333899</v>
      </c>
      <c r="H572" s="228">
        <v>-122.061622619628</v>
      </c>
      <c r="I572" s="228">
        <f t="shared" si="26"/>
        <v>581</v>
      </c>
      <c r="J572" s="228">
        <f>COUNTIFS(Data_all!$M$2:$M$5005, LocID!B572, Data_all!$O$2:$O$5005,"&lt;&gt;2")</f>
        <v>7</v>
      </c>
      <c r="K572" s="228">
        <f>COUNTIFS(Data_all!$M$2:$M$5005,LocID!$B572, Data_all!$N$2:$N$5005, LocID!K$1)</f>
        <v>1</v>
      </c>
      <c r="L572" s="228">
        <f>COUNTIFS(Data_all!$M$2:$M$5005,LocID!$B572, Data_all!$N$2:$N$5005, LocID!L$1) + COUNTIFS(Data_all!$M$2:$M$5005,LocID!$B572, Data_all!$N$2:$N$5005, "Cities and Streets")</f>
        <v>2</v>
      </c>
      <c r="M572" s="228">
        <f>COUNTIFS(Data_all!$M$2:$M$5005,LocID!$B572, Data_all!$N$2:$N$5005, LocID!M$1)</f>
        <v>3</v>
      </c>
      <c r="N572" s="228">
        <f>COUNTIFS(Data_all!$M$2:$M$5005,LocID!$B572, Data_all!$N$2:$N$5005, LocID!N$1)</f>
        <v>0</v>
      </c>
      <c r="O572" s="228">
        <f>COUNTIFS(Data_all!$M$2:$M$5005,LocID!$B572, Data_all!$N$2:$N$5005, LocID!O$1)</f>
        <v>0</v>
      </c>
      <c r="P572" s="228">
        <f>COUNTIFS(Data_all!$M$2:$M$5005,LocID!$B572, Data_all!$N$2:$N$5005, LocID!P$1)</f>
        <v>1</v>
      </c>
      <c r="Q572" s="228">
        <f>COUNTIFS(Data_all!$M$2:$M$5005,LocID!$B572, Data_all!$N$2:$N$5005, LocID!Q$1)</f>
        <v>0</v>
      </c>
      <c r="R572" s="228">
        <f>COUNTIFS(Data_all!$M$2:$M$5005,LocID!$B572, Data_all!$N$2:$N$5005, LocID!R$1)</f>
        <v>0</v>
      </c>
      <c r="S572" s="228">
        <f>COUNTIFS(Data_all!$M$2:$M$5005,LocID!$B572, Data_all!$N$2:$N$5005, LocID!S$1)</f>
        <v>0</v>
      </c>
      <c r="T572" s="232"/>
      <c r="U572" s="230">
        <f t="shared" si="24"/>
        <v>7</v>
      </c>
      <c r="W572"/>
    </row>
    <row r="573" spans="1:23" x14ac:dyDescent="0.25">
      <c r="A573" s="228">
        <v>582</v>
      </c>
      <c r="B573" s="228" t="str">
        <f t="shared" si="25"/>
        <v>Warm Springs_OR</v>
      </c>
      <c r="C573" s="228" t="s">
        <v>4229</v>
      </c>
      <c r="D573" s="320" t="s">
        <v>122</v>
      </c>
      <c r="E573" s="320" t="s">
        <v>50</v>
      </c>
      <c r="F573" s="320"/>
      <c r="G573" s="228">
        <v>44.7648315429687</v>
      </c>
      <c r="H573" s="228">
        <v>-121.26747131347599</v>
      </c>
      <c r="I573" s="228">
        <f t="shared" si="26"/>
        <v>582</v>
      </c>
      <c r="J573" s="228">
        <f>COUNTIFS(Data_all!$M$2:$M$5005, LocID!B573, Data_all!$O$2:$O$5005,"&lt;&gt;2")</f>
        <v>1</v>
      </c>
      <c r="K573" s="228">
        <f>COUNTIFS(Data_all!$M$2:$M$5005,LocID!$B573, Data_all!$N$2:$N$5005, LocID!K$1)</f>
        <v>1</v>
      </c>
      <c r="L573" s="228">
        <f>COUNTIFS(Data_all!$M$2:$M$5005,LocID!$B573, Data_all!$N$2:$N$5005, LocID!L$1) + COUNTIFS(Data_all!$M$2:$M$5005,LocID!$B573, Data_all!$N$2:$N$5005, "Cities and Streets")</f>
        <v>0</v>
      </c>
      <c r="M573" s="228">
        <f>COUNTIFS(Data_all!$M$2:$M$5005,LocID!$B573, Data_all!$N$2:$N$5005, LocID!M$1)</f>
        <v>0</v>
      </c>
      <c r="N573" s="228">
        <f>COUNTIFS(Data_all!$M$2:$M$5005,LocID!$B573, Data_all!$N$2:$N$5005, LocID!N$1)</f>
        <v>0</v>
      </c>
      <c r="O573" s="228">
        <f>COUNTIFS(Data_all!$M$2:$M$5005,LocID!$B573, Data_all!$N$2:$N$5005, LocID!O$1)</f>
        <v>0</v>
      </c>
      <c r="P573" s="228">
        <f>COUNTIFS(Data_all!$M$2:$M$5005,LocID!$B573, Data_all!$N$2:$N$5005, LocID!P$1)</f>
        <v>0</v>
      </c>
      <c r="Q573" s="228">
        <f>COUNTIFS(Data_all!$M$2:$M$5005,LocID!$B573, Data_all!$N$2:$N$5005, LocID!Q$1)</f>
        <v>0</v>
      </c>
      <c r="R573" s="228">
        <f>COUNTIFS(Data_all!$M$2:$M$5005,LocID!$B573, Data_all!$N$2:$N$5005, LocID!R$1)</f>
        <v>0</v>
      </c>
      <c r="S573" s="228">
        <f>COUNTIFS(Data_all!$M$2:$M$5005,LocID!$B573, Data_all!$N$2:$N$5005, LocID!S$1)</f>
        <v>0</v>
      </c>
      <c r="T573" s="232"/>
      <c r="U573" s="230">
        <f t="shared" si="24"/>
        <v>1</v>
      </c>
      <c r="W573"/>
    </row>
    <row r="574" spans="1:23" x14ac:dyDescent="0.25">
      <c r="A574" s="228">
        <v>583</v>
      </c>
      <c r="B574" s="228" t="str">
        <f t="shared" si="25"/>
        <v>Warren_PA</v>
      </c>
      <c r="C574" s="228" t="s">
        <v>4233</v>
      </c>
      <c r="D574" s="320" t="s">
        <v>156</v>
      </c>
      <c r="E574" s="320" t="s">
        <v>50</v>
      </c>
      <c r="F574" s="320"/>
      <c r="G574" s="228">
        <v>41.844028472900298</v>
      </c>
      <c r="H574" s="228">
        <v>-79.143493652343693</v>
      </c>
      <c r="I574" s="228">
        <f t="shared" si="26"/>
        <v>583</v>
      </c>
      <c r="J574" s="228">
        <f>COUNTIFS(Data_all!$M$2:$M$5005, LocID!B574, Data_all!$O$2:$O$5005,"&lt;&gt;2")</f>
        <v>1</v>
      </c>
      <c r="K574" s="228">
        <f>COUNTIFS(Data_all!$M$2:$M$5005,LocID!$B574, Data_all!$N$2:$N$5005, LocID!K$1)</f>
        <v>0</v>
      </c>
      <c r="L574" s="228">
        <f>COUNTIFS(Data_all!$M$2:$M$5005,LocID!$B574, Data_all!$N$2:$N$5005, LocID!L$1) + COUNTIFS(Data_all!$M$2:$M$5005,LocID!$B574, Data_all!$N$2:$N$5005, "Cities and Streets")</f>
        <v>1</v>
      </c>
      <c r="M574" s="228">
        <f>COUNTIFS(Data_all!$M$2:$M$5005,LocID!$B574, Data_all!$N$2:$N$5005, LocID!M$1)</f>
        <v>0</v>
      </c>
      <c r="N574" s="228">
        <f>COUNTIFS(Data_all!$M$2:$M$5005,LocID!$B574, Data_all!$N$2:$N$5005, LocID!N$1)</f>
        <v>0</v>
      </c>
      <c r="O574" s="228">
        <f>COUNTIFS(Data_all!$M$2:$M$5005,LocID!$B574, Data_all!$N$2:$N$5005, LocID!O$1)</f>
        <v>0</v>
      </c>
      <c r="P574" s="228">
        <f>COUNTIFS(Data_all!$M$2:$M$5005,LocID!$B574, Data_all!$N$2:$N$5005, LocID!P$1)</f>
        <v>0</v>
      </c>
      <c r="Q574" s="228">
        <f>COUNTIFS(Data_all!$M$2:$M$5005,LocID!$B574, Data_all!$N$2:$N$5005, LocID!Q$1)</f>
        <v>0</v>
      </c>
      <c r="R574" s="228">
        <f>COUNTIFS(Data_all!$M$2:$M$5005,LocID!$B574, Data_all!$N$2:$N$5005, LocID!R$1)</f>
        <v>0</v>
      </c>
      <c r="S574" s="228">
        <f>COUNTIFS(Data_all!$M$2:$M$5005,LocID!$B574, Data_all!$N$2:$N$5005, LocID!S$1)</f>
        <v>0</v>
      </c>
      <c r="T574" s="232"/>
      <c r="U574" s="230">
        <f t="shared" si="24"/>
        <v>1</v>
      </c>
      <c r="W574"/>
    </row>
    <row r="575" spans="1:23" x14ac:dyDescent="0.25">
      <c r="A575" s="228">
        <v>585</v>
      </c>
      <c r="B575" s="228" t="str">
        <f t="shared" si="25"/>
        <v>Waterloo_Canada</v>
      </c>
      <c r="C575" s="228" t="s">
        <v>4358</v>
      </c>
      <c r="D575" s="320" t="s">
        <v>740</v>
      </c>
      <c r="E575" s="320" t="s">
        <v>740</v>
      </c>
      <c r="F575" s="320">
        <v>1</v>
      </c>
      <c r="G575" s="228">
        <v>43.509498596191399</v>
      </c>
      <c r="H575" s="228">
        <v>-80.5509033203125</v>
      </c>
      <c r="I575" s="228">
        <f t="shared" si="26"/>
        <v>585</v>
      </c>
      <c r="J575" s="228">
        <f>COUNTIFS(Data_all!$M$2:$M$5005, LocID!B575, Data_all!$O$2:$O$5005,"&lt;&gt;2")</f>
        <v>1</v>
      </c>
      <c r="K575" s="228">
        <f>COUNTIFS(Data_all!$M$2:$M$5005,LocID!$B575, Data_all!$N$2:$N$5005, LocID!K$1)</f>
        <v>0</v>
      </c>
      <c r="L575" s="228">
        <f>COUNTIFS(Data_all!$M$2:$M$5005,LocID!$B575, Data_all!$N$2:$N$5005, LocID!L$1) + COUNTIFS(Data_all!$M$2:$M$5005,LocID!$B575, Data_all!$N$2:$N$5005, "Cities and Streets")</f>
        <v>1</v>
      </c>
      <c r="M575" s="228">
        <f>COUNTIFS(Data_all!$M$2:$M$5005,LocID!$B575, Data_all!$N$2:$N$5005, LocID!M$1)</f>
        <v>0</v>
      </c>
      <c r="N575" s="228">
        <f>COUNTIFS(Data_all!$M$2:$M$5005,LocID!$B575, Data_all!$N$2:$N$5005, LocID!N$1)</f>
        <v>0</v>
      </c>
      <c r="O575" s="228">
        <f>COUNTIFS(Data_all!$M$2:$M$5005,LocID!$B575, Data_all!$N$2:$N$5005, LocID!O$1)</f>
        <v>0</v>
      </c>
      <c r="P575" s="228">
        <f>COUNTIFS(Data_all!$M$2:$M$5005,LocID!$B575, Data_all!$N$2:$N$5005, LocID!P$1)</f>
        <v>0</v>
      </c>
      <c r="Q575" s="228">
        <f>COUNTIFS(Data_all!$M$2:$M$5005,LocID!$B575, Data_all!$N$2:$N$5005, LocID!Q$1)</f>
        <v>0</v>
      </c>
      <c r="R575" s="228">
        <f>COUNTIFS(Data_all!$M$2:$M$5005,LocID!$B575, Data_all!$N$2:$N$5005, LocID!R$1)</f>
        <v>0</v>
      </c>
      <c r="S575" s="228">
        <f>COUNTIFS(Data_all!$M$2:$M$5005,LocID!$B575, Data_all!$N$2:$N$5005, LocID!S$1)</f>
        <v>0</v>
      </c>
      <c r="T575" s="232"/>
      <c r="U575" s="230">
        <f t="shared" si="24"/>
        <v>1</v>
      </c>
      <c r="W575"/>
    </row>
    <row r="576" spans="1:23" x14ac:dyDescent="0.25">
      <c r="A576" s="228">
        <v>586</v>
      </c>
      <c r="B576" s="228" t="str">
        <f t="shared" si="25"/>
        <v>Watertown_NY</v>
      </c>
      <c r="C576" s="228" t="s">
        <v>4361</v>
      </c>
      <c r="D576" s="320" t="s">
        <v>107</v>
      </c>
      <c r="E576" s="320" t="s">
        <v>50</v>
      </c>
      <c r="F576" s="320"/>
      <c r="G576" s="228">
        <v>43.975578308105398</v>
      </c>
      <c r="H576" s="228">
        <v>-75.913162231445298</v>
      </c>
      <c r="I576" s="228">
        <f t="shared" si="26"/>
        <v>586</v>
      </c>
      <c r="J576" s="228">
        <f>COUNTIFS(Data_all!$M$2:$M$5005, LocID!B576, Data_all!$O$2:$O$5005,"&lt;&gt;2")</f>
        <v>1</v>
      </c>
      <c r="K576" s="228">
        <f>COUNTIFS(Data_all!$M$2:$M$5005,LocID!$B576, Data_all!$N$2:$N$5005, LocID!K$1)</f>
        <v>1</v>
      </c>
      <c r="L576" s="228">
        <f>COUNTIFS(Data_all!$M$2:$M$5005,LocID!$B576, Data_all!$N$2:$N$5005, LocID!L$1) + COUNTIFS(Data_all!$M$2:$M$5005,LocID!$B576, Data_all!$N$2:$N$5005, "Cities and Streets")</f>
        <v>0</v>
      </c>
      <c r="M576" s="228">
        <f>COUNTIFS(Data_all!$M$2:$M$5005,LocID!$B576, Data_all!$N$2:$N$5005, LocID!M$1)</f>
        <v>0</v>
      </c>
      <c r="N576" s="228">
        <f>COUNTIFS(Data_all!$M$2:$M$5005,LocID!$B576, Data_all!$N$2:$N$5005, LocID!N$1)</f>
        <v>0</v>
      </c>
      <c r="O576" s="228">
        <f>COUNTIFS(Data_all!$M$2:$M$5005,LocID!$B576, Data_all!$N$2:$N$5005, LocID!O$1)</f>
        <v>0</v>
      </c>
      <c r="P576" s="228">
        <f>COUNTIFS(Data_all!$M$2:$M$5005,LocID!$B576, Data_all!$N$2:$N$5005, LocID!P$1)</f>
        <v>0</v>
      </c>
      <c r="Q576" s="228">
        <f>COUNTIFS(Data_all!$M$2:$M$5005,LocID!$B576, Data_all!$N$2:$N$5005, LocID!Q$1)</f>
        <v>0</v>
      </c>
      <c r="R576" s="228">
        <f>COUNTIFS(Data_all!$M$2:$M$5005,LocID!$B576, Data_all!$N$2:$N$5005, LocID!R$1)</f>
        <v>0</v>
      </c>
      <c r="S576" s="228">
        <f>COUNTIFS(Data_all!$M$2:$M$5005,LocID!$B576, Data_all!$N$2:$N$5005, LocID!S$1)</f>
        <v>0</v>
      </c>
      <c r="T576" s="232"/>
      <c r="U576" s="230">
        <f t="shared" ref="U576:U639" si="27">SUM(K576:S576)</f>
        <v>1</v>
      </c>
      <c r="W576"/>
    </row>
    <row r="577" spans="1:23" x14ac:dyDescent="0.25">
      <c r="A577" s="228">
        <v>587</v>
      </c>
      <c r="B577" s="228" t="str">
        <f t="shared" ref="B577:B640" si="28">IF(F577=1, C577&amp;"_"&amp;E577, C577&amp;"_"&amp;D577)</f>
        <v>Wauwatosa_WI</v>
      </c>
      <c r="C577" s="228" t="s">
        <v>4364</v>
      </c>
      <c r="D577" s="320" t="s">
        <v>432</v>
      </c>
      <c r="E577" s="320" t="s">
        <v>50</v>
      </c>
      <c r="F577" s="320"/>
      <c r="G577" s="228">
        <v>43.060749053955</v>
      </c>
      <c r="H577" s="228">
        <v>-88.008438110351506</v>
      </c>
      <c r="I577" s="228">
        <f t="shared" ref="I577:I640" si="29">A577</f>
        <v>587</v>
      </c>
      <c r="J577" s="228">
        <f>COUNTIFS(Data_all!$M$2:$M$5005, LocID!B577, Data_all!$O$2:$O$5005,"&lt;&gt;2")</f>
        <v>2</v>
      </c>
      <c r="K577" s="228">
        <f>COUNTIFS(Data_all!$M$2:$M$5005,LocID!$B577, Data_all!$N$2:$N$5005, LocID!K$1)</f>
        <v>0</v>
      </c>
      <c r="L577" s="228">
        <f>COUNTIFS(Data_all!$M$2:$M$5005,LocID!$B577, Data_all!$N$2:$N$5005, LocID!L$1) + COUNTIFS(Data_all!$M$2:$M$5005,LocID!$B577, Data_all!$N$2:$N$5005, "Cities and Streets")</f>
        <v>2</v>
      </c>
      <c r="M577" s="228">
        <f>COUNTIFS(Data_all!$M$2:$M$5005,LocID!$B577, Data_all!$N$2:$N$5005, LocID!M$1)</f>
        <v>0</v>
      </c>
      <c r="N577" s="228">
        <f>COUNTIFS(Data_all!$M$2:$M$5005,LocID!$B577, Data_all!$N$2:$N$5005, LocID!N$1)</f>
        <v>0</v>
      </c>
      <c r="O577" s="228">
        <f>COUNTIFS(Data_all!$M$2:$M$5005,LocID!$B577, Data_all!$N$2:$N$5005, LocID!O$1)</f>
        <v>0</v>
      </c>
      <c r="P577" s="228">
        <f>COUNTIFS(Data_all!$M$2:$M$5005,LocID!$B577, Data_all!$N$2:$N$5005, LocID!P$1)</f>
        <v>0</v>
      </c>
      <c r="Q577" s="228">
        <f>COUNTIFS(Data_all!$M$2:$M$5005,LocID!$B577, Data_all!$N$2:$N$5005, LocID!Q$1)</f>
        <v>0</v>
      </c>
      <c r="R577" s="228">
        <f>COUNTIFS(Data_all!$M$2:$M$5005,LocID!$B577, Data_all!$N$2:$N$5005, LocID!R$1)</f>
        <v>0</v>
      </c>
      <c r="S577" s="228">
        <f>COUNTIFS(Data_all!$M$2:$M$5005,LocID!$B577, Data_all!$N$2:$N$5005, LocID!S$1)</f>
        <v>0</v>
      </c>
      <c r="T577" s="232"/>
      <c r="U577" s="230">
        <f t="shared" si="27"/>
        <v>2</v>
      </c>
      <c r="W577"/>
    </row>
    <row r="578" spans="1:23" x14ac:dyDescent="0.25">
      <c r="A578" s="228">
        <v>588</v>
      </c>
      <c r="B578" s="228" t="str">
        <f t="shared" si="28"/>
        <v>Weaverville_CA</v>
      </c>
      <c r="C578" s="228" t="s">
        <v>4367</v>
      </c>
      <c r="D578" s="320" t="s">
        <v>76</v>
      </c>
      <c r="E578" s="320" t="s">
        <v>50</v>
      </c>
      <c r="F578" s="320"/>
      <c r="G578" s="228">
        <v>40.727760314941399</v>
      </c>
      <c r="H578" s="228">
        <v>-122.93669891357401</v>
      </c>
      <c r="I578" s="228">
        <f t="shared" si="29"/>
        <v>588</v>
      </c>
      <c r="J578" s="228">
        <f>COUNTIFS(Data_all!$M$2:$M$5005, LocID!B578, Data_all!$O$2:$O$5005,"&lt;&gt;2")</f>
        <v>1</v>
      </c>
      <c r="K578" s="228">
        <f>COUNTIFS(Data_all!$M$2:$M$5005,LocID!$B578, Data_all!$N$2:$N$5005, LocID!K$1)</f>
        <v>1</v>
      </c>
      <c r="L578" s="228">
        <f>COUNTIFS(Data_all!$M$2:$M$5005,LocID!$B578, Data_all!$N$2:$N$5005, LocID!L$1) + COUNTIFS(Data_all!$M$2:$M$5005,LocID!$B578, Data_all!$N$2:$N$5005, "Cities and Streets")</f>
        <v>0</v>
      </c>
      <c r="M578" s="228">
        <f>COUNTIFS(Data_all!$M$2:$M$5005,LocID!$B578, Data_all!$N$2:$N$5005, LocID!M$1)</f>
        <v>0</v>
      </c>
      <c r="N578" s="228">
        <f>COUNTIFS(Data_all!$M$2:$M$5005,LocID!$B578, Data_all!$N$2:$N$5005, LocID!N$1)</f>
        <v>0</v>
      </c>
      <c r="O578" s="228">
        <f>COUNTIFS(Data_all!$M$2:$M$5005,LocID!$B578, Data_all!$N$2:$N$5005, LocID!O$1)</f>
        <v>0</v>
      </c>
      <c r="P578" s="228">
        <f>COUNTIFS(Data_all!$M$2:$M$5005,LocID!$B578, Data_all!$N$2:$N$5005, LocID!P$1)</f>
        <v>0</v>
      </c>
      <c r="Q578" s="228">
        <f>COUNTIFS(Data_all!$M$2:$M$5005,LocID!$B578, Data_all!$N$2:$N$5005, LocID!Q$1)</f>
        <v>0</v>
      </c>
      <c r="R578" s="228">
        <f>COUNTIFS(Data_all!$M$2:$M$5005,LocID!$B578, Data_all!$N$2:$N$5005, LocID!R$1)</f>
        <v>0</v>
      </c>
      <c r="S578" s="228">
        <f>COUNTIFS(Data_all!$M$2:$M$5005,LocID!$B578, Data_all!$N$2:$N$5005, LocID!S$1)</f>
        <v>0</v>
      </c>
      <c r="T578" s="232"/>
      <c r="U578" s="230">
        <f t="shared" si="27"/>
        <v>1</v>
      </c>
      <c r="W578"/>
    </row>
    <row r="579" spans="1:23" x14ac:dyDescent="0.25">
      <c r="A579" s="228">
        <v>589</v>
      </c>
      <c r="B579" s="228" t="str">
        <f t="shared" si="28"/>
        <v>Wellesley_MA</v>
      </c>
      <c r="C579" s="228" t="s">
        <v>4370</v>
      </c>
      <c r="D579" s="320" t="s">
        <v>49</v>
      </c>
      <c r="E579" s="320" t="s">
        <v>50</v>
      </c>
      <c r="F579" s="320"/>
      <c r="G579" s="228">
        <v>42.297760009765597</v>
      </c>
      <c r="H579" s="228">
        <v>-71.289741516113196</v>
      </c>
      <c r="I579" s="228">
        <f t="shared" si="29"/>
        <v>589</v>
      </c>
      <c r="J579" s="228">
        <f>COUNTIFS(Data_all!$M$2:$M$5005, LocID!B579, Data_all!$O$2:$O$5005,"&lt;&gt;2")</f>
        <v>2</v>
      </c>
      <c r="K579" s="228">
        <f>COUNTIFS(Data_all!$M$2:$M$5005,LocID!$B579, Data_all!$N$2:$N$5005, LocID!K$1)</f>
        <v>0</v>
      </c>
      <c r="L579" s="228">
        <f>COUNTIFS(Data_all!$M$2:$M$5005,LocID!$B579, Data_all!$N$2:$N$5005, LocID!L$1) + COUNTIFS(Data_all!$M$2:$M$5005,LocID!$B579, Data_all!$N$2:$N$5005, "Cities and Streets")</f>
        <v>1</v>
      </c>
      <c r="M579" s="228">
        <f>COUNTIFS(Data_all!$M$2:$M$5005,LocID!$B579, Data_all!$N$2:$N$5005, LocID!M$1)</f>
        <v>0</v>
      </c>
      <c r="N579" s="228">
        <f>COUNTIFS(Data_all!$M$2:$M$5005,LocID!$B579, Data_all!$N$2:$N$5005, LocID!N$1)</f>
        <v>1</v>
      </c>
      <c r="O579" s="228">
        <f>COUNTIFS(Data_all!$M$2:$M$5005,LocID!$B579, Data_all!$N$2:$N$5005, LocID!O$1)</f>
        <v>1</v>
      </c>
      <c r="P579" s="228">
        <f>COUNTIFS(Data_all!$M$2:$M$5005,LocID!$B579, Data_all!$N$2:$N$5005, LocID!P$1)</f>
        <v>0</v>
      </c>
      <c r="Q579" s="228">
        <f>COUNTIFS(Data_all!$M$2:$M$5005,LocID!$B579, Data_all!$N$2:$N$5005, LocID!Q$1)</f>
        <v>0</v>
      </c>
      <c r="R579" s="228">
        <f>COUNTIFS(Data_all!$M$2:$M$5005,LocID!$B579, Data_all!$N$2:$N$5005, LocID!R$1)</f>
        <v>0</v>
      </c>
      <c r="S579" s="228">
        <f>COUNTIFS(Data_all!$M$2:$M$5005,LocID!$B579, Data_all!$N$2:$N$5005, LocID!S$1)</f>
        <v>0</v>
      </c>
      <c r="T579" s="232"/>
      <c r="U579" s="230">
        <f t="shared" si="27"/>
        <v>3</v>
      </c>
      <c r="W579"/>
    </row>
    <row r="580" spans="1:23" x14ac:dyDescent="0.25">
      <c r="A580" s="228">
        <v>590</v>
      </c>
      <c r="B580" s="228" t="str">
        <f t="shared" si="28"/>
        <v>Wellsville_NY</v>
      </c>
      <c r="C580" s="228" t="s">
        <v>4373</v>
      </c>
      <c r="D580" s="320" t="s">
        <v>107</v>
      </c>
      <c r="E580" s="320" t="s">
        <v>50</v>
      </c>
      <c r="F580" s="320"/>
      <c r="G580" s="228">
        <v>42.127838134765597</v>
      </c>
      <c r="H580" s="228">
        <v>-77.959136962890597</v>
      </c>
      <c r="I580" s="228">
        <f t="shared" si="29"/>
        <v>590</v>
      </c>
      <c r="J580" s="228">
        <f>COUNTIFS(Data_all!$M$2:$M$5005, LocID!B580, Data_all!$O$2:$O$5005,"&lt;&gt;2")</f>
        <v>1</v>
      </c>
      <c r="K580" s="228">
        <f>COUNTIFS(Data_all!$M$2:$M$5005,LocID!$B580, Data_all!$N$2:$N$5005, LocID!K$1)</f>
        <v>1</v>
      </c>
      <c r="L580" s="228">
        <f>COUNTIFS(Data_all!$M$2:$M$5005,LocID!$B580, Data_all!$N$2:$N$5005, LocID!L$1) + COUNTIFS(Data_all!$M$2:$M$5005,LocID!$B580, Data_all!$N$2:$N$5005, "Cities and Streets")</f>
        <v>0</v>
      </c>
      <c r="M580" s="228">
        <f>COUNTIFS(Data_all!$M$2:$M$5005,LocID!$B580, Data_all!$N$2:$N$5005, LocID!M$1)</f>
        <v>0</v>
      </c>
      <c r="N580" s="228">
        <f>COUNTIFS(Data_all!$M$2:$M$5005,LocID!$B580, Data_all!$N$2:$N$5005, LocID!N$1)</f>
        <v>0</v>
      </c>
      <c r="O580" s="228">
        <f>COUNTIFS(Data_all!$M$2:$M$5005,LocID!$B580, Data_all!$N$2:$N$5005, LocID!O$1)</f>
        <v>0</v>
      </c>
      <c r="P580" s="228">
        <f>COUNTIFS(Data_all!$M$2:$M$5005,LocID!$B580, Data_all!$N$2:$N$5005, LocID!P$1)</f>
        <v>0</v>
      </c>
      <c r="Q580" s="228">
        <f>COUNTIFS(Data_all!$M$2:$M$5005,LocID!$B580, Data_all!$N$2:$N$5005, LocID!Q$1)</f>
        <v>0</v>
      </c>
      <c r="R580" s="228">
        <f>COUNTIFS(Data_all!$M$2:$M$5005,LocID!$B580, Data_all!$N$2:$N$5005, LocID!R$1)</f>
        <v>0</v>
      </c>
      <c r="S580" s="228">
        <f>COUNTIFS(Data_all!$M$2:$M$5005,LocID!$B580, Data_all!$N$2:$N$5005, LocID!S$1)</f>
        <v>0</v>
      </c>
      <c r="T580" s="232"/>
      <c r="U580" s="230">
        <f t="shared" si="27"/>
        <v>1</v>
      </c>
      <c r="W580"/>
    </row>
    <row r="581" spans="1:23" x14ac:dyDescent="0.25">
      <c r="A581" s="228">
        <v>591</v>
      </c>
      <c r="B581" s="228" t="str">
        <f t="shared" si="28"/>
        <v>West Cape May_NJ</v>
      </c>
      <c r="C581" s="228" t="s">
        <v>4376</v>
      </c>
      <c r="D581" s="320" t="s">
        <v>815</v>
      </c>
      <c r="E581" s="320" t="s">
        <v>50</v>
      </c>
      <c r="F581" s="320"/>
      <c r="G581" s="228">
        <v>38.941970825195298</v>
      </c>
      <c r="H581" s="228">
        <v>-74.930068969726506</v>
      </c>
      <c r="I581" s="228">
        <f t="shared" si="29"/>
        <v>591</v>
      </c>
      <c r="J581" s="228">
        <f>COUNTIFS(Data_all!$M$2:$M$5005, LocID!B581, Data_all!$O$2:$O$5005,"&lt;&gt;2")</f>
        <v>1</v>
      </c>
      <c r="K581" s="228">
        <f>COUNTIFS(Data_all!$M$2:$M$5005,LocID!$B581, Data_all!$N$2:$N$5005, LocID!K$1)</f>
        <v>0</v>
      </c>
      <c r="L581" s="228">
        <f>COUNTIFS(Data_all!$M$2:$M$5005,LocID!$B581, Data_all!$N$2:$N$5005, LocID!L$1) + COUNTIFS(Data_all!$M$2:$M$5005,LocID!$B581, Data_all!$N$2:$N$5005, "Cities and Streets")</f>
        <v>1</v>
      </c>
      <c r="M581" s="228">
        <f>COUNTIFS(Data_all!$M$2:$M$5005,LocID!$B581, Data_all!$N$2:$N$5005, LocID!M$1)</f>
        <v>0</v>
      </c>
      <c r="N581" s="228">
        <f>COUNTIFS(Data_all!$M$2:$M$5005,LocID!$B581, Data_all!$N$2:$N$5005, LocID!N$1)</f>
        <v>0</v>
      </c>
      <c r="O581" s="228">
        <f>COUNTIFS(Data_all!$M$2:$M$5005,LocID!$B581, Data_all!$N$2:$N$5005, LocID!O$1)</f>
        <v>0</v>
      </c>
      <c r="P581" s="228">
        <f>COUNTIFS(Data_all!$M$2:$M$5005,LocID!$B581, Data_all!$N$2:$N$5005, LocID!P$1)</f>
        <v>0</v>
      </c>
      <c r="Q581" s="228">
        <f>COUNTIFS(Data_all!$M$2:$M$5005,LocID!$B581, Data_all!$N$2:$N$5005, LocID!Q$1)</f>
        <v>0</v>
      </c>
      <c r="R581" s="228">
        <f>COUNTIFS(Data_all!$M$2:$M$5005,LocID!$B581, Data_all!$N$2:$N$5005, LocID!R$1)</f>
        <v>0</v>
      </c>
      <c r="S581" s="228">
        <f>COUNTIFS(Data_all!$M$2:$M$5005,LocID!$B581, Data_all!$N$2:$N$5005, LocID!S$1)</f>
        <v>0</v>
      </c>
      <c r="T581" s="232"/>
      <c r="U581" s="230">
        <f t="shared" si="27"/>
        <v>1</v>
      </c>
      <c r="W581"/>
    </row>
    <row r="582" spans="1:23" x14ac:dyDescent="0.25">
      <c r="A582" s="228">
        <v>592</v>
      </c>
      <c r="B582" s="228" t="str">
        <f t="shared" si="28"/>
        <v>West Covina_CA</v>
      </c>
      <c r="C582" s="228" t="s">
        <v>4379</v>
      </c>
      <c r="D582" s="320" t="s">
        <v>76</v>
      </c>
      <c r="E582" s="320" t="s">
        <v>50</v>
      </c>
      <c r="F582" s="320"/>
      <c r="G582" s="228">
        <v>34.072139739990199</v>
      </c>
      <c r="H582" s="228">
        <v>-117.93807220458901</v>
      </c>
      <c r="I582" s="228">
        <f t="shared" si="29"/>
        <v>592</v>
      </c>
      <c r="J582" s="228">
        <f>COUNTIFS(Data_all!$M$2:$M$5005, LocID!B582, Data_all!$O$2:$O$5005,"&lt;&gt;2")</f>
        <v>3</v>
      </c>
      <c r="K582" s="228">
        <f>COUNTIFS(Data_all!$M$2:$M$5005,LocID!$B582, Data_all!$N$2:$N$5005, LocID!K$1)</f>
        <v>1</v>
      </c>
      <c r="L582" s="228">
        <f>COUNTIFS(Data_all!$M$2:$M$5005,LocID!$B582, Data_all!$N$2:$N$5005, LocID!L$1) + COUNTIFS(Data_all!$M$2:$M$5005,LocID!$B582, Data_all!$N$2:$N$5005, "Cities and Streets")</f>
        <v>2</v>
      </c>
      <c r="M582" s="228">
        <f>COUNTIFS(Data_all!$M$2:$M$5005,LocID!$B582, Data_all!$N$2:$N$5005, LocID!M$1)</f>
        <v>0</v>
      </c>
      <c r="N582" s="228">
        <f>COUNTIFS(Data_all!$M$2:$M$5005,LocID!$B582, Data_all!$N$2:$N$5005, LocID!N$1)</f>
        <v>0</v>
      </c>
      <c r="O582" s="228">
        <f>COUNTIFS(Data_all!$M$2:$M$5005,LocID!$B582, Data_all!$N$2:$N$5005, LocID!O$1)</f>
        <v>0</v>
      </c>
      <c r="P582" s="228">
        <f>COUNTIFS(Data_all!$M$2:$M$5005,LocID!$B582, Data_all!$N$2:$N$5005, LocID!P$1)</f>
        <v>0</v>
      </c>
      <c r="Q582" s="228">
        <f>COUNTIFS(Data_all!$M$2:$M$5005,LocID!$B582, Data_all!$N$2:$N$5005, LocID!Q$1)</f>
        <v>0</v>
      </c>
      <c r="R582" s="228">
        <f>COUNTIFS(Data_all!$M$2:$M$5005,LocID!$B582, Data_all!$N$2:$N$5005, LocID!R$1)</f>
        <v>0</v>
      </c>
      <c r="S582" s="228">
        <f>COUNTIFS(Data_all!$M$2:$M$5005,LocID!$B582, Data_all!$N$2:$N$5005, LocID!S$1)</f>
        <v>0</v>
      </c>
      <c r="T582" s="232"/>
      <c r="U582" s="230">
        <f t="shared" si="27"/>
        <v>3</v>
      </c>
      <c r="W582"/>
    </row>
    <row r="583" spans="1:23" x14ac:dyDescent="0.25">
      <c r="A583" s="228">
        <v>593</v>
      </c>
      <c r="B583" s="228" t="str">
        <f t="shared" si="28"/>
        <v>West Hartford_CT</v>
      </c>
      <c r="C583" s="228" t="s">
        <v>4385</v>
      </c>
      <c r="D583" s="320" t="s">
        <v>874</v>
      </c>
      <c r="E583" s="320" t="s">
        <v>50</v>
      </c>
      <c r="F583" s="320"/>
      <c r="G583" s="228">
        <v>41.758769989013601</v>
      </c>
      <c r="H583" s="228">
        <v>-72.744430541992102</v>
      </c>
      <c r="I583" s="228">
        <f t="shared" si="29"/>
        <v>593</v>
      </c>
      <c r="J583" s="228">
        <f>COUNTIFS(Data_all!$M$2:$M$5005, LocID!B583, Data_all!$O$2:$O$5005,"&lt;&gt;2")</f>
        <v>2</v>
      </c>
      <c r="K583" s="228">
        <f>COUNTIFS(Data_all!$M$2:$M$5005,LocID!$B583, Data_all!$N$2:$N$5005, LocID!K$1)</f>
        <v>0</v>
      </c>
      <c r="L583" s="228">
        <f>COUNTIFS(Data_all!$M$2:$M$5005,LocID!$B583, Data_all!$N$2:$N$5005, LocID!L$1) + COUNTIFS(Data_all!$M$2:$M$5005,LocID!$B583, Data_all!$N$2:$N$5005, "Cities and Streets")</f>
        <v>0</v>
      </c>
      <c r="M583" s="228">
        <f>COUNTIFS(Data_all!$M$2:$M$5005,LocID!$B583, Data_all!$N$2:$N$5005, LocID!M$1)</f>
        <v>2</v>
      </c>
      <c r="N583" s="228">
        <f>COUNTIFS(Data_all!$M$2:$M$5005,LocID!$B583, Data_all!$N$2:$N$5005, LocID!N$1)</f>
        <v>0</v>
      </c>
      <c r="O583" s="228">
        <f>COUNTIFS(Data_all!$M$2:$M$5005,LocID!$B583, Data_all!$N$2:$N$5005, LocID!O$1)</f>
        <v>0</v>
      </c>
      <c r="P583" s="228">
        <f>COUNTIFS(Data_all!$M$2:$M$5005,LocID!$B583, Data_all!$N$2:$N$5005, LocID!P$1)</f>
        <v>0</v>
      </c>
      <c r="Q583" s="228">
        <f>COUNTIFS(Data_all!$M$2:$M$5005,LocID!$B583, Data_all!$N$2:$N$5005, LocID!Q$1)</f>
        <v>0</v>
      </c>
      <c r="R583" s="228">
        <f>COUNTIFS(Data_all!$M$2:$M$5005,LocID!$B583, Data_all!$N$2:$N$5005, LocID!R$1)</f>
        <v>0</v>
      </c>
      <c r="S583" s="228">
        <f>COUNTIFS(Data_all!$M$2:$M$5005,LocID!$B583, Data_all!$N$2:$N$5005, LocID!S$1)</f>
        <v>0</v>
      </c>
      <c r="T583" s="232"/>
      <c r="U583" s="230">
        <f t="shared" si="27"/>
        <v>2</v>
      </c>
      <c r="W583"/>
    </row>
    <row r="584" spans="1:23" x14ac:dyDescent="0.25">
      <c r="A584" s="228">
        <v>594</v>
      </c>
      <c r="B584" s="228" t="str">
        <f t="shared" si="28"/>
        <v>West Haven_CT</v>
      </c>
      <c r="C584" s="228" t="s">
        <v>4388</v>
      </c>
      <c r="D584" s="320" t="s">
        <v>874</v>
      </c>
      <c r="E584" s="320" t="s">
        <v>50</v>
      </c>
      <c r="F584" s="320"/>
      <c r="G584" s="228">
        <v>41.272281646728501</v>
      </c>
      <c r="H584" s="228">
        <v>-72.949981689453097</v>
      </c>
      <c r="I584" s="228">
        <f t="shared" si="29"/>
        <v>594</v>
      </c>
      <c r="J584" s="228">
        <f>COUNTIFS(Data_all!$M$2:$M$5005, LocID!B584, Data_all!$O$2:$O$5005,"&lt;&gt;2")</f>
        <v>1</v>
      </c>
      <c r="K584" s="228">
        <f>COUNTIFS(Data_all!$M$2:$M$5005,LocID!$B584, Data_all!$N$2:$N$5005, LocID!K$1)</f>
        <v>0</v>
      </c>
      <c r="L584" s="228">
        <f>COUNTIFS(Data_all!$M$2:$M$5005,LocID!$B584, Data_all!$N$2:$N$5005, LocID!L$1) + COUNTIFS(Data_all!$M$2:$M$5005,LocID!$B584, Data_all!$N$2:$N$5005, "Cities and Streets")</f>
        <v>1</v>
      </c>
      <c r="M584" s="228">
        <f>COUNTIFS(Data_all!$M$2:$M$5005,LocID!$B584, Data_all!$N$2:$N$5005, LocID!M$1)</f>
        <v>0</v>
      </c>
      <c r="N584" s="228">
        <f>COUNTIFS(Data_all!$M$2:$M$5005,LocID!$B584, Data_all!$N$2:$N$5005, LocID!N$1)</f>
        <v>0</v>
      </c>
      <c r="O584" s="228">
        <f>COUNTIFS(Data_all!$M$2:$M$5005,LocID!$B584, Data_all!$N$2:$N$5005, LocID!O$1)</f>
        <v>0</v>
      </c>
      <c r="P584" s="228">
        <f>COUNTIFS(Data_all!$M$2:$M$5005,LocID!$B584, Data_all!$N$2:$N$5005, LocID!P$1)</f>
        <v>0</v>
      </c>
      <c r="Q584" s="228">
        <f>COUNTIFS(Data_all!$M$2:$M$5005,LocID!$B584, Data_all!$N$2:$N$5005, LocID!Q$1)</f>
        <v>0</v>
      </c>
      <c r="R584" s="228">
        <f>COUNTIFS(Data_all!$M$2:$M$5005,LocID!$B584, Data_all!$N$2:$N$5005, LocID!R$1)</f>
        <v>0</v>
      </c>
      <c r="S584" s="228">
        <f>COUNTIFS(Data_all!$M$2:$M$5005,LocID!$B584, Data_all!$N$2:$N$5005, LocID!S$1)</f>
        <v>0</v>
      </c>
      <c r="T584" s="232"/>
      <c r="U584" s="230">
        <f t="shared" si="27"/>
        <v>1</v>
      </c>
      <c r="W584"/>
    </row>
    <row r="585" spans="1:23" x14ac:dyDescent="0.25">
      <c r="A585" s="228">
        <v>595</v>
      </c>
      <c r="B585" s="228" t="str">
        <f t="shared" si="28"/>
        <v>West Hollywood_CA</v>
      </c>
      <c r="C585" s="228" t="s">
        <v>4391</v>
      </c>
      <c r="D585" s="320" t="s">
        <v>76</v>
      </c>
      <c r="E585" s="320" t="s">
        <v>50</v>
      </c>
      <c r="F585" s="320"/>
      <c r="G585" s="228">
        <v>34.090679168701101</v>
      </c>
      <c r="H585" s="228">
        <v>-118.37093353271401</v>
      </c>
      <c r="I585" s="228">
        <f t="shared" si="29"/>
        <v>595</v>
      </c>
      <c r="J585" s="228">
        <f>COUNTIFS(Data_all!$M$2:$M$5005, LocID!B585, Data_all!$O$2:$O$5005,"&lt;&gt;2")</f>
        <v>6</v>
      </c>
      <c r="K585" s="228">
        <f>COUNTIFS(Data_all!$M$2:$M$5005,LocID!$B585, Data_all!$N$2:$N$5005, LocID!K$1)</f>
        <v>0</v>
      </c>
      <c r="L585" s="228">
        <f>COUNTIFS(Data_all!$M$2:$M$5005,LocID!$B585, Data_all!$N$2:$N$5005, LocID!L$1) + COUNTIFS(Data_all!$M$2:$M$5005,LocID!$B585, Data_all!$N$2:$N$5005, "Cities and Streets")</f>
        <v>3</v>
      </c>
      <c r="M585" s="228">
        <f>COUNTIFS(Data_all!$M$2:$M$5005,LocID!$B585, Data_all!$N$2:$N$5005, LocID!M$1)</f>
        <v>2</v>
      </c>
      <c r="N585" s="228">
        <f>COUNTIFS(Data_all!$M$2:$M$5005,LocID!$B585, Data_all!$N$2:$N$5005, LocID!N$1)</f>
        <v>0</v>
      </c>
      <c r="O585" s="228">
        <f>COUNTIFS(Data_all!$M$2:$M$5005,LocID!$B585, Data_all!$N$2:$N$5005, LocID!O$1)</f>
        <v>0</v>
      </c>
      <c r="P585" s="228">
        <f>COUNTIFS(Data_all!$M$2:$M$5005,LocID!$B585, Data_all!$N$2:$N$5005, LocID!P$1)</f>
        <v>1</v>
      </c>
      <c r="Q585" s="228">
        <f>COUNTIFS(Data_all!$M$2:$M$5005,LocID!$B585, Data_all!$N$2:$N$5005, LocID!Q$1)</f>
        <v>0</v>
      </c>
      <c r="R585" s="228">
        <f>COUNTIFS(Data_all!$M$2:$M$5005,LocID!$B585, Data_all!$N$2:$N$5005, LocID!R$1)</f>
        <v>0</v>
      </c>
      <c r="S585" s="228">
        <f>COUNTIFS(Data_all!$M$2:$M$5005,LocID!$B585, Data_all!$N$2:$N$5005, LocID!S$1)</f>
        <v>0</v>
      </c>
      <c r="T585" s="232"/>
      <c r="U585" s="230">
        <f t="shared" si="27"/>
        <v>6</v>
      </c>
      <c r="W585"/>
    </row>
    <row r="586" spans="1:23" x14ac:dyDescent="0.25">
      <c r="A586" s="228">
        <v>596</v>
      </c>
      <c r="B586" s="228" t="str">
        <f t="shared" si="28"/>
        <v>West Linn_OR</v>
      </c>
      <c r="C586" s="228" t="s">
        <v>4398</v>
      </c>
      <c r="D586" s="320" t="s">
        <v>122</v>
      </c>
      <c r="E586" s="320" t="s">
        <v>50</v>
      </c>
      <c r="F586" s="320"/>
      <c r="G586" s="228">
        <v>45.366138458251903</v>
      </c>
      <c r="H586" s="228">
        <v>-122.64785003662099</v>
      </c>
      <c r="I586" s="228">
        <f t="shared" si="29"/>
        <v>596</v>
      </c>
      <c r="J586" s="228">
        <f>COUNTIFS(Data_all!$M$2:$M$5005, LocID!B586, Data_all!$O$2:$O$5005,"&lt;&gt;2")</f>
        <v>1</v>
      </c>
      <c r="K586" s="228">
        <f>COUNTIFS(Data_all!$M$2:$M$5005,LocID!$B586, Data_all!$N$2:$N$5005, LocID!K$1)</f>
        <v>0</v>
      </c>
      <c r="L586" s="228">
        <f>COUNTIFS(Data_all!$M$2:$M$5005,LocID!$B586, Data_all!$N$2:$N$5005, LocID!L$1) + COUNTIFS(Data_all!$M$2:$M$5005,LocID!$B586, Data_all!$N$2:$N$5005, "Cities and Streets")</f>
        <v>1</v>
      </c>
      <c r="M586" s="228">
        <f>COUNTIFS(Data_all!$M$2:$M$5005,LocID!$B586, Data_all!$N$2:$N$5005, LocID!M$1)</f>
        <v>0</v>
      </c>
      <c r="N586" s="228">
        <f>COUNTIFS(Data_all!$M$2:$M$5005,LocID!$B586, Data_all!$N$2:$N$5005, LocID!N$1)</f>
        <v>0</v>
      </c>
      <c r="O586" s="228">
        <f>COUNTIFS(Data_all!$M$2:$M$5005,LocID!$B586, Data_all!$N$2:$N$5005, LocID!O$1)</f>
        <v>0</v>
      </c>
      <c r="P586" s="228">
        <f>COUNTIFS(Data_all!$M$2:$M$5005,LocID!$B586, Data_all!$N$2:$N$5005, LocID!P$1)</f>
        <v>0</v>
      </c>
      <c r="Q586" s="228">
        <f>COUNTIFS(Data_all!$M$2:$M$5005,LocID!$B586, Data_all!$N$2:$N$5005, LocID!Q$1)</f>
        <v>0</v>
      </c>
      <c r="R586" s="228">
        <f>COUNTIFS(Data_all!$M$2:$M$5005,LocID!$B586, Data_all!$N$2:$N$5005, LocID!R$1)</f>
        <v>0</v>
      </c>
      <c r="S586" s="228">
        <f>COUNTIFS(Data_all!$M$2:$M$5005,LocID!$B586, Data_all!$N$2:$N$5005, LocID!S$1)</f>
        <v>0</v>
      </c>
      <c r="T586" s="232"/>
      <c r="U586" s="230">
        <f t="shared" si="27"/>
        <v>1</v>
      </c>
      <c r="W586"/>
    </row>
    <row r="587" spans="1:23" x14ac:dyDescent="0.25">
      <c r="A587" s="228">
        <v>597</v>
      </c>
      <c r="B587" s="228" t="str">
        <f t="shared" si="28"/>
        <v>West Olive_MI</v>
      </c>
      <c r="C587" s="228" t="s">
        <v>4401</v>
      </c>
      <c r="D587" s="320" t="s">
        <v>183</v>
      </c>
      <c r="E587" s="320" t="s">
        <v>50</v>
      </c>
      <c r="F587" s="320"/>
      <c r="G587" s="228">
        <v>42.924140930175703</v>
      </c>
      <c r="H587" s="228">
        <v>-86.148849487304602</v>
      </c>
      <c r="I587" s="228">
        <f t="shared" si="29"/>
        <v>597</v>
      </c>
      <c r="J587" s="228">
        <f>COUNTIFS(Data_all!$M$2:$M$5005, LocID!B587, Data_all!$O$2:$O$5005,"&lt;&gt;2")</f>
        <v>1</v>
      </c>
      <c r="K587" s="228">
        <f>COUNTIFS(Data_all!$M$2:$M$5005,LocID!$B587, Data_all!$N$2:$N$5005, LocID!K$1)</f>
        <v>1</v>
      </c>
      <c r="L587" s="228">
        <f>COUNTIFS(Data_all!$M$2:$M$5005,LocID!$B587, Data_all!$N$2:$N$5005, LocID!L$1) + COUNTIFS(Data_all!$M$2:$M$5005,LocID!$B587, Data_all!$N$2:$N$5005, "Cities and Streets")</f>
        <v>0</v>
      </c>
      <c r="M587" s="228">
        <f>COUNTIFS(Data_all!$M$2:$M$5005,LocID!$B587, Data_all!$N$2:$N$5005, LocID!M$1)</f>
        <v>0</v>
      </c>
      <c r="N587" s="228">
        <f>COUNTIFS(Data_all!$M$2:$M$5005,LocID!$B587, Data_all!$N$2:$N$5005, LocID!N$1)</f>
        <v>0</v>
      </c>
      <c r="O587" s="228">
        <f>COUNTIFS(Data_all!$M$2:$M$5005,LocID!$B587, Data_all!$N$2:$N$5005, LocID!O$1)</f>
        <v>0</v>
      </c>
      <c r="P587" s="228">
        <f>COUNTIFS(Data_all!$M$2:$M$5005,LocID!$B587, Data_all!$N$2:$N$5005, LocID!P$1)</f>
        <v>0</v>
      </c>
      <c r="Q587" s="228">
        <f>COUNTIFS(Data_all!$M$2:$M$5005,LocID!$B587, Data_all!$N$2:$N$5005, LocID!Q$1)</f>
        <v>0</v>
      </c>
      <c r="R587" s="228">
        <f>COUNTIFS(Data_all!$M$2:$M$5005,LocID!$B587, Data_all!$N$2:$N$5005, LocID!R$1)</f>
        <v>0</v>
      </c>
      <c r="S587" s="228">
        <f>COUNTIFS(Data_all!$M$2:$M$5005,LocID!$B587, Data_all!$N$2:$N$5005, LocID!S$1)</f>
        <v>0</v>
      </c>
      <c r="T587" s="232"/>
      <c r="U587" s="230">
        <f t="shared" si="27"/>
        <v>1</v>
      </c>
      <c r="W587"/>
    </row>
    <row r="588" spans="1:23" x14ac:dyDescent="0.25">
      <c r="A588" s="228">
        <v>598</v>
      </c>
      <c r="B588" s="228" t="str">
        <f t="shared" si="28"/>
        <v>West Palm Beach_FL</v>
      </c>
      <c r="C588" s="228" t="s">
        <v>4404</v>
      </c>
      <c r="D588" s="320" t="s">
        <v>165</v>
      </c>
      <c r="E588" s="320" t="s">
        <v>50</v>
      </c>
      <c r="F588" s="320"/>
      <c r="G588" s="228">
        <v>26.714389801025298</v>
      </c>
      <c r="H588" s="228">
        <v>-80.053192138671804</v>
      </c>
      <c r="I588" s="228">
        <f t="shared" si="29"/>
        <v>598</v>
      </c>
      <c r="J588" s="228">
        <f>COUNTIFS(Data_all!$M$2:$M$5005, LocID!B588, Data_all!$O$2:$O$5005,"&lt;&gt;2")</f>
        <v>3</v>
      </c>
      <c r="K588" s="228">
        <f>COUNTIFS(Data_all!$M$2:$M$5005,LocID!$B588, Data_all!$N$2:$N$5005, LocID!K$1)</f>
        <v>2</v>
      </c>
      <c r="L588" s="228">
        <f>COUNTIFS(Data_all!$M$2:$M$5005,LocID!$B588, Data_all!$N$2:$N$5005, LocID!L$1) + COUNTIFS(Data_all!$M$2:$M$5005,LocID!$B588, Data_all!$N$2:$N$5005, "Cities and Streets")</f>
        <v>0</v>
      </c>
      <c r="M588" s="228">
        <f>COUNTIFS(Data_all!$M$2:$M$5005,LocID!$B588, Data_all!$N$2:$N$5005, LocID!M$1)</f>
        <v>0</v>
      </c>
      <c r="N588" s="228">
        <f>COUNTIFS(Data_all!$M$2:$M$5005,LocID!$B588, Data_all!$N$2:$N$5005, LocID!N$1)</f>
        <v>0</v>
      </c>
      <c r="O588" s="228">
        <f>COUNTIFS(Data_all!$M$2:$M$5005,LocID!$B588, Data_all!$N$2:$N$5005, LocID!O$1)</f>
        <v>0</v>
      </c>
      <c r="P588" s="228">
        <f>COUNTIFS(Data_all!$M$2:$M$5005,LocID!$B588, Data_all!$N$2:$N$5005, LocID!P$1)</f>
        <v>1</v>
      </c>
      <c r="Q588" s="228">
        <f>COUNTIFS(Data_all!$M$2:$M$5005,LocID!$B588, Data_all!$N$2:$N$5005, LocID!Q$1)</f>
        <v>0</v>
      </c>
      <c r="R588" s="228">
        <f>COUNTIFS(Data_all!$M$2:$M$5005,LocID!$B588, Data_all!$N$2:$N$5005, LocID!R$1)</f>
        <v>0</v>
      </c>
      <c r="S588" s="228">
        <f>COUNTIFS(Data_all!$M$2:$M$5005,LocID!$B588, Data_all!$N$2:$N$5005, LocID!S$1)</f>
        <v>0</v>
      </c>
      <c r="T588" s="232"/>
      <c r="U588" s="230">
        <f t="shared" si="27"/>
        <v>3</v>
      </c>
      <c r="W588"/>
    </row>
    <row r="589" spans="1:23" x14ac:dyDescent="0.25">
      <c r="A589" s="228">
        <v>599</v>
      </c>
      <c r="B589" s="228" t="str">
        <f t="shared" si="28"/>
        <v>Westlake Village_CA</v>
      </c>
      <c r="C589" s="228" t="s">
        <v>4409</v>
      </c>
      <c r="D589" s="320" t="s">
        <v>76</v>
      </c>
      <c r="E589" s="320" t="s">
        <v>50</v>
      </c>
      <c r="F589" s="320"/>
      <c r="G589" s="228">
        <v>34.149360656738203</v>
      </c>
      <c r="H589" s="228">
        <v>-118.81886291503901</v>
      </c>
      <c r="I589" s="228">
        <f t="shared" si="29"/>
        <v>599</v>
      </c>
      <c r="J589" s="228">
        <f>COUNTIFS(Data_all!$M$2:$M$5005, LocID!B589, Data_all!$O$2:$O$5005,"&lt;&gt;2")</f>
        <v>2</v>
      </c>
      <c r="K589" s="228">
        <f>COUNTIFS(Data_all!$M$2:$M$5005,LocID!$B589, Data_all!$N$2:$N$5005, LocID!K$1)</f>
        <v>0</v>
      </c>
      <c r="L589" s="228">
        <f>COUNTIFS(Data_all!$M$2:$M$5005,LocID!$B589, Data_all!$N$2:$N$5005, LocID!L$1) + COUNTIFS(Data_all!$M$2:$M$5005,LocID!$B589, Data_all!$N$2:$N$5005, "Cities and Streets")</f>
        <v>0</v>
      </c>
      <c r="M589" s="228">
        <f>COUNTIFS(Data_all!$M$2:$M$5005,LocID!$B589, Data_all!$N$2:$N$5005, LocID!M$1)</f>
        <v>2</v>
      </c>
      <c r="N589" s="228">
        <f>COUNTIFS(Data_all!$M$2:$M$5005,LocID!$B589, Data_all!$N$2:$N$5005, LocID!N$1)</f>
        <v>0</v>
      </c>
      <c r="O589" s="228">
        <f>COUNTIFS(Data_all!$M$2:$M$5005,LocID!$B589, Data_all!$N$2:$N$5005, LocID!O$1)</f>
        <v>0</v>
      </c>
      <c r="P589" s="228">
        <f>COUNTIFS(Data_all!$M$2:$M$5005,LocID!$B589, Data_all!$N$2:$N$5005, LocID!P$1)</f>
        <v>0</v>
      </c>
      <c r="Q589" s="228">
        <f>COUNTIFS(Data_all!$M$2:$M$5005,LocID!$B589, Data_all!$N$2:$N$5005, LocID!Q$1)</f>
        <v>0</v>
      </c>
      <c r="R589" s="228">
        <f>COUNTIFS(Data_all!$M$2:$M$5005,LocID!$B589, Data_all!$N$2:$N$5005, LocID!R$1)</f>
        <v>0</v>
      </c>
      <c r="S589" s="228">
        <f>COUNTIFS(Data_all!$M$2:$M$5005,LocID!$B589, Data_all!$N$2:$N$5005, LocID!S$1)</f>
        <v>0</v>
      </c>
      <c r="T589" s="232"/>
      <c r="U589" s="230">
        <f t="shared" si="27"/>
        <v>2</v>
      </c>
      <c r="W589"/>
    </row>
    <row r="590" spans="1:23" x14ac:dyDescent="0.25">
      <c r="A590" s="228">
        <v>600</v>
      </c>
      <c r="B590" s="228" t="str">
        <f t="shared" si="28"/>
        <v>Westminster_CA</v>
      </c>
      <c r="C590" s="228" t="s">
        <v>4410</v>
      </c>
      <c r="D590" s="320" t="s">
        <v>76</v>
      </c>
      <c r="E590" s="320" t="s">
        <v>50</v>
      </c>
      <c r="F590" s="320"/>
      <c r="G590" s="228">
        <v>33.759300231933501</v>
      </c>
      <c r="H590" s="228">
        <v>-117.98650360107401</v>
      </c>
      <c r="I590" s="228">
        <f t="shared" si="29"/>
        <v>600</v>
      </c>
      <c r="J590" s="228">
        <f>COUNTIFS(Data_all!$M$2:$M$5005, LocID!B590, Data_all!$O$2:$O$5005,"&lt;&gt;2")</f>
        <v>1</v>
      </c>
      <c r="K590" s="228">
        <f>COUNTIFS(Data_all!$M$2:$M$5005,LocID!$B590, Data_all!$N$2:$N$5005, LocID!K$1)</f>
        <v>0</v>
      </c>
      <c r="L590" s="228">
        <f>COUNTIFS(Data_all!$M$2:$M$5005,LocID!$B590, Data_all!$N$2:$N$5005, LocID!L$1) + COUNTIFS(Data_all!$M$2:$M$5005,LocID!$B590, Data_all!$N$2:$N$5005, "Cities and Streets")</f>
        <v>1</v>
      </c>
      <c r="M590" s="228">
        <f>COUNTIFS(Data_all!$M$2:$M$5005,LocID!$B590, Data_all!$N$2:$N$5005, LocID!M$1)</f>
        <v>0</v>
      </c>
      <c r="N590" s="228">
        <f>COUNTIFS(Data_all!$M$2:$M$5005,LocID!$B590, Data_all!$N$2:$N$5005, LocID!N$1)</f>
        <v>0</v>
      </c>
      <c r="O590" s="228">
        <f>COUNTIFS(Data_all!$M$2:$M$5005,LocID!$B590, Data_all!$N$2:$N$5005, LocID!O$1)</f>
        <v>0</v>
      </c>
      <c r="P590" s="228">
        <f>COUNTIFS(Data_all!$M$2:$M$5005,LocID!$B590, Data_all!$N$2:$N$5005, LocID!P$1)</f>
        <v>0</v>
      </c>
      <c r="Q590" s="228">
        <f>COUNTIFS(Data_all!$M$2:$M$5005,LocID!$B590, Data_all!$N$2:$N$5005, LocID!Q$1)</f>
        <v>0</v>
      </c>
      <c r="R590" s="228">
        <f>COUNTIFS(Data_all!$M$2:$M$5005,LocID!$B590, Data_all!$N$2:$N$5005, LocID!R$1)</f>
        <v>0</v>
      </c>
      <c r="S590" s="228">
        <f>COUNTIFS(Data_all!$M$2:$M$5005,LocID!$B590, Data_all!$N$2:$N$5005, LocID!S$1)</f>
        <v>0</v>
      </c>
      <c r="T590" s="232"/>
      <c r="U590" s="230">
        <f t="shared" si="27"/>
        <v>1</v>
      </c>
      <c r="W590"/>
    </row>
    <row r="591" spans="1:23" x14ac:dyDescent="0.25">
      <c r="A591" s="228">
        <v>601</v>
      </c>
      <c r="B591" s="228" t="str">
        <f t="shared" si="28"/>
        <v>Wichita_KS</v>
      </c>
      <c r="C591" s="228" t="s">
        <v>4414</v>
      </c>
      <c r="D591" s="320" t="s">
        <v>1619</v>
      </c>
      <c r="E591" s="320" t="s">
        <v>50</v>
      </c>
      <c r="F591" s="320"/>
      <c r="G591" s="228">
        <v>37.686981201171797</v>
      </c>
      <c r="H591" s="228">
        <v>-97.335578918457003</v>
      </c>
      <c r="I591" s="228">
        <f t="shared" si="29"/>
        <v>601</v>
      </c>
      <c r="J591" s="228">
        <f>COUNTIFS(Data_all!$M$2:$M$5005, LocID!B591, Data_all!$O$2:$O$5005,"&lt;&gt;2")</f>
        <v>7</v>
      </c>
      <c r="K591" s="228">
        <f>COUNTIFS(Data_all!$M$2:$M$5005,LocID!$B591, Data_all!$N$2:$N$5005, LocID!K$1)</f>
        <v>3</v>
      </c>
      <c r="L591" s="228">
        <f>COUNTIFS(Data_all!$M$2:$M$5005,LocID!$B591, Data_all!$N$2:$N$5005, LocID!L$1) + COUNTIFS(Data_all!$M$2:$M$5005,LocID!$B591, Data_all!$N$2:$N$5005, "Cities and Streets")</f>
        <v>3</v>
      </c>
      <c r="M591" s="228">
        <f>COUNTIFS(Data_all!$M$2:$M$5005,LocID!$B591, Data_all!$N$2:$N$5005, LocID!M$1)</f>
        <v>1</v>
      </c>
      <c r="N591" s="228">
        <f>COUNTIFS(Data_all!$M$2:$M$5005,LocID!$B591, Data_all!$N$2:$N$5005, LocID!N$1)</f>
        <v>0</v>
      </c>
      <c r="O591" s="228">
        <f>COUNTIFS(Data_all!$M$2:$M$5005,LocID!$B591, Data_all!$N$2:$N$5005, LocID!O$1)</f>
        <v>0</v>
      </c>
      <c r="P591" s="228">
        <f>COUNTIFS(Data_all!$M$2:$M$5005,LocID!$B591, Data_all!$N$2:$N$5005, LocID!P$1)</f>
        <v>0</v>
      </c>
      <c r="Q591" s="228">
        <f>COUNTIFS(Data_all!$M$2:$M$5005,LocID!$B591, Data_all!$N$2:$N$5005, LocID!Q$1)</f>
        <v>0</v>
      </c>
      <c r="R591" s="228">
        <f>COUNTIFS(Data_all!$M$2:$M$5005,LocID!$B591, Data_all!$N$2:$N$5005, LocID!R$1)</f>
        <v>0</v>
      </c>
      <c r="S591" s="228">
        <f>COUNTIFS(Data_all!$M$2:$M$5005,LocID!$B591, Data_all!$N$2:$N$5005, LocID!S$1)</f>
        <v>0</v>
      </c>
      <c r="T591" s="232"/>
      <c r="U591" s="230">
        <f t="shared" si="27"/>
        <v>7</v>
      </c>
      <c r="W591"/>
    </row>
    <row r="592" spans="1:23" x14ac:dyDescent="0.25">
      <c r="A592" s="228">
        <v>602</v>
      </c>
      <c r="B592" s="228" t="str">
        <f t="shared" si="28"/>
        <v>Wilmington_NC</v>
      </c>
      <c r="C592" s="228" t="s">
        <v>4419</v>
      </c>
      <c r="D592" s="320" t="s">
        <v>250</v>
      </c>
      <c r="E592" s="320" t="s">
        <v>50</v>
      </c>
      <c r="F592" s="320"/>
      <c r="G592" s="228">
        <v>34.234970092773402</v>
      </c>
      <c r="H592" s="228">
        <v>-77.945991516113196</v>
      </c>
      <c r="I592" s="228">
        <f t="shared" si="29"/>
        <v>602</v>
      </c>
      <c r="J592" s="228">
        <f>COUNTIFS(Data_all!$M$2:$M$5005, LocID!B592, Data_all!$O$2:$O$5005,"&lt;&gt;2")</f>
        <v>1</v>
      </c>
      <c r="K592" s="228">
        <f>COUNTIFS(Data_all!$M$2:$M$5005,LocID!$B592, Data_all!$N$2:$N$5005, LocID!K$1)</f>
        <v>1</v>
      </c>
      <c r="L592" s="228">
        <f>COUNTIFS(Data_all!$M$2:$M$5005,LocID!$B592, Data_all!$N$2:$N$5005, LocID!L$1) + COUNTIFS(Data_all!$M$2:$M$5005,LocID!$B592, Data_all!$N$2:$N$5005, "Cities and Streets")</f>
        <v>0</v>
      </c>
      <c r="M592" s="228">
        <f>COUNTIFS(Data_all!$M$2:$M$5005,LocID!$B592, Data_all!$N$2:$N$5005, LocID!M$1)</f>
        <v>0</v>
      </c>
      <c r="N592" s="228">
        <f>COUNTIFS(Data_all!$M$2:$M$5005,LocID!$B592, Data_all!$N$2:$N$5005, LocID!N$1)</f>
        <v>0</v>
      </c>
      <c r="O592" s="228">
        <f>COUNTIFS(Data_all!$M$2:$M$5005,LocID!$B592, Data_all!$N$2:$N$5005, LocID!O$1)</f>
        <v>0</v>
      </c>
      <c r="P592" s="228">
        <f>COUNTIFS(Data_all!$M$2:$M$5005,LocID!$B592, Data_all!$N$2:$N$5005, LocID!P$1)</f>
        <v>0</v>
      </c>
      <c r="Q592" s="228">
        <f>COUNTIFS(Data_all!$M$2:$M$5005,LocID!$B592, Data_all!$N$2:$N$5005, LocID!Q$1)</f>
        <v>0</v>
      </c>
      <c r="R592" s="228">
        <f>COUNTIFS(Data_all!$M$2:$M$5005,LocID!$B592, Data_all!$N$2:$N$5005, LocID!R$1)</f>
        <v>0</v>
      </c>
      <c r="S592" s="228">
        <f>COUNTIFS(Data_all!$M$2:$M$5005,LocID!$B592, Data_all!$N$2:$N$5005, LocID!S$1)</f>
        <v>0</v>
      </c>
      <c r="T592" s="232"/>
      <c r="U592" s="230">
        <f t="shared" si="27"/>
        <v>1</v>
      </c>
      <c r="W592"/>
    </row>
    <row r="593" spans="1:23" x14ac:dyDescent="0.25">
      <c r="A593" s="228">
        <v>603</v>
      </c>
      <c r="B593" s="228" t="str">
        <f t="shared" si="28"/>
        <v>Wilsonville_OR</v>
      </c>
      <c r="C593" s="228" t="s">
        <v>4422</v>
      </c>
      <c r="D593" s="320" t="s">
        <v>122</v>
      </c>
      <c r="E593" s="320" t="s">
        <v>50</v>
      </c>
      <c r="F593" s="320"/>
      <c r="G593" s="228">
        <v>45.309730529785099</v>
      </c>
      <c r="H593" s="228">
        <v>-122.769355773925</v>
      </c>
      <c r="I593" s="228">
        <f t="shared" si="29"/>
        <v>603</v>
      </c>
      <c r="J593" s="228">
        <f>COUNTIFS(Data_all!$M$2:$M$5005, LocID!B593, Data_all!$O$2:$O$5005,"&lt;&gt;2")</f>
        <v>3</v>
      </c>
      <c r="K593" s="228">
        <f>COUNTIFS(Data_all!$M$2:$M$5005,LocID!$B593, Data_all!$N$2:$N$5005, LocID!K$1)</f>
        <v>2</v>
      </c>
      <c r="L593" s="228">
        <f>COUNTIFS(Data_all!$M$2:$M$5005,LocID!$B593, Data_all!$N$2:$N$5005, LocID!L$1) + COUNTIFS(Data_all!$M$2:$M$5005,LocID!$B593, Data_all!$N$2:$N$5005, "Cities and Streets")</f>
        <v>1</v>
      </c>
      <c r="M593" s="228">
        <f>COUNTIFS(Data_all!$M$2:$M$5005,LocID!$B593, Data_all!$N$2:$N$5005, LocID!M$1)</f>
        <v>0</v>
      </c>
      <c r="N593" s="228">
        <f>COUNTIFS(Data_all!$M$2:$M$5005,LocID!$B593, Data_all!$N$2:$N$5005, LocID!N$1)</f>
        <v>0</v>
      </c>
      <c r="O593" s="228">
        <f>COUNTIFS(Data_all!$M$2:$M$5005,LocID!$B593, Data_all!$N$2:$N$5005, LocID!O$1)</f>
        <v>0</v>
      </c>
      <c r="P593" s="228">
        <f>COUNTIFS(Data_all!$M$2:$M$5005,LocID!$B593, Data_all!$N$2:$N$5005, LocID!P$1)</f>
        <v>0</v>
      </c>
      <c r="Q593" s="228">
        <f>COUNTIFS(Data_all!$M$2:$M$5005,LocID!$B593, Data_all!$N$2:$N$5005, LocID!Q$1)</f>
        <v>0</v>
      </c>
      <c r="R593" s="228">
        <f>COUNTIFS(Data_all!$M$2:$M$5005,LocID!$B593, Data_all!$N$2:$N$5005, LocID!R$1)</f>
        <v>0</v>
      </c>
      <c r="S593" s="228">
        <f>COUNTIFS(Data_all!$M$2:$M$5005,LocID!$B593, Data_all!$N$2:$N$5005, LocID!S$1)</f>
        <v>0</v>
      </c>
      <c r="T593" s="232"/>
      <c r="U593" s="230">
        <f t="shared" si="27"/>
        <v>3</v>
      </c>
      <c r="W593"/>
    </row>
    <row r="594" spans="1:23" x14ac:dyDescent="0.25">
      <c r="A594" s="228">
        <v>604</v>
      </c>
      <c r="B594" s="228" t="str">
        <f t="shared" si="28"/>
        <v>Winchester_MA</v>
      </c>
      <c r="C594" s="228" t="s">
        <v>4429</v>
      </c>
      <c r="D594" s="320" t="s">
        <v>49</v>
      </c>
      <c r="E594" s="320" t="s">
        <v>50</v>
      </c>
      <c r="F594" s="320"/>
      <c r="G594" s="228">
        <v>42.453140258788999</v>
      </c>
      <c r="H594" s="228">
        <v>-71.134078979492102</v>
      </c>
      <c r="I594" s="228">
        <f t="shared" si="29"/>
        <v>604</v>
      </c>
      <c r="J594" s="228">
        <f>COUNTIFS(Data_all!$M$2:$M$5005, LocID!B594, Data_all!$O$2:$O$5005,"&lt;&gt;2")</f>
        <v>5</v>
      </c>
      <c r="K594" s="228">
        <f>COUNTIFS(Data_all!$M$2:$M$5005,LocID!$B594, Data_all!$N$2:$N$5005, LocID!K$1)</f>
        <v>0</v>
      </c>
      <c r="L594" s="228">
        <f>COUNTIFS(Data_all!$M$2:$M$5005,LocID!$B594, Data_all!$N$2:$N$5005, LocID!L$1) + COUNTIFS(Data_all!$M$2:$M$5005,LocID!$B594, Data_all!$N$2:$N$5005, "Cities and Streets")</f>
        <v>1</v>
      </c>
      <c r="M594" s="228">
        <f>COUNTIFS(Data_all!$M$2:$M$5005,LocID!$B594, Data_all!$N$2:$N$5005, LocID!M$1)</f>
        <v>4</v>
      </c>
      <c r="N594" s="228">
        <f>COUNTIFS(Data_all!$M$2:$M$5005,LocID!$B594, Data_all!$N$2:$N$5005, LocID!N$1)</f>
        <v>0</v>
      </c>
      <c r="O594" s="228">
        <f>COUNTIFS(Data_all!$M$2:$M$5005,LocID!$B594, Data_all!$N$2:$N$5005, LocID!O$1)</f>
        <v>0</v>
      </c>
      <c r="P594" s="228">
        <f>COUNTIFS(Data_all!$M$2:$M$5005,LocID!$B594, Data_all!$N$2:$N$5005, LocID!P$1)</f>
        <v>0</v>
      </c>
      <c r="Q594" s="228">
        <f>COUNTIFS(Data_all!$M$2:$M$5005,LocID!$B594, Data_all!$N$2:$N$5005, LocID!Q$1)</f>
        <v>0</v>
      </c>
      <c r="R594" s="228">
        <f>COUNTIFS(Data_all!$M$2:$M$5005,LocID!$B594, Data_all!$N$2:$N$5005, LocID!R$1)</f>
        <v>0</v>
      </c>
      <c r="S594" s="228">
        <f>COUNTIFS(Data_all!$M$2:$M$5005,LocID!$B594, Data_all!$N$2:$N$5005, LocID!S$1)</f>
        <v>0</v>
      </c>
      <c r="T594" s="232"/>
      <c r="U594" s="230">
        <f t="shared" si="27"/>
        <v>5</v>
      </c>
      <c r="W594"/>
    </row>
    <row r="595" spans="1:23" x14ac:dyDescent="0.25">
      <c r="A595" s="228">
        <v>605</v>
      </c>
      <c r="B595" s="228" t="str">
        <f t="shared" si="28"/>
        <v>Windsor_CA</v>
      </c>
      <c r="C595" s="228" t="s">
        <v>4435</v>
      </c>
      <c r="D595" s="320" t="s">
        <v>76</v>
      </c>
      <c r="E595" s="320" t="s">
        <v>50</v>
      </c>
      <c r="F595" s="320"/>
      <c r="G595" s="228">
        <v>38.549098968505803</v>
      </c>
      <c r="H595" s="228">
        <v>-122.812606811523</v>
      </c>
      <c r="I595" s="228">
        <f t="shared" si="29"/>
        <v>605</v>
      </c>
      <c r="J595" s="228">
        <f>COUNTIFS(Data_all!$M$2:$M$5005, LocID!B595, Data_all!$O$2:$O$5005,"&lt;&gt;2")</f>
        <v>3</v>
      </c>
      <c r="K595" s="228">
        <f>COUNTIFS(Data_all!$M$2:$M$5005,LocID!$B595, Data_all!$N$2:$N$5005, LocID!K$1)</f>
        <v>0</v>
      </c>
      <c r="L595" s="228">
        <f>COUNTIFS(Data_all!$M$2:$M$5005,LocID!$B595, Data_all!$N$2:$N$5005, LocID!L$1) + COUNTIFS(Data_all!$M$2:$M$5005,LocID!$B595, Data_all!$N$2:$N$5005, "Cities and Streets")</f>
        <v>0</v>
      </c>
      <c r="M595" s="228">
        <f>COUNTIFS(Data_all!$M$2:$M$5005,LocID!$B595, Data_all!$N$2:$N$5005, LocID!M$1)</f>
        <v>3</v>
      </c>
      <c r="N595" s="228">
        <f>COUNTIFS(Data_all!$M$2:$M$5005,LocID!$B595, Data_all!$N$2:$N$5005, LocID!N$1)</f>
        <v>0</v>
      </c>
      <c r="O595" s="228">
        <f>COUNTIFS(Data_all!$M$2:$M$5005,LocID!$B595, Data_all!$N$2:$N$5005, LocID!O$1)</f>
        <v>0</v>
      </c>
      <c r="P595" s="228">
        <f>COUNTIFS(Data_all!$M$2:$M$5005,LocID!$B595, Data_all!$N$2:$N$5005, LocID!P$1)</f>
        <v>0</v>
      </c>
      <c r="Q595" s="228">
        <f>COUNTIFS(Data_all!$M$2:$M$5005,LocID!$B595, Data_all!$N$2:$N$5005, LocID!Q$1)</f>
        <v>0</v>
      </c>
      <c r="R595" s="228">
        <f>COUNTIFS(Data_all!$M$2:$M$5005,LocID!$B595, Data_all!$N$2:$N$5005, LocID!R$1)</f>
        <v>0</v>
      </c>
      <c r="S595" s="228">
        <f>COUNTIFS(Data_all!$M$2:$M$5005,LocID!$B595, Data_all!$N$2:$N$5005, LocID!S$1)</f>
        <v>0</v>
      </c>
      <c r="T595" s="232"/>
      <c r="U595" s="230">
        <f t="shared" si="27"/>
        <v>3</v>
      </c>
      <c r="W595"/>
    </row>
    <row r="596" spans="1:23" x14ac:dyDescent="0.25">
      <c r="A596" s="228">
        <v>606</v>
      </c>
      <c r="B596" s="228" t="str">
        <f t="shared" si="28"/>
        <v>Windsor_MO</v>
      </c>
      <c r="C596" s="228" t="s">
        <v>4435</v>
      </c>
      <c r="D596" s="320" t="s">
        <v>673</v>
      </c>
      <c r="E596" s="320" t="s">
        <v>50</v>
      </c>
      <c r="F596" s="320"/>
      <c r="G596" s="228">
        <v>38.531898498535099</v>
      </c>
      <c r="H596" s="228">
        <v>-93.522506713867102</v>
      </c>
      <c r="I596" s="228">
        <f t="shared" si="29"/>
        <v>606</v>
      </c>
      <c r="J596" s="228">
        <f>COUNTIFS(Data_all!$M$2:$M$5005, LocID!B596, Data_all!$O$2:$O$5005,"&lt;&gt;2")</f>
        <v>0</v>
      </c>
      <c r="K596" s="228">
        <f>COUNTIFS(Data_all!$M$2:$M$5005,LocID!$B596, Data_all!$N$2:$N$5005, LocID!K$1)</f>
        <v>0</v>
      </c>
      <c r="L596" s="228">
        <f>COUNTIFS(Data_all!$M$2:$M$5005,LocID!$B596, Data_all!$N$2:$N$5005, LocID!L$1) + COUNTIFS(Data_all!$M$2:$M$5005,LocID!$B596, Data_all!$N$2:$N$5005, "Cities and Streets")</f>
        <v>0</v>
      </c>
      <c r="M596" s="228">
        <f>COUNTIFS(Data_all!$M$2:$M$5005,LocID!$B596, Data_all!$N$2:$N$5005, LocID!M$1)</f>
        <v>0</v>
      </c>
      <c r="N596" s="228">
        <f>COUNTIFS(Data_all!$M$2:$M$5005,LocID!$B596, Data_all!$N$2:$N$5005, LocID!N$1)</f>
        <v>0</v>
      </c>
      <c r="O596" s="228">
        <f>COUNTIFS(Data_all!$M$2:$M$5005,LocID!$B596, Data_all!$N$2:$N$5005, LocID!O$1)</f>
        <v>0</v>
      </c>
      <c r="P596" s="228">
        <f>COUNTIFS(Data_all!$M$2:$M$5005,LocID!$B596, Data_all!$N$2:$N$5005, LocID!P$1)</f>
        <v>0</v>
      </c>
      <c r="Q596" s="228">
        <f>COUNTIFS(Data_all!$M$2:$M$5005,LocID!$B596, Data_all!$N$2:$N$5005, LocID!Q$1)</f>
        <v>0</v>
      </c>
      <c r="R596" s="228">
        <f>COUNTIFS(Data_all!$M$2:$M$5005,LocID!$B596, Data_all!$N$2:$N$5005, LocID!R$1)</f>
        <v>0</v>
      </c>
      <c r="S596" s="228">
        <f>COUNTIFS(Data_all!$M$2:$M$5005,LocID!$B596, Data_all!$N$2:$N$5005, LocID!S$1)</f>
        <v>0</v>
      </c>
      <c r="T596" s="232"/>
      <c r="U596" s="230">
        <f t="shared" si="27"/>
        <v>0</v>
      </c>
      <c r="W596"/>
    </row>
    <row r="597" spans="1:23" x14ac:dyDescent="0.25">
      <c r="A597" s="228">
        <v>607</v>
      </c>
      <c r="B597" s="228" t="str">
        <f t="shared" si="28"/>
        <v>Winnipeg_Canada</v>
      </c>
      <c r="C597" s="228" t="s">
        <v>4440</v>
      </c>
      <c r="D597" s="320" t="s">
        <v>740</v>
      </c>
      <c r="E597" s="320" t="s">
        <v>740</v>
      </c>
      <c r="F597" s="320">
        <v>1</v>
      </c>
      <c r="G597" s="228">
        <v>52.148941040038999</v>
      </c>
      <c r="H597" s="228">
        <v>-97.718460083007798</v>
      </c>
      <c r="I597" s="228">
        <f t="shared" si="29"/>
        <v>607</v>
      </c>
      <c r="J597" s="228">
        <f>COUNTIFS(Data_all!$M$2:$M$5005, LocID!B597, Data_all!$O$2:$O$5005,"&lt;&gt;2")</f>
        <v>1</v>
      </c>
      <c r="K597" s="228">
        <f>COUNTIFS(Data_all!$M$2:$M$5005,LocID!$B597, Data_all!$N$2:$N$5005, LocID!K$1)</f>
        <v>0</v>
      </c>
      <c r="L597" s="228">
        <f>COUNTIFS(Data_all!$M$2:$M$5005,LocID!$B597, Data_all!$N$2:$N$5005, LocID!L$1) + COUNTIFS(Data_all!$M$2:$M$5005,LocID!$B597, Data_all!$N$2:$N$5005, "Cities and Streets")</f>
        <v>1</v>
      </c>
      <c r="M597" s="228">
        <f>COUNTIFS(Data_all!$M$2:$M$5005,LocID!$B597, Data_all!$N$2:$N$5005, LocID!M$1)</f>
        <v>0</v>
      </c>
      <c r="N597" s="228">
        <f>COUNTIFS(Data_all!$M$2:$M$5005,LocID!$B597, Data_all!$N$2:$N$5005, LocID!N$1)</f>
        <v>1</v>
      </c>
      <c r="O597" s="228">
        <f>COUNTIFS(Data_all!$M$2:$M$5005,LocID!$B597, Data_all!$N$2:$N$5005, LocID!O$1)</f>
        <v>0</v>
      </c>
      <c r="P597" s="228">
        <f>COUNTIFS(Data_all!$M$2:$M$5005,LocID!$B597, Data_all!$N$2:$N$5005, LocID!P$1)</f>
        <v>0</v>
      </c>
      <c r="Q597" s="228">
        <f>COUNTIFS(Data_all!$M$2:$M$5005,LocID!$B597, Data_all!$N$2:$N$5005, LocID!Q$1)</f>
        <v>0</v>
      </c>
      <c r="R597" s="228">
        <f>COUNTIFS(Data_all!$M$2:$M$5005,LocID!$B597, Data_all!$N$2:$N$5005, LocID!R$1)</f>
        <v>0</v>
      </c>
      <c r="S597" s="228">
        <f>COUNTIFS(Data_all!$M$2:$M$5005,LocID!$B597, Data_all!$N$2:$N$5005, LocID!S$1)</f>
        <v>0</v>
      </c>
      <c r="T597" s="232"/>
      <c r="U597" s="230">
        <f t="shared" si="27"/>
        <v>2</v>
      </c>
      <c r="W597"/>
    </row>
    <row r="598" spans="1:23" x14ac:dyDescent="0.25">
      <c r="A598" s="228">
        <v>608</v>
      </c>
      <c r="B598" s="228" t="str">
        <f t="shared" si="28"/>
        <v>Winooski_VT</v>
      </c>
      <c r="C598" s="228" t="s">
        <v>4443</v>
      </c>
      <c r="D598" s="320" t="s">
        <v>732</v>
      </c>
      <c r="E598" s="320" t="s">
        <v>50</v>
      </c>
      <c r="F598" s="320"/>
      <c r="G598" s="228">
        <v>44.491409301757798</v>
      </c>
      <c r="H598" s="228">
        <v>-73.1876220703125</v>
      </c>
      <c r="I598" s="228">
        <f t="shared" si="29"/>
        <v>608</v>
      </c>
      <c r="J598" s="228">
        <f>COUNTIFS(Data_all!$M$2:$M$5005, LocID!B598, Data_all!$O$2:$O$5005,"&lt;&gt;2")</f>
        <v>3</v>
      </c>
      <c r="K598" s="228">
        <f>COUNTIFS(Data_all!$M$2:$M$5005,LocID!$B598, Data_all!$N$2:$N$5005, LocID!K$1)</f>
        <v>2</v>
      </c>
      <c r="L598" s="228">
        <f>COUNTIFS(Data_all!$M$2:$M$5005,LocID!$B598, Data_all!$N$2:$N$5005, LocID!L$1) + COUNTIFS(Data_all!$M$2:$M$5005,LocID!$B598, Data_all!$N$2:$N$5005, "Cities and Streets")</f>
        <v>0</v>
      </c>
      <c r="M598" s="228">
        <f>COUNTIFS(Data_all!$M$2:$M$5005,LocID!$B598, Data_all!$N$2:$N$5005, LocID!M$1)</f>
        <v>1</v>
      </c>
      <c r="N598" s="228">
        <f>COUNTIFS(Data_all!$M$2:$M$5005,LocID!$B598, Data_all!$N$2:$N$5005, LocID!N$1)</f>
        <v>0</v>
      </c>
      <c r="O598" s="228">
        <f>COUNTIFS(Data_all!$M$2:$M$5005,LocID!$B598, Data_all!$N$2:$N$5005, LocID!O$1)</f>
        <v>0</v>
      </c>
      <c r="P598" s="228">
        <f>COUNTIFS(Data_all!$M$2:$M$5005,LocID!$B598, Data_all!$N$2:$N$5005, LocID!P$1)</f>
        <v>0</v>
      </c>
      <c r="Q598" s="228">
        <f>COUNTIFS(Data_all!$M$2:$M$5005,LocID!$B598, Data_all!$N$2:$N$5005, LocID!Q$1)</f>
        <v>0</v>
      </c>
      <c r="R598" s="228">
        <f>COUNTIFS(Data_all!$M$2:$M$5005,LocID!$B598, Data_all!$N$2:$N$5005, LocID!R$1)</f>
        <v>0</v>
      </c>
      <c r="S598" s="228">
        <f>COUNTIFS(Data_all!$M$2:$M$5005,LocID!$B598, Data_all!$N$2:$N$5005, LocID!S$1)</f>
        <v>0</v>
      </c>
      <c r="T598" s="232"/>
      <c r="U598" s="230">
        <f t="shared" si="27"/>
        <v>3</v>
      </c>
      <c r="W598"/>
    </row>
    <row r="599" spans="1:23" x14ac:dyDescent="0.25">
      <c r="A599" s="228">
        <v>609</v>
      </c>
      <c r="B599" s="228" t="str">
        <f t="shared" si="28"/>
        <v>Winter Garden_FL</v>
      </c>
      <c r="C599" s="228" t="s">
        <v>4450</v>
      </c>
      <c r="D599" s="320" t="s">
        <v>165</v>
      </c>
      <c r="E599" s="320" t="s">
        <v>50</v>
      </c>
      <c r="F599" s="320"/>
      <c r="G599" s="228">
        <v>28.565330505371001</v>
      </c>
      <c r="H599" s="228">
        <v>-81.588401794433594</v>
      </c>
      <c r="I599" s="228">
        <f t="shared" si="29"/>
        <v>609</v>
      </c>
      <c r="J599" s="228">
        <f>COUNTIFS(Data_all!$M$2:$M$5005, LocID!B599, Data_all!$O$2:$O$5005,"&lt;&gt;2")</f>
        <v>2</v>
      </c>
      <c r="K599" s="228">
        <f>COUNTIFS(Data_all!$M$2:$M$5005,LocID!$B599, Data_all!$N$2:$N$5005, LocID!K$1)</f>
        <v>0</v>
      </c>
      <c r="L599" s="228">
        <f>COUNTIFS(Data_all!$M$2:$M$5005,LocID!$B599, Data_all!$N$2:$N$5005, LocID!L$1) + COUNTIFS(Data_all!$M$2:$M$5005,LocID!$B599, Data_all!$N$2:$N$5005, "Cities and Streets")</f>
        <v>2</v>
      </c>
      <c r="M599" s="228">
        <f>COUNTIFS(Data_all!$M$2:$M$5005,LocID!$B599, Data_all!$N$2:$N$5005, LocID!M$1)</f>
        <v>0</v>
      </c>
      <c r="N599" s="228">
        <f>COUNTIFS(Data_all!$M$2:$M$5005,LocID!$B599, Data_all!$N$2:$N$5005, LocID!N$1)</f>
        <v>0</v>
      </c>
      <c r="O599" s="228">
        <f>COUNTIFS(Data_all!$M$2:$M$5005,LocID!$B599, Data_all!$N$2:$N$5005, LocID!O$1)</f>
        <v>0</v>
      </c>
      <c r="P599" s="228">
        <f>COUNTIFS(Data_all!$M$2:$M$5005,LocID!$B599, Data_all!$N$2:$N$5005, LocID!P$1)</f>
        <v>0</v>
      </c>
      <c r="Q599" s="228">
        <f>COUNTIFS(Data_all!$M$2:$M$5005,LocID!$B599, Data_all!$N$2:$N$5005, LocID!Q$1)</f>
        <v>0</v>
      </c>
      <c r="R599" s="228">
        <f>COUNTIFS(Data_all!$M$2:$M$5005,LocID!$B599, Data_all!$N$2:$N$5005, LocID!R$1)</f>
        <v>0</v>
      </c>
      <c r="S599" s="228">
        <f>COUNTIFS(Data_all!$M$2:$M$5005,LocID!$B599, Data_all!$N$2:$N$5005, LocID!S$1)</f>
        <v>0</v>
      </c>
      <c r="T599" s="232"/>
      <c r="U599" s="230">
        <f t="shared" si="27"/>
        <v>2</v>
      </c>
      <c r="W599"/>
    </row>
    <row r="600" spans="1:23" x14ac:dyDescent="0.25">
      <c r="A600" s="228">
        <v>610</v>
      </c>
      <c r="B600" s="228" t="str">
        <f t="shared" si="28"/>
        <v>Woodbridge_VA</v>
      </c>
      <c r="C600" s="228" t="s">
        <v>4453</v>
      </c>
      <c r="D600" s="320" t="s">
        <v>144</v>
      </c>
      <c r="E600" s="320" t="s">
        <v>50</v>
      </c>
      <c r="F600" s="320"/>
      <c r="G600" s="228">
        <v>38.660591125488203</v>
      </c>
      <c r="H600" s="228">
        <v>-77.247871398925696</v>
      </c>
      <c r="I600" s="228">
        <f t="shared" si="29"/>
        <v>610</v>
      </c>
      <c r="J600" s="228">
        <f>COUNTIFS(Data_all!$M$2:$M$5005, LocID!B600, Data_all!$O$2:$O$5005,"&lt;&gt;2")</f>
        <v>1</v>
      </c>
      <c r="K600" s="228">
        <f>COUNTIFS(Data_all!$M$2:$M$5005,LocID!$B600, Data_all!$N$2:$N$5005, LocID!K$1)</f>
        <v>0</v>
      </c>
      <c r="L600" s="228">
        <f>COUNTIFS(Data_all!$M$2:$M$5005,LocID!$B600, Data_all!$N$2:$N$5005, LocID!L$1) + COUNTIFS(Data_all!$M$2:$M$5005,LocID!$B600, Data_all!$N$2:$N$5005, "Cities and Streets")</f>
        <v>1</v>
      </c>
      <c r="M600" s="228">
        <f>COUNTIFS(Data_all!$M$2:$M$5005,LocID!$B600, Data_all!$N$2:$N$5005, LocID!M$1)</f>
        <v>0</v>
      </c>
      <c r="N600" s="228">
        <f>COUNTIFS(Data_all!$M$2:$M$5005,LocID!$B600, Data_all!$N$2:$N$5005, LocID!N$1)</f>
        <v>1</v>
      </c>
      <c r="O600" s="228">
        <f>COUNTIFS(Data_all!$M$2:$M$5005,LocID!$B600, Data_all!$N$2:$N$5005, LocID!O$1)</f>
        <v>0</v>
      </c>
      <c r="P600" s="228">
        <f>COUNTIFS(Data_all!$M$2:$M$5005,LocID!$B600, Data_all!$N$2:$N$5005, LocID!P$1)</f>
        <v>0</v>
      </c>
      <c r="Q600" s="228">
        <f>COUNTIFS(Data_all!$M$2:$M$5005,LocID!$B600, Data_all!$N$2:$N$5005, LocID!Q$1)</f>
        <v>0</v>
      </c>
      <c r="R600" s="228">
        <f>COUNTIFS(Data_all!$M$2:$M$5005,LocID!$B600, Data_all!$N$2:$N$5005, LocID!R$1)</f>
        <v>0</v>
      </c>
      <c r="S600" s="228">
        <f>COUNTIFS(Data_all!$M$2:$M$5005,LocID!$B600, Data_all!$N$2:$N$5005, LocID!S$1)</f>
        <v>0</v>
      </c>
      <c r="T600" s="232"/>
      <c r="U600" s="230">
        <f t="shared" si="27"/>
        <v>2</v>
      </c>
      <c r="W600"/>
    </row>
    <row r="601" spans="1:23" x14ac:dyDescent="0.25">
      <c r="A601" s="228">
        <v>611</v>
      </c>
      <c r="B601" s="228" t="str">
        <f t="shared" si="28"/>
        <v>Woodburn_OR</v>
      </c>
      <c r="C601" s="228" t="s">
        <v>4456</v>
      </c>
      <c r="D601" s="320" t="s">
        <v>122</v>
      </c>
      <c r="E601" s="320" t="s">
        <v>50</v>
      </c>
      <c r="F601" s="320"/>
      <c r="G601" s="228">
        <v>45.142269134521399</v>
      </c>
      <c r="H601" s="228">
        <v>-122.858932495117</v>
      </c>
      <c r="I601" s="228">
        <f t="shared" si="29"/>
        <v>611</v>
      </c>
      <c r="J601" s="228">
        <f>COUNTIFS(Data_all!$M$2:$M$5005, LocID!B601, Data_all!$O$2:$O$5005,"&lt;&gt;2")</f>
        <v>1</v>
      </c>
      <c r="K601" s="228">
        <f>COUNTIFS(Data_all!$M$2:$M$5005,LocID!$B601, Data_all!$N$2:$N$5005, LocID!K$1)</f>
        <v>1</v>
      </c>
      <c r="L601" s="228">
        <f>COUNTIFS(Data_all!$M$2:$M$5005,LocID!$B601, Data_all!$N$2:$N$5005, LocID!L$1) + COUNTIFS(Data_all!$M$2:$M$5005,LocID!$B601, Data_all!$N$2:$N$5005, "Cities and Streets")</f>
        <v>0</v>
      </c>
      <c r="M601" s="228">
        <f>COUNTIFS(Data_all!$M$2:$M$5005,LocID!$B601, Data_all!$N$2:$N$5005, LocID!M$1)</f>
        <v>0</v>
      </c>
      <c r="N601" s="228">
        <f>COUNTIFS(Data_all!$M$2:$M$5005,LocID!$B601, Data_all!$N$2:$N$5005, LocID!N$1)</f>
        <v>0</v>
      </c>
      <c r="O601" s="228">
        <f>COUNTIFS(Data_all!$M$2:$M$5005,LocID!$B601, Data_all!$N$2:$N$5005, LocID!O$1)</f>
        <v>0</v>
      </c>
      <c r="P601" s="228">
        <f>COUNTIFS(Data_all!$M$2:$M$5005,LocID!$B601, Data_all!$N$2:$N$5005, LocID!P$1)</f>
        <v>0</v>
      </c>
      <c r="Q601" s="228">
        <f>COUNTIFS(Data_all!$M$2:$M$5005,LocID!$B601, Data_all!$N$2:$N$5005, LocID!Q$1)</f>
        <v>0</v>
      </c>
      <c r="R601" s="228">
        <f>COUNTIFS(Data_all!$M$2:$M$5005,LocID!$B601, Data_all!$N$2:$N$5005, LocID!R$1)</f>
        <v>0</v>
      </c>
      <c r="S601" s="228">
        <f>COUNTIFS(Data_all!$M$2:$M$5005,LocID!$B601, Data_all!$N$2:$N$5005, LocID!S$1)</f>
        <v>0</v>
      </c>
      <c r="T601" s="232"/>
      <c r="U601" s="230">
        <f t="shared" si="27"/>
        <v>1</v>
      </c>
      <c r="W601"/>
    </row>
    <row r="602" spans="1:23" x14ac:dyDescent="0.25">
      <c r="A602" s="228">
        <v>612</v>
      </c>
      <c r="B602" s="228" t="str">
        <f t="shared" si="28"/>
        <v>Woodside_CA</v>
      </c>
      <c r="C602" s="228" t="s">
        <v>4459</v>
      </c>
      <c r="D602" s="320" t="s">
        <v>76</v>
      </c>
      <c r="E602" s="320" t="s">
        <v>50</v>
      </c>
      <c r="F602" s="320"/>
      <c r="G602" s="228">
        <v>37.429309844970703</v>
      </c>
      <c r="H602" s="228">
        <v>-122.25309753417901</v>
      </c>
      <c r="I602" s="228">
        <f t="shared" si="29"/>
        <v>612</v>
      </c>
      <c r="J602" s="228">
        <f>COUNTIFS(Data_all!$M$2:$M$5005, LocID!B602, Data_all!$O$2:$O$5005,"&lt;&gt;2")</f>
        <v>1</v>
      </c>
      <c r="K602" s="228">
        <f>COUNTIFS(Data_all!$M$2:$M$5005,LocID!$B602, Data_all!$N$2:$N$5005, LocID!K$1)</f>
        <v>0</v>
      </c>
      <c r="L602" s="228">
        <f>COUNTIFS(Data_all!$M$2:$M$5005,LocID!$B602, Data_all!$N$2:$N$5005, LocID!L$1) + COUNTIFS(Data_all!$M$2:$M$5005,LocID!$B602, Data_all!$N$2:$N$5005, "Cities and Streets")</f>
        <v>0</v>
      </c>
      <c r="M602" s="228">
        <f>COUNTIFS(Data_all!$M$2:$M$5005,LocID!$B602, Data_all!$N$2:$N$5005, LocID!M$1)</f>
        <v>1</v>
      </c>
      <c r="N602" s="228">
        <f>COUNTIFS(Data_all!$M$2:$M$5005,LocID!$B602, Data_all!$N$2:$N$5005, LocID!N$1)</f>
        <v>0</v>
      </c>
      <c r="O602" s="228">
        <f>COUNTIFS(Data_all!$M$2:$M$5005,LocID!$B602, Data_all!$N$2:$N$5005, LocID!O$1)</f>
        <v>0</v>
      </c>
      <c r="P602" s="228">
        <f>COUNTIFS(Data_all!$M$2:$M$5005,LocID!$B602, Data_all!$N$2:$N$5005, LocID!P$1)</f>
        <v>0</v>
      </c>
      <c r="Q602" s="228">
        <f>COUNTIFS(Data_all!$M$2:$M$5005,LocID!$B602, Data_all!$N$2:$N$5005, LocID!Q$1)</f>
        <v>0</v>
      </c>
      <c r="R602" s="228">
        <f>COUNTIFS(Data_all!$M$2:$M$5005,LocID!$B602, Data_all!$N$2:$N$5005, LocID!R$1)</f>
        <v>0</v>
      </c>
      <c r="S602" s="228">
        <f>COUNTIFS(Data_all!$M$2:$M$5005,LocID!$B602, Data_all!$N$2:$N$5005, LocID!S$1)</f>
        <v>0</v>
      </c>
      <c r="T602" s="232"/>
      <c r="U602" s="230">
        <f t="shared" si="27"/>
        <v>1</v>
      </c>
      <c r="W602"/>
    </row>
    <row r="603" spans="1:23" x14ac:dyDescent="0.25">
      <c r="A603" s="228">
        <v>613</v>
      </c>
      <c r="B603" s="228" t="str">
        <f t="shared" si="28"/>
        <v>Worcester_MA</v>
      </c>
      <c r="C603" s="228" t="s">
        <v>4461</v>
      </c>
      <c r="D603" s="320" t="s">
        <v>49</v>
      </c>
      <c r="E603" s="320" t="s">
        <v>50</v>
      </c>
      <c r="F603" s="320"/>
      <c r="G603" s="228">
        <v>42.263408660888601</v>
      </c>
      <c r="H603" s="228">
        <v>-71.802192687988196</v>
      </c>
      <c r="I603" s="228">
        <f t="shared" si="29"/>
        <v>613</v>
      </c>
      <c r="J603" s="228">
        <f>COUNTIFS(Data_all!$M$2:$M$5005, LocID!B603, Data_all!$O$2:$O$5005,"&lt;&gt;2")</f>
        <v>1</v>
      </c>
      <c r="K603" s="228">
        <f>COUNTIFS(Data_all!$M$2:$M$5005,LocID!$B603, Data_all!$N$2:$N$5005, LocID!K$1)</f>
        <v>0</v>
      </c>
      <c r="L603" s="228">
        <f>COUNTIFS(Data_all!$M$2:$M$5005,LocID!$B603, Data_all!$N$2:$N$5005, LocID!L$1) + COUNTIFS(Data_all!$M$2:$M$5005,LocID!$B603, Data_all!$N$2:$N$5005, "Cities and Streets")</f>
        <v>1</v>
      </c>
      <c r="M603" s="228">
        <f>COUNTIFS(Data_all!$M$2:$M$5005,LocID!$B603, Data_all!$N$2:$N$5005, LocID!M$1)</f>
        <v>0</v>
      </c>
      <c r="N603" s="228">
        <f>COUNTIFS(Data_all!$M$2:$M$5005,LocID!$B603, Data_all!$N$2:$N$5005, LocID!N$1)</f>
        <v>0</v>
      </c>
      <c r="O603" s="228">
        <f>COUNTIFS(Data_all!$M$2:$M$5005,LocID!$B603, Data_all!$N$2:$N$5005, LocID!O$1)</f>
        <v>0</v>
      </c>
      <c r="P603" s="228">
        <f>COUNTIFS(Data_all!$M$2:$M$5005,LocID!$B603, Data_all!$N$2:$N$5005, LocID!P$1)</f>
        <v>0</v>
      </c>
      <c r="Q603" s="228">
        <f>COUNTIFS(Data_all!$M$2:$M$5005,LocID!$B603, Data_all!$N$2:$N$5005, LocID!Q$1)</f>
        <v>0</v>
      </c>
      <c r="R603" s="228">
        <f>COUNTIFS(Data_all!$M$2:$M$5005,LocID!$B603, Data_all!$N$2:$N$5005, LocID!R$1)</f>
        <v>0</v>
      </c>
      <c r="S603" s="228">
        <f>COUNTIFS(Data_all!$M$2:$M$5005,LocID!$B603, Data_all!$N$2:$N$5005, LocID!S$1)</f>
        <v>0</v>
      </c>
      <c r="T603" s="232"/>
      <c r="U603" s="230">
        <f t="shared" si="27"/>
        <v>1</v>
      </c>
      <c r="W603"/>
    </row>
    <row r="604" spans="1:23" x14ac:dyDescent="0.25">
      <c r="A604" s="228">
        <v>614</v>
      </c>
      <c r="B604" s="228" t="str">
        <f t="shared" si="28"/>
        <v>Worley_ID</v>
      </c>
      <c r="C604" s="228" t="s">
        <v>4464</v>
      </c>
      <c r="D604" s="320" t="s">
        <v>526</v>
      </c>
      <c r="E604" s="320" t="s">
        <v>50</v>
      </c>
      <c r="F604" s="320"/>
      <c r="G604" s="228">
        <v>47.400768280029297</v>
      </c>
      <c r="H604" s="228">
        <v>-116.91948699951099</v>
      </c>
      <c r="I604" s="228">
        <f t="shared" si="29"/>
        <v>614</v>
      </c>
      <c r="J604" s="228">
        <f>COUNTIFS(Data_all!$M$2:$M$5005, LocID!B604, Data_all!$O$2:$O$5005,"&lt;&gt;2")</f>
        <v>1</v>
      </c>
      <c r="K604" s="228">
        <f>COUNTIFS(Data_all!$M$2:$M$5005,LocID!$B604, Data_all!$N$2:$N$5005, LocID!K$1)</f>
        <v>0</v>
      </c>
      <c r="L604" s="228">
        <f>COUNTIFS(Data_all!$M$2:$M$5005,LocID!$B604, Data_all!$N$2:$N$5005, LocID!L$1) + COUNTIFS(Data_all!$M$2:$M$5005,LocID!$B604, Data_all!$N$2:$N$5005, "Cities and Streets")</f>
        <v>1</v>
      </c>
      <c r="M604" s="228">
        <f>COUNTIFS(Data_all!$M$2:$M$5005,LocID!$B604, Data_all!$N$2:$N$5005, LocID!M$1)</f>
        <v>0</v>
      </c>
      <c r="N604" s="228">
        <f>COUNTIFS(Data_all!$M$2:$M$5005,LocID!$B604, Data_all!$N$2:$N$5005, LocID!N$1)</f>
        <v>0</v>
      </c>
      <c r="O604" s="228">
        <f>COUNTIFS(Data_all!$M$2:$M$5005,LocID!$B604, Data_all!$N$2:$N$5005, LocID!O$1)</f>
        <v>0</v>
      </c>
      <c r="P604" s="228">
        <f>COUNTIFS(Data_all!$M$2:$M$5005,LocID!$B604, Data_all!$N$2:$N$5005, LocID!P$1)</f>
        <v>0</v>
      </c>
      <c r="Q604" s="228">
        <f>COUNTIFS(Data_all!$M$2:$M$5005,LocID!$B604, Data_all!$N$2:$N$5005, LocID!Q$1)</f>
        <v>0</v>
      </c>
      <c r="R604" s="228">
        <f>COUNTIFS(Data_all!$M$2:$M$5005,LocID!$B604, Data_all!$N$2:$N$5005, LocID!R$1)</f>
        <v>0</v>
      </c>
      <c r="S604" s="228">
        <f>COUNTIFS(Data_all!$M$2:$M$5005,LocID!$B604, Data_all!$N$2:$N$5005, LocID!S$1)</f>
        <v>0</v>
      </c>
      <c r="T604" s="232"/>
      <c r="U604" s="230">
        <f t="shared" si="27"/>
        <v>1</v>
      </c>
      <c r="W604"/>
    </row>
    <row r="605" spans="1:23" x14ac:dyDescent="0.25">
      <c r="A605" s="228">
        <v>615</v>
      </c>
      <c r="B605" s="228" t="str">
        <f t="shared" si="28"/>
        <v>Wuhan_China</v>
      </c>
      <c r="C605" s="228" t="s">
        <v>4466</v>
      </c>
      <c r="D605" s="320" t="s">
        <v>832</v>
      </c>
      <c r="E605" s="320" t="s">
        <v>832</v>
      </c>
      <c r="F605" s="320">
        <v>1</v>
      </c>
      <c r="G605" s="228">
        <v>30.5534954071044</v>
      </c>
      <c r="H605" s="228">
        <v>114.25325775146401</v>
      </c>
      <c r="I605" s="228">
        <f t="shared" si="29"/>
        <v>615</v>
      </c>
      <c r="J605" s="228">
        <f>COUNTIFS(Data_all!$M$2:$M$5005, LocID!B605, Data_all!$O$2:$O$5005,"&lt;&gt;2")</f>
        <v>1</v>
      </c>
      <c r="K605" s="228">
        <f>COUNTIFS(Data_all!$M$2:$M$5005,LocID!$B605, Data_all!$N$2:$N$5005, LocID!K$1)</f>
        <v>0</v>
      </c>
      <c r="L605" s="228">
        <f>COUNTIFS(Data_all!$M$2:$M$5005,LocID!$B605, Data_all!$N$2:$N$5005, LocID!L$1) + COUNTIFS(Data_all!$M$2:$M$5005,LocID!$B605, Data_all!$N$2:$N$5005, "Cities and Streets")</f>
        <v>1</v>
      </c>
      <c r="M605" s="228">
        <f>COUNTIFS(Data_all!$M$2:$M$5005,LocID!$B605, Data_all!$N$2:$N$5005, LocID!M$1)</f>
        <v>0</v>
      </c>
      <c r="N605" s="228">
        <f>COUNTIFS(Data_all!$M$2:$M$5005,LocID!$B605, Data_all!$N$2:$N$5005, LocID!N$1)</f>
        <v>0</v>
      </c>
      <c r="O605" s="228">
        <f>COUNTIFS(Data_all!$M$2:$M$5005,LocID!$B605, Data_all!$N$2:$N$5005, LocID!O$1)</f>
        <v>0</v>
      </c>
      <c r="P605" s="228">
        <f>COUNTIFS(Data_all!$M$2:$M$5005,LocID!$B605, Data_all!$N$2:$N$5005, LocID!P$1)</f>
        <v>0</v>
      </c>
      <c r="Q605" s="228">
        <f>COUNTIFS(Data_all!$M$2:$M$5005,LocID!$B605, Data_all!$N$2:$N$5005, LocID!Q$1)</f>
        <v>0</v>
      </c>
      <c r="R605" s="228">
        <f>COUNTIFS(Data_all!$M$2:$M$5005,LocID!$B605, Data_all!$N$2:$N$5005, LocID!R$1)</f>
        <v>0</v>
      </c>
      <c r="S605" s="228">
        <f>COUNTIFS(Data_all!$M$2:$M$5005,LocID!$B605, Data_all!$N$2:$N$5005, LocID!S$1)</f>
        <v>0</v>
      </c>
      <c r="T605" s="232"/>
      <c r="U605" s="230">
        <f t="shared" si="27"/>
        <v>1</v>
      </c>
      <c r="W605"/>
    </row>
    <row r="606" spans="1:23" x14ac:dyDescent="0.25">
      <c r="A606" s="228">
        <v>616</v>
      </c>
      <c r="B606" s="228" t="str">
        <f t="shared" si="28"/>
        <v>Yaphank_NY</v>
      </c>
      <c r="C606" s="228" t="s">
        <v>4469</v>
      </c>
      <c r="D606" s="320" t="s">
        <v>107</v>
      </c>
      <c r="E606" s="320" t="s">
        <v>50</v>
      </c>
      <c r="F606" s="320"/>
      <c r="G606" s="228">
        <v>40.842159271240199</v>
      </c>
      <c r="H606" s="228">
        <v>-72.934211730957003</v>
      </c>
      <c r="I606" s="228">
        <f t="shared" si="29"/>
        <v>616</v>
      </c>
      <c r="J606" s="228">
        <f>COUNTIFS(Data_all!$M$2:$M$5005, LocID!B606, Data_all!$O$2:$O$5005,"&lt;&gt;2")</f>
        <v>3</v>
      </c>
      <c r="K606" s="228">
        <f>COUNTIFS(Data_all!$M$2:$M$5005,LocID!$B606, Data_all!$N$2:$N$5005, LocID!K$1)</f>
        <v>1</v>
      </c>
      <c r="L606" s="228">
        <f>COUNTIFS(Data_all!$M$2:$M$5005,LocID!$B606, Data_all!$N$2:$N$5005, LocID!L$1) + COUNTIFS(Data_all!$M$2:$M$5005,LocID!$B606, Data_all!$N$2:$N$5005, "Cities and Streets")</f>
        <v>2</v>
      </c>
      <c r="M606" s="228">
        <f>COUNTIFS(Data_all!$M$2:$M$5005,LocID!$B606, Data_all!$N$2:$N$5005, LocID!M$1)</f>
        <v>0</v>
      </c>
      <c r="N606" s="228">
        <f>COUNTIFS(Data_all!$M$2:$M$5005,LocID!$B606, Data_all!$N$2:$N$5005, LocID!N$1)</f>
        <v>0</v>
      </c>
      <c r="O606" s="228">
        <f>COUNTIFS(Data_all!$M$2:$M$5005,LocID!$B606, Data_all!$N$2:$N$5005, LocID!O$1)</f>
        <v>0</v>
      </c>
      <c r="P606" s="228">
        <f>COUNTIFS(Data_all!$M$2:$M$5005,LocID!$B606, Data_all!$N$2:$N$5005, LocID!P$1)</f>
        <v>0</v>
      </c>
      <c r="Q606" s="228">
        <f>COUNTIFS(Data_all!$M$2:$M$5005,LocID!$B606, Data_all!$N$2:$N$5005, LocID!Q$1)</f>
        <v>0</v>
      </c>
      <c r="R606" s="228">
        <f>COUNTIFS(Data_all!$M$2:$M$5005,LocID!$B606, Data_all!$N$2:$N$5005, LocID!R$1)</f>
        <v>0</v>
      </c>
      <c r="S606" s="228">
        <f>COUNTIFS(Data_all!$M$2:$M$5005,LocID!$B606, Data_all!$N$2:$N$5005, LocID!S$1)</f>
        <v>0</v>
      </c>
      <c r="T606" s="232"/>
      <c r="U606" s="230">
        <f t="shared" si="27"/>
        <v>3</v>
      </c>
      <c r="W606"/>
    </row>
    <row r="607" spans="1:23" x14ac:dyDescent="0.25">
      <c r="A607" s="228">
        <v>617</v>
      </c>
      <c r="B607" s="228" t="str">
        <f t="shared" si="28"/>
        <v>Yarmouth_ME</v>
      </c>
      <c r="C607" s="228" t="s">
        <v>4472</v>
      </c>
      <c r="D607" s="320" t="s">
        <v>320</v>
      </c>
      <c r="E607" s="320" t="s">
        <v>50</v>
      </c>
      <c r="F607" s="320"/>
      <c r="G607" s="228">
        <v>43.800868988037102</v>
      </c>
      <c r="H607" s="228">
        <v>-70.187362670898395</v>
      </c>
      <c r="I607" s="228">
        <f t="shared" si="29"/>
        <v>617</v>
      </c>
      <c r="J607" s="228">
        <f>COUNTIFS(Data_all!$M$2:$M$5005, LocID!B607, Data_all!$O$2:$O$5005,"&lt;&gt;2")</f>
        <v>3</v>
      </c>
      <c r="K607" s="228">
        <f>COUNTIFS(Data_all!$M$2:$M$5005,LocID!$B607, Data_all!$N$2:$N$5005, LocID!K$1)</f>
        <v>0</v>
      </c>
      <c r="L607" s="228">
        <f>COUNTIFS(Data_all!$M$2:$M$5005,LocID!$B607, Data_all!$N$2:$N$5005, LocID!L$1) + COUNTIFS(Data_all!$M$2:$M$5005,LocID!$B607, Data_all!$N$2:$N$5005, "Cities and Streets")</f>
        <v>3</v>
      </c>
      <c r="M607" s="228">
        <f>COUNTIFS(Data_all!$M$2:$M$5005,LocID!$B607, Data_all!$N$2:$N$5005, LocID!M$1)</f>
        <v>0</v>
      </c>
      <c r="N607" s="228">
        <f>COUNTIFS(Data_all!$M$2:$M$5005,LocID!$B607, Data_all!$N$2:$N$5005, LocID!N$1)</f>
        <v>0</v>
      </c>
      <c r="O607" s="228">
        <f>COUNTIFS(Data_all!$M$2:$M$5005,LocID!$B607, Data_all!$N$2:$N$5005, LocID!O$1)</f>
        <v>0</v>
      </c>
      <c r="P607" s="228">
        <f>COUNTIFS(Data_all!$M$2:$M$5005,LocID!$B607, Data_all!$N$2:$N$5005, LocID!P$1)</f>
        <v>0</v>
      </c>
      <c r="Q607" s="228">
        <f>COUNTIFS(Data_all!$M$2:$M$5005,LocID!$B607, Data_all!$N$2:$N$5005, LocID!Q$1)</f>
        <v>0</v>
      </c>
      <c r="R607" s="228">
        <f>COUNTIFS(Data_all!$M$2:$M$5005,LocID!$B607, Data_all!$N$2:$N$5005, LocID!R$1)</f>
        <v>0</v>
      </c>
      <c r="S607" s="228">
        <f>COUNTIFS(Data_all!$M$2:$M$5005,LocID!$B607, Data_all!$N$2:$N$5005, LocID!S$1)</f>
        <v>0</v>
      </c>
      <c r="T607" s="232"/>
      <c r="U607" s="230">
        <f t="shared" si="27"/>
        <v>3</v>
      </c>
      <c r="W607"/>
    </row>
    <row r="608" spans="1:23" x14ac:dyDescent="0.25">
      <c r="A608" s="228">
        <v>618</v>
      </c>
      <c r="B608" s="228" t="str">
        <f t="shared" si="28"/>
        <v>Yichang_China</v>
      </c>
      <c r="C608" s="322" t="s">
        <v>1922</v>
      </c>
      <c r="D608" s="320" t="s">
        <v>832</v>
      </c>
      <c r="E608" s="320" t="s">
        <v>832</v>
      </c>
      <c r="F608" s="320">
        <v>1</v>
      </c>
      <c r="G608" s="228">
        <v>30.699989318847599</v>
      </c>
      <c r="H608" s="228">
        <v>111.28025054931599</v>
      </c>
      <c r="I608" s="228">
        <f t="shared" si="29"/>
        <v>618</v>
      </c>
      <c r="J608" s="228">
        <f>COUNTIFS(Data_all!$M$2:$M$5005, LocID!B608, Data_all!$O$2:$O$5005,"&lt;&gt;2")</f>
        <v>1</v>
      </c>
      <c r="K608" s="228">
        <f>COUNTIFS(Data_all!$M$2:$M$5005,LocID!$B608, Data_all!$N$2:$N$5005, LocID!K$1)</f>
        <v>1</v>
      </c>
      <c r="L608" s="228">
        <f>COUNTIFS(Data_all!$M$2:$M$5005,LocID!$B608, Data_all!$N$2:$N$5005, LocID!L$1) + COUNTIFS(Data_all!$M$2:$M$5005,LocID!$B608, Data_all!$N$2:$N$5005, "Cities and Streets")</f>
        <v>0</v>
      </c>
      <c r="M608" s="228">
        <f>COUNTIFS(Data_all!$M$2:$M$5005,LocID!$B608, Data_all!$N$2:$N$5005, LocID!M$1)</f>
        <v>0</v>
      </c>
      <c r="N608" s="228">
        <f>COUNTIFS(Data_all!$M$2:$M$5005,LocID!$B608, Data_all!$N$2:$N$5005, LocID!N$1)</f>
        <v>0</v>
      </c>
      <c r="O608" s="228">
        <f>COUNTIFS(Data_all!$M$2:$M$5005,LocID!$B608, Data_all!$N$2:$N$5005, LocID!O$1)</f>
        <v>0</v>
      </c>
      <c r="P608" s="228">
        <f>COUNTIFS(Data_all!$M$2:$M$5005,LocID!$B608, Data_all!$N$2:$N$5005, LocID!P$1)</f>
        <v>0</v>
      </c>
      <c r="Q608" s="228">
        <f>COUNTIFS(Data_all!$M$2:$M$5005,LocID!$B608, Data_all!$N$2:$N$5005, LocID!Q$1)</f>
        <v>0</v>
      </c>
      <c r="R608" s="228">
        <f>COUNTIFS(Data_all!$M$2:$M$5005,LocID!$B608, Data_all!$N$2:$N$5005, LocID!R$1)</f>
        <v>0</v>
      </c>
      <c r="S608" s="228">
        <f>COUNTIFS(Data_all!$M$2:$M$5005,LocID!$B608, Data_all!$N$2:$N$5005, LocID!S$1)</f>
        <v>0</v>
      </c>
      <c r="T608" s="232"/>
      <c r="U608" s="230">
        <f t="shared" si="27"/>
        <v>1</v>
      </c>
      <c r="W608"/>
    </row>
    <row r="609" spans="1:23" x14ac:dyDescent="0.25">
      <c r="A609" s="228">
        <v>619</v>
      </c>
      <c r="B609" s="228" t="str">
        <f t="shared" si="28"/>
        <v>Yorba Linda_CA</v>
      </c>
      <c r="C609" s="228" t="s">
        <v>4478</v>
      </c>
      <c r="D609" s="320" t="s">
        <v>76</v>
      </c>
      <c r="E609" s="320" t="s">
        <v>50</v>
      </c>
      <c r="F609" s="320"/>
      <c r="G609" s="228">
        <v>33.891170501708899</v>
      </c>
      <c r="H609" s="228">
        <v>-117.824317932128</v>
      </c>
      <c r="I609" s="228">
        <f t="shared" si="29"/>
        <v>619</v>
      </c>
      <c r="J609" s="228">
        <f>COUNTIFS(Data_all!$M$2:$M$5005, LocID!B609, Data_all!$O$2:$O$5005,"&lt;&gt;2")</f>
        <v>1</v>
      </c>
      <c r="K609" s="228">
        <f>COUNTIFS(Data_all!$M$2:$M$5005,LocID!$B609, Data_all!$N$2:$N$5005, LocID!K$1)</f>
        <v>0</v>
      </c>
      <c r="L609" s="228">
        <f>COUNTIFS(Data_all!$M$2:$M$5005,LocID!$B609, Data_all!$N$2:$N$5005, LocID!L$1) + COUNTIFS(Data_all!$M$2:$M$5005,LocID!$B609, Data_all!$N$2:$N$5005, "Cities and Streets")</f>
        <v>0</v>
      </c>
      <c r="M609" s="228">
        <f>COUNTIFS(Data_all!$M$2:$M$5005,LocID!$B609, Data_all!$N$2:$N$5005, LocID!M$1)</f>
        <v>1</v>
      </c>
      <c r="N609" s="228">
        <f>COUNTIFS(Data_all!$M$2:$M$5005,LocID!$B609, Data_all!$N$2:$N$5005, LocID!N$1)</f>
        <v>0</v>
      </c>
      <c r="O609" s="228">
        <f>COUNTIFS(Data_all!$M$2:$M$5005,LocID!$B609, Data_all!$N$2:$N$5005, LocID!O$1)</f>
        <v>0</v>
      </c>
      <c r="P609" s="228">
        <f>COUNTIFS(Data_all!$M$2:$M$5005,LocID!$B609, Data_all!$N$2:$N$5005, LocID!P$1)</f>
        <v>0</v>
      </c>
      <c r="Q609" s="228">
        <f>COUNTIFS(Data_all!$M$2:$M$5005,LocID!$B609, Data_all!$N$2:$N$5005, LocID!Q$1)</f>
        <v>0</v>
      </c>
      <c r="R609" s="228">
        <f>COUNTIFS(Data_all!$M$2:$M$5005,LocID!$B609, Data_all!$N$2:$N$5005, LocID!R$1)</f>
        <v>0</v>
      </c>
      <c r="S609" s="228">
        <f>COUNTIFS(Data_all!$M$2:$M$5005,LocID!$B609, Data_all!$N$2:$N$5005, LocID!S$1)</f>
        <v>0</v>
      </c>
      <c r="T609" s="232"/>
      <c r="U609" s="230">
        <f t="shared" si="27"/>
        <v>1</v>
      </c>
      <c r="W609"/>
    </row>
    <row r="610" spans="1:23" x14ac:dyDescent="0.25">
      <c r="A610" s="228">
        <v>620</v>
      </c>
      <c r="B610" s="228" t="str">
        <f t="shared" si="28"/>
        <v>Youngstown_OH</v>
      </c>
      <c r="C610" s="228" t="s">
        <v>4481</v>
      </c>
      <c r="D610" s="320" t="s">
        <v>60</v>
      </c>
      <c r="E610" s="320" t="s">
        <v>50</v>
      </c>
      <c r="F610" s="320"/>
      <c r="G610" s="228">
        <v>41.098098754882798</v>
      </c>
      <c r="H610" s="228">
        <v>-80.650787353515597</v>
      </c>
      <c r="I610" s="228">
        <f t="shared" si="29"/>
        <v>620</v>
      </c>
      <c r="J610" s="228">
        <f>COUNTIFS(Data_all!$M$2:$M$5005, LocID!B610, Data_all!$O$2:$O$5005,"&lt;&gt;2")</f>
        <v>1</v>
      </c>
      <c r="K610" s="228">
        <f>COUNTIFS(Data_all!$M$2:$M$5005,LocID!$B610, Data_all!$N$2:$N$5005, LocID!K$1)</f>
        <v>0</v>
      </c>
      <c r="L610" s="228">
        <f>COUNTIFS(Data_all!$M$2:$M$5005,LocID!$B610, Data_all!$N$2:$N$5005, LocID!L$1) + COUNTIFS(Data_all!$M$2:$M$5005,LocID!$B610, Data_all!$N$2:$N$5005, "Cities and Streets")</f>
        <v>0</v>
      </c>
      <c r="M610" s="228">
        <f>COUNTIFS(Data_all!$M$2:$M$5005,LocID!$B610, Data_all!$N$2:$N$5005, LocID!M$1)</f>
        <v>0</v>
      </c>
      <c r="N610" s="228">
        <f>COUNTIFS(Data_all!$M$2:$M$5005,LocID!$B610, Data_all!$N$2:$N$5005, LocID!N$1)</f>
        <v>0</v>
      </c>
      <c r="O610" s="228">
        <f>COUNTIFS(Data_all!$M$2:$M$5005,LocID!$B610, Data_all!$N$2:$N$5005, LocID!O$1)</f>
        <v>0</v>
      </c>
      <c r="P610" s="228">
        <f>COUNTIFS(Data_all!$M$2:$M$5005,LocID!$B610, Data_all!$N$2:$N$5005, LocID!P$1)</f>
        <v>1</v>
      </c>
      <c r="Q610" s="228">
        <f>COUNTIFS(Data_all!$M$2:$M$5005,LocID!$B610, Data_all!$N$2:$N$5005, LocID!Q$1)</f>
        <v>0</v>
      </c>
      <c r="R610" s="228">
        <f>COUNTIFS(Data_all!$M$2:$M$5005,LocID!$B610, Data_all!$N$2:$N$5005, LocID!R$1)</f>
        <v>0</v>
      </c>
      <c r="S610" s="228">
        <f>COUNTIFS(Data_all!$M$2:$M$5005,LocID!$B610, Data_all!$N$2:$N$5005, LocID!S$1)</f>
        <v>0</v>
      </c>
      <c r="T610" s="232"/>
      <c r="U610" s="230">
        <f t="shared" si="27"/>
        <v>1</v>
      </c>
      <c r="W610"/>
    </row>
    <row r="611" spans="1:23" x14ac:dyDescent="0.25">
      <c r="A611" s="228">
        <v>621</v>
      </c>
      <c r="B611" s="228" t="str">
        <f t="shared" si="28"/>
        <v>Yreka_CA</v>
      </c>
      <c r="C611" s="228" t="s">
        <v>4484</v>
      </c>
      <c r="D611" s="320" t="s">
        <v>76</v>
      </c>
      <c r="E611" s="320" t="s">
        <v>50</v>
      </c>
      <c r="F611" s="320"/>
      <c r="G611" s="228">
        <v>41.731208801269503</v>
      </c>
      <c r="H611" s="228">
        <v>-122.635688781738</v>
      </c>
      <c r="I611" s="228">
        <f t="shared" si="29"/>
        <v>621</v>
      </c>
      <c r="J611" s="228">
        <f>COUNTIFS(Data_all!$M$2:$M$5005, LocID!B611, Data_all!$O$2:$O$5005,"&lt;&gt;2")</f>
        <v>1</v>
      </c>
      <c r="K611" s="228">
        <f>COUNTIFS(Data_all!$M$2:$M$5005,LocID!$B611, Data_all!$N$2:$N$5005, LocID!K$1)</f>
        <v>0</v>
      </c>
      <c r="L611" s="228">
        <f>COUNTIFS(Data_all!$M$2:$M$5005,LocID!$B611, Data_all!$N$2:$N$5005, LocID!L$1) + COUNTIFS(Data_all!$M$2:$M$5005,LocID!$B611, Data_all!$N$2:$N$5005, "Cities and Streets")</f>
        <v>0</v>
      </c>
      <c r="M611" s="228">
        <f>COUNTIFS(Data_all!$M$2:$M$5005,LocID!$B611, Data_all!$N$2:$N$5005, LocID!M$1)</f>
        <v>1</v>
      </c>
      <c r="N611" s="228">
        <f>COUNTIFS(Data_all!$M$2:$M$5005,LocID!$B611, Data_all!$N$2:$N$5005, LocID!N$1)</f>
        <v>0</v>
      </c>
      <c r="O611" s="228">
        <f>COUNTIFS(Data_all!$M$2:$M$5005,LocID!$B611, Data_all!$N$2:$N$5005, LocID!O$1)</f>
        <v>0</v>
      </c>
      <c r="P611" s="228">
        <f>COUNTIFS(Data_all!$M$2:$M$5005,LocID!$B611, Data_all!$N$2:$N$5005, LocID!P$1)</f>
        <v>0</v>
      </c>
      <c r="Q611" s="228">
        <f>COUNTIFS(Data_all!$M$2:$M$5005,LocID!$B611, Data_all!$N$2:$N$5005, LocID!Q$1)</f>
        <v>0</v>
      </c>
      <c r="R611" s="228">
        <f>COUNTIFS(Data_all!$M$2:$M$5005,LocID!$B611, Data_all!$N$2:$N$5005, LocID!R$1)</f>
        <v>0</v>
      </c>
      <c r="S611" s="228">
        <f>COUNTIFS(Data_all!$M$2:$M$5005,LocID!$B611, Data_all!$N$2:$N$5005, LocID!S$1)</f>
        <v>0</v>
      </c>
      <c r="T611" s="232"/>
      <c r="U611" s="230">
        <f t="shared" si="27"/>
        <v>1</v>
      </c>
      <c r="W611"/>
    </row>
    <row r="612" spans="1:23" x14ac:dyDescent="0.25">
      <c r="A612" s="228">
        <v>622</v>
      </c>
      <c r="B612" s="228" t="str">
        <f t="shared" si="28"/>
        <v>Yuba_CA</v>
      </c>
      <c r="C612" s="228" t="s">
        <v>4488</v>
      </c>
      <c r="D612" s="320" t="s">
        <v>76</v>
      </c>
      <c r="E612" s="320" t="s">
        <v>50</v>
      </c>
      <c r="F612" s="320"/>
      <c r="G612" s="228">
        <v>39.140781402587798</v>
      </c>
      <c r="H612" s="228">
        <v>-121.61946105957</v>
      </c>
      <c r="I612" s="228">
        <f t="shared" si="29"/>
        <v>622</v>
      </c>
      <c r="J612" s="228">
        <f>COUNTIFS(Data_all!$M$2:$M$5005, LocID!B612, Data_all!$O$2:$O$5005,"&lt;&gt;2")</f>
        <v>1</v>
      </c>
      <c r="K612" s="228">
        <f>COUNTIFS(Data_all!$M$2:$M$5005,LocID!$B612, Data_all!$N$2:$N$5005, LocID!K$1)</f>
        <v>0</v>
      </c>
      <c r="L612" s="228">
        <f>COUNTIFS(Data_all!$M$2:$M$5005,LocID!$B612, Data_all!$N$2:$N$5005, LocID!L$1) + COUNTIFS(Data_all!$M$2:$M$5005,LocID!$B612, Data_all!$N$2:$N$5005, "Cities and Streets")</f>
        <v>1</v>
      </c>
      <c r="M612" s="228">
        <f>COUNTIFS(Data_all!$M$2:$M$5005,LocID!$B612, Data_all!$N$2:$N$5005, LocID!M$1)</f>
        <v>0</v>
      </c>
      <c r="N612" s="228">
        <f>COUNTIFS(Data_all!$M$2:$M$5005,LocID!$B612, Data_all!$N$2:$N$5005, LocID!N$1)</f>
        <v>0</v>
      </c>
      <c r="O612" s="228">
        <f>COUNTIFS(Data_all!$M$2:$M$5005,LocID!$B612, Data_all!$N$2:$N$5005, LocID!O$1)</f>
        <v>0</v>
      </c>
      <c r="P612" s="228">
        <f>COUNTIFS(Data_all!$M$2:$M$5005,LocID!$B612, Data_all!$N$2:$N$5005, LocID!P$1)</f>
        <v>0</v>
      </c>
      <c r="Q612" s="228">
        <f>COUNTIFS(Data_all!$M$2:$M$5005,LocID!$B612, Data_all!$N$2:$N$5005, LocID!Q$1)</f>
        <v>0</v>
      </c>
      <c r="R612" s="228">
        <f>COUNTIFS(Data_all!$M$2:$M$5005,LocID!$B612, Data_all!$N$2:$N$5005, LocID!R$1)</f>
        <v>0</v>
      </c>
      <c r="S612" s="228">
        <f>COUNTIFS(Data_all!$M$2:$M$5005,LocID!$B612, Data_all!$N$2:$N$5005, LocID!S$1)</f>
        <v>0</v>
      </c>
      <c r="T612" s="232"/>
      <c r="U612" s="230">
        <f t="shared" si="27"/>
        <v>1</v>
      </c>
      <c r="W612"/>
    </row>
    <row r="613" spans="1:23" x14ac:dyDescent="0.25">
      <c r="A613" s="228">
        <v>623</v>
      </c>
      <c r="B613" s="228" t="str">
        <f t="shared" si="28"/>
        <v>Yuma_AZ</v>
      </c>
      <c r="C613" s="228" t="s">
        <v>4492</v>
      </c>
      <c r="D613" s="320" t="s">
        <v>1276</v>
      </c>
      <c r="E613" s="320" t="s">
        <v>50</v>
      </c>
      <c r="F613" s="320"/>
      <c r="G613" s="228">
        <v>32.684848785400298</v>
      </c>
      <c r="H613" s="228">
        <v>-114.624610900878</v>
      </c>
      <c r="I613" s="228">
        <f t="shared" si="29"/>
        <v>623</v>
      </c>
      <c r="J613" s="228">
        <f>COUNTIFS(Data_all!$M$2:$M$5005, LocID!B613, Data_all!$O$2:$O$5005,"&lt;&gt;2")</f>
        <v>2</v>
      </c>
      <c r="K613" s="228">
        <f>COUNTIFS(Data_all!$M$2:$M$5005,LocID!$B613, Data_all!$N$2:$N$5005, LocID!K$1)</f>
        <v>2</v>
      </c>
      <c r="L613" s="228">
        <f>COUNTIFS(Data_all!$M$2:$M$5005,LocID!$B613, Data_all!$N$2:$N$5005, LocID!L$1) + COUNTIFS(Data_all!$M$2:$M$5005,LocID!$B613, Data_all!$N$2:$N$5005, "Cities and Streets")</f>
        <v>0</v>
      </c>
      <c r="M613" s="228">
        <f>COUNTIFS(Data_all!$M$2:$M$5005,LocID!$B613, Data_all!$N$2:$N$5005, LocID!M$1)</f>
        <v>0</v>
      </c>
      <c r="N613" s="228">
        <f>COUNTIFS(Data_all!$M$2:$M$5005,LocID!$B613, Data_all!$N$2:$N$5005, LocID!N$1)</f>
        <v>0</v>
      </c>
      <c r="O613" s="228">
        <f>COUNTIFS(Data_all!$M$2:$M$5005,LocID!$B613, Data_all!$N$2:$N$5005, LocID!O$1)</f>
        <v>0</v>
      </c>
      <c r="P613" s="228">
        <f>COUNTIFS(Data_all!$M$2:$M$5005,LocID!$B613, Data_all!$N$2:$N$5005, LocID!P$1)</f>
        <v>0</v>
      </c>
      <c r="Q613" s="228">
        <f>COUNTIFS(Data_all!$M$2:$M$5005,LocID!$B613, Data_all!$N$2:$N$5005, LocID!Q$1)</f>
        <v>0</v>
      </c>
      <c r="R613" s="228">
        <f>COUNTIFS(Data_all!$M$2:$M$5005,LocID!$B613, Data_all!$N$2:$N$5005, LocID!R$1)</f>
        <v>0</v>
      </c>
      <c r="S613" s="228">
        <f>COUNTIFS(Data_all!$M$2:$M$5005,LocID!$B613, Data_all!$N$2:$N$5005, LocID!S$1)</f>
        <v>0</v>
      </c>
      <c r="T613" s="232"/>
      <c r="U613" s="230">
        <f t="shared" si="27"/>
        <v>2</v>
      </c>
      <c r="W613"/>
    </row>
    <row r="614" spans="1:23" x14ac:dyDescent="0.25">
      <c r="A614" s="228">
        <v>624</v>
      </c>
      <c r="B614" s="228" t="str">
        <f t="shared" si="28"/>
        <v>Camarillo_CA</v>
      </c>
      <c r="C614" s="320" t="s">
        <v>5382</v>
      </c>
      <c r="D614" s="320" t="s">
        <v>76</v>
      </c>
      <c r="E614" s="320" t="s">
        <v>50</v>
      </c>
      <c r="F614" s="320"/>
      <c r="G614" s="228">
        <v>34.223300933837798</v>
      </c>
      <c r="H614" s="228">
        <v>-119.050720214843</v>
      </c>
      <c r="I614" s="228">
        <f t="shared" si="29"/>
        <v>624</v>
      </c>
      <c r="J614" s="228">
        <f>COUNTIFS(Data_all!$M$2:$M$5005, LocID!B614, Data_all!$O$2:$O$5005,"&lt;&gt;2")</f>
        <v>1</v>
      </c>
      <c r="K614" s="228">
        <f>COUNTIFS(Data_all!$M$2:$M$5005,LocID!$B614, Data_all!$N$2:$N$5005, LocID!K$1)</f>
        <v>0</v>
      </c>
      <c r="L614" s="228">
        <f>COUNTIFS(Data_all!$M$2:$M$5005,LocID!$B614, Data_all!$N$2:$N$5005, LocID!L$1) + COUNTIFS(Data_all!$M$2:$M$5005,LocID!$B614, Data_all!$N$2:$N$5005, "Cities and Streets")</f>
        <v>0</v>
      </c>
      <c r="M614" s="228">
        <f>COUNTIFS(Data_all!$M$2:$M$5005,LocID!$B614, Data_all!$N$2:$N$5005, LocID!M$1)</f>
        <v>1</v>
      </c>
      <c r="N614" s="228">
        <f>COUNTIFS(Data_all!$M$2:$M$5005,LocID!$B614, Data_all!$N$2:$N$5005, LocID!N$1)</f>
        <v>0</v>
      </c>
      <c r="O614" s="228">
        <f>COUNTIFS(Data_all!$M$2:$M$5005,LocID!$B614, Data_all!$N$2:$N$5005, LocID!O$1)</f>
        <v>0</v>
      </c>
      <c r="P614" s="228">
        <f>COUNTIFS(Data_all!$M$2:$M$5005,LocID!$B614, Data_all!$N$2:$N$5005, LocID!P$1)</f>
        <v>0</v>
      </c>
      <c r="Q614" s="228">
        <f>COUNTIFS(Data_all!$M$2:$M$5005,LocID!$B614, Data_all!$N$2:$N$5005, LocID!Q$1)</f>
        <v>0</v>
      </c>
      <c r="R614" s="228">
        <f>COUNTIFS(Data_all!$M$2:$M$5005,LocID!$B614, Data_all!$N$2:$N$5005, LocID!R$1)</f>
        <v>0</v>
      </c>
      <c r="S614" s="228">
        <f>COUNTIFS(Data_all!$M$2:$M$5005,LocID!$B614, Data_all!$N$2:$N$5005, LocID!S$1)</f>
        <v>0</v>
      </c>
      <c r="T614" s="232" t="s">
        <v>6470</v>
      </c>
      <c r="U614" s="230">
        <f t="shared" si="27"/>
        <v>1</v>
      </c>
      <c r="W614"/>
    </row>
    <row r="615" spans="1:23" x14ac:dyDescent="0.25">
      <c r="A615" s="228">
        <v>625</v>
      </c>
      <c r="B615" s="228" t="str">
        <f t="shared" si="28"/>
        <v>Fullerton_CA</v>
      </c>
      <c r="C615" s="320" t="s">
        <v>4632</v>
      </c>
      <c r="D615" s="320" t="s">
        <v>76</v>
      </c>
      <c r="E615" s="320" t="s">
        <v>50</v>
      </c>
      <c r="F615" s="320"/>
      <c r="G615" s="228">
        <v>33.870319366455</v>
      </c>
      <c r="H615" s="228">
        <v>-117.92910003662099</v>
      </c>
      <c r="I615" s="228">
        <f t="shared" si="29"/>
        <v>625</v>
      </c>
      <c r="J615" s="228">
        <f>COUNTIFS(Data_all!$M$2:$M$5005, LocID!B615, Data_all!$O$2:$O$5005,"&lt;&gt;2")</f>
        <v>3</v>
      </c>
      <c r="K615" s="228">
        <f>COUNTIFS(Data_all!$M$2:$M$5005,LocID!$B615, Data_all!$N$2:$N$5005, LocID!K$1)</f>
        <v>0</v>
      </c>
      <c r="L615" s="228">
        <f>COUNTIFS(Data_all!$M$2:$M$5005,LocID!$B615, Data_all!$N$2:$N$5005, LocID!L$1) + COUNTIFS(Data_all!$M$2:$M$5005,LocID!$B615, Data_all!$N$2:$N$5005, "Cities and Streets")</f>
        <v>1</v>
      </c>
      <c r="M615" s="228">
        <f>COUNTIFS(Data_all!$M$2:$M$5005,LocID!$B615, Data_all!$N$2:$N$5005, LocID!M$1)</f>
        <v>2</v>
      </c>
      <c r="N615" s="228">
        <f>COUNTIFS(Data_all!$M$2:$M$5005,LocID!$B615, Data_all!$N$2:$N$5005, LocID!N$1)</f>
        <v>0</v>
      </c>
      <c r="O615" s="228">
        <f>COUNTIFS(Data_all!$M$2:$M$5005,LocID!$B615, Data_all!$N$2:$N$5005, LocID!O$1)</f>
        <v>0</v>
      </c>
      <c r="P615" s="228">
        <f>COUNTIFS(Data_all!$M$2:$M$5005,LocID!$B615, Data_all!$N$2:$N$5005, LocID!P$1)</f>
        <v>0</v>
      </c>
      <c r="Q615" s="228">
        <f>COUNTIFS(Data_all!$M$2:$M$5005,LocID!$B615, Data_all!$N$2:$N$5005, LocID!Q$1)</f>
        <v>0</v>
      </c>
      <c r="R615" s="228">
        <f>COUNTIFS(Data_all!$M$2:$M$5005,LocID!$B615, Data_all!$N$2:$N$5005, LocID!R$1)</f>
        <v>0</v>
      </c>
      <c r="S615" s="228">
        <f>COUNTIFS(Data_all!$M$2:$M$5005,LocID!$B615, Data_all!$N$2:$N$5005, LocID!S$1)</f>
        <v>0</v>
      </c>
      <c r="T615" s="232" t="s">
        <v>6470</v>
      </c>
      <c r="U615" s="230">
        <f t="shared" si="27"/>
        <v>3</v>
      </c>
      <c r="W615"/>
    </row>
    <row r="616" spans="1:23" x14ac:dyDescent="0.25">
      <c r="A616" s="228">
        <v>626</v>
      </c>
      <c r="B616" s="228" t="str">
        <f t="shared" si="28"/>
        <v>Jamaica Plain_MA</v>
      </c>
      <c r="C616" s="320" t="s">
        <v>4970</v>
      </c>
      <c r="D616" s="320" t="s">
        <v>49</v>
      </c>
      <c r="E616" s="320" t="s">
        <v>50</v>
      </c>
      <c r="F616" s="320"/>
      <c r="G616" s="228">
        <v>42.315055847167898</v>
      </c>
      <c r="H616" s="228">
        <v>-71.115272521972599</v>
      </c>
      <c r="I616" s="228">
        <f t="shared" si="29"/>
        <v>626</v>
      </c>
      <c r="J616" s="228">
        <f>COUNTIFS(Data_all!$M$2:$M$5005, LocID!B616, Data_all!$O$2:$O$5005,"&lt;&gt;2")</f>
        <v>1</v>
      </c>
      <c r="K616" s="228">
        <f>COUNTIFS(Data_all!$M$2:$M$5005,LocID!$B616, Data_all!$N$2:$N$5005, LocID!K$1)</f>
        <v>0</v>
      </c>
      <c r="L616" s="228">
        <f>COUNTIFS(Data_all!$M$2:$M$5005,LocID!$B616, Data_all!$N$2:$N$5005, LocID!L$1) + COUNTIFS(Data_all!$M$2:$M$5005,LocID!$B616, Data_all!$N$2:$N$5005, "Cities and Streets")</f>
        <v>0</v>
      </c>
      <c r="M616" s="228">
        <f>COUNTIFS(Data_all!$M$2:$M$5005,LocID!$B616, Data_all!$N$2:$N$5005, LocID!M$1)</f>
        <v>0</v>
      </c>
      <c r="N616" s="228">
        <f>COUNTIFS(Data_all!$M$2:$M$5005,LocID!$B616, Data_all!$N$2:$N$5005, LocID!N$1)</f>
        <v>0</v>
      </c>
      <c r="O616" s="228">
        <f>COUNTIFS(Data_all!$M$2:$M$5005,LocID!$B616, Data_all!$N$2:$N$5005, LocID!O$1)</f>
        <v>1</v>
      </c>
      <c r="P616" s="228">
        <f>COUNTIFS(Data_all!$M$2:$M$5005,LocID!$B616, Data_all!$N$2:$N$5005, LocID!P$1)</f>
        <v>0</v>
      </c>
      <c r="Q616" s="228">
        <f>COUNTIFS(Data_all!$M$2:$M$5005,LocID!$B616, Data_all!$N$2:$N$5005, LocID!Q$1)</f>
        <v>0</v>
      </c>
      <c r="R616" s="228">
        <f>COUNTIFS(Data_all!$M$2:$M$5005,LocID!$B616, Data_all!$N$2:$N$5005, LocID!R$1)</f>
        <v>0</v>
      </c>
      <c r="S616" s="228">
        <f>COUNTIFS(Data_all!$M$2:$M$5005,LocID!$B616, Data_all!$N$2:$N$5005, LocID!S$1)</f>
        <v>0</v>
      </c>
      <c r="T616" s="232" t="s">
        <v>6470</v>
      </c>
      <c r="U616" s="230">
        <f t="shared" si="27"/>
        <v>1</v>
      </c>
      <c r="W616"/>
    </row>
    <row r="617" spans="1:23" x14ac:dyDescent="0.25">
      <c r="A617" s="228">
        <v>627</v>
      </c>
      <c r="B617" s="228" t="str">
        <f t="shared" si="28"/>
        <v>Kandiyohi_MN</v>
      </c>
      <c r="C617" s="320" t="s">
        <v>5868</v>
      </c>
      <c r="D617" s="228" t="s">
        <v>198</v>
      </c>
      <c r="E617" s="320" t="s">
        <v>50</v>
      </c>
      <c r="F617" s="320"/>
      <c r="G617" s="228">
        <v>45.152381896972599</v>
      </c>
      <c r="H617" s="228">
        <v>-95.0047607421875</v>
      </c>
      <c r="I617" s="228">
        <f t="shared" si="29"/>
        <v>627</v>
      </c>
      <c r="J617" s="228">
        <f>COUNTIFS(Data_all!$M$2:$M$5005, LocID!B617, Data_all!$O$2:$O$5005,"&lt;&gt;2")</f>
        <v>0</v>
      </c>
      <c r="K617" s="228">
        <f>COUNTIFS(Data_all!$M$2:$M$5005,LocID!$B617, Data_all!$N$2:$N$5005, LocID!K$1)</f>
        <v>0</v>
      </c>
      <c r="L617" s="228">
        <f>COUNTIFS(Data_all!$M$2:$M$5005,LocID!$B617, Data_all!$N$2:$N$5005, LocID!L$1) + COUNTIFS(Data_all!$M$2:$M$5005,LocID!$B617, Data_all!$N$2:$N$5005, "Cities and Streets")</f>
        <v>0</v>
      </c>
      <c r="M617" s="228">
        <f>COUNTIFS(Data_all!$M$2:$M$5005,LocID!$B617, Data_all!$N$2:$N$5005, LocID!M$1)</f>
        <v>0</v>
      </c>
      <c r="N617" s="228">
        <f>COUNTIFS(Data_all!$M$2:$M$5005,LocID!$B617, Data_all!$N$2:$N$5005, LocID!N$1)</f>
        <v>0</v>
      </c>
      <c r="O617" s="228">
        <f>COUNTIFS(Data_all!$M$2:$M$5005,LocID!$B617, Data_all!$N$2:$N$5005, LocID!O$1)</f>
        <v>0</v>
      </c>
      <c r="P617" s="228">
        <f>COUNTIFS(Data_all!$M$2:$M$5005,LocID!$B617, Data_all!$N$2:$N$5005, LocID!P$1)</f>
        <v>0</v>
      </c>
      <c r="Q617" s="228">
        <f>COUNTIFS(Data_all!$M$2:$M$5005,LocID!$B617, Data_all!$N$2:$N$5005, LocID!Q$1)</f>
        <v>0</v>
      </c>
      <c r="R617" s="228">
        <f>COUNTIFS(Data_all!$M$2:$M$5005,LocID!$B617, Data_all!$N$2:$N$5005, LocID!R$1)</f>
        <v>0</v>
      </c>
      <c r="S617" s="228">
        <f>COUNTIFS(Data_all!$M$2:$M$5005,LocID!$B617, Data_all!$N$2:$N$5005, LocID!S$1)</f>
        <v>0</v>
      </c>
      <c r="T617" s="232" t="s">
        <v>6470</v>
      </c>
      <c r="U617" s="230">
        <f t="shared" si="27"/>
        <v>0</v>
      </c>
      <c r="W617"/>
    </row>
    <row r="618" spans="1:23" x14ac:dyDescent="0.25">
      <c r="A618" s="228">
        <v>628</v>
      </c>
      <c r="B618" s="228" t="str">
        <f t="shared" si="28"/>
        <v>Lawrence_KS</v>
      </c>
      <c r="C618" s="320" t="s">
        <v>1728</v>
      </c>
      <c r="D618" s="320" t="s">
        <v>1619</v>
      </c>
      <c r="E618" s="320" t="s">
        <v>50</v>
      </c>
      <c r="F618" s="320"/>
      <c r="G618" s="228">
        <v>38.973060607910099</v>
      </c>
      <c r="H618" s="228">
        <v>-95.236526489257798</v>
      </c>
      <c r="I618" s="228">
        <f t="shared" si="29"/>
        <v>628</v>
      </c>
      <c r="J618" s="228">
        <f>COUNTIFS(Data_all!$M$2:$M$5005, LocID!B618, Data_all!$O$2:$O$5005,"&lt;&gt;2")</f>
        <v>1</v>
      </c>
      <c r="K618" s="228">
        <f>COUNTIFS(Data_all!$M$2:$M$5005,LocID!$B618, Data_all!$N$2:$N$5005, LocID!K$1)</f>
        <v>1</v>
      </c>
      <c r="L618" s="228">
        <f>COUNTIFS(Data_all!$M$2:$M$5005,LocID!$B618, Data_all!$N$2:$N$5005, LocID!L$1) + COUNTIFS(Data_all!$M$2:$M$5005,LocID!$B618, Data_all!$N$2:$N$5005, "Cities and Streets")</f>
        <v>0</v>
      </c>
      <c r="M618" s="228">
        <f>COUNTIFS(Data_all!$M$2:$M$5005,LocID!$B618, Data_all!$N$2:$N$5005, LocID!M$1)</f>
        <v>0</v>
      </c>
      <c r="N618" s="228">
        <f>COUNTIFS(Data_all!$M$2:$M$5005,LocID!$B618, Data_all!$N$2:$N$5005, LocID!N$1)</f>
        <v>0</v>
      </c>
      <c r="O618" s="228">
        <f>COUNTIFS(Data_all!$M$2:$M$5005,LocID!$B618, Data_all!$N$2:$N$5005, LocID!O$1)</f>
        <v>0</v>
      </c>
      <c r="P618" s="228">
        <f>COUNTIFS(Data_all!$M$2:$M$5005,LocID!$B618, Data_all!$N$2:$N$5005, LocID!P$1)</f>
        <v>0</v>
      </c>
      <c r="Q618" s="228">
        <f>COUNTIFS(Data_all!$M$2:$M$5005,LocID!$B618, Data_all!$N$2:$N$5005, LocID!Q$1)</f>
        <v>0</v>
      </c>
      <c r="R618" s="228">
        <f>COUNTIFS(Data_all!$M$2:$M$5005,LocID!$B618, Data_all!$N$2:$N$5005, LocID!R$1)</f>
        <v>0</v>
      </c>
      <c r="S618" s="228">
        <f>COUNTIFS(Data_all!$M$2:$M$5005,LocID!$B618, Data_all!$N$2:$N$5005, LocID!S$1)</f>
        <v>0</v>
      </c>
      <c r="T618" s="232" t="s">
        <v>6470</v>
      </c>
      <c r="U618" s="230">
        <f t="shared" si="27"/>
        <v>1</v>
      </c>
      <c r="W618"/>
    </row>
    <row r="619" spans="1:23" x14ac:dyDescent="0.25">
      <c r="A619" s="228">
        <v>629</v>
      </c>
      <c r="B619" s="228" t="str">
        <f t="shared" si="28"/>
        <v>Lebanon_OR</v>
      </c>
      <c r="C619" s="320" t="s">
        <v>1735</v>
      </c>
      <c r="D619" s="228" t="s">
        <v>122</v>
      </c>
      <c r="E619" s="320" t="s">
        <v>50</v>
      </c>
      <c r="F619" s="320"/>
      <c r="G619" s="228">
        <v>44.536888122558501</v>
      </c>
      <c r="H619" s="228">
        <v>-122.90704345703099</v>
      </c>
      <c r="I619" s="228">
        <f t="shared" si="29"/>
        <v>629</v>
      </c>
      <c r="J619" s="228">
        <f>COUNTIFS(Data_all!$M$2:$M$5005, LocID!B619, Data_all!$O$2:$O$5005,"&lt;&gt;2")</f>
        <v>1</v>
      </c>
      <c r="K619" s="228">
        <f>COUNTIFS(Data_all!$M$2:$M$5005,LocID!$B619, Data_all!$N$2:$N$5005, LocID!K$1)</f>
        <v>1</v>
      </c>
      <c r="L619" s="228">
        <f>COUNTIFS(Data_all!$M$2:$M$5005,LocID!$B619, Data_all!$N$2:$N$5005, LocID!L$1) + COUNTIFS(Data_all!$M$2:$M$5005,LocID!$B619, Data_all!$N$2:$N$5005, "Cities and Streets")</f>
        <v>0</v>
      </c>
      <c r="M619" s="228">
        <f>COUNTIFS(Data_all!$M$2:$M$5005,LocID!$B619, Data_all!$N$2:$N$5005, LocID!M$1)</f>
        <v>0</v>
      </c>
      <c r="N619" s="228">
        <f>COUNTIFS(Data_all!$M$2:$M$5005,LocID!$B619, Data_all!$N$2:$N$5005, LocID!N$1)</f>
        <v>0</v>
      </c>
      <c r="O619" s="228">
        <f>COUNTIFS(Data_all!$M$2:$M$5005,LocID!$B619, Data_all!$N$2:$N$5005, LocID!O$1)</f>
        <v>0</v>
      </c>
      <c r="P619" s="228">
        <f>COUNTIFS(Data_all!$M$2:$M$5005,LocID!$B619, Data_all!$N$2:$N$5005, LocID!P$1)</f>
        <v>0</v>
      </c>
      <c r="Q619" s="228">
        <f>COUNTIFS(Data_all!$M$2:$M$5005,LocID!$B619, Data_all!$N$2:$N$5005, LocID!Q$1)</f>
        <v>0</v>
      </c>
      <c r="R619" s="228">
        <f>COUNTIFS(Data_all!$M$2:$M$5005,LocID!$B619, Data_all!$N$2:$N$5005, LocID!R$1)</f>
        <v>0</v>
      </c>
      <c r="S619" s="228">
        <f>COUNTIFS(Data_all!$M$2:$M$5005,LocID!$B619, Data_all!$N$2:$N$5005, LocID!S$1)</f>
        <v>0</v>
      </c>
      <c r="T619" s="232" t="s">
        <v>6470</v>
      </c>
      <c r="U619" s="230">
        <f t="shared" si="27"/>
        <v>1</v>
      </c>
      <c r="W619"/>
    </row>
    <row r="620" spans="1:23" x14ac:dyDescent="0.25">
      <c r="A620" s="228">
        <v>630</v>
      </c>
      <c r="B620" s="228" t="str">
        <f t="shared" si="28"/>
        <v>Lethbridge_AB</v>
      </c>
      <c r="C620" s="320" t="s">
        <v>5872</v>
      </c>
      <c r="D620" s="320" t="s">
        <v>768</v>
      </c>
      <c r="E620" s="320" t="s">
        <v>50</v>
      </c>
      <c r="F620" s="320"/>
      <c r="G620" s="228">
        <v>49.683799743652301</v>
      </c>
      <c r="H620" s="228">
        <v>-112.818000793457</v>
      </c>
      <c r="I620" s="228">
        <f t="shared" si="29"/>
        <v>630</v>
      </c>
      <c r="J620" s="228">
        <f>COUNTIFS(Data_all!$M$2:$M$5005, LocID!B620, Data_all!$O$2:$O$5005,"&lt;&gt;2")</f>
        <v>0</v>
      </c>
      <c r="K620" s="228">
        <f>COUNTIFS(Data_all!$M$2:$M$5005,LocID!$B620, Data_all!$N$2:$N$5005, LocID!K$1)</f>
        <v>0</v>
      </c>
      <c r="L620" s="228">
        <f>COUNTIFS(Data_all!$M$2:$M$5005,LocID!$B620, Data_all!$N$2:$N$5005, LocID!L$1) + COUNTIFS(Data_all!$M$2:$M$5005,LocID!$B620, Data_all!$N$2:$N$5005, "Cities and Streets")</f>
        <v>0</v>
      </c>
      <c r="M620" s="228">
        <f>COUNTIFS(Data_all!$M$2:$M$5005,LocID!$B620, Data_all!$N$2:$N$5005, LocID!M$1)</f>
        <v>0</v>
      </c>
      <c r="N620" s="228">
        <f>COUNTIFS(Data_all!$M$2:$M$5005,LocID!$B620, Data_all!$N$2:$N$5005, LocID!N$1)</f>
        <v>0</v>
      </c>
      <c r="O620" s="228">
        <f>COUNTIFS(Data_all!$M$2:$M$5005,LocID!$B620, Data_all!$N$2:$N$5005, LocID!O$1)</f>
        <v>0</v>
      </c>
      <c r="P620" s="228">
        <f>COUNTIFS(Data_all!$M$2:$M$5005,LocID!$B620, Data_all!$N$2:$N$5005, LocID!P$1)</f>
        <v>0</v>
      </c>
      <c r="Q620" s="228">
        <f>COUNTIFS(Data_all!$M$2:$M$5005,LocID!$B620, Data_all!$N$2:$N$5005, LocID!Q$1)</f>
        <v>0</v>
      </c>
      <c r="R620" s="228">
        <f>COUNTIFS(Data_all!$M$2:$M$5005,LocID!$B620, Data_all!$N$2:$N$5005, LocID!R$1)</f>
        <v>0</v>
      </c>
      <c r="S620" s="228">
        <f>COUNTIFS(Data_all!$M$2:$M$5005,LocID!$B620, Data_all!$N$2:$N$5005, LocID!S$1)</f>
        <v>0</v>
      </c>
      <c r="T620" s="232" t="s">
        <v>6470</v>
      </c>
      <c r="U620" s="230">
        <f t="shared" si="27"/>
        <v>0</v>
      </c>
      <c r="W620"/>
    </row>
    <row r="621" spans="1:23" x14ac:dyDescent="0.25">
      <c r="A621" s="228">
        <v>631</v>
      </c>
      <c r="B621" s="228" t="str">
        <f t="shared" si="28"/>
        <v>Pima_AZ</v>
      </c>
      <c r="C621" s="320" t="s">
        <v>5874</v>
      </c>
      <c r="D621" s="228" t="s">
        <v>1276</v>
      </c>
      <c r="E621" s="320" t="s">
        <v>50</v>
      </c>
      <c r="F621" s="320"/>
      <c r="G621" s="228">
        <v>32.097381591796797</v>
      </c>
      <c r="H621" s="321">
        <v>-111.78993988037099</v>
      </c>
      <c r="I621" s="228">
        <f t="shared" si="29"/>
        <v>631</v>
      </c>
      <c r="J621" s="228">
        <f>COUNTIFS(Data_all!$M$2:$M$5005, LocID!B621, Data_all!$O$2:$O$5005,"&lt;&gt;2")</f>
        <v>0</v>
      </c>
      <c r="K621" s="228">
        <f>COUNTIFS(Data_all!$M$2:$M$5005,LocID!$B621, Data_all!$N$2:$N$5005, LocID!K$1)</f>
        <v>0</v>
      </c>
      <c r="L621" s="228">
        <f>COUNTIFS(Data_all!$M$2:$M$5005,LocID!$B621, Data_all!$N$2:$N$5005, LocID!L$1) + COUNTIFS(Data_all!$M$2:$M$5005,LocID!$B621, Data_all!$N$2:$N$5005, "Cities and Streets")</f>
        <v>0</v>
      </c>
      <c r="M621" s="228">
        <f>COUNTIFS(Data_all!$M$2:$M$5005,LocID!$B621, Data_all!$N$2:$N$5005, LocID!M$1)</f>
        <v>0</v>
      </c>
      <c r="N621" s="228">
        <f>COUNTIFS(Data_all!$M$2:$M$5005,LocID!$B621, Data_all!$N$2:$N$5005, LocID!N$1)</f>
        <v>0</v>
      </c>
      <c r="O621" s="228">
        <f>COUNTIFS(Data_all!$M$2:$M$5005,LocID!$B621, Data_all!$N$2:$N$5005, LocID!O$1)</f>
        <v>0</v>
      </c>
      <c r="P621" s="228">
        <f>COUNTIFS(Data_all!$M$2:$M$5005,LocID!$B621, Data_all!$N$2:$N$5005, LocID!P$1)</f>
        <v>0</v>
      </c>
      <c r="Q621" s="228">
        <f>COUNTIFS(Data_all!$M$2:$M$5005,LocID!$B621, Data_all!$N$2:$N$5005, LocID!Q$1)</f>
        <v>0</v>
      </c>
      <c r="R621" s="228">
        <f>COUNTIFS(Data_all!$M$2:$M$5005,LocID!$B621, Data_all!$N$2:$N$5005, LocID!R$1)</f>
        <v>0</v>
      </c>
      <c r="S621" s="228">
        <f>COUNTIFS(Data_all!$M$2:$M$5005,LocID!$B621, Data_all!$N$2:$N$5005, LocID!S$1)</f>
        <v>0</v>
      </c>
      <c r="T621" s="232" t="s">
        <v>6470</v>
      </c>
      <c r="U621" s="230">
        <f t="shared" si="27"/>
        <v>0</v>
      </c>
      <c r="W621"/>
    </row>
    <row r="622" spans="1:23" x14ac:dyDescent="0.25">
      <c r="A622" s="228">
        <v>632</v>
      </c>
      <c r="B622" s="228" t="str">
        <f t="shared" si="28"/>
        <v>Rutherford_CA</v>
      </c>
      <c r="C622" s="320" t="s">
        <v>5668</v>
      </c>
      <c r="D622" s="320" t="s">
        <v>76</v>
      </c>
      <c r="E622" s="320" t="s">
        <v>50</v>
      </c>
      <c r="F622" s="320"/>
      <c r="G622" s="228">
        <v>38.460018157958899</v>
      </c>
      <c r="H622" s="228">
        <v>-122.420600891113</v>
      </c>
      <c r="I622" s="228">
        <f t="shared" si="29"/>
        <v>632</v>
      </c>
      <c r="J622" s="228">
        <f>COUNTIFS(Data_all!$M$2:$M$5005, LocID!B622, Data_all!$O$2:$O$5005,"&lt;&gt;2")</f>
        <v>1</v>
      </c>
      <c r="K622" s="228">
        <f>COUNTIFS(Data_all!$M$2:$M$5005,LocID!$B622, Data_all!$N$2:$N$5005, LocID!K$1)</f>
        <v>0</v>
      </c>
      <c r="L622" s="228">
        <f>COUNTIFS(Data_all!$M$2:$M$5005,LocID!$B622, Data_all!$N$2:$N$5005, LocID!L$1) + COUNTIFS(Data_all!$M$2:$M$5005,LocID!$B622, Data_all!$N$2:$N$5005, "Cities and Streets")</f>
        <v>0</v>
      </c>
      <c r="M622" s="228">
        <f>COUNTIFS(Data_all!$M$2:$M$5005,LocID!$B622, Data_all!$N$2:$N$5005, LocID!M$1)</f>
        <v>1</v>
      </c>
      <c r="N622" s="228">
        <f>COUNTIFS(Data_all!$M$2:$M$5005,LocID!$B622, Data_all!$N$2:$N$5005, LocID!N$1)</f>
        <v>0</v>
      </c>
      <c r="O622" s="228">
        <f>COUNTIFS(Data_all!$M$2:$M$5005,LocID!$B622, Data_all!$N$2:$N$5005, LocID!O$1)</f>
        <v>0</v>
      </c>
      <c r="P622" s="228">
        <f>COUNTIFS(Data_all!$M$2:$M$5005,LocID!$B622, Data_all!$N$2:$N$5005, LocID!P$1)</f>
        <v>0</v>
      </c>
      <c r="Q622" s="228">
        <f>COUNTIFS(Data_all!$M$2:$M$5005,LocID!$B622, Data_all!$N$2:$N$5005, LocID!Q$1)</f>
        <v>0</v>
      </c>
      <c r="R622" s="228">
        <f>COUNTIFS(Data_all!$M$2:$M$5005,LocID!$B622, Data_all!$N$2:$N$5005, LocID!R$1)</f>
        <v>0</v>
      </c>
      <c r="S622" s="228">
        <f>COUNTIFS(Data_all!$M$2:$M$5005,LocID!$B622, Data_all!$N$2:$N$5005, LocID!S$1)</f>
        <v>0</v>
      </c>
      <c r="T622" s="232" t="s">
        <v>6470</v>
      </c>
      <c r="U622" s="230">
        <f t="shared" si="27"/>
        <v>1</v>
      </c>
      <c r="W622"/>
    </row>
    <row r="623" spans="1:23" x14ac:dyDescent="0.25">
      <c r="A623" s="228">
        <v>633</v>
      </c>
      <c r="B623" s="228" t="str">
        <f t="shared" si="28"/>
        <v>Santa Ana_CA</v>
      </c>
      <c r="C623" s="320" t="s">
        <v>5877</v>
      </c>
      <c r="D623" s="320" t="s">
        <v>76</v>
      </c>
      <c r="E623" s="320" t="s">
        <v>50</v>
      </c>
      <c r="F623" s="320"/>
      <c r="G623" s="228">
        <v>33.749580383300703</v>
      </c>
      <c r="H623" s="228">
        <v>-117.874298095703</v>
      </c>
      <c r="I623" s="228">
        <f t="shared" si="29"/>
        <v>633</v>
      </c>
      <c r="J623" s="228">
        <f>COUNTIFS(Data_all!$M$2:$M$5005, LocID!B623, Data_all!$O$2:$O$5005,"&lt;&gt;2")</f>
        <v>0</v>
      </c>
      <c r="K623" s="228">
        <f>COUNTIFS(Data_all!$M$2:$M$5005,LocID!$B623, Data_all!$N$2:$N$5005, LocID!K$1)</f>
        <v>0</v>
      </c>
      <c r="L623" s="228">
        <f>COUNTIFS(Data_all!$M$2:$M$5005,LocID!$B623, Data_all!$N$2:$N$5005, LocID!L$1) + COUNTIFS(Data_all!$M$2:$M$5005,LocID!$B623, Data_all!$N$2:$N$5005, "Cities and Streets")</f>
        <v>0</v>
      </c>
      <c r="M623" s="228">
        <f>COUNTIFS(Data_all!$M$2:$M$5005,LocID!$B623, Data_all!$N$2:$N$5005, LocID!M$1)</f>
        <v>0</v>
      </c>
      <c r="N623" s="228">
        <f>COUNTIFS(Data_all!$M$2:$M$5005,LocID!$B623, Data_all!$N$2:$N$5005, LocID!N$1)</f>
        <v>0</v>
      </c>
      <c r="O623" s="228">
        <f>COUNTIFS(Data_all!$M$2:$M$5005,LocID!$B623, Data_all!$N$2:$N$5005, LocID!O$1)</f>
        <v>0</v>
      </c>
      <c r="P623" s="228">
        <f>COUNTIFS(Data_all!$M$2:$M$5005,LocID!$B623, Data_all!$N$2:$N$5005, LocID!P$1)</f>
        <v>0</v>
      </c>
      <c r="Q623" s="228">
        <f>COUNTIFS(Data_all!$M$2:$M$5005,LocID!$B623, Data_all!$N$2:$N$5005, LocID!Q$1)</f>
        <v>0</v>
      </c>
      <c r="R623" s="228">
        <f>COUNTIFS(Data_all!$M$2:$M$5005,LocID!$B623, Data_all!$N$2:$N$5005, LocID!R$1)</f>
        <v>0</v>
      </c>
      <c r="S623" s="228">
        <f>COUNTIFS(Data_all!$M$2:$M$5005,LocID!$B623, Data_all!$N$2:$N$5005, LocID!S$1)</f>
        <v>0</v>
      </c>
      <c r="T623" s="232" t="s">
        <v>6471</v>
      </c>
      <c r="U623" s="230">
        <f t="shared" si="27"/>
        <v>0</v>
      </c>
      <c r="W623"/>
    </row>
    <row r="624" spans="1:23" x14ac:dyDescent="0.25">
      <c r="A624" s="228">
        <v>634</v>
      </c>
      <c r="B624" s="228" t="str">
        <f t="shared" si="28"/>
        <v>Ulster_NY</v>
      </c>
      <c r="C624" s="320" t="s">
        <v>5879</v>
      </c>
      <c r="D624" s="228" t="s">
        <v>107</v>
      </c>
      <c r="E624" s="320" t="s">
        <v>50</v>
      </c>
      <c r="F624" s="320"/>
      <c r="G624" s="228">
        <v>41.888149261474602</v>
      </c>
      <c r="H624" s="228">
        <v>-74.258567810058594</v>
      </c>
      <c r="I624" s="228">
        <f t="shared" si="29"/>
        <v>634</v>
      </c>
      <c r="J624" s="228">
        <f>COUNTIFS(Data_all!$M$2:$M$5005, LocID!B624, Data_all!$O$2:$O$5005,"&lt;&gt;2")</f>
        <v>0</v>
      </c>
      <c r="K624" s="228">
        <f>COUNTIFS(Data_all!$M$2:$M$5005,LocID!$B624, Data_all!$N$2:$N$5005, LocID!K$1)</f>
        <v>0</v>
      </c>
      <c r="L624" s="228">
        <f>COUNTIFS(Data_all!$M$2:$M$5005,LocID!$B624, Data_all!$N$2:$N$5005, LocID!L$1) + COUNTIFS(Data_all!$M$2:$M$5005,LocID!$B624, Data_all!$N$2:$N$5005, "Cities and Streets")</f>
        <v>0</v>
      </c>
      <c r="M624" s="228">
        <f>COUNTIFS(Data_all!$M$2:$M$5005,LocID!$B624, Data_all!$N$2:$N$5005, LocID!M$1)</f>
        <v>0</v>
      </c>
      <c r="N624" s="228">
        <f>COUNTIFS(Data_all!$M$2:$M$5005,LocID!$B624, Data_all!$N$2:$N$5005, LocID!N$1)</f>
        <v>0</v>
      </c>
      <c r="O624" s="228">
        <f>COUNTIFS(Data_all!$M$2:$M$5005,LocID!$B624, Data_all!$N$2:$N$5005, LocID!O$1)</f>
        <v>0</v>
      </c>
      <c r="P624" s="228">
        <f>COUNTIFS(Data_all!$M$2:$M$5005,LocID!$B624, Data_all!$N$2:$N$5005, LocID!P$1)</f>
        <v>0</v>
      </c>
      <c r="Q624" s="228">
        <f>COUNTIFS(Data_all!$M$2:$M$5005,LocID!$B624, Data_all!$N$2:$N$5005, LocID!Q$1)</f>
        <v>0</v>
      </c>
      <c r="R624" s="228">
        <f>COUNTIFS(Data_all!$M$2:$M$5005,LocID!$B624, Data_all!$N$2:$N$5005, LocID!R$1)</f>
        <v>0</v>
      </c>
      <c r="S624" s="228">
        <f>COUNTIFS(Data_all!$M$2:$M$5005,LocID!$B624, Data_all!$N$2:$N$5005, LocID!S$1)</f>
        <v>0</v>
      </c>
      <c r="T624" s="232" t="s">
        <v>6471</v>
      </c>
      <c r="U624" s="230">
        <f t="shared" si="27"/>
        <v>0</v>
      </c>
      <c r="W624"/>
    </row>
    <row r="625" spans="1:23" x14ac:dyDescent="0.25">
      <c r="A625" s="228">
        <v>635</v>
      </c>
      <c r="B625" s="228" t="str">
        <f t="shared" si="28"/>
        <v>Alberta_VA</v>
      </c>
      <c r="C625" s="228" t="s">
        <v>5881</v>
      </c>
      <c r="D625" s="228" t="s">
        <v>144</v>
      </c>
      <c r="E625" s="320" t="s">
        <v>50</v>
      </c>
      <c r="F625" s="320"/>
      <c r="G625" s="228">
        <v>36.863460540771399</v>
      </c>
      <c r="H625" s="228">
        <v>-77.886001586914006</v>
      </c>
      <c r="I625" s="228">
        <f t="shared" si="29"/>
        <v>635</v>
      </c>
      <c r="J625" s="228">
        <f>COUNTIFS(Data_all!$M$2:$M$5005, LocID!B625, Data_all!$O$2:$O$5005,"&lt;&gt;2")</f>
        <v>0</v>
      </c>
      <c r="K625" s="228">
        <f>COUNTIFS(Data_all!$M$2:$M$5005,LocID!$B625, Data_all!$N$2:$N$5005, LocID!K$1)</f>
        <v>0</v>
      </c>
      <c r="L625" s="228">
        <f>COUNTIFS(Data_all!$M$2:$M$5005,LocID!$B625, Data_all!$N$2:$N$5005, LocID!L$1) + COUNTIFS(Data_all!$M$2:$M$5005,LocID!$B625, Data_all!$N$2:$N$5005, "Cities and Streets")</f>
        <v>0</v>
      </c>
      <c r="M625" s="228">
        <f>COUNTIFS(Data_all!$M$2:$M$5005,LocID!$B625, Data_all!$N$2:$N$5005, LocID!M$1)</f>
        <v>0</v>
      </c>
      <c r="N625" s="228">
        <f>COUNTIFS(Data_all!$M$2:$M$5005,LocID!$B625, Data_all!$N$2:$N$5005, LocID!N$1)</f>
        <v>0</v>
      </c>
      <c r="O625" s="228">
        <f>COUNTIFS(Data_all!$M$2:$M$5005,LocID!$B625, Data_all!$N$2:$N$5005, LocID!O$1)</f>
        <v>0</v>
      </c>
      <c r="P625" s="228">
        <f>COUNTIFS(Data_all!$M$2:$M$5005,LocID!$B625, Data_all!$N$2:$N$5005, LocID!P$1)</f>
        <v>0</v>
      </c>
      <c r="Q625" s="228">
        <f>COUNTIFS(Data_all!$M$2:$M$5005,LocID!$B625, Data_all!$N$2:$N$5005, LocID!Q$1)</f>
        <v>0</v>
      </c>
      <c r="R625" s="228">
        <f>COUNTIFS(Data_all!$M$2:$M$5005,LocID!$B625, Data_all!$N$2:$N$5005, LocID!R$1)</f>
        <v>0</v>
      </c>
      <c r="S625" s="228">
        <f>COUNTIFS(Data_all!$M$2:$M$5005,LocID!$B625, Data_all!$N$2:$N$5005, LocID!S$1)</f>
        <v>0</v>
      </c>
      <c r="T625" s="232" t="s">
        <v>6471</v>
      </c>
      <c r="U625" s="230">
        <f t="shared" si="27"/>
        <v>0</v>
      </c>
      <c r="W625"/>
    </row>
    <row r="626" spans="1:23" x14ac:dyDescent="0.25">
      <c r="A626" s="228">
        <v>636</v>
      </c>
      <c r="B626" s="228" t="str">
        <f t="shared" si="28"/>
        <v xml:space="preserve">Bridgeport_CT                  </v>
      </c>
      <c r="C626" s="228" t="s">
        <v>676</v>
      </c>
      <c r="D626" s="228" t="s">
        <v>5882</v>
      </c>
      <c r="E626" s="320" t="s">
        <v>50</v>
      </c>
      <c r="F626" s="320"/>
      <c r="G626" s="228">
        <v>41.181880950927699</v>
      </c>
      <c r="H626" s="228">
        <v>-73.191268920898395</v>
      </c>
      <c r="I626" s="228">
        <f t="shared" si="29"/>
        <v>636</v>
      </c>
      <c r="J626" s="228">
        <f>COUNTIFS(Data_all!$M$2:$M$5005, LocID!B626, Data_all!$O$2:$O$5005,"&lt;&gt;2")</f>
        <v>0</v>
      </c>
      <c r="K626" s="228">
        <f>COUNTIFS(Data_all!$M$2:$M$5005,LocID!$B626, Data_all!$N$2:$N$5005, LocID!K$1)</f>
        <v>0</v>
      </c>
      <c r="L626" s="228">
        <f>COUNTIFS(Data_all!$M$2:$M$5005,LocID!$B626, Data_all!$N$2:$N$5005, LocID!L$1) + COUNTIFS(Data_all!$M$2:$M$5005,LocID!$B626, Data_all!$N$2:$N$5005, "Cities and Streets")</f>
        <v>0</v>
      </c>
      <c r="M626" s="228">
        <f>COUNTIFS(Data_all!$M$2:$M$5005,LocID!$B626, Data_all!$N$2:$N$5005, LocID!M$1)</f>
        <v>0</v>
      </c>
      <c r="N626" s="228">
        <f>COUNTIFS(Data_all!$M$2:$M$5005,LocID!$B626, Data_all!$N$2:$N$5005, LocID!N$1)</f>
        <v>0</v>
      </c>
      <c r="O626" s="228">
        <f>COUNTIFS(Data_all!$M$2:$M$5005,LocID!$B626, Data_all!$N$2:$N$5005, LocID!O$1)</f>
        <v>0</v>
      </c>
      <c r="P626" s="228">
        <f>COUNTIFS(Data_all!$M$2:$M$5005,LocID!$B626, Data_all!$N$2:$N$5005, LocID!P$1)</f>
        <v>0</v>
      </c>
      <c r="Q626" s="228">
        <f>COUNTIFS(Data_all!$M$2:$M$5005,LocID!$B626, Data_all!$N$2:$N$5005, LocID!Q$1)</f>
        <v>0</v>
      </c>
      <c r="R626" s="228">
        <f>COUNTIFS(Data_all!$M$2:$M$5005,LocID!$B626, Data_all!$N$2:$N$5005, LocID!R$1)</f>
        <v>0</v>
      </c>
      <c r="S626" s="228">
        <f>COUNTIFS(Data_all!$M$2:$M$5005,LocID!$B626, Data_all!$N$2:$N$5005, LocID!S$1)</f>
        <v>0</v>
      </c>
      <c r="T626" s="232" t="s">
        <v>6471</v>
      </c>
      <c r="U626" s="230">
        <f t="shared" si="27"/>
        <v>0</v>
      </c>
      <c r="W626"/>
    </row>
    <row r="627" spans="1:23" x14ac:dyDescent="0.25">
      <c r="A627" s="228">
        <v>637</v>
      </c>
      <c r="B627" s="228" t="str">
        <f t="shared" si="28"/>
        <v>Norwalk_CT</v>
      </c>
      <c r="C627" s="228" t="s">
        <v>5884</v>
      </c>
      <c r="D627" s="228" t="s">
        <v>874</v>
      </c>
      <c r="E627" s="320" t="s">
        <v>50</v>
      </c>
      <c r="F627" s="320"/>
      <c r="G627" s="228">
        <v>41.113658905029297</v>
      </c>
      <c r="H627" s="228">
        <v>-73.407653808593693</v>
      </c>
      <c r="I627" s="228">
        <f t="shared" si="29"/>
        <v>637</v>
      </c>
      <c r="J627" s="228">
        <f>COUNTIFS(Data_all!$M$2:$M$5005, LocID!B627, Data_all!$O$2:$O$5005,"&lt;&gt;2")</f>
        <v>0</v>
      </c>
      <c r="K627" s="228">
        <f>COUNTIFS(Data_all!$M$2:$M$5005,LocID!$B627, Data_all!$N$2:$N$5005, LocID!K$1)</f>
        <v>0</v>
      </c>
      <c r="L627" s="228">
        <f>COUNTIFS(Data_all!$M$2:$M$5005,LocID!$B627, Data_all!$N$2:$N$5005, LocID!L$1) + COUNTIFS(Data_all!$M$2:$M$5005,LocID!$B627, Data_all!$N$2:$N$5005, "Cities and Streets")</f>
        <v>0</v>
      </c>
      <c r="M627" s="228">
        <f>COUNTIFS(Data_all!$M$2:$M$5005,LocID!$B627, Data_all!$N$2:$N$5005, LocID!M$1)</f>
        <v>0</v>
      </c>
      <c r="N627" s="228">
        <f>COUNTIFS(Data_all!$M$2:$M$5005,LocID!$B627, Data_all!$N$2:$N$5005, LocID!N$1)</f>
        <v>0</v>
      </c>
      <c r="O627" s="228">
        <f>COUNTIFS(Data_all!$M$2:$M$5005,LocID!$B627, Data_all!$N$2:$N$5005, LocID!O$1)</f>
        <v>0</v>
      </c>
      <c r="P627" s="228">
        <f>COUNTIFS(Data_all!$M$2:$M$5005,LocID!$B627, Data_all!$N$2:$N$5005, LocID!P$1)</f>
        <v>0</v>
      </c>
      <c r="Q627" s="228">
        <f>COUNTIFS(Data_all!$M$2:$M$5005,LocID!$B627, Data_all!$N$2:$N$5005, LocID!Q$1)</f>
        <v>0</v>
      </c>
      <c r="R627" s="228">
        <f>COUNTIFS(Data_all!$M$2:$M$5005,LocID!$B627, Data_all!$N$2:$N$5005, LocID!R$1)</f>
        <v>0</v>
      </c>
      <c r="S627" s="228">
        <f>COUNTIFS(Data_all!$M$2:$M$5005,LocID!$B627, Data_all!$N$2:$N$5005, LocID!S$1)</f>
        <v>0</v>
      </c>
      <c r="T627" s="232" t="s">
        <v>6471</v>
      </c>
      <c r="U627" s="230">
        <f t="shared" si="27"/>
        <v>0</v>
      </c>
      <c r="W627"/>
    </row>
    <row r="628" spans="1:23" x14ac:dyDescent="0.25">
      <c r="A628" s="228">
        <v>638</v>
      </c>
      <c r="B628" s="228" t="str">
        <f t="shared" si="28"/>
        <v xml:space="preserve">Waterbury_CT                     </v>
      </c>
      <c r="C628" s="228" t="s">
        <v>5885</v>
      </c>
      <c r="D628" s="228" t="s">
        <v>5886</v>
      </c>
      <c r="E628" s="320" t="s">
        <v>50</v>
      </c>
      <c r="F628" s="320"/>
      <c r="G628" s="228">
        <v>41.554069519042898</v>
      </c>
      <c r="H628" s="228">
        <v>-73.046173095703097</v>
      </c>
      <c r="I628" s="228">
        <f t="shared" si="29"/>
        <v>638</v>
      </c>
      <c r="J628" s="228">
        <f>COUNTIFS(Data_all!$M$2:$M$5005, LocID!B628, Data_all!$O$2:$O$5005,"&lt;&gt;2")</f>
        <v>0</v>
      </c>
      <c r="K628" s="228">
        <f>COUNTIFS(Data_all!$M$2:$M$5005,LocID!$B628, Data_all!$N$2:$N$5005, LocID!K$1)</f>
        <v>0</v>
      </c>
      <c r="L628" s="228">
        <f>COUNTIFS(Data_all!$M$2:$M$5005,LocID!$B628, Data_all!$N$2:$N$5005, LocID!L$1) + COUNTIFS(Data_all!$M$2:$M$5005,LocID!$B628, Data_all!$N$2:$N$5005, "Cities and Streets")</f>
        <v>0</v>
      </c>
      <c r="M628" s="228">
        <f>COUNTIFS(Data_all!$M$2:$M$5005,LocID!$B628, Data_all!$N$2:$N$5005, LocID!M$1)</f>
        <v>0</v>
      </c>
      <c r="N628" s="228">
        <f>COUNTIFS(Data_all!$M$2:$M$5005,LocID!$B628, Data_all!$N$2:$N$5005, LocID!N$1)</f>
        <v>0</v>
      </c>
      <c r="O628" s="228">
        <f>COUNTIFS(Data_all!$M$2:$M$5005,LocID!$B628, Data_all!$N$2:$N$5005, LocID!O$1)</f>
        <v>0</v>
      </c>
      <c r="P628" s="228">
        <f>COUNTIFS(Data_all!$M$2:$M$5005,LocID!$B628, Data_all!$N$2:$N$5005, LocID!P$1)</f>
        <v>0</v>
      </c>
      <c r="Q628" s="228">
        <f>COUNTIFS(Data_all!$M$2:$M$5005,LocID!$B628, Data_all!$N$2:$N$5005, LocID!Q$1)</f>
        <v>0</v>
      </c>
      <c r="R628" s="228">
        <f>COUNTIFS(Data_all!$M$2:$M$5005,LocID!$B628, Data_all!$N$2:$N$5005, LocID!R$1)</f>
        <v>0</v>
      </c>
      <c r="S628" s="228">
        <f>COUNTIFS(Data_all!$M$2:$M$5005,LocID!$B628, Data_all!$N$2:$N$5005, LocID!S$1)</f>
        <v>0</v>
      </c>
      <c r="T628" s="232" t="s">
        <v>6471</v>
      </c>
      <c r="U628" s="230">
        <f t="shared" si="27"/>
        <v>0</v>
      </c>
      <c r="W628"/>
    </row>
    <row r="629" spans="1:23" x14ac:dyDescent="0.25">
      <c r="A629" s="228">
        <v>639</v>
      </c>
      <c r="B629" s="228" t="str">
        <f t="shared" si="28"/>
        <v>Fairbanks_AK</v>
      </c>
      <c r="C629" s="228" t="s">
        <v>5888</v>
      </c>
      <c r="D629" s="228" t="s">
        <v>1615</v>
      </c>
      <c r="E629" s="320" t="s">
        <v>50</v>
      </c>
      <c r="F629" s="320"/>
      <c r="G629" s="228">
        <v>64.845077514648395</v>
      </c>
      <c r="H629" s="228">
        <v>-147.72206115722599</v>
      </c>
      <c r="I629" s="228">
        <f t="shared" si="29"/>
        <v>639</v>
      </c>
      <c r="J629" s="228">
        <f>COUNTIFS(Data_all!$M$2:$M$5005, LocID!B629, Data_all!$O$2:$O$5005,"&lt;&gt;2")</f>
        <v>0</v>
      </c>
      <c r="K629" s="228">
        <f>COUNTIFS(Data_all!$M$2:$M$5005,LocID!$B629, Data_all!$N$2:$N$5005, LocID!K$1)</f>
        <v>0</v>
      </c>
      <c r="L629" s="228">
        <f>COUNTIFS(Data_all!$M$2:$M$5005,LocID!$B629, Data_all!$N$2:$N$5005, LocID!L$1) + COUNTIFS(Data_all!$M$2:$M$5005,LocID!$B629, Data_all!$N$2:$N$5005, "Cities and Streets")</f>
        <v>0</v>
      </c>
      <c r="M629" s="228">
        <f>COUNTIFS(Data_all!$M$2:$M$5005,LocID!$B629, Data_all!$N$2:$N$5005, LocID!M$1)</f>
        <v>0</v>
      </c>
      <c r="N629" s="228">
        <f>COUNTIFS(Data_all!$M$2:$M$5005,LocID!$B629, Data_all!$N$2:$N$5005, LocID!N$1)</f>
        <v>0</v>
      </c>
      <c r="O629" s="228">
        <f>COUNTIFS(Data_all!$M$2:$M$5005,LocID!$B629, Data_all!$N$2:$N$5005, LocID!O$1)</f>
        <v>0</v>
      </c>
      <c r="P629" s="228">
        <f>COUNTIFS(Data_all!$M$2:$M$5005,LocID!$B629, Data_all!$N$2:$N$5005, LocID!P$1)</f>
        <v>0</v>
      </c>
      <c r="Q629" s="228">
        <f>COUNTIFS(Data_all!$M$2:$M$5005,LocID!$B629, Data_all!$N$2:$N$5005, LocID!Q$1)</f>
        <v>0</v>
      </c>
      <c r="R629" s="228">
        <f>COUNTIFS(Data_all!$M$2:$M$5005,LocID!$B629, Data_all!$N$2:$N$5005, LocID!R$1)</f>
        <v>0</v>
      </c>
      <c r="S629" s="228">
        <f>COUNTIFS(Data_all!$M$2:$M$5005,LocID!$B629, Data_all!$N$2:$N$5005, LocID!S$1)</f>
        <v>0</v>
      </c>
      <c r="T629" s="232" t="s">
        <v>6471</v>
      </c>
      <c r="U629" s="230">
        <f t="shared" si="27"/>
        <v>0</v>
      </c>
      <c r="W629"/>
    </row>
    <row r="630" spans="1:23" x14ac:dyDescent="0.25">
      <c r="A630" s="228">
        <v>640</v>
      </c>
      <c r="B630" s="228" t="str">
        <f t="shared" si="28"/>
        <v>Bradford_MA</v>
      </c>
      <c r="C630" s="228" t="s">
        <v>5890</v>
      </c>
      <c r="D630" s="228" t="s">
        <v>49</v>
      </c>
      <c r="E630" s="320" t="s">
        <v>50</v>
      </c>
      <c r="F630" s="320"/>
      <c r="G630" s="228">
        <v>42.7706489562988</v>
      </c>
      <c r="H630" s="228">
        <v>-71.075431823730398</v>
      </c>
      <c r="I630" s="228">
        <f t="shared" si="29"/>
        <v>640</v>
      </c>
      <c r="J630" s="228">
        <f>COUNTIFS(Data_all!$M$2:$M$5005, LocID!B630, Data_all!$O$2:$O$5005,"&lt;&gt;2")</f>
        <v>0</v>
      </c>
      <c r="K630" s="228">
        <f>COUNTIFS(Data_all!$M$2:$M$5005,LocID!$B630, Data_all!$N$2:$N$5005, LocID!K$1)</f>
        <v>0</v>
      </c>
      <c r="L630" s="228">
        <f>COUNTIFS(Data_all!$M$2:$M$5005,LocID!$B630, Data_all!$N$2:$N$5005, LocID!L$1) + COUNTIFS(Data_all!$M$2:$M$5005,LocID!$B630, Data_all!$N$2:$N$5005, "Cities and Streets")</f>
        <v>0</v>
      </c>
      <c r="M630" s="228">
        <f>COUNTIFS(Data_all!$M$2:$M$5005,LocID!$B630, Data_all!$N$2:$N$5005, LocID!M$1)</f>
        <v>0</v>
      </c>
      <c r="N630" s="228">
        <f>COUNTIFS(Data_all!$M$2:$M$5005,LocID!$B630, Data_all!$N$2:$N$5005, LocID!N$1)</f>
        <v>0</v>
      </c>
      <c r="O630" s="228">
        <f>COUNTIFS(Data_all!$M$2:$M$5005,LocID!$B630, Data_all!$N$2:$N$5005, LocID!O$1)</f>
        <v>0</v>
      </c>
      <c r="P630" s="228">
        <f>COUNTIFS(Data_all!$M$2:$M$5005,LocID!$B630, Data_all!$N$2:$N$5005, LocID!P$1)</f>
        <v>0</v>
      </c>
      <c r="Q630" s="228">
        <f>COUNTIFS(Data_all!$M$2:$M$5005,LocID!$B630, Data_all!$N$2:$N$5005, LocID!Q$1)</f>
        <v>0</v>
      </c>
      <c r="R630" s="228">
        <f>COUNTIFS(Data_all!$M$2:$M$5005,LocID!$B630, Data_all!$N$2:$N$5005, LocID!R$1)</f>
        <v>0</v>
      </c>
      <c r="S630" s="228">
        <f>COUNTIFS(Data_all!$M$2:$M$5005,LocID!$B630, Data_all!$N$2:$N$5005, LocID!S$1)</f>
        <v>0</v>
      </c>
      <c r="T630" s="232" t="s">
        <v>6471</v>
      </c>
      <c r="U630" s="230">
        <f t="shared" si="27"/>
        <v>0</v>
      </c>
      <c r="W630"/>
    </row>
    <row r="631" spans="1:23" x14ac:dyDescent="0.25">
      <c r="A631" s="228">
        <v>641</v>
      </c>
      <c r="B631" s="228" t="str">
        <f t="shared" si="28"/>
        <v>Windsor_CT</v>
      </c>
      <c r="C631" s="228" t="s">
        <v>4435</v>
      </c>
      <c r="D631" s="228" t="s">
        <v>874</v>
      </c>
      <c r="E631" s="320" t="s">
        <v>50</v>
      </c>
      <c r="F631" s="320"/>
      <c r="G631" s="228">
        <v>41.852598399999998</v>
      </c>
      <c r="H631" s="228">
        <v>-72.643702200000007</v>
      </c>
      <c r="I631" s="228">
        <f t="shared" si="29"/>
        <v>641</v>
      </c>
      <c r="J631" s="228">
        <f>COUNTIFS(Data_all!$M$2:$M$5005, LocID!B631, Data_all!$O$2:$O$5005,"&lt;&gt;2")</f>
        <v>1</v>
      </c>
      <c r="K631" s="228">
        <f>COUNTIFS(Data_all!$M$2:$M$5005,LocID!$B631, Data_all!$N$2:$N$5005, LocID!K$1)</f>
        <v>0</v>
      </c>
      <c r="L631" s="228">
        <f>COUNTIFS(Data_all!$M$2:$M$5005,LocID!$B631, Data_all!$N$2:$N$5005, LocID!L$1) + COUNTIFS(Data_all!$M$2:$M$5005,LocID!$B631, Data_all!$N$2:$N$5005, "Cities and Streets")</f>
        <v>1</v>
      </c>
      <c r="M631" s="228">
        <f>COUNTIFS(Data_all!$M$2:$M$5005,LocID!$B631, Data_all!$N$2:$N$5005, LocID!M$1)</f>
        <v>0</v>
      </c>
      <c r="N631" s="228">
        <f>COUNTIFS(Data_all!$M$2:$M$5005,LocID!$B631, Data_all!$N$2:$N$5005, LocID!N$1)</f>
        <v>0</v>
      </c>
      <c r="O631" s="228">
        <f>COUNTIFS(Data_all!$M$2:$M$5005,LocID!$B631, Data_all!$N$2:$N$5005, LocID!O$1)</f>
        <v>0</v>
      </c>
      <c r="P631" s="228">
        <f>COUNTIFS(Data_all!$M$2:$M$5005,LocID!$B631, Data_all!$N$2:$N$5005, LocID!P$1)</f>
        <v>1</v>
      </c>
      <c r="Q631" s="228">
        <f>COUNTIFS(Data_all!$M$2:$M$5005,LocID!$B631, Data_all!$N$2:$N$5005, LocID!Q$1)</f>
        <v>0</v>
      </c>
      <c r="R631" s="228">
        <f>COUNTIFS(Data_all!$M$2:$M$5005,LocID!$B631, Data_all!$N$2:$N$5005, LocID!R$1)</f>
        <v>0</v>
      </c>
      <c r="S631" s="228">
        <f>COUNTIFS(Data_all!$M$2:$M$5005,LocID!$B631, Data_all!$N$2:$N$5005, LocID!S$1)</f>
        <v>0</v>
      </c>
      <c r="T631" s="232" t="s">
        <v>6471</v>
      </c>
      <c r="U631" s="230">
        <f t="shared" si="27"/>
        <v>2</v>
      </c>
      <c r="W631"/>
    </row>
    <row r="632" spans="1:23" x14ac:dyDescent="0.25">
      <c r="A632" s="228">
        <v>642</v>
      </c>
      <c r="B632" s="228" t="str">
        <f t="shared" si="28"/>
        <v>Beverly_MA</v>
      </c>
      <c r="C632" s="228" t="s">
        <v>5345</v>
      </c>
      <c r="D632" s="228" t="s">
        <v>49</v>
      </c>
      <c r="E632" s="320" t="s">
        <v>50</v>
      </c>
      <c r="F632" s="320"/>
      <c r="G632" s="228">
        <v>42.558428300000003</v>
      </c>
      <c r="H632" s="228">
        <v>-70.8800489999999</v>
      </c>
      <c r="I632" s="228">
        <f t="shared" si="29"/>
        <v>642</v>
      </c>
      <c r="J632" s="228">
        <f>COUNTIFS(Data_all!$M$2:$M$5005, LocID!B632, Data_all!$O$2:$O$5005,"&lt;&gt;2")</f>
        <v>2</v>
      </c>
      <c r="K632" s="228">
        <f>COUNTIFS(Data_all!$M$2:$M$5005,LocID!$B632, Data_all!$N$2:$N$5005, LocID!K$1)</f>
        <v>0</v>
      </c>
      <c r="L632" s="228">
        <f>COUNTIFS(Data_all!$M$2:$M$5005,LocID!$B632, Data_all!$N$2:$N$5005, LocID!L$1) + COUNTIFS(Data_all!$M$2:$M$5005,LocID!$B632, Data_all!$N$2:$N$5005, "Cities and Streets")</f>
        <v>1</v>
      </c>
      <c r="M632" s="228">
        <f>COUNTIFS(Data_all!$M$2:$M$5005,LocID!$B632, Data_all!$N$2:$N$5005, LocID!M$1)</f>
        <v>1</v>
      </c>
      <c r="N632" s="228">
        <f>COUNTIFS(Data_all!$M$2:$M$5005,LocID!$B632, Data_all!$N$2:$N$5005, LocID!N$1)</f>
        <v>0</v>
      </c>
      <c r="O632" s="228">
        <f>COUNTIFS(Data_all!$M$2:$M$5005,LocID!$B632, Data_all!$N$2:$N$5005, LocID!O$1)</f>
        <v>0</v>
      </c>
      <c r="P632" s="228">
        <f>COUNTIFS(Data_all!$M$2:$M$5005,LocID!$B632, Data_all!$N$2:$N$5005, LocID!P$1)</f>
        <v>0</v>
      </c>
      <c r="Q632" s="228">
        <f>COUNTIFS(Data_all!$M$2:$M$5005,LocID!$B632, Data_all!$N$2:$N$5005, LocID!Q$1)</f>
        <v>0</v>
      </c>
      <c r="R632" s="228">
        <f>COUNTIFS(Data_all!$M$2:$M$5005,LocID!$B632, Data_all!$N$2:$N$5005, LocID!R$1)</f>
        <v>0</v>
      </c>
      <c r="S632" s="228">
        <f>COUNTIFS(Data_all!$M$2:$M$5005,LocID!$B632, Data_all!$N$2:$N$5005, LocID!S$1)</f>
        <v>0</v>
      </c>
      <c r="T632" s="232" t="s">
        <v>6471</v>
      </c>
      <c r="U632" s="230">
        <f t="shared" si="27"/>
        <v>2</v>
      </c>
      <c r="W632"/>
    </row>
    <row r="633" spans="1:23" x14ac:dyDescent="0.25">
      <c r="A633" s="228">
        <v>643</v>
      </c>
      <c r="B633" s="228" t="str">
        <f t="shared" si="28"/>
        <v>Darien_CT</v>
      </c>
      <c r="C633" s="228" t="s">
        <v>5894</v>
      </c>
      <c r="D633" s="228" t="s">
        <v>874</v>
      </c>
      <c r="E633" s="320" t="s">
        <v>50</v>
      </c>
      <c r="F633" s="320"/>
      <c r="G633" s="228">
        <v>41.065361022949197</v>
      </c>
      <c r="H633" s="228">
        <v>-73.482421875</v>
      </c>
      <c r="I633" s="228">
        <f t="shared" si="29"/>
        <v>643</v>
      </c>
      <c r="J633" s="228">
        <f>COUNTIFS(Data_all!$M$2:$M$5005, LocID!B633, Data_all!$O$2:$O$5005,"&lt;&gt;2")</f>
        <v>1</v>
      </c>
      <c r="K633" s="228">
        <f>COUNTIFS(Data_all!$M$2:$M$5005,LocID!$B633, Data_all!$N$2:$N$5005, LocID!K$1)</f>
        <v>0</v>
      </c>
      <c r="L633" s="228">
        <f>COUNTIFS(Data_all!$M$2:$M$5005,LocID!$B633, Data_all!$N$2:$N$5005, LocID!L$1) + COUNTIFS(Data_all!$M$2:$M$5005,LocID!$B633, Data_all!$N$2:$N$5005, "Cities and Streets")</f>
        <v>0</v>
      </c>
      <c r="M633" s="228">
        <f>COUNTIFS(Data_all!$M$2:$M$5005,LocID!$B633, Data_all!$N$2:$N$5005, LocID!M$1)</f>
        <v>1</v>
      </c>
      <c r="N633" s="228">
        <f>COUNTIFS(Data_all!$M$2:$M$5005,LocID!$B633, Data_all!$N$2:$N$5005, LocID!N$1)</f>
        <v>0</v>
      </c>
      <c r="O633" s="228">
        <f>COUNTIFS(Data_all!$M$2:$M$5005,LocID!$B633, Data_all!$N$2:$N$5005, LocID!O$1)</f>
        <v>0</v>
      </c>
      <c r="P633" s="228">
        <f>COUNTIFS(Data_all!$M$2:$M$5005,LocID!$B633, Data_all!$N$2:$N$5005, LocID!P$1)</f>
        <v>0</v>
      </c>
      <c r="Q633" s="228">
        <f>COUNTIFS(Data_all!$M$2:$M$5005,LocID!$B633, Data_all!$N$2:$N$5005, LocID!Q$1)</f>
        <v>0</v>
      </c>
      <c r="R633" s="228">
        <f>COUNTIFS(Data_all!$M$2:$M$5005,LocID!$B633, Data_all!$N$2:$N$5005, LocID!R$1)</f>
        <v>0</v>
      </c>
      <c r="S633" s="228">
        <f>COUNTIFS(Data_all!$M$2:$M$5005,LocID!$B633, Data_all!$N$2:$N$5005, LocID!S$1)</f>
        <v>0</v>
      </c>
      <c r="T633" s="232" t="s">
        <v>6471</v>
      </c>
      <c r="U633" s="230">
        <f t="shared" si="27"/>
        <v>1</v>
      </c>
      <c r="W633"/>
    </row>
    <row r="634" spans="1:23" x14ac:dyDescent="0.25">
      <c r="A634" s="228">
        <v>644</v>
      </c>
      <c r="B634" s="228" t="str">
        <f t="shared" si="28"/>
        <v>San Marcos_TX</v>
      </c>
      <c r="C634" s="228" t="s">
        <v>3579</v>
      </c>
      <c r="D634" s="228" t="s">
        <v>219</v>
      </c>
      <c r="E634" s="320" t="s">
        <v>50</v>
      </c>
      <c r="F634" s="320"/>
      <c r="G634" s="228">
        <v>29.8832749</v>
      </c>
      <c r="H634" s="228">
        <v>-97.941394099999997</v>
      </c>
      <c r="I634" s="228">
        <f t="shared" si="29"/>
        <v>644</v>
      </c>
      <c r="J634" s="228">
        <f>COUNTIFS(Data_all!$M$2:$M$5005, LocID!B634, Data_all!$O$2:$O$5005,"&lt;&gt;2")</f>
        <v>0</v>
      </c>
      <c r="K634" s="228">
        <f>COUNTIFS(Data_all!$M$2:$M$5005,LocID!$B634, Data_all!$N$2:$N$5005, LocID!K$1)</f>
        <v>0</v>
      </c>
      <c r="L634" s="228">
        <f>COUNTIFS(Data_all!$M$2:$M$5005,LocID!$B634, Data_all!$N$2:$N$5005, LocID!L$1) + COUNTIFS(Data_all!$M$2:$M$5005,LocID!$B634, Data_all!$N$2:$N$5005, "Cities and Streets")</f>
        <v>0</v>
      </c>
      <c r="M634" s="228">
        <f>COUNTIFS(Data_all!$M$2:$M$5005,LocID!$B634, Data_all!$N$2:$N$5005, LocID!M$1)</f>
        <v>0</v>
      </c>
      <c r="N634" s="228">
        <f>COUNTIFS(Data_all!$M$2:$M$5005,LocID!$B634, Data_all!$N$2:$N$5005, LocID!N$1)</f>
        <v>0</v>
      </c>
      <c r="O634" s="228">
        <f>COUNTIFS(Data_all!$M$2:$M$5005,LocID!$B634, Data_all!$N$2:$N$5005, LocID!O$1)</f>
        <v>0</v>
      </c>
      <c r="P634" s="228">
        <f>COUNTIFS(Data_all!$M$2:$M$5005,LocID!$B634, Data_all!$N$2:$N$5005, LocID!P$1)</f>
        <v>0</v>
      </c>
      <c r="Q634" s="228">
        <f>COUNTIFS(Data_all!$M$2:$M$5005,LocID!$B634, Data_all!$N$2:$N$5005, LocID!Q$1)</f>
        <v>0</v>
      </c>
      <c r="R634" s="228">
        <f>COUNTIFS(Data_all!$M$2:$M$5005,LocID!$B634, Data_all!$N$2:$N$5005, LocID!R$1)</f>
        <v>0</v>
      </c>
      <c r="S634" s="228">
        <f>COUNTIFS(Data_all!$M$2:$M$5005,LocID!$B634, Data_all!$N$2:$N$5005, LocID!S$1)</f>
        <v>0</v>
      </c>
      <c r="T634" s="232" t="s">
        <v>6471</v>
      </c>
      <c r="U634" s="230">
        <f t="shared" si="27"/>
        <v>0</v>
      </c>
      <c r="W634"/>
    </row>
    <row r="635" spans="1:23" x14ac:dyDescent="0.25">
      <c r="A635" s="228">
        <v>645</v>
      </c>
      <c r="B635" s="228" t="str">
        <f t="shared" si="28"/>
        <v>Calexico_CA</v>
      </c>
      <c r="C635" s="228" t="s">
        <v>5897</v>
      </c>
      <c r="D635" s="228" t="s">
        <v>76</v>
      </c>
      <c r="E635" s="320" t="s">
        <v>50</v>
      </c>
      <c r="F635" s="320"/>
      <c r="G635" s="228">
        <v>32.678638458251903</v>
      </c>
      <c r="H635" s="228">
        <v>-115.49877166748</v>
      </c>
      <c r="I635" s="228">
        <f t="shared" si="29"/>
        <v>645</v>
      </c>
      <c r="J635" s="228">
        <f>COUNTIFS(Data_all!$M$2:$M$5005, LocID!B635, Data_all!$O$2:$O$5005,"&lt;&gt;2")</f>
        <v>1</v>
      </c>
      <c r="K635" s="228">
        <f>COUNTIFS(Data_all!$M$2:$M$5005,LocID!$B635, Data_all!$N$2:$N$5005, LocID!K$1)</f>
        <v>1</v>
      </c>
      <c r="L635" s="228">
        <f>COUNTIFS(Data_all!$M$2:$M$5005,LocID!$B635, Data_all!$N$2:$N$5005, LocID!L$1) + COUNTIFS(Data_all!$M$2:$M$5005,LocID!$B635, Data_all!$N$2:$N$5005, "Cities and Streets")</f>
        <v>0</v>
      </c>
      <c r="M635" s="228">
        <f>COUNTIFS(Data_all!$M$2:$M$5005,LocID!$B635, Data_all!$N$2:$N$5005, LocID!M$1)</f>
        <v>0</v>
      </c>
      <c r="N635" s="228">
        <f>COUNTIFS(Data_all!$M$2:$M$5005,LocID!$B635, Data_all!$N$2:$N$5005, LocID!N$1)</f>
        <v>0</v>
      </c>
      <c r="O635" s="228">
        <f>COUNTIFS(Data_all!$M$2:$M$5005,LocID!$B635, Data_all!$N$2:$N$5005, LocID!O$1)</f>
        <v>0</v>
      </c>
      <c r="P635" s="228">
        <f>COUNTIFS(Data_all!$M$2:$M$5005,LocID!$B635, Data_all!$N$2:$N$5005, LocID!P$1)</f>
        <v>0</v>
      </c>
      <c r="Q635" s="228">
        <f>COUNTIFS(Data_all!$M$2:$M$5005,LocID!$B635, Data_all!$N$2:$N$5005, LocID!Q$1)</f>
        <v>0</v>
      </c>
      <c r="R635" s="228">
        <f>COUNTIFS(Data_all!$M$2:$M$5005,LocID!$B635, Data_all!$N$2:$N$5005, LocID!R$1)</f>
        <v>0</v>
      </c>
      <c r="S635" s="228">
        <f>COUNTIFS(Data_all!$M$2:$M$5005,LocID!$B635, Data_all!$N$2:$N$5005, LocID!S$1)</f>
        <v>0</v>
      </c>
      <c r="T635" s="232" t="s">
        <v>6471</v>
      </c>
      <c r="U635" s="230">
        <f t="shared" si="27"/>
        <v>1</v>
      </c>
      <c r="W635"/>
    </row>
    <row r="636" spans="1:23" x14ac:dyDescent="0.25">
      <c r="A636" s="228">
        <v>646</v>
      </c>
      <c r="B636" s="228" t="str">
        <f t="shared" si="28"/>
        <v>Stanford_CA</v>
      </c>
      <c r="C636" s="228" t="s">
        <v>5796</v>
      </c>
      <c r="D636" s="228" t="s">
        <v>76</v>
      </c>
      <c r="E636" s="320" t="s">
        <v>50</v>
      </c>
      <c r="F636" s="320"/>
      <c r="G636" s="323">
        <v>37.431369781494098</v>
      </c>
      <c r="H636" s="323">
        <v>-122.16892242431599</v>
      </c>
      <c r="I636" s="228">
        <f t="shared" si="29"/>
        <v>646</v>
      </c>
      <c r="J636" s="228">
        <f>COUNTIFS(Data_all!$M$2:$M$5005, LocID!B636, Data_all!$O$2:$O$5005,"&lt;&gt;2")</f>
        <v>2</v>
      </c>
      <c r="K636" s="228">
        <f>COUNTIFS(Data_all!$M$2:$M$5005,LocID!$B636, Data_all!$N$2:$N$5005, LocID!K$1)</f>
        <v>1</v>
      </c>
      <c r="L636" s="228">
        <f>COUNTIFS(Data_all!$M$2:$M$5005,LocID!$B636, Data_all!$N$2:$N$5005, LocID!L$1) + COUNTIFS(Data_all!$M$2:$M$5005,LocID!$B636, Data_all!$N$2:$N$5005, "Cities and Streets")</f>
        <v>0</v>
      </c>
      <c r="M636" s="228">
        <f>COUNTIFS(Data_all!$M$2:$M$5005,LocID!$B636, Data_all!$N$2:$N$5005, LocID!M$1)</f>
        <v>1</v>
      </c>
      <c r="N636" s="228">
        <f>COUNTIFS(Data_all!$M$2:$M$5005,LocID!$B636, Data_all!$N$2:$N$5005, LocID!N$1)</f>
        <v>0</v>
      </c>
      <c r="O636" s="228">
        <f>COUNTIFS(Data_all!$M$2:$M$5005,LocID!$B636, Data_all!$N$2:$N$5005, LocID!O$1)</f>
        <v>0</v>
      </c>
      <c r="P636" s="228">
        <f>COUNTIFS(Data_all!$M$2:$M$5005,LocID!$B636, Data_all!$N$2:$N$5005, LocID!P$1)</f>
        <v>0</v>
      </c>
      <c r="Q636" s="228">
        <f>COUNTIFS(Data_all!$M$2:$M$5005,LocID!$B636, Data_all!$N$2:$N$5005, LocID!Q$1)</f>
        <v>0</v>
      </c>
      <c r="R636" s="228">
        <f>COUNTIFS(Data_all!$M$2:$M$5005,LocID!$B636, Data_all!$N$2:$N$5005, LocID!R$1)</f>
        <v>0</v>
      </c>
      <c r="S636" s="228">
        <f>COUNTIFS(Data_all!$M$2:$M$5005,LocID!$B636, Data_all!$N$2:$N$5005, LocID!S$1)</f>
        <v>0</v>
      </c>
      <c r="T636" s="232" t="s">
        <v>6469</v>
      </c>
      <c r="U636" s="230">
        <f t="shared" si="27"/>
        <v>2</v>
      </c>
      <c r="W636"/>
    </row>
    <row r="637" spans="1:23" x14ac:dyDescent="0.25">
      <c r="A637" s="228">
        <v>647</v>
      </c>
      <c r="B637" s="228" t="str">
        <f t="shared" si="28"/>
        <v>South Burlington_VT</v>
      </c>
      <c r="C637" s="228" t="s">
        <v>5782</v>
      </c>
      <c r="D637" s="228" t="s">
        <v>732</v>
      </c>
      <c r="E637" s="320" t="s">
        <v>50</v>
      </c>
      <c r="F637" s="320"/>
      <c r="G637" s="228">
        <v>44.455490112304702</v>
      </c>
      <c r="H637" s="228">
        <v>-73.179130554199205</v>
      </c>
      <c r="I637" s="228">
        <f t="shared" si="29"/>
        <v>647</v>
      </c>
      <c r="J637" s="228">
        <f>COUNTIFS(Data_all!$M$2:$M$5005, LocID!B637, Data_all!$O$2:$O$5005,"&lt;&gt;2")</f>
        <v>1</v>
      </c>
      <c r="K637" s="228">
        <f>COUNTIFS(Data_all!$M$2:$M$5005,LocID!$B637, Data_all!$N$2:$N$5005, LocID!K$1)</f>
        <v>0</v>
      </c>
      <c r="L637" s="228">
        <f>COUNTIFS(Data_all!$M$2:$M$5005,LocID!$B637, Data_all!$N$2:$N$5005, LocID!L$1) + COUNTIFS(Data_all!$M$2:$M$5005,LocID!$B637, Data_all!$N$2:$N$5005, "Cities and Streets")</f>
        <v>0</v>
      </c>
      <c r="M637" s="228">
        <f>COUNTIFS(Data_all!$M$2:$M$5005,LocID!$B637, Data_all!$N$2:$N$5005, LocID!M$1)</f>
        <v>1</v>
      </c>
      <c r="N637" s="228">
        <f>COUNTIFS(Data_all!$M$2:$M$5005,LocID!$B637, Data_all!$N$2:$N$5005, LocID!N$1)</f>
        <v>0</v>
      </c>
      <c r="O637" s="228">
        <f>COUNTIFS(Data_all!$M$2:$M$5005,LocID!$B637, Data_all!$N$2:$N$5005, LocID!O$1)</f>
        <v>0</v>
      </c>
      <c r="P637" s="228">
        <f>COUNTIFS(Data_all!$M$2:$M$5005,LocID!$B637, Data_all!$N$2:$N$5005, LocID!P$1)</f>
        <v>0</v>
      </c>
      <c r="Q637" s="228">
        <f>COUNTIFS(Data_all!$M$2:$M$5005,LocID!$B637, Data_all!$N$2:$N$5005, LocID!Q$1)</f>
        <v>0</v>
      </c>
      <c r="R637" s="228">
        <f>COUNTIFS(Data_all!$M$2:$M$5005,LocID!$B637, Data_all!$N$2:$N$5005, LocID!R$1)</f>
        <v>0</v>
      </c>
      <c r="S637" s="228">
        <f>COUNTIFS(Data_all!$M$2:$M$5005,LocID!$B637, Data_all!$N$2:$N$5005, LocID!S$1)</f>
        <v>0</v>
      </c>
      <c r="T637" s="232" t="s">
        <v>6469</v>
      </c>
      <c r="U637" s="230">
        <f t="shared" si="27"/>
        <v>1</v>
      </c>
      <c r="W637"/>
    </row>
    <row r="638" spans="1:23" x14ac:dyDescent="0.25">
      <c r="A638" s="228">
        <v>648</v>
      </c>
      <c r="B638" s="228" t="str">
        <f t="shared" si="28"/>
        <v>Little Rock_AR</v>
      </c>
      <c r="C638" s="228" t="s">
        <v>5196</v>
      </c>
      <c r="D638" s="228" t="s">
        <v>1268</v>
      </c>
      <c r="E638" s="320" t="s">
        <v>50</v>
      </c>
      <c r="F638" s="320"/>
      <c r="G638" s="228">
        <v>34.748699188232401</v>
      </c>
      <c r="H638" s="228">
        <v>-92.274848937988295</v>
      </c>
      <c r="I638" s="228">
        <f t="shared" si="29"/>
        <v>648</v>
      </c>
      <c r="J638" s="228">
        <f>COUNTIFS(Data_all!$M$2:$M$5005, LocID!B638, Data_all!$O$2:$O$5005,"&lt;&gt;2")</f>
        <v>3</v>
      </c>
      <c r="K638" s="228">
        <f>COUNTIFS(Data_all!$M$2:$M$5005,LocID!$B638, Data_all!$N$2:$N$5005, LocID!K$1)</f>
        <v>0</v>
      </c>
      <c r="L638" s="228">
        <f>COUNTIFS(Data_all!$M$2:$M$5005,LocID!$B638, Data_all!$N$2:$N$5005, LocID!L$1) + COUNTIFS(Data_all!$M$2:$M$5005,LocID!$B638, Data_all!$N$2:$N$5005, "Cities and Streets")</f>
        <v>3</v>
      </c>
      <c r="M638" s="228">
        <f>COUNTIFS(Data_all!$M$2:$M$5005,LocID!$B638, Data_all!$N$2:$N$5005, LocID!M$1)</f>
        <v>0</v>
      </c>
      <c r="N638" s="228">
        <f>COUNTIFS(Data_all!$M$2:$M$5005,LocID!$B638, Data_all!$N$2:$N$5005, LocID!N$1)</f>
        <v>0</v>
      </c>
      <c r="O638" s="228">
        <f>COUNTIFS(Data_all!$M$2:$M$5005,LocID!$B638, Data_all!$N$2:$N$5005, LocID!O$1)</f>
        <v>0</v>
      </c>
      <c r="P638" s="228">
        <f>COUNTIFS(Data_all!$M$2:$M$5005,LocID!$B638, Data_all!$N$2:$N$5005, LocID!P$1)</f>
        <v>0</v>
      </c>
      <c r="Q638" s="228">
        <f>COUNTIFS(Data_all!$M$2:$M$5005,LocID!$B638, Data_all!$N$2:$N$5005, LocID!Q$1)</f>
        <v>0</v>
      </c>
      <c r="R638" s="228">
        <f>COUNTIFS(Data_all!$M$2:$M$5005,LocID!$B638, Data_all!$N$2:$N$5005, LocID!R$1)</f>
        <v>0</v>
      </c>
      <c r="S638" s="228">
        <f>COUNTIFS(Data_all!$M$2:$M$5005,LocID!$B638, Data_all!$N$2:$N$5005, LocID!S$1)</f>
        <v>0</v>
      </c>
      <c r="T638" s="232" t="s">
        <v>6469</v>
      </c>
      <c r="U638" s="230">
        <f t="shared" si="27"/>
        <v>3</v>
      </c>
      <c r="W638"/>
    </row>
    <row r="639" spans="1:23" x14ac:dyDescent="0.25">
      <c r="A639" s="228">
        <v>649</v>
      </c>
      <c r="B639" s="228" t="str">
        <f t="shared" si="28"/>
        <v>McMinville_OR</v>
      </c>
      <c r="C639" s="228" t="s">
        <v>5147</v>
      </c>
      <c r="D639" s="228" t="s">
        <v>122</v>
      </c>
      <c r="E639" s="320" t="s">
        <v>50</v>
      </c>
      <c r="F639" s="320"/>
      <c r="G639" s="228">
        <v>45.209201812744098</v>
      </c>
      <c r="H639" s="228">
        <v>-123.19912719726599</v>
      </c>
      <c r="I639" s="228">
        <f t="shared" si="29"/>
        <v>649</v>
      </c>
      <c r="J639" s="228">
        <f>COUNTIFS(Data_all!$M$2:$M$5005, LocID!B639, Data_all!$O$2:$O$5005,"&lt;&gt;2")</f>
        <v>1</v>
      </c>
      <c r="K639" s="228">
        <f>COUNTIFS(Data_all!$M$2:$M$5005,LocID!$B639, Data_all!$N$2:$N$5005, LocID!K$1)</f>
        <v>1</v>
      </c>
      <c r="L639" s="228">
        <f>COUNTIFS(Data_all!$M$2:$M$5005,LocID!$B639, Data_all!$N$2:$N$5005, LocID!L$1) + COUNTIFS(Data_all!$M$2:$M$5005,LocID!$B639, Data_all!$N$2:$N$5005, "Cities and Streets")</f>
        <v>0</v>
      </c>
      <c r="M639" s="228">
        <f>COUNTIFS(Data_all!$M$2:$M$5005,LocID!$B639, Data_all!$N$2:$N$5005, LocID!M$1)</f>
        <v>0</v>
      </c>
      <c r="N639" s="228">
        <f>COUNTIFS(Data_all!$M$2:$M$5005,LocID!$B639, Data_all!$N$2:$N$5005, LocID!N$1)</f>
        <v>0</v>
      </c>
      <c r="O639" s="228">
        <f>COUNTIFS(Data_all!$M$2:$M$5005,LocID!$B639, Data_all!$N$2:$N$5005, LocID!O$1)</f>
        <v>0</v>
      </c>
      <c r="P639" s="228">
        <f>COUNTIFS(Data_all!$M$2:$M$5005,LocID!$B639, Data_all!$N$2:$N$5005, LocID!P$1)</f>
        <v>0</v>
      </c>
      <c r="Q639" s="228">
        <f>COUNTIFS(Data_all!$M$2:$M$5005,LocID!$B639, Data_all!$N$2:$N$5005, LocID!Q$1)</f>
        <v>0</v>
      </c>
      <c r="R639" s="228">
        <f>COUNTIFS(Data_all!$M$2:$M$5005,LocID!$B639, Data_all!$N$2:$N$5005, LocID!R$1)</f>
        <v>0</v>
      </c>
      <c r="S639" s="228">
        <f>COUNTIFS(Data_all!$M$2:$M$5005,LocID!$B639, Data_all!$N$2:$N$5005, LocID!S$1)</f>
        <v>0</v>
      </c>
      <c r="T639" s="232" t="s">
        <v>6469</v>
      </c>
      <c r="U639" s="230">
        <f t="shared" si="27"/>
        <v>1</v>
      </c>
      <c r="W639"/>
    </row>
    <row r="640" spans="1:23" x14ac:dyDescent="0.25">
      <c r="A640" s="228">
        <v>650</v>
      </c>
      <c r="B640" s="228" t="str">
        <f t="shared" si="28"/>
        <v>Moorpark_CA</v>
      </c>
      <c r="C640" s="228" t="s">
        <v>5540</v>
      </c>
      <c r="D640" s="228" t="s">
        <v>76</v>
      </c>
      <c r="E640" s="320" t="s">
        <v>50</v>
      </c>
      <c r="F640" s="320"/>
      <c r="G640" s="228">
        <v>34.287059783935497</v>
      </c>
      <c r="H640" s="228">
        <v>-118.882209777832</v>
      </c>
      <c r="I640" s="228">
        <f t="shared" si="29"/>
        <v>650</v>
      </c>
      <c r="J640" s="228">
        <f>COUNTIFS(Data_all!$M$2:$M$5005, LocID!B640, Data_all!$O$2:$O$5005,"&lt;&gt;2")</f>
        <v>1</v>
      </c>
      <c r="K640" s="228">
        <f>COUNTIFS(Data_all!$M$2:$M$5005,LocID!$B640, Data_all!$N$2:$N$5005, LocID!K$1)</f>
        <v>1</v>
      </c>
      <c r="L640" s="228">
        <f>COUNTIFS(Data_all!$M$2:$M$5005,LocID!$B640, Data_all!$N$2:$N$5005, LocID!L$1) + COUNTIFS(Data_all!$M$2:$M$5005,LocID!$B640, Data_all!$N$2:$N$5005, "Cities and Streets")</f>
        <v>0</v>
      </c>
      <c r="M640" s="228">
        <f>COUNTIFS(Data_all!$M$2:$M$5005,LocID!$B640, Data_all!$N$2:$N$5005, LocID!M$1)</f>
        <v>0</v>
      </c>
      <c r="N640" s="228">
        <f>COUNTIFS(Data_all!$M$2:$M$5005,LocID!$B640, Data_all!$N$2:$N$5005, LocID!N$1)</f>
        <v>0</v>
      </c>
      <c r="O640" s="228">
        <f>COUNTIFS(Data_all!$M$2:$M$5005,LocID!$B640, Data_all!$N$2:$N$5005, LocID!O$1)</f>
        <v>0</v>
      </c>
      <c r="P640" s="228">
        <f>COUNTIFS(Data_all!$M$2:$M$5005,LocID!$B640, Data_all!$N$2:$N$5005, LocID!P$1)</f>
        <v>0</v>
      </c>
      <c r="Q640" s="228">
        <f>COUNTIFS(Data_all!$M$2:$M$5005,LocID!$B640, Data_all!$N$2:$N$5005, LocID!Q$1)</f>
        <v>0</v>
      </c>
      <c r="R640" s="228">
        <f>COUNTIFS(Data_all!$M$2:$M$5005,LocID!$B640, Data_all!$N$2:$N$5005, LocID!R$1)</f>
        <v>0</v>
      </c>
      <c r="S640" s="228">
        <f>COUNTIFS(Data_all!$M$2:$M$5005,LocID!$B640, Data_all!$N$2:$N$5005, LocID!S$1)</f>
        <v>0</v>
      </c>
      <c r="T640" s="232" t="s">
        <v>6469</v>
      </c>
      <c r="U640" s="230">
        <f t="shared" ref="U640:U703" si="30">SUM(K640:S640)</f>
        <v>1</v>
      </c>
      <c r="W640"/>
    </row>
    <row r="641" spans="1:23" x14ac:dyDescent="0.25">
      <c r="A641" s="228">
        <v>651</v>
      </c>
      <c r="B641" s="228" t="str">
        <f t="shared" ref="B641:B704" si="31">IF(F641=1, C641&amp;"_"&amp;E641, C641&amp;"_"&amp;D641)</f>
        <v>Augusta_GA</v>
      </c>
      <c r="C641" s="228" t="s">
        <v>329</v>
      </c>
      <c r="D641" s="228" t="s">
        <v>160</v>
      </c>
      <c r="E641" s="320" t="s">
        <v>50</v>
      </c>
      <c r="F641" s="320"/>
      <c r="G641" s="228">
        <v>33.479290008544901</v>
      </c>
      <c r="H641" s="228">
        <v>-81.9752197265625</v>
      </c>
      <c r="I641" s="228">
        <f t="shared" ref="I641:I701" si="32">A641</f>
        <v>651</v>
      </c>
      <c r="J641" s="228">
        <f>COUNTIFS(Data_all!$M$2:$M$5005, LocID!B641, Data_all!$O$2:$O$5005,"&lt;&gt;2")</f>
        <v>1</v>
      </c>
      <c r="K641" s="228">
        <f>COUNTIFS(Data_all!$M$2:$M$5005,LocID!$B641, Data_all!$N$2:$N$5005, LocID!K$1)</f>
        <v>1</v>
      </c>
      <c r="L641" s="228">
        <f>COUNTIFS(Data_all!$M$2:$M$5005,LocID!$B641, Data_all!$N$2:$N$5005, LocID!L$1) + COUNTIFS(Data_all!$M$2:$M$5005,LocID!$B641, Data_all!$N$2:$N$5005, "Cities and Streets")</f>
        <v>0</v>
      </c>
      <c r="M641" s="228">
        <f>COUNTIFS(Data_all!$M$2:$M$5005,LocID!$B641, Data_all!$N$2:$N$5005, LocID!M$1)</f>
        <v>0</v>
      </c>
      <c r="N641" s="228">
        <f>COUNTIFS(Data_all!$M$2:$M$5005,LocID!$B641, Data_all!$N$2:$N$5005, LocID!N$1)</f>
        <v>0</v>
      </c>
      <c r="O641" s="228">
        <f>COUNTIFS(Data_all!$M$2:$M$5005,LocID!$B641, Data_all!$N$2:$N$5005, LocID!O$1)</f>
        <v>0</v>
      </c>
      <c r="P641" s="228">
        <f>COUNTIFS(Data_all!$M$2:$M$5005,LocID!$B641, Data_all!$N$2:$N$5005, LocID!P$1)</f>
        <v>0</v>
      </c>
      <c r="Q641" s="228">
        <f>COUNTIFS(Data_all!$M$2:$M$5005,LocID!$B641, Data_all!$N$2:$N$5005, LocID!Q$1)</f>
        <v>0</v>
      </c>
      <c r="R641" s="228">
        <f>COUNTIFS(Data_all!$M$2:$M$5005,LocID!$B641, Data_all!$N$2:$N$5005, LocID!R$1)</f>
        <v>0</v>
      </c>
      <c r="S641" s="228">
        <f>COUNTIFS(Data_all!$M$2:$M$5005,LocID!$B641, Data_all!$N$2:$N$5005, LocID!S$1)</f>
        <v>0</v>
      </c>
      <c r="T641" s="232" t="s">
        <v>6469</v>
      </c>
      <c r="U641" s="230">
        <f t="shared" si="30"/>
        <v>1</v>
      </c>
      <c r="W641"/>
    </row>
    <row r="642" spans="1:23" x14ac:dyDescent="0.25">
      <c r="A642" s="228">
        <v>652</v>
      </c>
      <c r="B642" s="228" t="str">
        <f t="shared" si="31"/>
        <v>Tampa_FL</v>
      </c>
      <c r="C642" s="228" t="s">
        <v>5252</v>
      </c>
      <c r="D642" s="228" t="s">
        <v>165</v>
      </c>
      <c r="E642" s="320" t="s">
        <v>50</v>
      </c>
      <c r="F642" s="320"/>
      <c r="G642" s="228">
        <v>27.946529388427699</v>
      </c>
      <c r="H642" s="228">
        <v>-82.459266662597699</v>
      </c>
      <c r="I642" s="228">
        <f t="shared" si="32"/>
        <v>652</v>
      </c>
      <c r="J642" s="228">
        <f>COUNTIFS(Data_all!$M$2:$M$5005, LocID!B642, Data_all!$O$2:$O$5005,"&lt;&gt;2")</f>
        <v>2</v>
      </c>
      <c r="K642" s="228">
        <f>COUNTIFS(Data_all!$M$2:$M$5005,LocID!$B642, Data_all!$N$2:$N$5005, LocID!K$1)</f>
        <v>0</v>
      </c>
      <c r="L642" s="228">
        <f>COUNTIFS(Data_all!$M$2:$M$5005,LocID!$B642, Data_all!$N$2:$N$5005, LocID!L$1) + COUNTIFS(Data_all!$M$2:$M$5005,LocID!$B642, Data_all!$N$2:$N$5005, "Cities and Streets")</f>
        <v>1</v>
      </c>
      <c r="M642" s="228">
        <f>COUNTIFS(Data_all!$M$2:$M$5005,LocID!$B642, Data_all!$N$2:$N$5005, LocID!M$1)</f>
        <v>1</v>
      </c>
      <c r="N642" s="228">
        <f>COUNTIFS(Data_all!$M$2:$M$5005,LocID!$B642, Data_all!$N$2:$N$5005, LocID!N$1)</f>
        <v>0</v>
      </c>
      <c r="O642" s="228">
        <f>COUNTIFS(Data_all!$M$2:$M$5005,LocID!$B642, Data_all!$N$2:$N$5005, LocID!O$1)</f>
        <v>0</v>
      </c>
      <c r="P642" s="228">
        <f>COUNTIFS(Data_all!$M$2:$M$5005,LocID!$B642, Data_all!$N$2:$N$5005, LocID!P$1)</f>
        <v>0</v>
      </c>
      <c r="Q642" s="228">
        <f>COUNTIFS(Data_all!$M$2:$M$5005,LocID!$B642, Data_all!$N$2:$N$5005, LocID!Q$1)</f>
        <v>0</v>
      </c>
      <c r="R642" s="228">
        <f>COUNTIFS(Data_all!$M$2:$M$5005,LocID!$B642, Data_all!$N$2:$N$5005, LocID!R$1)</f>
        <v>0</v>
      </c>
      <c r="S642" s="228">
        <f>COUNTIFS(Data_all!$M$2:$M$5005,LocID!$B642, Data_all!$N$2:$N$5005, LocID!S$1)</f>
        <v>0</v>
      </c>
      <c r="T642" s="232" t="s">
        <v>6469</v>
      </c>
      <c r="U642" s="230">
        <f t="shared" si="30"/>
        <v>2</v>
      </c>
      <c r="W642"/>
    </row>
    <row r="643" spans="1:23" x14ac:dyDescent="0.25">
      <c r="A643" s="228">
        <v>653</v>
      </c>
      <c r="B643" s="228" t="str">
        <f t="shared" si="31"/>
        <v>Hood River_OR</v>
      </c>
      <c r="C643" s="228" t="s">
        <v>5477</v>
      </c>
      <c r="D643" s="228" t="s">
        <v>122</v>
      </c>
      <c r="E643" s="320" t="s">
        <v>50</v>
      </c>
      <c r="F643" s="320"/>
      <c r="G643" s="321">
        <v>45.708850860595703</v>
      </c>
      <c r="H643" s="321">
        <v>-121.51072692871099</v>
      </c>
      <c r="I643" s="228">
        <f t="shared" si="32"/>
        <v>653</v>
      </c>
      <c r="J643" s="228">
        <f>COUNTIFS(Data_all!$M$2:$M$5005, LocID!B643, Data_all!$O$2:$O$5005,"&lt;&gt;2")</f>
        <v>1</v>
      </c>
      <c r="K643" s="228">
        <f>COUNTIFS(Data_all!$M$2:$M$5005,LocID!$B643, Data_all!$N$2:$N$5005, LocID!K$1)</f>
        <v>1</v>
      </c>
      <c r="L643" s="228">
        <f>COUNTIFS(Data_all!$M$2:$M$5005,LocID!$B643, Data_all!$N$2:$N$5005, LocID!L$1) + COUNTIFS(Data_all!$M$2:$M$5005,LocID!$B643, Data_all!$N$2:$N$5005, "Cities and Streets")</f>
        <v>0</v>
      </c>
      <c r="M643" s="228">
        <f>COUNTIFS(Data_all!$M$2:$M$5005,LocID!$B643, Data_all!$N$2:$N$5005, LocID!M$1)</f>
        <v>0</v>
      </c>
      <c r="N643" s="228">
        <f>COUNTIFS(Data_all!$M$2:$M$5005,LocID!$B643, Data_all!$N$2:$N$5005, LocID!N$1)</f>
        <v>0</v>
      </c>
      <c r="O643" s="228">
        <f>COUNTIFS(Data_all!$M$2:$M$5005,LocID!$B643, Data_all!$N$2:$N$5005, LocID!O$1)</f>
        <v>0</v>
      </c>
      <c r="P643" s="228">
        <f>COUNTIFS(Data_all!$M$2:$M$5005,LocID!$B643, Data_all!$N$2:$N$5005, LocID!P$1)</f>
        <v>0</v>
      </c>
      <c r="Q643" s="228">
        <f>COUNTIFS(Data_all!$M$2:$M$5005,LocID!$B643, Data_all!$N$2:$N$5005, LocID!Q$1)</f>
        <v>0</v>
      </c>
      <c r="R643" s="228">
        <f>COUNTIFS(Data_all!$M$2:$M$5005,LocID!$B643, Data_all!$N$2:$N$5005, LocID!R$1)</f>
        <v>0</v>
      </c>
      <c r="S643" s="228">
        <f>COUNTIFS(Data_all!$M$2:$M$5005,LocID!$B643, Data_all!$N$2:$N$5005, LocID!S$1)</f>
        <v>0</v>
      </c>
      <c r="T643" s="232" t="s">
        <v>6469</v>
      </c>
      <c r="U643" s="230">
        <f t="shared" si="30"/>
        <v>1</v>
      </c>
      <c r="W643"/>
    </row>
    <row r="644" spans="1:23" x14ac:dyDescent="0.25">
      <c r="A644" s="228">
        <v>654</v>
      </c>
      <c r="B644" s="228" t="str">
        <f t="shared" si="31"/>
        <v>Harrisburg_PA</v>
      </c>
      <c r="C644" s="228" t="s">
        <v>4953</v>
      </c>
      <c r="D644" s="228" t="s">
        <v>156</v>
      </c>
      <c r="E644" s="320" t="s">
        <v>50</v>
      </c>
      <c r="F644" s="320"/>
      <c r="G644" s="228">
        <v>40.259860992431598</v>
      </c>
      <c r="H644" s="228">
        <v>-76.882232666015597</v>
      </c>
      <c r="I644" s="228">
        <f t="shared" si="32"/>
        <v>654</v>
      </c>
      <c r="J644" s="228">
        <f>COUNTIFS(Data_all!$M$2:$M$5005, LocID!B644, Data_all!$O$2:$O$5005,"&lt;&gt;2")</f>
        <v>7</v>
      </c>
      <c r="K644" s="228">
        <f>COUNTIFS(Data_all!$M$2:$M$5005,LocID!$B644, Data_all!$N$2:$N$5005, LocID!K$1)</f>
        <v>3</v>
      </c>
      <c r="L644" s="228">
        <f>COUNTIFS(Data_all!$M$2:$M$5005,LocID!$B644, Data_all!$N$2:$N$5005, LocID!L$1) + COUNTIFS(Data_all!$M$2:$M$5005,LocID!$B644, Data_all!$N$2:$N$5005, "Cities and Streets")</f>
        <v>0</v>
      </c>
      <c r="M644" s="228">
        <f>COUNTIFS(Data_all!$M$2:$M$5005,LocID!$B644, Data_all!$N$2:$N$5005, LocID!M$1)</f>
        <v>0</v>
      </c>
      <c r="N644" s="228">
        <f>COUNTIFS(Data_all!$M$2:$M$5005,LocID!$B644, Data_all!$N$2:$N$5005, LocID!N$1)</f>
        <v>1</v>
      </c>
      <c r="O644" s="228">
        <f>COUNTIFS(Data_all!$M$2:$M$5005,LocID!$B644, Data_all!$N$2:$N$5005, LocID!O$1)</f>
        <v>2</v>
      </c>
      <c r="P644" s="228">
        <f>COUNTIFS(Data_all!$M$2:$M$5005,LocID!$B644, Data_all!$N$2:$N$5005, LocID!P$1)</f>
        <v>1</v>
      </c>
      <c r="Q644" s="228">
        <f>COUNTIFS(Data_all!$M$2:$M$5005,LocID!$B644, Data_all!$N$2:$N$5005, LocID!Q$1)</f>
        <v>0</v>
      </c>
      <c r="R644" s="228">
        <f>COUNTIFS(Data_all!$M$2:$M$5005,LocID!$B644, Data_all!$N$2:$N$5005, LocID!R$1)</f>
        <v>0</v>
      </c>
      <c r="S644" s="228">
        <f>COUNTIFS(Data_all!$M$2:$M$5005,LocID!$B644, Data_all!$N$2:$N$5005, LocID!S$1)</f>
        <v>0</v>
      </c>
      <c r="T644" s="232" t="s">
        <v>6469</v>
      </c>
      <c r="U644" s="230">
        <f t="shared" si="30"/>
        <v>7</v>
      </c>
      <c r="W644"/>
    </row>
    <row r="645" spans="1:23" x14ac:dyDescent="0.25">
      <c r="A645" s="228">
        <v>655</v>
      </c>
      <c r="B645" s="228" t="str">
        <f t="shared" si="31"/>
        <v>Pueblo_CO</v>
      </c>
      <c r="C645" s="228" t="s">
        <v>5653</v>
      </c>
      <c r="D645" s="228" t="s">
        <v>244</v>
      </c>
      <c r="E645" s="320" t="s">
        <v>50</v>
      </c>
      <c r="F645" s="320"/>
      <c r="G645" s="228">
        <v>38.263858795166001</v>
      </c>
      <c r="H645" s="228">
        <v>-104.61237335205099</v>
      </c>
      <c r="I645" s="228">
        <f t="shared" si="32"/>
        <v>655</v>
      </c>
      <c r="J645" s="228">
        <f>COUNTIFS(Data_all!$M$2:$M$5005, LocID!B645, Data_all!$O$2:$O$5005,"&lt;&gt;2")</f>
        <v>1</v>
      </c>
      <c r="K645" s="228">
        <f>COUNTIFS(Data_all!$M$2:$M$5005,LocID!$B645, Data_all!$N$2:$N$5005, LocID!K$1)</f>
        <v>1</v>
      </c>
      <c r="L645" s="228">
        <f>COUNTIFS(Data_all!$M$2:$M$5005,LocID!$B645, Data_all!$N$2:$N$5005, LocID!L$1) + COUNTIFS(Data_all!$M$2:$M$5005,LocID!$B645, Data_all!$N$2:$N$5005, "Cities and Streets")</f>
        <v>0</v>
      </c>
      <c r="M645" s="228">
        <f>COUNTIFS(Data_all!$M$2:$M$5005,LocID!$B645, Data_all!$N$2:$N$5005, LocID!M$1)</f>
        <v>0</v>
      </c>
      <c r="N645" s="228">
        <f>COUNTIFS(Data_all!$M$2:$M$5005,LocID!$B645, Data_all!$N$2:$N$5005, LocID!N$1)</f>
        <v>0</v>
      </c>
      <c r="O645" s="228">
        <f>COUNTIFS(Data_all!$M$2:$M$5005,LocID!$B645, Data_all!$N$2:$N$5005, LocID!O$1)</f>
        <v>0</v>
      </c>
      <c r="P645" s="228">
        <f>COUNTIFS(Data_all!$M$2:$M$5005,LocID!$B645, Data_all!$N$2:$N$5005, LocID!P$1)</f>
        <v>0</v>
      </c>
      <c r="Q645" s="228">
        <f>COUNTIFS(Data_all!$M$2:$M$5005,LocID!$B645, Data_all!$N$2:$N$5005, LocID!Q$1)</f>
        <v>0</v>
      </c>
      <c r="R645" s="228">
        <f>COUNTIFS(Data_all!$M$2:$M$5005,LocID!$B645, Data_all!$N$2:$N$5005, LocID!R$1)</f>
        <v>0</v>
      </c>
      <c r="S645" s="228">
        <f>COUNTIFS(Data_all!$M$2:$M$5005,LocID!$B645, Data_all!$N$2:$N$5005, LocID!S$1)</f>
        <v>0</v>
      </c>
      <c r="T645" s="232" t="s">
        <v>6469</v>
      </c>
      <c r="U645" s="230">
        <f t="shared" si="30"/>
        <v>1</v>
      </c>
      <c r="W645"/>
    </row>
    <row r="646" spans="1:23" x14ac:dyDescent="0.25">
      <c r="A646" s="228">
        <v>656</v>
      </c>
      <c r="B646" s="228" t="str">
        <f t="shared" si="31"/>
        <v>Commerce_CA</v>
      </c>
      <c r="C646" s="228" t="s">
        <v>5403</v>
      </c>
      <c r="D646" s="228" t="s">
        <v>76</v>
      </c>
      <c r="E646" s="320" t="s">
        <v>50</v>
      </c>
      <c r="F646" s="320"/>
      <c r="G646" s="228">
        <v>34.001190185546903</v>
      </c>
      <c r="H646" s="228">
        <v>-118.15493774414099</v>
      </c>
      <c r="I646" s="228">
        <f t="shared" si="32"/>
        <v>656</v>
      </c>
      <c r="J646" s="228">
        <f>COUNTIFS(Data_all!$M$2:$M$5005, LocID!B646, Data_all!$O$2:$O$5005,"&lt;&gt;2")</f>
        <v>2</v>
      </c>
      <c r="K646" s="228">
        <f>COUNTIFS(Data_all!$M$2:$M$5005,LocID!$B646, Data_all!$N$2:$N$5005, LocID!K$1)</f>
        <v>1</v>
      </c>
      <c r="L646" s="228">
        <f>COUNTIFS(Data_all!$M$2:$M$5005,LocID!$B646, Data_all!$N$2:$N$5005, LocID!L$1) + COUNTIFS(Data_all!$M$2:$M$5005,LocID!$B646, Data_all!$N$2:$N$5005, "Cities and Streets")</f>
        <v>1</v>
      </c>
      <c r="M646" s="228">
        <f>COUNTIFS(Data_all!$M$2:$M$5005,LocID!$B646, Data_all!$N$2:$N$5005, LocID!M$1)</f>
        <v>0</v>
      </c>
      <c r="N646" s="228">
        <f>COUNTIFS(Data_all!$M$2:$M$5005,LocID!$B646, Data_all!$N$2:$N$5005, LocID!N$1)</f>
        <v>0</v>
      </c>
      <c r="O646" s="228">
        <f>COUNTIFS(Data_all!$M$2:$M$5005,LocID!$B646, Data_all!$N$2:$N$5005, LocID!O$1)</f>
        <v>0</v>
      </c>
      <c r="P646" s="228">
        <f>COUNTIFS(Data_all!$M$2:$M$5005,LocID!$B646, Data_all!$N$2:$N$5005, LocID!P$1)</f>
        <v>0</v>
      </c>
      <c r="Q646" s="228">
        <f>COUNTIFS(Data_all!$M$2:$M$5005,LocID!$B646, Data_all!$N$2:$N$5005, LocID!Q$1)</f>
        <v>0</v>
      </c>
      <c r="R646" s="228">
        <f>COUNTIFS(Data_all!$M$2:$M$5005,LocID!$B646, Data_all!$N$2:$N$5005, LocID!R$1)</f>
        <v>0</v>
      </c>
      <c r="S646" s="228">
        <f>COUNTIFS(Data_all!$M$2:$M$5005,LocID!$B646, Data_all!$N$2:$N$5005, LocID!S$1)</f>
        <v>0</v>
      </c>
      <c r="T646" s="232" t="s">
        <v>6469</v>
      </c>
      <c r="U646" s="230">
        <f t="shared" si="30"/>
        <v>2</v>
      </c>
      <c r="W646"/>
    </row>
    <row r="647" spans="1:23" x14ac:dyDescent="0.25">
      <c r="A647" s="228">
        <v>657</v>
      </c>
      <c r="B647" s="228" t="str">
        <f t="shared" si="31"/>
        <v>Chelsea_MA</v>
      </c>
      <c r="C647" s="228" t="s">
        <v>4944</v>
      </c>
      <c r="D647" s="228" t="s">
        <v>49</v>
      </c>
      <c r="E647" s="320" t="s">
        <v>50</v>
      </c>
      <c r="F647" s="320"/>
      <c r="G647" s="228">
        <v>42.393760681152301</v>
      </c>
      <c r="H647" s="228">
        <v>-71.032371520996094</v>
      </c>
      <c r="I647" s="228">
        <f t="shared" si="32"/>
        <v>657</v>
      </c>
      <c r="J647" s="228">
        <f>COUNTIFS(Data_all!$M$2:$M$5005, LocID!B647, Data_all!$O$2:$O$5005,"&lt;&gt;2")</f>
        <v>2</v>
      </c>
      <c r="K647" s="228">
        <f>COUNTIFS(Data_all!$M$2:$M$5005,LocID!$B647, Data_all!$N$2:$N$5005, LocID!K$1)</f>
        <v>0</v>
      </c>
      <c r="L647" s="228">
        <f>COUNTIFS(Data_all!$M$2:$M$5005,LocID!$B647, Data_all!$N$2:$N$5005, LocID!L$1) + COUNTIFS(Data_all!$M$2:$M$5005,LocID!$B647, Data_all!$N$2:$N$5005, "Cities and Streets")</f>
        <v>0</v>
      </c>
      <c r="M647" s="228">
        <f>COUNTIFS(Data_all!$M$2:$M$5005,LocID!$B647, Data_all!$N$2:$N$5005, LocID!M$1)</f>
        <v>1</v>
      </c>
      <c r="N647" s="228">
        <f>COUNTIFS(Data_all!$M$2:$M$5005,LocID!$B647, Data_all!$N$2:$N$5005, LocID!N$1)</f>
        <v>0</v>
      </c>
      <c r="O647" s="228">
        <f>COUNTIFS(Data_all!$M$2:$M$5005,LocID!$B647, Data_all!$N$2:$N$5005, LocID!O$1)</f>
        <v>1</v>
      </c>
      <c r="P647" s="228">
        <f>COUNTIFS(Data_all!$M$2:$M$5005,LocID!$B647, Data_all!$N$2:$N$5005, LocID!P$1)</f>
        <v>0</v>
      </c>
      <c r="Q647" s="228">
        <f>COUNTIFS(Data_all!$M$2:$M$5005,LocID!$B647, Data_all!$N$2:$N$5005, LocID!Q$1)</f>
        <v>0</v>
      </c>
      <c r="R647" s="228">
        <f>COUNTIFS(Data_all!$M$2:$M$5005,LocID!$B647, Data_all!$N$2:$N$5005, LocID!R$1)</f>
        <v>0</v>
      </c>
      <c r="S647" s="228">
        <f>COUNTIFS(Data_all!$M$2:$M$5005,LocID!$B647, Data_all!$N$2:$N$5005, LocID!S$1)</f>
        <v>0</v>
      </c>
      <c r="T647" s="232" t="s">
        <v>6469</v>
      </c>
      <c r="U647" s="230">
        <f t="shared" si="30"/>
        <v>2</v>
      </c>
      <c r="W647"/>
    </row>
    <row r="648" spans="1:23" x14ac:dyDescent="0.25">
      <c r="A648" s="228">
        <v>658</v>
      </c>
      <c r="B648" s="228" t="str">
        <f t="shared" si="31"/>
        <v>Benton Harbor_MI</v>
      </c>
      <c r="C648" s="228" t="s">
        <v>5332</v>
      </c>
      <c r="D648" s="228" t="s">
        <v>183</v>
      </c>
      <c r="E648" s="320" t="s">
        <v>50</v>
      </c>
      <c r="F648" s="320"/>
      <c r="G648" s="228">
        <v>42.115528106689503</v>
      </c>
      <c r="H648" s="228">
        <v>-86.457481384277301</v>
      </c>
      <c r="I648" s="228">
        <f t="shared" si="32"/>
        <v>658</v>
      </c>
      <c r="J648" s="228">
        <f>COUNTIFS(Data_all!$M$2:$M$5005, LocID!B648, Data_all!$O$2:$O$5005,"&lt;&gt;2")</f>
        <v>1</v>
      </c>
      <c r="K648" s="228">
        <f>COUNTIFS(Data_all!$M$2:$M$5005,LocID!$B648, Data_all!$N$2:$N$5005, LocID!K$1)</f>
        <v>1</v>
      </c>
      <c r="L648" s="228">
        <f>COUNTIFS(Data_all!$M$2:$M$5005,LocID!$B648, Data_all!$N$2:$N$5005, LocID!L$1) + COUNTIFS(Data_all!$M$2:$M$5005,LocID!$B648, Data_all!$N$2:$N$5005, "Cities and Streets")</f>
        <v>0</v>
      </c>
      <c r="M648" s="228">
        <f>COUNTIFS(Data_all!$M$2:$M$5005,LocID!$B648, Data_all!$N$2:$N$5005, LocID!M$1)</f>
        <v>0</v>
      </c>
      <c r="N648" s="228">
        <f>COUNTIFS(Data_all!$M$2:$M$5005,LocID!$B648, Data_all!$N$2:$N$5005, LocID!N$1)</f>
        <v>0</v>
      </c>
      <c r="O648" s="228">
        <f>COUNTIFS(Data_all!$M$2:$M$5005,LocID!$B648, Data_all!$N$2:$N$5005, LocID!O$1)</f>
        <v>0</v>
      </c>
      <c r="P648" s="228">
        <f>COUNTIFS(Data_all!$M$2:$M$5005,LocID!$B648, Data_all!$N$2:$N$5005, LocID!P$1)</f>
        <v>0</v>
      </c>
      <c r="Q648" s="228">
        <f>COUNTIFS(Data_all!$M$2:$M$5005,LocID!$B648, Data_all!$N$2:$N$5005, LocID!Q$1)</f>
        <v>0</v>
      </c>
      <c r="R648" s="228">
        <f>COUNTIFS(Data_all!$M$2:$M$5005,LocID!$B648, Data_all!$N$2:$N$5005, LocID!R$1)</f>
        <v>0</v>
      </c>
      <c r="S648" s="228">
        <f>COUNTIFS(Data_all!$M$2:$M$5005,LocID!$B648, Data_all!$N$2:$N$5005, LocID!S$1)</f>
        <v>0</v>
      </c>
      <c r="T648" s="232" t="s">
        <v>6469</v>
      </c>
      <c r="U648" s="230">
        <f t="shared" si="30"/>
        <v>1</v>
      </c>
      <c r="W648"/>
    </row>
    <row r="649" spans="1:23" x14ac:dyDescent="0.25">
      <c r="A649" s="228">
        <v>659</v>
      </c>
      <c r="B649" s="228" t="str">
        <f t="shared" si="31"/>
        <v>Doraville_GA</v>
      </c>
      <c r="C649" s="228" t="s">
        <v>5420</v>
      </c>
      <c r="D649" s="228" t="s">
        <v>160</v>
      </c>
      <c r="E649" s="320" t="s">
        <v>50</v>
      </c>
      <c r="F649" s="320"/>
      <c r="G649" s="228">
        <v>33.901790618896499</v>
      </c>
      <c r="H649" s="228">
        <v>-84.280143737792997</v>
      </c>
      <c r="I649" s="228">
        <f t="shared" si="32"/>
        <v>659</v>
      </c>
      <c r="J649" s="228">
        <f>COUNTIFS(Data_all!$M$2:$M$5005, LocID!B649, Data_all!$O$2:$O$5005,"&lt;&gt;2")</f>
        <v>1</v>
      </c>
      <c r="K649" s="228">
        <f>COUNTIFS(Data_all!$M$2:$M$5005,LocID!$B649, Data_all!$N$2:$N$5005, LocID!K$1)</f>
        <v>0</v>
      </c>
      <c r="L649" s="228">
        <f>COUNTIFS(Data_all!$M$2:$M$5005,LocID!$B649, Data_all!$N$2:$N$5005, LocID!L$1) + COUNTIFS(Data_all!$M$2:$M$5005,LocID!$B649, Data_all!$N$2:$N$5005, "Cities and Streets")</f>
        <v>1</v>
      </c>
      <c r="M649" s="228">
        <f>COUNTIFS(Data_all!$M$2:$M$5005,LocID!$B649, Data_all!$N$2:$N$5005, LocID!M$1)</f>
        <v>0</v>
      </c>
      <c r="N649" s="228">
        <f>COUNTIFS(Data_all!$M$2:$M$5005,LocID!$B649, Data_all!$N$2:$N$5005, LocID!N$1)</f>
        <v>0</v>
      </c>
      <c r="O649" s="228">
        <f>COUNTIFS(Data_all!$M$2:$M$5005,LocID!$B649, Data_all!$N$2:$N$5005, LocID!O$1)</f>
        <v>0</v>
      </c>
      <c r="P649" s="228">
        <f>COUNTIFS(Data_all!$M$2:$M$5005,LocID!$B649, Data_all!$N$2:$N$5005, LocID!P$1)</f>
        <v>0</v>
      </c>
      <c r="Q649" s="228">
        <f>COUNTIFS(Data_all!$M$2:$M$5005,LocID!$B649, Data_all!$N$2:$N$5005, LocID!Q$1)</f>
        <v>0</v>
      </c>
      <c r="R649" s="228">
        <f>COUNTIFS(Data_all!$M$2:$M$5005,LocID!$B649, Data_all!$N$2:$N$5005, LocID!R$1)</f>
        <v>0</v>
      </c>
      <c r="S649" s="228">
        <f>COUNTIFS(Data_all!$M$2:$M$5005,LocID!$B649, Data_all!$N$2:$N$5005, LocID!S$1)</f>
        <v>0</v>
      </c>
      <c r="T649" s="232" t="s">
        <v>6469</v>
      </c>
      <c r="U649" s="230">
        <f t="shared" si="30"/>
        <v>1</v>
      </c>
      <c r="W649"/>
    </row>
    <row r="650" spans="1:23" x14ac:dyDescent="0.25">
      <c r="A650" s="228">
        <v>660</v>
      </c>
      <c r="B650" s="228" t="str">
        <f t="shared" si="31"/>
        <v>Rancho Cucamonga_CA</v>
      </c>
      <c r="C650" s="228" t="s">
        <v>5656</v>
      </c>
      <c r="D650" s="228" t="s">
        <v>76</v>
      </c>
      <c r="E650" s="320" t="s">
        <v>50</v>
      </c>
      <c r="F650" s="320"/>
      <c r="G650" s="228">
        <v>34.102619171142599</v>
      </c>
      <c r="H650" s="228">
        <v>-117.573852539063</v>
      </c>
      <c r="I650" s="228">
        <f t="shared" si="32"/>
        <v>660</v>
      </c>
      <c r="J650" s="228">
        <f>COUNTIFS(Data_all!$M$2:$M$5005, LocID!B650, Data_all!$O$2:$O$5005,"&lt;&gt;2")</f>
        <v>2</v>
      </c>
      <c r="K650" s="228">
        <f>COUNTIFS(Data_all!$M$2:$M$5005,LocID!$B650, Data_all!$N$2:$N$5005, LocID!K$1)</f>
        <v>0</v>
      </c>
      <c r="L650" s="228">
        <f>COUNTIFS(Data_all!$M$2:$M$5005,LocID!$B650, Data_all!$N$2:$N$5005, LocID!L$1) + COUNTIFS(Data_all!$M$2:$M$5005,LocID!$B650, Data_all!$N$2:$N$5005, "Cities and Streets")</f>
        <v>0</v>
      </c>
      <c r="M650" s="228">
        <f>COUNTIFS(Data_all!$M$2:$M$5005,LocID!$B650, Data_all!$N$2:$N$5005, LocID!M$1)</f>
        <v>2</v>
      </c>
      <c r="N650" s="228">
        <f>COUNTIFS(Data_all!$M$2:$M$5005,LocID!$B650, Data_all!$N$2:$N$5005, LocID!N$1)</f>
        <v>0</v>
      </c>
      <c r="O650" s="228">
        <f>COUNTIFS(Data_all!$M$2:$M$5005,LocID!$B650, Data_all!$N$2:$N$5005, LocID!O$1)</f>
        <v>0</v>
      </c>
      <c r="P650" s="228">
        <f>COUNTIFS(Data_all!$M$2:$M$5005,LocID!$B650, Data_all!$N$2:$N$5005, LocID!P$1)</f>
        <v>0</v>
      </c>
      <c r="Q650" s="228">
        <f>COUNTIFS(Data_all!$M$2:$M$5005,LocID!$B650, Data_all!$N$2:$N$5005, LocID!Q$1)</f>
        <v>0</v>
      </c>
      <c r="R650" s="228">
        <f>COUNTIFS(Data_all!$M$2:$M$5005,LocID!$B650, Data_all!$N$2:$N$5005, LocID!R$1)</f>
        <v>0</v>
      </c>
      <c r="S650" s="228">
        <f>COUNTIFS(Data_all!$M$2:$M$5005,LocID!$B650, Data_all!$N$2:$N$5005, LocID!S$1)</f>
        <v>0</v>
      </c>
      <c r="T650" s="232" t="s">
        <v>6469</v>
      </c>
      <c r="U650" s="230">
        <f t="shared" si="30"/>
        <v>2</v>
      </c>
      <c r="W650"/>
    </row>
    <row r="651" spans="1:23" x14ac:dyDescent="0.25">
      <c r="A651" s="228">
        <v>661</v>
      </c>
      <c r="B651" s="228" t="str">
        <f t="shared" si="31"/>
        <v>Narbeth_PA</v>
      </c>
      <c r="C651" s="228" t="s">
        <v>5553</v>
      </c>
      <c r="D651" s="228" t="s">
        <v>156</v>
      </c>
      <c r="E651" s="320" t="s">
        <v>50</v>
      </c>
      <c r="F651" s="320"/>
      <c r="G651" s="228">
        <v>40.005290985107401</v>
      </c>
      <c r="H651" s="228">
        <v>-75.264419555664105</v>
      </c>
      <c r="I651" s="228">
        <f t="shared" si="32"/>
        <v>661</v>
      </c>
      <c r="J651" s="228">
        <f>COUNTIFS(Data_all!$M$2:$M$5005, LocID!B651, Data_all!$O$2:$O$5005,"&lt;&gt;2")</f>
        <v>1</v>
      </c>
      <c r="K651" s="228">
        <f>COUNTIFS(Data_all!$M$2:$M$5005,LocID!$B651, Data_all!$N$2:$N$5005, LocID!K$1)</f>
        <v>0</v>
      </c>
      <c r="L651" s="228">
        <f>COUNTIFS(Data_all!$M$2:$M$5005,LocID!$B651, Data_all!$N$2:$N$5005, LocID!L$1) + COUNTIFS(Data_all!$M$2:$M$5005,LocID!$B651, Data_all!$N$2:$N$5005, "Cities and Streets")</f>
        <v>0</v>
      </c>
      <c r="M651" s="228">
        <f>COUNTIFS(Data_all!$M$2:$M$5005,LocID!$B651, Data_all!$N$2:$N$5005, LocID!M$1)</f>
        <v>1</v>
      </c>
      <c r="N651" s="228">
        <f>COUNTIFS(Data_all!$M$2:$M$5005,LocID!$B651, Data_all!$N$2:$N$5005, LocID!N$1)</f>
        <v>0</v>
      </c>
      <c r="O651" s="228">
        <f>COUNTIFS(Data_all!$M$2:$M$5005,LocID!$B651, Data_all!$N$2:$N$5005, LocID!O$1)</f>
        <v>0</v>
      </c>
      <c r="P651" s="228">
        <f>COUNTIFS(Data_all!$M$2:$M$5005,LocID!$B651, Data_all!$N$2:$N$5005, LocID!P$1)</f>
        <v>0</v>
      </c>
      <c r="Q651" s="228">
        <f>COUNTIFS(Data_all!$M$2:$M$5005,LocID!$B651, Data_all!$N$2:$N$5005, LocID!Q$1)</f>
        <v>0</v>
      </c>
      <c r="R651" s="228">
        <f>COUNTIFS(Data_all!$M$2:$M$5005,LocID!$B651, Data_all!$N$2:$N$5005, LocID!R$1)</f>
        <v>0</v>
      </c>
      <c r="S651" s="228">
        <f>COUNTIFS(Data_all!$M$2:$M$5005,LocID!$B651, Data_all!$N$2:$N$5005, LocID!S$1)</f>
        <v>0</v>
      </c>
      <c r="T651" s="232" t="s">
        <v>6469</v>
      </c>
      <c r="U651" s="230">
        <f t="shared" si="30"/>
        <v>1</v>
      </c>
      <c r="W651"/>
    </row>
    <row r="652" spans="1:23" x14ac:dyDescent="0.25">
      <c r="A652" s="228">
        <v>662</v>
      </c>
      <c r="B652" s="228" t="str">
        <f t="shared" si="31"/>
        <v>Ames_IA</v>
      </c>
      <c r="C652" s="228" t="s">
        <v>5274</v>
      </c>
      <c r="D652" s="228" t="s">
        <v>488</v>
      </c>
      <c r="E652" s="320" t="s">
        <v>50</v>
      </c>
      <c r="F652" s="320"/>
      <c r="G652" s="228">
        <v>42.025341033935497</v>
      </c>
      <c r="H652" s="228">
        <v>-93.620201110839801</v>
      </c>
      <c r="I652" s="228">
        <f t="shared" si="32"/>
        <v>662</v>
      </c>
      <c r="J652" s="228">
        <f>COUNTIFS(Data_all!$M$2:$M$5005, LocID!B652, Data_all!$O$2:$O$5005,"&lt;&gt;2")</f>
        <v>3</v>
      </c>
      <c r="K652" s="228">
        <f>COUNTIFS(Data_all!$M$2:$M$5005,LocID!$B652, Data_all!$N$2:$N$5005, LocID!K$1)</f>
        <v>1</v>
      </c>
      <c r="L652" s="228">
        <f>COUNTIFS(Data_all!$M$2:$M$5005,LocID!$B652, Data_all!$N$2:$N$5005, LocID!L$1) + COUNTIFS(Data_all!$M$2:$M$5005,LocID!$B652, Data_all!$N$2:$N$5005, "Cities and Streets")</f>
        <v>1</v>
      </c>
      <c r="M652" s="228">
        <f>COUNTIFS(Data_all!$M$2:$M$5005,LocID!$B652, Data_all!$N$2:$N$5005, LocID!M$1)</f>
        <v>0</v>
      </c>
      <c r="N652" s="228">
        <f>COUNTIFS(Data_all!$M$2:$M$5005,LocID!$B652, Data_all!$N$2:$N$5005, LocID!N$1)</f>
        <v>1</v>
      </c>
      <c r="O652" s="228">
        <f>COUNTIFS(Data_all!$M$2:$M$5005,LocID!$B652, Data_all!$N$2:$N$5005, LocID!O$1)</f>
        <v>0</v>
      </c>
      <c r="P652" s="228">
        <f>COUNTIFS(Data_all!$M$2:$M$5005,LocID!$B652, Data_all!$N$2:$N$5005, LocID!P$1)</f>
        <v>0</v>
      </c>
      <c r="Q652" s="228">
        <f>COUNTIFS(Data_all!$M$2:$M$5005,LocID!$B652, Data_all!$N$2:$N$5005, LocID!Q$1)</f>
        <v>0</v>
      </c>
      <c r="R652" s="228">
        <f>COUNTIFS(Data_all!$M$2:$M$5005,LocID!$B652, Data_all!$N$2:$N$5005, LocID!R$1)</f>
        <v>0</v>
      </c>
      <c r="S652" s="228">
        <f>COUNTIFS(Data_all!$M$2:$M$5005,LocID!$B652, Data_all!$N$2:$N$5005, LocID!S$1)</f>
        <v>0</v>
      </c>
      <c r="T652" s="232" t="s">
        <v>6469</v>
      </c>
      <c r="U652" s="230">
        <f t="shared" si="30"/>
        <v>3</v>
      </c>
      <c r="W652"/>
    </row>
    <row r="653" spans="1:23" x14ac:dyDescent="0.25">
      <c r="A653" s="228">
        <v>663</v>
      </c>
      <c r="B653" s="228" t="str">
        <f t="shared" si="31"/>
        <v>Brownsville_TX</v>
      </c>
      <c r="C653" s="228" t="s">
        <v>5377</v>
      </c>
      <c r="D653" s="228" t="s">
        <v>219</v>
      </c>
      <c r="E653" s="320" t="s">
        <v>50</v>
      </c>
      <c r="F653" s="320"/>
      <c r="G653" s="228">
        <v>25.9020900726318</v>
      </c>
      <c r="H653" s="228">
        <v>-97.499237060546903</v>
      </c>
      <c r="I653" s="228">
        <f t="shared" si="32"/>
        <v>663</v>
      </c>
      <c r="J653" s="228">
        <f>COUNTIFS(Data_all!$M$2:$M$5005, LocID!B653, Data_all!$O$2:$O$5005,"&lt;&gt;2")</f>
        <v>2</v>
      </c>
      <c r="K653" s="228">
        <f>COUNTIFS(Data_all!$M$2:$M$5005,LocID!$B653, Data_all!$N$2:$N$5005, LocID!K$1)</f>
        <v>1</v>
      </c>
      <c r="L653" s="228">
        <f>COUNTIFS(Data_all!$M$2:$M$5005,LocID!$B653, Data_all!$N$2:$N$5005, LocID!L$1) + COUNTIFS(Data_all!$M$2:$M$5005,LocID!$B653, Data_all!$N$2:$N$5005, "Cities and Streets")</f>
        <v>0</v>
      </c>
      <c r="M653" s="228">
        <f>COUNTIFS(Data_all!$M$2:$M$5005,LocID!$B653, Data_all!$N$2:$N$5005, LocID!M$1)</f>
        <v>0</v>
      </c>
      <c r="N653" s="228">
        <f>COUNTIFS(Data_all!$M$2:$M$5005,LocID!$B653, Data_all!$N$2:$N$5005, LocID!N$1)</f>
        <v>0</v>
      </c>
      <c r="O653" s="228">
        <f>COUNTIFS(Data_all!$M$2:$M$5005,LocID!$B653, Data_all!$N$2:$N$5005, LocID!O$1)</f>
        <v>0</v>
      </c>
      <c r="P653" s="228">
        <f>COUNTIFS(Data_all!$M$2:$M$5005,LocID!$B653, Data_all!$N$2:$N$5005, LocID!P$1)</f>
        <v>1</v>
      </c>
      <c r="Q653" s="228">
        <f>COUNTIFS(Data_all!$M$2:$M$5005,LocID!$B653, Data_all!$N$2:$N$5005, LocID!Q$1)</f>
        <v>0</v>
      </c>
      <c r="R653" s="228">
        <f>COUNTIFS(Data_all!$M$2:$M$5005,LocID!$B653, Data_all!$N$2:$N$5005, LocID!R$1)</f>
        <v>0</v>
      </c>
      <c r="S653" s="228">
        <f>COUNTIFS(Data_all!$M$2:$M$5005,LocID!$B653, Data_all!$N$2:$N$5005, LocID!S$1)</f>
        <v>0</v>
      </c>
      <c r="T653" s="232" t="s">
        <v>6469</v>
      </c>
      <c r="U653" s="230">
        <f t="shared" si="30"/>
        <v>2</v>
      </c>
      <c r="W653"/>
    </row>
    <row r="654" spans="1:23" x14ac:dyDescent="0.25">
      <c r="A654" s="228">
        <v>664</v>
      </c>
      <c r="B654" s="228" t="str">
        <f t="shared" si="31"/>
        <v>Lomita_CA</v>
      </c>
      <c r="C654" s="228" t="s">
        <v>5515</v>
      </c>
      <c r="D654" s="228" t="s">
        <v>76</v>
      </c>
      <c r="E654" s="320" t="s">
        <v>50</v>
      </c>
      <c r="F654" s="320"/>
      <c r="G654" s="228">
        <v>33.8052787780762</v>
      </c>
      <c r="H654" s="228">
        <v>-118.319900512695</v>
      </c>
      <c r="I654" s="228">
        <f t="shared" si="32"/>
        <v>664</v>
      </c>
      <c r="J654" s="228">
        <f>COUNTIFS(Data_all!$M$2:$M$5005, LocID!B654, Data_all!$O$2:$O$5005,"&lt;&gt;2")</f>
        <v>1</v>
      </c>
      <c r="K654" s="228">
        <f>COUNTIFS(Data_all!$M$2:$M$5005,LocID!$B654, Data_all!$N$2:$N$5005, LocID!K$1)</f>
        <v>0</v>
      </c>
      <c r="L654" s="228">
        <f>COUNTIFS(Data_all!$M$2:$M$5005,LocID!$B654, Data_all!$N$2:$N$5005, LocID!L$1) + COUNTIFS(Data_all!$M$2:$M$5005,LocID!$B654, Data_all!$N$2:$N$5005, "Cities and Streets")</f>
        <v>0</v>
      </c>
      <c r="M654" s="228">
        <f>COUNTIFS(Data_all!$M$2:$M$5005,LocID!$B654, Data_all!$N$2:$N$5005, LocID!M$1)</f>
        <v>0</v>
      </c>
      <c r="N654" s="228">
        <f>COUNTIFS(Data_all!$M$2:$M$5005,LocID!$B654, Data_all!$N$2:$N$5005, LocID!N$1)</f>
        <v>1</v>
      </c>
      <c r="O654" s="228">
        <f>COUNTIFS(Data_all!$M$2:$M$5005,LocID!$B654, Data_all!$N$2:$N$5005, LocID!O$1)</f>
        <v>0</v>
      </c>
      <c r="P654" s="228">
        <f>COUNTIFS(Data_all!$M$2:$M$5005,LocID!$B654, Data_all!$N$2:$N$5005, LocID!P$1)</f>
        <v>0</v>
      </c>
      <c r="Q654" s="228">
        <f>COUNTIFS(Data_all!$M$2:$M$5005,LocID!$B654, Data_all!$N$2:$N$5005, LocID!Q$1)</f>
        <v>0</v>
      </c>
      <c r="R654" s="228">
        <f>COUNTIFS(Data_all!$M$2:$M$5005,LocID!$B654, Data_all!$N$2:$N$5005, LocID!R$1)</f>
        <v>0</v>
      </c>
      <c r="S654" s="228">
        <f>COUNTIFS(Data_all!$M$2:$M$5005,LocID!$B654, Data_all!$N$2:$N$5005, LocID!S$1)</f>
        <v>0</v>
      </c>
      <c r="T654" s="232" t="s">
        <v>6469</v>
      </c>
      <c r="U654" s="230">
        <f t="shared" si="30"/>
        <v>1</v>
      </c>
      <c r="W654"/>
    </row>
    <row r="655" spans="1:23" x14ac:dyDescent="0.25">
      <c r="A655" s="228">
        <v>665</v>
      </c>
      <c r="B655" s="228" t="str">
        <f t="shared" si="31"/>
        <v>Dickenson_ND</v>
      </c>
      <c r="C655" s="228" t="s">
        <v>5078</v>
      </c>
      <c r="D655" s="228" t="s">
        <v>516</v>
      </c>
      <c r="E655" s="320" t="s">
        <v>50</v>
      </c>
      <c r="F655" s="320"/>
      <c r="G655" s="228">
        <v>46.8790283203125</v>
      </c>
      <c r="H655" s="228">
        <v>-102.79058837890599</v>
      </c>
      <c r="I655" s="228">
        <f t="shared" si="32"/>
        <v>665</v>
      </c>
      <c r="J655" s="228">
        <f>COUNTIFS(Data_all!$M$2:$M$5005, LocID!B655, Data_all!$O$2:$O$5005,"&lt;&gt;2")</f>
        <v>2</v>
      </c>
      <c r="K655" s="228">
        <f>COUNTIFS(Data_all!$M$2:$M$5005,LocID!$B655, Data_all!$N$2:$N$5005, LocID!K$1)</f>
        <v>1</v>
      </c>
      <c r="L655" s="228">
        <f>COUNTIFS(Data_all!$M$2:$M$5005,LocID!$B655, Data_all!$N$2:$N$5005, LocID!L$1) + COUNTIFS(Data_all!$M$2:$M$5005,LocID!$B655, Data_all!$N$2:$N$5005, "Cities and Streets")</f>
        <v>0</v>
      </c>
      <c r="M655" s="228">
        <f>COUNTIFS(Data_all!$M$2:$M$5005,LocID!$B655, Data_all!$N$2:$N$5005, LocID!M$1)</f>
        <v>0</v>
      </c>
      <c r="N655" s="228">
        <f>COUNTIFS(Data_all!$M$2:$M$5005,LocID!$B655, Data_all!$N$2:$N$5005, LocID!N$1)</f>
        <v>0</v>
      </c>
      <c r="O655" s="228">
        <f>COUNTIFS(Data_all!$M$2:$M$5005,LocID!$B655, Data_all!$N$2:$N$5005, LocID!O$1)</f>
        <v>0</v>
      </c>
      <c r="P655" s="228">
        <f>COUNTIFS(Data_all!$M$2:$M$5005,LocID!$B655, Data_all!$N$2:$N$5005, LocID!P$1)</f>
        <v>1</v>
      </c>
      <c r="Q655" s="228">
        <f>COUNTIFS(Data_all!$M$2:$M$5005,LocID!$B655, Data_all!$N$2:$N$5005, LocID!Q$1)</f>
        <v>0</v>
      </c>
      <c r="R655" s="228">
        <f>COUNTIFS(Data_all!$M$2:$M$5005,LocID!$B655, Data_all!$N$2:$N$5005, LocID!R$1)</f>
        <v>0</v>
      </c>
      <c r="S655" s="228">
        <f>COUNTIFS(Data_all!$M$2:$M$5005,LocID!$B655, Data_all!$N$2:$N$5005, LocID!S$1)</f>
        <v>0</v>
      </c>
      <c r="T655" s="232" t="s">
        <v>6469</v>
      </c>
      <c r="U655" s="230">
        <f t="shared" si="30"/>
        <v>2</v>
      </c>
      <c r="W655"/>
    </row>
    <row r="656" spans="1:23" x14ac:dyDescent="0.25">
      <c r="A656" s="228">
        <v>666</v>
      </c>
      <c r="B656" s="228" t="str">
        <f t="shared" si="31"/>
        <v>Calabasas_CA</v>
      </c>
      <c r="C656" s="228" t="s">
        <v>5379</v>
      </c>
      <c r="D656" s="228" t="s">
        <v>76</v>
      </c>
      <c r="E656" s="320" t="s">
        <v>50</v>
      </c>
      <c r="F656" s="320"/>
      <c r="G656" s="228">
        <v>34.152259826660199</v>
      </c>
      <c r="H656" s="228">
        <v>-118.693801879883</v>
      </c>
      <c r="I656" s="228">
        <f t="shared" si="32"/>
        <v>666</v>
      </c>
      <c r="J656" s="228">
        <f>COUNTIFS(Data_all!$M$2:$M$5005, LocID!B656, Data_all!$O$2:$O$5005,"&lt;&gt;2")</f>
        <v>1</v>
      </c>
      <c r="K656" s="228">
        <f>COUNTIFS(Data_all!$M$2:$M$5005,LocID!$B656, Data_all!$N$2:$N$5005, LocID!K$1)</f>
        <v>1</v>
      </c>
      <c r="L656" s="228">
        <f>COUNTIFS(Data_all!$M$2:$M$5005,LocID!$B656, Data_all!$N$2:$N$5005, LocID!L$1) + COUNTIFS(Data_all!$M$2:$M$5005,LocID!$B656, Data_all!$N$2:$N$5005, "Cities and Streets")</f>
        <v>0</v>
      </c>
      <c r="M656" s="228">
        <f>COUNTIFS(Data_all!$M$2:$M$5005,LocID!$B656, Data_all!$N$2:$N$5005, LocID!M$1)</f>
        <v>0</v>
      </c>
      <c r="N656" s="228">
        <f>COUNTIFS(Data_all!$M$2:$M$5005,LocID!$B656, Data_all!$N$2:$N$5005, LocID!N$1)</f>
        <v>0</v>
      </c>
      <c r="O656" s="228">
        <f>COUNTIFS(Data_all!$M$2:$M$5005,LocID!$B656, Data_all!$N$2:$N$5005, LocID!O$1)</f>
        <v>0</v>
      </c>
      <c r="P656" s="228">
        <f>COUNTIFS(Data_all!$M$2:$M$5005,LocID!$B656, Data_all!$N$2:$N$5005, LocID!P$1)</f>
        <v>0</v>
      </c>
      <c r="Q656" s="228">
        <f>COUNTIFS(Data_all!$M$2:$M$5005,LocID!$B656, Data_all!$N$2:$N$5005, LocID!Q$1)</f>
        <v>0</v>
      </c>
      <c r="R656" s="228">
        <f>COUNTIFS(Data_all!$M$2:$M$5005,LocID!$B656, Data_all!$N$2:$N$5005, LocID!R$1)</f>
        <v>0</v>
      </c>
      <c r="S656" s="228">
        <f>COUNTIFS(Data_all!$M$2:$M$5005,LocID!$B656, Data_all!$N$2:$N$5005, LocID!S$1)</f>
        <v>0</v>
      </c>
      <c r="T656" s="232" t="s">
        <v>6469</v>
      </c>
      <c r="U656" s="230">
        <f t="shared" si="30"/>
        <v>1</v>
      </c>
      <c r="W656"/>
    </row>
    <row r="657" spans="1:23" x14ac:dyDescent="0.25">
      <c r="A657" s="228">
        <v>667</v>
      </c>
      <c r="B657" s="228" t="str">
        <f t="shared" si="31"/>
        <v>Watertown_MA</v>
      </c>
      <c r="C657" s="228" t="s">
        <v>4361</v>
      </c>
      <c r="D657" s="228" t="s">
        <v>49</v>
      </c>
      <c r="E657" s="320" t="s">
        <v>50</v>
      </c>
      <c r="F657" s="320"/>
      <c r="G657" s="228">
        <v>42.367610931396499</v>
      </c>
      <c r="H657" s="228">
        <v>-71.187881469726605</v>
      </c>
      <c r="I657" s="228">
        <f t="shared" si="32"/>
        <v>667</v>
      </c>
      <c r="J657" s="228">
        <f>COUNTIFS(Data_all!$M$2:$M$5005, LocID!B657, Data_all!$O$2:$O$5005,"&lt;&gt;2")</f>
        <v>1</v>
      </c>
      <c r="K657" s="228">
        <f>COUNTIFS(Data_all!$M$2:$M$5005,LocID!$B657, Data_all!$N$2:$N$5005, LocID!K$1)</f>
        <v>0</v>
      </c>
      <c r="L657" s="228">
        <f>COUNTIFS(Data_all!$M$2:$M$5005,LocID!$B657, Data_all!$N$2:$N$5005, LocID!L$1) + COUNTIFS(Data_all!$M$2:$M$5005,LocID!$B657, Data_all!$N$2:$N$5005, "Cities and Streets")</f>
        <v>0</v>
      </c>
      <c r="M657" s="228">
        <f>COUNTIFS(Data_all!$M$2:$M$5005,LocID!$B657, Data_all!$N$2:$N$5005, LocID!M$1)</f>
        <v>0</v>
      </c>
      <c r="N657" s="228">
        <f>COUNTIFS(Data_all!$M$2:$M$5005,LocID!$B657, Data_all!$N$2:$N$5005, LocID!N$1)</f>
        <v>0</v>
      </c>
      <c r="O657" s="228">
        <f>COUNTIFS(Data_all!$M$2:$M$5005,LocID!$B657, Data_all!$N$2:$N$5005, LocID!O$1)</f>
        <v>1</v>
      </c>
      <c r="P657" s="228">
        <f>COUNTIFS(Data_all!$M$2:$M$5005,LocID!$B657, Data_all!$N$2:$N$5005, LocID!P$1)</f>
        <v>0</v>
      </c>
      <c r="Q657" s="228">
        <f>COUNTIFS(Data_all!$M$2:$M$5005,LocID!$B657, Data_all!$N$2:$N$5005, LocID!Q$1)</f>
        <v>0</v>
      </c>
      <c r="R657" s="228">
        <f>COUNTIFS(Data_all!$M$2:$M$5005,LocID!$B657, Data_all!$N$2:$N$5005, LocID!R$1)</f>
        <v>0</v>
      </c>
      <c r="S657" s="228">
        <f>COUNTIFS(Data_all!$M$2:$M$5005,LocID!$B657, Data_all!$N$2:$N$5005, LocID!S$1)</f>
        <v>0</v>
      </c>
      <c r="T657" s="232" t="s">
        <v>6469</v>
      </c>
      <c r="U657" s="230">
        <f t="shared" si="30"/>
        <v>1</v>
      </c>
      <c r="W657"/>
    </row>
    <row r="658" spans="1:23" x14ac:dyDescent="0.25">
      <c r="A658" s="228">
        <v>668</v>
      </c>
      <c r="B658" s="228" t="str">
        <f t="shared" si="31"/>
        <v>Covina_CA</v>
      </c>
      <c r="C658" s="228" t="s">
        <v>5406</v>
      </c>
      <c r="D658" s="228" t="s">
        <v>76</v>
      </c>
      <c r="E658" s="320" t="s">
        <v>50</v>
      </c>
      <c r="F658" s="320"/>
      <c r="G658" s="228">
        <v>34.087429046630902</v>
      </c>
      <c r="H658" s="228">
        <v>-117.88990783691401</v>
      </c>
      <c r="I658" s="228">
        <f t="shared" si="32"/>
        <v>668</v>
      </c>
      <c r="J658" s="228">
        <f>COUNTIFS(Data_all!$M$2:$M$5005, LocID!B658, Data_all!$O$2:$O$5005,"&lt;&gt;2")</f>
        <v>1</v>
      </c>
      <c r="K658" s="228">
        <f>COUNTIFS(Data_all!$M$2:$M$5005,LocID!$B658, Data_all!$N$2:$N$5005, LocID!K$1)</f>
        <v>0</v>
      </c>
      <c r="L658" s="228">
        <f>COUNTIFS(Data_all!$M$2:$M$5005,LocID!$B658, Data_all!$N$2:$N$5005, LocID!L$1) + COUNTIFS(Data_all!$M$2:$M$5005,LocID!$B658, Data_all!$N$2:$N$5005, "Cities and Streets")</f>
        <v>1</v>
      </c>
      <c r="M658" s="228">
        <f>COUNTIFS(Data_all!$M$2:$M$5005,LocID!$B658, Data_all!$N$2:$N$5005, LocID!M$1)</f>
        <v>0</v>
      </c>
      <c r="N658" s="228">
        <f>COUNTIFS(Data_all!$M$2:$M$5005,LocID!$B658, Data_all!$N$2:$N$5005, LocID!N$1)</f>
        <v>0</v>
      </c>
      <c r="O658" s="228">
        <f>COUNTIFS(Data_all!$M$2:$M$5005,LocID!$B658, Data_all!$N$2:$N$5005, LocID!O$1)</f>
        <v>0</v>
      </c>
      <c r="P658" s="228">
        <f>COUNTIFS(Data_all!$M$2:$M$5005,LocID!$B658, Data_all!$N$2:$N$5005, LocID!P$1)</f>
        <v>0</v>
      </c>
      <c r="Q658" s="228">
        <f>COUNTIFS(Data_all!$M$2:$M$5005,LocID!$B658, Data_all!$N$2:$N$5005, LocID!Q$1)</f>
        <v>0</v>
      </c>
      <c r="R658" s="228">
        <f>COUNTIFS(Data_all!$M$2:$M$5005,LocID!$B658, Data_all!$N$2:$N$5005, LocID!R$1)</f>
        <v>0</v>
      </c>
      <c r="S658" s="228">
        <f>COUNTIFS(Data_all!$M$2:$M$5005,LocID!$B658, Data_all!$N$2:$N$5005, LocID!S$1)</f>
        <v>0</v>
      </c>
      <c r="T658" s="232" t="s">
        <v>6469</v>
      </c>
      <c r="U658" s="230">
        <f t="shared" si="30"/>
        <v>1</v>
      </c>
      <c r="W658"/>
    </row>
    <row r="659" spans="1:23" x14ac:dyDescent="0.25">
      <c r="A659" s="228">
        <v>669</v>
      </c>
      <c r="B659" s="228" t="str">
        <f t="shared" si="31"/>
        <v>Libertyville_IL</v>
      </c>
      <c r="C659" s="228" t="s">
        <v>5508</v>
      </c>
      <c r="D659" s="228" t="s">
        <v>208</v>
      </c>
      <c r="E659" s="320" t="s">
        <v>50</v>
      </c>
      <c r="F659" s="320"/>
      <c r="G659" s="228">
        <v>42.287818908691399</v>
      </c>
      <c r="H659" s="228">
        <v>-87.952301025390597</v>
      </c>
      <c r="I659" s="228">
        <f t="shared" si="32"/>
        <v>669</v>
      </c>
      <c r="J659" s="228">
        <f>COUNTIFS(Data_all!$M$2:$M$5005, LocID!B659, Data_all!$O$2:$O$5005,"&lt;&gt;2")</f>
        <v>1</v>
      </c>
      <c r="K659" s="228">
        <f>COUNTIFS(Data_all!$M$2:$M$5005,LocID!$B659, Data_all!$N$2:$N$5005, LocID!K$1)</f>
        <v>0</v>
      </c>
      <c r="L659" s="228">
        <f>COUNTIFS(Data_all!$M$2:$M$5005,LocID!$B659, Data_all!$N$2:$N$5005, LocID!L$1) + COUNTIFS(Data_all!$M$2:$M$5005,LocID!$B659, Data_all!$N$2:$N$5005, "Cities and Streets")</f>
        <v>0</v>
      </c>
      <c r="M659" s="228">
        <f>COUNTIFS(Data_all!$M$2:$M$5005,LocID!$B659, Data_all!$N$2:$N$5005, LocID!M$1)</f>
        <v>0</v>
      </c>
      <c r="N659" s="228">
        <f>COUNTIFS(Data_all!$M$2:$M$5005,LocID!$B659, Data_all!$N$2:$N$5005, LocID!N$1)</f>
        <v>0</v>
      </c>
      <c r="O659" s="228">
        <f>COUNTIFS(Data_all!$M$2:$M$5005,LocID!$B659, Data_all!$N$2:$N$5005, LocID!O$1)</f>
        <v>0</v>
      </c>
      <c r="P659" s="228">
        <f>COUNTIFS(Data_all!$M$2:$M$5005,LocID!$B659, Data_all!$N$2:$N$5005, LocID!P$1)</f>
        <v>1</v>
      </c>
      <c r="Q659" s="228">
        <f>COUNTIFS(Data_all!$M$2:$M$5005,LocID!$B659, Data_all!$N$2:$N$5005, LocID!Q$1)</f>
        <v>0</v>
      </c>
      <c r="R659" s="228">
        <f>COUNTIFS(Data_all!$M$2:$M$5005,LocID!$B659, Data_all!$N$2:$N$5005, LocID!R$1)</f>
        <v>0</v>
      </c>
      <c r="S659" s="228">
        <f>COUNTIFS(Data_all!$M$2:$M$5005,LocID!$B659, Data_all!$N$2:$N$5005, LocID!S$1)</f>
        <v>0</v>
      </c>
      <c r="T659" s="232" t="s">
        <v>6469</v>
      </c>
      <c r="U659" s="230">
        <f t="shared" si="30"/>
        <v>1</v>
      </c>
      <c r="W659"/>
    </row>
    <row r="660" spans="1:23" x14ac:dyDescent="0.25">
      <c r="A660" s="228">
        <v>670</v>
      </c>
      <c r="B660" s="228" t="str">
        <f t="shared" si="31"/>
        <v>Gypsum_CO</v>
      </c>
      <c r="C660" s="228" t="s">
        <v>5461</v>
      </c>
      <c r="D660" s="228" t="s">
        <v>244</v>
      </c>
      <c r="E660" s="320" t="s">
        <v>50</v>
      </c>
      <c r="F660" s="320"/>
      <c r="G660" s="228">
        <v>39.644790649414098</v>
      </c>
      <c r="H660" s="228">
        <v>-106.949569702148</v>
      </c>
      <c r="I660" s="228">
        <f t="shared" si="32"/>
        <v>670</v>
      </c>
      <c r="J660" s="228">
        <f>COUNTIFS(Data_all!$M$2:$M$5005, LocID!B660, Data_all!$O$2:$O$5005,"&lt;&gt;2")</f>
        <v>1</v>
      </c>
      <c r="K660" s="228">
        <f>COUNTIFS(Data_all!$M$2:$M$5005,LocID!$B660, Data_all!$N$2:$N$5005, LocID!K$1)</f>
        <v>1</v>
      </c>
      <c r="L660" s="228">
        <f>COUNTIFS(Data_all!$M$2:$M$5005,LocID!$B660, Data_all!$N$2:$N$5005, LocID!L$1) + COUNTIFS(Data_all!$M$2:$M$5005,LocID!$B660, Data_all!$N$2:$N$5005, "Cities and Streets")</f>
        <v>0</v>
      </c>
      <c r="M660" s="228">
        <f>COUNTIFS(Data_all!$M$2:$M$5005,LocID!$B660, Data_all!$N$2:$N$5005, LocID!M$1)</f>
        <v>0</v>
      </c>
      <c r="N660" s="228">
        <f>COUNTIFS(Data_all!$M$2:$M$5005,LocID!$B660, Data_all!$N$2:$N$5005, LocID!N$1)</f>
        <v>0</v>
      </c>
      <c r="O660" s="228">
        <f>COUNTIFS(Data_all!$M$2:$M$5005,LocID!$B660, Data_all!$N$2:$N$5005, LocID!O$1)</f>
        <v>0</v>
      </c>
      <c r="P660" s="228">
        <f>COUNTIFS(Data_all!$M$2:$M$5005,LocID!$B660, Data_all!$N$2:$N$5005, LocID!P$1)</f>
        <v>1</v>
      </c>
      <c r="Q660" s="228">
        <f>COUNTIFS(Data_all!$M$2:$M$5005,LocID!$B660, Data_all!$N$2:$N$5005, LocID!Q$1)</f>
        <v>0</v>
      </c>
      <c r="R660" s="228">
        <f>COUNTIFS(Data_all!$M$2:$M$5005,LocID!$B660, Data_all!$N$2:$N$5005, LocID!R$1)</f>
        <v>0</v>
      </c>
      <c r="S660" s="228">
        <f>COUNTIFS(Data_all!$M$2:$M$5005,LocID!$B660, Data_all!$N$2:$N$5005, LocID!S$1)</f>
        <v>0</v>
      </c>
      <c r="T660" s="232" t="s">
        <v>6469</v>
      </c>
      <c r="U660" s="230">
        <f t="shared" si="30"/>
        <v>2</v>
      </c>
      <c r="W660"/>
    </row>
    <row r="661" spans="1:23" x14ac:dyDescent="0.25">
      <c r="A661" s="228">
        <v>671</v>
      </c>
      <c r="B661" s="228" t="str">
        <f t="shared" si="31"/>
        <v>University Park_PA</v>
      </c>
      <c r="C661" s="228" t="s">
        <v>5814</v>
      </c>
      <c r="D661" s="228" t="s">
        <v>156</v>
      </c>
      <c r="E661" s="320" t="s">
        <v>50</v>
      </c>
      <c r="F661" s="320"/>
      <c r="G661" s="228">
        <v>40.799751281738303</v>
      </c>
      <c r="H661" s="228">
        <v>-77.860488891601605</v>
      </c>
      <c r="I661" s="228">
        <f t="shared" si="32"/>
        <v>671</v>
      </c>
      <c r="J661" s="228">
        <f>COUNTIFS(Data_all!$M$2:$M$5005, LocID!B661, Data_all!$O$2:$O$5005,"&lt;&gt;2")</f>
        <v>1</v>
      </c>
      <c r="K661" s="228">
        <f>COUNTIFS(Data_all!$M$2:$M$5005,LocID!$B661, Data_all!$N$2:$N$5005, LocID!K$1)</f>
        <v>0</v>
      </c>
      <c r="L661" s="228">
        <f>COUNTIFS(Data_all!$M$2:$M$5005,LocID!$B661, Data_all!$N$2:$N$5005, LocID!L$1) + COUNTIFS(Data_all!$M$2:$M$5005,LocID!$B661, Data_all!$N$2:$N$5005, "Cities and Streets")</f>
        <v>0</v>
      </c>
      <c r="M661" s="228">
        <f>COUNTIFS(Data_all!$M$2:$M$5005,LocID!$B661, Data_all!$N$2:$N$5005, LocID!M$1)</f>
        <v>1</v>
      </c>
      <c r="N661" s="228">
        <f>COUNTIFS(Data_all!$M$2:$M$5005,LocID!$B661, Data_all!$N$2:$N$5005, LocID!N$1)</f>
        <v>0</v>
      </c>
      <c r="O661" s="228">
        <f>COUNTIFS(Data_all!$M$2:$M$5005,LocID!$B661, Data_all!$N$2:$N$5005, LocID!O$1)</f>
        <v>0</v>
      </c>
      <c r="P661" s="228">
        <f>COUNTIFS(Data_all!$M$2:$M$5005,LocID!$B661, Data_all!$N$2:$N$5005, LocID!P$1)</f>
        <v>0</v>
      </c>
      <c r="Q661" s="228">
        <f>COUNTIFS(Data_all!$M$2:$M$5005,LocID!$B661, Data_all!$N$2:$N$5005, LocID!Q$1)</f>
        <v>0</v>
      </c>
      <c r="R661" s="228">
        <f>COUNTIFS(Data_all!$M$2:$M$5005,LocID!$B661, Data_all!$N$2:$N$5005, LocID!R$1)</f>
        <v>0</v>
      </c>
      <c r="S661" s="228">
        <f>COUNTIFS(Data_all!$M$2:$M$5005,LocID!$B661, Data_all!$N$2:$N$5005, LocID!S$1)</f>
        <v>0</v>
      </c>
      <c r="T661" s="232" t="s">
        <v>6469</v>
      </c>
      <c r="U661" s="230">
        <f t="shared" si="30"/>
        <v>1</v>
      </c>
      <c r="W661"/>
    </row>
    <row r="662" spans="1:23" x14ac:dyDescent="0.25">
      <c r="A662" s="228">
        <v>672</v>
      </c>
      <c r="B662" s="228" t="str">
        <f t="shared" si="31"/>
        <v>Falls Church_VA</v>
      </c>
      <c r="C662" s="228" t="s">
        <v>5444</v>
      </c>
      <c r="D662" s="228" t="s">
        <v>144</v>
      </c>
      <c r="E662" s="320" t="s">
        <v>50</v>
      </c>
      <c r="F662" s="320"/>
      <c r="G662" s="228">
        <v>38.885490417480497</v>
      </c>
      <c r="H662" s="228">
        <v>-77.173622131347699</v>
      </c>
      <c r="I662" s="228">
        <f t="shared" si="32"/>
        <v>672</v>
      </c>
      <c r="J662" s="228">
        <f>COUNTIFS(Data_all!$M$2:$M$5005, LocID!B662, Data_all!$O$2:$O$5005,"&lt;&gt;2")</f>
        <v>1</v>
      </c>
      <c r="K662" s="228">
        <f>COUNTIFS(Data_all!$M$2:$M$5005,LocID!$B662, Data_all!$N$2:$N$5005, LocID!K$1)</f>
        <v>0</v>
      </c>
      <c r="L662" s="228">
        <f>COUNTIFS(Data_all!$M$2:$M$5005,LocID!$B662, Data_all!$N$2:$N$5005, LocID!L$1) + COUNTIFS(Data_all!$M$2:$M$5005,LocID!$B662, Data_all!$N$2:$N$5005, "Cities and Streets")</f>
        <v>1</v>
      </c>
      <c r="M662" s="228">
        <f>COUNTIFS(Data_all!$M$2:$M$5005,LocID!$B662, Data_all!$N$2:$N$5005, LocID!M$1)</f>
        <v>0</v>
      </c>
      <c r="N662" s="228">
        <f>COUNTIFS(Data_all!$M$2:$M$5005,LocID!$B662, Data_all!$N$2:$N$5005, LocID!N$1)</f>
        <v>0</v>
      </c>
      <c r="O662" s="228">
        <f>COUNTIFS(Data_all!$M$2:$M$5005,LocID!$B662, Data_all!$N$2:$N$5005, LocID!O$1)</f>
        <v>0</v>
      </c>
      <c r="P662" s="228">
        <f>COUNTIFS(Data_all!$M$2:$M$5005,LocID!$B662, Data_all!$N$2:$N$5005, LocID!P$1)</f>
        <v>0</v>
      </c>
      <c r="Q662" s="228">
        <f>COUNTIFS(Data_all!$M$2:$M$5005,LocID!$B662, Data_all!$N$2:$N$5005, LocID!Q$1)</f>
        <v>0</v>
      </c>
      <c r="R662" s="228">
        <f>COUNTIFS(Data_all!$M$2:$M$5005,LocID!$B662, Data_all!$N$2:$N$5005, LocID!R$1)</f>
        <v>0</v>
      </c>
      <c r="S662" s="228">
        <f>COUNTIFS(Data_all!$M$2:$M$5005,LocID!$B662, Data_all!$N$2:$N$5005, LocID!S$1)</f>
        <v>0</v>
      </c>
      <c r="T662" s="232" t="s">
        <v>6469</v>
      </c>
      <c r="U662" s="230">
        <f t="shared" si="30"/>
        <v>1</v>
      </c>
      <c r="W662"/>
    </row>
    <row r="663" spans="1:23" x14ac:dyDescent="0.25">
      <c r="A663" s="228">
        <v>673</v>
      </c>
      <c r="B663" s="228" t="str">
        <f t="shared" si="31"/>
        <v>Marietta_GA</v>
      </c>
      <c r="C663" s="228" t="s">
        <v>5235</v>
      </c>
      <c r="D663" s="228" t="s">
        <v>160</v>
      </c>
      <c r="E663" s="320" t="s">
        <v>50</v>
      </c>
      <c r="F663" s="320"/>
      <c r="G663" s="228">
        <v>33.953189849853501</v>
      </c>
      <c r="H663" s="228">
        <v>-84.545883178710895</v>
      </c>
      <c r="I663" s="228">
        <f t="shared" si="32"/>
        <v>673</v>
      </c>
      <c r="J663" s="228">
        <f>COUNTIFS(Data_all!$M$2:$M$5005, LocID!B663, Data_all!$O$2:$O$5005,"&lt;&gt;2")</f>
        <v>1</v>
      </c>
      <c r="K663" s="228">
        <f>COUNTIFS(Data_all!$M$2:$M$5005,LocID!$B663, Data_all!$N$2:$N$5005, LocID!K$1)</f>
        <v>1</v>
      </c>
      <c r="L663" s="228">
        <f>COUNTIFS(Data_all!$M$2:$M$5005,LocID!$B663, Data_all!$N$2:$N$5005, LocID!L$1) + COUNTIFS(Data_all!$M$2:$M$5005,LocID!$B663, Data_all!$N$2:$N$5005, "Cities and Streets")</f>
        <v>0</v>
      </c>
      <c r="M663" s="228">
        <f>COUNTIFS(Data_all!$M$2:$M$5005,LocID!$B663, Data_all!$N$2:$N$5005, LocID!M$1)</f>
        <v>0</v>
      </c>
      <c r="N663" s="228">
        <f>COUNTIFS(Data_all!$M$2:$M$5005,LocID!$B663, Data_all!$N$2:$N$5005, LocID!N$1)</f>
        <v>0</v>
      </c>
      <c r="O663" s="228">
        <f>COUNTIFS(Data_all!$M$2:$M$5005,LocID!$B663, Data_all!$N$2:$N$5005, LocID!O$1)</f>
        <v>0</v>
      </c>
      <c r="P663" s="228">
        <f>COUNTIFS(Data_all!$M$2:$M$5005,LocID!$B663, Data_all!$N$2:$N$5005, LocID!P$1)</f>
        <v>0</v>
      </c>
      <c r="Q663" s="228">
        <f>COUNTIFS(Data_all!$M$2:$M$5005,LocID!$B663, Data_all!$N$2:$N$5005, LocID!Q$1)</f>
        <v>0</v>
      </c>
      <c r="R663" s="228">
        <f>COUNTIFS(Data_all!$M$2:$M$5005,LocID!$B663, Data_all!$N$2:$N$5005, LocID!R$1)</f>
        <v>0</v>
      </c>
      <c r="S663" s="228">
        <f>COUNTIFS(Data_all!$M$2:$M$5005,LocID!$B663, Data_all!$N$2:$N$5005, LocID!S$1)</f>
        <v>0</v>
      </c>
      <c r="T663" s="232" t="s">
        <v>6469</v>
      </c>
      <c r="U663" s="230">
        <f t="shared" si="30"/>
        <v>1</v>
      </c>
      <c r="W663"/>
    </row>
    <row r="664" spans="1:23" x14ac:dyDescent="0.25">
      <c r="A664" s="228">
        <v>674</v>
      </c>
      <c r="B664" s="228" t="str">
        <f t="shared" si="31"/>
        <v>Lewisburg_PA</v>
      </c>
      <c r="C664" s="228" t="s">
        <v>5504</v>
      </c>
      <c r="D664" s="228" t="s">
        <v>156</v>
      </c>
      <c r="E664" s="320" t="s">
        <v>50</v>
      </c>
      <c r="F664" s="320"/>
      <c r="G664" s="228">
        <v>40.961128234863303</v>
      </c>
      <c r="H664" s="228">
        <v>-76.890640258789105</v>
      </c>
      <c r="I664" s="228">
        <f t="shared" si="32"/>
        <v>674</v>
      </c>
      <c r="J664" s="228">
        <f>COUNTIFS(Data_all!$M$2:$M$5005, LocID!B664, Data_all!$O$2:$O$5005,"&lt;&gt;2")</f>
        <v>1</v>
      </c>
      <c r="K664" s="228">
        <f>COUNTIFS(Data_all!$M$2:$M$5005,LocID!$B664, Data_all!$N$2:$N$5005, LocID!K$1)</f>
        <v>0</v>
      </c>
      <c r="L664" s="228">
        <f>COUNTIFS(Data_all!$M$2:$M$5005,LocID!$B664, Data_all!$N$2:$N$5005, LocID!L$1) + COUNTIFS(Data_all!$M$2:$M$5005,LocID!$B664, Data_all!$N$2:$N$5005, "Cities and Streets")</f>
        <v>0</v>
      </c>
      <c r="M664" s="228">
        <f>COUNTIFS(Data_all!$M$2:$M$5005,LocID!$B664, Data_all!$N$2:$N$5005, LocID!M$1)</f>
        <v>1</v>
      </c>
      <c r="N664" s="228">
        <f>COUNTIFS(Data_all!$M$2:$M$5005,LocID!$B664, Data_all!$N$2:$N$5005, LocID!N$1)</f>
        <v>0</v>
      </c>
      <c r="O664" s="228">
        <f>COUNTIFS(Data_all!$M$2:$M$5005,LocID!$B664, Data_all!$N$2:$N$5005, LocID!O$1)</f>
        <v>0</v>
      </c>
      <c r="P664" s="228">
        <f>COUNTIFS(Data_all!$M$2:$M$5005,LocID!$B664, Data_all!$N$2:$N$5005, LocID!P$1)</f>
        <v>0</v>
      </c>
      <c r="Q664" s="228">
        <f>COUNTIFS(Data_all!$M$2:$M$5005,LocID!$B664, Data_all!$N$2:$N$5005, LocID!Q$1)</f>
        <v>0</v>
      </c>
      <c r="R664" s="228">
        <f>COUNTIFS(Data_all!$M$2:$M$5005,LocID!$B664, Data_all!$N$2:$N$5005, LocID!R$1)</f>
        <v>0</v>
      </c>
      <c r="S664" s="228">
        <f>COUNTIFS(Data_all!$M$2:$M$5005,LocID!$B664, Data_all!$N$2:$N$5005, LocID!S$1)</f>
        <v>0</v>
      </c>
      <c r="T664" s="232" t="s">
        <v>6469</v>
      </c>
      <c r="U664" s="230">
        <f t="shared" si="30"/>
        <v>1</v>
      </c>
      <c r="W664"/>
    </row>
    <row r="665" spans="1:23" x14ac:dyDescent="0.25">
      <c r="A665" s="228">
        <v>675</v>
      </c>
      <c r="B665" s="228" t="str">
        <f t="shared" si="31"/>
        <v>Huntington_WV</v>
      </c>
      <c r="C665" s="228" t="s">
        <v>1543</v>
      </c>
      <c r="D665" s="228" t="s">
        <v>5482</v>
      </c>
      <c r="E665" s="320" t="s">
        <v>50</v>
      </c>
      <c r="F665" s="320"/>
      <c r="G665" s="228">
        <v>38.420158386230497</v>
      </c>
      <c r="H665" s="228">
        <v>-82.445457458496094</v>
      </c>
      <c r="I665" s="228">
        <f t="shared" si="32"/>
        <v>675</v>
      </c>
      <c r="J665" s="228">
        <f>COUNTIFS(Data_all!$M$2:$M$5005, LocID!B665, Data_all!$O$2:$O$5005,"&lt;&gt;2")</f>
        <v>1</v>
      </c>
      <c r="K665" s="228">
        <f>COUNTIFS(Data_all!$M$2:$M$5005,LocID!$B665, Data_all!$N$2:$N$5005, LocID!K$1)</f>
        <v>1</v>
      </c>
      <c r="L665" s="228">
        <f>COUNTIFS(Data_all!$M$2:$M$5005,LocID!$B665, Data_all!$N$2:$N$5005, LocID!L$1) + COUNTIFS(Data_all!$M$2:$M$5005,LocID!$B665, Data_all!$N$2:$N$5005, "Cities and Streets")</f>
        <v>0</v>
      </c>
      <c r="M665" s="228">
        <f>COUNTIFS(Data_all!$M$2:$M$5005,LocID!$B665, Data_all!$N$2:$N$5005, LocID!M$1)</f>
        <v>0</v>
      </c>
      <c r="N665" s="228">
        <f>COUNTIFS(Data_all!$M$2:$M$5005,LocID!$B665, Data_all!$N$2:$N$5005, LocID!N$1)</f>
        <v>0</v>
      </c>
      <c r="O665" s="228">
        <f>COUNTIFS(Data_all!$M$2:$M$5005,LocID!$B665, Data_all!$N$2:$N$5005, LocID!O$1)</f>
        <v>0</v>
      </c>
      <c r="P665" s="228">
        <f>COUNTIFS(Data_all!$M$2:$M$5005,LocID!$B665, Data_all!$N$2:$N$5005, LocID!P$1)</f>
        <v>0</v>
      </c>
      <c r="Q665" s="228">
        <f>COUNTIFS(Data_all!$M$2:$M$5005,LocID!$B665, Data_all!$N$2:$N$5005, LocID!Q$1)</f>
        <v>0</v>
      </c>
      <c r="R665" s="228">
        <f>COUNTIFS(Data_all!$M$2:$M$5005,LocID!$B665, Data_all!$N$2:$N$5005, LocID!R$1)</f>
        <v>0</v>
      </c>
      <c r="S665" s="228">
        <f>COUNTIFS(Data_all!$M$2:$M$5005,LocID!$B665, Data_all!$N$2:$N$5005, LocID!S$1)</f>
        <v>0</v>
      </c>
      <c r="T665" s="232" t="s">
        <v>6469</v>
      </c>
      <c r="U665" s="230">
        <f t="shared" si="30"/>
        <v>1</v>
      </c>
      <c r="W665"/>
    </row>
    <row r="666" spans="1:23" x14ac:dyDescent="0.25">
      <c r="A666" s="228">
        <v>676</v>
      </c>
      <c r="B666" s="228" t="str">
        <f t="shared" si="31"/>
        <v>Watsonville_CA</v>
      </c>
      <c r="C666" s="228" t="s">
        <v>5843</v>
      </c>
      <c r="D666" s="228" t="s">
        <v>76</v>
      </c>
      <c r="E666" s="320" t="s">
        <v>50</v>
      </c>
      <c r="F666" s="320"/>
      <c r="G666" s="228">
        <v>36.9087104797363</v>
      </c>
      <c r="H666" s="228">
        <v>-121.755157470703</v>
      </c>
      <c r="I666" s="228">
        <f t="shared" si="32"/>
        <v>676</v>
      </c>
      <c r="J666" s="228">
        <f>COUNTIFS(Data_all!$M$2:$M$5005, LocID!B666, Data_all!$O$2:$O$5005,"&lt;&gt;2")</f>
        <v>2</v>
      </c>
      <c r="K666" s="228">
        <f>COUNTIFS(Data_all!$M$2:$M$5005,LocID!$B666, Data_all!$N$2:$N$5005, LocID!K$1)</f>
        <v>0</v>
      </c>
      <c r="L666" s="228">
        <f>COUNTIFS(Data_all!$M$2:$M$5005,LocID!$B666, Data_all!$N$2:$N$5005, LocID!L$1) + COUNTIFS(Data_all!$M$2:$M$5005,LocID!$B666, Data_all!$N$2:$N$5005, "Cities and Streets")</f>
        <v>1</v>
      </c>
      <c r="M666" s="228">
        <f>COUNTIFS(Data_all!$M$2:$M$5005,LocID!$B666, Data_all!$N$2:$N$5005, LocID!M$1)</f>
        <v>1</v>
      </c>
      <c r="N666" s="228">
        <f>COUNTIFS(Data_all!$M$2:$M$5005,LocID!$B666, Data_all!$N$2:$N$5005, LocID!N$1)</f>
        <v>0</v>
      </c>
      <c r="O666" s="228">
        <f>COUNTIFS(Data_all!$M$2:$M$5005,LocID!$B666, Data_all!$N$2:$N$5005, LocID!O$1)</f>
        <v>0</v>
      </c>
      <c r="P666" s="228">
        <f>COUNTIFS(Data_all!$M$2:$M$5005,LocID!$B666, Data_all!$N$2:$N$5005, LocID!P$1)</f>
        <v>0</v>
      </c>
      <c r="Q666" s="228">
        <f>COUNTIFS(Data_all!$M$2:$M$5005,LocID!$B666, Data_all!$N$2:$N$5005, LocID!Q$1)</f>
        <v>0</v>
      </c>
      <c r="R666" s="228">
        <f>COUNTIFS(Data_all!$M$2:$M$5005,LocID!$B666, Data_all!$N$2:$N$5005, LocID!R$1)</f>
        <v>0</v>
      </c>
      <c r="S666" s="228">
        <f>COUNTIFS(Data_all!$M$2:$M$5005,LocID!$B666, Data_all!$N$2:$N$5005, LocID!S$1)</f>
        <v>0</v>
      </c>
      <c r="T666" s="232" t="s">
        <v>6469</v>
      </c>
      <c r="U666" s="230">
        <f t="shared" si="30"/>
        <v>2</v>
      </c>
      <c r="W666"/>
    </row>
    <row r="667" spans="1:23" x14ac:dyDescent="0.25">
      <c r="A667" s="228">
        <v>677</v>
      </c>
      <c r="B667" s="228" t="str">
        <f t="shared" si="31"/>
        <v>White Plains_NY</v>
      </c>
      <c r="C667" s="228" t="s">
        <v>5033</v>
      </c>
      <c r="D667" s="228" t="s">
        <v>107</v>
      </c>
      <c r="E667" s="320" t="s">
        <v>50</v>
      </c>
      <c r="F667" s="320"/>
      <c r="G667" s="228">
        <v>41.033790588378899</v>
      </c>
      <c r="H667" s="228">
        <v>-73.763442993164105</v>
      </c>
      <c r="I667" s="228">
        <f t="shared" si="32"/>
        <v>677</v>
      </c>
      <c r="J667" s="228">
        <f>COUNTIFS(Data_all!$M$2:$M$5005, LocID!B667, Data_all!$O$2:$O$5005,"&lt;&gt;2")</f>
        <v>2</v>
      </c>
      <c r="K667" s="228">
        <f>COUNTIFS(Data_all!$M$2:$M$5005,LocID!$B667, Data_all!$N$2:$N$5005, LocID!K$1)</f>
        <v>0</v>
      </c>
      <c r="L667" s="228">
        <f>COUNTIFS(Data_all!$M$2:$M$5005,LocID!$B667, Data_all!$N$2:$N$5005, LocID!L$1) + COUNTIFS(Data_all!$M$2:$M$5005,LocID!$B667, Data_all!$N$2:$N$5005, "Cities and Streets")</f>
        <v>0</v>
      </c>
      <c r="M667" s="228">
        <f>COUNTIFS(Data_all!$M$2:$M$5005,LocID!$B667, Data_all!$N$2:$N$5005, LocID!M$1)</f>
        <v>2</v>
      </c>
      <c r="N667" s="228">
        <f>COUNTIFS(Data_all!$M$2:$M$5005,LocID!$B667, Data_all!$N$2:$N$5005, LocID!N$1)</f>
        <v>0</v>
      </c>
      <c r="O667" s="228">
        <f>COUNTIFS(Data_all!$M$2:$M$5005,LocID!$B667, Data_all!$N$2:$N$5005, LocID!O$1)</f>
        <v>0</v>
      </c>
      <c r="P667" s="228">
        <f>COUNTIFS(Data_all!$M$2:$M$5005,LocID!$B667, Data_all!$N$2:$N$5005, LocID!P$1)</f>
        <v>0</v>
      </c>
      <c r="Q667" s="228">
        <f>COUNTIFS(Data_all!$M$2:$M$5005,LocID!$B667, Data_all!$N$2:$N$5005, LocID!Q$1)</f>
        <v>0</v>
      </c>
      <c r="R667" s="228">
        <f>COUNTIFS(Data_all!$M$2:$M$5005,LocID!$B667, Data_all!$N$2:$N$5005, LocID!R$1)</f>
        <v>0</v>
      </c>
      <c r="S667" s="228">
        <f>COUNTIFS(Data_all!$M$2:$M$5005,LocID!$B667, Data_all!$N$2:$N$5005, LocID!S$1)</f>
        <v>0</v>
      </c>
      <c r="T667" s="232" t="s">
        <v>6469</v>
      </c>
      <c r="U667" s="230">
        <f t="shared" si="30"/>
        <v>2</v>
      </c>
      <c r="W667"/>
    </row>
    <row r="668" spans="1:23" x14ac:dyDescent="0.25">
      <c r="A668" s="228">
        <v>678</v>
      </c>
      <c r="B668" s="228" t="str">
        <f t="shared" si="31"/>
        <v>Traverse City_MI</v>
      </c>
      <c r="C668" s="228" t="s">
        <v>5804</v>
      </c>
      <c r="D668" s="228" t="s">
        <v>183</v>
      </c>
      <c r="E668" s="320" t="s">
        <v>50</v>
      </c>
      <c r="F668" s="320"/>
      <c r="G668" s="228">
        <v>44.7599906921387</v>
      </c>
      <c r="H668" s="228">
        <v>-85.615837097167997</v>
      </c>
      <c r="I668" s="228">
        <f t="shared" si="32"/>
        <v>678</v>
      </c>
      <c r="J668" s="228">
        <f>COUNTIFS(Data_all!$M$2:$M$5005, LocID!B668, Data_all!$O$2:$O$5005,"&lt;&gt;2")</f>
        <v>1</v>
      </c>
      <c r="K668" s="228">
        <f>COUNTIFS(Data_all!$M$2:$M$5005,LocID!$B668, Data_all!$N$2:$N$5005, LocID!K$1)</f>
        <v>0</v>
      </c>
      <c r="L668" s="228">
        <f>COUNTIFS(Data_all!$M$2:$M$5005,LocID!$B668, Data_all!$N$2:$N$5005, LocID!L$1) + COUNTIFS(Data_all!$M$2:$M$5005,LocID!$B668, Data_all!$N$2:$N$5005, "Cities and Streets")</f>
        <v>0</v>
      </c>
      <c r="M668" s="228">
        <f>COUNTIFS(Data_all!$M$2:$M$5005,LocID!$B668, Data_all!$N$2:$N$5005, LocID!M$1)</f>
        <v>1</v>
      </c>
      <c r="N668" s="228">
        <f>COUNTIFS(Data_all!$M$2:$M$5005,LocID!$B668, Data_all!$N$2:$N$5005, LocID!N$1)</f>
        <v>0</v>
      </c>
      <c r="O668" s="228">
        <f>COUNTIFS(Data_all!$M$2:$M$5005,LocID!$B668, Data_all!$N$2:$N$5005, LocID!O$1)</f>
        <v>0</v>
      </c>
      <c r="P668" s="228">
        <f>COUNTIFS(Data_all!$M$2:$M$5005,LocID!$B668, Data_all!$N$2:$N$5005, LocID!P$1)</f>
        <v>0</v>
      </c>
      <c r="Q668" s="228">
        <f>COUNTIFS(Data_all!$M$2:$M$5005,LocID!$B668, Data_all!$N$2:$N$5005, LocID!Q$1)</f>
        <v>0</v>
      </c>
      <c r="R668" s="228">
        <f>COUNTIFS(Data_all!$M$2:$M$5005,LocID!$B668, Data_all!$N$2:$N$5005, LocID!R$1)</f>
        <v>0</v>
      </c>
      <c r="S668" s="228">
        <f>COUNTIFS(Data_all!$M$2:$M$5005,LocID!$B668, Data_all!$N$2:$N$5005, LocID!S$1)</f>
        <v>0</v>
      </c>
      <c r="T668" s="232" t="s">
        <v>6469</v>
      </c>
      <c r="U668" s="230">
        <f t="shared" si="30"/>
        <v>1</v>
      </c>
      <c r="W668"/>
    </row>
    <row r="669" spans="1:23" x14ac:dyDescent="0.25">
      <c r="A669" s="228">
        <v>679</v>
      </c>
      <c r="B669" s="228" t="str">
        <f t="shared" si="31"/>
        <v>Smyrna_GA</v>
      </c>
      <c r="C669" s="228" t="s">
        <v>5774</v>
      </c>
      <c r="D669" s="228" t="s">
        <v>160</v>
      </c>
      <c r="E669" s="320" t="s">
        <v>50</v>
      </c>
      <c r="F669" s="320"/>
      <c r="G669" s="228">
        <v>33.884860992431598</v>
      </c>
      <c r="H669" s="228">
        <v>-84.516433715820298</v>
      </c>
      <c r="I669" s="228">
        <f t="shared" si="32"/>
        <v>679</v>
      </c>
      <c r="J669" s="228">
        <f>COUNTIFS(Data_all!$M$2:$M$5005, LocID!B669, Data_all!$O$2:$O$5005,"&lt;&gt;2")</f>
        <v>1</v>
      </c>
      <c r="K669" s="228">
        <f>COUNTIFS(Data_all!$M$2:$M$5005,LocID!$B669, Data_all!$N$2:$N$5005, LocID!K$1)</f>
        <v>0</v>
      </c>
      <c r="L669" s="228">
        <f>COUNTIFS(Data_all!$M$2:$M$5005,LocID!$B669, Data_all!$N$2:$N$5005, LocID!L$1) + COUNTIFS(Data_all!$M$2:$M$5005,LocID!$B669, Data_all!$N$2:$N$5005, "Cities and Streets")</f>
        <v>1</v>
      </c>
      <c r="M669" s="228">
        <f>COUNTIFS(Data_all!$M$2:$M$5005,LocID!$B669, Data_all!$N$2:$N$5005, LocID!M$1)</f>
        <v>0</v>
      </c>
      <c r="N669" s="228">
        <f>COUNTIFS(Data_all!$M$2:$M$5005,LocID!$B669, Data_all!$N$2:$N$5005, LocID!N$1)</f>
        <v>0</v>
      </c>
      <c r="O669" s="228">
        <f>COUNTIFS(Data_all!$M$2:$M$5005,LocID!$B669, Data_all!$N$2:$N$5005, LocID!O$1)</f>
        <v>0</v>
      </c>
      <c r="P669" s="228">
        <f>COUNTIFS(Data_all!$M$2:$M$5005,LocID!$B669, Data_all!$N$2:$N$5005, LocID!P$1)</f>
        <v>0</v>
      </c>
      <c r="Q669" s="228">
        <f>COUNTIFS(Data_all!$M$2:$M$5005,LocID!$B669, Data_all!$N$2:$N$5005, LocID!Q$1)</f>
        <v>0</v>
      </c>
      <c r="R669" s="228">
        <f>COUNTIFS(Data_all!$M$2:$M$5005,LocID!$B669, Data_all!$N$2:$N$5005, LocID!R$1)</f>
        <v>0</v>
      </c>
      <c r="S669" s="228">
        <f>COUNTIFS(Data_all!$M$2:$M$5005,LocID!$B669, Data_all!$N$2:$N$5005, LocID!S$1)</f>
        <v>0</v>
      </c>
      <c r="T669" s="232" t="s">
        <v>6469</v>
      </c>
      <c r="U669" s="230">
        <f t="shared" si="30"/>
        <v>1</v>
      </c>
      <c r="W669"/>
    </row>
    <row r="670" spans="1:23" x14ac:dyDescent="0.25">
      <c r="A670" s="228">
        <v>680</v>
      </c>
      <c r="B670" s="228" t="str">
        <f t="shared" si="31"/>
        <v>Tulsa_OK</v>
      </c>
      <c r="C670" s="228" t="s">
        <v>5810</v>
      </c>
      <c r="D670" s="228" t="s">
        <v>2636</v>
      </c>
      <c r="E670" s="320" t="s">
        <v>50</v>
      </c>
      <c r="F670" s="320"/>
      <c r="G670" s="228">
        <v>36.149738311767599</v>
      </c>
      <c r="H670" s="228">
        <v>-95.993331909179702</v>
      </c>
      <c r="I670" s="228">
        <f t="shared" si="32"/>
        <v>680</v>
      </c>
      <c r="J670" s="228">
        <f>COUNTIFS(Data_all!$M$2:$M$5005, LocID!B670, Data_all!$O$2:$O$5005,"&lt;&gt;2")</f>
        <v>1</v>
      </c>
      <c r="K670" s="228">
        <f>COUNTIFS(Data_all!$M$2:$M$5005,LocID!$B670, Data_all!$N$2:$N$5005, LocID!K$1)</f>
        <v>0</v>
      </c>
      <c r="L670" s="228">
        <f>COUNTIFS(Data_all!$M$2:$M$5005,LocID!$B670, Data_all!$N$2:$N$5005, LocID!L$1) + COUNTIFS(Data_all!$M$2:$M$5005,LocID!$B670, Data_all!$N$2:$N$5005, "Cities and Streets")</f>
        <v>0</v>
      </c>
      <c r="M670" s="228">
        <f>COUNTIFS(Data_all!$M$2:$M$5005,LocID!$B670, Data_all!$N$2:$N$5005, LocID!M$1)</f>
        <v>0</v>
      </c>
      <c r="N670" s="228">
        <f>COUNTIFS(Data_all!$M$2:$M$5005,LocID!$B670, Data_all!$N$2:$N$5005, LocID!N$1)</f>
        <v>0</v>
      </c>
      <c r="O670" s="228">
        <f>COUNTIFS(Data_all!$M$2:$M$5005,LocID!$B670, Data_all!$N$2:$N$5005, LocID!O$1)</f>
        <v>1</v>
      </c>
      <c r="P670" s="228">
        <f>COUNTIFS(Data_all!$M$2:$M$5005,LocID!$B670, Data_all!$N$2:$N$5005, LocID!P$1)</f>
        <v>0</v>
      </c>
      <c r="Q670" s="228">
        <f>COUNTIFS(Data_all!$M$2:$M$5005,LocID!$B670, Data_all!$N$2:$N$5005, LocID!Q$1)</f>
        <v>0</v>
      </c>
      <c r="R670" s="228">
        <f>COUNTIFS(Data_all!$M$2:$M$5005,LocID!$B670, Data_all!$N$2:$N$5005, LocID!R$1)</f>
        <v>0</v>
      </c>
      <c r="S670" s="228">
        <f>COUNTIFS(Data_all!$M$2:$M$5005,LocID!$B670, Data_all!$N$2:$N$5005, LocID!S$1)</f>
        <v>0</v>
      </c>
      <c r="T670" s="232" t="s">
        <v>6469</v>
      </c>
      <c r="U670" s="230">
        <f t="shared" si="30"/>
        <v>1</v>
      </c>
      <c r="W670"/>
    </row>
    <row r="671" spans="1:23" x14ac:dyDescent="0.25">
      <c r="A671" s="228">
        <v>681</v>
      </c>
      <c r="B671" s="228" t="str">
        <f t="shared" si="31"/>
        <v>Stillwater_MN</v>
      </c>
      <c r="C671" s="228" t="s">
        <v>5799</v>
      </c>
      <c r="D671" s="228" t="s">
        <v>198</v>
      </c>
      <c r="E671" s="320" t="s">
        <v>50</v>
      </c>
      <c r="F671" s="320"/>
      <c r="G671" s="228">
        <v>45.0567016601563</v>
      </c>
      <c r="H671" s="228">
        <v>-92.810569763183594</v>
      </c>
      <c r="I671" s="228">
        <f t="shared" si="32"/>
        <v>681</v>
      </c>
      <c r="J671" s="228">
        <f>COUNTIFS(Data_all!$M$2:$M$5005, LocID!B671, Data_all!$O$2:$O$5005,"&lt;&gt;2")</f>
        <v>1</v>
      </c>
      <c r="K671" s="228">
        <f>COUNTIFS(Data_all!$M$2:$M$5005,LocID!$B671, Data_all!$N$2:$N$5005, LocID!K$1)</f>
        <v>1</v>
      </c>
      <c r="L671" s="228">
        <f>COUNTIFS(Data_all!$M$2:$M$5005,LocID!$B671, Data_all!$N$2:$N$5005, LocID!L$1) + COUNTIFS(Data_all!$M$2:$M$5005,LocID!$B671, Data_all!$N$2:$N$5005, "Cities and Streets")</f>
        <v>0</v>
      </c>
      <c r="M671" s="228">
        <f>COUNTIFS(Data_all!$M$2:$M$5005,LocID!$B671, Data_all!$N$2:$N$5005, LocID!M$1)</f>
        <v>0</v>
      </c>
      <c r="N671" s="228">
        <f>COUNTIFS(Data_all!$M$2:$M$5005,LocID!$B671, Data_all!$N$2:$N$5005, LocID!N$1)</f>
        <v>0</v>
      </c>
      <c r="O671" s="228">
        <f>COUNTIFS(Data_all!$M$2:$M$5005,LocID!$B671, Data_all!$N$2:$N$5005, LocID!O$1)</f>
        <v>0</v>
      </c>
      <c r="P671" s="228">
        <f>COUNTIFS(Data_all!$M$2:$M$5005,LocID!$B671, Data_all!$N$2:$N$5005, LocID!P$1)</f>
        <v>0</v>
      </c>
      <c r="Q671" s="228">
        <f>COUNTIFS(Data_all!$M$2:$M$5005,LocID!$B671, Data_all!$N$2:$N$5005, LocID!Q$1)</f>
        <v>0</v>
      </c>
      <c r="R671" s="228">
        <f>COUNTIFS(Data_all!$M$2:$M$5005,LocID!$B671, Data_all!$N$2:$N$5005, LocID!R$1)</f>
        <v>0</v>
      </c>
      <c r="S671" s="228">
        <f>COUNTIFS(Data_all!$M$2:$M$5005,LocID!$B671, Data_all!$N$2:$N$5005, LocID!S$1)</f>
        <v>0</v>
      </c>
      <c r="T671" s="232" t="s">
        <v>6469</v>
      </c>
      <c r="U671" s="230">
        <f t="shared" si="30"/>
        <v>1</v>
      </c>
      <c r="W671"/>
    </row>
    <row r="672" spans="1:23" x14ac:dyDescent="0.25">
      <c r="A672" s="228">
        <v>682</v>
      </c>
      <c r="B672" s="228" t="str">
        <f t="shared" si="31"/>
        <v>Hapeville_GA</v>
      </c>
      <c r="C672" s="228" t="s">
        <v>5464</v>
      </c>
      <c r="D672" s="228" t="s">
        <v>160</v>
      </c>
      <c r="E672" s="320" t="s">
        <v>50</v>
      </c>
      <c r="F672" s="320"/>
      <c r="G672" s="228">
        <v>33.659309387207003</v>
      </c>
      <c r="H672" s="228">
        <v>-84.408546447753906</v>
      </c>
      <c r="I672" s="228">
        <f t="shared" si="32"/>
        <v>682</v>
      </c>
      <c r="J672" s="228">
        <f>COUNTIFS(Data_all!$M$2:$M$5005, LocID!B672, Data_all!$O$2:$O$5005,"&lt;&gt;2")</f>
        <v>1</v>
      </c>
      <c r="K672" s="228">
        <f>COUNTIFS(Data_all!$M$2:$M$5005,LocID!$B672, Data_all!$N$2:$N$5005, LocID!K$1)</f>
        <v>0</v>
      </c>
      <c r="L672" s="228">
        <f>COUNTIFS(Data_all!$M$2:$M$5005,LocID!$B672, Data_all!$N$2:$N$5005, LocID!L$1) + COUNTIFS(Data_all!$M$2:$M$5005,LocID!$B672, Data_all!$N$2:$N$5005, "Cities and Streets")</f>
        <v>1</v>
      </c>
      <c r="M672" s="228">
        <f>COUNTIFS(Data_all!$M$2:$M$5005,LocID!$B672, Data_all!$N$2:$N$5005, LocID!M$1)</f>
        <v>0</v>
      </c>
      <c r="N672" s="228">
        <f>COUNTIFS(Data_all!$M$2:$M$5005,LocID!$B672, Data_all!$N$2:$N$5005, LocID!N$1)</f>
        <v>0</v>
      </c>
      <c r="O672" s="228">
        <f>COUNTIFS(Data_all!$M$2:$M$5005,LocID!$B672, Data_all!$N$2:$N$5005, LocID!O$1)</f>
        <v>0</v>
      </c>
      <c r="P672" s="228">
        <f>COUNTIFS(Data_all!$M$2:$M$5005,LocID!$B672, Data_all!$N$2:$N$5005, LocID!P$1)</f>
        <v>0</v>
      </c>
      <c r="Q672" s="228">
        <f>COUNTIFS(Data_all!$M$2:$M$5005,LocID!$B672, Data_all!$N$2:$N$5005, LocID!Q$1)</f>
        <v>0</v>
      </c>
      <c r="R672" s="228">
        <f>COUNTIFS(Data_all!$M$2:$M$5005,LocID!$B672, Data_all!$N$2:$N$5005, LocID!R$1)</f>
        <v>0</v>
      </c>
      <c r="S672" s="228">
        <f>COUNTIFS(Data_all!$M$2:$M$5005,LocID!$B672, Data_all!$N$2:$N$5005, LocID!S$1)</f>
        <v>0</v>
      </c>
      <c r="T672" s="232" t="s">
        <v>6469</v>
      </c>
      <c r="U672" s="230">
        <f t="shared" si="30"/>
        <v>1</v>
      </c>
      <c r="W672"/>
    </row>
    <row r="673" spans="1:23" x14ac:dyDescent="0.25">
      <c r="A673" s="228">
        <v>683</v>
      </c>
      <c r="B673" s="228" t="str">
        <f t="shared" si="31"/>
        <v>Russellville_AR</v>
      </c>
      <c r="C673" s="228" t="s">
        <v>5207</v>
      </c>
      <c r="D673" s="228" t="s">
        <v>1268</v>
      </c>
      <c r="E673" s="320" t="s">
        <v>50</v>
      </c>
      <c r="F673" s="320"/>
      <c r="G673" s="228">
        <v>35.278289794921903</v>
      </c>
      <c r="H673" s="228">
        <v>-93.134811401367202</v>
      </c>
      <c r="I673" s="228">
        <f t="shared" si="32"/>
        <v>683</v>
      </c>
      <c r="J673" s="228">
        <f>COUNTIFS(Data_all!$M$2:$M$5005, LocID!B673, Data_all!$O$2:$O$5005,"&lt;&gt;2")</f>
        <v>1</v>
      </c>
      <c r="K673" s="228">
        <f>COUNTIFS(Data_all!$M$2:$M$5005,LocID!$B673, Data_all!$N$2:$N$5005, LocID!K$1)</f>
        <v>0</v>
      </c>
      <c r="L673" s="228">
        <f>COUNTIFS(Data_all!$M$2:$M$5005,LocID!$B673, Data_all!$N$2:$N$5005, LocID!L$1) + COUNTIFS(Data_all!$M$2:$M$5005,LocID!$B673, Data_all!$N$2:$N$5005, "Cities and Streets")</f>
        <v>0</v>
      </c>
      <c r="M673" s="228">
        <f>COUNTIFS(Data_all!$M$2:$M$5005,LocID!$B673, Data_all!$N$2:$N$5005, LocID!M$1)</f>
        <v>1</v>
      </c>
      <c r="N673" s="228">
        <f>COUNTIFS(Data_all!$M$2:$M$5005,LocID!$B673, Data_all!$N$2:$N$5005, LocID!N$1)</f>
        <v>0</v>
      </c>
      <c r="O673" s="228">
        <f>COUNTIFS(Data_all!$M$2:$M$5005,LocID!$B673, Data_all!$N$2:$N$5005, LocID!O$1)</f>
        <v>0</v>
      </c>
      <c r="P673" s="228">
        <f>COUNTIFS(Data_all!$M$2:$M$5005,LocID!$B673, Data_all!$N$2:$N$5005, LocID!P$1)</f>
        <v>0</v>
      </c>
      <c r="Q673" s="228">
        <f>COUNTIFS(Data_all!$M$2:$M$5005,LocID!$B673, Data_all!$N$2:$N$5005, LocID!Q$1)</f>
        <v>0</v>
      </c>
      <c r="R673" s="228">
        <f>COUNTIFS(Data_all!$M$2:$M$5005,LocID!$B673, Data_all!$N$2:$N$5005, LocID!R$1)</f>
        <v>0</v>
      </c>
      <c r="S673" s="228">
        <f>COUNTIFS(Data_all!$M$2:$M$5005,LocID!$B673, Data_all!$N$2:$N$5005, LocID!S$1)</f>
        <v>0</v>
      </c>
      <c r="T673" s="232" t="s">
        <v>6469</v>
      </c>
      <c r="U673" s="230">
        <f t="shared" si="30"/>
        <v>1</v>
      </c>
      <c r="W673"/>
    </row>
    <row r="674" spans="1:23" x14ac:dyDescent="0.25">
      <c r="A674" s="228">
        <v>684</v>
      </c>
      <c r="B674" s="228" t="str">
        <f t="shared" si="31"/>
        <v>Rapid City_SD</v>
      </c>
      <c r="C674" s="228" t="s">
        <v>5094</v>
      </c>
      <c r="D674" s="228" t="s">
        <v>5095</v>
      </c>
      <c r="E674" s="320" t="s">
        <v>50</v>
      </c>
      <c r="F674" s="320"/>
      <c r="G674" s="228">
        <v>44.081161499023402</v>
      </c>
      <c r="H674" s="228">
        <v>-103.23088836669901</v>
      </c>
      <c r="I674" s="228">
        <f t="shared" si="32"/>
        <v>684</v>
      </c>
      <c r="J674" s="228">
        <f>COUNTIFS(Data_all!$M$2:$M$5005, LocID!B674, Data_all!$O$2:$O$5005,"&lt;&gt;2")</f>
        <v>2</v>
      </c>
      <c r="K674" s="228">
        <f>COUNTIFS(Data_all!$M$2:$M$5005,LocID!$B674, Data_all!$N$2:$N$5005, LocID!K$1)</f>
        <v>1</v>
      </c>
      <c r="L674" s="228">
        <f>COUNTIFS(Data_all!$M$2:$M$5005,LocID!$B674, Data_all!$N$2:$N$5005, LocID!L$1) + COUNTIFS(Data_all!$M$2:$M$5005,LocID!$B674, Data_all!$N$2:$N$5005, "Cities and Streets")</f>
        <v>0</v>
      </c>
      <c r="M674" s="228">
        <f>COUNTIFS(Data_all!$M$2:$M$5005,LocID!$B674, Data_all!$N$2:$N$5005, LocID!M$1)</f>
        <v>0</v>
      </c>
      <c r="N674" s="228">
        <f>COUNTIFS(Data_all!$M$2:$M$5005,LocID!$B674, Data_all!$N$2:$N$5005, LocID!N$1)</f>
        <v>0</v>
      </c>
      <c r="O674" s="228">
        <f>COUNTIFS(Data_all!$M$2:$M$5005,LocID!$B674, Data_all!$N$2:$N$5005, LocID!O$1)</f>
        <v>0</v>
      </c>
      <c r="P674" s="228">
        <f>COUNTIFS(Data_all!$M$2:$M$5005,LocID!$B674, Data_all!$N$2:$N$5005, LocID!P$1)</f>
        <v>1</v>
      </c>
      <c r="Q674" s="228">
        <f>COUNTIFS(Data_all!$M$2:$M$5005,LocID!$B674, Data_all!$N$2:$N$5005, LocID!Q$1)</f>
        <v>0</v>
      </c>
      <c r="R674" s="228">
        <f>COUNTIFS(Data_all!$M$2:$M$5005,LocID!$B674, Data_all!$N$2:$N$5005, LocID!R$1)</f>
        <v>0</v>
      </c>
      <c r="S674" s="228">
        <f>COUNTIFS(Data_all!$M$2:$M$5005,LocID!$B674, Data_all!$N$2:$N$5005, LocID!S$1)</f>
        <v>0</v>
      </c>
      <c r="T674" s="232" t="s">
        <v>6469</v>
      </c>
      <c r="U674" s="230">
        <f t="shared" si="30"/>
        <v>2</v>
      </c>
      <c r="W674"/>
    </row>
    <row r="675" spans="1:23" x14ac:dyDescent="0.25">
      <c r="A675" s="228">
        <v>685</v>
      </c>
      <c r="B675" s="228" t="str">
        <f t="shared" si="31"/>
        <v>Johns Creek_GA</v>
      </c>
      <c r="C675" s="228" t="s">
        <v>5488</v>
      </c>
      <c r="D675" s="228" t="s">
        <v>160</v>
      </c>
      <c r="E675" s="320" t="s">
        <v>50</v>
      </c>
      <c r="F675" s="320"/>
      <c r="G675" s="228">
        <v>34.0235595703125</v>
      </c>
      <c r="H675" s="228">
        <v>-84.189292907714801</v>
      </c>
      <c r="I675" s="228">
        <f t="shared" si="32"/>
        <v>685</v>
      </c>
      <c r="J675" s="228">
        <f>COUNTIFS(Data_all!$M$2:$M$5005, LocID!B675, Data_all!$O$2:$O$5005,"&lt;&gt;2")</f>
        <v>1</v>
      </c>
      <c r="K675" s="228">
        <f>COUNTIFS(Data_all!$M$2:$M$5005,LocID!$B675, Data_all!$N$2:$N$5005, LocID!K$1)</f>
        <v>0</v>
      </c>
      <c r="L675" s="228">
        <f>COUNTIFS(Data_all!$M$2:$M$5005,LocID!$B675, Data_all!$N$2:$N$5005, LocID!L$1) + COUNTIFS(Data_all!$M$2:$M$5005,LocID!$B675, Data_all!$N$2:$N$5005, "Cities and Streets")</f>
        <v>1</v>
      </c>
      <c r="M675" s="228">
        <f>COUNTIFS(Data_all!$M$2:$M$5005,LocID!$B675, Data_all!$N$2:$N$5005, LocID!M$1)</f>
        <v>0</v>
      </c>
      <c r="N675" s="228">
        <f>COUNTIFS(Data_all!$M$2:$M$5005,LocID!$B675, Data_all!$N$2:$N$5005, LocID!N$1)</f>
        <v>0</v>
      </c>
      <c r="O675" s="228">
        <f>COUNTIFS(Data_all!$M$2:$M$5005,LocID!$B675, Data_all!$N$2:$N$5005, LocID!O$1)</f>
        <v>0</v>
      </c>
      <c r="P675" s="228">
        <f>COUNTIFS(Data_all!$M$2:$M$5005,LocID!$B675, Data_all!$N$2:$N$5005, LocID!P$1)</f>
        <v>0</v>
      </c>
      <c r="Q675" s="228">
        <f>COUNTIFS(Data_all!$M$2:$M$5005,LocID!$B675, Data_all!$N$2:$N$5005, LocID!Q$1)</f>
        <v>0</v>
      </c>
      <c r="R675" s="228">
        <f>COUNTIFS(Data_all!$M$2:$M$5005,LocID!$B675, Data_all!$N$2:$N$5005, LocID!R$1)</f>
        <v>0</v>
      </c>
      <c r="S675" s="228">
        <f>COUNTIFS(Data_all!$M$2:$M$5005,LocID!$B675, Data_all!$N$2:$N$5005, LocID!S$1)</f>
        <v>0</v>
      </c>
      <c r="T675" s="232" t="s">
        <v>6469</v>
      </c>
      <c r="U675" s="230">
        <f t="shared" si="30"/>
        <v>1</v>
      </c>
      <c r="W675"/>
    </row>
    <row r="676" spans="1:23" x14ac:dyDescent="0.25">
      <c r="A676" s="228">
        <v>686</v>
      </c>
      <c r="B676" s="228" t="str">
        <f t="shared" si="31"/>
        <v>Leesburg_VA</v>
      </c>
      <c r="C676" s="228" t="s">
        <v>4977</v>
      </c>
      <c r="D676" s="228" t="s">
        <v>144</v>
      </c>
      <c r="E676" s="320" t="s">
        <v>50</v>
      </c>
      <c r="F676" s="320"/>
      <c r="G676" s="228">
        <v>39.115669250488303</v>
      </c>
      <c r="H676" s="228">
        <v>-77.565299987792997</v>
      </c>
      <c r="I676" s="228">
        <f t="shared" si="32"/>
        <v>686</v>
      </c>
      <c r="J676" s="228">
        <f>COUNTIFS(Data_all!$M$2:$M$5005, LocID!B676, Data_all!$O$2:$O$5005,"&lt;&gt;2")</f>
        <v>2</v>
      </c>
      <c r="K676" s="228">
        <f>COUNTIFS(Data_all!$M$2:$M$5005,LocID!$B676, Data_all!$N$2:$N$5005, LocID!K$1)</f>
        <v>1</v>
      </c>
      <c r="L676" s="228">
        <f>COUNTIFS(Data_all!$M$2:$M$5005,LocID!$B676, Data_all!$N$2:$N$5005, LocID!L$1) + COUNTIFS(Data_all!$M$2:$M$5005,LocID!$B676, Data_all!$N$2:$N$5005, "Cities and Streets")</f>
        <v>1</v>
      </c>
      <c r="M676" s="228">
        <f>COUNTIFS(Data_all!$M$2:$M$5005,LocID!$B676, Data_all!$N$2:$N$5005, LocID!M$1)</f>
        <v>0</v>
      </c>
      <c r="N676" s="228">
        <f>COUNTIFS(Data_all!$M$2:$M$5005,LocID!$B676, Data_all!$N$2:$N$5005, LocID!N$1)</f>
        <v>0</v>
      </c>
      <c r="O676" s="228">
        <f>COUNTIFS(Data_all!$M$2:$M$5005,LocID!$B676, Data_all!$N$2:$N$5005, LocID!O$1)</f>
        <v>0</v>
      </c>
      <c r="P676" s="228">
        <f>COUNTIFS(Data_all!$M$2:$M$5005,LocID!$B676, Data_all!$N$2:$N$5005, LocID!P$1)</f>
        <v>0</v>
      </c>
      <c r="Q676" s="228">
        <f>COUNTIFS(Data_all!$M$2:$M$5005,LocID!$B676, Data_all!$N$2:$N$5005, LocID!Q$1)</f>
        <v>0</v>
      </c>
      <c r="R676" s="228">
        <f>COUNTIFS(Data_all!$M$2:$M$5005,LocID!$B676, Data_all!$N$2:$N$5005, LocID!R$1)</f>
        <v>0</v>
      </c>
      <c r="S676" s="228">
        <f>COUNTIFS(Data_all!$M$2:$M$5005,LocID!$B676, Data_all!$N$2:$N$5005, LocID!S$1)</f>
        <v>0</v>
      </c>
      <c r="T676" s="232" t="s">
        <v>6469</v>
      </c>
      <c r="U676" s="230">
        <f t="shared" si="30"/>
        <v>2</v>
      </c>
      <c r="W676"/>
    </row>
    <row r="677" spans="1:23" x14ac:dyDescent="0.25">
      <c r="A677" s="228">
        <v>687</v>
      </c>
      <c r="B677" s="228" t="str">
        <f t="shared" si="31"/>
        <v>Port Orchard_WA</v>
      </c>
      <c r="C677" s="228" t="s">
        <v>2817</v>
      </c>
      <c r="D677" s="228" t="s">
        <v>261</v>
      </c>
      <c r="E677" s="320" t="s">
        <v>50</v>
      </c>
      <c r="F677" s="320"/>
      <c r="G677" s="228">
        <v>47.541030883789098</v>
      </c>
      <c r="H677" s="228">
        <v>-122.638473510742</v>
      </c>
      <c r="I677" s="228">
        <f t="shared" si="32"/>
        <v>687</v>
      </c>
      <c r="J677" s="228">
        <f>COUNTIFS(Data_all!$M$2:$M$5005, LocID!B677, Data_all!$O$2:$O$5005,"&lt;&gt;2")</f>
        <v>1</v>
      </c>
      <c r="K677" s="228">
        <f>COUNTIFS(Data_all!$M$2:$M$5005,LocID!$B677, Data_all!$N$2:$N$5005, LocID!K$1)</f>
        <v>1</v>
      </c>
      <c r="L677" s="228">
        <f>COUNTIFS(Data_all!$M$2:$M$5005,LocID!$B677, Data_all!$N$2:$N$5005, LocID!L$1) + COUNTIFS(Data_all!$M$2:$M$5005,LocID!$B677, Data_all!$N$2:$N$5005, "Cities and Streets")</f>
        <v>0</v>
      </c>
      <c r="M677" s="228">
        <f>COUNTIFS(Data_all!$M$2:$M$5005,LocID!$B677, Data_all!$N$2:$N$5005, LocID!M$1)</f>
        <v>0</v>
      </c>
      <c r="N677" s="228">
        <f>COUNTIFS(Data_all!$M$2:$M$5005,LocID!$B677, Data_all!$N$2:$N$5005, LocID!N$1)</f>
        <v>0</v>
      </c>
      <c r="O677" s="228">
        <f>COUNTIFS(Data_all!$M$2:$M$5005,LocID!$B677, Data_all!$N$2:$N$5005, LocID!O$1)</f>
        <v>0</v>
      </c>
      <c r="P677" s="228">
        <f>COUNTIFS(Data_all!$M$2:$M$5005,LocID!$B677, Data_all!$N$2:$N$5005, LocID!P$1)</f>
        <v>0</v>
      </c>
      <c r="Q677" s="228">
        <f>COUNTIFS(Data_all!$M$2:$M$5005,LocID!$B677, Data_all!$N$2:$N$5005, LocID!Q$1)</f>
        <v>0</v>
      </c>
      <c r="R677" s="228">
        <f>COUNTIFS(Data_all!$M$2:$M$5005,LocID!$B677, Data_all!$N$2:$N$5005, LocID!R$1)</f>
        <v>0</v>
      </c>
      <c r="S677" s="228">
        <f>COUNTIFS(Data_all!$M$2:$M$5005,LocID!$B677, Data_all!$N$2:$N$5005, LocID!S$1)</f>
        <v>0</v>
      </c>
      <c r="T677" s="232" t="s">
        <v>6469</v>
      </c>
      <c r="U677" s="230">
        <f t="shared" si="30"/>
        <v>1</v>
      </c>
      <c r="W677"/>
    </row>
    <row r="678" spans="1:23" x14ac:dyDescent="0.25">
      <c r="A678" s="228">
        <v>688</v>
      </c>
      <c r="B678" s="228" t="str">
        <f t="shared" si="31"/>
        <v>Fort Lauderdale_FL</v>
      </c>
      <c r="C678" s="228" t="s">
        <v>5227</v>
      </c>
      <c r="D678" s="228" t="s">
        <v>165</v>
      </c>
      <c r="E678" s="320" t="s">
        <v>50</v>
      </c>
      <c r="F678" s="320"/>
      <c r="G678" s="228">
        <v>26.123670578002901</v>
      </c>
      <c r="H678" s="228">
        <v>-80.143562316894503</v>
      </c>
      <c r="I678" s="228">
        <f t="shared" si="32"/>
        <v>688</v>
      </c>
      <c r="J678" s="228">
        <f>COUNTIFS(Data_all!$M$2:$M$5005, LocID!B678, Data_all!$O$2:$O$5005,"&lt;&gt;2")</f>
        <v>1</v>
      </c>
      <c r="K678" s="228">
        <f>COUNTIFS(Data_all!$M$2:$M$5005,LocID!$B678, Data_all!$N$2:$N$5005, LocID!K$1)</f>
        <v>1</v>
      </c>
      <c r="L678" s="228">
        <f>COUNTIFS(Data_all!$M$2:$M$5005,LocID!$B678, Data_all!$N$2:$N$5005, LocID!L$1) + COUNTIFS(Data_all!$M$2:$M$5005,LocID!$B678, Data_all!$N$2:$N$5005, "Cities and Streets")</f>
        <v>0</v>
      </c>
      <c r="M678" s="228">
        <f>COUNTIFS(Data_all!$M$2:$M$5005,LocID!$B678, Data_all!$N$2:$N$5005, LocID!M$1)</f>
        <v>0</v>
      </c>
      <c r="N678" s="228">
        <f>COUNTIFS(Data_all!$M$2:$M$5005,LocID!$B678, Data_all!$N$2:$N$5005, LocID!N$1)</f>
        <v>0</v>
      </c>
      <c r="O678" s="228">
        <f>COUNTIFS(Data_all!$M$2:$M$5005,LocID!$B678, Data_all!$N$2:$N$5005, LocID!O$1)</f>
        <v>0</v>
      </c>
      <c r="P678" s="228">
        <f>COUNTIFS(Data_all!$M$2:$M$5005,LocID!$B678, Data_all!$N$2:$N$5005, LocID!P$1)</f>
        <v>0</v>
      </c>
      <c r="Q678" s="228">
        <f>COUNTIFS(Data_all!$M$2:$M$5005,LocID!$B678, Data_all!$N$2:$N$5005, LocID!Q$1)</f>
        <v>0</v>
      </c>
      <c r="R678" s="228">
        <f>COUNTIFS(Data_all!$M$2:$M$5005,LocID!$B678, Data_all!$N$2:$N$5005, LocID!R$1)</f>
        <v>0</v>
      </c>
      <c r="S678" s="228">
        <f>COUNTIFS(Data_all!$M$2:$M$5005,LocID!$B678, Data_all!$N$2:$N$5005, LocID!S$1)</f>
        <v>0</v>
      </c>
      <c r="T678" s="232" t="s">
        <v>6469</v>
      </c>
      <c r="U678" s="230">
        <f t="shared" si="30"/>
        <v>1</v>
      </c>
      <c r="W678"/>
    </row>
    <row r="679" spans="1:23" x14ac:dyDescent="0.25">
      <c r="A679" s="228">
        <v>689</v>
      </c>
      <c r="B679" s="228" t="str">
        <f t="shared" si="31"/>
        <v>Juneau_AL</v>
      </c>
      <c r="C679" s="228" t="s">
        <v>1614</v>
      </c>
      <c r="D679" s="228" t="s">
        <v>510</v>
      </c>
      <c r="E679" s="320" t="s">
        <v>50</v>
      </c>
      <c r="F679" s="320"/>
      <c r="G679" s="228">
        <v>58.299728393554702</v>
      </c>
      <c r="H679" s="228">
        <v>-134.40678405761699</v>
      </c>
      <c r="I679" s="228">
        <f t="shared" si="32"/>
        <v>689</v>
      </c>
      <c r="J679" s="228">
        <f>COUNTIFS(Data_all!$M$2:$M$5005, LocID!B679, Data_all!$O$2:$O$5005,"&lt;&gt;2")</f>
        <v>1</v>
      </c>
      <c r="K679" s="228">
        <f>COUNTIFS(Data_all!$M$2:$M$5005,LocID!$B679, Data_all!$N$2:$N$5005, LocID!K$1)</f>
        <v>0</v>
      </c>
      <c r="L679" s="228">
        <f>COUNTIFS(Data_all!$M$2:$M$5005,LocID!$B679, Data_all!$N$2:$N$5005, LocID!L$1) + COUNTIFS(Data_all!$M$2:$M$5005,LocID!$B679, Data_all!$N$2:$N$5005, "Cities and Streets")</f>
        <v>1</v>
      </c>
      <c r="M679" s="228">
        <f>COUNTIFS(Data_all!$M$2:$M$5005,LocID!$B679, Data_all!$N$2:$N$5005, LocID!M$1)</f>
        <v>0</v>
      </c>
      <c r="N679" s="228">
        <f>COUNTIFS(Data_all!$M$2:$M$5005,LocID!$B679, Data_all!$N$2:$N$5005, LocID!N$1)</f>
        <v>0</v>
      </c>
      <c r="O679" s="228">
        <f>COUNTIFS(Data_all!$M$2:$M$5005,LocID!$B679, Data_all!$N$2:$N$5005, LocID!O$1)</f>
        <v>0</v>
      </c>
      <c r="P679" s="228">
        <f>COUNTIFS(Data_all!$M$2:$M$5005,LocID!$B679, Data_all!$N$2:$N$5005, LocID!P$1)</f>
        <v>0</v>
      </c>
      <c r="Q679" s="228">
        <f>COUNTIFS(Data_all!$M$2:$M$5005,LocID!$B679, Data_all!$N$2:$N$5005, LocID!Q$1)</f>
        <v>0</v>
      </c>
      <c r="R679" s="228">
        <f>COUNTIFS(Data_all!$M$2:$M$5005,LocID!$B679, Data_all!$N$2:$N$5005, LocID!R$1)</f>
        <v>0</v>
      </c>
      <c r="S679" s="228">
        <f>COUNTIFS(Data_all!$M$2:$M$5005,LocID!$B679, Data_all!$N$2:$N$5005, LocID!S$1)</f>
        <v>0</v>
      </c>
      <c r="T679" s="232" t="s">
        <v>6469</v>
      </c>
      <c r="U679" s="230">
        <f t="shared" si="30"/>
        <v>1</v>
      </c>
      <c r="W679"/>
    </row>
    <row r="680" spans="1:23" x14ac:dyDescent="0.25">
      <c r="A680" s="228">
        <v>690</v>
      </c>
      <c r="B680" s="228" t="str">
        <f t="shared" si="31"/>
        <v>Hauppauge_NY</v>
      </c>
      <c r="C680" s="228" t="s">
        <v>4959</v>
      </c>
      <c r="D680" s="228" t="s">
        <v>107</v>
      </c>
      <c r="E680" s="320" t="s">
        <v>50</v>
      </c>
      <c r="F680" s="320"/>
      <c r="G680" s="228">
        <v>40.825199127197301</v>
      </c>
      <c r="H680" s="228">
        <v>-73.203483581542997</v>
      </c>
      <c r="I680" s="228">
        <f t="shared" si="32"/>
        <v>690</v>
      </c>
      <c r="J680" s="228">
        <f>COUNTIFS(Data_all!$M$2:$M$5005, LocID!B680, Data_all!$O$2:$O$5005,"&lt;&gt;2")</f>
        <v>1</v>
      </c>
      <c r="K680" s="228">
        <f>COUNTIFS(Data_all!$M$2:$M$5005,LocID!$B680, Data_all!$N$2:$N$5005, LocID!K$1)</f>
        <v>0</v>
      </c>
      <c r="L680" s="228">
        <f>COUNTIFS(Data_all!$M$2:$M$5005,LocID!$B680, Data_all!$N$2:$N$5005, LocID!L$1) + COUNTIFS(Data_all!$M$2:$M$5005,LocID!$B680, Data_all!$N$2:$N$5005, "Cities and Streets")</f>
        <v>1</v>
      </c>
      <c r="M680" s="228">
        <f>COUNTIFS(Data_all!$M$2:$M$5005,LocID!$B680, Data_all!$N$2:$N$5005, LocID!M$1)</f>
        <v>0</v>
      </c>
      <c r="N680" s="228">
        <f>COUNTIFS(Data_all!$M$2:$M$5005,LocID!$B680, Data_all!$N$2:$N$5005, LocID!N$1)</f>
        <v>0</v>
      </c>
      <c r="O680" s="228">
        <f>COUNTIFS(Data_all!$M$2:$M$5005,LocID!$B680, Data_all!$N$2:$N$5005, LocID!O$1)</f>
        <v>0</v>
      </c>
      <c r="P680" s="228">
        <f>COUNTIFS(Data_all!$M$2:$M$5005,LocID!$B680, Data_all!$N$2:$N$5005, LocID!P$1)</f>
        <v>0</v>
      </c>
      <c r="Q680" s="228">
        <f>COUNTIFS(Data_all!$M$2:$M$5005,LocID!$B680, Data_all!$N$2:$N$5005, LocID!Q$1)</f>
        <v>0</v>
      </c>
      <c r="R680" s="228">
        <f>COUNTIFS(Data_all!$M$2:$M$5005,LocID!$B680, Data_all!$N$2:$N$5005, LocID!R$1)</f>
        <v>0</v>
      </c>
      <c r="S680" s="228">
        <f>COUNTIFS(Data_all!$M$2:$M$5005,LocID!$B680, Data_all!$N$2:$N$5005, LocID!S$1)</f>
        <v>0</v>
      </c>
      <c r="T680" s="232" t="s">
        <v>6469</v>
      </c>
      <c r="U680" s="230">
        <f t="shared" si="30"/>
        <v>1</v>
      </c>
      <c r="W680"/>
    </row>
    <row r="681" spans="1:23" x14ac:dyDescent="0.25">
      <c r="A681" s="228">
        <v>691</v>
      </c>
      <c r="B681" s="228" t="str">
        <f t="shared" si="31"/>
        <v>McLean_VA</v>
      </c>
      <c r="C681" s="228" t="s">
        <v>4982</v>
      </c>
      <c r="D681" s="228" t="s">
        <v>144</v>
      </c>
      <c r="E681" s="320" t="s">
        <v>50</v>
      </c>
      <c r="F681" s="320"/>
      <c r="G681" s="228">
        <v>38.936809539794901</v>
      </c>
      <c r="H681" s="228">
        <v>-77.184928894042997</v>
      </c>
      <c r="I681" s="228">
        <f t="shared" si="32"/>
        <v>691</v>
      </c>
      <c r="J681" s="228">
        <f>COUNTIFS(Data_all!$M$2:$M$5005, LocID!B681, Data_all!$O$2:$O$5005,"&lt;&gt;2")</f>
        <v>1</v>
      </c>
      <c r="K681" s="228">
        <f>COUNTIFS(Data_all!$M$2:$M$5005,LocID!$B681, Data_all!$N$2:$N$5005, LocID!K$1)</f>
        <v>0</v>
      </c>
      <c r="L681" s="228">
        <f>COUNTIFS(Data_all!$M$2:$M$5005,LocID!$B681, Data_all!$N$2:$N$5005, LocID!L$1) + COUNTIFS(Data_all!$M$2:$M$5005,LocID!$B681, Data_all!$N$2:$N$5005, "Cities and Streets")</f>
        <v>0</v>
      </c>
      <c r="M681" s="228">
        <f>COUNTIFS(Data_all!$M$2:$M$5005,LocID!$B681, Data_all!$N$2:$N$5005, LocID!M$1)</f>
        <v>0</v>
      </c>
      <c r="N681" s="228">
        <f>COUNTIFS(Data_all!$M$2:$M$5005,LocID!$B681, Data_all!$N$2:$N$5005, LocID!N$1)</f>
        <v>0</v>
      </c>
      <c r="O681" s="228">
        <f>COUNTIFS(Data_all!$M$2:$M$5005,LocID!$B681, Data_all!$N$2:$N$5005, LocID!O$1)</f>
        <v>1</v>
      </c>
      <c r="P681" s="228">
        <f>COUNTIFS(Data_all!$M$2:$M$5005,LocID!$B681, Data_all!$N$2:$N$5005, LocID!P$1)</f>
        <v>0</v>
      </c>
      <c r="Q681" s="228">
        <f>COUNTIFS(Data_all!$M$2:$M$5005,LocID!$B681, Data_all!$N$2:$N$5005, LocID!Q$1)</f>
        <v>0</v>
      </c>
      <c r="R681" s="228">
        <f>COUNTIFS(Data_all!$M$2:$M$5005,LocID!$B681, Data_all!$N$2:$N$5005, LocID!R$1)</f>
        <v>0</v>
      </c>
      <c r="S681" s="228">
        <f>COUNTIFS(Data_all!$M$2:$M$5005,LocID!$B681, Data_all!$N$2:$N$5005, LocID!S$1)</f>
        <v>0</v>
      </c>
      <c r="T681" s="232" t="s">
        <v>6469</v>
      </c>
      <c r="U681" s="230">
        <f t="shared" si="30"/>
        <v>1</v>
      </c>
      <c r="W681"/>
    </row>
    <row r="682" spans="1:23" x14ac:dyDescent="0.25">
      <c r="A682" s="228">
        <v>693</v>
      </c>
      <c r="B682" s="228" t="str">
        <f t="shared" si="31"/>
        <v>Claremont_CA</v>
      </c>
      <c r="C682" s="228" t="s">
        <v>930</v>
      </c>
      <c r="D682" s="228" t="s">
        <v>76</v>
      </c>
      <c r="E682" s="320" t="s">
        <v>50</v>
      </c>
      <c r="F682" s="320"/>
      <c r="G682" s="228">
        <v>34.096099853515597</v>
      </c>
      <c r="H682" s="228">
        <v>-117.71640014648401</v>
      </c>
      <c r="I682" s="228">
        <f t="shared" si="32"/>
        <v>693</v>
      </c>
      <c r="J682" s="228">
        <f>COUNTIFS(Data_all!$M$2:$M$5005, LocID!B682, Data_all!$O$2:$O$5005,"&lt;&gt;2")</f>
        <v>1</v>
      </c>
      <c r="K682" s="228">
        <f>COUNTIFS(Data_all!$M$2:$M$5005,LocID!$B682, Data_all!$N$2:$N$5005, LocID!K$1)</f>
        <v>0</v>
      </c>
      <c r="L682" s="228">
        <f>COUNTIFS(Data_all!$M$2:$M$5005,LocID!$B682, Data_all!$N$2:$N$5005, LocID!L$1) + COUNTIFS(Data_all!$M$2:$M$5005,LocID!$B682, Data_all!$N$2:$N$5005, "Cities and Streets")</f>
        <v>1</v>
      </c>
      <c r="M682" s="228">
        <f>COUNTIFS(Data_all!$M$2:$M$5005,LocID!$B682, Data_all!$N$2:$N$5005, LocID!M$1)</f>
        <v>0</v>
      </c>
      <c r="N682" s="228">
        <f>COUNTIFS(Data_all!$M$2:$M$5005,LocID!$B682, Data_all!$N$2:$N$5005, LocID!N$1)</f>
        <v>0</v>
      </c>
      <c r="O682" s="228">
        <f>COUNTIFS(Data_all!$M$2:$M$5005,LocID!$B682, Data_all!$N$2:$N$5005, LocID!O$1)</f>
        <v>0</v>
      </c>
      <c r="P682" s="228">
        <f>COUNTIFS(Data_all!$M$2:$M$5005,LocID!$B682, Data_all!$N$2:$N$5005, LocID!P$1)</f>
        <v>0</v>
      </c>
      <c r="Q682" s="228">
        <f>COUNTIFS(Data_all!$M$2:$M$5005,LocID!$B682, Data_all!$N$2:$N$5005, LocID!Q$1)</f>
        <v>0</v>
      </c>
      <c r="R682" s="228">
        <f>COUNTIFS(Data_all!$M$2:$M$5005,LocID!$B682, Data_all!$N$2:$N$5005, LocID!R$1)</f>
        <v>0</v>
      </c>
      <c r="S682" s="228">
        <f>COUNTIFS(Data_all!$M$2:$M$5005,LocID!$B682, Data_all!$N$2:$N$5005, LocID!S$1)</f>
        <v>0</v>
      </c>
      <c r="T682" s="232" t="s">
        <v>6469</v>
      </c>
      <c r="U682" s="230">
        <f t="shared" si="30"/>
        <v>1</v>
      </c>
      <c r="W682"/>
    </row>
    <row r="683" spans="1:23" x14ac:dyDescent="0.25">
      <c r="A683" s="228">
        <v>694</v>
      </c>
      <c r="B683" s="228" t="str">
        <f t="shared" si="31"/>
        <v>Irvington_NY</v>
      </c>
      <c r="C683" s="228" t="s">
        <v>4967</v>
      </c>
      <c r="D683" s="228" t="s">
        <v>107</v>
      </c>
      <c r="E683" s="320" t="s">
        <v>50</v>
      </c>
      <c r="F683" s="320"/>
      <c r="G683" s="228">
        <v>41.039180755615199</v>
      </c>
      <c r="H683" s="228">
        <v>-73.867866516113295</v>
      </c>
      <c r="I683" s="228">
        <f t="shared" si="32"/>
        <v>694</v>
      </c>
      <c r="J683" s="228">
        <f>COUNTIFS(Data_all!$M$2:$M$5005, LocID!B683, Data_all!$O$2:$O$5005,"&lt;&gt;2")</f>
        <v>1</v>
      </c>
      <c r="K683" s="228">
        <f>COUNTIFS(Data_all!$M$2:$M$5005,LocID!$B683, Data_all!$N$2:$N$5005, LocID!K$1)</f>
        <v>0</v>
      </c>
      <c r="L683" s="228">
        <f>COUNTIFS(Data_all!$M$2:$M$5005,LocID!$B683, Data_all!$N$2:$N$5005, LocID!L$1) + COUNTIFS(Data_all!$M$2:$M$5005,LocID!$B683, Data_all!$N$2:$N$5005, "Cities and Streets")</f>
        <v>0</v>
      </c>
      <c r="M683" s="228">
        <f>COUNTIFS(Data_all!$M$2:$M$5005,LocID!$B683, Data_all!$N$2:$N$5005, LocID!M$1)</f>
        <v>0</v>
      </c>
      <c r="N683" s="228">
        <f>COUNTIFS(Data_all!$M$2:$M$5005,LocID!$B683, Data_all!$N$2:$N$5005, LocID!N$1)</f>
        <v>1</v>
      </c>
      <c r="O683" s="228">
        <f>COUNTIFS(Data_all!$M$2:$M$5005,LocID!$B683, Data_all!$N$2:$N$5005, LocID!O$1)</f>
        <v>0</v>
      </c>
      <c r="P683" s="228">
        <f>COUNTIFS(Data_all!$M$2:$M$5005,LocID!$B683, Data_all!$N$2:$N$5005, LocID!P$1)</f>
        <v>0</v>
      </c>
      <c r="Q683" s="228">
        <f>COUNTIFS(Data_all!$M$2:$M$5005,LocID!$B683, Data_all!$N$2:$N$5005, LocID!Q$1)</f>
        <v>0</v>
      </c>
      <c r="R683" s="228">
        <f>COUNTIFS(Data_all!$M$2:$M$5005,LocID!$B683, Data_all!$N$2:$N$5005, LocID!R$1)</f>
        <v>0</v>
      </c>
      <c r="S683" s="228">
        <f>COUNTIFS(Data_all!$M$2:$M$5005,LocID!$B683, Data_all!$N$2:$N$5005, LocID!S$1)</f>
        <v>0</v>
      </c>
      <c r="T683" s="232" t="s">
        <v>6469</v>
      </c>
      <c r="U683" s="230">
        <f t="shared" si="30"/>
        <v>1</v>
      </c>
      <c r="W683"/>
    </row>
    <row r="684" spans="1:23" x14ac:dyDescent="0.25">
      <c r="A684" s="228">
        <v>695</v>
      </c>
      <c r="B684" s="228" t="str">
        <f t="shared" si="31"/>
        <v>Wilmington_DE</v>
      </c>
      <c r="C684" s="228" t="s">
        <v>4419</v>
      </c>
      <c r="D684" s="228" t="s">
        <v>2213</v>
      </c>
      <c r="E684" s="320" t="s">
        <v>50</v>
      </c>
      <c r="F684" s="320"/>
      <c r="G684" s="228">
        <v>39.740230560302699</v>
      </c>
      <c r="H684" s="228">
        <v>-75.550842285156307</v>
      </c>
      <c r="I684" s="228">
        <f t="shared" si="32"/>
        <v>695</v>
      </c>
      <c r="J684" s="228">
        <f>COUNTIFS(Data_all!$M$2:$M$5005, LocID!B684, Data_all!$O$2:$O$5005,"&lt;&gt;2")</f>
        <v>2</v>
      </c>
      <c r="K684" s="228">
        <f>COUNTIFS(Data_all!$M$2:$M$5005,LocID!$B684, Data_all!$N$2:$N$5005, LocID!K$1)</f>
        <v>1</v>
      </c>
      <c r="L684" s="228">
        <f>COUNTIFS(Data_all!$M$2:$M$5005,LocID!$B684, Data_all!$N$2:$N$5005, LocID!L$1) + COUNTIFS(Data_all!$M$2:$M$5005,LocID!$B684, Data_all!$N$2:$N$5005, "Cities and Streets")</f>
        <v>0</v>
      </c>
      <c r="M684" s="228">
        <f>COUNTIFS(Data_all!$M$2:$M$5005,LocID!$B684, Data_all!$N$2:$N$5005, LocID!M$1)</f>
        <v>1</v>
      </c>
      <c r="N684" s="228">
        <f>COUNTIFS(Data_all!$M$2:$M$5005,LocID!$B684, Data_all!$N$2:$N$5005, LocID!N$1)</f>
        <v>0</v>
      </c>
      <c r="O684" s="228">
        <f>COUNTIFS(Data_all!$M$2:$M$5005,LocID!$B684, Data_all!$N$2:$N$5005, LocID!O$1)</f>
        <v>0</v>
      </c>
      <c r="P684" s="228">
        <f>COUNTIFS(Data_all!$M$2:$M$5005,LocID!$B684, Data_all!$N$2:$N$5005, LocID!P$1)</f>
        <v>0</v>
      </c>
      <c r="Q684" s="228">
        <f>COUNTIFS(Data_all!$M$2:$M$5005,LocID!$B684, Data_all!$N$2:$N$5005, LocID!Q$1)</f>
        <v>0</v>
      </c>
      <c r="R684" s="228">
        <f>COUNTIFS(Data_all!$M$2:$M$5005,LocID!$B684, Data_all!$N$2:$N$5005, LocID!R$1)</f>
        <v>0</v>
      </c>
      <c r="S684" s="228">
        <f>COUNTIFS(Data_all!$M$2:$M$5005,LocID!$B684, Data_all!$N$2:$N$5005, LocID!S$1)</f>
        <v>0</v>
      </c>
      <c r="T684" s="232" t="s">
        <v>6469</v>
      </c>
      <c r="U684" s="230">
        <f t="shared" si="30"/>
        <v>2</v>
      </c>
      <c r="W684"/>
    </row>
    <row r="685" spans="1:23" x14ac:dyDescent="0.25">
      <c r="A685" s="228">
        <v>696</v>
      </c>
      <c r="B685" s="228" t="str">
        <f t="shared" si="31"/>
        <v>Kissimme_FL</v>
      </c>
      <c r="C685" s="228" t="s">
        <v>5232</v>
      </c>
      <c r="D685" s="228" t="s">
        <v>165</v>
      </c>
      <c r="E685" s="320" t="s">
        <v>50</v>
      </c>
      <c r="F685" s="320"/>
      <c r="G685" s="228">
        <v>28.294429779052699</v>
      </c>
      <c r="H685" s="228">
        <v>-81.40673828125</v>
      </c>
      <c r="I685" s="228">
        <f t="shared" si="32"/>
        <v>696</v>
      </c>
      <c r="J685" s="228">
        <f>COUNTIFS(Data_all!$M$2:$M$5005, LocID!B685, Data_all!$O$2:$O$5005,"&lt;&gt;2")</f>
        <v>1</v>
      </c>
      <c r="K685" s="228">
        <f>COUNTIFS(Data_all!$M$2:$M$5005,LocID!$B685, Data_all!$N$2:$N$5005, LocID!K$1)</f>
        <v>0</v>
      </c>
      <c r="L685" s="228">
        <f>COUNTIFS(Data_all!$M$2:$M$5005,LocID!$B685, Data_all!$N$2:$N$5005, LocID!L$1) + COUNTIFS(Data_all!$M$2:$M$5005,LocID!$B685, Data_all!$N$2:$N$5005, "Cities and Streets")</f>
        <v>0</v>
      </c>
      <c r="M685" s="228">
        <f>COUNTIFS(Data_all!$M$2:$M$5005,LocID!$B685, Data_all!$N$2:$N$5005, LocID!M$1)</f>
        <v>1</v>
      </c>
      <c r="N685" s="228">
        <f>COUNTIFS(Data_all!$M$2:$M$5005,LocID!$B685, Data_all!$N$2:$N$5005, LocID!N$1)</f>
        <v>0</v>
      </c>
      <c r="O685" s="228">
        <f>COUNTIFS(Data_all!$M$2:$M$5005,LocID!$B685, Data_all!$N$2:$N$5005, LocID!O$1)</f>
        <v>0</v>
      </c>
      <c r="P685" s="228">
        <f>COUNTIFS(Data_all!$M$2:$M$5005,LocID!$B685, Data_all!$N$2:$N$5005, LocID!P$1)</f>
        <v>0</v>
      </c>
      <c r="Q685" s="228">
        <f>COUNTIFS(Data_all!$M$2:$M$5005,LocID!$B685, Data_all!$N$2:$N$5005, LocID!Q$1)</f>
        <v>0</v>
      </c>
      <c r="R685" s="228">
        <f>COUNTIFS(Data_all!$M$2:$M$5005,LocID!$B685, Data_all!$N$2:$N$5005, LocID!R$1)</f>
        <v>0</v>
      </c>
      <c r="S685" s="228">
        <f>COUNTIFS(Data_all!$M$2:$M$5005,LocID!$B685, Data_all!$N$2:$N$5005, LocID!S$1)</f>
        <v>0</v>
      </c>
      <c r="T685" s="232" t="s">
        <v>6469</v>
      </c>
      <c r="U685" s="230">
        <f t="shared" si="30"/>
        <v>1</v>
      </c>
      <c r="W685"/>
    </row>
    <row r="686" spans="1:23" x14ac:dyDescent="0.25">
      <c r="A686" s="228">
        <v>698</v>
      </c>
      <c r="B686" s="228" t="str">
        <f t="shared" si="31"/>
        <v>Grand Junction_CO</v>
      </c>
      <c r="C686" s="228" t="s">
        <v>5118</v>
      </c>
      <c r="D686" s="228" t="s">
        <v>244</v>
      </c>
      <c r="E686" s="320" t="s">
        <v>50</v>
      </c>
      <c r="F686" s="320"/>
      <c r="G686" s="228">
        <v>39.068790435791001</v>
      </c>
      <c r="H686" s="228">
        <v>-108.564453125</v>
      </c>
      <c r="I686" s="228">
        <f t="shared" si="32"/>
        <v>698</v>
      </c>
      <c r="J686" s="228">
        <f>COUNTIFS(Data_all!$M$2:$M$5005, LocID!B686, Data_all!$O$2:$O$5005,"&lt;&gt;2")</f>
        <v>1</v>
      </c>
      <c r="K686" s="228">
        <f>COUNTIFS(Data_all!$M$2:$M$5005,LocID!$B686, Data_all!$N$2:$N$5005, LocID!K$1)</f>
        <v>1</v>
      </c>
      <c r="L686" s="228">
        <f>COUNTIFS(Data_all!$M$2:$M$5005,LocID!$B686, Data_all!$N$2:$N$5005, LocID!L$1) + COUNTIFS(Data_all!$M$2:$M$5005,LocID!$B686, Data_all!$N$2:$N$5005, "Cities and Streets")</f>
        <v>0</v>
      </c>
      <c r="M686" s="228">
        <f>COUNTIFS(Data_all!$M$2:$M$5005,LocID!$B686, Data_all!$N$2:$N$5005, LocID!M$1)</f>
        <v>0</v>
      </c>
      <c r="N686" s="228">
        <f>COUNTIFS(Data_all!$M$2:$M$5005,LocID!$B686, Data_all!$N$2:$N$5005, LocID!N$1)</f>
        <v>0</v>
      </c>
      <c r="O686" s="228">
        <f>COUNTIFS(Data_all!$M$2:$M$5005,LocID!$B686, Data_all!$N$2:$N$5005, LocID!O$1)</f>
        <v>0</v>
      </c>
      <c r="P686" s="228">
        <f>COUNTIFS(Data_all!$M$2:$M$5005,LocID!$B686, Data_all!$N$2:$N$5005, LocID!P$1)</f>
        <v>0</v>
      </c>
      <c r="Q686" s="228">
        <f>COUNTIFS(Data_all!$M$2:$M$5005,LocID!$B686, Data_all!$N$2:$N$5005, LocID!Q$1)</f>
        <v>0</v>
      </c>
      <c r="R686" s="228">
        <f>COUNTIFS(Data_all!$M$2:$M$5005,LocID!$B686, Data_all!$N$2:$N$5005, LocID!R$1)</f>
        <v>0</v>
      </c>
      <c r="S686" s="228">
        <f>COUNTIFS(Data_all!$M$2:$M$5005,LocID!$B686, Data_all!$N$2:$N$5005, LocID!S$1)</f>
        <v>0</v>
      </c>
      <c r="T686" s="232" t="s">
        <v>6469</v>
      </c>
      <c r="U686" s="230">
        <f t="shared" si="30"/>
        <v>1</v>
      </c>
      <c r="W686"/>
    </row>
    <row r="687" spans="1:23" x14ac:dyDescent="0.25">
      <c r="A687" s="228">
        <v>699</v>
      </c>
      <c r="B687" s="228" t="str">
        <f t="shared" si="31"/>
        <v>Poughkeepsie_NY</v>
      </c>
      <c r="C687" s="228" t="s">
        <v>4995</v>
      </c>
      <c r="D687" s="228" t="s">
        <v>107</v>
      </c>
      <c r="E687" s="320" t="s">
        <v>50</v>
      </c>
      <c r="F687" s="320"/>
      <c r="G687" s="228">
        <v>41.706710815429702</v>
      </c>
      <c r="H687" s="228">
        <v>-73.929367065429702</v>
      </c>
      <c r="I687" s="228">
        <f t="shared" si="32"/>
        <v>699</v>
      </c>
      <c r="J687" s="228">
        <f>COUNTIFS(Data_all!$M$2:$M$5005, LocID!B687, Data_all!$O$2:$O$5005,"&lt;&gt;2")</f>
        <v>1</v>
      </c>
      <c r="K687" s="228">
        <f>COUNTIFS(Data_all!$M$2:$M$5005,LocID!$B687, Data_all!$N$2:$N$5005, LocID!K$1)</f>
        <v>0</v>
      </c>
      <c r="L687" s="228">
        <f>COUNTIFS(Data_all!$M$2:$M$5005,LocID!$B687, Data_all!$N$2:$N$5005, LocID!L$1) + COUNTIFS(Data_all!$M$2:$M$5005,LocID!$B687, Data_all!$N$2:$N$5005, "Cities and Streets")</f>
        <v>0</v>
      </c>
      <c r="M687" s="228">
        <f>COUNTIFS(Data_all!$M$2:$M$5005,LocID!$B687, Data_all!$N$2:$N$5005, LocID!M$1)</f>
        <v>1</v>
      </c>
      <c r="N687" s="228">
        <f>COUNTIFS(Data_all!$M$2:$M$5005,LocID!$B687, Data_all!$N$2:$N$5005, LocID!N$1)</f>
        <v>0</v>
      </c>
      <c r="O687" s="228">
        <f>COUNTIFS(Data_all!$M$2:$M$5005,LocID!$B687, Data_all!$N$2:$N$5005, LocID!O$1)</f>
        <v>0</v>
      </c>
      <c r="P687" s="228">
        <f>COUNTIFS(Data_all!$M$2:$M$5005,LocID!$B687, Data_all!$N$2:$N$5005, LocID!P$1)</f>
        <v>0</v>
      </c>
      <c r="Q687" s="228">
        <f>COUNTIFS(Data_all!$M$2:$M$5005,LocID!$B687, Data_all!$N$2:$N$5005, LocID!Q$1)</f>
        <v>0</v>
      </c>
      <c r="R687" s="228">
        <f>COUNTIFS(Data_all!$M$2:$M$5005,LocID!$B687, Data_all!$N$2:$N$5005, LocID!R$1)</f>
        <v>0</v>
      </c>
      <c r="S687" s="228">
        <f>COUNTIFS(Data_all!$M$2:$M$5005,LocID!$B687, Data_all!$N$2:$N$5005, LocID!S$1)</f>
        <v>0</v>
      </c>
      <c r="T687" s="232" t="s">
        <v>6469</v>
      </c>
      <c r="U687" s="230">
        <f t="shared" si="30"/>
        <v>1</v>
      </c>
      <c r="W687"/>
    </row>
    <row r="688" spans="1:23" x14ac:dyDescent="0.25">
      <c r="A688" s="228">
        <v>700</v>
      </c>
      <c r="B688" s="228" t="str">
        <f t="shared" si="31"/>
        <v>Peekskill _NY</v>
      </c>
      <c r="C688" s="228" t="s">
        <v>4991</v>
      </c>
      <c r="D688" s="228" t="s">
        <v>107</v>
      </c>
      <c r="E688" s="320" t="s">
        <v>50</v>
      </c>
      <c r="F688" s="320"/>
      <c r="G688" s="228">
        <v>41.291168212890597</v>
      </c>
      <c r="H688" s="228">
        <v>-73.922111511230497</v>
      </c>
      <c r="I688" s="228">
        <f t="shared" si="32"/>
        <v>700</v>
      </c>
      <c r="J688" s="228">
        <f>COUNTIFS(Data_all!$M$2:$M$5005, LocID!B688, Data_all!$O$2:$O$5005,"&lt;&gt;2")</f>
        <v>1</v>
      </c>
      <c r="K688" s="228">
        <f>COUNTIFS(Data_all!$M$2:$M$5005,LocID!$B688, Data_all!$N$2:$N$5005, LocID!K$1)</f>
        <v>0</v>
      </c>
      <c r="L688" s="228">
        <f>COUNTIFS(Data_all!$M$2:$M$5005,LocID!$B688, Data_all!$N$2:$N$5005, LocID!L$1) + COUNTIFS(Data_all!$M$2:$M$5005,LocID!$B688, Data_all!$N$2:$N$5005, "Cities and Streets")</f>
        <v>0</v>
      </c>
      <c r="M688" s="228">
        <f>COUNTIFS(Data_all!$M$2:$M$5005,LocID!$B688, Data_all!$N$2:$N$5005, LocID!M$1)</f>
        <v>1</v>
      </c>
      <c r="N688" s="228">
        <f>COUNTIFS(Data_all!$M$2:$M$5005,LocID!$B688, Data_all!$N$2:$N$5005, LocID!N$1)</f>
        <v>0</v>
      </c>
      <c r="O688" s="228">
        <f>COUNTIFS(Data_all!$M$2:$M$5005,LocID!$B688, Data_all!$N$2:$N$5005, LocID!O$1)</f>
        <v>0</v>
      </c>
      <c r="P688" s="228">
        <f>COUNTIFS(Data_all!$M$2:$M$5005,LocID!$B688, Data_all!$N$2:$N$5005, LocID!P$1)</f>
        <v>0</v>
      </c>
      <c r="Q688" s="228">
        <f>COUNTIFS(Data_all!$M$2:$M$5005,LocID!$B688, Data_all!$N$2:$N$5005, LocID!Q$1)</f>
        <v>0</v>
      </c>
      <c r="R688" s="228">
        <f>COUNTIFS(Data_all!$M$2:$M$5005,LocID!$B688, Data_all!$N$2:$N$5005, LocID!R$1)</f>
        <v>0</v>
      </c>
      <c r="S688" s="228">
        <f>COUNTIFS(Data_all!$M$2:$M$5005,LocID!$B688, Data_all!$N$2:$N$5005, LocID!S$1)</f>
        <v>0</v>
      </c>
      <c r="T688" s="232" t="s">
        <v>6469</v>
      </c>
      <c r="U688" s="230">
        <f t="shared" si="30"/>
        <v>1</v>
      </c>
      <c r="W688"/>
    </row>
    <row r="689" spans="1:23" x14ac:dyDescent="0.25">
      <c r="A689" s="228">
        <v>701</v>
      </c>
      <c r="B689" s="228" t="str">
        <f t="shared" si="31"/>
        <v>Bloomington_IN</v>
      </c>
      <c r="C689" s="228" t="s">
        <v>520</v>
      </c>
      <c r="D689" s="228" t="s">
        <v>808</v>
      </c>
      <c r="E689" s="320" t="s">
        <v>50</v>
      </c>
      <c r="F689" s="320"/>
      <c r="G689" s="228">
        <v>39.166599273681598</v>
      </c>
      <c r="H689" s="228">
        <v>-86.534797668457003</v>
      </c>
      <c r="I689" s="228">
        <f t="shared" si="32"/>
        <v>701</v>
      </c>
      <c r="J689" s="228">
        <f>COUNTIFS(Data_all!$M$2:$M$5005, LocID!B689, Data_all!$O$2:$O$5005,"&lt;&gt;2")</f>
        <v>1</v>
      </c>
      <c r="K689" s="228">
        <f>COUNTIFS(Data_all!$M$2:$M$5005,LocID!$B689, Data_all!$N$2:$N$5005, LocID!K$1)</f>
        <v>0</v>
      </c>
      <c r="L689" s="228">
        <f>COUNTIFS(Data_all!$M$2:$M$5005,LocID!$B689, Data_all!$N$2:$N$5005, LocID!L$1) + COUNTIFS(Data_all!$M$2:$M$5005,LocID!$B689, Data_all!$N$2:$N$5005, "Cities and Streets")</f>
        <v>1</v>
      </c>
      <c r="M689" s="228">
        <f>COUNTIFS(Data_all!$M$2:$M$5005,LocID!$B689, Data_all!$N$2:$N$5005, LocID!M$1)</f>
        <v>0</v>
      </c>
      <c r="N689" s="228">
        <f>COUNTIFS(Data_all!$M$2:$M$5005,LocID!$B689, Data_all!$N$2:$N$5005, LocID!N$1)</f>
        <v>0</v>
      </c>
      <c r="O689" s="228">
        <f>COUNTIFS(Data_all!$M$2:$M$5005,LocID!$B689, Data_all!$N$2:$N$5005, LocID!O$1)</f>
        <v>0</v>
      </c>
      <c r="P689" s="228">
        <f>COUNTIFS(Data_all!$M$2:$M$5005,LocID!$B689, Data_all!$N$2:$N$5005, LocID!P$1)</f>
        <v>0</v>
      </c>
      <c r="Q689" s="228">
        <f>COUNTIFS(Data_all!$M$2:$M$5005,LocID!$B689, Data_all!$N$2:$N$5005, LocID!Q$1)</f>
        <v>0</v>
      </c>
      <c r="R689" s="228">
        <f>COUNTIFS(Data_all!$M$2:$M$5005,LocID!$B689, Data_all!$N$2:$N$5005, LocID!R$1)</f>
        <v>0</v>
      </c>
      <c r="S689" s="228">
        <f>COUNTIFS(Data_all!$M$2:$M$5005,LocID!$B689, Data_all!$N$2:$N$5005, LocID!S$1)</f>
        <v>0</v>
      </c>
      <c r="T689" s="232" t="s">
        <v>6469</v>
      </c>
      <c r="U689" s="230">
        <f t="shared" si="30"/>
        <v>1</v>
      </c>
      <c r="W689"/>
    </row>
    <row r="690" spans="1:23" x14ac:dyDescent="0.25">
      <c r="A690" s="228">
        <v>702</v>
      </c>
      <c r="B690" s="228" t="str">
        <f t="shared" si="31"/>
        <v>South Euclid_OH</v>
      </c>
      <c r="C690" s="228" t="s">
        <v>5099</v>
      </c>
      <c r="D690" s="228" t="s">
        <v>60</v>
      </c>
      <c r="E690" s="320" t="s">
        <v>50</v>
      </c>
      <c r="F690" s="320"/>
      <c r="G690" s="228">
        <v>41.523200988769503</v>
      </c>
      <c r="H690" s="228">
        <v>-81.519439697265597</v>
      </c>
      <c r="I690" s="228">
        <f t="shared" si="32"/>
        <v>702</v>
      </c>
      <c r="J690" s="228">
        <f>COUNTIFS(Data_all!$M$2:$M$5005, LocID!B690, Data_all!$O$2:$O$5005,"&lt;&gt;2")</f>
        <v>1</v>
      </c>
      <c r="K690" s="228">
        <f>COUNTIFS(Data_all!$M$2:$M$5005,LocID!$B690, Data_all!$N$2:$N$5005, LocID!K$1)</f>
        <v>0</v>
      </c>
      <c r="L690" s="228">
        <f>COUNTIFS(Data_all!$M$2:$M$5005,LocID!$B690, Data_all!$N$2:$N$5005, LocID!L$1) + COUNTIFS(Data_all!$M$2:$M$5005,LocID!$B690, Data_all!$N$2:$N$5005, "Cities and Streets")</f>
        <v>1</v>
      </c>
      <c r="M690" s="228">
        <f>COUNTIFS(Data_all!$M$2:$M$5005,LocID!$B690, Data_all!$N$2:$N$5005, LocID!M$1)</f>
        <v>0</v>
      </c>
      <c r="N690" s="228">
        <f>COUNTIFS(Data_all!$M$2:$M$5005,LocID!$B690, Data_all!$N$2:$N$5005, LocID!N$1)</f>
        <v>0</v>
      </c>
      <c r="O690" s="228">
        <f>COUNTIFS(Data_all!$M$2:$M$5005,LocID!$B690, Data_all!$N$2:$N$5005, LocID!O$1)</f>
        <v>0</v>
      </c>
      <c r="P690" s="228">
        <f>COUNTIFS(Data_all!$M$2:$M$5005,LocID!$B690, Data_all!$N$2:$N$5005, LocID!P$1)</f>
        <v>0</v>
      </c>
      <c r="Q690" s="228">
        <f>COUNTIFS(Data_all!$M$2:$M$5005,LocID!$B690, Data_all!$N$2:$N$5005, LocID!Q$1)</f>
        <v>0</v>
      </c>
      <c r="R690" s="228">
        <f>COUNTIFS(Data_all!$M$2:$M$5005,LocID!$B690, Data_all!$N$2:$N$5005, LocID!R$1)</f>
        <v>0</v>
      </c>
      <c r="S690" s="228">
        <f>COUNTIFS(Data_all!$M$2:$M$5005,LocID!$B690, Data_all!$N$2:$N$5005, LocID!S$1)</f>
        <v>0</v>
      </c>
      <c r="T690" s="232" t="s">
        <v>6469</v>
      </c>
      <c r="U690" s="230">
        <f t="shared" si="30"/>
        <v>1</v>
      </c>
      <c r="W690"/>
    </row>
    <row r="691" spans="1:23" x14ac:dyDescent="0.25">
      <c r="A691" s="228">
        <v>703</v>
      </c>
      <c r="B691" s="228" t="str">
        <f t="shared" si="31"/>
        <v>Centralia_WA</v>
      </c>
      <c r="C691" s="228" t="s">
        <v>5130</v>
      </c>
      <c r="D691" s="228" t="s">
        <v>261</v>
      </c>
      <c r="E691" s="320" t="s">
        <v>50</v>
      </c>
      <c r="F691" s="320"/>
      <c r="G691" s="228">
        <v>46.728939056396499</v>
      </c>
      <c r="H691" s="228">
        <v>-122.95298004150401</v>
      </c>
      <c r="I691" s="228">
        <f t="shared" si="32"/>
        <v>703</v>
      </c>
      <c r="J691" s="228">
        <f>COUNTIFS(Data_all!$M$2:$M$5005, LocID!B691, Data_all!$O$2:$O$5005,"&lt;&gt;2")</f>
        <v>1</v>
      </c>
      <c r="K691" s="228">
        <f>COUNTIFS(Data_all!$M$2:$M$5005,LocID!$B691, Data_all!$N$2:$N$5005, LocID!K$1)</f>
        <v>1</v>
      </c>
      <c r="L691" s="228">
        <f>COUNTIFS(Data_all!$M$2:$M$5005,LocID!$B691, Data_all!$N$2:$N$5005, LocID!L$1) + COUNTIFS(Data_all!$M$2:$M$5005,LocID!$B691, Data_all!$N$2:$N$5005, "Cities and Streets")</f>
        <v>0</v>
      </c>
      <c r="M691" s="228">
        <f>COUNTIFS(Data_all!$M$2:$M$5005,LocID!$B691, Data_all!$N$2:$N$5005, LocID!M$1)</f>
        <v>0</v>
      </c>
      <c r="N691" s="228">
        <f>COUNTIFS(Data_all!$M$2:$M$5005,LocID!$B691, Data_all!$N$2:$N$5005, LocID!N$1)</f>
        <v>0</v>
      </c>
      <c r="O691" s="228">
        <f>COUNTIFS(Data_all!$M$2:$M$5005,LocID!$B691, Data_all!$N$2:$N$5005, LocID!O$1)</f>
        <v>0</v>
      </c>
      <c r="P691" s="228">
        <f>COUNTIFS(Data_all!$M$2:$M$5005,LocID!$B691, Data_all!$N$2:$N$5005, LocID!P$1)</f>
        <v>0</v>
      </c>
      <c r="Q691" s="228">
        <f>COUNTIFS(Data_all!$M$2:$M$5005,LocID!$B691, Data_all!$N$2:$N$5005, LocID!Q$1)</f>
        <v>0</v>
      </c>
      <c r="R691" s="228">
        <f>COUNTIFS(Data_all!$M$2:$M$5005,LocID!$B691, Data_all!$N$2:$N$5005, LocID!R$1)</f>
        <v>0</v>
      </c>
      <c r="S691" s="228">
        <f>COUNTIFS(Data_all!$M$2:$M$5005,LocID!$B691, Data_all!$N$2:$N$5005, LocID!S$1)</f>
        <v>0</v>
      </c>
      <c r="T691" s="232" t="s">
        <v>6469</v>
      </c>
      <c r="U691" s="230">
        <f t="shared" si="30"/>
        <v>1</v>
      </c>
      <c r="W691"/>
    </row>
    <row r="692" spans="1:23" x14ac:dyDescent="0.25">
      <c r="A692" s="228">
        <v>704</v>
      </c>
      <c r="B692" s="228" t="str">
        <f t="shared" si="31"/>
        <v>Braintree_MA</v>
      </c>
      <c r="C692" s="228" t="s">
        <v>4930</v>
      </c>
      <c r="D692" s="228" t="s">
        <v>49</v>
      </c>
      <c r="E692" s="320" t="s">
        <v>50</v>
      </c>
      <c r="F692" s="320"/>
      <c r="G692" s="228">
        <v>42.206390380859403</v>
      </c>
      <c r="H692" s="228">
        <v>-71.004806518554702</v>
      </c>
      <c r="I692" s="228">
        <f t="shared" si="32"/>
        <v>704</v>
      </c>
      <c r="J692" s="228">
        <f>COUNTIFS(Data_all!$M$2:$M$5005, LocID!B692, Data_all!$O$2:$O$5005,"&lt;&gt;2")</f>
        <v>1</v>
      </c>
      <c r="K692" s="228">
        <f>COUNTIFS(Data_all!$M$2:$M$5005,LocID!$B692, Data_all!$N$2:$N$5005, LocID!K$1)</f>
        <v>0</v>
      </c>
      <c r="L692" s="228">
        <f>COUNTIFS(Data_all!$M$2:$M$5005,LocID!$B692, Data_all!$N$2:$N$5005, LocID!L$1) + COUNTIFS(Data_all!$M$2:$M$5005,LocID!$B692, Data_all!$N$2:$N$5005, "Cities and Streets")</f>
        <v>0</v>
      </c>
      <c r="M692" s="228">
        <f>COUNTIFS(Data_all!$M$2:$M$5005,LocID!$B692, Data_all!$N$2:$N$5005, LocID!M$1)</f>
        <v>1</v>
      </c>
      <c r="N692" s="228">
        <f>COUNTIFS(Data_all!$M$2:$M$5005,LocID!$B692, Data_all!$N$2:$N$5005, LocID!N$1)</f>
        <v>0</v>
      </c>
      <c r="O692" s="228">
        <f>COUNTIFS(Data_all!$M$2:$M$5005,LocID!$B692, Data_all!$N$2:$N$5005, LocID!O$1)</f>
        <v>0</v>
      </c>
      <c r="P692" s="228">
        <f>COUNTIFS(Data_all!$M$2:$M$5005,LocID!$B692, Data_all!$N$2:$N$5005, LocID!P$1)</f>
        <v>0</v>
      </c>
      <c r="Q692" s="228">
        <f>COUNTIFS(Data_all!$M$2:$M$5005,LocID!$B692, Data_all!$N$2:$N$5005, LocID!Q$1)</f>
        <v>0</v>
      </c>
      <c r="R692" s="228">
        <f>COUNTIFS(Data_all!$M$2:$M$5005,LocID!$B692, Data_all!$N$2:$N$5005, LocID!R$1)</f>
        <v>0</v>
      </c>
      <c r="S692" s="228">
        <f>COUNTIFS(Data_all!$M$2:$M$5005,LocID!$B692, Data_all!$N$2:$N$5005, LocID!S$1)</f>
        <v>0</v>
      </c>
      <c r="T692" s="232" t="s">
        <v>6469</v>
      </c>
      <c r="U692" s="230">
        <f t="shared" si="30"/>
        <v>1</v>
      </c>
      <c r="W692"/>
    </row>
    <row r="693" spans="1:23" x14ac:dyDescent="0.25">
      <c r="A693" s="228">
        <v>705</v>
      </c>
      <c r="B693" s="228" t="str">
        <f t="shared" si="31"/>
        <v>Lancaster_PA</v>
      </c>
      <c r="C693" s="228" t="s">
        <v>1692</v>
      </c>
      <c r="D693" s="228" t="s">
        <v>156</v>
      </c>
      <c r="E693" s="320" t="s">
        <v>50</v>
      </c>
      <c r="F693" s="320"/>
      <c r="G693" s="228">
        <v>40.038051605224602</v>
      </c>
      <c r="H693" s="228">
        <v>-76.301292419433594</v>
      </c>
      <c r="I693" s="228">
        <f t="shared" si="32"/>
        <v>705</v>
      </c>
      <c r="J693" s="228">
        <f>COUNTIFS(Data_all!$M$2:$M$5005, LocID!B693, Data_all!$O$2:$O$5005,"&lt;&gt;2")</f>
        <v>1</v>
      </c>
      <c r="K693" s="228">
        <f>COUNTIFS(Data_all!$M$2:$M$5005,LocID!$B693, Data_all!$N$2:$N$5005, LocID!K$1)</f>
        <v>1</v>
      </c>
      <c r="L693" s="228">
        <f>COUNTIFS(Data_all!$M$2:$M$5005,LocID!$B693, Data_all!$N$2:$N$5005, LocID!L$1) + COUNTIFS(Data_all!$M$2:$M$5005,LocID!$B693, Data_all!$N$2:$N$5005, "Cities and Streets")</f>
        <v>0</v>
      </c>
      <c r="M693" s="228">
        <f>COUNTIFS(Data_all!$M$2:$M$5005,LocID!$B693, Data_all!$N$2:$N$5005, LocID!M$1)</f>
        <v>0</v>
      </c>
      <c r="N693" s="228">
        <f>COUNTIFS(Data_all!$M$2:$M$5005,LocID!$B693, Data_all!$N$2:$N$5005, LocID!N$1)</f>
        <v>0</v>
      </c>
      <c r="O693" s="228">
        <f>COUNTIFS(Data_all!$M$2:$M$5005,LocID!$B693, Data_all!$N$2:$N$5005, LocID!O$1)</f>
        <v>0</v>
      </c>
      <c r="P693" s="228">
        <f>COUNTIFS(Data_all!$M$2:$M$5005,LocID!$B693, Data_all!$N$2:$N$5005, LocID!P$1)</f>
        <v>0</v>
      </c>
      <c r="Q693" s="228">
        <f>COUNTIFS(Data_all!$M$2:$M$5005,LocID!$B693, Data_all!$N$2:$N$5005, LocID!Q$1)</f>
        <v>0</v>
      </c>
      <c r="R693" s="228">
        <f>COUNTIFS(Data_all!$M$2:$M$5005,LocID!$B693, Data_all!$N$2:$N$5005, LocID!R$1)</f>
        <v>0</v>
      </c>
      <c r="S693" s="228">
        <f>COUNTIFS(Data_all!$M$2:$M$5005,LocID!$B693, Data_all!$N$2:$N$5005, LocID!S$1)</f>
        <v>0</v>
      </c>
      <c r="T693" s="232" t="s">
        <v>6469</v>
      </c>
      <c r="U693" s="230">
        <f t="shared" si="30"/>
        <v>1</v>
      </c>
      <c r="W693"/>
    </row>
    <row r="694" spans="1:23" x14ac:dyDescent="0.25">
      <c r="A694" s="228">
        <v>706</v>
      </c>
      <c r="B694" s="228" t="str">
        <f t="shared" si="31"/>
        <v>Norcross_GA</v>
      </c>
      <c r="C694" s="228" t="s">
        <v>5241</v>
      </c>
      <c r="D694" s="228" t="s">
        <v>160</v>
      </c>
      <c r="E694" s="320" t="s">
        <v>50</v>
      </c>
      <c r="F694" s="320"/>
      <c r="G694" s="228">
        <v>33.9428100585938</v>
      </c>
      <c r="H694" s="228">
        <v>-84.210952758789105</v>
      </c>
      <c r="I694" s="228">
        <f t="shared" si="32"/>
        <v>706</v>
      </c>
      <c r="J694" s="228">
        <f>COUNTIFS(Data_all!$M$2:$M$5005, LocID!B694, Data_all!$O$2:$O$5005,"&lt;&gt;2")</f>
        <v>1</v>
      </c>
      <c r="K694" s="228">
        <f>COUNTIFS(Data_all!$M$2:$M$5005,LocID!$B694, Data_all!$N$2:$N$5005, LocID!K$1)</f>
        <v>0</v>
      </c>
      <c r="L694" s="228">
        <f>COUNTIFS(Data_all!$M$2:$M$5005,LocID!$B694, Data_all!$N$2:$N$5005, LocID!L$1) + COUNTIFS(Data_all!$M$2:$M$5005,LocID!$B694, Data_all!$N$2:$N$5005, "Cities and Streets")</f>
        <v>0</v>
      </c>
      <c r="M694" s="228">
        <f>COUNTIFS(Data_all!$M$2:$M$5005,LocID!$B694, Data_all!$N$2:$N$5005, LocID!M$1)</f>
        <v>0</v>
      </c>
      <c r="N694" s="228">
        <f>COUNTIFS(Data_all!$M$2:$M$5005,LocID!$B694, Data_all!$N$2:$N$5005, LocID!N$1)</f>
        <v>0</v>
      </c>
      <c r="O694" s="228">
        <f>COUNTIFS(Data_all!$M$2:$M$5005,LocID!$B694, Data_all!$N$2:$N$5005, LocID!O$1)</f>
        <v>0</v>
      </c>
      <c r="P694" s="228">
        <f>COUNTIFS(Data_all!$M$2:$M$5005,LocID!$B694, Data_all!$N$2:$N$5005, LocID!P$1)</f>
        <v>0</v>
      </c>
      <c r="Q694" s="228">
        <f>COUNTIFS(Data_all!$M$2:$M$5005,LocID!$B694, Data_all!$N$2:$N$5005, LocID!Q$1)</f>
        <v>0</v>
      </c>
      <c r="R694" s="228">
        <f>COUNTIFS(Data_all!$M$2:$M$5005,LocID!$B694, Data_all!$N$2:$N$5005, LocID!R$1)</f>
        <v>0</v>
      </c>
      <c r="S694" s="228">
        <f>COUNTIFS(Data_all!$M$2:$M$5005,LocID!$B694, Data_all!$N$2:$N$5005, LocID!S$1)</f>
        <v>1</v>
      </c>
      <c r="T694" s="232" t="s">
        <v>6469</v>
      </c>
      <c r="U694" s="230">
        <f t="shared" si="30"/>
        <v>1</v>
      </c>
      <c r="W694"/>
    </row>
    <row r="695" spans="1:23" x14ac:dyDescent="0.25">
      <c r="A695" s="228">
        <v>708</v>
      </c>
      <c r="B695" s="228" t="str">
        <f t="shared" si="31"/>
        <v>Paramount_CA</v>
      </c>
      <c r="C695" s="228" t="s">
        <v>4759</v>
      </c>
      <c r="D695" s="228" t="s">
        <v>76</v>
      </c>
      <c r="E695" s="320" t="s">
        <v>50</v>
      </c>
      <c r="F695" s="320"/>
      <c r="G695" s="228">
        <v>33.885158538818402</v>
      </c>
      <c r="H695" s="228">
        <v>-118.16139984130901</v>
      </c>
      <c r="I695" s="228">
        <f t="shared" si="32"/>
        <v>708</v>
      </c>
      <c r="J695" s="228">
        <f>COUNTIFS(Data_all!$M$2:$M$5005, LocID!B695, Data_all!$O$2:$O$5005,"&lt;&gt;2")</f>
        <v>1</v>
      </c>
      <c r="K695" s="228">
        <f>COUNTIFS(Data_all!$M$2:$M$5005,LocID!$B695, Data_all!$N$2:$N$5005, LocID!K$1)</f>
        <v>0</v>
      </c>
      <c r="L695" s="228">
        <f>COUNTIFS(Data_all!$M$2:$M$5005,LocID!$B695, Data_all!$N$2:$N$5005, LocID!L$1) + COUNTIFS(Data_all!$M$2:$M$5005,LocID!$B695, Data_all!$N$2:$N$5005, "Cities and Streets")</f>
        <v>1</v>
      </c>
      <c r="M695" s="228">
        <f>COUNTIFS(Data_all!$M$2:$M$5005,LocID!$B695, Data_all!$N$2:$N$5005, LocID!M$1)</f>
        <v>0</v>
      </c>
      <c r="N695" s="228">
        <f>COUNTIFS(Data_all!$M$2:$M$5005,LocID!$B695, Data_all!$N$2:$N$5005, LocID!N$1)</f>
        <v>0</v>
      </c>
      <c r="O695" s="228">
        <f>COUNTIFS(Data_all!$M$2:$M$5005,LocID!$B695, Data_all!$N$2:$N$5005, LocID!O$1)</f>
        <v>0</v>
      </c>
      <c r="P695" s="228">
        <f>COUNTIFS(Data_all!$M$2:$M$5005,LocID!$B695, Data_all!$N$2:$N$5005, LocID!P$1)</f>
        <v>0</v>
      </c>
      <c r="Q695" s="228">
        <f>COUNTIFS(Data_all!$M$2:$M$5005,LocID!$B695, Data_all!$N$2:$N$5005, LocID!Q$1)</f>
        <v>0</v>
      </c>
      <c r="R695" s="228">
        <f>COUNTIFS(Data_all!$M$2:$M$5005,LocID!$B695, Data_all!$N$2:$N$5005, LocID!R$1)</f>
        <v>0</v>
      </c>
      <c r="S695" s="228">
        <f>COUNTIFS(Data_all!$M$2:$M$5005,LocID!$B695, Data_all!$N$2:$N$5005, LocID!S$1)</f>
        <v>0</v>
      </c>
      <c r="T695" s="232" t="s">
        <v>6469</v>
      </c>
      <c r="U695" s="230">
        <f t="shared" si="30"/>
        <v>1</v>
      </c>
      <c r="W695"/>
    </row>
    <row r="696" spans="1:23" x14ac:dyDescent="0.25">
      <c r="A696" s="228">
        <v>709</v>
      </c>
      <c r="B696" s="228" t="str">
        <f t="shared" si="31"/>
        <v>Cheverly_MD</v>
      </c>
      <c r="C696" s="228" t="s">
        <v>4947</v>
      </c>
      <c r="D696" s="228" t="s">
        <v>192</v>
      </c>
      <c r="E696" s="320" t="s">
        <v>50</v>
      </c>
      <c r="F696" s="320"/>
      <c r="G696" s="228">
        <v>38.925048828125</v>
      </c>
      <c r="H696" s="228">
        <v>-76.907180786132798</v>
      </c>
      <c r="I696" s="228">
        <f t="shared" si="32"/>
        <v>709</v>
      </c>
      <c r="J696" s="228">
        <f>COUNTIFS(Data_all!$M$2:$M$5005, LocID!B696, Data_all!$O$2:$O$5005,"&lt;&gt;2")</f>
        <v>1</v>
      </c>
      <c r="K696" s="228">
        <f>COUNTIFS(Data_all!$M$2:$M$5005,LocID!$B696, Data_all!$N$2:$N$5005, LocID!K$1)</f>
        <v>0</v>
      </c>
      <c r="L696" s="228">
        <f>COUNTIFS(Data_all!$M$2:$M$5005,LocID!$B696, Data_all!$N$2:$N$5005, LocID!L$1) + COUNTIFS(Data_all!$M$2:$M$5005,LocID!$B696, Data_all!$N$2:$N$5005, "Cities and Streets")</f>
        <v>0</v>
      </c>
      <c r="M696" s="228">
        <f>COUNTIFS(Data_all!$M$2:$M$5005,LocID!$B696, Data_all!$N$2:$N$5005, LocID!M$1)</f>
        <v>0</v>
      </c>
      <c r="N696" s="228">
        <f>COUNTIFS(Data_all!$M$2:$M$5005,LocID!$B696, Data_all!$N$2:$N$5005, LocID!N$1)</f>
        <v>0</v>
      </c>
      <c r="O696" s="228">
        <f>COUNTIFS(Data_all!$M$2:$M$5005,LocID!$B696, Data_all!$N$2:$N$5005, LocID!O$1)</f>
        <v>1</v>
      </c>
      <c r="P696" s="228">
        <f>COUNTIFS(Data_all!$M$2:$M$5005,LocID!$B696, Data_all!$N$2:$N$5005, LocID!P$1)</f>
        <v>0</v>
      </c>
      <c r="Q696" s="228">
        <f>COUNTIFS(Data_all!$M$2:$M$5005,LocID!$B696, Data_all!$N$2:$N$5005, LocID!Q$1)</f>
        <v>0</v>
      </c>
      <c r="R696" s="228">
        <f>COUNTIFS(Data_all!$M$2:$M$5005,LocID!$B696, Data_all!$N$2:$N$5005, LocID!R$1)</f>
        <v>0</v>
      </c>
      <c r="S696" s="228">
        <f>COUNTIFS(Data_all!$M$2:$M$5005,LocID!$B696, Data_all!$N$2:$N$5005, LocID!S$1)</f>
        <v>0</v>
      </c>
      <c r="T696" s="232" t="s">
        <v>6469</v>
      </c>
      <c r="U696" s="230">
        <f t="shared" si="30"/>
        <v>1</v>
      </c>
      <c r="W696"/>
    </row>
    <row r="697" spans="1:23" x14ac:dyDescent="0.25">
      <c r="A697" s="228">
        <v>710</v>
      </c>
      <c r="B697" s="228" t="str">
        <f t="shared" si="31"/>
        <v>Wellesley_CA</v>
      </c>
      <c r="C697" s="228" t="s">
        <v>4370</v>
      </c>
      <c r="D697" s="228" t="s">
        <v>76</v>
      </c>
      <c r="E697" s="320" t="s">
        <v>50</v>
      </c>
      <c r="F697" s="320"/>
      <c r="G697" s="228">
        <v>43.476730346679702</v>
      </c>
      <c r="H697" s="228">
        <v>-80.764541625976605</v>
      </c>
      <c r="I697" s="228">
        <f t="shared" si="32"/>
        <v>710</v>
      </c>
      <c r="J697" s="228">
        <f>COUNTIFS(Data_all!$M$2:$M$5005, LocID!B697, Data_all!$O$2:$O$5005,"&lt;&gt;2")</f>
        <v>1</v>
      </c>
      <c r="K697" s="228">
        <f>COUNTIFS(Data_all!$M$2:$M$5005,LocID!$B697, Data_all!$N$2:$N$5005, LocID!K$1)</f>
        <v>0</v>
      </c>
      <c r="L697" s="228">
        <f>COUNTIFS(Data_all!$M$2:$M$5005,LocID!$B697, Data_all!$N$2:$N$5005, LocID!L$1) + COUNTIFS(Data_all!$M$2:$M$5005,LocID!$B697, Data_all!$N$2:$N$5005, "Cities and Streets")</f>
        <v>0</v>
      </c>
      <c r="M697" s="228">
        <f>COUNTIFS(Data_all!$M$2:$M$5005,LocID!$B697, Data_all!$N$2:$N$5005, LocID!M$1)</f>
        <v>0</v>
      </c>
      <c r="N697" s="228">
        <f>COUNTIFS(Data_all!$M$2:$M$5005,LocID!$B697, Data_all!$N$2:$N$5005, LocID!N$1)</f>
        <v>0</v>
      </c>
      <c r="O697" s="228">
        <f>COUNTIFS(Data_all!$M$2:$M$5005,LocID!$B697, Data_all!$N$2:$N$5005, LocID!O$1)</f>
        <v>1</v>
      </c>
      <c r="P697" s="228">
        <f>COUNTIFS(Data_all!$M$2:$M$5005,LocID!$B697, Data_all!$N$2:$N$5005, LocID!P$1)</f>
        <v>0</v>
      </c>
      <c r="Q697" s="228">
        <f>COUNTIFS(Data_all!$M$2:$M$5005,LocID!$B697, Data_all!$N$2:$N$5005, LocID!Q$1)</f>
        <v>0</v>
      </c>
      <c r="R697" s="228">
        <f>COUNTIFS(Data_all!$M$2:$M$5005,LocID!$B697, Data_all!$N$2:$N$5005, LocID!R$1)</f>
        <v>0</v>
      </c>
      <c r="S697" s="228">
        <f>COUNTIFS(Data_all!$M$2:$M$5005,LocID!$B697, Data_all!$N$2:$N$5005, LocID!S$1)</f>
        <v>0</v>
      </c>
      <c r="T697" s="232" t="s">
        <v>6469</v>
      </c>
      <c r="U697" s="230">
        <f t="shared" si="30"/>
        <v>1</v>
      </c>
      <c r="W697"/>
    </row>
    <row r="698" spans="1:23" x14ac:dyDescent="0.25">
      <c r="A698" s="228">
        <v>711</v>
      </c>
      <c r="B698" s="228" t="str">
        <f t="shared" si="31"/>
        <v>Redlands_CA</v>
      </c>
      <c r="C698" s="228" t="s">
        <v>4783</v>
      </c>
      <c r="D698" s="228" t="s">
        <v>76</v>
      </c>
      <c r="E698" s="320" t="s">
        <v>50</v>
      </c>
      <c r="F698" s="320"/>
      <c r="G698" s="228">
        <v>34.055381774902301</v>
      </c>
      <c r="H698" s="228">
        <v>-117.182586669922</v>
      </c>
      <c r="I698" s="228">
        <f t="shared" si="32"/>
        <v>711</v>
      </c>
      <c r="J698" s="228">
        <f>COUNTIFS(Data_all!$M$2:$M$5005, LocID!B698, Data_all!$O$2:$O$5005,"&lt;&gt;2")</f>
        <v>2</v>
      </c>
      <c r="K698" s="228">
        <f>COUNTIFS(Data_all!$M$2:$M$5005,LocID!$B698, Data_all!$N$2:$N$5005, LocID!K$1)</f>
        <v>0</v>
      </c>
      <c r="L698" s="228">
        <f>COUNTIFS(Data_all!$M$2:$M$5005,LocID!$B698, Data_all!$N$2:$N$5005, LocID!L$1) + COUNTIFS(Data_all!$M$2:$M$5005,LocID!$B698, Data_all!$N$2:$N$5005, "Cities and Streets")</f>
        <v>2</v>
      </c>
      <c r="M698" s="228">
        <f>COUNTIFS(Data_all!$M$2:$M$5005,LocID!$B698, Data_all!$N$2:$N$5005, LocID!M$1)</f>
        <v>0</v>
      </c>
      <c r="N698" s="228">
        <f>COUNTIFS(Data_all!$M$2:$M$5005,LocID!$B698, Data_all!$N$2:$N$5005, LocID!N$1)</f>
        <v>0</v>
      </c>
      <c r="O698" s="228">
        <f>COUNTIFS(Data_all!$M$2:$M$5005,LocID!$B698, Data_all!$N$2:$N$5005, LocID!O$1)</f>
        <v>0</v>
      </c>
      <c r="P698" s="228">
        <f>COUNTIFS(Data_all!$M$2:$M$5005,LocID!$B698, Data_all!$N$2:$N$5005, LocID!P$1)</f>
        <v>0</v>
      </c>
      <c r="Q698" s="228">
        <f>COUNTIFS(Data_all!$M$2:$M$5005,LocID!$B698, Data_all!$N$2:$N$5005, LocID!Q$1)</f>
        <v>0</v>
      </c>
      <c r="R698" s="228">
        <f>COUNTIFS(Data_all!$M$2:$M$5005,LocID!$B698, Data_all!$N$2:$N$5005, LocID!R$1)</f>
        <v>0</v>
      </c>
      <c r="S698" s="228">
        <f>COUNTIFS(Data_all!$M$2:$M$5005,LocID!$B698, Data_all!$N$2:$N$5005, LocID!S$1)</f>
        <v>0</v>
      </c>
      <c r="T698" s="232" t="s">
        <v>6469</v>
      </c>
      <c r="U698" s="230">
        <f t="shared" si="30"/>
        <v>2</v>
      </c>
      <c r="W698"/>
    </row>
    <row r="699" spans="1:23" x14ac:dyDescent="0.25">
      <c r="A699" s="228">
        <v>712</v>
      </c>
      <c r="B699" s="228" t="str">
        <f t="shared" si="31"/>
        <v>Greenburgh_NY</v>
      </c>
      <c r="C699" s="230" t="s">
        <v>6623</v>
      </c>
      <c r="D699" s="228" t="s">
        <v>107</v>
      </c>
      <c r="E699" s="320" t="s">
        <v>50</v>
      </c>
      <c r="F699" s="320"/>
      <c r="G699" s="235">
        <v>41.040611267089801</v>
      </c>
      <c r="H699" s="235">
        <v>-73.787887573242202</v>
      </c>
      <c r="I699" s="228">
        <f t="shared" si="32"/>
        <v>712</v>
      </c>
      <c r="J699" s="228">
        <f>COUNTIFS(Data_all!$M$2:$M$5005, LocID!B699, Data_all!$O$2:$O$5005,"&lt;&gt;2")</f>
        <v>1</v>
      </c>
      <c r="K699" s="228">
        <f>COUNTIFS(Data_all!$M$2:$M$5005,LocID!$B699, Data_all!$N$2:$N$5005, LocID!K$1)</f>
        <v>0</v>
      </c>
      <c r="L699" s="228">
        <f>COUNTIFS(Data_all!$M$2:$M$5005,LocID!$B699, Data_all!$N$2:$N$5005, LocID!L$1) + COUNTIFS(Data_all!$M$2:$M$5005,LocID!$B699, Data_all!$N$2:$N$5005, "Cities and Streets")</f>
        <v>1</v>
      </c>
      <c r="M699" s="228">
        <f>COUNTIFS(Data_all!$M$2:$M$5005,LocID!$B699, Data_all!$N$2:$N$5005, LocID!M$1)</f>
        <v>0</v>
      </c>
      <c r="N699" s="228">
        <f>COUNTIFS(Data_all!$M$2:$M$5005,LocID!$B699, Data_all!$N$2:$N$5005, LocID!N$1)</f>
        <v>0</v>
      </c>
      <c r="O699" s="228">
        <f>COUNTIFS(Data_all!$M$2:$M$5005,LocID!$B699, Data_all!$N$2:$N$5005, LocID!O$1)</f>
        <v>0</v>
      </c>
      <c r="P699" s="228">
        <f>COUNTIFS(Data_all!$M$2:$M$5005,LocID!$B699, Data_all!$N$2:$N$5005, LocID!P$1)</f>
        <v>0</v>
      </c>
      <c r="Q699" s="228">
        <f>COUNTIFS(Data_all!$M$2:$M$5005,LocID!$B699, Data_all!$N$2:$N$5005, LocID!Q$1)</f>
        <v>0</v>
      </c>
      <c r="R699" s="228">
        <f>COUNTIFS(Data_all!$M$2:$M$5005,LocID!$B699, Data_all!$N$2:$N$5005, LocID!R$1)</f>
        <v>0</v>
      </c>
      <c r="S699" s="228">
        <f>COUNTIFS(Data_all!$M$2:$M$5005,LocID!$B699, Data_all!$N$2:$N$5005, LocID!S$1)</f>
        <v>0</v>
      </c>
      <c r="T699" s="232" t="s">
        <v>10241</v>
      </c>
      <c r="U699" s="230">
        <f t="shared" si="30"/>
        <v>1</v>
      </c>
      <c r="W699"/>
    </row>
    <row r="700" spans="1:23" x14ac:dyDescent="0.25">
      <c r="A700" s="228">
        <v>713</v>
      </c>
      <c r="B700" s="228" t="str">
        <f t="shared" si="31"/>
        <v>Lynnwood_WA</v>
      </c>
      <c r="C700" s="228" t="s">
        <v>9740</v>
      </c>
      <c r="D700" s="228" t="s">
        <v>261</v>
      </c>
      <c r="E700" s="320" t="s">
        <v>50</v>
      </c>
      <c r="F700" s="320"/>
      <c r="G700">
        <v>47.825321197509801</v>
      </c>
      <c r="H700">
        <v>-122.292442321777</v>
      </c>
      <c r="I700" s="228">
        <f t="shared" si="32"/>
        <v>713</v>
      </c>
      <c r="J700" s="228">
        <f>COUNTIFS(Data_all!$M$2:$M$5005, LocID!B700, Data_all!$O$2:$O$5005,"&lt;&gt;2")</f>
        <v>1</v>
      </c>
      <c r="K700" s="228">
        <f>COUNTIFS(Data_all!$M$2:$M$5005,LocID!$B700, Data_all!$N$2:$N$5005, LocID!K$1)</f>
        <v>0</v>
      </c>
      <c r="L700" s="228">
        <f>COUNTIFS(Data_all!$M$2:$M$5005,LocID!$B700, Data_all!$N$2:$N$5005, LocID!L$1) + COUNTIFS(Data_all!$M$2:$M$5005,LocID!$B700, Data_all!$N$2:$N$5005, "Cities and Streets")</f>
        <v>1</v>
      </c>
      <c r="M700" s="228">
        <f>COUNTIFS(Data_all!$M$2:$M$5005,LocID!$B700, Data_all!$N$2:$N$5005, LocID!M$1)</f>
        <v>0</v>
      </c>
      <c r="N700" s="228">
        <f>COUNTIFS(Data_all!$M$2:$M$5005,LocID!$B700, Data_all!$N$2:$N$5005, LocID!N$1)</f>
        <v>0</v>
      </c>
      <c r="O700" s="228">
        <f>COUNTIFS(Data_all!$M$2:$M$5005,LocID!$B700, Data_all!$N$2:$N$5005, LocID!O$1)</f>
        <v>0</v>
      </c>
      <c r="P700" s="228">
        <f>COUNTIFS(Data_all!$M$2:$M$5005,LocID!$B700, Data_all!$N$2:$N$5005, LocID!P$1)</f>
        <v>0</v>
      </c>
      <c r="Q700" s="228">
        <f>COUNTIFS(Data_all!$M$2:$M$5005,LocID!$B700, Data_all!$N$2:$N$5005, LocID!Q$1)</f>
        <v>0</v>
      </c>
      <c r="R700" s="228">
        <f>COUNTIFS(Data_all!$M$2:$M$5005,LocID!$B700, Data_all!$N$2:$N$5005, LocID!R$1)</f>
        <v>0</v>
      </c>
      <c r="S700" s="228">
        <f>COUNTIFS(Data_all!$M$2:$M$5005,LocID!$B700, Data_all!$N$2:$N$5005, LocID!S$1)</f>
        <v>0</v>
      </c>
      <c r="T700" s="232" t="s">
        <v>10241</v>
      </c>
      <c r="U700" s="230">
        <f t="shared" si="30"/>
        <v>1</v>
      </c>
      <c r="W700"/>
    </row>
    <row r="701" spans="1:23" x14ac:dyDescent="0.25">
      <c r="A701" s="228">
        <v>714</v>
      </c>
      <c r="B701" s="228" t="str">
        <f t="shared" si="31"/>
        <v>Shelton_WA</v>
      </c>
      <c r="C701" s="237" t="s">
        <v>6644</v>
      </c>
      <c r="D701" s="228" t="s">
        <v>261</v>
      </c>
      <c r="E701" s="320" t="s">
        <v>50</v>
      </c>
      <c r="F701" s="320"/>
      <c r="G701">
        <v>47.212478637695298</v>
      </c>
      <c r="H701">
        <v>-123.10565185546901</v>
      </c>
      <c r="I701" s="228">
        <f t="shared" si="32"/>
        <v>714</v>
      </c>
      <c r="J701" s="228">
        <f>COUNTIFS(Data_all!$M$2:$M$5005, LocID!B701, Data_all!$O$2:$O$5005,"&lt;&gt;2")</f>
        <v>1</v>
      </c>
      <c r="K701" s="228">
        <f>COUNTIFS(Data_all!$M$2:$M$5005,LocID!$B701, Data_all!$N$2:$N$5005, LocID!K$1)</f>
        <v>1</v>
      </c>
      <c r="L701" s="228">
        <f>COUNTIFS(Data_all!$M$2:$M$5005,LocID!$B701, Data_all!$N$2:$N$5005, LocID!L$1) + COUNTIFS(Data_all!$M$2:$M$5005,LocID!$B701, Data_all!$N$2:$N$5005, "Cities and Streets")</f>
        <v>0</v>
      </c>
      <c r="M701" s="228">
        <f>COUNTIFS(Data_all!$M$2:$M$5005,LocID!$B701, Data_all!$N$2:$N$5005, LocID!M$1)</f>
        <v>0</v>
      </c>
      <c r="N701" s="228">
        <f>COUNTIFS(Data_all!$M$2:$M$5005,LocID!$B701, Data_all!$N$2:$N$5005, LocID!N$1)</f>
        <v>0</v>
      </c>
      <c r="O701" s="228">
        <f>COUNTIFS(Data_all!$M$2:$M$5005,LocID!$B701, Data_all!$N$2:$N$5005, LocID!O$1)</f>
        <v>0</v>
      </c>
      <c r="P701" s="228">
        <f>COUNTIFS(Data_all!$M$2:$M$5005,LocID!$B701, Data_all!$N$2:$N$5005, LocID!P$1)</f>
        <v>0</v>
      </c>
      <c r="Q701" s="228">
        <f>COUNTIFS(Data_all!$M$2:$M$5005,LocID!$B701, Data_all!$N$2:$N$5005, LocID!Q$1)</f>
        <v>0</v>
      </c>
      <c r="R701" s="228">
        <f>COUNTIFS(Data_all!$M$2:$M$5005,LocID!$B701, Data_all!$N$2:$N$5005, LocID!R$1)</f>
        <v>0</v>
      </c>
      <c r="S701" s="228">
        <f>COUNTIFS(Data_all!$M$2:$M$5005,LocID!$B701, Data_all!$N$2:$N$5005, LocID!S$1)</f>
        <v>0</v>
      </c>
      <c r="T701" s="232" t="s">
        <v>10241</v>
      </c>
      <c r="U701" s="230">
        <f t="shared" si="30"/>
        <v>1</v>
      </c>
      <c r="W701"/>
    </row>
    <row r="702" spans="1:23" x14ac:dyDescent="0.25">
      <c r="A702" s="228">
        <v>715</v>
      </c>
      <c r="B702" s="228" t="str">
        <f t="shared" si="31"/>
        <v>Mauldin_SC</v>
      </c>
      <c r="C702" s="237" t="s">
        <v>6669</v>
      </c>
      <c r="D702" s="228" t="s">
        <v>841</v>
      </c>
      <c r="E702" s="320" t="s">
        <v>50</v>
      </c>
      <c r="F702" s="320"/>
      <c r="G702">
        <v>34.778720855712898</v>
      </c>
      <c r="H702">
        <v>-82.308616638183594</v>
      </c>
      <c r="I702" s="228">
        <f t="shared" ref="I702:I706" si="33">A702</f>
        <v>715</v>
      </c>
      <c r="J702" s="228">
        <f>COUNTIFS(Data_all!$M$2:$M$5005, LocID!B702, Data_all!$O$2:$O$5005,"&lt;&gt;2")</f>
        <v>1</v>
      </c>
      <c r="K702" s="228">
        <f>COUNTIFS(Data_all!$M$2:$M$5005,LocID!$B702, Data_all!$N$2:$N$5005, LocID!K$1)</f>
        <v>0</v>
      </c>
      <c r="L702" s="228">
        <f>COUNTIFS(Data_all!$M$2:$M$5005,LocID!$B702, Data_all!$N$2:$N$5005, LocID!L$1) + COUNTIFS(Data_all!$M$2:$M$5005,LocID!$B702, Data_all!$N$2:$N$5005, "Cities and Streets")</f>
        <v>0</v>
      </c>
      <c r="M702" s="228">
        <f>COUNTIFS(Data_all!$M$2:$M$5005,LocID!$B702, Data_all!$N$2:$N$5005, LocID!M$1)</f>
        <v>1</v>
      </c>
      <c r="N702" s="228">
        <f>COUNTIFS(Data_all!$M$2:$M$5005,LocID!$B702, Data_all!$N$2:$N$5005, LocID!N$1)</f>
        <v>0</v>
      </c>
      <c r="O702" s="228">
        <f>COUNTIFS(Data_all!$M$2:$M$5005,LocID!$B702, Data_all!$N$2:$N$5005, LocID!O$1)</f>
        <v>0</v>
      </c>
      <c r="P702" s="228">
        <f>COUNTIFS(Data_all!$M$2:$M$5005,LocID!$B702, Data_all!$N$2:$N$5005, LocID!P$1)</f>
        <v>0</v>
      </c>
      <c r="Q702" s="228">
        <f>COUNTIFS(Data_all!$M$2:$M$5005,LocID!$B702, Data_all!$N$2:$N$5005, LocID!Q$1)</f>
        <v>0</v>
      </c>
      <c r="R702" s="228">
        <f>COUNTIFS(Data_all!$M$2:$M$5005,LocID!$B702, Data_all!$N$2:$N$5005, LocID!R$1)</f>
        <v>0</v>
      </c>
      <c r="S702" s="228">
        <f>COUNTIFS(Data_all!$M$2:$M$5005,LocID!$B702, Data_all!$N$2:$N$5005, LocID!S$1)</f>
        <v>0</v>
      </c>
      <c r="T702" s="232" t="s">
        <v>10241</v>
      </c>
      <c r="U702" s="230">
        <f t="shared" si="30"/>
        <v>1</v>
      </c>
      <c r="W702"/>
    </row>
    <row r="703" spans="1:23" x14ac:dyDescent="0.25">
      <c r="A703" s="228">
        <v>716</v>
      </c>
      <c r="B703" s="228" t="str">
        <f t="shared" si="31"/>
        <v>Foresta_CA</v>
      </c>
      <c r="C703" s="237" t="s">
        <v>6681</v>
      </c>
      <c r="D703" s="228" t="s">
        <v>76</v>
      </c>
      <c r="E703" s="320" t="s">
        <v>50</v>
      </c>
      <c r="F703" s="320"/>
      <c r="G703">
        <v>37.7236518859863</v>
      </c>
      <c r="H703">
        <v>-119.708122253418</v>
      </c>
      <c r="I703" s="228">
        <f t="shared" si="33"/>
        <v>716</v>
      </c>
      <c r="J703" s="228">
        <f>COUNTIFS(Data_all!$M$2:$M$5005, LocID!B703, Data_all!$O$2:$O$5005,"&lt;&gt;2")</f>
        <v>1</v>
      </c>
      <c r="K703" s="228">
        <f>COUNTIFS(Data_all!$M$2:$M$5005,LocID!$B703, Data_all!$N$2:$N$5005, LocID!K$1)</f>
        <v>1</v>
      </c>
      <c r="L703" s="228">
        <f>COUNTIFS(Data_all!$M$2:$M$5005,LocID!$B703, Data_all!$N$2:$N$5005, LocID!L$1) + COUNTIFS(Data_all!$M$2:$M$5005,LocID!$B703, Data_all!$N$2:$N$5005, "Cities and Streets")</f>
        <v>0</v>
      </c>
      <c r="M703" s="228">
        <f>COUNTIFS(Data_all!$M$2:$M$5005,LocID!$B703, Data_all!$N$2:$N$5005, LocID!M$1)</f>
        <v>0</v>
      </c>
      <c r="N703" s="228">
        <f>COUNTIFS(Data_all!$M$2:$M$5005,LocID!$B703, Data_all!$N$2:$N$5005, LocID!N$1)</f>
        <v>0</v>
      </c>
      <c r="O703" s="228">
        <f>COUNTIFS(Data_all!$M$2:$M$5005,LocID!$B703, Data_all!$N$2:$N$5005, LocID!O$1)</f>
        <v>0</v>
      </c>
      <c r="P703" s="228">
        <f>COUNTIFS(Data_all!$M$2:$M$5005,LocID!$B703, Data_all!$N$2:$N$5005, LocID!P$1)</f>
        <v>0</v>
      </c>
      <c r="Q703" s="228">
        <f>COUNTIFS(Data_all!$M$2:$M$5005,LocID!$B703, Data_all!$N$2:$N$5005, LocID!Q$1)</f>
        <v>0</v>
      </c>
      <c r="R703" s="228">
        <f>COUNTIFS(Data_all!$M$2:$M$5005,LocID!$B703, Data_all!$N$2:$N$5005, LocID!R$1)</f>
        <v>0</v>
      </c>
      <c r="S703" s="228">
        <f>COUNTIFS(Data_all!$M$2:$M$5005,LocID!$B703, Data_all!$N$2:$N$5005, LocID!S$1)</f>
        <v>0</v>
      </c>
      <c r="T703" s="232" t="s">
        <v>10241</v>
      </c>
      <c r="U703" s="230">
        <f t="shared" si="30"/>
        <v>1</v>
      </c>
      <c r="W703"/>
    </row>
    <row r="704" spans="1:23" x14ac:dyDescent="0.25">
      <c r="A704" s="228">
        <v>717</v>
      </c>
      <c r="B704" s="228" t="str">
        <f t="shared" si="31"/>
        <v>Canyon_TX</v>
      </c>
      <c r="C704" s="237" t="s">
        <v>6692</v>
      </c>
      <c r="D704" s="228" t="s">
        <v>219</v>
      </c>
      <c r="E704" s="320" t="s">
        <v>50</v>
      </c>
      <c r="F704" s="320"/>
      <c r="G704">
        <v>34.985599517822301</v>
      </c>
      <c r="H704">
        <v>-101.93627166748</v>
      </c>
      <c r="I704" s="228">
        <f t="shared" si="33"/>
        <v>717</v>
      </c>
      <c r="J704" s="228">
        <f>COUNTIFS(Data_all!$M$2:$M$5005, LocID!B704, Data_all!$O$2:$O$5005,"&lt;&gt;2")</f>
        <v>1</v>
      </c>
      <c r="K704" s="228">
        <f>COUNTIFS(Data_all!$M$2:$M$5005,LocID!$B704, Data_all!$N$2:$N$5005, LocID!K$1)</f>
        <v>0</v>
      </c>
      <c r="L704" s="228">
        <f>COUNTIFS(Data_all!$M$2:$M$5005,LocID!$B704, Data_all!$N$2:$N$5005, LocID!L$1) + COUNTIFS(Data_all!$M$2:$M$5005,LocID!$B704, Data_all!$N$2:$N$5005, "Cities and Streets")</f>
        <v>0</v>
      </c>
      <c r="M704" s="228">
        <f>COUNTIFS(Data_all!$M$2:$M$5005,LocID!$B704, Data_all!$N$2:$N$5005, LocID!M$1)</f>
        <v>1</v>
      </c>
      <c r="N704" s="228">
        <f>COUNTIFS(Data_all!$M$2:$M$5005,LocID!$B704, Data_all!$N$2:$N$5005, LocID!N$1)</f>
        <v>0</v>
      </c>
      <c r="O704" s="228">
        <f>COUNTIFS(Data_all!$M$2:$M$5005,LocID!$B704, Data_all!$N$2:$N$5005, LocID!O$1)</f>
        <v>0</v>
      </c>
      <c r="P704" s="228">
        <f>COUNTIFS(Data_all!$M$2:$M$5005,LocID!$B704, Data_all!$N$2:$N$5005, LocID!P$1)</f>
        <v>0</v>
      </c>
      <c r="Q704" s="228">
        <f>COUNTIFS(Data_all!$M$2:$M$5005,LocID!$B704, Data_all!$N$2:$N$5005, LocID!Q$1)</f>
        <v>0</v>
      </c>
      <c r="R704" s="228">
        <f>COUNTIFS(Data_all!$M$2:$M$5005,LocID!$B704, Data_all!$N$2:$N$5005, LocID!R$1)</f>
        <v>0</v>
      </c>
      <c r="S704" s="228">
        <f>COUNTIFS(Data_all!$M$2:$M$5005,LocID!$B704, Data_all!$N$2:$N$5005, LocID!S$1)</f>
        <v>0</v>
      </c>
      <c r="T704" s="232" t="s">
        <v>10241</v>
      </c>
      <c r="U704" s="230">
        <f t="shared" ref="U704:U710" si="34">SUM(K704:S704)</f>
        <v>1</v>
      </c>
      <c r="W704"/>
    </row>
    <row r="705" spans="1:23" x14ac:dyDescent="0.25">
      <c r="A705" s="228">
        <v>718</v>
      </c>
      <c r="B705" s="228" t="str">
        <f t="shared" ref="B705:B729" si="35">IF(F705=1, C705&amp;"_"&amp;E705, C705&amp;"_"&amp;D705)</f>
        <v>Palo Alto _CA</v>
      </c>
      <c r="C705" s="237" t="s">
        <v>4756</v>
      </c>
      <c r="D705" s="230" t="s">
        <v>76</v>
      </c>
      <c r="E705" s="320" t="s">
        <v>50</v>
      </c>
      <c r="F705" s="320"/>
      <c r="G705">
        <v>37.444660186767599</v>
      </c>
      <c r="H705">
        <v>-122.16078948974599</v>
      </c>
      <c r="I705" s="228">
        <f t="shared" si="33"/>
        <v>718</v>
      </c>
      <c r="J705" s="228">
        <f>COUNTIFS(Data_all!$M$2:$M$5005, LocID!B705, Data_all!$O$2:$O$5005,"&lt;&gt;2")</f>
        <v>1</v>
      </c>
      <c r="K705" s="228">
        <f>COUNTIFS(Data_all!$M$2:$M$5005,LocID!$B705, Data_all!$N$2:$N$5005, LocID!K$1)</f>
        <v>0</v>
      </c>
      <c r="L705" s="228">
        <f>COUNTIFS(Data_all!$M$2:$M$5005,LocID!$B705, Data_all!$N$2:$N$5005, LocID!L$1) + COUNTIFS(Data_all!$M$2:$M$5005,LocID!$B705, Data_all!$N$2:$N$5005, "Cities and Streets")</f>
        <v>0</v>
      </c>
      <c r="M705" s="228">
        <f>COUNTIFS(Data_all!$M$2:$M$5005,LocID!$B705, Data_all!$N$2:$N$5005, LocID!M$1)</f>
        <v>1</v>
      </c>
      <c r="N705" s="228">
        <f>COUNTIFS(Data_all!$M$2:$M$5005,LocID!$B705, Data_all!$N$2:$N$5005, LocID!N$1)</f>
        <v>0</v>
      </c>
      <c r="O705" s="228">
        <f>COUNTIFS(Data_all!$M$2:$M$5005,LocID!$B705, Data_all!$N$2:$N$5005, LocID!O$1)</f>
        <v>0</v>
      </c>
      <c r="P705" s="228">
        <f>COUNTIFS(Data_all!$M$2:$M$5005,LocID!$B705, Data_all!$N$2:$N$5005, LocID!P$1)</f>
        <v>0</v>
      </c>
      <c r="Q705" s="228">
        <f>COUNTIFS(Data_all!$M$2:$M$5005,LocID!$B705, Data_all!$N$2:$N$5005, LocID!Q$1)</f>
        <v>0</v>
      </c>
      <c r="R705" s="228">
        <f>COUNTIFS(Data_all!$M$2:$M$5005,LocID!$B705, Data_all!$N$2:$N$5005, LocID!R$1)</f>
        <v>0</v>
      </c>
      <c r="S705" s="228">
        <f>COUNTIFS(Data_all!$M$2:$M$5005,LocID!$B705, Data_all!$N$2:$N$5005, LocID!S$1)</f>
        <v>0</v>
      </c>
      <c r="T705" s="232" t="s">
        <v>10241</v>
      </c>
      <c r="U705" s="230">
        <f t="shared" si="34"/>
        <v>1</v>
      </c>
      <c r="W705"/>
    </row>
    <row r="706" spans="1:23" x14ac:dyDescent="0.25">
      <c r="A706" s="228">
        <v>719</v>
      </c>
      <c r="B706" s="228" t="str">
        <f t="shared" si="35"/>
        <v>Monroe_MI</v>
      </c>
      <c r="C706" s="237" t="s">
        <v>6708</v>
      </c>
      <c r="D706" s="230" t="s">
        <v>183</v>
      </c>
      <c r="E706" s="320" t="s">
        <v>50</v>
      </c>
      <c r="F706" s="320"/>
      <c r="G706" s="236">
        <v>41.916061401367202</v>
      </c>
      <c r="H706" s="236">
        <v>-83.397903442382798</v>
      </c>
      <c r="I706" s="228">
        <f t="shared" si="33"/>
        <v>719</v>
      </c>
      <c r="J706" s="228">
        <f>COUNTIFS(Data_all!$M$2:$M$5005, LocID!B706, Data_all!$O$2:$O$5005,"&lt;&gt;2")</f>
        <v>1</v>
      </c>
      <c r="K706" s="228">
        <f>COUNTIFS(Data_all!$M$2:$M$5005,LocID!$B706, Data_all!$N$2:$N$5005, LocID!K$1)</f>
        <v>0</v>
      </c>
      <c r="L706" s="228">
        <f>COUNTIFS(Data_all!$M$2:$M$5005,LocID!$B706, Data_all!$N$2:$N$5005, LocID!L$1) + COUNTIFS(Data_all!$M$2:$M$5005,LocID!$B706, Data_all!$N$2:$N$5005, "Cities and Streets")</f>
        <v>0</v>
      </c>
      <c r="M706" s="228">
        <f>COUNTIFS(Data_all!$M$2:$M$5005,LocID!$B706, Data_all!$N$2:$N$5005, LocID!M$1)</f>
        <v>1</v>
      </c>
      <c r="N706" s="228">
        <f>COUNTIFS(Data_all!$M$2:$M$5005,LocID!$B706, Data_all!$N$2:$N$5005, LocID!N$1)</f>
        <v>0</v>
      </c>
      <c r="O706" s="228">
        <f>COUNTIFS(Data_all!$M$2:$M$5005,LocID!$B706, Data_all!$N$2:$N$5005, LocID!O$1)</f>
        <v>0</v>
      </c>
      <c r="P706" s="228">
        <f>COUNTIFS(Data_all!$M$2:$M$5005,LocID!$B706, Data_all!$N$2:$N$5005, LocID!P$1)</f>
        <v>0</v>
      </c>
      <c r="Q706" s="228">
        <f>COUNTIFS(Data_all!$M$2:$M$5005,LocID!$B706, Data_all!$N$2:$N$5005, LocID!Q$1)</f>
        <v>0</v>
      </c>
      <c r="R706" s="228">
        <f>COUNTIFS(Data_all!$M$2:$M$5005,LocID!$B706, Data_all!$N$2:$N$5005, LocID!R$1)</f>
        <v>0</v>
      </c>
      <c r="S706" s="228">
        <f>COUNTIFS(Data_all!$M$2:$M$5005,LocID!$B706, Data_all!$N$2:$N$5005, LocID!S$1)</f>
        <v>0</v>
      </c>
      <c r="T706" s="232" t="s">
        <v>10241</v>
      </c>
      <c r="U706" s="230">
        <f t="shared" si="34"/>
        <v>1</v>
      </c>
      <c r="W706"/>
    </row>
    <row r="707" spans="1:23" x14ac:dyDescent="0.25">
      <c r="A707" s="228">
        <v>720</v>
      </c>
      <c r="B707" s="228" t="str">
        <f t="shared" si="35"/>
        <v>Ontario_Canada</v>
      </c>
      <c r="C707" s="237" t="s">
        <v>9738</v>
      </c>
      <c r="D707" s="320" t="s">
        <v>740</v>
      </c>
      <c r="E707" s="320" t="s">
        <v>740</v>
      </c>
      <c r="F707" s="320">
        <v>1</v>
      </c>
      <c r="G707" s="235">
        <v>50.068752288818402</v>
      </c>
      <c r="H707" s="235">
        <v>-85.828125</v>
      </c>
      <c r="I707" s="228">
        <f t="shared" ref="I707:I710" si="36">A707</f>
        <v>720</v>
      </c>
      <c r="J707" s="228">
        <f>COUNTIFS(Data_all!$M$2:$M$5005, LocID!B707, Data_all!$O$2:$O$5005,"&lt;&gt;2")</f>
        <v>1</v>
      </c>
      <c r="K707" s="228">
        <f>COUNTIFS(Data_all!$M$2:$M$5005,LocID!$B707, Data_all!$N$2:$N$5005, LocID!K$1)</f>
        <v>0</v>
      </c>
      <c r="L707" s="228">
        <f>COUNTIFS(Data_all!$M$2:$M$5005,LocID!$B707, Data_all!$N$2:$N$5005, LocID!L$1) + COUNTIFS(Data_all!$M$2:$M$5005,LocID!$B707, Data_all!$N$2:$N$5005, "Cities and Streets")</f>
        <v>0</v>
      </c>
      <c r="M707" s="228">
        <f>COUNTIFS(Data_all!$M$2:$M$5005,LocID!$B707, Data_all!$N$2:$N$5005, LocID!M$1)</f>
        <v>0</v>
      </c>
      <c r="N707" s="228">
        <f>COUNTIFS(Data_all!$M$2:$M$5005,LocID!$B707, Data_all!$N$2:$N$5005, LocID!N$1)</f>
        <v>0</v>
      </c>
      <c r="O707" s="228">
        <f>COUNTIFS(Data_all!$M$2:$M$5005,LocID!$B707, Data_all!$N$2:$N$5005, LocID!O$1)</f>
        <v>0</v>
      </c>
      <c r="P707" s="228">
        <f>COUNTIFS(Data_all!$M$2:$M$5005,LocID!$B707, Data_all!$N$2:$N$5005, LocID!P$1)</f>
        <v>1</v>
      </c>
      <c r="Q707" s="228">
        <f>COUNTIFS(Data_all!$M$2:$M$5005,LocID!$B707, Data_all!$N$2:$N$5005, LocID!Q$1)</f>
        <v>0</v>
      </c>
      <c r="R707" s="228">
        <f>COUNTIFS(Data_all!$M$2:$M$5005,LocID!$B707, Data_all!$N$2:$N$5005, LocID!R$1)</f>
        <v>0</v>
      </c>
      <c r="S707" s="228">
        <f>COUNTIFS(Data_all!$M$2:$M$5005,LocID!$B707, Data_all!$N$2:$N$5005, LocID!S$1)</f>
        <v>0</v>
      </c>
      <c r="T707" s="232" t="s">
        <v>10241</v>
      </c>
      <c r="U707" s="230">
        <f t="shared" si="34"/>
        <v>1</v>
      </c>
      <c r="W707"/>
    </row>
    <row r="708" spans="1:23" x14ac:dyDescent="0.25">
      <c r="A708" s="228">
        <v>721</v>
      </c>
      <c r="B708" s="228" t="str">
        <f t="shared" si="35"/>
        <v>St. Albert_Canada</v>
      </c>
      <c r="C708" s="237" t="s">
        <v>6631</v>
      </c>
      <c r="D708" s="320" t="s">
        <v>740</v>
      </c>
      <c r="E708" s="320" t="s">
        <v>740</v>
      </c>
      <c r="F708" s="320">
        <v>1</v>
      </c>
      <c r="G708">
        <v>53.633838653564503</v>
      </c>
      <c r="H708">
        <v>-113.627471923828</v>
      </c>
      <c r="I708" s="228">
        <f t="shared" si="36"/>
        <v>721</v>
      </c>
      <c r="J708" s="228">
        <f>COUNTIFS(Data_all!$M$2:$M$5005, LocID!B708, Data_all!$O$2:$O$5005,"&lt;&gt;2")</f>
        <v>1</v>
      </c>
      <c r="K708" s="228">
        <f>COUNTIFS(Data_all!$M$2:$M$5005,LocID!$B708, Data_all!$N$2:$N$5005, LocID!K$1)</f>
        <v>0</v>
      </c>
      <c r="L708" s="228">
        <f>COUNTIFS(Data_all!$M$2:$M$5005,LocID!$B708, Data_all!$N$2:$N$5005, LocID!L$1) + COUNTIFS(Data_all!$M$2:$M$5005,LocID!$B708, Data_all!$N$2:$N$5005, "Cities and Streets")</f>
        <v>1</v>
      </c>
      <c r="M708" s="228">
        <f>COUNTIFS(Data_all!$M$2:$M$5005,LocID!$B708, Data_all!$N$2:$N$5005, LocID!M$1)</f>
        <v>0</v>
      </c>
      <c r="N708" s="228">
        <f>COUNTIFS(Data_all!$M$2:$M$5005,LocID!$B708, Data_all!$N$2:$N$5005, LocID!N$1)</f>
        <v>0</v>
      </c>
      <c r="O708" s="228">
        <f>COUNTIFS(Data_all!$M$2:$M$5005,LocID!$B708, Data_all!$N$2:$N$5005, LocID!O$1)</f>
        <v>0</v>
      </c>
      <c r="P708" s="228">
        <f>COUNTIFS(Data_all!$M$2:$M$5005,LocID!$B708, Data_all!$N$2:$N$5005, LocID!P$1)</f>
        <v>0</v>
      </c>
      <c r="Q708" s="228">
        <f>COUNTIFS(Data_all!$M$2:$M$5005,LocID!$B708, Data_all!$N$2:$N$5005, LocID!Q$1)</f>
        <v>0</v>
      </c>
      <c r="R708" s="228">
        <f>COUNTIFS(Data_all!$M$2:$M$5005,LocID!$B708, Data_all!$N$2:$N$5005, LocID!R$1)</f>
        <v>0</v>
      </c>
      <c r="S708" s="228">
        <f>COUNTIFS(Data_all!$M$2:$M$5005,LocID!$B708, Data_all!$N$2:$N$5005, LocID!S$1)</f>
        <v>0</v>
      </c>
      <c r="T708" s="232" t="s">
        <v>10241</v>
      </c>
      <c r="U708" s="230">
        <f t="shared" si="34"/>
        <v>1</v>
      </c>
      <c r="W708"/>
    </row>
    <row r="709" spans="1:23" x14ac:dyDescent="0.25">
      <c r="A709" s="228">
        <v>722</v>
      </c>
      <c r="B709" s="228" t="str">
        <f t="shared" si="35"/>
        <v>London_England</v>
      </c>
      <c r="C709" s="237" t="s">
        <v>6615</v>
      </c>
      <c r="E709" s="320" t="s">
        <v>6616</v>
      </c>
      <c r="F709" s="320">
        <v>1</v>
      </c>
      <c r="G709">
        <v>51.506420135497997</v>
      </c>
      <c r="H709">
        <v>-0.12721000611782099</v>
      </c>
      <c r="I709" s="228">
        <f t="shared" si="36"/>
        <v>722</v>
      </c>
      <c r="J709" s="228">
        <f>COUNTIFS(Data_all!$M$2:$M$5005, LocID!B709, Data_all!$O$2:$O$5005,"&lt;&gt;2")</f>
        <v>1</v>
      </c>
      <c r="K709" s="228">
        <f>COUNTIFS(Data_all!$M$2:$M$5005,LocID!$B709, Data_all!$N$2:$N$5005, LocID!K$1)</f>
        <v>0</v>
      </c>
      <c r="L709" s="228">
        <f>COUNTIFS(Data_all!$M$2:$M$5005,LocID!$B709, Data_all!$N$2:$N$5005, LocID!L$1) + COUNTIFS(Data_all!$M$2:$M$5005,LocID!$B709, Data_all!$N$2:$N$5005, "Cities and Streets")</f>
        <v>1</v>
      </c>
      <c r="M709" s="228">
        <f>COUNTIFS(Data_all!$M$2:$M$5005,LocID!$B709, Data_all!$N$2:$N$5005, LocID!M$1)</f>
        <v>0</v>
      </c>
      <c r="N709" s="228">
        <f>COUNTIFS(Data_all!$M$2:$M$5005,LocID!$B709, Data_all!$N$2:$N$5005, LocID!N$1)</f>
        <v>0</v>
      </c>
      <c r="O709" s="228">
        <f>COUNTIFS(Data_all!$M$2:$M$5005,LocID!$B709, Data_all!$N$2:$N$5005, LocID!O$1)</f>
        <v>0</v>
      </c>
      <c r="P709" s="228">
        <f>COUNTIFS(Data_all!$M$2:$M$5005,LocID!$B709, Data_all!$N$2:$N$5005, LocID!P$1)</f>
        <v>0</v>
      </c>
      <c r="Q709" s="228">
        <f>COUNTIFS(Data_all!$M$2:$M$5005,LocID!$B709, Data_all!$N$2:$N$5005, LocID!Q$1)</f>
        <v>0</v>
      </c>
      <c r="R709" s="228">
        <f>COUNTIFS(Data_all!$M$2:$M$5005,LocID!$B709, Data_all!$N$2:$N$5005, LocID!R$1)</f>
        <v>0</v>
      </c>
      <c r="S709" s="228">
        <f>COUNTIFS(Data_all!$M$2:$M$5005,LocID!$B709, Data_all!$N$2:$N$5005, LocID!S$1)</f>
        <v>0</v>
      </c>
      <c r="T709" s="232" t="s">
        <v>10241</v>
      </c>
      <c r="U709" s="230">
        <f t="shared" si="34"/>
        <v>1</v>
      </c>
      <c r="W709"/>
    </row>
    <row r="710" spans="1:23" x14ac:dyDescent="0.25">
      <c r="A710" s="228">
        <v>723</v>
      </c>
      <c r="B710" s="228" t="str">
        <f t="shared" si="35"/>
        <v>San Dimas_CA</v>
      </c>
      <c r="C710" s="329" t="s">
        <v>9882</v>
      </c>
      <c r="D710" s="230" t="s">
        <v>76</v>
      </c>
      <c r="E710" s="320" t="s">
        <v>50</v>
      </c>
      <c r="G710" s="235">
        <v>34.106681823730497</v>
      </c>
      <c r="H710" s="235">
        <v>-117.802978515625</v>
      </c>
      <c r="I710" s="228">
        <f t="shared" si="36"/>
        <v>723</v>
      </c>
      <c r="J710" s="228">
        <f>COUNTIFS(Data_all!$M$2:$M$5005, LocID!B710, Data_all!$O$2:$O$5005,"&lt;&gt;2")</f>
        <v>1</v>
      </c>
      <c r="K710" s="228">
        <f>COUNTIFS(Data_all!$M$2:$M$5005,LocID!$B710, Data_all!$N$2:$N$5005, LocID!K$1)</f>
        <v>0</v>
      </c>
      <c r="L710" s="228">
        <f>COUNTIFS(Data_all!$M$2:$M$5005,LocID!$B710, Data_all!$N$2:$N$5005, LocID!L$1) + COUNTIFS(Data_all!$M$2:$M$5005,LocID!$B710, Data_all!$N$2:$N$5005, "Cities and Streets")</f>
        <v>1</v>
      </c>
      <c r="M710" s="228">
        <f>COUNTIFS(Data_all!$M$2:$M$5005,LocID!$B710, Data_all!$N$2:$N$5005, LocID!M$1)</f>
        <v>0</v>
      </c>
      <c r="N710" s="228">
        <f>COUNTIFS(Data_all!$M$2:$M$5005,LocID!$B710, Data_all!$N$2:$N$5005, LocID!N$1)</f>
        <v>0</v>
      </c>
      <c r="O710" s="228">
        <f>COUNTIFS(Data_all!$M$2:$M$5005,LocID!$B710, Data_all!$N$2:$N$5005, LocID!O$1)</f>
        <v>0</v>
      </c>
      <c r="P710" s="228">
        <f>COUNTIFS(Data_all!$M$2:$M$5005,LocID!$B710, Data_all!$N$2:$N$5005, LocID!P$1)</f>
        <v>0</v>
      </c>
      <c r="Q710" s="228">
        <f>COUNTIFS(Data_all!$M$2:$M$5005,LocID!$B710, Data_all!$N$2:$N$5005, LocID!Q$1)</f>
        <v>0</v>
      </c>
      <c r="R710" s="228">
        <f>COUNTIFS(Data_all!$M$2:$M$5005,LocID!$B710, Data_all!$N$2:$N$5005, LocID!R$1)</f>
        <v>0</v>
      </c>
      <c r="S710" s="228">
        <f>COUNTIFS(Data_all!$M$2:$M$5005,LocID!$B710, Data_all!$N$2:$N$5005, LocID!S$1)</f>
        <v>0</v>
      </c>
      <c r="T710" s="232" t="s">
        <v>10241</v>
      </c>
      <c r="U710" s="230">
        <f t="shared" si="34"/>
        <v>1</v>
      </c>
      <c r="W710"/>
    </row>
    <row r="711" spans="1:23" x14ac:dyDescent="0.25">
      <c r="A711" s="228">
        <v>724</v>
      </c>
      <c r="B711" s="228" t="str">
        <f t="shared" si="35"/>
        <v>Durango_CO</v>
      </c>
      <c r="C711" s="243" t="s">
        <v>9944</v>
      </c>
      <c r="D711" s="243" t="s">
        <v>244</v>
      </c>
      <c r="E711" s="320" t="s">
        <v>50</v>
      </c>
      <c r="G711" s="235">
        <v>37.273670196533203</v>
      </c>
      <c r="H711" s="235">
        <v>-107.87930297851599</v>
      </c>
      <c r="I711" s="228">
        <f t="shared" ref="I711:I772" si="37">A711</f>
        <v>724</v>
      </c>
      <c r="J711" s="228">
        <f>COUNTIFS(Data_all!$M$2:$M$5005, LocID!B711, Data_all!$O$2:$O$5005,"&lt;&gt;2")</f>
        <v>1</v>
      </c>
      <c r="K711" s="228">
        <f>COUNTIFS(Data_all!$M$2:$M$5005,LocID!$B711, Data_all!$N$2:$N$5005, LocID!K$1)</f>
        <v>0</v>
      </c>
      <c r="L711" s="228">
        <f>COUNTIFS(Data_all!$M$2:$M$5005,LocID!$B711, Data_all!$N$2:$N$5005, LocID!L$1) + COUNTIFS(Data_all!$M$2:$M$5005,LocID!$B711, Data_all!$N$2:$N$5005, "Cities and Streets")</f>
        <v>0</v>
      </c>
      <c r="M711" s="228">
        <f>COUNTIFS(Data_all!$M$2:$M$5005,LocID!$B711, Data_all!$N$2:$N$5005, LocID!M$1)</f>
        <v>0</v>
      </c>
      <c r="N711" s="228">
        <f>COUNTIFS(Data_all!$M$2:$M$5005,LocID!$B711, Data_all!$N$2:$N$5005, LocID!N$1)</f>
        <v>0</v>
      </c>
      <c r="O711" s="228">
        <f>COUNTIFS(Data_all!$M$2:$M$5005,LocID!$B711, Data_all!$N$2:$N$5005, LocID!O$1)</f>
        <v>0</v>
      </c>
      <c r="P711" s="228">
        <f>COUNTIFS(Data_all!$M$2:$M$5005,LocID!$B711, Data_all!$N$2:$N$5005, LocID!P$1)</f>
        <v>1</v>
      </c>
      <c r="Q711" s="228">
        <f>COUNTIFS(Data_all!$M$2:$M$5005,LocID!$B711, Data_all!$N$2:$N$5005, LocID!Q$1)</f>
        <v>0</v>
      </c>
      <c r="R711" s="228">
        <f>COUNTIFS(Data_all!$M$2:$M$5005,LocID!$B711, Data_all!$N$2:$N$5005, LocID!R$1)</f>
        <v>0</v>
      </c>
      <c r="S711" s="228">
        <f>COUNTIFS(Data_all!$M$2:$M$5005,LocID!$B711, Data_all!$N$2:$N$5005, LocID!S$1)</f>
        <v>0</v>
      </c>
      <c r="T711" s="228" t="s">
        <v>10242</v>
      </c>
      <c r="U711" s="230">
        <f t="shared" ref="U711:U755" si="38">SUM(K711:S711)</f>
        <v>1</v>
      </c>
      <c r="W711"/>
    </row>
    <row r="712" spans="1:23" x14ac:dyDescent="0.25">
      <c r="A712" s="228">
        <v>725</v>
      </c>
      <c r="B712" s="228" t="str">
        <f t="shared" si="35"/>
        <v>Novato_CA</v>
      </c>
      <c r="C712" s="8" t="s">
        <v>9969</v>
      </c>
      <c r="D712" s="8" t="s">
        <v>76</v>
      </c>
      <c r="E712" s="320" t="s">
        <v>50</v>
      </c>
      <c r="G712">
        <v>38.106090545654297</v>
      </c>
      <c r="H712">
        <v>-122.567901611328</v>
      </c>
      <c r="I712" s="228">
        <f t="shared" si="37"/>
        <v>725</v>
      </c>
      <c r="J712" s="228">
        <f>COUNTIFS(Data_all!$M$2:$M$5005, LocID!B712, Data_all!$O$2:$O$5005,"&lt;&gt;2")</f>
        <v>1</v>
      </c>
      <c r="K712" s="228">
        <f>COUNTIFS(Data_all!$M$2:$M$5005,LocID!$B712, Data_all!$N$2:$N$5005, LocID!K$1)</f>
        <v>0</v>
      </c>
      <c r="L712" s="228">
        <f>COUNTIFS(Data_all!$M$2:$M$5005,LocID!$B712, Data_all!$N$2:$N$5005, LocID!L$1) + COUNTIFS(Data_all!$M$2:$M$5005,LocID!$B712, Data_all!$N$2:$N$5005, "Cities and Streets")</f>
        <v>0</v>
      </c>
      <c r="M712" s="228">
        <f>COUNTIFS(Data_all!$M$2:$M$5005,LocID!$B712, Data_all!$N$2:$N$5005, LocID!M$1)</f>
        <v>1</v>
      </c>
      <c r="N712" s="228">
        <f>COUNTIFS(Data_all!$M$2:$M$5005,LocID!$B712, Data_all!$N$2:$N$5005, LocID!N$1)</f>
        <v>0</v>
      </c>
      <c r="O712" s="228">
        <f>COUNTIFS(Data_all!$M$2:$M$5005,LocID!$B712, Data_all!$N$2:$N$5005, LocID!O$1)</f>
        <v>0</v>
      </c>
      <c r="P712" s="228">
        <f>COUNTIFS(Data_all!$M$2:$M$5005,LocID!$B712, Data_all!$N$2:$N$5005, LocID!P$1)</f>
        <v>0</v>
      </c>
      <c r="Q712" s="228">
        <f>COUNTIFS(Data_all!$M$2:$M$5005,LocID!$B712, Data_all!$N$2:$N$5005, LocID!Q$1)</f>
        <v>0</v>
      </c>
      <c r="R712" s="228">
        <f>COUNTIFS(Data_all!$M$2:$M$5005,LocID!$B712, Data_all!$N$2:$N$5005, LocID!R$1)</f>
        <v>0</v>
      </c>
      <c r="S712" s="228">
        <f>COUNTIFS(Data_all!$M$2:$M$5005,LocID!$B712, Data_all!$N$2:$N$5005, LocID!S$1)</f>
        <v>0</v>
      </c>
      <c r="T712" s="228" t="s">
        <v>10242</v>
      </c>
      <c r="U712" s="230">
        <f t="shared" si="38"/>
        <v>1</v>
      </c>
      <c r="W712"/>
    </row>
    <row r="713" spans="1:23" x14ac:dyDescent="0.25">
      <c r="A713" s="228">
        <v>726</v>
      </c>
      <c r="B713" s="228" t="str">
        <f t="shared" si="35"/>
        <v>Cairo_Egypt</v>
      </c>
      <c r="C713" s="243" t="s">
        <v>9992</v>
      </c>
      <c r="E713" s="243" t="s">
        <v>9993</v>
      </c>
      <c r="F713" s="230">
        <v>1</v>
      </c>
      <c r="G713">
        <v>30.049919128418001</v>
      </c>
      <c r="H713">
        <v>31.248600006103501</v>
      </c>
      <c r="I713" s="228">
        <f t="shared" si="37"/>
        <v>726</v>
      </c>
      <c r="J713" s="228">
        <f>COUNTIFS(Data_all!$M$2:$M$5005, LocID!B713, Data_all!$O$2:$O$5005,"&lt;&gt;2")</f>
        <v>1</v>
      </c>
      <c r="K713" s="228">
        <f>COUNTIFS(Data_all!$M$2:$M$5005,LocID!$B713, Data_all!$N$2:$N$5005, LocID!K$1)</f>
        <v>0</v>
      </c>
      <c r="L713" s="228">
        <f>COUNTIFS(Data_all!$M$2:$M$5005,LocID!$B713, Data_all!$N$2:$N$5005, LocID!L$1) + COUNTIFS(Data_all!$M$2:$M$5005,LocID!$B713, Data_all!$N$2:$N$5005, "Cities and Streets")</f>
        <v>0</v>
      </c>
      <c r="M713" s="228">
        <f>COUNTIFS(Data_all!$M$2:$M$5005,LocID!$B713, Data_all!$N$2:$N$5005, LocID!M$1)</f>
        <v>1</v>
      </c>
      <c r="N713" s="228">
        <f>COUNTIFS(Data_all!$M$2:$M$5005,LocID!$B713, Data_all!$N$2:$N$5005, LocID!N$1)</f>
        <v>0</v>
      </c>
      <c r="O713" s="228">
        <f>COUNTIFS(Data_all!$M$2:$M$5005,LocID!$B713, Data_all!$N$2:$N$5005, LocID!O$1)</f>
        <v>0</v>
      </c>
      <c r="P713" s="228">
        <f>COUNTIFS(Data_all!$M$2:$M$5005,LocID!$B713, Data_all!$N$2:$N$5005, LocID!P$1)</f>
        <v>0</v>
      </c>
      <c r="Q713" s="228">
        <f>COUNTIFS(Data_all!$M$2:$M$5005,LocID!$B713, Data_all!$N$2:$N$5005, LocID!Q$1)</f>
        <v>0</v>
      </c>
      <c r="R713" s="228">
        <f>COUNTIFS(Data_all!$M$2:$M$5005,LocID!$B713, Data_all!$N$2:$N$5005, LocID!R$1)</f>
        <v>0</v>
      </c>
      <c r="S713" s="228">
        <f>COUNTIFS(Data_all!$M$2:$M$5005,LocID!$B713, Data_all!$N$2:$N$5005, LocID!S$1)</f>
        <v>0</v>
      </c>
      <c r="T713" s="228" t="s">
        <v>10242</v>
      </c>
      <c r="U713" s="230">
        <f t="shared" si="38"/>
        <v>1</v>
      </c>
      <c r="W713"/>
    </row>
    <row r="714" spans="1:23" x14ac:dyDescent="0.25">
      <c r="A714" s="228">
        <v>727</v>
      </c>
      <c r="B714" s="228" t="str">
        <f t="shared" si="35"/>
        <v>Wailuku_HI</v>
      </c>
      <c r="C714" s="8" t="s">
        <v>10009</v>
      </c>
      <c r="D714" s="8" t="s">
        <v>1488</v>
      </c>
      <c r="E714" s="320" t="s">
        <v>50</v>
      </c>
      <c r="G714">
        <v>20.887769699096701</v>
      </c>
      <c r="H714">
        <v>-156.50175476074199</v>
      </c>
      <c r="I714" s="228">
        <f t="shared" si="37"/>
        <v>727</v>
      </c>
      <c r="J714" s="228">
        <f>COUNTIFS(Data_all!$M$2:$M$5005, LocID!B714, Data_all!$O$2:$O$5005,"&lt;&gt;2")</f>
        <v>3</v>
      </c>
      <c r="K714" s="228">
        <f>COUNTIFS(Data_all!$M$2:$M$5005,LocID!$B714, Data_all!$N$2:$N$5005, LocID!K$1)</f>
        <v>0</v>
      </c>
      <c r="L714" s="228">
        <f>COUNTIFS(Data_all!$M$2:$M$5005,LocID!$B714, Data_all!$N$2:$N$5005, LocID!L$1) + COUNTIFS(Data_all!$M$2:$M$5005,LocID!$B714, Data_all!$N$2:$N$5005, "Cities and Streets")</f>
        <v>3</v>
      </c>
      <c r="M714" s="228">
        <f>COUNTIFS(Data_all!$M$2:$M$5005,LocID!$B714, Data_all!$N$2:$N$5005, LocID!M$1)</f>
        <v>0</v>
      </c>
      <c r="N714" s="228">
        <f>COUNTIFS(Data_all!$M$2:$M$5005,LocID!$B714, Data_all!$N$2:$N$5005, LocID!N$1)</f>
        <v>0</v>
      </c>
      <c r="O714" s="228">
        <f>COUNTIFS(Data_all!$M$2:$M$5005,LocID!$B714, Data_all!$N$2:$N$5005, LocID!O$1)</f>
        <v>0</v>
      </c>
      <c r="P714" s="228">
        <f>COUNTIFS(Data_all!$M$2:$M$5005,LocID!$B714, Data_all!$N$2:$N$5005, LocID!P$1)</f>
        <v>0</v>
      </c>
      <c r="Q714" s="228">
        <f>COUNTIFS(Data_all!$M$2:$M$5005,LocID!$B714, Data_all!$N$2:$N$5005, LocID!Q$1)</f>
        <v>0</v>
      </c>
      <c r="R714" s="228">
        <f>COUNTIFS(Data_all!$M$2:$M$5005,LocID!$B714, Data_all!$N$2:$N$5005, LocID!R$1)</f>
        <v>0</v>
      </c>
      <c r="S714" s="228">
        <f>COUNTIFS(Data_all!$M$2:$M$5005,LocID!$B714, Data_all!$N$2:$N$5005, LocID!S$1)</f>
        <v>0</v>
      </c>
      <c r="T714" s="228" t="s">
        <v>10242</v>
      </c>
      <c r="U714" s="230">
        <f t="shared" si="38"/>
        <v>3</v>
      </c>
      <c r="W714"/>
    </row>
    <row r="715" spans="1:23" x14ac:dyDescent="0.25">
      <c r="A715" s="228">
        <v>728</v>
      </c>
      <c r="B715" s="228" t="str">
        <f t="shared" si="35"/>
        <v>Carrboro_NC</v>
      </c>
      <c r="C715" s="243" t="s">
        <v>10018</v>
      </c>
      <c r="D715" s="243" t="s">
        <v>250</v>
      </c>
      <c r="E715" s="320" t="s">
        <v>50</v>
      </c>
      <c r="G715">
        <v>35.911788940429702</v>
      </c>
      <c r="H715">
        <v>-79.077232360839801</v>
      </c>
      <c r="I715" s="228">
        <f t="shared" si="37"/>
        <v>728</v>
      </c>
      <c r="J715" s="228">
        <f>COUNTIFS(Data_all!$M$2:$M$5005, LocID!B715, Data_all!$O$2:$O$5005,"&lt;&gt;2")</f>
        <v>1</v>
      </c>
      <c r="K715" s="228">
        <f>COUNTIFS(Data_all!$M$2:$M$5005,LocID!$B715, Data_all!$N$2:$N$5005, LocID!K$1)</f>
        <v>0</v>
      </c>
      <c r="L715" s="228">
        <f>COUNTIFS(Data_all!$M$2:$M$5005,LocID!$B715, Data_all!$N$2:$N$5005, LocID!L$1) + COUNTIFS(Data_all!$M$2:$M$5005,LocID!$B715, Data_all!$N$2:$N$5005, "Cities and Streets")</f>
        <v>0</v>
      </c>
      <c r="M715" s="228">
        <f>COUNTIFS(Data_all!$M$2:$M$5005,LocID!$B715, Data_all!$N$2:$N$5005, LocID!M$1)</f>
        <v>1</v>
      </c>
      <c r="N715" s="228">
        <f>COUNTIFS(Data_all!$M$2:$M$5005,LocID!$B715, Data_all!$N$2:$N$5005, LocID!N$1)</f>
        <v>0</v>
      </c>
      <c r="O715" s="228">
        <f>COUNTIFS(Data_all!$M$2:$M$5005,LocID!$B715, Data_all!$N$2:$N$5005, LocID!O$1)</f>
        <v>0</v>
      </c>
      <c r="P715" s="228">
        <f>COUNTIFS(Data_all!$M$2:$M$5005,LocID!$B715, Data_all!$N$2:$N$5005, LocID!P$1)</f>
        <v>0</v>
      </c>
      <c r="Q715" s="228">
        <f>COUNTIFS(Data_all!$M$2:$M$5005,LocID!$B715, Data_all!$N$2:$N$5005, LocID!Q$1)</f>
        <v>0</v>
      </c>
      <c r="R715" s="228">
        <f>COUNTIFS(Data_all!$M$2:$M$5005,LocID!$B715, Data_all!$N$2:$N$5005, LocID!R$1)</f>
        <v>0</v>
      </c>
      <c r="S715" s="228">
        <f>COUNTIFS(Data_all!$M$2:$M$5005,LocID!$B715, Data_all!$N$2:$N$5005, LocID!S$1)</f>
        <v>0</v>
      </c>
      <c r="T715" s="228" t="s">
        <v>10242</v>
      </c>
      <c r="U715" s="230">
        <f t="shared" si="38"/>
        <v>1</v>
      </c>
      <c r="W715"/>
    </row>
    <row r="716" spans="1:23" x14ac:dyDescent="0.25">
      <c r="A716" s="228">
        <v>729</v>
      </c>
      <c r="B716" s="228" t="str">
        <f t="shared" si="35"/>
        <v>Piqua_OH</v>
      </c>
      <c r="C716" s="243" t="s">
        <v>10021</v>
      </c>
      <c r="D716" s="243" t="s">
        <v>60</v>
      </c>
      <c r="E716" s="320" t="s">
        <v>50</v>
      </c>
      <c r="G716">
        <v>40.147609710693402</v>
      </c>
      <c r="H716">
        <v>-84.240226745605497</v>
      </c>
      <c r="I716" s="228">
        <f t="shared" si="37"/>
        <v>729</v>
      </c>
      <c r="J716" s="228">
        <f>COUNTIFS(Data_all!$M$2:$M$5005, LocID!B716, Data_all!$O$2:$O$5005,"&lt;&gt;2")</f>
        <v>1</v>
      </c>
      <c r="K716" s="228">
        <f>COUNTIFS(Data_all!$M$2:$M$5005,LocID!$B716, Data_all!$N$2:$N$5005, LocID!K$1)</f>
        <v>0</v>
      </c>
      <c r="L716" s="228">
        <f>COUNTIFS(Data_all!$M$2:$M$5005,LocID!$B716, Data_all!$N$2:$N$5005, LocID!L$1) + COUNTIFS(Data_all!$M$2:$M$5005,LocID!$B716, Data_all!$N$2:$N$5005, "Cities and Streets")</f>
        <v>1</v>
      </c>
      <c r="M716" s="228">
        <f>COUNTIFS(Data_all!$M$2:$M$5005,LocID!$B716, Data_all!$N$2:$N$5005, LocID!M$1)</f>
        <v>0</v>
      </c>
      <c r="N716" s="228">
        <f>COUNTIFS(Data_all!$M$2:$M$5005,LocID!$B716, Data_all!$N$2:$N$5005, LocID!N$1)</f>
        <v>0</v>
      </c>
      <c r="O716" s="228">
        <f>COUNTIFS(Data_all!$M$2:$M$5005,LocID!$B716, Data_all!$N$2:$N$5005, LocID!O$1)</f>
        <v>0</v>
      </c>
      <c r="P716" s="228">
        <f>COUNTIFS(Data_all!$M$2:$M$5005,LocID!$B716, Data_all!$N$2:$N$5005, LocID!P$1)</f>
        <v>0</v>
      </c>
      <c r="Q716" s="228">
        <f>COUNTIFS(Data_all!$M$2:$M$5005,LocID!$B716, Data_all!$N$2:$N$5005, LocID!Q$1)</f>
        <v>0</v>
      </c>
      <c r="R716" s="228">
        <f>COUNTIFS(Data_all!$M$2:$M$5005,LocID!$B716, Data_all!$N$2:$N$5005, LocID!R$1)</f>
        <v>0</v>
      </c>
      <c r="S716" s="228">
        <f>COUNTIFS(Data_all!$M$2:$M$5005,LocID!$B716, Data_all!$N$2:$N$5005, LocID!S$1)</f>
        <v>0</v>
      </c>
      <c r="T716" s="228" t="s">
        <v>10242</v>
      </c>
      <c r="U716" s="230">
        <f t="shared" si="38"/>
        <v>1</v>
      </c>
      <c r="W716"/>
    </row>
    <row r="717" spans="1:23" x14ac:dyDescent="0.25">
      <c r="A717" s="228">
        <v>730</v>
      </c>
      <c r="B717" s="228" t="str">
        <f t="shared" si="35"/>
        <v>Wasilla_AK</v>
      </c>
      <c r="C717" s="243" t="s">
        <v>10025</v>
      </c>
      <c r="D717" s="243" t="s">
        <v>1615</v>
      </c>
      <c r="E717" s="320" t="s">
        <v>50</v>
      </c>
      <c r="G717">
        <v>61.582248687744098</v>
      </c>
      <c r="H717">
        <v>-149.44534301757801</v>
      </c>
      <c r="I717" s="228">
        <f t="shared" si="37"/>
        <v>730</v>
      </c>
      <c r="J717" s="228">
        <f>COUNTIFS(Data_all!$M$2:$M$5005, LocID!B717, Data_all!$O$2:$O$5005,"&lt;&gt;2")</f>
        <v>1</v>
      </c>
      <c r="K717" s="228">
        <f>COUNTIFS(Data_all!$M$2:$M$5005,LocID!$B717, Data_all!$N$2:$N$5005, LocID!K$1)</f>
        <v>0</v>
      </c>
      <c r="L717" s="228">
        <f>COUNTIFS(Data_all!$M$2:$M$5005,LocID!$B717, Data_all!$N$2:$N$5005, LocID!L$1) + COUNTIFS(Data_all!$M$2:$M$5005,LocID!$B717, Data_all!$N$2:$N$5005, "Cities and Streets")</f>
        <v>0</v>
      </c>
      <c r="M717" s="228">
        <f>COUNTIFS(Data_all!$M$2:$M$5005,LocID!$B717, Data_all!$N$2:$N$5005, LocID!M$1)</f>
        <v>0</v>
      </c>
      <c r="N717" s="228">
        <f>COUNTIFS(Data_all!$M$2:$M$5005,LocID!$B717, Data_all!$N$2:$N$5005, LocID!N$1)</f>
        <v>0</v>
      </c>
      <c r="O717" s="228">
        <f>COUNTIFS(Data_all!$M$2:$M$5005,LocID!$B717, Data_all!$N$2:$N$5005, LocID!O$1)</f>
        <v>0</v>
      </c>
      <c r="P717" s="228">
        <f>COUNTIFS(Data_all!$M$2:$M$5005,LocID!$B717, Data_all!$N$2:$N$5005, LocID!P$1)</f>
        <v>1</v>
      </c>
      <c r="Q717" s="228">
        <f>COUNTIFS(Data_all!$M$2:$M$5005,LocID!$B717, Data_all!$N$2:$N$5005, LocID!Q$1)</f>
        <v>0</v>
      </c>
      <c r="R717" s="228">
        <f>COUNTIFS(Data_all!$M$2:$M$5005,LocID!$B717, Data_all!$N$2:$N$5005, LocID!R$1)</f>
        <v>0</v>
      </c>
      <c r="S717" s="228">
        <f>COUNTIFS(Data_all!$M$2:$M$5005,LocID!$B717, Data_all!$N$2:$N$5005, LocID!S$1)</f>
        <v>0</v>
      </c>
      <c r="T717" s="228" t="s">
        <v>10242</v>
      </c>
      <c r="U717" s="230">
        <f t="shared" si="38"/>
        <v>1</v>
      </c>
      <c r="W717"/>
    </row>
    <row r="718" spans="1:23" x14ac:dyDescent="0.25">
      <c r="A718" s="228">
        <v>731</v>
      </c>
      <c r="B718" s="228" t="str">
        <f t="shared" si="35"/>
        <v>Kalamazoo_MI</v>
      </c>
      <c r="C718" s="243" t="s">
        <v>10043</v>
      </c>
      <c r="D718" s="243" t="s">
        <v>183</v>
      </c>
      <c r="E718" s="320" t="s">
        <v>50</v>
      </c>
      <c r="G718" s="236">
        <v>42.291568756103501</v>
      </c>
      <c r="H718" s="236">
        <v>-85.588508605957003</v>
      </c>
      <c r="I718" s="228">
        <f t="shared" si="37"/>
        <v>731</v>
      </c>
      <c r="J718" s="228">
        <f>COUNTIFS(Data_all!$M$2:$M$5005, LocID!B718, Data_all!$O$2:$O$5005,"&lt;&gt;2")</f>
        <v>3</v>
      </c>
      <c r="K718" s="228">
        <f>COUNTIFS(Data_all!$M$2:$M$5005,LocID!$B718, Data_all!$N$2:$N$5005, LocID!K$1)</f>
        <v>1</v>
      </c>
      <c r="L718" s="228">
        <f>COUNTIFS(Data_all!$M$2:$M$5005,LocID!$B718, Data_all!$N$2:$N$5005, LocID!L$1) + COUNTIFS(Data_all!$M$2:$M$5005,LocID!$B718, Data_all!$N$2:$N$5005, "Cities and Streets")</f>
        <v>0</v>
      </c>
      <c r="M718" s="228">
        <f>COUNTIFS(Data_all!$M$2:$M$5005,LocID!$B718, Data_all!$N$2:$N$5005, LocID!M$1)</f>
        <v>1</v>
      </c>
      <c r="N718" s="228">
        <f>COUNTIFS(Data_all!$M$2:$M$5005,LocID!$B718, Data_all!$N$2:$N$5005, LocID!N$1)</f>
        <v>0</v>
      </c>
      <c r="O718" s="228">
        <f>COUNTIFS(Data_all!$M$2:$M$5005,LocID!$B718, Data_all!$N$2:$N$5005, LocID!O$1)</f>
        <v>1</v>
      </c>
      <c r="P718" s="228">
        <f>COUNTIFS(Data_all!$M$2:$M$5005,LocID!$B718, Data_all!$N$2:$N$5005, LocID!P$1)</f>
        <v>0</v>
      </c>
      <c r="Q718" s="228">
        <f>COUNTIFS(Data_all!$M$2:$M$5005,LocID!$B718, Data_all!$N$2:$N$5005, LocID!Q$1)</f>
        <v>0</v>
      </c>
      <c r="R718" s="228">
        <f>COUNTIFS(Data_all!$M$2:$M$5005,LocID!$B718, Data_all!$N$2:$N$5005, LocID!R$1)</f>
        <v>0</v>
      </c>
      <c r="S718" s="228">
        <f>COUNTIFS(Data_all!$M$2:$M$5005,LocID!$B718, Data_all!$N$2:$N$5005, LocID!S$1)</f>
        <v>0</v>
      </c>
      <c r="T718" s="228" t="s">
        <v>10242</v>
      </c>
      <c r="U718" s="230">
        <f t="shared" si="38"/>
        <v>3</v>
      </c>
      <c r="W718"/>
    </row>
    <row r="719" spans="1:23" x14ac:dyDescent="0.25">
      <c r="A719" s="228">
        <v>732</v>
      </c>
      <c r="B719" s="228" t="str">
        <f t="shared" si="35"/>
        <v>Belle Isle_FL</v>
      </c>
      <c r="C719" s="243" t="s">
        <v>10049</v>
      </c>
      <c r="D719" s="243" t="s">
        <v>165</v>
      </c>
      <c r="E719" s="320" t="s">
        <v>50</v>
      </c>
      <c r="G719">
        <v>28.461990356445298</v>
      </c>
      <c r="H719">
        <v>-81.360206604003906</v>
      </c>
      <c r="I719" s="228">
        <f t="shared" si="37"/>
        <v>732</v>
      </c>
      <c r="J719" s="228">
        <f>COUNTIFS(Data_all!$M$2:$M$5005, LocID!B719, Data_all!$O$2:$O$5005,"&lt;&gt;2")</f>
        <v>1</v>
      </c>
      <c r="K719" s="228">
        <f>COUNTIFS(Data_all!$M$2:$M$5005,LocID!$B719, Data_all!$N$2:$N$5005, LocID!K$1)</f>
        <v>0</v>
      </c>
      <c r="L719" s="228">
        <f>COUNTIFS(Data_all!$M$2:$M$5005,LocID!$B719, Data_all!$N$2:$N$5005, LocID!L$1) + COUNTIFS(Data_all!$M$2:$M$5005,LocID!$B719, Data_all!$N$2:$N$5005, "Cities and Streets")</f>
        <v>1</v>
      </c>
      <c r="M719" s="228">
        <f>COUNTIFS(Data_all!$M$2:$M$5005,LocID!$B719, Data_all!$N$2:$N$5005, LocID!M$1)</f>
        <v>0</v>
      </c>
      <c r="N719" s="228">
        <f>COUNTIFS(Data_all!$M$2:$M$5005,LocID!$B719, Data_all!$N$2:$N$5005, LocID!N$1)</f>
        <v>0</v>
      </c>
      <c r="O719" s="228">
        <f>COUNTIFS(Data_all!$M$2:$M$5005,LocID!$B719, Data_all!$N$2:$N$5005, LocID!O$1)</f>
        <v>0</v>
      </c>
      <c r="P719" s="228">
        <f>COUNTIFS(Data_all!$M$2:$M$5005,LocID!$B719, Data_all!$N$2:$N$5005, LocID!P$1)</f>
        <v>0</v>
      </c>
      <c r="Q719" s="228">
        <f>COUNTIFS(Data_all!$M$2:$M$5005,LocID!$B719, Data_all!$N$2:$N$5005, LocID!Q$1)</f>
        <v>0</v>
      </c>
      <c r="R719" s="228">
        <f>COUNTIFS(Data_all!$M$2:$M$5005,LocID!$B719, Data_all!$N$2:$N$5005, LocID!R$1)</f>
        <v>0</v>
      </c>
      <c r="S719" s="228">
        <f>COUNTIFS(Data_all!$M$2:$M$5005,LocID!$B719, Data_all!$N$2:$N$5005, LocID!S$1)</f>
        <v>0</v>
      </c>
      <c r="T719" s="228" t="s">
        <v>10242</v>
      </c>
      <c r="U719" s="230">
        <f t="shared" si="38"/>
        <v>1</v>
      </c>
      <c r="W719"/>
    </row>
    <row r="720" spans="1:23" x14ac:dyDescent="0.25">
      <c r="A720" s="228">
        <v>733</v>
      </c>
      <c r="B720" s="228" t="str">
        <f t="shared" si="35"/>
        <v>Lakewood_OH</v>
      </c>
      <c r="C720" s="243" t="s">
        <v>1685</v>
      </c>
      <c r="D720" s="243" t="s">
        <v>60</v>
      </c>
      <c r="E720" s="320" t="s">
        <v>50</v>
      </c>
      <c r="G720">
        <v>41.484489440917997</v>
      </c>
      <c r="H720">
        <v>-81.778289794921903</v>
      </c>
      <c r="I720" s="228">
        <f t="shared" si="37"/>
        <v>733</v>
      </c>
      <c r="J720" s="228">
        <f>COUNTIFS(Data_all!$M$2:$M$5005, LocID!B720, Data_all!$O$2:$O$5005,"&lt;&gt;2")</f>
        <v>1</v>
      </c>
      <c r="K720" s="228">
        <f>COUNTIFS(Data_all!$M$2:$M$5005,LocID!$B720, Data_all!$N$2:$N$5005, LocID!K$1)</f>
        <v>0</v>
      </c>
      <c r="L720" s="228">
        <f>COUNTIFS(Data_all!$M$2:$M$5005,LocID!$B720, Data_all!$N$2:$N$5005, LocID!L$1) + COUNTIFS(Data_all!$M$2:$M$5005,LocID!$B720, Data_all!$N$2:$N$5005, "Cities and Streets")</f>
        <v>0</v>
      </c>
      <c r="M720" s="228">
        <f>COUNTIFS(Data_all!$M$2:$M$5005,LocID!$B720, Data_all!$N$2:$N$5005, LocID!M$1)</f>
        <v>0</v>
      </c>
      <c r="N720" s="228">
        <f>COUNTIFS(Data_all!$M$2:$M$5005,LocID!$B720, Data_all!$N$2:$N$5005, LocID!N$1)</f>
        <v>1</v>
      </c>
      <c r="O720" s="228">
        <f>COUNTIFS(Data_all!$M$2:$M$5005,LocID!$B720, Data_all!$N$2:$N$5005, LocID!O$1)</f>
        <v>0</v>
      </c>
      <c r="P720" s="228">
        <f>COUNTIFS(Data_all!$M$2:$M$5005,LocID!$B720, Data_all!$N$2:$N$5005, LocID!P$1)</f>
        <v>0</v>
      </c>
      <c r="Q720" s="228">
        <f>COUNTIFS(Data_all!$M$2:$M$5005,LocID!$B720, Data_all!$N$2:$N$5005, LocID!Q$1)</f>
        <v>0</v>
      </c>
      <c r="R720" s="228">
        <f>COUNTIFS(Data_all!$M$2:$M$5005,LocID!$B720, Data_all!$N$2:$N$5005, LocID!R$1)</f>
        <v>0</v>
      </c>
      <c r="S720" s="228">
        <f>COUNTIFS(Data_all!$M$2:$M$5005,LocID!$B720, Data_all!$N$2:$N$5005, LocID!S$1)</f>
        <v>0</v>
      </c>
      <c r="T720" s="228" t="s">
        <v>10242</v>
      </c>
      <c r="U720" s="230">
        <f t="shared" si="38"/>
        <v>1</v>
      </c>
      <c r="W720"/>
    </row>
    <row r="721" spans="1:23" x14ac:dyDescent="0.25">
      <c r="A721" s="228">
        <v>734</v>
      </c>
      <c r="B721" s="228" t="str">
        <f t="shared" si="35"/>
        <v>Tillamook_OR</v>
      </c>
      <c r="C721" s="8" t="s">
        <v>10067</v>
      </c>
      <c r="D721" s="8" t="s">
        <v>122</v>
      </c>
      <c r="E721" s="320" t="s">
        <v>50</v>
      </c>
      <c r="G721">
        <v>45.456321716308601</v>
      </c>
      <c r="H721">
        <v>-123.84262084960901</v>
      </c>
      <c r="I721" s="228">
        <f t="shared" si="37"/>
        <v>734</v>
      </c>
      <c r="J721" s="228">
        <f>COUNTIFS(Data_all!$M$2:$M$5005, LocID!B721, Data_all!$O$2:$O$5005,"&lt;&gt;2")</f>
        <v>1</v>
      </c>
      <c r="K721" s="228">
        <f>COUNTIFS(Data_all!$M$2:$M$5005,LocID!$B721, Data_all!$N$2:$N$5005, LocID!K$1)</f>
        <v>0</v>
      </c>
      <c r="L721" s="228">
        <f>COUNTIFS(Data_all!$M$2:$M$5005,LocID!$B721, Data_all!$N$2:$N$5005, LocID!L$1) + COUNTIFS(Data_all!$M$2:$M$5005,LocID!$B721, Data_all!$N$2:$N$5005, "Cities and Streets")</f>
        <v>0</v>
      </c>
      <c r="M721" s="228">
        <f>COUNTIFS(Data_all!$M$2:$M$5005,LocID!$B721, Data_all!$N$2:$N$5005, LocID!M$1)</f>
        <v>0</v>
      </c>
      <c r="N721" s="228">
        <f>COUNTIFS(Data_all!$M$2:$M$5005,LocID!$B721, Data_all!$N$2:$N$5005, LocID!N$1)</f>
        <v>0</v>
      </c>
      <c r="O721" s="228">
        <f>COUNTIFS(Data_all!$M$2:$M$5005,LocID!$B721, Data_all!$N$2:$N$5005, LocID!O$1)</f>
        <v>0</v>
      </c>
      <c r="P721" s="228">
        <f>COUNTIFS(Data_all!$M$2:$M$5005,LocID!$B721, Data_all!$N$2:$N$5005, LocID!P$1)</f>
        <v>1</v>
      </c>
      <c r="Q721" s="228">
        <f>COUNTIFS(Data_all!$M$2:$M$5005,LocID!$B721, Data_all!$N$2:$N$5005, LocID!Q$1)</f>
        <v>0</v>
      </c>
      <c r="R721" s="228">
        <f>COUNTIFS(Data_all!$M$2:$M$5005,LocID!$B721, Data_all!$N$2:$N$5005, LocID!R$1)</f>
        <v>0</v>
      </c>
      <c r="S721" s="228">
        <f>COUNTIFS(Data_all!$M$2:$M$5005,LocID!$B721, Data_all!$N$2:$N$5005, LocID!S$1)</f>
        <v>0</v>
      </c>
      <c r="T721" s="228" t="s">
        <v>10242</v>
      </c>
      <c r="U721" s="230">
        <f t="shared" si="38"/>
        <v>1</v>
      </c>
      <c r="W721"/>
    </row>
    <row r="722" spans="1:23" x14ac:dyDescent="0.25">
      <c r="A722" s="228">
        <v>735</v>
      </c>
      <c r="B722" s="228" t="str">
        <f t="shared" si="35"/>
        <v>Avondale_LA</v>
      </c>
      <c r="C722" s="8" t="s">
        <v>10080</v>
      </c>
      <c r="D722" s="8" t="s">
        <v>384</v>
      </c>
      <c r="E722" s="320" t="s">
        <v>50</v>
      </c>
      <c r="G722">
        <v>29.912590026855501</v>
      </c>
      <c r="H722">
        <v>-90.204010009765597</v>
      </c>
      <c r="I722" s="228">
        <f t="shared" si="37"/>
        <v>735</v>
      </c>
      <c r="J722" s="228">
        <f>COUNTIFS(Data_all!$M$2:$M$5005, LocID!B722, Data_all!$O$2:$O$5005,"&lt;&gt;2")</f>
        <v>1</v>
      </c>
      <c r="K722" s="228">
        <f>COUNTIFS(Data_all!$M$2:$M$5005,LocID!$B722, Data_all!$N$2:$N$5005, LocID!K$1)</f>
        <v>0</v>
      </c>
      <c r="L722" s="228">
        <f>COUNTIFS(Data_all!$M$2:$M$5005,LocID!$B722, Data_all!$N$2:$N$5005, LocID!L$1) + COUNTIFS(Data_all!$M$2:$M$5005,LocID!$B722, Data_all!$N$2:$N$5005, "Cities and Streets")</f>
        <v>1</v>
      </c>
      <c r="M722" s="228">
        <f>COUNTIFS(Data_all!$M$2:$M$5005,LocID!$B722, Data_all!$N$2:$N$5005, LocID!M$1)</f>
        <v>0</v>
      </c>
      <c r="N722" s="228">
        <f>COUNTIFS(Data_all!$M$2:$M$5005,LocID!$B722, Data_all!$N$2:$N$5005, LocID!N$1)</f>
        <v>0</v>
      </c>
      <c r="O722" s="228">
        <f>COUNTIFS(Data_all!$M$2:$M$5005,LocID!$B722, Data_all!$N$2:$N$5005, LocID!O$1)</f>
        <v>0</v>
      </c>
      <c r="P722" s="228">
        <f>COUNTIFS(Data_all!$M$2:$M$5005,LocID!$B722, Data_all!$N$2:$N$5005, LocID!P$1)</f>
        <v>0</v>
      </c>
      <c r="Q722" s="228">
        <f>COUNTIFS(Data_all!$M$2:$M$5005,LocID!$B722, Data_all!$N$2:$N$5005, LocID!Q$1)</f>
        <v>0</v>
      </c>
      <c r="R722" s="228">
        <f>COUNTIFS(Data_all!$M$2:$M$5005,LocID!$B722, Data_all!$N$2:$N$5005, LocID!R$1)</f>
        <v>0</v>
      </c>
      <c r="S722" s="228">
        <f>COUNTIFS(Data_all!$M$2:$M$5005,LocID!$B722, Data_all!$N$2:$N$5005, LocID!S$1)</f>
        <v>0</v>
      </c>
      <c r="T722" s="228" t="s">
        <v>10242</v>
      </c>
      <c r="U722" s="230">
        <f t="shared" si="38"/>
        <v>1</v>
      </c>
      <c r="W722"/>
    </row>
    <row r="723" spans="1:23" x14ac:dyDescent="0.25">
      <c r="A723" s="228">
        <v>736</v>
      </c>
      <c r="B723" s="228" t="str">
        <f t="shared" si="35"/>
        <v>Fort Wayne_IN</v>
      </c>
      <c r="C723" s="243" t="s">
        <v>10086</v>
      </c>
      <c r="D723" s="243" t="s">
        <v>808</v>
      </c>
      <c r="E723" s="320" t="s">
        <v>50</v>
      </c>
      <c r="G723">
        <v>41.0802612304688</v>
      </c>
      <c r="H723">
        <v>-85.138313293457003</v>
      </c>
      <c r="I723" s="228">
        <f t="shared" si="37"/>
        <v>736</v>
      </c>
      <c r="J723" s="228">
        <f>COUNTIFS(Data_all!$M$2:$M$5005, LocID!B723, Data_all!$O$2:$O$5005,"&lt;&gt;2")</f>
        <v>1</v>
      </c>
      <c r="K723" s="228">
        <f>COUNTIFS(Data_all!$M$2:$M$5005,LocID!$B723, Data_all!$N$2:$N$5005, LocID!K$1)</f>
        <v>0</v>
      </c>
      <c r="L723" s="228">
        <f>COUNTIFS(Data_all!$M$2:$M$5005,LocID!$B723, Data_all!$N$2:$N$5005, LocID!L$1) + COUNTIFS(Data_all!$M$2:$M$5005,LocID!$B723, Data_all!$N$2:$N$5005, "Cities and Streets")</f>
        <v>0</v>
      </c>
      <c r="M723" s="228">
        <f>COUNTIFS(Data_all!$M$2:$M$5005,LocID!$B723, Data_all!$N$2:$N$5005, LocID!M$1)</f>
        <v>1</v>
      </c>
      <c r="N723" s="228">
        <f>COUNTIFS(Data_all!$M$2:$M$5005,LocID!$B723, Data_all!$N$2:$N$5005, LocID!N$1)</f>
        <v>0</v>
      </c>
      <c r="O723" s="228">
        <f>COUNTIFS(Data_all!$M$2:$M$5005,LocID!$B723, Data_all!$N$2:$N$5005, LocID!O$1)</f>
        <v>0</v>
      </c>
      <c r="P723" s="228">
        <f>COUNTIFS(Data_all!$M$2:$M$5005,LocID!$B723, Data_all!$N$2:$N$5005, LocID!P$1)</f>
        <v>0</v>
      </c>
      <c r="Q723" s="228">
        <f>COUNTIFS(Data_all!$M$2:$M$5005,LocID!$B723, Data_all!$N$2:$N$5005, LocID!Q$1)</f>
        <v>0</v>
      </c>
      <c r="R723" s="228">
        <f>COUNTIFS(Data_all!$M$2:$M$5005,LocID!$B723, Data_all!$N$2:$N$5005, LocID!R$1)</f>
        <v>0</v>
      </c>
      <c r="S723" s="228">
        <f>COUNTIFS(Data_all!$M$2:$M$5005,LocID!$B723, Data_all!$N$2:$N$5005, LocID!S$1)</f>
        <v>0</v>
      </c>
      <c r="T723" s="228" t="s">
        <v>10242</v>
      </c>
      <c r="U723" s="230">
        <f t="shared" si="38"/>
        <v>1</v>
      </c>
      <c r="W723"/>
    </row>
    <row r="724" spans="1:23" x14ac:dyDescent="0.25">
      <c r="A724" s="228">
        <v>737</v>
      </c>
      <c r="B724" s="228" t="str">
        <f t="shared" si="35"/>
        <v>Yahphank_NY</v>
      </c>
      <c r="C724" s="8" t="s">
        <v>10090</v>
      </c>
      <c r="D724" s="8" t="s">
        <v>107</v>
      </c>
      <c r="E724" s="320" t="s">
        <v>50</v>
      </c>
      <c r="G724">
        <v>40.842159271240199</v>
      </c>
      <c r="H724">
        <v>-72.934211730957003</v>
      </c>
      <c r="I724" s="228">
        <f t="shared" si="37"/>
        <v>737</v>
      </c>
      <c r="J724" s="228">
        <f>COUNTIFS(Data_all!$M$2:$M$5005, LocID!B724, Data_all!$O$2:$O$5005,"&lt;&gt;2")</f>
        <v>1</v>
      </c>
      <c r="K724" s="228">
        <f>COUNTIFS(Data_all!$M$2:$M$5005,LocID!$B724, Data_all!$N$2:$N$5005, LocID!K$1)</f>
        <v>1</v>
      </c>
      <c r="L724" s="228">
        <f>COUNTIFS(Data_all!$M$2:$M$5005,LocID!$B724, Data_all!$N$2:$N$5005, LocID!L$1) + COUNTIFS(Data_all!$M$2:$M$5005,LocID!$B724, Data_all!$N$2:$N$5005, "Cities and Streets")</f>
        <v>0</v>
      </c>
      <c r="M724" s="228">
        <f>COUNTIFS(Data_all!$M$2:$M$5005,LocID!$B724, Data_all!$N$2:$N$5005, LocID!M$1)</f>
        <v>0</v>
      </c>
      <c r="N724" s="228">
        <f>COUNTIFS(Data_all!$M$2:$M$5005,LocID!$B724, Data_all!$N$2:$N$5005, LocID!N$1)</f>
        <v>0</v>
      </c>
      <c r="O724" s="228">
        <f>COUNTIFS(Data_all!$M$2:$M$5005,LocID!$B724, Data_all!$N$2:$N$5005, LocID!O$1)</f>
        <v>0</v>
      </c>
      <c r="P724" s="228">
        <f>COUNTIFS(Data_all!$M$2:$M$5005,LocID!$B724, Data_all!$N$2:$N$5005, LocID!P$1)</f>
        <v>0</v>
      </c>
      <c r="Q724" s="228">
        <f>COUNTIFS(Data_all!$M$2:$M$5005,LocID!$B724, Data_all!$N$2:$N$5005, LocID!Q$1)</f>
        <v>0</v>
      </c>
      <c r="R724" s="228">
        <f>COUNTIFS(Data_all!$M$2:$M$5005,LocID!$B724, Data_all!$N$2:$N$5005, LocID!R$1)</f>
        <v>0</v>
      </c>
      <c r="S724" s="228">
        <f>COUNTIFS(Data_all!$M$2:$M$5005,LocID!$B724, Data_all!$N$2:$N$5005, LocID!S$1)</f>
        <v>0</v>
      </c>
      <c r="T724" s="228" t="s">
        <v>10242</v>
      </c>
      <c r="U724" s="230">
        <f t="shared" si="38"/>
        <v>1</v>
      </c>
      <c r="W724"/>
    </row>
    <row r="725" spans="1:23" x14ac:dyDescent="0.25">
      <c r="A725" s="228">
        <v>738</v>
      </c>
      <c r="B725" s="228" t="str">
        <f t="shared" si="35"/>
        <v>Bay Area_CA</v>
      </c>
      <c r="C725" s="243" t="s">
        <v>10102</v>
      </c>
      <c r="D725" s="243" t="s">
        <v>76</v>
      </c>
      <c r="E725" s="320" t="s">
        <v>50</v>
      </c>
      <c r="G725">
        <v>37.75</v>
      </c>
      <c r="H725">
        <v>-122.282997131348</v>
      </c>
      <c r="I725" s="228">
        <f t="shared" si="37"/>
        <v>738</v>
      </c>
      <c r="J725" s="228">
        <f>COUNTIFS(Data_all!$M$2:$M$5005, LocID!B725, Data_all!$O$2:$O$5005,"&lt;&gt;2")</f>
        <v>1</v>
      </c>
      <c r="K725" s="228">
        <f>COUNTIFS(Data_all!$M$2:$M$5005,LocID!$B725, Data_all!$N$2:$N$5005, LocID!K$1)</f>
        <v>1</v>
      </c>
      <c r="L725" s="228">
        <f>COUNTIFS(Data_all!$M$2:$M$5005,LocID!$B725, Data_all!$N$2:$N$5005, LocID!L$1) + COUNTIFS(Data_all!$M$2:$M$5005,LocID!$B725, Data_all!$N$2:$N$5005, "Cities and Streets")</f>
        <v>0</v>
      </c>
      <c r="M725" s="228">
        <f>COUNTIFS(Data_all!$M$2:$M$5005,LocID!$B725, Data_all!$N$2:$N$5005, LocID!M$1)</f>
        <v>0</v>
      </c>
      <c r="N725" s="228">
        <f>COUNTIFS(Data_all!$M$2:$M$5005,LocID!$B725, Data_all!$N$2:$N$5005, LocID!N$1)</f>
        <v>0</v>
      </c>
      <c r="O725" s="228">
        <f>COUNTIFS(Data_all!$M$2:$M$5005,LocID!$B725, Data_all!$N$2:$N$5005, LocID!O$1)</f>
        <v>0</v>
      </c>
      <c r="P725" s="228">
        <f>COUNTIFS(Data_all!$M$2:$M$5005,LocID!$B725, Data_all!$N$2:$N$5005, LocID!P$1)</f>
        <v>0</v>
      </c>
      <c r="Q725" s="228">
        <f>COUNTIFS(Data_all!$M$2:$M$5005,LocID!$B725, Data_all!$N$2:$N$5005, LocID!Q$1)</f>
        <v>0</v>
      </c>
      <c r="R725" s="228">
        <f>COUNTIFS(Data_all!$M$2:$M$5005,LocID!$B725, Data_all!$N$2:$N$5005, LocID!R$1)</f>
        <v>0</v>
      </c>
      <c r="S725" s="228">
        <f>COUNTIFS(Data_all!$M$2:$M$5005,LocID!$B725, Data_all!$N$2:$N$5005, LocID!S$1)</f>
        <v>0</v>
      </c>
      <c r="T725" s="228" t="s">
        <v>10242</v>
      </c>
      <c r="U725" s="230">
        <f t="shared" si="38"/>
        <v>1</v>
      </c>
      <c r="W725"/>
    </row>
    <row r="726" spans="1:23" x14ac:dyDescent="0.25">
      <c r="A726" s="228">
        <v>739</v>
      </c>
      <c r="B726" s="228" t="str">
        <f t="shared" si="35"/>
        <v>Salem _OR</v>
      </c>
      <c r="C726" s="358" t="s">
        <v>10123</v>
      </c>
      <c r="D726" s="358" t="s">
        <v>122</v>
      </c>
      <c r="E726" s="320" t="s">
        <v>50</v>
      </c>
      <c r="G726">
        <v>44.933261871337898</v>
      </c>
      <c r="H726">
        <v>-123.043807983398</v>
      </c>
      <c r="I726" s="228">
        <f t="shared" si="37"/>
        <v>739</v>
      </c>
      <c r="J726" s="228">
        <f>COUNTIFS(Data_all!$M$2:$M$5005, LocID!B726, Data_all!$O$2:$O$5005,"&lt;&gt;2")</f>
        <v>3</v>
      </c>
      <c r="K726" s="228">
        <f>COUNTIFS(Data_all!$M$2:$M$5005,LocID!$B726, Data_all!$N$2:$N$5005, LocID!K$1)</f>
        <v>1</v>
      </c>
      <c r="L726" s="228">
        <f>COUNTIFS(Data_all!$M$2:$M$5005,LocID!$B726, Data_all!$N$2:$N$5005, LocID!L$1) + COUNTIFS(Data_all!$M$2:$M$5005,LocID!$B726, Data_all!$N$2:$N$5005, "Cities and Streets")</f>
        <v>1</v>
      </c>
      <c r="M726" s="228">
        <f>COUNTIFS(Data_all!$M$2:$M$5005,LocID!$B726, Data_all!$N$2:$N$5005, LocID!M$1)</f>
        <v>0</v>
      </c>
      <c r="N726" s="228">
        <f>COUNTIFS(Data_all!$M$2:$M$5005,LocID!$B726, Data_all!$N$2:$N$5005, LocID!N$1)</f>
        <v>0</v>
      </c>
      <c r="O726" s="228">
        <f>COUNTIFS(Data_all!$M$2:$M$5005,LocID!$B726, Data_all!$N$2:$N$5005, LocID!O$1)</f>
        <v>0</v>
      </c>
      <c r="P726" s="228">
        <f>COUNTIFS(Data_all!$M$2:$M$5005,LocID!$B726, Data_all!$N$2:$N$5005, LocID!P$1)</f>
        <v>0</v>
      </c>
      <c r="Q726" s="228">
        <f>COUNTIFS(Data_all!$M$2:$M$5005,LocID!$B726, Data_all!$N$2:$N$5005, LocID!Q$1)</f>
        <v>0</v>
      </c>
      <c r="R726" s="228">
        <f>COUNTIFS(Data_all!$M$2:$M$5005,LocID!$B726, Data_all!$N$2:$N$5005, LocID!R$1)</f>
        <v>1</v>
      </c>
      <c r="S726" s="228">
        <f>COUNTIFS(Data_all!$M$2:$M$5005,LocID!$B726, Data_all!$N$2:$N$5005, LocID!S$1)</f>
        <v>0</v>
      </c>
      <c r="T726" s="228" t="s">
        <v>10242</v>
      </c>
      <c r="U726" s="230">
        <f t="shared" si="38"/>
        <v>3</v>
      </c>
      <c r="W726"/>
    </row>
    <row r="727" spans="1:23" x14ac:dyDescent="0.25">
      <c r="A727" s="228">
        <v>740</v>
      </c>
      <c r="B727" s="228" t="str">
        <f t="shared" si="35"/>
        <v>Torrance_CA</v>
      </c>
      <c r="C727" s="9" t="s">
        <v>10171</v>
      </c>
      <c r="D727" s="9" t="s">
        <v>76</v>
      </c>
      <c r="E727" s="320" t="s">
        <v>50</v>
      </c>
      <c r="G727">
        <v>33.837051391601598</v>
      </c>
      <c r="H727">
        <v>-118.34311676025401</v>
      </c>
      <c r="I727" s="228">
        <f t="shared" si="37"/>
        <v>740</v>
      </c>
      <c r="J727" s="228">
        <f>COUNTIFS(Data_all!$M$2:$M$5005, LocID!B727, Data_all!$O$2:$O$5005,"&lt;&gt;2")</f>
        <v>1</v>
      </c>
      <c r="K727" s="228">
        <f>COUNTIFS(Data_all!$M$2:$M$5005,LocID!$B727, Data_all!$N$2:$N$5005, LocID!K$1)</f>
        <v>1</v>
      </c>
      <c r="L727" s="228">
        <f>COUNTIFS(Data_all!$M$2:$M$5005,LocID!$B727, Data_all!$N$2:$N$5005, LocID!L$1) + COUNTIFS(Data_all!$M$2:$M$5005,LocID!$B727, Data_all!$N$2:$N$5005, "Cities and Streets")</f>
        <v>0</v>
      </c>
      <c r="M727" s="228">
        <f>COUNTIFS(Data_all!$M$2:$M$5005,LocID!$B727, Data_all!$N$2:$N$5005, LocID!M$1)</f>
        <v>0</v>
      </c>
      <c r="N727" s="228">
        <f>COUNTIFS(Data_all!$M$2:$M$5005,LocID!$B727, Data_all!$N$2:$N$5005, LocID!N$1)</f>
        <v>0</v>
      </c>
      <c r="O727" s="228">
        <f>COUNTIFS(Data_all!$M$2:$M$5005,LocID!$B727, Data_all!$N$2:$N$5005, LocID!O$1)</f>
        <v>0</v>
      </c>
      <c r="P727" s="228">
        <f>COUNTIFS(Data_all!$M$2:$M$5005,LocID!$B727, Data_all!$N$2:$N$5005, LocID!P$1)</f>
        <v>0</v>
      </c>
      <c r="Q727" s="228">
        <f>COUNTIFS(Data_all!$M$2:$M$5005,LocID!$B727, Data_all!$N$2:$N$5005, LocID!Q$1)</f>
        <v>0</v>
      </c>
      <c r="R727" s="228">
        <f>COUNTIFS(Data_all!$M$2:$M$5005,LocID!$B727, Data_all!$N$2:$N$5005, LocID!R$1)</f>
        <v>0</v>
      </c>
      <c r="S727" s="228">
        <f>COUNTIFS(Data_all!$M$2:$M$5005,LocID!$B727, Data_all!$N$2:$N$5005, LocID!S$1)</f>
        <v>0</v>
      </c>
      <c r="T727" s="228" t="s">
        <v>10242</v>
      </c>
      <c r="U727" s="230">
        <f t="shared" si="38"/>
        <v>1</v>
      </c>
      <c r="W727"/>
    </row>
    <row r="728" spans="1:23" x14ac:dyDescent="0.25">
      <c r="A728" s="228">
        <v>742</v>
      </c>
      <c r="B728" s="228" t="str">
        <f t="shared" si="35"/>
        <v>Tuburon_CA</v>
      </c>
      <c r="C728" s="8" t="s">
        <v>10211</v>
      </c>
      <c r="D728" s="8" t="s">
        <v>76</v>
      </c>
      <c r="E728" s="320" t="s">
        <v>50</v>
      </c>
      <c r="G728">
        <v>37.881511688232401</v>
      </c>
      <c r="H728">
        <v>-122.46647644043</v>
      </c>
      <c r="I728" s="228">
        <f t="shared" si="37"/>
        <v>742</v>
      </c>
      <c r="J728" s="228">
        <f>COUNTIFS(Data_all!$M$2:$M$5005, LocID!B728, Data_all!$O$2:$O$5005,"&lt;&gt;2")</f>
        <v>1</v>
      </c>
      <c r="K728" s="228">
        <f>COUNTIFS(Data_all!$M$2:$M$5005,LocID!$B728, Data_all!$N$2:$N$5005, LocID!K$1)</f>
        <v>0</v>
      </c>
      <c r="L728" s="228">
        <f>COUNTIFS(Data_all!$M$2:$M$5005,LocID!$B728, Data_all!$N$2:$N$5005, LocID!L$1) + COUNTIFS(Data_all!$M$2:$M$5005,LocID!$B728, Data_all!$N$2:$N$5005, "Cities and Streets")</f>
        <v>0</v>
      </c>
      <c r="M728" s="228">
        <f>COUNTIFS(Data_all!$M$2:$M$5005,LocID!$B728, Data_all!$N$2:$N$5005, LocID!M$1)</f>
        <v>1</v>
      </c>
      <c r="N728" s="228">
        <f>COUNTIFS(Data_all!$M$2:$M$5005,LocID!$B728, Data_all!$N$2:$N$5005, LocID!N$1)</f>
        <v>0</v>
      </c>
      <c r="O728" s="228">
        <f>COUNTIFS(Data_all!$M$2:$M$5005,LocID!$B728, Data_all!$N$2:$N$5005, LocID!O$1)</f>
        <v>0</v>
      </c>
      <c r="P728" s="228">
        <f>COUNTIFS(Data_all!$M$2:$M$5005,LocID!$B728, Data_all!$N$2:$N$5005, LocID!P$1)</f>
        <v>0</v>
      </c>
      <c r="Q728" s="228">
        <f>COUNTIFS(Data_all!$M$2:$M$5005,LocID!$B728, Data_all!$N$2:$N$5005, LocID!Q$1)</f>
        <v>0</v>
      </c>
      <c r="R728" s="228">
        <f>COUNTIFS(Data_all!$M$2:$M$5005,LocID!$B728, Data_all!$N$2:$N$5005, LocID!R$1)</f>
        <v>0</v>
      </c>
      <c r="S728" s="228">
        <f>COUNTIFS(Data_all!$M$2:$M$5005,LocID!$B728, Data_all!$N$2:$N$5005, LocID!S$1)</f>
        <v>0</v>
      </c>
      <c r="T728" s="228" t="s">
        <v>10242</v>
      </c>
      <c r="U728" s="230">
        <f t="shared" si="38"/>
        <v>1</v>
      </c>
      <c r="W728"/>
    </row>
    <row r="729" spans="1:23" x14ac:dyDescent="0.25">
      <c r="A729" s="228">
        <v>743</v>
      </c>
      <c r="B729" s="228" t="str">
        <f t="shared" si="35"/>
        <v>Rochers_AR</v>
      </c>
      <c r="C729" s="358" t="s">
        <v>10227</v>
      </c>
      <c r="D729" s="358" t="s">
        <v>1268</v>
      </c>
      <c r="E729" s="320" t="s">
        <v>50</v>
      </c>
      <c r="G729">
        <v>36.333488464355497</v>
      </c>
      <c r="H729">
        <v>-94.124938964843807</v>
      </c>
      <c r="I729" s="228">
        <f t="shared" si="37"/>
        <v>743</v>
      </c>
      <c r="J729" s="228">
        <f>COUNTIFS(Data_all!$M$2:$M$5005, LocID!B729, Data_all!$O$2:$O$5005,"&lt;&gt;2")</f>
        <v>1</v>
      </c>
      <c r="K729" s="228">
        <f>COUNTIFS(Data_all!$M$2:$M$5005,LocID!$B729, Data_all!$N$2:$N$5005, LocID!K$1)</f>
        <v>0</v>
      </c>
      <c r="L729" s="228">
        <f>COUNTIFS(Data_all!$M$2:$M$5005,LocID!$B729, Data_all!$N$2:$N$5005, LocID!L$1) + COUNTIFS(Data_all!$M$2:$M$5005,LocID!$B729, Data_all!$N$2:$N$5005, "Cities and Streets")</f>
        <v>0</v>
      </c>
      <c r="M729" s="228">
        <f>COUNTIFS(Data_all!$M$2:$M$5005,LocID!$B729, Data_all!$N$2:$N$5005, LocID!M$1)</f>
        <v>0</v>
      </c>
      <c r="N729" s="228">
        <f>COUNTIFS(Data_all!$M$2:$M$5005,LocID!$B729, Data_all!$N$2:$N$5005, LocID!N$1)</f>
        <v>1</v>
      </c>
      <c r="O729" s="228">
        <f>COUNTIFS(Data_all!$M$2:$M$5005,LocID!$B729, Data_all!$N$2:$N$5005, LocID!O$1)</f>
        <v>0</v>
      </c>
      <c r="P729" s="228">
        <f>COUNTIFS(Data_all!$M$2:$M$5005,LocID!$B729, Data_all!$N$2:$N$5005, LocID!P$1)</f>
        <v>0</v>
      </c>
      <c r="Q729" s="228">
        <f>COUNTIFS(Data_all!$M$2:$M$5005,LocID!$B729, Data_all!$N$2:$N$5005, LocID!Q$1)</f>
        <v>0</v>
      </c>
      <c r="R729" s="228">
        <f>COUNTIFS(Data_all!$M$2:$M$5005,LocID!$B729, Data_all!$N$2:$N$5005, LocID!R$1)</f>
        <v>0</v>
      </c>
      <c r="S729" s="228">
        <f>COUNTIFS(Data_all!$M$2:$M$5005,LocID!$B729, Data_all!$N$2:$N$5005, LocID!S$1)</f>
        <v>0</v>
      </c>
      <c r="T729" s="228" t="s">
        <v>10242</v>
      </c>
      <c r="U729" s="230">
        <f t="shared" si="38"/>
        <v>1</v>
      </c>
      <c r="W729"/>
    </row>
    <row r="730" spans="1:23" x14ac:dyDescent="0.25">
      <c r="A730" s="228">
        <v>744</v>
      </c>
      <c r="B730" t="s">
        <v>11280</v>
      </c>
      <c r="C730" s="401" t="s">
        <v>10640</v>
      </c>
      <c r="D730" s="401" t="s">
        <v>219</v>
      </c>
      <c r="E730" s="320" t="s">
        <v>50</v>
      </c>
      <c r="G730" s="235">
        <v>32.750949859619098</v>
      </c>
      <c r="H730" s="235">
        <v>-97.330856323242102</v>
      </c>
      <c r="I730" s="228">
        <f t="shared" si="37"/>
        <v>744</v>
      </c>
      <c r="J730" s="228">
        <f>COUNTIFS(Data_all!$M$2:$M$5005, LocID!B730, Data_all!$O$2:$O$5005,"&lt;&gt;2")</f>
        <v>1</v>
      </c>
      <c r="K730" s="228">
        <f>COUNTIFS(Data_all!$M$2:$M$5005,LocID!$B730, Data_all!$N$2:$N$5005, LocID!K$1)</f>
        <v>1</v>
      </c>
      <c r="L730" s="228">
        <f>COUNTIFS(Data_all!$M$2:$M$5005,LocID!$B730, Data_all!$N$2:$N$5005, LocID!L$1) + COUNTIFS(Data_all!$M$2:$M$5005,LocID!$B730, Data_all!$N$2:$N$5005, "Cities and Streets")</f>
        <v>0</v>
      </c>
      <c r="M730" s="228">
        <f>COUNTIFS(Data_all!$M$2:$M$5005,LocID!$B730, Data_all!$N$2:$N$5005, LocID!M$1)</f>
        <v>0</v>
      </c>
      <c r="N730" s="228">
        <f>COUNTIFS(Data_all!$M$2:$M$5005,LocID!$B730, Data_all!$N$2:$N$5005, LocID!N$1)</f>
        <v>0</v>
      </c>
      <c r="O730" s="228">
        <f>COUNTIFS(Data_all!$M$2:$M$5005,LocID!$B730, Data_all!$N$2:$N$5005, LocID!O$1)</f>
        <v>0</v>
      </c>
      <c r="P730" s="228">
        <f>COUNTIFS(Data_all!$M$2:$M$5005,LocID!$B730, Data_all!$N$2:$N$5005, LocID!P$1)</f>
        <v>0</v>
      </c>
      <c r="Q730" s="228">
        <f>COUNTIFS(Data_all!$M$2:$M$5005,LocID!$B730, Data_all!$N$2:$N$5005, LocID!Q$1)</f>
        <v>0</v>
      </c>
      <c r="R730" s="228">
        <f>COUNTIFS(Data_all!$M$2:$M$5005,LocID!$B730, Data_all!$N$2:$N$5005, LocID!R$1)</f>
        <v>0</v>
      </c>
      <c r="S730" s="228">
        <f>COUNTIFS(Data_all!$M$2:$M$5005,LocID!$B730, Data_all!$N$2:$N$5005, LocID!S$1)</f>
        <v>0</v>
      </c>
      <c r="T730" s="228" t="s">
        <v>11278</v>
      </c>
      <c r="U730" s="230">
        <f t="shared" si="38"/>
        <v>1</v>
      </c>
      <c r="W730"/>
    </row>
    <row r="731" spans="1:23" x14ac:dyDescent="0.25">
      <c r="A731" s="228">
        <v>745</v>
      </c>
      <c r="B731" t="s">
        <v>11281</v>
      </c>
      <c r="C731" s="15" t="s">
        <v>2892</v>
      </c>
      <c r="D731" s="15" t="s">
        <v>144</v>
      </c>
      <c r="E731" s="320" t="s">
        <v>50</v>
      </c>
      <c r="G731">
        <v>36.832729339599602</v>
      </c>
      <c r="H731">
        <v>-76.297706604003906</v>
      </c>
      <c r="I731" s="228">
        <f t="shared" si="37"/>
        <v>745</v>
      </c>
      <c r="J731" s="228">
        <f>COUNTIFS(Data_all!$M$2:$M$5005, LocID!B731, Data_all!$O$2:$O$5005,"&lt;&gt;2")</f>
        <v>1</v>
      </c>
      <c r="K731" s="228">
        <f>COUNTIFS(Data_all!$M$2:$M$5005,LocID!$B731, Data_all!$N$2:$N$5005, LocID!K$1)</f>
        <v>0</v>
      </c>
      <c r="L731" s="228">
        <f>COUNTIFS(Data_all!$M$2:$M$5005,LocID!$B731, Data_all!$N$2:$N$5005, LocID!L$1) + COUNTIFS(Data_all!$M$2:$M$5005,LocID!$B731, Data_all!$N$2:$N$5005, "Cities and Streets")</f>
        <v>0</v>
      </c>
      <c r="M731" s="228">
        <f>COUNTIFS(Data_all!$M$2:$M$5005,LocID!$B731, Data_all!$N$2:$N$5005, LocID!M$1)</f>
        <v>0</v>
      </c>
      <c r="N731" s="228">
        <f>COUNTIFS(Data_all!$M$2:$M$5005,LocID!$B731, Data_all!$N$2:$N$5005, LocID!N$1)</f>
        <v>1</v>
      </c>
      <c r="O731" s="228">
        <f>COUNTIFS(Data_all!$M$2:$M$5005,LocID!$B731, Data_all!$N$2:$N$5005, LocID!O$1)</f>
        <v>0</v>
      </c>
      <c r="P731" s="228">
        <f>COUNTIFS(Data_all!$M$2:$M$5005,LocID!$B731, Data_all!$N$2:$N$5005, LocID!P$1)</f>
        <v>0</v>
      </c>
      <c r="Q731" s="228">
        <f>COUNTIFS(Data_all!$M$2:$M$5005,LocID!$B731, Data_all!$N$2:$N$5005, LocID!Q$1)</f>
        <v>0</v>
      </c>
      <c r="R731" s="228">
        <f>COUNTIFS(Data_all!$M$2:$M$5005,LocID!$B731, Data_all!$N$2:$N$5005, LocID!R$1)</f>
        <v>0</v>
      </c>
      <c r="S731" s="228">
        <f>COUNTIFS(Data_all!$M$2:$M$5005,LocID!$B731, Data_all!$N$2:$N$5005, LocID!S$1)</f>
        <v>0</v>
      </c>
      <c r="T731" s="228" t="s">
        <v>11278</v>
      </c>
      <c r="U731" s="230">
        <f t="shared" si="38"/>
        <v>1</v>
      </c>
      <c r="W731"/>
    </row>
    <row r="732" spans="1:23" x14ac:dyDescent="0.25">
      <c r="A732" s="228">
        <v>746</v>
      </c>
      <c r="B732" t="s">
        <v>11282</v>
      </c>
      <c r="C732" s="15" t="s">
        <v>10526</v>
      </c>
      <c r="D732" s="15" t="s">
        <v>144</v>
      </c>
      <c r="E732" s="320" t="s">
        <v>50</v>
      </c>
      <c r="G732">
        <v>38.701541900634702</v>
      </c>
      <c r="H732">
        <v>-77.477333068847599</v>
      </c>
      <c r="I732" s="228">
        <f t="shared" si="37"/>
        <v>746</v>
      </c>
      <c r="J732" s="228">
        <f>COUNTIFS(Data_all!$M$2:$M$5005, LocID!B732, Data_all!$O$2:$O$5005,"&lt;&gt;2")</f>
        <v>2</v>
      </c>
      <c r="K732" s="228">
        <f>COUNTIFS(Data_all!$M$2:$M$5005,LocID!$B732, Data_all!$N$2:$N$5005, LocID!K$1)</f>
        <v>0</v>
      </c>
      <c r="L732" s="228">
        <f>COUNTIFS(Data_all!$M$2:$M$5005,LocID!$B732, Data_all!$N$2:$N$5005, LocID!L$1) + COUNTIFS(Data_all!$M$2:$M$5005,LocID!$B732, Data_all!$N$2:$N$5005, "Cities and Streets")</f>
        <v>1</v>
      </c>
      <c r="M732" s="228">
        <f>COUNTIFS(Data_all!$M$2:$M$5005,LocID!$B732, Data_all!$N$2:$N$5005, LocID!M$1)</f>
        <v>0</v>
      </c>
      <c r="N732" s="228">
        <f>COUNTIFS(Data_all!$M$2:$M$5005,LocID!$B732, Data_all!$N$2:$N$5005, LocID!N$1)</f>
        <v>0</v>
      </c>
      <c r="O732" s="228">
        <f>COUNTIFS(Data_all!$M$2:$M$5005,LocID!$B732, Data_all!$N$2:$N$5005, LocID!O$1)</f>
        <v>1</v>
      </c>
      <c r="P732" s="228">
        <f>COUNTIFS(Data_all!$M$2:$M$5005,LocID!$B732, Data_all!$N$2:$N$5005, LocID!P$1)</f>
        <v>0</v>
      </c>
      <c r="Q732" s="228">
        <f>COUNTIFS(Data_all!$M$2:$M$5005,LocID!$B732, Data_all!$N$2:$N$5005, LocID!Q$1)</f>
        <v>0</v>
      </c>
      <c r="R732" s="228">
        <f>COUNTIFS(Data_all!$M$2:$M$5005,LocID!$B732, Data_all!$N$2:$N$5005, LocID!R$1)</f>
        <v>0</v>
      </c>
      <c r="S732" s="228">
        <f>COUNTIFS(Data_all!$M$2:$M$5005,LocID!$B732, Data_all!$N$2:$N$5005, LocID!S$1)</f>
        <v>0</v>
      </c>
      <c r="T732" s="228" t="s">
        <v>11278</v>
      </c>
      <c r="U732" s="230">
        <f t="shared" si="38"/>
        <v>2</v>
      </c>
      <c r="W732"/>
    </row>
    <row r="733" spans="1:23" x14ac:dyDescent="0.25">
      <c r="A733" s="228">
        <v>747</v>
      </c>
      <c r="B733" t="s">
        <v>11283</v>
      </c>
      <c r="C733" s="388" t="s">
        <v>10549</v>
      </c>
      <c r="D733" s="388" t="s">
        <v>76</v>
      </c>
      <c r="E733" s="320" t="s">
        <v>50</v>
      </c>
      <c r="G733">
        <v>34.122081756591797</v>
      </c>
      <c r="H733">
        <v>-118.105209350585</v>
      </c>
      <c r="I733" s="228">
        <f t="shared" si="37"/>
        <v>747</v>
      </c>
      <c r="J733" s="228">
        <f>COUNTIFS(Data_all!$M$2:$M$5005, LocID!B733, Data_all!$O$2:$O$5005,"&lt;&gt;2")</f>
        <v>1</v>
      </c>
      <c r="K733" s="228">
        <f>COUNTIFS(Data_all!$M$2:$M$5005,LocID!$B733, Data_all!$N$2:$N$5005, LocID!K$1)</f>
        <v>0</v>
      </c>
      <c r="L733" s="228">
        <f>COUNTIFS(Data_all!$M$2:$M$5005,LocID!$B733, Data_all!$N$2:$N$5005, LocID!L$1) + COUNTIFS(Data_all!$M$2:$M$5005,LocID!$B733, Data_all!$N$2:$N$5005, "Cities and Streets")</f>
        <v>0</v>
      </c>
      <c r="M733" s="228">
        <f>COUNTIFS(Data_all!$M$2:$M$5005,LocID!$B733, Data_all!$N$2:$N$5005, LocID!M$1)</f>
        <v>1</v>
      </c>
      <c r="N733" s="228">
        <f>COUNTIFS(Data_all!$M$2:$M$5005,LocID!$B733, Data_all!$N$2:$N$5005, LocID!N$1)</f>
        <v>0</v>
      </c>
      <c r="O733" s="228">
        <f>COUNTIFS(Data_all!$M$2:$M$5005,LocID!$B733, Data_all!$N$2:$N$5005, LocID!O$1)</f>
        <v>0</v>
      </c>
      <c r="P733" s="228">
        <f>COUNTIFS(Data_all!$M$2:$M$5005,LocID!$B733, Data_all!$N$2:$N$5005, LocID!P$1)</f>
        <v>0</v>
      </c>
      <c r="Q733" s="228">
        <f>COUNTIFS(Data_all!$M$2:$M$5005,LocID!$B733, Data_all!$N$2:$N$5005, LocID!Q$1)</f>
        <v>0</v>
      </c>
      <c r="R733" s="228">
        <f>COUNTIFS(Data_all!$M$2:$M$5005,LocID!$B733, Data_all!$N$2:$N$5005, LocID!R$1)</f>
        <v>0</v>
      </c>
      <c r="S733" s="228">
        <f>COUNTIFS(Data_all!$M$2:$M$5005,LocID!$B733, Data_all!$N$2:$N$5005, LocID!S$1)</f>
        <v>0</v>
      </c>
      <c r="T733" s="228" t="s">
        <v>11278</v>
      </c>
      <c r="U733" s="230">
        <f t="shared" si="38"/>
        <v>1</v>
      </c>
      <c r="W733"/>
    </row>
    <row r="734" spans="1:23" x14ac:dyDescent="0.25">
      <c r="A734" s="228">
        <v>748</v>
      </c>
      <c r="B734" t="s">
        <v>11284</v>
      </c>
      <c r="C734" s="388" t="s">
        <v>10557</v>
      </c>
      <c r="D734" s="388" t="s">
        <v>208</v>
      </c>
      <c r="E734" s="320" t="s">
        <v>50</v>
      </c>
      <c r="G734">
        <v>40.117378234863203</v>
      </c>
      <c r="H734">
        <v>-88.204429626464801</v>
      </c>
      <c r="I734" s="228">
        <f t="shared" si="37"/>
        <v>748</v>
      </c>
      <c r="J734" s="228">
        <f>COUNTIFS(Data_all!$M$2:$M$5005, LocID!B734, Data_all!$O$2:$O$5005,"&lt;&gt;2")</f>
        <v>1</v>
      </c>
      <c r="K734" s="228">
        <f>COUNTIFS(Data_all!$M$2:$M$5005,LocID!$B734, Data_all!$N$2:$N$5005, LocID!K$1)</f>
        <v>1</v>
      </c>
      <c r="L734" s="228">
        <f>COUNTIFS(Data_all!$M$2:$M$5005,LocID!$B734, Data_all!$N$2:$N$5005, LocID!L$1) + COUNTIFS(Data_all!$M$2:$M$5005,LocID!$B734, Data_all!$N$2:$N$5005, "Cities and Streets")</f>
        <v>0</v>
      </c>
      <c r="M734" s="228">
        <f>COUNTIFS(Data_all!$M$2:$M$5005,LocID!$B734, Data_all!$N$2:$N$5005, LocID!M$1)</f>
        <v>0</v>
      </c>
      <c r="N734" s="228">
        <f>COUNTIFS(Data_all!$M$2:$M$5005,LocID!$B734, Data_all!$N$2:$N$5005, LocID!N$1)</f>
        <v>0</v>
      </c>
      <c r="O734" s="228">
        <f>COUNTIFS(Data_all!$M$2:$M$5005,LocID!$B734, Data_all!$N$2:$N$5005, LocID!O$1)</f>
        <v>0</v>
      </c>
      <c r="P734" s="228">
        <f>COUNTIFS(Data_all!$M$2:$M$5005,LocID!$B734, Data_all!$N$2:$N$5005, LocID!P$1)</f>
        <v>0</v>
      </c>
      <c r="Q734" s="228">
        <f>COUNTIFS(Data_all!$M$2:$M$5005,LocID!$B734, Data_all!$N$2:$N$5005, LocID!Q$1)</f>
        <v>0</v>
      </c>
      <c r="R734" s="228">
        <f>COUNTIFS(Data_all!$M$2:$M$5005,LocID!$B734, Data_all!$N$2:$N$5005, LocID!R$1)</f>
        <v>0</v>
      </c>
      <c r="S734" s="228">
        <f>COUNTIFS(Data_all!$M$2:$M$5005,LocID!$B734, Data_all!$N$2:$N$5005, LocID!S$1)</f>
        <v>0</v>
      </c>
      <c r="T734" s="228" t="s">
        <v>11278</v>
      </c>
      <c r="U734" s="230">
        <f t="shared" si="38"/>
        <v>1</v>
      </c>
      <c r="W734"/>
    </row>
    <row r="735" spans="1:23" x14ac:dyDescent="0.25">
      <c r="A735" s="228">
        <v>749</v>
      </c>
      <c r="B735" t="s">
        <v>11285</v>
      </c>
      <c r="C735" s="388" t="s">
        <v>10560</v>
      </c>
      <c r="D735" s="388" t="s">
        <v>219</v>
      </c>
      <c r="E735" s="320" t="s">
        <v>50</v>
      </c>
      <c r="G735">
        <v>32.220321655273402</v>
      </c>
      <c r="H735">
        <v>-98.201950073242102</v>
      </c>
      <c r="I735" s="228">
        <f t="shared" si="37"/>
        <v>749</v>
      </c>
      <c r="J735" s="228">
        <f>COUNTIFS(Data_all!$M$2:$M$5005, LocID!B735, Data_all!$O$2:$O$5005,"&lt;&gt;2")</f>
        <v>1</v>
      </c>
      <c r="K735" s="228">
        <f>COUNTIFS(Data_all!$M$2:$M$5005,LocID!$B735, Data_all!$N$2:$N$5005, LocID!K$1)</f>
        <v>0</v>
      </c>
      <c r="L735" s="228">
        <f>COUNTIFS(Data_all!$M$2:$M$5005,LocID!$B735, Data_all!$N$2:$N$5005, LocID!L$1) + COUNTIFS(Data_all!$M$2:$M$5005,LocID!$B735, Data_all!$N$2:$N$5005, "Cities and Streets")</f>
        <v>0</v>
      </c>
      <c r="M735" s="228">
        <f>COUNTIFS(Data_all!$M$2:$M$5005,LocID!$B735, Data_all!$N$2:$N$5005, LocID!M$1)</f>
        <v>1</v>
      </c>
      <c r="N735" s="228">
        <f>COUNTIFS(Data_all!$M$2:$M$5005,LocID!$B735, Data_all!$N$2:$N$5005, LocID!N$1)</f>
        <v>0</v>
      </c>
      <c r="O735" s="228">
        <f>COUNTIFS(Data_all!$M$2:$M$5005,LocID!$B735, Data_all!$N$2:$N$5005, LocID!O$1)</f>
        <v>0</v>
      </c>
      <c r="P735" s="228">
        <f>COUNTIFS(Data_all!$M$2:$M$5005,LocID!$B735, Data_all!$N$2:$N$5005, LocID!P$1)</f>
        <v>0</v>
      </c>
      <c r="Q735" s="228">
        <f>COUNTIFS(Data_all!$M$2:$M$5005,LocID!$B735, Data_all!$N$2:$N$5005, LocID!Q$1)</f>
        <v>0</v>
      </c>
      <c r="R735" s="228">
        <f>COUNTIFS(Data_all!$M$2:$M$5005,LocID!$B735, Data_all!$N$2:$N$5005, LocID!R$1)</f>
        <v>0</v>
      </c>
      <c r="S735" s="228">
        <f>COUNTIFS(Data_all!$M$2:$M$5005,LocID!$B735, Data_all!$N$2:$N$5005, LocID!S$1)</f>
        <v>0</v>
      </c>
      <c r="T735" s="228" t="s">
        <v>11278</v>
      </c>
      <c r="U735" s="230">
        <f t="shared" si="38"/>
        <v>1</v>
      </c>
      <c r="W735"/>
    </row>
    <row r="736" spans="1:23" x14ac:dyDescent="0.25">
      <c r="A736" s="228">
        <v>750</v>
      </c>
      <c r="B736" t="s">
        <v>11286</v>
      </c>
      <c r="C736" s="404" t="s">
        <v>10675</v>
      </c>
      <c r="D736" s="404" t="s">
        <v>107</v>
      </c>
      <c r="E736" s="320" t="s">
        <v>50</v>
      </c>
      <c r="G736">
        <v>41.121879577636697</v>
      </c>
      <c r="H736">
        <v>-73.708702087402301</v>
      </c>
      <c r="I736" s="228">
        <f t="shared" si="37"/>
        <v>750</v>
      </c>
      <c r="J736" s="228">
        <f>COUNTIFS(Data_all!$M$2:$M$5005, LocID!B736, Data_all!$O$2:$O$5005,"&lt;&gt;2")</f>
        <v>1</v>
      </c>
      <c r="K736" s="228">
        <f>COUNTIFS(Data_all!$M$2:$M$5005,LocID!$B736, Data_all!$N$2:$N$5005, LocID!K$1)</f>
        <v>0</v>
      </c>
      <c r="L736" s="228">
        <f>COUNTIFS(Data_all!$M$2:$M$5005,LocID!$B736, Data_all!$N$2:$N$5005, LocID!L$1) + COUNTIFS(Data_all!$M$2:$M$5005,LocID!$B736, Data_all!$N$2:$N$5005, "Cities and Streets")</f>
        <v>0</v>
      </c>
      <c r="M736" s="228">
        <f>COUNTIFS(Data_all!$M$2:$M$5005,LocID!$B736, Data_all!$N$2:$N$5005, LocID!M$1)</f>
        <v>1</v>
      </c>
      <c r="N736" s="228">
        <f>COUNTIFS(Data_all!$M$2:$M$5005,LocID!$B736, Data_all!$N$2:$N$5005, LocID!N$1)</f>
        <v>0</v>
      </c>
      <c r="O736" s="228">
        <f>COUNTIFS(Data_all!$M$2:$M$5005,LocID!$B736, Data_all!$N$2:$N$5005, LocID!O$1)</f>
        <v>0</v>
      </c>
      <c r="P736" s="228">
        <f>COUNTIFS(Data_all!$M$2:$M$5005,LocID!$B736, Data_all!$N$2:$N$5005, LocID!P$1)</f>
        <v>0</v>
      </c>
      <c r="Q736" s="228">
        <f>COUNTIFS(Data_all!$M$2:$M$5005,LocID!$B736, Data_all!$N$2:$N$5005, LocID!Q$1)</f>
        <v>0</v>
      </c>
      <c r="R736" s="228">
        <f>COUNTIFS(Data_all!$M$2:$M$5005,LocID!$B736, Data_all!$N$2:$N$5005, LocID!R$1)</f>
        <v>0</v>
      </c>
      <c r="S736" s="228">
        <f>COUNTIFS(Data_all!$M$2:$M$5005,LocID!$B736, Data_all!$N$2:$N$5005, LocID!S$1)</f>
        <v>0</v>
      </c>
      <c r="T736" s="228" t="s">
        <v>11278</v>
      </c>
      <c r="U736" s="230">
        <f t="shared" si="38"/>
        <v>1</v>
      </c>
      <c r="W736"/>
    </row>
    <row r="737" spans="1:23" x14ac:dyDescent="0.25">
      <c r="A737" s="228">
        <v>751</v>
      </c>
      <c r="B737" t="s">
        <v>11287</v>
      </c>
      <c r="C737" s="404" t="s">
        <v>10678</v>
      </c>
      <c r="D737" s="404" t="s">
        <v>160</v>
      </c>
      <c r="E737" s="320" t="s">
        <v>50</v>
      </c>
      <c r="G737" s="236">
        <v>33.86328125</v>
      </c>
      <c r="H737" s="236">
        <v>-83.409271240234304</v>
      </c>
      <c r="I737" s="228">
        <f t="shared" si="37"/>
        <v>751</v>
      </c>
      <c r="J737" s="228">
        <f>COUNTIFS(Data_all!$M$2:$M$5005, LocID!B737, Data_all!$O$2:$O$5005,"&lt;&gt;2")</f>
        <v>1</v>
      </c>
      <c r="K737" s="228">
        <f>COUNTIFS(Data_all!$M$2:$M$5005,LocID!$B737, Data_all!$N$2:$N$5005, LocID!K$1)</f>
        <v>0</v>
      </c>
      <c r="L737" s="228">
        <f>COUNTIFS(Data_all!$M$2:$M$5005,LocID!$B737, Data_all!$N$2:$N$5005, LocID!L$1) + COUNTIFS(Data_all!$M$2:$M$5005,LocID!$B737, Data_all!$N$2:$N$5005, "Cities and Streets")</f>
        <v>1</v>
      </c>
      <c r="M737" s="228">
        <f>COUNTIFS(Data_all!$M$2:$M$5005,LocID!$B737, Data_all!$N$2:$N$5005, LocID!M$1)</f>
        <v>0</v>
      </c>
      <c r="N737" s="228">
        <f>COUNTIFS(Data_all!$M$2:$M$5005,LocID!$B737, Data_all!$N$2:$N$5005, LocID!N$1)</f>
        <v>0</v>
      </c>
      <c r="O737" s="228">
        <f>COUNTIFS(Data_all!$M$2:$M$5005,LocID!$B737, Data_all!$N$2:$N$5005, LocID!O$1)</f>
        <v>0</v>
      </c>
      <c r="P737" s="228">
        <f>COUNTIFS(Data_all!$M$2:$M$5005,LocID!$B737, Data_all!$N$2:$N$5005, LocID!P$1)</f>
        <v>0</v>
      </c>
      <c r="Q737" s="228">
        <f>COUNTIFS(Data_all!$M$2:$M$5005,LocID!$B737, Data_all!$N$2:$N$5005, LocID!Q$1)</f>
        <v>0</v>
      </c>
      <c r="R737" s="228">
        <f>COUNTIFS(Data_all!$M$2:$M$5005,LocID!$B737, Data_all!$N$2:$N$5005, LocID!R$1)</f>
        <v>0</v>
      </c>
      <c r="S737" s="228">
        <f>COUNTIFS(Data_all!$M$2:$M$5005,LocID!$B737, Data_all!$N$2:$N$5005, LocID!S$1)</f>
        <v>0</v>
      </c>
      <c r="T737" s="228" t="s">
        <v>11278</v>
      </c>
      <c r="U737" s="230">
        <f t="shared" si="38"/>
        <v>1</v>
      </c>
      <c r="W737"/>
    </row>
    <row r="738" spans="1:23" x14ac:dyDescent="0.25">
      <c r="A738" s="228">
        <v>752</v>
      </c>
      <c r="B738" t="s">
        <v>11288</v>
      </c>
      <c r="C738" s="388" t="s">
        <v>10572</v>
      </c>
      <c r="D738" s="388" t="s">
        <v>1268</v>
      </c>
      <c r="E738" s="320" t="s">
        <v>50</v>
      </c>
      <c r="G738">
        <v>36.372329711913999</v>
      </c>
      <c r="H738">
        <v>-94.209487915039006</v>
      </c>
      <c r="I738" s="228">
        <f t="shared" si="37"/>
        <v>752</v>
      </c>
      <c r="J738" s="228">
        <f>COUNTIFS(Data_all!$M$2:$M$5005, LocID!B738, Data_all!$O$2:$O$5005,"&lt;&gt;2")</f>
        <v>2</v>
      </c>
      <c r="K738" s="228">
        <f>COUNTIFS(Data_all!$M$2:$M$5005,LocID!$B738, Data_all!$N$2:$N$5005, LocID!K$1)</f>
        <v>1</v>
      </c>
      <c r="L738" s="228">
        <f>COUNTIFS(Data_all!$M$2:$M$5005,LocID!$B738, Data_all!$N$2:$N$5005, LocID!L$1) + COUNTIFS(Data_all!$M$2:$M$5005,LocID!$B738, Data_all!$N$2:$N$5005, "Cities and Streets")</f>
        <v>0</v>
      </c>
      <c r="M738" s="228">
        <f>COUNTIFS(Data_all!$M$2:$M$5005,LocID!$B738, Data_all!$N$2:$N$5005, LocID!M$1)</f>
        <v>0</v>
      </c>
      <c r="N738" s="228">
        <f>COUNTIFS(Data_all!$M$2:$M$5005,LocID!$B738, Data_all!$N$2:$N$5005, LocID!N$1)</f>
        <v>1</v>
      </c>
      <c r="O738" s="228">
        <f>COUNTIFS(Data_all!$M$2:$M$5005,LocID!$B738, Data_all!$N$2:$N$5005, LocID!O$1)</f>
        <v>0</v>
      </c>
      <c r="P738" s="228">
        <f>COUNTIFS(Data_all!$M$2:$M$5005,LocID!$B738, Data_all!$N$2:$N$5005, LocID!P$1)</f>
        <v>0</v>
      </c>
      <c r="Q738" s="228">
        <f>COUNTIFS(Data_all!$M$2:$M$5005,LocID!$B738, Data_all!$N$2:$N$5005, LocID!Q$1)</f>
        <v>0</v>
      </c>
      <c r="R738" s="228">
        <f>COUNTIFS(Data_all!$M$2:$M$5005,LocID!$B738, Data_all!$N$2:$N$5005, LocID!R$1)</f>
        <v>0</v>
      </c>
      <c r="S738" s="228">
        <f>COUNTIFS(Data_all!$M$2:$M$5005,LocID!$B738, Data_all!$N$2:$N$5005, LocID!S$1)</f>
        <v>0</v>
      </c>
      <c r="T738" s="228" t="s">
        <v>11278</v>
      </c>
      <c r="U738" s="230">
        <f t="shared" si="38"/>
        <v>2</v>
      </c>
      <c r="W738"/>
    </row>
    <row r="739" spans="1:23" x14ac:dyDescent="0.25">
      <c r="A739" s="228">
        <v>753</v>
      </c>
      <c r="B739" t="s">
        <v>11289</v>
      </c>
      <c r="C739" s="398" t="s">
        <v>10592</v>
      </c>
      <c r="D739" s="398" t="s">
        <v>76</v>
      </c>
      <c r="E739" s="320" t="s">
        <v>50</v>
      </c>
      <c r="G739">
        <v>37.925559997558501</v>
      </c>
      <c r="H739">
        <v>-122.527618408203</v>
      </c>
      <c r="I739" s="228">
        <f t="shared" si="37"/>
        <v>753</v>
      </c>
      <c r="J739" s="228">
        <f>COUNTIFS(Data_all!$M$2:$M$5005, LocID!B739, Data_all!$O$2:$O$5005,"&lt;&gt;2")</f>
        <v>1</v>
      </c>
      <c r="K739" s="228">
        <f>COUNTIFS(Data_all!$M$2:$M$5005,LocID!$B739, Data_all!$N$2:$N$5005, LocID!K$1)</f>
        <v>0</v>
      </c>
      <c r="L739" s="228">
        <f>COUNTIFS(Data_all!$M$2:$M$5005,LocID!$B739, Data_all!$N$2:$N$5005, LocID!L$1) + COUNTIFS(Data_all!$M$2:$M$5005,LocID!$B739, Data_all!$N$2:$N$5005, "Cities and Streets")</f>
        <v>1</v>
      </c>
      <c r="M739" s="228">
        <f>COUNTIFS(Data_all!$M$2:$M$5005,LocID!$B739, Data_all!$N$2:$N$5005, LocID!M$1)</f>
        <v>0</v>
      </c>
      <c r="N739" s="228">
        <f>COUNTIFS(Data_all!$M$2:$M$5005,LocID!$B739, Data_all!$N$2:$N$5005, LocID!N$1)</f>
        <v>0</v>
      </c>
      <c r="O739" s="228">
        <f>COUNTIFS(Data_all!$M$2:$M$5005,LocID!$B739, Data_all!$N$2:$N$5005, LocID!O$1)</f>
        <v>0</v>
      </c>
      <c r="P739" s="228">
        <f>COUNTIFS(Data_all!$M$2:$M$5005,LocID!$B739, Data_all!$N$2:$N$5005, LocID!P$1)</f>
        <v>0</v>
      </c>
      <c r="Q739" s="228">
        <f>COUNTIFS(Data_all!$M$2:$M$5005,LocID!$B739, Data_all!$N$2:$N$5005, LocID!Q$1)</f>
        <v>0</v>
      </c>
      <c r="R739" s="228">
        <f>COUNTIFS(Data_all!$M$2:$M$5005,LocID!$B739, Data_all!$N$2:$N$5005, LocID!R$1)</f>
        <v>0</v>
      </c>
      <c r="S739" s="228">
        <f>COUNTIFS(Data_all!$M$2:$M$5005,LocID!$B739, Data_all!$N$2:$N$5005, LocID!S$1)</f>
        <v>0</v>
      </c>
      <c r="T739" s="228" t="s">
        <v>11278</v>
      </c>
      <c r="U739" s="230">
        <f t="shared" si="38"/>
        <v>1</v>
      </c>
      <c r="W739"/>
    </row>
    <row r="740" spans="1:23" x14ac:dyDescent="0.25">
      <c r="A740" s="228">
        <v>754</v>
      </c>
      <c r="B740" t="s">
        <v>11290</v>
      </c>
      <c r="C740" s="410" t="s">
        <v>10689</v>
      </c>
      <c r="D740" s="410" t="s">
        <v>76</v>
      </c>
      <c r="E740" s="320" t="s">
        <v>50</v>
      </c>
      <c r="G740">
        <v>33.678138732910099</v>
      </c>
      <c r="H740">
        <v>-116.29537963867099</v>
      </c>
      <c r="I740" s="228">
        <f t="shared" si="37"/>
        <v>754</v>
      </c>
      <c r="J740" s="228">
        <f>COUNTIFS(Data_all!$M$2:$M$5005, LocID!B740, Data_all!$O$2:$O$5005,"&lt;&gt;2")</f>
        <v>1</v>
      </c>
      <c r="K740" s="228">
        <f>COUNTIFS(Data_all!$M$2:$M$5005,LocID!$B740, Data_all!$N$2:$N$5005, LocID!K$1)</f>
        <v>0</v>
      </c>
      <c r="L740" s="228">
        <f>COUNTIFS(Data_all!$M$2:$M$5005,LocID!$B740, Data_all!$N$2:$N$5005, LocID!L$1) + COUNTIFS(Data_all!$M$2:$M$5005,LocID!$B740, Data_all!$N$2:$N$5005, "Cities and Streets")</f>
        <v>1</v>
      </c>
      <c r="M740" s="228">
        <f>COUNTIFS(Data_all!$M$2:$M$5005,LocID!$B740, Data_all!$N$2:$N$5005, LocID!M$1)</f>
        <v>0</v>
      </c>
      <c r="N740" s="228">
        <f>COUNTIFS(Data_all!$M$2:$M$5005,LocID!$B740, Data_all!$N$2:$N$5005, LocID!N$1)</f>
        <v>0</v>
      </c>
      <c r="O740" s="228">
        <f>COUNTIFS(Data_all!$M$2:$M$5005,LocID!$B740, Data_all!$N$2:$N$5005, LocID!O$1)</f>
        <v>0</v>
      </c>
      <c r="P740" s="228">
        <f>COUNTIFS(Data_all!$M$2:$M$5005,LocID!$B740, Data_all!$N$2:$N$5005, LocID!P$1)</f>
        <v>0</v>
      </c>
      <c r="Q740" s="228">
        <f>COUNTIFS(Data_all!$M$2:$M$5005,LocID!$B740, Data_all!$N$2:$N$5005, LocID!Q$1)</f>
        <v>0</v>
      </c>
      <c r="R740" s="228">
        <f>COUNTIFS(Data_all!$M$2:$M$5005,LocID!$B740, Data_all!$N$2:$N$5005, LocID!R$1)</f>
        <v>0</v>
      </c>
      <c r="S740" s="228">
        <f>COUNTIFS(Data_all!$M$2:$M$5005,LocID!$B740, Data_all!$N$2:$N$5005, LocID!S$1)</f>
        <v>0</v>
      </c>
      <c r="T740" s="228" t="s">
        <v>11278</v>
      </c>
      <c r="U740" s="230">
        <f t="shared" si="38"/>
        <v>1</v>
      </c>
      <c r="W740"/>
    </row>
    <row r="741" spans="1:23" x14ac:dyDescent="0.25">
      <c r="A741" s="228">
        <v>755</v>
      </c>
      <c r="B741" t="s">
        <v>11291</v>
      </c>
      <c r="C741" s="398" t="s">
        <v>11019</v>
      </c>
      <c r="D741" s="398" t="s">
        <v>250</v>
      </c>
      <c r="E741" s="320" t="s">
        <v>50</v>
      </c>
      <c r="G741">
        <v>35.955360412597599</v>
      </c>
      <c r="H741">
        <v>-80.005203247070298</v>
      </c>
      <c r="I741" s="228">
        <f t="shared" si="37"/>
        <v>755</v>
      </c>
      <c r="J741" s="228">
        <f>COUNTIFS(Data_all!$M$2:$M$5005, LocID!B741, Data_all!$O$2:$O$5005,"&lt;&gt;2")</f>
        <v>1</v>
      </c>
      <c r="K741" s="228">
        <f>COUNTIFS(Data_all!$M$2:$M$5005,LocID!$B741, Data_all!$N$2:$N$5005, LocID!K$1)</f>
        <v>0</v>
      </c>
      <c r="L741" s="228">
        <f>COUNTIFS(Data_all!$M$2:$M$5005,LocID!$B741, Data_all!$N$2:$N$5005, LocID!L$1) + COUNTIFS(Data_all!$M$2:$M$5005,LocID!$B741, Data_all!$N$2:$N$5005, "Cities and Streets")</f>
        <v>1</v>
      </c>
      <c r="M741" s="228">
        <f>COUNTIFS(Data_all!$M$2:$M$5005,LocID!$B741, Data_all!$N$2:$N$5005, LocID!M$1)</f>
        <v>0</v>
      </c>
      <c r="N741" s="228">
        <f>COUNTIFS(Data_all!$M$2:$M$5005,LocID!$B741, Data_all!$N$2:$N$5005, LocID!N$1)</f>
        <v>0</v>
      </c>
      <c r="O741" s="228">
        <f>COUNTIFS(Data_all!$M$2:$M$5005,LocID!$B741, Data_all!$N$2:$N$5005, LocID!O$1)</f>
        <v>0</v>
      </c>
      <c r="P741" s="228">
        <f>COUNTIFS(Data_all!$M$2:$M$5005,LocID!$B741, Data_all!$N$2:$N$5005, LocID!P$1)</f>
        <v>0</v>
      </c>
      <c r="Q741" s="228">
        <f>COUNTIFS(Data_all!$M$2:$M$5005,LocID!$B741, Data_all!$N$2:$N$5005, LocID!Q$1)</f>
        <v>0</v>
      </c>
      <c r="R741" s="228">
        <f>COUNTIFS(Data_all!$M$2:$M$5005,LocID!$B741, Data_all!$N$2:$N$5005, LocID!R$1)</f>
        <v>0</v>
      </c>
      <c r="S741" s="228">
        <f>COUNTIFS(Data_all!$M$2:$M$5005,LocID!$B741, Data_all!$N$2:$N$5005, LocID!S$1)</f>
        <v>0</v>
      </c>
      <c r="T741" s="228" t="s">
        <v>11278</v>
      </c>
      <c r="U741" s="230">
        <f t="shared" si="38"/>
        <v>1</v>
      </c>
      <c r="W741"/>
    </row>
    <row r="742" spans="1:23" x14ac:dyDescent="0.25">
      <c r="A742" s="228">
        <v>756</v>
      </c>
      <c r="B742" t="s">
        <v>11292</v>
      </c>
      <c r="C742" s="398" t="s">
        <v>2142</v>
      </c>
      <c r="D742" s="398" t="s">
        <v>250</v>
      </c>
      <c r="E742" s="320" t="s">
        <v>50</v>
      </c>
      <c r="G742">
        <v>35.823051452636697</v>
      </c>
      <c r="H742">
        <v>-78.830146789550696</v>
      </c>
      <c r="I742" s="228">
        <f t="shared" si="37"/>
        <v>756</v>
      </c>
      <c r="J742" s="228">
        <f>COUNTIFS(Data_all!$M$2:$M$5005, LocID!B742, Data_all!$O$2:$O$5005,"&lt;&gt;2")</f>
        <v>1</v>
      </c>
      <c r="K742" s="228">
        <f>COUNTIFS(Data_all!$M$2:$M$5005,LocID!$B742, Data_all!$N$2:$N$5005, LocID!K$1)</f>
        <v>0</v>
      </c>
      <c r="L742" s="228">
        <f>COUNTIFS(Data_all!$M$2:$M$5005,LocID!$B742, Data_all!$N$2:$N$5005, LocID!L$1) + COUNTIFS(Data_all!$M$2:$M$5005,LocID!$B742, Data_all!$N$2:$N$5005, "Cities and Streets")</f>
        <v>1</v>
      </c>
      <c r="M742" s="228">
        <f>COUNTIFS(Data_all!$M$2:$M$5005,LocID!$B742, Data_all!$N$2:$N$5005, LocID!M$1)</f>
        <v>0</v>
      </c>
      <c r="N742" s="228">
        <f>COUNTIFS(Data_all!$M$2:$M$5005,LocID!$B742, Data_all!$N$2:$N$5005, LocID!N$1)</f>
        <v>0</v>
      </c>
      <c r="O742" s="228">
        <f>COUNTIFS(Data_all!$M$2:$M$5005,LocID!$B742, Data_all!$N$2:$N$5005, LocID!O$1)</f>
        <v>0</v>
      </c>
      <c r="P742" s="228">
        <f>COUNTIFS(Data_all!$M$2:$M$5005,LocID!$B742, Data_all!$N$2:$N$5005, LocID!P$1)</f>
        <v>0</v>
      </c>
      <c r="Q742" s="228">
        <f>COUNTIFS(Data_all!$M$2:$M$5005,LocID!$B742, Data_all!$N$2:$N$5005, LocID!Q$1)</f>
        <v>0</v>
      </c>
      <c r="R742" s="228">
        <f>COUNTIFS(Data_all!$M$2:$M$5005,LocID!$B742, Data_all!$N$2:$N$5005, LocID!R$1)</f>
        <v>0</v>
      </c>
      <c r="S742" s="228">
        <f>COUNTIFS(Data_all!$M$2:$M$5005,LocID!$B742, Data_all!$N$2:$N$5005, LocID!S$1)</f>
        <v>0</v>
      </c>
      <c r="T742" s="228" t="s">
        <v>11278</v>
      </c>
      <c r="U742" s="230">
        <f t="shared" si="38"/>
        <v>1</v>
      </c>
      <c r="W742"/>
    </row>
    <row r="743" spans="1:23" x14ac:dyDescent="0.25">
      <c r="A743" s="228">
        <v>757</v>
      </c>
      <c r="B743" t="s">
        <v>11293</v>
      </c>
      <c r="C743" s="410" t="s">
        <v>10698</v>
      </c>
      <c r="D743" s="410" t="s">
        <v>874</v>
      </c>
      <c r="E743" s="320" t="s">
        <v>50</v>
      </c>
      <c r="G743">
        <v>41.051948547363203</v>
      </c>
      <c r="H743">
        <v>-73.542221069335895</v>
      </c>
      <c r="I743" s="228">
        <f t="shared" si="37"/>
        <v>757</v>
      </c>
      <c r="J743" s="228">
        <f>COUNTIFS(Data_all!$M$2:$M$5005, LocID!B743, Data_all!$O$2:$O$5005,"&lt;&gt;2")</f>
        <v>1</v>
      </c>
      <c r="K743" s="228">
        <f>COUNTIFS(Data_all!$M$2:$M$5005,LocID!$B743, Data_all!$N$2:$N$5005, LocID!K$1)</f>
        <v>0</v>
      </c>
      <c r="L743" s="228">
        <f>COUNTIFS(Data_all!$M$2:$M$5005,LocID!$B743, Data_all!$N$2:$N$5005, LocID!L$1) + COUNTIFS(Data_all!$M$2:$M$5005,LocID!$B743, Data_all!$N$2:$N$5005, "Cities and Streets")</f>
        <v>0</v>
      </c>
      <c r="M743" s="228">
        <f>COUNTIFS(Data_all!$M$2:$M$5005,LocID!$B743, Data_all!$N$2:$N$5005, LocID!M$1)</f>
        <v>1</v>
      </c>
      <c r="N743" s="228">
        <f>COUNTIFS(Data_all!$M$2:$M$5005,LocID!$B743, Data_all!$N$2:$N$5005, LocID!N$1)</f>
        <v>0</v>
      </c>
      <c r="O743" s="228">
        <f>COUNTIFS(Data_all!$M$2:$M$5005,LocID!$B743, Data_all!$N$2:$N$5005, LocID!O$1)</f>
        <v>0</v>
      </c>
      <c r="P743" s="228">
        <f>COUNTIFS(Data_all!$M$2:$M$5005,LocID!$B743, Data_all!$N$2:$N$5005, LocID!P$1)</f>
        <v>0</v>
      </c>
      <c r="Q743" s="228">
        <f>COUNTIFS(Data_all!$M$2:$M$5005,LocID!$B743, Data_all!$N$2:$N$5005, LocID!Q$1)</f>
        <v>0</v>
      </c>
      <c r="R743" s="228">
        <f>COUNTIFS(Data_all!$M$2:$M$5005,LocID!$B743, Data_all!$N$2:$N$5005, LocID!R$1)</f>
        <v>0</v>
      </c>
      <c r="S743" s="228">
        <f>COUNTIFS(Data_all!$M$2:$M$5005,LocID!$B743, Data_all!$N$2:$N$5005, LocID!S$1)</f>
        <v>0</v>
      </c>
      <c r="T743" s="228" t="s">
        <v>11278</v>
      </c>
      <c r="U743" s="230">
        <f t="shared" si="38"/>
        <v>1</v>
      </c>
      <c r="W743"/>
    </row>
    <row r="744" spans="1:23" x14ac:dyDescent="0.25">
      <c r="A744" s="228">
        <v>758</v>
      </c>
      <c r="B744" t="s">
        <v>11294</v>
      </c>
      <c r="C744" s="398" t="s">
        <v>738</v>
      </c>
      <c r="D744" s="398" t="s">
        <v>740</v>
      </c>
      <c r="E744" s="320" t="s">
        <v>740</v>
      </c>
      <c r="F744" s="230">
        <v>1</v>
      </c>
      <c r="G744">
        <v>49.2447509765625</v>
      </c>
      <c r="H744">
        <v>-122.973342895507</v>
      </c>
      <c r="I744" s="228">
        <f t="shared" si="37"/>
        <v>758</v>
      </c>
      <c r="J744" s="228">
        <f>COUNTIFS(Data_all!$M$2:$M$5005, LocID!B744, Data_all!$O$2:$O$5005,"&lt;&gt;2")</f>
        <v>26</v>
      </c>
      <c r="K744" s="228">
        <f>COUNTIFS(Data_all!$M$2:$M$5005,LocID!$B744, Data_all!$N$2:$N$5005, LocID!K$1)</f>
        <v>9</v>
      </c>
      <c r="L744" s="228">
        <f>COUNTIFS(Data_all!$M$2:$M$5005,LocID!$B744, Data_all!$N$2:$N$5005, LocID!L$1) + COUNTIFS(Data_all!$M$2:$M$5005,LocID!$B744, Data_all!$N$2:$N$5005, "Cities and Streets")</f>
        <v>7</v>
      </c>
      <c r="M744" s="228">
        <f>COUNTIFS(Data_all!$M$2:$M$5005,LocID!$B744, Data_all!$N$2:$N$5005, LocID!M$1)</f>
        <v>1</v>
      </c>
      <c r="N744" s="228">
        <f>COUNTIFS(Data_all!$M$2:$M$5005,LocID!$B744, Data_all!$N$2:$N$5005, LocID!N$1)</f>
        <v>0</v>
      </c>
      <c r="O744" s="228">
        <f>COUNTIFS(Data_all!$M$2:$M$5005,LocID!$B744, Data_all!$N$2:$N$5005, LocID!O$1)</f>
        <v>0</v>
      </c>
      <c r="P744" s="228">
        <f>COUNTIFS(Data_all!$M$2:$M$5005,LocID!$B744, Data_all!$N$2:$N$5005, LocID!P$1)</f>
        <v>9</v>
      </c>
      <c r="Q744" s="228">
        <f>COUNTIFS(Data_all!$M$2:$M$5005,LocID!$B744, Data_all!$N$2:$N$5005, LocID!Q$1)</f>
        <v>0</v>
      </c>
      <c r="R744" s="228">
        <f>COUNTIFS(Data_all!$M$2:$M$5005,LocID!$B744, Data_all!$N$2:$N$5005, LocID!R$1)</f>
        <v>0</v>
      </c>
      <c r="S744" s="228">
        <f>COUNTIFS(Data_all!$M$2:$M$5005,LocID!$B744, Data_all!$N$2:$N$5005, LocID!S$1)</f>
        <v>0</v>
      </c>
      <c r="T744" s="228" t="s">
        <v>11278</v>
      </c>
      <c r="U744" s="230">
        <f t="shared" si="38"/>
        <v>26</v>
      </c>
      <c r="W744"/>
    </row>
    <row r="745" spans="1:23" x14ac:dyDescent="0.25">
      <c r="A745" s="228">
        <v>759</v>
      </c>
      <c r="B745" t="s">
        <v>11295</v>
      </c>
      <c r="C745" s="398" t="s">
        <v>10612</v>
      </c>
      <c r="D745" s="398" t="s">
        <v>76</v>
      </c>
      <c r="E745" s="320" t="s">
        <v>50</v>
      </c>
      <c r="G745">
        <v>37.694580078125</v>
      </c>
      <c r="H745">
        <v>-122.085632324218</v>
      </c>
      <c r="I745" s="228">
        <f t="shared" si="37"/>
        <v>759</v>
      </c>
      <c r="J745" s="228">
        <f>COUNTIFS(Data_all!$M$2:$M$5005, LocID!B745, Data_all!$O$2:$O$5005,"&lt;&gt;2")</f>
        <v>1</v>
      </c>
      <c r="K745" s="228">
        <f>COUNTIFS(Data_all!$M$2:$M$5005,LocID!$B745, Data_all!$N$2:$N$5005, LocID!K$1)</f>
        <v>0</v>
      </c>
      <c r="L745" s="228">
        <f>COUNTIFS(Data_all!$M$2:$M$5005,LocID!$B745, Data_all!$N$2:$N$5005, LocID!L$1) + COUNTIFS(Data_all!$M$2:$M$5005,LocID!$B745, Data_all!$N$2:$N$5005, "Cities and Streets")</f>
        <v>0</v>
      </c>
      <c r="M745" s="228">
        <f>COUNTIFS(Data_all!$M$2:$M$5005,LocID!$B745, Data_all!$N$2:$N$5005, LocID!M$1)</f>
        <v>1</v>
      </c>
      <c r="N745" s="228">
        <f>COUNTIFS(Data_all!$M$2:$M$5005,LocID!$B745, Data_all!$N$2:$N$5005, LocID!N$1)</f>
        <v>0</v>
      </c>
      <c r="O745" s="228">
        <f>COUNTIFS(Data_all!$M$2:$M$5005,LocID!$B745, Data_all!$N$2:$N$5005, LocID!O$1)</f>
        <v>0</v>
      </c>
      <c r="P745" s="228">
        <f>COUNTIFS(Data_all!$M$2:$M$5005,LocID!$B745, Data_all!$N$2:$N$5005, LocID!P$1)</f>
        <v>0</v>
      </c>
      <c r="Q745" s="228">
        <f>COUNTIFS(Data_all!$M$2:$M$5005,LocID!$B745, Data_all!$N$2:$N$5005, LocID!Q$1)</f>
        <v>0</v>
      </c>
      <c r="R745" s="228">
        <f>COUNTIFS(Data_all!$M$2:$M$5005,LocID!$B745, Data_all!$N$2:$N$5005, LocID!R$1)</f>
        <v>0</v>
      </c>
      <c r="S745" s="228">
        <f>COUNTIFS(Data_all!$M$2:$M$5005,LocID!$B745, Data_all!$N$2:$N$5005, LocID!S$1)</f>
        <v>0</v>
      </c>
      <c r="T745" s="228" t="s">
        <v>11278</v>
      </c>
      <c r="U745" s="230">
        <f t="shared" si="38"/>
        <v>1</v>
      </c>
      <c r="W745"/>
    </row>
    <row r="746" spans="1:23" x14ac:dyDescent="0.25">
      <c r="A746" s="228">
        <v>760</v>
      </c>
      <c r="B746" t="s">
        <v>11296</v>
      </c>
      <c r="C746" s="410" t="s">
        <v>10716</v>
      </c>
      <c r="D746" s="410" t="s">
        <v>156</v>
      </c>
      <c r="E746" s="320" t="s">
        <v>50</v>
      </c>
      <c r="G746">
        <v>41.410148620605398</v>
      </c>
      <c r="H746">
        <v>-75.660781860351506</v>
      </c>
      <c r="I746" s="228">
        <f t="shared" si="37"/>
        <v>760</v>
      </c>
      <c r="J746" s="228">
        <f>COUNTIFS(Data_all!$M$2:$M$5005, LocID!B746, Data_all!$O$2:$O$5005,"&lt;&gt;2")</f>
        <v>1</v>
      </c>
      <c r="K746" s="228">
        <f>COUNTIFS(Data_all!$M$2:$M$5005,LocID!$B746, Data_all!$N$2:$N$5005, LocID!K$1)</f>
        <v>0</v>
      </c>
      <c r="L746" s="228">
        <f>COUNTIFS(Data_all!$M$2:$M$5005,LocID!$B746, Data_all!$N$2:$N$5005, LocID!L$1) + COUNTIFS(Data_all!$M$2:$M$5005,LocID!$B746, Data_all!$N$2:$N$5005, "Cities and Streets")</f>
        <v>1</v>
      </c>
      <c r="M746" s="228">
        <f>COUNTIFS(Data_all!$M$2:$M$5005,LocID!$B746, Data_all!$N$2:$N$5005, LocID!M$1)</f>
        <v>0</v>
      </c>
      <c r="N746" s="228">
        <f>COUNTIFS(Data_all!$M$2:$M$5005,LocID!$B746, Data_all!$N$2:$N$5005, LocID!N$1)</f>
        <v>0</v>
      </c>
      <c r="O746" s="228">
        <f>COUNTIFS(Data_all!$M$2:$M$5005,LocID!$B746, Data_all!$N$2:$N$5005, LocID!O$1)</f>
        <v>0</v>
      </c>
      <c r="P746" s="228">
        <f>COUNTIFS(Data_all!$M$2:$M$5005,LocID!$B746, Data_all!$N$2:$N$5005, LocID!P$1)</f>
        <v>0</v>
      </c>
      <c r="Q746" s="228">
        <f>COUNTIFS(Data_all!$M$2:$M$5005,LocID!$B746, Data_all!$N$2:$N$5005, LocID!Q$1)</f>
        <v>0</v>
      </c>
      <c r="R746" s="228">
        <f>COUNTIFS(Data_all!$M$2:$M$5005,LocID!$B746, Data_all!$N$2:$N$5005, LocID!R$1)</f>
        <v>0</v>
      </c>
      <c r="S746" s="228">
        <f>COUNTIFS(Data_all!$M$2:$M$5005,LocID!$B746, Data_all!$N$2:$N$5005, LocID!S$1)</f>
        <v>0</v>
      </c>
      <c r="T746" s="228" t="s">
        <v>11278</v>
      </c>
      <c r="U746" s="230">
        <f t="shared" si="38"/>
        <v>1</v>
      </c>
      <c r="W746"/>
    </row>
    <row r="747" spans="1:23" x14ac:dyDescent="0.25">
      <c r="A747" s="228">
        <v>761</v>
      </c>
      <c r="B747" t="s">
        <v>11297</v>
      </c>
      <c r="C747" s="410" t="s">
        <v>2749</v>
      </c>
      <c r="D747" s="410" t="s">
        <v>208</v>
      </c>
      <c r="E747" s="320" t="s">
        <v>50</v>
      </c>
      <c r="G747">
        <v>40.692359924316399</v>
      </c>
      <c r="H747">
        <v>-89.587989807128906</v>
      </c>
      <c r="I747" s="228">
        <f t="shared" si="37"/>
        <v>761</v>
      </c>
      <c r="J747" s="228">
        <f>COUNTIFS(Data_all!$M$2:$M$5005, LocID!B747, Data_all!$O$2:$O$5005,"&lt;&gt;2")</f>
        <v>1</v>
      </c>
      <c r="K747" s="228">
        <f>COUNTIFS(Data_all!$M$2:$M$5005,LocID!$B747, Data_all!$N$2:$N$5005, LocID!K$1)</f>
        <v>1</v>
      </c>
      <c r="L747" s="228">
        <f>COUNTIFS(Data_all!$M$2:$M$5005,LocID!$B747, Data_all!$N$2:$N$5005, LocID!L$1) + COUNTIFS(Data_all!$M$2:$M$5005,LocID!$B747, Data_all!$N$2:$N$5005, "Cities and Streets")</f>
        <v>0</v>
      </c>
      <c r="M747" s="228">
        <f>COUNTIFS(Data_all!$M$2:$M$5005,LocID!$B747, Data_all!$N$2:$N$5005, LocID!M$1)</f>
        <v>0</v>
      </c>
      <c r="N747" s="228">
        <f>COUNTIFS(Data_all!$M$2:$M$5005,LocID!$B747, Data_all!$N$2:$N$5005, LocID!N$1)</f>
        <v>0</v>
      </c>
      <c r="O747" s="228">
        <f>COUNTIFS(Data_all!$M$2:$M$5005,LocID!$B747, Data_all!$N$2:$N$5005, LocID!O$1)</f>
        <v>0</v>
      </c>
      <c r="P747" s="228">
        <f>COUNTIFS(Data_all!$M$2:$M$5005,LocID!$B747, Data_all!$N$2:$N$5005, LocID!P$1)</f>
        <v>0</v>
      </c>
      <c r="Q747" s="228">
        <f>COUNTIFS(Data_all!$M$2:$M$5005,LocID!$B747, Data_all!$N$2:$N$5005, LocID!Q$1)</f>
        <v>0</v>
      </c>
      <c r="R747" s="228">
        <f>COUNTIFS(Data_all!$M$2:$M$5005,LocID!$B747, Data_all!$N$2:$N$5005, LocID!R$1)</f>
        <v>0</v>
      </c>
      <c r="S747" s="228">
        <f>COUNTIFS(Data_all!$M$2:$M$5005,LocID!$B747, Data_all!$N$2:$N$5005, LocID!S$1)</f>
        <v>0</v>
      </c>
      <c r="T747" s="228" t="s">
        <v>11278</v>
      </c>
      <c r="U747" s="230">
        <f t="shared" si="38"/>
        <v>1</v>
      </c>
      <c r="W747"/>
    </row>
    <row r="748" spans="1:23" x14ac:dyDescent="0.25">
      <c r="A748" s="228">
        <f>A747+1</f>
        <v>762</v>
      </c>
      <c r="B748" t="s">
        <v>11298</v>
      </c>
      <c r="C748" s="410" t="s">
        <v>10799</v>
      </c>
      <c r="D748" s="410" t="s">
        <v>815</v>
      </c>
      <c r="E748" s="320" t="s">
        <v>50</v>
      </c>
      <c r="G748">
        <v>39.896549224853501</v>
      </c>
      <c r="H748">
        <v>-75.120651245117102</v>
      </c>
      <c r="I748" s="228">
        <f t="shared" si="37"/>
        <v>762</v>
      </c>
      <c r="J748" s="228">
        <f>COUNTIFS(Data_all!$M$2:$M$5005, LocID!B748, Data_all!$O$2:$O$5005,"&lt;&gt;2")</f>
        <v>1</v>
      </c>
      <c r="K748" s="228">
        <f>COUNTIFS(Data_all!$M$2:$M$5005,LocID!$B748, Data_all!$N$2:$N$5005, LocID!K$1)</f>
        <v>0</v>
      </c>
      <c r="L748" s="228">
        <f>COUNTIFS(Data_all!$M$2:$M$5005,LocID!$B748, Data_all!$N$2:$N$5005, LocID!L$1) + COUNTIFS(Data_all!$M$2:$M$5005,LocID!$B748, Data_all!$N$2:$N$5005, "Cities and Streets")</f>
        <v>0</v>
      </c>
      <c r="M748" s="228">
        <f>COUNTIFS(Data_all!$M$2:$M$5005,LocID!$B748, Data_all!$N$2:$N$5005, LocID!M$1)</f>
        <v>0</v>
      </c>
      <c r="N748" s="228">
        <f>COUNTIFS(Data_all!$M$2:$M$5005,LocID!$B748, Data_all!$N$2:$N$5005, LocID!N$1)</f>
        <v>0</v>
      </c>
      <c r="O748" s="228">
        <f>COUNTIFS(Data_all!$M$2:$M$5005,LocID!$B748, Data_all!$N$2:$N$5005, LocID!O$1)</f>
        <v>1</v>
      </c>
      <c r="P748" s="228">
        <f>COUNTIFS(Data_all!$M$2:$M$5005,LocID!$B748, Data_all!$N$2:$N$5005, LocID!P$1)</f>
        <v>0</v>
      </c>
      <c r="Q748" s="228">
        <f>COUNTIFS(Data_all!$M$2:$M$5005,LocID!$B748, Data_all!$N$2:$N$5005, LocID!Q$1)</f>
        <v>0</v>
      </c>
      <c r="R748" s="228">
        <f>COUNTIFS(Data_all!$M$2:$M$5005,LocID!$B748, Data_all!$N$2:$N$5005, LocID!R$1)</f>
        <v>0</v>
      </c>
      <c r="S748" s="228">
        <f>COUNTIFS(Data_all!$M$2:$M$5005,LocID!$B748, Data_all!$N$2:$N$5005, LocID!S$1)</f>
        <v>0</v>
      </c>
      <c r="T748" s="228" t="s">
        <v>11278</v>
      </c>
      <c r="U748" s="230">
        <f t="shared" si="38"/>
        <v>1</v>
      </c>
      <c r="W748"/>
    </row>
    <row r="749" spans="1:23" x14ac:dyDescent="0.25">
      <c r="A749" s="228">
        <f>A748+1</f>
        <v>763</v>
      </c>
      <c r="B749" t="s">
        <v>11299</v>
      </c>
      <c r="C749" s="410" t="s">
        <v>10807</v>
      </c>
      <c r="D749" s="410" t="s">
        <v>219</v>
      </c>
      <c r="E749" s="320" t="s">
        <v>50</v>
      </c>
      <c r="G749">
        <v>27.530920028686499</v>
      </c>
      <c r="H749">
        <v>-99.502227783203097</v>
      </c>
      <c r="I749" s="228">
        <f t="shared" si="37"/>
        <v>763</v>
      </c>
      <c r="J749" s="228">
        <f>COUNTIFS(Data_all!$M$2:$M$5005, LocID!B749, Data_all!$O$2:$O$5005,"&lt;&gt;2")</f>
        <v>1</v>
      </c>
      <c r="K749" s="228">
        <f>COUNTIFS(Data_all!$M$2:$M$5005,LocID!$B749, Data_all!$N$2:$N$5005, LocID!K$1)</f>
        <v>0</v>
      </c>
      <c r="L749" s="228">
        <f>COUNTIFS(Data_all!$M$2:$M$5005,LocID!$B749, Data_all!$N$2:$N$5005, LocID!L$1) + COUNTIFS(Data_all!$M$2:$M$5005,LocID!$B749, Data_all!$N$2:$N$5005, "Cities and Streets")</f>
        <v>0</v>
      </c>
      <c r="M749" s="228">
        <f>COUNTIFS(Data_all!$M$2:$M$5005,LocID!$B749, Data_all!$N$2:$N$5005, LocID!M$1)</f>
        <v>0</v>
      </c>
      <c r="N749" s="228">
        <f>COUNTIFS(Data_all!$M$2:$M$5005,LocID!$B749, Data_all!$N$2:$N$5005, LocID!N$1)</f>
        <v>1</v>
      </c>
      <c r="O749" s="228">
        <f>COUNTIFS(Data_all!$M$2:$M$5005,LocID!$B749, Data_all!$N$2:$N$5005, LocID!O$1)</f>
        <v>0</v>
      </c>
      <c r="P749" s="228">
        <f>COUNTIFS(Data_all!$M$2:$M$5005,LocID!$B749, Data_all!$N$2:$N$5005, LocID!P$1)</f>
        <v>0</v>
      </c>
      <c r="Q749" s="228">
        <f>COUNTIFS(Data_all!$M$2:$M$5005,LocID!$B749, Data_all!$N$2:$N$5005, LocID!Q$1)</f>
        <v>0</v>
      </c>
      <c r="R749" s="228">
        <f>COUNTIFS(Data_all!$M$2:$M$5005,LocID!$B749, Data_all!$N$2:$N$5005, LocID!R$1)</f>
        <v>0</v>
      </c>
      <c r="S749" s="228">
        <f>COUNTIFS(Data_all!$M$2:$M$5005,LocID!$B749, Data_all!$N$2:$N$5005, LocID!S$1)</f>
        <v>0</v>
      </c>
      <c r="T749" s="228" t="s">
        <v>11278</v>
      </c>
      <c r="U749" s="230">
        <f t="shared" si="38"/>
        <v>1</v>
      </c>
      <c r="W749"/>
    </row>
    <row r="750" spans="1:23" x14ac:dyDescent="0.25">
      <c r="A750" s="228">
        <f t="shared" ref="A750:A772" si="39">A749+1</f>
        <v>764</v>
      </c>
      <c r="B750" t="s">
        <v>11300</v>
      </c>
      <c r="C750" s="410" t="s">
        <v>10853</v>
      </c>
      <c r="D750" s="410" t="s">
        <v>76</v>
      </c>
      <c r="E750" s="320" t="s">
        <v>50</v>
      </c>
      <c r="G750">
        <v>39.063407897949197</v>
      </c>
      <c r="H750">
        <v>-120.717895507812</v>
      </c>
      <c r="I750" s="228">
        <f t="shared" si="37"/>
        <v>764</v>
      </c>
      <c r="J750" s="228">
        <f>COUNTIFS(Data_all!$M$2:$M$5005, LocID!B750, Data_all!$O$2:$O$5005,"&lt;&gt;2")</f>
        <v>1</v>
      </c>
      <c r="K750" s="228">
        <f>COUNTIFS(Data_all!$M$2:$M$5005,LocID!$B750, Data_all!$N$2:$N$5005, LocID!K$1)</f>
        <v>0</v>
      </c>
      <c r="L750" s="228">
        <f>COUNTIFS(Data_all!$M$2:$M$5005,LocID!$B750, Data_all!$N$2:$N$5005, LocID!L$1) + COUNTIFS(Data_all!$M$2:$M$5005,LocID!$B750, Data_all!$N$2:$N$5005, "Cities and Streets")</f>
        <v>0</v>
      </c>
      <c r="M750" s="228">
        <f>COUNTIFS(Data_all!$M$2:$M$5005,LocID!$B750, Data_all!$N$2:$N$5005, LocID!M$1)</f>
        <v>1</v>
      </c>
      <c r="N750" s="228">
        <f>COUNTIFS(Data_all!$M$2:$M$5005,LocID!$B750, Data_all!$N$2:$N$5005, LocID!N$1)</f>
        <v>0</v>
      </c>
      <c r="O750" s="228">
        <f>COUNTIFS(Data_all!$M$2:$M$5005,LocID!$B750, Data_all!$N$2:$N$5005, LocID!O$1)</f>
        <v>0</v>
      </c>
      <c r="P750" s="228">
        <f>COUNTIFS(Data_all!$M$2:$M$5005,LocID!$B750, Data_all!$N$2:$N$5005, LocID!P$1)</f>
        <v>0</v>
      </c>
      <c r="Q750" s="228">
        <f>COUNTIFS(Data_all!$M$2:$M$5005,LocID!$B750, Data_all!$N$2:$N$5005, LocID!Q$1)</f>
        <v>0</v>
      </c>
      <c r="R750" s="228">
        <f>COUNTIFS(Data_all!$M$2:$M$5005,LocID!$B750, Data_all!$N$2:$N$5005, LocID!R$1)</f>
        <v>0</v>
      </c>
      <c r="S750" s="228">
        <f>COUNTIFS(Data_all!$M$2:$M$5005,LocID!$B750, Data_all!$N$2:$N$5005, LocID!S$1)</f>
        <v>0</v>
      </c>
      <c r="T750" s="228" t="s">
        <v>11278</v>
      </c>
      <c r="U750" s="230">
        <f t="shared" si="38"/>
        <v>1</v>
      </c>
      <c r="W750"/>
    </row>
    <row r="751" spans="1:23" x14ac:dyDescent="0.25">
      <c r="A751" s="228">
        <f t="shared" si="39"/>
        <v>765</v>
      </c>
      <c r="B751" t="s">
        <v>11301</v>
      </c>
      <c r="C751" s="410" t="s">
        <v>10870</v>
      </c>
      <c r="D751" s="410" t="s">
        <v>1276</v>
      </c>
      <c r="E751" s="320" t="s">
        <v>50</v>
      </c>
      <c r="G751">
        <v>33.425510406494098</v>
      </c>
      <c r="H751">
        <v>-111.937240600585</v>
      </c>
      <c r="I751" s="228">
        <f t="shared" si="37"/>
        <v>765</v>
      </c>
      <c r="J751" s="228">
        <f>COUNTIFS(Data_all!$M$2:$M$5005, LocID!B751, Data_all!$O$2:$O$5005,"&lt;&gt;2")</f>
        <v>1</v>
      </c>
      <c r="K751" s="228">
        <f>COUNTIFS(Data_all!$M$2:$M$5005,LocID!$B751, Data_all!$N$2:$N$5005, LocID!K$1)</f>
        <v>0</v>
      </c>
      <c r="L751" s="228">
        <f>COUNTIFS(Data_all!$M$2:$M$5005,LocID!$B751, Data_all!$N$2:$N$5005, LocID!L$1) + COUNTIFS(Data_all!$M$2:$M$5005,LocID!$B751, Data_all!$N$2:$N$5005, "Cities and Streets")</f>
        <v>0</v>
      </c>
      <c r="M751" s="228">
        <f>COUNTIFS(Data_all!$M$2:$M$5005,LocID!$B751, Data_all!$N$2:$N$5005, LocID!M$1)</f>
        <v>1</v>
      </c>
      <c r="N751" s="228">
        <f>COUNTIFS(Data_all!$M$2:$M$5005,LocID!$B751, Data_all!$N$2:$N$5005, LocID!N$1)</f>
        <v>0</v>
      </c>
      <c r="O751" s="228">
        <f>COUNTIFS(Data_all!$M$2:$M$5005,LocID!$B751, Data_all!$N$2:$N$5005, LocID!O$1)</f>
        <v>0</v>
      </c>
      <c r="P751" s="228">
        <f>COUNTIFS(Data_all!$M$2:$M$5005,LocID!$B751, Data_all!$N$2:$N$5005, LocID!P$1)</f>
        <v>0</v>
      </c>
      <c r="Q751" s="228">
        <f>COUNTIFS(Data_all!$M$2:$M$5005,LocID!$B751, Data_all!$N$2:$N$5005, LocID!Q$1)</f>
        <v>0</v>
      </c>
      <c r="R751" s="228">
        <f>COUNTIFS(Data_all!$M$2:$M$5005,LocID!$B751, Data_all!$N$2:$N$5005, LocID!R$1)</f>
        <v>0</v>
      </c>
      <c r="S751" s="228">
        <f>COUNTIFS(Data_all!$M$2:$M$5005,LocID!$B751, Data_all!$N$2:$N$5005, LocID!S$1)</f>
        <v>0</v>
      </c>
      <c r="T751" s="228" t="s">
        <v>11278</v>
      </c>
      <c r="U751" s="230">
        <f t="shared" si="38"/>
        <v>1</v>
      </c>
      <c r="W751"/>
    </row>
    <row r="752" spans="1:23" x14ac:dyDescent="0.25">
      <c r="A752" s="228">
        <f t="shared" si="39"/>
        <v>766</v>
      </c>
      <c r="B752" t="s">
        <v>11302</v>
      </c>
      <c r="C752" s="410" t="s">
        <v>10880</v>
      </c>
      <c r="D752" s="410" t="s">
        <v>261</v>
      </c>
      <c r="E752" s="320" t="s">
        <v>50</v>
      </c>
      <c r="G752">
        <v>47.627281188964801</v>
      </c>
      <c r="H752">
        <v>-122.52100372314401</v>
      </c>
      <c r="I752" s="228">
        <f t="shared" si="37"/>
        <v>766</v>
      </c>
      <c r="J752" s="228">
        <f>COUNTIFS(Data_all!$M$2:$M$5005, LocID!B752, Data_all!$O$2:$O$5005,"&lt;&gt;2")</f>
        <v>1</v>
      </c>
      <c r="K752" s="228">
        <f>COUNTIFS(Data_all!$M$2:$M$5005,LocID!$B752, Data_all!$N$2:$N$5005, LocID!K$1)</f>
        <v>0</v>
      </c>
      <c r="L752" s="228">
        <f>COUNTIFS(Data_all!$M$2:$M$5005,LocID!$B752, Data_all!$N$2:$N$5005, LocID!L$1) + COUNTIFS(Data_all!$M$2:$M$5005,LocID!$B752, Data_all!$N$2:$N$5005, "Cities and Streets")</f>
        <v>1</v>
      </c>
      <c r="M752" s="228">
        <f>COUNTIFS(Data_all!$M$2:$M$5005,LocID!$B752, Data_all!$N$2:$N$5005, LocID!M$1)</f>
        <v>0</v>
      </c>
      <c r="N752" s="228">
        <f>COUNTIFS(Data_all!$M$2:$M$5005,LocID!$B752, Data_all!$N$2:$N$5005, LocID!N$1)</f>
        <v>0</v>
      </c>
      <c r="O752" s="228">
        <f>COUNTIFS(Data_all!$M$2:$M$5005,LocID!$B752, Data_all!$N$2:$N$5005, LocID!O$1)</f>
        <v>0</v>
      </c>
      <c r="P752" s="228">
        <f>COUNTIFS(Data_all!$M$2:$M$5005,LocID!$B752, Data_all!$N$2:$N$5005, LocID!P$1)</f>
        <v>0</v>
      </c>
      <c r="Q752" s="228">
        <f>COUNTIFS(Data_all!$M$2:$M$5005,LocID!$B752, Data_all!$N$2:$N$5005, LocID!Q$1)</f>
        <v>0</v>
      </c>
      <c r="R752" s="228">
        <f>COUNTIFS(Data_all!$M$2:$M$5005,LocID!$B752, Data_all!$N$2:$N$5005, LocID!R$1)</f>
        <v>0</v>
      </c>
      <c r="S752" s="228">
        <f>COUNTIFS(Data_all!$M$2:$M$5005,LocID!$B752, Data_all!$N$2:$N$5005, LocID!S$1)</f>
        <v>0</v>
      </c>
      <c r="T752" s="228" t="s">
        <v>11278</v>
      </c>
      <c r="U752" s="230">
        <f t="shared" si="38"/>
        <v>1</v>
      </c>
      <c r="W752"/>
    </row>
    <row r="753" spans="1:23" x14ac:dyDescent="0.25">
      <c r="A753" s="228">
        <f t="shared" si="39"/>
        <v>767</v>
      </c>
      <c r="B753" t="s">
        <v>11303</v>
      </c>
      <c r="C753" s="451" t="s">
        <v>10896</v>
      </c>
      <c r="D753" s="410" t="s">
        <v>10897</v>
      </c>
      <c r="E753" s="320" t="s">
        <v>10897</v>
      </c>
      <c r="F753" s="230">
        <v>1</v>
      </c>
      <c r="G753">
        <v>55.675670623779297</v>
      </c>
      <c r="H753">
        <v>12.5675601959228</v>
      </c>
      <c r="I753" s="228">
        <f t="shared" si="37"/>
        <v>767</v>
      </c>
      <c r="J753" s="228">
        <f>COUNTIFS(Data_all!$M$2:$M$5005, LocID!B753, Data_all!$O$2:$O$5005,"&lt;&gt;2")</f>
        <v>1</v>
      </c>
      <c r="K753" s="228">
        <f>COUNTIFS(Data_all!$M$2:$M$5005,LocID!$B753, Data_all!$N$2:$N$5005, LocID!K$1)</f>
        <v>0</v>
      </c>
      <c r="L753" s="228">
        <f>COUNTIFS(Data_all!$M$2:$M$5005,LocID!$B753, Data_all!$N$2:$N$5005, LocID!L$1) + COUNTIFS(Data_all!$M$2:$M$5005,LocID!$B753, Data_all!$N$2:$N$5005, "Cities and Streets")</f>
        <v>0</v>
      </c>
      <c r="M753" s="228">
        <f>COUNTIFS(Data_all!$M$2:$M$5005,LocID!$B753, Data_all!$N$2:$N$5005, LocID!M$1)</f>
        <v>0</v>
      </c>
      <c r="N753" s="228">
        <f>COUNTIFS(Data_all!$M$2:$M$5005,LocID!$B753, Data_all!$N$2:$N$5005, LocID!N$1)</f>
        <v>0</v>
      </c>
      <c r="O753" s="228">
        <f>COUNTIFS(Data_all!$M$2:$M$5005,LocID!$B753, Data_all!$N$2:$N$5005, LocID!O$1)</f>
        <v>0</v>
      </c>
      <c r="P753" s="228">
        <f>COUNTIFS(Data_all!$M$2:$M$5005,LocID!$B753, Data_all!$N$2:$N$5005, LocID!P$1)</f>
        <v>0</v>
      </c>
      <c r="Q753" s="228">
        <f>COUNTIFS(Data_all!$M$2:$M$5005,LocID!$B753, Data_all!$N$2:$N$5005, LocID!Q$1)</f>
        <v>0</v>
      </c>
      <c r="R753" s="228">
        <f>COUNTIFS(Data_all!$M$2:$M$5005,LocID!$B753, Data_all!$N$2:$N$5005, LocID!R$1)</f>
        <v>0</v>
      </c>
      <c r="S753" s="228">
        <f>COUNTIFS(Data_all!$M$2:$M$5005,LocID!$B753, Data_all!$N$2:$N$5005, LocID!S$1)</f>
        <v>1</v>
      </c>
      <c r="T753" s="228" t="s">
        <v>11278</v>
      </c>
      <c r="U753" s="230">
        <f t="shared" si="38"/>
        <v>1</v>
      </c>
      <c r="W753"/>
    </row>
    <row r="754" spans="1:23" x14ac:dyDescent="0.25">
      <c r="A754" s="228">
        <f t="shared" si="39"/>
        <v>768</v>
      </c>
      <c r="B754" t="s">
        <v>11304</v>
      </c>
      <c r="C754" s="410" t="s">
        <v>10911</v>
      </c>
      <c r="D754" s="410" t="s">
        <v>219</v>
      </c>
      <c r="E754" s="320" t="s">
        <v>50</v>
      </c>
      <c r="G754">
        <v>31.462755203246999</v>
      </c>
      <c r="H754">
        <v>-99.333030700683594</v>
      </c>
      <c r="I754" s="228">
        <f t="shared" si="37"/>
        <v>768</v>
      </c>
      <c r="J754" s="228">
        <f>COUNTIFS(Data_all!$M$2:$M$5005, LocID!B754, Data_all!$O$2:$O$5005,"&lt;&gt;2")</f>
        <v>1</v>
      </c>
      <c r="K754" s="228">
        <f>COUNTIFS(Data_all!$M$2:$M$5005,LocID!$B754, Data_all!$N$2:$N$5005, LocID!K$1)</f>
        <v>1</v>
      </c>
      <c r="L754" s="228">
        <f>COUNTIFS(Data_all!$M$2:$M$5005,LocID!$B754, Data_all!$N$2:$N$5005, LocID!L$1) + COUNTIFS(Data_all!$M$2:$M$5005,LocID!$B754, Data_all!$N$2:$N$5005, "Cities and Streets")</f>
        <v>0</v>
      </c>
      <c r="M754" s="228">
        <f>COUNTIFS(Data_all!$M$2:$M$5005,LocID!$B754, Data_all!$N$2:$N$5005, LocID!M$1)</f>
        <v>0</v>
      </c>
      <c r="N754" s="228">
        <f>COUNTIFS(Data_all!$M$2:$M$5005,LocID!$B754, Data_all!$N$2:$N$5005, LocID!N$1)</f>
        <v>0</v>
      </c>
      <c r="O754" s="228">
        <f>COUNTIFS(Data_all!$M$2:$M$5005,LocID!$B754, Data_all!$N$2:$N$5005, LocID!O$1)</f>
        <v>0</v>
      </c>
      <c r="P754" s="228">
        <f>COUNTIFS(Data_all!$M$2:$M$5005,LocID!$B754, Data_all!$N$2:$N$5005, LocID!P$1)</f>
        <v>0</v>
      </c>
      <c r="Q754" s="228">
        <f>COUNTIFS(Data_all!$M$2:$M$5005,LocID!$B754, Data_all!$N$2:$N$5005, LocID!Q$1)</f>
        <v>0</v>
      </c>
      <c r="R754" s="228">
        <f>COUNTIFS(Data_all!$M$2:$M$5005,LocID!$B754, Data_all!$N$2:$N$5005, LocID!R$1)</f>
        <v>0</v>
      </c>
      <c r="S754" s="228">
        <f>COUNTIFS(Data_all!$M$2:$M$5005,LocID!$B754, Data_all!$N$2:$N$5005, LocID!S$1)</f>
        <v>0</v>
      </c>
      <c r="T754" s="228" t="s">
        <v>11278</v>
      </c>
      <c r="U754" s="230">
        <f t="shared" si="38"/>
        <v>1</v>
      </c>
      <c r="W754"/>
    </row>
    <row r="755" spans="1:23" x14ac:dyDescent="0.25">
      <c r="A755" s="228">
        <f t="shared" si="39"/>
        <v>769</v>
      </c>
      <c r="B755" t="s">
        <v>11305</v>
      </c>
      <c r="C755" s="410" t="s">
        <v>11277</v>
      </c>
      <c r="D755" s="419" t="s">
        <v>1276</v>
      </c>
      <c r="E755" s="320" t="s">
        <v>50</v>
      </c>
      <c r="G755">
        <v>33.423141479492102</v>
      </c>
      <c r="H755">
        <v>-111.54611968994099</v>
      </c>
      <c r="I755" s="228">
        <f t="shared" si="37"/>
        <v>769</v>
      </c>
      <c r="J755" s="228">
        <f>COUNTIFS(Data_all!$M$2:$M$5005, LocID!B755, Data_all!$O$2:$O$5005,"&lt;&gt;2")</f>
        <v>1</v>
      </c>
      <c r="K755" s="228">
        <f>COUNTIFS(Data_all!$M$2:$M$5005,LocID!$B755, Data_all!$N$2:$N$5005, LocID!K$1)</f>
        <v>1</v>
      </c>
      <c r="L755" s="228">
        <f>COUNTIFS(Data_all!$M$2:$M$5005,LocID!$B755, Data_all!$N$2:$N$5005, LocID!L$1) + COUNTIFS(Data_all!$M$2:$M$5005,LocID!$B755, Data_all!$N$2:$N$5005, "Cities and Streets")</f>
        <v>0</v>
      </c>
      <c r="M755" s="228">
        <f>COUNTIFS(Data_all!$M$2:$M$5005,LocID!$B755, Data_all!$N$2:$N$5005, LocID!M$1)</f>
        <v>0</v>
      </c>
      <c r="N755" s="228">
        <f>COUNTIFS(Data_all!$M$2:$M$5005,LocID!$B755, Data_all!$N$2:$N$5005, LocID!N$1)</f>
        <v>0</v>
      </c>
      <c r="O755" s="228">
        <f>COUNTIFS(Data_all!$M$2:$M$5005,LocID!$B755, Data_all!$N$2:$N$5005, LocID!O$1)</f>
        <v>0</v>
      </c>
      <c r="P755" s="228">
        <f>COUNTIFS(Data_all!$M$2:$M$5005,LocID!$B755, Data_all!$N$2:$N$5005, LocID!P$1)</f>
        <v>0</v>
      </c>
      <c r="Q755" s="228">
        <f>COUNTIFS(Data_all!$M$2:$M$5005,LocID!$B755, Data_all!$N$2:$N$5005, LocID!Q$1)</f>
        <v>0</v>
      </c>
      <c r="R755" s="228">
        <f>COUNTIFS(Data_all!$M$2:$M$5005,LocID!$B755, Data_all!$N$2:$N$5005, LocID!R$1)</f>
        <v>0</v>
      </c>
      <c r="S755" s="228">
        <f>COUNTIFS(Data_all!$M$2:$M$5005,LocID!$B755, Data_all!$N$2:$N$5005, LocID!S$1)</f>
        <v>0</v>
      </c>
      <c r="T755" s="228" t="s">
        <v>11278</v>
      </c>
      <c r="U755" s="230">
        <f t="shared" si="38"/>
        <v>1</v>
      </c>
      <c r="W755"/>
    </row>
    <row r="756" spans="1:23" x14ac:dyDescent="0.25">
      <c r="A756" s="228">
        <f t="shared" si="39"/>
        <v>770</v>
      </c>
      <c r="B756" t="s">
        <v>11306</v>
      </c>
      <c r="C756" s="416" t="s">
        <v>11000</v>
      </c>
      <c r="D756" s="416" t="s">
        <v>76</v>
      </c>
      <c r="E756" s="320" t="s">
        <v>50</v>
      </c>
      <c r="G756">
        <v>36.439708709716797</v>
      </c>
      <c r="H756">
        <v>-118.90453338623</v>
      </c>
      <c r="I756" s="228">
        <f t="shared" si="37"/>
        <v>770</v>
      </c>
      <c r="J756" s="228">
        <f>COUNTIFS(Data_all!$M$2:$M$5005, LocID!B756, Data_all!$O$2:$O$5005,"&lt;&gt;2")</f>
        <v>1</v>
      </c>
      <c r="K756" s="228">
        <f>COUNTIFS(Data_all!$M$2:$M$5005,LocID!$B756, Data_all!$N$2:$N$5005, LocID!K$1)</f>
        <v>1</v>
      </c>
      <c r="L756" s="228">
        <f>COUNTIFS(Data_all!$M$2:$M$5005,LocID!$B756, Data_all!$N$2:$N$5005, LocID!L$1) + COUNTIFS(Data_all!$M$2:$M$5005,LocID!$B756, Data_all!$N$2:$N$5005, "Cities and Streets")</f>
        <v>0</v>
      </c>
      <c r="M756" s="228">
        <f>COUNTIFS(Data_all!$M$2:$M$5005,LocID!$B756, Data_all!$N$2:$N$5005, LocID!M$1)</f>
        <v>0</v>
      </c>
      <c r="N756" s="228">
        <f>COUNTIFS(Data_all!$M$2:$M$5005,LocID!$B756, Data_all!$N$2:$N$5005, LocID!N$1)</f>
        <v>0</v>
      </c>
      <c r="O756" s="228">
        <f>COUNTIFS(Data_all!$M$2:$M$5005,LocID!$B756, Data_all!$N$2:$N$5005, LocID!O$1)</f>
        <v>0</v>
      </c>
      <c r="P756" s="228">
        <f>COUNTIFS(Data_all!$M$2:$M$5005,LocID!$B756, Data_all!$N$2:$N$5005, LocID!P$1)</f>
        <v>0</v>
      </c>
      <c r="Q756" s="228">
        <f>COUNTIFS(Data_all!$M$2:$M$5005,LocID!$B756, Data_all!$N$2:$N$5005, LocID!Q$1)</f>
        <v>0</v>
      </c>
      <c r="R756" s="228">
        <f>COUNTIFS(Data_all!$M$2:$M$5005,LocID!$B756, Data_all!$N$2:$N$5005, LocID!R$1)</f>
        <v>0</v>
      </c>
      <c r="S756" s="228">
        <f>COUNTIFS(Data_all!$M$2:$M$5005,LocID!$B756, Data_all!$N$2:$N$5005, LocID!S$1)</f>
        <v>0</v>
      </c>
      <c r="T756" s="228" t="s">
        <v>11278</v>
      </c>
      <c r="U756" s="230">
        <f>SUM(K756:S756)</f>
        <v>1</v>
      </c>
      <c r="W756"/>
    </row>
    <row r="757" spans="1:23" x14ac:dyDescent="0.25">
      <c r="A757" s="228">
        <f t="shared" si="39"/>
        <v>771</v>
      </c>
      <c r="B757" t="s">
        <v>11801</v>
      </c>
      <c r="C757" s="410" t="s">
        <v>11335</v>
      </c>
      <c r="D757" s="419" t="s">
        <v>11336</v>
      </c>
      <c r="E757" s="320" t="s">
        <v>50</v>
      </c>
      <c r="G757" s="235">
        <v>18.451522827148398</v>
      </c>
      <c r="H757" s="235">
        <v>-66.069480895996094</v>
      </c>
      <c r="I757" s="228">
        <f t="shared" si="37"/>
        <v>771</v>
      </c>
      <c r="J757" s="228">
        <f>COUNTIFS(Data_all!$M$2:$M$5005, LocID!B757, Data_all!$O$2:$O$5005,"&lt;&gt;2")</f>
        <v>1</v>
      </c>
      <c r="K757" s="228">
        <f>COUNTIFS(Data_all!$M$2:$M$5005,LocID!$B757, Data_all!$N$2:$N$5005, LocID!K$1)</f>
        <v>0</v>
      </c>
      <c r="L757" s="228">
        <f>COUNTIFS(Data_all!$M$2:$M$5005,LocID!$B757, Data_all!$N$2:$N$5005, LocID!L$1) + COUNTIFS(Data_all!$M$2:$M$5005,LocID!$B757, Data_all!$N$2:$N$5005, "Cities and Streets")</f>
        <v>1</v>
      </c>
      <c r="M757" s="228">
        <f>COUNTIFS(Data_all!$M$2:$M$5005,LocID!$B757, Data_all!$N$2:$N$5005, LocID!M$1)</f>
        <v>0</v>
      </c>
      <c r="N757" s="228">
        <f>COUNTIFS(Data_all!$M$2:$M$5005,LocID!$B757, Data_all!$N$2:$N$5005, LocID!N$1)</f>
        <v>0</v>
      </c>
      <c r="O757" s="228">
        <f>COUNTIFS(Data_all!$M$2:$M$5005,LocID!$B757, Data_all!$N$2:$N$5005, LocID!O$1)</f>
        <v>0</v>
      </c>
      <c r="P757" s="228">
        <f>COUNTIFS(Data_all!$M$2:$M$5005,LocID!$B757, Data_all!$N$2:$N$5005, LocID!P$1)</f>
        <v>0</v>
      </c>
      <c r="Q757" s="228">
        <f>COUNTIFS(Data_all!$M$2:$M$5005,LocID!$B757, Data_all!$N$2:$N$5005, LocID!Q$1)</f>
        <v>0</v>
      </c>
      <c r="R757" s="228">
        <f>COUNTIFS(Data_all!$M$2:$M$5005,LocID!$B757, Data_all!$N$2:$N$5005, LocID!R$1)</f>
        <v>0</v>
      </c>
      <c r="S757" s="228">
        <f>COUNTIFS(Data_all!$M$2:$M$5005,LocID!$B757, Data_all!$N$2:$N$5005, LocID!S$1)</f>
        <v>0</v>
      </c>
      <c r="T757" s="228" t="s">
        <v>11817</v>
      </c>
      <c r="U757" s="230">
        <f t="shared" ref="U757:U772" si="40">SUM(K757:S757)</f>
        <v>1</v>
      </c>
      <c r="W757"/>
    </row>
    <row r="758" spans="1:23" x14ac:dyDescent="0.25">
      <c r="A758" s="228">
        <f t="shared" si="39"/>
        <v>772</v>
      </c>
      <c r="B758" t="s">
        <v>11802</v>
      </c>
      <c r="C758" s="410" t="s">
        <v>11357</v>
      </c>
      <c r="D758" s="419" t="s">
        <v>107</v>
      </c>
      <c r="E758" s="320" t="s">
        <v>50</v>
      </c>
      <c r="G758">
        <v>40.912448883056598</v>
      </c>
      <c r="H758">
        <v>-73.838272094726506</v>
      </c>
      <c r="I758" s="228">
        <f t="shared" si="37"/>
        <v>772</v>
      </c>
      <c r="J758" s="228">
        <f>COUNTIFS(Data_all!$M$2:$M$5005, LocID!B758, Data_all!$O$2:$O$5005,"&lt;&gt;2")</f>
        <v>1</v>
      </c>
      <c r="K758" s="228">
        <f>COUNTIFS(Data_all!$M$2:$M$5005,LocID!$B758, Data_all!$N$2:$N$5005, LocID!K$1)</f>
        <v>1</v>
      </c>
      <c r="L758" s="228">
        <f>COUNTIFS(Data_all!$M$2:$M$5005,LocID!$B758, Data_all!$N$2:$N$5005, LocID!L$1) + COUNTIFS(Data_all!$M$2:$M$5005,LocID!$B758, Data_all!$N$2:$N$5005, "Cities and Streets")</f>
        <v>0</v>
      </c>
      <c r="M758" s="228">
        <f>COUNTIFS(Data_all!$M$2:$M$5005,LocID!$B758, Data_all!$N$2:$N$5005, LocID!M$1)</f>
        <v>0</v>
      </c>
      <c r="N758" s="228">
        <f>COUNTIFS(Data_all!$M$2:$M$5005,LocID!$B758, Data_all!$N$2:$N$5005, LocID!N$1)</f>
        <v>0</v>
      </c>
      <c r="O758" s="228">
        <f>COUNTIFS(Data_all!$M$2:$M$5005,LocID!$B758, Data_all!$N$2:$N$5005, LocID!O$1)</f>
        <v>0</v>
      </c>
      <c r="P758" s="228">
        <f>COUNTIFS(Data_all!$M$2:$M$5005,LocID!$B758, Data_all!$N$2:$N$5005, LocID!P$1)</f>
        <v>0</v>
      </c>
      <c r="Q758" s="228">
        <f>COUNTIFS(Data_all!$M$2:$M$5005,LocID!$B758, Data_all!$N$2:$N$5005, LocID!Q$1)</f>
        <v>0</v>
      </c>
      <c r="R758" s="228">
        <f>COUNTIFS(Data_all!$M$2:$M$5005,LocID!$B758, Data_all!$N$2:$N$5005, LocID!R$1)</f>
        <v>0</v>
      </c>
      <c r="S758" s="228">
        <f>COUNTIFS(Data_all!$M$2:$M$5005,LocID!$B758, Data_all!$N$2:$N$5005, LocID!S$1)</f>
        <v>0</v>
      </c>
      <c r="T758" s="228" t="s">
        <v>11817</v>
      </c>
      <c r="U758" s="230">
        <f t="shared" si="40"/>
        <v>1</v>
      </c>
      <c r="W758"/>
    </row>
    <row r="759" spans="1:23" x14ac:dyDescent="0.25">
      <c r="A759" s="228">
        <f t="shared" si="39"/>
        <v>773</v>
      </c>
      <c r="B759" t="s">
        <v>11803</v>
      </c>
      <c r="C759" s="410" t="s">
        <v>11389</v>
      </c>
      <c r="D759" s="419" t="s">
        <v>183</v>
      </c>
      <c r="E759" s="320" t="s">
        <v>50</v>
      </c>
      <c r="G759">
        <v>42.957000732421797</v>
      </c>
      <c r="H759">
        <v>-85.493301391601506</v>
      </c>
      <c r="I759" s="228">
        <f t="shared" si="37"/>
        <v>773</v>
      </c>
      <c r="J759" s="228">
        <f>COUNTIFS(Data_all!$M$2:$M$5005, LocID!B759, Data_all!$O$2:$O$5005,"&lt;&gt;2")</f>
        <v>1</v>
      </c>
      <c r="K759" s="228">
        <f>COUNTIFS(Data_all!$M$2:$M$5005,LocID!$B759, Data_all!$N$2:$N$5005, LocID!K$1)</f>
        <v>0</v>
      </c>
      <c r="L759" s="228">
        <f>COUNTIFS(Data_all!$M$2:$M$5005,LocID!$B759, Data_all!$N$2:$N$5005, LocID!L$1) + COUNTIFS(Data_all!$M$2:$M$5005,LocID!$B759, Data_all!$N$2:$N$5005, "Cities and Streets")</f>
        <v>0</v>
      </c>
      <c r="M759" s="228">
        <f>COUNTIFS(Data_all!$M$2:$M$5005,LocID!$B759, Data_all!$N$2:$N$5005, LocID!M$1)</f>
        <v>0</v>
      </c>
      <c r="N759" s="228">
        <f>COUNTIFS(Data_all!$M$2:$M$5005,LocID!$B759, Data_all!$N$2:$N$5005, LocID!N$1)</f>
        <v>1</v>
      </c>
      <c r="O759" s="228">
        <f>COUNTIFS(Data_all!$M$2:$M$5005,LocID!$B759, Data_all!$N$2:$N$5005, LocID!O$1)</f>
        <v>0</v>
      </c>
      <c r="P759" s="228">
        <f>COUNTIFS(Data_all!$M$2:$M$5005,LocID!$B759, Data_all!$N$2:$N$5005, LocID!P$1)</f>
        <v>0</v>
      </c>
      <c r="Q759" s="228">
        <f>COUNTIFS(Data_all!$M$2:$M$5005,LocID!$B759, Data_all!$N$2:$N$5005, LocID!Q$1)</f>
        <v>0</v>
      </c>
      <c r="R759" s="228">
        <f>COUNTIFS(Data_all!$M$2:$M$5005,LocID!$B759, Data_all!$N$2:$N$5005, LocID!R$1)</f>
        <v>0</v>
      </c>
      <c r="S759" s="228">
        <f>COUNTIFS(Data_all!$M$2:$M$5005,LocID!$B759, Data_all!$N$2:$N$5005, LocID!S$1)</f>
        <v>0</v>
      </c>
      <c r="T759" s="228" t="s">
        <v>11817</v>
      </c>
      <c r="U759" s="230">
        <f t="shared" si="40"/>
        <v>1</v>
      </c>
      <c r="W759"/>
    </row>
    <row r="760" spans="1:23" x14ac:dyDescent="0.25">
      <c r="A760" s="228">
        <f t="shared" si="39"/>
        <v>774</v>
      </c>
      <c r="B760" t="s">
        <v>11804</v>
      </c>
      <c r="C760" s="410" t="s">
        <v>11395</v>
      </c>
      <c r="D760" s="419" t="s">
        <v>144</v>
      </c>
      <c r="E760" s="320" t="s">
        <v>50</v>
      </c>
      <c r="G760">
        <v>36.585979461669901</v>
      </c>
      <c r="H760">
        <v>-79.417198181152301</v>
      </c>
      <c r="I760" s="228">
        <f t="shared" si="37"/>
        <v>774</v>
      </c>
      <c r="J760" s="228">
        <f>COUNTIFS(Data_all!$M$2:$M$5005, LocID!B760, Data_all!$O$2:$O$5005,"&lt;&gt;2")</f>
        <v>1</v>
      </c>
      <c r="K760" s="228">
        <f>COUNTIFS(Data_all!$M$2:$M$5005,LocID!$B760, Data_all!$N$2:$N$5005, LocID!K$1)</f>
        <v>0</v>
      </c>
      <c r="L760" s="228">
        <f>COUNTIFS(Data_all!$M$2:$M$5005,LocID!$B760, Data_all!$N$2:$N$5005, LocID!L$1) + COUNTIFS(Data_all!$M$2:$M$5005,LocID!$B760, Data_all!$N$2:$N$5005, "Cities and Streets")</f>
        <v>0</v>
      </c>
      <c r="M760" s="228">
        <f>COUNTIFS(Data_all!$M$2:$M$5005,LocID!$B760, Data_all!$N$2:$N$5005, LocID!M$1)</f>
        <v>1</v>
      </c>
      <c r="N760" s="228">
        <f>COUNTIFS(Data_all!$M$2:$M$5005,LocID!$B760, Data_all!$N$2:$N$5005, LocID!N$1)</f>
        <v>0</v>
      </c>
      <c r="O760" s="228">
        <f>COUNTIFS(Data_all!$M$2:$M$5005,LocID!$B760, Data_all!$N$2:$N$5005, LocID!O$1)</f>
        <v>0</v>
      </c>
      <c r="P760" s="228">
        <f>COUNTIFS(Data_all!$M$2:$M$5005,LocID!$B760, Data_all!$N$2:$N$5005, LocID!P$1)</f>
        <v>0</v>
      </c>
      <c r="Q760" s="228">
        <f>COUNTIFS(Data_all!$M$2:$M$5005,LocID!$B760, Data_all!$N$2:$N$5005, LocID!Q$1)</f>
        <v>0</v>
      </c>
      <c r="R760" s="228">
        <f>COUNTIFS(Data_all!$M$2:$M$5005,LocID!$B760, Data_all!$N$2:$N$5005, LocID!R$1)</f>
        <v>0</v>
      </c>
      <c r="S760" s="228">
        <f>COUNTIFS(Data_all!$M$2:$M$5005,LocID!$B760, Data_all!$N$2:$N$5005, LocID!S$1)</f>
        <v>0</v>
      </c>
      <c r="T760" s="228" t="s">
        <v>11817</v>
      </c>
      <c r="U760" s="230">
        <f t="shared" si="40"/>
        <v>1</v>
      </c>
      <c r="W760"/>
    </row>
    <row r="761" spans="1:23" x14ac:dyDescent="0.25">
      <c r="A761" s="228">
        <f t="shared" si="39"/>
        <v>775</v>
      </c>
      <c r="B761" t="s">
        <v>11805</v>
      </c>
      <c r="C761" s="410" t="s">
        <v>11493</v>
      </c>
      <c r="D761" s="419" t="s">
        <v>1615</v>
      </c>
      <c r="E761" s="320" t="s">
        <v>50</v>
      </c>
      <c r="G761">
        <v>61.217529296875</v>
      </c>
      <c r="H761">
        <v>-149.85824584960901</v>
      </c>
      <c r="I761" s="228">
        <f t="shared" si="37"/>
        <v>775</v>
      </c>
      <c r="J761" s="228">
        <f>COUNTIFS(Data_all!$M$2:$M$5005, LocID!B761, Data_all!$O$2:$O$5005,"&lt;&gt;2")</f>
        <v>1</v>
      </c>
      <c r="K761" s="228">
        <f>COUNTIFS(Data_all!$M$2:$M$5005,LocID!$B761, Data_all!$N$2:$N$5005, LocID!K$1)</f>
        <v>0</v>
      </c>
      <c r="L761" s="228">
        <f>COUNTIFS(Data_all!$M$2:$M$5005,LocID!$B761, Data_all!$N$2:$N$5005, LocID!L$1) + COUNTIFS(Data_all!$M$2:$M$5005,LocID!$B761, Data_all!$N$2:$N$5005, "Cities and Streets")</f>
        <v>1</v>
      </c>
      <c r="M761" s="228">
        <f>COUNTIFS(Data_all!$M$2:$M$5005,LocID!$B761, Data_all!$N$2:$N$5005, LocID!M$1)</f>
        <v>0</v>
      </c>
      <c r="N761" s="228">
        <f>COUNTIFS(Data_all!$M$2:$M$5005,LocID!$B761, Data_all!$N$2:$N$5005, LocID!N$1)</f>
        <v>0</v>
      </c>
      <c r="O761" s="228">
        <f>COUNTIFS(Data_all!$M$2:$M$5005,LocID!$B761, Data_all!$N$2:$N$5005, LocID!O$1)</f>
        <v>0</v>
      </c>
      <c r="P761" s="228">
        <f>COUNTIFS(Data_all!$M$2:$M$5005,LocID!$B761, Data_all!$N$2:$N$5005, LocID!P$1)</f>
        <v>0</v>
      </c>
      <c r="Q761" s="228">
        <f>COUNTIFS(Data_all!$M$2:$M$5005,LocID!$B761, Data_all!$N$2:$N$5005, LocID!Q$1)</f>
        <v>0</v>
      </c>
      <c r="R761" s="228">
        <f>COUNTIFS(Data_all!$M$2:$M$5005,LocID!$B761, Data_all!$N$2:$N$5005, LocID!R$1)</f>
        <v>0</v>
      </c>
      <c r="S761" s="228">
        <f>COUNTIFS(Data_all!$M$2:$M$5005,LocID!$B761, Data_all!$N$2:$N$5005, LocID!S$1)</f>
        <v>0</v>
      </c>
      <c r="T761" s="228" t="s">
        <v>11817</v>
      </c>
      <c r="U761" s="230">
        <f t="shared" si="40"/>
        <v>1</v>
      </c>
      <c r="W761"/>
    </row>
    <row r="762" spans="1:23" x14ac:dyDescent="0.25">
      <c r="A762" s="228">
        <f t="shared" si="39"/>
        <v>776</v>
      </c>
      <c r="B762" t="s">
        <v>11806</v>
      </c>
      <c r="C762" s="410" t="s">
        <v>319</v>
      </c>
      <c r="D762" s="419" t="s">
        <v>76</v>
      </c>
      <c r="E762" s="320" t="s">
        <v>50</v>
      </c>
      <c r="G762">
        <v>38.896198272705</v>
      </c>
      <c r="H762">
        <v>-121.07887268066401</v>
      </c>
      <c r="I762" s="228">
        <f t="shared" si="37"/>
        <v>776</v>
      </c>
      <c r="J762" s="228">
        <f>COUNTIFS(Data_all!$M$2:$M$5005, LocID!B762, Data_all!$O$2:$O$5005,"&lt;&gt;2")</f>
        <v>1</v>
      </c>
      <c r="K762" s="228">
        <f>COUNTIFS(Data_all!$M$2:$M$5005,LocID!$B762, Data_all!$N$2:$N$5005, LocID!K$1)</f>
        <v>1</v>
      </c>
      <c r="L762" s="228">
        <f>COUNTIFS(Data_all!$M$2:$M$5005,LocID!$B762, Data_all!$N$2:$N$5005, LocID!L$1) + COUNTIFS(Data_all!$M$2:$M$5005,LocID!$B762, Data_all!$N$2:$N$5005, "Cities and Streets")</f>
        <v>0</v>
      </c>
      <c r="M762" s="228">
        <f>COUNTIFS(Data_all!$M$2:$M$5005,LocID!$B762, Data_all!$N$2:$N$5005, LocID!M$1)</f>
        <v>0</v>
      </c>
      <c r="N762" s="228">
        <f>COUNTIFS(Data_all!$M$2:$M$5005,LocID!$B762, Data_all!$N$2:$N$5005, LocID!N$1)</f>
        <v>0</v>
      </c>
      <c r="O762" s="228">
        <f>COUNTIFS(Data_all!$M$2:$M$5005,LocID!$B762, Data_all!$N$2:$N$5005, LocID!O$1)</f>
        <v>0</v>
      </c>
      <c r="P762" s="228">
        <f>COUNTIFS(Data_all!$M$2:$M$5005,LocID!$B762, Data_all!$N$2:$N$5005, LocID!P$1)</f>
        <v>0</v>
      </c>
      <c r="Q762" s="228">
        <f>COUNTIFS(Data_all!$M$2:$M$5005,LocID!$B762, Data_all!$N$2:$N$5005, LocID!Q$1)</f>
        <v>0</v>
      </c>
      <c r="R762" s="228">
        <f>COUNTIFS(Data_all!$M$2:$M$5005,LocID!$B762, Data_all!$N$2:$N$5005, LocID!R$1)</f>
        <v>0</v>
      </c>
      <c r="S762" s="228">
        <f>COUNTIFS(Data_all!$M$2:$M$5005,LocID!$B762, Data_all!$N$2:$N$5005, LocID!S$1)</f>
        <v>0</v>
      </c>
      <c r="T762" s="228" t="s">
        <v>11817</v>
      </c>
      <c r="U762" s="230">
        <f t="shared" si="40"/>
        <v>1</v>
      </c>
      <c r="W762"/>
    </row>
    <row r="763" spans="1:23" x14ac:dyDescent="0.25">
      <c r="A763" s="228">
        <f t="shared" si="39"/>
        <v>777</v>
      </c>
      <c r="B763" t="s">
        <v>11807</v>
      </c>
      <c r="C763" s="410" t="s">
        <v>11565</v>
      </c>
      <c r="D763" s="419" t="s">
        <v>165</v>
      </c>
      <c r="E763" s="320" t="s">
        <v>50</v>
      </c>
      <c r="G763">
        <v>30.374269485473601</v>
      </c>
      <c r="H763">
        <v>-86.236839294433594</v>
      </c>
      <c r="I763" s="228">
        <f t="shared" si="37"/>
        <v>777</v>
      </c>
      <c r="J763" s="228">
        <f>COUNTIFS(Data_all!$M$2:$M$5005, LocID!B763, Data_all!$O$2:$O$5005,"&lt;&gt;2")</f>
        <v>2</v>
      </c>
      <c r="K763" s="228">
        <f>COUNTIFS(Data_all!$M$2:$M$5005,LocID!$B763, Data_all!$N$2:$N$5005, LocID!K$1)</f>
        <v>1</v>
      </c>
      <c r="L763" s="228">
        <f>COUNTIFS(Data_all!$M$2:$M$5005,LocID!$B763, Data_all!$N$2:$N$5005, LocID!L$1) + COUNTIFS(Data_all!$M$2:$M$5005,LocID!$B763, Data_all!$N$2:$N$5005, "Cities and Streets")</f>
        <v>1</v>
      </c>
      <c r="M763" s="228">
        <f>COUNTIFS(Data_all!$M$2:$M$5005,LocID!$B763, Data_all!$N$2:$N$5005, LocID!M$1)</f>
        <v>0</v>
      </c>
      <c r="N763" s="228">
        <f>COUNTIFS(Data_all!$M$2:$M$5005,LocID!$B763, Data_all!$N$2:$N$5005, LocID!N$1)</f>
        <v>0</v>
      </c>
      <c r="O763" s="228">
        <f>COUNTIFS(Data_all!$M$2:$M$5005,LocID!$B763, Data_all!$N$2:$N$5005, LocID!O$1)</f>
        <v>0</v>
      </c>
      <c r="P763" s="228">
        <f>COUNTIFS(Data_all!$M$2:$M$5005,LocID!$B763, Data_all!$N$2:$N$5005, LocID!P$1)</f>
        <v>0</v>
      </c>
      <c r="Q763" s="228">
        <f>COUNTIFS(Data_all!$M$2:$M$5005,LocID!$B763, Data_all!$N$2:$N$5005, LocID!Q$1)</f>
        <v>0</v>
      </c>
      <c r="R763" s="228">
        <f>COUNTIFS(Data_all!$M$2:$M$5005,LocID!$B763, Data_all!$N$2:$N$5005, LocID!R$1)</f>
        <v>0</v>
      </c>
      <c r="S763" s="228">
        <f>COUNTIFS(Data_all!$M$2:$M$5005,LocID!$B763, Data_all!$N$2:$N$5005, LocID!S$1)</f>
        <v>0</v>
      </c>
      <c r="T763" s="228" t="s">
        <v>11817</v>
      </c>
      <c r="U763" s="230">
        <f t="shared" si="40"/>
        <v>2</v>
      </c>
      <c r="W763"/>
    </row>
    <row r="764" spans="1:23" x14ac:dyDescent="0.25">
      <c r="A764" s="228">
        <f t="shared" si="39"/>
        <v>778</v>
      </c>
      <c r="B764" t="s">
        <v>11808</v>
      </c>
      <c r="C764" s="410" t="s">
        <v>168</v>
      </c>
      <c r="D764" s="419" t="s">
        <v>107</v>
      </c>
      <c r="E764" s="320" t="s">
        <v>50</v>
      </c>
      <c r="G764" s="236">
        <v>43.0188789367675</v>
      </c>
      <c r="H764" s="236">
        <v>-78.782760620117102</v>
      </c>
      <c r="I764" s="228">
        <f t="shared" si="37"/>
        <v>778</v>
      </c>
      <c r="J764" s="228">
        <f>COUNTIFS(Data_all!$M$2:$M$5005, LocID!B764, Data_all!$O$2:$O$5005,"&lt;&gt;2")</f>
        <v>1</v>
      </c>
      <c r="K764" s="228">
        <f>COUNTIFS(Data_all!$M$2:$M$5005,LocID!$B764, Data_all!$N$2:$N$5005, LocID!K$1)</f>
        <v>0</v>
      </c>
      <c r="L764" s="228">
        <f>COUNTIFS(Data_all!$M$2:$M$5005,LocID!$B764, Data_all!$N$2:$N$5005, LocID!L$1) + COUNTIFS(Data_all!$M$2:$M$5005,LocID!$B764, Data_all!$N$2:$N$5005, "Cities and Streets")</f>
        <v>1</v>
      </c>
      <c r="M764" s="228">
        <f>COUNTIFS(Data_all!$M$2:$M$5005,LocID!$B764, Data_all!$N$2:$N$5005, LocID!M$1)</f>
        <v>0</v>
      </c>
      <c r="N764" s="228">
        <f>COUNTIFS(Data_all!$M$2:$M$5005,LocID!$B764, Data_all!$N$2:$N$5005, LocID!N$1)</f>
        <v>0</v>
      </c>
      <c r="O764" s="228">
        <f>COUNTIFS(Data_all!$M$2:$M$5005,LocID!$B764, Data_all!$N$2:$N$5005, LocID!O$1)</f>
        <v>0</v>
      </c>
      <c r="P764" s="228">
        <f>COUNTIFS(Data_all!$M$2:$M$5005,LocID!$B764, Data_all!$N$2:$N$5005, LocID!P$1)</f>
        <v>0</v>
      </c>
      <c r="Q764" s="228">
        <f>COUNTIFS(Data_all!$M$2:$M$5005,LocID!$B764, Data_all!$N$2:$N$5005, LocID!Q$1)</f>
        <v>0</v>
      </c>
      <c r="R764" s="228">
        <f>COUNTIFS(Data_all!$M$2:$M$5005,LocID!$B764, Data_all!$N$2:$N$5005, LocID!R$1)</f>
        <v>0</v>
      </c>
      <c r="S764" s="228">
        <f>COUNTIFS(Data_all!$M$2:$M$5005,LocID!$B764, Data_all!$N$2:$N$5005, LocID!S$1)</f>
        <v>0</v>
      </c>
      <c r="T764" s="228" t="s">
        <v>11817</v>
      </c>
      <c r="U764" s="230">
        <f t="shared" si="40"/>
        <v>1</v>
      </c>
      <c r="W764"/>
    </row>
    <row r="765" spans="1:23" x14ac:dyDescent="0.25">
      <c r="A765" s="228">
        <f t="shared" si="39"/>
        <v>779</v>
      </c>
      <c r="B765" t="s">
        <v>11809</v>
      </c>
      <c r="C765" s="410" t="s">
        <v>11577</v>
      </c>
      <c r="D765" s="419" t="s">
        <v>49</v>
      </c>
      <c r="E765" s="320" t="s">
        <v>50</v>
      </c>
      <c r="G765">
        <v>42.546489715576101</v>
      </c>
      <c r="H765">
        <v>-71.614356994628906</v>
      </c>
      <c r="I765" s="228">
        <f t="shared" si="37"/>
        <v>779</v>
      </c>
      <c r="J765" s="228">
        <f>COUNTIFS(Data_all!$M$2:$M$5005, LocID!B765, Data_all!$O$2:$O$5005,"&lt;&gt;2")</f>
        <v>1</v>
      </c>
      <c r="K765" s="228">
        <f>COUNTIFS(Data_all!$M$2:$M$5005,LocID!$B765, Data_all!$N$2:$N$5005, LocID!K$1)</f>
        <v>0</v>
      </c>
      <c r="L765" s="228">
        <f>COUNTIFS(Data_all!$M$2:$M$5005,LocID!$B765, Data_all!$N$2:$N$5005, LocID!L$1) + COUNTIFS(Data_all!$M$2:$M$5005,LocID!$B765, Data_all!$N$2:$N$5005, "Cities and Streets")</f>
        <v>1</v>
      </c>
      <c r="M765" s="228">
        <f>COUNTIFS(Data_all!$M$2:$M$5005,LocID!$B765, Data_all!$N$2:$N$5005, LocID!M$1)</f>
        <v>0</v>
      </c>
      <c r="N765" s="228">
        <f>COUNTIFS(Data_all!$M$2:$M$5005,LocID!$B765, Data_all!$N$2:$N$5005, LocID!N$1)</f>
        <v>0</v>
      </c>
      <c r="O765" s="228">
        <f>COUNTIFS(Data_all!$M$2:$M$5005,LocID!$B765, Data_all!$N$2:$N$5005, LocID!O$1)</f>
        <v>0</v>
      </c>
      <c r="P765" s="228">
        <f>COUNTIFS(Data_all!$M$2:$M$5005,LocID!$B765, Data_all!$N$2:$N$5005, LocID!P$1)</f>
        <v>0</v>
      </c>
      <c r="Q765" s="228">
        <f>COUNTIFS(Data_all!$M$2:$M$5005,LocID!$B765, Data_all!$N$2:$N$5005, LocID!Q$1)</f>
        <v>0</v>
      </c>
      <c r="R765" s="228">
        <f>COUNTIFS(Data_all!$M$2:$M$5005,LocID!$B765, Data_all!$N$2:$N$5005, LocID!R$1)</f>
        <v>0</v>
      </c>
      <c r="S765" s="228">
        <f>COUNTIFS(Data_all!$M$2:$M$5005,LocID!$B765, Data_all!$N$2:$N$5005, LocID!S$1)</f>
        <v>0</v>
      </c>
      <c r="T765" s="228" t="s">
        <v>11817</v>
      </c>
      <c r="U765" s="230">
        <f t="shared" si="40"/>
        <v>1</v>
      </c>
      <c r="W765"/>
    </row>
    <row r="766" spans="1:23" x14ac:dyDescent="0.25">
      <c r="A766" s="228">
        <f t="shared" si="39"/>
        <v>780</v>
      </c>
      <c r="B766" t="s">
        <v>11810</v>
      </c>
      <c r="C766" s="410" t="s">
        <v>11670</v>
      </c>
      <c r="D766" s="419" t="s">
        <v>1276</v>
      </c>
      <c r="E766" s="320" t="s">
        <v>50</v>
      </c>
      <c r="G766">
        <v>34.5859985351562</v>
      </c>
      <c r="H766">
        <v>-112.323150634765</v>
      </c>
      <c r="I766" s="228">
        <f t="shared" si="37"/>
        <v>780</v>
      </c>
      <c r="J766" s="228">
        <f>COUNTIFS(Data_all!$M$2:$M$5005, LocID!B766, Data_all!$O$2:$O$5005,"&lt;&gt;2")</f>
        <v>1</v>
      </c>
      <c r="K766" s="228">
        <f>COUNTIFS(Data_all!$M$2:$M$5005,LocID!$B766, Data_all!$N$2:$N$5005, LocID!K$1)</f>
        <v>0</v>
      </c>
      <c r="L766" s="228">
        <f>COUNTIFS(Data_all!$M$2:$M$5005,LocID!$B766, Data_all!$N$2:$N$5005, LocID!L$1) + COUNTIFS(Data_all!$M$2:$M$5005,LocID!$B766, Data_all!$N$2:$N$5005, "Cities and Streets")</f>
        <v>1</v>
      </c>
      <c r="M766" s="228">
        <f>COUNTIFS(Data_all!$M$2:$M$5005,LocID!$B766, Data_all!$N$2:$N$5005, LocID!M$1)</f>
        <v>0</v>
      </c>
      <c r="N766" s="228">
        <f>COUNTIFS(Data_all!$M$2:$M$5005,LocID!$B766, Data_all!$N$2:$N$5005, LocID!N$1)</f>
        <v>0</v>
      </c>
      <c r="O766" s="228">
        <f>COUNTIFS(Data_all!$M$2:$M$5005,LocID!$B766, Data_all!$N$2:$N$5005, LocID!O$1)</f>
        <v>0</v>
      </c>
      <c r="P766" s="228">
        <f>COUNTIFS(Data_all!$M$2:$M$5005,LocID!$B766, Data_all!$N$2:$N$5005, LocID!P$1)</f>
        <v>0</v>
      </c>
      <c r="Q766" s="228">
        <f>COUNTIFS(Data_all!$M$2:$M$5005,LocID!$B766, Data_all!$N$2:$N$5005, LocID!Q$1)</f>
        <v>0</v>
      </c>
      <c r="R766" s="228">
        <f>COUNTIFS(Data_all!$M$2:$M$5005,LocID!$B766, Data_all!$N$2:$N$5005, LocID!R$1)</f>
        <v>0</v>
      </c>
      <c r="S766" s="228">
        <f>COUNTIFS(Data_all!$M$2:$M$5005,LocID!$B766, Data_all!$N$2:$N$5005, LocID!S$1)</f>
        <v>0</v>
      </c>
      <c r="T766" s="228" t="s">
        <v>11817</v>
      </c>
      <c r="U766" s="230">
        <f t="shared" si="40"/>
        <v>1</v>
      </c>
      <c r="W766"/>
    </row>
    <row r="767" spans="1:23" x14ac:dyDescent="0.25">
      <c r="A767" s="228">
        <f t="shared" si="39"/>
        <v>781</v>
      </c>
      <c r="B767" t="s">
        <v>11811</v>
      </c>
      <c r="C767" s="410" t="s">
        <v>11674</v>
      </c>
      <c r="D767" s="419" t="s">
        <v>76</v>
      </c>
      <c r="E767" s="320" t="s">
        <v>50</v>
      </c>
      <c r="G767">
        <v>37.126029968261697</v>
      </c>
      <c r="H767">
        <v>-121.661888122558</v>
      </c>
      <c r="I767" s="228">
        <f t="shared" si="37"/>
        <v>781</v>
      </c>
      <c r="J767" s="228">
        <f>COUNTIFS(Data_all!$M$2:$M$5005, LocID!B767, Data_all!$O$2:$O$5005,"&lt;&gt;2")</f>
        <v>1</v>
      </c>
      <c r="K767" s="228">
        <f>COUNTIFS(Data_all!$M$2:$M$5005,LocID!$B767, Data_all!$N$2:$N$5005, LocID!K$1)</f>
        <v>0</v>
      </c>
      <c r="L767" s="228">
        <f>COUNTIFS(Data_all!$M$2:$M$5005,LocID!$B767, Data_all!$N$2:$N$5005, LocID!L$1) + COUNTIFS(Data_all!$M$2:$M$5005,LocID!$B767, Data_all!$N$2:$N$5005, "Cities and Streets")</f>
        <v>1</v>
      </c>
      <c r="M767" s="228">
        <f>COUNTIFS(Data_all!$M$2:$M$5005,LocID!$B767, Data_all!$N$2:$N$5005, LocID!M$1)</f>
        <v>0</v>
      </c>
      <c r="N767" s="228">
        <f>COUNTIFS(Data_all!$M$2:$M$5005,LocID!$B767, Data_all!$N$2:$N$5005, LocID!N$1)</f>
        <v>0</v>
      </c>
      <c r="O767" s="228">
        <f>COUNTIFS(Data_all!$M$2:$M$5005,LocID!$B767, Data_all!$N$2:$N$5005, LocID!O$1)</f>
        <v>0</v>
      </c>
      <c r="P767" s="228">
        <f>COUNTIFS(Data_all!$M$2:$M$5005,LocID!$B767, Data_all!$N$2:$N$5005, LocID!P$1)</f>
        <v>0</v>
      </c>
      <c r="Q767" s="228">
        <f>COUNTIFS(Data_all!$M$2:$M$5005,LocID!$B767, Data_all!$N$2:$N$5005, LocID!Q$1)</f>
        <v>0</v>
      </c>
      <c r="R767" s="228">
        <f>COUNTIFS(Data_all!$M$2:$M$5005,LocID!$B767, Data_all!$N$2:$N$5005, LocID!R$1)</f>
        <v>0</v>
      </c>
      <c r="S767" s="228">
        <f>COUNTIFS(Data_all!$M$2:$M$5005,LocID!$B767, Data_all!$N$2:$N$5005, LocID!S$1)</f>
        <v>0</v>
      </c>
      <c r="T767" s="228" t="s">
        <v>11817</v>
      </c>
      <c r="U767" s="230">
        <f t="shared" si="40"/>
        <v>1</v>
      </c>
      <c r="W767"/>
    </row>
    <row r="768" spans="1:23" x14ac:dyDescent="0.25">
      <c r="A768" s="228">
        <f t="shared" si="39"/>
        <v>782</v>
      </c>
      <c r="B768" t="s">
        <v>11812</v>
      </c>
      <c r="C768" s="410" t="s">
        <v>11708</v>
      </c>
      <c r="D768" s="419" t="s">
        <v>76</v>
      </c>
      <c r="E768" s="320" t="s">
        <v>50</v>
      </c>
      <c r="G768">
        <v>38.015830993652301</v>
      </c>
      <c r="H768">
        <v>-121.81974029541</v>
      </c>
      <c r="I768" s="228">
        <f t="shared" si="37"/>
        <v>782</v>
      </c>
      <c r="J768" s="228">
        <f>COUNTIFS(Data_all!$M$2:$M$5005, LocID!B768, Data_all!$O$2:$O$5005,"&lt;&gt;2")</f>
        <v>1</v>
      </c>
      <c r="K768" s="228">
        <f>COUNTIFS(Data_all!$M$2:$M$5005,LocID!$B768, Data_all!$N$2:$N$5005, LocID!K$1)</f>
        <v>1</v>
      </c>
      <c r="L768" s="228">
        <f>COUNTIFS(Data_all!$M$2:$M$5005,LocID!$B768, Data_all!$N$2:$N$5005, LocID!L$1) + COUNTIFS(Data_all!$M$2:$M$5005,LocID!$B768, Data_all!$N$2:$N$5005, "Cities and Streets")</f>
        <v>0</v>
      </c>
      <c r="M768" s="228">
        <f>COUNTIFS(Data_all!$M$2:$M$5005,LocID!$B768, Data_all!$N$2:$N$5005, LocID!M$1)</f>
        <v>0</v>
      </c>
      <c r="N768" s="228">
        <f>COUNTIFS(Data_all!$M$2:$M$5005,LocID!$B768, Data_all!$N$2:$N$5005, LocID!N$1)</f>
        <v>0</v>
      </c>
      <c r="O768" s="228">
        <f>COUNTIFS(Data_all!$M$2:$M$5005,LocID!$B768, Data_all!$N$2:$N$5005, LocID!O$1)</f>
        <v>0</v>
      </c>
      <c r="P768" s="228">
        <f>COUNTIFS(Data_all!$M$2:$M$5005,LocID!$B768, Data_all!$N$2:$N$5005, LocID!P$1)</f>
        <v>0</v>
      </c>
      <c r="Q768" s="228">
        <f>COUNTIFS(Data_all!$M$2:$M$5005,LocID!$B768, Data_all!$N$2:$N$5005, LocID!Q$1)</f>
        <v>0</v>
      </c>
      <c r="R768" s="228">
        <f>COUNTIFS(Data_all!$M$2:$M$5005,LocID!$B768, Data_all!$N$2:$N$5005, LocID!R$1)</f>
        <v>0</v>
      </c>
      <c r="S768" s="228">
        <f>COUNTIFS(Data_all!$M$2:$M$5005,LocID!$B768, Data_all!$N$2:$N$5005, LocID!S$1)</f>
        <v>0</v>
      </c>
      <c r="T768" s="228" t="s">
        <v>11817</v>
      </c>
      <c r="U768" s="230">
        <f t="shared" si="40"/>
        <v>1</v>
      </c>
      <c r="W768"/>
    </row>
    <row r="769" spans="1:23" x14ac:dyDescent="0.25">
      <c r="A769" s="228">
        <f t="shared" si="39"/>
        <v>783</v>
      </c>
      <c r="B769" t="s">
        <v>11813</v>
      </c>
      <c r="C769" s="410" t="s">
        <v>423</v>
      </c>
      <c r="D769" s="419" t="s">
        <v>76</v>
      </c>
      <c r="E769" s="320" t="s">
        <v>50</v>
      </c>
      <c r="G769">
        <v>37.518341064453097</v>
      </c>
      <c r="H769">
        <v>-122.27620697021401</v>
      </c>
      <c r="I769" s="228">
        <f t="shared" si="37"/>
        <v>783</v>
      </c>
      <c r="J769" s="228">
        <f>COUNTIFS(Data_all!$M$2:$M$5005, LocID!B769, Data_all!$O$2:$O$5005,"&lt;&gt;2")</f>
        <v>1</v>
      </c>
      <c r="K769" s="228">
        <f>COUNTIFS(Data_all!$M$2:$M$5005,LocID!$B769, Data_all!$N$2:$N$5005, LocID!K$1)</f>
        <v>0</v>
      </c>
      <c r="L769" s="228">
        <f>COUNTIFS(Data_all!$M$2:$M$5005,LocID!$B769, Data_all!$N$2:$N$5005, LocID!L$1) + COUNTIFS(Data_all!$M$2:$M$5005,LocID!$B769, Data_all!$N$2:$N$5005, "Cities and Streets")</f>
        <v>0</v>
      </c>
      <c r="M769" s="228">
        <f>COUNTIFS(Data_all!$M$2:$M$5005,LocID!$B769, Data_all!$N$2:$N$5005, LocID!M$1)</f>
        <v>1</v>
      </c>
      <c r="N769" s="228">
        <f>COUNTIFS(Data_all!$M$2:$M$5005,LocID!$B769, Data_all!$N$2:$N$5005, LocID!N$1)</f>
        <v>0</v>
      </c>
      <c r="O769" s="228">
        <f>COUNTIFS(Data_all!$M$2:$M$5005,LocID!$B769, Data_all!$N$2:$N$5005, LocID!O$1)</f>
        <v>0</v>
      </c>
      <c r="P769" s="228">
        <f>COUNTIFS(Data_all!$M$2:$M$5005,LocID!$B769, Data_all!$N$2:$N$5005, LocID!P$1)</f>
        <v>0</v>
      </c>
      <c r="Q769" s="228">
        <f>COUNTIFS(Data_all!$M$2:$M$5005,LocID!$B769, Data_all!$N$2:$N$5005, LocID!Q$1)</f>
        <v>0</v>
      </c>
      <c r="R769" s="228">
        <f>COUNTIFS(Data_all!$M$2:$M$5005,LocID!$B769, Data_all!$N$2:$N$5005, LocID!R$1)</f>
        <v>0</v>
      </c>
      <c r="S769" s="228">
        <f>COUNTIFS(Data_all!$M$2:$M$5005,LocID!$B769, Data_all!$N$2:$N$5005, LocID!S$1)</f>
        <v>0</v>
      </c>
      <c r="T769" s="228" t="s">
        <v>11817</v>
      </c>
      <c r="U769" s="230">
        <f t="shared" si="40"/>
        <v>1</v>
      </c>
      <c r="W769"/>
    </row>
    <row r="770" spans="1:23" x14ac:dyDescent="0.25">
      <c r="A770" s="228">
        <f t="shared" si="39"/>
        <v>784</v>
      </c>
      <c r="B770" t="s">
        <v>11814</v>
      </c>
      <c r="C770" s="410" t="s">
        <v>11743</v>
      </c>
      <c r="D770" s="419" t="s">
        <v>261</v>
      </c>
      <c r="E770" s="320" t="s">
        <v>50</v>
      </c>
      <c r="G770">
        <v>47.414939880371001</v>
      </c>
      <c r="H770">
        <v>-120.305221557617</v>
      </c>
      <c r="I770" s="228">
        <f t="shared" si="37"/>
        <v>784</v>
      </c>
      <c r="J770" s="228">
        <f>COUNTIFS(Data_all!$M$2:$M$5005, LocID!B770, Data_all!$O$2:$O$5005,"&lt;&gt;2")</f>
        <v>1</v>
      </c>
      <c r="K770" s="228">
        <f>COUNTIFS(Data_all!$M$2:$M$5005,LocID!$B770, Data_all!$N$2:$N$5005, LocID!K$1)</f>
        <v>1</v>
      </c>
      <c r="L770" s="228">
        <f>COUNTIFS(Data_all!$M$2:$M$5005,LocID!$B770, Data_all!$N$2:$N$5005, LocID!L$1) + COUNTIFS(Data_all!$M$2:$M$5005,LocID!$B770, Data_all!$N$2:$N$5005, "Cities and Streets")</f>
        <v>0</v>
      </c>
      <c r="M770" s="228">
        <f>COUNTIFS(Data_all!$M$2:$M$5005,LocID!$B770, Data_all!$N$2:$N$5005, LocID!M$1)</f>
        <v>0</v>
      </c>
      <c r="N770" s="228">
        <f>COUNTIFS(Data_all!$M$2:$M$5005,LocID!$B770, Data_all!$N$2:$N$5005, LocID!N$1)</f>
        <v>0</v>
      </c>
      <c r="O770" s="228">
        <f>COUNTIFS(Data_all!$M$2:$M$5005,LocID!$B770, Data_all!$N$2:$N$5005, LocID!O$1)</f>
        <v>0</v>
      </c>
      <c r="P770" s="228">
        <f>COUNTIFS(Data_all!$M$2:$M$5005,LocID!$B770, Data_all!$N$2:$N$5005, LocID!P$1)</f>
        <v>0</v>
      </c>
      <c r="Q770" s="228">
        <f>COUNTIFS(Data_all!$M$2:$M$5005,LocID!$B770, Data_all!$N$2:$N$5005, LocID!Q$1)</f>
        <v>0</v>
      </c>
      <c r="R770" s="228">
        <f>COUNTIFS(Data_all!$M$2:$M$5005,LocID!$B770, Data_all!$N$2:$N$5005, LocID!R$1)</f>
        <v>0</v>
      </c>
      <c r="S770" s="228">
        <f>COUNTIFS(Data_all!$M$2:$M$5005,LocID!$B770, Data_all!$N$2:$N$5005, LocID!S$1)</f>
        <v>0</v>
      </c>
      <c r="T770" s="228" t="s">
        <v>11817</v>
      </c>
      <c r="U770" s="230">
        <f t="shared" si="40"/>
        <v>1</v>
      </c>
      <c r="W770"/>
    </row>
    <row r="771" spans="1:23" x14ac:dyDescent="0.25">
      <c r="A771" s="228">
        <f t="shared" si="39"/>
        <v>785</v>
      </c>
      <c r="B771" t="s">
        <v>11815</v>
      </c>
      <c r="C771" s="410" t="s">
        <v>11775</v>
      </c>
      <c r="D771" s="419" t="s">
        <v>144</v>
      </c>
      <c r="E771" s="320" t="s">
        <v>50</v>
      </c>
      <c r="G771">
        <v>38.900371551513601</v>
      </c>
      <c r="H771">
        <v>-77.263648986816406</v>
      </c>
      <c r="I771" s="228">
        <f t="shared" si="37"/>
        <v>785</v>
      </c>
      <c r="J771" s="228">
        <f>COUNTIFS(Data_all!$M$2:$M$5005, LocID!B771, Data_all!$O$2:$O$5005,"&lt;&gt;2")</f>
        <v>1</v>
      </c>
      <c r="K771" s="228">
        <f>COUNTIFS(Data_all!$M$2:$M$5005,LocID!$B771, Data_all!$N$2:$N$5005, LocID!K$1)</f>
        <v>0</v>
      </c>
      <c r="L771" s="228">
        <f>COUNTIFS(Data_all!$M$2:$M$5005,LocID!$B771, Data_all!$N$2:$N$5005, LocID!L$1) + COUNTIFS(Data_all!$M$2:$M$5005,LocID!$B771, Data_all!$N$2:$N$5005, "Cities and Streets")</f>
        <v>1</v>
      </c>
      <c r="M771" s="228">
        <f>COUNTIFS(Data_all!$M$2:$M$5005,LocID!$B771, Data_all!$N$2:$N$5005, LocID!M$1)</f>
        <v>0</v>
      </c>
      <c r="N771" s="228">
        <f>COUNTIFS(Data_all!$M$2:$M$5005,LocID!$B771, Data_all!$N$2:$N$5005, LocID!N$1)</f>
        <v>0</v>
      </c>
      <c r="O771" s="228">
        <f>COUNTIFS(Data_all!$M$2:$M$5005,LocID!$B771, Data_all!$N$2:$N$5005, LocID!O$1)</f>
        <v>0</v>
      </c>
      <c r="P771" s="228">
        <f>COUNTIFS(Data_all!$M$2:$M$5005,LocID!$B771, Data_all!$N$2:$N$5005, LocID!P$1)</f>
        <v>0</v>
      </c>
      <c r="Q771" s="228">
        <f>COUNTIFS(Data_all!$M$2:$M$5005,LocID!$B771, Data_all!$N$2:$N$5005, LocID!Q$1)</f>
        <v>0</v>
      </c>
      <c r="R771" s="228">
        <f>COUNTIFS(Data_all!$M$2:$M$5005,LocID!$B771, Data_all!$N$2:$N$5005, LocID!R$1)</f>
        <v>0</v>
      </c>
      <c r="S771" s="228">
        <f>COUNTIFS(Data_all!$M$2:$M$5005,LocID!$B771, Data_all!$N$2:$N$5005, LocID!S$1)</f>
        <v>0</v>
      </c>
      <c r="T771" s="228" t="s">
        <v>11817</v>
      </c>
      <c r="U771" s="230">
        <f t="shared" si="40"/>
        <v>1</v>
      </c>
      <c r="W771"/>
    </row>
    <row r="772" spans="1:23" x14ac:dyDescent="0.25">
      <c r="A772" s="228">
        <f t="shared" si="39"/>
        <v>786</v>
      </c>
      <c r="B772" t="s">
        <v>11816</v>
      </c>
      <c r="C772" s="410" t="s">
        <v>214</v>
      </c>
      <c r="D772" s="419" t="s">
        <v>261</v>
      </c>
      <c r="E772" s="320" t="s">
        <v>50</v>
      </c>
      <c r="G772">
        <v>48.194290161132798</v>
      </c>
      <c r="H772">
        <v>-122.126411437988</v>
      </c>
      <c r="I772" s="228">
        <f t="shared" si="37"/>
        <v>786</v>
      </c>
      <c r="J772" s="228">
        <f>COUNTIFS(Data_all!$M$2:$M$5005, LocID!B772, Data_all!$O$2:$O$5005,"&lt;&gt;2")</f>
        <v>1</v>
      </c>
      <c r="K772" s="228">
        <f>COUNTIFS(Data_all!$M$2:$M$5005,LocID!$B772, Data_all!$N$2:$N$5005, LocID!K$1)</f>
        <v>0</v>
      </c>
      <c r="L772" s="228">
        <f>COUNTIFS(Data_all!$M$2:$M$5005,LocID!$B772, Data_all!$N$2:$N$5005, LocID!L$1) + COUNTIFS(Data_all!$M$2:$M$5005,LocID!$B772, Data_all!$N$2:$N$5005, "Cities and Streets")</f>
        <v>0</v>
      </c>
      <c r="M772" s="228">
        <f>COUNTIFS(Data_all!$M$2:$M$5005,LocID!$B772, Data_all!$N$2:$N$5005, LocID!M$1)</f>
        <v>1</v>
      </c>
      <c r="N772" s="228">
        <f>COUNTIFS(Data_all!$M$2:$M$5005,LocID!$B772, Data_all!$N$2:$N$5005, LocID!N$1)</f>
        <v>0</v>
      </c>
      <c r="O772" s="228">
        <f>COUNTIFS(Data_all!$M$2:$M$5005,LocID!$B772, Data_all!$N$2:$N$5005, LocID!O$1)</f>
        <v>0</v>
      </c>
      <c r="P772" s="228">
        <f>COUNTIFS(Data_all!$M$2:$M$5005,LocID!$B772, Data_all!$N$2:$N$5005, LocID!P$1)</f>
        <v>0</v>
      </c>
      <c r="Q772" s="228">
        <f>COUNTIFS(Data_all!$M$2:$M$5005,LocID!$B772, Data_all!$N$2:$N$5005, LocID!Q$1)</f>
        <v>0</v>
      </c>
      <c r="R772" s="228">
        <f>COUNTIFS(Data_all!$M$2:$M$5005,LocID!$B772, Data_all!$N$2:$N$5005, LocID!R$1)</f>
        <v>0</v>
      </c>
      <c r="S772" s="228">
        <f>COUNTIFS(Data_all!$M$2:$M$5005,LocID!$B772, Data_all!$N$2:$N$5005, LocID!S$1)</f>
        <v>0</v>
      </c>
      <c r="T772" s="228" t="s">
        <v>11817</v>
      </c>
      <c r="U772" s="230">
        <f t="shared" si="40"/>
        <v>1</v>
      </c>
      <c r="W772"/>
    </row>
    <row r="773" spans="1:23" x14ac:dyDescent="0.25">
      <c r="W773"/>
    </row>
    <row r="774" spans="1:23" x14ac:dyDescent="0.25">
      <c r="W774"/>
    </row>
    <row r="775" spans="1:23" x14ac:dyDescent="0.25">
      <c r="W775"/>
    </row>
    <row r="776" spans="1:23" x14ac:dyDescent="0.25">
      <c r="W776"/>
    </row>
    <row r="777" spans="1:23" x14ac:dyDescent="0.25">
      <c r="W777"/>
    </row>
    <row r="778" spans="1:23" x14ac:dyDescent="0.25">
      <c r="W778"/>
    </row>
    <row r="779" spans="1:23" x14ac:dyDescent="0.25">
      <c r="W779"/>
    </row>
    <row r="780" spans="1:23" x14ac:dyDescent="0.25">
      <c r="W780"/>
    </row>
    <row r="781" spans="1:23" x14ac:dyDescent="0.25">
      <c r="W781"/>
    </row>
    <row r="782" spans="1:23" x14ac:dyDescent="0.25">
      <c r="W782"/>
    </row>
    <row r="783" spans="1:23" x14ac:dyDescent="0.25">
      <c r="W783"/>
    </row>
    <row r="784" spans="1:23" x14ac:dyDescent="0.25">
      <c r="W784"/>
    </row>
    <row r="785" spans="23:23" x14ac:dyDescent="0.25">
      <c r="W785"/>
    </row>
    <row r="786" spans="23:23" x14ac:dyDescent="0.25">
      <c r="W786"/>
    </row>
    <row r="787" spans="23:23" x14ac:dyDescent="0.25">
      <c r="W787"/>
    </row>
    <row r="788" spans="23:23" x14ac:dyDescent="0.25">
      <c r="W788"/>
    </row>
    <row r="789" spans="23:23" x14ac:dyDescent="0.25">
      <c r="W789"/>
    </row>
    <row r="790" spans="23:23" x14ac:dyDescent="0.25">
      <c r="W790"/>
    </row>
    <row r="791" spans="23:23" x14ac:dyDescent="0.25">
      <c r="W791"/>
    </row>
    <row r="792" spans="23:23" x14ac:dyDescent="0.25">
      <c r="W792"/>
    </row>
    <row r="793" spans="23:23" x14ac:dyDescent="0.25">
      <c r="W793"/>
    </row>
    <row r="794" spans="23:23" x14ac:dyDescent="0.25">
      <c r="W794"/>
    </row>
    <row r="795" spans="23:23" x14ac:dyDescent="0.25">
      <c r="W795"/>
    </row>
    <row r="796" spans="23:23" x14ac:dyDescent="0.25">
      <c r="W796"/>
    </row>
    <row r="797" spans="23:23" x14ac:dyDescent="0.25">
      <c r="W797"/>
    </row>
    <row r="798" spans="23:23" x14ac:dyDescent="0.25">
      <c r="W798"/>
    </row>
    <row r="799" spans="23:23" x14ac:dyDescent="0.25">
      <c r="W799"/>
    </row>
    <row r="800" spans="23:23" x14ac:dyDescent="0.25">
      <c r="W800"/>
    </row>
    <row r="801" spans="23:23" x14ac:dyDescent="0.25">
      <c r="W801"/>
    </row>
    <row r="802" spans="23:23" x14ac:dyDescent="0.25">
      <c r="W802"/>
    </row>
    <row r="803" spans="23:23" x14ac:dyDescent="0.25">
      <c r="W803"/>
    </row>
    <row r="804" spans="23:23" x14ac:dyDescent="0.25">
      <c r="W804"/>
    </row>
    <row r="805" spans="23:23" x14ac:dyDescent="0.25">
      <c r="W805"/>
    </row>
    <row r="806" spans="23:23" x14ac:dyDescent="0.25">
      <c r="W806"/>
    </row>
    <row r="807" spans="23:23" x14ac:dyDescent="0.25">
      <c r="W807"/>
    </row>
    <row r="808" spans="23:23" x14ac:dyDescent="0.25">
      <c r="W808"/>
    </row>
    <row r="809" spans="23:23" x14ac:dyDescent="0.25">
      <c r="W809"/>
    </row>
    <row r="810" spans="23:23" x14ac:dyDescent="0.25">
      <c r="W810"/>
    </row>
    <row r="811" spans="23:23" x14ac:dyDescent="0.25">
      <c r="W811"/>
    </row>
    <row r="812" spans="23:23" x14ac:dyDescent="0.25">
      <c r="W812"/>
    </row>
    <row r="813" spans="23:23" x14ac:dyDescent="0.25">
      <c r="W813"/>
    </row>
    <row r="814" spans="23:23" x14ac:dyDescent="0.25">
      <c r="W814"/>
    </row>
    <row r="815" spans="23:23" x14ac:dyDescent="0.25">
      <c r="W815"/>
    </row>
    <row r="816" spans="23:23" x14ac:dyDescent="0.25">
      <c r="W816"/>
    </row>
    <row r="817" spans="23:23" x14ac:dyDescent="0.25">
      <c r="W817"/>
    </row>
    <row r="818" spans="23:23" x14ac:dyDescent="0.25">
      <c r="W818"/>
    </row>
    <row r="819" spans="23:23" x14ac:dyDescent="0.25">
      <c r="W819"/>
    </row>
    <row r="820" spans="23:23" x14ac:dyDescent="0.25">
      <c r="W820"/>
    </row>
    <row r="821" spans="23:23" x14ac:dyDescent="0.25">
      <c r="W821"/>
    </row>
    <row r="822" spans="23:23" x14ac:dyDescent="0.25">
      <c r="W822"/>
    </row>
    <row r="823" spans="23:23" x14ac:dyDescent="0.25">
      <c r="W823"/>
    </row>
    <row r="824" spans="23:23" x14ac:dyDescent="0.25">
      <c r="W824"/>
    </row>
    <row r="825" spans="23:23" x14ac:dyDescent="0.25">
      <c r="W825"/>
    </row>
    <row r="826" spans="23:23" x14ac:dyDescent="0.25">
      <c r="W826"/>
    </row>
    <row r="827" spans="23:23" x14ac:dyDescent="0.25">
      <c r="W827"/>
    </row>
    <row r="828" spans="23:23" x14ac:dyDescent="0.25">
      <c r="W828"/>
    </row>
    <row r="829" spans="23:23" x14ac:dyDescent="0.25">
      <c r="W829"/>
    </row>
    <row r="830" spans="23:23" x14ac:dyDescent="0.25">
      <c r="W830"/>
    </row>
    <row r="831" spans="23:23" x14ac:dyDescent="0.25">
      <c r="W831"/>
    </row>
    <row r="832" spans="23:23" x14ac:dyDescent="0.25">
      <c r="W832"/>
    </row>
    <row r="833" spans="23:23" x14ac:dyDescent="0.25">
      <c r="W833"/>
    </row>
    <row r="834" spans="23:23" x14ac:dyDescent="0.25">
      <c r="W834"/>
    </row>
    <row r="835" spans="23:23" x14ac:dyDescent="0.25">
      <c r="W835"/>
    </row>
    <row r="836" spans="23:23" x14ac:dyDescent="0.25">
      <c r="W836"/>
    </row>
    <row r="837" spans="23:23" x14ac:dyDescent="0.25">
      <c r="W837"/>
    </row>
    <row r="838" spans="23:23" x14ac:dyDescent="0.25">
      <c r="W838"/>
    </row>
    <row r="839" spans="23:23" x14ac:dyDescent="0.25">
      <c r="W839"/>
    </row>
    <row r="840" spans="23:23" x14ac:dyDescent="0.25">
      <c r="W840"/>
    </row>
    <row r="841" spans="23:23" x14ac:dyDescent="0.25">
      <c r="W841"/>
    </row>
    <row r="842" spans="23:23" x14ac:dyDescent="0.25">
      <c r="W842"/>
    </row>
    <row r="843" spans="23:23" x14ac:dyDescent="0.25">
      <c r="W843"/>
    </row>
    <row r="844" spans="23:23" x14ac:dyDescent="0.25">
      <c r="W844"/>
    </row>
    <row r="845" spans="23:23" x14ac:dyDescent="0.25">
      <c r="W845"/>
    </row>
    <row r="846" spans="23:23" x14ac:dyDescent="0.25">
      <c r="W846"/>
    </row>
    <row r="847" spans="23:23" x14ac:dyDescent="0.25">
      <c r="W847"/>
    </row>
    <row r="848" spans="23:23" x14ac:dyDescent="0.25">
      <c r="W848"/>
    </row>
    <row r="849" spans="23:23" x14ac:dyDescent="0.25">
      <c r="W849"/>
    </row>
    <row r="850" spans="23:23" x14ac:dyDescent="0.25">
      <c r="W850"/>
    </row>
    <row r="851" spans="23:23" x14ac:dyDescent="0.25">
      <c r="W851"/>
    </row>
    <row r="852" spans="23:23" x14ac:dyDescent="0.25">
      <c r="W852"/>
    </row>
    <row r="853" spans="23:23" x14ac:dyDescent="0.25">
      <c r="W853"/>
    </row>
    <row r="854" spans="23:23" x14ac:dyDescent="0.25">
      <c r="W854"/>
    </row>
    <row r="855" spans="23:23" x14ac:dyDescent="0.25">
      <c r="W855"/>
    </row>
    <row r="856" spans="23:23" x14ac:dyDescent="0.25">
      <c r="W856"/>
    </row>
    <row r="857" spans="23:23" x14ac:dyDescent="0.25">
      <c r="W857"/>
    </row>
    <row r="858" spans="23:23" x14ac:dyDescent="0.25">
      <c r="W858"/>
    </row>
    <row r="859" spans="23:23" x14ac:dyDescent="0.25">
      <c r="W859"/>
    </row>
    <row r="860" spans="23:23" x14ac:dyDescent="0.25">
      <c r="W860"/>
    </row>
    <row r="861" spans="23:23" x14ac:dyDescent="0.25">
      <c r="W861"/>
    </row>
    <row r="862" spans="23:23" x14ac:dyDescent="0.25">
      <c r="W862"/>
    </row>
    <row r="863" spans="23:23" x14ac:dyDescent="0.25">
      <c r="W863"/>
    </row>
    <row r="864" spans="23:23" x14ac:dyDescent="0.25">
      <c r="W864"/>
    </row>
    <row r="865" spans="23:23" x14ac:dyDescent="0.25">
      <c r="W865"/>
    </row>
    <row r="866" spans="23:23" x14ac:dyDescent="0.25">
      <c r="W866"/>
    </row>
    <row r="867" spans="23:23" x14ac:dyDescent="0.25">
      <c r="W867"/>
    </row>
    <row r="868" spans="23:23" x14ac:dyDescent="0.25">
      <c r="W868"/>
    </row>
    <row r="869" spans="23:23" x14ac:dyDescent="0.25">
      <c r="W869"/>
    </row>
    <row r="870" spans="23:23" x14ac:dyDescent="0.25">
      <c r="W870"/>
    </row>
    <row r="871" spans="23:23" x14ac:dyDescent="0.25">
      <c r="W871"/>
    </row>
    <row r="872" spans="23:23" x14ac:dyDescent="0.25">
      <c r="W872"/>
    </row>
    <row r="873" spans="23:23" x14ac:dyDescent="0.25">
      <c r="W873"/>
    </row>
    <row r="874" spans="23:23" x14ac:dyDescent="0.25">
      <c r="W874"/>
    </row>
    <row r="875" spans="23:23" x14ac:dyDescent="0.25">
      <c r="W875"/>
    </row>
    <row r="876" spans="23:23" x14ac:dyDescent="0.25">
      <c r="W876"/>
    </row>
    <row r="877" spans="23:23" x14ac:dyDescent="0.25">
      <c r="W877"/>
    </row>
    <row r="878" spans="23:23" x14ac:dyDescent="0.25">
      <c r="W878"/>
    </row>
    <row r="879" spans="23:23" x14ac:dyDescent="0.25">
      <c r="W879"/>
    </row>
    <row r="880" spans="23:23" x14ac:dyDescent="0.25">
      <c r="W880"/>
    </row>
    <row r="881" spans="23:23" x14ac:dyDescent="0.25">
      <c r="W881"/>
    </row>
    <row r="882" spans="23:23" x14ac:dyDescent="0.25">
      <c r="W882"/>
    </row>
    <row r="883" spans="23:23" x14ac:dyDescent="0.25">
      <c r="W883"/>
    </row>
    <row r="884" spans="23:23" x14ac:dyDescent="0.25">
      <c r="W884"/>
    </row>
    <row r="885" spans="23:23" x14ac:dyDescent="0.25">
      <c r="W885"/>
    </row>
    <row r="886" spans="23:23" x14ac:dyDescent="0.25">
      <c r="W886"/>
    </row>
    <row r="887" spans="23:23" x14ac:dyDescent="0.25">
      <c r="W887"/>
    </row>
    <row r="888" spans="23:23" x14ac:dyDescent="0.25">
      <c r="W888"/>
    </row>
    <row r="889" spans="23:23" x14ac:dyDescent="0.25">
      <c r="W889"/>
    </row>
    <row r="890" spans="23:23" x14ac:dyDescent="0.25">
      <c r="W890"/>
    </row>
    <row r="891" spans="23:23" x14ac:dyDescent="0.25">
      <c r="W891"/>
    </row>
    <row r="892" spans="23:23" x14ac:dyDescent="0.25">
      <c r="W892"/>
    </row>
    <row r="893" spans="23:23" x14ac:dyDescent="0.25">
      <c r="W893"/>
    </row>
    <row r="894" spans="23:23" x14ac:dyDescent="0.25">
      <c r="W894"/>
    </row>
    <row r="895" spans="23:23" x14ac:dyDescent="0.25">
      <c r="W895"/>
    </row>
    <row r="896" spans="23:23" x14ac:dyDescent="0.25">
      <c r="W896"/>
    </row>
    <row r="897" spans="23:23" x14ac:dyDescent="0.25">
      <c r="W897"/>
    </row>
    <row r="898" spans="23:23" x14ac:dyDescent="0.25">
      <c r="W898"/>
    </row>
    <row r="899" spans="23:23" x14ac:dyDescent="0.25">
      <c r="W899"/>
    </row>
    <row r="900" spans="23:23" x14ac:dyDescent="0.25">
      <c r="W900"/>
    </row>
    <row r="901" spans="23:23" x14ac:dyDescent="0.25">
      <c r="W901"/>
    </row>
    <row r="902" spans="23:23" x14ac:dyDescent="0.25">
      <c r="W902"/>
    </row>
    <row r="903" spans="23:23" x14ac:dyDescent="0.25">
      <c r="W903"/>
    </row>
    <row r="904" spans="23:23" x14ac:dyDescent="0.25">
      <c r="W904"/>
    </row>
    <row r="905" spans="23:23" x14ac:dyDescent="0.25">
      <c r="W905"/>
    </row>
    <row r="906" spans="23:23" x14ac:dyDescent="0.25">
      <c r="W906"/>
    </row>
    <row r="907" spans="23:23" x14ac:dyDescent="0.25">
      <c r="W907"/>
    </row>
    <row r="908" spans="23:23" x14ac:dyDescent="0.25">
      <c r="W908"/>
    </row>
    <row r="909" spans="23:23" x14ac:dyDescent="0.25">
      <c r="W909"/>
    </row>
    <row r="910" spans="23:23" x14ac:dyDescent="0.25">
      <c r="W910"/>
    </row>
    <row r="911" spans="23:23" x14ac:dyDescent="0.25">
      <c r="W911"/>
    </row>
    <row r="912" spans="23:23" x14ac:dyDescent="0.25">
      <c r="W912"/>
    </row>
    <row r="913" spans="23:23" x14ac:dyDescent="0.25">
      <c r="W913"/>
    </row>
    <row r="914" spans="23:23" x14ac:dyDescent="0.25">
      <c r="W914"/>
    </row>
    <row r="915" spans="23:23" x14ac:dyDescent="0.25">
      <c r="W915"/>
    </row>
    <row r="916" spans="23:23" x14ac:dyDescent="0.25">
      <c r="W916"/>
    </row>
    <row r="917" spans="23:23" x14ac:dyDescent="0.25">
      <c r="W917"/>
    </row>
    <row r="918" spans="23:23" x14ac:dyDescent="0.25">
      <c r="W918"/>
    </row>
    <row r="919" spans="23:23" x14ac:dyDescent="0.25">
      <c r="W919"/>
    </row>
    <row r="920" spans="23:23" x14ac:dyDescent="0.25">
      <c r="W920"/>
    </row>
    <row r="921" spans="23:23" x14ac:dyDescent="0.25">
      <c r="W921"/>
    </row>
    <row r="922" spans="23:23" x14ac:dyDescent="0.25">
      <c r="W922"/>
    </row>
    <row r="923" spans="23:23" x14ac:dyDescent="0.25">
      <c r="W923"/>
    </row>
    <row r="924" spans="23:23" x14ac:dyDescent="0.25">
      <c r="W924"/>
    </row>
    <row r="925" spans="23:23" x14ac:dyDescent="0.25">
      <c r="W925"/>
    </row>
    <row r="926" spans="23:23" x14ac:dyDescent="0.25">
      <c r="W926"/>
    </row>
    <row r="927" spans="23:23" x14ac:dyDescent="0.25">
      <c r="W927"/>
    </row>
    <row r="928" spans="23:23" x14ac:dyDescent="0.25">
      <c r="W928"/>
    </row>
    <row r="929" spans="23:23" x14ac:dyDescent="0.25">
      <c r="W929"/>
    </row>
    <row r="930" spans="23:23" x14ac:dyDescent="0.25">
      <c r="W930"/>
    </row>
    <row r="931" spans="23:23" x14ac:dyDescent="0.25">
      <c r="W931"/>
    </row>
    <row r="932" spans="23:23" x14ac:dyDescent="0.25">
      <c r="W932"/>
    </row>
    <row r="933" spans="23:23" x14ac:dyDescent="0.25">
      <c r="W933"/>
    </row>
    <row r="934" spans="23:23" x14ac:dyDescent="0.25">
      <c r="W934"/>
    </row>
    <row r="935" spans="23:23" x14ac:dyDescent="0.25">
      <c r="W935"/>
    </row>
    <row r="936" spans="23:23" x14ac:dyDescent="0.25">
      <c r="W936"/>
    </row>
    <row r="937" spans="23:23" x14ac:dyDescent="0.25">
      <c r="W937"/>
    </row>
    <row r="938" spans="23:23" x14ac:dyDescent="0.25">
      <c r="W938"/>
    </row>
    <row r="939" spans="23:23" x14ac:dyDescent="0.25">
      <c r="W939"/>
    </row>
    <row r="940" spans="23:23" x14ac:dyDescent="0.25">
      <c r="W940"/>
    </row>
    <row r="941" spans="23:23" x14ac:dyDescent="0.25">
      <c r="W941"/>
    </row>
    <row r="942" spans="23:23" x14ac:dyDescent="0.25">
      <c r="W942"/>
    </row>
    <row r="943" spans="23:23" x14ac:dyDescent="0.25">
      <c r="W943"/>
    </row>
    <row r="944" spans="23:23" x14ac:dyDescent="0.25">
      <c r="W944"/>
    </row>
    <row r="945" spans="23:23" x14ac:dyDescent="0.25">
      <c r="W945"/>
    </row>
    <row r="946" spans="23:23" x14ac:dyDescent="0.25">
      <c r="W946"/>
    </row>
    <row r="947" spans="23:23" x14ac:dyDescent="0.25">
      <c r="W947"/>
    </row>
    <row r="948" spans="23:23" x14ac:dyDescent="0.25">
      <c r="W948"/>
    </row>
    <row r="949" spans="23:23" x14ac:dyDescent="0.25">
      <c r="W949"/>
    </row>
    <row r="950" spans="23:23" x14ac:dyDescent="0.25">
      <c r="W950"/>
    </row>
    <row r="951" spans="23:23" x14ac:dyDescent="0.25">
      <c r="W951"/>
    </row>
    <row r="952" spans="23:23" x14ac:dyDescent="0.25">
      <c r="W952"/>
    </row>
    <row r="953" spans="23:23" x14ac:dyDescent="0.25">
      <c r="W953"/>
    </row>
    <row r="954" spans="23:23" x14ac:dyDescent="0.25">
      <c r="W954"/>
    </row>
    <row r="955" spans="23:23" x14ac:dyDescent="0.25">
      <c r="W955"/>
    </row>
    <row r="956" spans="23:23" x14ac:dyDescent="0.25">
      <c r="W956"/>
    </row>
    <row r="957" spans="23:23" x14ac:dyDescent="0.25">
      <c r="W957"/>
    </row>
    <row r="958" spans="23:23" x14ac:dyDescent="0.25">
      <c r="W958"/>
    </row>
    <row r="959" spans="23:23" x14ac:dyDescent="0.25">
      <c r="W959"/>
    </row>
    <row r="960" spans="23:23" x14ac:dyDescent="0.25">
      <c r="W960"/>
    </row>
    <row r="961" spans="23:23" x14ac:dyDescent="0.25">
      <c r="W961"/>
    </row>
    <row r="962" spans="23:23" x14ac:dyDescent="0.25">
      <c r="W962"/>
    </row>
    <row r="963" spans="23:23" x14ac:dyDescent="0.25">
      <c r="W963"/>
    </row>
    <row r="964" spans="23:23" x14ac:dyDescent="0.25">
      <c r="W964"/>
    </row>
    <row r="965" spans="23:23" x14ac:dyDescent="0.25">
      <c r="W965"/>
    </row>
    <row r="966" spans="23:23" x14ac:dyDescent="0.25">
      <c r="W966"/>
    </row>
    <row r="967" spans="23:23" x14ac:dyDescent="0.25">
      <c r="W967"/>
    </row>
    <row r="968" spans="23:23" x14ac:dyDescent="0.25">
      <c r="W968"/>
    </row>
    <row r="969" spans="23:23" x14ac:dyDescent="0.25">
      <c r="W969"/>
    </row>
    <row r="970" spans="23:23" x14ac:dyDescent="0.25">
      <c r="W970"/>
    </row>
    <row r="971" spans="23:23" x14ac:dyDescent="0.25">
      <c r="W971"/>
    </row>
    <row r="972" spans="23:23" x14ac:dyDescent="0.25">
      <c r="W972"/>
    </row>
    <row r="973" spans="23:23" x14ac:dyDescent="0.25">
      <c r="W973"/>
    </row>
    <row r="974" spans="23:23" x14ac:dyDescent="0.25">
      <c r="W974"/>
    </row>
    <row r="975" spans="23:23" x14ac:dyDescent="0.25">
      <c r="W975"/>
    </row>
    <row r="976" spans="23:23" x14ac:dyDescent="0.25">
      <c r="W976"/>
    </row>
    <row r="977" spans="23:23" x14ac:dyDescent="0.25">
      <c r="W977"/>
    </row>
    <row r="978" spans="23:23" x14ac:dyDescent="0.25">
      <c r="W978"/>
    </row>
    <row r="979" spans="23:23" x14ac:dyDescent="0.25">
      <c r="W979"/>
    </row>
    <row r="980" spans="23:23" x14ac:dyDescent="0.25">
      <c r="W980"/>
    </row>
    <row r="981" spans="23:23" x14ac:dyDescent="0.25">
      <c r="W981"/>
    </row>
    <row r="982" spans="23:23" x14ac:dyDescent="0.25">
      <c r="W982"/>
    </row>
    <row r="983" spans="23:23" x14ac:dyDescent="0.25">
      <c r="W983"/>
    </row>
    <row r="984" spans="23:23" x14ac:dyDescent="0.25">
      <c r="W984"/>
    </row>
    <row r="985" spans="23:23" x14ac:dyDescent="0.25">
      <c r="W985"/>
    </row>
    <row r="986" spans="23:23" x14ac:dyDescent="0.25">
      <c r="W986"/>
    </row>
    <row r="987" spans="23:23" x14ac:dyDescent="0.25">
      <c r="W987"/>
    </row>
    <row r="988" spans="23:23" x14ac:dyDescent="0.25">
      <c r="W988"/>
    </row>
    <row r="989" spans="23:23" x14ac:dyDescent="0.25">
      <c r="W989"/>
    </row>
    <row r="990" spans="23:23" x14ac:dyDescent="0.25">
      <c r="W990"/>
    </row>
    <row r="991" spans="23:23" x14ac:dyDescent="0.25">
      <c r="W991"/>
    </row>
    <row r="992" spans="23:23" x14ac:dyDescent="0.25">
      <c r="W992"/>
    </row>
    <row r="993" spans="23:23" x14ac:dyDescent="0.25">
      <c r="W993"/>
    </row>
    <row r="994" spans="23:23" x14ac:dyDescent="0.25">
      <c r="W994"/>
    </row>
    <row r="995" spans="23:23" x14ac:dyDescent="0.25">
      <c r="W995"/>
    </row>
    <row r="996" spans="23:23" x14ac:dyDescent="0.25">
      <c r="W996"/>
    </row>
    <row r="997" spans="23:23" x14ac:dyDescent="0.25">
      <c r="W997"/>
    </row>
    <row r="998" spans="23:23" x14ac:dyDescent="0.25">
      <c r="W998"/>
    </row>
    <row r="999" spans="23:23" x14ac:dyDescent="0.25">
      <c r="W999"/>
    </row>
    <row r="1000" spans="23:23" x14ac:dyDescent="0.25">
      <c r="W1000"/>
    </row>
    <row r="1001" spans="23:23" x14ac:dyDescent="0.25">
      <c r="W1001"/>
    </row>
    <row r="1002" spans="23:23" x14ac:dyDescent="0.25">
      <c r="W1002"/>
    </row>
    <row r="1003" spans="23:23" x14ac:dyDescent="0.25">
      <c r="W1003"/>
    </row>
    <row r="1004" spans="23:23" x14ac:dyDescent="0.25">
      <c r="W1004"/>
    </row>
    <row r="1005" spans="23:23" x14ac:dyDescent="0.25">
      <c r="W1005"/>
    </row>
    <row r="1006" spans="23:23" x14ac:dyDescent="0.25">
      <c r="W1006"/>
    </row>
    <row r="1007" spans="23:23" x14ac:dyDescent="0.25">
      <c r="W1007"/>
    </row>
    <row r="1008" spans="23:23" x14ac:dyDescent="0.25">
      <c r="W1008"/>
    </row>
    <row r="1009" spans="23:23" x14ac:dyDescent="0.25">
      <c r="W1009"/>
    </row>
    <row r="1010" spans="23:23" x14ac:dyDescent="0.25">
      <c r="W1010"/>
    </row>
    <row r="1011" spans="23:23" x14ac:dyDescent="0.25">
      <c r="W1011"/>
    </row>
    <row r="1012" spans="23:23" x14ac:dyDescent="0.25">
      <c r="W1012"/>
    </row>
    <row r="1013" spans="23:23" x14ac:dyDescent="0.25">
      <c r="W1013"/>
    </row>
    <row r="1014" spans="23:23" x14ac:dyDescent="0.25">
      <c r="W1014"/>
    </row>
    <row r="1015" spans="23:23" x14ac:dyDescent="0.25">
      <c r="W1015"/>
    </row>
    <row r="1016" spans="23:23" x14ac:dyDescent="0.25">
      <c r="W1016"/>
    </row>
    <row r="1017" spans="23:23" x14ac:dyDescent="0.25">
      <c r="W1017"/>
    </row>
    <row r="1018" spans="23:23" x14ac:dyDescent="0.25">
      <c r="W1018"/>
    </row>
    <row r="1019" spans="23:23" x14ac:dyDescent="0.25">
      <c r="W1019"/>
    </row>
    <row r="1020" spans="23:23" x14ac:dyDescent="0.25">
      <c r="W1020"/>
    </row>
    <row r="1021" spans="23:23" x14ac:dyDescent="0.25">
      <c r="W1021"/>
    </row>
    <row r="1022" spans="23:23" x14ac:dyDescent="0.25">
      <c r="W1022"/>
    </row>
    <row r="1023" spans="23:23" x14ac:dyDescent="0.25">
      <c r="W1023"/>
    </row>
    <row r="1024" spans="23:23" x14ac:dyDescent="0.25">
      <c r="W1024"/>
    </row>
    <row r="1025" spans="23:23" x14ac:dyDescent="0.25">
      <c r="W1025"/>
    </row>
    <row r="1026" spans="23:23" x14ac:dyDescent="0.25">
      <c r="W1026"/>
    </row>
    <row r="1027" spans="23:23" x14ac:dyDescent="0.25">
      <c r="W1027"/>
    </row>
    <row r="1028" spans="23:23" x14ac:dyDescent="0.25">
      <c r="W1028"/>
    </row>
    <row r="1029" spans="23:23" x14ac:dyDescent="0.25">
      <c r="W1029"/>
    </row>
    <row r="1030" spans="23:23" x14ac:dyDescent="0.25">
      <c r="W1030"/>
    </row>
    <row r="1031" spans="23:23" x14ac:dyDescent="0.25">
      <c r="W1031"/>
    </row>
    <row r="1032" spans="23:23" x14ac:dyDescent="0.25">
      <c r="W1032"/>
    </row>
    <row r="1033" spans="23:23" x14ac:dyDescent="0.25">
      <c r="W1033"/>
    </row>
    <row r="1034" spans="23:23" x14ac:dyDescent="0.25">
      <c r="W1034"/>
    </row>
    <row r="1035" spans="23:23" x14ac:dyDescent="0.25">
      <c r="W1035"/>
    </row>
    <row r="1036" spans="23:23" x14ac:dyDescent="0.25">
      <c r="W1036"/>
    </row>
    <row r="1037" spans="23:23" x14ac:dyDescent="0.25">
      <c r="W1037"/>
    </row>
    <row r="1038" spans="23:23" x14ac:dyDescent="0.25">
      <c r="W1038"/>
    </row>
    <row r="1039" spans="23:23" x14ac:dyDescent="0.25">
      <c r="W1039"/>
    </row>
    <row r="1040" spans="23:23" x14ac:dyDescent="0.25">
      <c r="W1040"/>
    </row>
    <row r="1041" spans="23:23" x14ac:dyDescent="0.25">
      <c r="W1041"/>
    </row>
    <row r="1042" spans="23:23" x14ac:dyDescent="0.25">
      <c r="W1042"/>
    </row>
    <row r="1043" spans="23:23" x14ac:dyDescent="0.25">
      <c r="W1043"/>
    </row>
    <row r="1044" spans="23:23" x14ac:dyDescent="0.25">
      <c r="W1044"/>
    </row>
    <row r="1045" spans="23:23" x14ac:dyDescent="0.25">
      <c r="W1045"/>
    </row>
    <row r="1046" spans="23:23" x14ac:dyDescent="0.25">
      <c r="W1046"/>
    </row>
    <row r="1047" spans="23:23" x14ac:dyDescent="0.25">
      <c r="W1047"/>
    </row>
    <row r="1048" spans="23:23" x14ac:dyDescent="0.25">
      <c r="W1048"/>
    </row>
    <row r="1049" spans="23:23" x14ac:dyDescent="0.25">
      <c r="W1049"/>
    </row>
    <row r="1050" spans="23:23" x14ac:dyDescent="0.25">
      <c r="W1050"/>
    </row>
    <row r="1051" spans="23:23" x14ac:dyDescent="0.25">
      <c r="W1051"/>
    </row>
    <row r="1052" spans="23:23" x14ac:dyDescent="0.25">
      <c r="W1052"/>
    </row>
    <row r="1053" spans="23:23" x14ac:dyDescent="0.25">
      <c r="W1053"/>
    </row>
    <row r="1054" spans="23:23" x14ac:dyDescent="0.25">
      <c r="W1054"/>
    </row>
    <row r="1055" spans="23:23" x14ac:dyDescent="0.25">
      <c r="W1055"/>
    </row>
    <row r="1056" spans="23:23" x14ac:dyDescent="0.25">
      <c r="W1056"/>
    </row>
    <row r="1057" spans="23:23" x14ac:dyDescent="0.25">
      <c r="W1057"/>
    </row>
    <row r="1058" spans="23:23" x14ac:dyDescent="0.25">
      <c r="W1058"/>
    </row>
    <row r="1059" spans="23:23" x14ac:dyDescent="0.25">
      <c r="W1059"/>
    </row>
    <row r="1060" spans="23:23" x14ac:dyDescent="0.25">
      <c r="W1060"/>
    </row>
    <row r="1061" spans="23:23" x14ac:dyDescent="0.25">
      <c r="W1061"/>
    </row>
    <row r="1062" spans="23:23" x14ac:dyDescent="0.25">
      <c r="W1062"/>
    </row>
    <row r="1063" spans="23:23" x14ac:dyDescent="0.25">
      <c r="W1063"/>
    </row>
    <row r="1064" spans="23:23" x14ac:dyDescent="0.25">
      <c r="W1064"/>
    </row>
    <row r="1065" spans="23:23" x14ac:dyDescent="0.25">
      <c r="W1065"/>
    </row>
    <row r="1066" spans="23:23" x14ac:dyDescent="0.25">
      <c r="W1066"/>
    </row>
    <row r="1067" spans="23:23" x14ac:dyDescent="0.25">
      <c r="W1067"/>
    </row>
    <row r="1068" spans="23:23" x14ac:dyDescent="0.25">
      <c r="W1068"/>
    </row>
    <row r="1069" spans="23:23" x14ac:dyDescent="0.25">
      <c r="W1069"/>
    </row>
    <row r="1070" spans="23:23" x14ac:dyDescent="0.25">
      <c r="W1070"/>
    </row>
    <row r="1071" spans="23:23" x14ac:dyDescent="0.25">
      <c r="W1071"/>
    </row>
    <row r="1072" spans="23:23" x14ac:dyDescent="0.25">
      <c r="W1072"/>
    </row>
    <row r="1073" spans="23:23" x14ac:dyDescent="0.25">
      <c r="W1073"/>
    </row>
    <row r="1074" spans="23:23" x14ac:dyDescent="0.25">
      <c r="W1074"/>
    </row>
    <row r="1075" spans="23:23" x14ac:dyDescent="0.25">
      <c r="W1075"/>
    </row>
    <row r="1076" spans="23:23" x14ac:dyDescent="0.25">
      <c r="W1076"/>
    </row>
    <row r="1077" spans="23:23" x14ac:dyDescent="0.25">
      <c r="W1077"/>
    </row>
    <row r="1078" spans="23:23" x14ac:dyDescent="0.25">
      <c r="W1078"/>
    </row>
    <row r="1079" spans="23:23" x14ac:dyDescent="0.25">
      <c r="W1079"/>
    </row>
    <row r="1080" spans="23:23" x14ac:dyDescent="0.25">
      <c r="W1080"/>
    </row>
    <row r="1081" spans="23:23" x14ac:dyDescent="0.25">
      <c r="W1081"/>
    </row>
    <row r="1082" spans="23:23" x14ac:dyDescent="0.25">
      <c r="W1082"/>
    </row>
    <row r="1083" spans="23:23" x14ac:dyDescent="0.25">
      <c r="W1083"/>
    </row>
    <row r="1084" spans="23:23" x14ac:dyDescent="0.25">
      <c r="W1084"/>
    </row>
    <row r="1085" spans="23:23" x14ac:dyDescent="0.25">
      <c r="W1085"/>
    </row>
    <row r="1086" spans="23:23" x14ac:dyDescent="0.25">
      <c r="W1086"/>
    </row>
    <row r="1087" spans="23:23" x14ac:dyDescent="0.25">
      <c r="W1087"/>
    </row>
    <row r="1088" spans="23:23" x14ac:dyDescent="0.25">
      <c r="W1088"/>
    </row>
    <row r="1089" spans="23:23" x14ac:dyDescent="0.25">
      <c r="W1089"/>
    </row>
    <row r="1090" spans="23:23" x14ac:dyDescent="0.25">
      <c r="W1090"/>
    </row>
    <row r="1091" spans="23:23" x14ac:dyDescent="0.25">
      <c r="W1091"/>
    </row>
    <row r="1092" spans="23:23" x14ac:dyDescent="0.25">
      <c r="W1092"/>
    </row>
    <row r="1093" spans="23:23" x14ac:dyDescent="0.25">
      <c r="W1093"/>
    </row>
    <row r="1094" spans="23:23" x14ac:dyDescent="0.25">
      <c r="W1094"/>
    </row>
    <row r="1095" spans="23:23" x14ac:dyDescent="0.25">
      <c r="W1095"/>
    </row>
    <row r="1096" spans="23:23" x14ac:dyDescent="0.25">
      <c r="W1096"/>
    </row>
    <row r="1097" spans="23:23" x14ac:dyDescent="0.25">
      <c r="W1097"/>
    </row>
    <row r="1098" spans="23:23" x14ac:dyDescent="0.25">
      <c r="W1098"/>
    </row>
    <row r="1099" spans="23:23" x14ac:dyDescent="0.25">
      <c r="W1099"/>
    </row>
    <row r="1100" spans="23:23" x14ac:dyDescent="0.25">
      <c r="W1100"/>
    </row>
    <row r="1101" spans="23:23" x14ac:dyDescent="0.25">
      <c r="W1101"/>
    </row>
    <row r="1102" spans="23:23" x14ac:dyDescent="0.25">
      <c r="W1102"/>
    </row>
    <row r="1103" spans="23:23" x14ac:dyDescent="0.25">
      <c r="W1103"/>
    </row>
    <row r="1104" spans="23:23" x14ac:dyDescent="0.25">
      <c r="W1104"/>
    </row>
    <row r="1105" spans="23:23" x14ac:dyDescent="0.25">
      <c r="W1105"/>
    </row>
    <row r="1106" spans="23:23" x14ac:dyDescent="0.25">
      <c r="W1106"/>
    </row>
    <row r="1107" spans="23:23" x14ac:dyDescent="0.25">
      <c r="W1107"/>
    </row>
    <row r="1108" spans="23:23" x14ac:dyDescent="0.25">
      <c r="W1108"/>
    </row>
    <row r="1109" spans="23:23" x14ac:dyDescent="0.25">
      <c r="W1109"/>
    </row>
    <row r="1110" spans="23:23" x14ac:dyDescent="0.25">
      <c r="W1110"/>
    </row>
    <row r="1111" spans="23:23" x14ac:dyDescent="0.25">
      <c r="W1111"/>
    </row>
    <row r="1112" spans="23:23" x14ac:dyDescent="0.25">
      <c r="W1112"/>
    </row>
    <row r="1113" spans="23:23" x14ac:dyDescent="0.25">
      <c r="W1113"/>
    </row>
    <row r="1114" spans="23:23" x14ac:dyDescent="0.25">
      <c r="W1114"/>
    </row>
    <row r="1115" spans="23:23" x14ac:dyDescent="0.25">
      <c r="W1115"/>
    </row>
    <row r="1116" spans="23:23" x14ac:dyDescent="0.25">
      <c r="W1116"/>
    </row>
    <row r="1117" spans="23:23" x14ac:dyDescent="0.25">
      <c r="W1117"/>
    </row>
    <row r="1118" spans="23:23" x14ac:dyDescent="0.25">
      <c r="W1118"/>
    </row>
    <row r="1119" spans="23:23" x14ac:dyDescent="0.25">
      <c r="W1119"/>
    </row>
    <row r="1120" spans="23:23" x14ac:dyDescent="0.25">
      <c r="W1120"/>
    </row>
    <row r="1121" spans="23:23" x14ac:dyDescent="0.25">
      <c r="W1121"/>
    </row>
    <row r="1122" spans="23:23" x14ac:dyDescent="0.25">
      <c r="W1122"/>
    </row>
    <row r="1123" spans="23:23" x14ac:dyDescent="0.25">
      <c r="W1123"/>
    </row>
    <row r="1124" spans="23:23" x14ac:dyDescent="0.25">
      <c r="W1124"/>
    </row>
    <row r="1125" spans="23:23" x14ac:dyDescent="0.25">
      <c r="W1125"/>
    </row>
    <row r="1126" spans="23:23" x14ac:dyDescent="0.25">
      <c r="W1126"/>
    </row>
    <row r="1127" spans="23:23" x14ac:dyDescent="0.25">
      <c r="W1127"/>
    </row>
    <row r="1128" spans="23:23" x14ac:dyDescent="0.25">
      <c r="W1128"/>
    </row>
    <row r="1129" spans="23:23" x14ac:dyDescent="0.25">
      <c r="W1129"/>
    </row>
    <row r="1130" spans="23:23" x14ac:dyDescent="0.25">
      <c r="W1130"/>
    </row>
    <row r="1131" spans="23:23" x14ac:dyDescent="0.25">
      <c r="W1131"/>
    </row>
    <row r="1132" spans="23:23" x14ac:dyDescent="0.25">
      <c r="W1132"/>
    </row>
    <row r="1133" spans="23:23" x14ac:dyDescent="0.25">
      <c r="W1133"/>
    </row>
    <row r="1134" spans="23:23" x14ac:dyDescent="0.25">
      <c r="W1134"/>
    </row>
    <row r="1135" spans="23:23" x14ac:dyDescent="0.25">
      <c r="W1135"/>
    </row>
    <row r="1136" spans="23:23" x14ac:dyDescent="0.25">
      <c r="W1136"/>
    </row>
    <row r="1137" spans="23:23" x14ac:dyDescent="0.25">
      <c r="W1137"/>
    </row>
    <row r="1138" spans="23:23" x14ac:dyDescent="0.25">
      <c r="W1138"/>
    </row>
    <row r="1139" spans="23:23" x14ac:dyDescent="0.25">
      <c r="W1139"/>
    </row>
    <row r="1140" spans="23:23" x14ac:dyDescent="0.25">
      <c r="W1140"/>
    </row>
    <row r="1141" spans="23:23" x14ac:dyDescent="0.25">
      <c r="W1141"/>
    </row>
    <row r="1142" spans="23:23" x14ac:dyDescent="0.25">
      <c r="W1142"/>
    </row>
    <row r="1143" spans="23:23" x14ac:dyDescent="0.25">
      <c r="W1143"/>
    </row>
    <row r="1144" spans="23:23" x14ac:dyDescent="0.25">
      <c r="W1144"/>
    </row>
    <row r="1145" spans="23:23" x14ac:dyDescent="0.25">
      <c r="W1145"/>
    </row>
    <row r="1146" spans="23:23" x14ac:dyDescent="0.25">
      <c r="W1146"/>
    </row>
    <row r="1147" spans="23:23" x14ac:dyDescent="0.25">
      <c r="W1147"/>
    </row>
    <row r="1148" spans="23:23" x14ac:dyDescent="0.25">
      <c r="W1148"/>
    </row>
    <row r="1149" spans="23:23" x14ac:dyDescent="0.25">
      <c r="W1149"/>
    </row>
    <row r="1150" spans="23:23" x14ac:dyDescent="0.25">
      <c r="W1150"/>
    </row>
    <row r="1151" spans="23:23" x14ac:dyDescent="0.25">
      <c r="W1151"/>
    </row>
    <row r="1152" spans="23:23" x14ac:dyDescent="0.25">
      <c r="W1152"/>
    </row>
    <row r="1153" spans="23:23" x14ac:dyDescent="0.25">
      <c r="W1153"/>
    </row>
    <row r="1154" spans="23:23" x14ac:dyDescent="0.25">
      <c r="W1154"/>
    </row>
    <row r="1155" spans="23:23" x14ac:dyDescent="0.25">
      <c r="W1155"/>
    </row>
    <row r="1156" spans="23:23" x14ac:dyDescent="0.25">
      <c r="W1156"/>
    </row>
    <row r="1157" spans="23:23" x14ac:dyDescent="0.25">
      <c r="W1157"/>
    </row>
    <row r="1158" spans="23:23" x14ac:dyDescent="0.25">
      <c r="W1158"/>
    </row>
    <row r="1159" spans="23:23" x14ac:dyDescent="0.25">
      <c r="W1159"/>
    </row>
    <row r="1160" spans="23:23" x14ac:dyDescent="0.25">
      <c r="W1160"/>
    </row>
    <row r="1161" spans="23:23" x14ac:dyDescent="0.25">
      <c r="W1161"/>
    </row>
    <row r="1162" spans="23:23" x14ac:dyDescent="0.25">
      <c r="W1162"/>
    </row>
    <row r="1163" spans="23:23" x14ac:dyDescent="0.25">
      <c r="W1163"/>
    </row>
    <row r="1164" spans="23:23" x14ac:dyDescent="0.25">
      <c r="W1164"/>
    </row>
    <row r="1165" spans="23:23" x14ac:dyDescent="0.25">
      <c r="W1165"/>
    </row>
    <row r="1166" spans="23:23" x14ac:dyDescent="0.25">
      <c r="W1166"/>
    </row>
    <row r="1167" spans="23:23" x14ac:dyDescent="0.25">
      <c r="W1167"/>
    </row>
    <row r="1168" spans="23:23" x14ac:dyDescent="0.25">
      <c r="W1168"/>
    </row>
    <row r="1169" spans="23:23" x14ac:dyDescent="0.25">
      <c r="W1169"/>
    </row>
    <row r="1170" spans="23:23" x14ac:dyDescent="0.25">
      <c r="W1170"/>
    </row>
    <row r="1171" spans="23:23" x14ac:dyDescent="0.25">
      <c r="W1171"/>
    </row>
    <row r="1172" spans="23:23" x14ac:dyDescent="0.25">
      <c r="W1172"/>
    </row>
    <row r="1173" spans="23:23" x14ac:dyDescent="0.25">
      <c r="W1173"/>
    </row>
    <row r="1174" spans="23:23" x14ac:dyDescent="0.25">
      <c r="W1174"/>
    </row>
    <row r="1175" spans="23:23" x14ac:dyDescent="0.25">
      <c r="W1175"/>
    </row>
    <row r="1176" spans="23:23" x14ac:dyDescent="0.25">
      <c r="W1176"/>
    </row>
    <row r="1177" spans="23:23" x14ac:dyDescent="0.25">
      <c r="W1177"/>
    </row>
    <row r="1178" spans="23:23" x14ac:dyDescent="0.25">
      <c r="W1178"/>
    </row>
    <row r="1179" spans="23:23" x14ac:dyDescent="0.25">
      <c r="W1179"/>
    </row>
    <row r="1180" spans="23:23" x14ac:dyDescent="0.25">
      <c r="W1180"/>
    </row>
    <row r="1181" spans="23:23" x14ac:dyDescent="0.25">
      <c r="W1181"/>
    </row>
    <row r="1182" spans="23:23" x14ac:dyDescent="0.25">
      <c r="W1182"/>
    </row>
    <row r="1183" spans="23:23" x14ac:dyDescent="0.25">
      <c r="W1183"/>
    </row>
    <row r="1184" spans="23:23" x14ac:dyDescent="0.25">
      <c r="W1184"/>
    </row>
    <row r="1185" spans="23:23" x14ac:dyDescent="0.25">
      <c r="W1185"/>
    </row>
    <row r="1186" spans="23:23" x14ac:dyDescent="0.25">
      <c r="W1186"/>
    </row>
    <row r="1187" spans="23:23" x14ac:dyDescent="0.25">
      <c r="W1187"/>
    </row>
    <row r="1188" spans="23:23" x14ac:dyDescent="0.25">
      <c r="W1188"/>
    </row>
    <row r="1189" spans="23:23" x14ac:dyDescent="0.25">
      <c r="W1189"/>
    </row>
    <row r="1190" spans="23:23" x14ac:dyDescent="0.25">
      <c r="W1190"/>
    </row>
    <row r="1191" spans="23:23" x14ac:dyDescent="0.25">
      <c r="W1191"/>
    </row>
    <row r="1192" spans="23:23" x14ac:dyDescent="0.25">
      <c r="W1192"/>
    </row>
    <row r="1193" spans="23:23" x14ac:dyDescent="0.25">
      <c r="W1193"/>
    </row>
    <row r="1194" spans="23:23" x14ac:dyDescent="0.25">
      <c r="W1194"/>
    </row>
    <row r="1195" spans="23:23" x14ac:dyDescent="0.25">
      <c r="W1195"/>
    </row>
    <row r="1196" spans="23:23" x14ac:dyDescent="0.25">
      <c r="W1196"/>
    </row>
    <row r="1197" spans="23:23" x14ac:dyDescent="0.25">
      <c r="W1197"/>
    </row>
    <row r="1198" spans="23:23" x14ac:dyDescent="0.25">
      <c r="W1198"/>
    </row>
    <row r="1199" spans="23:23" x14ac:dyDescent="0.25">
      <c r="W1199"/>
    </row>
    <row r="1200" spans="23:23" x14ac:dyDescent="0.25">
      <c r="W1200"/>
    </row>
    <row r="1201" spans="23:23" x14ac:dyDescent="0.25">
      <c r="W1201"/>
    </row>
    <row r="1202" spans="23:23" x14ac:dyDescent="0.25">
      <c r="W1202"/>
    </row>
    <row r="1203" spans="23:23" x14ac:dyDescent="0.25">
      <c r="W1203"/>
    </row>
    <row r="1204" spans="23:23" x14ac:dyDescent="0.25">
      <c r="W1204"/>
    </row>
    <row r="1205" spans="23:23" x14ac:dyDescent="0.25">
      <c r="W1205"/>
    </row>
    <row r="1206" spans="23:23" x14ac:dyDescent="0.25">
      <c r="W1206"/>
    </row>
    <row r="1207" spans="23:23" x14ac:dyDescent="0.25">
      <c r="W1207"/>
    </row>
    <row r="1208" spans="23:23" x14ac:dyDescent="0.25">
      <c r="W1208"/>
    </row>
    <row r="1209" spans="23:23" x14ac:dyDescent="0.25">
      <c r="W1209"/>
    </row>
    <row r="1210" spans="23:23" x14ac:dyDescent="0.25">
      <c r="W1210"/>
    </row>
    <row r="1211" spans="23:23" x14ac:dyDescent="0.25">
      <c r="W1211"/>
    </row>
    <row r="1212" spans="23:23" x14ac:dyDescent="0.25">
      <c r="W1212"/>
    </row>
    <row r="1213" spans="23:23" x14ac:dyDescent="0.25">
      <c r="W1213"/>
    </row>
    <row r="1214" spans="23:23" x14ac:dyDescent="0.25">
      <c r="W1214"/>
    </row>
    <row r="1215" spans="23:23" x14ac:dyDescent="0.25">
      <c r="W1215"/>
    </row>
    <row r="1216" spans="23:23" x14ac:dyDescent="0.25">
      <c r="W1216"/>
    </row>
    <row r="1217" spans="23:23" x14ac:dyDescent="0.25">
      <c r="W1217"/>
    </row>
    <row r="1218" spans="23:23" x14ac:dyDescent="0.25">
      <c r="W1218"/>
    </row>
    <row r="1219" spans="23:23" x14ac:dyDescent="0.25">
      <c r="W1219"/>
    </row>
    <row r="1220" spans="23:23" x14ac:dyDescent="0.25">
      <c r="W1220"/>
    </row>
    <row r="1221" spans="23:23" x14ac:dyDescent="0.25">
      <c r="W1221"/>
    </row>
    <row r="1222" spans="23:23" x14ac:dyDescent="0.25">
      <c r="W1222"/>
    </row>
    <row r="1223" spans="23:23" x14ac:dyDescent="0.25">
      <c r="W1223"/>
    </row>
    <row r="1224" spans="23:23" x14ac:dyDescent="0.25">
      <c r="W1224"/>
    </row>
    <row r="1225" spans="23:23" x14ac:dyDescent="0.25">
      <c r="W1225"/>
    </row>
    <row r="1226" spans="23:23" x14ac:dyDescent="0.25">
      <c r="W1226"/>
    </row>
    <row r="1227" spans="23:23" x14ac:dyDescent="0.25">
      <c r="W1227"/>
    </row>
    <row r="1228" spans="23:23" x14ac:dyDescent="0.25">
      <c r="W1228"/>
    </row>
    <row r="1229" spans="23:23" x14ac:dyDescent="0.25">
      <c r="W1229"/>
    </row>
    <row r="1230" spans="23:23" x14ac:dyDescent="0.25">
      <c r="W1230"/>
    </row>
    <row r="1231" spans="23:23" x14ac:dyDescent="0.25">
      <c r="W1231"/>
    </row>
    <row r="1232" spans="23:23" x14ac:dyDescent="0.25">
      <c r="W1232"/>
    </row>
    <row r="1233" spans="23:23" x14ac:dyDescent="0.25">
      <c r="W1233"/>
    </row>
    <row r="1234" spans="23:23" x14ac:dyDescent="0.25">
      <c r="W1234"/>
    </row>
    <row r="1235" spans="23:23" x14ac:dyDescent="0.25">
      <c r="W1235"/>
    </row>
    <row r="1236" spans="23:23" x14ac:dyDescent="0.25">
      <c r="W1236"/>
    </row>
    <row r="1237" spans="23:23" x14ac:dyDescent="0.25">
      <c r="W1237"/>
    </row>
    <row r="1238" spans="23:23" x14ac:dyDescent="0.25">
      <c r="W1238"/>
    </row>
    <row r="1239" spans="23:23" x14ac:dyDescent="0.25">
      <c r="W1239"/>
    </row>
    <row r="1240" spans="23:23" x14ac:dyDescent="0.25">
      <c r="W1240"/>
    </row>
    <row r="1241" spans="23:23" x14ac:dyDescent="0.25">
      <c r="W1241"/>
    </row>
    <row r="1242" spans="23:23" x14ac:dyDescent="0.25">
      <c r="W1242"/>
    </row>
    <row r="1243" spans="23:23" x14ac:dyDescent="0.25">
      <c r="W1243"/>
    </row>
    <row r="1244" spans="23:23" x14ac:dyDescent="0.25">
      <c r="W1244"/>
    </row>
    <row r="1245" spans="23:23" x14ac:dyDescent="0.25">
      <c r="W1245"/>
    </row>
    <row r="1246" spans="23:23" x14ac:dyDescent="0.25">
      <c r="W1246"/>
    </row>
    <row r="1247" spans="23:23" x14ac:dyDescent="0.25">
      <c r="W1247"/>
    </row>
    <row r="1248" spans="23:23" x14ac:dyDescent="0.25">
      <c r="W1248"/>
    </row>
    <row r="1249" spans="23:23" x14ac:dyDescent="0.25">
      <c r="W1249"/>
    </row>
    <row r="1250" spans="23:23" x14ac:dyDescent="0.25">
      <c r="W1250"/>
    </row>
    <row r="1251" spans="23:23" x14ac:dyDescent="0.25">
      <c r="W1251"/>
    </row>
    <row r="1252" spans="23:23" x14ac:dyDescent="0.25">
      <c r="W1252"/>
    </row>
    <row r="1253" spans="23:23" x14ac:dyDescent="0.25">
      <c r="W1253"/>
    </row>
    <row r="1254" spans="23:23" x14ac:dyDescent="0.25">
      <c r="W1254"/>
    </row>
    <row r="1255" spans="23:23" x14ac:dyDescent="0.25">
      <c r="W1255"/>
    </row>
    <row r="1256" spans="23:23" x14ac:dyDescent="0.25">
      <c r="W1256"/>
    </row>
    <row r="1257" spans="23:23" x14ac:dyDescent="0.25">
      <c r="W1257"/>
    </row>
    <row r="1258" spans="23:23" x14ac:dyDescent="0.25">
      <c r="W1258"/>
    </row>
    <row r="1259" spans="23:23" x14ac:dyDescent="0.25">
      <c r="W1259"/>
    </row>
    <row r="1260" spans="23:23" x14ac:dyDescent="0.25">
      <c r="W1260"/>
    </row>
    <row r="1261" spans="23:23" x14ac:dyDescent="0.25">
      <c r="W1261"/>
    </row>
    <row r="1262" spans="23:23" x14ac:dyDescent="0.25">
      <c r="W1262"/>
    </row>
    <row r="1263" spans="23:23" x14ac:dyDescent="0.25">
      <c r="W1263"/>
    </row>
    <row r="1264" spans="23:23" x14ac:dyDescent="0.25">
      <c r="W1264"/>
    </row>
    <row r="1265" spans="23:23" x14ac:dyDescent="0.25">
      <c r="W1265"/>
    </row>
    <row r="1266" spans="23:23" x14ac:dyDescent="0.25">
      <c r="W1266"/>
    </row>
    <row r="1267" spans="23:23" x14ac:dyDescent="0.25">
      <c r="W1267"/>
    </row>
    <row r="1268" spans="23:23" x14ac:dyDescent="0.25">
      <c r="W1268"/>
    </row>
    <row r="1269" spans="23:23" x14ac:dyDescent="0.25">
      <c r="W1269"/>
    </row>
    <row r="1270" spans="23:23" x14ac:dyDescent="0.25">
      <c r="W1270"/>
    </row>
    <row r="1271" spans="23:23" x14ac:dyDescent="0.25">
      <c r="W1271"/>
    </row>
    <row r="1272" spans="23:23" x14ac:dyDescent="0.25">
      <c r="W1272"/>
    </row>
    <row r="1273" spans="23:23" x14ac:dyDescent="0.25">
      <c r="W1273"/>
    </row>
    <row r="1274" spans="23:23" x14ac:dyDescent="0.25">
      <c r="W1274"/>
    </row>
    <row r="1275" spans="23:23" x14ac:dyDescent="0.25">
      <c r="W1275"/>
    </row>
    <row r="1276" spans="23:23" x14ac:dyDescent="0.25">
      <c r="W1276"/>
    </row>
    <row r="1277" spans="23:23" x14ac:dyDescent="0.25">
      <c r="W1277"/>
    </row>
    <row r="1278" spans="23:23" x14ac:dyDescent="0.25">
      <c r="W1278"/>
    </row>
    <row r="1279" spans="23:23" x14ac:dyDescent="0.25">
      <c r="W1279"/>
    </row>
    <row r="1280" spans="23:23" x14ac:dyDescent="0.25">
      <c r="W1280"/>
    </row>
    <row r="1281" spans="23:23" x14ac:dyDescent="0.25">
      <c r="W1281"/>
    </row>
    <row r="1282" spans="23:23" x14ac:dyDescent="0.25">
      <c r="W1282"/>
    </row>
    <row r="1283" spans="23:23" x14ac:dyDescent="0.25">
      <c r="W1283"/>
    </row>
    <row r="1284" spans="23:23" x14ac:dyDescent="0.25">
      <c r="W1284"/>
    </row>
    <row r="1285" spans="23:23" x14ac:dyDescent="0.25">
      <c r="W1285"/>
    </row>
    <row r="1286" spans="23:23" x14ac:dyDescent="0.25">
      <c r="W1286"/>
    </row>
    <row r="1287" spans="23:23" x14ac:dyDescent="0.25">
      <c r="W1287"/>
    </row>
    <row r="1288" spans="23:23" x14ac:dyDescent="0.25">
      <c r="W1288"/>
    </row>
    <row r="1289" spans="23:23" x14ac:dyDescent="0.25">
      <c r="W1289"/>
    </row>
    <row r="1290" spans="23:23" x14ac:dyDescent="0.25">
      <c r="W1290"/>
    </row>
    <row r="1291" spans="23:23" x14ac:dyDescent="0.25">
      <c r="W1291"/>
    </row>
    <row r="1292" spans="23:23" x14ac:dyDescent="0.25">
      <c r="W1292"/>
    </row>
    <row r="1293" spans="23:23" x14ac:dyDescent="0.25">
      <c r="W1293"/>
    </row>
    <row r="1294" spans="23:23" x14ac:dyDescent="0.25">
      <c r="W1294"/>
    </row>
    <row r="1295" spans="23:23" x14ac:dyDescent="0.25">
      <c r="W1295"/>
    </row>
    <row r="1296" spans="23:23" x14ac:dyDescent="0.25">
      <c r="W1296"/>
    </row>
    <row r="1297" spans="23:23" x14ac:dyDescent="0.25">
      <c r="W1297"/>
    </row>
    <row r="1298" spans="23:23" x14ac:dyDescent="0.25">
      <c r="W1298"/>
    </row>
    <row r="1299" spans="23:23" x14ac:dyDescent="0.25">
      <c r="W1299"/>
    </row>
    <row r="1300" spans="23:23" x14ac:dyDescent="0.25">
      <c r="W1300"/>
    </row>
    <row r="1301" spans="23:23" x14ac:dyDescent="0.25">
      <c r="W1301"/>
    </row>
    <row r="1302" spans="23:23" x14ac:dyDescent="0.25">
      <c r="W1302"/>
    </row>
    <row r="1303" spans="23:23" x14ac:dyDescent="0.25">
      <c r="W1303"/>
    </row>
    <row r="1304" spans="23:23" x14ac:dyDescent="0.25">
      <c r="W1304"/>
    </row>
    <row r="1305" spans="23:23" x14ac:dyDescent="0.25">
      <c r="W1305"/>
    </row>
    <row r="1306" spans="23:23" x14ac:dyDescent="0.25">
      <c r="W1306"/>
    </row>
    <row r="1307" spans="23:23" x14ac:dyDescent="0.25">
      <c r="W1307"/>
    </row>
    <row r="1308" spans="23:23" x14ac:dyDescent="0.25">
      <c r="W1308"/>
    </row>
    <row r="1309" spans="23:23" x14ac:dyDescent="0.25">
      <c r="W1309"/>
    </row>
    <row r="1310" spans="23:23" x14ac:dyDescent="0.25">
      <c r="W1310"/>
    </row>
    <row r="1311" spans="23:23" x14ac:dyDescent="0.25">
      <c r="W1311"/>
    </row>
    <row r="1312" spans="23:23" x14ac:dyDescent="0.25">
      <c r="W1312"/>
    </row>
    <row r="1313" spans="23:23" x14ac:dyDescent="0.25">
      <c r="W1313"/>
    </row>
    <row r="1314" spans="23:23" x14ac:dyDescent="0.25">
      <c r="W1314"/>
    </row>
    <row r="1315" spans="23:23" x14ac:dyDescent="0.25">
      <c r="W1315"/>
    </row>
    <row r="1316" spans="23:23" x14ac:dyDescent="0.25">
      <c r="W1316"/>
    </row>
    <row r="1317" spans="23:23" x14ac:dyDescent="0.25">
      <c r="W1317"/>
    </row>
    <row r="1318" spans="23:23" x14ac:dyDescent="0.25">
      <c r="W1318"/>
    </row>
    <row r="1319" spans="23:23" x14ac:dyDescent="0.25">
      <c r="W1319"/>
    </row>
    <row r="1320" spans="23:23" x14ac:dyDescent="0.25">
      <c r="W1320"/>
    </row>
    <row r="1321" spans="23:23" x14ac:dyDescent="0.25">
      <c r="W1321"/>
    </row>
    <row r="1322" spans="23:23" x14ac:dyDescent="0.25">
      <c r="W1322"/>
    </row>
    <row r="1323" spans="23:23" x14ac:dyDescent="0.25">
      <c r="W1323"/>
    </row>
    <row r="1324" spans="23:23" x14ac:dyDescent="0.25">
      <c r="W1324"/>
    </row>
    <row r="1325" spans="23:23" x14ac:dyDescent="0.25">
      <c r="W1325"/>
    </row>
    <row r="1326" spans="23:23" x14ac:dyDescent="0.25">
      <c r="W1326"/>
    </row>
    <row r="1327" spans="23:23" x14ac:dyDescent="0.25">
      <c r="W1327"/>
    </row>
    <row r="1328" spans="23:23" x14ac:dyDescent="0.25">
      <c r="W1328"/>
    </row>
    <row r="1329" spans="23:23" x14ac:dyDescent="0.25">
      <c r="W1329"/>
    </row>
    <row r="1330" spans="23:23" x14ac:dyDescent="0.25">
      <c r="W1330"/>
    </row>
    <row r="1331" spans="23:23" x14ac:dyDescent="0.25">
      <c r="W1331"/>
    </row>
    <row r="1332" spans="23:23" x14ac:dyDescent="0.25">
      <c r="W1332"/>
    </row>
    <row r="1333" spans="23:23" x14ac:dyDescent="0.25">
      <c r="W1333"/>
    </row>
    <row r="1334" spans="23:23" x14ac:dyDescent="0.25">
      <c r="W1334"/>
    </row>
    <row r="1335" spans="23:23" x14ac:dyDescent="0.25">
      <c r="W1335"/>
    </row>
    <row r="1336" spans="23:23" x14ac:dyDescent="0.25">
      <c r="W1336"/>
    </row>
    <row r="1337" spans="23:23" x14ac:dyDescent="0.25">
      <c r="W1337"/>
    </row>
    <row r="1338" spans="23:23" x14ac:dyDescent="0.25">
      <c r="W1338"/>
    </row>
    <row r="1339" spans="23:23" x14ac:dyDescent="0.25">
      <c r="W1339"/>
    </row>
    <row r="1340" spans="23:23" x14ac:dyDescent="0.25">
      <c r="W1340"/>
    </row>
    <row r="1341" spans="23:23" x14ac:dyDescent="0.25">
      <c r="W1341"/>
    </row>
    <row r="1342" spans="23:23" x14ac:dyDescent="0.25">
      <c r="W1342"/>
    </row>
    <row r="1343" spans="23:23" x14ac:dyDescent="0.25">
      <c r="W1343"/>
    </row>
    <row r="1344" spans="23:23" x14ac:dyDescent="0.25">
      <c r="W1344"/>
    </row>
    <row r="1345" spans="23:23" x14ac:dyDescent="0.25">
      <c r="W1345"/>
    </row>
    <row r="1346" spans="23:23" x14ac:dyDescent="0.25">
      <c r="W1346"/>
    </row>
    <row r="1347" spans="23:23" x14ac:dyDescent="0.25">
      <c r="W1347"/>
    </row>
    <row r="1348" spans="23:23" x14ac:dyDescent="0.25">
      <c r="W1348"/>
    </row>
    <row r="1349" spans="23:23" x14ac:dyDescent="0.25">
      <c r="W1349"/>
    </row>
    <row r="1350" spans="23:23" x14ac:dyDescent="0.25">
      <c r="W1350"/>
    </row>
    <row r="1351" spans="23:23" x14ac:dyDescent="0.25">
      <c r="W1351"/>
    </row>
    <row r="1352" spans="23:23" x14ac:dyDescent="0.25">
      <c r="W1352"/>
    </row>
    <row r="1353" spans="23:23" x14ac:dyDescent="0.25">
      <c r="W1353"/>
    </row>
    <row r="1354" spans="23:23" x14ac:dyDescent="0.25">
      <c r="W1354"/>
    </row>
    <row r="1355" spans="23:23" x14ac:dyDescent="0.25">
      <c r="W1355"/>
    </row>
    <row r="1356" spans="23:23" x14ac:dyDescent="0.25">
      <c r="W1356"/>
    </row>
    <row r="1357" spans="23:23" x14ac:dyDescent="0.25">
      <c r="W1357"/>
    </row>
    <row r="1358" spans="23:23" x14ac:dyDescent="0.25">
      <c r="W1358"/>
    </row>
    <row r="1359" spans="23:23" x14ac:dyDescent="0.25">
      <c r="W1359"/>
    </row>
    <row r="1360" spans="23:23" x14ac:dyDescent="0.25">
      <c r="W1360"/>
    </row>
    <row r="1361" spans="23:23" x14ac:dyDescent="0.25">
      <c r="W1361"/>
    </row>
    <row r="1362" spans="23:23" x14ac:dyDescent="0.25">
      <c r="W1362"/>
    </row>
    <row r="1363" spans="23:23" x14ac:dyDescent="0.25">
      <c r="W1363"/>
    </row>
    <row r="1364" spans="23:23" x14ac:dyDescent="0.25">
      <c r="W1364"/>
    </row>
    <row r="1365" spans="23:23" x14ac:dyDescent="0.25">
      <c r="W1365"/>
    </row>
    <row r="1366" spans="23:23" x14ac:dyDescent="0.25">
      <c r="W1366"/>
    </row>
    <row r="1367" spans="23:23" x14ac:dyDescent="0.25">
      <c r="W1367"/>
    </row>
    <row r="1368" spans="23:23" x14ac:dyDescent="0.25">
      <c r="W1368"/>
    </row>
    <row r="1369" spans="23:23" x14ac:dyDescent="0.25">
      <c r="W1369"/>
    </row>
    <row r="1370" spans="23:23" x14ac:dyDescent="0.25">
      <c r="W1370"/>
    </row>
    <row r="1371" spans="23:23" x14ac:dyDescent="0.25">
      <c r="W1371"/>
    </row>
    <row r="1372" spans="23:23" x14ac:dyDescent="0.25">
      <c r="W1372"/>
    </row>
    <row r="1373" spans="23:23" x14ac:dyDescent="0.25">
      <c r="W1373"/>
    </row>
    <row r="1374" spans="23:23" x14ac:dyDescent="0.25">
      <c r="W1374"/>
    </row>
    <row r="1375" spans="23:23" x14ac:dyDescent="0.25">
      <c r="W1375"/>
    </row>
    <row r="1376" spans="23:23" x14ac:dyDescent="0.25">
      <c r="W1376"/>
    </row>
    <row r="1377" spans="23:23" x14ac:dyDescent="0.25">
      <c r="W1377"/>
    </row>
    <row r="1378" spans="23:23" x14ac:dyDescent="0.25">
      <c r="W1378"/>
    </row>
    <row r="1379" spans="23:23" x14ac:dyDescent="0.25">
      <c r="W1379"/>
    </row>
    <row r="1380" spans="23:23" x14ac:dyDescent="0.25">
      <c r="W1380"/>
    </row>
    <row r="1381" spans="23:23" x14ac:dyDescent="0.25">
      <c r="W1381"/>
    </row>
    <row r="1382" spans="23:23" x14ac:dyDescent="0.25">
      <c r="W1382"/>
    </row>
    <row r="1383" spans="23:23" x14ac:dyDescent="0.25">
      <c r="W1383"/>
    </row>
    <row r="1384" spans="23:23" x14ac:dyDescent="0.25">
      <c r="W1384"/>
    </row>
    <row r="1385" spans="23:23" x14ac:dyDescent="0.25">
      <c r="W1385"/>
    </row>
    <row r="1386" spans="23:23" x14ac:dyDescent="0.25">
      <c r="W1386"/>
    </row>
    <row r="1387" spans="23:23" x14ac:dyDescent="0.25">
      <c r="W1387"/>
    </row>
    <row r="1388" spans="23:23" x14ac:dyDescent="0.25">
      <c r="W1388"/>
    </row>
    <row r="1389" spans="23:23" x14ac:dyDescent="0.25">
      <c r="W1389"/>
    </row>
    <row r="1390" spans="23:23" x14ac:dyDescent="0.25">
      <c r="W1390"/>
    </row>
    <row r="1391" spans="23:23" x14ac:dyDescent="0.25">
      <c r="W1391"/>
    </row>
    <row r="1392" spans="23:23" x14ac:dyDescent="0.25">
      <c r="W1392"/>
    </row>
    <row r="1393" spans="23:23" x14ac:dyDescent="0.25">
      <c r="W1393"/>
    </row>
    <row r="1394" spans="23:23" x14ac:dyDescent="0.25">
      <c r="W1394"/>
    </row>
    <row r="1395" spans="23:23" x14ac:dyDescent="0.25">
      <c r="W1395"/>
    </row>
    <row r="1396" spans="23:23" x14ac:dyDescent="0.25">
      <c r="W1396"/>
    </row>
    <row r="1397" spans="23:23" x14ac:dyDescent="0.25">
      <c r="W1397"/>
    </row>
    <row r="1398" spans="23:23" x14ac:dyDescent="0.25">
      <c r="W1398"/>
    </row>
    <row r="1399" spans="23:23" x14ac:dyDescent="0.25">
      <c r="W1399"/>
    </row>
    <row r="1400" spans="23:23" x14ac:dyDescent="0.25">
      <c r="W1400"/>
    </row>
    <row r="1401" spans="23:23" x14ac:dyDescent="0.25">
      <c r="W1401"/>
    </row>
    <row r="1402" spans="23:23" x14ac:dyDescent="0.25">
      <c r="W1402"/>
    </row>
    <row r="1403" spans="23:23" x14ac:dyDescent="0.25">
      <c r="W1403"/>
    </row>
    <row r="1404" spans="23:23" x14ac:dyDescent="0.25">
      <c r="W1404"/>
    </row>
    <row r="1405" spans="23:23" x14ac:dyDescent="0.25">
      <c r="W1405"/>
    </row>
    <row r="1406" spans="23:23" x14ac:dyDescent="0.25">
      <c r="W1406"/>
    </row>
    <row r="1407" spans="23:23" x14ac:dyDescent="0.25">
      <c r="W1407"/>
    </row>
    <row r="1408" spans="23:23" x14ac:dyDescent="0.25">
      <c r="W1408"/>
    </row>
    <row r="1409" spans="23:23" x14ac:dyDescent="0.25">
      <c r="W1409"/>
    </row>
    <row r="1410" spans="23:23" x14ac:dyDescent="0.25">
      <c r="W1410"/>
    </row>
    <row r="1411" spans="23:23" x14ac:dyDescent="0.25">
      <c r="W1411"/>
    </row>
    <row r="1412" spans="23:23" x14ac:dyDescent="0.25">
      <c r="W1412"/>
    </row>
    <row r="1413" spans="23:23" x14ac:dyDescent="0.25">
      <c r="W1413"/>
    </row>
    <row r="1414" spans="23:23" x14ac:dyDescent="0.25">
      <c r="W1414"/>
    </row>
    <row r="1415" spans="23:23" x14ac:dyDescent="0.25">
      <c r="W1415"/>
    </row>
    <row r="1416" spans="23:23" x14ac:dyDescent="0.25">
      <c r="W1416"/>
    </row>
    <row r="1417" spans="23:23" x14ac:dyDescent="0.25">
      <c r="W1417"/>
    </row>
    <row r="1418" spans="23:23" x14ac:dyDescent="0.25">
      <c r="W1418"/>
    </row>
    <row r="1419" spans="23:23" x14ac:dyDescent="0.25">
      <c r="W1419"/>
    </row>
    <row r="1420" spans="23:23" x14ac:dyDescent="0.25">
      <c r="W1420"/>
    </row>
    <row r="1421" spans="23:23" x14ac:dyDescent="0.25">
      <c r="W1421"/>
    </row>
    <row r="1422" spans="23:23" x14ac:dyDescent="0.25">
      <c r="W1422"/>
    </row>
    <row r="1423" spans="23:23" x14ac:dyDescent="0.25">
      <c r="W1423"/>
    </row>
    <row r="1424" spans="23:23" x14ac:dyDescent="0.25">
      <c r="W1424"/>
    </row>
    <row r="1425" spans="23:23" x14ac:dyDescent="0.25">
      <c r="W1425"/>
    </row>
    <row r="1426" spans="23:23" x14ac:dyDescent="0.25">
      <c r="W1426"/>
    </row>
    <row r="1427" spans="23:23" x14ac:dyDescent="0.25">
      <c r="W1427"/>
    </row>
    <row r="1428" spans="23:23" x14ac:dyDescent="0.25">
      <c r="W1428"/>
    </row>
    <row r="1429" spans="23:23" x14ac:dyDescent="0.25">
      <c r="W1429"/>
    </row>
    <row r="1430" spans="23:23" x14ac:dyDescent="0.25">
      <c r="W1430"/>
    </row>
    <row r="1431" spans="23:23" x14ac:dyDescent="0.25">
      <c r="W1431"/>
    </row>
    <row r="1432" spans="23:23" x14ac:dyDescent="0.25">
      <c r="W1432"/>
    </row>
    <row r="1433" spans="23:23" x14ac:dyDescent="0.25">
      <c r="W1433"/>
    </row>
    <row r="1434" spans="23:23" x14ac:dyDescent="0.25">
      <c r="W1434"/>
    </row>
    <row r="1435" spans="23:23" x14ac:dyDescent="0.25">
      <c r="W1435"/>
    </row>
    <row r="1436" spans="23:23" x14ac:dyDescent="0.25">
      <c r="W1436"/>
    </row>
    <row r="1437" spans="23:23" x14ac:dyDescent="0.25">
      <c r="W1437"/>
    </row>
    <row r="1438" spans="23:23" x14ac:dyDescent="0.25">
      <c r="W1438"/>
    </row>
    <row r="1439" spans="23:23" x14ac:dyDescent="0.25">
      <c r="W1439"/>
    </row>
    <row r="1440" spans="23:23" x14ac:dyDescent="0.25">
      <c r="W1440"/>
    </row>
    <row r="1441" spans="23:23" x14ac:dyDescent="0.25">
      <c r="W1441"/>
    </row>
    <row r="1442" spans="23:23" x14ac:dyDescent="0.25">
      <c r="W1442"/>
    </row>
    <row r="1443" spans="23:23" x14ac:dyDescent="0.25">
      <c r="W1443"/>
    </row>
    <row r="1444" spans="23:23" x14ac:dyDescent="0.25">
      <c r="W1444"/>
    </row>
    <row r="1445" spans="23:23" x14ac:dyDescent="0.25">
      <c r="W1445"/>
    </row>
    <row r="1446" spans="23:23" x14ac:dyDescent="0.25">
      <c r="W1446"/>
    </row>
    <row r="1447" spans="23:23" x14ac:dyDescent="0.25">
      <c r="W1447"/>
    </row>
    <row r="1448" spans="23:23" x14ac:dyDescent="0.25">
      <c r="W1448"/>
    </row>
    <row r="1449" spans="23:23" x14ac:dyDescent="0.25">
      <c r="W1449"/>
    </row>
    <row r="1450" spans="23:23" x14ac:dyDescent="0.25">
      <c r="W1450"/>
    </row>
    <row r="1451" spans="23:23" x14ac:dyDescent="0.25">
      <c r="W1451"/>
    </row>
    <row r="1452" spans="23:23" x14ac:dyDescent="0.25">
      <c r="W1452"/>
    </row>
    <row r="1453" spans="23:23" x14ac:dyDescent="0.25">
      <c r="W1453"/>
    </row>
    <row r="1454" spans="23:23" x14ac:dyDescent="0.25">
      <c r="W1454"/>
    </row>
    <row r="1455" spans="23:23" x14ac:dyDescent="0.25">
      <c r="W1455"/>
    </row>
    <row r="1456" spans="23:23" x14ac:dyDescent="0.25">
      <c r="W1456"/>
    </row>
    <row r="1457" spans="23:23" x14ac:dyDescent="0.25">
      <c r="W1457"/>
    </row>
    <row r="1458" spans="23:23" x14ac:dyDescent="0.25">
      <c r="W1458"/>
    </row>
    <row r="1459" spans="23:23" x14ac:dyDescent="0.25">
      <c r="W1459"/>
    </row>
    <row r="1460" spans="23:23" x14ac:dyDescent="0.25">
      <c r="W1460"/>
    </row>
    <row r="1461" spans="23:23" x14ac:dyDescent="0.25">
      <c r="W1461"/>
    </row>
    <row r="1462" spans="23:23" x14ac:dyDescent="0.25">
      <c r="W1462"/>
    </row>
    <row r="1463" spans="23:23" x14ac:dyDescent="0.25">
      <c r="W1463"/>
    </row>
    <row r="1464" spans="23:23" x14ac:dyDescent="0.25">
      <c r="W1464"/>
    </row>
    <row r="1465" spans="23:23" x14ac:dyDescent="0.25">
      <c r="W1465"/>
    </row>
    <row r="1466" spans="23:23" x14ac:dyDescent="0.25">
      <c r="W1466"/>
    </row>
    <row r="1467" spans="23:23" x14ac:dyDescent="0.25">
      <c r="W1467"/>
    </row>
    <row r="1468" spans="23:23" x14ac:dyDescent="0.25">
      <c r="W1468"/>
    </row>
    <row r="1469" spans="23:23" x14ac:dyDescent="0.25">
      <c r="W1469"/>
    </row>
    <row r="1470" spans="23:23" x14ac:dyDescent="0.25">
      <c r="W1470"/>
    </row>
    <row r="1471" spans="23:23" x14ac:dyDescent="0.25">
      <c r="W1471"/>
    </row>
    <row r="1472" spans="23:23" x14ac:dyDescent="0.25">
      <c r="W1472"/>
    </row>
    <row r="1473" spans="23:23" x14ac:dyDescent="0.25">
      <c r="W1473"/>
    </row>
    <row r="1474" spans="23:23" x14ac:dyDescent="0.25">
      <c r="W1474"/>
    </row>
    <row r="1475" spans="23:23" x14ac:dyDescent="0.25">
      <c r="W1475"/>
    </row>
    <row r="1476" spans="23:23" x14ac:dyDescent="0.25">
      <c r="W1476"/>
    </row>
    <row r="1477" spans="23:23" x14ac:dyDescent="0.25">
      <c r="W1477"/>
    </row>
    <row r="1478" spans="23:23" x14ac:dyDescent="0.25">
      <c r="W1478"/>
    </row>
    <row r="1479" spans="23:23" x14ac:dyDescent="0.25">
      <c r="W1479"/>
    </row>
    <row r="1480" spans="23:23" x14ac:dyDescent="0.25">
      <c r="W1480"/>
    </row>
    <row r="1481" spans="23:23" x14ac:dyDescent="0.25">
      <c r="W1481"/>
    </row>
    <row r="1482" spans="23:23" x14ac:dyDescent="0.25">
      <c r="W1482"/>
    </row>
    <row r="1483" spans="23:23" x14ac:dyDescent="0.25">
      <c r="W1483"/>
    </row>
    <row r="1484" spans="23:23" x14ac:dyDescent="0.25">
      <c r="W1484"/>
    </row>
    <row r="1485" spans="23:23" x14ac:dyDescent="0.25">
      <c r="W1485"/>
    </row>
    <row r="1486" spans="23:23" x14ac:dyDescent="0.25">
      <c r="W1486"/>
    </row>
    <row r="1487" spans="23:23" x14ac:dyDescent="0.25">
      <c r="W1487"/>
    </row>
    <row r="1488" spans="23:23" x14ac:dyDescent="0.25">
      <c r="W1488"/>
    </row>
    <row r="1489" spans="23:23" x14ac:dyDescent="0.25">
      <c r="W1489"/>
    </row>
    <row r="1490" spans="23:23" x14ac:dyDescent="0.25">
      <c r="W1490"/>
    </row>
    <row r="1491" spans="23:23" x14ac:dyDescent="0.25">
      <c r="W1491"/>
    </row>
    <row r="1492" spans="23:23" x14ac:dyDescent="0.25">
      <c r="W1492"/>
    </row>
    <row r="1493" spans="23:23" x14ac:dyDescent="0.25">
      <c r="W1493"/>
    </row>
    <row r="1494" spans="23:23" x14ac:dyDescent="0.25">
      <c r="W1494"/>
    </row>
    <row r="1495" spans="23:23" x14ac:dyDescent="0.25">
      <c r="W1495"/>
    </row>
    <row r="1496" spans="23:23" x14ac:dyDescent="0.25">
      <c r="W1496"/>
    </row>
    <row r="1497" spans="23:23" x14ac:dyDescent="0.25">
      <c r="W1497"/>
    </row>
    <row r="1498" spans="23:23" x14ac:dyDescent="0.25">
      <c r="W1498"/>
    </row>
    <row r="1499" spans="23:23" x14ac:dyDescent="0.25">
      <c r="W1499"/>
    </row>
    <row r="1500" spans="23:23" x14ac:dyDescent="0.25">
      <c r="W1500"/>
    </row>
    <row r="1501" spans="23:23" x14ac:dyDescent="0.25">
      <c r="W1501"/>
    </row>
    <row r="1502" spans="23:23" x14ac:dyDescent="0.25">
      <c r="W1502"/>
    </row>
    <row r="1503" spans="23:23" x14ac:dyDescent="0.25">
      <c r="W1503"/>
    </row>
    <row r="1504" spans="23:23" x14ac:dyDescent="0.25">
      <c r="W1504"/>
    </row>
    <row r="1505" spans="23:23" x14ac:dyDescent="0.25">
      <c r="W1505"/>
    </row>
    <row r="1506" spans="23:23" x14ac:dyDescent="0.25">
      <c r="W1506"/>
    </row>
    <row r="1507" spans="23:23" x14ac:dyDescent="0.25">
      <c r="W1507"/>
    </row>
    <row r="1508" spans="23:23" x14ac:dyDescent="0.25">
      <c r="W1508"/>
    </row>
    <row r="1509" spans="23:23" x14ac:dyDescent="0.25">
      <c r="W1509"/>
    </row>
    <row r="1510" spans="23:23" x14ac:dyDescent="0.25">
      <c r="W1510"/>
    </row>
    <row r="1511" spans="23:23" x14ac:dyDescent="0.25">
      <c r="W1511"/>
    </row>
    <row r="1512" spans="23:23" x14ac:dyDescent="0.25">
      <c r="W1512"/>
    </row>
    <row r="1513" spans="23:23" x14ac:dyDescent="0.25">
      <c r="W1513"/>
    </row>
    <row r="1514" spans="23:23" x14ac:dyDescent="0.25">
      <c r="W1514"/>
    </row>
    <row r="1515" spans="23:23" x14ac:dyDescent="0.25">
      <c r="W1515"/>
    </row>
    <row r="1516" spans="23:23" x14ac:dyDescent="0.25">
      <c r="W1516"/>
    </row>
    <row r="1517" spans="23:23" x14ac:dyDescent="0.25">
      <c r="W1517"/>
    </row>
    <row r="1518" spans="23:23" x14ac:dyDescent="0.25">
      <c r="W1518"/>
    </row>
    <row r="1519" spans="23:23" x14ac:dyDescent="0.25">
      <c r="W1519"/>
    </row>
    <row r="1520" spans="23:23" x14ac:dyDescent="0.25">
      <c r="W1520"/>
    </row>
    <row r="1521" spans="23:23" x14ac:dyDescent="0.25">
      <c r="W1521"/>
    </row>
    <row r="1522" spans="23:23" x14ac:dyDescent="0.25">
      <c r="W1522"/>
    </row>
    <row r="1523" spans="23:23" x14ac:dyDescent="0.25">
      <c r="W1523"/>
    </row>
    <row r="1524" spans="23:23" x14ac:dyDescent="0.25">
      <c r="W1524"/>
    </row>
    <row r="1525" spans="23:23" x14ac:dyDescent="0.25">
      <c r="W1525"/>
    </row>
    <row r="1526" spans="23:23" x14ac:dyDescent="0.25">
      <c r="W1526"/>
    </row>
    <row r="1527" spans="23:23" x14ac:dyDescent="0.25">
      <c r="W1527"/>
    </row>
    <row r="1528" spans="23:23" x14ac:dyDescent="0.25">
      <c r="W1528"/>
    </row>
    <row r="1529" spans="23:23" x14ac:dyDescent="0.25">
      <c r="W1529"/>
    </row>
    <row r="1530" spans="23:23" x14ac:dyDescent="0.25">
      <c r="W1530"/>
    </row>
    <row r="1531" spans="23:23" x14ac:dyDescent="0.25">
      <c r="W1531"/>
    </row>
    <row r="1532" spans="23:23" x14ac:dyDescent="0.25">
      <c r="W1532"/>
    </row>
    <row r="1533" spans="23:23" x14ac:dyDescent="0.25">
      <c r="W1533"/>
    </row>
    <row r="1534" spans="23:23" x14ac:dyDescent="0.25">
      <c r="W1534"/>
    </row>
    <row r="1535" spans="23:23" x14ac:dyDescent="0.25">
      <c r="W1535"/>
    </row>
    <row r="1536" spans="23:23" x14ac:dyDescent="0.25">
      <c r="W1536"/>
    </row>
    <row r="1537" spans="23:23" x14ac:dyDescent="0.25">
      <c r="W1537"/>
    </row>
    <row r="1538" spans="23:23" x14ac:dyDescent="0.25">
      <c r="W1538"/>
    </row>
    <row r="1539" spans="23:23" x14ac:dyDescent="0.25">
      <c r="W1539"/>
    </row>
    <row r="1540" spans="23:23" x14ac:dyDescent="0.25">
      <c r="W1540"/>
    </row>
    <row r="1541" spans="23:23" x14ac:dyDescent="0.25">
      <c r="W1541"/>
    </row>
    <row r="1542" spans="23:23" x14ac:dyDescent="0.25">
      <c r="W1542"/>
    </row>
    <row r="1543" spans="23:23" x14ac:dyDescent="0.25">
      <c r="W1543"/>
    </row>
    <row r="1544" spans="23:23" x14ac:dyDescent="0.25">
      <c r="W1544"/>
    </row>
    <row r="1545" spans="23:23" x14ac:dyDescent="0.25">
      <c r="W1545"/>
    </row>
    <row r="1546" spans="23:23" x14ac:dyDescent="0.25">
      <c r="W1546"/>
    </row>
    <row r="1547" spans="23:23" x14ac:dyDescent="0.25">
      <c r="W1547"/>
    </row>
    <row r="1548" spans="23:23" x14ac:dyDescent="0.25">
      <c r="W1548"/>
    </row>
    <row r="1549" spans="23:23" x14ac:dyDescent="0.25">
      <c r="W1549"/>
    </row>
    <row r="1550" spans="23:23" x14ac:dyDescent="0.25">
      <c r="W1550"/>
    </row>
    <row r="1551" spans="23:23" x14ac:dyDescent="0.25">
      <c r="W1551"/>
    </row>
    <row r="1552" spans="23:23" x14ac:dyDescent="0.25">
      <c r="W1552"/>
    </row>
    <row r="1553" spans="23:23" x14ac:dyDescent="0.25">
      <c r="W1553"/>
    </row>
    <row r="1554" spans="23:23" x14ac:dyDescent="0.25">
      <c r="W1554"/>
    </row>
    <row r="1555" spans="23:23" x14ac:dyDescent="0.25">
      <c r="W1555"/>
    </row>
    <row r="1556" spans="23:23" x14ac:dyDescent="0.25">
      <c r="W1556"/>
    </row>
    <row r="1557" spans="23:23" x14ac:dyDescent="0.25">
      <c r="W1557"/>
    </row>
    <row r="1558" spans="23:23" x14ac:dyDescent="0.25">
      <c r="W1558"/>
    </row>
    <row r="1559" spans="23:23" x14ac:dyDescent="0.25">
      <c r="W1559"/>
    </row>
    <row r="1560" spans="23:23" x14ac:dyDescent="0.25">
      <c r="W1560"/>
    </row>
    <row r="1561" spans="23:23" x14ac:dyDescent="0.25">
      <c r="W1561"/>
    </row>
    <row r="1562" spans="23:23" x14ac:dyDescent="0.25">
      <c r="W1562"/>
    </row>
    <row r="1563" spans="23:23" x14ac:dyDescent="0.25">
      <c r="W1563"/>
    </row>
    <row r="1564" spans="23:23" x14ac:dyDescent="0.25">
      <c r="W1564"/>
    </row>
    <row r="1565" spans="23:23" x14ac:dyDescent="0.25">
      <c r="W1565"/>
    </row>
    <row r="1566" spans="23:23" x14ac:dyDescent="0.25">
      <c r="W1566"/>
    </row>
    <row r="1567" spans="23:23" x14ac:dyDescent="0.25">
      <c r="W1567"/>
    </row>
    <row r="1568" spans="23:23" x14ac:dyDescent="0.25">
      <c r="W1568"/>
    </row>
    <row r="1569" spans="23:23" x14ac:dyDescent="0.25">
      <c r="W1569"/>
    </row>
    <row r="1570" spans="23:23" x14ac:dyDescent="0.25">
      <c r="W1570"/>
    </row>
    <row r="1571" spans="23:23" x14ac:dyDescent="0.25">
      <c r="W1571"/>
    </row>
    <row r="1572" spans="23:23" x14ac:dyDescent="0.25">
      <c r="W1572"/>
    </row>
    <row r="1573" spans="23:23" x14ac:dyDescent="0.25">
      <c r="W1573"/>
    </row>
    <row r="1574" spans="23:23" x14ac:dyDescent="0.25">
      <c r="W1574"/>
    </row>
    <row r="1575" spans="23:23" x14ac:dyDescent="0.25">
      <c r="W1575"/>
    </row>
    <row r="1576" spans="23:23" x14ac:dyDescent="0.25">
      <c r="W1576"/>
    </row>
    <row r="1577" spans="23:23" x14ac:dyDescent="0.25">
      <c r="W1577"/>
    </row>
    <row r="1578" spans="23:23" x14ac:dyDescent="0.25">
      <c r="W1578"/>
    </row>
    <row r="1579" spans="23:23" x14ac:dyDescent="0.25">
      <c r="W1579"/>
    </row>
    <row r="1580" spans="23:23" x14ac:dyDescent="0.25">
      <c r="W1580"/>
    </row>
    <row r="1581" spans="23:23" x14ac:dyDescent="0.25">
      <c r="W1581"/>
    </row>
    <row r="1582" spans="23:23" x14ac:dyDescent="0.25">
      <c r="W1582"/>
    </row>
    <row r="1583" spans="23:23" x14ac:dyDescent="0.25">
      <c r="W1583"/>
    </row>
    <row r="1584" spans="23:23" x14ac:dyDescent="0.25">
      <c r="W1584"/>
    </row>
    <row r="1585" spans="23:23" x14ac:dyDescent="0.25">
      <c r="W1585"/>
    </row>
    <row r="1586" spans="23:23" x14ac:dyDescent="0.25">
      <c r="W1586"/>
    </row>
    <row r="1587" spans="23:23" x14ac:dyDescent="0.25">
      <c r="W1587"/>
    </row>
    <row r="1588" spans="23:23" x14ac:dyDescent="0.25">
      <c r="W1588"/>
    </row>
    <row r="1589" spans="23:23" x14ac:dyDescent="0.25">
      <c r="W1589"/>
    </row>
    <row r="1590" spans="23:23" x14ac:dyDescent="0.25">
      <c r="W1590"/>
    </row>
    <row r="1591" spans="23:23" x14ac:dyDescent="0.25">
      <c r="W1591"/>
    </row>
    <row r="1592" spans="23:23" x14ac:dyDescent="0.25">
      <c r="W1592"/>
    </row>
    <row r="1593" spans="23:23" x14ac:dyDescent="0.25">
      <c r="W1593"/>
    </row>
    <row r="1594" spans="23:23" x14ac:dyDescent="0.25">
      <c r="W1594"/>
    </row>
    <row r="1595" spans="23:23" x14ac:dyDescent="0.25">
      <c r="W1595"/>
    </row>
    <row r="1596" spans="23:23" x14ac:dyDescent="0.25">
      <c r="W1596"/>
    </row>
    <row r="1597" spans="23:23" x14ac:dyDescent="0.25">
      <c r="W1597"/>
    </row>
    <row r="1598" spans="23:23" x14ac:dyDescent="0.25">
      <c r="W1598"/>
    </row>
    <row r="1599" spans="23:23" x14ac:dyDescent="0.25">
      <c r="W1599"/>
    </row>
    <row r="1600" spans="23:23" x14ac:dyDescent="0.25">
      <c r="W1600"/>
    </row>
    <row r="1601" spans="23:23" x14ac:dyDescent="0.25">
      <c r="W1601"/>
    </row>
    <row r="1602" spans="23:23" x14ac:dyDescent="0.25">
      <c r="W1602"/>
    </row>
    <row r="1603" spans="23:23" x14ac:dyDescent="0.25">
      <c r="W1603"/>
    </row>
    <row r="1604" spans="23:23" x14ac:dyDescent="0.25">
      <c r="W1604"/>
    </row>
    <row r="1605" spans="23:23" x14ac:dyDescent="0.25">
      <c r="W1605"/>
    </row>
    <row r="1606" spans="23:23" x14ac:dyDescent="0.25">
      <c r="W1606"/>
    </row>
    <row r="1607" spans="23:23" x14ac:dyDescent="0.25">
      <c r="W1607"/>
    </row>
    <row r="1608" spans="23:23" x14ac:dyDescent="0.25">
      <c r="W1608"/>
    </row>
    <row r="1609" spans="23:23" x14ac:dyDescent="0.25">
      <c r="W1609"/>
    </row>
    <row r="1610" spans="23:23" x14ac:dyDescent="0.25">
      <c r="W1610"/>
    </row>
    <row r="1611" spans="23:23" x14ac:dyDescent="0.25">
      <c r="W1611"/>
    </row>
    <row r="1612" spans="23:23" x14ac:dyDescent="0.25">
      <c r="W1612"/>
    </row>
    <row r="1613" spans="23:23" x14ac:dyDescent="0.25">
      <c r="W1613"/>
    </row>
    <row r="1614" spans="23:23" x14ac:dyDescent="0.25">
      <c r="W1614"/>
    </row>
    <row r="1615" spans="23:23" x14ac:dyDescent="0.25">
      <c r="W1615"/>
    </row>
    <row r="1616" spans="23:23" x14ac:dyDescent="0.25">
      <c r="W1616"/>
    </row>
    <row r="1617" spans="23:23" x14ac:dyDescent="0.25">
      <c r="W1617"/>
    </row>
    <row r="1618" spans="23:23" x14ac:dyDescent="0.25">
      <c r="W1618"/>
    </row>
    <row r="1619" spans="23:23" x14ac:dyDescent="0.25">
      <c r="W1619"/>
    </row>
    <row r="1620" spans="23:23" x14ac:dyDescent="0.25">
      <c r="W1620"/>
    </row>
    <row r="1621" spans="23:23" x14ac:dyDescent="0.25">
      <c r="W1621"/>
    </row>
    <row r="1622" spans="23:23" x14ac:dyDescent="0.25">
      <c r="W1622"/>
    </row>
    <row r="1623" spans="23:23" x14ac:dyDescent="0.25">
      <c r="W1623"/>
    </row>
    <row r="1624" spans="23:23" x14ac:dyDescent="0.25">
      <c r="W1624"/>
    </row>
    <row r="1625" spans="23:23" x14ac:dyDescent="0.25">
      <c r="W1625"/>
    </row>
    <row r="1626" spans="23:23" x14ac:dyDescent="0.25">
      <c r="W1626"/>
    </row>
    <row r="1627" spans="23:23" x14ac:dyDescent="0.25">
      <c r="W1627"/>
    </row>
    <row r="1628" spans="23:23" x14ac:dyDescent="0.25">
      <c r="W1628"/>
    </row>
    <row r="1629" spans="23:23" x14ac:dyDescent="0.25">
      <c r="W1629"/>
    </row>
    <row r="1630" spans="23:23" x14ac:dyDescent="0.25">
      <c r="W1630"/>
    </row>
    <row r="1631" spans="23:23" x14ac:dyDescent="0.25">
      <c r="W1631"/>
    </row>
    <row r="1632" spans="23:23" x14ac:dyDescent="0.25">
      <c r="W1632"/>
    </row>
    <row r="1633" spans="23:23" x14ac:dyDescent="0.25">
      <c r="W1633"/>
    </row>
    <row r="1634" spans="23:23" x14ac:dyDescent="0.25">
      <c r="W1634"/>
    </row>
    <row r="1635" spans="23:23" x14ac:dyDescent="0.25">
      <c r="W1635"/>
    </row>
    <row r="1636" spans="23:23" x14ac:dyDescent="0.25">
      <c r="W1636"/>
    </row>
    <row r="1637" spans="23:23" x14ac:dyDescent="0.25">
      <c r="W1637"/>
    </row>
    <row r="1638" spans="23:23" x14ac:dyDescent="0.25">
      <c r="W1638"/>
    </row>
    <row r="1639" spans="23:23" x14ac:dyDescent="0.25">
      <c r="W1639"/>
    </row>
    <row r="1640" spans="23:23" x14ac:dyDescent="0.25">
      <c r="W1640"/>
    </row>
    <row r="1641" spans="23:23" x14ac:dyDescent="0.25">
      <c r="W1641"/>
    </row>
    <row r="1642" spans="23:23" x14ac:dyDescent="0.25">
      <c r="W1642"/>
    </row>
    <row r="1643" spans="23:23" x14ac:dyDescent="0.25">
      <c r="W1643"/>
    </row>
    <row r="1644" spans="23:23" x14ac:dyDescent="0.25">
      <c r="W1644"/>
    </row>
    <row r="1645" spans="23:23" x14ac:dyDescent="0.25">
      <c r="W1645"/>
    </row>
    <row r="1646" spans="23:23" x14ac:dyDescent="0.25">
      <c r="W1646"/>
    </row>
    <row r="1647" spans="23:23" x14ac:dyDescent="0.25">
      <c r="W1647"/>
    </row>
    <row r="1648" spans="23:23" x14ac:dyDescent="0.25">
      <c r="W1648"/>
    </row>
    <row r="1649" spans="23:23" x14ac:dyDescent="0.25">
      <c r="W1649"/>
    </row>
    <row r="1650" spans="23:23" x14ac:dyDescent="0.25">
      <c r="W1650"/>
    </row>
    <row r="1651" spans="23:23" x14ac:dyDescent="0.25">
      <c r="W1651"/>
    </row>
    <row r="1652" spans="23:23" x14ac:dyDescent="0.25">
      <c r="W1652"/>
    </row>
    <row r="1653" spans="23:23" x14ac:dyDescent="0.25">
      <c r="W1653"/>
    </row>
    <row r="1654" spans="23:23" x14ac:dyDescent="0.25">
      <c r="W1654"/>
    </row>
    <row r="1655" spans="23:23" x14ac:dyDescent="0.25">
      <c r="W1655"/>
    </row>
    <row r="1656" spans="23:23" x14ac:dyDescent="0.25">
      <c r="W1656"/>
    </row>
    <row r="1657" spans="23:23" x14ac:dyDescent="0.25">
      <c r="W1657"/>
    </row>
    <row r="1658" spans="23:23" x14ac:dyDescent="0.25">
      <c r="W1658"/>
    </row>
    <row r="1659" spans="23:23" x14ac:dyDescent="0.25">
      <c r="W1659"/>
    </row>
    <row r="1660" spans="23:23" x14ac:dyDescent="0.25">
      <c r="W1660"/>
    </row>
    <row r="1661" spans="23:23" x14ac:dyDescent="0.25">
      <c r="W1661"/>
    </row>
    <row r="1662" spans="23:23" x14ac:dyDescent="0.25">
      <c r="W1662"/>
    </row>
    <row r="1663" spans="23:23" x14ac:dyDescent="0.25">
      <c r="W1663"/>
    </row>
    <row r="1664" spans="23:23" x14ac:dyDescent="0.25">
      <c r="W1664"/>
    </row>
    <row r="1665" spans="23:23" x14ac:dyDescent="0.25">
      <c r="W1665"/>
    </row>
    <row r="1666" spans="23:23" x14ac:dyDescent="0.25">
      <c r="W1666"/>
    </row>
    <row r="1667" spans="23:23" x14ac:dyDescent="0.25">
      <c r="W1667"/>
    </row>
    <row r="1668" spans="23:23" x14ac:dyDescent="0.25">
      <c r="W1668"/>
    </row>
    <row r="1669" spans="23:23" x14ac:dyDescent="0.25">
      <c r="W1669"/>
    </row>
    <row r="1670" spans="23:23" x14ac:dyDescent="0.25">
      <c r="W1670"/>
    </row>
    <row r="1671" spans="23:23" x14ac:dyDescent="0.25">
      <c r="W1671"/>
    </row>
    <row r="1672" spans="23:23" x14ac:dyDescent="0.25">
      <c r="W1672"/>
    </row>
    <row r="1673" spans="23:23" x14ac:dyDescent="0.25">
      <c r="W1673"/>
    </row>
    <row r="1674" spans="23:23" x14ac:dyDescent="0.25">
      <c r="W1674"/>
    </row>
    <row r="1675" spans="23:23" x14ac:dyDescent="0.25">
      <c r="W1675"/>
    </row>
    <row r="1676" spans="23:23" x14ac:dyDescent="0.25">
      <c r="W1676"/>
    </row>
    <row r="1677" spans="23:23" x14ac:dyDescent="0.25">
      <c r="W1677"/>
    </row>
    <row r="1678" spans="23:23" x14ac:dyDescent="0.25">
      <c r="W1678"/>
    </row>
    <row r="1679" spans="23:23" x14ac:dyDescent="0.25">
      <c r="W1679"/>
    </row>
    <row r="1680" spans="23:23" x14ac:dyDescent="0.25">
      <c r="W1680"/>
    </row>
    <row r="1681" spans="23:23" x14ac:dyDescent="0.25">
      <c r="W1681"/>
    </row>
    <row r="1682" spans="23:23" x14ac:dyDescent="0.25">
      <c r="W1682"/>
    </row>
    <row r="1683" spans="23:23" x14ac:dyDescent="0.25">
      <c r="W1683"/>
    </row>
    <row r="1684" spans="23:23" x14ac:dyDescent="0.25">
      <c r="W1684"/>
    </row>
    <row r="1685" spans="23:23" x14ac:dyDescent="0.25">
      <c r="W1685"/>
    </row>
    <row r="1686" spans="23:23" x14ac:dyDescent="0.25">
      <c r="W1686"/>
    </row>
    <row r="1687" spans="23:23" x14ac:dyDescent="0.25">
      <c r="W1687"/>
    </row>
    <row r="1688" spans="23:23" x14ac:dyDescent="0.25">
      <c r="W1688"/>
    </row>
    <row r="1689" spans="23:23" x14ac:dyDescent="0.25">
      <c r="W1689"/>
    </row>
    <row r="1690" spans="23:23" x14ac:dyDescent="0.25">
      <c r="W1690"/>
    </row>
    <row r="1691" spans="23:23" x14ac:dyDescent="0.25">
      <c r="W1691"/>
    </row>
    <row r="1692" spans="23:23" x14ac:dyDescent="0.25">
      <c r="W1692"/>
    </row>
    <row r="1693" spans="23:23" x14ac:dyDescent="0.25">
      <c r="W1693"/>
    </row>
    <row r="1694" spans="23:23" x14ac:dyDescent="0.25">
      <c r="W1694"/>
    </row>
    <row r="1695" spans="23:23" x14ac:dyDescent="0.25">
      <c r="W1695"/>
    </row>
    <row r="1696" spans="23:23" x14ac:dyDescent="0.25">
      <c r="W1696"/>
    </row>
    <row r="1697" spans="23:23" x14ac:dyDescent="0.25">
      <c r="W1697"/>
    </row>
    <row r="1698" spans="23:23" x14ac:dyDescent="0.25">
      <c r="W1698"/>
    </row>
    <row r="1699" spans="23:23" x14ac:dyDescent="0.25">
      <c r="W1699"/>
    </row>
    <row r="1700" spans="23:23" x14ac:dyDescent="0.25">
      <c r="W1700"/>
    </row>
    <row r="1701" spans="23:23" x14ac:dyDescent="0.25">
      <c r="W1701"/>
    </row>
    <row r="1702" spans="23:23" x14ac:dyDescent="0.25">
      <c r="W1702"/>
    </row>
    <row r="1703" spans="23:23" x14ac:dyDescent="0.25">
      <c r="W1703"/>
    </row>
    <row r="1704" spans="23:23" x14ac:dyDescent="0.25">
      <c r="W1704"/>
    </row>
    <row r="1705" spans="23:23" x14ac:dyDescent="0.25">
      <c r="W1705"/>
    </row>
    <row r="1706" spans="23:23" x14ac:dyDescent="0.25">
      <c r="W1706"/>
    </row>
    <row r="1707" spans="23:23" x14ac:dyDescent="0.25">
      <c r="W1707"/>
    </row>
    <row r="1708" spans="23:23" x14ac:dyDescent="0.25">
      <c r="W1708"/>
    </row>
    <row r="1709" spans="23:23" x14ac:dyDescent="0.25">
      <c r="W1709"/>
    </row>
    <row r="1710" spans="23:23" x14ac:dyDescent="0.25">
      <c r="W1710"/>
    </row>
    <row r="1711" spans="23:23" x14ac:dyDescent="0.25">
      <c r="W1711"/>
    </row>
    <row r="1712" spans="23:23" x14ac:dyDescent="0.25">
      <c r="W1712"/>
    </row>
    <row r="1713" spans="23:23" x14ac:dyDescent="0.25">
      <c r="W1713"/>
    </row>
    <row r="1714" spans="23:23" x14ac:dyDescent="0.25">
      <c r="W1714"/>
    </row>
    <row r="1715" spans="23:23" x14ac:dyDescent="0.25">
      <c r="W1715"/>
    </row>
    <row r="1716" spans="23:23" x14ac:dyDescent="0.25">
      <c r="W1716"/>
    </row>
    <row r="1717" spans="23:23" x14ac:dyDescent="0.25">
      <c r="W1717"/>
    </row>
    <row r="1718" spans="23:23" x14ac:dyDescent="0.25">
      <c r="W1718"/>
    </row>
    <row r="1719" spans="23:23" x14ac:dyDescent="0.25">
      <c r="W1719"/>
    </row>
    <row r="1720" spans="23:23" x14ac:dyDescent="0.25">
      <c r="W1720"/>
    </row>
    <row r="1721" spans="23:23" x14ac:dyDescent="0.25">
      <c r="W1721"/>
    </row>
    <row r="1722" spans="23:23" x14ac:dyDescent="0.25">
      <c r="W1722"/>
    </row>
    <row r="1723" spans="23:23" x14ac:dyDescent="0.25">
      <c r="W1723"/>
    </row>
    <row r="1724" spans="23:23" x14ac:dyDescent="0.25">
      <c r="W1724"/>
    </row>
    <row r="1725" spans="23:23" x14ac:dyDescent="0.25">
      <c r="W1725"/>
    </row>
    <row r="1726" spans="23:23" x14ac:dyDescent="0.25">
      <c r="W1726"/>
    </row>
    <row r="1727" spans="23:23" x14ac:dyDescent="0.25">
      <c r="W1727"/>
    </row>
    <row r="1728" spans="23:23" x14ac:dyDescent="0.25">
      <c r="W1728"/>
    </row>
    <row r="1729" spans="23:23" x14ac:dyDescent="0.25">
      <c r="W1729"/>
    </row>
    <row r="1730" spans="23:23" x14ac:dyDescent="0.25">
      <c r="W1730"/>
    </row>
    <row r="1731" spans="23:23" x14ac:dyDescent="0.25">
      <c r="W1731"/>
    </row>
    <row r="1732" spans="23:23" x14ac:dyDescent="0.25">
      <c r="W1732"/>
    </row>
    <row r="1733" spans="23:23" x14ac:dyDescent="0.25">
      <c r="W1733"/>
    </row>
    <row r="1734" spans="23:23" x14ac:dyDescent="0.25">
      <c r="W1734"/>
    </row>
    <row r="1735" spans="23:23" x14ac:dyDescent="0.25">
      <c r="W1735"/>
    </row>
    <row r="1736" spans="23:23" x14ac:dyDescent="0.25">
      <c r="W1736"/>
    </row>
    <row r="1737" spans="23:23" x14ac:dyDescent="0.25">
      <c r="W1737"/>
    </row>
    <row r="1738" spans="23:23" x14ac:dyDescent="0.25">
      <c r="W1738"/>
    </row>
    <row r="1739" spans="23:23" x14ac:dyDescent="0.25">
      <c r="W1739"/>
    </row>
    <row r="1740" spans="23:23" x14ac:dyDescent="0.25">
      <c r="W1740"/>
    </row>
    <row r="1741" spans="23:23" x14ac:dyDescent="0.25">
      <c r="W1741"/>
    </row>
    <row r="1742" spans="23:23" x14ac:dyDescent="0.25">
      <c r="W1742"/>
    </row>
    <row r="1743" spans="23:23" x14ac:dyDescent="0.25">
      <c r="W1743"/>
    </row>
    <row r="1744" spans="23:23" x14ac:dyDescent="0.25">
      <c r="W1744"/>
    </row>
    <row r="1745" spans="23:23" x14ac:dyDescent="0.25">
      <c r="W1745"/>
    </row>
    <row r="1746" spans="23:23" x14ac:dyDescent="0.25">
      <c r="W1746"/>
    </row>
    <row r="1747" spans="23:23" x14ac:dyDescent="0.25">
      <c r="W1747"/>
    </row>
    <row r="1748" spans="23:23" x14ac:dyDescent="0.25">
      <c r="W1748"/>
    </row>
    <row r="1749" spans="23:23" x14ac:dyDescent="0.25">
      <c r="W1749"/>
    </row>
    <row r="1750" spans="23:23" x14ac:dyDescent="0.25">
      <c r="W1750"/>
    </row>
    <row r="1751" spans="23:23" x14ac:dyDescent="0.25">
      <c r="W1751"/>
    </row>
    <row r="1752" spans="23:23" x14ac:dyDescent="0.25">
      <c r="W1752"/>
    </row>
    <row r="1753" spans="23:23" x14ac:dyDescent="0.25">
      <c r="W1753"/>
    </row>
    <row r="1754" spans="23:23" x14ac:dyDescent="0.25">
      <c r="W1754"/>
    </row>
    <row r="1755" spans="23:23" x14ac:dyDescent="0.25">
      <c r="W1755"/>
    </row>
    <row r="1756" spans="23:23" x14ac:dyDescent="0.25">
      <c r="W1756"/>
    </row>
    <row r="1757" spans="23:23" x14ac:dyDescent="0.25">
      <c r="W1757"/>
    </row>
    <row r="1758" spans="23:23" x14ac:dyDescent="0.25">
      <c r="W1758"/>
    </row>
    <row r="1759" spans="23:23" x14ac:dyDescent="0.25">
      <c r="W1759"/>
    </row>
    <row r="1760" spans="23:23" x14ac:dyDescent="0.25">
      <c r="W1760"/>
    </row>
    <row r="1761" spans="23:23" x14ac:dyDescent="0.25">
      <c r="W1761"/>
    </row>
    <row r="1762" spans="23:23" x14ac:dyDescent="0.25">
      <c r="W1762"/>
    </row>
    <row r="1763" spans="23:23" x14ac:dyDescent="0.25">
      <c r="W1763"/>
    </row>
    <row r="1764" spans="23:23" x14ac:dyDescent="0.25">
      <c r="W1764"/>
    </row>
    <row r="1765" spans="23:23" x14ac:dyDescent="0.25">
      <c r="W1765"/>
    </row>
    <row r="1766" spans="23:23" x14ac:dyDescent="0.25">
      <c r="W1766"/>
    </row>
    <row r="1767" spans="23:23" x14ac:dyDescent="0.25">
      <c r="W1767"/>
    </row>
    <row r="1768" spans="23:23" x14ac:dyDescent="0.25">
      <c r="W1768"/>
    </row>
    <row r="1769" spans="23:23" x14ac:dyDescent="0.25">
      <c r="W1769"/>
    </row>
    <row r="1770" spans="23:23" x14ac:dyDescent="0.25">
      <c r="W1770"/>
    </row>
    <row r="1771" spans="23:23" x14ac:dyDescent="0.25">
      <c r="W1771"/>
    </row>
    <row r="1772" spans="23:23" x14ac:dyDescent="0.25">
      <c r="W1772"/>
    </row>
    <row r="1773" spans="23:23" x14ac:dyDescent="0.25">
      <c r="W1773"/>
    </row>
    <row r="1774" spans="23:23" x14ac:dyDescent="0.25">
      <c r="W1774"/>
    </row>
    <row r="1775" spans="23:23" x14ac:dyDescent="0.25">
      <c r="W1775"/>
    </row>
    <row r="1776" spans="23:23" x14ac:dyDescent="0.25">
      <c r="W1776"/>
    </row>
    <row r="1777" spans="23:23" x14ac:dyDescent="0.25">
      <c r="W1777"/>
    </row>
    <row r="1778" spans="23:23" x14ac:dyDescent="0.25">
      <c r="W1778"/>
    </row>
    <row r="1779" spans="23:23" x14ac:dyDescent="0.25">
      <c r="W1779"/>
    </row>
    <row r="1780" spans="23:23" x14ac:dyDescent="0.25">
      <c r="W1780"/>
    </row>
    <row r="1781" spans="23:23" x14ac:dyDescent="0.25">
      <c r="W1781"/>
    </row>
    <row r="1782" spans="23:23" x14ac:dyDescent="0.25">
      <c r="W1782"/>
    </row>
    <row r="1783" spans="23:23" x14ac:dyDescent="0.25">
      <c r="W1783"/>
    </row>
    <row r="1784" spans="23:23" x14ac:dyDescent="0.25">
      <c r="W1784"/>
    </row>
    <row r="1785" spans="23:23" x14ac:dyDescent="0.25">
      <c r="W1785"/>
    </row>
    <row r="1786" spans="23:23" x14ac:dyDescent="0.25">
      <c r="W1786"/>
    </row>
    <row r="1787" spans="23:23" x14ac:dyDescent="0.25">
      <c r="W1787"/>
    </row>
    <row r="1788" spans="23:23" x14ac:dyDescent="0.25">
      <c r="W1788"/>
    </row>
    <row r="1789" spans="23:23" x14ac:dyDescent="0.25">
      <c r="W1789"/>
    </row>
    <row r="1790" spans="23:23" x14ac:dyDescent="0.25">
      <c r="W1790"/>
    </row>
    <row r="1791" spans="23:23" x14ac:dyDescent="0.25">
      <c r="W1791"/>
    </row>
    <row r="1792" spans="23:23" x14ac:dyDescent="0.25">
      <c r="W1792"/>
    </row>
    <row r="1793" spans="23:23" x14ac:dyDescent="0.25">
      <c r="W1793"/>
    </row>
    <row r="1794" spans="23:23" x14ac:dyDescent="0.25">
      <c r="W1794"/>
    </row>
    <row r="1795" spans="23:23" x14ac:dyDescent="0.25">
      <c r="W1795"/>
    </row>
    <row r="1796" spans="23:23" x14ac:dyDescent="0.25">
      <c r="W1796"/>
    </row>
    <row r="1797" spans="23:23" x14ac:dyDescent="0.25">
      <c r="W1797"/>
    </row>
    <row r="1798" spans="23:23" x14ac:dyDescent="0.25">
      <c r="W1798"/>
    </row>
    <row r="1799" spans="23:23" x14ac:dyDescent="0.25">
      <c r="W1799"/>
    </row>
    <row r="1800" spans="23:23" x14ac:dyDescent="0.25">
      <c r="W1800"/>
    </row>
    <row r="1801" spans="23:23" x14ac:dyDescent="0.25">
      <c r="W1801"/>
    </row>
    <row r="1802" spans="23:23" x14ac:dyDescent="0.25">
      <c r="W1802"/>
    </row>
    <row r="1803" spans="23:23" x14ac:dyDescent="0.25">
      <c r="W1803"/>
    </row>
    <row r="1804" spans="23:23" x14ac:dyDescent="0.25">
      <c r="W1804"/>
    </row>
    <row r="1805" spans="23:23" x14ac:dyDescent="0.25">
      <c r="W1805"/>
    </row>
    <row r="1806" spans="23:23" x14ac:dyDescent="0.25">
      <c r="W1806"/>
    </row>
    <row r="1807" spans="23:23" x14ac:dyDescent="0.25">
      <c r="W1807"/>
    </row>
    <row r="1808" spans="23:23" x14ac:dyDescent="0.25">
      <c r="W1808"/>
    </row>
    <row r="1809" spans="23:23" x14ac:dyDescent="0.25">
      <c r="W1809"/>
    </row>
    <row r="1810" spans="23:23" x14ac:dyDescent="0.25">
      <c r="W1810"/>
    </row>
    <row r="1811" spans="23:23" x14ac:dyDescent="0.25">
      <c r="W1811"/>
    </row>
    <row r="1812" spans="23:23" x14ac:dyDescent="0.25">
      <c r="W1812"/>
    </row>
    <row r="1813" spans="23:23" x14ac:dyDescent="0.25">
      <c r="W1813"/>
    </row>
    <row r="1814" spans="23:23" x14ac:dyDescent="0.25">
      <c r="W1814"/>
    </row>
    <row r="1815" spans="23:23" x14ac:dyDescent="0.25">
      <c r="W1815"/>
    </row>
    <row r="1816" spans="23:23" x14ac:dyDescent="0.25">
      <c r="W1816"/>
    </row>
    <row r="1817" spans="23:23" x14ac:dyDescent="0.25">
      <c r="W1817"/>
    </row>
    <row r="1818" spans="23:23" x14ac:dyDescent="0.25">
      <c r="W1818"/>
    </row>
    <row r="1819" spans="23:23" x14ac:dyDescent="0.25">
      <c r="W1819"/>
    </row>
    <row r="1820" spans="23:23" x14ac:dyDescent="0.25">
      <c r="W1820"/>
    </row>
    <row r="1821" spans="23:23" x14ac:dyDescent="0.25">
      <c r="W1821"/>
    </row>
    <row r="1822" spans="23:23" x14ac:dyDescent="0.25">
      <c r="W1822"/>
    </row>
    <row r="1823" spans="23:23" x14ac:dyDescent="0.25">
      <c r="W1823"/>
    </row>
    <row r="1824" spans="23:23" x14ac:dyDescent="0.25">
      <c r="W1824"/>
    </row>
    <row r="1825" spans="23:23" x14ac:dyDescent="0.25">
      <c r="W1825"/>
    </row>
    <row r="1826" spans="23:23" x14ac:dyDescent="0.25">
      <c r="W1826"/>
    </row>
    <row r="1827" spans="23:23" x14ac:dyDescent="0.25">
      <c r="W1827"/>
    </row>
    <row r="1828" spans="23:23" x14ac:dyDescent="0.25">
      <c r="W1828"/>
    </row>
    <row r="1829" spans="23:23" x14ac:dyDescent="0.25">
      <c r="W1829"/>
    </row>
    <row r="1830" spans="23:23" x14ac:dyDescent="0.25">
      <c r="W1830"/>
    </row>
    <row r="1831" spans="23:23" x14ac:dyDescent="0.25">
      <c r="W1831"/>
    </row>
    <row r="1832" spans="23:23" x14ac:dyDescent="0.25">
      <c r="W1832"/>
    </row>
    <row r="1833" spans="23:23" x14ac:dyDescent="0.25">
      <c r="W1833"/>
    </row>
    <row r="1834" spans="23:23" x14ac:dyDescent="0.25">
      <c r="W1834"/>
    </row>
    <row r="1835" spans="23:23" x14ac:dyDescent="0.25">
      <c r="W1835"/>
    </row>
    <row r="1836" spans="23:23" x14ac:dyDescent="0.25">
      <c r="W1836"/>
    </row>
    <row r="1837" spans="23:23" x14ac:dyDescent="0.25">
      <c r="W1837"/>
    </row>
    <row r="1838" spans="23:23" x14ac:dyDescent="0.25">
      <c r="W1838"/>
    </row>
    <row r="1839" spans="23:23" x14ac:dyDescent="0.25">
      <c r="W1839"/>
    </row>
    <row r="1840" spans="23:23" x14ac:dyDescent="0.25">
      <c r="W1840"/>
    </row>
    <row r="1841" spans="23:23" x14ac:dyDescent="0.25">
      <c r="W1841"/>
    </row>
    <row r="1842" spans="23:23" x14ac:dyDescent="0.25">
      <c r="W1842"/>
    </row>
    <row r="1843" spans="23:23" x14ac:dyDescent="0.25">
      <c r="W1843"/>
    </row>
    <row r="1844" spans="23:23" x14ac:dyDescent="0.25">
      <c r="W1844"/>
    </row>
    <row r="1845" spans="23:23" x14ac:dyDescent="0.25">
      <c r="W1845"/>
    </row>
    <row r="1846" spans="23:23" x14ac:dyDescent="0.25">
      <c r="W1846"/>
    </row>
    <row r="1847" spans="23:23" x14ac:dyDescent="0.25">
      <c r="W1847"/>
    </row>
    <row r="1848" spans="23:23" x14ac:dyDescent="0.25">
      <c r="W1848"/>
    </row>
    <row r="1849" spans="23:23" x14ac:dyDescent="0.25">
      <c r="W1849"/>
    </row>
    <row r="1850" spans="23:23" x14ac:dyDescent="0.25">
      <c r="W1850"/>
    </row>
    <row r="1851" spans="23:23" x14ac:dyDescent="0.25">
      <c r="W1851"/>
    </row>
    <row r="1852" spans="23:23" x14ac:dyDescent="0.25">
      <c r="W1852"/>
    </row>
    <row r="1853" spans="23:23" x14ac:dyDescent="0.25">
      <c r="W1853"/>
    </row>
    <row r="1854" spans="23:23" x14ac:dyDescent="0.25">
      <c r="W1854"/>
    </row>
    <row r="1855" spans="23:23" x14ac:dyDescent="0.25">
      <c r="W1855"/>
    </row>
    <row r="1856" spans="23:23" x14ac:dyDescent="0.25">
      <c r="W1856"/>
    </row>
    <row r="1857" spans="23:23" x14ac:dyDescent="0.25">
      <c r="W1857"/>
    </row>
    <row r="1858" spans="23:23" x14ac:dyDescent="0.25">
      <c r="W1858"/>
    </row>
    <row r="1859" spans="23:23" x14ac:dyDescent="0.25">
      <c r="W1859"/>
    </row>
    <row r="1860" spans="23:23" x14ac:dyDescent="0.25">
      <c r="W1860"/>
    </row>
    <row r="1861" spans="23:23" x14ac:dyDescent="0.25">
      <c r="W1861"/>
    </row>
    <row r="1862" spans="23:23" x14ac:dyDescent="0.25">
      <c r="W1862"/>
    </row>
    <row r="1863" spans="23:23" x14ac:dyDescent="0.25">
      <c r="W1863"/>
    </row>
    <row r="1864" spans="23:23" x14ac:dyDescent="0.25">
      <c r="W1864"/>
    </row>
    <row r="1865" spans="23:23" x14ac:dyDescent="0.25">
      <c r="W1865"/>
    </row>
    <row r="1866" spans="23:23" x14ac:dyDescent="0.25">
      <c r="W1866"/>
    </row>
    <row r="1867" spans="23:23" x14ac:dyDescent="0.25">
      <c r="W1867"/>
    </row>
    <row r="1868" spans="23:23" x14ac:dyDescent="0.25">
      <c r="W1868"/>
    </row>
    <row r="1869" spans="23:23" x14ac:dyDescent="0.25">
      <c r="W1869"/>
    </row>
    <row r="1870" spans="23:23" x14ac:dyDescent="0.25">
      <c r="W1870"/>
    </row>
    <row r="1871" spans="23:23" x14ac:dyDescent="0.25">
      <c r="W1871"/>
    </row>
    <row r="1872" spans="23:23" x14ac:dyDescent="0.25">
      <c r="W1872"/>
    </row>
    <row r="1873" spans="23:23" x14ac:dyDescent="0.25">
      <c r="W1873"/>
    </row>
    <row r="1874" spans="23:23" x14ac:dyDescent="0.25">
      <c r="W1874"/>
    </row>
    <row r="1875" spans="23:23" x14ac:dyDescent="0.25">
      <c r="W1875"/>
    </row>
    <row r="1876" spans="23:23" x14ac:dyDescent="0.25">
      <c r="W1876"/>
    </row>
    <row r="1877" spans="23:23" x14ac:dyDescent="0.25">
      <c r="W1877"/>
    </row>
    <row r="1878" spans="23:23" x14ac:dyDescent="0.25">
      <c r="W1878"/>
    </row>
    <row r="1879" spans="23:23" x14ac:dyDescent="0.25">
      <c r="W1879"/>
    </row>
    <row r="1880" spans="23:23" x14ac:dyDescent="0.25">
      <c r="W1880"/>
    </row>
    <row r="1881" spans="23:23" x14ac:dyDescent="0.25">
      <c r="W1881"/>
    </row>
    <row r="1882" spans="23:23" x14ac:dyDescent="0.25">
      <c r="W1882"/>
    </row>
    <row r="1883" spans="23:23" x14ac:dyDescent="0.25">
      <c r="W1883"/>
    </row>
    <row r="1884" spans="23:23" x14ac:dyDescent="0.25">
      <c r="W1884"/>
    </row>
    <row r="1885" spans="23:23" x14ac:dyDescent="0.25">
      <c r="W1885"/>
    </row>
    <row r="1886" spans="23:23" x14ac:dyDescent="0.25">
      <c r="W1886"/>
    </row>
    <row r="1887" spans="23:23" x14ac:dyDescent="0.25">
      <c r="W1887"/>
    </row>
    <row r="1888" spans="23:23" x14ac:dyDescent="0.25">
      <c r="W1888"/>
    </row>
    <row r="1889" spans="23:23" x14ac:dyDescent="0.25">
      <c r="W1889"/>
    </row>
    <row r="1890" spans="23:23" x14ac:dyDescent="0.25">
      <c r="W1890"/>
    </row>
    <row r="1891" spans="23:23" x14ac:dyDescent="0.25">
      <c r="W1891"/>
    </row>
    <row r="1892" spans="23:23" x14ac:dyDescent="0.25">
      <c r="W1892"/>
    </row>
    <row r="1893" spans="23:23" x14ac:dyDescent="0.25">
      <c r="W1893"/>
    </row>
    <row r="1894" spans="23:23" x14ac:dyDescent="0.25">
      <c r="W1894"/>
    </row>
    <row r="1895" spans="23:23" x14ac:dyDescent="0.25">
      <c r="W1895"/>
    </row>
    <row r="1896" spans="23:23" x14ac:dyDescent="0.25">
      <c r="W1896"/>
    </row>
    <row r="1897" spans="23:23" x14ac:dyDescent="0.25">
      <c r="W1897"/>
    </row>
    <row r="1898" spans="23:23" x14ac:dyDescent="0.25">
      <c r="W1898"/>
    </row>
    <row r="1899" spans="23:23" x14ac:dyDescent="0.25">
      <c r="W1899"/>
    </row>
    <row r="1900" spans="23:23" x14ac:dyDescent="0.25">
      <c r="W1900"/>
    </row>
    <row r="1901" spans="23:23" x14ac:dyDescent="0.25">
      <c r="W1901"/>
    </row>
    <row r="1902" spans="23:23" x14ac:dyDescent="0.25">
      <c r="W1902"/>
    </row>
    <row r="1903" spans="23:23" x14ac:dyDescent="0.25">
      <c r="W1903"/>
    </row>
    <row r="1904" spans="23:23" x14ac:dyDescent="0.25">
      <c r="W1904"/>
    </row>
    <row r="1905" spans="23:23" x14ac:dyDescent="0.25">
      <c r="W1905"/>
    </row>
    <row r="1906" spans="23:23" x14ac:dyDescent="0.25">
      <c r="W1906"/>
    </row>
    <row r="1907" spans="23:23" x14ac:dyDescent="0.25">
      <c r="W1907"/>
    </row>
    <row r="1908" spans="23:23" x14ac:dyDescent="0.25">
      <c r="W1908"/>
    </row>
    <row r="1909" spans="23:23" x14ac:dyDescent="0.25">
      <c r="W1909"/>
    </row>
    <row r="1910" spans="23:23" x14ac:dyDescent="0.25">
      <c r="W1910"/>
    </row>
    <row r="1911" spans="23:23" x14ac:dyDescent="0.25">
      <c r="W1911"/>
    </row>
    <row r="1912" spans="23:23" x14ac:dyDescent="0.25">
      <c r="W1912"/>
    </row>
    <row r="1913" spans="23:23" x14ac:dyDescent="0.25">
      <c r="W1913"/>
    </row>
    <row r="1914" spans="23:23" x14ac:dyDescent="0.25">
      <c r="W1914"/>
    </row>
    <row r="1915" spans="23:23" x14ac:dyDescent="0.25">
      <c r="W1915"/>
    </row>
    <row r="1916" spans="23:23" x14ac:dyDescent="0.25">
      <c r="W1916"/>
    </row>
    <row r="1917" spans="23:23" x14ac:dyDescent="0.25">
      <c r="W1917"/>
    </row>
    <row r="1918" spans="23:23" x14ac:dyDescent="0.25">
      <c r="W1918"/>
    </row>
    <row r="1919" spans="23:23" x14ac:dyDescent="0.25">
      <c r="W1919"/>
    </row>
    <row r="1920" spans="23:23" x14ac:dyDescent="0.25">
      <c r="W1920"/>
    </row>
    <row r="1921" spans="23:23" x14ac:dyDescent="0.25">
      <c r="W1921"/>
    </row>
    <row r="1922" spans="23:23" x14ac:dyDescent="0.25">
      <c r="W1922"/>
    </row>
    <row r="1923" spans="23:23" x14ac:dyDescent="0.25">
      <c r="W1923"/>
    </row>
    <row r="1924" spans="23:23" x14ac:dyDescent="0.25">
      <c r="W1924"/>
    </row>
    <row r="1925" spans="23:23" x14ac:dyDescent="0.25">
      <c r="W1925"/>
    </row>
    <row r="1926" spans="23:23" x14ac:dyDescent="0.25">
      <c r="W1926"/>
    </row>
    <row r="1927" spans="23:23" x14ac:dyDescent="0.25">
      <c r="W1927"/>
    </row>
    <row r="1928" spans="23:23" x14ac:dyDescent="0.25">
      <c r="W1928"/>
    </row>
    <row r="1929" spans="23:23" x14ac:dyDescent="0.25">
      <c r="W1929"/>
    </row>
    <row r="1930" spans="23:23" x14ac:dyDescent="0.25">
      <c r="W1930"/>
    </row>
    <row r="1931" spans="23:23" x14ac:dyDescent="0.25">
      <c r="W1931"/>
    </row>
    <row r="1932" spans="23:23" x14ac:dyDescent="0.25">
      <c r="W1932"/>
    </row>
    <row r="1933" spans="23:23" x14ac:dyDescent="0.25">
      <c r="W1933"/>
    </row>
    <row r="1934" spans="23:23" x14ac:dyDescent="0.25">
      <c r="W1934"/>
    </row>
    <row r="1935" spans="23:23" x14ac:dyDescent="0.25">
      <c r="W1935"/>
    </row>
    <row r="1936" spans="23:23" x14ac:dyDescent="0.25">
      <c r="W1936"/>
    </row>
    <row r="1937" spans="23:23" x14ac:dyDescent="0.25">
      <c r="W1937"/>
    </row>
    <row r="1938" spans="23:23" x14ac:dyDescent="0.25">
      <c r="W1938"/>
    </row>
    <row r="1939" spans="23:23" x14ac:dyDescent="0.25">
      <c r="W1939"/>
    </row>
    <row r="1940" spans="23:23" x14ac:dyDescent="0.25">
      <c r="W1940"/>
    </row>
    <row r="1941" spans="23:23" x14ac:dyDescent="0.25">
      <c r="W1941"/>
    </row>
    <row r="1942" spans="23:23" x14ac:dyDescent="0.25">
      <c r="W1942"/>
    </row>
    <row r="1943" spans="23:23" x14ac:dyDescent="0.25">
      <c r="W1943"/>
    </row>
    <row r="1944" spans="23:23" x14ac:dyDescent="0.25">
      <c r="W1944"/>
    </row>
    <row r="1945" spans="23:23" x14ac:dyDescent="0.25">
      <c r="W1945"/>
    </row>
    <row r="1946" spans="23:23" x14ac:dyDescent="0.25">
      <c r="W1946"/>
    </row>
    <row r="1947" spans="23:23" x14ac:dyDescent="0.25">
      <c r="W1947"/>
    </row>
    <row r="1948" spans="23:23" x14ac:dyDescent="0.25">
      <c r="W1948"/>
    </row>
    <row r="1949" spans="23:23" x14ac:dyDescent="0.25">
      <c r="W1949"/>
    </row>
    <row r="1950" spans="23:23" x14ac:dyDescent="0.25">
      <c r="W1950"/>
    </row>
    <row r="1951" spans="23:23" x14ac:dyDescent="0.25">
      <c r="W1951"/>
    </row>
    <row r="1952" spans="23:23" x14ac:dyDescent="0.25">
      <c r="W1952"/>
    </row>
    <row r="1953" spans="23:23" x14ac:dyDescent="0.25">
      <c r="W1953"/>
    </row>
    <row r="1954" spans="23:23" x14ac:dyDescent="0.25">
      <c r="W1954"/>
    </row>
    <row r="1955" spans="23:23" x14ac:dyDescent="0.25">
      <c r="W1955"/>
    </row>
    <row r="1956" spans="23:23" x14ac:dyDescent="0.25">
      <c r="W1956"/>
    </row>
    <row r="1957" spans="23:23" x14ac:dyDescent="0.25">
      <c r="W1957"/>
    </row>
    <row r="1958" spans="23:23" x14ac:dyDescent="0.25">
      <c r="W1958"/>
    </row>
    <row r="1959" spans="23:23" x14ac:dyDescent="0.25">
      <c r="W1959"/>
    </row>
    <row r="1960" spans="23:23" x14ac:dyDescent="0.25">
      <c r="W1960"/>
    </row>
    <row r="1961" spans="23:23" x14ac:dyDescent="0.25">
      <c r="W1961"/>
    </row>
    <row r="1962" spans="23:23" x14ac:dyDescent="0.25">
      <c r="W1962"/>
    </row>
    <row r="1963" spans="23:23" x14ac:dyDescent="0.25">
      <c r="W1963"/>
    </row>
    <row r="1964" spans="23:23" x14ac:dyDescent="0.25">
      <c r="W1964"/>
    </row>
    <row r="1965" spans="23:23" x14ac:dyDescent="0.25">
      <c r="W1965"/>
    </row>
    <row r="1966" spans="23:23" x14ac:dyDescent="0.25">
      <c r="W1966"/>
    </row>
    <row r="1967" spans="23:23" x14ac:dyDescent="0.25">
      <c r="W1967"/>
    </row>
    <row r="1968" spans="23:23" x14ac:dyDescent="0.25">
      <c r="W1968"/>
    </row>
    <row r="1969" spans="23:23" x14ac:dyDescent="0.25">
      <c r="W1969"/>
    </row>
    <row r="1970" spans="23:23" x14ac:dyDescent="0.25">
      <c r="W1970"/>
    </row>
    <row r="1971" spans="23:23" x14ac:dyDescent="0.25">
      <c r="W1971"/>
    </row>
    <row r="1972" spans="23:23" x14ac:dyDescent="0.25">
      <c r="W1972"/>
    </row>
    <row r="1973" spans="23:23" x14ac:dyDescent="0.25">
      <c r="W1973"/>
    </row>
    <row r="1974" spans="23:23" x14ac:dyDescent="0.25">
      <c r="W1974"/>
    </row>
    <row r="1975" spans="23:23" x14ac:dyDescent="0.25">
      <c r="W1975"/>
    </row>
    <row r="1976" spans="23:23" x14ac:dyDescent="0.25">
      <c r="W1976"/>
    </row>
    <row r="1977" spans="23:23" x14ac:dyDescent="0.25">
      <c r="W1977"/>
    </row>
    <row r="1978" spans="23:23" x14ac:dyDescent="0.25">
      <c r="W1978"/>
    </row>
    <row r="1979" spans="23:23" x14ac:dyDescent="0.25">
      <c r="W1979"/>
    </row>
    <row r="1980" spans="23:23" x14ac:dyDescent="0.25">
      <c r="W1980"/>
    </row>
    <row r="1981" spans="23:23" x14ac:dyDescent="0.25">
      <c r="W1981"/>
    </row>
    <row r="1982" spans="23:23" x14ac:dyDescent="0.25">
      <c r="W1982"/>
    </row>
    <row r="1983" spans="23:23" x14ac:dyDescent="0.25">
      <c r="W1983"/>
    </row>
    <row r="1984" spans="23:23" x14ac:dyDescent="0.25">
      <c r="W1984"/>
    </row>
    <row r="1985" spans="23:23" x14ac:dyDescent="0.25">
      <c r="W1985"/>
    </row>
    <row r="1986" spans="23:23" x14ac:dyDescent="0.25">
      <c r="W1986"/>
    </row>
    <row r="1987" spans="23:23" x14ac:dyDescent="0.25">
      <c r="W1987"/>
    </row>
    <row r="1988" spans="23:23" x14ac:dyDescent="0.25">
      <c r="W1988"/>
    </row>
    <row r="1989" spans="23:23" x14ac:dyDescent="0.25">
      <c r="W1989"/>
    </row>
    <row r="1990" spans="23:23" x14ac:dyDescent="0.25">
      <c r="W1990"/>
    </row>
    <row r="1991" spans="23:23" x14ac:dyDescent="0.25">
      <c r="W1991"/>
    </row>
    <row r="1992" spans="23:23" x14ac:dyDescent="0.25">
      <c r="W1992"/>
    </row>
    <row r="1993" spans="23:23" x14ac:dyDescent="0.25">
      <c r="W1993"/>
    </row>
    <row r="1994" spans="23:23" x14ac:dyDescent="0.25">
      <c r="W1994"/>
    </row>
    <row r="1995" spans="23:23" x14ac:dyDescent="0.25">
      <c r="W1995"/>
    </row>
    <row r="1996" spans="23:23" x14ac:dyDescent="0.25">
      <c r="W1996"/>
    </row>
    <row r="1997" spans="23:23" x14ac:dyDescent="0.25">
      <c r="W1997"/>
    </row>
    <row r="1998" spans="23:23" x14ac:dyDescent="0.25">
      <c r="W1998"/>
    </row>
    <row r="1999" spans="23:23" x14ac:dyDescent="0.25">
      <c r="W1999"/>
    </row>
    <row r="2000" spans="23:23" x14ac:dyDescent="0.25">
      <c r="W2000"/>
    </row>
    <row r="2001" spans="23:23" x14ac:dyDescent="0.25">
      <c r="W2001"/>
    </row>
    <row r="2002" spans="23:23" x14ac:dyDescent="0.25">
      <c r="W2002"/>
    </row>
    <row r="2003" spans="23:23" x14ac:dyDescent="0.25">
      <c r="W2003"/>
    </row>
    <row r="2004" spans="23:23" x14ac:dyDescent="0.25">
      <c r="W2004"/>
    </row>
    <row r="2005" spans="23:23" x14ac:dyDescent="0.25">
      <c r="W2005"/>
    </row>
    <row r="2006" spans="23:23" x14ac:dyDescent="0.25">
      <c r="W2006"/>
    </row>
    <row r="2007" spans="23:23" x14ac:dyDescent="0.25">
      <c r="W2007"/>
    </row>
    <row r="2008" spans="23:23" x14ac:dyDescent="0.25">
      <c r="W2008"/>
    </row>
    <row r="2009" spans="23:23" x14ac:dyDescent="0.25">
      <c r="W2009"/>
    </row>
    <row r="2010" spans="23:23" x14ac:dyDescent="0.25">
      <c r="W2010"/>
    </row>
    <row r="2011" spans="23:23" x14ac:dyDescent="0.25">
      <c r="W2011"/>
    </row>
    <row r="2012" spans="23:23" x14ac:dyDescent="0.25">
      <c r="W2012"/>
    </row>
    <row r="2013" spans="23:23" x14ac:dyDescent="0.25">
      <c r="W2013"/>
    </row>
    <row r="2014" spans="23:23" x14ac:dyDescent="0.25">
      <c r="W2014"/>
    </row>
    <row r="2015" spans="23:23" x14ac:dyDescent="0.25">
      <c r="W2015"/>
    </row>
    <row r="2016" spans="23:23" x14ac:dyDescent="0.25">
      <c r="W2016"/>
    </row>
    <row r="2017" spans="23:23" x14ac:dyDescent="0.25">
      <c r="W2017"/>
    </row>
    <row r="2018" spans="23:23" x14ac:dyDescent="0.25">
      <c r="W2018"/>
    </row>
    <row r="2019" spans="23:23" x14ac:dyDescent="0.25">
      <c r="W2019"/>
    </row>
    <row r="2020" spans="23:23" x14ac:dyDescent="0.25">
      <c r="W2020"/>
    </row>
    <row r="2021" spans="23:23" x14ac:dyDescent="0.25">
      <c r="W2021"/>
    </row>
    <row r="2022" spans="23:23" x14ac:dyDescent="0.25">
      <c r="W2022"/>
    </row>
    <row r="2023" spans="23:23" x14ac:dyDescent="0.25">
      <c r="W2023"/>
    </row>
    <row r="2024" spans="23:23" x14ac:dyDescent="0.25">
      <c r="W2024"/>
    </row>
    <row r="2025" spans="23:23" x14ac:dyDescent="0.25">
      <c r="W2025"/>
    </row>
    <row r="2026" spans="23:23" x14ac:dyDescent="0.25">
      <c r="W2026"/>
    </row>
    <row r="2027" spans="23:23" x14ac:dyDescent="0.25">
      <c r="W2027"/>
    </row>
    <row r="2028" spans="23:23" x14ac:dyDescent="0.25">
      <c r="W2028"/>
    </row>
    <row r="2029" spans="23:23" x14ac:dyDescent="0.25">
      <c r="W2029"/>
    </row>
    <row r="2030" spans="23:23" x14ac:dyDescent="0.25">
      <c r="W2030"/>
    </row>
    <row r="2031" spans="23:23" x14ac:dyDescent="0.25">
      <c r="W2031"/>
    </row>
    <row r="2032" spans="23:23" x14ac:dyDescent="0.25">
      <c r="W2032"/>
    </row>
    <row r="2033" spans="23:23" x14ac:dyDescent="0.25">
      <c r="W2033"/>
    </row>
    <row r="2034" spans="23:23" x14ac:dyDescent="0.25">
      <c r="W2034"/>
    </row>
    <row r="2035" spans="23:23" x14ac:dyDescent="0.25">
      <c r="W2035"/>
    </row>
    <row r="2036" spans="23:23" x14ac:dyDescent="0.25">
      <c r="W2036"/>
    </row>
    <row r="2037" spans="23:23" x14ac:dyDescent="0.25">
      <c r="W2037"/>
    </row>
    <row r="2038" spans="23:23" x14ac:dyDescent="0.25">
      <c r="W2038"/>
    </row>
    <row r="2039" spans="23:23" x14ac:dyDescent="0.25">
      <c r="W2039"/>
    </row>
    <row r="2040" spans="23:23" x14ac:dyDescent="0.25">
      <c r="W2040"/>
    </row>
    <row r="2041" spans="23:23" x14ac:dyDescent="0.25">
      <c r="W2041"/>
    </row>
    <row r="2042" spans="23:23" x14ac:dyDescent="0.25">
      <c r="W2042"/>
    </row>
    <row r="2043" spans="23:23" x14ac:dyDescent="0.25">
      <c r="W2043"/>
    </row>
    <row r="2044" spans="23:23" x14ac:dyDescent="0.25">
      <c r="W2044"/>
    </row>
    <row r="2045" spans="23:23" x14ac:dyDescent="0.25">
      <c r="W2045"/>
    </row>
    <row r="2046" spans="23:23" x14ac:dyDescent="0.25">
      <c r="W2046"/>
    </row>
    <row r="2047" spans="23:23" x14ac:dyDescent="0.25">
      <c r="W2047"/>
    </row>
    <row r="2048" spans="23:23" x14ac:dyDescent="0.25">
      <c r="W2048"/>
    </row>
    <row r="2049" spans="23:23" x14ac:dyDescent="0.25">
      <c r="W2049"/>
    </row>
    <row r="2050" spans="23:23" x14ac:dyDescent="0.25">
      <c r="W2050"/>
    </row>
    <row r="2051" spans="23:23" x14ac:dyDescent="0.25">
      <c r="W2051"/>
    </row>
    <row r="2052" spans="23:23" x14ac:dyDescent="0.25">
      <c r="W2052"/>
    </row>
    <row r="2053" spans="23:23" x14ac:dyDescent="0.25">
      <c r="W2053"/>
    </row>
    <row r="2054" spans="23:23" x14ac:dyDescent="0.25">
      <c r="W2054"/>
    </row>
    <row r="2055" spans="23:23" x14ac:dyDescent="0.25">
      <c r="W2055"/>
    </row>
    <row r="2056" spans="23:23" x14ac:dyDescent="0.25">
      <c r="W2056"/>
    </row>
    <row r="2057" spans="23:23" x14ac:dyDescent="0.25">
      <c r="W2057"/>
    </row>
    <row r="2058" spans="23:23" x14ac:dyDescent="0.25">
      <c r="W2058"/>
    </row>
    <row r="2059" spans="23:23" x14ac:dyDescent="0.25">
      <c r="W2059"/>
    </row>
    <row r="2060" spans="23:23" x14ac:dyDescent="0.25">
      <c r="W2060"/>
    </row>
    <row r="2061" spans="23:23" x14ac:dyDescent="0.25">
      <c r="W2061"/>
    </row>
    <row r="2062" spans="23:23" x14ac:dyDescent="0.25">
      <c r="W2062"/>
    </row>
    <row r="2063" spans="23:23" x14ac:dyDescent="0.25">
      <c r="W2063"/>
    </row>
    <row r="2064" spans="23:23" x14ac:dyDescent="0.25">
      <c r="W2064"/>
    </row>
    <row r="2065" spans="23:23" x14ac:dyDescent="0.25">
      <c r="W2065"/>
    </row>
    <row r="2066" spans="23:23" x14ac:dyDescent="0.25">
      <c r="W2066"/>
    </row>
    <row r="2067" spans="23:23" x14ac:dyDescent="0.25">
      <c r="W2067"/>
    </row>
    <row r="2068" spans="23:23" x14ac:dyDescent="0.25">
      <c r="W2068"/>
    </row>
    <row r="2069" spans="23:23" x14ac:dyDescent="0.25">
      <c r="W2069"/>
    </row>
    <row r="2070" spans="23:23" x14ac:dyDescent="0.25">
      <c r="W2070"/>
    </row>
    <row r="2071" spans="23:23" x14ac:dyDescent="0.25">
      <c r="W2071"/>
    </row>
    <row r="2072" spans="23:23" x14ac:dyDescent="0.25">
      <c r="W2072"/>
    </row>
    <row r="2073" spans="23:23" x14ac:dyDescent="0.25">
      <c r="W2073"/>
    </row>
    <row r="2074" spans="23:23" x14ac:dyDescent="0.25">
      <c r="W2074"/>
    </row>
    <row r="2075" spans="23:23" x14ac:dyDescent="0.25">
      <c r="W2075"/>
    </row>
    <row r="2076" spans="23:23" x14ac:dyDescent="0.25">
      <c r="W2076"/>
    </row>
    <row r="2077" spans="23:23" x14ac:dyDescent="0.25">
      <c r="W2077"/>
    </row>
    <row r="2078" spans="23:23" x14ac:dyDescent="0.25">
      <c r="W2078"/>
    </row>
    <row r="2079" spans="23:23" x14ac:dyDescent="0.25">
      <c r="W2079"/>
    </row>
    <row r="2080" spans="23:23" x14ac:dyDescent="0.25">
      <c r="W2080"/>
    </row>
    <row r="2081" spans="23:23" x14ac:dyDescent="0.25">
      <c r="W2081"/>
    </row>
    <row r="2082" spans="23:23" x14ac:dyDescent="0.25">
      <c r="W2082"/>
    </row>
    <row r="2083" spans="23:23" x14ac:dyDescent="0.25">
      <c r="W2083"/>
    </row>
    <row r="2084" spans="23:23" x14ac:dyDescent="0.25">
      <c r="W2084"/>
    </row>
    <row r="2085" spans="23:23" x14ac:dyDescent="0.25">
      <c r="W2085"/>
    </row>
    <row r="2086" spans="23:23" x14ac:dyDescent="0.25">
      <c r="W2086"/>
    </row>
    <row r="2087" spans="23:23" x14ac:dyDescent="0.25">
      <c r="W2087"/>
    </row>
    <row r="2088" spans="23:23" x14ac:dyDescent="0.25">
      <c r="W2088"/>
    </row>
    <row r="2089" spans="23:23" x14ac:dyDescent="0.25">
      <c r="W2089"/>
    </row>
    <row r="2090" spans="23:23" x14ac:dyDescent="0.25">
      <c r="W2090"/>
    </row>
    <row r="2091" spans="23:23" x14ac:dyDescent="0.25">
      <c r="W2091"/>
    </row>
    <row r="2092" spans="23:23" x14ac:dyDescent="0.25">
      <c r="W2092"/>
    </row>
    <row r="2093" spans="23:23" x14ac:dyDescent="0.25">
      <c r="W2093"/>
    </row>
    <row r="2094" spans="23:23" x14ac:dyDescent="0.25">
      <c r="W2094"/>
    </row>
    <row r="2095" spans="23:23" x14ac:dyDescent="0.25">
      <c r="W2095"/>
    </row>
    <row r="2096" spans="23:23" x14ac:dyDescent="0.25">
      <c r="W2096"/>
    </row>
    <row r="2097" spans="23:23" x14ac:dyDescent="0.25">
      <c r="W2097"/>
    </row>
    <row r="2098" spans="23:23" x14ac:dyDescent="0.25">
      <c r="W2098"/>
    </row>
    <row r="2099" spans="23:23" x14ac:dyDescent="0.25">
      <c r="W2099"/>
    </row>
    <row r="2100" spans="23:23" x14ac:dyDescent="0.25">
      <c r="W2100"/>
    </row>
    <row r="2101" spans="23:23" x14ac:dyDescent="0.25">
      <c r="W2101"/>
    </row>
    <row r="2102" spans="23:23" x14ac:dyDescent="0.25">
      <c r="W2102"/>
    </row>
    <row r="2103" spans="23:23" x14ac:dyDescent="0.25">
      <c r="W2103"/>
    </row>
    <row r="2104" spans="23:23" x14ac:dyDescent="0.25">
      <c r="W2104"/>
    </row>
    <row r="2105" spans="23:23" x14ac:dyDescent="0.25">
      <c r="W2105"/>
    </row>
    <row r="2106" spans="23:23" x14ac:dyDescent="0.25">
      <c r="W2106"/>
    </row>
    <row r="2107" spans="23:23" x14ac:dyDescent="0.25">
      <c r="W2107"/>
    </row>
    <row r="2108" spans="23:23" x14ac:dyDescent="0.25">
      <c r="W2108"/>
    </row>
    <row r="2109" spans="23:23" x14ac:dyDescent="0.25">
      <c r="W2109"/>
    </row>
    <row r="2110" spans="23:23" x14ac:dyDescent="0.25">
      <c r="W2110"/>
    </row>
    <row r="2111" spans="23:23" x14ac:dyDescent="0.25">
      <c r="W2111"/>
    </row>
    <row r="2112" spans="23:23" x14ac:dyDescent="0.25">
      <c r="W2112"/>
    </row>
    <row r="2113" spans="23:23" x14ac:dyDescent="0.25">
      <c r="W2113"/>
    </row>
    <row r="2114" spans="23:23" x14ac:dyDescent="0.25">
      <c r="W2114"/>
    </row>
    <row r="2115" spans="23:23" x14ac:dyDescent="0.25">
      <c r="W2115"/>
    </row>
    <row r="2116" spans="23:23" x14ac:dyDescent="0.25">
      <c r="W2116"/>
    </row>
    <row r="2117" spans="23:23" x14ac:dyDescent="0.25">
      <c r="W2117"/>
    </row>
    <row r="2118" spans="23:23" x14ac:dyDescent="0.25">
      <c r="W2118"/>
    </row>
    <row r="2119" spans="23:23" x14ac:dyDescent="0.25">
      <c r="W2119"/>
    </row>
    <row r="2120" spans="23:23" x14ac:dyDescent="0.25">
      <c r="W2120"/>
    </row>
    <row r="2121" spans="23:23" x14ac:dyDescent="0.25">
      <c r="W2121"/>
    </row>
    <row r="2122" spans="23:23" x14ac:dyDescent="0.25">
      <c r="W2122"/>
    </row>
    <row r="2123" spans="23:23" x14ac:dyDescent="0.25">
      <c r="W2123"/>
    </row>
    <row r="2124" spans="23:23" x14ac:dyDescent="0.25">
      <c r="W2124"/>
    </row>
    <row r="2125" spans="23:23" x14ac:dyDescent="0.25">
      <c r="W2125"/>
    </row>
    <row r="2126" spans="23:23" x14ac:dyDescent="0.25">
      <c r="W2126"/>
    </row>
    <row r="2127" spans="23:23" x14ac:dyDescent="0.25">
      <c r="W2127"/>
    </row>
    <row r="2128" spans="23:23" x14ac:dyDescent="0.25">
      <c r="W2128"/>
    </row>
    <row r="2129" spans="23:23" x14ac:dyDescent="0.25">
      <c r="W2129"/>
    </row>
    <row r="2130" spans="23:23" x14ac:dyDescent="0.25">
      <c r="W2130"/>
    </row>
    <row r="2131" spans="23:23" x14ac:dyDescent="0.25">
      <c r="W2131"/>
    </row>
    <row r="2132" spans="23:23" x14ac:dyDescent="0.25">
      <c r="W2132"/>
    </row>
    <row r="2133" spans="23:23" x14ac:dyDescent="0.25">
      <c r="W2133"/>
    </row>
    <row r="2134" spans="23:23" x14ac:dyDescent="0.25">
      <c r="W2134"/>
    </row>
    <row r="2135" spans="23:23" x14ac:dyDescent="0.25">
      <c r="W2135"/>
    </row>
    <row r="2136" spans="23:23" x14ac:dyDescent="0.25">
      <c r="W2136"/>
    </row>
    <row r="2137" spans="23:23" x14ac:dyDescent="0.25">
      <c r="W2137"/>
    </row>
    <row r="2138" spans="23:23" x14ac:dyDescent="0.25">
      <c r="W2138"/>
    </row>
    <row r="2139" spans="23:23" x14ac:dyDescent="0.25">
      <c r="W2139"/>
    </row>
    <row r="2140" spans="23:23" x14ac:dyDescent="0.25">
      <c r="W2140"/>
    </row>
    <row r="2141" spans="23:23" x14ac:dyDescent="0.25">
      <c r="W2141"/>
    </row>
    <row r="2142" spans="23:23" x14ac:dyDescent="0.25">
      <c r="W2142"/>
    </row>
    <row r="2143" spans="23:23" x14ac:dyDescent="0.25">
      <c r="W2143"/>
    </row>
    <row r="2144" spans="23:23" x14ac:dyDescent="0.25">
      <c r="W2144"/>
    </row>
    <row r="2145" spans="23:23" x14ac:dyDescent="0.25">
      <c r="W2145"/>
    </row>
    <row r="2146" spans="23:23" x14ac:dyDescent="0.25">
      <c r="W2146"/>
    </row>
    <row r="2147" spans="23:23" x14ac:dyDescent="0.25">
      <c r="W2147"/>
    </row>
    <row r="2148" spans="23:23" x14ac:dyDescent="0.25">
      <c r="W2148"/>
    </row>
    <row r="2149" spans="23:23" x14ac:dyDescent="0.25">
      <c r="W2149"/>
    </row>
    <row r="2150" spans="23:23" x14ac:dyDescent="0.25">
      <c r="W2150"/>
    </row>
    <row r="2151" spans="23:23" x14ac:dyDescent="0.25">
      <c r="W2151"/>
    </row>
    <row r="2152" spans="23:23" x14ac:dyDescent="0.25">
      <c r="W2152"/>
    </row>
    <row r="2153" spans="23:23" x14ac:dyDescent="0.25">
      <c r="W2153"/>
    </row>
    <row r="2154" spans="23:23" x14ac:dyDescent="0.25">
      <c r="W2154"/>
    </row>
    <row r="2155" spans="23:23" x14ac:dyDescent="0.25">
      <c r="W2155"/>
    </row>
    <row r="2156" spans="23:23" x14ac:dyDescent="0.25">
      <c r="W2156"/>
    </row>
    <row r="2157" spans="23:23" x14ac:dyDescent="0.25">
      <c r="W2157"/>
    </row>
    <row r="2158" spans="23:23" x14ac:dyDescent="0.25">
      <c r="W2158"/>
    </row>
    <row r="2159" spans="23:23" x14ac:dyDescent="0.25">
      <c r="W2159"/>
    </row>
    <row r="2160" spans="23:23" x14ac:dyDescent="0.25">
      <c r="W2160"/>
    </row>
    <row r="2161" spans="23:23" x14ac:dyDescent="0.25">
      <c r="W2161"/>
    </row>
    <row r="2162" spans="23:23" x14ac:dyDescent="0.25">
      <c r="W2162"/>
    </row>
    <row r="2163" spans="23:23" x14ac:dyDescent="0.25">
      <c r="W2163"/>
    </row>
    <row r="2164" spans="23:23" x14ac:dyDescent="0.25">
      <c r="W2164"/>
    </row>
    <row r="2165" spans="23:23" x14ac:dyDescent="0.25">
      <c r="W2165"/>
    </row>
    <row r="2166" spans="23:23" x14ac:dyDescent="0.25">
      <c r="W2166"/>
    </row>
    <row r="2167" spans="23:23" x14ac:dyDescent="0.25">
      <c r="W2167"/>
    </row>
    <row r="2168" spans="23:23" x14ac:dyDescent="0.25">
      <c r="W2168"/>
    </row>
    <row r="2169" spans="23:23" x14ac:dyDescent="0.25">
      <c r="W2169"/>
    </row>
    <row r="2170" spans="23:23" x14ac:dyDescent="0.25">
      <c r="W2170"/>
    </row>
    <row r="2171" spans="23:23" x14ac:dyDescent="0.25">
      <c r="W2171"/>
    </row>
    <row r="2172" spans="23:23" x14ac:dyDescent="0.25">
      <c r="W2172"/>
    </row>
    <row r="2173" spans="23:23" x14ac:dyDescent="0.25">
      <c r="W2173"/>
    </row>
    <row r="2174" spans="23:23" x14ac:dyDescent="0.25">
      <c r="W2174"/>
    </row>
    <row r="2175" spans="23:23" x14ac:dyDescent="0.25">
      <c r="W2175"/>
    </row>
    <row r="2176" spans="23:23" x14ac:dyDescent="0.25">
      <c r="W2176"/>
    </row>
    <row r="2177" spans="23:23" x14ac:dyDescent="0.25">
      <c r="W2177"/>
    </row>
    <row r="2178" spans="23:23" x14ac:dyDescent="0.25">
      <c r="W2178"/>
    </row>
    <row r="2179" spans="23:23" x14ac:dyDescent="0.25">
      <c r="W2179"/>
    </row>
    <row r="2180" spans="23:23" x14ac:dyDescent="0.25">
      <c r="W2180"/>
    </row>
    <row r="2181" spans="23:23" x14ac:dyDescent="0.25">
      <c r="W2181"/>
    </row>
    <row r="2182" spans="23:23" x14ac:dyDescent="0.25">
      <c r="W2182"/>
    </row>
    <row r="2183" spans="23:23" x14ac:dyDescent="0.25">
      <c r="W2183"/>
    </row>
    <row r="2184" spans="23:23" x14ac:dyDescent="0.25">
      <c r="W2184"/>
    </row>
    <row r="2185" spans="23:23" x14ac:dyDescent="0.25">
      <c r="W2185"/>
    </row>
    <row r="2186" spans="23:23" x14ac:dyDescent="0.25">
      <c r="W2186"/>
    </row>
    <row r="2187" spans="23:23" x14ac:dyDescent="0.25">
      <c r="W2187"/>
    </row>
    <row r="2188" spans="23:23" x14ac:dyDescent="0.25">
      <c r="W2188"/>
    </row>
    <row r="2189" spans="23:23" x14ac:dyDescent="0.25">
      <c r="W2189"/>
    </row>
    <row r="2190" spans="23:23" x14ac:dyDescent="0.25">
      <c r="W2190"/>
    </row>
    <row r="2191" spans="23:23" x14ac:dyDescent="0.25">
      <c r="W2191"/>
    </row>
    <row r="2192" spans="23:23" x14ac:dyDescent="0.25">
      <c r="W2192"/>
    </row>
    <row r="2193" spans="23:23" x14ac:dyDescent="0.25">
      <c r="W2193"/>
    </row>
    <row r="2194" spans="23:23" x14ac:dyDescent="0.25">
      <c r="W2194"/>
    </row>
    <row r="2195" spans="23:23" x14ac:dyDescent="0.25">
      <c r="W2195"/>
    </row>
    <row r="2196" spans="23:23" x14ac:dyDescent="0.25">
      <c r="W2196"/>
    </row>
    <row r="2197" spans="23:23" x14ac:dyDescent="0.25">
      <c r="W2197"/>
    </row>
    <row r="2198" spans="23:23" x14ac:dyDescent="0.25">
      <c r="W2198"/>
    </row>
    <row r="2199" spans="23:23" x14ac:dyDescent="0.25">
      <c r="W2199"/>
    </row>
    <row r="2200" spans="23:23" x14ac:dyDescent="0.25">
      <c r="W2200"/>
    </row>
    <row r="2201" spans="23:23" x14ac:dyDescent="0.25">
      <c r="W2201"/>
    </row>
    <row r="2202" spans="23:23" x14ac:dyDescent="0.25">
      <c r="W2202"/>
    </row>
    <row r="2203" spans="23:23" x14ac:dyDescent="0.25">
      <c r="W2203"/>
    </row>
    <row r="2204" spans="23:23" x14ac:dyDescent="0.25">
      <c r="W2204"/>
    </row>
    <row r="2205" spans="23:23" x14ac:dyDescent="0.25">
      <c r="W2205"/>
    </row>
    <row r="2206" spans="23:23" x14ac:dyDescent="0.25">
      <c r="W2206"/>
    </row>
    <row r="2207" spans="23:23" x14ac:dyDescent="0.25">
      <c r="W2207"/>
    </row>
    <row r="2208" spans="23:23" x14ac:dyDescent="0.25">
      <c r="W2208"/>
    </row>
    <row r="2209" spans="23:23" x14ac:dyDescent="0.25">
      <c r="W2209"/>
    </row>
    <row r="2210" spans="23:23" x14ac:dyDescent="0.25">
      <c r="W2210"/>
    </row>
    <row r="2211" spans="23:23" x14ac:dyDescent="0.25">
      <c r="W2211"/>
    </row>
    <row r="2212" spans="23:23" x14ac:dyDescent="0.25">
      <c r="W2212"/>
    </row>
    <row r="2213" spans="23:23" x14ac:dyDescent="0.25">
      <c r="W2213"/>
    </row>
    <row r="2214" spans="23:23" x14ac:dyDescent="0.25">
      <c r="W2214"/>
    </row>
    <row r="2215" spans="23:23" x14ac:dyDescent="0.25">
      <c r="W2215"/>
    </row>
    <row r="2216" spans="23:23" x14ac:dyDescent="0.25">
      <c r="W2216"/>
    </row>
    <row r="2217" spans="23:23" x14ac:dyDescent="0.25">
      <c r="W2217"/>
    </row>
    <row r="2218" spans="23:23" x14ac:dyDescent="0.25">
      <c r="W2218"/>
    </row>
    <row r="2219" spans="23:23" x14ac:dyDescent="0.25">
      <c r="W2219"/>
    </row>
    <row r="2220" spans="23:23" x14ac:dyDescent="0.25">
      <c r="W2220"/>
    </row>
    <row r="2221" spans="23:23" x14ac:dyDescent="0.25">
      <c r="W2221"/>
    </row>
    <row r="2222" spans="23:23" x14ac:dyDescent="0.25">
      <c r="W2222"/>
    </row>
    <row r="2223" spans="23:23" x14ac:dyDescent="0.25">
      <c r="W2223"/>
    </row>
    <row r="2224" spans="23:23" x14ac:dyDescent="0.25">
      <c r="W2224"/>
    </row>
    <row r="2225" spans="23:23" x14ac:dyDescent="0.25">
      <c r="W2225"/>
    </row>
    <row r="2226" spans="23:23" x14ac:dyDescent="0.25">
      <c r="W2226"/>
    </row>
    <row r="2227" spans="23:23" x14ac:dyDescent="0.25">
      <c r="W2227"/>
    </row>
    <row r="2228" spans="23:23" x14ac:dyDescent="0.25">
      <c r="W2228"/>
    </row>
    <row r="2229" spans="23:23" x14ac:dyDescent="0.25">
      <c r="W2229"/>
    </row>
    <row r="2230" spans="23:23" x14ac:dyDescent="0.25">
      <c r="W2230"/>
    </row>
    <row r="2231" spans="23:23" x14ac:dyDescent="0.25">
      <c r="W2231"/>
    </row>
    <row r="2232" spans="23:23" x14ac:dyDescent="0.25">
      <c r="W2232"/>
    </row>
    <row r="2233" spans="23:23" x14ac:dyDescent="0.25">
      <c r="W2233"/>
    </row>
    <row r="2234" spans="23:23" x14ac:dyDescent="0.25">
      <c r="W2234"/>
    </row>
    <row r="2235" spans="23:23" x14ac:dyDescent="0.25">
      <c r="W2235"/>
    </row>
    <row r="2236" spans="23:23" x14ac:dyDescent="0.25">
      <c r="W2236"/>
    </row>
    <row r="2237" spans="23:23" x14ac:dyDescent="0.25">
      <c r="W2237"/>
    </row>
    <row r="2238" spans="23:23" x14ac:dyDescent="0.25">
      <c r="W2238"/>
    </row>
    <row r="2239" spans="23:23" x14ac:dyDescent="0.25">
      <c r="W2239"/>
    </row>
    <row r="2240" spans="23:23" x14ac:dyDescent="0.25">
      <c r="W2240"/>
    </row>
    <row r="2241" spans="23:23" x14ac:dyDescent="0.25">
      <c r="W2241"/>
    </row>
    <row r="2242" spans="23:23" x14ac:dyDescent="0.25">
      <c r="W2242"/>
    </row>
    <row r="2243" spans="23:23" x14ac:dyDescent="0.25">
      <c r="W2243"/>
    </row>
    <row r="2244" spans="23:23" x14ac:dyDescent="0.25">
      <c r="W2244"/>
    </row>
    <row r="2245" spans="23:23" x14ac:dyDescent="0.25">
      <c r="W2245"/>
    </row>
    <row r="2246" spans="23:23" x14ac:dyDescent="0.25">
      <c r="W2246"/>
    </row>
    <row r="2247" spans="23:23" x14ac:dyDescent="0.25">
      <c r="W2247"/>
    </row>
    <row r="2248" spans="23:23" x14ac:dyDescent="0.25">
      <c r="W2248"/>
    </row>
    <row r="2249" spans="23:23" x14ac:dyDescent="0.25">
      <c r="W2249"/>
    </row>
    <row r="2250" spans="23:23" x14ac:dyDescent="0.25">
      <c r="W2250"/>
    </row>
    <row r="2251" spans="23:23" x14ac:dyDescent="0.25">
      <c r="W2251"/>
    </row>
    <row r="2252" spans="23:23" x14ac:dyDescent="0.25">
      <c r="W2252"/>
    </row>
    <row r="2253" spans="23:23" x14ac:dyDescent="0.25">
      <c r="W2253"/>
    </row>
    <row r="2254" spans="23:23" x14ac:dyDescent="0.25">
      <c r="W2254"/>
    </row>
    <row r="2255" spans="23:23" x14ac:dyDescent="0.25">
      <c r="W2255"/>
    </row>
    <row r="2256" spans="23:23" x14ac:dyDescent="0.25">
      <c r="W2256"/>
    </row>
    <row r="2257" spans="23:23" x14ac:dyDescent="0.25">
      <c r="W2257"/>
    </row>
    <row r="2258" spans="23:23" x14ac:dyDescent="0.25">
      <c r="W2258"/>
    </row>
    <row r="2259" spans="23:23" x14ac:dyDescent="0.25">
      <c r="W2259"/>
    </row>
    <row r="2260" spans="23:23" x14ac:dyDescent="0.25">
      <c r="W2260"/>
    </row>
    <row r="2261" spans="23:23" x14ac:dyDescent="0.25">
      <c r="W2261"/>
    </row>
    <row r="2262" spans="23:23" x14ac:dyDescent="0.25">
      <c r="W2262"/>
    </row>
    <row r="2263" spans="23:23" x14ac:dyDescent="0.25">
      <c r="W2263"/>
    </row>
    <row r="2264" spans="23:23" x14ac:dyDescent="0.25">
      <c r="W2264"/>
    </row>
    <row r="2265" spans="23:23" x14ac:dyDescent="0.25">
      <c r="W2265"/>
    </row>
    <row r="2266" spans="23:23" x14ac:dyDescent="0.25">
      <c r="W2266"/>
    </row>
    <row r="2267" spans="23:23" x14ac:dyDescent="0.25">
      <c r="W2267"/>
    </row>
    <row r="2268" spans="23:23" x14ac:dyDescent="0.25">
      <c r="W2268"/>
    </row>
    <row r="2269" spans="23:23" x14ac:dyDescent="0.25">
      <c r="W2269"/>
    </row>
    <row r="2270" spans="23:23" x14ac:dyDescent="0.25">
      <c r="W2270"/>
    </row>
    <row r="2271" spans="23:23" x14ac:dyDescent="0.25">
      <c r="W2271"/>
    </row>
    <row r="2272" spans="23:23" x14ac:dyDescent="0.25">
      <c r="W2272"/>
    </row>
    <row r="2273" spans="23:23" x14ac:dyDescent="0.25">
      <c r="W2273"/>
    </row>
    <row r="2274" spans="23:23" x14ac:dyDescent="0.25">
      <c r="W2274"/>
    </row>
    <row r="2275" spans="23:23" x14ac:dyDescent="0.25">
      <c r="W2275"/>
    </row>
    <row r="2276" spans="23:23" x14ac:dyDescent="0.25">
      <c r="W2276"/>
    </row>
    <row r="2277" spans="23:23" x14ac:dyDescent="0.25">
      <c r="W2277"/>
    </row>
    <row r="2278" spans="23:23" x14ac:dyDescent="0.25">
      <c r="W2278"/>
    </row>
    <row r="2279" spans="23:23" x14ac:dyDescent="0.25">
      <c r="W2279"/>
    </row>
    <row r="2280" spans="23:23" x14ac:dyDescent="0.25">
      <c r="W2280"/>
    </row>
    <row r="2281" spans="23:23" x14ac:dyDescent="0.25">
      <c r="W2281"/>
    </row>
    <row r="2282" spans="23:23" x14ac:dyDescent="0.25">
      <c r="W2282"/>
    </row>
    <row r="2283" spans="23:23" x14ac:dyDescent="0.25">
      <c r="W2283"/>
    </row>
    <row r="2284" spans="23:23" x14ac:dyDescent="0.25">
      <c r="W2284"/>
    </row>
    <row r="2285" spans="23:23" x14ac:dyDescent="0.25">
      <c r="W2285"/>
    </row>
    <row r="2286" spans="23:23" x14ac:dyDescent="0.25">
      <c r="W2286"/>
    </row>
    <row r="2287" spans="23:23" x14ac:dyDescent="0.25">
      <c r="W2287"/>
    </row>
    <row r="2288" spans="23:23" x14ac:dyDescent="0.25">
      <c r="W2288"/>
    </row>
    <row r="2289" spans="23:23" x14ac:dyDescent="0.25">
      <c r="W2289"/>
    </row>
    <row r="2290" spans="23:23" x14ac:dyDescent="0.25">
      <c r="W2290"/>
    </row>
    <row r="2291" spans="23:23" x14ac:dyDescent="0.25">
      <c r="W2291"/>
    </row>
    <row r="2292" spans="23:23" x14ac:dyDescent="0.25">
      <c r="W2292"/>
    </row>
    <row r="2293" spans="23:23" x14ac:dyDescent="0.25">
      <c r="W2293"/>
    </row>
    <row r="2294" spans="23:23" x14ac:dyDescent="0.25">
      <c r="W2294"/>
    </row>
    <row r="2295" spans="23:23" x14ac:dyDescent="0.25">
      <c r="W2295"/>
    </row>
    <row r="2296" spans="23:23" x14ac:dyDescent="0.25">
      <c r="W2296"/>
    </row>
    <row r="2297" spans="23:23" x14ac:dyDescent="0.25">
      <c r="W2297"/>
    </row>
    <row r="2298" spans="23:23" x14ac:dyDescent="0.25">
      <c r="W2298"/>
    </row>
    <row r="2299" spans="23:23" x14ac:dyDescent="0.25">
      <c r="W2299"/>
    </row>
    <row r="2300" spans="23:23" x14ac:dyDescent="0.25">
      <c r="W2300"/>
    </row>
    <row r="2301" spans="23:23" x14ac:dyDescent="0.25">
      <c r="W2301"/>
    </row>
    <row r="2302" spans="23:23" x14ac:dyDescent="0.25">
      <c r="W2302"/>
    </row>
    <row r="2303" spans="23:23" x14ac:dyDescent="0.25">
      <c r="W2303"/>
    </row>
    <row r="2304" spans="23:23" x14ac:dyDescent="0.25">
      <c r="W2304"/>
    </row>
    <row r="2305" spans="23:23" x14ac:dyDescent="0.25">
      <c r="W2305"/>
    </row>
    <row r="2306" spans="23:23" x14ac:dyDescent="0.25">
      <c r="W2306"/>
    </row>
    <row r="2307" spans="23:23" x14ac:dyDescent="0.25">
      <c r="W2307"/>
    </row>
    <row r="2308" spans="23:23" x14ac:dyDescent="0.25">
      <c r="W2308"/>
    </row>
    <row r="2309" spans="23:23" x14ac:dyDescent="0.25">
      <c r="W2309"/>
    </row>
    <row r="2310" spans="23:23" x14ac:dyDescent="0.25">
      <c r="W2310"/>
    </row>
    <row r="2311" spans="23:23" x14ac:dyDescent="0.25">
      <c r="W2311"/>
    </row>
    <row r="2312" spans="23:23" x14ac:dyDescent="0.25">
      <c r="W2312"/>
    </row>
    <row r="2313" spans="23:23" x14ac:dyDescent="0.25">
      <c r="W2313"/>
    </row>
    <row r="2314" spans="23:23" x14ac:dyDescent="0.25">
      <c r="W2314"/>
    </row>
    <row r="2315" spans="23:23" x14ac:dyDescent="0.25">
      <c r="W2315"/>
    </row>
    <row r="2316" spans="23:23" x14ac:dyDescent="0.25">
      <c r="W2316"/>
    </row>
    <row r="2317" spans="23:23" x14ac:dyDescent="0.25">
      <c r="W2317"/>
    </row>
    <row r="2318" spans="23:23" x14ac:dyDescent="0.25">
      <c r="W2318"/>
    </row>
    <row r="2319" spans="23:23" x14ac:dyDescent="0.25">
      <c r="W2319"/>
    </row>
    <row r="2320" spans="23:23" x14ac:dyDescent="0.25">
      <c r="W2320"/>
    </row>
    <row r="2321" spans="23:23" x14ac:dyDescent="0.25">
      <c r="W2321"/>
    </row>
    <row r="2322" spans="23:23" x14ac:dyDescent="0.25">
      <c r="W2322"/>
    </row>
    <row r="2323" spans="23:23" x14ac:dyDescent="0.25">
      <c r="W2323"/>
    </row>
    <row r="2324" spans="23:23" x14ac:dyDescent="0.25">
      <c r="W2324"/>
    </row>
    <row r="2325" spans="23:23" x14ac:dyDescent="0.25">
      <c r="W2325"/>
    </row>
    <row r="2326" spans="23:23" x14ac:dyDescent="0.25">
      <c r="W2326"/>
    </row>
    <row r="2327" spans="23:23" x14ac:dyDescent="0.25">
      <c r="W2327"/>
    </row>
    <row r="2328" spans="23:23" x14ac:dyDescent="0.25">
      <c r="W2328"/>
    </row>
    <row r="2329" spans="23:23" x14ac:dyDescent="0.25">
      <c r="W2329"/>
    </row>
    <row r="2330" spans="23:23" x14ac:dyDescent="0.25">
      <c r="W2330"/>
    </row>
    <row r="2331" spans="23:23" x14ac:dyDescent="0.25">
      <c r="W2331"/>
    </row>
    <row r="2332" spans="23:23" x14ac:dyDescent="0.25">
      <c r="W2332"/>
    </row>
    <row r="2333" spans="23:23" x14ac:dyDescent="0.25">
      <c r="W2333"/>
    </row>
    <row r="2334" spans="23:23" x14ac:dyDescent="0.25">
      <c r="W2334"/>
    </row>
    <row r="2335" spans="23:23" x14ac:dyDescent="0.25">
      <c r="W2335"/>
    </row>
    <row r="2336" spans="23:23" x14ac:dyDescent="0.25">
      <c r="W2336"/>
    </row>
    <row r="2337" spans="23:23" x14ac:dyDescent="0.25">
      <c r="W2337"/>
    </row>
    <row r="2338" spans="23:23" x14ac:dyDescent="0.25">
      <c r="W2338"/>
    </row>
    <row r="2339" spans="23:23" x14ac:dyDescent="0.25">
      <c r="W2339"/>
    </row>
    <row r="2340" spans="23:23" x14ac:dyDescent="0.25">
      <c r="W2340"/>
    </row>
    <row r="2341" spans="23:23" x14ac:dyDescent="0.25">
      <c r="W2341"/>
    </row>
    <row r="2342" spans="23:23" x14ac:dyDescent="0.25">
      <c r="W2342"/>
    </row>
    <row r="2343" spans="23:23" x14ac:dyDescent="0.25">
      <c r="W2343"/>
    </row>
    <row r="2344" spans="23:23" x14ac:dyDescent="0.25">
      <c r="W2344"/>
    </row>
    <row r="2345" spans="23:23" x14ac:dyDescent="0.25">
      <c r="W2345"/>
    </row>
    <row r="2346" spans="23:23" x14ac:dyDescent="0.25">
      <c r="W2346"/>
    </row>
    <row r="2347" spans="23:23" x14ac:dyDescent="0.25">
      <c r="W2347"/>
    </row>
    <row r="2348" spans="23:23" x14ac:dyDescent="0.25">
      <c r="W2348"/>
    </row>
    <row r="2349" spans="23:23" x14ac:dyDescent="0.25">
      <c r="W2349"/>
    </row>
    <row r="2350" spans="23:23" x14ac:dyDescent="0.25">
      <c r="W2350"/>
    </row>
    <row r="2351" spans="23:23" x14ac:dyDescent="0.25">
      <c r="W2351"/>
    </row>
    <row r="2352" spans="23:23" x14ac:dyDescent="0.25">
      <c r="W2352"/>
    </row>
    <row r="2353" spans="23:23" x14ac:dyDescent="0.25">
      <c r="W2353"/>
    </row>
    <row r="2354" spans="23:23" x14ac:dyDescent="0.25">
      <c r="W2354"/>
    </row>
    <row r="2355" spans="23:23" x14ac:dyDescent="0.25">
      <c r="W2355"/>
    </row>
    <row r="2356" spans="23:23" x14ac:dyDescent="0.25">
      <c r="W2356"/>
    </row>
    <row r="2357" spans="23:23" x14ac:dyDescent="0.25">
      <c r="W2357"/>
    </row>
    <row r="2358" spans="23:23" x14ac:dyDescent="0.25">
      <c r="W2358"/>
    </row>
    <row r="2359" spans="23:23" x14ac:dyDescent="0.25">
      <c r="W2359"/>
    </row>
    <row r="2360" spans="23:23" x14ac:dyDescent="0.25">
      <c r="W2360"/>
    </row>
    <row r="2361" spans="23:23" x14ac:dyDescent="0.25">
      <c r="W2361"/>
    </row>
    <row r="2362" spans="23:23" x14ac:dyDescent="0.25">
      <c r="W2362"/>
    </row>
    <row r="2363" spans="23:23" x14ac:dyDescent="0.25">
      <c r="W2363"/>
    </row>
    <row r="2364" spans="23:23" x14ac:dyDescent="0.25">
      <c r="W2364"/>
    </row>
    <row r="2365" spans="23:23" x14ac:dyDescent="0.25">
      <c r="W2365"/>
    </row>
    <row r="2366" spans="23:23" x14ac:dyDescent="0.25">
      <c r="W2366"/>
    </row>
    <row r="2367" spans="23:23" x14ac:dyDescent="0.25">
      <c r="W2367"/>
    </row>
    <row r="2368" spans="23:23" x14ac:dyDescent="0.25">
      <c r="W2368"/>
    </row>
    <row r="2369" spans="23:23" x14ac:dyDescent="0.25">
      <c r="W2369"/>
    </row>
    <row r="2370" spans="23:23" x14ac:dyDescent="0.25">
      <c r="W2370"/>
    </row>
    <row r="2371" spans="23:23" x14ac:dyDescent="0.25">
      <c r="W2371"/>
    </row>
    <row r="2372" spans="23:23" x14ac:dyDescent="0.25">
      <c r="W2372"/>
    </row>
    <row r="2373" spans="23:23" x14ac:dyDescent="0.25">
      <c r="W2373"/>
    </row>
    <row r="2374" spans="23:23" x14ac:dyDescent="0.25">
      <c r="W2374"/>
    </row>
    <row r="2375" spans="23:23" x14ac:dyDescent="0.25">
      <c r="W2375"/>
    </row>
    <row r="2376" spans="23:23" x14ac:dyDescent="0.25">
      <c r="W2376"/>
    </row>
    <row r="2377" spans="23:23" x14ac:dyDescent="0.25">
      <c r="W2377"/>
    </row>
    <row r="2378" spans="23:23" x14ac:dyDescent="0.25">
      <c r="W2378"/>
    </row>
    <row r="2379" spans="23:23" x14ac:dyDescent="0.25">
      <c r="W2379"/>
    </row>
    <row r="2380" spans="23:23" x14ac:dyDescent="0.25">
      <c r="W2380"/>
    </row>
    <row r="2381" spans="23:23" x14ac:dyDescent="0.25">
      <c r="W2381"/>
    </row>
    <row r="2382" spans="23:23" x14ac:dyDescent="0.25">
      <c r="W2382"/>
    </row>
    <row r="2383" spans="23:23" x14ac:dyDescent="0.25">
      <c r="W2383"/>
    </row>
    <row r="2384" spans="23:23" x14ac:dyDescent="0.25">
      <c r="W2384"/>
    </row>
    <row r="2385" spans="23:23" x14ac:dyDescent="0.25">
      <c r="W2385"/>
    </row>
    <row r="2386" spans="23:23" x14ac:dyDescent="0.25">
      <c r="W2386"/>
    </row>
    <row r="2387" spans="23:23" x14ac:dyDescent="0.25">
      <c r="W2387"/>
    </row>
    <row r="2388" spans="23:23" x14ac:dyDescent="0.25">
      <c r="W2388"/>
    </row>
    <row r="2389" spans="23:23" x14ac:dyDescent="0.25">
      <c r="W2389"/>
    </row>
    <row r="2390" spans="23:23" x14ac:dyDescent="0.25">
      <c r="W2390"/>
    </row>
    <row r="2391" spans="23:23" x14ac:dyDescent="0.25">
      <c r="W2391"/>
    </row>
    <row r="2392" spans="23:23" x14ac:dyDescent="0.25">
      <c r="W2392"/>
    </row>
    <row r="2393" spans="23:23" x14ac:dyDescent="0.25">
      <c r="W2393"/>
    </row>
    <row r="2394" spans="23:23" x14ac:dyDescent="0.25">
      <c r="W2394"/>
    </row>
    <row r="2395" spans="23:23" x14ac:dyDescent="0.25">
      <c r="W2395"/>
    </row>
    <row r="2396" spans="23:23" x14ac:dyDescent="0.25">
      <c r="W2396"/>
    </row>
    <row r="2397" spans="23:23" x14ac:dyDescent="0.25">
      <c r="W2397"/>
    </row>
    <row r="2398" spans="23:23" x14ac:dyDescent="0.25">
      <c r="W2398"/>
    </row>
    <row r="2399" spans="23:23" x14ac:dyDescent="0.25">
      <c r="W2399"/>
    </row>
    <row r="2400" spans="23:23" x14ac:dyDescent="0.25">
      <c r="W2400"/>
    </row>
    <row r="2401" spans="23:23" x14ac:dyDescent="0.25">
      <c r="W2401"/>
    </row>
    <row r="2402" spans="23:23" x14ac:dyDescent="0.25">
      <c r="W2402"/>
    </row>
    <row r="2403" spans="23:23" x14ac:dyDescent="0.25">
      <c r="W2403"/>
    </row>
    <row r="2404" spans="23:23" x14ac:dyDescent="0.25">
      <c r="W2404"/>
    </row>
    <row r="2405" spans="23:23" x14ac:dyDescent="0.25">
      <c r="W2405"/>
    </row>
    <row r="2406" spans="23:23" x14ac:dyDescent="0.25">
      <c r="W2406"/>
    </row>
    <row r="2407" spans="23:23" x14ac:dyDescent="0.25">
      <c r="W2407"/>
    </row>
    <row r="2408" spans="23:23" x14ac:dyDescent="0.25">
      <c r="W2408"/>
    </row>
    <row r="2409" spans="23:23" x14ac:dyDescent="0.25">
      <c r="W2409"/>
    </row>
    <row r="2410" spans="23:23" x14ac:dyDescent="0.25">
      <c r="W2410"/>
    </row>
    <row r="2411" spans="23:23" x14ac:dyDescent="0.25">
      <c r="W2411"/>
    </row>
    <row r="2412" spans="23:23" x14ac:dyDescent="0.25">
      <c r="W2412"/>
    </row>
    <row r="2413" spans="23:23" x14ac:dyDescent="0.25">
      <c r="W2413"/>
    </row>
    <row r="2414" spans="23:23" x14ac:dyDescent="0.25">
      <c r="W2414"/>
    </row>
    <row r="2415" spans="23:23" x14ac:dyDescent="0.25">
      <c r="W2415"/>
    </row>
    <row r="2416" spans="23:23" x14ac:dyDescent="0.25">
      <c r="W2416"/>
    </row>
    <row r="2417" spans="23:23" x14ac:dyDescent="0.25">
      <c r="W2417"/>
    </row>
    <row r="2418" spans="23:23" x14ac:dyDescent="0.25">
      <c r="W2418"/>
    </row>
    <row r="2419" spans="23:23" x14ac:dyDescent="0.25">
      <c r="W2419"/>
    </row>
    <row r="2420" spans="23:23" x14ac:dyDescent="0.25">
      <c r="W2420"/>
    </row>
    <row r="2421" spans="23:23" x14ac:dyDescent="0.25">
      <c r="W2421"/>
    </row>
    <row r="2422" spans="23:23" x14ac:dyDescent="0.25">
      <c r="W2422"/>
    </row>
    <row r="2423" spans="23:23" x14ac:dyDescent="0.25">
      <c r="W2423"/>
    </row>
    <row r="2424" spans="23:23" x14ac:dyDescent="0.25">
      <c r="W2424"/>
    </row>
    <row r="2425" spans="23:23" x14ac:dyDescent="0.25">
      <c r="W2425"/>
    </row>
    <row r="2426" spans="23:23" x14ac:dyDescent="0.25">
      <c r="W2426"/>
    </row>
    <row r="2427" spans="23:23" x14ac:dyDescent="0.25">
      <c r="W2427"/>
    </row>
    <row r="2428" spans="23:23" x14ac:dyDescent="0.25">
      <c r="W2428"/>
    </row>
    <row r="2429" spans="23:23" x14ac:dyDescent="0.25">
      <c r="W2429"/>
    </row>
    <row r="2430" spans="23:23" x14ac:dyDescent="0.25">
      <c r="W2430"/>
    </row>
    <row r="2431" spans="23:23" x14ac:dyDescent="0.25">
      <c r="W2431"/>
    </row>
    <row r="2432" spans="23:23" x14ac:dyDescent="0.25">
      <c r="W2432"/>
    </row>
    <row r="2433" spans="23:23" x14ac:dyDescent="0.25">
      <c r="W2433"/>
    </row>
    <row r="2434" spans="23:23" x14ac:dyDescent="0.25">
      <c r="W2434"/>
    </row>
    <row r="2435" spans="23:23" x14ac:dyDescent="0.25">
      <c r="W2435"/>
    </row>
    <row r="2436" spans="23:23" x14ac:dyDescent="0.25">
      <c r="W2436"/>
    </row>
    <row r="2437" spans="23:23" x14ac:dyDescent="0.25">
      <c r="W2437"/>
    </row>
    <row r="2438" spans="23:23" x14ac:dyDescent="0.25">
      <c r="W2438"/>
    </row>
    <row r="2439" spans="23:23" x14ac:dyDescent="0.25">
      <c r="W2439"/>
    </row>
    <row r="2440" spans="23:23" x14ac:dyDescent="0.25">
      <c r="W2440"/>
    </row>
    <row r="2441" spans="23:23" x14ac:dyDescent="0.25">
      <c r="W2441"/>
    </row>
    <row r="2442" spans="23:23" x14ac:dyDescent="0.25">
      <c r="W2442"/>
    </row>
    <row r="2443" spans="23:23" x14ac:dyDescent="0.25">
      <c r="W2443"/>
    </row>
    <row r="2444" spans="23:23" x14ac:dyDescent="0.25">
      <c r="W2444"/>
    </row>
    <row r="2445" spans="23:23" x14ac:dyDescent="0.25">
      <c r="W2445"/>
    </row>
    <row r="2446" spans="23:23" x14ac:dyDescent="0.25">
      <c r="W2446"/>
    </row>
    <row r="2447" spans="23:23" x14ac:dyDescent="0.25">
      <c r="W2447"/>
    </row>
    <row r="2448" spans="23:23" x14ac:dyDescent="0.25">
      <c r="W2448"/>
    </row>
    <row r="2449" spans="23:23" x14ac:dyDescent="0.25">
      <c r="W2449"/>
    </row>
    <row r="2450" spans="23:23" x14ac:dyDescent="0.25">
      <c r="W2450"/>
    </row>
    <row r="2451" spans="23:23" x14ac:dyDescent="0.25">
      <c r="W2451"/>
    </row>
    <row r="2452" spans="23:23" x14ac:dyDescent="0.25">
      <c r="W2452"/>
    </row>
    <row r="2453" spans="23:23" x14ac:dyDescent="0.25">
      <c r="W2453"/>
    </row>
    <row r="2454" spans="23:23" x14ac:dyDescent="0.25">
      <c r="W2454"/>
    </row>
    <row r="2455" spans="23:23" x14ac:dyDescent="0.25">
      <c r="W2455"/>
    </row>
    <row r="2456" spans="23:23" x14ac:dyDescent="0.25">
      <c r="W2456"/>
    </row>
    <row r="2457" spans="23:23" x14ac:dyDescent="0.25">
      <c r="W2457"/>
    </row>
    <row r="2458" spans="23:23" x14ac:dyDescent="0.25">
      <c r="W2458"/>
    </row>
    <row r="2459" spans="23:23" x14ac:dyDescent="0.25">
      <c r="W2459"/>
    </row>
    <row r="2460" spans="23:23" x14ac:dyDescent="0.25">
      <c r="W2460"/>
    </row>
    <row r="2461" spans="23:23" x14ac:dyDescent="0.25">
      <c r="W2461"/>
    </row>
    <row r="2462" spans="23:23" x14ac:dyDescent="0.25">
      <c r="W2462"/>
    </row>
    <row r="2463" spans="23:23" x14ac:dyDescent="0.25">
      <c r="W2463"/>
    </row>
    <row r="2464" spans="23:23" x14ac:dyDescent="0.25">
      <c r="W2464"/>
    </row>
    <row r="2465" spans="23:23" x14ac:dyDescent="0.25">
      <c r="W2465"/>
    </row>
    <row r="2466" spans="23:23" x14ac:dyDescent="0.25">
      <c r="W2466"/>
    </row>
    <row r="2467" spans="23:23" x14ac:dyDescent="0.25">
      <c r="W2467"/>
    </row>
    <row r="2468" spans="23:23" x14ac:dyDescent="0.25">
      <c r="W2468"/>
    </row>
    <row r="2469" spans="23:23" x14ac:dyDescent="0.25">
      <c r="W2469"/>
    </row>
    <row r="2470" spans="23:23" x14ac:dyDescent="0.25">
      <c r="W2470"/>
    </row>
    <row r="2471" spans="23:23" x14ac:dyDescent="0.25">
      <c r="W2471"/>
    </row>
    <row r="2472" spans="23:23" x14ac:dyDescent="0.25">
      <c r="W2472"/>
    </row>
    <row r="2473" spans="23:23" x14ac:dyDescent="0.25">
      <c r="W2473"/>
    </row>
    <row r="2474" spans="23:23" x14ac:dyDescent="0.25">
      <c r="W2474"/>
    </row>
    <row r="2475" spans="23:23" x14ac:dyDescent="0.25">
      <c r="W2475"/>
    </row>
    <row r="2476" spans="23:23" x14ac:dyDescent="0.25">
      <c r="W2476"/>
    </row>
    <row r="2477" spans="23:23" x14ac:dyDescent="0.25">
      <c r="W2477"/>
    </row>
    <row r="2478" spans="23:23" x14ac:dyDescent="0.25">
      <c r="W2478"/>
    </row>
    <row r="2479" spans="23:23" x14ac:dyDescent="0.25">
      <c r="W2479"/>
    </row>
    <row r="2480" spans="23:23" x14ac:dyDescent="0.25">
      <c r="W2480"/>
    </row>
    <row r="2481" spans="23:23" x14ac:dyDescent="0.25">
      <c r="W2481"/>
    </row>
    <row r="2482" spans="23:23" x14ac:dyDescent="0.25">
      <c r="W2482"/>
    </row>
    <row r="2483" spans="23:23" x14ac:dyDescent="0.25">
      <c r="W2483"/>
    </row>
    <row r="2484" spans="23:23" x14ac:dyDescent="0.25">
      <c r="W2484"/>
    </row>
    <row r="2485" spans="23:23" x14ac:dyDescent="0.25">
      <c r="W2485"/>
    </row>
    <row r="2486" spans="23:23" x14ac:dyDescent="0.25">
      <c r="W2486"/>
    </row>
    <row r="2487" spans="23:23" x14ac:dyDescent="0.25">
      <c r="W2487"/>
    </row>
    <row r="2488" spans="23:23" x14ac:dyDescent="0.25">
      <c r="W2488"/>
    </row>
    <row r="2489" spans="23:23" x14ac:dyDescent="0.25">
      <c r="W2489"/>
    </row>
    <row r="2490" spans="23:23" x14ac:dyDescent="0.25">
      <c r="W2490"/>
    </row>
    <row r="2491" spans="23:23" x14ac:dyDescent="0.25">
      <c r="W2491"/>
    </row>
    <row r="2492" spans="23:23" x14ac:dyDescent="0.25">
      <c r="W2492"/>
    </row>
    <row r="2493" spans="23:23" x14ac:dyDescent="0.25">
      <c r="W2493"/>
    </row>
    <row r="2494" spans="23:23" x14ac:dyDescent="0.25">
      <c r="W2494"/>
    </row>
    <row r="2495" spans="23:23" x14ac:dyDescent="0.25">
      <c r="W2495"/>
    </row>
    <row r="2496" spans="23:23" x14ac:dyDescent="0.25">
      <c r="W2496"/>
    </row>
    <row r="2497" spans="23:23" x14ac:dyDescent="0.25">
      <c r="W2497"/>
    </row>
    <row r="2498" spans="23:23" x14ac:dyDescent="0.25">
      <c r="W2498"/>
    </row>
    <row r="2499" spans="23:23" x14ac:dyDescent="0.25">
      <c r="W2499"/>
    </row>
    <row r="2500" spans="23:23" x14ac:dyDescent="0.25">
      <c r="W2500"/>
    </row>
    <row r="2501" spans="23:23" x14ac:dyDescent="0.25">
      <c r="W2501"/>
    </row>
    <row r="2502" spans="23:23" x14ac:dyDescent="0.25">
      <c r="W2502"/>
    </row>
    <row r="2503" spans="23:23" x14ac:dyDescent="0.25">
      <c r="W2503"/>
    </row>
    <row r="2504" spans="23:23" x14ac:dyDescent="0.25">
      <c r="W2504"/>
    </row>
    <row r="2505" spans="23:23" x14ac:dyDescent="0.25">
      <c r="W2505"/>
    </row>
    <row r="2506" spans="23:23" x14ac:dyDescent="0.25">
      <c r="W2506"/>
    </row>
    <row r="2507" spans="23:23" x14ac:dyDescent="0.25">
      <c r="W2507"/>
    </row>
    <row r="2508" spans="23:23" x14ac:dyDescent="0.25">
      <c r="W2508"/>
    </row>
    <row r="2509" spans="23:23" x14ac:dyDescent="0.25">
      <c r="W2509"/>
    </row>
    <row r="2510" spans="23:23" x14ac:dyDescent="0.25">
      <c r="W2510"/>
    </row>
    <row r="2511" spans="23:23" x14ac:dyDescent="0.25">
      <c r="W2511"/>
    </row>
    <row r="2512" spans="23:23" x14ac:dyDescent="0.25">
      <c r="W2512"/>
    </row>
    <row r="2513" spans="23:23" x14ac:dyDescent="0.25">
      <c r="W2513"/>
    </row>
    <row r="2514" spans="23:23" x14ac:dyDescent="0.25">
      <c r="W2514"/>
    </row>
    <row r="2515" spans="23:23" x14ac:dyDescent="0.25">
      <c r="W2515"/>
    </row>
    <row r="2516" spans="23:23" x14ac:dyDescent="0.25">
      <c r="W2516"/>
    </row>
    <row r="2517" spans="23:23" x14ac:dyDescent="0.25">
      <c r="W2517"/>
    </row>
    <row r="2518" spans="23:23" x14ac:dyDescent="0.25">
      <c r="W2518"/>
    </row>
    <row r="2519" spans="23:23" x14ac:dyDescent="0.25">
      <c r="W2519"/>
    </row>
    <row r="2520" spans="23:23" x14ac:dyDescent="0.25">
      <c r="W2520"/>
    </row>
    <row r="2521" spans="23:23" x14ac:dyDescent="0.25">
      <c r="W2521"/>
    </row>
    <row r="2522" spans="23:23" x14ac:dyDescent="0.25">
      <c r="W2522"/>
    </row>
    <row r="2523" spans="23:23" x14ac:dyDescent="0.25">
      <c r="W2523"/>
    </row>
    <row r="2524" spans="23:23" x14ac:dyDescent="0.25">
      <c r="W2524"/>
    </row>
    <row r="2525" spans="23:23" x14ac:dyDescent="0.25">
      <c r="W2525"/>
    </row>
    <row r="2526" spans="23:23" x14ac:dyDescent="0.25">
      <c r="W2526"/>
    </row>
    <row r="2527" spans="23:23" x14ac:dyDescent="0.25">
      <c r="W2527"/>
    </row>
    <row r="2528" spans="23:23" x14ac:dyDescent="0.25">
      <c r="W2528"/>
    </row>
    <row r="2529" spans="23:23" x14ac:dyDescent="0.25">
      <c r="W2529"/>
    </row>
    <row r="2530" spans="23:23" x14ac:dyDescent="0.25">
      <c r="W2530"/>
    </row>
    <row r="2531" spans="23:23" x14ac:dyDescent="0.25">
      <c r="W2531"/>
    </row>
    <row r="2532" spans="23:23" x14ac:dyDescent="0.25">
      <c r="W2532"/>
    </row>
    <row r="2533" spans="23:23" x14ac:dyDescent="0.25">
      <c r="W2533"/>
    </row>
    <row r="2534" spans="23:23" x14ac:dyDescent="0.25">
      <c r="W2534"/>
    </row>
    <row r="2535" spans="23:23" x14ac:dyDescent="0.25">
      <c r="W2535"/>
    </row>
    <row r="2536" spans="23:23" x14ac:dyDescent="0.25">
      <c r="W2536"/>
    </row>
    <row r="2537" spans="23:23" x14ac:dyDescent="0.25">
      <c r="W2537"/>
    </row>
    <row r="2538" spans="23:23" x14ac:dyDescent="0.25">
      <c r="W2538"/>
    </row>
    <row r="2539" spans="23:23" x14ac:dyDescent="0.25">
      <c r="W2539"/>
    </row>
    <row r="2540" spans="23:23" x14ac:dyDescent="0.25">
      <c r="W2540"/>
    </row>
    <row r="2541" spans="23:23" x14ac:dyDescent="0.25">
      <c r="W2541"/>
    </row>
    <row r="2542" spans="23:23" x14ac:dyDescent="0.25">
      <c r="W2542"/>
    </row>
    <row r="2543" spans="23:23" x14ac:dyDescent="0.25">
      <c r="W2543"/>
    </row>
    <row r="2544" spans="23:23" x14ac:dyDescent="0.25">
      <c r="W2544"/>
    </row>
    <row r="2545" spans="23:23" x14ac:dyDescent="0.25">
      <c r="W2545"/>
    </row>
    <row r="2546" spans="23:23" x14ac:dyDescent="0.25">
      <c r="W2546"/>
    </row>
    <row r="2547" spans="23:23" x14ac:dyDescent="0.25">
      <c r="W2547"/>
    </row>
    <row r="2548" spans="23:23" x14ac:dyDescent="0.25">
      <c r="W2548"/>
    </row>
    <row r="2549" spans="23:23" x14ac:dyDescent="0.25">
      <c r="W2549"/>
    </row>
    <row r="2550" spans="23:23" x14ac:dyDescent="0.25">
      <c r="W2550"/>
    </row>
    <row r="2551" spans="23:23" x14ac:dyDescent="0.25">
      <c r="W2551"/>
    </row>
    <row r="2552" spans="23:23" x14ac:dyDescent="0.25">
      <c r="W2552"/>
    </row>
    <row r="2553" spans="23:23" x14ac:dyDescent="0.25">
      <c r="W2553"/>
    </row>
    <row r="2554" spans="23:23" x14ac:dyDescent="0.25">
      <c r="W2554"/>
    </row>
    <row r="2555" spans="23:23" x14ac:dyDescent="0.25">
      <c r="W2555"/>
    </row>
    <row r="2556" spans="23:23" x14ac:dyDescent="0.25">
      <c r="W2556"/>
    </row>
    <row r="2557" spans="23:23" x14ac:dyDescent="0.25">
      <c r="W2557"/>
    </row>
    <row r="2558" spans="23:23" x14ac:dyDescent="0.25">
      <c r="W2558"/>
    </row>
    <row r="2559" spans="23:23" x14ac:dyDescent="0.25">
      <c r="W2559"/>
    </row>
    <row r="2560" spans="23:23" x14ac:dyDescent="0.25">
      <c r="W2560"/>
    </row>
    <row r="2561" spans="23:23" x14ac:dyDescent="0.25">
      <c r="W2561"/>
    </row>
    <row r="2562" spans="23:23" x14ac:dyDescent="0.25">
      <c r="W2562"/>
    </row>
    <row r="2563" spans="23:23" x14ac:dyDescent="0.25">
      <c r="W2563"/>
    </row>
    <row r="2564" spans="23:23" x14ac:dyDescent="0.25">
      <c r="W2564"/>
    </row>
    <row r="2565" spans="23:23" x14ac:dyDescent="0.25">
      <c r="W2565"/>
    </row>
    <row r="2566" spans="23:23" x14ac:dyDescent="0.25">
      <c r="W2566"/>
    </row>
    <row r="2567" spans="23:23" x14ac:dyDescent="0.25">
      <c r="W2567"/>
    </row>
    <row r="2568" spans="23:23" x14ac:dyDescent="0.25">
      <c r="W2568"/>
    </row>
    <row r="2569" spans="23:23" x14ac:dyDescent="0.25">
      <c r="W2569"/>
    </row>
    <row r="2570" spans="23:23" x14ac:dyDescent="0.25">
      <c r="W2570"/>
    </row>
    <row r="2571" spans="23:23" x14ac:dyDescent="0.25">
      <c r="W2571"/>
    </row>
    <row r="2572" spans="23:23" x14ac:dyDescent="0.25">
      <c r="W2572"/>
    </row>
    <row r="2573" spans="23:23" x14ac:dyDescent="0.25">
      <c r="W2573"/>
    </row>
    <row r="2574" spans="23:23" x14ac:dyDescent="0.25">
      <c r="W2574"/>
    </row>
    <row r="2575" spans="23:23" x14ac:dyDescent="0.25">
      <c r="W2575"/>
    </row>
    <row r="2576" spans="23:23" x14ac:dyDescent="0.25">
      <c r="W2576"/>
    </row>
    <row r="2577" spans="23:23" x14ac:dyDescent="0.25">
      <c r="W2577"/>
    </row>
    <row r="2578" spans="23:23" x14ac:dyDescent="0.25">
      <c r="W2578"/>
    </row>
    <row r="2579" spans="23:23" x14ac:dyDescent="0.25">
      <c r="W2579"/>
    </row>
    <row r="2580" spans="23:23" x14ac:dyDescent="0.25">
      <c r="W2580"/>
    </row>
    <row r="2581" spans="23:23" x14ac:dyDescent="0.25">
      <c r="W2581"/>
    </row>
    <row r="2582" spans="23:23" x14ac:dyDescent="0.25">
      <c r="W2582"/>
    </row>
    <row r="2583" spans="23:23" x14ac:dyDescent="0.25">
      <c r="W2583"/>
    </row>
    <row r="2584" spans="23:23" x14ac:dyDescent="0.25">
      <c r="W2584"/>
    </row>
    <row r="2585" spans="23:23" x14ac:dyDescent="0.25">
      <c r="W2585"/>
    </row>
    <row r="2586" spans="23:23" x14ac:dyDescent="0.25">
      <c r="W2586"/>
    </row>
    <row r="2587" spans="23:23" x14ac:dyDescent="0.25">
      <c r="W2587"/>
    </row>
    <row r="2588" spans="23:23" x14ac:dyDescent="0.25">
      <c r="W2588"/>
    </row>
    <row r="2589" spans="23:23" x14ac:dyDescent="0.25">
      <c r="W2589"/>
    </row>
    <row r="2590" spans="23:23" x14ac:dyDescent="0.25">
      <c r="W2590"/>
    </row>
    <row r="2591" spans="23:23" x14ac:dyDescent="0.25">
      <c r="W2591"/>
    </row>
    <row r="2592" spans="23:23" x14ac:dyDescent="0.25">
      <c r="W2592"/>
    </row>
    <row r="2593" spans="23:23" x14ac:dyDescent="0.25">
      <c r="W2593"/>
    </row>
    <row r="2594" spans="23:23" x14ac:dyDescent="0.25">
      <c r="W2594"/>
    </row>
    <row r="2595" spans="23:23" x14ac:dyDescent="0.25">
      <c r="W2595"/>
    </row>
    <row r="2596" spans="23:23" x14ac:dyDescent="0.25">
      <c r="W2596"/>
    </row>
    <row r="2597" spans="23:23" x14ac:dyDescent="0.25">
      <c r="W2597"/>
    </row>
    <row r="2598" spans="23:23" x14ac:dyDescent="0.25">
      <c r="W2598"/>
    </row>
    <row r="2599" spans="23:23" x14ac:dyDescent="0.25">
      <c r="W2599"/>
    </row>
    <row r="2600" spans="23:23" x14ac:dyDescent="0.25">
      <c r="W2600"/>
    </row>
    <row r="2601" spans="23:23" x14ac:dyDescent="0.25">
      <c r="W2601"/>
    </row>
    <row r="2602" spans="23:23" x14ac:dyDescent="0.25">
      <c r="W2602"/>
    </row>
    <row r="2603" spans="23:23" x14ac:dyDescent="0.25">
      <c r="W2603"/>
    </row>
    <row r="2604" spans="23:23" x14ac:dyDescent="0.25">
      <c r="W2604"/>
    </row>
    <row r="2605" spans="23:23" x14ac:dyDescent="0.25">
      <c r="W2605"/>
    </row>
    <row r="2606" spans="23:23" x14ac:dyDescent="0.25">
      <c r="W2606"/>
    </row>
    <row r="2607" spans="23:23" x14ac:dyDescent="0.25">
      <c r="W2607"/>
    </row>
    <row r="2608" spans="23:23" x14ac:dyDescent="0.25">
      <c r="W2608"/>
    </row>
    <row r="2609" spans="23:23" x14ac:dyDescent="0.25">
      <c r="W2609"/>
    </row>
    <row r="2610" spans="23:23" x14ac:dyDescent="0.25">
      <c r="W2610"/>
    </row>
    <row r="2611" spans="23:23" x14ac:dyDescent="0.25">
      <c r="W2611"/>
    </row>
    <row r="2612" spans="23:23" x14ac:dyDescent="0.25">
      <c r="W2612"/>
    </row>
    <row r="2613" spans="23:23" x14ac:dyDescent="0.25">
      <c r="W2613"/>
    </row>
    <row r="2614" spans="23:23" x14ac:dyDescent="0.25">
      <c r="W2614"/>
    </row>
    <row r="2615" spans="23:23" x14ac:dyDescent="0.25">
      <c r="W2615"/>
    </row>
    <row r="2616" spans="23:23" x14ac:dyDescent="0.25">
      <c r="W2616"/>
    </row>
    <row r="2617" spans="23:23" x14ac:dyDescent="0.25">
      <c r="W2617"/>
    </row>
    <row r="2618" spans="23:23" x14ac:dyDescent="0.25">
      <c r="W2618"/>
    </row>
    <row r="2619" spans="23:23" x14ac:dyDescent="0.25">
      <c r="W2619"/>
    </row>
    <row r="2620" spans="23:23" x14ac:dyDescent="0.25">
      <c r="W2620"/>
    </row>
    <row r="2621" spans="23:23" x14ac:dyDescent="0.25">
      <c r="W2621"/>
    </row>
    <row r="2622" spans="23:23" x14ac:dyDescent="0.25">
      <c r="W2622"/>
    </row>
    <row r="2623" spans="23:23" x14ac:dyDescent="0.25">
      <c r="W2623"/>
    </row>
    <row r="2624" spans="23:23" x14ac:dyDescent="0.25">
      <c r="W2624"/>
    </row>
    <row r="2625" spans="23:23" x14ac:dyDescent="0.25">
      <c r="W2625"/>
    </row>
    <row r="2626" spans="23:23" x14ac:dyDescent="0.25">
      <c r="W2626"/>
    </row>
    <row r="2627" spans="23:23" x14ac:dyDescent="0.25">
      <c r="W2627"/>
    </row>
    <row r="2628" spans="23:23" x14ac:dyDescent="0.25">
      <c r="W2628"/>
    </row>
    <row r="2629" spans="23:23" x14ac:dyDescent="0.25">
      <c r="W2629"/>
    </row>
    <row r="2630" spans="23:23" x14ac:dyDescent="0.25">
      <c r="W2630"/>
    </row>
    <row r="2631" spans="23:23" x14ac:dyDescent="0.25">
      <c r="W2631"/>
    </row>
    <row r="2632" spans="23:23" x14ac:dyDescent="0.25">
      <c r="W2632"/>
    </row>
    <row r="2633" spans="23:23" x14ac:dyDescent="0.25">
      <c r="W2633"/>
    </row>
    <row r="2634" spans="23:23" x14ac:dyDescent="0.25">
      <c r="W2634"/>
    </row>
    <row r="2635" spans="23:23" x14ac:dyDescent="0.25">
      <c r="W2635"/>
    </row>
    <row r="2636" spans="23:23" x14ac:dyDescent="0.25">
      <c r="W2636"/>
    </row>
    <row r="2637" spans="23:23" x14ac:dyDescent="0.25">
      <c r="W2637"/>
    </row>
    <row r="2638" spans="23:23" x14ac:dyDescent="0.25">
      <c r="W2638"/>
    </row>
    <row r="2639" spans="23:23" x14ac:dyDescent="0.25">
      <c r="W2639"/>
    </row>
    <row r="2640" spans="23:23" x14ac:dyDescent="0.25">
      <c r="W2640"/>
    </row>
    <row r="2641" spans="23:23" x14ac:dyDescent="0.25">
      <c r="W2641"/>
    </row>
    <row r="2642" spans="23:23" x14ac:dyDescent="0.25">
      <c r="W2642"/>
    </row>
    <row r="2643" spans="23:23" x14ac:dyDescent="0.25">
      <c r="W2643"/>
    </row>
    <row r="2644" spans="23:23" x14ac:dyDescent="0.25">
      <c r="W2644"/>
    </row>
    <row r="2645" spans="23:23" x14ac:dyDescent="0.25">
      <c r="W2645"/>
    </row>
    <row r="2646" spans="23:23" x14ac:dyDescent="0.25">
      <c r="W2646"/>
    </row>
    <row r="2647" spans="23:23" x14ac:dyDescent="0.25">
      <c r="W2647"/>
    </row>
    <row r="2648" spans="23:23" x14ac:dyDescent="0.25">
      <c r="W2648"/>
    </row>
    <row r="2649" spans="23:23" x14ac:dyDescent="0.25">
      <c r="W2649"/>
    </row>
    <row r="2650" spans="23:23" x14ac:dyDescent="0.25">
      <c r="W2650"/>
    </row>
    <row r="2651" spans="23:23" x14ac:dyDescent="0.25">
      <c r="W2651"/>
    </row>
    <row r="2652" spans="23:23" x14ac:dyDescent="0.25">
      <c r="W2652"/>
    </row>
    <row r="2653" spans="23:23" x14ac:dyDescent="0.25">
      <c r="W2653"/>
    </row>
    <row r="2654" spans="23:23" x14ac:dyDescent="0.25">
      <c r="W2654"/>
    </row>
    <row r="2655" spans="23:23" x14ac:dyDescent="0.25">
      <c r="W2655"/>
    </row>
    <row r="2656" spans="23:23" x14ac:dyDescent="0.25">
      <c r="W2656"/>
    </row>
    <row r="2657" spans="23:23" x14ac:dyDescent="0.25">
      <c r="W2657"/>
    </row>
    <row r="2658" spans="23:23" x14ac:dyDescent="0.25">
      <c r="W2658"/>
    </row>
    <row r="2659" spans="23:23" x14ac:dyDescent="0.25">
      <c r="W2659"/>
    </row>
    <row r="2660" spans="23:23" x14ac:dyDescent="0.25">
      <c r="W2660"/>
    </row>
    <row r="2661" spans="23:23" x14ac:dyDescent="0.25">
      <c r="W2661"/>
    </row>
    <row r="2662" spans="23:23" x14ac:dyDescent="0.25">
      <c r="W2662"/>
    </row>
    <row r="2663" spans="23:23" x14ac:dyDescent="0.25">
      <c r="W2663"/>
    </row>
    <row r="2664" spans="23:23" x14ac:dyDescent="0.25">
      <c r="W2664"/>
    </row>
    <row r="2665" spans="23:23" x14ac:dyDescent="0.25">
      <c r="W2665"/>
    </row>
    <row r="2666" spans="23:23" x14ac:dyDescent="0.25">
      <c r="W2666"/>
    </row>
    <row r="2667" spans="23:23" x14ac:dyDescent="0.25">
      <c r="W2667"/>
    </row>
    <row r="2668" spans="23:23" x14ac:dyDescent="0.25">
      <c r="W2668"/>
    </row>
    <row r="2669" spans="23:23" x14ac:dyDescent="0.25">
      <c r="W2669"/>
    </row>
    <row r="2670" spans="23:23" x14ac:dyDescent="0.25">
      <c r="W2670"/>
    </row>
    <row r="2671" spans="23:23" x14ac:dyDescent="0.25">
      <c r="W2671"/>
    </row>
    <row r="2672" spans="23:23" x14ac:dyDescent="0.25">
      <c r="W2672"/>
    </row>
    <row r="2673" spans="23:23" x14ac:dyDescent="0.25">
      <c r="W2673"/>
    </row>
    <row r="2674" spans="23:23" x14ac:dyDescent="0.25">
      <c r="W2674"/>
    </row>
    <row r="2675" spans="23:23" x14ac:dyDescent="0.25">
      <c r="W2675"/>
    </row>
    <row r="2676" spans="23:23" x14ac:dyDescent="0.25">
      <c r="W2676"/>
    </row>
    <row r="2677" spans="23:23" x14ac:dyDescent="0.25">
      <c r="W2677"/>
    </row>
    <row r="2678" spans="23:23" x14ac:dyDescent="0.25">
      <c r="W2678"/>
    </row>
    <row r="2679" spans="23:23" x14ac:dyDescent="0.25">
      <c r="W2679"/>
    </row>
    <row r="2680" spans="23:23" x14ac:dyDescent="0.25">
      <c r="W2680"/>
    </row>
    <row r="2681" spans="23:23" x14ac:dyDescent="0.25">
      <c r="W2681"/>
    </row>
    <row r="2682" spans="23:23" x14ac:dyDescent="0.25">
      <c r="W2682"/>
    </row>
    <row r="2683" spans="23:23" x14ac:dyDescent="0.25">
      <c r="W2683"/>
    </row>
    <row r="2684" spans="23:23" x14ac:dyDescent="0.25">
      <c r="W2684"/>
    </row>
    <row r="2685" spans="23:23" x14ac:dyDescent="0.25">
      <c r="W2685"/>
    </row>
    <row r="2686" spans="23:23" x14ac:dyDescent="0.25">
      <c r="W2686"/>
    </row>
    <row r="2687" spans="23:23" x14ac:dyDescent="0.25">
      <c r="W2687"/>
    </row>
    <row r="2688" spans="23:23" x14ac:dyDescent="0.25">
      <c r="W2688"/>
    </row>
    <row r="2689" spans="23:23" x14ac:dyDescent="0.25">
      <c r="W2689"/>
    </row>
    <row r="2690" spans="23:23" x14ac:dyDescent="0.25">
      <c r="W2690"/>
    </row>
    <row r="2691" spans="23:23" x14ac:dyDescent="0.25">
      <c r="W2691"/>
    </row>
    <row r="2692" spans="23:23" x14ac:dyDescent="0.25">
      <c r="W2692"/>
    </row>
    <row r="2693" spans="23:23" x14ac:dyDescent="0.25">
      <c r="W2693"/>
    </row>
    <row r="2694" spans="23:23" x14ac:dyDescent="0.25">
      <c r="W2694"/>
    </row>
    <row r="2695" spans="23:23" x14ac:dyDescent="0.25">
      <c r="W2695"/>
    </row>
    <row r="2696" spans="23:23" x14ac:dyDescent="0.25">
      <c r="W2696"/>
    </row>
    <row r="2697" spans="23:23" x14ac:dyDescent="0.25">
      <c r="W2697"/>
    </row>
    <row r="2698" spans="23:23" x14ac:dyDescent="0.25">
      <c r="W2698"/>
    </row>
    <row r="2699" spans="23:23" x14ac:dyDescent="0.25">
      <c r="W2699"/>
    </row>
    <row r="2700" spans="23:23" x14ac:dyDescent="0.25">
      <c r="W2700"/>
    </row>
    <row r="2701" spans="23:23" x14ac:dyDescent="0.25">
      <c r="W2701"/>
    </row>
    <row r="2702" spans="23:23" x14ac:dyDescent="0.25">
      <c r="W2702"/>
    </row>
    <row r="2703" spans="23:23" x14ac:dyDescent="0.25">
      <c r="W2703"/>
    </row>
    <row r="2704" spans="23:23" x14ac:dyDescent="0.25">
      <c r="W2704"/>
    </row>
    <row r="2705" spans="23:23" x14ac:dyDescent="0.25">
      <c r="W2705"/>
    </row>
    <row r="2706" spans="23:23" x14ac:dyDescent="0.25">
      <c r="W2706"/>
    </row>
    <row r="2707" spans="23:23" x14ac:dyDescent="0.25">
      <c r="W2707"/>
    </row>
    <row r="2708" spans="23:23" x14ac:dyDescent="0.25">
      <c r="W2708"/>
    </row>
    <row r="2709" spans="23:23" x14ac:dyDescent="0.25">
      <c r="W2709"/>
    </row>
    <row r="2710" spans="23:23" x14ac:dyDescent="0.25">
      <c r="W2710"/>
    </row>
    <row r="2711" spans="23:23" x14ac:dyDescent="0.25">
      <c r="W2711"/>
    </row>
    <row r="2712" spans="23:23" x14ac:dyDescent="0.25">
      <c r="W2712"/>
    </row>
    <row r="2713" spans="23:23" x14ac:dyDescent="0.25">
      <c r="W2713"/>
    </row>
    <row r="2714" spans="23:23" x14ac:dyDescent="0.25">
      <c r="W2714"/>
    </row>
    <row r="2715" spans="23:23" x14ac:dyDescent="0.25">
      <c r="W2715"/>
    </row>
    <row r="2716" spans="23:23" x14ac:dyDescent="0.25">
      <c r="W2716"/>
    </row>
    <row r="2717" spans="23:23" x14ac:dyDescent="0.25">
      <c r="W2717"/>
    </row>
    <row r="2718" spans="23:23" x14ac:dyDescent="0.25">
      <c r="W2718"/>
    </row>
    <row r="2719" spans="23:23" x14ac:dyDescent="0.25">
      <c r="W2719"/>
    </row>
    <row r="2720" spans="23:23" x14ac:dyDescent="0.25">
      <c r="W2720"/>
    </row>
    <row r="2721" spans="23:23" x14ac:dyDescent="0.25">
      <c r="W2721"/>
    </row>
    <row r="2722" spans="23:23" x14ac:dyDescent="0.25">
      <c r="W2722"/>
    </row>
    <row r="2723" spans="23:23" x14ac:dyDescent="0.25">
      <c r="W2723"/>
    </row>
    <row r="2724" spans="23:23" x14ac:dyDescent="0.25">
      <c r="W2724"/>
    </row>
    <row r="2725" spans="23:23" x14ac:dyDescent="0.25">
      <c r="W2725"/>
    </row>
    <row r="2726" spans="23:23" x14ac:dyDescent="0.25">
      <c r="W2726"/>
    </row>
    <row r="2727" spans="23:23" x14ac:dyDescent="0.25">
      <c r="W2727"/>
    </row>
    <row r="2728" spans="23:23" x14ac:dyDescent="0.25">
      <c r="W2728"/>
    </row>
    <row r="2729" spans="23:23" x14ac:dyDescent="0.25">
      <c r="W2729"/>
    </row>
    <row r="2730" spans="23:23" x14ac:dyDescent="0.25">
      <c r="W2730"/>
    </row>
    <row r="2731" spans="23:23" x14ac:dyDescent="0.25">
      <c r="W2731"/>
    </row>
    <row r="2732" spans="23:23" x14ac:dyDescent="0.25">
      <c r="W2732"/>
    </row>
    <row r="2733" spans="23:23" x14ac:dyDescent="0.25">
      <c r="W2733"/>
    </row>
    <row r="2734" spans="23:23" x14ac:dyDescent="0.25">
      <c r="W2734"/>
    </row>
    <row r="2735" spans="23:23" x14ac:dyDescent="0.25">
      <c r="W2735"/>
    </row>
    <row r="2736" spans="23:23" x14ac:dyDescent="0.25">
      <c r="W2736"/>
    </row>
    <row r="2737" spans="23:23" x14ac:dyDescent="0.25">
      <c r="W2737"/>
    </row>
    <row r="2738" spans="23:23" x14ac:dyDescent="0.25">
      <c r="W2738"/>
    </row>
    <row r="2739" spans="23:23" x14ac:dyDescent="0.25">
      <c r="W2739"/>
    </row>
    <row r="2740" spans="23:23" x14ac:dyDescent="0.25">
      <c r="W2740"/>
    </row>
    <row r="2741" spans="23:23" x14ac:dyDescent="0.25">
      <c r="W2741"/>
    </row>
    <row r="2742" spans="23:23" x14ac:dyDescent="0.25">
      <c r="W2742"/>
    </row>
    <row r="2743" spans="23:23" x14ac:dyDescent="0.25">
      <c r="W2743"/>
    </row>
    <row r="2744" spans="23:23" x14ac:dyDescent="0.25">
      <c r="W2744"/>
    </row>
    <row r="2745" spans="23:23" x14ac:dyDescent="0.25">
      <c r="W2745"/>
    </row>
    <row r="2746" spans="23:23" x14ac:dyDescent="0.25">
      <c r="W2746"/>
    </row>
    <row r="2747" spans="23:23" x14ac:dyDescent="0.25">
      <c r="W2747"/>
    </row>
    <row r="2748" spans="23:23" x14ac:dyDescent="0.25">
      <c r="W2748"/>
    </row>
    <row r="2749" spans="23:23" x14ac:dyDescent="0.25">
      <c r="W2749"/>
    </row>
    <row r="2750" spans="23:23" x14ac:dyDescent="0.25">
      <c r="W2750"/>
    </row>
    <row r="2751" spans="23:23" x14ac:dyDescent="0.25">
      <c r="W2751"/>
    </row>
    <row r="2752" spans="23:23" x14ac:dyDescent="0.25">
      <c r="W2752"/>
    </row>
    <row r="2753" spans="23:23" x14ac:dyDescent="0.25">
      <c r="W2753"/>
    </row>
    <row r="2754" spans="23:23" x14ac:dyDescent="0.25">
      <c r="W2754"/>
    </row>
    <row r="2755" spans="23:23" x14ac:dyDescent="0.25">
      <c r="W2755"/>
    </row>
    <row r="2756" spans="23:23" x14ac:dyDescent="0.25">
      <c r="W2756"/>
    </row>
    <row r="2757" spans="23:23" x14ac:dyDescent="0.25">
      <c r="W2757"/>
    </row>
    <row r="2758" spans="23:23" x14ac:dyDescent="0.25">
      <c r="W2758"/>
    </row>
    <row r="2759" spans="23:23" x14ac:dyDescent="0.25">
      <c r="W2759"/>
    </row>
    <row r="2760" spans="23:23" x14ac:dyDescent="0.25">
      <c r="W2760"/>
    </row>
    <row r="2761" spans="23:23" x14ac:dyDescent="0.25">
      <c r="W2761"/>
    </row>
    <row r="2762" spans="23:23" x14ac:dyDescent="0.25">
      <c r="W2762"/>
    </row>
    <row r="2763" spans="23:23" x14ac:dyDescent="0.25">
      <c r="W2763"/>
    </row>
    <row r="2764" spans="23:23" x14ac:dyDescent="0.25">
      <c r="W2764"/>
    </row>
    <row r="2765" spans="23:23" x14ac:dyDescent="0.25">
      <c r="W2765"/>
    </row>
    <row r="2766" spans="23:23" x14ac:dyDescent="0.25">
      <c r="W2766"/>
    </row>
    <row r="2767" spans="23:23" x14ac:dyDescent="0.25">
      <c r="W2767"/>
    </row>
    <row r="2768" spans="23:23" x14ac:dyDescent="0.25">
      <c r="W2768"/>
    </row>
    <row r="2769" spans="23:23" x14ac:dyDescent="0.25">
      <c r="W2769"/>
    </row>
    <row r="2770" spans="23:23" x14ac:dyDescent="0.25">
      <c r="W2770"/>
    </row>
    <row r="2771" spans="23:23" x14ac:dyDescent="0.25">
      <c r="W2771"/>
    </row>
    <row r="2772" spans="23:23" x14ac:dyDescent="0.25">
      <c r="W2772"/>
    </row>
    <row r="2773" spans="23:23" x14ac:dyDescent="0.25">
      <c r="W2773"/>
    </row>
    <row r="2774" spans="23:23" x14ac:dyDescent="0.25">
      <c r="W2774"/>
    </row>
    <row r="2775" spans="23:23" x14ac:dyDescent="0.25">
      <c r="W2775"/>
    </row>
    <row r="2776" spans="23:23" x14ac:dyDescent="0.25">
      <c r="W2776"/>
    </row>
    <row r="2777" spans="23:23" x14ac:dyDescent="0.25">
      <c r="W2777"/>
    </row>
    <row r="2778" spans="23:23" x14ac:dyDescent="0.25">
      <c r="W2778"/>
    </row>
    <row r="2779" spans="23:23" x14ac:dyDescent="0.25">
      <c r="W2779"/>
    </row>
    <row r="2780" spans="23:23" x14ac:dyDescent="0.25">
      <c r="W2780"/>
    </row>
    <row r="2781" spans="23:23" x14ac:dyDescent="0.25">
      <c r="W2781"/>
    </row>
    <row r="2782" spans="23:23" x14ac:dyDescent="0.25">
      <c r="W2782"/>
    </row>
    <row r="2783" spans="23:23" x14ac:dyDescent="0.25">
      <c r="W2783"/>
    </row>
    <row r="2784" spans="23:23" x14ac:dyDescent="0.25">
      <c r="W2784"/>
    </row>
    <row r="2785" spans="23:23" x14ac:dyDescent="0.25">
      <c r="W2785"/>
    </row>
    <row r="2786" spans="23:23" x14ac:dyDescent="0.25">
      <c r="W2786"/>
    </row>
    <row r="2787" spans="23:23" x14ac:dyDescent="0.25">
      <c r="W2787"/>
    </row>
    <row r="2788" spans="23:23" x14ac:dyDescent="0.25">
      <c r="W2788"/>
    </row>
    <row r="2789" spans="23:23" x14ac:dyDescent="0.25">
      <c r="W2789"/>
    </row>
    <row r="2790" spans="23:23" x14ac:dyDescent="0.25">
      <c r="W2790"/>
    </row>
    <row r="2791" spans="23:23" x14ac:dyDescent="0.25">
      <c r="W2791"/>
    </row>
    <row r="2792" spans="23:23" x14ac:dyDescent="0.25">
      <c r="W2792"/>
    </row>
    <row r="2793" spans="23:23" x14ac:dyDescent="0.25">
      <c r="W2793"/>
    </row>
    <row r="2794" spans="23:23" x14ac:dyDescent="0.25">
      <c r="W2794"/>
    </row>
    <row r="2795" spans="23:23" x14ac:dyDescent="0.25">
      <c r="W2795"/>
    </row>
    <row r="2796" spans="23:23" x14ac:dyDescent="0.25">
      <c r="W2796"/>
    </row>
    <row r="2797" spans="23:23" x14ac:dyDescent="0.25">
      <c r="W2797"/>
    </row>
    <row r="2798" spans="23:23" x14ac:dyDescent="0.25">
      <c r="W2798"/>
    </row>
    <row r="2799" spans="23:23" x14ac:dyDescent="0.25">
      <c r="W2799"/>
    </row>
    <row r="2800" spans="23:23" x14ac:dyDescent="0.25">
      <c r="W2800"/>
    </row>
    <row r="2801" spans="23:23" x14ac:dyDescent="0.25">
      <c r="W2801"/>
    </row>
    <row r="2802" spans="23:23" x14ac:dyDescent="0.25">
      <c r="W2802"/>
    </row>
    <row r="2803" spans="23:23" x14ac:dyDescent="0.25">
      <c r="W2803"/>
    </row>
    <row r="2804" spans="23:23" x14ac:dyDescent="0.25">
      <c r="W2804"/>
    </row>
    <row r="2805" spans="23:23" x14ac:dyDescent="0.25">
      <c r="W2805"/>
    </row>
    <row r="2806" spans="23:23" x14ac:dyDescent="0.25">
      <c r="W2806"/>
    </row>
    <row r="2807" spans="23:23" x14ac:dyDescent="0.25">
      <c r="W2807"/>
    </row>
    <row r="2808" spans="23:23" x14ac:dyDescent="0.25">
      <c r="W2808"/>
    </row>
    <row r="2809" spans="23:23" x14ac:dyDescent="0.25">
      <c r="W2809"/>
    </row>
    <row r="2810" spans="23:23" x14ac:dyDescent="0.25">
      <c r="W2810"/>
    </row>
    <row r="2811" spans="23:23" x14ac:dyDescent="0.25">
      <c r="W2811"/>
    </row>
    <row r="2812" spans="23:23" x14ac:dyDescent="0.25">
      <c r="W2812"/>
    </row>
    <row r="2813" spans="23:23" x14ac:dyDescent="0.25">
      <c r="W2813"/>
    </row>
    <row r="2814" spans="23:23" x14ac:dyDescent="0.25">
      <c r="W2814"/>
    </row>
    <row r="2815" spans="23:23" x14ac:dyDescent="0.25">
      <c r="W2815"/>
    </row>
    <row r="2816" spans="23:23" x14ac:dyDescent="0.25">
      <c r="W2816"/>
    </row>
    <row r="2817" spans="23:23" x14ac:dyDescent="0.25">
      <c r="W2817"/>
    </row>
    <row r="2818" spans="23:23" x14ac:dyDescent="0.25">
      <c r="W2818"/>
    </row>
    <row r="2819" spans="23:23" x14ac:dyDescent="0.25">
      <c r="W2819"/>
    </row>
    <row r="2820" spans="23:23" x14ac:dyDescent="0.25">
      <c r="W2820"/>
    </row>
    <row r="2821" spans="23:23" x14ac:dyDescent="0.25">
      <c r="W2821"/>
    </row>
    <row r="2822" spans="23:23" x14ac:dyDescent="0.25">
      <c r="W2822"/>
    </row>
    <row r="2823" spans="23:23" x14ac:dyDescent="0.25">
      <c r="W2823"/>
    </row>
    <row r="2824" spans="23:23" x14ac:dyDescent="0.25">
      <c r="W2824"/>
    </row>
    <row r="2825" spans="23:23" x14ac:dyDescent="0.25">
      <c r="W2825"/>
    </row>
    <row r="2826" spans="23:23" x14ac:dyDescent="0.25">
      <c r="W2826"/>
    </row>
    <row r="2827" spans="23:23" x14ac:dyDescent="0.25">
      <c r="W2827"/>
    </row>
    <row r="2828" spans="23:23" x14ac:dyDescent="0.25">
      <c r="W2828"/>
    </row>
    <row r="2829" spans="23:23" x14ac:dyDescent="0.25">
      <c r="W2829"/>
    </row>
    <row r="2830" spans="23:23" x14ac:dyDescent="0.25">
      <c r="W2830"/>
    </row>
    <row r="2831" spans="23:23" x14ac:dyDescent="0.25">
      <c r="W2831"/>
    </row>
    <row r="2832" spans="23:23" x14ac:dyDescent="0.25">
      <c r="W2832"/>
    </row>
    <row r="2833" spans="23:23" x14ac:dyDescent="0.25">
      <c r="W2833"/>
    </row>
    <row r="2834" spans="23:23" x14ac:dyDescent="0.25">
      <c r="W2834"/>
    </row>
    <row r="2835" spans="23:23" x14ac:dyDescent="0.25">
      <c r="W2835"/>
    </row>
    <row r="2836" spans="23:23" x14ac:dyDescent="0.25">
      <c r="W2836"/>
    </row>
    <row r="2837" spans="23:23" x14ac:dyDescent="0.25">
      <c r="W2837"/>
    </row>
    <row r="2838" spans="23:23" x14ac:dyDescent="0.25">
      <c r="W2838"/>
    </row>
    <row r="2839" spans="23:23" x14ac:dyDescent="0.25">
      <c r="W2839"/>
    </row>
    <row r="2840" spans="23:23" x14ac:dyDescent="0.25">
      <c r="W2840"/>
    </row>
    <row r="2841" spans="23:23" x14ac:dyDescent="0.25">
      <c r="W2841"/>
    </row>
    <row r="2842" spans="23:23" x14ac:dyDescent="0.25">
      <c r="W2842"/>
    </row>
    <row r="2843" spans="23:23" x14ac:dyDescent="0.25">
      <c r="W2843"/>
    </row>
    <row r="2844" spans="23:23" x14ac:dyDescent="0.25">
      <c r="W2844"/>
    </row>
    <row r="2845" spans="23:23" x14ac:dyDescent="0.25">
      <c r="W2845"/>
    </row>
    <row r="2846" spans="23:23" x14ac:dyDescent="0.25">
      <c r="W2846"/>
    </row>
    <row r="2847" spans="23:23" x14ac:dyDescent="0.25">
      <c r="W2847"/>
    </row>
    <row r="2848" spans="23:23" x14ac:dyDescent="0.25">
      <c r="W2848"/>
    </row>
    <row r="2849" spans="23:23" x14ac:dyDescent="0.25">
      <c r="W2849"/>
    </row>
    <row r="2850" spans="23:23" x14ac:dyDescent="0.25">
      <c r="W2850"/>
    </row>
    <row r="2851" spans="23:23" x14ac:dyDescent="0.25">
      <c r="W2851"/>
    </row>
    <row r="2852" spans="23:23" x14ac:dyDescent="0.25">
      <c r="W2852"/>
    </row>
    <row r="2853" spans="23:23" x14ac:dyDescent="0.25">
      <c r="W2853"/>
    </row>
    <row r="2854" spans="23:23" x14ac:dyDescent="0.25">
      <c r="W2854"/>
    </row>
    <row r="2855" spans="23:23" x14ac:dyDescent="0.25">
      <c r="W2855"/>
    </row>
    <row r="2856" spans="23:23" x14ac:dyDescent="0.25">
      <c r="W2856"/>
    </row>
    <row r="2857" spans="23:23" x14ac:dyDescent="0.25">
      <c r="W2857"/>
    </row>
    <row r="2858" spans="23:23" x14ac:dyDescent="0.25">
      <c r="W2858"/>
    </row>
    <row r="2859" spans="23:23" x14ac:dyDescent="0.25">
      <c r="W2859"/>
    </row>
    <row r="2860" spans="23:23" x14ac:dyDescent="0.25">
      <c r="W2860"/>
    </row>
    <row r="2861" spans="23:23" x14ac:dyDescent="0.25">
      <c r="W2861"/>
    </row>
    <row r="2862" spans="23:23" x14ac:dyDescent="0.25">
      <c r="W2862"/>
    </row>
    <row r="2863" spans="23:23" x14ac:dyDescent="0.25">
      <c r="W2863"/>
    </row>
    <row r="2864" spans="23:23" x14ac:dyDescent="0.25">
      <c r="W2864"/>
    </row>
    <row r="2865" spans="23:23" x14ac:dyDescent="0.25">
      <c r="W2865"/>
    </row>
    <row r="2866" spans="23:23" x14ac:dyDescent="0.25">
      <c r="W2866"/>
    </row>
    <row r="2867" spans="23:23" x14ac:dyDescent="0.25">
      <c r="W2867"/>
    </row>
    <row r="2868" spans="23:23" x14ac:dyDescent="0.25">
      <c r="W2868"/>
    </row>
    <row r="2869" spans="23:23" x14ac:dyDescent="0.25">
      <c r="W2869"/>
    </row>
    <row r="2870" spans="23:23" x14ac:dyDescent="0.25">
      <c r="W2870"/>
    </row>
    <row r="2871" spans="23:23" x14ac:dyDescent="0.25">
      <c r="W2871"/>
    </row>
    <row r="2872" spans="23:23" x14ac:dyDescent="0.25">
      <c r="W2872"/>
    </row>
    <row r="2873" spans="23:23" x14ac:dyDescent="0.25">
      <c r="W2873"/>
    </row>
    <row r="2874" spans="23:23" x14ac:dyDescent="0.25">
      <c r="W2874"/>
    </row>
    <row r="2875" spans="23:23" x14ac:dyDescent="0.25">
      <c r="W2875"/>
    </row>
    <row r="2876" spans="23:23" x14ac:dyDescent="0.25">
      <c r="W2876"/>
    </row>
    <row r="2877" spans="23:23" x14ac:dyDescent="0.25">
      <c r="W2877"/>
    </row>
    <row r="2878" spans="23:23" x14ac:dyDescent="0.25">
      <c r="W2878"/>
    </row>
    <row r="2879" spans="23:23" x14ac:dyDescent="0.25">
      <c r="W2879"/>
    </row>
    <row r="2880" spans="23:23" x14ac:dyDescent="0.25">
      <c r="W2880"/>
    </row>
    <row r="2881" spans="23:23" x14ac:dyDescent="0.25">
      <c r="W2881"/>
    </row>
    <row r="2882" spans="23:23" x14ac:dyDescent="0.25">
      <c r="W2882"/>
    </row>
    <row r="2883" spans="23:23" x14ac:dyDescent="0.25">
      <c r="W2883"/>
    </row>
    <row r="2884" spans="23:23" x14ac:dyDescent="0.25">
      <c r="W2884"/>
    </row>
    <row r="2885" spans="23:23" x14ac:dyDescent="0.25">
      <c r="W2885"/>
    </row>
    <row r="2886" spans="23:23" x14ac:dyDescent="0.25">
      <c r="W2886"/>
    </row>
    <row r="2887" spans="23:23" x14ac:dyDescent="0.25">
      <c r="W2887"/>
    </row>
    <row r="2888" spans="23:23" x14ac:dyDescent="0.25">
      <c r="W2888"/>
    </row>
    <row r="2889" spans="23:23" x14ac:dyDescent="0.25">
      <c r="W2889"/>
    </row>
    <row r="2890" spans="23:23" x14ac:dyDescent="0.25">
      <c r="W2890"/>
    </row>
    <row r="2891" spans="23:23" x14ac:dyDescent="0.25">
      <c r="W2891"/>
    </row>
    <row r="2892" spans="23:23" x14ac:dyDescent="0.25">
      <c r="W2892"/>
    </row>
    <row r="2893" spans="23:23" x14ac:dyDescent="0.25">
      <c r="W2893"/>
    </row>
    <row r="2894" spans="23:23" x14ac:dyDescent="0.25">
      <c r="W2894"/>
    </row>
    <row r="2895" spans="23:23" x14ac:dyDescent="0.25">
      <c r="W2895"/>
    </row>
    <row r="2896" spans="23:23" x14ac:dyDescent="0.25">
      <c r="W2896"/>
    </row>
    <row r="2897" spans="23:23" x14ac:dyDescent="0.25">
      <c r="W2897"/>
    </row>
    <row r="2898" spans="23:23" x14ac:dyDescent="0.25">
      <c r="W2898"/>
    </row>
    <row r="2899" spans="23:23" x14ac:dyDescent="0.25">
      <c r="W2899"/>
    </row>
    <row r="2900" spans="23:23" x14ac:dyDescent="0.25">
      <c r="W2900"/>
    </row>
    <row r="2901" spans="23:23" x14ac:dyDescent="0.25">
      <c r="W2901"/>
    </row>
    <row r="2902" spans="23:23" x14ac:dyDescent="0.25">
      <c r="W2902"/>
    </row>
    <row r="2903" spans="23:23" x14ac:dyDescent="0.25">
      <c r="W2903"/>
    </row>
    <row r="2904" spans="23:23" x14ac:dyDescent="0.25">
      <c r="W2904"/>
    </row>
    <row r="2905" spans="23:23" x14ac:dyDescent="0.25">
      <c r="W2905"/>
    </row>
    <row r="2906" spans="23:23" x14ac:dyDescent="0.25">
      <c r="W2906"/>
    </row>
    <row r="2907" spans="23:23" x14ac:dyDescent="0.25">
      <c r="W2907"/>
    </row>
    <row r="2908" spans="23:23" x14ac:dyDescent="0.25">
      <c r="W2908"/>
    </row>
    <row r="2909" spans="23:23" x14ac:dyDescent="0.25">
      <c r="W2909"/>
    </row>
    <row r="2910" spans="23:23" x14ac:dyDescent="0.25">
      <c r="W2910"/>
    </row>
    <row r="2911" spans="23:23" x14ac:dyDescent="0.25">
      <c r="W2911"/>
    </row>
    <row r="2912" spans="23:23" x14ac:dyDescent="0.25">
      <c r="W2912"/>
    </row>
    <row r="2913" spans="23:23" x14ac:dyDescent="0.25">
      <c r="W2913"/>
    </row>
    <row r="2914" spans="23:23" x14ac:dyDescent="0.25">
      <c r="W2914"/>
    </row>
    <row r="2915" spans="23:23" x14ac:dyDescent="0.25">
      <c r="W2915"/>
    </row>
    <row r="2916" spans="23:23" x14ac:dyDescent="0.25">
      <c r="W2916"/>
    </row>
    <row r="2917" spans="23:23" x14ac:dyDescent="0.25">
      <c r="W2917"/>
    </row>
    <row r="2918" spans="23:23" x14ac:dyDescent="0.25">
      <c r="W2918"/>
    </row>
    <row r="2919" spans="23:23" x14ac:dyDescent="0.25">
      <c r="W2919"/>
    </row>
    <row r="2920" spans="23:23" x14ac:dyDescent="0.25">
      <c r="W2920"/>
    </row>
    <row r="2921" spans="23:23" x14ac:dyDescent="0.25">
      <c r="W2921"/>
    </row>
    <row r="2922" spans="23:23" x14ac:dyDescent="0.25">
      <c r="W2922"/>
    </row>
    <row r="2923" spans="23:23" x14ac:dyDescent="0.25">
      <c r="W2923"/>
    </row>
    <row r="2924" spans="23:23" x14ac:dyDescent="0.25">
      <c r="W2924"/>
    </row>
    <row r="2925" spans="23:23" x14ac:dyDescent="0.25">
      <c r="W2925"/>
    </row>
    <row r="2926" spans="23:23" x14ac:dyDescent="0.25">
      <c r="W2926"/>
    </row>
    <row r="2927" spans="23:23" x14ac:dyDescent="0.25">
      <c r="W2927"/>
    </row>
    <row r="2928" spans="23:23" x14ac:dyDescent="0.25">
      <c r="W2928"/>
    </row>
    <row r="2929" spans="23:23" x14ac:dyDescent="0.25">
      <c r="W2929"/>
    </row>
    <row r="2930" spans="23:23" x14ac:dyDescent="0.25">
      <c r="W2930"/>
    </row>
    <row r="2931" spans="23:23" x14ac:dyDescent="0.25">
      <c r="W2931"/>
    </row>
    <row r="2932" spans="23:23" x14ac:dyDescent="0.25">
      <c r="W2932"/>
    </row>
    <row r="2933" spans="23:23" x14ac:dyDescent="0.25">
      <c r="W2933"/>
    </row>
    <row r="2934" spans="23:23" x14ac:dyDescent="0.25">
      <c r="W2934"/>
    </row>
    <row r="2935" spans="23:23" x14ac:dyDescent="0.25">
      <c r="W2935"/>
    </row>
    <row r="2936" spans="23:23" x14ac:dyDescent="0.25">
      <c r="W2936"/>
    </row>
    <row r="2937" spans="23:23" x14ac:dyDescent="0.25">
      <c r="W2937"/>
    </row>
    <row r="2938" spans="23:23" x14ac:dyDescent="0.25">
      <c r="W2938"/>
    </row>
    <row r="2939" spans="23:23" x14ac:dyDescent="0.25">
      <c r="W2939"/>
    </row>
    <row r="2940" spans="23:23" x14ac:dyDescent="0.25">
      <c r="W2940"/>
    </row>
    <row r="2941" spans="23:23" x14ac:dyDescent="0.25">
      <c r="W2941"/>
    </row>
    <row r="2942" spans="23:23" x14ac:dyDescent="0.25">
      <c r="W2942"/>
    </row>
    <row r="2943" spans="23:23" x14ac:dyDescent="0.25">
      <c r="W2943"/>
    </row>
    <row r="2944" spans="23:23" x14ac:dyDescent="0.25">
      <c r="W2944"/>
    </row>
    <row r="2945" spans="23:23" x14ac:dyDescent="0.25">
      <c r="W2945"/>
    </row>
    <row r="2946" spans="23:23" x14ac:dyDescent="0.25">
      <c r="W2946"/>
    </row>
    <row r="2947" spans="23:23" x14ac:dyDescent="0.25">
      <c r="W2947"/>
    </row>
    <row r="2948" spans="23:23" x14ac:dyDescent="0.25">
      <c r="W2948"/>
    </row>
    <row r="2949" spans="23:23" x14ac:dyDescent="0.25">
      <c r="W2949"/>
    </row>
    <row r="2950" spans="23:23" x14ac:dyDescent="0.25">
      <c r="W2950"/>
    </row>
    <row r="2951" spans="23:23" x14ac:dyDescent="0.25">
      <c r="W2951"/>
    </row>
    <row r="2952" spans="23:23" x14ac:dyDescent="0.25">
      <c r="W2952"/>
    </row>
    <row r="2953" spans="23:23" x14ac:dyDescent="0.25">
      <c r="W2953"/>
    </row>
    <row r="2954" spans="23:23" x14ac:dyDescent="0.25">
      <c r="W2954"/>
    </row>
    <row r="2955" spans="23:23" x14ac:dyDescent="0.25">
      <c r="W2955"/>
    </row>
    <row r="2956" spans="23:23" x14ac:dyDescent="0.25">
      <c r="W2956"/>
    </row>
    <row r="2957" spans="23:23" x14ac:dyDescent="0.25">
      <c r="W2957"/>
    </row>
    <row r="2958" spans="23:23" x14ac:dyDescent="0.25">
      <c r="W2958"/>
    </row>
    <row r="2959" spans="23:23" x14ac:dyDescent="0.25">
      <c r="W2959"/>
    </row>
    <row r="2960" spans="23:23" x14ac:dyDescent="0.25">
      <c r="W2960"/>
    </row>
    <row r="2961" spans="23:23" x14ac:dyDescent="0.25">
      <c r="W2961"/>
    </row>
    <row r="2962" spans="23:23" x14ac:dyDescent="0.25">
      <c r="W2962"/>
    </row>
    <row r="2963" spans="23:23" x14ac:dyDescent="0.25">
      <c r="W2963"/>
    </row>
    <row r="2964" spans="23:23" x14ac:dyDescent="0.25">
      <c r="W2964"/>
    </row>
    <row r="2965" spans="23:23" x14ac:dyDescent="0.25">
      <c r="W2965"/>
    </row>
    <row r="2966" spans="23:23" x14ac:dyDescent="0.25">
      <c r="W2966"/>
    </row>
    <row r="2967" spans="23:23" x14ac:dyDescent="0.25">
      <c r="W2967"/>
    </row>
    <row r="2968" spans="23:23" x14ac:dyDescent="0.25">
      <c r="W2968"/>
    </row>
    <row r="2969" spans="23:23" x14ac:dyDescent="0.25">
      <c r="W2969"/>
    </row>
    <row r="2970" spans="23:23" x14ac:dyDescent="0.25">
      <c r="W2970"/>
    </row>
    <row r="2971" spans="23:23" x14ac:dyDescent="0.25">
      <c r="W2971"/>
    </row>
    <row r="2972" spans="23:23" x14ac:dyDescent="0.25">
      <c r="W2972"/>
    </row>
    <row r="2973" spans="23:23" x14ac:dyDescent="0.25">
      <c r="W2973"/>
    </row>
    <row r="2974" spans="23:23" x14ac:dyDescent="0.25">
      <c r="W2974"/>
    </row>
    <row r="2975" spans="23:23" x14ac:dyDescent="0.25">
      <c r="W2975"/>
    </row>
    <row r="2976" spans="23:23" x14ac:dyDescent="0.25">
      <c r="W2976"/>
    </row>
    <row r="2977" spans="23:23" x14ac:dyDescent="0.25">
      <c r="W2977"/>
    </row>
    <row r="2978" spans="23:23" x14ac:dyDescent="0.25">
      <c r="W2978"/>
    </row>
    <row r="2979" spans="23:23" x14ac:dyDescent="0.25">
      <c r="W2979"/>
    </row>
    <row r="2980" spans="23:23" x14ac:dyDescent="0.25">
      <c r="W2980"/>
    </row>
    <row r="2981" spans="23:23" x14ac:dyDescent="0.25">
      <c r="W2981"/>
    </row>
    <row r="2982" spans="23:23" x14ac:dyDescent="0.25">
      <c r="W2982"/>
    </row>
    <row r="2983" spans="23:23" x14ac:dyDescent="0.25">
      <c r="W2983"/>
    </row>
    <row r="2984" spans="23:23" x14ac:dyDescent="0.25">
      <c r="W2984"/>
    </row>
    <row r="2985" spans="23:23" x14ac:dyDescent="0.25">
      <c r="W2985"/>
    </row>
    <row r="2986" spans="23:23" x14ac:dyDescent="0.25">
      <c r="W2986"/>
    </row>
    <row r="2987" spans="23:23" x14ac:dyDescent="0.25">
      <c r="W2987"/>
    </row>
    <row r="2988" spans="23:23" x14ac:dyDescent="0.25">
      <c r="W2988"/>
    </row>
    <row r="2989" spans="23:23" x14ac:dyDescent="0.25">
      <c r="W2989"/>
    </row>
    <row r="2990" spans="23:23" x14ac:dyDescent="0.25">
      <c r="W2990"/>
    </row>
    <row r="2991" spans="23:23" x14ac:dyDescent="0.25">
      <c r="W2991"/>
    </row>
    <row r="2992" spans="23:23" x14ac:dyDescent="0.25">
      <c r="W2992"/>
    </row>
    <row r="2993" spans="23:23" x14ac:dyDescent="0.25">
      <c r="W2993"/>
    </row>
    <row r="2994" spans="23:23" x14ac:dyDescent="0.25">
      <c r="W2994"/>
    </row>
    <row r="2995" spans="23:23" x14ac:dyDescent="0.25">
      <c r="W2995"/>
    </row>
    <row r="2996" spans="23:23" x14ac:dyDescent="0.25">
      <c r="W2996"/>
    </row>
    <row r="2997" spans="23:23" x14ac:dyDescent="0.25">
      <c r="W2997"/>
    </row>
    <row r="2998" spans="23:23" x14ac:dyDescent="0.25">
      <c r="W2998"/>
    </row>
    <row r="2999" spans="23:23" x14ac:dyDescent="0.25">
      <c r="W2999"/>
    </row>
    <row r="3000" spans="23:23" x14ac:dyDescent="0.25">
      <c r="W3000"/>
    </row>
    <row r="3001" spans="23:23" x14ac:dyDescent="0.25">
      <c r="W3001"/>
    </row>
    <row r="3002" spans="23:23" x14ac:dyDescent="0.25">
      <c r="W3002"/>
    </row>
    <row r="3003" spans="23:23" x14ac:dyDescent="0.25">
      <c r="W3003"/>
    </row>
    <row r="3004" spans="23:23" x14ac:dyDescent="0.25">
      <c r="W3004"/>
    </row>
    <row r="3005" spans="23:23" x14ac:dyDescent="0.25">
      <c r="W3005"/>
    </row>
    <row r="3006" spans="23:23" x14ac:dyDescent="0.25">
      <c r="W3006"/>
    </row>
    <row r="3007" spans="23:23" x14ac:dyDescent="0.25">
      <c r="W3007"/>
    </row>
    <row r="3008" spans="23:23" x14ac:dyDescent="0.25">
      <c r="W3008"/>
    </row>
    <row r="3009" spans="23:23" x14ac:dyDescent="0.25">
      <c r="W3009"/>
    </row>
    <row r="3010" spans="23:23" x14ac:dyDescent="0.25">
      <c r="W3010"/>
    </row>
    <row r="3011" spans="23:23" x14ac:dyDescent="0.25">
      <c r="W3011"/>
    </row>
    <row r="3012" spans="23:23" x14ac:dyDescent="0.25">
      <c r="W3012"/>
    </row>
    <row r="3013" spans="23:23" x14ac:dyDescent="0.25">
      <c r="W3013"/>
    </row>
    <row r="3014" spans="23:23" x14ac:dyDescent="0.25">
      <c r="W3014"/>
    </row>
    <row r="3015" spans="23:23" x14ac:dyDescent="0.25">
      <c r="W3015"/>
    </row>
    <row r="3016" spans="23:23" x14ac:dyDescent="0.25">
      <c r="W3016"/>
    </row>
    <row r="3017" spans="23:23" x14ac:dyDescent="0.25">
      <c r="W3017"/>
    </row>
    <row r="3018" spans="23:23" x14ac:dyDescent="0.25">
      <c r="W3018"/>
    </row>
    <row r="3019" spans="23:23" x14ac:dyDescent="0.25">
      <c r="W3019"/>
    </row>
    <row r="3020" spans="23:23" x14ac:dyDescent="0.25">
      <c r="W3020"/>
    </row>
    <row r="3021" spans="23:23" x14ac:dyDescent="0.25">
      <c r="W3021"/>
    </row>
    <row r="3022" spans="23:23" x14ac:dyDescent="0.25">
      <c r="W3022"/>
    </row>
    <row r="3023" spans="23:23" x14ac:dyDescent="0.25">
      <c r="W3023"/>
    </row>
    <row r="3024" spans="23:23" x14ac:dyDescent="0.25">
      <c r="W3024"/>
    </row>
    <row r="3025" spans="23:23" x14ac:dyDescent="0.25">
      <c r="W3025"/>
    </row>
    <row r="3026" spans="23:23" x14ac:dyDescent="0.25">
      <c r="W3026"/>
    </row>
    <row r="3027" spans="23:23" x14ac:dyDescent="0.25">
      <c r="W3027"/>
    </row>
    <row r="3028" spans="23:23" x14ac:dyDescent="0.25">
      <c r="W3028"/>
    </row>
    <row r="3029" spans="23:23" x14ac:dyDescent="0.25">
      <c r="W3029"/>
    </row>
    <row r="3030" spans="23:23" x14ac:dyDescent="0.25">
      <c r="W3030"/>
    </row>
    <row r="3031" spans="23:23" x14ac:dyDescent="0.25">
      <c r="W3031"/>
    </row>
    <row r="3032" spans="23:23" x14ac:dyDescent="0.25">
      <c r="W3032"/>
    </row>
    <row r="3033" spans="23:23" x14ac:dyDescent="0.25">
      <c r="W3033"/>
    </row>
    <row r="3034" spans="23:23" x14ac:dyDescent="0.25">
      <c r="W3034"/>
    </row>
    <row r="3035" spans="23:23" x14ac:dyDescent="0.25">
      <c r="W3035"/>
    </row>
    <row r="3036" spans="23:23" x14ac:dyDescent="0.25">
      <c r="W3036"/>
    </row>
    <row r="3037" spans="23:23" x14ac:dyDescent="0.25">
      <c r="W3037"/>
    </row>
    <row r="3038" spans="23:23" x14ac:dyDescent="0.25">
      <c r="W3038"/>
    </row>
    <row r="3039" spans="23:23" x14ac:dyDescent="0.25">
      <c r="W3039"/>
    </row>
    <row r="3040" spans="23:23" x14ac:dyDescent="0.25">
      <c r="W3040"/>
    </row>
    <row r="3041" spans="23:23" x14ac:dyDescent="0.25">
      <c r="W3041"/>
    </row>
    <row r="3042" spans="23:23" x14ac:dyDescent="0.25">
      <c r="W3042"/>
    </row>
    <row r="3043" spans="23:23" x14ac:dyDescent="0.25">
      <c r="W3043"/>
    </row>
    <row r="3044" spans="23:23" x14ac:dyDescent="0.25">
      <c r="W3044"/>
    </row>
    <row r="3045" spans="23:23" x14ac:dyDescent="0.25">
      <c r="W3045"/>
    </row>
    <row r="3046" spans="23:23" x14ac:dyDescent="0.25">
      <c r="W3046"/>
    </row>
    <row r="3047" spans="23:23" x14ac:dyDescent="0.25">
      <c r="W3047"/>
    </row>
    <row r="3048" spans="23:23" x14ac:dyDescent="0.25">
      <c r="W3048"/>
    </row>
    <row r="3049" spans="23:23" x14ac:dyDescent="0.25">
      <c r="W3049"/>
    </row>
    <row r="3050" spans="23:23" x14ac:dyDescent="0.25">
      <c r="W3050"/>
    </row>
    <row r="3051" spans="23:23" x14ac:dyDescent="0.25">
      <c r="W3051"/>
    </row>
    <row r="3052" spans="23:23" x14ac:dyDescent="0.25">
      <c r="W3052"/>
    </row>
    <row r="3053" spans="23:23" x14ac:dyDescent="0.25">
      <c r="W3053"/>
    </row>
    <row r="3054" spans="23:23" x14ac:dyDescent="0.25">
      <c r="W3054"/>
    </row>
    <row r="3055" spans="23:23" x14ac:dyDescent="0.25">
      <c r="W3055"/>
    </row>
    <row r="3056" spans="23:23" x14ac:dyDescent="0.25">
      <c r="W3056"/>
    </row>
    <row r="3057" spans="23:23" x14ac:dyDescent="0.25">
      <c r="W3057"/>
    </row>
    <row r="3058" spans="23:23" x14ac:dyDescent="0.25">
      <c r="W3058"/>
    </row>
    <row r="3059" spans="23:23" x14ac:dyDescent="0.25">
      <c r="W3059"/>
    </row>
    <row r="3060" spans="23:23" x14ac:dyDescent="0.25">
      <c r="W3060"/>
    </row>
    <row r="3061" spans="23:23" x14ac:dyDescent="0.25">
      <c r="W3061"/>
    </row>
    <row r="3062" spans="23:23" x14ac:dyDescent="0.25">
      <c r="W3062"/>
    </row>
    <row r="3063" spans="23:23" x14ac:dyDescent="0.25">
      <c r="W3063"/>
    </row>
    <row r="3064" spans="23:23" x14ac:dyDescent="0.25">
      <c r="W3064"/>
    </row>
    <row r="3065" spans="23:23" x14ac:dyDescent="0.25">
      <c r="W3065"/>
    </row>
    <row r="3066" spans="23:23" x14ac:dyDescent="0.25">
      <c r="W3066"/>
    </row>
    <row r="3067" spans="23:23" x14ac:dyDescent="0.25">
      <c r="W3067"/>
    </row>
    <row r="3068" spans="23:23" x14ac:dyDescent="0.25">
      <c r="W3068"/>
    </row>
    <row r="3069" spans="23:23" x14ac:dyDescent="0.25">
      <c r="W3069"/>
    </row>
    <row r="3070" spans="23:23" x14ac:dyDescent="0.25">
      <c r="W3070"/>
    </row>
    <row r="3071" spans="23:23" x14ac:dyDescent="0.25">
      <c r="W3071"/>
    </row>
    <row r="3072" spans="23:23" x14ac:dyDescent="0.25">
      <c r="W3072"/>
    </row>
    <row r="3073" spans="23:23" x14ac:dyDescent="0.25">
      <c r="W3073"/>
    </row>
    <row r="3074" spans="23:23" x14ac:dyDescent="0.25">
      <c r="W3074"/>
    </row>
    <row r="3075" spans="23:23" x14ac:dyDescent="0.25">
      <c r="W3075"/>
    </row>
    <row r="3076" spans="23:23" x14ac:dyDescent="0.25">
      <c r="W3076"/>
    </row>
    <row r="3077" spans="23:23" x14ac:dyDescent="0.25">
      <c r="W3077"/>
    </row>
    <row r="3078" spans="23:23" x14ac:dyDescent="0.25">
      <c r="W3078"/>
    </row>
    <row r="3079" spans="23:23" x14ac:dyDescent="0.25">
      <c r="W3079"/>
    </row>
    <row r="3080" spans="23:23" x14ac:dyDescent="0.25">
      <c r="W3080"/>
    </row>
    <row r="3081" spans="23:23" x14ac:dyDescent="0.25">
      <c r="W3081"/>
    </row>
    <row r="3082" spans="23:23" x14ac:dyDescent="0.25">
      <c r="W3082"/>
    </row>
    <row r="3083" spans="23:23" x14ac:dyDescent="0.25">
      <c r="W3083"/>
    </row>
    <row r="3084" spans="23:23" x14ac:dyDescent="0.25">
      <c r="W3084"/>
    </row>
    <row r="3085" spans="23:23" x14ac:dyDescent="0.25">
      <c r="W3085"/>
    </row>
    <row r="3086" spans="23:23" x14ac:dyDescent="0.25">
      <c r="W3086"/>
    </row>
    <row r="3087" spans="23:23" x14ac:dyDescent="0.25">
      <c r="W3087"/>
    </row>
    <row r="3088" spans="23:23" x14ac:dyDescent="0.25">
      <c r="W3088"/>
    </row>
    <row r="3089" spans="23:23" x14ac:dyDescent="0.25">
      <c r="W3089"/>
    </row>
    <row r="3090" spans="23:23" x14ac:dyDescent="0.25">
      <c r="W3090"/>
    </row>
    <row r="3091" spans="23:23" x14ac:dyDescent="0.25">
      <c r="W3091"/>
    </row>
    <row r="3092" spans="23:23" x14ac:dyDescent="0.25">
      <c r="W3092"/>
    </row>
    <row r="3093" spans="23:23" x14ac:dyDescent="0.25">
      <c r="W3093"/>
    </row>
    <row r="3094" spans="23:23" x14ac:dyDescent="0.25">
      <c r="W3094"/>
    </row>
    <row r="3095" spans="23:23" x14ac:dyDescent="0.25">
      <c r="W3095"/>
    </row>
    <row r="3096" spans="23:23" x14ac:dyDescent="0.25">
      <c r="W3096"/>
    </row>
    <row r="3097" spans="23:23" x14ac:dyDescent="0.25">
      <c r="W3097"/>
    </row>
    <row r="3098" spans="23:23" x14ac:dyDescent="0.25">
      <c r="W3098"/>
    </row>
    <row r="3099" spans="23:23" x14ac:dyDescent="0.25">
      <c r="W3099"/>
    </row>
    <row r="3100" spans="23:23" x14ac:dyDescent="0.25">
      <c r="W3100"/>
    </row>
    <row r="3101" spans="23:23" x14ac:dyDescent="0.25">
      <c r="W3101"/>
    </row>
    <row r="3102" spans="23:23" x14ac:dyDescent="0.25">
      <c r="W3102"/>
    </row>
    <row r="3103" spans="23:23" x14ac:dyDescent="0.25">
      <c r="W3103"/>
    </row>
    <row r="3104" spans="23:23" x14ac:dyDescent="0.25">
      <c r="W3104"/>
    </row>
    <row r="3105" spans="23:23" x14ac:dyDescent="0.25">
      <c r="W3105"/>
    </row>
    <row r="3106" spans="23:23" x14ac:dyDescent="0.25">
      <c r="W3106"/>
    </row>
    <row r="3107" spans="23:23" x14ac:dyDescent="0.25">
      <c r="W3107"/>
    </row>
    <row r="3108" spans="23:23" x14ac:dyDescent="0.25">
      <c r="W3108"/>
    </row>
    <row r="3109" spans="23:23" x14ac:dyDescent="0.25">
      <c r="W3109"/>
    </row>
    <row r="3110" spans="23:23" x14ac:dyDescent="0.25">
      <c r="W3110"/>
    </row>
    <row r="3111" spans="23:23" x14ac:dyDescent="0.25">
      <c r="W3111"/>
    </row>
    <row r="3112" spans="23:23" x14ac:dyDescent="0.25">
      <c r="W3112"/>
    </row>
    <row r="3113" spans="23:23" x14ac:dyDescent="0.25">
      <c r="W3113"/>
    </row>
    <row r="3114" spans="23:23" x14ac:dyDescent="0.25">
      <c r="W3114"/>
    </row>
    <row r="3115" spans="23:23" x14ac:dyDescent="0.25">
      <c r="W3115"/>
    </row>
    <row r="3116" spans="23:23" x14ac:dyDescent="0.25">
      <c r="W3116"/>
    </row>
    <row r="3117" spans="23:23" x14ac:dyDescent="0.25">
      <c r="W3117"/>
    </row>
    <row r="3118" spans="23:23" x14ac:dyDescent="0.25">
      <c r="W3118"/>
    </row>
    <row r="3119" spans="23:23" x14ac:dyDescent="0.25">
      <c r="W3119"/>
    </row>
    <row r="3120" spans="23:23" x14ac:dyDescent="0.25">
      <c r="W3120"/>
    </row>
    <row r="3121" spans="23:23" x14ac:dyDescent="0.25">
      <c r="W3121"/>
    </row>
    <row r="3122" spans="23:23" x14ac:dyDescent="0.25">
      <c r="W3122"/>
    </row>
    <row r="3123" spans="23:23" x14ac:dyDescent="0.25">
      <c r="W3123"/>
    </row>
    <row r="3124" spans="23:23" x14ac:dyDescent="0.25">
      <c r="W3124"/>
    </row>
    <row r="3125" spans="23:23" x14ac:dyDescent="0.25">
      <c r="W3125"/>
    </row>
    <row r="3126" spans="23:23" x14ac:dyDescent="0.25">
      <c r="W3126"/>
    </row>
    <row r="3127" spans="23:23" x14ac:dyDescent="0.25">
      <c r="W3127"/>
    </row>
    <row r="3128" spans="23:23" x14ac:dyDescent="0.25">
      <c r="W3128"/>
    </row>
    <row r="3129" spans="23:23" x14ac:dyDescent="0.25">
      <c r="W3129"/>
    </row>
    <row r="3130" spans="23:23" x14ac:dyDescent="0.25">
      <c r="W3130"/>
    </row>
    <row r="3131" spans="23:23" x14ac:dyDescent="0.25">
      <c r="W3131"/>
    </row>
    <row r="3132" spans="23:23" x14ac:dyDescent="0.25">
      <c r="W3132"/>
    </row>
    <row r="3133" spans="23:23" x14ac:dyDescent="0.25">
      <c r="W3133"/>
    </row>
    <row r="3134" spans="23:23" x14ac:dyDescent="0.25">
      <c r="W3134"/>
    </row>
    <row r="3135" spans="23:23" x14ac:dyDescent="0.25">
      <c r="W3135"/>
    </row>
    <row r="3136" spans="23:23" x14ac:dyDescent="0.25">
      <c r="W3136"/>
    </row>
    <row r="3137" spans="23:23" x14ac:dyDescent="0.25">
      <c r="W3137"/>
    </row>
    <row r="3138" spans="23:23" x14ac:dyDescent="0.25">
      <c r="W3138"/>
    </row>
    <row r="3139" spans="23:23" x14ac:dyDescent="0.25">
      <c r="W3139"/>
    </row>
    <row r="3140" spans="23:23" x14ac:dyDescent="0.25">
      <c r="W3140"/>
    </row>
    <row r="3141" spans="23:23" x14ac:dyDescent="0.25">
      <c r="W3141"/>
    </row>
    <row r="3142" spans="23:23" x14ac:dyDescent="0.25">
      <c r="W3142"/>
    </row>
    <row r="3143" spans="23:23" x14ac:dyDescent="0.25">
      <c r="W3143"/>
    </row>
    <row r="3144" spans="23:23" x14ac:dyDescent="0.25">
      <c r="W3144"/>
    </row>
    <row r="3145" spans="23:23" x14ac:dyDescent="0.25">
      <c r="W3145"/>
    </row>
    <row r="3146" spans="23:23" x14ac:dyDescent="0.25">
      <c r="W3146"/>
    </row>
    <row r="3147" spans="23:23" x14ac:dyDescent="0.25">
      <c r="W3147"/>
    </row>
    <row r="3148" spans="23:23" x14ac:dyDescent="0.25">
      <c r="W3148"/>
    </row>
    <row r="3149" spans="23:23" x14ac:dyDescent="0.25">
      <c r="W3149"/>
    </row>
    <row r="3150" spans="23:23" x14ac:dyDescent="0.25">
      <c r="W3150"/>
    </row>
    <row r="3151" spans="23:23" x14ac:dyDescent="0.25">
      <c r="W3151"/>
    </row>
    <row r="3152" spans="23:23" x14ac:dyDescent="0.25">
      <c r="W3152"/>
    </row>
    <row r="3153" spans="23:23" x14ac:dyDescent="0.25">
      <c r="W3153"/>
    </row>
    <row r="3154" spans="23:23" x14ac:dyDescent="0.25">
      <c r="W3154"/>
    </row>
    <row r="3155" spans="23:23" x14ac:dyDescent="0.25">
      <c r="W3155"/>
    </row>
    <row r="3156" spans="23:23" x14ac:dyDescent="0.25">
      <c r="W3156"/>
    </row>
    <row r="3157" spans="23:23" x14ac:dyDescent="0.25">
      <c r="W3157"/>
    </row>
    <row r="3158" spans="23:23" x14ac:dyDescent="0.25">
      <c r="W3158"/>
    </row>
    <row r="3159" spans="23:23" x14ac:dyDescent="0.25">
      <c r="W3159"/>
    </row>
    <row r="3160" spans="23:23" x14ac:dyDescent="0.25">
      <c r="W3160"/>
    </row>
    <row r="3161" spans="23:23" x14ac:dyDescent="0.25">
      <c r="W3161"/>
    </row>
    <row r="3162" spans="23:23" x14ac:dyDescent="0.25">
      <c r="W3162"/>
    </row>
    <row r="3163" spans="23:23" x14ac:dyDescent="0.25">
      <c r="W3163"/>
    </row>
    <row r="3164" spans="23:23" x14ac:dyDescent="0.25">
      <c r="W3164"/>
    </row>
    <row r="3165" spans="23:23" x14ac:dyDescent="0.25">
      <c r="W3165"/>
    </row>
    <row r="3166" spans="23:23" x14ac:dyDescent="0.25">
      <c r="W3166"/>
    </row>
    <row r="3167" spans="23:23" x14ac:dyDescent="0.25">
      <c r="W3167"/>
    </row>
    <row r="3168" spans="23:23" x14ac:dyDescent="0.25">
      <c r="W3168"/>
    </row>
    <row r="3169" spans="23:23" x14ac:dyDescent="0.25">
      <c r="W3169"/>
    </row>
    <row r="3170" spans="23:23" x14ac:dyDescent="0.25">
      <c r="W3170"/>
    </row>
    <row r="3171" spans="23:23" x14ac:dyDescent="0.25">
      <c r="W3171"/>
    </row>
    <row r="3172" spans="23:23" x14ac:dyDescent="0.25">
      <c r="W3172"/>
    </row>
    <row r="3173" spans="23:23" x14ac:dyDescent="0.25">
      <c r="W3173"/>
    </row>
    <row r="3174" spans="23:23" x14ac:dyDescent="0.25">
      <c r="W3174"/>
    </row>
    <row r="3175" spans="23:23" x14ac:dyDescent="0.25">
      <c r="W3175"/>
    </row>
    <row r="3176" spans="23:23" x14ac:dyDescent="0.25">
      <c r="W3176"/>
    </row>
    <row r="3177" spans="23:23" x14ac:dyDescent="0.25">
      <c r="W3177"/>
    </row>
    <row r="3178" spans="23:23" x14ac:dyDescent="0.25">
      <c r="W3178"/>
    </row>
    <row r="3179" spans="23:23" x14ac:dyDescent="0.25">
      <c r="W3179"/>
    </row>
    <row r="3180" spans="23:23" x14ac:dyDescent="0.25">
      <c r="W3180"/>
    </row>
    <row r="3181" spans="23:23" x14ac:dyDescent="0.25">
      <c r="W3181"/>
    </row>
    <row r="3182" spans="23:23" x14ac:dyDescent="0.25">
      <c r="W3182"/>
    </row>
    <row r="3183" spans="23:23" x14ac:dyDescent="0.25">
      <c r="W3183"/>
    </row>
    <row r="3184" spans="23:23" x14ac:dyDescent="0.25">
      <c r="W3184"/>
    </row>
    <row r="3185" spans="23:23" x14ac:dyDescent="0.25">
      <c r="W3185"/>
    </row>
    <row r="3186" spans="23:23" x14ac:dyDescent="0.25">
      <c r="W3186"/>
    </row>
    <row r="3187" spans="23:23" x14ac:dyDescent="0.25">
      <c r="W3187"/>
    </row>
    <row r="3188" spans="23:23" x14ac:dyDescent="0.25">
      <c r="W3188"/>
    </row>
    <row r="3189" spans="23:23" x14ac:dyDescent="0.25">
      <c r="W3189"/>
    </row>
    <row r="3190" spans="23:23" x14ac:dyDescent="0.25">
      <c r="W3190"/>
    </row>
    <row r="3191" spans="23:23" x14ac:dyDescent="0.25">
      <c r="W3191"/>
    </row>
    <row r="3192" spans="23:23" x14ac:dyDescent="0.25">
      <c r="W3192"/>
    </row>
    <row r="3193" spans="23:23" x14ac:dyDescent="0.25">
      <c r="W3193"/>
    </row>
    <row r="3194" spans="23:23" x14ac:dyDescent="0.25">
      <c r="W3194"/>
    </row>
    <row r="3195" spans="23:23" x14ac:dyDescent="0.25">
      <c r="W3195"/>
    </row>
    <row r="3196" spans="23:23" x14ac:dyDescent="0.25">
      <c r="W3196"/>
    </row>
    <row r="3197" spans="23:23" x14ac:dyDescent="0.25">
      <c r="W3197"/>
    </row>
    <row r="3198" spans="23:23" x14ac:dyDescent="0.25">
      <c r="W3198"/>
    </row>
    <row r="3199" spans="23:23" x14ac:dyDescent="0.25">
      <c r="W3199"/>
    </row>
    <row r="3200" spans="23:23" x14ac:dyDescent="0.25">
      <c r="W3200"/>
    </row>
    <row r="3201" spans="23:23" x14ac:dyDescent="0.25">
      <c r="W3201"/>
    </row>
    <row r="3202" spans="23:23" x14ac:dyDescent="0.25">
      <c r="W3202"/>
    </row>
    <row r="3203" spans="23:23" x14ac:dyDescent="0.25">
      <c r="W3203"/>
    </row>
    <row r="3204" spans="23:23" x14ac:dyDescent="0.25">
      <c r="W3204"/>
    </row>
    <row r="3205" spans="23:23" x14ac:dyDescent="0.25">
      <c r="W3205"/>
    </row>
    <row r="3206" spans="23:23" x14ac:dyDescent="0.25">
      <c r="W3206"/>
    </row>
    <row r="3207" spans="23:23" x14ac:dyDescent="0.25">
      <c r="W3207"/>
    </row>
    <row r="3208" spans="23:23" x14ac:dyDescent="0.25">
      <c r="W3208"/>
    </row>
    <row r="3209" spans="23:23" x14ac:dyDescent="0.25">
      <c r="W3209"/>
    </row>
    <row r="3210" spans="23:23" x14ac:dyDescent="0.25">
      <c r="W3210"/>
    </row>
    <row r="3211" spans="23:23" x14ac:dyDescent="0.25">
      <c r="W3211"/>
    </row>
    <row r="3212" spans="23:23" x14ac:dyDescent="0.25">
      <c r="W3212"/>
    </row>
    <row r="3213" spans="23:23" x14ac:dyDescent="0.25">
      <c r="W3213"/>
    </row>
    <row r="3214" spans="23:23" x14ac:dyDescent="0.25">
      <c r="W3214"/>
    </row>
    <row r="3215" spans="23:23" x14ac:dyDescent="0.25">
      <c r="W3215"/>
    </row>
    <row r="3216" spans="23:23" x14ac:dyDescent="0.25">
      <c r="W3216"/>
    </row>
    <row r="3217" spans="23:23" x14ac:dyDescent="0.25">
      <c r="W3217"/>
    </row>
    <row r="3218" spans="23:23" x14ac:dyDescent="0.25">
      <c r="W3218"/>
    </row>
    <row r="3219" spans="23:23" x14ac:dyDescent="0.25">
      <c r="W3219"/>
    </row>
    <row r="3220" spans="23:23" x14ac:dyDescent="0.25">
      <c r="W3220"/>
    </row>
    <row r="3221" spans="23:23" x14ac:dyDescent="0.25">
      <c r="W3221"/>
    </row>
    <row r="3222" spans="23:23" x14ac:dyDescent="0.25">
      <c r="W3222"/>
    </row>
    <row r="3223" spans="23:23" x14ac:dyDescent="0.25">
      <c r="W3223"/>
    </row>
    <row r="3224" spans="23:23" x14ac:dyDescent="0.25">
      <c r="W3224"/>
    </row>
    <row r="3225" spans="23:23" x14ac:dyDescent="0.25">
      <c r="W3225"/>
    </row>
    <row r="3226" spans="23:23" x14ac:dyDescent="0.25">
      <c r="W3226"/>
    </row>
    <row r="3227" spans="23:23" x14ac:dyDescent="0.25">
      <c r="W3227"/>
    </row>
    <row r="3228" spans="23:23" x14ac:dyDescent="0.25">
      <c r="W3228"/>
    </row>
    <row r="3229" spans="23:23" x14ac:dyDescent="0.25">
      <c r="W3229"/>
    </row>
    <row r="3230" spans="23:23" x14ac:dyDescent="0.25">
      <c r="W3230"/>
    </row>
    <row r="3231" spans="23:23" x14ac:dyDescent="0.25">
      <c r="W3231"/>
    </row>
    <row r="3232" spans="23:23" x14ac:dyDescent="0.25">
      <c r="W3232"/>
    </row>
    <row r="3233" spans="23:23" x14ac:dyDescent="0.25">
      <c r="W3233"/>
    </row>
    <row r="3234" spans="23:23" x14ac:dyDescent="0.25">
      <c r="W3234"/>
    </row>
    <row r="3235" spans="23:23" x14ac:dyDescent="0.25">
      <c r="W3235"/>
    </row>
    <row r="3236" spans="23:23" x14ac:dyDescent="0.25">
      <c r="W3236"/>
    </row>
    <row r="3237" spans="23:23" x14ac:dyDescent="0.25">
      <c r="W3237"/>
    </row>
    <row r="3238" spans="23:23" x14ac:dyDescent="0.25">
      <c r="W3238"/>
    </row>
    <row r="3239" spans="23:23" x14ac:dyDescent="0.25">
      <c r="W3239"/>
    </row>
    <row r="3240" spans="23:23" x14ac:dyDescent="0.25">
      <c r="W3240"/>
    </row>
    <row r="3241" spans="23:23" x14ac:dyDescent="0.25">
      <c r="W3241"/>
    </row>
    <row r="3242" spans="23:23" x14ac:dyDescent="0.25">
      <c r="W3242"/>
    </row>
    <row r="3243" spans="23:23" x14ac:dyDescent="0.25">
      <c r="W3243"/>
    </row>
    <row r="3244" spans="23:23" x14ac:dyDescent="0.25">
      <c r="W3244"/>
    </row>
    <row r="3245" spans="23:23" x14ac:dyDescent="0.25">
      <c r="W3245"/>
    </row>
    <row r="3246" spans="23:23" x14ac:dyDescent="0.25">
      <c r="W3246"/>
    </row>
    <row r="3247" spans="23:23" x14ac:dyDescent="0.25">
      <c r="W3247"/>
    </row>
    <row r="3248" spans="23:23" x14ac:dyDescent="0.25">
      <c r="W3248"/>
    </row>
    <row r="3249" spans="23:23" x14ac:dyDescent="0.25">
      <c r="W3249"/>
    </row>
    <row r="3250" spans="23:23" x14ac:dyDescent="0.25">
      <c r="W3250"/>
    </row>
    <row r="3251" spans="23:23" x14ac:dyDescent="0.25">
      <c r="W3251"/>
    </row>
    <row r="3252" spans="23:23" x14ac:dyDescent="0.25">
      <c r="W3252"/>
    </row>
    <row r="3253" spans="23:23" x14ac:dyDescent="0.25">
      <c r="W3253"/>
    </row>
    <row r="3254" spans="23:23" x14ac:dyDescent="0.25">
      <c r="W3254"/>
    </row>
    <row r="3255" spans="23:23" x14ac:dyDescent="0.25">
      <c r="W3255"/>
    </row>
    <row r="3256" spans="23:23" x14ac:dyDescent="0.25">
      <c r="W3256"/>
    </row>
    <row r="3257" spans="23:23" x14ac:dyDescent="0.25">
      <c r="W3257"/>
    </row>
    <row r="3258" spans="23:23" x14ac:dyDescent="0.25">
      <c r="W3258"/>
    </row>
    <row r="3259" spans="23:23" x14ac:dyDescent="0.25">
      <c r="W3259"/>
    </row>
    <row r="3260" spans="23:23" x14ac:dyDescent="0.25">
      <c r="W3260"/>
    </row>
    <row r="3261" spans="23:23" x14ac:dyDescent="0.25">
      <c r="W3261"/>
    </row>
    <row r="3262" spans="23:23" x14ac:dyDescent="0.25">
      <c r="W3262"/>
    </row>
    <row r="3263" spans="23:23" x14ac:dyDescent="0.25">
      <c r="W3263"/>
    </row>
    <row r="3264" spans="23:23" x14ac:dyDescent="0.25">
      <c r="W3264"/>
    </row>
    <row r="3265" spans="23:23" x14ac:dyDescent="0.25">
      <c r="W3265"/>
    </row>
    <row r="3266" spans="23:23" x14ac:dyDescent="0.25">
      <c r="W3266"/>
    </row>
    <row r="3267" spans="23:23" x14ac:dyDescent="0.25">
      <c r="W3267"/>
    </row>
    <row r="3268" spans="23:23" x14ac:dyDescent="0.25">
      <c r="W3268"/>
    </row>
    <row r="3269" spans="23:23" x14ac:dyDescent="0.25">
      <c r="W3269"/>
    </row>
    <row r="3270" spans="23:23" x14ac:dyDescent="0.25">
      <c r="W3270"/>
    </row>
    <row r="3271" spans="23:23" x14ac:dyDescent="0.25">
      <c r="W3271"/>
    </row>
    <row r="3272" spans="23:23" x14ac:dyDescent="0.25">
      <c r="W3272"/>
    </row>
    <row r="3273" spans="23:23" x14ac:dyDescent="0.25">
      <c r="W3273"/>
    </row>
    <row r="3274" spans="23:23" x14ac:dyDescent="0.25">
      <c r="W3274"/>
    </row>
    <row r="3275" spans="23:23" x14ac:dyDescent="0.25">
      <c r="W3275"/>
    </row>
    <row r="3276" spans="23:23" x14ac:dyDescent="0.25">
      <c r="W3276"/>
    </row>
    <row r="3277" spans="23:23" x14ac:dyDescent="0.25">
      <c r="W3277"/>
    </row>
    <row r="3278" spans="23:23" x14ac:dyDescent="0.25">
      <c r="W3278"/>
    </row>
    <row r="3279" spans="23:23" x14ac:dyDescent="0.25">
      <c r="W3279"/>
    </row>
    <row r="3280" spans="23:23" x14ac:dyDescent="0.25">
      <c r="W3280"/>
    </row>
    <row r="3281" spans="23:23" x14ac:dyDescent="0.25">
      <c r="W3281"/>
    </row>
    <row r="3282" spans="23:23" x14ac:dyDescent="0.25">
      <c r="W3282"/>
    </row>
    <row r="3283" spans="23:23" x14ac:dyDescent="0.25">
      <c r="W3283"/>
    </row>
    <row r="3284" spans="23:23" x14ac:dyDescent="0.25">
      <c r="W3284"/>
    </row>
    <row r="3285" spans="23:23" x14ac:dyDescent="0.25">
      <c r="W3285"/>
    </row>
    <row r="3286" spans="23:23" x14ac:dyDescent="0.25">
      <c r="W3286"/>
    </row>
    <row r="3287" spans="23:23" x14ac:dyDescent="0.25">
      <c r="W3287"/>
    </row>
    <row r="3288" spans="23:23" x14ac:dyDescent="0.25">
      <c r="W3288"/>
    </row>
    <row r="3289" spans="23:23" x14ac:dyDescent="0.25">
      <c r="W3289"/>
    </row>
    <row r="3290" spans="23:23" x14ac:dyDescent="0.25">
      <c r="W3290"/>
    </row>
    <row r="3291" spans="23:23" x14ac:dyDescent="0.25">
      <c r="W3291"/>
    </row>
    <row r="3292" spans="23:23" x14ac:dyDescent="0.25">
      <c r="W3292"/>
    </row>
    <row r="3293" spans="23:23" x14ac:dyDescent="0.25">
      <c r="W3293"/>
    </row>
    <row r="3294" spans="23:23" x14ac:dyDescent="0.25">
      <c r="W3294"/>
    </row>
    <row r="3295" spans="23:23" x14ac:dyDescent="0.25">
      <c r="W3295"/>
    </row>
    <row r="3296" spans="23:23" x14ac:dyDescent="0.25">
      <c r="W3296"/>
    </row>
    <row r="3297" spans="23:23" x14ac:dyDescent="0.25">
      <c r="W3297"/>
    </row>
    <row r="3298" spans="23:23" x14ac:dyDescent="0.25">
      <c r="W3298"/>
    </row>
    <row r="3299" spans="23:23" x14ac:dyDescent="0.25">
      <c r="W3299"/>
    </row>
    <row r="3300" spans="23:23" x14ac:dyDescent="0.25">
      <c r="W3300"/>
    </row>
    <row r="3301" spans="23:23" x14ac:dyDescent="0.25">
      <c r="W3301"/>
    </row>
    <row r="3302" spans="23:23" x14ac:dyDescent="0.25">
      <c r="W3302"/>
    </row>
    <row r="3303" spans="23:23" x14ac:dyDescent="0.25">
      <c r="W3303"/>
    </row>
    <row r="3304" spans="23:23" x14ac:dyDescent="0.25">
      <c r="W3304"/>
    </row>
    <row r="3305" spans="23:23" x14ac:dyDescent="0.25">
      <c r="W3305"/>
    </row>
    <row r="3306" spans="23:23" x14ac:dyDescent="0.25">
      <c r="W3306"/>
    </row>
    <row r="3307" spans="23:23" x14ac:dyDescent="0.25">
      <c r="W3307"/>
    </row>
    <row r="3308" spans="23:23" x14ac:dyDescent="0.25">
      <c r="W3308"/>
    </row>
    <row r="3309" spans="23:23" x14ac:dyDescent="0.25">
      <c r="W3309"/>
    </row>
    <row r="3310" spans="23:23" x14ac:dyDescent="0.25">
      <c r="W3310"/>
    </row>
    <row r="3311" spans="23:23" x14ac:dyDescent="0.25">
      <c r="W3311"/>
    </row>
    <row r="3312" spans="23:23" x14ac:dyDescent="0.25">
      <c r="W3312"/>
    </row>
    <row r="3313" spans="23:23" x14ac:dyDescent="0.25">
      <c r="W3313"/>
    </row>
    <row r="3314" spans="23:23" x14ac:dyDescent="0.25">
      <c r="W3314"/>
    </row>
    <row r="3315" spans="23:23" x14ac:dyDescent="0.25">
      <c r="W3315"/>
    </row>
    <row r="3316" spans="23:23" x14ac:dyDescent="0.25">
      <c r="W3316"/>
    </row>
    <row r="3317" spans="23:23" x14ac:dyDescent="0.25">
      <c r="W3317"/>
    </row>
    <row r="3318" spans="23:23" x14ac:dyDescent="0.25">
      <c r="W3318"/>
    </row>
    <row r="3319" spans="23:23" x14ac:dyDescent="0.25">
      <c r="W3319"/>
    </row>
    <row r="3320" spans="23:23" x14ac:dyDescent="0.25">
      <c r="W3320"/>
    </row>
    <row r="3321" spans="23:23" x14ac:dyDescent="0.25">
      <c r="W3321"/>
    </row>
    <row r="3322" spans="23:23" x14ac:dyDescent="0.25">
      <c r="W3322"/>
    </row>
    <row r="3323" spans="23:23" x14ac:dyDescent="0.25">
      <c r="W3323"/>
    </row>
    <row r="3324" spans="23:23" x14ac:dyDescent="0.25">
      <c r="W3324"/>
    </row>
    <row r="3325" spans="23:23" x14ac:dyDescent="0.25">
      <c r="W3325"/>
    </row>
    <row r="3326" spans="23:23" x14ac:dyDescent="0.25">
      <c r="W3326"/>
    </row>
    <row r="3327" spans="23:23" x14ac:dyDescent="0.25">
      <c r="W3327"/>
    </row>
    <row r="3328" spans="23:23" x14ac:dyDescent="0.25">
      <c r="W3328"/>
    </row>
    <row r="3329" spans="23:23" x14ac:dyDescent="0.25">
      <c r="W3329"/>
    </row>
    <row r="3330" spans="23:23" x14ac:dyDescent="0.25">
      <c r="W3330"/>
    </row>
    <row r="3331" spans="23:23" x14ac:dyDescent="0.25">
      <c r="W3331"/>
    </row>
    <row r="3332" spans="23:23" x14ac:dyDescent="0.25">
      <c r="W3332"/>
    </row>
    <row r="3333" spans="23:23" x14ac:dyDescent="0.25">
      <c r="W3333"/>
    </row>
    <row r="3334" spans="23:23" x14ac:dyDescent="0.25">
      <c r="W3334"/>
    </row>
    <row r="3335" spans="23:23" x14ac:dyDescent="0.25">
      <c r="W3335"/>
    </row>
    <row r="3336" spans="23:23" x14ac:dyDescent="0.25">
      <c r="W3336"/>
    </row>
    <row r="3337" spans="23:23" x14ac:dyDescent="0.25">
      <c r="W3337"/>
    </row>
    <row r="3338" spans="23:23" x14ac:dyDescent="0.25">
      <c r="W3338"/>
    </row>
    <row r="3339" spans="23:23" x14ac:dyDescent="0.25">
      <c r="W3339"/>
    </row>
    <row r="3340" spans="23:23" x14ac:dyDescent="0.25">
      <c r="W3340"/>
    </row>
    <row r="3341" spans="23:23" x14ac:dyDescent="0.25">
      <c r="W3341"/>
    </row>
    <row r="3342" spans="23:23" x14ac:dyDescent="0.25">
      <c r="W3342"/>
    </row>
    <row r="3343" spans="23:23" x14ac:dyDescent="0.25">
      <c r="W3343"/>
    </row>
    <row r="3344" spans="23:23" x14ac:dyDescent="0.25">
      <c r="W3344"/>
    </row>
    <row r="3345" spans="23:23" x14ac:dyDescent="0.25">
      <c r="W3345"/>
    </row>
    <row r="3346" spans="23:23" x14ac:dyDescent="0.25">
      <c r="W3346"/>
    </row>
    <row r="3347" spans="23:23" x14ac:dyDescent="0.25">
      <c r="W3347"/>
    </row>
    <row r="3348" spans="23:23" x14ac:dyDescent="0.25">
      <c r="W3348"/>
    </row>
    <row r="3349" spans="23:23" x14ac:dyDescent="0.25">
      <c r="W3349"/>
    </row>
    <row r="3350" spans="23:23" x14ac:dyDescent="0.25">
      <c r="W3350"/>
    </row>
    <row r="3351" spans="23:23" x14ac:dyDescent="0.25">
      <c r="W3351"/>
    </row>
    <row r="3352" spans="23:23" x14ac:dyDescent="0.25">
      <c r="W3352"/>
    </row>
    <row r="3353" spans="23:23" x14ac:dyDescent="0.25">
      <c r="W3353"/>
    </row>
    <row r="3354" spans="23:23" x14ac:dyDescent="0.25">
      <c r="W3354"/>
    </row>
    <row r="3355" spans="23:23" x14ac:dyDescent="0.25">
      <c r="W3355"/>
    </row>
    <row r="3356" spans="23:23" x14ac:dyDescent="0.25">
      <c r="W3356"/>
    </row>
    <row r="3357" spans="23:23" x14ac:dyDescent="0.25">
      <c r="W3357"/>
    </row>
    <row r="3358" spans="23:23" x14ac:dyDescent="0.25">
      <c r="W3358"/>
    </row>
    <row r="3359" spans="23:23" x14ac:dyDescent="0.25">
      <c r="W3359"/>
    </row>
    <row r="3360" spans="23:23" x14ac:dyDescent="0.25">
      <c r="W3360"/>
    </row>
    <row r="3361" spans="23:23" x14ac:dyDescent="0.25">
      <c r="W3361"/>
    </row>
    <row r="3362" spans="23:23" x14ac:dyDescent="0.25">
      <c r="W3362"/>
    </row>
    <row r="3363" spans="23:23" x14ac:dyDescent="0.25">
      <c r="W3363"/>
    </row>
    <row r="3364" spans="23:23" x14ac:dyDescent="0.25">
      <c r="W3364"/>
    </row>
    <row r="3365" spans="23:23" x14ac:dyDescent="0.25">
      <c r="W3365"/>
    </row>
    <row r="3366" spans="23:23" x14ac:dyDescent="0.25">
      <c r="W3366"/>
    </row>
    <row r="3367" spans="23:23" x14ac:dyDescent="0.25">
      <c r="W3367"/>
    </row>
    <row r="3368" spans="23:23" x14ac:dyDescent="0.25">
      <c r="W3368"/>
    </row>
    <row r="3369" spans="23:23" x14ac:dyDescent="0.25">
      <c r="W3369"/>
    </row>
    <row r="3370" spans="23:23" x14ac:dyDescent="0.25">
      <c r="W3370"/>
    </row>
    <row r="3371" spans="23:23" x14ac:dyDescent="0.25">
      <c r="W3371"/>
    </row>
    <row r="3372" spans="23:23" x14ac:dyDescent="0.25">
      <c r="W3372"/>
    </row>
    <row r="3373" spans="23:23" x14ac:dyDescent="0.25">
      <c r="W3373"/>
    </row>
    <row r="3374" spans="23:23" x14ac:dyDescent="0.25">
      <c r="W3374"/>
    </row>
    <row r="3375" spans="23:23" x14ac:dyDescent="0.25">
      <c r="W3375"/>
    </row>
    <row r="3376" spans="23:23" x14ac:dyDescent="0.25">
      <c r="W3376"/>
    </row>
    <row r="3377" spans="23:23" x14ac:dyDescent="0.25">
      <c r="W3377"/>
    </row>
    <row r="3378" spans="23:23" x14ac:dyDescent="0.25">
      <c r="W3378"/>
    </row>
    <row r="3379" spans="23:23" x14ac:dyDescent="0.25">
      <c r="W3379"/>
    </row>
    <row r="3380" spans="23:23" x14ac:dyDescent="0.25">
      <c r="W3380"/>
    </row>
    <row r="3381" spans="23:23" x14ac:dyDescent="0.25">
      <c r="W3381"/>
    </row>
    <row r="3382" spans="23:23" x14ac:dyDescent="0.25">
      <c r="W3382"/>
    </row>
    <row r="3383" spans="23:23" x14ac:dyDescent="0.25">
      <c r="W3383"/>
    </row>
    <row r="3384" spans="23:23" x14ac:dyDescent="0.25">
      <c r="W3384"/>
    </row>
    <row r="3385" spans="23:23" x14ac:dyDescent="0.25">
      <c r="W3385"/>
    </row>
    <row r="3386" spans="23:23" x14ac:dyDescent="0.25">
      <c r="W3386"/>
    </row>
    <row r="3387" spans="23:23" x14ac:dyDescent="0.25">
      <c r="W3387"/>
    </row>
    <row r="3388" spans="23:23" x14ac:dyDescent="0.25">
      <c r="W3388"/>
    </row>
    <row r="3389" spans="23:23" x14ac:dyDescent="0.25">
      <c r="W3389"/>
    </row>
    <row r="3390" spans="23:23" x14ac:dyDescent="0.25">
      <c r="W3390"/>
    </row>
    <row r="3391" spans="23:23" x14ac:dyDescent="0.25">
      <c r="W3391"/>
    </row>
    <row r="3392" spans="23:23" x14ac:dyDescent="0.25">
      <c r="W3392"/>
    </row>
    <row r="3393" spans="23:23" x14ac:dyDescent="0.25">
      <c r="W3393"/>
    </row>
    <row r="3394" spans="23:23" x14ac:dyDescent="0.25">
      <c r="W3394"/>
    </row>
    <row r="3395" spans="23:23" x14ac:dyDescent="0.25">
      <c r="W3395"/>
    </row>
    <row r="3396" spans="23:23" x14ac:dyDescent="0.25">
      <c r="W3396"/>
    </row>
    <row r="3397" spans="23:23" x14ac:dyDescent="0.25">
      <c r="W3397"/>
    </row>
    <row r="3398" spans="23:23" x14ac:dyDescent="0.25">
      <c r="W3398"/>
    </row>
    <row r="3399" spans="23:23" x14ac:dyDescent="0.25">
      <c r="W3399"/>
    </row>
    <row r="3400" spans="23:23" x14ac:dyDescent="0.25">
      <c r="W3400"/>
    </row>
    <row r="3401" spans="23:23" x14ac:dyDescent="0.25">
      <c r="W3401"/>
    </row>
    <row r="3402" spans="23:23" x14ac:dyDescent="0.25">
      <c r="W3402"/>
    </row>
    <row r="3403" spans="23:23" x14ac:dyDescent="0.25">
      <c r="W3403"/>
    </row>
    <row r="3404" spans="23:23" x14ac:dyDescent="0.25">
      <c r="W3404"/>
    </row>
    <row r="3405" spans="23:23" x14ac:dyDescent="0.25">
      <c r="W3405"/>
    </row>
    <row r="3406" spans="23:23" x14ac:dyDescent="0.25">
      <c r="W3406"/>
    </row>
    <row r="3407" spans="23:23" x14ac:dyDescent="0.25">
      <c r="W3407"/>
    </row>
    <row r="3408" spans="23:23" x14ac:dyDescent="0.25">
      <c r="W3408"/>
    </row>
    <row r="3409" spans="23:23" x14ac:dyDescent="0.25">
      <c r="W3409"/>
    </row>
    <row r="3410" spans="23:23" x14ac:dyDescent="0.25">
      <c r="W3410"/>
    </row>
    <row r="3411" spans="23:23" x14ac:dyDescent="0.25">
      <c r="W3411"/>
    </row>
    <row r="3412" spans="23:23" x14ac:dyDescent="0.25">
      <c r="W3412"/>
    </row>
    <row r="3413" spans="23:23" x14ac:dyDescent="0.25">
      <c r="W3413"/>
    </row>
    <row r="3414" spans="23:23" x14ac:dyDescent="0.25">
      <c r="W3414"/>
    </row>
    <row r="3415" spans="23:23" x14ac:dyDescent="0.25">
      <c r="W3415"/>
    </row>
    <row r="3416" spans="23:23" x14ac:dyDescent="0.25">
      <c r="W3416"/>
    </row>
    <row r="3417" spans="23:23" x14ac:dyDescent="0.25">
      <c r="W3417"/>
    </row>
    <row r="3418" spans="23:23" x14ac:dyDescent="0.25">
      <c r="W3418"/>
    </row>
    <row r="3419" spans="23:23" x14ac:dyDescent="0.25">
      <c r="W3419"/>
    </row>
    <row r="3420" spans="23:23" x14ac:dyDescent="0.25">
      <c r="W3420"/>
    </row>
    <row r="3421" spans="23:23" x14ac:dyDescent="0.25">
      <c r="W3421"/>
    </row>
    <row r="3422" spans="23:23" x14ac:dyDescent="0.25">
      <c r="W3422"/>
    </row>
    <row r="3423" spans="23:23" x14ac:dyDescent="0.25">
      <c r="W3423"/>
    </row>
    <row r="3424" spans="23:23" x14ac:dyDescent="0.25">
      <c r="W3424"/>
    </row>
    <row r="3425" spans="23:23" x14ac:dyDescent="0.25">
      <c r="W3425"/>
    </row>
    <row r="3426" spans="23:23" x14ac:dyDescent="0.25">
      <c r="W3426"/>
    </row>
    <row r="3427" spans="23:23" x14ac:dyDescent="0.25">
      <c r="W3427"/>
    </row>
    <row r="3428" spans="23:23" x14ac:dyDescent="0.25">
      <c r="W3428"/>
    </row>
    <row r="3429" spans="23:23" x14ac:dyDescent="0.25">
      <c r="W3429"/>
    </row>
    <row r="3430" spans="23:23" x14ac:dyDescent="0.25">
      <c r="W3430"/>
    </row>
    <row r="3431" spans="23:23" x14ac:dyDescent="0.25">
      <c r="W3431"/>
    </row>
    <row r="3432" spans="23:23" x14ac:dyDescent="0.25">
      <c r="W3432"/>
    </row>
    <row r="3433" spans="23:23" x14ac:dyDescent="0.25">
      <c r="W3433"/>
    </row>
    <row r="3434" spans="23:23" x14ac:dyDescent="0.25">
      <c r="W3434"/>
    </row>
    <row r="3435" spans="23:23" x14ac:dyDescent="0.25">
      <c r="W3435"/>
    </row>
    <row r="3436" spans="23:23" x14ac:dyDescent="0.25">
      <c r="W3436"/>
    </row>
    <row r="3437" spans="23:23" x14ac:dyDescent="0.25">
      <c r="W3437"/>
    </row>
    <row r="3438" spans="23:23" x14ac:dyDescent="0.25">
      <c r="W3438"/>
    </row>
    <row r="3439" spans="23:23" x14ac:dyDescent="0.25">
      <c r="W3439"/>
    </row>
    <row r="3440" spans="23:23" x14ac:dyDescent="0.25">
      <c r="W3440"/>
    </row>
    <row r="3441" spans="23:23" x14ac:dyDescent="0.25">
      <c r="W3441"/>
    </row>
    <row r="3442" spans="23:23" x14ac:dyDescent="0.25">
      <c r="W3442"/>
    </row>
    <row r="3443" spans="23:23" x14ac:dyDescent="0.25">
      <c r="W3443"/>
    </row>
    <row r="3444" spans="23:23" x14ac:dyDescent="0.25">
      <c r="W3444"/>
    </row>
    <row r="3445" spans="23:23" x14ac:dyDescent="0.25">
      <c r="W3445"/>
    </row>
    <row r="3446" spans="23:23" x14ac:dyDescent="0.25">
      <c r="W3446"/>
    </row>
    <row r="3447" spans="23:23" x14ac:dyDescent="0.25">
      <c r="W3447"/>
    </row>
    <row r="3448" spans="23:23" x14ac:dyDescent="0.25">
      <c r="W3448"/>
    </row>
    <row r="3449" spans="23:23" x14ac:dyDescent="0.25">
      <c r="W3449"/>
    </row>
    <row r="3450" spans="23:23" x14ac:dyDescent="0.25">
      <c r="W3450"/>
    </row>
    <row r="3451" spans="23:23" x14ac:dyDescent="0.25">
      <c r="W3451"/>
    </row>
    <row r="3452" spans="23:23" x14ac:dyDescent="0.25">
      <c r="W3452"/>
    </row>
    <row r="3453" spans="23:23" x14ac:dyDescent="0.25">
      <c r="W3453"/>
    </row>
    <row r="3454" spans="23:23" x14ac:dyDescent="0.25">
      <c r="W3454"/>
    </row>
    <row r="3455" spans="23:23" x14ac:dyDescent="0.25">
      <c r="W3455"/>
    </row>
    <row r="3456" spans="23:23" x14ac:dyDescent="0.25">
      <c r="W3456"/>
    </row>
    <row r="3457" spans="23:23" x14ac:dyDescent="0.25">
      <c r="W3457"/>
    </row>
    <row r="3458" spans="23:23" x14ac:dyDescent="0.25">
      <c r="W3458"/>
    </row>
    <row r="3459" spans="23:23" x14ac:dyDescent="0.25">
      <c r="W3459"/>
    </row>
    <row r="3460" spans="23:23" x14ac:dyDescent="0.25">
      <c r="W3460"/>
    </row>
    <row r="3461" spans="23:23" x14ac:dyDescent="0.25">
      <c r="W3461"/>
    </row>
    <row r="3462" spans="23:23" x14ac:dyDescent="0.25">
      <c r="W3462"/>
    </row>
    <row r="3463" spans="23:23" x14ac:dyDescent="0.25">
      <c r="W3463"/>
    </row>
    <row r="3464" spans="23:23" x14ac:dyDescent="0.25">
      <c r="W3464"/>
    </row>
    <row r="3465" spans="23:23" x14ac:dyDescent="0.25">
      <c r="W3465"/>
    </row>
    <row r="3466" spans="23:23" x14ac:dyDescent="0.25">
      <c r="W3466"/>
    </row>
    <row r="3467" spans="23:23" x14ac:dyDescent="0.25">
      <c r="W3467"/>
    </row>
    <row r="3468" spans="23:23" x14ac:dyDescent="0.25">
      <c r="W3468"/>
    </row>
    <row r="3469" spans="23:23" x14ac:dyDescent="0.25">
      <c r="W3469"/>
    </row>
    <row r="3470" spans="23:23" x14ac:dyDescent="0.25">
      <c r="W3470"/>
    </row>
    <row r="3471" spans="23:23" x14ac:dyDescent="0.25">
      <c r="W3471"/>
    </row>
    <row r="3472" spans="23:23" x14ac:dyDescent="0.25">
      <c r="W3472"/>
    </row>
    <row r="3473" spans="23:23" x14ac:dyDescent="0.25">
      <c r="W3473"/>
    </row>
    <row r="3474" spans="23:23" x14ac:dyDescent="0.25">
      <c r="W3474"/>
    </row>
    <row r="3475" spans="23:23" x14ac:dyDescent="0.25">
      <c r="W3475"/>
    </row>
    <row r="3476" spans="23:23" x14ac:dyDescent="0.25">
      <c r="W3476"/>
    </row>
    <row r="3477" spans="23:23" x14ac:dyDescent="0.25">
      <c r="W3477"/>
    </row>
    <row r="3478" spans="23:23" x14ac:dyDescent="0.25">
      <c r="W3478"/>
    </row>
    <row r="3479" spans="23:23" x14ac:dyDescent="0.25">
      <c r="W3479"/>
    </row>
    <row r="3480" spans="23:23" x14ac:dyDescent="0.25">
      <c r="W3480"/>
    </row>
    <row r="3481" spans="23:23" x14ac:dyDescent="0.25">
      <c r="W3481"/>
    </row>
    <row r="3482" spans="23:23" x14ac:dyDescent="0.25">
      <c r="W3482"/>
    </row>
    <row r="3483" spans="23:23" x14ac:dyDescent="0.25">
      <c r="W3483"/>
    </row>
    <row r="3484" spans="23:23" x14ac:dyDescent="0.25">
      <c r="W3484"/>
    </row>
    <row r="3485" spans="23:23" x14ac:dyDescent="0.25">
      <c r="W3485"/>
    </row>
    <row r="3486" spans="23:23" x14ac:dyDescent="0.25">
      <c r="W3486"/>
    </row>
    <row r="3487" spans="23:23" x14ac:dyDescent="0.25">
      <c r="W3487"/>
    </row>
    <row r="3488" spans="23:23" x14ac:dyDescent="0.25">
      <c r="W3488"/>
    </row>
    <row r="3489" spans="23:23" x14ac:dyDescent="0.25">
      <c r="W3489"/>
    </row>
    <row r="3490" spans="23:23" x14ac:dyDescent="0.25">
      <c r="W3490"/>
    </row>
    <row r="3491" spans="23:23" x14ac:dyDescent="0.25">
      <c r="W3491"/>
    </row>
    <row r="3492" spans="23:23" x14ac:dyDescent="0.25">
      <c r="W3492"/>
    </row>
    <row r="3493" spans="23:23" x14ac:dyDescent="0.25">
      <c r="W3493"/>
    </row>
    <row r="3494" spans="23:23" x14ac:dyDescent="0.25">
      <c r="W3494"/>
    </row>
    <row r="3495" spans="23:23" x14ac:dyDescent="0.25">
      <c r="W3495"/>
    </row>
    <row r="3496" spans="23:23" x14ac:dyDescent="0.25">
      <c r="W3496"/>
    </row>
    <row r="3497" spans="23:23" x14ac:dyDescent="0.25">
      <c r="W3497"/>
    </row>
    <row r="3498" spans="23:23" x14ac:dyDescent="0.25">
      <c r="W3498"/>
    </row>
    <row r="3499" spans="23:23" x14ac:dyDescent="0.25">
      <c r="W3499"/>
    </row>
    <row r="3500" spans="23:23" x14ac:dyDescent="0.25">
      <c r="W3500"/>
    </row>
    <row r="3501" spans="23:23" x14ac:dyDescent="0.25">
      <c r="W3501"/>
    </row>
    <row r="3502" spans="23:23" x14ac:dyDescent="0.25">
      <c r="W3502"/>
    </row>
    <row r="3503" spans="23:23" x14ac:dyDescent="0.25">
      <c r="W3503"/>
    </row>
    <row r="3504" spans="23:23" x14ac:dyDescent="0.25">
      <c r="W3504"/>
    </row>
    <row r="3505" spans="23:23" x14ac:dyDescent="0.25">
      <c r="W3505"/>
    </row>
    <row r="3506" spans="23:23" x14ac:dyDescent="0.25">
      <c r="W3506"/>
    </row>
    <row r="3507" spans="23:23" x14ac:dyDescent="0.25">
      <c r="W3507"/>
    </row>
    <row r="3508" spans="23:23" x14ac:dyDescent="0.25">
      <c r="W3508"/>
    </row>
    <row r="3509" spans="23:23" x14ac:dyDescent="0.25">
      <c r="W3509"/>
    </row>
    <row r="3510" spans="23:23" x14ac:dyDescent="0.25">
      <c r="W3510"/>
    </row>
    <row r="3511" spans="23:23" x14ac:dyDescent="0.25">
      <c r="W3511"/>
    </row>
    <row r="3512" spans="23:23" x14ac:dyDescent="0.25">
      <c r="W3512"/>
    </row>
    <row r="3513" spans="23:23" x14ac:dyDescent="0.25">
      <c r="W3513"/>
    </row>
    <row r="3514" spans="23:23" x14ac:dyDescent="0.25">
      <c r="W3514"/>
    </row>
    <row r="3515" spans="23:23" x14ac:dyDescent="0.25">
      <c r="W3515"/>
    </row>
    <row r="3516" spans="23:23" x14ac:dyDescent="0.25">
      <c r="W3516"/>
    </row>
    <row r="3517" spans="23:23" x14ac:dyDescent="0.25">
      <c r="W3517"/>
    </row>
    <row r="3518" spans="23:23" x14ac:dyDescent="0.25">
      <c r="W3518"/>
    </row>
    <row r="3519" spans="23:23" x14ac:dyDescent="0.25">
      <c r="W3519"/>
    </row>
    <row r="3520" spans="23:23" x14ac:dyDescent="0.25">
      <c r="W3520"/>
    </row>
    <row r="3521" spans="23:23" x14ac:dyDescent="0.25">
      <c r="W3521"/>
    </row>
    <row r="3522" spans="23:23" x14ac:dyDescent="0.25">
      <c r="W3522"/>
    </row>
    <row r="3523" spans="23:23" x14ac:dyDescent="0.25">
      <c r="W3523"/>
    </row>
    <row r="3524" spans="23:23" x14ac:dyDescent="0.25">
      <c r="W3524"/>
    </row>
    <row r="3525" spans="23:23" x14ac:dyDescent="0.25">
      <c r="W3525"/>
    </row>
    <row r="3526" spans="23:23" x14ac:dyDescent="0.25">
      <c r="W3526"/>
    </row>
    <row r="3527" spans="23:23" x14ac:dyDescent="0.25">
      <c r="W3527"/>
    </row>
    <row r="3528" spans="23:23" x14ac:dyDescent="0.25">
      <c r="W3528"/>
    </row>
    <row r="3529" spans="23:23" x14ac:dyDescent="0.25">
      <c r="W3529"/>
    </row>
    <row r="3530" spans="23:23" x14ac:dyDescent="0.25">
      <c r="W3530"/>
    </row>
    <row r="3531" spans="23:23" x14ac:dyDescent="0.25">
      <c r="W3531"/>
    </row>
    <row r="3532" spans="23:23" x14ac:dyDescent="0.25">
      <c r="W3532"/>
    </row>
    <row r="3533" spans="23:23" x14ac:dyDescent="0.25">
      <c r="W3533"/>
    </row>
    <row r="3534" spans="23:23" x14ac:dyDescent="0.25">
      <c r="W3534"/>
    </row>
    <row r="3535" spans="23:23" x14ac:dyDescent="0.25">
      <c r="W3535"/>
    </row>
    <row r="3536" spans="23:23" x14ac:dyDescent="0.25">
      <c r="W3536"/>
    </row>
    <row r="3537" spans="23:23" x14ac:dyDescent="0.25">
      <c r="W3537"/>
    </row>
    <row r="3538" spans="23:23" x14ac:dyDescent="0.25">
      <c r="W3538"/>
    </row>
    <row r="3539" spans="23:23" x14ac:dyDescent="0.25">
      <c r="W3539"/>
    </row>
    <row r="3540" spans="23:23" x14ac:dyDescent="0.25">
      <c r="W3540"/>
    </row>
    <row r="3541" spans="23:23" x14ac:dyDescent="0.25">
      <c r="W3541"/>
    </row>
    <row r="3542" spans="23:23" x14ac:dyDescent="0.25">
      <c r="W3542"/>
    </row>
    <row r="3543" spans="23:23" x14ac:dyDescent="0.25">
      <c r="W3543"/>
    </row>
    <row r="3544" spans="23:23" x14ac:dyDescent="0.25">
      <c r="W3544"/>
    </row>
  </sheetData>
  <autoFilter ref="A1:U772" xr:uid="{DB33470F-DA32-47A9-B231-ADA6DC5FD915}"/>
  <phoneticPr fontId="37" type="noConversion"/>
  <pageMargins left="0.7" right="0.7" top="0.75" bottom="0.75" header="0.3" footer="0.3"/>
  <pageSetup orientation="portrait"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2:N9"/>
  <sheetViews>
    <sheetView workbookViewId="0">
      <selection activeCell="J18" sqref="J18"/>
    </sheetView>
  </sheetViews>
  <sheetFormatPr defaultRowHeight="15" x14ac:dyDescent="0.25"/>
  <cols>
    <col min="3" max="3" width="22.7109375" customWidth="1"/>
    <col min="14" max="14" width="15.28515625" customWidth="1"/>
  </cols>
  <sheetData>
    <row r="2" spans="3:14" x14ac:dyDescent="0.25">
      <c r="C2" s="341" t="s">
        <v>10397</v>
      </c>
    </row>
    <row r="4" spans="3:14" ht="60" x14ac:dyDescent="0.25">
      <c r="D4" s="319" t="s">
        <v>6467</v>
      </c>
      <c r="E4" s="319" t="s">
        <v>52</v>
      </c>
      <c r="F4" s="319" t="s">
        <v>23</v>
      </c>
      <c r="G4" s="319" t="s">
        <v>26</v>
      </c>
      <c r="H4" s="319" t="s">
        <v>3934</v>
      </c>
      <c r="I4" s="319" t="s">
        <v>188</v>
      </c>
      <c r="J4" s="319" t="s">
        <v>98</v>
      </c>
      <c r="K4" s="319" t="s">
        <v>9974</v>
      </c>
      <c r="L4" s="319" t="s">
        <v>9912</v>
      </c>
      <c r="M4" s="319" t="s">
        <v>6468</v>
      </c>
      <c r="N4" s="319" t="s">
        <v>11307</v>
      </c>
    </row>
    <row r="5" spans="3:14" x14ac:dyDescent="0.25">
      <c r="C5" s="365" t="s">
        <v>10394</v>
      </c>
      <c r="D5" s="365">
        <f>SUM(LocID!J2:J1997)</f>
        <v>3627</v>
      </c>
      <c r="E5" s="365">
        <f>SUM(LocID!K2:K1997)</f>
        <v>951</v>
      </c>
      <c r="F5" s="365">
        <f>SUM(LocID!L2:L1997)</f>
        <v>1292</v>
      </c>
      <c r="G5" s="365">
        <f>SUM(LocID!M2:M1997)</f>
        <v>823</v>
      </c>
      <c r="H5" s="365">
        <f>SUM(LocID!N2:N1997)</f>
        <v>120</v>
      </c>
      <c r="I5" s="365">
        <f>SUM(LocID!O2:O1997)</f>
        <v>146</v>
      </c>
      <c r="J5" s="365">
        <f>SUM(LocID!P2:P1997)</f>
        <v>311</v>
      </c>
      <c r="K5" s="365">
        <f>SUM(LocID!Q2:Q1997)</f>
        <v>22</v>
      </c>
      <c r="L5" s="365">
        <f>SUM(LocID!R2:R1997)</f>
        <v>25</v>
      </c>
      <c r="M5" s="365">
        <f>SUM(LocID!S2:S1997)</f>
        <v>12</v>
      </c>
    </row>
    <row r="6" spans="3:14" x14ac:dyDescent="0.25">
      <c r="C6" s="366" t="s">
        <v>10395</v>
      </c>
      <c r="D6" s="366">
        <f>COUNT(Data_all!$Q$2:$Q$4999)</f>
        <v>3702</v>
      </c>
      <c r="E6" s="366">
        <f>COUNTIF(Data_all!$N$2:$N$4999, "Transit")</f>
        <v>951</v>
      </c>
      <c r="F6" s="465">
        <f>COUNTIF(Data_all!$N$2:$N$4999, F4) + COUNTIF(Data_all!$N$2:$N$4999, "Cities and Streets")</f>
        <v>1292</v>
      </c>
      <c r="G6" s="465">
        <f>COUNTIF(Data_all!$N$2:$N$4999, G4)</f>
        <v>823</v>
      </c>
      <c r="H6" s="465">
        <f>COUNTIF(Data_all!$N$2:$N$4999, H4)</f>
        <v>120</v>
      </c>
      <c r="I6" s="465">
        <f>COUNTIF(Data_all!$N$2:$N$4999, I4)</f>
        <v>146</v>
      </c>
      <c r="J6" s="465">
        <f>COUNTIF(Data_all!$N$2:$N$4999, J4)</f>
        <v>311</v>
      </c>
      <c r="K6" s="465">
        <f>COUNTIF(Data_all!$N$2:$N$4999, K4)</f>
        <v>23</v>
      </c>
      <c r="L6" s="465">
        <f>COUNTIF(Data_all!$N$2:$N$4999, L4)</f>
        <v>25</v>
      </c>
      <c r="M6" s="465">
        <f>COUNTIF(Data_all!$N$2:$N$4999, M4)</f>
        <v>12</v>
      </c>
      <c r="N6" s="237">
        <v>1</v>
      </c>
    </row>
    <row r="7" spans="3:14" x14ac:dyDescent="0.25">
      <c r="C7" t="s">
        <v>10396</v>
      </c>
      <c r="E7">
        <f>E5-E6</f>
        <v>0</v>
      </c>
      <c r="F7">
        <f t="shared" ref="F7:M7" si="0">F5-F6</f>
        <v>0</v>
      </c>
      <c r="G7">
        <f>G5-G6</f>
        <v>0</v>
      </c>
      <c r="H7">
        <f t="shared" si="0"/>
        <v>0</v>
      </c>
      <c r="I7">
        <f t="shared" si="0"/>
        <v>0</v>
      </c>
      <c r="J7">
        <f t="shared" si="0"/>
        <v>0</v>
      </c>
      <c r="K7">
        <f t="shared" si="0"/>
        <v>-1</v>
      </c>
      <c r="L7">
        <f t="shared" si="0"/>
        <v>0</v>
      </c>
      <c r="M7">
        <f t="shared" si="0"/>
        <v>0</v>
      </c>
    </row>
    <row r="8" spans="3:14" x14ac:dyDescent="0.25">
      <c r="K8" t="s">
        <v>11819</v>
      </c>
    </row>
    <row r="9" spans="3:14" x14ac:dyDescent="0.25">
      <c r="D9" t="s">
        <v>11818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466D-07F9-464A-BDBA-1DD5A196FCAC}">
  <sheetPr>
    <tabColor rgb="FF7030A0"/>
  </sheetPr>
  <dimension ref="A1:T772"/>
  <sheetViews>
    <sheetView workbookViewId="0">
      <selection activeCell="E7" sqref="E7"/>
    </sheetView>
  </sheetViews>
  <sheetFormatPr defaultColWidth="9.140625" defaultRowHeight="12.75" x14ac:dyDescent="0.2"/>
  <cols>
    <col min="1" max="1" width="9.140625" style="324"/>
    <col min="2" max="2" width="30.5703125" style="324" bestFit="1" customWidth="1"/>
    <col min="3" max="3" width="27.140625" style="324" bestFit="1" customWidth="1"/>
    <col min="4" max="4" width="9.140625" style="324"/>
    <col min="5" max="5" width="21.140625" style="324" customWidth="1"/>
    <col min="6" max="6" width="27.140625" style="324" bestFit="1" customWidth="1"/>
    <col min="7" max="11" width="9.140625" style="324"/>
    <col min="12" max="12" width="11.42578125" style="324" customWidth="1"/>
    <col min="13" max="13" width="11.85546875" style="324" customWidth="1"/>
    <col min="14" max="14" width="11.42578125" style="324" customWidth="1"/>
    <col min="15" max="15" width="12.28515625" style="324" customWidth="1"/>
    <col min="16" max="16384" width="9.140625" style="324"/>
  </cols>
  <sheetData>
    <row r="1" spans="1:20" ht="15" x14ac:dyDescent="0.25">
      <c r="A1" s="325" t="s">
        <v>16</v>
      </c>
      <c r="B1" s="319" t="s">
        <v>5856</v>
      </c>
      <c r="C1" s="325" t="s">
        <v>5</v>
      </c>
      <c r="D1" s="331" t="s">
        <v>7</v>
      </c>
      <c r="E1" s="331" t="s">
        <v>8</v>
      </c>
      <c r="F1" s="331" t="s">
        <v>22</v>
      </c>
      <c r="G1" s="331" t="s">
        <v>5859</v>
      </c>
      <c r="H1" s="331" t="s">
        <v>5858</v>
      </c>
      <c r="I1" s="331" t="s">
        <v>16</v>
      </c>
      <c r="J1" s="331" t="s">
        <v>6467</v>
      </c>
      <c r="K1" s="330" t="s">
        <v>52</v>
      </c>
      <c r="L1" s="330" t="s">
        <v>23</v>
      </c>
      <c r="M1" s="330" t="s">
        <v>6604</v>
      </c>
      <c r="N1" s="330" t="s">
        <v>6605</v>
      </c>
      <c r="O1" s="330" t="s">
        <v>6606</v>
      </c>
      <c r="P1" s="330" t="s">
        <v>98</v>
      </c>
      <c r="Q1" s="324" t="s">
        <v>10418</v>
      </c>
      <c r="R1" s="324" t="s">
        <v>10419</v>
      </c>
      <c r="S1" s="330" t="s">
        <v>6468</v>
      </c>
      <c r="T1" s="330" t="s">
        <v>15</v>
      </c>
    </row>
    <row r="2" spans="1:20" ht="15" x14ac:dyDescent="0.25">
      <c r="A2" s="228">
        <v>1</v>
      </c>
      <c r="B2" s="228" t="s">
        <v>5900</v>
      </c>
      <c r="C2" s="326" t="s">
        <v>19</v>
      </c>
      <c r="D2" s="230"/>
      <c r="E2" s="320" t="s">
        <v>21</v>
      </c>
      <c r="F2" s="320">
        <v>1</v>
      </c>
      <c r="G2" s="228">
        <v>24.469190597534102</v>
      </c>
      <c r="H2" s="228">
        <v>54.371738433837798</v>
      </c>
      <c r="I2" s="228">
        <v>1</v>
      </c>
      <c r="J2" s="228">
        <v>12</v>
      </c>
      <c r="K2" s="228">
        <v>0</v>
      </c>
      <c r="L2" s="228">
        <v>11</v>
      </c>
      <c r="M2" s="228">
        <v>1</v>
      </c>
      <c r="N2" s="228">
        <v>0</v>
      </c>
      <c r="O2" s="228">
        <v>0</v>
      </c>
      <c r="P2" s="228">
        <v>0</v>
      </c>
      <c r="Q2" s="228">
        <v>0</v>
      </c>
      <c r="R2" s="228">
        <v>0</v>
      </c>
      <c r="S2" s="228">
        <v>0</v>
      </c>
      <c r="T2" s="232"/>
    </row>
    <row r="3" spans="1:20" ht="15" x14ac:dyDescent="0.25">
      <c r="A3" s="228">
        <v>2</v>
      </c>
      <c r="B3" s="228" t="s">
        <v>5901</v>
      </c>
      <c r="C3" s="320" t="s">
        <v>48</v>
      </c>
      <c r="D3" s="320" t="s">
        <v>49</v>
      </c>
      <c r="E3" s="320" t="s">
        <v>50</v>
      </c>
      <c r="F3" s="320"/>
      <c r="G3" s="228">
        <v>42.485801696777301</v>
      </c>
      <c r="H3" s="228">
        <v>-71.433319091796804</v>
      </c>
      <c r="I3" s="228">
        <v>2</v>
      </c>
      <c r="J3" s="228">
        <v>3</v>
      </c>
      <c r="K3" s="228">
        <v>1</v>
      </c>
      <c r="L3" s="228">
        <v>0</v>
      </c>
      <c r="M3" s="228">
        <v>2</v>
      </c>
      <c r="N3" s="228">
        <v>0</v>
      </c>
      <c r="O3" s="228">
        <v>0</v>
      </c>
      <c r="P3" s="228">
        <v>0</v>
      </c>
      <c r="Q3" s="228">
        <v>0</v>
      </c>
      <c r="R3" s="228">
        <v>0</v>
      </c>
      <c r="S3" s="228">
        <v>0</v>
      </c>
      <c r="T3" s="232"/>
    </row>
    <row r="4" spans="1:20" ht="15" x14ac:dyDescent="0.25">
      <c r="A4" s="228">
        <v>3</v>
      </c>
      <c r="B4" s="228" t="s">
        <v>5902</v>
      </c>
      <c r="C4" s="320" t="s">
        <v>59</v>
      </c>
      <c r="D4" s="320" t="s">
        <v>60</v>
      </c>
      <c r="E4" s="320" t="s">
        <v>50</v>
      </c>
      <c r="F4" s="320"/>
      <c r="G4" s="228">
        <v>41.084190368652301</v>
      </c>
      <c r="H4" s="228">
        <v>-81.514060974121094</v>
      </c>
      <c r="I4" s="228">
        <v>3</v>
      </c>
      <c r="J4" s="228">
        <v>3</v>
      </c>
      <c r="K4" s="228">
        <v>1</v>
      </c>
      <c r="L4" s="228">
        <v>2</v>
      </c>
      <c r="M4" s="228">
        <v>0</v>
      </c>
      <c r="N4" s="228">
        <v>0</v>
      </c>
      <c r="O4" s="228">
        <v>0</v>
      </c>
      <c r="P4" s="228">
        <v>0</v>
      </c>
      <c r="Q4" s="228">
        <v>0</v>
      </c>
      <c r="R4" s="228">
        <v>0</v>
      </c>
      <c r="S4" s="228">
        <v>0</v>
      </c>
      <c r="T4" s="232"/>
    </row>
    <row r="5" spans="1:20" ht="45" x14ac:dyDescent="0.25">
      <c r="A5" s="228">
        <v>4</v>
      </c>
      <c r="B5" s="228" t="s">
        <v>4495</v>
      </c>
      <c r="C5" s="320" t="s">
        <v>71</v>
      </c>
      <c r="D5" s="320" t="s">
        <v>21</v>
      </c>
      <c r="E5" s="320" t="s">
        <v>21</v>
      </c>
      <c r="F5" s="320">
        <v>1</v>
      </c>
      <c r="G5" s="228">
        <v>24.199100494384702</v>
      </c>
      <c r="H5" s="228">
        <v>55.6817016601562</v>
      </c>
      <c r="I5" s="228">
        <v>4</v>
      </c>
      <c r="J5" s="228">
        <v>1</v>
      </c>
      <c r="K5" s="228">
        <v>0</v>
      </c>
      <c r="L5" s="228">
        <v>1</v>
      </c>
      <c r="M5" s="228">
        <v>0</v>
      </c>
      <c r="N5" s="228">
        <v>1</v>
      </c>
      <c r="O5" s="228">
        <v>0</v>
      </c>
      <c r="P5" s="228">
        <v>0</v>
      </c>
      <c r="Q5" s="228">
        <v>0</v>
      </c>
      <c r="R5" s="228">
        <v>0</v>
      </c>
      <c r="S5" s="228">
        <v>0</v>
      </c>
      <c r="T5" s="232"/>
    </row>
    <row r="6" spans="1:20" ht="15" x14ac:dyDescent="0.25">
      <c r="A6" s="228">
        <v>5</v>
      </c>
      <c r="B6" s="228" t="s">
        <v>5903</v>
      </c>
      <c r="C6" s="320" t="s">
        <v>75</v>
      </c>
      <c r="D6" s="320" t="s">
        <v>76</v>
      </c>
      <c r="E6" s="320" t="s">
        <v>50</v>
      </c>
      <c r="F6" s="320"/>
      <c r="G6" s="228">
        <v>37.766830444335902</v>
      </c>
      <c r="H6" s="228">
        <v>-122.245300292968</v>
      </c>
      <c r="I6" s="228">
        <v>5</v>
      </c>
      <c r="J6" s="228">
        <v>15</v>
      </c>
      <c r="K6" s="228">
        <v>2</v>
      </c>
      <c r="L6" s="228">
        <v>7</v>
      </c>
      <c r="M6" s="228">
        <v>5</v>
      </c>
      <c r="N6" s="228">
        <v>0</v>
      </c>
      <c r="O6" s="228">
        <v>0</v>
      </c>
      <c r="P6" s="228">
        <v>1</v>
      </c>
      <c r="Q6" s="228">
        <v>0</v>
      </c>
      <c r="R6" s="228">
        <v>0</v>
      </c>
      <c r="S6" s="228">
        <v>0</v>
      </c>
      <c r="T6" s="232"/>
    </row>
    <row r="7" spans="1:20" ht="15" x14ac:dyDescent="0.25">
      <c r="A7" s="228">
        <v>6</v>
      </c>
      <c r="B7" s="228" t="s">
        <v>5904</v>
      </c>
      <c r="C7" s="320" t="s">
        <v>97</v>
      </c>
      <c r="D7" s="320" t="s">
        <v>76</v>
      </c>
      <c r="E7" s="320" t="s">
        <v>50</v>
      </c>
      <c r="F7" s="320"/>
      <c r="G7" s="228">
        <v>37.850090026855398</v>
      </c>
      <c r="H7" s="228">
        <v>-122.032386779785</v>
      </c>
      <c r="I7" s="228">
        <v>6</v>
      </c>
      <c r="J7" s="228">
        <v>1</v>
      </c>
      <c r="K7" s="228">
        <v>0</v>
      </c>
      <c r="L7" s="228">
        <v>0</v>
      </c>
      <c r="M7" s="228">
        <v>0</v>
      </c>
      <c r="N7" s="228">
        <v>0</v>
      </c>
      <c r="O7" s="228">
        <v>0</v>
      </c>
      <c r="P7" s="228">
        <v>1</v>
      </c>
      <c r="Q7" s="228">
        <v>0</v>
      </c>
      <c r="R7" s="228">
        <v>0</v>
      </c>
      <c r="S7" s="228">
        <v>0</v>
      </c>
      <c r="T7" s="232"/>
    </row>
    <row r="8" spans="1:20" ht="15" x14ac:dyDescent="0.25">
      <c r="A8" s="228">
        <v>7</v>
      </c>
      <c r="B8" s="228" t="s">
        <v>4496</v>
      </c>
      <c r="C8" s="320" t="s">
        <v>101</v>
      </c>
      <c r="D8" s="320" t="s">
        <v>76</v>
      </c>
      <c r="E8" s="320" t="s">
        <v>50</v>
      </c>
      <c r="F8" s="320"/>
      <c r="G8" s="228">
        <v>37.887271881103501</v>
      </c>
      <c r="H8" s="228">
        <v>-122.29799652099599</v>
      </c>
      <c r="I8" s="228">
        <v>7</v>
      </c>
      <c r="J8" s="228">
        <v>3</v>
      </c>
      <c r="K8" s="228">
        <v>0</v>
      </c>
      <c r="L8" s="228">
        <v>3</v>
      </c>
      <c r="M8" s="228">
        <v>0</v>
      </c>
      <c r="N8" s="228">
        <v>2</v>
      </c>
      <c r="O8" s="228">
        <v>0</v>
      </c>
      <c r="P8" s="228">
        <v>0</v>
      </c>
      <c r="Q8" s="228">
        <v>0</v>
      </c>
      <c r="R8" s="228">
        <v>0</v>
      </c>
      <c r="S8" s="228">
        <v>0</v>
      </c>
      <c r="T8" s="232"/>
    </row>
    <row r="9" spans="1:20" ht="15" x14ac:dyDescent="0.25">
      <c r="A9" s="228">
        <v>8</v>
      </c>
      <c r="B9" s="228" t="s">
        <v>5905</v>
      </c>
      <c r="C9" s="320" t="s">
        <v>101</v>
      </c>
      <c r="D9" s="320" t="s">
        <v>107</v>
      </c>
      <c r="E9" s="320" t="s">
        <v>50</v>
      </c>
      <c r="F9" s="320"/>
      <c r="G9" s="321">
        <v>42.6515502929687</v>
      </c>
      <c r="H9" s="321">
        <v>-73.755210876464801</v>
      </c>
      <c r="I9" s="228">
        <v>8</v>
      </c>
      <c r="J9" s="228">
        <v>11</v>
      </c>
      <c r="K9" s="228">
        <v>2</v>
      </c>
      <c r="L9" s="228">
        <v>4</v>
      </c>
      <c r="M9" s="228">
        <v>3</v>
      </c>
      <c r="N9" s="228">
        <v>1</v>
      </c>
      <c r="O9" s="228">
        <v>0</v>
      </c>
      <c r="P9" s="228">
        <v>1</v>
      </c>
      <c r="Q9" s="228">
        <v>0</v>
      </c>
      <c r="R9" s="228">
        <v>0</v>
      </c>
      <c r="S9" s="228">
        <v>0</v>
      </c>
      <c r="T9" s="232"/>
    </row>
    <row r="10" spans="1:20" ht="15" x14ac:dyDescent="0.25">
      <c r="A10" s="228">
        <v>9</v>
      </c>
      <c r="B10" s="228" t="s">
        <v>5906</v>
      </c>
      <c r="C10" s="320" t="s">
        <v>101</v>
      </c>
      <c r="D10" s="320" t="s">
        <v>122</v>
      </c>
      <c r="E10" s="320" t="s">
        <v>50</v>
      </c>
      <c r="F10" s="320"/>
      <c r="G10" s="228">
        <v>44.635478973388601</v>
      </c>
      <c r="H10" s="228">
        <v>-123.10775756835901</v>
      </c>
      <c r="I10" s="228">
        <v>9</v>
      </c>
      <c r="J10" s="228">
        <v>1</v>
      </c>
      <c r="K10" s="228">
        <v>1</v>
      </c>
      <c r="L10" s="228">
        <v>0</v>
      </c>
      <c r="M10" s="228">
        <v>0</v>
      </c>
      <c r="N10" s="228">
        <v>0</v>
      </c>
      <c r="O10" s="228">
        <v>0</v>
      </c>
      <c r="P10" s="228">
        <v>0</v>
      </c>
      <c r="Q10" s="228">
        <v>0</v>
      </c>
      <c r="R10" s="228">
        <v>0</v>
      </c>
      <c r="S10" s="228">
        <v>0</v>
      </c>
      <c r="T10" s="232"/>
    </row>
    <row r="11" spans="1:20" ht="15" x14ac:dyDescent="0.25">
      <c r="A11" s="228">
        <v>10</v>
      </c>
      <c r="B11" s="228" t="s">
        <v>5907</v>
      </c>
      <c r="C11" s="320" t="s">
        <v>126</v>
      </c>
      <c r="D11" s="320" t="s">
        <v>127</v>
      </c>
      <c r="E11" s="320" t="s">
        <v>50</v>
      </c>
      <c r="F11" s="320"/>
      <c r="G11" s="228">
        <v>35.084178924560497</v>
      </c>
      <c r="H11" s="228">
        <v>-106.648643493652</v>
      </c>
      <c r="I11" s="228">
        <v>10</v>
      </c>
      <c r="J11" s="228">
        <v>11</v>
      </c>
      <c r="K11" s="228">
        <v>2</v>
      </c>
      <c r="L11" s="228">
        <v>6</v>
      </c>
      <c r="M11" s="228">
        <v>0</v>
      </c>
      <c r="N11" s="228">
        <v>0</v>
      </c>
      <c r="O11" s="228">
        <v>0</v>
      </c>
      <c r="P11" s="228">
        <v>3</v>
      </c>
      <c r="Q11" s="228">
        <v>0</v>
      </c>
      <c r="R11" s="228">
        <v>0</v>
      </c>
      <c r="S11" s="228">
        <v>0</v>
      </c>
      <c r="T11" s="232"/>
    </row>
    <row r="12" spans="1:20" ht="15" x14ac:dyDescent="0.25">
      <c r="A12" s="228">
        <v>11</v>
      </c>
      <c r="B12" s="228" t="s">
        <v>5908</v>
      </c>
      <c r="C12" s="320" t="s">
        <v>143</v>
      </c>
      <c r="D12" s="320" t="s">
        <v>144</v>
      </c>
      <c r="E12" s="320" t="s">
        <v>50</v>
      </c>
      <c r="F12" s="320"/>
      <c r="G12" s="228">
        <v>38.804599761962798</v>
      </c>
      <c r="H12" s="228">
        <v>-77.043411254882798</v>
      </c>
      <c r="I12" s="228">
        <v>11</v>
      </c>
      <c r="J12" s="228">
        <v>7</v>
      </c>
      <c r="K12" s="228">
        <v>1</v>
      </c>
      <c r="L12" s="228">
        <v>5</v>
      </c>
      <c r="M12" s="228">
        <v>0</v>
      </c>
      <c r="N12" s="228">
        <v>1</v>
      </c>
      <c r="O12" s="228">
        <v>0</v>
      </c>
      <c r="P12" s="228">
        <v>0</v>
      </c>
      <c r="Q12" s="228">
        <v>0</v>
      </c>
      <c r="R12" s="228">
        <v>0</v>
      </c>
      <c r="S12" s="228">
        <v>0</v>
      </c>
      <c r="T12" s="232"/>
    </row>
    <row r="13" spans="1:20" ht="15" x14ac:dyDescent="0.25">
      <c r="A13" s="228">
        <v>12</v>
      </c>
      <c r="B13" s="228" t="s">
        <v>5909</v>
      </c>
      <c r="C13" s="320" t="s">
        <v>155</v>
      </c>
      <c r="D13" s="320" t="s">
        <v>156</v>
      </c>
      <c r="E13" s="320" t="s">
        <v>50</v>
      </c>
      <c r="F13" s="320"/>
      <c r="G13" s="228">
        <v>40.6026000976562</v>
      </c>
      <c r="H13" s="228">
        <v>-75.470260620117102</v>
      </c>
      <c r="I13" s="228">
        <v>12</v>
      </c>
      <c r="J13" s="228">
        <v>1</v>
      </c>
      <c r="K13" s="228">
        <v>0</v>
      </c>
      <c r="L13" s="228">
        <v>1</v>
      </c>
      <c r="M13" s="228">
        <v>0</v>
      </c>
      <c r="N13" s="228">
        <v>0</v>
      </c>
      <c r="O13" s="228">
        <v>0</v>
      </c>
      <c r="P13" s="228">
        <v>0</v>
      </c>
      <c r="Q13" s="228">
        <v>0</v>
      </c>
      <c r="R13" s="228">
        <v>0</v>
      </c>
      <c r="S13" s="228">
        <v>0</v>
      </c>
      <c r="T13" s="232"/>
    </row>
    <row r="14" spans="1:20" ht="15" x14ac:dyDescent="0.25">
      <c r="A14" s="228">
        <v>13</v>
      </c>
      <c r="B14" s="228" t="s">
        <v>5910</v>
      </c>
      <c r="C14" s="320" t="s">
        <v>159</v>
      </c>
      <c r="D14" s="320" t="s">
        <v>160</v>
      </c>
      <c r="E14" s="320" t="s">
        <v>50</v>
      </c>
      <c r="F14" s="320"/>
      <c r="G14" s="228">
        <v>34.075370788574197</v>
      </c>
      <c r="H14" s="228">
        <v>-84.294548034667898</v>
      </c>
      <c r="I14" s="228">
        <v>13</v>
      </c>
      <c r="J14" s="228">
        <v>2</v>
      </c>
      <c r="K14" s="228">
        <v>0</v>
      </c>
      <c r="L14" s="228">
        <v>1</v>
      </c>
      <c r="M14" s="228">
        <v>1</v>
      </c>
      <c r="N14" s="228">
        <v>0</v>
      </c>
      <c r="O14" s="228">
        <v>0</v>
      </c>
      <c r="P14" s="228">
        <v>0</v>
      </c>
      <c r="Q14" s="228">
        <v>0</v>
      </c>
      <c r="R14" s="228">
        <v>0</v>
      </c>
      <c r="S14" s="228">
        <v>0</v>
      </c>
      <c r="T14" s="232"/>
    </row>
    <row r="15" spans="1:20" ht="15" x14ac:dyDescent="0.25">
      <c r="A15" s="228">
        <v>14</v>
      </c>
      <c r="B15" s="228" t="s">
        <v>5911</v>
      </c>
      <c r="C15" s="320" t="s">
        <v>164</v>
      </c>
      <c r="D15" s="320" t="s">
        <v>165</v>
      </c>
      <c r="E15" s="320" t="s">
        <v>50</v>
      </c>
      <c r="F15" s="320"/>
      <c r="G15" s="228">
        <v>28.665910720825099</v>
      </c>
      <c r="H15" s="228">
        <v>-81.359756469726506</v>
      </c>
      <c r="I15" s="228">
        <v>14</v>
      </c>
      <c r="J15" s="228">
        <v>1</v>
      </c>
      <c r="K15" s="228">
        <v>1</v>
      </c>
      <c r="L15" s="228">
        <v>0</v>
      </c>
      <c r="M15" s="228">
        <v>0</v>
      </c>
      <c r="N15" s="228">
        <v>0</v>
      </c>
      <c r="O15" s="228">
        <v>0</v>
      </c>
      <c r="P15" s="228">
        <v>0</v>
      </c>
      <c r="Q15" s="228">
        <v>0</v>
      </c>
      <c r="R15" s="228">
        <v>0</v>
      </c>
      <c r="S15" s="228">
        <v>0</v>
      </c>
      <c r="T15" s="232"/>
    </row>
    <row r="16" spans="1:20" ht="15" x14ac:dyDescent="0.25">
      <c r="A16" s="228">
        <v>15</v>
      </c>
      <c r="B16" s="228" t="s">
        <v>5912</v>
      </c>
      <c r="C16" s="320" t="s">
        <v>168</v>
      </c>
      <c r="D16" s="320" t="s">
        <v>49</v>
      </c>
      <c r="E16" s="320" t="s">
        <v>50</v>
      </c>
      <c r="F16" s="320"/>
      <c r="G16" s="228">
        <v>42.375259399413999</v>
      </c>
      <c r="H16" s="228">
        <v>-72.518951416015597</v>
      </c>
      <c r="I16" s="228">
        <v>15</v>
      </c>
      <c r="J16" s="228">
        <v>2</v>
      </c>
      <c r="K16" s="228">
        <v>0</v>
      </c>
      <c r="L16" s="228">
        <v>1</v>
      </c>
      <c r="M16" s="228">
        <v>1</v>
      </c>
      <c r="N16" s="228">
        <v>0</v>
      </c>
      <c r="O16" s="228">
        <v>0</v>
      </c>
      <c r="P16" s="228">
        <v>0</v>
      </c>
      <c r="Q16" s="228">
        <v>0</v>
      </c>
      <c r="R16" s="228">
        <v>0</v>
      </c>
      <c r="S16" s="228">
        <v>0</v>
      </c>
      <c r="T16" s="232"/>
    </row>
    <row r="17" spans="1:20" ht="15" x14ac:dyDescent="0.25">
      <c r="A17" s="228">
        <v>16</v>
      </c>
      <c r="B17" s="228" t="s">
        <v>5913</v>
      </c>
      <c r="C17" s="320" t="s">
        <v>172</v>
      </c>
      <c r="D17" s="320" t="s">
        <v>76</v>
      </c>
      <c r="E17" s="320" t="s">
        <v>50</v>
      </c>
      <c r="F17" s="320"/>
      <c r="G17" s="228">
        <v>33.832759857177699</v>
      </c>
      <c r="H17" s="228">
        <v>-117.915718078613</v>
      </c>
      <c r="I17" s="228">
        <v>16</v>
      </c>
      <c r="J17" s="228">
        <v>2</v>
      </c>
      <c r="K17" s="228">
        <v>0</v>
      </c>
      <c r="L17" s="228">
        <v>0</v>
      </c>
      <c r="M17" s="228">
        <v>1</v>
      </c>
      <c r="N17" s="228">
        <v>0</v>
      </c>
      <c r="O17" s="228">
        <v>0</v>
      </c>
      <c r="P17" s="228">
        <v>1</v>
      </c>
      <c r="Q17" s="228">
        <v>0</v>
      </c>
      <c r="R17" s="228">
        <v>0</v>
      </c>
      <c r="S17" s="228">
        <v>0</v>
      </c>
      <c r="T17" s="232"/>
    </row>
    <row r="18" spans="1:20" ht="15" x14ac:dyDescent="0.25">
      <c r="A18" s="228">
        <v>17</v>
      </c>
      <c r="B18" s="228" t="s">
        <v>5914</v>
      </c>
      <c r="C18" s="320" t="s">
        <v>176</v>
      </c>
      <c r="D18" s="320" t="s">
        <v>49</v>
      </c>
      <c r="E18" s="320" t="s">
        <v>50</v>
      </c>
      <c r="F18" s="320"/>
      <c r="G18" s="228">
        <v>42.658069610595703</v>
      </c>
      <c r="H18" s="228">
        <v>-71.141906738281193</v>
      </c>
      <c r="I18" s="228">
        <v>17</v>
      </c>
      <c r="J18" s="228">
        <v>1</v>
      </c>
      <c r="K18" s="228">
        <v>0</v>
      </c>
      <c r="L18" s="228">
        <v>0</v>
      </c>
      <c r="M18" s="228">
        <v>1</v>
      </c>
      <c r="N18" s="228">
        <v>0</v>
      </c>
      <c r="O18" s="228">
        <v>0</v>
      </c>
      <c r="P18" s="228">
        <v>0</v>
      </c>
      <c r="Q18" s="228">
        <v>0</v>
      </c>
      <c r="R18" s="228">
        <v>0</v>
      </c>
      <c r="S18" s="228">
        <v>0</v>
      </c>
      <c r="T18" s="232"/>
    </row>
    <row r="19" spans="1:20" ht="15" x14ac:dyDescent="0.25">
      <c r="A19" s="228">
        <v>18</v>
      </c>
      <c r="B19" s="228" t="s">
        <v>5915</v>
      </c>
      <c r="C19" s="320" t="s">
        <v>179</v>
      </c>
      <c r="D19" s="320" t="s">
        <v>76</v>
      </c>
      <c r="E19" s="320" t="s">
        <v>50</v>
      </c>
      <c r="F19" s="320"/>
      <c r="G19" s="228">
        <v>38.572380065917898</v>
      </c>
      <c r="H19" s="228">
        <v>-122.44223022460901</v>
      </c>
      <c r="I19" s="228">
        <v>18</v>
      </c>
      <c r="J19" s="228">
        <v>1</v>
      </c>
      <c r="K19" s="228">
        <v>0</v>
      </c>
      <c r="L19" s="228">
        <v>0</v>
      </c>
      <c r="M19" s="228">
        <v>1</v>
      </c>
      <c r="N19" s="228">
        <v>0</v>
      </c>
      <c r="O19" s="228">
        <v>0</v>
      </c>
      <c r="P19" s="228">
        <v>0</v>
      </c>
      <c r="Q19" s="228">
        <v>0</v>
      </c>
      <c r="R19" s="228">
        <v>0</v>
      </c>
      <c r="S19" s="228">
        <v>0</v>
      </c>
      <c r="T19" s="232"/>
    </row>
    <row r="20" spans="1:20" ht="15" x14ac:dyDescent="0.25">
      <c r="A20" s="228">
        <v>19</v>
      </c>
      <c r="B20" s="228" t="s">
        <v>5916</v>
      </c>
      <c r="C20" s="320" t="s">
        <v>182</v>
      </c>
      <c r="D20" s="320" t="s">
        <v>183</v>
      </c>
      <c r="E20" s="320" t="s">
        <v>50</v>
      </c>
      <c r="F20" s="320"/>
      <c r="G20" s="228">
        <v>42.282100677490199</v>
      </c>
      <c r="H20" s="228">
        <v>-83.748466491699205</v>
      </c>
      <c r="I20" s="228">
        <v>19</v>
      </c>
      <c r="J20" s="228">
        <v>7</v>
      </c>
      <c r="K20" s="228">
        <v>1</v>
      </c>
      <c r="L20" s="228">
        <v>1</v>
      </c>
      <c r="M20" s="228">
        <v>3</v>
      </c>
      <c r="N20" s="228">
        <v>0</v>
      </c>
      <c r="O20" s="228">
        <v>2</v>
      </c>
      <c r="P20" s="228">
        <v>0</v>
      </c>
      <c r="Q20" s="228">
        <v>0</v>
      </c>
      <c r="R20" s="228">
        <v>0</v>
      </c>
      <c r="S20" s="228">
        <v>0</v>
      </c>
      <c r="T20" s="232"/>
    </row>
    <row r="21" spans="1:20" ht="15" x14ac:dyDescent="0.25">
      <c r="A21" s="228">
        <v>20</v>
      </c>
      <c r="B21" s="228" t="s">
        <v>5917</v>
      </c>
      <c r="C21" s="320" t="s">
        <v>191</v>
      </c>
      <c r="D21" s="320" t="s">
        <v>192</v>
      </c>
      <c r="E21" s="320" t="s">
        <v>50</v>
      </c>
      <c r="F21" s="320"/>
      <c r="G21" s="228">
        <v>38.976669311523402</v>
      </c>
      <c r="H21" s="228">
        <v>-76.489959716796804</v>
      </c>
      <c r="I21" s="228">
        <v>20</v>
      </c>
      <c r="J21" s="228">
        <v>2</v>
      </c>
      <c r="K21" s="228">
        <v>0</v>
      </c>
      <c r="L21" s="228">
        <v>1</v>
      </c>
      <c r="M21" s="228">
        <v>1</v>
      </c>
      <c r="N21" s="228">
        <v>0</v>
      </c>
      <c r="O21" s="228">
        <v>0</v>
      </c>
      <c r="P21" s="228">
        <v>0</v>
      </c>
      <c r="Q21" s="228">
        <v>0</v>
      </c>
      <c r="R21" s="228">
        <v>0</v>
      </c>
      <c r="S21" s="228">
        <v>0</v>
      </c>
      <c r="T21" s="232"/>
    </row>
    <row r="22" spans="1:20" ht="15" x14ac:dyDescent="0.25">
      <c r="A22" s="228">
        <v>21</v>
      </c>
      <c r="B22" s="228" t="s">
        <v>5918</v>
      </c>
      <c r="C22" s="320" t="s">
        <v>197</v>
      </c>
      <c r="D22" s="320" t="s">
        <v>198</v>
      </c>
      <c r="E22" s="320" t="s">
        <v>50</v>
      </c>
      <c r="F22" s="320"/>
      <c r="G22" s="228">
        <v>44.743621826171797</v>
      </c>
      <c r="H22" s="228">
        <v>-93.217590332031193</v>
      </c>
      <c r="I22" s="228">
        <v>21</v>
      </c>
      <c r="J22" s="228">
        <v>2</v>
      </c>
      <c r="K22" s="228">
        <v>2</v>
      </c>
      <c r="L22" s="228">
        <v>0</v>
      </c>
      <c r="M22" s="228">
        <v>0</v>
      </c>
      <c r="N22" s="228">
        <v>0</v>
      </c>
      <c r="O22" s="228">
        <v>0</v>
      </c>
      <c r="P22" s="228">
        <v>0</v>
      </c>
      <c r="Q22" s="228">
        <v>0</v>
      </c>
      <c r="R22" s="228">
        <v>0</v>
      </c>
      <c r="S22" s="228">
        <v>0</v>
      </c>
      <c r="T22" s="232"/>
    </row>
    <row r="23" spans="1:20" ht="15" x14ac:dyDescent="0.25">
      <c r="A23" s="228">
        <v>22</v>
      </c>
      <c r="B23" s="228" t="s">
        <v>5919</v>
      </c>
      <c r="C23" s="320" t="s">
        <v>203</v>
      </c>
      <c r="D23" s="320" t="s">
        <v>49</v>
      </c>
      <c r="E23" s="320" t="s">
        <v>50</v>
      </c>
      <c r="F23" s="320"/>
      <c r="G23" s="228">
        <v>41.343479156494098</v>
      </c>
      <c r="H23" s="228">
        <v>-70.815208435058594</v>
      </c>
      <c r="I23" s="228">
        <v>22</v>
      </c>
      <c r="J23" s="228">
        <v>1</v>
      </c>
      <c r="K23" s="228">
        <v>1</v>
      </c>
      <c r="L23" s="228">
        <v>0</v>
      </c>
      <c r="M23" s="228">
        <v>0</v>
      </c>
      <c r="N23" s="228">
        <v>0</v>
      </c>
      <c r="O23" s="228">
        <v>0</v>
      </c>
      <c r="P23" s="228">
        <v>0</v>
      </c>
      <c r="Q23" s="228">
        <v>0</v>
      </c>
      <c r="R23" s="228">
        <v>0</v>
      </c>
      <c r="S23" s="228">
        <v>0</v>
      </c>
      <c r="T23" s="232"/>
    </row>
    <row r="24" spans="1:20" ht="15" x14ac:dyDescent="0.25">
      <c r="A24" s="228">
        <v>23</v>
      </c>
      <c r="B24" s="228" t="s">
        <v>5921</v>
      </c>
      <c r="C24" s="320" t="s">
        <v>214</v>
      </c>
      <c r="D24" s="320" t="s">
        <v>49</v>
      </c>
      <c r="E24" s="320" t="s">
        <v>50</v>
      </c>
      <c r="F24" s="320"/>
      <c r="G24" s="228">
        <v>42.416290283203097</v>
      </c>
      <c r="H24" s="228">
        <v>-71.156761169433594</v>
      </c>
      <c r="I24" s="228">
        <v>23</v>
      </c>
      <c r="J24" s="228">
        <v>3</v>
      </c>
      <c r="K24" s="228">
        <v>0</v>
      </c>
      <c r="L24" s="228">
        <v>1</v>
      </c>
      <c r="M24" s="228">
        <v>2</v>
      </c>
      <c r="N24" s="228">
        <v>0</v>
      </c>
      <c r="O24" s="228">
        <v>0</v>
      </c>
      <c r="P24" s="228">
        <v>0</v>
      </c>
      <c r="Q24" s="228">
        <v>0</v>
      </c>
      <c r="R24" s="228">
        <v>0</v>
      </c>
      <c r="S24" s="228">
        <v>0</v>
      </c>
      <c r="T24" s="232"/>
    </row>
    <row r="25" spans="1:20" ht="15" x14ac:dyDescent="0.25">
      <c r="A25" s="228">
        <v>24</v>
      </c>
      <c r="B25" s="228" t="s">
        <v>5922</v>
      </c>
      <c r="C25" s="320" t="s">
        <v>214</v>
      </c>
      <c r="D25" s="320" t="s">
        <v>219</v>
      </c>
      <c r="E25" s="320" t="s">
        <v>50</v>
      </c>
      <c r="F25" s="320"/>
      <c r="G25" s="228">
        <v>32.735599517822202</v>
      </c>
      <c r="H25" s="228">
        <v>-97.107719421386705</v>
      </c>
      <c r="I25" s="228">
        <v>24</v>
      </c>
      <c r="J25" s="228">
        <v>8</v>
      </c>
      <c r="K25" s="228">
        <v>6</v>
      </c>
      <c r="L25" s="228">
        <v>0</v>
      </c>
      <c r="M25" s="228">
        <v>0</v>
      </c>
      <c r="N25" s="228">
        <v>0</v>
      </c>
      <c r="O25" s="228">
        <v>0</v>
      </c>
      <c r="P25" s="228">
        <v>1</v>
      </c>
      <c r="Q25" s="228">
        <v>0</v>
      </c>
      <c r="R25" s="228">
        <v>0</v>
      </c>
      <c r="S25" s="228">
        <v>1</v>
      </c>
      <c r="T25" s="232"/>
    </row>
    <row r="26" spans="1:20" ht="15" x14ac:dyDescent="0.25">
      <c r="A26" s="228">
        <v>25</v>
      </c>
      <c r="B26" s="228" t="s">
        <v>5923</v>
      </c>
      <c r="C26" s="320" t="s">
        <v>214</v>
      </c>
      <c r="D26" s="320" t="s">
        <v>144</v>
      </c>
      <c r="E26" s="320" t="s">
        <v>50</v>
      </c>
      <c r="F26" s="320"/>
      <c r="G26" s="228">
        <v>38.878585815429602</v>
      </c>
      <c r="H26" s="228">
        <v>-77.068832397460895</v>
      </c>
      <c r="I26" s="228">
        <v>25</v>
      </c>
      <c r="J26" s="228">
        <v>15</v>
      </c>
      <c r="K26" s="228">
        <v>2</v>
      </c>
      <c r="L26" s="228">
        <v>7</v>
      </c>
      <c r="M26" s="228">
        <v>5</v>
      </c>
      <c r="N26" s="228">
        <v>0</v>
      </c>
      <c r="O26" s="228">
        <v>0</v>
      </c>
      <c r="P26" s="228">
        <v>1</v>
      </c>
      <c r="Q26" s="228">
        <v>0</v>
      </c>
      <c r="R26" s="228">
        <v>0</v>
      </c>
      <c r="S26" s="228">
        <v>0</v>
      </c>
      <c r="T26" s="232"/>
    </row>
    <row r="27" spans="1:20" ht="15" x14ac:dyDescent="0.25">
      <c r="A27" s="228">
        <v>26</v>
      </c>
      <c r="B27" s="228" t="s">
        <v>5920</v>
      </c>
      <c r="C27" s="320" t="s">
        <v>207</v>
      </c>
      <c r="D27" s="320" t="s">
        <v>208</v>
      </c>
      <c r="E27" s="320" t="s">
        <v>50</v>
      </c>
      <c r="F27" s="320"/>
      <c r="G27" s="228">
        <v>42.087181091308501</v>
      </c>
      <c r="H27" s="228">
        <v>-87.980438232421804</v>
      </c>
      <c r="I27" s="228">
        <v>26</v>
      </c>
      <c r="J27" s="228">
        <v>5</v>
      </c>
      <c r="K27" s="228">
        <v>3</v>
      </c>
      <c r="L27" s="228">
        <v>0</v>
      </c>
      <c r="M27" s="228">
        <v>0</v>
      </c>
      <c r="N27" s="228">
        <v>0</v>
      </c>
      <c r="O27" s="228">
        <v>0</v>
      </c>
      <c r="P27" s="228">
        <v>2</v>
      </c>
      <c r="Q27" s="228">
        <v>0</v>
      </c>
      <c r="R27" s="228">
        <v>0</v>
      </c>
      <c r="S27" s="228">
        <v>0</v>
      </c>
      <c r="T27" s="232"/>
    </row>
    <row r="28" spans="1:20" ht="15" x14ac:dyDescent="0.25">
      <c r="A28" s="228">
        <v>27</v>
      </c>
      <c r="B28" s="228" t="s">
        <v>5924</v>
      </c>
      <c r="C28" s="320" t="s">
        <v>243</v>
      </c>
      <c r="D28" s="320" t="s">
        <v>244</v>
      </c>
      <c r="E28" s="320" t="s">
        <v>50</v>
      </c>
      <c r="F28" s="320"/>
      <c r="G28" s="228">
        <v>39.802028656005803</v>
      </c>
      <c r="H28" s="228">
        <v>-105.087837219238</v>
      </c>
      <c r="I28" s="228">
        <v>27</v>
      </c>
      <c r="J28" s="228">
        <v>1</v>
      </c>
      <c r="K28" s="228">
        <v>1</v>
      </c>
      <c r="L28" s="228">
        <v>0</v>
      </c>
      <c r="M28" s="228">
        <v>0</v>
      </c>
      <c r="N28" s="228">
        <v>0</v>
      </c>
      <c r="O28" s="228">
        <v>0</v>
      </c>
      <c r="P28" s="228">
        <v>0</v>
      </c>
      <c r="Q28" s="228">
        <v>0</v>
      </c>
      <c r="R28" s="228">
        <v>0</v>
      </c>
      <c r="S28" s="228">
        <v>0</v>
      </c>
      <c r="T28" s="232"/>
    </row>
    <row r="29" spans="1:20" ht="15" x14ac:dyDescent="0.25">
      <c r="A29" s="228">
        <v>28</v>
      </c>
      <c r="B29" s="228" t="s">
        <v>5925</v>
      </c>
      <c r="C29" s="320" t="s">
        <v>249</v>
      </c>
      <c r="D29" s="320" t="s">
        <v>250</v>
      </c>
      <c r="E29" s="320" t="s">
        <v>50</v>
      </c>
      <c r="F29" s="320"/>
      <c r="G29" s="228">
        <v>35.598461151122997</v>
      </c>
      <c r="H29" s="228">
        <v>-82.553138732910099</v>
      </c>
      <c r="I29" s="228">
        <v>28</v>
      </c>
      <c r="J29" s="228">
        <v>4</v>
      </c>
      <c r="K29" s="228">
        <v>0</v>
      </c>
      <c r="L29" s="228">
        <v>3</v>
      </c>
      <c r="M29" s="228">
        <v>1</v>
      </c>
      <c r="N29" s="228">
        <v>0</v>
      </c>
      <c r="O29" s="228">
        <v>0</v>
      </c>
      <c r="P29" s="228">
        <v>0</v>
      </c>
      <c r="Q29" s="228">
        <v>0</v>
      </c>
      <c r="R29" s="228">
        <v>0</v>
      </c>
      <c r="S29" s="228">
        <v>0</v>
      </c>
      <c r="T29" s="232"/>
    </row>
    <row r="30" spans="1:20" ht="15" x14ac:dyDescent="0.25">
      <c r="A30" s="228">
        <v>29</v>
      </c>
      <c r="B30" s="228" t="s">
        <v>5926</v>
      </c>
      <c r="C30" s="320" t="s">
        <v>257</v>
      </c>
      <c r="D30" s="320" t="s">
        <v>122</v>
      </c>
      <c r="E30" s="320" t="s">
        <v>50</v>
      </c>
      <c r="F30" s="320"/>
      <c r="G30" s="228">
        <v>42.199668884277301</v>
      </c>
      <c r="H30" s="228">
        <v>-122.71703338623</v>
      </c>
      <c r="I30" s="228">
        <v>29</v>
      </c>
      <c r="J30" s="228">
        <v>2</v>
      </c>
      <c r="K30" s="228">
        <v>2</v>
      </c>
      <c r="L30" s="228">
        <v>0</v>
      </c>
      <c r="M30" s="228">
        <v>0</v>
      </c>
      <c r="N30" s="228">
        <v>0</v>
      </c>
      <c r="O30" s="228">
        <v>0</v>
      </c>
      <c r="P30" s="228">
        <v>0</v>
      </c>
      <c r="Q30" s="228">
        <v>0</v>
      </c>
      <c r="R30" s="228">
        <v>0</v>
      </c>
      <c r="S30" s="228">
        <v>0</v>
      </c>
      <c r="T30" s="232"/>
    </row>
    <row r="31" spans="1:20" ht="15" x14ac:dyDescent="0.25">
      <c r="A31" s="228">
        <v>30</v>
      </c>
      <c r="B31" s="228" t="s">
        <v>5927</v>
      </c>
      <c r="C31" s="320" t="s">
        <v>260</v>
      </c>
      <c r="D31" s="320" t="s">
        <v>261</v>
      </c>
      <c r="E31" s="320" t="s">
        <v>50</v>
      </c>
      <c r="F31" s="320"/>
      <c r="G31" s="228">
        <v>46.340579986572202</v>
      </c>
      <c r="H31" s="228">
        <v>-117.04782104492099</v>
      </c>
      <c r="I31" s="228">
        <v>30</v>
      </c>
      <c r="J31" s="228">
        <v>1</v>
      </c>
      <c r="K31" s="228">
        <v>1</v>
      </c>
      <c r="L31" s="228">
        <v>0</v>
      </c>
      <c r="M31" s="228">
        <v>0</v>
      </c>
      <c r="N31" s="228">
        <v>0</v>
      </c>
      <c r="O31" s="228">
        <v>0</v>
      </c>
      <c r="P31" s="228">
        <v>0</v>
      </c>
      <c r="Q31" s="228">
        <v>0</v>
      </c>
      <c r="R31" s="228">
        <v>0</v>
      </c>
      <c r="S31" s="228">
        <v>0</v>
      </c>
      <c r="T31" s="232"/>
    </row>
    <row r="32" spans="1:20" ht="15" x14ac:dyDescent="0.25">
      <c r="A32" s="228">
        <v>31</v>
      </c>
      <c r="B32" s="228" t="s">
        <v>5928</v>
      </c>
      <c r="C32" s="320" t="s">
        <v>265</v>
      </c>
      <c r="D32" s="320" t="s">
        <v>244</v>
      </c>
      <c r="E32" s="320" t="s">
        <v>50</v>
      </c>
      <c r="F32" s="320"/>
      <c r="G32" s="228">
        <v>39.1900215148925</v>
      </c>
      <c r="H32" s="228">
        <v>-106.81817626953099</v>
      </c>
      <c r="I32" s="228">
        <v>31</v>
      </c>
      <c r="J32" s="228">
        <v>3</v>
      </c>
      <c r="K32" s="228">
        <v>1</v>
      </c>
      <c r="L32" s="228">
        <v>0</v>
      </c>
      <c r="M32" s="228">
        <v>2</v>
      </c>
      <c r="N32" s="228">
        <v>0</v>
      </c>
      <c r="O32" s="228">
        <v>0</v>
      </c>
      <c r="P32" s="228">
        <v>0</v>
      </c>
      <c r="Q32" s="228">
        <v>0</v>
      </c>
      <c r="R32" s="228">
        <v>0</v>
      </c>
      <c r="S32" s="228">
        <v>0</v>
      </c>
      <c r="T32" s="232"/>
    </row>
    <row r="33" spans="1:20" ht="15" x14ac:dyDescent="0.25">
      <c r="A33" s="228">
        <v>32</v>
      </c>
      <c r="B33" s="228" t="s">
        <v>5929</v>
      </c>
      <c r="C33" s="320" t="s">
        <v>268</v>
      </c>
      <c r="D33" s="320" t="s">
        <v>76</v>
      </c>
      <c r="E33" s="320" t="s">
        <v>50</v>
      </c>
      <c r="F33" s="320"/>
      <c r="G33" s="228">
        <v>37.462478637695298</v>
      </c>
      <c r="H33" s="228">
        <v>-122.197799682617</v>
      </c>
      <c r="I33" s="228">
        <v>32</v>
      </c>
      <c r="J33" s="228">
        <v>1</v>
      </c>
      <c r="K33" s="228">
        <v>0</v>
      </c>
      <c r="L33" s="228">
        <v>0</v>
      </c>
      <c r="M33" s="228">
        <v>1</v>
      </c>
      <c r="N33" s="228">
        <v>0</v>
      </c>
      <c r="O33" s="228">
        <v>0</v>
      </c>
      <c r="P33" s="228">
        <v>0</v>
      </c>
      <c r="Q33" s="228">
        <v>0</v>
      </c>
      <c r="R33" s="228">
        <v>0</v>
      </c>
      <c r="S33" s="228">
        <v>0</v>
      </c>
      <c r="T33" s="232"/>
    </row>
    <row r="34" spans="1:20" ht="15" x14ac:dyDescent="0.25">
      <c r="A34" s="228">
        <v>33</v>
      </c>
      <c r="B34" s="228" t="s">
        <v>5930</v>
      </c>
      <c r="C34" s="320" t="s">
        <v>271</v>
      </c>
      <c r="D34" s="320" t="s">
        <v>160</v>
      </c>
      <c r="E34" s="320" t="s">
        <v>50</v>
      </c>
      <c r="F34" s="320"/>
      <c r="G34" s="228">
        <v>33.7483100891113</v>
      </c>
      <c r="H34" s="228">
        <v>-84.39111328125</v>
      </c>
      <c r="I34" s="228">
        <v>33</v>
      </c>
      <c r="J34" s="228">
        <v>37</v>
      </c>
      <c r="K34" s="228">
        <v>10</v>
      </c>
      <c r="L34" s="228">
        <v>15</v>
      </c>
      <c r="M34" s="228">
        <v>3</v>
      </c>
      <c r="N34" s="228">
        <v>0</v>
      </c>
      <c r="O34" s="228">
        <v>1</v>
      </c>
      <c r="P34" s="228">
        <v>8</v>
      </c>
      <c r="Q34" s="228">
        <v>0</v>
      </c>
      <c r="R34" s="228">
        <v>0</v>
      </c>
      <c r="S34" s="228">
        <v>0</v>
      </c>
      <c r="T34" s="232"/>
    </row>
    <row r="35" spans="1:20" ht="15" x14ac:dyDescent="0.25">
      <c r="A35" s="228">
        <v>34</v>
      </c>
      <c r="B35" s="228" t="s">
        <v>5931</v>
      </c>
      <c r="C35" s="320" t="s">
        <v>319</v>
      </c>
      <c r="D35" s="320" t="s">
        <v>320</v>
      </c>
      <c r="E35" s="320" t="s">
        <v>50</v>
      </c>
      <c r="F35" s="320"/>
      <c r="G35" s="228">
        <v>44.097759246826101</v>
      </c>
      <c r="H35" s="228">
        <v>-70.229286193847599</v>
      </c>
      <c r="I35" s="228">
        <v>34</v>
      </c>
      <c r="J35" s="228">
        <v>2</v>
      </c>
      <c r="K35" s="228">
        <v>0</v>
      </c>
      <c r="L35" s="228">
        <v>1</v>
      </c>
      <c r="M35" s="228">
        <v>0</v>
      </c>
      <c r="N35" s="228">
        <v>0</v>
      </c>
      <c r="O35" s="228">
        <v>1</v>
      </c>
      <c r="P35" s="228">
        <v>0</v>
      </c>
      <c r="Q35" s="228">
        <v>0</v>
      </c>
      <c r="R35" s="228">
        <v>0</v>
      </c>
      <c r="S35" s="228">
        <v>0</v>
      </c>
      <c r="T35" s="232"/>
    </row>
    <row r="36" spans="1:20" ht="30" x14ac:dyDescent="0.25">
      <c r="A36" s="228">
        <v>35</v>
      </c>
      <c r="B36" s="228" t="s">
        <v>5932</v>
      </c>
      <c r="C36" s="320" t="s">
        <v>325</v>
      </c>
      <c r="D36" s="320" t="s">
        <v>326</v>
      </c>
      <c r="E36" s="320" t="s">
        <v>326</v>
      </c>
      <c r="F36" s="320">
        <v>1</v>
      </c>
      <c r="G36" s="228">
        <v>-36.852329254150298</v>
      </c>
      <c r="H36" s="228">
        <v>174.763900756835</v>
      </c>
      <c r="I36" s="228">
        <v>35</v>
      </c>
      <c r="J36" s="228">
        <v>1</v>
      </c>
      <c r="K36" s="228">
        <v>0</v>
      </c>
      <c r="L36" s="228">
        <v>1</v>
      </c>
      <c r="M36" s="228">
        <v>0</v>
      </c>
      <c r="N36" s="228">
        <v>0</v>
      </c>
      <c r="O36" s="228">
        <v>0</v>
      </c>
      <c r="P36" s="228">
        <v>0</v>
      </c>
      <c r="Q36" s="228">
        <v>0</v>
      </c>
      <c r="R36" s="228">
        <v>0</v>
      </c>
      <c r="S36" s="228">
        <v>0</v>
      </c>
      <c r="T36" s="232"/>
    </row>
    <row r="37" spans="1:20" ht="15" x14ac:dyDescent="0.25">
      <c r="A37" s="228">
        <v>36</v>
      </c>
      <c r="B37" s="228" t="s">
        <v>5933</v>
      </c>
      <c r="C37" s="320" t="s">
        <v>329</v>
      </c>
      <c r="D37" s="320" t="s">
        <v>320</v>
      </c>
      <c r="E37" s="320" t="s">
        <v>50</v>
      </c>
      <c r="F37" s="320"/>
      <c r="G37" s="228">
        <v>44.363151550292898</v>
      </c>
      <c r="H37" s="228">
        <v>-69.636390686035099</v>
      </c>
      <c r="I37" s="228">
        <v>36</v>
      </c>
      <c r="J37" s="228">
        <v>1</v>
      </c>
      <c r="K37" s="228">
        <v>0</v>
      </c>
      <c r="L37" s="228">
        <v>0</v>
      </c>
      <c r="M37" s="228">
        <v>0</v>
      </c>
      <c r="N37" s="228">
        <v>0</v>
      </c>
      <c r="O37" s="228">
        <v>0</v>
      </c>
      <c r="P37" s="228">
        <v>1</v>
      </c>
      <c r="Q37" s="228">
        <v>0</v>
      </c>
      <c r="R37" s="228">
        <v>0</v>
      </c>
      <c r="S37" s="228">
        <v>0</v>
      </c>
      <c r="T37" s="232"/>
    </row>
    <row r="38" spans="1:20" ht="15" x14ac:dyDescent="0.25">
      <c r="A38" s="228">
        <v>37</v>
      </c>
      <c r="B38" s="228" t="s">
        <v>4497</v>
      </c>
      <c r="C38" s="320" t="s">
        <v>332</v>
      </c>
      <c r="D38" s="320" t="s">
        <v>219</v>
      </c>
      <c r="E38" s="320" t="s">
        <v>50</v>
      </c>
      <c r="F38" s="320"/>
      <c r="G38" s="228">
        <v>30.267589569091701</v>
      </c>
      <c r="H38" s="228">
        <v>-97.742988586425696</v>
      </c>
      <c r="I38" s="228">
        <v>37</v>
      </c>
      <c r="J38" s="228">
        <v>33</v>
      </c>
      <c r="K38" s="228">
        <v>3</v>
      </c>
      <c r="L38" s="228">
        <v>11</v>
      </c>
      <c r="M38" s="228">
        <v>11</v>
      </c>
      <c r="N38" s="228">
        <v>2</v>
      </c>
      <c r="O38" s="228">
        <v>4</v>
      </c>
      <c r="P38" s="228">
        <v>1</v>
      </c>
      <c r="Q38" s="228">
        <v>1</v>
      </c>
      <c r="R38" s="228">
        <v>2</v>
      </c>
      <c r="S38" s="228">
        <v>0</v>
      </c>
      <c r="T38" s="232"/>
    </row>
    <row r="39" spans="1:20" ht="15" x14ac:dyDescent="0.25">
      <c r="A39" s="228">
        <v>38</v>
      </c>
      <c r="B39" s="228" t="s">
        <v>5934</v>
      </c>
      <c r="C39" s="320" t="s">
        <v>351</v>
      </c>
      <c r="D39" s="320" t="s">
        <v>160</v>
      </c>
      <c r="E39" s="320" t="s">
        <v>50</v>
      </c>
      <c r="F39" s="320"/>
      <c r="G39" s="228">
        <v>33.776260375976499</v>
      </c>
      <c r="H39" s="228">
        <v>-84.267227172851506</v>
      </c>
      <c r="I39" s="228">
        <v>38</v>
      </c>
      <c r="J39" s="228">
        <v>1</v>
      </c>
      <c r="K39" s="228">
        <v>0</v>
      </c>
      <c r="L39" s="228">
        <v>0</v>
      </c>
      <c r="M39" s="228">
        <v>0</v>
      </c>
      <c r="N39" s="228">
        <v>0</v>
      </c>
      <c r="O39" s="228">
        <v>1</v>
      </c>
      <c r="P39" s="228">
        <v>0</v>
      </c>
      <c r="Q39" s="228">
        <v>0</v>
      </c>
      <c r="R39" s="228">
        <v>0</v>
      </c>
      <c r="S39" s="228">
        <v>0</v>
      </c>
      <c r="T39" s="232"/>
    </row>
    <row r="40" spans="1:20" ht="15" x14ac:dyDescent="0.25">
      <c r="A40" s="228">
        <v>39</v>
      </c>
      <c r="B40" s="228" t="s">
        <v>5935</v>
      </c>
      <c r="C40" s="320" t="s">
        <v>354</v>
      </c>
      <c r="D40" s="320" t="s">
        <v>76</v>
      </c>
      <c r="E40" s="320" t="s">
        <v>50</v>
      </c>
      <c r="F40" s="320"/>
      <c r="G40" s="228">
        <v>35.366958618163999</v>
      </c>
      <c r="H40" s="228">
        <v>-119.01885986328099</v>
      </c>
      <c r="I40" s="228">
        <v>39</v>
      </c>
      <c r="J40" s="228">
        <v>8</v>
      </c>
      <c r="K40" s="228">
        <v>4</v>
      </c>
      <c r="L40" s="228">
        <v>2</v>
      </c>
      <c r="M40" s="228">
        <v>0</v>
      </c>
      <c r="N40" s="228">
        <v>0</v>
      </c>
      <c r="O40" s="228">
        <v>0</v>
      </c>
      <c r="P40" s="228">
        <v>2</v>
      </c>
      <c r="Q40" s="228">
        <v>0</v>
      </c>
      <c r="R40" s="228">
        <v>0</v>
      </c>
      <c r="S40" s="228">
        <v>0</v>
      </c>
      <c r="T40" s="232"/>
    </row>
    <row r="41" spans="1:20" ht="15" x14ac:dyDescent="0.25">
      <c r="A41" s="228">
        <v>40</v>
      </c>
      <c r="B41" s="228" t="s">
        <v>5936</v>
      </c>
      <c r="C41" s="320" t="s">
        <v>364</v>
      </c>
      <c r="D41" s="320" t="s">
        <v>192</v>
      </c>
      <c r="E41" s="320" t="s">
        <v>50</v>
      </c>
      <c r="F41" s="320"/>
      <c r="G41" s="228">
        <v>39.290580749511697</v>
      </c>
      <c r="H41" s="228">
        <v>-76.609260559082003</v>
      </c>
      <c r="I41" s="228">
        <v>40</v>
      </c>
      <c r="J41" s="228">
        <v>7</v>
      </c>
      <c r="K41" s="228">
        <v>0</v>
      </c>
      <c r="L41" s="228">
        <v>1</v>
      </c>
      <c r="M41" s="228">
        <v>4</v>
      </c>
      <c r="N41" s="228">
        <v>0</v>
      </c>
      <c r="O41" s="228">
        <v>0</v>
      </c>
      <c r="P41" s="228">
        <v>1</v>
      </c>
      <c r="Q41" s="228">
        <v>1</v>
      </c>
      <c r="R41" s="228">
        <v>0</v>
      </c>
      <c r="S41" s="228">
        <v>0</v>
      </c>
      <c r="T41" s="232"/>
    </row>
    <row r="42" spans="1:20" ht="15" x14ac:dyDescent="0.25">
      <c r="A42" s="228">
        <v>41</v>
      </c>
      <c r="B42" s="228" t="s">
        <v>4498</v>
      </c>
      <c r="C42" s="320" t="s">
        <v>375</v>
      </c>
      <c r="D42" s="320" t="s">
        <v>376</v>
      </c>
      <c r="E42" s="320" t="s">
        <v>376</v>
      </c>
      <c r="F42" s="320">
        <v>1</v>
      </c>
      <c r="G42" s="228">
        <v>13.7533502578735</v>
      </c>
      <c r="H42" s="228">
        <v>100.504829406738</v>
      </c>
      <c r="I42" s="228">
        <v>41</v>
      </c>
      <c r="J42" s="228">
        <v>1</v>
      </c>
      <c r="K42" s="228">
        <v>0</v>
      </c>
      <c r="L42" s="228">
        <v>1</v>
      </c>
      <c r="M42" s="228">
        <v>0</v>
      </c>
      <c r="N42" s="228">
        <v>1</v>
      </c>
      <c r="O42" s="228">
        <v>0</v>
      </c>
      <c r="P42" s="228">
        <v>0</v>
      </c>
      <c r="Q42" s="228">
        <v>0</v>
      </c>
      <c r="R42" s="228">
        <v>0</v>
      </c>
      <c r="S42" s="228">
        <v>0</v>
      </c>
      <c r="T42" s="232"/>
    </row>
    <row r="43" spans="1:20" ht="15" x14ac:dyDescent="0.25">
      <c r="A43" s="228">
        <v>42</v>
      </c>
      <c r="B43" s="228" t="s">
        <v>5937</v>
      </c>
      <c r="C43" s="320" t="s">
        <v>379</v>
      </c>
      <c r="D43" s="320" t="s">
        <v>380</v>
      </c>
      <c r="E43" s="320" t="s">
        <v>50</v>
      </c>
      <c r="F43" s="320"/>
      <c r="G43" s="228">
        <v>41.740699768066399</v>
      </c>
      <c r="H43" s="228">
        <v>-71.308700561523395</v>
      </c>
      <c r="I43" s="228">
        <v>42</v>
      </c>
      <c r="J43" s="228">
        <v>3</v>
      </c>
      <c r="K43" s="228">
        <v>0</v>
      </c>
      <c r="L43" s="228">
        <v>0</v>
      </c>
      <c r="M43" s="228">
        <v>3</v>
      </c>
      <c r="N43" s="228">
        <v>0</v>
      </c>
      <c r="O43" s="228">
        <v>0</v>
      </c>
      <c r="P43" s="228">
        <v>0</v>
      </c>
      <c r="Q43" s="228">
        <v>0</v>
      </c>
      <c r="R43" s="228">
        <v>0</v>
      </c>
      <c r="S43" s="228">
        <v>0</v>
      </c>
      <c r="T43" s="232"/>
    </row>
    <row r="44" spans="1:20" ht="15" x14ac:dyDescent="0.25">
      <c r="A44" s="228">
        <v>43</v>
      </c>
      <c r="B44" s="228" t="s">
        <v>5938</v>
      </c>
      <c r="C44" s="320" t="s">
        <v>383</v>
      </c>
      <c r="D44" s="320" t="s">
        <v>384</v>
      </c>
      <c r="E44" s="320" t="s">
        <v>50</v>
      </c>
      <c r="F44" s="320"/>
      <c r="G44" s="228">
        <v>30.443340301513601</v>
      </c>
      <c r="H44" s="228">
        <v>-91.186988830566406</v>
      </c>
      <c r="I44" s="228">
        <v>43</v>
      </c>
      <c r="J44" s="228">
        <v>6</v>
      </c>
      <c r="K44" s="228">
        <v>0</v>
      </c>
      <c r="L44" s="228">
        <v>5</v>
      </c>
      <c r="M44" s="228">
        <v>1</v>
      </c>
      <c r="N44" s="228">
        <v>0</v>
      </c>
      <c r="O44" s="228">
        <v>0</v>
      </c>
      <c r="P44" s="228">
        <v>0</v>
      </c>
      <c r="Q44" s="228">
        <v>0</v>
      </c>
      <c r="R44" s="228">
        <v>0</v>
      </c>
      <c r="S44" s="228">
        <v>0</v>
      </c>
      <c r="T44" s="232"/>
    </row>
    <row r="45" spans="1:20" ht="15" x14ac:dyDescent="0.25">
      <c r="A45" s="228">
        <v>44</v>
      </c>
      <c r="B45" s="228" t="s">
        <v>5939</v>
      </c>
      <c r="C45" s="320" t="s">
        <v>391</v>
      </c>
      <c r="D45" s="320" t="s">
        <v>122</v>
      </c>
      <c r="E45" s="320" t="s">
        <v>50</v>
      </c>
      <c r="F45" s="320"/>
      <c r="G45" s="228">
        <v>45.4846801757812</v>
      </c>
      <c r="H45" s="228">
        <v>-122.79604339599599</v>
      </c>
      <c r="I45" s="228">
        <v>44</v>
      </c>
      <c r="J45" s="228">
        <v>4</v>
      </c>
      <c r="K45" s="228">
        <v>0</v>
      </c>
      <c r="L45" s="228">
        <v>4</v>
      </c>
      <c r="M45" s="228">
        <v>0</v>
      </c>
      <c r="N45" s="228">
        <v>0</v>
      </c>
      <c r="O45" s="228">
        <v>0</v>
      </c>
      <c r="P45" s="228">
        <v>0</v>
      </c>
      <c r="Q45" s="228">
        <v>0</v>
      </c>
      <c r="R45" s="228">
        <v>0</v>
      </c>
      <c r="S45" s="228">
        <v>0</v>
      </c>
      <c r="T45" s="232"/>
    </row>
    <row r="46" spans="1:20" ht="15" x14ac:dyDescent="0.25">
      <c r="A46" s="228">
        <v>45</v>
      </c>
      <c r="B46" s="228" t="s">
        <v>5940</v>
      </c>
      <c r="C46" s="320" t="s">
        <v>398</v>
      </c>
      <c r="D46" s="320" t="s">
        <v>399</v>
      </c>
      <c r="E46" s="320" t="s">
        <v>50</v>
      </c>
      <c r="F46" s="320"/>
      <c r="G46" s="228">
        <v>42.946380615234297</v>
      </c>
      <c r="H46" s="228">
        <v>-71.516693115234304</v>
      </c>
      <c r="I46" s="228">
        <v>45</v>
      </c>
      <c r="J46" s="228">
        <v>1</v>
      </c>
      <c r="K46" s="228">
        <v>0</v>
      </c>
      <c r="L46" s="228">
        <v>1</v>
      </c>
      <c r="M46" s="228">
        <v>0</v>
      </c>
      <c r="N46" s="228">
        <v>0</v>
      </c>
      <c r="O46" s="228">
        <v>0</v>
      </c>
      <c r="P46" s="228">
        <v>0</v>
      </c>
      <c r="Q46" s="228">
        <v>0</v>
      </c>
      <c r="R46" s="228">
        <v>0</v>
      </c>
      <c r="S46" s="228">
        <v>0</v>
      </c>
      <c r="T46" s="232"/>
    </row>
    <row r="47" spans="1:20" ht="15" x14ac:dyDescent="0.25">
      <c r="A47" s="228">
        <v>46</v>
      </c>
      <c r="B47" s="228" t="s">
        <v>5941</v>
      </c>
      <c r="C47" s="320" t="s">
        <v>402</v>
      </c>
      <c r="D47" s="320" t="s">
        <v>261</v>
      </c>
      <c r="E47" s="320" t="s">
        <v>50</v>
      </c>
      <c r="F47" s="320"/>
      <c r="G47" s="228">
        <v>47.610019683837798</v>
      </c>
      <c r="H47" s="228">
        <v>-122.187850952148</v>
      </c>
      <c r="I47" s="228">
        <v>46</v>
      </c>
      <c r="J47" s="228">
        <v>12</v>
      </c>
      <c r="K47" s="228">
        <v>2</v>
      </c>
      <c r="L47" s="228">
        <v>9</v>
      </c>
      <c r="M47" s="228">
        <v>1</v>
      </c>
      <c r="N47" s="228">
        <v>0</v>
      </c>
      <c r="O47" s="228">
        <v>0</v>
      </c>
      <c r="P47" s="228">
        <v>0</v>
      </c>
      <c r="Q47" s="228">
        <v>0</v>
      </c>
      <c r="R47" s="228">
        <v>0</v>
      </c>
      <c r="S47" s="228">
        <v>0</v>
      </c>
      <c r="T47" s="232"/>
    </row>
    <row r="48" spans="1:20" ht="15" x14ac:dyDescent="0.25">
      <c r="A48" s="228">
        <v>47</v>
      </c>
      <c r="B48" s="228" t="s">
        <v>5942</v>
      </c>
      <c r="C48" s="320" t="s">
        <v>419</v>
      </c>
      <c r="D48" s="320" t="s">
        <v>261</v>
      </c>
      <c r="E48" s="320" t="s">
        <v>50</v>
      </c>
      <c r="F48" s="320"/>
      <c r="G48" s="228">
        <v>48.752349853515597</v>
      </c>
      <c r="H48" s="228">
        <v>-122.471221923828</v>
      </c>
      <c r="I48" s="228">
        <v>47</v>
      </c>
      <c r="J48" s="228">
        <v>2</v>
      </c>
      <c r="K48" s="228">
        <v>2</v>
      </c>
      <c r="L48" s="228">
        <v>0</v>
      </c>
      <c r="M48" s="228">
        <v>0</v>
      </c>
      <c r="N48" s="228">
        <v>0</v>
      </c>
      <c r="O48" s="228">
        <v>0</v>
      </c>
      <c r="P48" s="228">
        <v>0</v>
      </c>
      <c r="Q48" s="228">
        <v>0</v>
      </c>
      <c r="R48" s="228">
        <v>0</v>
      </c>
      <c r="S48" s="228">
        <v>0</v>
      </c>
      <c r="T48" s="232"/>
    </row>
    <row r="49" spans="1:20" ht="15" x14ac:dyDescent="0.25">
      <c r="A49" s="228">
        <v>48</v>
      </c>
      <c r="B49" s="228" t="s">
        <v>5943</v>
      </c>
      <c r="C49" s="320" t="s">
        <v>423</v>
      </c>
      <c r="D49" s="320" t="s">
        <v>49</v>
      </c>
      <c r="E49" s="320" t="s">
        <v>50</v>
      </c>
      <c r="F49" s="320"/>
      <c r="G49" s="228">
        <v>42.3962593078613</v>
      </c>
      <c r="H49" s="228">
        <v>-71.177009582519503</v>
      </c>
      <c r="I49" s="228">
        <v>48</v>
      </c>
      <c r="J49" s="228">
        <v>7</v>
      </c>
      <c r="K49" s="228">
        <v>0</v>
      </c>
      <c r="L49" s="228">
        <v>2</v>
      </c>
      <c r="M49" s="228">
        <v>3</v>
      </c>
      <c r="N49" s="228">
        <v>0</v>
      </c>
      <c r="O49" s="228">
        <v>2</v>
      </c>
      <c r="P49" s="228">
        <v>0</v>
      </c>
      <c r="Q49" s="228">
        <v>0</v>
      </c>
      <c r="R49" s="228">
        <v>0</v>
      </c>
      <c r="S49" s="228">
        <v>0</v>
      </c>
      <c r="T49" s="232"/>
    </row>
    <row r="50" spans="1:20" ht="15" x14ac:dyDescent="0.25">
      <c r="A50" s="228">
        <v>49</v>
      </c>
      <c r="B50" s="228" t="s">
        <v>5944</v>
      </c>
      <c r="C50" s="320" t="s">
        <v>431</v>
      </c>
      <c r="D50" s="320" t="s">
        <v>432</v>
      </c>
      <c r="E50" s="320" t="s">
        <v>50</v>
      </c>
      <c r="F50" s="320"/>
      <c r="G50" s="228">
        <v>42.506740570068303</v>
      </c>
      <c r="H50" s="228">
        <v>-89.037933349609304</v>
      </c>
      <c r="I50" s="228">
        <v>49</v>
      </c>
      <c r="J50" s="228">
        <v>1</v>
      </c>
      <c r="K50" s="228">
        <v>1</v>
      </c>
      <c r="L50" s="228">
        <v>0</v>
      </c>
      <c r="M50" s="228">
        <v>0</v>
      </c>
      <c r="N50" s="228">
        <v>0</v>
      </c>
      <c r="O50" s="228">
        <v>0</v>
      </c>
      <c r="P50" s="228">
        <v>0</v>
      </c>
      <c r="Q50" s="228">
        <v>0</v>
      </c>
      <c r="R50" s="228">
        <v>0</v>
      </c>
      <c r="S50" s="228">
        <v>0</v>
      </c>
      <c r="T50" s="232"/>
    </row>
    <row r="51" spans="1:20" ht="15" x14ac:dyDescent="0.25">
      <c r="A51" s="228">
        <v>50</v>
      </c>
      <c r="B51" s="228" t="s">
        <v>5945</v>
      </c>
      <c r="C51" s="320" t="s">
        <v>435</v>
      </c>
      <c r="D51" s="320" t="s">
        <v>122</v>
      </c>
      <c r="E51" s="320" t="s">
        <v>50</v>
      </c>
      <c r="F51" s="320"/>
      <c r="G51" s="228">
        <v>44.057388305663999</v>
      </c>
      <c r="H51" s="228">
        <v>-121.31581115722599</v>
      </c>
      <c r="I51" s="228">
        <v>50</v>
      </c>
      <c r="J51" s="228">
        <v>6</v>
      </c>
      <c r="K51" s="228">
        <v>3</v>
      </c>
      <c r="L51" s="228">
        <v>3</v>
      </c>
      <c r="M51" s="228">
        <v>0</v>
      </c>
      <c r="N51" s="228">
        <v>0</v>
      </c>
      <c r="O51" s="228">
        <v>0</v>
      </c>
      <c r="P51" s="228">
        <v>0</v>
      </c>
      <c r="Q51" s="228">
        <v>0</v>
      </c>
      <c r="R51" s="228">
        <v>0</v>
      </c>
      <c r="S51" s="228">
        <v>0</v>
      </c>
      <c r="T51" s="232"/>
    </row>
    <row r="52" spans="1:20" ht="15" x14ac:dyDescent="0.25">
      <c r="A52" s="228">
        <v>51</v>
      </c>
      <c r="B52" s="228" t="s">
        <v>5946</v>
      </c>
      <c r="C52" s="320" t="s">
        <v>443</v>
      </c>
      <c r="D52" s="320" t="s">
        <v>76</v>
      </c>
      <c r="E52" s="320" t="s">
        <v>50</v>
      </c>
      <c r="F52" s="320"/>
      <c r="G52" s="228">
        <v>38.052848815917898</v>
      </c>
      <c r="H52" s="228">
        <v>-122.153511047363</v>
      </c>
      <c r="I52" s="228">
        <v>51</v>
      </c>
      <c r="J52" s="228">
        <v>1</v>
      </c>
      <c r="K52" s="228">
        <v>1</v>
      </c>
      <c r="L52" s="228">
        <v>0</v>
      </c>
      <c r="M52" s="228">
        <v>0</v>
      </c>
      <c r="N52" s="228">
        <v>0</v>
      </c>
      <c r="O52" s="228">
        <v>0</v>
      </c>
      <c r="P52" s="228">
        <v>0</v>
      </c>
      <c r="Q52" s="228">
        <v>0</v>
      </c>
      <c r="R52" s="228">
        <v>0</v>
      </c>
      <c r="S52" s="228">
        <v>0</v>
      </c>
      <c r="T52" s="232"/>
    </row>
    <row r="53" spans="1:20" ht="15" x14ac:dyDescent="0.25">
      <c r="A53" s="228">
        <v>52</v>
      </c>
      <c r="B53" s="228" t="s">
        <v>5947</v>
      </c>
      <c r="C53" s="320" t="s">
        <v>446</v>
      </c>
      <c r="D53" s="320" t="s">
        <v>76</v>
      </c>
      <c r="E53" s="320" t="s">
        <v>50</v>
      </c>
      <c r="F53" s="320"/>
      <c r="G53" s="228">
        <v>37.869880676269503</v>
      </c>
      <c r="H53" s="228">
        <v>-122.270538330078</v>
      </c>
      <c r="I53" s="228">
        <v>52</v>
      </c>
      <c r="J53" s="228">
        <v>31</v>
      </c>
      <c r="K53" s="228">
        <v>3</v>
      </c>
      <c r="L53" s="228">
        <v>5</v>
      </c>
      <c r="M53" s="228">
        <v>16</v>
      </c>
      <c r="N53" s="228">
        <v>1</v>
      </c>
      <c r="O53" s="228">
        <v>1</v>
      </c>
      <c r="P53" s="228">
        <v>5</v>
      </c>
      <c r="Q53" s="228">
        <v>0</v>
      </c>
      <c r="R53" s="228">
        <v>0</v>
      </c>
      <c r="S53" s="228">
        <v>0</v>
      </c>
      <c r="T53" s="232"/>
    </row>
    <row r="54" spans="1:20" ht="15" x14ac:dyDescent="0.25">
      <c r="A54" s="228">
        <v>53</v>
      </c>
      <c r="B54" s="228" t="s">
        <v>5948</v>
      </c>
      <c r="C54" s="228" t="s">
        <v>479</v>
      </c>
      <c r="D54" s="320" t="s">
        <v>76</v>
      </c>
      <c r="E54" s="320" t="s">
        <v>50</v>
      </c>
      <c r="F54" s="320"/>
      <c r="G54" s="228">
        <v>44.116798400878899</v>
      </c>
      <c r="H54" s="228">
        <v>-77.132797241210895</v>
      </c>
      <c r="I54" s="228">
        <v>53</v>
      </c>
      <c r="J54" s="228">
        <v>1</v>
      </c>
      <c r="K54" s="228">
        <v>0</v>
      </c>
      <c r="L54" s="228">
        <v>0</v>
      </c>
      <c r="M54" s="228">
        <v>1</v>
      </c>
      <c r="N54" s="228">
        <v>0</v>
      </c>
      <c r="O54" s="228">
        <v>0</v>
      </c>
      <c r="P54" s="228">
        <v>0</v>
      </c>
      <c r="Q54" s="228">
        <v>0</v>
      </c>
      <c r="R54" s="228">
        <v>0</v>
      </c>
      <c r="S54" s="228">
        <v>0</v>
      </c>
      <c r="T54" s="232"/>
    </row>
    <row r="55" spans="1:20" ht="15" x14ac:dyDescent="0.25">
      <c r="A55" s="228">
        <v>54</v>
      </c>
      <c r="B55" s="228" t="s">
        <v>5949</v>
      </c>
      <c r="C55" s="228" t="s">
        <v>479</v>
      </c>
      <c r="D55" s="320" t="s">
        <v>192</v>
      </c>
      <c r="E55" s="320" t="s">
        <v>50</v>
      </c>
      <c r="F55" s="320"/>
      <c r="G55" s="228">
        <v>38.986370086669901</v>
      </c>
      <c r="H55" s="228">
        <v>-77.096916198730398</v>
      </c>
      <c r="I55" s="228">
        <v>54</v>
      </c>
      <c r="J55" s="228">
        <v>1</v>
      </c>
      <c r="K55" s="228">
        <v>0</v>
      </c>
      <c r="L55" s="228">
        <v>1</v>
      </c>
      <c r="M55" s="228">
        <v>0</v>
      </c>
      <c r="N55" s="228">
        <v>0</v>
      </c>
      <c r="O55" s="228">
        <v>0</v>
      </c>
      <c r="P55" s="228">
        <v>0</v>
      </c>
      <c r="Q55" s="228">
        <v>0</v>
      </c>
      <c r="R55" s="228">
        <v>0</v>
      </c>
      <c r="S55" s="228">
        <v>0</v>
      </c>
      <c r="T55" s="232"/>
    </row>
    <row r="56" spans="1:20" ht="15" x14ac:dyDescent="0.25">
      <c r="A56" s="228">
        <v>55</v>
      </c>
      <c r="B56" s="228" t="s">
        <v>5950</v>
      </c>
      <c r="C56" s="228" t="s">
        <v>484</v>
      </c>
      <c r="D56" s="320" t="s">
        <v>399</v>
      </c>
      <c r="E56" s="320" t="s">
        <v>50</v>
      </c>
      <c r="F56" s="320"/>
      <c r="G56" s="228">
        <v>44.279281616210902</v>
      </c>
      <c r="H56" s="228">
        <v>-71.687561035156193</v>
      </c>
      <c r="I56" s="228">
        <v>55</v>
      </c>
      <c r="J56" s="228">
        <v>1</v>
      </c>
      <c r="K56" s="228">
        <v>1</v>
      </c>
      <c r="L56" s="228">
        <v>0</v>
      </c>
      <c r="M56" s="228">
        <v>0</v>
      </c>
      <c r="N56" s="228">
        <v>0</v>
      </c>
      <c r="O56" s="228">
        <v>0</v>
      </c>
      <c r="P56" s="228">
        <v>0</v>
      </c>
      <c r="Q56" s="228">
        <v>0</v>
      </c>
      <c r="R56" s="228">
        <v>0</v>
      </c>
      <c r="S56" s="228">
        <v>0</v>
      </c>
      <c r="T56" s="232"/>
    </row>
    <row r="57" spans="1:20" ht="15" x14ac:dyDescent="0.25">
      <c r="A57" s="228">
        <v>56</v>
      </c>
      <c r="B57" s="228" t="s">
        <v>5951</v>
      </c>
      <c r="C57" s="228" t="s">
        <v>487</v>
      </c>
      <c r="D57" s="320" t="s">
        <v>488</v>
      </c>
      <c r="E57" s="320" t="s">
        <v>50</v>
      </c>
      <c r="F57" s="320"/>
      <c r="G57" s="228">
        <v>41.525901794433501</v>
      </c>
      <c r="H57" s="228">
        <v>-90.495628356933594</v>
      </c>
      <c r="I57" s="228">
        <v>56</v>
      </c>
      <c r="J57" s="228">
        <v>1</v>
      </c>
      <c r="K57" s="228">
        <v>0</v>
      </c>
      <c r="L57" s="228">
        <v>1</v>
      </c>
      <c r="M57" s="228">
        <v>0</v>
      </c>
      <c r="N57" s="228">
        <v>0</v>
      </c>
      <c r="O57" s="228">
        <v>0</v>
      </c>
      <c r="P57" s="228">
        <v>0</v>
      </c>
      <c r="Q57" s="228">
        <v>0</v>
      </c>
      <c r="R57" s="228">
        <v>0</v>
      </c>
      <c r="S57" s="228">
        <v>0</v>
      </c>
      <c r="T57" s="232"/>
    </row>
    <row r="58" spans="1:20" ht="15" x14ac:dyDescent="0.25">
      <c r="A58" s="228">
        <v>57</v>
      </c>
      <c r="B58" s="228" t="s">
        <v>5952</v>
      </c>
      <c r="C58" s="228" t="s">
        <v>491</v>
      </c>
      <c r="D58" s="320" t="s">
        <v>76</v>
      </c>
      <c r="E58" s="320" t="s">
        <v>50</v>
      </c>
      <c r="F58" s="320"/>
      <c r="G58" s="228">
        <v>34.073478698730398</v>
      </c>
      <c r="H58" s="228">
        <v>-118.400337219238</v>
      </c>
      <c r="I58" s="228">
        <v>57</v>
      </c>
      <c r="J58" s="228">
        <v>7</v>
      </c>
      <c r="K58" s="228">
        <v>1</v>
      </c>
      <c r="L58" s="228">
        <v>2</v>
      </c>
      <c r="M58" s="228">
        <v>1</v>
      </c>
      <c r="N58" s="228">
        <v>0</v>
      </c>
      <c r="O58" s="228">
        <v>0</v>
      </c>
      <c r="P58" s="228">
        <v>3</v>
      </c>
      <c r="Q58" s="228">
        <v>0</v>
      </c>
      <c r="R58" s="228">
        <v>0</v>
      </c>
      <c r="S58" s="228">
        <v>0</v>
      </c>
      <c r="T58" s="232"/>
    </row>
    <row r="59" spans="1:20" ht="15" x14ac:dyDescent="0.25">
      <c r="A59" s="228">
        <v>58</v>
      </c>
      <c r="B59" s="228" t="s">
        <v>5953</v>
      </c>
      <c r="C59" s="228" t="s">
        <v>500</v>
      </c>
      <c r="D59" s="320" t="s">
        <v>501</v>
      </c>
      <c r="E59" s="320" t="s">
        <v>50</v>
      </c>
      <c r="F59" s="320"/>
      <c r="G59" s="228">
        <v>45.783821105957003</v>
      </c>
      <c r="H59" s="228">
        <v>-108.50567626953099</v>
      </c>
      <c r="I59" s="228">
        <v>58</v>
      </c>
      <c r="J59" s="228">
        <v>2</v>
      </c>
      <c r="K59" s="228">
        <v>0</v>
      </c>
      <c r="L59" s="228">
        <v>1</v>
      </c>
      <c r="M59" s="228">
        <v>1</v>
      </c>
      <c r="N59" s="228">
        <v>0</v>
      </c>
      <c r="O59" s="228">
        <v>0</v>
      </c>
      <c r="P59" s="228">
        <v>0</v>
      </c>
      <c r="Q59" s="228">
        <v>0</v>
      </c>
      <c r="R59" s="228">
        <v>0</v>
      </c>
      <c r="S59" s="228">
        <v>0</v>
      </c>
      <c r="T59" s="232"/>
    </row>
    <row r="60" spans="1:20" ht="15" x14ac:dyDescent="0.25">
      <c r="A60" s="228">
        <v>59</v>
      </c>
      <c r="B60" s="228" t="s">
        <v>5954</v>
      </c>
      <c r="C60" s="228" t="s">
        <v>506</v>
      </c>
      <c r="D60" s="320" t="s">
        <v>107</v>
      </c>
      <c r="E60" s="320" t="s">
        <v>50</v>
      </c>
      <c r="F60" s="320"/>
      <c r="G60" s="228">
        <v>42.098690032958899</v>
      </c>
      <c r="H60" s="228">
        <v>-75.911361694335895</v>
      </c>
      <c r="I60" s="228">
        <v>59</v>
      </c>
      <c r="J60" s="228">
        <v>1</v>
      </c>
      <c r="K60" s="228">
        <v>0</v>
      </c>
      <c r="L60" s="228">
        <v>1</v>
      </c>
      <c r="M60" s="228">
        <v>1</v>
      </c>
      <c r="N60" s="228">
        <v>0</v>
      </c>
      <c r="O60" s="228">
        <v>0</v>
      </c>
      <c r="P60" s="228">
        <v>0</v>
      </c>
      <c r="Q60" s="228">
        <v>0</v>
      </c>
      <c r="R60" s="228">
        <v>0</v>
      </c>
      <c r="S60" s="228">
        <v>0</v>
      </c>
      <c r="T60" s="232"/>
    </row>
    <row r="61" spans="1:20" ht="15" x14ac:dyDescent="0.25">
      <c r="A61" s="228">
        <v>60</v>
      </c>
      <c r="B61" s="228" t="s">
        <v>5955</v>
      </c>
      <c r="C61" s="228" t="s">
        <v>509</v>
      </c>
      <c r="D61" s="320" t="s">
        <v>510</v>
      </c>
      <c r="E61" s="320" t="s">
        <v>50</v>
      </c>
      <c r="F61" s="320"/>
      <c r="G61" s="228">
        <v>33.520679473876903</v>
      </c>
      <c r="H61" s="228">
        <v>-86.811759948730398</v>
      </c>
      <c r="I61" s="228">
        <v>60</v>
      </c>
      <c r="J61" s="228">
        <v>2</v>
      </c>
      <c r="K61" s="228">
        <v>2</v>
      </c>
      <c r="L61" s="228">
        <v>0</v>
      </c>
      <c r="M61" s="228">
        <v>0</v>
      </c>
      <c r="N61" s="228">
        <v>0</v>
      </c>
      <c r="O61" s="228">
        <v>0</v>
      </c>
      <c r="P61" s="228">
        <v>0</v>
      </c>
      <c r="Q61" s="228">
        <v>0</v>
      </c>
      <c r="R61" s="228">
        <v>0</v>
      </c>
      <c r="S61" s="228">
        <v>0</v>
      </c>
      <c r="T61" s="232"/>
    </row>
    <row r="62" spans="1:20" ht="15" x14ac:dyDescent="0.25">
      <c r="A62" s="228">
        <v>61</v>
      </c>
      <c r="B62" s="228" t="s">
        <v>5956</v>
      </c>
      <c r="C62" s="228" t="s">
        <v>509</v>
      </c>
      <c r="D62" s="320" t="s">
        <v>183</v>
      </c>
      <c r="E62" s="320" t="s">
        <v>50</v>
      </c>
      <c r="F62" s="320"/>
      <c r="G62" s="228">
        <v>42.545921325683501</v>
      </c>
      <c r="H62" s="228">
        <v>-83.215507507324205</v>
      </c>
      <c r="I62" s="228">
        <v>61</v>
      </c>
      <c r="J62" s="228">
        <v>2</v>
      </c>
      <c r="K62" s="228">
        <v>0</v>
      </c>
      <c r="L62" s="228">
        <v>0</v>
      </c>
      <c r="M62" s="228">
        <v>1</v>
      </c>
      <c r="N62" s="228">
        <v>0</v>
      </c>
      <c r="O62" s="228">
        <v>1</v>
      </c>
      <c r="P62" s="228">
        <v>0</v>
      </c>
      <c r="Q62" s="228">
        <v>0</v>
      </c>
      <c r="R62" s="228">
        <v>0</v>
      </c>
      <c r="S62" s="228">
        <v>0</v>
      </c>
      <c r="T62" s="232"/>
    </row>
    <row r="63" spans="1:20" ht="15" x14ac:dyDescent="0.25">
      <c r="A63" s="228">
        <v>62</v>
      </c>
      <c r="B63" s="228" t="s">
        <v>5957</v>
      </c>
      <c r="C63" s="228" t="s">
        <v>515</v>
      </c>
      <c r="D63" s="320" t="s">
        <v>516</v>
      </c>
      <c r="E63" s="320" t="s">
        <v>50</v>
      </c>
      <c r="F63" s="320"/>
      <c r="G63" s="228">
        <v>46.8053588867187</v>
      </c>
      <c r="H63" s="228">
        <v>-100.779327392578</v>
      </c>
      <c r="I63" s="228">
        <v>62</v>
      </c>
      <c r="J63" s="228">
        <v>2</v>
      </c>
      <c r="K63" s="228">
        <v>1</v>
      </c>
      <c r="L63" s="228">
        <v>1</v>
      </c>
      <c r="M63" s="228">
        <v>0</v>
      </c>
      <c r="N63" s="228">
        <v>0</v>
      </c>
      <c r="O63" s="228">
        <v>0</v>
      </c>
      <c r="P63" s="228">
        <v>0</v>
      </c>
      <c r="Q63" s="228">
        <v>0</v>
      </c>
      <c r="R63" s="228">
        <v>0</v>
      </c>
      <c r="S63" s="228">
        <v>0</v>
      </c>
      <c r="T63" s="232"/>
    </row>
    <row r="64" spans="1:20" ht="15" x14ac:dyDescent="0.25">
      <c r="A64" s="228">
        <v>63</v>
      </c>
      <c r="B64" s="228" t="s">
        <v>5958</v>
      </c>
      <c r="C64" s="228" t="s">
        <v>520</v>
      </c>
      <c r="D64" s="320" t="s">
        <v>208</v>
      </c>
      <c r="E64" s="320" t="s">
        <v>50</v>
      </c>
      <c r="F64" s="320"/>
      <c r="G64" s="228">
        <v>40.485008239746001</v>
      </c>
      <c r="H64" s="228">
        <v>-88.997711181640597</v>
      </c>
      <c r="I64" s="228">
        <v>63</v>
      </c>
      <c r="J64" s="228">
        <v>2</v>
      </c>
      <c r="K64" s="228">
        <v>0</v>
      </c>
      <c r="L64" s="228">
        <v>0</v>
      </c>
      <c r="M64" s="228">
        <v>2</v>
      </c>
      <c r="N64" s="228">
        <v>0</v>
      </c>
      <c r="O64" s="228">
        <v>0</v>
      </c>
      <c r="P64" s="228">
        <v>0</v>
      </c>
      <c r="Q64" s="228">
        <v>0</v>
      </c>
      <c r="R64" s="228">
        <v>0</v>
      </c>
      <c r="S64" s="228">
        <v>0</v>
      </c>
      <c r="T64" s="232"/>
    </row>
    <row r="65" spans="1:20" ht="15" x14ac:dyDescent="0.25">
      <c r="A65" s="228">
        <v>64</v>
      </c>
      <c r="B65" s="228" t="s">
        <v>5959</v>
      </c>
      <c r="C65" s="228" t="s">
        <v>525</v>
      </c>
      <c r="D65" s="320" t="s">
        <v>526</v>
      </c>
      <c r="E65" s="320" t="s">
        <v>50</v>
      </c>
      <c r="F65" s="320"/>
      <c r="G65" s="228">
        <v>43.606979370117102</v>
      </c>
      <c r="H65" s="228">
        <v>-116.19341278076099</v>
      </c>
      <c r="I65" s="228">
        <v>64</v>
      </c>
      <c r="J65" s="228">
        <v>4</v>
      </c>
      <c r="K65" s="228">
        <v>1</v>
      </c>
      <c r="L65" s="228">
        <v>1</v>
      </c>
      <c r="M65" s="228">
        <v>0</v>
      </c>
      <c r="N65" s="228">
        <v>0</v>
      </c>
      <c r="O65" s="228">
        <v>0</v>
      </c>
      <c r="P65" s="228">
        <v>2</v>
      </c>
      <c r="Q65" s="228">
        <v>0</v>
      </c>
      <c r="R65" s="228">
        <v>0</v>
      </c>
      <c r="S65" s="228">
        <v>0</v>
      </c>
      <c r="T65" s="232"/>
    </row>
    <row r="66" spans="1:20" ht="15" x14ac:dyDescent="0.25">
      <c r="A66" s="228">
        <v>65</v>
      </c>
      <c r="B66" s="228" t="s">
        <v>4499</v>
      </c>
      <c r="C66" s="228" t="s">
        <v>533</v>
      </c>
      <c r="D66" s="320" t="s">
        <v>49</v>
      </c>
      <c r="E66" s="320" t="s">
        <v>50</v>
      </c>
      <c r="F66" s="320"/>
      <c r="G66" s="228">
        <v>42.3586616516113</v>
      </c>
      <c r="H66" s="228">
        <v>-71.056739807128906</v>
      </c>
      <c r="I66" s="228">
        <v>65</v>
      </c>
      <c r="J66" s="228">
        <v>107</v>
      </c>
      <c r="K66" s="228">
        <v>20</v>
      </c>
      <c r="L66" s="228">
        <v>30</v>
      </c>
      <c r="M66" s="228">
        <v>35</v>
      </c>
      <c r="N66" s="228">
        <v>2</v>
      </c>
      <c r="O66" s="228">
        <v>9</v>
      </c>
      <c r="P66" s="228">
        <v>11</v>
      </c>
      <c r="Q66" s="228">
        <v>1</v>
      </c>
      <c r="R66" s="228">
        <v>0</v>
      </c>
      <c r="S66" s="228">
        <v>0</v>
      </c>
      <c r="T66" s="232"/>
    </row>
    <row r="67" spans="1:20" ht="15" x14ac:dyDescent="0.25">
      <c r="A67" s="228">
        <v>66</v>
      </c>
      <c r="B67" s="228" t="s">
        <v>5960</v>
      </c>
      <c r="C67" s="228" t="s">
        <v>648</v>
      </c>
      <c r="D67" s="320" t="s">
        <v>261</v>
      </c>
      <c r="E67" s="320" t="s">
        <v>50</v>
      </c>
      <c r="F67" s="320"/>
      <c r="G67" s="228">
        <v>47.791301727294901</v>
      </c>
      <c r="H67" s="228">
        <v>-122.228996276855</v>
      </c>
      <c r="I67" s="228">
        <v>66</v>
      </c>
      <c r="J67" s="228">
        <v>1</v>
      </c>
      <c r="K67" s="228">
        <v>0</v>
      </c>
      <c r="L67" s="228">
        <v>0</v>
      </c>
      <c r="M67" s="228">
        <v>1</v>
      </c>
      <c r="N67" s="228">
        <v>0</v>
      </c>
      <c r="O67" s="228">
        <v>0</v>
      </c>
      <c r="P67" s="228">
        <v>0</v>
      </c>
      <c r="Q67" s="228">
        <v>0</v>
      </c>
      <c r="R67" s="228">
        <v>0</v>
      </c>
      <c r="S67" s="228">
        <v>0</v>
      </c>
      <c r="T67" s="232"/>
    </row>
    <row r="68" spans="1:20" ht="15" x14ac:dyDescent="0.25">
      <c r="A68" s="228">
        <v>67</v>
      </c>
      <c r="B68" s="228" t="s">
        <v>5961</v>
      </c>
      <c r="C68" s="228" t="s">
        <v>651</v>
      </c>
      <c r="D68" s="320" t="s">
        <v>244</v>
      </c>
      <c r="E68" s="320" t="s">
        <v>50</v>
      </c>
      <c r="F68" s="320"/>
      <c r="G68" s="228">
        <v>40.015739440917898</v>
      </c>
      <c r="H68" s="228">
        <v>-105.279243469238</v>
      </c>
      <c r="I68" s="228">
        <v>67</v>
      </c>
      <c r="J68" s="228">
        <v>7</v>
      </c>
      <c r="K68" s="228">
        <v>1</v>
      </c>
      <c r="L68" s="228">
        <v>5</v>
      </c>
      <c r="M68" s="228">
        <v>0</v>
      </c>
      <c r="N68" s="228">
        <v>0</v>
      </c>
      <c r="O68" s="228">
        <v>0</v>
      </c>
      <c r="P68" s="228">
        <v>1</v>
      </c>
      <c r="Q68" s="228">
        <v>0</v>
      </c>
      <c r="R68" s="228">
        <v>0</v>
      </c>
      <c r="S68" s="228">
        <v>0</v>
      </c>
      <c r="T68" s="232"/>
    </row>
    <row r="69" spans="1:20" ht="15" x14ac:dyDescent="0.25">
      <c r="A69" s="228">
        <v>68</v>
      </c>
      <c r="B69" s="228" t="s">
        <v>5962</v>
      </c>
      <c r="C69" s="228" t="s">
        <v>659</v>
      </c>
      <c r="D69" s="320" t="s">
        <v>660</v>
      </c>
      <c r="E69" s="320" t="s">
        <v>50</v>
      </c>
      <c r="F69" s="320"/>
      <c r="G69" s="228">
        <v>40.881740570068303</v>
      </c>
      <c r="H69" s="228">
        <v>-111.87838745117099</v>
      </c>
      <c r="I69" s="228">
        <v>68</v>
      </c>
      <c r="J69" s="228">
        <v>1</v>
      </c>
      <c r="K69" s="228">
        <v>1</v>
      </c>
      <c r="L69" s="228">
        <v>0</v>
      </c>
      <c r="M69" s="228">
        <v>0</v>
      </c>
      <c r="N69" s="228">
        <v>0</v>
      </c>
      <c r="O69" s="228">
        <v>0</v>
      </c>
      <c r="P69" s="228">
        <v>0</v>
      </c>
      <c r="Q69" s="228">
        <v>0</v>
      </c>
      <c r="R69" s="228">
        <v>0</v>
      </c>
      <c r="S69" s="228">
        <v>0</v>
      </c>
      <c r="T69" s="232"/>
    </row>
    <row r="70" spans="1:20" ht="15" x14ac:dyDescent="0.25">
      <c r="A70" s="228">
        <v>69</v>
      </c>
      <c r="B70" s="228" t="s">
        <v>5963</v>
      </c>
      <c r="C70" s="228" t="s">
        <v>663</v>
      </c>
      <c r="D70" s="320" t="s">
        <v>244</v>
      </c>
      <c r="E70" s="320" t="s">
        <v>50</v>
      </c>
      <c r="F70" s="320"/>
      <c r="G70" s="228">
        <v>39.482189178466797</v>
      </c>
      <c r="H70" s="228">
        <v>-106.04718017578099</v>
      </c>
      <c r="I70" s="228">
        <v>69</v>
      </c>
      <c r="J70" s="228">
        <v>1</v>
      </c>
      <c r="K70" s="228">
        <v>0</v>
      </c>
      <c r="L70" s="228">
        <v>0</v>
      </c>
      <c r="M70" s="228">
        <v>1</v>
      </c>
      <c r="N70" s="228">
        <v>0</v>
      </c>
      <c r="O70" s="228">
        <v>0</v>
      </c>
      <c r="P70" s="228">
        <v>0</v>
      </c>
      <c r="Q70" s="228">
        <v>0</v>
      </c>
      <c r="R70" s="228">
        <v>0</v>
      </c>
      <c r="S70" s="228">
        <v>0</v>
      </c>
      <c r="T70" s="232"/>
    </row>
    <row r="71" spans="1:20" ht="15" x14ac:dyDescent="0.25">
      <c r="A71" s="228">
        <v>70</v>
      </c>
      <c r="B71" s="228" t="s">
        <v>5964</v>
      </c>
      <c r="C71" s="228" t="s">
        <v>666</v>
      </c>
      <c r="D71" s="320" t="s">
        <v>261</v>
      </c>
      <c r="E71" s="320" t="s">
        <v>50</v>
      </c>
      <c r="F71" s="320"/>
      <c r="G71" s="228">
        <v>47.564998626708899</v>
      </c>
      <c r="H71" s="228">
        <v>-122.627471923828</v>
      </c>
      <c r="I71" s="228">
        <v>70</v>
      </c>
      <c r="J71" s="228">
        <v>7</v>
      </c>
      <c r="K71" s="228">
        <v>7</v>
      </c>
      <c r="L71" s="228">
        <v>0</v>
      </c>
      <c r="M71" s="228">
        <v>0</v>
      </c>
      <c r="N71" s="228">
        <v>0</v>
      </c>
      <c r="O71" s="228">
        <v>0</v>
      </c>
      <c r="P71" s="228">
        <v>0</v>
      </c>
      <c r="Q71" s="228">
        <v>0</v>
      </c>
      <c r="R71" s="228">
        <v>0</v>
      </c>
      <c r="S71" s="228">
        <v>0</v>
      </c>
      <c r="T71" s="232"/>
    </row>
    <row r="72" spans="1:20" ht="15" x14ac:dyDescent="0.25">
      <c r="A72" s="228">
        <v>71</v>
      </c>
      <c r="B72" s="228" t="s">
        <v>5965</v>
      </c>
      <c r="C72" s="228" t="s">
        <v>672</v>
      </c>
      <c r="D72" s="320" t="s">
        <v>673</v>
      </c>
      <c r="E72" s="320" t="s">
        <v>50</v>
      </c>
      <c r="F72" s="320"/>
      <c r="G72" s="228">
        <v>38.618209838867102</v>
      </c>
      <c r="H72" s="228">
        <v>-90.348480224609304</v>
      </c>
      <c r="I72" s="228">
        <v>71</v>
      </c>
      <c r="J72" s="228">
        <v>1</v>
      </c>
      <c r="K72" s="228">
        <v>0</v>
      </c>
      <c r="L72" s="228">
        <v>1</v>
      </c>
      <c r="M72" s="228">
        <v>0</v>
      </c>
      <c r="N72" s="228">
        <v>0</v>
      </c>
      <c r="O72" s="228">
        <v>0</v>
      </c>
      <c r="P72" s="228">
        <v>0</v>
      </c>
      <c r="Q72" s="228">
        <v>0</v>
      </c>
      <c r="R72" s="228">
        <v>0</v>
      </c>
      <c r="S72" s="228">
        <v>0</v>
      </c>
      <c r="T72" s="232"/>
    </row>
    <row r="73" spans="1:20" ht="15" x14ac:dyDescent="0.25">
      <c r="A73" s="228">
        <v>72</v>
      </c>
      <c r="B73" s="228" t="s">
        <v>5966</v>
      </c>
      <c r="C73" s="228" t="s">
        <v>676</v>
      </c>
      <c r="D73" s="320" t="s">
        <v>76</v>
      </c>
      <c r="E73" s="320" t="s">
        <v>50</v>
      </c>
      <c r="F73" s="320"/>
      <c r="G73" s="228">
        <v>38.255908966064403</v>
      </c>
      <c r="H73" s="228">
        <v>-119.227638244628</v>
      </c>
      <c r="I73" s="228">
        <v>72</v>
      </c>
      <c r="J73" s="228">
        <v>1</v>
      </c>
      <c r="K73" s="228">
        <v>0</v>
      </c>
      <c r="L73" s="228">
        <v>1</v>
      </c>
      <c r="M73" s="228">
        <v>0</v>
      </c>
      <c r="N73" s="228">
        <v>0</v>
      </c>
      <c r="O73" s="228">
        <v>0</v>
      </c>
      <c r="P73" s="228">
        <v>0</v>
      </c>
      <c r="Q73" s="228">
        <v>0</v>
      </c>
      <c r="R73" s="228">
        <v>0</v>
      </c>
      <c r="S73" s="228">
        <v>0</v>
      </c>
      <c r="T73" s="232"/>
    </row>
    <row r="74" spans="1:20" ht="15" x14ac:dyDescent="0.25">
      <c r="A74" s="228">
        <v>73</v>
      </c>
      <c r="B74" s="228" t="s">
        <v>5967</v>
      </c>
      <c r="C74" s="228" t="s">
        <v>679</v>
      </c>
      <c r="D74" s="320" t="s">
        <v>49</v>
      </c>
      <c r="E74" s="320" t="s">
        <v>50</v>
      </c>
      <c r="F74" s="320"/>
      <c r="G74" s="228">
        <v>41.988731384277301</v>
      </c>
      <c r="H74" s="228">
        <v>-70.977020263671804</v>
      </c>
      <c r="I74" s="228">
        <v>73</v>
      </c>
      <c r="J74" s="228">
        <v>1</v>
      </c>
      <c r="K74" s="228">
        <v>0</v>
      </c>
      <c r="L74" s="228">
        <v>1</v>
      </c>
      <c r="M74" s="228">
        <v>0</v>
      </c>
      <c r="N74" s="228">
        <v>0</v>
      </c>
      <c r="O74" s="228">
        <v>0</v>
      </c>
      <c r="P74" s="228">
        <v>0</v>
      </c>
      <c r="Q74" s="228">
        <v>0</v>
      </c>
      <c r="R74" s="228">
        <v>0</v>
      </c>
      <c r="S74" s="228">
        <v>0</v>
      </c>
      <c r="T74" s="232"/>
    </row>
    <row r="75" spans="1:20" ht="15" x14ac:dyDescent="0.25">
      <c r="A75" s="228">
        <v>74</v>
      </c>
      <c r="B75" s="228" t="s">
        <v>5968</v>
      </c>
      <c r="C75" s="228" t="s">
        <v>682</v>
      </c>
      <c r="D75" s="320" t="s">
        <v>76</v>
      </c>
      <c r="E75" s="320" t="s">
        <v>50</v>
      </c>
      <c r="F75" s="320"/>
      <c r="G75" s="228">
        <v>37.686840057372997</v>
      </c>
      <c r="H75" s="228">
        <v>-122.40207672119099</v>
      </c>
      <c r="I75" s="228">
        <v>74</v>
      </c>
      <c r="J75" s="228">
        <v>2</v>
      </c>
      <c r="K75" s="228">
        <v>0</v>
      </c>
      <c r="L75" s="228">
        <v>1</v>
      </c>
      <c r="M75" s="228">
        <v>0</v>
      </c>
      <c r="N75" s="228">
        <v>0</v>
      </c>
      <c r="O75" s="228">
        <v>1</v>
      </c>
      <c r="P75" s="228">
        <v>0</v>
      </c>
      <c r="Q75" s="228">
        <v>0</v>
      </c>
      <c r="R75" s="228">
        <v>0</v>
      </c>
      <c r="S75" s="228">
        <v>0</v>
      </c>
      <c r="T75" s="232"/>
    </row>
    <row r="76" spans="1:20" ht="15" x14ac:dyDescent="0.25">
      <c r="A76" s="228">
        <v>75</v>
      </c>
      <c r="B76" s="228" t="s">
        <v>5969</v>
      </c>
      <c r="C76" s="228" t="s">
        <v>685</v>
      </c>
      <c r="D76" s="320" t="s">
        <v>49</v>
      </c>
      <c r="E76" s="320" t="s">
        <v>50</v>
      </c>
      <c r="F76" s="320"/>
      <c r="G76" s="228">
        <v>42.083179473876903</v>
      </c>
      <c r="H76" s="228">
        <v>-71.017242431640597</v>
      </c>
      <c r="I76" s="228">
        <v>75</v>
      </c>
      <c r="J76" s="228">
        <v>1</v>
      </c>
      <c r="K76" s="228">
        <v>0</v>
      </c>
      <c r="L76" s="228">
        <v>0</v>
      </c>
      <c r="M76" s="228">
        <v>1</v>
      </c>
      <c r="N76" s="228">
        <v>0</v>
      </c>
      <c r="O76" s="228">
        <v>0</v>
      </c>
      <c r="P76" s="228">
        <v>0</v>
      </c>
      <c r="Q76" s="228">
        <v>0</v>
      </c>
      <c r="R76" s="228">
        <v>0</v>
      </c>
      <c r="S76" s="228">
        <v>0</v>
      </c>
      <c r="T76" s="232"/>
    </row>
    <row r="77" spans="1:20" ht="15" x14ac:dyDescent="0.25">
      <c r="A77" s="228">
        <v>76</v>
      </c>
      <c r="B77" s="228" t="s">
        <v>5970</v>
      </c>
      <c r="C77" s="228" t="s">
        <v>688</v>
      </c>
      <c r="D77" s="320" t="s">
        <v>122</v>
      </c>
      <c r="E77" s="320" t="s">
        <v>50</v>
      </c>
      <c r="F77" s="320"/>
      <c r="G77" s="228">
        <v>42.054679870605398</v>
      </c>
      <c r="H77" s="228">
        <v>-124.288932800292</v>
      </c>
      <c r="I77" s="228">
        <v>76</v>
      </c>
      <c r="J77" s="228">
        <v>1</v>
      </c>
      <c r="K77" s="228">
        <v>0</v>
      </c>
      <c r="L77" s="228">
        <v>1</v>
      </c>
      <c r="M77" s="228">
        <v>0</v>
      </c>
      <c r="N77" s="228">
        <v>0</v>
      </c>
      <c r="O77" s="228">
        <v>0</v>
      </c>
      <c r="P77" s="228">
        <v>0</v>
      </c>
      <c r="Q77" s="228">
        <v>0</v>
      </c>
      <c r="R77" s="228">
        <v>0</v>
      </c>
      <c r="S77" s="228">
        <v>0</v>
      </c>
      <c r="T77" s="232"/>
    </row>
    <row r="78" spans="1:20" ht="15" x14ac:dyDescent="0.25">
      <c r="A78" s="228">
        <v>77</v>
      </c>
      <c r="B78" s="228" t="s">
        <v>5971</v>
      </c>
      <c r="C78" s="228" t="s">
        <v>691</v>
      </c>
      <c r="D78" s="320" t="s">
        <v>49</v>
      </c>
      <c r="E78" s="320" t="s">
        <v>50</v>
      </c>
      <c r="F78" s="320"/>
      <c r="G78" s="228">
        <v>42.333469390869098</v>
      </c>
      <c r="H78" s="228">
        <v>-71.120468139648395</v>
      </c>
      <c r="I78" s="228">
        <v>77</v>
      </c>
      <c r="J78" s="228">
        <v>6</v>
      </c>
      <c r="K78" s="228">
        <v>0</v>
      </c>
      <c r="L78" s="228">
        <v>2</v>
      </c>
      <c r="M78" s="228">
        <v>2</v>
      </c>
      <c r="N78" s="228">
        <v>0</v>
      </c>
      <c r="O78" s="228">
        <v>2</v>
      </c>
      <c r="P78" s="228">
        <v>0</v>
      </c>
      <c r="Q78" s="228">
        <v>0</v>
      </c>
      <c r="R78" s="228">
        <v>0</v>
      </c>
      <c r="S78" s="228">
        <v>0</v>
      </c>
      <c r="T78" s="232"/>
    </row>
    <row r="79" spans="1:20" ht="15" x14ac:dyDescent="0.25">
      <c r="A79" s="228">
        <v>78</v>
      </c>
      <c r="B79" s="228" t="s">
        <v>5972</v>
      </c>
      <c r="C79" s="228" t="s">
        <v>695</v>
      </c>
      <c r="D79" s="320" t="s">
        <v>107</v>
      </c>
      <c r="E79" s="320" t="s">
        <v>50</v>
      </c>
      <c r="F79" s="320"/>
      <c r="G79" s="228">
        <v>40.692451477050703</v>
      </c>
      <c r="H79" s="228">
        <v>-73.9903564453125</v>
      </c>
      <c r="I79" s="228">
        <v>78</v>
      </c>
      <c r="J79" s="228">
        <v>14</v>
      </c>
      <c r="K79" s="228">
        <v>1</v>
      </c>
      <c r="L79" s="228">
        <v>9</v>
      </c>
      <c r="M79" s="228">
        <v>0</v>
      </c>
      <c r="N79" s="228">
        <v>0</v>
      </c>
      <c r="O79" s="228">
        <v>3</v>
      </c>
      <c r="P79" s="228">
        <v>0</v>
      </c>
      <c r="Q79" s="228">
        <v>1</v>
      </c>
      <c r="R79" s="228">
        <v>0</v>
      </c>
      <c r="S79" s="228">
        <v>0</v>
      </c>
      <c r="T79" s="232"/>
    </row>
    <row r="80" spans="1:20" ht="30" x14ac:dyDescent="0.25">
      <c r="A80" s="228">
        <v>79</v>
      </c>
      <c r="B80" s="228" t="s">
        <v>4500</v>
      </c>
      <c r="C80" s="228" t="s">
        <v>709</v>
      </c>
      <c r="D80" s="320" t="s">
        <v>710</v>
      </c>
      <c r="E80" s="320" t="s">
        <v>710</v>
      </c>
      <c r="F80" s="320">
        <v>1</v>
      </c>
      <c r="G80" s="228">
        <v>-34.614555358886697</v>
      </c>
      <c r="H80" s="228">
        <v>-58.445877075195298</v>
      </c>
      <c r="I80" s="228">
        <v>79</v>
      </c>
      <c r="J80" s="228">
        <v>2</v>
      </c>
      <c r="K80" s="228">
        <v>0</v>
      </c>
      <c r="L80" s="228">
        <v>2</v>
      </c>
      <c r="M80" s="228">
        <v>0</v>
      </c>
      <c r="N80" s="228">
        <v>2</v>
      </c>
      <c r="O80" s="228">
        <v>0</v>
      </c>
      <c r="P80" s="228">
        <v>0</v>
      </c>
      <c r="Q80" s="228">
        <v>0</v>
      </c>
      <c r="R80" s="228">
        <v>0</v>
      </c>
      <c r="S80" s="228">
        <v>0</v>
      </c>
      <c r="T80" s="232"/>
    </row>
    <row r="81" spans="1:20" ht="15" x14ac:dyDescent="0.25">
      <c r="A81" s="228">
        <v>80</v>
      </c>
      <c r="B81" s="228" t="s">
        <v>5973</v>
      </c>
      <c r="C81" s="228" t="s">
        <v>715</v>
      </c>
      <c r="D81" s="320" t="s">
        <v>107</v>
      </c>
      <c r="E81" s="320" t="s">
        <v>50</v>
      </c>
      <c r="F81" s="320"/>
      <c r="G81" s="228">
        <v>42.885440826416001</v>
      </c>
      <c r="H81" s="228">
        <v>-78.878463745117102</v>
      </c>
      <c r="I81" s="228">
        <v>80</v>
      </c>
      <c r="J81" s="228">
        <v>4</v>
      </c>
      <c r="K81" s="228">
        <v>1</v>
      </c>
      <c r="L81" s="228">
        <v>2</v>
      </c>
      <c r="M81" s="228">
        <v>1</v>
      </c>
      <c r="N81" s="228">
        <v>0</v>
      </c>
      <c r="O81" s="228">
        <v>0</v>
      </c>
      <c r="P81" s="228">
        <v>0</v>
      </c>
      <c r="Q81" s="228">
        <v>0</v>
      </c>
      <c r="R81" s="228">
        <v>0</v>
      </c>
      <c r="S81" s="228">
        <v>0</v>
      </c>
      <c r="T81" s="232"/>
    </row>
    <row r="82" spans="1:20" ht="15" x14ac:dyDescent="0.25">
      <c r="A82" s="228">
        <v>81</v>
      </c>
      <c r="B82" s="228" t="s">
        <v>5974</v>
      </c>
      <c r="C82" s="228" t="s">
        <v>722</v>
      </c>
      <c r="D82" s="320" t="s">
        <v>76</v>
      </c>
      <c r="E82" s="320" t="s">
        <v>50</v>
      </c>
      <c r="F82" s="320"/>
      <c r="G82" s="228">
        <v>34.181648254394503</v>
      </c>
      <c r="H82" s="228">
        <v>-118.30793762207</v>
      </c>
      <c r="I82" s="228">
        <v>81</v>
      </c>
      <c r="J82" s="228">
        <v>4</v>
      </c>
      <c r="K82" s="228">
        <v>1</v>
      </c>
      <c r="L82" s="228">
        <v>2</v>
      </c>
      <c r="M82" s="228">
        <v>1</v>
      </c>
      <c r="N82" s="228">
        <v>0</v>
      </c>
      <c r="O82" s="228">
        <v>0</v>
      </c>
      <c r="P82" s="228">
        <v>0</v>
      </c>
      <c r="Q82" s="228">
        <v>0</v>
      </c>
      <c r="R82" s="228">
        <v>0</v>
      </c>
      <c r="S82" s="228">
        <v>0</v>
      </c>
      <c r="T82" s="232"/>
    </row>
    <row r="83" spans="1:20" ht="15" x14ac:dyDescent="0.25">
      <c r="A83" s="228">
        <v>82</v>
      </c>
      <c r="B83" s="228" t="s">
        <v>5975</v>
      </c>
      <c r="C83" s="228" t="s">
        <v>726</v>
      </c>
      <c r="D83" s="320" t="s">
        <v>76</v>
      </c>
      <c r="E83" s="320" t="s">
        <v>50</v>
      </c>
      <c r="F83" s="320"/>
      <c r="G83" s="228">
        <v>37.580268859863203</v>
      </c>
      <c r="H83" s="228">
        <v>-122.350662231445</v>
      </c>
      <c r="I83" s="228">
        <v>82</v>
      </c>
      <c r="J83" s="228">
        <v>2</v>
      </c>
      <c r="K83" s="228">
        <v>0</v>
      </c>
      <c r="L83" s="228">
        <v>1</v>
      </c>
      <c r="M83" s="228">
        <v>1</v>
      </c>
      <c r="N83" s="228">
        <v>0</v>
      </c>
      <c r="O83" s="228">
        <v>0</v>
      </c>
      <c r="P83" s="228">
        <v>0</v>
      </c>
      <c r="Q83" s="228">
        <v>0</v>
      </c>
      <c r="R83" s="228">
        <v>0</v>
      </c>
      <c r="S83" s="228">
        <v>0</v>
      </c>
      <c r="T83" s="232"/>
    </row>
    <row r="84" spans="1:20" ht="15" x14ac:dyDescent="0.25">
      <c r="A84" s="228">
        <v>83</v>
      </c>
      <c r="B84" s="228" t="s">
        <v>5976</v>
      </c>
      <c r="C84" s="228" t="s">
        <v>731</v>
      </c>
      <c r="D84" s="320" t="s">
        <v>732</v>
      </c>
      <c r="E84" s="320" t="s">
        <v>50</v>
      </c>
      <c r="F84" s="320"/>
      <c r="G84" s="228">
        <v>44.475921630859297</v>
      </c>
      <c r="H84" s="228">
        <v>-73.213226318359304</v>
      </c>
      <c r="I84" s="228">
        <v>83</v>
      </c>
      <c r="J84" s="228">
        <v>4</v>
      </c>
      <c r="K84" s="228">
        <v>1</v>
      </c>
      <c r="L84" s="228">
        <v>2</v>
      </c>
      <c r="M84" s="228">
        <v>1</v>
      </c>
      <c r="N84" s="228">
        <v>0</v>
      </c>
      <c r="O84" s="228">
        <v>0</v>
      </c>
      <c r="P84" s="228">
        <v>1</v>
      </c>
      <c r="Q84" s="228">
        <v>0</v>
      </c>
      <c r="R84" s="228">
        <v>0</v>
      </c>
      <c r="S84" s="228">
        <v>0</v>
      </c>
      <c r="T84" s="232"/>
    </row>
    <row r="85" spans="1:20" ht="15" x14ac:dyDescent="0.25">
      <c r="A85" s="228">
        <v>85</v>
      </c>
      <c r="B85" s="228" t="s">
        <v>5978</v>
      </c>
      <c r="C85" s="228" t="s">
        <v>764</v>
      </c>
      <c r="D85" s="320" t="s">
        <v>198</v>
      </c>
      <c r="E85" s="320" t="s">
        <v>50</v>
      </c>
      <c r="F85" s="320"/>
      <c r="G85" s="228">
        <v>44.765850067138601</v>
      </c>
      <c r="H85" s="228">
        <v>-93.274772644042898</v>
      </c>
      <c r="I85" s="228">
        <v>85</v>
      </c>
      <c r="J85" s="228">
        <v>2</v>
      </c>
      <c r="K85" s="228">
        <v>2</v>
      </c>
      <c r="L85" s="228">
        <v>0</v>
      </c>
      <c r="M85" s="228">
        <v>0</v>
      </c>
      <c r="N85" s="228">
        <v>0</v>
      </c>
      <c r="O85" s="228">
        <v>0</v>
      </c>
      <c r="P85" s="228">
        <v>0</v>
      </c>
      <c r="Q85" s="228">
        <v>0</v>
      </c>
      <c r="R85" s="228">
        <v>0</v>
      </c>
      <c r="S85" s="228">
        <v>0</v>
      </c>
      <c r="T85" s="232"/>
    </row>
    <row r="86" spans="1:20" ht="15" x14ac:dyDescent="0.25">
      <c r="A86" s="228">
        <v>86</v>
      </c>
      <c r="B86" s="228" t="s">
        <v>4501</v>
      </c>
      <c r="C86" s="228" t="s">
        <v>767</v>
      </c>
      <c r="D86" s="320" t="s">
        <v>768</v>
      </c>
      <c r="E86" s="320" t="s">
        <v>50</v>
      </c>
      <c r="F86" s="320"/>
      <c r="G86" s="228">
        <v>51.045219421386697</v>
      </c>
      <c r="H86" s="228">
        <v>-114.063018798828</v>
      </c>
      <c r="I86" s="228">
        <v>86</v>
      </c>
      <c r="J86" s="228">
        <v>8</v>
      </c>
      <c r="K86" s="228">
        <v>1</v>
      </c>
      <c r="L86" s="228">
        <v>5</v>
      </c>
      <c r="M86" s="228">
        <v>0</v>
      </c>
      <c r="N86" s="228">
        <v>3</v>
      </c>
      <c r="O86" s="228">
        <v>0</v>
      </c>
      <c r="P86" s="228">
        <v>0</v>
      </c>
      <c r="Q86" s="228">
        <v>0</v>
      </c>
      <c r="R86" s="228">
        <v>0</v>
      </c>
      <c r="S86" s="228">
        <v>0</v>
      </c>
      <c r="T86" s="232"/>
    </row>
    <row r="87" spans="1:20" ht="15" x14ac:dyDescent="0.25">
      <c r="A87" s="228">
        <v>87</v>
      </c>
      <c r="B87" s="228" t="s">
        <v>5979</v>
      </c>
      <c r="C87" s="228" t="s">
        <v>775</v>
      </c>
      <c r="D87" s="320" t="s">
        <v>49</v>
      </c>
      <c r="E87" s="320" t="s">
        <v>50</v>
      </c>
      <c r="F87" s="320"/>
      <c r="G87" s="228">
        <v>42.366790771484297</v>
      </c>
      <c r="H87" s="228">
        <v>-71.106010437011705</v>
      </c>
      <c r="I87" s="228">
        <v>87</v>
      </c>
      <c r="J87" s="228">
        <v>14</v>
      </c>
      <c r="K87" s="228">
        <v>4</v>
      </c>
      <c r="L87" s="228">
        <v>5</v>
      </c>
      <c r="M87" s="228">
        <v>5</v>
      </c>
      <c r="N87" s="228">
        <v>0</v>
      </c>
      <c r="O87" s="228">
        <v>0</v>
      </c>
      <c r="P87" s="228">
        <v>0</v>
      </c>
      <c r="Q87" s="228">
        <v>0</v>
      </c>
      <c r="R87" s="228">
        <v>0</v>
      </c>
      <c r="S87" s="228">
        <v>0</v>
      </c>
      <c r="T87" s="232"/>
    </row>
    <row r="88" spans="1:20" ht="15" x14ac:dyDescent="0.25">
      <c r="A88" s="228">
        <v>88</v>
      </c>
      <c r="B88" s="228" t="s">
        <v>5980</v>
      </c>
      <c r="C88" s="228" t="s">
        <v>740</v>
      </c>
      <c r="D88" s="320" t="s">
        <v>768</v>
      </c>
      <c r="E88" s="320" t="s">
        <v>50</v>
      </c>
      <c r="F88" s="320"/>
      <c r="G88" s="228">
        <v>39.200000762939403</v>
      </c>
      <c r="H88" s="228">
        <v>-1.79999995231628</v>
      </c>
      <c r="I88" s="228">
        <v>88</v>
      </c>
      <c r="J88" s="228">
        <v>1</v>
      </c>
      <c r="K88" s="228">
        <v>0</v>
      </c>
      <c r="L88" s="228">
        <v>1</v>
      </c>
      <c r="M88" s="228">
        <v>0</v>
      </c>
      <c r="N88" s="228">
        <v>0</v>
      </c>
      <c r="O88" s="228">
        <v>0</v>
      </c>
      <c r="P88" s="228">
        <v>0</v>
      </c>
      <c r="Q88" s="228">
        <v>0</v>
      </c>
      <c r="R88" s="228">
        <v>0</v>
      </c>
      <c r="S88" s="228">
        <v>0</v>
      </c>
      <c r="T88" s="232"/>
    </row>
    <row r="89" spans="1:20" ht="15" x14ac:dyDescent="0.25">
      <c r="A89" s="228">
        <v>89</v>
      </c>
      <c r="B89" s="228" t="s">
        <v>5982</v>
      </c>
      <c r="C89" s="228" t="s">
        <v>801</v>
      </c>
      <c r="D89" s="320" t="s">
        <v>740</v>
      </c>
      <c r="E89" s="320" t="s">
        <v>740</v>
      </c>
      <c r="F89" s="320">
        <v>1</v>
      </c>
      <c r="G89" s="228">
        <v>51.0825996398925</v>
      </c>
      <c r="H89" s="228">
        <v>-115.353996276855</v>
      </c>
      <c r="I89" s="228">
        <v>89</v>
      </c>
      <c r="J89" s="228">
        <v>1</v>
      </c>
      <c r="K89" s="228">
        <v>0</v>
      </c>
      <c r="L89" s="228">
        <v>0</v>
      </c>
      <c r="M89" s="228">
        <v>1</v>
      </c>
      <c r="N89" s="228">
        <v>0</v>
      </c>
      <c r="O89" s="228">
        <v>0</v>
      </c>
      <c r="P89" s="228">
        <v>0</v>
      </c>
      <c r="Q89" s="228">
        <v>0</v>
      </c>
      <c r="R89" s="228">
        <v>0</v>
      </c>
      <c r="S89" s="228">
        <v>0</v>
      </c>
      <c r="T89" s="232"/>
    </row>
    <row r="90" spans="1:20" ht="15" x14ac:dyDescent="0.25">
      <c r="A90" s="228">
        <v>90</v>
      </c>
      <c r="B90" s="228" t="s">
        <v>5983</v>
      </c>
      <c r="C90" s="228" t="s">
        <v>804</v>
      </c>
      <c r="D90" s="320" t="s">
        <v>76</v>
      </c>
      <c r="E90" s="320" t="s">
        <v>50</v>
      </c>
      <c r="F90" s="320"/>
      <c r="G90" s="228">
        <v>33.165878295898402</v>
      </c>
      <c r="H90" s="228">
        <v>-117.33821868896401</v>
      </c>
      <c r="I90" s="228">
        <v>90</v>
      </c>
      <c r="J90" s="228">
        <v>3</v>
      </c>
      <c r="K90" s="228">
        <v>1</v>
      </c>
      <c r="L90" s="228">
        <v>2</v>
      </c>
      <c r="M90" s="228">
        <v>0</v>
      </c>
      <c r="N90" s="228">
        <v>0</v>
      </c>
      <c r="O90" s="228">
        <v>0</v>
      </c>
      <c r="P90" s="228">
        <v>0</v>
      </c>
      <c r="Q90" s="228">
        <v>0</v>
      </c>
      <c r="R90" s="228">
        <v>0</v>
      </c>
      <c r="S90" s="228">
        <v>0</v>
      </c>
      <c r="T90" s="232"/>
    </row>
    <row r="91" spans="1:20" ht="15" x14ac:dyDescent="0.25">
      <c r="A91" s="228">
        <v>91</v>
      </c>
      <c r="B91" s="228" t="s">
        <v>5984</v>
      </c>
      <c r="C91" s="228" t="s">
        <v>807</v>
      </c>
      <c r="D91" s="320" t="s">
        <v>808</v>
      </c>
      <c r="E91" s="320" t="s">
        <v>50</v>
      </c>
      <c r="F91" s="320"/>
      <c r="G91" s="228">
        <v>39.978389739990199</v>
      </c>
      <c r="H91" s="228">
        <v>-86.126419067382798</v>
      </c>
      <c r="I91" s="228">
        <v>91</v>
      </c>
      <c r="J91" s="228">
        <v>2</v>
      </c>
      <c r="K91" s="228">
        <v>2</v>
      </c>
      <c r="L91" s="228">
        <v>0</v>
      </c>
      <c r="M91" s="228">
        <v>0</v>
      </c>
      <c r="N91" s="228">
        <v>0</v>
      </c>
      <c r="O91" s="228">
        <v>0</v>
      </c>
      <c r="P91" s="228">
        <v>0</v>
      </c>
      <c r="Q91" s="228">
        <v>0</v>
      </c>
      <c r="R91" s="228">
        <v>0</v>
      </c>
      <c r="S91" s="228">
        <v>0</v>
      </c>
      <c r="T91" s="232"/>
    </row>
    <row r="92" spans="1:20" ht="15" x14ac:dyDescent="0.25">
      <c r="A92" s="228">
        <v>92</v>
      </c>
      <c r="B92" s="228" t="s">
        <v>5985</v>
      </c>
      <c r="C92" s="228" t="s">
        <v>811</v>
      </c>
      <c r="D92" s="320" t="s">
        <v>76</v>
      </c>
      <c r="E92" s="320" t="s">
        <v>50</v>
      </c>
      <c r="F92" s="320"/>
      <c r="G92" s="228">
        <v>33.831611633300703</v>
      </c>
      <c r="H92" s="228">
        <v>-118.26212310791</v>
      </c>
      <c r="I92" s="228">
        <v>92</v>
      </c>
      <c r="J92" s="228">
        <v>1</v>
      </c>
      <c r="K92" s="228">
        <v>0</v>
      </c>
      <c r="L92" s="228">
        <v>1</v>
      </c>
      <c r="M92" s="228">
        <v>0</v>
      </c>
      <c r="N92" s="228">
        <v>0</v>
      </c>
      <c r="O92" s="228">
        <v>0</v>
      </c>
      <c r="P92" s="228">
        <v>0</v>
      </c>
      <c r="Q92" s="228">
        <v>0</v>
      </c>
      <c r="R92" s="228">
        <v>0</v>
      </c>
      <c r="S92" s="228">
        <v>0</v>
      </c>
      <c r="T92" s="232"/>
    </row>
    <row r="93" spans="1:20" ht="15" x14ac:dyDescent="0.25">
      <c r="A93" s="228">
        <v>93</v>
      </c>
      <c r="B93" s="228" t="s">
        <v>5986</v>
      </c>
      <c r="C93" s="228" t="s">
        <v>814</v>
      </c>
      <c r="D93" s="320" t="s">
        <v>815</v>
      </c>
      <c r="E93" s="320" t="s">
        <v>50</v>
      </c>
      <c r="F93" s="320"/>
      <c r="G93" s="228">
        <v>40.578601837158203</v>
      </c>
      <c r="H93" s="228">
        <v>-74.219146728515597</v>
      </c>
      <c r="I93" s="228">
        <v>93</v>
      </c>
      <c r="J93" s="228">
        <v>1</v>
      </c>
      <c r="K93" s="228">
        <v>0</v>
      </c>
      <c r="L93" s="228">
        <v>1</v>
      </c>
      <c r="M93" s="228">
        <v>0</v>
      </c>
      <c r="N93" s="228">
        <v>0</v>
      </c>
      <c r="O93" s="228">
        <v>0</v>
      </c>
      <c r="P93" s="228">
        <v>0</v>
      </c>
      <c r="Q93" s="228">
        <v>0</v>
      </c>
      <c r="R93" s="228">
        <v>0</v>
      </c>
      <c r="S93" s="228">
        <v>0</v>
      </c>
      <c r="T93" s="232"/>
    </row>
    <row r="94" spans="1:20" ht="15" x14ac:dyDescent="0.25">
      <c r="A94" s="228">
        <v>94</v>
      </c>
      <c r="B94" s="228" t="s">
        <v>5987</v>
      </c>
      <c r="C94" s="228" t="s">
        <v>818</v>
      </c>
      <c r="D94" s="320" t="s">
        <v>250</v>
      </c>
      <c r="E94" s="320" t="s">
        <v>50</v>
      </c>
      <c r="F94" s="320"/>
      <c r="G94" s="228">
        <v>35.789749145507798</v>
      </c>
      <c r="H94" s="228">
        <v>-78.781158447265597</v>
      </c>
      <c r="I94" s="228">
        <v>94</v>
      </c>
      <c r="J94" s="228">
        <v>1</v>
      </c>
      <c r="K94" s="228">
        <v>0</v>
      </c>
      <c r="L94" s="228">
        <v>1</v>
      </c>
      <c r="M94" s="228">
        <v>0</v>
      </c>
      <c r="N94" s="228">
        <v>0</v>
      </c>
      <c r="O94" s="228">
        <v>0</v>
      </c>
      <c r="P94" s="228">
        <v>0</v>
      </c>
      <c r="Q94" s="228">
        <v>0</v>
      </c>
      <c r="R94" s="228">
        <v>0</v>
      </c>
      <c r="S94" s="228">
        <v>0</v>
      </c>
      <c r="T94" s="232"/>
    </row>
    <row r="95" spans="1:20" ht="15" x14ac:dyDescent="0.25">
      <c r="A95" s="228">
        <v>95</v>
      </c>
      <c r="B95" s="228" t="s">
        <v>5988</v>
      </c>
      <c r="C95" s="228" t="s">
        <v>821</v>
      </c>
      <c r="D95" s="320" t="s">
        <v>822</v>
      </c>
      <c r="E95" s="320" t="s">
        <v>50</v>
      </c>
      <c r="F95" s="320"/>
      <c r="G95" s="228">
        <v>42.850078582763601</v>
      </c>
      <c r="H95" s="228">
        <v>-106.32778930664</v>
      </c>
      <c r="I95" s="228">
        <v>95</v>
      </c>
      <c r="J95" s="228">
        <v>3</v>
      </c>
      <c r="K95" s="228">
        <v>1</v>
      </c>
      <c r="L95" s="228">
        <v>2</v>
      </c>
      <c r="M95" s="228">
        <v>0</v>
      </c>
      <c r="N95" s="228">
        <v>0</v>
      </c>
      <c r="O95" s="228">
        <v>0</v>
      </c>
      <c r="P95" s="228">
        <v>0</v>
      </c>
      <c r="Q95" s="228">
        <v>0</v>
      </c>
      <c r="R95" s="228">
        <v>0</v>
      </c>
      <c r="S95" s="228">
        <v>0</v>
      </c>
      <c r="T95" s="232"/>
    </row>
    <row r="96" spans="1:20" ht="15" x14ac:dyDescent="0.25">
      <c r="A96" s="228">
        <v>96</v>
      </c>
      <c r="B96" s="228" t="s">
        <v>4502</v>
      </c>
      <c r="C96" s="228" t="s">
        <v>825</v>
      </c>
      <c r="D96" s="320" t="s">
        <v>432</v>
      </c>
      <c r="E96" s="320" t="s">
        <v>50</v>
      </c>
      <c r="F96" s="320"/>
      <c r="G96" s="228">
        <v>43.298618316650298</v>
      </c>
      <c r="H96" s="228">
        <v>-87.988349914550696</v>
      </c>
      <c r="I96" s="228">
        <v>96</v>
      </c>
      <c r="J96" s="228">
        <v>3</v>
      </c>
      <c r="K96" s="228">
        <v>0</v>
      </c>
      <c r="L96" s="228">
        <v>3</v>
      </c>
      <c r="M96" s="228">
        <v>0</v>
      </c>
      <c r="N96" s="228">
        <v>1</v>
      </c>
      <c r="O96" s="228">
        <v>0</v>
      </c>
      <c r="P96" s="228">
        <v>0</v>
      </c>
      <c r="Q96" s="228">
        <v>0</v>
      </c>
      <c r="R96" s="228">
        <v>0</v>
      </c>
      <c r="S96" s="228">
        <v>0</v>
      </c>
      <c r="T96" s="232"/>
    </row>
    <row r="97" spans="1:20" ht="15" x14ac:dyDescent="0.25">
      <c r="A97" s="228">
        <v>97</v>
      </c>
      <c r="B97" s="228" t="s">
        <v>5989</v>
      </c>
      <c r="C97" s="228" t="s">
        <v>831</v>
      </c>
      <c r="D97" s="320" t="s">
        <v>832</v>
      </c>
      <c r="E97" s="320" t="s">
        <v>832</v>
      </c>
      <c r="F97" s="320">
        <v>1</v>
      </c>
      <c r="G97" s="228">
        <v>31.764629364013601</v>
      </c>
      <c r="H97" s="228">
        <v>119.940940856933</v>
      </c>
      <c r="I97" s="228">
        <v>97</v>
      </c>
      <c r="J97" s="228">
        <v>1</v>
      </c>
      <c r="K97" s="228">
        <v>0</v>
      </c>
      <c r="L97" s="228">
        <v>1</v>
      </c>
      <c r="M97" s="228">
        <v>0</v>
      </c>
      <c r="N97" s="228">
        <v>0</v>
      </c>
      <c r="O97" s="228">
        <v>0</v>
      </c>
      <c r="P97" s="228">
        <v>0</v>
      </c>
      <c r="Q97" s="228">
        <v>0</v>
      </c>
      <c r="R97" s="228">
        <v>0</v>
      </c>
      <c r="S97" s="228">
        <v>0</v>
      </c>
      <c r="T97" s="232"/>
    </row>
    <row r="98" spans="1:20" ht="15" x14ac:dyDescent="0.25">
      <c r="A98" s="228">
        <v>98</v>
      </c>
      <c r="B98" s="228" t="s">
        <v>5990</v>
      </c>
      <c r="C98" s="228" t="s">
        <v>835</v>
      </c>
      <c r="D98" s="320" t="s">
        <v>250</v>
      </c>
      <c r="E98" s="320" t="s">
        <v>50</v>
      </c>
      <c r="F98" s="320"/>
      <c r="G98" s="228">
        <v>35.927452087402301</v>
      </c>
      <c r="H98" s="228">
        <v>-79.039268493652301</v>
      </c>
      <c r="I98" s="228">
        <v>98</v>
      </c>
      <c r="J98" s="228">
        <v>5</v>
      </c>
      <c r="K98" s="228">
        <v>2</v>
      </c>
      <c r="L98" s="228">
        <v>2</v>
      </c>
      <c r="M98" s="228">
        <v>1</v>
      </c>
      <c r="N98" s="228">
        <v>0</v>
      </c>
      <c r="O98" s="228">
        <v>0</v>
      </c>
      <c r="P98" s="228">
        <v>0</v>
      </c>
      <c r="Q98" s="228">
        <v>0</v>
      </c>
      <c r="R98" s="228">
        <v>0</v>
      </c>
      <c r="S98" s="228">
        <v>0</v>
      </c>
      <c r="T98" s="232"/>
    </row>
    <row r="99" spans="1:20" ht="15" x14ac:dyDescent="0.25">
      <c r="A99" s="228">
        <v>99</v>
      </c>
      <c r="B99" s="228" t="s">
        <v>5991</v>
      </c>
      <c r="C99" s="228" t="s">
        <v>840</v>
      </c>
      <c r="D99" s="320" t="s">
        <v>841</v>
      </c>
      <c r="E99" s="320" t="s">
        <v>50</v>
      </c>
      <c r="F99" s="320"/>
      <c r="G99" s="228">
        <v>32.781150817871001</v>
      </c>
      <c r="H99" s="228">
        <v>-79.931602478027301</v>
      </c>
      <c r="I99" s="228">
        <v>99</v>
      </c>
      <c r="J99" s="228">
        <v>2</v>
      </c>
      <c r="K99" s="228">
        <v>0</v>
      </c>
      <c r="L99" s="228">
        <v>0</v>
      </c>
      <c r="M99" s="228">
        <v>1</v>
      </c>
      <c r="N99" s="228">
        <v>0</v>
      </c>
      <c r="O99" s="228">
        <v>0</v>
      </c>
      <c r="P99" s="228">
        <v>0</v>
      </c>
      <c r="Q99" s="228">
        <v>0</v>
      </c>
      <c r="R99" s="228">
        <v>0</v>
      </c>
      <c r="S99" s="228">
        <v>1</v>
      </c>
      <c r="T99" s="232"/>
    </row>
    <row r="100" spans="1:20" ht="15" x14ac:dyDescent="0.25">
      <c r="A100" s="228">
        <v>100</v>
      </c>
      <c r="B100" s="228" t="s">
        <v>5992</v>
      </c>
      <c r="C100" s="228" t="s">
        <v>844</v>
      </c>
      <c r="D100" s="320" t="s">
        <v>250</v>
      </c>
      <c r="E100" s="320" t="s">
        <v>50</v>
      </c>
      <c r="F100" s="320"/>
      <c r="G100" s="228">
        <v>35.222858428955</v>
      </c>
      <c r="H100" s="228">
        <v>-80.837959289550696</v>
      </c>
      <c r="I100" s="228">
        <v>100</v>
      </c>
      <c r="J100" s="228">
        <v>8</v>
      </c>
      <c r="K100" s="228">
        <v>2</v>
      </c>
      <c r="L100" s="228">
        <v>2</v>
      </c>
      <c r="M100" s="228">
        <v>4</v>
      </c>
      <c r="N100" s="228">
        <v>0</v>
      </c>
      <c r="O100" s="228">
        <v>0</v>
      </c>
      <c r="P100" s="228">
        <v>0</v>
      </c>
      <c r="Q100" s="228">
        <v>0</v>
      </c>
      <c r="R100" s="228">
        <v>0</v>
      </c>
      <c r="S100" s="228">
        <v>0</v>
      </c>
      <c r="T100" s="232"/>
    </row>
    <row r="101" spans="1:20" ht="15" x14ac:dyDescent="0.25">
      <c r="A101" s="228">
        <v>101</v>
      </c>
      <c r="B101" s="228" t="s">
        <v>5993</v>
      </c>
      <c r="C101" s="228" t="s">
        <v>852</v>
      </c>
      <c r="D101" s="320" t="s">
        <v>144</v>
      </c>
      <c r="E101" s="320" t="s">
        <v>50</v>
      </c>
      <c r="F101" s="320"/>
      <c r="G101" s="228">
        <v>38.032131195068303</v>
      </c>
      <c r="H101" s="228">
        <v>-78.477531433105398</v>
      </c>
      <c r="I101" s="228">
        <v>101</v>
      </c>
      <c r="J101" s="228">
        <v>8</v>
      </c>
      <c r="K101" s="228">
        <v>3</v>
      </c>
      <c r="L101" s="228">
        <v>4</v>
      </c>
      <c r="M101" s="228">
        <v>1</v>
      </c>
      <c r="N101" s="228">
        <v>0</v>
      </c>
      <c r="O101" s="228">
        <v>0</v>
      </c>
      <c r="P101" s="228">
        <v>0</v>
      </c>
      <c r="Q101" s="228">
        <v>0</v>
      </c>
      <c r="R101" s="228">
        <v>0</v>
      </c>
      <c r="S101" s="228">
        <v>0</v>
      </c>
      <c r="T101" s="232"/>
    </row>
    <row r="102" spans="1:20" ht="15" x14ac:dyDescent="0.25">
      <c r="A102" s="228">
        <v>102</v>
      </c>
      <c r="B102" s="228" t="s">
        <v>5994</v>
      </c>
      <c r="C102" s="228" t="s">
        <v>864</v>
      </c>
      <c r="D102" s="320" t="s">
        <v>865</v>
      </c>
      <c r="E102" s="320" t="s">
        <v>50</v>
      </c>
      <c r="F102" s="320"/>
      <c r="G102" s="228">
        <v>35.046440124511697</v>
      </c>
      <c r="H102" s="228">
        <v>-85.309463500976506</v>
      </c>
      <c r="I102" s="228">
        <v>102</v>
      </c>
      <c r="J102" s="228">
        <v>3</v>
      </c>
      <c r="K102" s="228">
        <v>1</v>
      </c>
      <c r="L102" s="228">
        <v>1</v>
      </c>
      <c r="M102" s="228">
        <v>1</v>
      </c>
      <c r="N102" s="228">
        <v>0</v>
      </c>
      <c r="O102" s="228">
        <v>0</v>
      </c>
      <c r="P102" s="228">
        <v>0</v>
      </c>
      <c r="Q102" s="228">
        <v>0</v>
      </c>
      <c r="R102" s="228">
        <v>0</v>
      </c>
      <c r="S102" s="228">
        <v>0</v>
      </c>
      <c r="T102" s="232"/>
    </row>
    <row r="103" spans="1:20" ht="15" x14ac:dyDescent="0.25">
      <c r="A103" s="228">
        <v>103</v>
      </c>
      <c r="B103" s="228" t="s">
        <v>5995</v>
      </c>
      <c r="C103" s="228" t="s">
        <v>870</v>
      </c>
      <c r="D103" s="320" t="s">
        <v>49</v>
      </c>
      <c r="E103" s="320" t="s">
        <v>50</v>
      </c>
      <c r="F103" s="320"/>
      <c r="G103" s="228">
        <v>42.598270416259702</v>
      </c>
      <c r="H103" s="228">
        <v>-71.3468017578125</v>
      </c>
      <c r="I103" s="228">
        <v>103</v>
      </c>
      <c r="J103" s="228">
        <v>1</v>
      </c>
      <c r="K103" s="228">
        <v>0</v>
      </c>
      <c r="L103" s="228">
        <v>1</v>
      </c>
      <c r="M103" s="228">
        <v>0</v>
      </c>
      <c r="N103" s="228">
        <v>0</v>
      </c>
      <c r="O103" s="228">
        <v>0</v>
      </c>
      <c r="P103" s="228">
        <v>0</v>
      </c>
      <c r="Q103" s="228">
        <v>0</v>
      </c>
      <c r="R103" s="228">
        <v>0</v>
      </c>
      <c r="S103" s="228">
        <v>0</v>
      </c>
      <c r="T103" s="232"/>
    </row>
    <row r="104" spans="1:20" ht="15" x14ac:dyDescent="0.25">
      <c r="A104" s="228">
        <v>104</v>
      </c>
      <c r="B104" s="228" t="s">
        <v>5996</v>
      </c>
      <c r="C104" s="228" t="s">
        <v>873</v>
      </c>
      <c r="D104" s="320" t="s">
        <v>874</v>
      </c>
      <c r="E104" s="320" t="s">
        <v>50</v>
      </c>
      <c r="F104" s="320"/>
      <c r="G104" s="228">
        <v>41.511688232421797</v>
      </c>
      <c r="H104" s="228">
        <v>-72.899108886718693</v>
      </c>
      <c r="I104" s="228">
        <v>104</v>
      </c>
      <c r="J104" s="228">
        <v>1</v>
      </c>
      <c r="K104" s="228">
        <v>0</v>
      </c>
      <c r="L104" s="228">
        <v>0</v>
      </c>
      <c r="M104" s="228">
        <v>1</v>
      </c>
      <c r="N104" s="228">
        <v>0</v>
      </c>
      <c r="O104" s="228">
        <v>0</v>
      </c>
      <c r="P104" s="228">
        <v>0</v>
      </c>
      <c r="Q104" s="228">
        <v>0</v>
      </c>
      <c r="R104" s="228">
        <v>0</v>
      </c>
      <c r="S104" s="228">
        <v>0</v>
      </c>
      <c r="T104" s="232"/>
    </row>
    <row r="105" spans="1:20" ht="15" x14ac:dyDescent="0.25">
      <c r="A105" s="228">
        <v>105</v>
      </c>
      <c r="B105" s="228" t="s">
        <v>5997</v>
      </c>
      <c r="C105" s="228" t="s">
        <v>877</v>
      </c>
      <c r="D105" s="320" t="s">
        <v>208</v>
      </c>
      <c r="E105" s="320" t="s">
        <v>50</v>
      </c>
      <c r="F105" s="320"/>
      <c r="G105" s="228">
        <v>41.884250640869098</v>
      </c>
      <c r="H105" s="228">
        <v>-87.6324462890625</v>
      </c>
      <c r="I105" s="228">
        <v>105</v>
      </c>
      <c r="J105" s="228">
        <v>23</v>
      </c>
      <c r="K105" s="228">
        <v>6</v>
      </c>
      <c r="L105" s="228">
        <v>5</v>
      </c>
      <c r="M105" s="228">
        <v>3</v>
      </c>
      <c r="N105" s="228">
        <v>1</v>
      </c>
      <c r="O105" s="228">
        <v>3</v>
      </c>
      <c r="P105" s="228">
        <v>6</v>
      </c>
      <c r="Q105" s="228">
        <v>0</v>
      </c>
      <c r="R105" s="228">
        <v>0</v>
      </c>
      <c r="S105" s="228">
        <v>0</v>
      </c>
      <c r="T105" s="232"/>
    </row>
    <row r="106" spans="1:20" ht="15" x14ac:dyDescent="0.25">
      <c r="A106" s="228">
        <v>106</v>
      </c>
      <c r="B106" s="228" t="s">
        <v>5998</v>
      </c>
      <c r="C106" s="228" t="s">
        <v>906</v>
      </c>
      <c r="D106" s="320" t="s">
        <v>76</v>
      </c>
      <c r="E106" s="320" t="s">
        <v>50</v>
      </c>
      <c r="F106" s="320"/>
      <c r="G106" s="228">
        <v>39.731998443603501</v>
      </c>
      <c r="H106" s="228">
        <v>-121.841979980468</v>
      </c>
      <c r="I106" s="228">
        <v>106</v>
      </c>
      <c r="J106" s="228">
        <v>5</v>
      </c>
      <c r="K106" s="228">
        <v>2</v>
      </c>
      <c r="L106" s="228">
        <v>0</v>
      </c>
      <c r="M106" s="228">
        <v>2</v>
      </c>
      <c r="N106" s="228">
        <v>1</v>
      </c>
      <c r="O106" s="228">
        <v>0</v>
      </c>
      <c r="P106" s="228">
        <v>0</v>
      </c>
      <c r="Q106" s="228">
        <v>0</v>
      </c>
      <c r="R106" s="228">
        <v>0</v>
      </c>
      <c r="S106" s="228">
        <v>0</v>
      </c>
      <c r="T106" s="232"/>
    </row>
    <row r="107" spans="1:20" ht="15" x14ac:dyDescent="0.25">
      <c r="A107" s="228">
        <v>107</v>
      </c>
      <c r="B107" s="228" t="s">
        <v>5999</v>
      </c>
      <c r="C107" s="228" t="s">
        <v>914</v>
      </c>
      <c r="D107" s="320" t="s">
        <v>49</v>
      </c>
      <c r="E107" s="320" t="s">
        <v>50</v>
      </c>
      <c r="F107" s="320"/>
      <c r="G107" s="228">
        <v>42.148189544677699</v>
      </c>
      <c r="H107" s="228">
        <v>-72.606971740722599</v>
      </c>
      <c r="I107" s="228">
        <v>107</v>
      </c>
      <c r="J107" s="228">
        <v>1</v>
      </c>
      <c r="K107" s="228">
        <v>0</v>
      </c>
      <c r="L107" s="228">
        <v>0</v>
      </c>
      <c r="M107" s="228">
        <v>1</v>
      </c>
      <c r="N107" s="228">
        <v>0</v>
      </c>
      <c r="O107" s="228">
        <v>0</v>
      </c>
      <c r="P107" s="228">
        <v>0</v>
      </c>
      <c r="Q107" s="228">
        <v>0</v>
      </c>
      <c r="R107" s="228">
        <v>0</v>
      </c>
      <c r="S107" s="228">
        <v>0</v>
      </c>
      <c r="T107" s="232"/>
    </row>
    <row r="108" spans="1:20" ht="15" x14ac:dyDescent="0.25">
      <c r="A108" s="228">
        <v>108</v>
      </c>
      <c r="B108" s="228" t="s">
        <v>6000</v>
      </c>
      <c r="C108" s="228" t="s">
        <v>917</v>
      </c>
      <c r="D108" s="320" t="s">
        <v>76</v>
      </c>
      <c r="E108" s="320" t="s">
        <v>50</v>
      </c>
      <c r="F108" s="320"/>
      <c r="G108" s="228">
        <v>32.640899658203097</v>
      </c>
      <c r="H108" s="228">
        <v>-117.08428192138599</v>
      </c>
      <c r="I108" s="228">
        <v>108</v>
      </c>
      <c r="J108" s="228">
        <v>2</v>
      </c>
      <c r="K108" s="228">
        <v>0</v>
      </c>
      <c r="L108" s="228">
        <v>0</v>
      </c>
      <c r="M108" s="228">
        <v>2</v>
      </c>
      <c r="N108" s="228">
        <v>0</v>
      </c>
      <c r="O108" s="228">
        <v>0</v>
      </c>
      <c r="P108" s="228">
        <v>0</v>
      </c>
      <c r="Q108" s="228">
        <v>0</v>
      </c>
      <c r="R108" s="228">
        <v>0</v>
      </c>
      <c r="S108" s="228">
        <v>0</v>
      </c>
      <c r="T108" s="232"/>
    </row>
    <row r="109" spans="1:20" ht="15" x14ac:dyDescent="0.25">
      <c r="A109" s="228">
        <v>109</v>
      </c>
      <c r="B109" s="228" t="s">
        <v>6001</v>
      </c>
      <c r="C109" s="228" t="s">
        <v>922</v>
      </c>
      <c r="D109" s="320" t="s">
        <v>60</v>
      </c>
      <c r="E109" s="320" t="s">
        <v>50</v>
      </c>
      <c r="F109" s="320"/>
      <c r="G109" s="228">
        <v>39.107128143310497</v>
      </c>
      <c r="H109" s="228">
        <v>-84.504127502441406</v>
      </c>
      <c r="I109" s="228">
        <v>109</v>
      </c>
      <c r="J109" s="228">
        <v>4</v>
      </c>
      <c r="K109" s="228">
        <v>2</v>
      </c>
      <c r="L109" s="228">
        <v>0</v>
      </c>
      <c r="M109" s="228">
        <v>0</v>
      </c>
      <c r="N109" s="228">
        <v>1</v>
      </c>
      <c r="O109" s="228">
        <v>1</v>
      </c>
      <c r="P109" s="228">
        <v>0</v>
      </c>
      <c r="Q109" s="228">
        <v>0</v>
      </c>
      <c r="R109" s="228">
        <v>0</v>
      </c>
      <c r="S109" s="228">
        <v>0</v>
      </c>
      <c r="T109" s="232"/>
    </row>
    <row r="110" spans="1:20" ht="15" x14ac:dyDescent="0.25">
      <c r="A110" s="228">
        <v>110</v>
      </c>
      <c r="B110" s="228" t="s">
        <v>6002</v>
      </c>
      <c r="C110" s="228" t="s">
        <v>927</v>
      </c>
      <c r="D110" s="320" t="s">
        <v>76</v>
      </c>
      <c r="E110" s="320" t="s">
        <v>50</v>
      </c>
      <c r="F110" s="320"/>
      <c r="G110" s="228">
        <v>38.6987915039062</v>
      </c>
      <c r="H110" s="228">
        <v>-121.271713256835</v>
      </c>
      <c r="I110" s="228">
        <v>110</v>
      </c>
      <c r="J110" s="228">
        <v>2</v>
      </c>
      <c r="K110" s="228">
        <v>2</v>
      </c>
      <c r="L110" s="228">
        <v>0</v>
      </c>
      <c r="M110" s="228">
        <v>0</v>
      </c>
      <c r="N110" s="228">
        <v>0</v>
      </c>
      <c r="O110" s="228">
        <v>0</v>
      </c>
      <c r="P110" s="228">
        <v>0</v>
      </c>
      <c r="Q110" s="228">
        <v>0</v>
      </c>
      <c r="R110" s="228">
        <v>0</v>
      </c>
      <c r="S110" s="228">
        <v>0</v>
      </c>
      <c r="T110" s="232"/>
    </row>
    <row r="111" spans="1:20" ht="15" x14ac:dyDescent="0.25">
      <c r="A111" s="228">
        <v>111</v>
      </c>
      <c r="B111" s="228" t="s">
        <v>6003</v>
      </c>
      <c r="C111" s="228" t="s">
        <v>930</v>
      </c>
      <c r="D111" s="320" t="s">
        <v>399</v>
      </c>
      <c r="E111" s="320" t="s">
        <v>50</v>
      </c>
      <c r="F111" s="320"/>
      <c r="G111" s="228">
        <v>43.374191284179602</v>
      </c>
      <c r="H111" s="228">
        <v>-72.336158752441406</v>
      </c>
      <c r="I111" s="228">
        <v>111</v>
      </c>
      <c r="J111" s="228">
        <v>1</v>
      </c>
      <c r="K111" s="228">
        <v>0</v>
      </c>
      <c r="L111" s="228">
        <v>1</v>
      </c>
      <c r="M111" s="228">
        <v>0</v>
      </c>
      <c r="N111" s="228">
        <v>0</v>
      </c>
      <c r="O111" s="228">
        <v>0</v>
      </c>
      <c r="P111" s="228">
        <v>0</v>
      </c>
      <c r="Q111" s="228">
        <v>0</v>
      </c>
      <c r="R111" s="228">
        <v>0</v>
      </c>
      <c r="S111" s="228">
        <v>0</v>
      </c>
      <c r="T111" s="232"/>
    </row>
    <row r="112" spans="1:20" ht="15" x14ac:dyDescent="0.25">
      <c r="A112" s="228">
        <v>112</v>
      </c>
      <c r="B112" s="228" t="s">
        <v>6004</v>
      </c>
      <c r="C112" s="228" t="s">
        <v>933</v>
      </c>
      <c r="D112" s="320" t="s">
        <v>261</v>
      </c>
      <c r="E112" s="320" t="s">
        <v>50</v>
      </c>
      <c r="F112" s="320"/>
      <c r="G112" s="228">
        <v>46.413600921630803</v>
      </c>
      <c r="H112" s="228">
        <v>-117.04556274414</v>
      </c>
      <c r="I112" s="228">
        <v>112</v>
      </c>
      <c r="J112" s="228">
        <v>1</v>
      </c>
      <c r="K112" s="228">
        <v>0</v>
      </c>
      <c r="L112" s="228">
        <v>0</v>
      </c>
      <c r="M112" s="228">
        <v>0</v>
      </c>
      <c r="N112" s="228">
        <v>0</v>
      </c>
      <c r="O112" s="228">
        <v>0</v>
      </c>
      <c r="P112" s="228">
        <v>1</v>
      </c>
      <c r="Q112" s="228">
        <v>0</v>
      </c>
      <c r="R112" s="228">
        <v>0</v>
      </c>
      <c r="S112" s="228">
        <v>0</v>
      </c>
      <c r="T112" s="232"/>
    </row>
    <row r="113" spans="1:20" ht="15" x14ac:dyDescent="0.25">
      <c r="A113" s="228">
        <v>113</v>
      </c>
      <c r="B113" s="228" t="s">
        <v>6005</v>
      </c>
      <c r="C113" s="228" t="s">
        <v>936</v>
      </c>
      <c r="D113" s="320" t="s">
        <v>60</v>
      </c>
      <c r="E113" s="320" t="s">
        <v>50</v>
      </c>
      <c r="F113" s="320"/>
      <c r="G113" s="228">
        <v>41.504749298095703</v>
      </c>
      <c r="H113" s="228">
        <v>-81.690719604492102</v>
      </c>
      <c r="I113" s="228">
        <v>113</v>
      </c>
      <c r="J113" s="228">
        <v>17</v>
      </c>
      <c r="K113" s="228">
        <v>5</v>
      </c>
      <c r="L113" s="228">
        <v>6</v>
      </c>
      <c r="M113" s="228">
        <v>3</v>
      </c>
      <c r="N113" s="228">
        <v>1</v>
      </c>
      <c r="O113" s="228">
        <v>2</v>
      </c>
      <c r="P113" s="228">
        <v>0</v>
      </c>
      <c r="Q113" s="228">
        <v>0</v>
      </c>
      <c r="R113" s="228">
        <v>0</v>
      </c>
      <c r="S113" s="228">
        <v>0</v>
      </c>
      <c r="T113" s="232"/>
    </row>
    <row r="114" spans="1:20" ht="15" x14ac:dyDescent="0.25">
      <c r="A114" s="228">
        <v>114</v>
      </c>
      <c r="B114" s="228" t="s">
        <v>6006</v>
      </c>
      <c r="C114" s="228" t="s">
        <v>955</v>
      </c>
      <c r="D114" s="320" t="s">
        <v>76</v>
      </c>
      <c r="E114" s="320" t="s">
        <v>50</v>
      </c>
      <c r="F114" s="320"/>
      <c r="G114" s="228">
        <v>38.806098937988203</v>
      </c>
      <c r="H114" s="228">
        <v>-123.017707824707</v>
      </c>
      <c r="I114" s="228">
        <v>114</v>
      </c>
      <c r="J114" s="228">
        <v>1</v>
      </c>
      <c r="K114" s="228">
        <v>0</v>
      </c>
      <c r="L114" s="228">
        <v>1</v>
      </c>
      <c r="M114" s="228">
        <v>0</v>
      </c>
      <c r="N114" s="228">
        <v>0</v>
      </c>
      <c r="O114" s="228">
        <v>0</v>
      </c>
      <c r="P114" s="228">
        <v>0</v>
      </c>
      <c r="Q114" s="228">
        <v>0</v>
      </c>
      <c r="R114" s="228">
        <v>0</v>
      </c>
      <c r="S114" s="228">
        <v>0</v>
      </c>
      <c r="T114" s="232"/>
    </row>
    <row r="115" spans="1:20" ht="15" x14ac:dyDescent="0.25">
      <c r="A115" s="228">
        <v>115</v>
      </c>
      <c r="B115" s="228" t="s">
        <v>6007</v>
      </c>
      <c r="C115" s="228" t="s">
        <v>958</v>
      </c>
      <c r="D115" s="320" t="s">
        <v>740</v>
      </c>
      <c r="E115" s="320" t="s">
        <v>740</v>
      </c>
      <c r="F115" s="320">
        <v>1</v>
      </c>
      <c r="G115" s="228">
        <v>51.200000762939403</v>
      </c>
      <c r="H115" s="228">
        <v>-114.50700378417901</v>
      </c>
      <c r="I115" s="228">
        <v>115</v>
      </c>
      <c r="J115" s="228">
        <v>1</v>
      </c>
      <c r="K115" s="228">
        <v>1</v>
      </c>
      <c r="L115" s="228">
        <v>0</v>
      </c>
      <c r="M115" s="228">
        <v>0</v>
      </c>
      <c r="N115" s="228">
        <v>0</v>
      </c>
      <c r="O115" s="228">
        <v>0</v>
      </c>
      <c r="P115" s="228">
        <v>0</v>
      </c>
      <c r="Q115" s="228">
        <v>0</v>
      </c>
      <c r="R115" s="228">
        <v>0</v>
      </c>
      <c r="S115" s="228">
        <v>0</v>
      </c>
      <c r="T115" s="232"/>
    </row>
    <row r="116" spans="1:20" ht="15" x14ac:dyDescent="0.25">
      <c r="A116" s="228">
        <v>116</v>
      </c>
      <c r="B116" s="228" t="s">
        <v>6008</v>
      </c>
      <c r="C116" s="228" t="s">
        <v>961</v>
      </c>
      <c r="D116" s="320" t="s">
        <v>192</v>
      </c>
      <c r="E116" s="320" t="s">
        <v>50</v>
      </c>
      <c r="F116" s="320"/>
      <c r="G116" s="228">
        <v>38.980720520019503</v>
      </c>
      <c r="H116" s="228">
        <v>-76.937271118164006</v>
      </c>
      <c r="I116" s="228">
        <v>116</v>
      </c>
      <c r="J116" s="228">
        <v>1</v>
      </c>
      <c r="K116" s="228">
        <v>0</v>
      </c>
      <c r="L116" s="228">
        <v>1</v>
      </c>
      <c r="M116" s="228">
        <v>0</v>
      </c>
      <c r="N116" s="228">
        <v>0</v>
      </c>
      <c r="O116" s="228">
        <v>0</v>
      </c>
      <c r="P116" s="228">
        <v>0</v>
      </c>
      <c r="Q116" s="228">
        <v>0</v>
      </c>
      <c r="R116" s="228">
        <v>0</v>
      </c>
      <c r="S116" s="228">
        <v>0</v>
      </c>
      <c r="T116" s="232"/>
    </row>
    <row r="117" spans="1:20" ht="15" x14ac:dyDescent="0.25">
      <c r="A117" s="228">
        <v>117</v>
      </c>
      <c r="B117" s="228" t="s">
        <v>6009</v>
      </c>
      <c r="C117" s="228" t="s">
        <v>964</v>
      </c>
      <c r="D117" s="320" t="s">
        <v>244</v>
      </c>
      <c r="E117" s="320" t="s">
        <v>50</v>
      </c>
      <c r="F117" s="320"/>
      <c r="G117" s="228">
        <v>38.833431243896399</v>
      </c>
      <c r="H117" s="228">
        <v>-104.821807861328</v>
      </c>
      <c r="I117" s="228">
        <v>117</v>
      </c>
      <c r="J117" s="228">
        <v>6</v>
      </c>
      <c r="K117" s="228">
        <v>4</v>
      </c>
      <c r="L117" s="228">
        <v>1</v>
      </c>
      <c r="M117" s="228">
        <v>1</v>
      </c>
      <c r="N117" s="228">
        <v>0</v>
      </c>
      <c r="O117" s="228">
        <v>0</v>
      </c>
      <c r="P117" s="228">
        <v>0</v>
      </c>
      <c r="Q117" s="228">
        <v>0</v>
      </c>
      <c r="R117" s="228">
        <v>0</v>
      </c>
      <c r="S117" s="228">
        <v>0</v>
      </c>
      <c r="T117" s="232"/>
    </row>
    <row r="118" spans="1:20" ht="15" x14ac:dyDescent="0.25">
      <c r="A118" s="228">
        <v>118</v>
      </c>
      <c r="B118" s="228" t="s">
        <v>6010</v>
      </c>
      <c r="C118" s="228" t="s">
        <v>970</v>
      </c>
      <c r="D118" s="320" t="s">
        <v>192</v>
      </c>
      <c r="E118" s="320" t="s">
        <v>50</v>
      </c>
      <c r="F118" s="320"/>
      <c r="G118" s="228">
        <v>39.209159851074197</v>
      </c>
      <c r="H118" s="228">
        <v>-76.8673095703125</v>
      </c>
      <c r="I118" s="228">
        <v>118</v>
      </c>
      <c r="J118" s="228">
        <v>1</v>
      </c>
      <c r="K118" s="228">
        <v>0</v>
      </c>
      <c r="L118" s="228">
        <v>1</v>
      </c>
      <c r="M118" s="228">
        <v>0</v>
      </c>
      <c r="N118" s="228">
        <v>0</v>
      </c>
      <c r="O118" s="228">
        <v>0</v>
      </c>
      <c r="P118" s="228">
        <v>0</v>
      </c>
      <c r="Q118" s="228">
        <v>0</v>
      </c>
      <c r="R118" s="228">
        <v>0</v>
      </c>
      <c r="S118" s="228">
        <v>0</v>
      </c>
      <c r="T118" s="232"/>
    </row>
    <row r="119" spans="1:20" ht="15" x14ac:dyDescent="0.25">
      <c r="A119" s="228">
        <v>119</v>
      </c>
      <c r="B119" s="228" t="s">
        <v>6011</v>
      </c>
      <c r="C119" s="228" t="s">
        <v>973</v>
      </c>
      <c r="D119" s="320" t="s">
        <v>808</v>
      </c>
      <c r="E119" s="320" t="s">
        <v>50</v>
      </c>
      <c r="F119" s="320"/>
      <c r="G119" s="228">
        <v>39.201499938964801</v>
      </c>
      <c r="H119" s="228">
        <v>-85.918678283691406</v>
      </c>
      <c r="I119" s="228">
        <v>119</v>
      </c>
      <c r="J119" s="228">
        <v>3</v>
      </c>
      <c r="K119" s="228">
        <v>0</v>
      </c>
      <c r="L119" s="228">
        <v>1</v>
      </c>
      <c r="M119" s="228">
        <v>1</v>
      </c>
      <c r="N119" s="228">
        <v>0</v>
      </c>
      <c r="O119" s="228">
        <v>1</v>
      </c>
      <c r="P119" s="228">
        <v>0</v>
      </c>
      <c r="Q119" s="228">
        <v>0</v>
      </c>
      <c r="R119" s="228">
        <v>0</v>
      </c>
      <c r="S119" s="228">
        <v>0</v>
      </c>
      <c r="T119" s="232"/>
    </row>
    <row r="120" spans="1:20" ht="15" x14ac:dyDescent="0.25">
      <c r="A120" s="228">
        <v>120</v>
      </c>
      <c r="B120" s="228" t="s">
        <v>6012</v>
      </c>
      <c r="C120" s="228" t="s">
        <v>973</v>
      </c>
      <c r="D120" s="320" t="s">
        <v>60</v>
      </c>
      <c r="E120" s="320" t="s">
        <v>50</v>
      </c>
      <c r="F120" s="320"/>
      <c r="G120" s="228">
        <v>39.961990356445298</v>
      </c>
      <c r="H120" s="228">
        <v>-83.002746582031193</v>
      </c>
      <c r="I120" s="228">
        <v>120</v>
      </c>
      <c r="J120" s="228">
        <v>12</v>
      </c>
      <c r="K120" s="228">
        <v>4</v>
      </c>
      <c r="L120" s="228">
        <v>2</v>
      </c>
      <c r="M120" s="228">
        <v>3</v>
      </c>
      <c r="N120" s="228">
        <v>0</v>
      </c>
      <c r="O120" s="228">
        <v>0</v>
      </c>
      <c r="P120" s="228">
        <v>3</v>
      </c>
      <c r="Q120" s="228">
        <v>0</v>
      </c>
      <c r="R120" s="228">
        <v>0</v>
      </c>
      <c r="S120" s="228">
        <v>0</v>
      </c>
      <c r="T120" s="232"/>
    </row>
    <row r="121" spans="1:20" ht="15" x14ac:dyDescent="0.25">
      <c r="A121" s="228">
        <v>121</v>
      </c>
      <c r="B121" s="228" t="s">
        <v>6013</v>
      </c>
      <c r="C121" s="228" t="s">
        <v>985</v>
      </c>
      <c r="D121" s="320" t="s">
        <v>76</v>
      </c>
      <c r="E121" s="320" t="s">
        <v>50</v>
      </c>
      <c r="F121" s="320"/>
      <c r="G121" s="228">
        <v>37.981651306152301</v>
      </c>
      <c r="H121" s="228">
        <v>-122.025833129882</v>
      </c>
      <c r="I121" s="228">
        <v>121</v>
      </c>
      <c r="J121" s="228">
        <v>5</v>
      </c>
      <c r="K121" s="228">
        <v>5</v>
      </c>
      <c r="L121" s="228">
        <v>0</v>
      </c>
      <c r="M121" s="228">
        <v>0</v>
      </c>
      <c r="N121" s="228">
        <v>0</v>
      </c>
      <c r="O121" s="228">
        <v>0</v>
      </c>
      <c r="P121" s="228">
        <v>0</v>
      </c>
      <c r="Q121" s="228">
        <v>0</v>
      </c>
      <c r="R121" s="228">
        <v>0</v>
      </c>
      <c r="S121" s="228">
        <v>0</v>
      </c>
      <c r="T121" s="232"/>
    </row>
    <row r="122" spans="1:20" ht="15" x14ac:dyDescent="0.25">
      <c r="A122" s="228">
        <v>122</v>
      </c>
      <c r="B122" s="228" t="s">
        <v>6014</v>
      </c>
      <c r="C122" s="228" t="s">
        <v>985</v>
      </c>
      <c r="D122" s="320" t="s">
        <v>49</v>
      </c>
      <c r="E122" s="320" t="s">
        <v>50</v>
      </c>
      <c r="F122" s="320"/>
      <c r="G122" s="228">
        <v>42.461009979247997</v>
      </c>
      <c r="H122" s="228">
        <v>-71.349052429199205</v>
      </c>
      <c r="I122" s="228">
        <v>122</v>
      </c>
      <c r="J122" s="228">
        <v>2</v>
      </c>
      <c r="K122" s="228">
        <v>0</v>
      </c>
      <c r="L122" s="228">
        <v>0</v>
      </c>
      <c r="M122" s="228">
        <v>2</v>
      </c>
      <c r="N122" s="228">
        <v>0</v>
      </c>
      <c r="O122" s="228">
        <v>0</v>
      </c>
      <c r="P122" s="228">
        <v>0</v>
      </c>
      <c r="Q122" s="228">
        <v>0</v>
      </c>
      <c r="R122" s="228">
        <v>0</v>
      </c>
      <c r="S122" s="228">
        <v>0</v>
      </c>
      <c r="T122" s="232"/>
    </row>
    <row r="123" spans="1:20" ht="15" x14ac:dyDescent="0.25">
      <c r="A123" s="228">
        <v>123</v>
      </c>
      <c r="B123" s="228" t="s">
        <v>6015</v>
      </c>
      <c r="C123" s="228" t="s">
        <v>985</v>
      </c>
      <c r="D123" s="320" t="s">
        <v>399</v>
      </c>
      <c r="E123" s="320" t="s">
        <v>50</v>
      </c>
      <c r="F123" s="320"/>
      <c r="G123" s="228">
        <v>43.207248687744098</v>
      </c>
      <c r="H123" s="228">
        <v>-71.536598205566406</v>
      </c>
      <c r="I123" s="228">
        <v>123</v>
      </c>
      <c r="J123" s="228">
        <v>5</v>
      </c>
      <c r="K123" s="228">
        <v>2</v>
      </c>
      <c r="L123" s="228">
        <v>0</v>
      </c>
      <c r="M123" s="228">
        <v>1</v>
      </c>
      <c r="N123" s="228">
        <v>0</v>
      </c>
      <c r="O123" s="228">
        <v>0</v>
      </c>
      <c r="P123" s="228">
        <v>2</v>
      </c>
      <c r="Q123" s="228">
        <v>0</v>
      </c>
      <c r="R123" s="228">
        <v>0</v>
      </c>
      <c r="S123" s="228">
        <v>0</v>
      </c>
      <c r="T123" s="232"/>
    </row>
    <row r="124" spans="1:20" ht="15" x14ac:dyDescent="0.25">
      <c r="A124" s="228">
        <v>124</v>
      </c>
      <c r="B124" s="228" t="s">
        <v>6016</v>
      </c>
      <c r="C124" s="228" t="s">
        <v>1003</v>
      </c>
      <c r="D124" s="320" t="s">
        <v>739</v>
      </c>
      <c r="E124" s="320" t="s">
        <v>50</v>
      </c>
      <c r="F124" s="320"/>
      <c r="G124" s="228">
        <v>49.2849311828613</v>
      </c>
      <c r="H124" s="228">
        <v>-122.794380187988</v>
      </c>
      <c r="I124" s="228">
        <v>124</v>
      </c>
      <c r="J124" s="228">
        <v>3</v>
      </c>
      <c r="K124" s="228">
        <v>2</v>
      </c>
      <c r="L124" s="228">
        <v>1</v>
      </c>
      <c r="M124" s="228">
        <v>0</v>
      </c>
      <c r="N124" s="228">
        <v>0</v>
      </c>
      <c r="O124" s="228">
        <v>0</v>
      </c>
      <c r="P124" s="228">
        <v>0</v>
      </c>
      <c r="Q124" s="228">
        <v>0</v>
      </c>
      <c r="R124" s="228">
        <v>0</v>
      </c>
      <c r="S124" s="228">
        <v>0</v>
      </c>
      <c r="T124" s="232"/>
    </row>
    <row r="125" spans="1:20" ht="15" x14ac:dyDescent="0.25">
      <c r="A125" s="228">
        <v>125</v>
      </c>
      <c r="B125" s="228" t="s">
        <v>6017</v>
      </c>
      <c r="C125" s="228" t="s">
        <v>1006</v>
      </c>
      <c r="D125" s="320" t="s">
        <v>165</v>
      </c>
      <c r="E125" s="320" t="s">
        <v>50</v>
      </c>
      <c r="F125" s="320"/>
      <c r="G125" s="228">
        <v>25.749229431152301</v>
      </c>
      <c r="H125" s="228">
        <v>-80.262947082519503</v>
      </c>
      <c r="I125" s="228">
        <v>125</v>
      </c>
      <c r="J125" s="228">
        <v>1</v>
      </c>
      <c r="K125" s="228">
        <v>0</v>
      </c>
      <c r="L125" s="228">
        <v>0</v>
      </c>
      <c r="M125" s="228">
        <v>1</v>
      </c>
      <c r="N125" s="228">
        <v>0</v>
      </c>
      <c r="O125" s="228">
        <v>0</v>
      </c>
      <c r="P125" s="228">
        <v>0</v>
      </c>
      <c r="Q125" s="228">
        <v>0</v>
      </c>
      <c r="R125" s="228">
        <v>0</v>
      </c>
      <c r="S125" s="228">
        <v>0</v>
      </c>
      <c r="T125" s="232"/>
    </row>
    <row r="126" spans="1:20" ht="15" x14ac:dyDescent="0.25">
      <c r="A126" s="228">
        <v>126</v>
      </c>
      <c r="B126" s="228" t="s">
        <v>6018</v>
      </c>
      <c r="C126" s="228" t="s">
        <v>1009</v>
      </c>
      <c r="D126" s="320" t="s">
        <v>219</v>
      </c>
      <c r="E126" s="320" t="s">
        <v>50</v>
      </c>
      <c r="F126" s="320"/>
      <c r="G126" s="228">
        <v>27.796409606933501</v>
      </c>
      <c r="H126" s="228">
        <v>-97.403556823730398</v>
      </c>
      <c r="I126" s="228">
        <v>126</v>
      </c>
      <c r="J126" s="228">
        <v>4</v>
      </c>
      <c r="K126" s="228">
        <v>4</v>
      </c>
      <c r="L126" s="228">
        <v>0</v>
      </c>
      <c r="M126" s="228">
        <v>0</v>
      </c>
      <c r="N126" s="228">
        <v>0</v>
      </c>
      <c r="O126" s="228">
        <v>0</v>
      </c>
      <c r="P126" s="228">
        <v>0</v>
      </c>
      <c r="Q126" s="228">
        <v>0</v>
      </c>
      <c r="R126" s="228">
        <v>0</v>
      </c>
      <c r="S126" s="228">
        <v>0</v>
      </c>
      <c r="T126" s="232"/>
    </row>
    <row r="127" spans="1:20" ht="15" x14ac:dyDescent="0.25">
      <c r="A127" s="228">
        <v>127</v>
      </c>
      <c r="B127" s="228" t="s">
        <v>6019</v>
      </c>
      <c r="C127" s="228" t="s">
        <v>1013</v>
      </c>
      <c r="D127" s="320" t="s">
        <v>107</v>
      </c>
      <c r="E127" s="320" t="s">
        <v>50</v>
      </c>
      <c r="F127" s="320"/>
      <c r="G127" s="228">
        <v>42.603488922119098</v>
      </c>
      <c r="H127" s="228">
        <v>-76.174819946289006</v>
      </c>
      <c r="I127" s="228">
        <v>127</v>
      </c>
      <c r="J127" s="228">
        <v>1</v>
      </c>
      <c r="K127" s="228">
        <v>1</v>
      </c>
      <c r="L127" s="228">
        <v>0</v>
      </c>
      <c r="M127" s="228">
        <v>0</v>
      </c>
      <c r="N127" s="228">
        <v>0</v>
      </c>
      <c r="O127" s="228">
        <v>0</v>
      </c>
      <c r="P127" s="228">
        <v>0</v>
      </c>
      <c r="Q127" s="228">
        <v>0</v>
      </c>
      <c r="R127" s="228">
        <v>0</v>
      </c>
      <c r="S127" s="228">
        <v>0</v>
      </c>
      <c r="T127" s="232"/>
    </row>
    <row r="128" spans="1:20" ht="15" x14ac:dyDescent="0.25">
      <c r="A128" s="228">
        <v>128</v>
      </c>
      <c r="B128" s="228" t="s">
        <v>6020</v>
      </c>
      <c r="C128" s="228" t="s">
        <v>1016</v>
      </c>
      <c r="D128" s="320" t="s">
        <v>122</v>
      </c>
      <c r="E128" s="320" t="s">
        <v>50</v>
      </c>
      <c r="F128" s="320"/>
      <c r="G128" s="228">
        <v>44.565040588378899</v>
      </c>
      <c r="H128" s="228">
        <v>-123.263526916503</v>
      </c>
      <c r="I128" s="228">
        <v>128</v>
      </c>
      <c r="J128" s="228">
        <v>3</v>
      </c>
      <c r="K128" s="228">
        <v>2</v>
      </c>
      <c r="L128" s="228">
        <v>1</v>
      </c>
      <c r="M128" s="228">
        <v>0</v>
      </c>
      <c r="N128" s="228">
        <v>0</v>
      </c>
      <c r="O128" s="228">
        <v>0</v>
      </c>
      <c r="P128" s="228">
        <v>0</v>
      </c>
      <c r="Q128" s="228">
        <v>0</v>
      </c>
      <c r="R128" s="228">
        <v>0</v>
      </c>
      <c r="S128" s="228">
        <v>0</v>
      </c>
      <c r="T128" s="232"/>
    </row>
    <row r="129" spans="1:20" ht="15" x14ac:dyDescent="0.25">
      <c r="A129" s="228">
        <v>129</v>
      </c>
      <c r="B129" s="228" t="s">
        <v>6021</v>
      </c>
      <c r="C129" s="228" t="s">
        <v>1021</v>
      </c>
      <c r="D129" s="320" t="s">
        <v>76</v>
      </c>
      <c r="E129" s="320" t="s">
        <v>50</v>
      </c>
      <c r="F129" s="320"/>
      <c r="G129" s="228">
        <v>38.323360443115199</v>
      </c>
      <c r="H129" s="228">
        <v>-122.70834350585901</v>
      </c>
      <c r="I129" s="228">
        <v>129</v>
      </c>
      <c r="J129" s="228">
        <v>1</v>
      </c>
      <c r="K129" s="228">
        <v>0</v>
      </c>
      <c r="L129" s="228">
        <v>1</v>
      </c>
      <c r="M129" s="228">
        <v>0</v>
      </c>
      <c r="N129" s="228">
        <v>0</v>
      </c>
      <c r="O129" s="228">
        <v>0</v>
      </c>
      <c r="P129" s="228">
        <v>0</v>
      </c>
      <c r="Q129" s="228">
        <v>0</v>
      </c>
      <c r="R129" s="228">
        <v>0</v>
      </c>
      <c r="S129" s="228">
        <v>0</v>
      </c>
      <c r="T129" s="232"/>
    </row>
    <row r="130" spans="1:20" ht="15" x14ac:dyDescent="0.25">
      <c r="A130" s="228">
        <v>130</v>
      </c>
      <c r="B130" s="228" t="s">
        <v>6022</v>
      </c>
      <c r="C130" s="228" t="s">
        <v>1023</v>
      </c>
      <c r="D130" s="320" t="s">
        <v>488</v>
      </c>
      <c r="E130" s="320" t="s">
        <v>50</v>
      </c>
      <c r="F130" s="320"/>
      <c r="G130" s="228">
        <v>41.2577514648437</v>
      </c>
      <c r="H130" s="228">
        <v>-95.851211547851506</v>
      </c>
      <c r="I130" s="228">
        <v>130</v>
      </c>
      <c r="J130" s="228">
        <v>1</v>
      </c>
      <c r="K130" s="228">
        <v>1</v>
      </c>
      <c r="L130" s="228">
        <v>0</v>
      </c>
      <c r="M130" s="228">
        <v>0</v>
      </c>
      <c r="N130" s="228">
        <v>0</v>
      </c>
      <c r="O130" s="228">
        <v>0</v>
      </c>
      <c r="P130" s="228">
        <v>0</v>
      </c>
      <c r="Q130" s="228">
        <v>0</v>
      </c>
      <c r="R130" s="228">
        <v>0</v>
      </c>
      <c r="S130" s="228">
        <v>0</v>
      </c>
      <c r="T130" s="232"/>
    </row>
    <row r="131" spans="1:20" ht="15" x14ac:dyDescent="0.25">
      <c r="A131" s="228">
        <v>131</v>
      </c>
      <c r="B131" s="228" t="s">
        <v>6023</v>
      </c>
      <c r="C131" s="228" t="s">
        <v>1026</v>
      </c>
      <c r="D131" s="320" t="s">
        <v>122</v>
      </c>
      <c r="E131" s="320" t="s">
        <v>50</v>
      </c>
      <c r="F131" s="320"/>
      <c r="G131" s="228">
        <v>42.366428375244098</v>
      </c>
      <c r="H131" s="228">
        <v>-122.899772644042</v>
      </c>
      <c r="I131" s="228">
        <v>131</v>
      </c>
      <c r="J131" s="228">
        <v>1</v>
      </c>
      <c r="K131" s="228">
        <v>0</v>
      </c>
      <c r="L131" s="228">
        <v>1</v>
      </c>
      <c r="M131" s="228">
        <v>0</v>
      </c>
      <c r="N131" s="228">
        <v>0</v>
      </c>
      <c r="O131" s="228">
        <v>0</v>
      </c>
      <c r="P131" s="228">
        <v>0</v>
      </c>
      <c r="Q131" s="228">
        <v>0</v>
      </c>
      <c r="R131" s="228">
        <v>0</v>
      </c>
      <c r="S131" s="228">
        <v>0</v>
      </c>
      <c r="T131" s="232"/>
    </row>
    <row r="132" spans="1:20" ht="15" x14ac:dyDescent="0.25">
      <c r="A132" s="228">
        <v>132</v>
      </c>
      <c r="B132" s="228" t="s">
        <v>6024</v>
      </c>
      <c r="C132" s="228" t="s">
        <v>1029</v>
      </c>
      <c r="D132" s="320" t="s">
        <v>76</v>
      </c>
      <c r="E132" s="320" t="s">
        <v>50</v>
      </c>
      <c r="F132" s="320"/>
      <c r="G132" s="228">
        <v>34.021610260009702</v>
      </c>
      <c r="H132" s="228">
        <v>-118.39620971679599</v>
      </c>
      <c r="I132" s="228">
        <v>132</v>
      </c>
      <c r="J132" s="228">
        <v>6</v>
      </c>
      <c r="K132" s="228">
        <v>5</v>
      </c>
      <c r="L132" s="228">
        <v>1</v>
      </c>
      <c r="M132" s="228">
        <v>0</v>
      </c>
      <c r="N132" s="228">
        <v>0</v>
      </c>
      <c r="O132" s="228">
        <v>0</v>
      </c>
      <c r="P132" s="228">
        <v>0</v>
      </c>
      <c r="Q132" s="228">
        <v>0</v>
      </c>
      <c r="R132" s="228">
        <v>0</v>
      </c>
      <c r="S132" s="228">
        <v>0</v>
      </c>
      <c r="T132" s="232"/>
    </row>
    <row r="133" spans="1:20" ht="15" x14ac:dyDescent="0.25">
      <c r="A133" s="228">
        <v>133</v>
      </c>
      <c r="B133" s="228" t="s">
        <v>6025</v>
      </c>
      <c r="C133" s="228" t="s">
        <v>1038</v>
      </c>
      <c r="D133" s="320" t="s">
        <v>76</v>
      </c>
      <c r="E133" s="320" t="s">
        <v>50</v>
      </c>
      <c r="F133" s="320"/>
      <c r="G133" s="228">
        <v>37.318958282470703</v>
      </c>
      <c r="H133" s="228">
        <v>-122.02928161621</v>
      </c>
      <c r="I133" s="228">
        <v>133</v>
      </c>
      <c r="J133" s="228">
        <v>2</v>
      </c>
      <c r="K133" s="228">
        <v>1</v>
      </c>
      <c r="L133" s="228">
        <v>0</v>
      </c>
      <c r="M133" s="228">
        <v>1</v>
      </c>
      <c r="N133" s="228">
        <v>0</v>
      </c>
      <c r="O133" s="228">
        <v>0</v>
      </c>
      <c r="P133" s="228">
        <v>0</v>
      </c>
      <c r="Q133" s="228">
        <v>0</v>
      </c>
      <c r="R133" s="228">
        <v>0</v>
      </c>
      <c r="S133" s="228">
        <v>0</v>
      </c>
      <c r="T133" s="232"/>
    </row>
    <row r="134" spans="1:20" ht="15" x14ac:dyDescent="0.25">
      <c r="A134" s="228">
        <v>134</v>
      </c>
      <c r="B134" s="228" t="s">
        <v>6026</v>
      </c>
      <c r="C134" s="228" t="s">
        <v>1042</v>
      </c>
      <c r="D134" s="320" t="s">
        <v>219</v>
      </c>
      <c r="E134" s="320" t="s">
        <v>50</v>
      </c>
      <c r="F134" s="320"/>
      <c r="G134" s="228">
        <v>32.778148651122997</v>
      </c>
      <c r="H134" s="228">
        <v>-96.795402526855398</v>
      </c>
      <c r="I134" s="228">
        <v>134</v>
      </c>
      <c r="J134" s="228">
        <v>10</v>
      </c>
      <c r="K134" s="228">
        <v>0</v>
      </c>
      <c r="L134" s="228">
        <v>7</v>
      </c>
      <c r="M134" s="228">
        <v>2</v>
      </c>
      <c r="N134" s="228">
        <v>0</v>
      </c>
      <c r="O134" s="228">
        <v>0</v>
      </c>
      <c r="P134" s="228">
        <v>1</v>
      </c>
      <c r="Q134" s="228">
        <v>0</v>
      </c>
      <c r="R134" s="228">
        <v>0</v>
      </c>
      <c r="S134" s="228">
        <v>0</v>
      </c>
      <c r="T134" s="232"/>
    </row>
    <row r="135" spans="1:20" ht="15" x14ac:dyDescent="0.25">
      <c r="A135" s="228">
        <v>135</v>
      </c>
      <c r="B135" s="228" t="s">
        <v>6027</v>
      </c>
      <c r="C135" s="228" t="s">
        <v>1053</v>
      </c>
      <c r="D135" s="320" t="s">
        <v>76</v>
      </c>
      <c r="E135" s="320" t="s">
        <v>50</v>
      </c>
      <c r="F135" s="320"/>
      <c r="G135" s="228">
        <v>33.47998046875</v>
      </c>
      <c r="H135" s="228">
        <v>-117.697639465332</v>
      </c>
      <c r="I135" s="228">
        <v>135</v>
      </c>
      <c r="J135" s="228">
        <v>4</v>
      </c>
      <c r="K135" s="228">
        <v>0</v>
      </c>
      <c r="L135" s="228">
        <v>2</v>
      </c>
      <c r="M135" s="228">
        <v>2</v>
      </c>
      <c r="N135" s="228">
        <v>0</v>
      </c>
      <c r="O135" s="228">
        <v>0</v>
      </c>
      <c r="P135" s="228">
        <v>0</v>
      </c>
      <c r="Q135" s="228">
        <v>0</v>
      </c>
      <c r="R135" s="228">
        <v>0</v>
      </c>
      <c r="S135" s="228">
        <v>0</v>
      </c>
      <c r="T135" s="232"/>
    </row>
    <row r="136" spans="1:20" ht="15" x14ac:dyDescent="0.25">
      <c r="A136" s="228">
        <v>136</v>
      </c>
      <c r="B136" s="228" t="s">
        <v>6028</v>
      </c>
      <c r="C136" s="228" t="s">
        <v>1060</v>
      </c>
      <c r="D136" s="320" t="s">
        <v>49</v>
      </c>
      <c r="E136" s="320" t="s">
        <v>50</v>
      </c>
      <c r="F136" s="320"/>
      <c r="G136" s="228">
        <v>42.570098876953097</v>
      </c>
      <c r="H136" s="228">
        <v>-70.936500549316406</v>
      </c>
      <c r="I136" s="228">
        <v>136</v>
      </c>
      <c r="J136" s="228">
        <v>1</v>
      </c>
      <c r="K136" s="228">
        <v>0</v>
      </c>
      <c r="L136" s="228">
        <v>0</v>
      </c>
      <c r="M136" s="228">
        <v>1</v>
      </c>
      <c r="N136" s="228">
        <v>0</v>
      </c>
      <c r="O136" s="228">
        <v>0</v>
      </c>
      <c r="P136" s="228">
        <v>0</v>
      </c>
      <c r="Q136" s="228">
        <v>0</v>
      </c>
      <c r="R136" s="228">
        <v>0</v>
      </c>
      <c r="S136" s="228">
        <v>0</v>
      </c>
      <c r="T136" s="232"/>
    </row>
    <row r="137" spans="1:20" ht="15" x14ac:dyDescent="0.25">
      <c r="A137" s="228">
        <v>137</v>
      </c>
      <c r="B137" s="228" t="s">
        <v>6029</v>
      </c>
      <c r="C137" s="228" t="s">
        <v>1063</v>
      </c>
      <c r="D137" s="320" t="s">
        <v>1064</v>
      </c>
      <c r="E137" s="320" t="s">
        <v>1064</v>
      </c>
      <c r="F137" s="320">
        <v>1</v>
      </c>
      <c r="G137" s="228">
        <v>-6.7831997871398899</v>
      </c>
      <c r="H137" s="228">
        <v>39.267669677734297</v>
      </c>
      <c r="I137" s="228">
        <v>137</v>
      </c>
      <c r="J137" s="228">
        <v>1</v>
      </c>
      <c r="K137" s="228">
        <v>1</v>
      </c>
      <c r="L137" s="228">
        <v>0</v>
      </c>
      <c r="M137" s="228">
        <v>0</v>
      </c>
      <c r="N137" s="228">
        <v>0</v>
      </c>
      <c r="O137" s="228">
        <v>0</v>
      </c>
      <c r="P137" s="228">
        <v>0</v>
      </c>
      <c r="Q137" s="228">
        <v>0</v>
      </c>
      <c r="R137" s="228">
        <v>0</v>
      </c>
      <c r="S137" s="228">
        <v>0</v>
      </c>
      <c r="T137" s="232"/>
    </row>
    <row r="138" spans="1:20" ht="15" x14ac:dyDescent="0.25">
      <c r="A138" s="228">
        <v>138</v>
      </c>
      <c r="B138" s="228" t="s">
        <v>6030</v>
      </c>
      <c r="C138" s="228" t="s">
        <v>1066</v>
      </c>
      <c r="D138" s="320" t="s">
        <v>49</v>
      </c>
      <c r="E138" s="320" t="s">
        <v>50</v>
      </c>
      <c r="F138" s="320"/>
      <c r="G138" s="228">
        <v>41.628208160400298</v>
      </c>
      <c r="H138" s="228">
        <v>-70.966026306152301</v>
      </c>
      <c r="I138" s="228">
        <v>138</v>
      </c>
      <c r="J138" s="228">
        <v>1</v>
      </c>
      <c r="K138" s="228">
        <v>0</v>
      </c>
      <c r="L138" s="228">
        <v>0</v>
      </c>
      <c r="M138" s="228">
        <v>1</v>
      </c>
      <c r="N138" s="228">
        <v>0</v>
      </c>
      <c r="O138" s="228">
        <v>0</v>
      </c>
      <c r="P138" s="228">
        <v>0</v>
      </c>
      <c r="Q138" s="228">
        <v>0</v>
      </c>
      <c r="R138" s="228">
        <v>0</v>
      </c>
      <c r="S138" s="228">
        <v>0</v>
      </c>
      <c r="T138" s="232"/>
    </row>
    <row r="139" spans="1:20" ht="15" x14ac:dyDescent="0.25">
      <c r="A139" s="228">
        <v>139</v>
      </c>
      <c r="B139" s="228" t="s">
        <v>6031</v>
      </c>
      <c r="C139" s="228" t="s">
        <v>1069</v>
      </c>
      <c r="D139" s="320" t="s">
        <v>488</v>
      </c>
      <c r="E139" s="320" t="s">
        <v>50</v>
      </c>
      <c r="F139" s="320"/>
      <c r="G139" s="228">
        <v>41.538261413574197</v>
      </c>
      <c r="H139" s="228">
        <v>-90.576400756835895</v>
      </c>
      <c r="I139" s="228">
        <v>139</v>
      </c>
      <c r="J139" s="228">
        <v>2</v>
      </c>
      <c r="K139" s="228">
        <v>0</v>
      </c>
      <c r="L139" s="228">
        <v>2</v>
      </c>
      <c r="M139" s="228">
        <v>0</v>
      </c>
      <c r="N139" s="228">
        <v>0</v>
      </c>
      <c r="O139" s="228">
        <v>0</v>
      </c>
      <c r="P139" s="228">
        <v>0</v>
      </c>
      <c r="Q139" s="228">
        <v>0</v>
      </c>
      <c r="R139" s="228">
        <v>0</v>
      </c>
      <c r="S139" s="228">
        <v>0</v>
      </c>
      <c r="T139" s="232"/>
    </row>
    <row r="140" spans="1:20" ht="15" x14ac:dyDescent="0.25">
      <c r="A140" s="228">
        <v>140</v>
      </c>
      <c r="B140" s="228" t="s">
        <v>6032</v>
      </c>
      <c r="C140" s="228" t="s">
        <v>1073</v>
      </c>
      <c r="D140" s="320" t="s">
        <v>76</v>
      </c>
      <c r="E140" s="320" t="s">
        <v>50</v>
      </c>
      <c r="F140" s="320"/>
      <c r="G140" s="228">
        <v>38.5466918945312</v>
      </c>
      <c r="H140" s="228">
        <v>-121.744567871093</v>
      </c>
      <c r="I140" s="228">
        <v>140</v>
      </c>
      <c r="J140" s="228">
        <v>5</v>
      </c>
      <c r="K140" s="228">
        <v>0</v>
      </c>
      <c r="L140" s="228">
        <v>1</v>
      </c>
      <c r="M140" s="228">
        <v>4</v>
      </c>
      <c r="N140" s="228">
        <v>0</v>
      </c>
      <c r="O140" s="228">
        <v>0</v>
      </c>
      <c r="P140" s="228">
        <v>0</v>
      </c>
      <c r="Q140" s="228">
        <v>0</v>
      </c>
      <c r="R140" s="228">
        <v>0</v>
      </c>
      <c r="S140" s="228">
        <v>0</v>
      </c>
      <c r="T140" s="232"/>
    </row>
    <row r="141" spans="1:20" ht="15" x14ac:dyDescent="0.25">
      <c r="A141" s="228">
        <v>141</v>
      </c>
      <c r="B141" s="228" t="s">
        <v>6033</v>
      </c>
      <c r="C141" s="228" t="s">
        <v>1076</v>
      </c>
      <c r="D141" s="320" t="s">
        <v>60</v>
      </c>
      <c r="E141" s="320" t="s">
        <v>50</v>
      </c>
      <c r="F141" s="320"/>
      <c r="G141" s="228">
        <v>39.759109497070298</v>
      </c>
      <c r="H141" s="228">
        <v>-84.194442749023395</v>
      </c>
      <c r="I141" s="228">
        <v>141</v>
      </c>
      <c r="J141" s="228">
        <v>2</v>
      </c>
      <c r="K141" s="228">
        <v>0</v>
      </c>
      <c r="L141" s="228">
        <v>0</v>
      </c>
      <c r="M141" s="228">
        <v>0</v>
      </c>
      <c r="N141" s="228">
        <v>0</v>
      </c>
      <c r="O141" s="228">
        <v>0</v>
      </c>
      <c r="P141" s="228">
        <v>2</v>
      </c>
      <c r="Q141" s="228">
        <v>0</v>
      </c>
      <c r="R141" s="228">
        <v>0</v>
      </c>
      <c r="S141" s="228">
        <v>0</v>
      </c>
      <c r="T141" s="232"/>
    </row>
    <row r="142" spans="1:20" ht="15" x14ac:dyDescent="0.25">
      <c r="A142" s="228">
        <v>142</v>
      </c>
      <c r="B142" s="228" t="s">
        <v>6034</v>
      </c>
      <c r="C142" s="228" t="s">
        <v>1079</v>
      </c>
      <c r="D142" s="320" t="s">
        <v>160</v>
      </c>
      <c r="E142" s="320" t="s">
        <v>50</v>
      </c>
      <c r="F142" s="320"/>
      <c r="G142" s="228">
        <v>33.774261474609297</v>
      </c>
      <c r="H142" s="228">
        <v>-84.296592712402301</v>
      </c>
      <c r="I142" s="228">
        <v>142</v>
      </c>
      <c r="J142" s="228">
        <v>1</v>
      </c>
      <c r="K142" s="228">
        <v>1</v>
      </c>
      <c r="L142" s="228">
        <v>0</v>
      </c>
      <c r="M142" s="228">
        <v>0</v>
      </c>
      <c r="N142" s="228">
        <v>0</v>
      </c>
      <c r="O142" s="228">
        <v>0</v>
      </c>
      <c r="P142" s="228">
        <v>0</v>
      </c>
      <c r="Q142" s="228">
        <v>0</v>
      </c>
      <c r="R142" s="228">
        <v>0</v>
      </c>
      <c r="S142" s="228">
        <v>0</v>
      </c>
      <c r="T142" s="232"/>
    </row>
    <row r="143" spans="1:20" ht="15" x14ac:dyDescent="0.25">
      <c r="A143" s="228">
        <v>143</v>
      </c>
      <c r="B143" s="228" t="s">
        <v>6035</v>
      </c>
      <c r="C143" s="228" t="s">
        <v>1082</v>
      </c>
      <c r="D143" s="320" t="s">
        <v>49</v>
      </c>
      <c r="E143" s="320" t="s">
        <v>50</v>
      </c>
      <c r="F143" s="320"/>
      <c r="G143" s="228">
        <v>42.542469024658203</v>
      </c>
      <c r="H143" s="228">
        <v>-72.601997375488196</v>
      </c>
      <c r="I143" s="228">
        <v>143</v>
      </c>
      <c r="J143" s="228">
        <v>1</v>
      </c>
      <c r="K143" s="228">
        <v>0</v>
      </c>
      <c r="L143" s="228">
        <v>1</v>
      </c>
      <c r="M143" s="228">
        <v>0</v>
      </c>
      <c r="N143" s="228">
        <v>0</v>
      </c>
      <c r="O143" s="228">
        <v>0</v>
      </c>
      <c r="P143" s="228">
        <v>0</v>
      </c>
      <c r="Q143" s="228">
        <v>0</v>
      </c>
      <c r="R143" s="228">
        <v>0</v>
      </c>
      <c r="S143" s="228">
        <v>0</v>
      </c>
      <c r="T143" s="232"/>
    </row>
    <row r="144" spans="1:20" ht="15" x14ac:dyDescent="0.25">
      <c r="A144" s="228">
        <v>144</v>
      </c>
      <c r="B144" s="228" t="s">
        <v>6036</v>
      </c>
      <c r="C144" s="228" t="s">
        <v>1085</v>
      </c>
      <c r="D144" s="320" t="s">
        <v>76</v>
      </c>
      <c r="E144" s="320" t="s">
        <v>50</v>
      </c>
      <c r="F144" s="320"/>
      <c r="G144" s="228">
        <v>32.954891204833899</v>
      </c>
      <c r="H144" s="228">
        <v>-117.26348114013599</v>
      </c>
      <c r="I144" s="228">
        <v>144</v>
      </c>
      <c r="J144" s="228">
        <v>1</v>
      </c>
      <c r="K144" s="228">
        <v>0</v>
      </c>
      <c r="L144" s="228">
        <v>0</v>
      </c>
      <c r="M144" s="228">
        <v>1</v>
      </c>
      <c r="N144" s="228">
        <v>0</v>
      </c>
      <c r="O144" s="228">
        <v>0</v>
      </c>
      <c r="P144" s="228">
        <v>0</v>
      </c>
      <c r="Q144" s="228">
        <v>0</v>
      </c>
      <c r="R144" s="228">
        <v>0</v>
      </c>
      <c r="S144" s="228">
        <v>0</v>
      </c>
      <c r="T144" s="232"/>
    </row>
    <row r="145" spans="1:20" ht="15" x14ac:dyDescent="0.25">
      <c r="A145" s="228">
        <v>145</v>
      </c>
      <c r="B145" s="228" t="s">
        <v>6037</v>
      </c>
      <c r="C145" s="228" t="s">
        <v>1088</v>
      </c>
      <c r="D145" s="320" t="s">
        <v>76</v>
      </c>
      <c r="E145" s="320" t="s">
        <v>50</v>
      </c>
      <c r="F145" s="320"/>
      <c r="G145" s="228">
        <v>35.770458221435497</v>
      </c>
      <c r="H145" s="228">
        <v>-119.245277404785</v>
      </c>
      <c r="I145" s="228">
        <v>145</v>
      </c>
      <c r="J145" s="228">
        <v>1</v>
      </c>
      <c r="K145" s="228">
        <v>0</v>
      </c>
      <c r="L145" s="228">
        <v>1</v>
      </c>
      <c r="M145" s="228">
        <v>0</v>
      </c>
      <c r="N145" s="228">
        <v>0</v>
      </c>
      <c r="O145" s="228">
        <v>0</v>
      </c>
      <c r="P145" s="228">
        <v>0</v>
      </c>
      <c r="Q145" s="228">
        <v>0</v>
      </c>
      <c r="R145" s="228">
        <v>0</v>
      </c>
      <c r="S145" s="228">
        <v>0</v>
      </c>
      <c r="T145" s="232"/>
    </row>
    <row r="146" spans="1:20" ht="15" x14ac:dyDescent="0.25">
      <c r="A146" s="228">
        <v>146</v>
      </c>
      <c r="B146" s="228" t="s">
        <v>6038</v>
      </c>
      <c r="C146" s="228" t="s">
        <v>1091</v>
      </c>
      <c r="D146" s="320" t="s">
        <v>1092</v>
      </c>
      <c r="E146" s="320" t="s">
        <v>50</v>
      </c>
      <c r="F146" s="320"/>
      <c r="G146" s="228">
        <v>28.6449794769287</v>
      </c>
      <c r="H146" s="228">
        <v>77.2164306640625</v>
      </c>
      <c r="I146" s="228">
        <v>146</v>
      </c>
      <c r="J146" s="228">
        <v>1</v>
      </c>
      <c r="K146" s="228">
        <v>1</v>
      </c>
      <c r="L146" s="228">
        <v>0</v>
      </c>
      <c r="M146" s="228">
        <v>0</v>
      </c>
      <c r="N146" s="228">
        <v>0</v>
      </c>
      <c r="O146" s="228">
        <v>0</v>
      </c>
      <c r="P146" s="228">
        <v>0</v>
      </c>
      <c r="Q146" s="228">
        <v>0</v>
      </c>
      <c r="R146" s="228">
        <v>0</v>
      </c>
      <c r="S146" s="228">
        <v>0</v>
      </c>
      <c r="T146" s="232"/>
    </row>
    <row r="147" spans="1:20" ht="15" x14ac:dyDescent="0.25">
      <c r="A147" s="228">
        <v>147</v>
      </c>
      <c r="B147" s="228" t="s">
        <v>4503</v>
      </c>
      <c r="C147" s="228" t="s">
        <v>1095</v>
      </c>
      <c r="D147" s="320" t="s">
        <v>219</v>
      </c>
      <c r="E147" s="320" t="s">
        <v>50</v>
      </c>
      <c r="F147" s="320"/>
      <c r="G147" s="228">
        <v>33.216560363769503</v>
      </c>
      <c r="H147" s="228">
        <v>-97.1309814453125</v>
      </c>
      <c r="I147" s="228">
        <v>147</v>
      </c>
      <c r="J147" s="228">
        <v>1</v>
      </c>
      <c r="K147" s="228">
        <v>0</v>
      </c>
      <c r="L147" s="228">
        <v>1</v>
      </c>
      <c r="M147" s="228">
        <v>1</v>
      </c>
      <c r="N147" s="228">
        <v>0</v>
      </c>
      <c r="O147" s="228">
        <v>0</v>
      </c>
      <c r="P147" s="228">
        <v>0</v>
      </c>
      <c r="Q147" s="228">
        <v>0</v>
      </c>
      <c r="R147" s="228">
        <v>0</v>
      </c>
      <c r="S147" s="228">
        <v>0</v>
      </c>
      <c r="T147" s="232"/>
    </row>
    <row r="148" spans="1:20" ht="15" x14ac:dyDescent="0.25">
      <c r="A148" s="228">
        <v>148</v>
      </c>
      <c r="B148" s="228" t="s">
        <v>6039</v>
      </c>
      <c r="C148" s="228" t="s">
        <v>1099</v>
      </c>
      <c r="D148" s="320" t="s">
        <v>244</v>
      </c>
      <c r="E148" s="320" t="s">
        <v>50</v>
      </c>
      <c r="F148" s="320"/>
      <c r="G148" s="228">
        <v>39.7400093078613</v>
      </c>
      <c r="H148" s="228">
        <v>-104.992301940917</v>
      </c>
      <c r="I148" s="228">
        <v>148</v>
      </c>
      <c r="J148" s="228">
        <v>27</v>
      </c>
      <c r="K148" s="228">
        <v>8</v>
      </c>
      <c r="L148" s="228">
        <v>8</v>
      </c>
      <c r="M148" s="228">
        <v>8</v>
      </c>
      <c r="N148" s="228">
        <v>0</v>
      </c>
      <c r="O148" s="228">
        <v>0</v>
      </c>
      <c r="P148" s="228">
        <v>1</v>
      </c>
      <c r="Q148" s="228">
        <v>1</v>
      </c>
      <c r="R148" s="228">
        <v>1</v>
      </c>
      <c r="S148" s="228">
        <v>0</v>
      </c>
      <c r="T148" s="232"/>
    </row>
    <row r="149" spans="1:20" ht="15" x14ac:dyDescent="0.25">
      <c r="A149" s="228">
        <v>149</v>
      </c>
      <c r="B149" s="228" t="s">
        <v>6040</v>
      </c>
      <c r="C149" s="228" t="s">
        <v>1125</v>
      </c>
      <c r="D149" s="320" t="s">
        <v>488</v>
      </c>
      <c r="E149" s="320" t="s">
        <v>50</v>
      </c>
      <c r="F149" s="320"/>
      <c r="G149" s="228">
        <v>41.589759826660099</v>
      </c>
      <c r="H149" s="228">
        <v>-93.615646362304602</v>
      </c>
      <c r="I149" s="228">
        <v>149</v>
      </c>
      <c r="J149" s="228">
        <v>3</v>
      </c>
      <c r="K149" s="228">
        <v>0</v>
      </c>
      <c r="L149" s="228">
        <v>1</v>
      </c>
      <c r="M149" s="228">
        <v>0</v>
      </c>
      <c r="N149" s="228">
        <v>1</v>
      </c>
      <c r="O149" s="228">
        <v>1</v>
      </c>
      <c r="P149" s="228">
        <v>0</v>
      </c>
      <c r="Q149" s="228">
        <v>0</v>
      </c>
      <c r="R149" s="228">
        <v>0</v>
      </c>
      <c r="S149" s="228">
        <v>0</v>
      </c>
      <c r="T149" s="232"/>
    </row>
    <row r="150" spans="1:20" ht="15" x14ac:dyDescent="0.25">
      <c r="A150" s="228">
        <v>150</v>
      </c>
      <c r="B150" s="228" t="s">
        <v>6041</v>
      </c>
      <c r="C150" s="228" t="s">
        <v>1128</v>
      </c>
      <c r="D150" s="320" t="s">
        <v>219</v>
      </c>
      <c r="E150" s="320" t="s">
        <v>50</v>
      </c>
      <c r="F150" s="320"/>
      <c r="G150" s="228">
        <v>32.605670928955</v>
      </c>
      <c r="H150" s="228">
        <v>-96.857040405273395</v>
      </c>
      <c r="I150" s="228">
        <v>150</v>
      </c>
      <c r="J150" s="228">
        <v>1</v>
      </c>
      <c r="K150" s="228">
        <v>1</v>
      </c>
      <c r="L150" s="228">
        <v>0</v>
      </c>
      <c r="M150" s="228">
        <v>0</v>
      </c>
      <c r="N150" s="228">
        <v>0</v>
      </c>
      <c r="O150" s="228">
        <v>0</v>
      </c>
      <c r="P150" s="228">
        <v>0</v>
      </c>
      <c r="Q150" s="228">
        <v>0</v>
      </c>
      <c r="R150" s="228">
        <v>0</v>
      </c>
      <c r="S150" s="228">
        <v>0</v>
      </c>
      <c r="T150" s="232"/>
    </row>
    <row r="151" spans="1:20" ht="15" x14ac:dyDescent="0.25">
      <c r="A151" s="228">
        <v>151</v>
      </c>
      <c r="B151" s="228" t="s">
        <v>6042</v>
      </c>
      <c r="C151" s="228" t="s">
        <v>1131</v>
      </c>
      <c r="D151" s="320" t="s">
        <v>183</v>
      </c>
      <c r="E151" s="320" t="s">
        <v>50</v>
      </c>
      <c r="F151" s="320"/>
      <c r="G151" s="228">
        <v>42.331680297851499</v>
      </c>
      <c r="H151" s="228">
        <v>-83.047996520996094</v>
      </c>
      <c r="I151" s="228">
        <v>151</v>
      </c>
      <c r="J151" s="228">
        <v>8</v>
      </c>
      <c r="K151" s="228">
        <v>1</v>
      </c>
      <c r="L151" s="228">
        <v>1</v>
      </c>
      <c r="M151" s="228">
        <v>4</v>
      </c>
      <c r="N151" s="228">
        <v>0</v>
      </c>
      <c r="O151" s="228">
        <v>0</v>
      </c>
      <c r="P151" s="228">
        <v>2</v>
      </c>
      <c r="Q151" s="228">
        <v>0</v>
      </c>
      <c r="R151" s="228">
        <v>0</v>
      </c>
      <c r="S151" s="228">
        <v>1</v>
      </c>
      <c r="T151" s="232"/>
    </row>
    <row r="152" spans="1:20" ht="15" x14ac:dyDescent="0.25">
      <c r="A152" s="228">
        <v>152</v>
      </c>
      <c r="B152" s="228" t="s">
        <v>6043</v>
      </c>
      <c r="C152" s="228" t="s">
        <v>1136</v>
      </c>
      <c r="D152" s="320" t="s">
        <v>76</v>
      </c>
      <c r="E152" s="320" t="s">
        <v>50</v>
      </c>
      <c r="F152" s="320"/>
      <c r="G152" s="228">
        <v>38.445518493652301</v>
      </c>
      <c r="H152" s="228">
        <v>-121.81707000732401</v>
      </c>
      <c r="I152" s="228">
        <v>152</v>
      </c>
      <c r="J152" s="228">
        <v>1</v>
      </c>
      <c r="K152" s="228">
        <v>1</v>
      </c>
      <c r="L152" s="228">
        <v>0</v>
      </c>
      <c r="M152" s="228">
        <v>0</v>
      </c>
      <c r="N152" s="228">
        <v>0</v>
      </c>
      <c r="O152" s="228">
        <v>0</v>
      </c>
      <c r="P152" s="228">
        <v>0</v>
      </c>
      <c r="Q152" s="228">
        <v>0</v>
      </c>
      <c r="R152" s="228">
        <v>0</v>
      </c>
      <c r="S152" s="228">
        <v>0</v>
      </c>
      <c r="T152" s="232"/>
    </row>
    <row r="153" spans="1:20" ht="15" x14ac:dyDescent="0.25">
      <c r="A153" s="228">
        <v>153</v>
      </c>
      <c r="B153" s="228" t="s">
        <v>9805</v>
      </c>
      <c r="C153" s="228" t="s">
        <v>1139</v>
      </c>
      <c r="D153" s="320" t="s">
        <v>2932</v>
      </c>
      <c r="E153" s="320" t="s">
        <v>2932</v>
      </c>
      <c r="F153" s="320">
        <v>1</v>
      </c>
      <c r="G153" s="228">
        <v>25.275060653686499</v>
      </c>
      <c r="H153" s="228">
        <v>51.531040191650298</v>
      </c>
      <c r="I153" s="228">
        <v>153</v>
      </c>
      <c r="J153" s="228">
        <v>1</v>
      </c>
      <c r="K153" s="228">
        <v>0</v>
      </c>
      <c r="L153" s="228">
        <v>1</v>
      </c>
      <c r="M153" s="228">
        <v>0</v>
      </c>
      <c r="N153" s="228">
        <v>0</v>
      </c>
      <c r="O153" s="228">
        <v>0</v>
      </c>
      <c r="P153" s="228">
        <v>0</v>
      </c>
      <c r="Q153" s="228">
        <v>0</v>
      </c>
      <c r="R153" s="228">
        <v>0</v>
      </c>
      <c r="S153" s="228">
        <v>0</v>
      </c>
      <c r="T153" s="232"/>
    </row>
    <row r="154" spans="1:20" ht="15" x14ac:dyDescent="0.25">
      <c r="A154" s="228">
        <v>154</v>
      </c>
      <c r="B154" s="228" t="s">
        <v>6537</v>
      </c>
      <c r="C154" s="228" t="s">
        <v>5860</v>
      </c>
      <c r="D154" s="320" t="s">
        <v>49</v>
      </c>
      <c r="E154" s="320" t="s">
        <v>50</v>
      </c>
      <c r="F154" s="320"/>
      <c r="G154" s="228">
        <v>42.299327850341797</v>
      </c>
      <c r="H154" s="228">
        <v>-71.059364318847599</v>
      </c>
      <c r="I154" s="228">
        <v>154</v>
      </c>
      <c r="J154" s="228">
        <v>0</v>
      </c>
      <c r="K154" s="228">
        <v>0</v>
      </c>
      <c r="L154" s="228">
        <v>0</v>
      </c>
      <c r="M154" s="228">
        <v>0</v>
      </c>
      <c r="N154" s="228">
        <v>0</v>
      </c>
      <c r="O154" s="228">
        <v>0</v>
      </c>
      <c r="P154" s="228">
        <v>0</v>
      </c>
      <c r="Q154" s="228">
        <v>0</v>
      </c>
      <c r="R154" s="228">
        <v>0</v>
      </c>
      <c r="S154" s="228">
        <v>0</v>
      </c>
      <c r="T154" s="232"/>
    </row>
    <row r="155" spans="1:20" ht="15" x14ac:dyDescent="0.25">
      <c r="A155" s="228">
        <v>155</v>
      </c>
      <c r="B155" s="228" t="s">
        <v>6044</v>
      </c>
      <c r="C155" s="228" t="s">
        <v>1143</v>
      </c>
      <c r="D155" s="320" t="s">
        <v>60</v>
      </c>
      <c r="E155" s="320" t="s">
        <v>50</v>
      </c>
      <c r="F155" s="320"/>
      <c r="G155" s="228">
        <v>40.104969024658203</v>
      </c>
      <c r="H155" s="228">
        <v>-83.133087158203097</v>
      </c>
      <c r="I155" s="228">
        <v>155</v>
      </c>
      <c r="J155" s="228">
        <v>3</v>
      </c>
      <c r="K155" s="228">
        <v>1</v>
      </c>
      <c r="L155" s="228">
        <v>1</v>
      </c>
      <c r="M155" s="228">
        <v>1</v>
      </c>
      <c r="N155" s="228">
        <v>0</v>
      </c>
      <c r="O155" s="228">
        <v>0</v>
      </c>
      <c r="P155" s="228">
        <v>0</v>
      </c>
      <c r="Q155" s="228">
        <v>0</v>
      </c>
      <c r="R155" s="228">
        <v>0</v>
      </c>
      <c r="S155" s="228">
        <v>0</v>
      </c>
      <c r="T155" s="232"/>
    </row>
    <row r="156" spans="1:20" ht="15" x14ac:dyDescent="0.25">
      <c r="A156" s="228">
        <v>156</v>
      </c>
      <c r="B156" s="228" t="s">
        <v>6045</v>
      </c>
      <c r="C156" s="228" t="s">
        <v>1146</v>
      </c>
      <c r="D156" s="320" t="s">
        <v>250</v>
      </c>
      <c r="E156" s="320" t="s">
        <v>50</v>
      </c>
      <c r="F156" s="320"/>
      <c r="G156" s="228">
        <v>35.995418548583899</v>
      </c>
      <c r="H156" s="228">
        <v>-78.896438598632798</v>
      </c>
      <c r="I156" s="228">
        <v>156</v>
      </c>
      <c r="J156" s="228">
        <v>7</v>
      </c>
      <c r="K156" s="228">
        <v>4</v>
      </c>
      <c r="L156" s="228">
        <v>1</v>
      </c>
      <c r="M156" s="228">
        <v>2</v>
      </c>
      <c r="N156" s="228">
        <v>0</v>
      </c>
      <c r="O156" s="228">
        <v>0</v>
      </c>
      <c r="P156" s="228">
        <v>0</v>
      </c>
      <c r="Q156" s="228">
        <v>0</v>
      </c>
      <c r="R156" s="228">
        <v>0</v>
      </c>
      <c r="S156" s="228">
        <v>0</v>
      </c>
      <c r="T156" s="232"/>
    </row>
    <row r="157" spans="1:20" ht="15" x14ac:dyDescent="0.25">
      <c r="A157" s="228">
        <v>157</v>
      </c>
      <c r="B157" s="228" t="s">
        <v>6046</v>
      </c>
      <c r="C157" s="228" t="s">
        <v>1149</v>
      </c>
      <c r="D157" s="320" t="s">
        <v>49</v>
      </c>
      <c r="E157" s="320" t="s">
        <v>50</v>
      </c>
      <c r="F157" s="320"/>
      <c r="G157" s="228">
        <v>42.372631072997997</v>
      </c>
      <c r="H157" s="228">
        <v>-71.015640258789006</v>
      </c>
      <c r="I157" s="228">
        <v>157</v>
      </c>
      <c r="J157" s="228">
        <v>1</v>
      </c>
      <c r="K157" s="228">
        <v>0</v>
      </c>
      <c r="L157" s="228">
        <v>1</v>
      </c>
      <c r="M157" s="228">
        <v>0</v>
      </c>
      <c r="N157" s="228">
        <v>0</v>
      </c>
      <c r="O157" s="228">
        <v>0</v>
      </c>
      <c r="P157" s="228">
        <v>0</v>
      </c>
      <c r="Q157" s="228">
        <v>0</v>
      </c>
      <c r="R157" s="228">
        <v>0</v>
      </c>
      <c r="S157" s="228">
        <v>0</v>
      </c>
      <c r="T157" s="232"/>
    </row>
    <row r="158" spans="1:20" ht="15" x14ac:dyDescent="0.25">
      <c r="A158" s="228">
        <v>158</v>
      </c>
      <c r="B158" s="228" t="s">
        <v>6047</v>
      </c>
      <c r="C158" s="228" t="s">
        <v>1152</v>
      </c>
      <c r="D158" s="320" t="s">
        <v>76</v>
      </c>
      <c r="E158" s="320" t="s">
        <v>50</v>
      </c>
      <c r="F158" s="320"/>
      <c r="G158" s="228">
        <v>37.472911834716797</v>
      </c>
      <c r="H158" s="228">
        <v>-122.13954925537099</v>
      </c>
      <c r="I158" s="228">
        <v>158</v>
      </c>
      <c r="J158" s="228">
        <v>5</v>
      </c>
      <c r="K158" s="228">
        <v>0</v>
      </c>
      <c r="L158" s="228">
        <v>2</v>
      </c>
      <c r="M158" s="228">
        <v>1</v>
      </c>
      <c r="N158" s="228">
        <v>0</v>
      </c>
      <c r="O158" s="228">
        <v>2</v>
      </c>
      <c r="P158" s="228">
        <v>0</v>
      </c>
      <c r="Q158" s="228">
        <v>0</v>
      </c>
      <c r="R158" s="228">
        <v>0</v>
      </c>
      <c r="S158" s="228">
        <v>0</v>
      </c>
      <c r="T158" s="232"/>
    </row>
    <row r="159" spans="1:20" ht="15" x14ac:dyDescent="0.25">
      <c r="A159" s="228">
        <v>159</v>
      </c>
      <c r="B159" s="228" t="s">
        <v>6048</v>
      </c>
      <c r="C159" s="228" t="s">
        <v>1156</v>
      </c>
      <c r="D159" s="320" t="s">
        <v>198</v>
      </c>
      <c r="E159" s="320" t="s">
        <v>50</v>
      </c>
      <c r="F159" s="320"/>
      <c r="G159" s="228">
        <v>44.8586616516113</v>
      </c>
      <c r="H159" s="228">
        <v>-93.460128784179602</v>
      </c>
      <c r="I159" s="228">
        <v>159</v>
      </c>
      <c r="J159" s="228">
        <v>1</v>
      </c>
      <c r="K159" s="228">
        <v>1</v>
      </c>
      <c r="L159" s="228">
        <v>0</v>
      </c>
      <c r="M159" s="228">
        <v>0</v>
      </c>
      <c r="N159" s="228">
        <v>0</v>
      </c>
      <c r="O159" s="228">
        <v>0</v>
      </c>
      <c r="P159" s="228">
        <v>0</v>
      </c>
      <c r="Q159" s="228">
        <v>0</v>
      </c>
      <c r="R159" s="228">
        <v>0</v>
      </c>
      <c r="S159" s="228">
        <v>0</v>
      </c>
      <c r="T159" s="232"/>
    </row>
    <row r="160" spans="1:20" ht="15" x14ac:dyDescent="0.25">
      <c r="A160" s="228">
        <v>160</v>
      </c>
      <c r="B160" s="228" t="s">
        <v>6049</v>
      </c>
      <c r="C160" s="228" t="s">
        <v>1159</v>
      </c>
      <c r="D160" s="320" t="s">
        <v>198</v>
      </c>
      <c r="E160" s="320" t="s">
        <v>50</v>
      </c>
      <c r="F160" s="320"/>
      <c r="G160" s="228">
        <v>44.911628723144503</v>
      </c>
      <c r="H160" s="228">
        <v>-93.348220825195298</v>
      </c>
      <c r="I160" s="228">
        <v>160</v>
      </c>
      <c r="J160" s="228">
        <v>1</v>
      </c>
      <c r="K160" s="228">
        <v>0</v>
      </c>
      <c r="L160" s="228">
        <v>0</v>
      </c>
      <c r="M160" s="228">
        <v>0</v>
      </c>
      <c r="N160" s="228">
        <v>0</v>
      </c>
      <c r="O160" s="228">
        <v>1</v>
      </c>
      <c r="P160" s="228">
        <v>0</v>
      </c>
      <c r="Q160" s="228">
        <v>0</v>
      </c>
      <c r="R160" s="228">
        <v>0</v>
      </c>
      <c r="S160" s="228">
        <v>0</v>
      </c>
      <c r="T160" s="232"/>
    </row>
    <row r="161" spans="1:20" ht="15" x14ac:dyDescent="0.25">
      <c r="A161" s="228">
        <v>161</v>
      </c>
      <c r="B161" s="228" t="s">
        <v>6050</v>
      </c>
      <c r="C161" s="228" t="s">
        <v>1162</v>
      </c>
      <c r="D161" s="320" t="s">
        <v>740</v>
      </c>
      <c r="E161" s="320" t="s">
        <v>740</v>
      </c>
      <c r="F161" s="320">
        <v>1</v>
      </c>
      <c r="G161" s="228">
        <v>53.453800201416001</v>
      </c>
      <c r="H161" s="228">
        <v>-113.50900268554599</v>
      </c>
      <c r="I161" s="228">
        <v>161</v>
      </c>
      <c r="J161" s="228">
        <v>5</v>
      </c>
      <c r="K161" s="228">
        <v>2</v>
      </c>
      <c r="L161" s="228">
        <v>3</v>
      </c>
      <c r="M161" s="228">
        <v>0</v>
      </c>
      <c r="N161" s="228">
        <v>0</v>
      </c>
      <c r="O161" s="228">
        <v>0</v>
      </c>
      <c r="P161" s="228">
        <v>0</v>
      </c>
      <c r="Q161" s="228">
        <v>0</v>
      </c>
      <c r="R161" s="228">
        <v>0</v>
      </c>
      <c r="S161" s="228">
        <v>0</v>
      </c>
      <c r="T161" s="232"/>
    </row>
    <row r="162" spans="1:20" ht="15" x14ac:dyDescent="0.25">
      <c r="A162" s="228">
        <v>162</v>
      </c>
      <c r="B162" s="228" t="s">
        <v>6051</v>
      </c>
      <c r="C162" s="228" t="s">
        <v>1169</v>
      </c>
      <c r="D162" s="320" t="s">
        <v>76</v>
      </c>
      <c r="E162" s="320" t="s">
        <v>50</v>
      </c>
      <c r="F162" s="320"/>
      <c r="G162" s="228">
        <v>32.795799255371001</v>
      </c>
      <c r="H162" s="228">
        <v>-115.56996917724599</v>
      </c>
      <c r="I162" s="228">
        <v>162</v>
      </c>
      <c r="J162" s="228">
        <v>1</v>
      </c>
      <c r="K162" s="228">
        <v>1</v>
      </c>
      <c r="L162" s="228">
        <v>0</v>
      </c>
      <c r="M162" s="228">
        <v>0</v>
      </c>
      <c r="N162" s="228">
        <v>0</v>
      </c>
      <c r="O162" s="228">
        <v>0</v>
      </c>
      <c r="P162" s="228">
        <v>0</v>
      </c>
      <c r="Q162" s="228">
        <v>0</v>
      </c>
      <c r="R162" s="228">
        <v>0</v>
      </c>
      <c r="S162" s="228">
        <v>0</v>
      </c>
      <c r="T162" s="232"/>
    </row>
    <row r="163" spans="1:20" ht="15" x14ac:dyDescent="0.25">
      <c r="A163" s="228">
        <v>163</v>
      </c>
      <c r="B163" s="228" t="s">
        <v>6052</v>
      </c>
      <c r="C163" s="228" t="s">
        <v>1172</v>
      </c>
      <c r="D163" s="320" t="s">
        <v>76</v>
      </c>
      <c r="E163" s="320" t="s">
        <v>50</v>
      </c>
      <c r="F163" s="320"/>
      <c r="G163" s="228">
        <v>37.915630340576101</v>
      </c>
      <c r="H163" s="228">
        <v>-122.311470031738</v>
      </c>
      <c r="I163" s="228">
        <v>163</v>
      </c>
      <c r="J163" s="228">
        <v>5</v>
      </c>
      <c r="K163" s="228">
        <v>0</v>
      </c>
      <c r="L163" s="228">
        <v>2</v>
      </c>
      <c r="M163" s="228">
        <v>2</v>
      </c>
      <c r="N163" s="228">
        <v>0</v>
      </c>
      <c r="O163" s="228">
        <v>0</v>
      </c>
      <c r="P163" s="228">
        <v>1</v>
      </c>
      <c r="Q163" s="228">
        <v>0</v>
      </c>
      <c r="R163" s="228">
        <v>0</v>
      </c>
      <c r="S163" s="228">
        <v>0</v>
      </c>
      <c r="T163" s="232"/>
    </row>
    <row r="164" spans="1:20" ht="15" x14ac:dyDescent="0.25">
      <c r="A164" s="228">
        <v>164</v>
      </c>
      <c r="B164" s="228" t="s">
        <v>6053</v>
      </c>
      <c r="C164" s="228" t="s">
        <v>1176</v>
      </c>
      <c r="D164" s="320" t="s">
        <v>76</v>
      </c>
      <c r="E164" s="320" t="s">
        <v>50</v>
      </c>
      <c r="F164" s="320"/>
      <c r="G164" s="228">
        <v>34.070640563964801</v>
      </c>
      <c r="H164" s="228">
        <v>-118.030372619628</v>
      </c>
      <c r="I164" s="228">
        <v>164</v>
      </c>
      <c r="J164" s="228">
        <v>4</v>
      </c>
      <c r="K164" s="228">
        <v>0</v>
      </c>
      <c r="L164" s="228">
        <v>0</v>
      </c>
      <c r="M164" s="228">
        <v>0</v>
      </c>
      <c r="N164" s="228">
        <v>0</v>
      </c>
      <c r="O164" s="228">
        <v>0</v>
      </c>
      <c r="P164" s="228">
        <v>4</v>
      </c>
      <c r="Q164" s="228">
        <v>0</v>
      </c>
      <c r="R164" s="228">
        <v>0</v>
      </c>
      <c r="S164" s="228">
        <v>0</v>
      </c>
      <c r="T164" s="232"/>
    </row>
    <row r="165" spans="1:20" ht="15" x14ac:dyDescent="0.25">
      <c r="A165" s="228">
        <v>165</v>
      </c>
      <c r="B165" s="228" t="s">
        <v>6054</v>
      </c>
      <c r="C165" s="228" t="s">
        <v>1181</v>
      </c>
      <c r="D165" s="320" t="s">
        <v>76</v>
      </c>
      <c r="E165" s="320" t="s">
        <v>50</v>
      </c>
      <c r="F165" s="320"/>
      <c r="G165" s="228">
        <v>37.676231384277301</v>
      </c>
      <c r="H165" s="228">
        <v>-119.776397705078</v>
      </c>
      <c r="I165" s="228">
        <v>165</v>
      </c>
      <c r="J165" s="228">
        <v>3</v>
      </c>
      <c r="K165" s="228">
        <v>0</v>
      </c>
      <c r="L165" s="228">
        <v>2</v>
      </c>
      <c r="M165" s="228">
        <v>1</v>
      </c>
      <c r="N165" s="228">
        <v>0</v>
      </c>
      <c r="O165" s="228">
        <v>0</v>
      </c>
      <c r="P165" s="228">
        <v>0</v>
      </c>
      <c r="Q165" s="228">
        <v>0</v>
      </c>
      <c r="R165" s="228">
        <v>0</v>
      </c>
      <c r="S165" s="228">
        <v>0</v>
      </c>
      <c r="T165" s="232"/>
    </row>
    <row r="166" spans="1:20" ht="15" x14ac:dyDescent="0.25">
      <c r="A166" s="228">
        <v>166</v>
      </c>
      <c r="B166" s="228" t="s">
        <v>6055</v>
      </c>
      <c r="C166" s="228" t="s">
        <v>1187</v>
      </c>
      <c r="D166" s="320" t="s">
        <v>261</v>
      </c>
      <c r="E166" s="320" t="s">
        <v>50</v>
      </c>
      <c r="F166" s="320"/>
      <c r="G166" s="228">
        <v>46.99702835083</v>
      </c>
      <c r="H166" s="228">
        <v>-120.54872131347599</v>
      </c>
      <c r="I166" s="228">
        <v>166</v>
      </c>
      <c r="J166" s="228">
        <v>8</v>
      </c>
      <c r="K166" s="228">
        <v>7</v>
      </c>
      <c r="L166" s="228">
        <v>0</v>
      </c>
      <c r="M166" s="228">
        <v>1</v>
      </c>
      <c r="N166" s="228">
        <v>0</v>
      </c>
      <c r="O166" s="228">
        <v>0</v>
      </c>
      <c r="P166" s="228">
        <v>0</v>
      </c>
      <c r="Q166" s="228">
        <v>0</v>
      </c>
      <c r="R166" s="228">
        <v>0</v>
      </c>
      <c r="S166" s="228">
        <v>0</v>
      </c>
      <c r="T166" s="232"/>
    </row>
    <row r="167" spans="1:20" ht="15" x14ac:dyDescent="0.25">
      <c r="A167" s="228">
        <v>167</v>
      </c>
      <c r="B167" s="228" t="s">
        <v>4504</v>
      </c>
      <c r="C167" s="228" t="s">
        <v>1194</v>
      </c>
      <c r="D167" s="320" t="s">
        <v>76</v>
      </c>
      <c r="E167" s="320" t="s">
        <v>50</v>
      </c>
      <c r="F167" s="320"/>
      <c r="G167" s="228">
        <v>37.837169647216797</v>
      </c>
      <c r="H167" s="228">
        <v>-122.301750183105</v>
      </c>
      <c r="I167" s="228">
        <v>167</v>
      </c>
      <c r="J167" s="228">
        <v>8</v>
      </c>
      <c r="K167" s="228">
        <v>2</v>
      </c>
      <c r="L167" s="228">
        <v>2</v>
      </c>
      <c r="M167" s="228">
        <v>5</v>
      </c>
      <c r="N167" s="228">
        <v>0</v>
      </c>
      <c r="O167" s="228">
        <v>0</v>
      </c>
      <c r="P167" s="228">
        <v>0</v>
      </c>
      <c r="Q167" s="228">
        <v>0</v>
      </c>
      <c r="R167" s="228">
        <v>0</v>
      </c>
      <c r="S167" s="228">
        <v>0</v>
      </c>
      <c r="T167" s="232"/>
    </row>
    <row r="168" spans="1:20" ht="15" x14ac:dyDescent="0.25">
      <c r="A168" s="228">
        <v>168</v>
      </c>
      <c r="B168" s="228" t="s">
        <v>6056</v>
      </c>
      <c r="C168" s="228" t="s">
        <v>1207</v>
      </c>
      <c r="D168" s="320" t="s">
        <v>874</v>
      </c>
      <c r="E168" s="320" t="s">
        <v>50</v>
      </c>
      <c r="F168" s="320"/>
      <c r="G168" s="228">
        <v>41.998348236083899</v>
      </c>
      <c r="H168" s="228">
        <v>-72.574363708496094</v>
      </c>
      <c r="I168" s="228">
        <v>168</v>
      </c>
      <c r="J168" s="228">
        <v>1</v>
      </c>
      <c r="K168" s="228">
        <v>0</v>
      </c>
      <c r="L168" s="228">
        <v>0</v>
      </c>
      <c r="M168" s="228">
        <v>1</v>
      </c>
      <c r="N168" s="228">
        <v>0</v>
      </c>
      <c r="O168" s="228">
        <v>0</v>
      </c>
      <c r="P168" s="228">
        <v>1</v>
      </c>
      <c r="Q168" s="228">
        <v>0</v>
      </c>
      <c r="R168" s="228">
        <v>0</v>
      </c>
      <c r="S168" s="228">
        <v>0</v>
      </c>
      <c r="T168" s="232"/>
    </row>
    <row r="169" spans="1:20" ht="15" x14ac:dyDescent="0.25">
      <c r="A169" s="228">
        <v>169</v>
      </c>
      <c r="B169" s="228" t="s">
        <v>6057</v>
      </c>
      <c r="C169" s="228" t="s">
        <v>1210</v>
      </c>
      <c r="D169" s="320" t="s">
        <v>244</v>
      </c>
      <c r="E169" s="320" t="s">
        <v>50</v>
      </c>
      <c r="F169" s="320"/>
      <c r="G169" s="228">
        <v>39.6546211242675</v>
      </c>
      <c r="H169" s="228">
        <v>-104.993560791015</v>
      </c>
      <c r="I169" s="228">
        <v>169</v>
      </c>
      <c r="J169" s="228">
        <v>1</v>
      </c>
      <c r="K169" s="228">
        <v>1</v>
      </c>
      <c r="L169" s="228">
        <v>0</v>
      </c>
      <c r="M169" s="228">
        <v>0</v>
      </c>
      <c r="N169" s="228">
        <v>0</v>
      </c>
      <c r="O169" s="228">
        <v>0</v>
      </c>
      <c r="P169" s="228">
        <v>0</v>
      </c>
      <c r="Q169" s="228">
        <v>0</v>
      </c>
      <c r="R169" s="228">
        <v>0</v>
      </c>
      <c r="S169" s="228">
        <v>0</v>
      </c>
      <c r="T169" s="232"/>
    </row>
    <row r="170" spans="1:20" ht="15" x14ac:dyDescent="0.25">
      <c r="A170" s="228">
        <v>170</v>
      </c>
      <c r="B170" s="228" t="s">
        <v>6058</v>
      </c>
      <c r="C170" s="228" t="s">
        <v>1213</v>
      </c>
      <c r="D170" s="320" t="s">
        <v>874</v>
      </c>
      <c r="E170" s="320" t="s">
        <v>50</v>
      </c>
      <c r="F170" s="320"/>
      <c r="G170" s="228">
        <v>41.353118896484297</v>
      </c>
      <c r="H170" s="228">
        <v>-72.390640258789006</v>
      </c>
      <c r="I170" s="228">
        <v>170</v>
      </c>
      <c r="J170" s="228">
        <v>2</v>
      </c>
      <c r="K170" s="228">
        <v>1</v>
      </c>
      <c r="L170" s="228">
        <v>1</v>
      </c>
      <c r="M170" s="228">
        <v>0</v>
      </c>
      <c r="N170" s="228">
        <v>0</v>
      </c>
      <c r="O170" s="228">
        <v>0</v>
      </c>
      <c r="P170" s="228">
        <v>0</v>
      </c>
      <c r="Q170" s="228">
        <v>0</v>
      </c>
      <c r="R170" s="228">
        <v>0</v>
      </c>
      <c r="S170" s="228">
        <v>0</v>
      </c>
      <c r="T170" s="232"/>
    </row>
    <row r="171" spans="1:20" ht="15" x14ac:dyDescent="0.25">
      <c r="A171" s="228">
        <v>171</v>
      </c>
      <c r="B171" s="228" t="s">
        <v>6059</v>
      </c>
      <c r="C171" s="228" t="s">
        <v>1216</v>
      </c>
      <c r="D171" s="320" t="s">
        <v>122</v>
      </c>
      <c r="E171" s="320" t="s">
        <v>50</v>
      </c>
      <c r="F171" s="320"/>
      <c r="G171" s="228">
        <v>44.049919128417898</v>
      </c>
      <c r="H171" s="228">
        <v>-123.088539123535</v>
      </c>
      <c r="I171" s="228">
        <v>171</v>
      </c>
      <c r="J171" s="228">
        <v>8</v>
      </c>
      <c r="K171" s="228">
        <v>3</v>
      </c>
      <c r="L171" s="228">
        <v>2</v>
      </c>
      <c r="M171" s="228">
        <v>1</v>
      </c>
      <c r="N171" s="228">
        <v>0</v>
      </c>
      <c r="O171" s="228">
        <v>0</v>
      </c>
      <c r="P171" s="228">
        <v>1</v>
      </c>
      <c r="Q171" s="228">
        <v>1</v>
      </c>
      <c r="R171" s="228">
        <v>0</v>
      </c>
      <c r="S171" s="228">
        <v>0</v>
      </c>
      <c r="T171" s="232"/>
    </row>
    <row r="172" spans="1:20" ht="15" x14ac:dyDescent="0.25">
      <c r="A172" s="228">
        <v>172</v>
      </c>
      <c r="B172" s="228" t="s">
        <v>6060</v>
      </c>
      <c r="C172" s="228" t="s">
        <v>1224</v>
      </c>
      <c r="D172" s="320" t="s">
        <v>76</v>
      </c>
      <c r="E172" s="320" t="s">
        <v>50</v>
      </c>
      <c r="F172" s="320"/>
      <c r="G172" s="228">
        <v>40.803268432617102</v>
      </c>
      <c r="H172" s="228">
        <v>-124.159530639648</v>
      </c>
      <c r="I172" s="228">
        <v>172</v>
      </c>
      <c r="J172" s="228">
        <v>4</v>
      </c>
      <c r="K172" s="228">
        <v>0</v>
      </c>
      <c r="L172" s="228">
        <v>4</v>
      </c>
      <c r="M172" s="228">
        <v>0</v>
      </c>
      <c r="N172" s="228">
        <v>0</v>
      </c>
      <c r="O172" s="228">
        <v>0</v>
      </c>
      <c r="P172" s="228">
        <v>0</v>
      </c>
      <c r="Q172" s="228">
        <v>0</v>
      </c>
      <c r="R172" s="228">
        <v>0</v>
      </c>
      <c r="S172" s="228">
        <v>0</v>
      </c>
      <c r="T172" s="232"/>
    </row>
    <row r="173" spans="1:20" ht="15" x14ac:dyDescent="0.25">
      <c r="A173" s="228">
        <v>173</v>
      </c>
      <c r="B173" s="228" t="s">
        <v>6061</v>
      </c>
      <c r="C173" s="228" t="s">
        <v>1233</v>
      </c>
      <c r="D173" s="320" t="s">
        <v>49</v>
      </c>
      <c r="E173" s="320" t="s">
        <v>50</v>
      </c>
      <c r="F173" s="320"/>
      <c r="G173" s="228">
        <v>42.408168792724602</v>
      </c>
      <c r="H173" s="228">
        <v>-71.054496765136705</v>
      </c>
      <c r="I173" s="228">
        <v>173</v>
      </c>
      <c r="J173" s="228">
        <v>4</v>
      </c>
      <c r="K173" s="228">
        <v>1</v>
      </c>
      <c r="L173" s="228">
        <v>0</v>
      </c>
      <c r="M173" s="228">
        <v>2</v>
      </c>
      <c r="N173" s="228">
        <v>0</v>
      </c>
      <c r="O173" s="228">
        <v>1</v>
      </c>
      <c r="P173" s="228">
        <v>0</v>
      </c>
      <c r="Q173" s="228">
        <v>0</v>
      </c>
      <c r="R173" s="228">
        <v>0</v>
      </c>
      <c r="S173" s="228">
        <v>0</v>
      </c>
      <c r="T173" s="232"/>
    </row>
    <row r="174" spans="1:20" ht="15" x14ac:dyDescent="0.25">
      <c r="A174" s="228">
        <v>174</v>
      </c>
      <c r="B174" s="228" t="s">
        <v>6062</v>
      </c>
      <c r="C174" s="228" t="s">
        <v>1233</v>
      </c>
      <c r="D174" s="320" t="s">
        <v>261</v>
      </c>
      <c r="E174" s="320" t="s">
        <v>50</v>
      </c>
      <c r="F174" s="320"/>
      <c r="G174" s="228">
        <v>47.976589202880803</v>
      </c>
      <c r="H174" s="228">
        <v>-122.205932617187</v>
      </c>
      <c r="I174" s="228">
        <v>174</v>
      </c>
      <c r="J174" s="228">
        <v>11</v>
      </c>
      <c r="K174" s="228">
        <v>10</v>
      </c>
      <c r="L174" s="228">
        <v>0</v>
      </c>
      <c r="M174" s="228">
        <v>0</v>
      </c>
      <c r="N174" s="228">
        <v>1</v>
      </c>
      <c r="O174" s="228">
        <v>0</v>
      </c>
      <c r="P174" s="228">
        <v>0</v>
      </c>
      <c r="Q174" s="228">
        <v>0</v>
      </c>
      <c r="R174" s="228">
        <v>0</v>
      </c>
      <c r="S174" s="228">
        <v>0</v>
      </c>
      <c r="T174" s="232"/>
    </row>
    <row r="175" spans="1:20" ht="15" x14ac:dyDescent="0.25">
      <c r="A175" s="228">
        <v>175</v>
      </c>
      <c r="B175" s="228" t="s">
        <v>6063</v>
      </c>
      <c r="C175" s="228" t="s">
        <v>1244</v>
      </c>
      <c r="D175" s="320" t="s">
        <v>76</v>
      </c>
      <c r="E175" s="320" t="s">
        <v>50</v>
      </c>
      <c r="F175" s="320"/>
      <c r="G175" s="228">
        <v>37.9851684570312</v>
      </c>
      <c r="H175" s="228">
        <v>-122.590377807617</v>
      </c>
      <c r="I175" s="228">
        <v>175</v>
      </c>
      <c r="J175" s="228">
        <v>2</v>
      </c>
      <c r="K175" s="228">
        <v>0</v>
      </c>
      <c r="L175" s="228">
        <v>1</v>
      </c>
      <c r="M175" s="228">
        <v>0</v>
      </c>
      <c r="N175" s="228">
        <v>0</v>
      </c>
      <c r="O175" s="228">
        <v>1</v>
      </c>
      <c r="P175" s="228">
        <v>0</v>
      </c>
      <c r="Q175" s="228">
        <v>0</v>
      </c>
      <c r="R175" s="228">
        <v>0</v>
      </c>
      <c r="S175" s="228">
        <v>0</v>
      </c>
      <c r="T175" s="232"/>
    </row>
    <row r="176" spans="1:20" ht="15" x14ac:dyDescent="0.25">
      <c r="A176" s="228">
        <v>176</v>
      </c>
      <c r="B176" s="228" t="s">
        <v>6064</v>
      </c>
      <c r="C176" s="228" t="s">
        <v>1244</v>
      </c>
      <c r="D176" s="320" t="s">
        <v>144</v>
      </c>
      <c r="E176" s="320" t="s">
        <v>50</v>
      </c>
      <c r="F176" s="320"/>
      <c r="G176" s="228">
        <v>38.841789245605398</v>
      </c>
      <c r="H176" s="228">
        <v>-77.308868408203097</v>
      </c>
      <c r="I176" s="228">
        <v>176</v>
      </c>
      <c r="J176" s="228">
        <v>9</v>
      </c>
      <c r="K176" s="228">
        <v>1</v>
      </c>
      <c r="L176" s="228">
        <v>5</v>
      </c>
      <c r="M176" s="228">
        <v>1</v>
      </c>
      <c r="N176" s="228">
        <v>0</v>
      </c>
      <c r="O176" s="228">
        <v>1</v>
      </c>
      <c r="P176" s="228">
        <v>1</v>
      </c>
      <c r="Q176" s="228">
        <v>0</v>
      </c>
      <c r="R176" s="228">
        <v>0</v>
      </c>
      <c r="S176" s="228">
        <v>0</v>
      </c>
      <c r="T176" s="232"/>
    </row>
    <row r="177" spans="1:20" ht="15" x14ac:dyDescent="0.25">
      <c r="A177" s="228">
        <v>177</v>
      </c>
      <c r="B177" s="228" t="s">
        <v>6065</v>
      </c>
      <c r="C177" s="228" t="s">
        <v>1254</v>
      </c>
      <c r="D177" s="320" t="s">
        <v>76</v>
      </c>
      <c r="E177" s="320" t="s">
        <v>50</v>
      </c>
      <c r="F177" s="320"/>
      <c r="G177" s="228">
        <v>38.249229431152301</v>
      </c>
      <c r="H177" s="228">
        <v>-122.04387664794901</v>
      </c>
      <c r="I177" s="228">
        <v>177</v>
      </c>
      <c r="J177" s="228">
        <v>4</v>
      </c>
      <c r="K177" s="228">
        <v>1</v>
      </c>
      <c r="L177" s="228">
        <v>0</v>
      </c>
      <c r="M177" s="228">
        <v>1</v>
      </c>
      <c r="N177" s="228">
        <v>0</v>
      </c>
      <c r="O177" s="228">
        <v>1</v>
      </c>
      <c r="P177" s="228">
        <v>1</v>
      </c>
      <c r="Q177" s="228">
        <v>0</v>
      </c>
      <c r="R177" s="228">
        <v>0</v>
      </c>
      <c r="S177" s="228">
        <v>0</v>
      </c>
      <c r="T177" s="232"/>
    </row>
    <row r="178" spans="1:20" ht="15" x14ac:dyDescent="0.25">
      <c r="A178" s="228">
        <v>178</v>
      </c>
      <c r="B178" s="228" t="s">
        <v>6066</v>
      </c>
      <c r="C178" s="228" t="s">
        <v>1261</v>
      </c>
      <c r="D178" s="320" t="s">
        <v>320</v>
      </c>
      <c r="E178" s="320" t="s">
        <v>50</v>
      </c>
      <c r="F178" s="320"/>
      <c r="G178" s="228">
        <v>43.723701477050703</v>
      </c>
      <c r="H178" s="228">
        <v>-70.2322998046875</v>
      </c>
      <c r="I178" s="228">
        <v>178</v>
      </c>
      <c r="J178" s="228">
        <v>1</v>
      </c>
      <c r="K178" s="228">
        <v>0</v>
      </c>
      <c r="L178" s="228">
        <v>1</v>
      </c>
      <c r="M178" s="228">
        <v>0</v>
      </c>
      <c r="N178" s="228">
        <v>0</v>
      </c>
      <c r="O178" s="228">
        <v>0</v>
      </c>
      <c r="P178" s="228">
        <v>0</v>
      </c>
      <c r="Q178" s="228">
        <v>0</v>
      </c>
      <c r="R178" s="228">
        <v>0</v>
      </c>
      <c r="S178" s="228">
        <v>0</v>
      </c>
      <c r="T178" s="232"/>
    </row>
    <row r="179" spans="1:20" ht="15" x14ac:dyDescent="0.25">
      <c r="A179" s="228">
        <v>179</v>
      </c>
      <c r="B179" s="228" t="s">
        <v>6067</v>
      </c>
      <c r="C179" s="228" t="s">
        <v>1264</v>
      </c>
      <c r="D179" s="320" t="s">
        <v>516</v>
      </c>
      <c r="E179" s="320" t="s">
        <v>50</v>
      </c>
      <c r="F179" s="320"/>
      <c r="G179" s="228">
        <v>46.875911712646399</v>
      </c>
      <c r="H179" s="228">
        <v>-96.781761169433594</v>
      </c>
      <c r="I179" s="228">
        <v>179</v>
      </c>
      <c r="J179" s="228">
        <v>1</v>
      </c>
      <c r="K179" s="228">
        <v>1</v>
      </c>
      <c r="L179" s="228">
        <v>0</v>
      </c>
      <c r="M179" s="228">
        <v>0</v>
      </c>
      <c r="N179" s="228">
        <v>0</v>
      </c>
      <c r="O179" s="228">
        <v>0</v>
      </c>
      <c r="P179" s="228">
        <v>0</v>
      </c>
      <c r="Q179" s="228">
        <v>0</v>
      </c>
      <c r="R179" s="228">
        <v>0</v>
      </c>
      <c r="S179" s="228">
        <v>0</v>
      </c>
      <c r="T179" s="232"/>
    </row>
    <row r="180" spans="1:20" ht="15" x14ac:dyDescent="0.25">
      <c r="A180" s="228">
        <v>180</v>
      </c>
      <c r="B180" s="228" t="s">
        <v>6538</v>
      </c>
      <c r="C180" s="228" t="s">
        <v>5861</v>
      </c>
      <c r="D180" s="320" t="s">
        <v>874</v>
      </c>
      <c r="E180" s="320" t="s">
        <v>50</v>
      </c>
      <c r="F180" s="320"/>
      <c r="G180" s="228">
        <v>41.712120056152301</v>
      </c>
      <c r="H180" s="228">
        <v>-72.838569641113196</v>
      </c>
      <c r="I180" s="228">
        <v>180</v>
      </c>
      <c r="J180" s="228">
        <v>0</v>
      </c>
      <c r="K180" s="228">
        <v>0</v>
      </c>
      <c r="L180" s="228">
        <v>0</v>
      </c>
      <c r="M180" s="228">
        <v>0</v>
      </c>
      <c r="N180" s="228">
        <v>0</v>
      </c>
      <c r="O180" s="228">
        <v>0</v>
      </c>
      <c r="P180" s="228">
        <v>0</v>
      </c>
      <c r="Q180" s="228">
        <v>0</v>
      </c>
      <c r="R180" s="228">
        <v>0</v>
      </c>
      <c r="S180" s="228">
        <v>0</v>
      </c>
      <c r="T180" s="232"/>
    </row>
    <row r="181" spans="1:20" ht="15" x14ac:dyDescent="0.25">
      <c r="A181" s="228">
        <v>181</v>
      </c>
      <c r="B181" s="228" t="s">
        <v>4505</v>
      </c>
      <c r="C181" s="228" t="s">
        <v>1267</v>
      </c>
      <c r="D181" s="320" t="s">
        <v>1268</v>
      </c>
      <c r="E181" s="320" t="s">
        <v>50</v>
      </c>
      <c r="F181" s="320"/>
      <c r="G181" s="228">
        <v>36.063201904296797</v>
      </c>
      <c r="H181" s="228">
        <v>-94.157913208007798</v>
      </c>
      <c r="I181" s="228">
        <v>181</v>
      </c>
      <c r="J181" s="228">
        <v>2</v>
      </c>
      <c r="K181" s="228">
        <v>0</v>
      </c>
      <c r="L181" s="228">
        <v>2</v>
      </c>
      <c r="M181" s="228">
        <v>1</v>
      </c>
      <c r="N181" s="228">
        <v>0</v>
      </c>
      <c r="O181" s="228">
        <v>0</v>
      </c>
      <c r="P181" s="228">
        <v>0</v>
      </c>
      <c r="Q181" s="228">
        <v>0</v>
      </c>
      <c r="R181" s="228">
        <v>0</v>
      </c>
      <c r="S181" s="228">
        <v>0</v>
      </c>
      <c r="T181" s="232"/>
    </row>
    <row r="182" spans="1:20" ht="15" x14ac:dyDescent="0.25">
      <c r="A182" s="228">
        <v>182</v>
      </c>
      <c r="B182" s="228" t="s">
        <v>6068</v>
      </c>
      <c r="C182" s="228" t="s">
        <v>1267</v>
      </c>
      <c r="D182" s="320" t="s">
        <v>250</v>
      </c>
      <c r="E182" s="320" t="s">
        <v>50</v>
      </c>
      <c r="F182" s="320"/>
      <c r="G182" s="228">
        <v>35.054489135742102</v>
      </c>
      <c r="H182" s="228">
        <v>-78.877578735351506</v>
      </c>
      <c r="I182" s="228">
        <v>182</v>
      </c>
      <c r="J182" s="228">
        <v>1</v>
      </c>
      <c r="K182" s="228">
        <v>1</v>
      </c>
      <c r="L182" s="228">
        <v>0</v>
      </c>
      <c r="M182" s="228">
        <v>0</v>
      </c>
      <c r="N182" s="228">
        <v>0</v>
      </c>
      <c r="O182" s="228">
        <v>0</v>
      </c>
      <c r="P182" s="228">
        <v>0</v>
      </c>
      <c r="Q182" s="228">
        <v>0</v>
      </c>
      <c r="R182" s="228">
        <v>0</v>
      </c>
      <c r="S182" s="228">
        <v>0</v>
      </c>
      <c r="T182" s="232"/>
    </row>
    <row r="183" spans="1:20" ht="15" x14ac:dyDescent="0.25">
      <c r="A183" s="228">
        <v>183</v>
      </c>
      <c r="B183" s="228" t="s">
        <v>6069</v>
      </c>
      <c r="C183" s="228" t="s">
        <v>1275</v>
      </c>
      <c r="D183" s="320" t="s">
        <v>1276</v>
      </c>
      <c r="E183" s="320" t="s">
        <v>50</v>
      </c>
      <c r="F183" s="320"/>
      <c r="G183" s="228">
        <v>35.19820022583</v>
      </c>
      <c r="H183" s="228">
        <v>-111.65129852294901</v>
      </c>
      <c r="I183" s="228">
        <v>183</v>
      </c>
      <c r="J183" s="228">
        <v>2</v>
      </c>
      <c r="K183" s="228">
        <v>1</v>
      </c>
      <c r="L183" s="228">
        <v>1</v>
      </c>
      <c r="M183" s="228">
        <v>0</v>
      </c>
      <c r="N183" s="228">
        <v>0</v>
      </c>
      <c r="O183" s="228">
        <v>0</v>
      </c>
      <c r="P183" s="228">
        <v>0</v>
      </c>
      <c r="Q183" s="228">
        <v>0</v>
      </c>
      <c r="R183" s="228">
        <v>0</v>
      </c>
      <c r="S183" s="228">
        <v>0</v>
      </c>
      <c r="T183" s="232"/>
    </row>
    <row r="184" spans="1:20" ht="15" x14ac:dyDescent="0.25">
      <c r="A184" s="228">
        <v>184</v>
      </c>
      <c r="B184" s="228" t="s">
        <v>6070</v>
      </c>
      <c r="C184" s="228" t="s">
        <v>1279</v>
      </c>
      <c r="D184" s="320" t="s">
        <v>1276</v>
      </c>
      <c r="E184" s="320" t="s">
        <v>50</v>
      </c>
      <c r="F184" s="320"/>
      <c r="G184" s="228">
        <v>33.038810729980398</v>
      </c>
      <c r="H184" s="228">
        <v>-111.38754272460901</v>
      </c>
      <c r="I184" s="228">
        <v>184</v>
      </c>
      <c r="J184" s="228">
        <v>1</v>
      </c>
      <c r="K184" s="228">
        <v>1</v>
      </c>
      <c r="L184" s="228">
        <v>0</v>
      </c>
      <c r="M184" s="228">
        <v>0</v>
      </c>
      <c r="N184" s="228">
        <v>0</v>
      </c>
      <c r="O184" s="228">
        <v>0</v>
      </c>
      <c r="P184" s="228">
        <v>0</v>
      </c>
      <c r="Q184" s="228">
        <v>0</v>
      </c>
      <c r="R184" s="228">
        <v>0</v>
      </c>
      <c r="S184" s="228">
        <v>0</v>
      </c>
      <c r="T184" s="232"/>
    </row>
    <row r="185" spans="1:20" ht="15" x14ac:dyDescent="0.25">
      <c r="A185" s="228">
        <v>185</v>
      </c>
      <c r="B185" s="228" t="s">
        <v>6071</v>
      </c>
      <c r="C185" s="228" t="s">
        <v>1283</v>
      </c>
      <c r="D185" s="320" t="s">
        <v>1284</v>
      </c>
      <c r="E185" s="320" t="s">
        <v>1284</v>
      </c>
      <c r="F185" s="320">
        <v>1</v>
      </c>
      <c r="G185" s="228">
        <v>-27.597799301147401</v>
      </c>
      <c r="H185" s="228">
        <v>-48.548179626464801</v>
      </c>
      <c r="I185" s="228">
        <v>185</v>
      </c>
      <c r="J185" s="228">
        <v>1</v>
      </c>
      <c r="K185" s="228">
        <v>0</v>
      </c>
      <c r="L185" s="228">
        <v>1</v>
      </c>
      <c r="M185" s="228">
        <v>0</v>
      </c>
      <c r="N185" s="228">
        <v>0</v>
      </c>
      <c r="O185" s="228">
        <v>0</v>
      </c>
      <c r="P185" s="228">
        <v>0</v>
      </c>
      <c r="Q185" s="228">
        <v>0</v>
      </c>
      <c r="R185" s="228">
        <v>0</v>
      </c>
      <c r="S185" s="228">
        <v>0</v>
      </c>
      <c r="T185" s="232"/>
    </row>
    <row r="186" spans="1:20" ht="15" x14ac:dyDescent="0.25">
      <c r="A186" s="228">
        <v>186</v>
      </c>
      <c r="B186" s="228" t="s">
        <v>6072</v>
      </c>
      <c r="C186" s="228" t="s">
        <v>1287</v>
      </c>
      <c r="D186" s="320" t="s">
        <v>122</v>
      </c>
      <c r="E186" s="320" t="s">
        <v>50</v>
      </c>
      <c r="F186" s="320"/>
      <c r="G186" s="228">
        <v>45.518989562988203</v>
      </c>
      <c r="H186" s="228">
        <v>-123.111198425292</v>
      </c>
      <c r="I186" s="228">
        <v>186</v>
      </c>
      <c r="J186" s="228">
        <v>3</v>
      </c>
      <c r="K186" s="228">
        <v>2</v>
      </c>
      <c r="L186" s="228">
        <v>1</v>
      </c>
      <c r="M186" s="228">
        <v>0</v>
      </c>
      <c r="N186" s="228">
        <v>0</v>
      </c>
      <c r="O186" s="228">
        <v>0</v>
      </c>
      <c r="P186" s="228">
        <v>0</v>
      </c>
      <c r="Q186" s="228">
        <v>0</v>
      </c>
      <c r="R186" s="228">
        <v>0</v>
      </c>
      <c r="S186" s="228">
        <v>0</v>
      </c>
      <c r="T186" s="232"/>
    </row>
    <row r="187" spans="1:20" ht="15" x14ac:dyDescent="0.25">
      <c r="A187" s="228">
        <v>187</v>
      </c>
      <c r="B187" s="228" t="s">
        <v>6073</v>
      </c>
      <c r="C187" s="228" t="s">
        <v>1292</v>
      </c>
      <c r="D187" s="320" t="s">
        <v>76</v>
      </c>
      <c r="E187" s="320" t="s">
        <v>50</v>
      </c>
      <c r="F187" s="320"/>
      <c r="G187" s="228">
        <v>39.446128845214801</v>
      </c>
      <c r="H187" s="228">
        <v>-123.80592346191401</v>
      </c>
      <c r="I187" s="228">
        <v>187</v>
      </c>
      <c r="J187" s="228">
        <v>1</v>
      </c>
      <c r="K187" s="228">
        <v>0</v>
      </c>
      <c r="L187" s="228">
        <v>0</v>
      </c>
      <c r="M187" s="228">
        <v>1</v>
      </c>
      <c r="N187" s="228">
        <v>0</v>
      </c>
      <c r="O187" s="228">
        <v>0</v>
      </c>
      <c r="P187" s="228">
        <v>0</v>
      </c>
      <c r="Q187" s="228">
        <v>0</v>
      </c>
      <c r="R187" s="228">
        <v>0</v>
      </c>
      <c r="S187" s="228">
        <v>0</v>
      </c>
      <c r="T187" s="232"/>
    </row>
    <row r="188" spans="1:20" ht="15" x14ac:dyDescent="0.25">
      <c r="A188" s="228">
        <v>188</v>
      </c>
      <c r="B188" s="228" t="s">
        <v>6074</v>
      </c>
      <c r="C188" s="228" t="s">
        <v>1295</v>
      </c>
      <c r="D188" s="320" t="s">
        <v>244</v>
      </c>
      <c r="E188" s="320" t="s">
        <v>50</v>
      </c>
      <c r="F188" s="320"/>
      <c r="G188" s="228">
        <v>40.581470489501903</v>
      </c>
      <c r="H188" s="228">
        <v>-105.07626342773401</v>
      </c>
      <c r="I188" s="228">
        <v>188</v>
      </c>
      <c r="J188" s="228">
        <v>5</v>
      </c>
      <c r="K188" s="228">
        <v>4</v>
      </c>
      <c r="L188" s="228">
        <v>0</v>
      </c>
      <c r="M188" s="228">
        <v>0</v>
      </c>
      <c r="N188" s="228">
        <v>0</v>
      </c>
      <c r="O188" s="228">
        <v>1</v>
      </c>
      <c r="P188" s="228">
        <v>0</v>
      </c>
      <c r="Q188" s="228">
        <v>0</v>
      </c>
      <c r="R188" s="228">
        <v>0</v>
      </c>
      <c r="S188" s="228">
        <v>0</v>
      </c>
      <c r="T188" s="232"/>
    </row>
    <row r="189" spans="1:20" ht="15" x14ac:dyDescent="0.25">
      <c r="A189" s="228">
        <v>189</v>
      </c>
      <c r="B189" s="228" t="s">
        <v>6075</v>
      </c>
      <c r="C189" s="228" t="s">
        <v>1300</v>
      </c>
      <c r="D189" s="320" t="s">
        <v>1301</v>
      </c>
      <c r="E189" s="320" t="s">
        <v>50</v>
      </c>
      <c r="F189" s="320"/>
      <c r="G189" s="228">
        <v>39.040981292724602</v>
      </c>
      <c r="H189" s="228">
        <v>-84.538497924804602</v>
      </c>
      <c r="I189" s="228">
        <v>189</v>
      </c>
      <c r="J189" s="228">
        <v>3</v>
      </c>
      <c r="K189" s="228">
        <v>3</v>
      </c>
      <c r="L189" s="228">
        <v>0</v>
      </c>
      <c r="M189" s="228">
        <v>0</v>
      </c>
      <c r="N189" s="228">
        <v>0</v>
      </c>
      <c r="O189" s="228">
        <v>0</v>
      </c>
      <c r="P189" s="228">
        <v>0</v>
      </c>
      <c r="Q189" s="228">
        <v>0</v>
      </c>
      <c r="R189" s="228">
        <v>0</v>
      </c>
      <c r="S189" s="228">
        <v>0</v>
      </c>
      <c r="T189" s="232"/>
    </row>
    <row r="190" spans="1:20" ht="15" x14ac:dyDescent="0.25">
      <c r="A190" s="228">
        <v>190</v>
      </c>
      <c r="B190" s="228" t="s">
        <v>6076</v>
      </c>
      <c r="C190" s="228" t="s">
        <v>1304</v>
      </c>
      <c r="D190" s="320" t="s">
        <v>76</v>
      </c>
      <c r="E190" s="320" t="s">
        <v>50</v>
      </c>
      <c r="F190" s="320"/>
      <c r="G190" s="228">
        <v>37.561138153076101</v>
      </c>
      <c r="H190" s="228">
        <v>-122.26888275146401</v>
      </c>
      <c r="I190" s="228">
        <v>190</v>
      </c>
      <c r="J190" s="228">
        <v>5</v>
      </c>
      <c r="K190" s="228">
        <v>0</v>
      </c>
      <c r="L190" s="228">
        <v>2</v>
      </c>
      <c r="M190" s="228">
        <v>3</v>
      </c>
      <c r="N190" s="228">
        <v>0</v>
      </c>
      <c r="O190" s="228">
        <v>0</v>
      </c>
      <c r="P190" s="228">
        <v>0</v>
      </c>
      <c r="Q190" s="228">
        <v>0</v>
      </c>
      <c r="R190" s="228">
        <v>0</v>
      </c>
      <c r="S190" s="228">
        <v>0</v>
      </c>
      <c r="T190" s="232"/>
    </row>
    <row r="191" spans="1:20" ht="15" x14ac:dyDescent="0.25">
      <c r="A191" s="228">
        <v>191</v>
      </c>
      <c r="B191" s="228" t="s">
        <v>6077</v>
      </c>
      <c r="C191" s="228" t="s">
        <v>1309</v>
      </c>
      <c r="D191" s="320" t="s">
        <v>144</v>
      </c>
      <c r="E191" s="320" t="s">
        <v>50</v>
      </c>
      <c r="F191" s="320"/>
      <c r="G191" s="228">
        <v>38.300891876220703</v>
      </c>
      <c r="H191" s="228">
        <v>-77.459136962890597</v>
      </c>
      <c r="I191" s="228">
        <v>191</v>
      </c>
      <c r="J191" s="228">
        <v>7</v>
      </c>
      <c r="K191" s="228">
        <v>6</v>
      </c>
      <c r="L191" s="228">
        <v>1</v>
      </c>
      <c r="M191" s="228">
        <v>0</v>
      </c>
      <c r="N191" s="228">
        <v>0</v>
      </c>
      <c r="O191" s="228">
        <v>0</v>
      </c>
      <c r="P191" s="228">
        <v>0</v>
      </c>
      <c r="Q191" s="228">
        <v>0</v>
      </c>
      <c r="R191" s="228">
        <v>0</v>
      </c>
      <c r="S191" s="228">
        <v>0</v>
      </c>
      <c r="T191" s="232"/>
    </row>
    <row r="192" spans="1:20" ht="15" x14ac:dyDescent="0.25">
      <c r="A192" s="228">
        <v>192</v>
      </c>
      <c r="B192" s="228" t="s">
        <v>6078</v>
      </c>
      <c r="C192" s="228" t="s">
        <v>1319</v>
      </c>
      <c r="D192" s="320" t="s">
        <v>76</v>
      </c>
      <c r="E192" s="320" t="s">
        <v>50</v>
      </c>
      <c r="F192" s="320"/>
      <c r="G192" s="228">
        <v>37.550910949707003</v>
      </c>
      <c r="H192" s="228">
        <v>-121.98217010498</v>
      </c>
      <c r="I192" s="228">
        <v>192</v>
      </c>
      <c r="J192" s="228">
        <v>3</v>
      </c>
      <c r="K192" s="228">
        <v>0</v>
      </c>
      <c r="L192" s="228">
        <v>2</v>
      </c>
      <c r="M192" s="228">
        <v>1</v>
      </c>
      <c r="N192" s="228">
        <v>0</v>
      </c>
      <c r="O192" s="228">
        <v>0</v>
      </c>
      <c r="P192" s="228">
        <v>0</v>
      </c>
      <c r="Q192" s="228">
        <v>0</v>
      </c>
      <c r="R192" s="228">
        <v>0</v>
      </c>
      <c r="S192" s="228">
        <v>0</v>
      </c>
      <c r="T192" s="232"/>
    </row>
    <row r="193" spans="1:20" ht="15" x14ac:dyDescent="0.25">
      <c r="A193" s="228">
        <v>193</v>
      </c>
      <c r="B193" s="228" t="s">
        <v>6079</v>
      </c>
      <c r="C193" s="228" t="s">
        <v>1323</v>
      </c>
      <c r="D193" s="320" t="s">
        <v>76</v>
      </c>
      <c r="E193" s="320" t="s">
        <v>50</v>
      </c>
      <c r="F193" s="320"/>
      <c r="G193" s="228">
        <v>36.74068069458</v>
      </c>
      <c r="H193" s="228">
        <v>-119.78572845458901</v>
      </c>
      <c r="I193" s="228">
        <v>193</v>
      </c>
      <c r="J193" s="228">
        <v>9</v>
      </c>
      <c r="K193" s="228">
        <v>4</v>
      </c>
      <c r="L193" s="228">
        <v>3</v>
      </c>
      <c r="M193" s="228">
        <v>1</v>
      </c>
      <c r="N193" s="228">
        <v>0</v>
      </c>
      <c r="O193" s="228">
        <v>1</v>
      </c>
      <c r="P193" s="228">
        <v>0</v>
      </c>
      <c r="Q193" s="228">
        <v>0</v>
      </c>
      <c r="R193" s="228">
        <v>0</v>
      </c>
      <c r="S193" s="228">
        <v>0</v>
      </c>
      <c r="T193" s="232"/>
    </row>
    <row r="194" spans="1:20" ht="15" x14ac:dyDescent="0.25">
      <c r="A194" s="228">
        <v>194</v>
      </c>
      <c r="B194" s="228" t="s">
        <v>6080</v>
      </c>
      <c r="C194" s="228" t="s">
        <v>1334</v>
      </c>
      <c r="D194" s="320" t="s">
        <v>165</v>
      </c>
      <c r="E194" s="320" t="s">
        <v>50</v>
      </c>
      <c r="F194" s="320"/>
      <c r="G194" s="228">
        <v>26.123670578002901</v>
      </c>
      <c r="H194" s="228">
        <v>-80.143562316894503</v>
      </c>
      <c r="I194" s="228">
        <v>194</v>
      </c>
      <c r="J194" s="228">
        <v>1</v>
      </c>
      <c r="K194" s="228">
        <v>1</v>
      </c>
      <c r="L194" s="228">
        <v>0</v>
      </c>
      <c r="M194" s="228">
        <v>0</v>
      </c>
      <c r="N194" s="228">
        <v>0</v>
      </c>
      <c r="O194" s="228">
        <v>0</v>
      </c>
      <c r="P194" s="228">
        <v>0</v>
      </c>
      <c r="Q194" s="228">
        <v>0</v>
      </c>
      <c r="R194" s="228">
        <v>0</v>
      </c>
      <c r="S194" s="228">
        <v>0</v>
      </c>
      <c r="T194" s="232"/>
    </row>
    <row r="195" spans="1:20" ht="15" x14ac:dyDescent="0.25">
      <c r="A195" s="228">
        <v>196</v>
      </c>
      <c r="B195" s="228" t="s">
        <v>6081</v>
      </c>
      <c r="C195" s="228" t="s">
        <v>1340</v>
      </c>
      <c r="D195" s="320" t="s">
        <v>165</v>
      </c>
      <c r="E195" s="320" t="s">
        <v>50</v>
      </c>
      <c r="F195" s="320"/>
      <c r="G195" s="228">
        <v>29.651950836181602</v>
      </c>
      <c r="H195" s="228">
        <v>-82.323181152343693</v>
      </c>
      <c r="I195" s="228">
        <v>196</v>
      </c>
      <c r="J195" s="228">
        <v>3</v>
      </c>
      <c r="K195" s="228">
        <v>0</v>
      </c>
      <c r="L195" s="228">
        <v>0</v>
      </c>
      <c r="M195" s="228">
        <v>3</v>
      </c>
      <c r="N195" s="228">
        <v>0</v>
      </c>
      <c r="O195" s="228">
        <v>0</v>
      </c>
      <c r="P195" s="228">
        <v>0</v>
      </c>
      <c r="Q195" s="228">
        <v>0</v>
      </c>
      <c r="R195" s="228">
        <v>0</v>
      </c>
      <c r="S195" s="228">
        <v>0</v>
      </c>
      <c r="T195" s="232"/>
    </row>
    <row r="196" spans="1:20" ht="15" x14ac:dyDescent="0.25">
      <c r="A196" s="228">
        <v>197</v>
      </c>
      <c r="B196" s="228" t="s">
        <v>6082</v>
      </c>
      <c r="C196" s="228" t="s">
        <v>1344</v>
      </c>
      <c r="D196" s="320" t="s">
        <v>192</v>
      </c>
      <c r="E196" s="320" t="s">
        <v>50</v>
      </c>
      <c r="F196" s="320"/>
      <c r="G196" s="228">
        <v>39.139858245849602</v>
      </c>
      <c r="H196" s="228">
        <v>-77.193817138671804</v>
      </c>
      <c r="I196" s="228">
        <v>197</v>
      </c>
      <c r="J196" s="228">
        <v>5</v>
      </c>
      <c r="K196" s="228">
        <v>0</v>
      </c>
      <c r="L196" s="228">
        <v>1</v>
      </c>
      <c r="M196" s="228">
        <v>4</v>
      </c>
      <c r="N196" s="228">
        <v>0</v>
      </c>
      <c r="O196" s="228">
        <v>0</v>
      </c>
      <c r="P196" s="228">
        <v>0</v>
      </c>
      <c r="Q196" s="228">
        <v>0</v>
      </c>
      <c r="R196" s="228">
        <v>0</v>
      </c>
      <c r="S196" s="228">
        <v>0</v>
      </c>
      <c r="T196" s="232"/>
    </row>
    <row r="197" spans="1:20" ht="15" x14ac:dyDescent="0.25">
      <c r="A197" s="228">
        <v>198</v>
      </c>
      <c r="B197" s="228" t="s">
        <v>6083</v>
      </c>
      <c r="C197" s="228" t="s">
        <v>1351</v>
      </c>
      <c r="D197" s="320" t="s">
        <v>107</v>
      </c>
      <c r="E197" s="320" t="s">
        <v>50</v>
      </c>
      <c r="F197" s="320"/>
      <c r="G197" s="228">
        <v>40.726341247558501</v>
      </c>
      <c r="H197" s="228">
        <v>-73.635589599609304</v>
      </c>
      <c r="I197" s="228">
        <v>198</v>
      </c>
      <c r="J197" s="228">
        <v>1</v>
      </c>
      <c r="K197" s="228">
        <v>0</v>
      </c>
      <c r="L197" s="228">
        <v>0</v>
      </c>
      <c r="M197" s="228">
        <v>1</v>
      </c>
      <c r="N197" s="228">
        <v>0</v>
      </c>
      <c r="O197" s="228">
        <v>0</v>
      </c>
      <c r="P197" s="228">
        <v>0</v>
      </c>
      <c r="Q197" s="228">
        <v>0</v>
      </c>
      <c r="R197" s="228">
        <v>0</v>
      </c>
      <c r="S197" s="228">
        <v>0</v>
      </c>
      <c r="T197" s="232"/>
    </row>
    <row r="198" spans="1:20" ht="15" x14ac:dyDescent="0.25">
      <c r="A198" s="228">
        <v>199</v>
      </c>
      <c r="B198" s="228" t="s">
        <v>6084</v>
      </c>
      <c r="C198" s="228" t="s">
        <v>1354</v>
      </c>
      <c r="D198" s="320" t="s">
        <v>208</v>
      </c>
      <c r="E198" s="320" t="s">
        <v>50</v>
      </c>
      <c r="F198" s="320"/>
      <c r="G198" s="228">
        <v>41.887191772460902</v>
      </c>
      <c r="H198" s="228">
        <v>-88.305168151855398</v>
      </c>
      <c r="I198" s="228">
        <v>199</v>
      </c>
      <c r="J198" s="228">
        <v>2</v>
      </c>
      <c r="K198" s="228">
        <v>2</v>
      </c>
      <c r="L198" s="228">
        <v>0</v>
      </c>
      <c r="M198" s="228">
        <v>0</v>
      </c>
      <c r="N198" s="228">
        <v>0</v>
      </c>
      <c r="O198" s="228">
        <v>0</v>
      </c>
      <c r="P198" s="228">
        <v>0</v>
      </c>
      <c r="Q198" s="228">
        <v>0</v>
      </c>
      <c r="R198" s="228">
        <v>0</v>
      </c>
      <c r="S198" s="228">
        <v>0</v>
      </c>
      <c r="T198" s="232"/>
    </row>
    <row r="199" spans="1:20" ht="15" x14ac:dyDescent="0.25">
      <c r="A199" s="228">
        <v>200</v>
      </c>
      <c r="B199" s="228" t="s">
        <v>6085</v>
      </c>
      <c r="C199" s="228" t="s">
        <v>1358</v>
      </c>
      <c r="D199" s="320" t="s">
        <v>76</v>
      </c>
      <c r="E199" s="320" t="s">
        <v>50</v>
      </c>
      <c r="F199" s="320"/>
      <c r="G199" s="228">
        <v>38.706451416015597</v>
      </c>
      <c r="H199" s="228">
        <v>-122.904083251953</v>
      </c>
      <c r="I199" s="228">
        <v>200</v>
      </c>
      <c r="J199" s="228">
        <v>1</v>
      </c>
      <c r="K199" s="228">
        <v>1</v>
      </c>
      <c r="L199" s="228">
        <v>0</v>
      </c>
      <c r="M199" s="228">
        <v>0</v>
      </c>
      <c r="N199" s="228">
        <v>0</v>
      </c>
      <c r="O199" s="228">
        <v>0</v>
      </c>
      <c r="P199" s="228">
        <v>0</v>
      </c>
      <c r="Q199" s="228">
        <v>0</v>
      </c>
      <c r="R199" s="228">
        <v>0</v>
      </c>
      <c r="S199" s="228">
        <v>0</v>
      </c>
      <c r="T199" s="232"/>
    </row>
    <row r="200" spans="1:20" ht="15" x14ac:dyDescent="0.25">
      <c r="A200" s="228">
        <v>201</v>
      </c>
      <c r="B200" s="228" t="s">
        <v>6086</v>
      </c>
      <c r="C200" s="228" t="s">
        <v>1361</v>
      </c>
      <c r="D200" s="320" t="s">
        <v>76</v>
      </c>
      <c r="E200" s="320" t="s">
        <v>50</v>
      </c>
      <c r="F200" s="320"/>
      <c r="G200" s="228">
        <v>37.004379272460902</v>
      </c>
      <c r="H200" s="228">
        <v>-121.57167053222599</v>
      </c>
      <c r="I200" s="228">
        <v>201</v>
      </c>
      <c r="J200" s="228">
        <v>2</v>
      </c>
      <c r="K200" s="228">
        <v>0</v>
      </c>
      <c r="L200" s="228">
        <v>0</v>
      </c>
      <c r="M200" s="228">
        <v>1</v>
      </c>
      <c r="N200" s="228">
        <v>0</v>
      </c>
      <c r="O200" s="228">
        <v>1</v>
      </c>
      <c r="P200" s="228">
        <v>0</v>
      </c>
      <c r="Q200" s="228">
        <v>0</v>
      </c>
      <c r="R200" s="228">
        <v>0</v>
      </c>
      <c r="S200" s="228">
        <v>0</v>
      </c>
      <c r="T200" s="232"/>
    </row>
    <row r="201" spans="1:20" ht="15" x14ac:dyDescent="0.25">
      <c r="A201" s="228">
        <v>202</v>
      </c>
      <c r="B201" s="228" t="s">
        <v>6087</v>
      </c>
      <c r="C201" s="228" t="s">
        <v>1364</v>
      </c>
      <c r="D201" s="320" t="s">
        <v>673</v>
      </c>
      <c r="E201" s="320" t="s">
        <v>50</v>
      </c>
      <c r="F201" s="320"/>
      <c r="G201" s="228">
        <v>39.224720001220703</v>
      </c>
      <c r="H201" s="228">
        <v>-94.576797485351506</v>
      </c>
      <c r="I201" s="228">
        <v>202</v>
      </c>
      <c r="J201" s="228">
        <v>2</v>
      </c>
      <c r="K201" s="228">
        <v>0</v>
      </c>
      <c r="L201" s="228">
        <v>2</v>
      </c>
      <c r="M201" s="228">
        <v>0</v>
      </c>
      <c r="N201" s="228">
        <v>0</v>
      </c>
      <c r="O201" s="228">
        <v>0</v>
      </c>
      <c r="P201" s="228">
        <v>0</v>
      </c>
      <c r="Q201" s="228">
        <v>0</v>
      </c>
      <c r="R201" s="228">
        <v>0</v>
      </c>
      <c r="S201" s="228">
        <v>0</v>
      </c>
      <c r="T201" s="232"/>
    </row>
    <row r="202" spans="1:20" ht="15" x14ac:dyDescent="0.25">
      <c r="A202" s="228">
        <v>203</v>
      </c>
      <c r="B202" s="228" t="s">
        <v>6088</v>
      </c>
      <c r="C202" s="228" t="s">
        <v>1368</v>
      </c>
      <c r="D202" s="320" t="s">
        <v>1276</v>
      </c>
      <c r="E202" s="320" t="s">
        <v>50</v>
      </c>
      <c r="F202" s="320"/>
      <c r="G202" s="228">
        <v>33.538608551025298</v>
      </c>
      <c r="H202" s="228">
        <v>-112.18627166748</v>
      </c>
      <c r="I202" s="228">
        <v>203</v>
      </c>
      <c r="J202" s="228">
        <v>1</v>
      </c>
      <c r="K202" s="228">
        <v>0</v>
      </c>
      <c r="L202" s="228">
        <v>1</v>
      </c>
      <c r="M202" s="228">
        <v>0</v>
      </c>
      <c r="N202" s="228">
        <v>0</v>
      </c>
      <c r="O202" s="228">
        <v>0</v>
      </c>
      <c r="P202" s="228">
        <v>0</v>
      </c>
      <c r="Q202" s="228">
        <v>0</v>
      </c>
      <c r="R202" s="228">
        <v>0</v>
      </c>
      <c r="S202" s="228">
        <v>0</v>
      </c>
      <c r="T202" s="232"/>
    </row>
    <row r="203" spans="1:20" ht="15" x14ac:dyDescent="0.25">
      <c r="A203" s="228">
        <v>204</v>
      </c>
      <c r="B203" s="228" t="s">
        <v>4506</v>
      </c>
      <c r="C203" s="228" t="s">
        <v>1368</v>
      </c>
      <c r="D203" s="320" t="s">
        <v>76</v>
      </c>
      <c r="E203" s="320" t="s">
        <v>50</v>
      </c>
      <c r="F203" s="320"/>
      <c r="G203" s="228">
        <v>34.146331787109297</v>
      </c>
      <c r="H203" s="228">
        <v>-118.248641967773</v>
      </c>
      <c r="I203" s="228">
        <v>204</v>
      </c>
      <c r="J203" s="228">
        <v>9</v>
      </c>
      <c r="K203" s="228">
        <v>1</v>
      </c>
      <c r="L203" s="228">
        <v>6</v>
      </c>
      <c r="M203" s="228">
        <v>1</v>
      </c>
      <c r="N203" s="228">
        <v>3</v>
      </c>
      <c r="O203" s="228">
        <v>0</v>
      </c>
      <c r="P203" s="228">
        <v>0</v>
      </c>
      <c r="Q203" s="228">
        <v>0</v>
      </c>
      <c r="R203" s="228">
        <v>0</v>
      </c>
      <c r="S203" s="228">
        <v>0</v>
      </c>
      <c r="T203" s="232"/>
    </row>
    <row r="204" spans="1:20" ht="15" x14ac:dyDescent="0.25">
      <c r="A204" s="228">
        <v>205</v>
      </c>
      <c r="B204" s="228" t="s">
        <v>6089</v>
      </c>
      <c r="C204" s="228" t="s">
        <v>1380</v>
      </c>
      <c r="D204" s="320" t="s">
        <v>399</v>
      </c>
      <c r="E204" s="320" t="s">
        <v>50</v>
      </c>
      <c r="F204" s="320"/>
      <c r="G204" s="228">
        <v>43.020420074462798</v>
      </c>
      <c r="H204" s="228">
        <v>-71.6002197265625</v>
      </c>
      <c r="I204" s="228">
        <v>205</v>
      </c>
      <c r="J204" s="228">
        <v>1</v>
      </c>
      <c r="K204" s="228">
        <v>0</v>
      </c>
      <c r="L204" s="228">
        <v>1</v>
      </c>
      <c r="M204" s="228">
        <v>0</v>
      </c>
      <c r="N204" s="228">
        <v>0</v>
      </c>
      <c r="O204" s="228">
        <v>0</v>
      </c>
      <c r="P204" s="228">
        <v>0</v>
      </c>
      <c r="Q204" s="228">
        <v>0</v>
      </c>
      <c r="R204" s="228">
        <v>0</v>
      </c>
      <c r="S204" s="228">
        <v>0</v>
      </c>
      <c r="T204" s="232"/>
    </row>
    <row r="205" spans="1:20" ht="15" x14ac:dyDescent="0.25">
      <c r="A205" s="228">
        <v>206</v>
      </c>
      <c r="B205" s="228" t="s">
        <v>6090</v>
      </c>
      <c r="C205" s="228" t="s">
        <v>1383</v>
      </c>
      <c r="D205" s="320" t="s">
        <v>1276</v>
      </c>
      <c r="E205" s="320" t="s">
        <v>50</v>
      </c>
      <c r="F205" s="320"/>
      <c r="G205" s="228">
        <v>36.298515319824197</v>
      </c>
      <c r="H205" s="228">
        <v>-112.792114257812</v>
      </c>
      <c r="I205" s="228">
        <v>206</v>
      </c>
      <c r="J205" s="228">
        <v>2</v>
      </c>
      <c r="K205" s="228">
        <v>2</v>
      </c>
      <c r="L205" s="228">
        <v>0</v>
      </c>
      <c r="M205" s="228">
        <v>0</v>
      </c>
      <c r="N205" s="228">
        <v>0</v>
      </c>
      <c r="O205" s="228">
        <v>0</v>
      </c>
      <c r="P205" s="228">
        <v>0</v>
      </c>
      <c r="Q205" s="228">
        <v>0</v>
      </c>
      <c r="R205" s="228">
        <v>0</v>
      </c>
      <c r="S205" s="228">
        <v>0</v>
      </c>
      <c r="T205" s="232"/>
    </row>
    <row r="206" spans="1:20" ht="15" x14ac:dyDescent="0.25">
      <c r="A206" s="228">
        <v>207</v>
      </c>
      <c r="B206" s="228" t="s">
        <v>6091</v>
      </c>
      <c r="C206" s="228" t="s">
        <v>1387</v>
      </c>
      <c r="D206" s="320" t="s">
        <v>516</v>
      </c>
      <c r="E206" s="320" t="s">
        <v>50</v>
      </c>
      <c r="F206" s="320"/>
      <c r="G206" s="228">
        <v>47.924079895019503</v>
      </c>
      <c r="H206" s="228">
        <v>-97.032028198242102</v>
      </c>
      <c r="I206" s="228">
        <v>207</v>
      </c>
      <c r="J206" s="228">
        <v>1</v>
      </c>
      <c r="K206" s="228">
        <v>0</v>
      </c>
      <c r="L206" s="228">
        <v>1</v>
      </c>
      <c r="M206" s="228">
        <v>0</v>
      </c>
      <c r="N206" s="228">
        <v>0</v>
      </c>
      <c r="O206" s="228">
        <v>0</v>
      </c>
      <c r="P206" s="228">
        <v>0</v>
      </c>
      <c r="Q206" s="228">
        <v>0</v>
      </c>
      <c r="R206" s="228">
        <v>0</v>
      </c>
      <c r="S206" s="228">
        <v>0</v>
      </c>
      <c r="T206" s="232"/>
    </row>
    <row r="207" spans="1:20" ht="15" x14ac:dyDescent="0.25">
      <c r="A207" s="228">
        <v>208</v>
      </c>
      <c r="B207" s="228" t="s">
        <v>6092</v>
      </c>
      <c r="C207" s="228" t="s">
        <v>1390</v>
      </c>
      <c r="D207" s="320" t="s">
        <v>183</v>
      </c>
      <c r="E207" s="320" t="s">
        <v>50</v>
      </c>
      <c r="F207" s="320"/>
      <c r="G207" s="228">
        <v>42.966411590576101</v>
      </c>
      <c r="H207" s="228">
        <v>-85.671180725097599</v>
      </c>
      <c r="I207" s="228">
        <v>208</v>
      </c>
      <c r="J207" s="228">
        <v>7</v>
      </c>
      <c r="K207" s="228">
        <v>1</v>
      </c>
      <c r="L207" s="228">
        <v>2</v>
      </c>
      <c r="M207" s="228">
        <v>1</v>
      </c>
      <c r="N207" s="228">
        <v>2</v>
      </c>
      <c r="O207" s="228">
        <v>1</v>
      </c>
      <c r="P207" s="228">
        <v>0</v>
      </c>
      <c r="Q207" s="228">
        <v>0</v>
      </c>
      <c r="R207" s="228">
        <v>0</v>
      </c>
      <c r="S207" s="228">
        <v>0</v>
      </c>
      <c r="T207" s="232"/>
    </row>
    <row r="208" spans="1:20" ht="15" x14ac:dyDescent="0.25">
      <c r="A208" s="228">
        <v>209</v>
      </c>
      <c r="B208" s="228" t="s">
        <v>4507</v>
      </c>
      <c r="C208" s="228" t="s">
        <v>1395</v>
      </c>
      <c r="D208" s="320" t="s">
        <v>208</v>
      </c>
      <c r="E208" s="320" t="s">
        <v>50</v>
      </c>
      <c r="F208" s="320"/>
      <c r="G208" s="228">
        <v>38.7021484375</v>
      </c>
      <c r="H208" s="228">
        <v>-90.148132324218693</v>
      </c>
      <c r="I208" s="228">
        <v>209</v>
      </c>
      <c r="J208" s="228">
        <v>1</v>
      </c>
      <c r="K208" s="228">
        <v>0</v>
      </c>
      <c r="L208" s="228">
        <v>1</v>
      </c>
      <c r="M208" s="228">
        <v>0</v>
      </c>
      <c r="N208" s="228">
        <v>1</v>
      </c>
      <c r="O208" s="228">
        <v>0</v>
      </c>
      <c r="P208" s="228">
        <v>0</v>
      </c>
      <c r="Q208" s="228">
        <v>0</v>
      </c>
      <c r="R208" s="228">
        <v>0</v>
      </c>
      <c r="S208" s="228">
        <v>0</v>
      </c>
      <c r="T208" s="232"/>
    </row>
    <row r="209" spans="1:20" ht="15" x14ac:dyDescent="0.25">
      <c r="A209" s="228">
        <v>210</v>
      </c>
      <c r="B209" s="228" t="s">
        <v>6093</v>
      </c>
      <c r="C209" s="228" t="s">
        <v>1398</v>
      </c>
      <c r="D209" s="320" t="s">
        <v>122</v>
      </c>
      <c r="E209" s="320" t="s">
        <v>50</v>
      </c>
      <c r="F209" s="320"/>
      <c r="G209" s="228">
        <v>42.443210601806598</v>
      </c>
      <c r="H209" s="228">
        <v>-123.32463836669901</v>
      </c>
      <c r="I209" s="228">
        <v>210</v>
      </c>
      <c r="J209" s="228">
        <v>1</v>
      </c>
      <c r="K209" s="228">
        <v>1</v>
      </c>
      <c r="L209" s="228">
        <v>0</v>
      </c>
      <c r="M209" s="228">
        <v>0</v>
      </c>
      <c r="N209" s="228">
        <v>0</v>
      </c>
      <c r="O209" s="228">
        <v>0</v>
      </c>
      <c r="P209" s="228">
        <v>0</v>
      </c>
      <c r="Q209" s="228">
        <v>0</v>
      </c>
      <c r="R209" s="228">
        <v>0</v>
      </c>
      <c r="S209" s="228">
        <v>0</v>
      </c>
      <c r="T209" s="232"/>
    </row>
    <row r="210" spans="1:20" ht="15" x14ac:dyDescent="0.25">
      <c r="A210" s="228">
        <v>211</v>
      </c>
      <c r="B210" s="228" t="s">
        <v>6094</v>
      </c>
      <c r="C210" s="228" t="s">
        <v>1401</v>
      </c>
      <c r="D210" s="320" t="s">
        <v>76</v>
      </c>
      <c r="E210" s="320" t="s">
        <v>50</v>
      </c>
      <c r="F210" s="320"/>
      <c r="G210" s="228">
        <v>39.219261169433501</v>
      </c>
      <c r="H210" s="228">
        <v>-121.06150054931599</v>
      </c>
      <c r="I210" s="228">
        <v>211</v>
      </c>
      <c r="J210" s="228">
        <v>1</v>
      </c>
      <c r="K210" s="228">
        <v>0</v>
      </c>
      <c r="L210" s="228">
        <v>0</v>
      </c>
      <c r="M210" s="228">
        <v>1</v>
      </c>
      <c r="N210" s="228">
        <v>0</v>
      </c>
      <c r="O210" s="228">
        <v>0</v>
      </c>
      <c r="P210" s="228">
        <v>0</v>
      </c>
      <c r="Q210" s="228">
        <v>0</v>
      </c>
      <c r="R210" s="228">
        <v>0</v>
      </c>
      <c r="S210" s="228">
        <v>0</v>
      </c>
      <c r="T210" s="232"/>
    </row>
    <row r="211" spans="1:20" ht="15" x14ac:dyDescent="0.25">
      <c r="A211" s="228">
        <v>212</v>
      </c>
      <c r="B211" s="228" t="s">
        <v>6095</v>
      </c>
      <c r="C211" s="228" t="s">
        <v>1404</v>
      </c>
      <c r="D211" s="320" t="s">
        <v>244</v>
      </c>
      <c r="E211" s="320" t="s">
        <v>50</v>
      </c>
      <c r="F211" s="320"/>
      <c r="G211" s="228">
        <v>40.423271179199197</v>
      </c>
      <c r="H211" s="228">
        <v>-104.694458007812</v>
      </c>
      <c r="I211" s="228">
        <v>212</v>
      </c>
      <c r="J211" s="228">
        <v>2</v>
      </c>
      <c r="K211" s="228">
        <v>2</v>
      </c>
      <c r="L211" s="228">
        <v>0</v>
      </c>
      <c r="M211" s="228">
        <v>0</v>
      </c>
      <c r="N211" s="228">
        <v>0</v>
      </c>
      <c r="O211" s="228">
        <v>0</v>
      </c>
      <c r="P211" s="228">
        <v>0</v>
      </c>
      <c r="Q211" s="228">
        <v>0</v>
      </c>
      <c r="R211" s="228">
        <v>0</v>
      </c>
      <c r="S211" s="228">
        <v>0</v>
      </c>
      <c r="T211" s="232"/>
    </row>
    <row r="212" spans="1:20" ht="15" x14ac:dyDescent="0.25">
      <c r="A212" s="228">
        <v>214</v>
      </c>
      <c r="B212" s="228" t="s">
        <v>6096</v>
      </c>
      <c r="C212" s="228" t="s">
        <v>1410</v>
      </c>
      <c r="D212" s="320" t="s">
        <v>841</v>
      </c>
      <c r="E212" s="320" t="s">
        <v>50</v>
      </c>
      <c r="F212" s="320"/>
      <c r="G212" s="228">
        <v>34.848270416259702</v>
      </c>
      <c r="H212" s="228">
        <v>-82.400108337402301</v>
      </c>
      <c r="I212" s="228">
        <v>214</v>
      </c>
      <c r="J212" s="228">
        <v>2</v>
      </c>
      <c r="K212" s="228">
        <v>0</v>
      </c>
      <c r="L212" s="228">
        <v>0</v>
      </c>
      <c r="M212" s="228">
        <v>1</v>
      </c>
      <c r="N212" s="228">
        <v>0</v>
      </c>
      <c r="O212" s="228">
        <v>1</v>
      </c>
      <c r="P212" s="228">
        <v>0</v>
      </c>
      <c r="Q212" s="228">
        <v>0</v>
      </c>
      <c r="R212" s="228">
        <v>0</v>
      </c>
      <c r="S212" s="228">
        <v>0</v>
      </c>
      <c r="T212" s="232"/>
    </row>
    <row r="213" spans="1:20" ht="15" x14ac:dyDescent="0.25">
      <c r="A213" s="228">
        <v>215</v>
      </c>
      <c r="B213" s="228" t="s">
        <v>6097</v>
      </c>
      <c r="C213" s="228" t="s">
        <v>1413</v>
      </c>
      <c r="D213" s="320" t="s">
        <v>244</v>
      </c>
      <c r="E213" s="320" t="s">
        <v>50</v>
      </c>
      <c r="F213" s="320"/>
      <c r="G213" s="228">
        <v>39.609169006347599</v>
      </c>
      <c r="H213" s="228">
        <v>-104.904006958007</v>
      </c>
      <c r="I213" s="228">
        <v>215</v>
      </c>
      <c r="J213" s="228">
        <v>1</v>
      </c>
      <c r="K213" s="228">
        <v>0</v>
      </c>
      <c r="L213" s="228">
        <v>0</v>
      </c>
      <c r="M213" s="228">
        <v>1</v>
      </c>
      <c r="N213" s="228">
        <v>0</v>
      </c>
      <c r="O213" s="228">
        <v>0</v>
      </c>
      <c r="P213" s="228">
        <v>0</v>
      </c>
      <c r="Q213" s="228">
        <v>0</v>
      </c>
      <c r="R213" s="228">
        <v>0</v>
      </c>
      <c r="S213" s="228">
        <v>0</v>
      </c>
      <c r="T213" s="232"/>
    </row>
    <row r="214" spans="1:20" ht="15" x14ac:dyDescent="0.25">
      <c r="A214" s="228">
        <v>216</v>
      </c>
      <c r="B214" s="228" t="s">
        <v>6098</v>
      </c>
      <c r="C214" s="228" t="s">
        <v>1415</v>
      </c>
      <c r="D214" s="320" t="s">
        <v>1416</v>
      </c>
      <c r="E214" s="320" t="s">
        <v>1416</v>
      </c>
      <c r="F214" s="320">
        <v>1</v>
      </c>
      <c r="G214" s="228">
        <v>20.687599182128899</v>
      </c>
      <c r="H214" s="228">
        <v>-103.351112365722</v>
      </c>
      <c r="I214" s="228">
        <v>216</v>
      </c>
      <c r="J214" s="228">
        <v>2</v>
      </c>
      <c r="K214" s="228">
        <v>0</v>
      </c>
      <c r="L214" s="228">
        <v>2</v>
      </c>
      <c r="M214" s="228">
        <v>0</v>
      </c>
      <c r="N214" s="228">
        <v>0</v>
      </c>
      <c r="O214" s="228">
        <v>0</v>
      </c>
      <c r="P214" s="228">
        <v>0</v>
      </c>
      <c r="Q214" s="228">
        <v>0</v>
      </c>
      <c r="R214" s="228">
        <v>0</v>
      </c>
      <c r="S214" s="228">
        <v>0</v>
      </c>
      <c r="T214" s="232"/>
    </row>
    <row r="215" spans="1:20" ht="15" x14ac:dyDescent="0.25">
      <c r="A215" s="228">
        <v>217</v>
      </c>
      <c r="B215" s="228" t="s">
        <v>6099</v>
      </c>
      <c r="C215" s="228" t="s">
        <v>1421</v>
      </c>
      <c r="D215" s="320" t="s">
        <v>76</v>
      </c>
      <c r="E215" s="320" t="s">
        <v>50</v>
      </c>
      <c r="F215" s="320"/>
      <c r="G215" s="228">
        <v>34.958961486816399</v>
      </c>
      <c r="H215" s="228">
        <v>-120.57398223876901</v>
      </c>
      <c r="I215" s="228">
        <v>217</v>
      </c>
      <c r="J215" s="228">
        <v>1</v>
      </c>
      <c r="K215" s="228">
        <v>1</v>
      </c>
      <c r="L215" s="228">
        <v>0</v>
      </c>
      <c r="M215" s="228">
        <v>0</v>
      </c>
      <c r="N215" s="228">
        <v>0</v>
      </c>
      <c r="O215" s="228">
        <v>0</v>
      </c>
      <c r="P215" s="228">
        <v>0</v>
      </c>
      <c r="Q215" s="228">
        <v>0</v>
      </c>
      <c r="R215" s="228">
        <v>0</v>
      </c>
      <c r="S215" s="228">
        <v>0</v>
      </c>
      <c r="T215" s="232"/>
    </row>
    <row r="216" spans="1:20" ht="15" x14ac:dyDescent="0.25">
      <c r="A216" s="228">
        <v>218</v>
      </c>
      <c r="B216" s="228" t="s">
        <v>6100</v>
      </c>
      <c r="C216" s="228" t="s">
        <v>1423</v>
      </c>
      <c r="D216" s="320" t="s">
        <v>832</v>
      </c>
      <c r="E216" s="320" t="s">
        <v>832</v>
      </c>
      <c r="F216" s="320">
        <v>1</v>
      </c>
      <c r="G216" s="228">
        <v>23.1133708953857</v>
      </c>
      <c r="H216" s="228">
        <v>113.255233764648</v>
      </c>
      <c r="I216" s="228">
        <v>218</v>
      </c>
      <c r="J216" s="228">
        <v>1</v>
      </c>
      <c r="K216" s="228">
        <v>1</v>
      </c>
      <c r="L216" s="228">
        <v>0</v>
      </c>
      <c r="M216" s="228">
        <v>0</v>
      </c>
      <c r="N216" s="228">
        <v>0</v>
      </c>
      <c r="O216" s="228">
        <v>0</v>
      </c>
      <c r="P216" s="228">
        <v>0</v>
      </c>
      <c r="Q216" s="228">
        <v>0</v>
      </c>
      <c r="R216" s="228">
        <v>0</v>
      </c>
      <c r="S216" s="228">
        <v>0</v>
      </c>
      <c r="T216" s="232"/>
    </row>
    <row r="217" spans="1:20" ht="30" x14ac:dyDescent="0.25">
      <c r="A217" s="228">
        <v>219</v>
      </c>
      <c r="B217" s="228" t="s">
        <v>6101</v>
      </c>
      <c r="C217" s="228" t="s">
        <v>1426</v>
      </c>
      <c r="D217" s="320" t="s">
        <v>1426</v>
      </c>
      <c r="E217" s="320" t="s">
        <v>1426</v>
      </c>
      <c r="F217" s="320">
        <v>1</v>
      </c>
      <c r="G217" s="228">
        <v>14.631719589233301</v>
      </c>
      <c r="H217" s="228">
        <v>-90.467437744140597</v>
      </c>
      <c r="I217" s="228">
        <v>219</v>
      </c>
      <c r="J217" s="228">
        <v>1</v>
      </c>
      <c r="K217" s="228">
        <v>0</v>
      </c>
      <c r="L217" s="228">
        <v>1</v>
      </c>
      <c r="M217" s="228">
        <v>0</v>
      </c>
      <c r="N217" s="228">
        <v>0</v>
      </c>
      <c r="O217" s="228">
        <v>0</v>
      </c>
      <c r="P217" s="228">
        <v>0</v>
      </c>
      <c r="Q217" s="228">
        <v>0</v>
      </c>
      <c r="R217" s="228">
        <v>0</v>
      </c>
      <c r="S217" s="228">
        <v>0</v>
      </c>
      <c r="T217" s="232"/>
    </row>
    <row r="218" spans="1:20" ht="15" x14ac:dyDescent="0.25">
      <c r="A218" s="228">
        <v>220</v>
      </c>
      <c r="B218" s="228" t="s">
        <v>6102</v>
      </c>
      <c r="C218" s="228" t="s">
        <v>1429</v>
      </c>
      <c r="D218" s="320" t="s">
        <v>76</v>
      </c>
      <c r="E218" s="320" t="s">
        <v>50</v>
      </c>
      <c r="F218" s="320"/>
      <c r="G218" s="228">
        <v>37.463111877441399</v>
      </c>
      <c r="H218" s="228">
        <v>-122.429298400878</v>
      </c>
      <c r="I218" s="228">
        <v>220</v>
      </c>
      <c r="J218" s="228">
        <v>1</v>
      </c>
      <c r="K218" s="228">
        <v>0</v>
      </c>
      <c r="L218" s="228">
        <v>1</v>
      </c>
      <c r="M218" s="228">
        <v>0</v>
      </c>
      <c r="N218" s="228">
        <v>0</v>
      </c>
      <c r="O218" s="228">
        <v>0</v>
      </c>
      <c r="P218" s="228">
        <v>0</v>
      </c>
      <c r="Q218" s="228">
        <v>0</v>
      </c>
      <c r="R218" s="228">
        <v>0</v>
      </c>
      <c r="S218" s="228">
        <v>0</v>
      </c>
      <c r="T218" s="232"/>
    </row>
    <row r="219" spans="1:20" ht="15" x14ac:dyDescent="0.25">
      <c r="A219" s="228">
        <v>221</v>
      </c>
      <c r="B219" s="228" t="s">
        <v>6103</v>
      </c>
      <c r="C219" s="228" t="s">
        <v>1432</v>
      </c>
      <c r="D219" s="320" t="s">
        <v>740</v>
      </c>
      <c r="E219" s="320" t="s">
        <v>740</v>
      </c>
      <c r="F219" s="320">
        <v>1</v>
      </c>
      <c r="G219" s="228">
        <v>43.235401153564403</v>
      </c>
      <c r="H219" s="228">
        <v>-79.888000488281193</v>
      </c>
      <c r="I219" s="228">
        <v>221</v>
      </c>
      <c r="J219" s="228">
        <v>2</v>
      </c>
      <c r="K219" s="228">
        <v>0</v>
      </c>
      <c r="L219" s="228">
        <v>0</v>
      </c>
      <c r="M219" s="228">
        <v>0</v>
      </c>
      <c r="N219" s="228">
        <v>0</v>
      </c>
      <c r="O219" s="228">
        <v>0</v>
      </c>
      <c r="P219" s="228">
        <v>2</v>
      </c>
      <c r="Q219" s="228">
        <v>0</v>
      </c>
      <c r="R219" s="228">
        <v>0</v>
      </c>
      <c r="S219" s="228">
        <v>0</v>
      </c>
      <c r="T219" s="232"/>
    </row>
    <row r="220" spans="1:20" ht="15" x14ac:dyDescent="0.25">
      <c r="A220" s="228">
        <v>222</v>
      </c>
      <c r="B220" s="228" t="s">
        <v>6104</v>
      </c>
      <c r="C220" s="228" t="s">
        <v>1436</v>
      </c>
      <c r="D220" s="320" t="s">
        <v>832</v>
      </c>
      <c r="E220" s="320" t="s">
        <v>832</v>
      </c>
      <c r="F220" s="320">
        <v>1</v>
      </c>
      <c r="G220" s="228">
        <v>45.755531311035099</v>
      </c>
      <c r="H220" s="228">
        <v>126.639511108398</v>
      </c>
      <c r="I220" s="228">
        <v>222</v>
      </c>
      <c r="J220" s="228">
        <v>1</v>
      </c>
      <c r="K220" s="228">
        <v>0</v>
      </c>
      <c r="L220" s="228">
        <v>1</v>
      </c>
      <c r="M220" s="228">
        <v>0</v>
      </c>
      <c r="N220" s="228">
        <v>0</v>
      </c>
      <c r="O220" s="228">
        <v>0</v>
      </c>
      <c r="P220" s="228">
        <v>0</v>
      </c>
      <c r="Q220" s="228">
        <v>0</v>
      </c>
      <c r="R220" s="228">
        <v>0</v>
      </c>
      <c r="S220" s="228">
        <v>0</v>
      </c>
      <c r="T220" s="232"/>
    </row>
    <row r="221" spans="1:20" ht="15" x14ac:dyDescent="0.25">
      <c r="A221" s="228">
        <v>223</v>
      </c>
      <c r="B221" s="228" t="s">
        <v>6105</v>
      </c>
      <c r="C221" s="228" t="s">
        <v>1439</v>
      </c>
      <c r="D221" s="320" t="s">
        <v>874</v>
      </c>
      <c r="E221" s="320" t="s">
        <v>50</v>
      </c>
      <c r="F221" s="320"/>
      <c r="G221" s="228">
        <v>41.7634887695312</v>
      </c>
      <c r="H221" s="228">
        <v>-72.674018859863196</v>
      </c>
      <c r="I221" s="228">
        <v>223</v>
      </c>
      <c r="J221" s="228">
        <v>8</v>
      </c>
      <c r="K221" s="228">
        <v>3</v>
      </c>
      <c r="L221" s="228">
        <v>3</v>
      </c>
      <c r="M221" s="228">
        <v>1</v>
      </c>
      <c r="N221" s="228">
        <v>0</v>
      </c>
      <c r="O221" s="228">
        <v>1</v>
      </c>
      <c r="P221" s="228">
        <v>0</v>
      </c>
      <c r="Q221" s="228">
        <v>0</v>
      </c>
      <c r="R221" s="228">
        <v>0</v>
      </c>
      <c r="S221" s="228">
        <v>0</v>
      </c>
      <c r="T221" s="232"/>
    </row>
    <row r="222" spans="1:20" ht="15" x14ac:dyDescent="0.25">
      <c r="A222" s="228">
        <v>224</v>
      </c>
      <c r="B222" s="228" t="s">
        <v>6106</v>
      </c>
      <c r="C222" s="228" t="s">
        <v>1450</v>
      </c>
      <c r="D222" s="320" t="s">
        <v>49</v>
      </c>
      <c r="E222" s="320" t="s">
        <v>50</v>
      </c>
      <c r="F222" s="320"/>
      <c r="G222" s="228">
        <v>42.777599334716797</v>
      </c>
      <c r="H222" s="228">
        <v>-71.0765380859375</v>
      </c>
      <c r="I222" s="228">
        <v>224</v>
      </c>
      <c r="J222" s="228">
        <v>4</v>
      </c>
      <c r="K222" s="228">
        <v>0</v>
      </c>
      <c r="L222" s="228">
        <v>1</v>
      </c>
      <c r="M222" s="228">
        <v>3</v>
      </c>
      <c r="N222" s="228">
        <v>0</v>
      </c>
      <c r="O222" s="228">
        <v>0</v>
      </c>
      <c r="P222" s="228">
        <v>0</v>
      </c>
      <c r="Q222" s="228">
        <v>0</v>
      </c>
      <c r="R222" s="228">
        <v>0</v>
      </c>
      <c r="S222" s="228">
        <v>0</v>
      </c>
      <c r="T222" s="232"/>
    </row>
    <row r="223" spans="1:20" ht="15" x14ac:dyDescent="0.25">
      <c r="A223" s="228">
        <v>226</v>
      </c>
      <c r="B223" s="228" t="s">
        <v>6107</v>
      </c>
      <c r="C223" s="228" t="s">
        <v>1458</v>
      </c>
      <c r="D223" s="320" t="s">
        <v>76</v>
      </c>
      <c r="E223" s="320" t="s">
        <v>50</v>
      </c>
      <c r="F223" s="320"/>
      <c r="G223" s="228">
        <v>37.671340942382798</v>
      </c>
      <c r="H223" s="228">
        <v>-122.0855178833</v>
      </c>
      <c r="I223" s="228">
        <v>226</v>
      </c>
      <c r="J223" s="228">
        <v>7</v>
      </c>
      <c r="K223" s="228">
        <v>0</v>
      </c>
      <c r="L223" s="228">
        <v>0</v>
      </c>
      <c r="M223" s="228">
        <v>7</v>
      </c>
      <c r="N223" s="228">
        <v>0</v>
      </c>
      <c r="O223" s="228">
        <v>0</v>
      </c>
      <c r="P223" s="228">
        <v>0</v>
      </c>
      <c r="Q223" s="228">
        <v>0</v>
      </c>
      <c r="R223" s="228">
        <v>0</v>
      </c>
      <c r="S223" s="228">
        <v>0</v>
      </c>
      <c r="T223" s="232"/>
    </row>
    <row r="224" spans="1:20" ht="15" x14ac:dyDescent="0.25">
      <c r="A224" s="228">
        <v>227</v>
      </c>
      <c r="B224" s="228" t="s">
        <v>6108</v>
      </c>
      <c r="C224" s="228" t="s">
        <v>1471</v>
      </c>
      <c r="D224" s="320" t="s">
        <v>501</v>
      </c>
      <c r="E224" s="320" t="s">
        <v>50</v>
      </c>
      <c r="F224" s="320"/>
      <c r="G224" s="228">
        <v>46.589759826660099</v>
      </c>
      <c r="H224" s="228">
        <v>-112.021202087402</v>
      </c>
      <c r="I224" s="228">
        <v>227</v>
      </c>
      <c r="J224" s="228">
        <v>1</v>
      </c>
      <c r="K224" s="228">
        <v>1</v>
      </c>
      <c r="L224" s="228">
        <v>0</v>
      </c>
      <c r="M224" s="228">
        <v>0</v>
      </c>
      <c r="N224" s="228">
        <v>0</v>
      </c>
      <c r="O224" s="228">
        <v>0</v>
      </c>
      <c r="P224" s="228">
        <v>0</v>
      </c>
      <c r="Q224" s="228">
        <v>0</v>
      </c>
      <c r="R224" s="228">
        <v>0</v>
      </c>
      <c r="S224" s="228">
        <v>0</v>
      </c>
      <c r="T224" s="232"/>
    </row>
    <row r="225" spans="1:20" ht="15" x14ac:dyDescent="0.25">
      <c r="A225" s="228">
        <v>228</v>
      </c>
      <c r="B225" s="228" t="s">
        <v>6109</v>
      </c>
      <c r="C225" s="228" t="s">
        <v>1474</v>
      </c>
      <c r="D225" s="320" t="s">
        <v>1475</v>
      </c>
      <c r="E225" s="320" t="s">
        <v>50</v>
      </c>
      <c r="F225" s="320"/>
      <c r="G225" s="228">
        <v>36.030818939208899</v>
      </c>
      <c r="H225" s="228">
        <v>-114.981086730957</v>
      </c>
      <c r="I225" s="228">
        <v>228</v>
      </c>
      <c r="J225" s="228">
        <v>1</v>
      </c>
      <c r="K225" s="228">
        <v>0</v>
      </c>
      <c r="L225" s="228">
        <v>1</v>
      </c>
      <c r="M225" s="228">
        <v>0</v>
      </c>
      <c r="N225" s="228">
        <v>0</v>
      </c>
      <c r="O225" s="228">
        <v>0</v>
      </c>
      <c r="P225" s="228">
        <v>0</v>
      </c>
      <c r="Q225" s="228">
        <v>0</v>
      </c>
      <c r="R225" s="228">
        <v>0</v>
      </c>
      <c r="S225" s="228">
        <v>0</v>
      </c>
      <c r="T225" s="232"/>
    </row>
    <row r="226" spans="1:20" ht="15" x14ac:dyDescent="0.25">
      <c r="A226" s="228">
        <v>229</v>
      </c>
      <c r="B226" s="228" t="s">
        <v>6110</v>
      </c>
      <c r="C226" s="228" t="s">
        <v>1478</v>
      </c>
      <c r="D226" s="320" t="s">
        <v>144</v>
      </c>
      <c r="E226" s="320" t="s">
        <v>50</v>
      </c>
      <c r="F226" s="320"/>
      <c r="G226" s="228">
        <v>38.969688415527301</v>
      </c>
      <c r="H226" s="228">
        <v>-77.385551452636705</v>
      </c>
      <c r="I226" s="228">
        <v>229</v>
      </c>
      <c r="J226" s="228">
        <v>1</v>
      </c>
      <c r="K226" s="228">
        <v>1</v>
      </c>
      <c r="L226" s="228">
        <v>0</v>
      </c>
      <c r="M226" s="228">
        <v>0</v>
      </c>
      <c r="N226" s="228">
        <v>0</v>
      </c>
      <c r="O226" s="228">
        <v>0</v>
      </c>
      <c r="P226" s="228">
        <v>0</v>
      </c>
      <c r="Q226" s="228">
        <v>0</v>
      </c>
      <c r="R226" s="228">
        <v>0</v>
      </c>
      <c r="S226" s="228">
        <v>0</v>
      </c>
      <c r="T226" s="232"/>
    </row>
    <row r="227" spans="1:20" ht="15" x14ac:dyDescent="0.25">
      <c r="A227" s="228">
        <v>230</v>
      </c>
      <c r="B227" s="228" t="s">
        <v>6111</v>
      </c>
      <c r="C227" s="228" t="s">
        <v>1481</v>
      </c>
      <c r="D227" s="320" t="s">
        <v>219</v>
      </c>
      <c r="E227" s="320" t="s">
        <v>50</v>
      </c>
      <c r="F227" s="320"/>
      <c r="G227" s="228">
        <v>32.828479766845703</v>
      </c>
      <c r="H227" s="228">
        <v>-96.797027587890597</v>
      </c>
      <c r="I227" s="228">
        <v>230</v>
      </c>
      <c r="J227" s="228">
        <v>1</v>
      </c>
      <c r="K227" s="228">
        <v>0</v>
      </c>
      <c r="L227" s="228">
        <v>1</v>
      </c>
      <c r="M227" s="228">
        <v>0</v>
      </c>
      <c r="N227" s="228">
        <v>0</v>
      </c>
      <c r="O227" s="228">
        <v>0</v>
      </c>
      <c r="P227" s="228">
        <v>0</v>
      </c>
      <c r="Q227" s="228">
        <v>0</v>
      </c>
      <c r="R227" s="228">
        <v>0</v>
      </c>
      <c r="S227" s="228">
        <v>0</v>
      </c>
      <c r="T227" s="232"/>
    </row>
    <row r="228" spans="1:20" ht="15" x14ac:dyDescent="0.25">
      <c r="A228" s="228">
        <v>231</v>
      </c>
      <c r="B228" s="228" t="s">
        <v>6112</v>
      </c>
      <c r="C228" s="228" t="s">
        <v>1484</v>
      </c>
      <c r="D228" s="320" t="s">
        <v>76</v>
      </c>
      <c r="E228" s="320" t="s">
        <v>50</v>
      </c>
      <c r="F228" s="320"/>
      <c r="G228" s="228">
        <v>37.577800750732401</v>
      </c>
      <c r="H228" s="228">
        <v>-122.355651855468</v>
      </c>
      <c r="I228" s="228">
        <v>231</v>
      </c>
      <c r="J228" s="228">
        <v>1</v>
      </c>
      <c r="K228" s="228">
        <v>0</v>
      </c>
      <c r="L228" s="228">
        <v>1</v>
      </c>
      <c r="M228" s="228">
        <v>0</v>
      </c>
      <c r="N228" s="228">
        <v>0</v>
      </c>
      <c r="O228" s="228">
        <v>0</v>
      </c>
      <c r="P228" s="228">
        <v>0</v>
      </c>
      <c r="Q228" s="228">
        <v>0</v>
      </c>
      <c r="R228" s="228">
        <v>0</v>
      </c>
      <c r="S228" s="228">
        <v>0</v>
      </c>
      <c r="T228" s="232"/>
    </row>
    <row r="229" spans="1:20" ht="15" x14ac:dyDescent="0.25">
      <c r="A229" s="228">
        <v>232</v>
      </c>
      <c r="B229" s="228" t="s">
        <v>6113</v>
      </c>
      <c r="C229" s="228" t="s">
        <v>1487</v>
      </c>
      <c r="D229" s="320" t="s">
        <v>1488</v>
      </c>
      <c r="E229" s="320" t="s">
        <v>50</v>
      </c>
      <c r="F229" s="320"/>
      <c r="G229" s="228">
        <v>19.719240188598601</v>
      </c>
      <c r="H229" s="228">
        <v>-155.08184814453099</v>
      </c>
      <c r="I229" s="228">
        <v>232</v>
      </c>
      <c r="J229" s="228">
        <v>2</v>
      </c>
      <c r="K229" s="228">
        <v>0</v>
      </c>
      <c r="L229" s="228">
        <v>1</v>
      </c>
      <c r="M229" s="228">
        <v>0</v>
      </c>
      <c r="N229" s="228">
        <v>0</v>
      </c>
      <c r="O229" s="228">
        <v>0</v>
      </c>
      <c r="P229" s="228">
        <v>1</v>
      </c>
      <c r="Q229" s="228">
        <v>0</v>
      </c>
      <c r="R229" s="228">
        <v>0</v>
      </c>
      <c r="S229" s="228">
        <v>0</v>
      </c>
      <c r="T229" s="232"/>
    </row>
    <row r="230" spans="1:20" ht="15" x14ac:dyDescent="0.25">
      <c r="A230" s="228">
        <v>233</v>
      </c>
      <c r="B230" s="228" t="s">
        <v>6114</v>
      </c>
      <c r="C230" s="228" t="s">
        <v>1491</v>
      </c>
      <c r="D230" s="320" t="s">
        <v>815</v>
      </c>
      <c r="E230" s="320" t="s">
        <v>50</v>
      </c>
      <c r="F230" s="320"/>
      <c r="G230" s="228">
        <v>40.737159729003899</v>
      </c>
      <c r="H230" s="228">
        <v>-74.030967712402301</v>
      </c>
      <c r="I230" s="228">
        <v>233</v>
      </c>
      <c r="J230" s="228">
        <v>4</v>
      </c>
      <c r="K230" s="228">
        <v>0</v>
      </c>
      <c r="L230" s="228">
        <v>0</v>
      </c>
      <c r="M230" s="228">
        <v>3</v>
      </c>
      <c r="N230" s="228">
        <v>1</v>
      </c>
      <c r="O230" s="228">
        <v>0</v>
      </c>
      <c r="P230" s="228">
        <v>0</v>
      </c>
      <c r="Q230" s="228">
        <v>0</v>
      </c>
      <c r="R230" s="228">
        <v>0</v>
      </c>
      <c r="S230" s="228">
        <v>0</v>
      </c>
      <c r="T230" s="232"/>
    </row>
    <row r="231" spans="1:20" ht="15" x14ac:dyDescent="0.25">
      <c r="A231" s="228">
        <v>234</v>
      </c>
      <c r="B231" s="228" t="s">
        <v>6115</v>
      </c>
      <c r="C231" s="228" t="s">
        <v>1496</v>
      </c>
      <c r="D231" s="320" t="s">
        <v>76</v>
      </c>
      <c r="E231" s="320" t="s">
        <v>50</v>
      </c>
      <c r="F231" s="320"/>
      <c r="G231" s="228">
        <v>36.852531433105398</v>
      </c>
      <c r="H231" s="228">
        <v>-121.403259277343</v>
      </c>
      <c r="I231" s="228">
        <v>234</v>
      </c>
      <c r="J231" s="228">
        <v>2</v>
      </c>
      <c r="K231" s="228">
        <v>0</v>
      </c>
      <c r="L231" s="228">
        <v>2</v>
      </c>
      <c r="M231" s="228">
        <v>0</v>
      </c>
      <c r="N231" s="228">
        <v>0</v>
      </c>
      <c r="O231" s="228">
        <v>0</v>
      </c>
      <c r="P231" s="228">
        <v>0</v>
      </c>
      <c r="Q231" s="228">
        <v>0</v>
      </c>
      <c r="R231" s="228">
        <v>0</v>
      </c>
      <c r="S231" s="228">
        <v>0</v>
      </c>
      <c r="T231" s="232"/>
    </row>
    <row r="232" spans="1:20" ht="15" x14ac:dyDescent="0.25">
      <c r="A232" s="228">
        <v>235</v>
      </c>
      <c r="B232" s="228" t="s">
        <v>4508</v>
      </c>
      <c r="C232" s="228" t="s">
        <v>1501</v>
      </c>
      <c r="D232" s="320" t="s">
        <v>1488</v>
      </c>
      <c r="E232" s="320" t="s">
        <v>50</v>
      </c>
      <c r="F232" s="320"/>
      <c r="G232" s="228">
        <v>21.3048496246337</v>
      </c>
      <c r="H232" s="228">
        <v>-157.85775756835901</v>
      </c>
      <c r="I232" s="228">
        <v>235</v>
      </c>
      <c r="J232" s="228">
        <v>39</v>
      </c>
      <c r="K232" s="228">
        <v>15</v>
      </c>
      <c r="L232" s="228">
        <v>13</v>
      </c>
      <c r="M232" s="228">
        <v>2</v>
      </c>
      <c r="N232" s="228">
        <v>6</v>
      </c>
      <c r="O232" s="228">
        <v>2</v>
      </c>
      <c r="P232" s="228">
        <v>3</v>
      </c>
      <c r="Q232" s="228">
        <v>0</v>
      </c>
      <c r="R232" s="228">
        <v>0</v>
      </c>
      <c r="S232" s="228">
        <v>0</v>
      </c>
      <c r="T232" s="232"/>
    </row>
    <row r="233" spans="1:20" ht="15" x14ac:dyDescent="0.25">
      <c r="A233" s="228">
        <v>236</v>
      </c>
      <c r="B233" s="228" t="s">
        <v>4509</v>
      </c>
      <c r="C233" s="228" t="s">
        <v>1526</v>
      </c>
      <c r="D233" s="320" t="s">
        <v>219</v>
      </c>
      <c r="E233" s="320" t="s">
        <v>50</v>
      </c>
      <c r="F233" s="320"/>
      <c r="G233" s="228">
        <v>29.760450363159102</v>
      </c>
      <c r="H233" s="228">
        <v>-95.369781494140597</v>
      </c>
      <c r="I233" s="228">
        <v>236</v>
      </c>
      <c r="J233" s="228">
        <v>14</v>
      </c>
      <c r="K233" s="228">
        <v>0</v>
      </c>
      <c r="L233" s="228">
        <v>9</v>
      </c>
      <c r="M233" s="228">
        <v>4</v>
      </c>
      <c r="N233" s="228">
        <v>2</v>
      </c>
      <c r="O233" s="228">
        <v>1</v>
      </c>
      <c r="P233" s="228">
        <v>0</v>
      </c>
      <c r="Q233" s="228">
        <v>0</v>
      </c>
      <c r="R233" s="228">
        <v>0</v>
      </c>
      <c r="S233" s="228">
        <v>0</v>
      </c>
      <c r="T233" s="232"/>
    </row>
    <row r="234" spans="1:20" ht="15" x14ac:dyDescent="0.25">
      <c r="A234" s="228">
        <v>237</v>
      </c>
      <c r="B234" s="228" t="s">
        <v>6116</v>
      </c>
      <c r="C234" s="228" t="s">
        <v>1537</v>
      </c>
      <c r="D234" s="320" t="s">
        <v>49</v>
      </c>
      <c r="E234" s="320" t="s">
        <v>50</v>
      </c>
      <c r="F234" s="320"/>
      <c r="G234" s="228">
        <v>42.391139984130803</v>
      </c>
      <c r="H234" s="228">
        <v>-71.567687988281193</v>
      </c>
      <c r="I234" s="228">
        <v>237</v>
      </c>
      <c r="J234" s="228">
        <v>1</v>
      </c>
      <c r="K234" s="228">
        <v>0</v>
      </c>
      <c r="L234" s="228">
        <v>0</v>
      </c>
      <c r="M234" s="228">
        <v>1</v>
      </c>
      <c r="N234" s="228">
        <v>0</v>
      </c>
      <c r="O234" s="228">
        <v>0</v>
      </c>
      <c r="P234" s="228">
        <v>0</v>
      </c>
      <c r="Q234" s="228">
        <v>0</v>
      </c>
      <c r="R234" s="228">
        <v>0</v>
      </c>
      <c r="S234" s="228">
        <v>0</v>
      </c>
      <c r="T234" s="232"/>
    </row>
    <row r="235" spans="1:20" ht="15" x14ac:dyDescent="0.25">
      <c r="A235" s="228">
        <v>238</v>
      </c>
      <c r="B235" s="228" t="s">
        <v>6117</v>
      </c>
      <c r="C235" s="228" t="s">
        <v>1540</v>
      </c>
      <c r="D235" s="320" t="s">
        <v>49</v>
      </c>
      <c r="E235" s="320" t="s">
        <v>50</v>
      </c>
      <c r="F235" s="320"/>
      <c r="G235" s="228">
        <v>42.272060394287102</v>
      </c>
      <c r="H235" s="228">
        <v>-70.858612060546804</v>
      </c>
      <c r="I235" s="228">
        <v>238</v>
      </c>
      <c r="J235" s="228">
        <v>2</v>
      </c>
      <c r="K235" s="228">
        <v>0</v>
      </c>
      <c r="L235" s="228">
        <v>1</v>
      </c>
      <c r="M235" s="228">
        <v>0</v>
      </c>
      <c r="N235" s="228">
        <v>0</v>
      </c>
      <c r="O235" s="228">
        <v>1</v>
      </c>
      <c r="P235" s="228">
        <v>0</v>
      </c>
      <c r="Q235" s="228">
        <v>0</v>
      </c>
      <c r="R235" s="228">
        <v>0</v>
      </c>
      <c r="S235" s="228">
        <v>0</v>
      </c>
      <c r="T235" s="232"/>
    </row>
    <row r="236" spans="1:20" ht="15" x14ac:dyDescent="0.25">
      <c r="A236" s="228">
        <v>239</v>
      </c>
      <c r="B236" s="228" t="s">
        <v>6118</v>
      </c>
      <c r="C236" s="228" t="s">
        <v>1543</v>
      </c>
      <c r="D236" s="320" t="s">
        <v>107</v>
      </c>
      <c r="E236" s="320" t="s">
        <v>50</v>
      </c>
      <c r="F236" s="320"/>
      <c r="G236" s="228">
        <v>40.874378204345703</v>
      </c>
      <c r="H236" s="228">
        <v>-73.419509887695298</v>
      </c>
      <c r="I236" s="228">
        <v>239</v>
      </c>
      <c r="J236" s="228">
        <v>1</v>
      </c>
      <c r="K236" s="228">
        <v>0</v>
      </c>
      <c r="L236" s="228">
        <v>0</v>
      </c>
      <c r="M236" s="228">
        <v>1</v>
      </c>
      <c r="N236" s="228">
        <v>0</v>
      </c>
      <c r="O236" s="228">
        <v>0</v>
      </c>
      <c r="P236" s="228">
        <v>0</v>
      </c>
      <c r="Q236" s="228">
        <v>0</v>
      </c>
      <c r="R236" s="228">
        <v>0</v>
      </c>
      <c r="S236" s="228">
        <v>0</v>
      </c>
      <c r="T236" s="232"/>
    </row>
    <row r="237" spans="1:20" ht="15" x14ac:dyDescent="0.25">
      <c r="A237" s="228">
        <v>240</v>
      </c>
      <c r="B237" s="228" t="s">
        <v>6119</v>
      </c>
      <c r="C237" s="228" t="s">
        <v>1546</v>
      </c>
      <c r="D237" s="320" t="s">
        <v>510</v>
      </c>
      <c r="E237" s="320" t="s">
        <v>50</v>
      </c>
      <c r="F237" s="320"/>
      <c r="G237" s="228">
        <v>34.729129791259702</v>
      </c>
      <c r="H237" s="228">
        <v>-86.584976196289006</v>
      </c>
      <c r="I237" s="228">
        <v>240</v>
      </c>
      <c r="J237" s="228">
        <v>4</v>
      </c>
      <c r="K237" s="228">
        <v>2</v>
      </c>
      <c r="L237" s="228">
        <v>2</v>
      </c>
      <c r="M237" s="228">
        <v>0</v>
      </c>
      <c r="N237" s="228">
        <v>0</v>
      </c>
      <c r="O237" s="228">
        <v>0</v>
      </c>
      <c r="P237" s="228">
        <v>0</v>
      </c>
      <c r="Q237" s="228">
        <v>0</v>
      </c>
      <c r="R237" s="228">
        <v>0</v>
      </c>
      <c r="S237" s="228">
        <v>0</v>
      </c>
      <c r="T237" s="232"/>
    </row>
    <row r="238" spans="1:20" ht="15" x14ac:dyDescent="0.25">
      <c r="A238" s="228">
        <v>241</v>
      </c>
      <c r="B238" s="228" t="s">
        <v>6120</v>
      </c>
      <c r="C238" s="228" t="s">
        <v>1551</v>
      </c>
      <c r="D238" s="320" t="s">
        <v>49</v>
      </c>
      <c r="E238" s="320" t="s">
        <v>50</v>
      </c>
      <c r="F238" s="320"/>
      <c r="G238" s="228">
        <v>41.654788970947202</v>
      </c>
      <c r="H238" s="228">
        <v>-70.279632568359304</v>
      </c>
      <c r="I238" s="228">
        <v>241</v>
      </c>
      <c r="J238" s="228">
        <v>2</v>
      </c>
      <c r="K238" s="228">
        <v>1</v>
      </c>
      <c r="L238" s="228">
        <v>0</v>
      </c>
      <c r="M238" s="228">
        <v>1</v>
      </c>
      <c r="N238" s="228">
        <v>0</v>
      </c>
      <c r="O238" s="228">
        <v>0</v>
      </c>
      <c r="P238" s="228">
        <v>0</v>
      </c>
      <c r="Q238" s="228">
        <v>0</v>
      </c>
      <c r="R238" s="228">
        <v>0</v>
      </c>
      <c r="S238" s="228">
        <v>0</v>
      </c>
      <c r="T238" s="232"/>
    </row>
    <row r="239" spans="1:20" ht="15" x14ac:dyDescent="0.25">
      <c r="A239" s="228">
        <v>242</v>
      </c>
      <c r="B239" s="228" t="s">
        <v>6121</v>
      </c>
      <c r="C239" s="228" t="s">
        <v>1092</v>
      </c>
      <c r="D239" s="320" t="s">
        <v>1092</v>
      </c>
      <c r="E239" s="320" t="s">
        <v>50</v>
      </c>
      <c r="F239" s="320"/>
      <c r="G239" s="228">
        <v>22.207799911498999</v>
      </c>
      <c r="H239" s="228">
        <v>76.970199584960895</v>
      </c>
      <c r="I239" s="228">
        <v>242</v>
      </c>
      <c r="J239" s="228">
        <v>1</v>
      </c>
      <c r="K239" s="228">
        <v>0</v>
      </c>
      <c r="L239" s="228">
        <v>1</v>
      </c>
      <c r="M239" s="228">
        <v>0</v>
      </c>
      <c r="N239" s="228">
        <v>0</v>
      </c>
      <c r="O239" s="228">
        <v>0</v>
      </c>
      <c r="P239" s="228">
        <v>0</v>
      </c>
      <c r="Q239" s="228">
        <v>0</v>
      </c>
      <c r="R239" s="228">
        <v>0</v>
      </c>
      <c r="S239" s="228">
        <v>0</v>
      </c>
      <c r="T239" s="232"/>
    </row>
    <row r="240" spans="1:20" ht="15" x14ac:dyDescent="0.25">
      <c r="A240" s="228">
        <v>243</v>
      </c>
      <c r="B240" s="228" t="s">
        <v>4510</v>
      </c>
      <c r="C240" s="228" t="s">
        <v>1558</v>
      </c>
      <c r="D240" s="320" t="s">
        <v>808</v>
      </c>
      <c r="E240" s="320" t="s">
        <v>50</v>
      </c>
      <c r="F240" s="320"/>
      <c r="G240" s="228">
        <v>39.766910552978501</v>
      </c>
      <c r="H240" s="228">
        <v>-86.149963378906193</v>
      </c>
      <c r="I240" s="228">
        <v>243</v>
      </c>
      <c r="J240" s="228">
        <v>6</v>
      </c>
      <c r="K240" s="228">
        <v>2</v>
      </c>
      <c r="L240" s="228">
        <v>4</v>
      </c>
      <c r="M240" s="228">
        <v>0</v>
      </c>
      <c r="N240" s="228">
        <v>1</v>
      </c>
      <c r="O240" s="228">
        <v>0</v>
      </c>
      <c r="P240" s="228">
        <v>0</v>
      </c>
      <c r="Q240" s="228">
        <v>0</v>
      </c>
      <c r="R240" s="228">
        <v>0</v>
      </c>
      <c r="S240" s="228">
        <v>0</v>
      </c>
      <c r="T240" s="232"/>
    </row>
    <row r="241" spans="1:20" ht="15" x14ac:dyDescent="0.25">
      <c r="A241" s="228">
        <v>244</v>
      </c>
      <c r="B241" s="228" t="s">
        <v>6122</v>
      </c>
      <c r="C241" s="228" t="s">
        <v>1567</v>
      </c>
      <c r="D241" s="320" t="s">
        <v>488</v>
      </c>
      <c r="E241" s="320" t="s">
        <v>50</v>
      </c>
      <c r="F241" s="320"/>
      <c r="G241" s="228">
        <v>41.657821655273402</v>
      </c>
      <c r="H241" s="228">
        <v>-91.526527404785099</v>
      </c>
      <c r="I241" s="228">
        <v>244</v>
      </c>
      <c r="J241" s="228">
        <v>3</v>
      </c>
      <c r="K241" s="228">
        <v>1</v>
      </c>
      <c r="L241" s="228">
        <v>2</v>
      </c>
      <c r="M241" s="228">
        <v>0</v>
      </c>
      <c r="N241" s="228">
        <v>0</v>
      </c>
      <c r="O241" s="228">
        <v>0</v>
      </c>
      <c r="P241" s="228">
        <v>0</v>
      </c>
      <c r="Q241" s="228">
        <v>0</v>
      </c>
      <c r="R241" s="228">
        <v>0</v>
      </c>
      <c r="S241" s="228">
        <v>0</v>
      </c>
      <c r="T241" s="232"/>
    </row>
    <row r="242" spans="1:20" ht="15" x14ac:dyDescent="0.25">
      <c r="A242" s="228">
        <v>245</v>
      </c>
      <c r="B242" s="228" t="s">
        <v>6123</v>
      </c>
      <c r="C242" s="228" t="s">
        <v>1570</v>
      </c>
      <c r="D242" s="320" t="s">
        <v>76</v>
      </c>
      <c r="E242" s="320" t="s">
        <v>50</v>
      </c>
      <c r="F242" s="320"/>
      <c r="G242" s="228">
        <v>33.687240600585902</v>
      </c>
      <c r="H242" s="228">
        <v>-117.82582092285099</v>
      </c>
      <c r="I242" s="228">
        <v>245</v>
      </c>
      <c r="J242" s="228">
        <v>3</v>
      </c>
      <c r="K242" s="228">
        <v>1</v>
      </c>
      <c r="L242" s="228">
        <v>0</v>
      </c>
      <c r="M242" s="228">
        <v>2</v>
      </c>
      <c r="N242" s="228">
        <v>0</v>
      </c>
      <c r="O242" s="228">
        <v>0</v>
      </c>
      <c r="P242" s="228">
        <v>0</v>
      </c>
      <c r="Q242" s="228">
        <v>0</v>
      </c>
      <c r="R242" s="228">
        <v>0</v>
      </c>
      <c r="S242" s="228">
        <v>0</v>
      </c>
      <c r="T242" s="232"/>
    </row>
    <row r="243" spans="1:20" ht="15" x14ac:dyDescent="0.25">
      <c r="A243" s="228">
        <v>246</v>
      </c>
      <c r="B243" s="228" t="s">
        <v>6124</v>
      </c>
      <c r="C243" s="228" t="s">
        <v>1573</v>
      </c>
      <c r="D243" s="320" t="s">
        <v>261</v>
      </c>
      <c r="E243" s="320" t="s">
        <v>50</v>
      </c>
      <c r="F243" s="320"/>
      <c r="G243" s="228">
        <v>47.5300903320312</v>
      </c>
      <c r="H243" s="228">
        <v>-122.033821105957</v>
      </c>
      <c r="I243" s="228">
        <v>246</v>
      </c>
      <c r="J243" s="228">
        <v>1</v>
      </c>
      <c r="K243" s="228">
        <v>0</v>
      </c>
      <c r="L243" s="228">
        <v>0</v>
      </c>
      <c r="M243" s="228">
        <v>1</v>
      </c>
      <c r="N243" s="228">
        <v>0</v>
      </c>
      <c r="O243" s="228">
        <v>0</v>
      </c>
      <c r="P243" s="228">
        <v>0</v>
      </c>
      <c r="Q243" s="228">
        <v>0</v>
      </c>
      <c r="R243" s="228">
        <v>0</v>
      </c>
      <c r="S243" s="228">
        <v>0</v>
      </c>
      <c r="T243" s="232"/>
    </row>
    <row r="244" spans="1:20" ht="15" x14ac:dyDescent="0.25">
      <c r="A244" s="228">
        <v>247</v>
      </c>
      <c r="B244" s="228" t="s">
        <v>6125</v>
      </c>
      <c r="C244" s="228" t="s">
        <v>1576</v>
      </c>
      <c r="D244" s="320" t="s">
        <v>107</v>
      </c>
      <c r="E244" s="320" t="s">
        <v>50</v>
      </c>
      <c r="F244" s="320"/>
      <c r="G244" s="228">
        <v>42.4405097961425</v>
      </c>
      <c r="H244" s="228">
        <v>-76.495460510253906</v>
      </c>
      <c r="I244" s="228">
        <v>247</v>
      </c>
      <c r="J244" s="228">
        <v>2</v>
      </c>
      <c r="K244" s="228">
        <v>1</v>
      </c>
      <c r="L244" s="228">
        <v>0</v>
      </c>
      <c r="M244" s="228">
        <v>1</v>
      </c>
      <c r="N244" s="228">
        <v>0</v>
      </c>
      <c r="O244" s="228">
        <v>0</v>
      </c>
      <c r="P244" s="228">
        <v>0</v>
      </c>
      <c r="Q244" s="228">
        <v>0</v>
      </c>
      <c r="R244" s="228">
        <v>0</v>
      </c>
      <c r="S244" s="228">
        <v>0</v>
      </c>
      <c r="T244" s="232"/>
    </row>
    <row r="245" spans="1:20" ht="15" x14ac:dyDescent="0.25">
      <c r="A245" s="228">
        <v>248</v>
      </c>
      <c r="B245" s="228" t="s">
        <v>6126</v>
      </c>
      <c r="C245" s="228" t="s">
        <v>1581</v>
      </c>
      <c r="D245" s="320" t="s">
        <v>822</v>
      </c>
      <c r="E245" s="320" t="s">
        <v>50</v>
      </c>
      <c r="F245" s="320"/>
      <c r="G245" s="228">
        <v>43.479709625244098</v>
      </c>
      <c r="H245" s="228">
        <v>-110.762321472167</v>
      </c>
      <c r="I245" s="228">
        <v>248</v>
      </c>
      <c r="J245" s="228">
        <v>2</v>
      </c>
      <c r="K245" s="228">
        <v>0</v>
      </c>
      <c r="L245" s="228">
        <v>2</v>
      </c>
      <c r="M245" s="228">
        <v>0</v>
      </c>
      <c r="N245" s="228">
        <v>0</v>
      </c>
      <c r="O245" s="228">
        <v>0</v>
      </c>
      <c r="P245" s="228">
        <v>0</v>
      </c>
      <c r="Q245" s="228">
        <v>0</v>
      </c>
      <c r="R245" s="228">
        <v>0</v>
      </c>
      <c r="S245" s="228">
        <v>0</v>
      </c>
      <c r="T245" s="232"/>
    </row>
    <row r="246" spans="1:20" ht="15" x14ac:dyDescent="0.25">
      <c r="A246" s="228">
        <v>249</v>
      </c>
      <c r="B246" s="228" t="s">
        <v>6127</v>
      </c>
      <c r="C246" s="228" t="s">
        <v>1586</v>
      </c>
      <c r="D246" s="320" t="s">
        <v>165</v>
      </c>
      <c r="E246" s="320" t="s">
        <v>50</v>
      </c>
      <c r="F246" s="320"/>
      <c r="G246" s="228">
        <v>30.3314704895019</v>
      </c>
      <c r="H246" s="228">
        <v>-81.656219482421804</v>
      </c>
      <c r="I246" s="228">
        <v>249</v>
      </c>
      <c r="J246" s="228">
        <v>11</v>
      </c>
      <c r="K246" s="228">
        <v>7</v>
      </c>
      <c r="L246" s="228">
        <v>1</v>
      </c>
      <c r="M246" s="228">
        <v>1</v>
      </c>
      <c r="N246" s="228">
        <v>0</v>
      </c>
      <c r="O246" s="228">
        <v>1</v>
      </c>
      <c r="P246" s="228">
        <v>1</v>
      </c>
      <c r="Q246" s="228">
        <v>0</v>
      </c>
      <c r="R246" s="228">
        <v>0</v>
      </c>
      <c r="S246" s="228">
        <v>0</v>
      </c>
      <c r="T246" s="232"/>
    </row>
    <row r="247" spans="1:20" ht="15" x14ac:dyDescent="0.25">
      <c r="A247" s="228">
        <v>250</v>
      </c>
      <c r="B247" s="228" t="s">
        <v>6128</v>
      </c>
      <c r="C247" s="228" t="s">
        <v>1586</v>
      </c>
      <c r="D247" s="320" t="s">
        <v>250</v>
      </c>
      <c r="E247" s="320" t="s">
        <v>50</v>
      </c>
      <c r="F247" s="320"/>
      <c r="G247" s="228">
        <v>34.749290466308501</v>
      </c>
      <c r="H247" s="228">
        <v>-77.421051025390597</v>
      </c>
      <c r="I247" s="228">
        <v>250</v>
      </c>
      <c r="J247" s="228">
        <v>3</v>
      </c>
      <c r="K247" s="228">
        <v>3</v>
      </c>
      <c r="L247" s="228">
        <v>0</v>
      </c>
      <c r="M247" s="228">
        <v>0</v>
      </c>
      <c r="N247" s="228">
        <v>0</v>
      </c>
      <c r="O247" s="228">
        <v>0</v>
      </c>
      <c r="P247" s="228">
        <v>0</v>
      </c>
      <c r="Q247" s="228">
        <v>0</v>
      </c>
      <c r="R247" s="228">
        <v>0</v>
      </c>
      <c r="S247" s="228">
        <v>0</v>
      </c>
      <c r="T247" s="232"/>
    </row>
    <row r="248" spans="1:20" ht="15" x14ac:dyDescent="0.25">
      <c r="A248" s="228">
        <v>251</v>
      </c>
      <c r="B248" s="228" t="s">
        <v>6129</v>
      </c>
      <c r="C248" s="228" t="s">
        <v>1600</v>
      </c>
      <c r="D248" s="320" t="s">
        <v>432</v>
      </c>
      <c r="E248" s="320" t="s">
        <v>50</v>
      </c>
      <c r="F248" s="320"/>
      <c r="G248" s="228">
        <v>42.687889099121001</v>
      </c>
      <c r="H248" s="228">
        <v>-89.018211364746094</v>
      </c>
      <c r="I248" s="228">
        <v>251</v>
      </c>
      <c r="J248" s="228">
        <v>1</v>
      </c>
      <c r="K248" s="228">
        <v>1</v>
      </c>
      <c r="L248" s="228">
        <v>0</v>
      </c>
      <c r="M248" s="228">
        <v>0</v>
      </c>
      <c r="N248" s="228">
        <v>0</v>
      </c>
      <c r="O248" s="228">
        <v>0</v>
      </c>
      <c r="P248" s="228">
        <v>0</v>
      </c>
      <c r="Q248" s="228">
        <v>0</v>
      </c>
      <c r="R248" s="228">
        <v>0</v>
      </c>
      <c r="S248" s="228">
        <v>0</v>
      </c>
      <c r="T248" s="232"/>
    </row>
    <row r="249" spans="1:20" ht="15" x14ac:dyDescent="0.25">
      <c r="A249" s="228">
        <v>252</v>
      </c>
      <c r="B249" s="228" t="s">
        <v>6130</v>
      </c>
      <c r="C249" s="228" t="s">
        <v>1603</v>
      </c>
      <c r="D249" s="320" t="s">
        <v>815</v>
      </c>
      <c r="E249" s="320" t="s">
        <v>50</v>
      </c>
      <c r="F249" s="320"/>
      <c r="G249" s="228">
        <v>40.717479705810497</v>
      </c>
      <c r="H249" s="228">
        <v>-74.043853759765597</v>
      </c>
      <c r="I249" s="228">
        <v>252</v>
      </c>
      <c r="J249" s="228">
        <v>2</v>
      </c>
      <c r="K249" s="228">
        <v>0</v>
      </c>
      <c r="L249" s="228">
        <v>1</v>
      </c>
      <c r="M249" s="228">
        <v>0</v>
      </c>
      <c r="N249" s="228">
        <v>0</v>
      </c>
      <c r="O249" s="228">
        <v>0</v>
      </c>
      <c r="P249" s="228">
        <v>1</v>
      </c>
      <c r="Q249" s="228">
        <v>0</v>
      </c>
      <c r="R249" s="228">
        <v>0</v>
      </c>
      <c r="S249" s="228">
        <v>0</v>
      </c>
      <c r="T249" s="232"/>
    </row>
    <row r="250" spans="1:20" ht="15" x14ac:dyDescent="0.25">
      <c r="A250" s="228">
        <v>253</v>
      </c>
      <c r="B250" s="228" t="s">
        <v>6131</v>
      </c>
      <c r="C250" s="228" t="s">
        <v>1608</v>
      </c>
      <c r="D250" s="320" t="s">
        <v>832</v>
      </c>
      <c r="E250" s="320" t="s">
        <v>832</v>
      </c>
      <c r="F250" s="320">
        <v>1</v>
      </c>
      <c r="G250" s="228">
        <v>36.666439056396399</v>
      </c>
      <c r="H250" s="228">
        <v>116.96485900878901</v>
      </c>
      <c r="I250" s="228">
        <v>253</v>
      </c>
      <c r="J250" s="228">
        <v>1</v>
      </c>
      <c r="K250" s="228">
        <v>0</v>
      </c>
      <c r="L250" s="228">
        <v>1</v>
      </c>
      <c r="M250" s="228">
        <v>0</v>
      </c>
      <c r="N250" s="228">
        <v>0</v>
      </c>
      <c r="O250" s="228">
        <v>0</v>
      </c>
      <c r="P250" s="228">
        <v>0</v>
      </c>
      <c r="Q250" s="228">
        <v>0</v>
      </c>
      <c r="R250" s="228">
        <v>0</v>
      </c>
      <c r="S250" s="228">
        <v>0</v>
      </c>
      <c r="T250" s="232"/>
    </row>
    <row r="251" spans="1:20" ht="15" x14ac:dyDescent="0.25">
      <c r="A251" s="228">
        <v>254</v>
      </c>
      <c r="B251" s="228" t="s">
        <v>6132</v>
      </c>
      <c r="C251" s="228" t="s">
        <v>1611</v>
      </c>
      <c r="D251" s="320" t="s">
        <v>208</v>
      </c>
      <c r="E251" s="320" t="s">
        <v>50</v>
      </c>
      <c r="F251" s="320"/>
      <c r="G251" s="228">
        <v>41.524929046630803</v>
      </c>
      <c r="H251" s="228">
        <v>-88.084587097167898</v>
      </c>
      <c r="I251" s="228">
        <v>254</v>
      </c>
      <c r="J251" s="228">
        <v>1</v>
      </c>
      <c r="K251" s="228">
        <v>0</v>
      </c>
      <c r="L251" s="228">
        <v>0</v>
      </c>
      <c r="M251" s="228">
        <v>0</v>
      </c>
      <c r="N251" s="228">
        <v>0</v>
      </c>
      <c r="O251" s="228">
        <v>0</v>
      </c>
      <c r="P251" s="228">
        <v>1</v>
      </c>
      <c r="Q251" s="228">
        <v>0</v>
      </c>
      <c r="R251" s="228">
        <v>0</v>
      </c>
      <c r="S251" s="228">
        <v>0</v>
      </c>
      <c r="T251" s="232"/>
    </row>
    <row r="252" spans="1:20" ht="15" x14ac:dyDescent="0.25">
      <c r="A252" s="228">
        <v>255</v>
      </c>
      <c r="B252" s="228" t="s">
        <v>6133</v>
      </c>
      <c r="C252" s="228" t="s">
        <v>1614</v>
      </c>
      <c r="D252" s="320" t="s">
        <v>1615</v>
      </c>
      <c r="E252" s="320" t="s">
        <v>50</v>
      </c>
      <c r="F252" s="320"/>
      <c r="G252" s="228">
        <v>58.299728393554602</v>
      </c>
      <c r="H252" s="228">
        <v>-134.40678405761699</v>
      </c>
      <c r="I252" s="228">
        <v>255</v>
      </c>
      <c r="J252" s="228">
        <v>2</v>
      </c>
      <c r="K252" s="228">
        <v>2</v>
      </c>
      <c r="L252" s="228">
        <v>0</v>
      </c>
      <c r="M252" s="228">
        <v>0</v>
      </c>
      <c r="N252" s="228">
        <v>0</v>
      </c>
      <c r="O252" s="228">
        <v>0</v>
      </c>
      <c r="P252" s="228">
        <v>0</v>
      </c>
      <c r="Q252" s="228">
        <v>0</v>
      </c>
      <c r="R252" s="228">
        <v>0</v>
      </c>
      <c r="S252" s="228">
        <v>0</v>
      </c>
      <c r="T252" s="232"/>
    </row>
    <row r="253" spans="1:20" ht="15" x14ac:dyDescent="0.25">
      <c r="A253" s="228">
        <v>256</v>
      </c>
      <c r="B253" s="228" t="s">
        <v>6134</v>
      </c>
      <c r="C253" s="228" t="s">
        <v>1618</v>
      </c>
      <c r="D253" s="320" t="s">
        <v>1619</v>
      </c>
      <c r="E253" s="320" t="s">
        <v>50</v>
      </c>
      <c r="F253" s="320"/>
      <c r="G253" s="228">
        <v>39.113521575927699</v>
      </c>
      <c r="H253" s="228">
        <v>-94.626823425292898</v>
      </c>
      <c r="I253" s="228">
        <v>256</v>
      </c>
      <c r="J253" s="228">
        <v>1</v>
      </c>
      <c r="K253" s="228">
        <v>0</v>
      </c>
      <c r="L253" s="228">
        <v>1</v>
      </c>
      <c r="M253" s="228">
        <v>0</v>
      </c>
      <c r="N253" s="228">
        <v>0</v>
      </c>
      <c r="O253" s="228">
        <v>0</v>
      </c>
      <c r="P253" s="228">
        <v>0</v>
      </c>
      <c r="Q253" s="228">
        <v>0</v>
      </c>
      <c r="R253" s="228">
        <v>0</v>
      </c>
      <c r="S253" s="228">
        <v>0</v>
      </c>
      <c r="T253" s="232"/>
    </row>
    <row r="254" spans="1:20" ht="15" x14ac:dyDescent="0.25">
      <c r="A254" s="228">
        <v>257</v>
      </c>
      <c r="B254" s="228" t="s">
        <v>6135</v>
      </c>
      <c r="C254" s="228" t="s">
        <v>1618</v>
      </c>
      <c r="D254" s="320" t="s">
        <v>673</v>
      </c>
      <c r="E254" s="320" t="s">
        <v>50</v>
      </c>
      <c r="F254" s="320"/>
      <c r="G254" s="228">
        <v>39.102951049804602</v>
      </c>
      <c r="H254" s="228">
        <v>-94.583076477050696</v>
      </c>
      <c r="I254" s="228">
        <v>257</v>
      </c>
      <c r="J254" s="228">
        <v>16</v>
      </c>
      <c r="K254" s="228">
        <v>9</v>
      </c>
      <c r="L254" s="228">
        <v>5</v>
      </c>
      <c r="M254" s="228">
        <v>1</v>
      </c>
      <c r="N254" s="228">
        <v>0</v>
      </c>
      <c r="O254" s="228">
        <v>1</v>
      </c>
      <c r="P254" s="228">
        <v>0</v>
      </c>
      <c r="Q254" s="228">
        <v>0</v>
      </c>
      <c r="R254" s="228">
        <v>0</v>
      </c>
      <c r="S254" s="228">
        <v>0</v>
      </c>
      <c r="T254" s="232"/>
    </row>
    <row r="255" spans="1:20" ht="15" x14ac:dyDescent="0.25">
      <c r="A255" s="228">
        <v>258</v>
      </c>
      <c r="B255" s="228" t="s">
        <v>6136</v>
      </c>
      <c r="C255" s="228" t="s">
        <v>1639</v>
      </c>
      <c r="D255" s="320" t="s">
        <v>399</v>
      </c>
      <c r="E255" s="320" t="s">
        <v>50</v>
      </c>
      <c r="F255" s="320"/>
      <c r="G255" s="228">
        <v>42.933200836181598</v>
      </c>
      <c r="H255" s="228">
        <v>-72.281501770019503</v>
      </c>
      <c r="I255" s="228">
        <v>258</v>
      </c>
      <c r="J255" s="228">
        <v>3</v>
      </c>
      <c r="K255" s="228">
        <v>1</v>
      </c>
      <c r="L255" s="228">
        <v>1</v>
      </c>
      <c r="M255" s="228">
        <v>1</v>
      </c>
      <c r="N255" s="228">
        <v>0</v>
      </c>
      <c r="O255" s="228">
        <v>0</v>
      </c>
      <c r="P255" s="228">
        <v>0</v>
      </c>
      <c r="Q255" s="228">
        <v>0</v>
      </c>
      <c r="R255" s="228">
        <v>0</v>
      </c>
      <c r="S255" s="228">
        <v>0</v>
      </c>
      <c r="T255" s="232"/>
    </row>
    <row r="256" spans="1:20" ht="15" x14ac:dyDescent="0.25">
      <c r="A256" s="228">
        <v>259</v>
      </c>
      <c r="B256" s="228" t="s">
        <v>6137</v>
      </c>
      <c r="C256" s="228" t="s">
        <v>1644</v>
      </c>
      <c r="D256" s="320" t="s">
        <v>740</v>
      </c>
      <c r="E256" s="320" t="s">
        <v>740</v>
      </c>
      <c r="F256" s="320">
        <v>1</v>
      </c>
      <c r="G256" s="228">
        <v>49.880901336669901</v>
      </c>
      <c r="H256" s="228">
        <v>-119.443000793457</v>
      </c>
      <c r="I256" s="228">
        <v>259</v>
      </c>
      <c r="J256" s="228">
        <v>1</v>
      </c>
      <c r="K256" s="228">
        <v>1</v>
      </c>
      <c r="L256" s="228">
        <v>0</v>
      </c>
      <c r="M256" s="228">
        <v>0</v>
      </c>
      <c r="N256" s="228">
        <v>0</v>
      </c>
      <c r="O256" s="228">
        <v>0</v>
      </c>
      <c r="P256" s="228">
        <v>0</v>
      </c>
      <c r="Q256" s="228">
        <v>0</v>
      </c>
      <c r="R256" s="228">
        <v>0</v>
      </c>
      <c r="S256" s="228">
        <v>0</v>
      </c>
      <c r="T256" s="232"/>
    </row>
    <row r="257" spans="1:20" ht="15" x14ac:dyDescent="0.25">
      <c r="A257" s="228">
        <v>260</v>
      </c>
      <c r="B257" s="228" t="s">
        <v>4511</v>
      </c>
      <c r="C257" s="228" t="s">
        <v>1647</v>
      </c>
      <c r="D257" s="320" t="s">
        <v>122</v>
      </c>
      <c r="E257" s="320" t="s">
        <v>50</v>
      </c>
      <c r="F257" s="320"/>
      <c r="G257" s="228">
        <v>45.193611145019503</v>
      </c>
      <c r="H257" s="228">
        <v>-120.69554901123</v>
      </c>
      <c r="I257" s="228">
        <v>260</v>
      </c>
      <c r="J257" s="228">
        <v>1</v>
      </c>
      <c r="K257" s="228">
        <v>0</v>
      </c>
      <c r="L257" s="228">
        <v>1</v>
      </c>
      <c r="M257" s="228">
        <v>0</v>
      </c>
      <c r="N257" s="228">
        <v>1</v>
      </c>
      <c r="O257" s="228">
        <v>0</v>
      </c>
      <c r="P257" s="228">
        <v>0</v>
      </c>
      <c r="Q257" s="228">
        <v>0</v>
      </c>
      <c r="R257" s="228">
        <v>0</v>
      </c>
      <c r="S257" s="228">
        <v>0</v>
      </c>
      <c r="T257" s="232"/>
    </row>
    <row r="258" spans="1:20" ht="15" x14ac:dyDescent="0.25">
      <c r="A258" s="228">
        <v>261</v>
      </c>
      <c r="B258" s="228" t="s">
        <v>6138</v>
      </c>
      <c r="C258" s="228" t="s">
        <v>1647</v>
      </c>
      <c r="D258" s="320" t="s">
        <v>261</v>
      </c>
      <c r="E258" s="320" t="s">
        <v>50</v>
      </c>
      <c r="F258" s="320"/>
      <c r="G258" s="228">
        <v>47.380279541015597</v>
      </c>
      <c r="H258" s="228">
        <v>-122.237419128417</v>
      </c>
      <c r="I258" s="228">
        <v>261</v>
      </c>
      <c r="J258" s="228">
        <v>1</v>
      </c>
      <c r="K258" s="228">
        <v>1</v>
      </c>
      <c r="L258" s="228">
        <v>0</v>
      </c>
      <c r="M258" s="228">
        <v>0</v>
      </c>
      <c r="N258" s="228">
        <v>0</v>
      </c>
      <c r="O258" s="228">
        <v>0</v>
      </c>
      <c r="P258" s="228">
        <v>0</v>
      </c>
      <c r="Q258" s="228">
        <v>0</v>
      </c>
      <c r="R258" s="228">
        <v>0</v>
      </c>
      <c r="S258" s="228">
        <v>0</v>
      </c>
      <c r="T258" s="232"/>
    </row>
    <row r="259" spans="1:20" ht="15" x14ac:dyDescent="0.25">
      <c r="A259" s="228">
        <v>262</v>
      </c>
      <c r="B259" s="228" t="s">
        <v>6139</v>
      </c>
      <c r="C259" s="228" t="s">
        <v>1652</v>
      </c>
      <c r="D259" s="320" t="s">
        <v>76</v>
      </c>
      <c r="E259" s="320" t="s">
        <v>50</v>
      </c>
      <c r="F259" s="320"/>
      <c r="G259" s="228">
        <v>36.728561401367102</v>
      </c>
      <c r="H259" s="228">
        <v>-120.06027221679599</v>
      </c>
      <c r="I259" s="228">
        <v>262</v>
      </c>
      <c r="J259" s="228">
        <v>1</v>
      </c>
      <c r="K259" s="228">
        <v>0</v>
      </c>
      <c r="L259" s="228">
        <v>1</v>
      </c>
      <c r="M259" s="228">
        <v>0</v>
      </c>
      <c r="N259" s="228">
        <v>0</v>
      </c>
      <c r="O259" s="228">
        <v>0</v>
      </c>
      <c r="P259" s="228">
        <v>0</v>
      </c>
      <c r="Q259" s="228">
        <v>0</v>
      </c>
      <c r="R259" s="228">
        <v>0</v>
      </c>
      <c r="S259" s="228">
        <v>0</v>
      </c>
      <c r="T259" s="232"/>
    </row>
    <row r="260" spans="1:20" ht="15" x14ac:dyDescent="0.25">
      <c r="A260" s="228">
        <v>263</v>
      </c>
      <c r="B260" s="228" t="s">
        <v>6140</v>
      </c>
      <c r="C260" s="228" t="s">
        <v>1655</v>
      </c>
      <c r="D260" s="320" t="s">
        <v>76</v>
      </c>
      <c r="E260" s="320" t="s">
        <v>50</v>
      </c>
      <c r="F260" s="320"/>
      <c r="G260" s="228">
        <v>36.075370788574197</v>
      </c>
      <c r="H260" s="228">
        <v>-119.815559387207</v>
      </c>
      <c r="I260" s="228">
        <v>263</v>
      </c>
      <c r="J260" s="228">
        <v>1</v>
      </c>
      <c r="K260" s="228">
        <v>1</v>
      </c>
      <c r="L260" s="228">
        <v>0</v>
      </c>
      <c r="M260" s="228">
        <v>0</v>
      </c>
      <c r="N260" s="228">
        <v>0</v>
      </c>
      <c r="O260" s="228">
        <v>0</v>
      </c>
      <c r="P260" s="228">
        <v>0</v>
      </c>
      <c r="Q260" s="228">
        <v>0</v>
      </c>
      <c r="R260" s="228">
        <v>0</v>
      </c>
      <c r="S260" s="228">
        <v>0</v>
      </c>
      <c r="T260" s="232"/>
    </row>
    <row r="261" spans="1:20" ht="15" x14ac:dyDescent="0.25">
      <c r="A261" s="228">
        <v>264</v>
      </c>
      <c r="B261" s="228" t="s">
        <v>6141</v>
      </c>
      <c r="C261" s="228" t="s">
        <v>1658</v>
      </c>
      <c r="D261" s="320" t="s">
        <v>107</v>
      </c>
      <c r="E261" s="320" t="s">
        <v>50</v>
      </c>
      <c r="F261" s="320"/>
      <c r="G261" s="228">
        <v>41.926708221435497</v>
      </c>
      <c r="H261" s="228">
        <v>-73.996498107910099</v>
      </c>
      <c r="I261" s="228">
        <v>264</v>
      </c>
      <c r="J261" s="228">
        <v>3</v>
      </c>
      <c r="K261" s="228">
        <v>1</v>
      </c>
      <c r="L261" s="228">
        <v>1</v>
      </c>
      <c r="M261" s="228">
        <v>0</v>
      </c>
      <c r="N261" s="228">
        <v>0</v>
      </c>
      <c r="O261" s="228">
        <v>0</v>
      </c>
      <c r="P261" s="228">
        <v>1</v>
      </c>
      <c r="Q261" s="228">
        <v>0</v>
      </c>
      <c r="R261" s="228">
        <v>0</v>
      </c>
      <c r="S261" s="228">
        <v>0</v>
      </c>
      <c r="T261" s="232"/>
    </row>
    <row r="262" spans="1:20" ht="15" x14ac:dyDescent="0.25">
      <c r="A262" s="228">
        <v>265</v>
      </c>
      <c r="B262" s="228" t="s">
        <v>6142</v>
      </c>
      <c r="C262" s="228" t="s">
        <v>1664</v>
      </c>
      <c r="D262" s="320" t="s">
        <v>740</v>
      </c>
      <c r="E262" s="320" t="s">
        <v>740</v>
      </c>
      <c r="F262" s="320">
        <v>1</v>
      </c>
      <c r="G262" s="228">
        <v>43.471199035644503</v>
      </c>
      <c r="H262" s="228">
        <v>-80.486900329589801</v>
      </c>
      <c r="I262" s="228">
        <v>265</v>
      </c>
      <c r="J262" s="228">
        <v>2</v>
      </c>
      <c r="K262" s="228">
        <v>0</v>
      </c>
      <c r="L262" s="228">
        <v>2</v>
      </c>
      <c r="M262" s="228">
        <v>0</v>
      </c>
      <c r="N262" s="228">
        <v>0</v>
      </c>
      <c r="O262" s="228">
        <v>0</v>
      </c>
      <c r="P262" s="228">
        <v>0</v>
      </c>
      <c r="Q262" s="228">
        <v>0</v>
      </c>
      <c r="R262" s="228">
        <v>0</v>
      </c>
      <c r="S262" s="228">
        <v>0</v>
      </c>
      <c r="T262" s="232"/>
    </row>
    <row r="263" spans="1:20" ht="15" x14ac:dyDescent="0.25">
      <c r="A263" s="228">
        <v>266</v>
      </c>
      <c r="B263" s="228" t="s">
        <v>6143</v>
      </c>
      <c r="C263" s="228" t="s">
        <v>1668</v>
      </c>
      <c r="D263" s="320" t="s">
        <v>320</v>
      </c>
      <c r="E263" s="320" t="s">
        <v>50</v>
      </c>
      <c r="F263" s="320"/>
      <c r="G263" s="228">
        <v>44.134834289550703</v>
      </c>
      <c r="H263" s="228">
        <v>-69.171905517578097</v>
      </c>
      <c r="I263" s="228">
        <v>266</v>
      </c>
      <c r="J263" s="228">
        <v>1</v>
      </c>
      <c r="K263" s="228">
        <v>1</v>
      </c>
      <c r="L263" s="228">
        <v>0</v>
      </c>
      <c r="M263" s="228">
        <v>0</v>
      </c>
      <c r="N263" s="228">
        <v>0</v>
      </c>
      <c r="O263" s="228">
        <v>0</v>
      </c>
      <c r="P263" s="228">
        <v>0</v>
      </c>
      <c r="Q263" s="228">
        <v>0</v>
      </c>
      <c r="R263" s="228">
        <v>0</v>
      </c>
      <c r="S263" s="228">
        <v>0</v>
      </c>
      <c r="T263" s="232"/>
    </row>
    <row r="264" spans="1:20" ht="15" x14ac:dyDescent="0.25">
      <c r="A264" s="228">
        <v>267</v>
      </c>
      <c r="B264" s="228" t="s">
        <v>6144</v>
      </c>
      <c r="C264" s="228" t="s">
        <v>1670</v>
      </c>
      <c r="D264" s="320" t="s">
        <v>76</v>
      </c>
      <c r="E264" s="320" t="s">
        <v>50</v>
      </c>
      <c r="F264" s="320"/>
      <c r="G264" s="228">
        <v>34.2076606750488</v>
      </c>
      <c r="H264" s="228">
        <v>-118.20725250244099</v>
      </c>
      <c r="I264" s="228">
        <v>267</v>
      </c>
      <c r="J264" s="228">
        <v>1</v>
      </c>
      <c r="K264" s="228">
        <v>0</v>
      </c>
      <c r="L264" s="228">
        <v>0</v>
      </c>
      <c r="M264" s="228">
        <v>1</v>
      </c>
      <c r="N264" s="228">
        <v>0</v>
      </c>
      <c r="O264" s="228">
        <v>0</v>
      </c>
      <c r="P264" s="228">
        <v>0</v>
      </c>
      <c r="Q264" s="228">
        <v>0</v>
      </c>
      <c r="R264" s="228">
        <v>0</v>
      </c>
      <c r="S264" s="228">
        <v>0</v>
      </c>
      <c r="T264" s="232"/>
    </row>
    <row r="265" spans="1:20" ht="15" x14ac:dyDescent="0.25">
      <c r="A265" s="228">
        <v>268</v>
      </c>
      <c r="B265" s="228" t="s">
        <v>6145</v>
      </c>
      <c r="C265" s="228" t="s">
        <v>1673</v>
      </c>
      <c r="D265" s="320" t="s">
        <v>76</v>
      </c>
      <c r="E265" s="320" t="s">
        <v>50</v>
      </c>
      <c r="F265" s="320"/>
      <c r="G265" s="228">
        <v>32.837047576904297</v>
      </c>
      <c r="H265" s="228">
        <v>-117.25538635253901</v>
      </c>
      <c r="I265" s="228">
        <v>268</v>
      </c>
      <c r="J265" s="228">
        <v>2</v>
      </c>
      <c r="K265" s="228">
        <v>0</v>
      </c>
      <c r="L265" s="228">
        <v>0</v>
      </c>
      <c r="M265" s="228">
        <v>2</v>
      </c>
      <c r="N265" s="228">
        <v>0</v>
      </c>
      <c r="O265" s="228">
        <v>0</v>
      </c>
      <c r="P265" s="228">
        <v>0</v>
      </c>
      <c r="Q265" s="228">
        <v>0</v>
      </c>
      <c r="R265" s="228">
        <v>0</v>
      </c>
      <c r="S265" s="228">
        <v>0</v>
      </c>
      <c r="T265" s="232"/>
    </row>
    <row r="266" spans="1:20" ht="15" x14ac:dyDescent="0.25">
      <c r="A266" s="228">
        <v>269</v>
      </c>
      <c r="B266" s="228" t="s">
        <v>6146</v>
      </c>
      <c r="C266" s="228" t="s">
        <v>1677</v>
      </c>
      <c r="D266" s="320" t="s">
        <v>808</v>
      </c>
      <c r="E266" s="320" t="s">
        <v>50</v>
      </c>
      <c r="F266" s="320"/>
      <c r="G266" s="228">
        <v>40.417369842529297</v>
      </c>
      <c r="H266" s="228">
        <v>-86.876548767089801</v>
      </c>
      <c r="I266" s="228">
        <v>269</v>
      </c>
      <c r="J266" s="228">
        <v>1</v>
      </c>
      <c r="K266" s="228">
        <v>1</v>
      </c>
      <c r="L266" s="228">
        <v>0</v>
      </c>
      <c r="M266" s="228">
        <v>0</v>
      </c>
      <c r="N266" s="228">
        <v>0</v>
      </c>
      <c r="O266" s="228">
        <v>0</v>
      </c>
      <c r="P266" s="228">
        <v>0</v>
      </c>
      <c r="Q266" s="228">
        <v>0</v>
      </c>
      <c r="R266" s="228">
        <v>0</v>
      </c>
      <c r="S266" s="228">
        <v>0</v>
      </c>
      <c r="T266" s="232"/>
    </row>
    <row r="267" spans="1:20" ht="15" x14ac:dyDescent="0.25">
      <c r="A267" s="228">
        <v>270</v>
      </c>
      <c r="B267" s="228" t="s">
        <v>6147</v>
      </c>
      <c r="C267" s="228" t="s">
        <v>1680</v>
      </c>
      <c r="D267" s="320" t="s">
        <v>165</v>
      </c>
      <c r="E267" s="320" t="s">
        <v>50</v>
      </c>
      <c r="F267" s="320"/>
      <c r="G267" s="228">
        <v>30.190359115600501</v>
      </c>
      <c r="H267" s="228">
        <v>-82.637123107910099</v>
      </c>
      <c r="I267" s="228">
        <v>270</v>
      </c>
      <c r="J267" s="228">
        <v>1</v>
      </c>
      <c r="K267" s="228">
        <v>0</v>
      </c>
      <c r="L267" s="228">
        <v>1</v>
      </c>
      <c r="M267" s="228">
        <v>0</v>
      </c>
      <c r="N267" s="228">
        <v>0</v>
      </c>
      <c r="O267" s="228">
        <v>0</v>
      </c>
      <c r="P267" s="228">
        <v>0</v>
      </c>
      <c r="Q267" s="228">
        <v>0</v>
      </c>
      <c r="R267" s="228">
        <v>0</v>
      </c>
      <c r="S267" s="228">
        <v>0</v>
      </c>
      <c r="T267" s="232"/>
    </row>
    <row r="268" spans="1:20" ht="15" x14ac:dyDescent="0.25">
      <c r="A268" s="228">
        <v>271</v>
      </c>
      <c r="B268" s="228" t="s">
        <v>6148</v>
      </c>
      <c r="C268" s="228" t="s">
        <v>1683</v>
      </c>
      <c r="D268" s="320" t="s">
        <v>76</v>
      </c>
      <c r="E268" s="320" t="s">
        <v>50</v>
      </c>
      <c r="F268" s="320"/>
      <c r="G268" s="228">
        <v>38.910720825195298</v>
      </c>
      <c r="H268" s="228">
        <v>-120.00713348388599</v>
      </c>
      <c r="I268" s="228">
        <v>271</v>
      </c>
      <c r="J268" s="228">
        <v>1</v>
      </c>
      <c r="K268" s="228">
        <v>0</v>
      </c>
      <c r="L268" s="228">
        <v>0</v>
      </c>
      <c r="M268" s="228">
        <v>1</v>
      </c>
      <c r="N268" s="228">
        <v>0</v>
      </c>
      <c r="O268" s="228">
        <v>0</v>
      </c>
      <c r="P268" s="228">
        <v>0</v>
      </c>
      <c r="Q268" s="228">
        <v>0</v>
      </c>
      <c r="R268" s="228">
        <v>0</v>
      </c>
      <c r="S268" s="228">
        <v>0</v>
      </c>
      <c r="T268" s="232"/>
    </row>
    <row r="269" spans="1:20" ht="15" x14ac:dyDescent="0.25">
      <c r="A269" s="228">
        <v>272</v>
      </c>
      <c r="B269" s="228" t="s">
        <v>6149</v>
      </c>
      <c r="C269" s="228" t="s">
        <v>1685</v>
      </c>
      <c r="D269" s="320" t="s">
        <v>244</v>
      </c>
      <c r="E269" s="320" t="s">
        <v>50</v>
      </c>
      <c r="F269" s="320"/>
      <c r="G269" s="228">
        <v>39.710918426513601</v>
      </c>
      <c r="H269" s="228">
        <v>-105.082069396972</v>
      </c>
      <c r="I269" s="228">
        <v>272</v>
      </c>
      <c r="J269" s="228">
        <v>3</v>
      </c>
      <c r="K269" s="228">
        <v>0</v>
      </c>
      <c r="L269" s="228">
        <v>3</v>
      </c>
      <c r="M269" s="228">
        <v>0</v>
      </c>
      <c r="N269" s="228">
        <v>0</v>
      </c>
      <c r="O269" s="228">
        <v>0</v>
      </c>
      <c r="P269" s="228">
        <v>0</v>
      </c>
      <c r="Q269" s="228">
        <v>0</v>
      </c>
      <c r="R269" s="228">
        <v>0</v>
      </c>
      <c r="S269" s="228">
        <v>0</v>
      </c>
      <c r="T269" s="232"/>
    </row>
    <row r="270" spans="1:20" ht="15" x14ac:dyDescent="0.25">
      <c r="A270" s="228">
        <v>273</v>
      </c>
      <c r="B270" s="228" t="s">
        <v>6150</v>
      </c>
      <c r="C270" s="228" t="s">
        <v>1685</v>
      </c>
      <c r="D270" s="320" t="s">
        <v>261</v>
      </c>
      <c r="E270" s="320" t="s">
        <v>50</v>
      </c>
      <c r="F270" s="320"/>
      <c r="G270" s="228">
        <v>47.161949157714801</v>
      </c>
      <c r="H270" s="228">
        <v>-122.514930725097</v>
      </c>
      <c r="I270" s="228">
        <v>273</v>
      </c>
      <c r="J270" s="228">
        <v>3</v>
      </c>
      <c r="K270" s="228">
        <v>3</v>
      </c>
      <c r="L270" s="228">
        <v>0</v>
      </c>
      <c r="M270" s="228">
        <v>0</v>
      </c>
      <c r="N270" s="228">
        <v>0</v>
      </c>
      <c r="O270" s="228">
        <v>0</v>
      </c>
      <c r="P270" s="228">
        <v>0</v>
      </c>
      <c r="Q270" s="228">
        <v>0</v>
      </c>
      <c r="R270" s="228">
        <v>0</v>
      </c>
      <c r="S270" s="228">
        <v>0</v>
      </c>
      <c r="T270" s="232"/>
    </row>
    <row r="271" spans="1:20" ht="15" x14ac:dyDescent="0.25">
      <c r="A271" s="228">
        <v>274</v>
      </c>
      <c r="B271" s="228" t="s">
        <v>6151</v>
      </c>
      <c r="C271" s="228" t="s">
        <v>1692</v>
      </c>
      <c r="D271" s="320" t="s">
        <v>76</v>
      </c>
      <c r="E271" s="320" t="s">
        <v>50</v>
      </c>
      <c r="F271" s="320"/>
      <c r="G271" s="228">
        <v>34.698898315429602</v>
      </c>
      <c r="H271" s="228">
        <v>-118.14478302001901</v>
      </c>
      <c r="I271" s="228">
        <v>274</v>
      </c>
      <c r="J271" s="228">
        <v>5</v>
      </c>
      <c r="K271" s="228">
        <v>2</v>
      </c>
      <c r="L271" s="228">
        <v>1</v>
      </c>
      <c r="M271" s="228">
        <v>1</v>
      </c>
      <c r="N271" s="228">
        <v>0</v>
      </c>
      <c r="O271" s="228">
        <v>1</v>
      </c>
      <c r="P271" s="228">
        <v>0</v>
      </c>
      <c r="Q271" s="228">
        <v>0</v>
      </c>
      <c r="R271" s="228">
        <v>0</v>
      </c>
      <c r="S271" s="228">
        <v>0</v>
      </c>
      <c r="T271" s="232"/>
    </row>
    <row r="272" spans="1:20" ht="15" x14ac:dyDescent="0.25">
      <c r="A272" s="228">
        <v>275</v>
      </c>
      <c r="B272" s="228" t="s">
        <v>6152</v>
      </c>
      <c r="C272" s="228" t="s">
        <v>1698</v>
      </c>
      <c r="D272" s="320" t="s">
        <v>192</v>
      </c>
      <c r="E272" s="320" t="s">
        <v>50</v>
      </c>
      <c r="F272" s="320"/>
      <c r="G272" s="228">
        <v>38.992439270019503</v>
      </c>
      <c r="H272" s="228">
        <v>-76.981353759765597</v>
      </c>
      <c r="I272" s="228">
        <v>275</v>
      </c>
      <c r="J272" s="228">
        <v>1</v>
      </c>
      <c r="K272" s="228">
        <v>1</v>
      </c>
      <c r="L272" s="228">
        <v>0</v>
      </c>
      <c r="M272" s="228">
        <v>0</v>
      </c>
      <c r="N272" s="228">
        <v>0</v>
      </c>
      <c r="O272" s="228">
        <v>0</v>
      </c>
      <c r="P272" s="228">
        <v>0</v>
      </c>
      <c r="Q272" s="228">
        <v>0</v>
      </c>
      <c r="R272" s="228">
        <v>0</v>
      </c>
      <c r="S272" s="228">
        <v>0</v>
      </c>
      <c r="T272" s="232"/>
    </row>
    <row r="273" spans="1:20" ht="15" x14ac:dyDescent="0.25">
      <c r="A273" s="228">
        <v>276</v>
      </c>
      <c r="B273" s="228" t="s">
        <v>6153</v>
      </c>
      <c r="C273" s="228" t="s">
        <v>1701</v>
      </c>
      <c r="D273" s="320" t="s">
        <v>156</v>
      </c>
      <c r="E273" s="320" t="s">
        <v>50</v>
      </c>
      <c r="F273" s="320"/>
      <c r="G273" s="228">
        <v>40.240581512451101</v>
      </c>
      <c r="H273" s="228">
        <v>-75.285308837890597</v>
      </c>
      <c r="I273" s="228">
        <v>276</v>
      </c>
      <c r="J273" s="228">
        <v>1</v>
      </c>
      <c r="K273" s="228">
        <v>0</v>
      </c>
      <c r="L273" s="228">
        <v>0</v>
      </c>
      <c r="M273" s="228">
        <v>1</v>
      </c>
      <c r="N273" s="228">
        <v>0</v>
      </c>
      <c r="O273" s="228">
        <v>0</v>
      </c>
      <c r="P273" s="228">
        <v>0</v>
      </c>
      <c r="Q273" s="228">
        <v>0</v>
      </c>
      <c r="R273" s="228">
        <v>0</v>
      </c>
      <c r="S273" s="228">
        <v>0</v>
      </c>
      <c r="T273" s="232"/>
    </row>
    <row r="274" spans="1:20" ht="15" x14ac:dyDescent="0.25">
      <c r="A274" s="228">
        <v>277</v>
      </c>
      <c r="B274" s="228" t="s">
        <v>6154</v>
      </c>
      <c r="C274" s="228" t="s">
        <v>1704</v>
      </c>
      <c r="D274" s="320" t="s">
        <v>183</v>
      </c>
      <c r="E274" s="320" t="s">
        <v>50</v>
      </c>
      <c r="F274" s="320"/>
      <c r="G274" s="228">
        <v>42.733829498291001</v>
      </c>
      <c r="H274" s="228">
        <v>-84.593338012695298</v>
      </c>
      <c r="I274" s="228">
        <v>277</v>
      </c>
      <c r="J274" s="228">
        <v>5</v>
      </c>
      <c r="K274" s="228">
        <v>1</v>
      </c>
      <c r="L274" s="228">
        <v>2</v>
      </c>
      <c r="M274" s="228">
        <v>2</v>
      </c>
      <c r="N274" s="228">
        <v>0</v>
      </c>
      <c r="O274" s="228">
        <v>0</v>
      </c>
      <c r="P274" s="228">
        <v>0</v>
      </c>
      <c r="Q274" s="228">
        <v>0</v>
      </c>
      <c r="R274" s="228">
        <v>0</v>
      </c>
      <c r="S274" s="228">
        <v>0</v>
      </c>
      <c r="T274" s="232"/>
    </row>
    <row r="275" spans="1:20" ht="15" x14ac:dyDescent="0.25">
      <c r="A275" s="228">
        <v>278</v>
      </c>
      <c r="B275" s="228" t="s">
        <v>6155</v>
      </c>
      <c r="C275" s="228" t="s">
        <v>1707</v>
      </c>
      <c r="D275" s="320" t="s">
        <v>822</v>
      </c>
      <c r="E275" s="320" t="s">
        <v>50</v>
      </c>
      <c r="F275" s="320"/>
      <c r="G275" s="228">
        <v>41.310798645019503</v>
      </c>
      <c r="H275" s="228">
        <v>-105.59031677246</v>
      </c>
      <c r="I275" s="228">
        <v>278</v>
      </c>
      <c r="J275" s="228">
        <v>1</v>
      </c>
      <c r="K275" s="228">
        <v>0</v>
      </c>
      <c r="L275" s="228">
        <v>0</v>
      </c>
      <c r="M275" s="228">
        <v>1</v>
      </c>
      <c r="N275" s="228">
        <v>0</v>
      </c>
      <c r="O275" s="228">
        <v>0</v>
      </c>
      <c r="P275" s="228">
        <v>0</v>
      </c>
      <c r="Q275" s="228">
        <v>0</v>
      </c>
      <c r="R275" s="228">
        <v>0</v>
      </c>
      <c r="S275" s="228">
        <v>0</v>
      </c>
      <c r="T275" s="232"/>
    </row>
    <row r="276" spans="1:20" ht="15" x14ac:dyDescent="0.25">
      <c r="A276" s="228">
        <v>279</v>
      </c>
      <c r="B276" s="228" t="s">
        <v>6156</v>
      </c>
      <c r="C276" s="228" t="s">
        <v>1710</v>
      </c>
      <c r="D276" s="320" t="s">
        <v>76</v>
      </c>
      <c r="E276" s="320" t="s">
        <v>50</v>
      </c>
      <c r="F276" s="320"/>
      <c r="G276" s="228">
        <v>37.934898376464801</v>
      </c>
      <c r="H276" s="228">
        <v>-122.535522460937</v>
      </c>
      <c r="I276" s="228">
        <v>279</v>
      </c>
      <c r="J276" s="228">
        <v>3</v>
      </c>
      <c r="K276" s="228">
        <v>0</v>
      </c>
      <c r="L276" s="228">
        <v>3</v>
      </c>
      <c r="M276" s="228">
        <v>0</v>
      </c>
      <c r="N276" s="228">
        <v>0</v>
      </c>
      <c r="O276" s="228">
        <v>0</v>
      </c>
      <c r="P276" s="228">
        <v>0</v>
      </c>
      <c r="Q276" s="228">
        <v>0</v>
      </c>
      <c r="R276" s="228">
        <v>0</v>
      </c>
      <c r="S276" s="228">
        <v>0</v>
      </c>
      <c r="T276" s="232"/>
    </row>
    <row r="277" spans="1:20" ht="15" x14ac:dyDescent="0.25">
      <c r="A277" s="228">
        <v>280</v>
      </c>
      <c r="B277" s="228" t="s">
        <v>6157</v>
      </c>
      <c r="C277" s="228" t="s">
        <v>1716</v>
      </c>
      <c r="D277" s="320" t="s">
        <v>127</v>
      </c>
      <c r="E277" s="320" t="s">
        <v>50</v>
      </c>
      <c r="F277" s="320"/>
      <c r="G277" s="228">
        <v>32.306900024413999</v>
      </c>
      <c r="H277" s="228">
        <v>-106.77784729003901</v>
      </c>
      <c r="I277" s="228">
        <v>280</v>
      </c>
      <c r="J277" s="228">
        <v>1</v>
      </c>
      <c r="K277" s="228">
        <v>1</v>
      </c>
      <c r="L277" s="228">
        <v>0</v>
      </c>
      <c r="M277" s="228">
        <v>0</v>
      </c>
      <c r="N277" s="228">
        <v>0</v>
      </c>
      <c r="O277" s="228">
        <v>0</v>
      </c>
      <c r="P277" s="228">
        <v>0</v>
      </c>
      <c r="Q277" s="228">
        <v>0</v>
      </c>
      <c r="R277" s="228">
        <v>0</v>
      </c>
      <c r="S277" s="228">
        <v>0</v>
      </c>
      <c r="T277" s="232"/>
    </row>
    <row r="278" spans="1:20" ht="15" x14ac:dyDescent="0.25">
      <c r="A278" s="228">
        <v>281</v>
      </c>
      <c r="B278" s="228" t="s">
        <v>6158</v>
      </c>
      <c r="C278" s="228" t="s">
        <v>1719</v>
      </c>
      <c r="D278" s="320" t="s">
        <v>1475</v>
      </c>
      <c r="E278" s="320" t="s">
        <v>50</v>
      </c>
      <c r="F278" s="320"/>
      <c r="G278" s="228">
        <v>36.171909332275298</v>
      </c>
      <c r="H278" s="228">
        <v>-115.13996887207</v>
      </c>
      <c r="I278" s="228">
        <v>281</v>
      </c>
      <c r="J278" s="228">
        <v>13</v>
      </c>
      <c r="K278" s="228">
        <v>7</v>
      </c>
      <c r="L278" s="228">
        <v>3</v>
      </c>
      <c r="M278" s="228">
        <v>0</v>
      </c>
      <c r="N278" s="228">
        <v>0</v>
      </c>
      <c r="O278" s="228">
        <v>0</v>
      </c>
      <c r="P278" s="228">
        <v>2</v>
      </c>
      <c r="Q278" s="228">
        <v>0</v>
      </c>
      <c r="R278" s="228">
        <v>0</v>
      </c>
      <c r="S278" s="228">
        <v>1</v>
      </c>
      <c r="T278" s="232"/>
    </row>
    <row r="279" spans="1:20" ht="15" x14ac:dyDescent="0.25">
      <c r="A279" s="228">
        <v>282</v>
      </c>
      <c r="B279" s="228" t="s">
        <v>6159</v>
      </c>
      <c r="C279" s="228" t="s">
        <v>1728</v>
      </c>
      <c r="D279" s="320" t="s">
        <v>49</v>
      </c>
      <c r="E279" s="320" t="s">
        <v>50</v>
      </c>
      <c r="F279" s="320"/>
      <c r="G279" s="228">
        <v>42.710399627685497</v>
      </c>
      <c r="H279" s="228">
        <v>-71.160797119140597</v>
      </c>
      <c r="I279" s="228">
        <v>282</v>
      </c>
      <c r="J279" s="228">
        <v>2</v>
      </c>
      <c r="K279" s="228">
        <v>0</v>
      </c>
      <c r="L279" s="228">
        <v>0</v>
      </c>
      <c r="M279" s="228">
        <v>2</v>
      </c>
      <c r="N279" s="228">
        <v>0</v>
      </c>
      <c r="O279" s="228">
        <v>0</v>
      </c>
      <c r="P279" s="228">
        <v>0</v>
      </c>
      <c r="Q279" s="228">
        <v>0</v>
      </c>
      <c r="R279" s="228">
        <v>0</v>
      </c>
      <c r="S279" s="228">
        <v>0</v>
      </c>
      <c r="T279" s="232"/>
    </row>
    <row r="280" spans="1:20" ht="15" x14ac:dyDescent="0.25">
      <c r="A280" s="228">
        <v>283</v>
      </c>
      <c r="B280" s="228" t="s">
        <v>6160</v>
      </c>
      <c r="C280" s="228" t="s">
        <v>1731</v>
      </c>
      <c r="D280" s="320" t="s">
        <v>1619</v>
      </c>
      <c r="E280" s="320" t="s">
        <v>50</v>
      </c>
      <c r="F280" s="320"/>
      <c r="G280" s="228">
        <v>38.916580200195298</v>
      </c>
      <c r="H280" s="228">
        <v>-94.641296386718693</v>
      </c>
      <c r="I280" s="228">
        <v>283</v>
      </c>
      <c r="J280" s="228">
        <v>2</v>
      </c>
      <c r="K280" s="228">
        <v>0</v>
      </c>
      <c r="L280" s="228">
        <v>2</v>
      </c>
      <c r="M280" s="228">
        <v>0</v>
      </c>
      <c r="N280" s="228">
        <v>0</v>
      </c>
      <c r="O280" s="228">
        <v>0</v>
      </c>
      <c r="P280" s="228">
        <v>0</v>
      </c>
      <c r="Q280" s="228">
        <v>0</v>
      </c>
      <c r="R280" s="228">
        <v>0</v>
      </c>
      <c r="S280" s="228">
        <v>0</v>
      </c>
      <c r="T280" s="232"/>
    </row>
    <row r="281" spans="1:20" ht="15" x14ac:dyDescent="0.25">
      <c r="A281" s="228">
        <v>284</v>
      </c>
      <c r="B281" s="228" t="s">
        <v>6161</v>
      </c>
      <c r="C281" s="228" t="s">
        <v>1735</v>
      </c>
      <c r="D281" s="320" t="s">
        <v>399</v>
      </c>
      <c r="E281" s="320" t="s">
        <v>50</v>
      </c>
      <c r="F281" s="320"/>
      <c r="G281" s="228">
        <v>43.644809722900298</v>
      </c>
      <c r="H281" s="228">
        <v>-72.253952026367102</v>
      </c>
      <c r="I281" s="228">
        <v>284</v>
      </c>
      <c r="J281" s="228">
        <v>2</v>
      </c>
      <c r="K281" s="228">
        <v>1</v>
      </c>
      <c r="L281" s="228">
        <v>1</v>
      </c>
      <c r="M281" s="228">
        <v>0</v>
      </c>
      <c r="N281" s="228">
        <v>0</v>
      </c>
      <c r="O281" s="228">
        <v>0</v>
      </c>
      <c r="P281" s="228">
        <v>0</v>
      </c>
      <c r="Q281" s="228">
        <v>0</v>
      </c>
      <c r="R281" s="228">
        <v>0</v>
      </c>
      <c r="S281" s="228">
        <v>0</v>
      </c>
      <c r="T281" s="232"/>
    </row>
    <row r="282" spans="1:20" ht="15" x14ac:dyDescent="0.25">
      <c r="A282" s="228">
        <v>285</v>
      </c>
      <c r="B282" s="228" t="s">
        <v>6162</v>
      </c>
      <c r="C282" s="228" t="s">
        <v>1740</v>
      </c>
      <c r="D282" s="320" t="s">
        <v>219</v>
      </c>
      <c r="E282" s="320" t="s">
        <v>50</v>
      </c>
      <c r="F282" s="320"/>
      <c r="G282" s="228">
        <v>33.047218322753899</v>
      </c>
      <c r="H282" s="228">
        <v>-96.995933532714801</v>
      </c>
      <c r="I282" s="228">
        <v>285</v>
      </c>
      <c r="J282" s="228">
        <v>8</v>
      </c>
      <c r="K282" s="228">
        <v>8</v>
      </c>
      <c r="L282" s="228">
        <v>0</v>
      </c>
      <c r="M282" s="228">
        <v>0</v>
      </c>
      <c r="N282" s="228">
        <v>0</v>
      </c>
      <c r="O282" s="228">
        <v>0</v>
      </c>
      <c r="P282" s="228">
        <v>0</v>
      </c>
      <c r="Q282" s="228">
        <v>0</v>
      </c>
      <c r="R282" s="228">
        <v>0</v>
      </c>
      <c r="S282" s="228">
        <v>0</v>
      </c>
      <c r="T282" s="232"/>
    </row>
    <row r="283" spans="1:20" ht="15" x14ac:dyDescent="0.25">
      <c r="A283" s="228">
        <v>286</v>
      </c>
      <c r="B283" s="228" t="s">
        <v>6163</v>
      </c>
      <c r="C283" s="228" t="s">
        <v>1750</v>
      </c>
      <c r="D283" s="320" t="s">
        <v>1301</v>
      </c>
      <c r="E283" s="320" t="s">
        <v>50</v>
      </c>
      <c r="F283" s="320"/>
      <c r="G283" s="228">
        <v>38.048591613769503</v>
      </c>
      <c r="H283" s="228">
        <v>-84.500320434570298</v>
      </c>
      <c r="I283" s="228">
        <v>286</v>
      </c>
      <c r="J283" s="228">
        <v>1</v>
      </c>
      <c r="K283" s="228">
        <v>0</v>
      </c>
      <c r="L283" s="228">
        <v>0</v>
      </c>
      <c r="M283" s="228">
        <v>0</v>
      </c>
      <c r="N283" s="228">
        <v>0</v>
      </c>
      <c r="O283" s="228">
        <v>0</v>
      </c>
      <c r="P283" s="228">
        <v>1</v>
      </c>
      <c r="Q283" s="228">
        <v>0</v>
      </c>
      <c r="R283" s="228">
        <v>0</v>
      </c>
      <c r="S283" s="228">
        <v>0</v>
      </c>
      <c r="T283" s="232"/>
    </row>
    <row r="284" spans="1:20" ht="15" x14ac:dyDescent="0.25">
      <c r="A284" s="228">
        <v>287</v>
      </c>
      <c r="B284" s="228" t="s">
        <v>6164</v>
      </c>
      <c r="C284" s="228" t="s">
        <v>1750</v>
      </c>
      <c r="D284" s="320" t="s">
        <v>49</v>
      </c>
      <c r="E284" s="320" t="s">
        <v>50</v>
      </c>
      <c r="F284" s="320"/>
      <c r="G284" s="228">
        <v>42.446319580078097</v>
      </c>
      <c r="H284" s="228">
        <v>-71.223739624023395</v>
      </c>
      <c r="I284" s="228">
        <v>287</v>
      </c>
      <c r="J284" s="228">
        <v>4</v>
      </c>
      <c r="K284" s="228">
        <v>0</v>
      </c>
      <c r="L284" s="228">
        <v>0</v>
      </c>
      <c r="M284" s="228">
        <v>4</v>
      </c>
      <c r="N284" s="228">
        <v>0</v>
      </c>
      <c r="O284" s="228">
        <v>0</v>
      </c>
      <c r="P284" s="228">
        <v>0</v>
      </c>
      <c r="Q284" s="228">
        <v>0</v>
      </c>
      <c r="R284" s="228">
        <v>0</v>
      </c>
      <c r="S284" s="228">
        <v>0</v>
      </c>
      <c r="T284" s="232"/>
    </row>
    <row r="285" spans="1:20" ht="15" x14ac:dyDescent="0.25">
      <c r="A285" s="228">
        <v>288</v>
      </c>
      <c r="B285" s="228" t="s">
        <v>6165</v>
      </c>
      <c r="C285" s="228" t="s">
        <v>1759</v>
      </c>
      <c r="D285" s="320" t="s">
        <v>1488</v>
      </c>
      <c r="E285" s="320" t="s">
        <v>50</v>
      </c>
      <c r="F285" s="320"/>
      <c r="G285" s="228">
        <v>21.974889755248999</v>
      </c>
      <c r="H285" s="228">
        <v>-159.36859130859301</v>
      </c>
      <c r="I285" s="228">
        <v>288</v>
      </c>
      <c r="J285" s="228">
        <v>2</v>
      </c>
      <c r="K285" s="228">
        <v>1</v>
      </c>
      <c r="L285" s="228">
        <v>1</v>
      </c>
      <c r="M285" s="228">
        <v>0</v>
      </c>
      <c r="N285" s="228">
        <v>0</v>
      </c>
      <c r="O285" s="228">
        <v>0</v>
      </c>
      <c r="P285" s="228">
        <v>0</v>
      </c>
      <c r="Q285" s="228">
        <v>0</v>
      </c>
      <c r="R285" s="228">
        <v>0</v>
      </c>
      <c r="S285" s="228">
        <v>0</v>
      </c>
      <c r="T285" s="232"/>
    </row>
    <row r="286" spans="1:20" ht="15" x14ac:dyDescent="0.25">
      <c r="A286" s="228">
        <v>289</v>
      </c>
      <c r="B286" s="228" t="s">
        <v>6166</v>
      </c>
      <c r="C286" s="228" t="s">
        <v>1764</v>
      </c>
      <c r="D286" s="320" t="s">
        <v>1765</v>
      </c>
      <c r="E286" s="320" t="s">
        <v>50</v>
      </c>
      <c r="F286" s="320"/>
      <c r="G286" s="228">
        <v>40.813621520996001</v>
      </c>
      <c r="H286" s="228">
        <v>-96.707740783691406</v>
      </c>
      <c r="I286" s="228">
        <v>289</v>
      </c>
      <c r="J286" s="228">
        <v>2</v>
      </c>
      <c r="K286" s="228">
        <v>1</v>
      </c>
      <c r="L286" s="228">
        <v>0</v>
      </c>
      <c r="M286" s="228">
        <v>1</v>
      </c>
      <c r="N286" s="228">
        <v>0</v>
      </c>
      <c r="O286" s="228">
        <v>0</v>
      </c>
      <c r="P286" s="228">
        <v>0</v>
      </c>
      <c r="Q286" s="228">
        <v>0</v>
      </c>
      <c r="R286" s="228">
        <v>0</v>
      </c>
      <c r="S286" s="228">
        <v>0</v>
      </c>
      <c r="T286" s="232"/>
    </row>
    <row r="287" spans="1:20" ht="15" x14ac:dyDescent="0.25">
      <c r="A287" s="228">
        <v>290</v>
      </c>
      <c r="B287" s="228" t="s">
        <v>6167</v>
      </c>
      <c r="C287" s="228" t="s">
        <v>1771</v>
      </c>
      <c r="D287" s="320" t="s">
        <v>107</v>
      </c>
      <c r="E287" s="320" t="s">
        <v>50</v>
      </c>
      <c r="F287" s="320"/>
      <c r="G287" s="228">
        <v>40.681671142578097</v>
      </c>
      <c r="H287" s="228">
        <v>-73.367431640625</v>
      </c>
      <c r="I287" s="228">
        <v>290</v>
      </c>
      <c r="J287" s="228">
        <v>2</v>
      </c>
      <c r="K287" s="228">
        <v>1</v>
      </c>
      <c r="L287" s="228">
        <v>1</v>
      </c>
      <c r="M287" s="228">
        <v>0</v>
      </c>
      <c r="N287" s="228">
        <v>0</v>
      </c>
      <c r="O287" s="228">
        <v>0</v>
      </c>
      <c r="P287" s="228">
        <v>0</v>
      </c>
      <c r="Q287" s="228">
        <v>0</v>
      </c>
      <c r="R287" s="228">
        <v>0</v>
      </c>
      <c r="S287" s="228">
        <v>0</v>
      </c>
      <c r="T287" s="232"/>
    </row>
    <row r="288" spans="1:20" ht="15" x14ac:dyDescent="0.25">
      <c r="A288" s="228">
        <v>291</v>
      </c>
      <c r="B288" s="228" t="s">
        <v>6168</v>
      </c>
      <c r="C288" s="228" t="s">
        <v>1775</v>
      </c>
      <c r="D288" s="320" t="s">
        <v>76</v>
      </c>
      <c r="E288" s="320" t="s">
        <v>50</v>
      </c>
      <c r="F288" s="320"/>
      <c r="G288" s="228">
        <v>37.675491333007798</v>
      </c>
      <c r="H288" s="228">
        <v>-121.75821685791</v>
      </c>
      <c r="I288" s="228">
        <v>291</v>
      </c>
      <c r="J288" s="228">
        <v>13</v>
      </c>
      <c r="K288" s="228">
        <v>7</v>
      </c>
      <c r="L288" s="228">
        <v>1</v>
      </c>
      <c r="M288" s="228">
        <v>4</v>
      </c>
      <c r="N288" s="228">
        <v>0</v>
      </c>
      <c r="O288" s="228">
        <v>0</v>
      </c>
      <c r="P288" s="228">
        <v>1</v>
      </c>
      <c r="Q288" s="228">
        <v>0</v>
      </c>
      <c r="R288" s="228">
        <v>0</v>
      </c>
      <c r="S288" s="228">
        <v>0</v>
      </c>
      <c r="T288" s="232"/>
    </row>
    <row r="289" spans="1:20" ht="15" x14ac:dyDescent="0.25">
      <c r="A289" s="228">
        <v>292</v>
      </c>
      <c r="B289" s="228" t="s">
        <v>6169</v>
      </c>
      <c r="C289" s="228" t="s">
        <v>1787</v>
      </c>
      <c r="D289" s="320" t="s">
        <v>76</v>
      </c>
      <c r="E289" s="320" t="s">
        <v>50</v>
      </c>
      <c r="F289" s="320"/>
      <c r="G289" s="228">
        <v>37.380729675292898</v>
      </c>
      <c r="H289" s="228">
        <v>-120.72339630126901</v>
      </c>
      <c r="I289" s="228">
        <v>292</v>
      </c>
      <c r="J289" s="228">
        <v>1</v>
      </c>
      <c r="K289" s="228">
        <v>0</v>
      </c>
      <c r="L289" s="228">
        <v>1</v>
      </c>
      <c r="M289" s="228">
        <v>0</v>
      </c>
      <c r="N289" s="228">
        <v>0</v>
      </c>
      <c r="O289" s="228">
        <v>0</v>
      </c>
      <c r="P289" s="228">
        <v>0</v>
      </c>
      <c r="Q289" s="228">
        <v>0</v>
      </c>
      <c r="R289" s="228">
        <v>0</v>
      </c>
      <c r="S289" s="228">
        <v>0</v>
      </c>
      <c r="T289" s="232"/>
    </row>
    <row r="290" spans="1:20" ht="15" x14ac:dyDescent="0.25">
      <c r="A290" s="228">
        <v>293</v>
      </c>
      <c r="B290" s="228" t="s">
        <v>6170</v>
      </c>
      <c r="C290" s="228" t="s">
        <v>1790</v>
      </c>
      <c r="D290" s="320" t="s">
        <v>76</v>
      </c>
      <c r="E290" s="320" t="s">
        <v>50</v>
      </c>
      <c r="F290" s="320"/>
      <c r="G290" s="228">
        <v>38.130191802978501</v>
      </c>
      <c r="H290" s="228">
        <v>-121.275466918945</v>
      </c>
      <c r="I290" s="228">
        <v>293</v>
      </c>
      <c r="J290" s="228">
        <v>2</v>
      </c>
      <c r="K290" s="228">
        <v>1</v>
      </c>
      <c r="L290" s="228">
        <v>1</v>
      </c>
      <c r="M290" s="228">
        <v>0</v>
      </c>
      <c r="N290" s="228">
        <v>0</v>
      </c>
      <c r="O290" s="228">
        <v>0</v>
      </c>
      <c r="P290" s="228">
        <v>0</v>
      </c>
      <c r="Q290" s="228">
        <v>0</v>
      </c>
      <c r="R290" s="228">
        <v>0</v>
      </c>
      <c r="S290" s="228">
        <v>0</v>
      </c>
      <c r="T290" s="232"/>
    </row>
    <row r="291" spans="1:20" ht="15" x14ac:dyDescent="0.25">
      <c r="A291" s="228">
        <v>294</v>
      </c>
      <c r="B291" s="228" t="s">
        <v>6171</v>
      </c>
      <c r="C291" s="228" t="s">
        <v>1793</v>
      </c>
      <c r="D291" s="320" t="s">
        <v>660</v>
      </c>
      <c r="E291" s="320" t="s">
        <v>50</v>
      </c>
      <c r="F291" s="320"/>
      <c r="G291" s="228">
        <v>41.736179351806598</v>
      </c>
      <c r="H291" s="228">
        <v>-111.834846496582</v>
      </c>
      <c r="I291" s="228">
        <v>294</v>
      </c>
      <c r="J291" s="228">
        <v>3</v>
      </c>
      <c r="K291" s="228">
        <v>2</v>
      </c>
      <c r="L291" s="228">
        <v>0</v>
      </c>
      <c r="M291" s="228">
        <v>0</v>
      </c>
      <c r="N291" s="228">
        <v>0</v>
      </c>
      <c r="O291" s="228">
        <v>0</v>
      </c>
      <c r="P291" s="228">
        <v>1</v>
      </c>
      <c r="Q291" s="228">
        <v>0</v>
      </c>
      <c r="R291" s="228">
        <v>0</v>
      </c>
      <c r="S291" s="228">
        <v>0</v>
      </c>
      <c r="T291" s="232"/>
    </row>
    <row r="292" spans="1:20" ht="15" x14ac:dyDescent="0.25">
      <c r="A292" s="228">
        <v>295</v>
      </c>
      <c r="B292" s="228" t="s">
        <v>6172</v>
      </c>
      <c r="C292" s="228" t="s">
        <v>1799</v>
      </c>
      <c r="D292" s="320" t="s">
        <v>399</v>
      </c>
      <c r="E292" s="320" t="s">
        <v>50</v>
      </c>
      <c r="F292" s="320"/>
      <c r="G292" s="228">
        <v>42.866378784179602</v>
      </c>
      <c r="H292" s="228">
        <v>-71.374778747558594</v>
      </c>
      <c r="I292" s="228">
        <v>295</v>
      </c>
      <c r="J292" s="228">
        <v>2</v>
      </c>
      <c r="K292" s="228">
        <v>0</v>
      </c>
      <c r="L292" s="228">
        <v>2</v>
      </c>
      <c r="M292" s="228">
        <v>0</v>
      </c>
      <c r="N292" s="228">
        <v>0</v>
      </c>
      <c r="O292" s="228">
        <v>0</v>
      </c>
      <c r="P292" s="228">
        <v>0</v>
      </c>
      <c r="Q292" s="228">
        <v>0</v>
      </c>
      <c r="R292" s="228">
        <v>0</v>
      </c>
      <c r="S292" s="228">
        <v>0</v>
      </c>
      <c r="T292" s="232"/>
    </row>
    <row r="293" spans="1:20" ht="15" x14ac:dyDescent="0.25">
      <c r="A293" s="228">
        <v>296</v>
      </c>
      <c r="B293" s="228" t="s">
        <v>6173</v>
      </c>
      <c r="C293" s="228" t="s">
        <v>1804</v>
      </c>
      <c r="D293" s="320" t="s">
        <v>76</v>
      </c>
      <c r="E293" s="320" t="s">
        <v>50</v>
      </c>
      <c r="F293" s="320"/>
      <c r="G293" s="228">
        <v>33.766719818115199</v>
      </c>
      <c r="H293" s="228">
        <v>-118.19239807128901</v>
      </c>
      <c r="I293" s="228">
        <v>296</v>
      </c>
      <c r="J293" s="228">
        <v>11</v>
      </c>
      <c r="K293" s="228">
        <v>3</v>
      </c>
      <c r="L293" s="228">
        <v>3</v>
      </c>
      <c r="M293" s="228">
        <v>5</v>
      </c>
      <c r="N293" s="228">
        <v>0</v>
      </c>
      <c r="O293" s="228">
        <v>0</v>
      </c>
      <c r="P293" s="228">
        <v>0</v>
      </c>
      <c r="Q293" s="228">
        <v>0</v>
      </c>
      <c r="R293" s="228">
        <v>0</v>
      </c>
      <c r="S293" s="228">
        <v>0</v>
      </c>
      <c r="T293" s="232"/>
    </row>
    <row r="294" spans="1:20" ht="15" x14ac:dyDescent="0.25">
      <c r="A294" s="228">
        <v>297</v>
      </c>
      <c r="B294" s="228" t="s">
        <v>6174</v>
      </c>
      <c r="C294" s="228" t="s">
        <v>1814</v>
      </c>
      <c r="D294" s="320" t="s">
        <v>261</v>
      </c>
      <c r="E294" s="320" t="s">
        <v>50</v>
      </c>
      <c r="F294" s="320"/>
      <c r="G294" s="228">
        <v>46.1468086242675</v>
      </c>
      <c r="H294" s="228">
        <v>-122.950538635253</v>
      </c>
      <c r="I294" s="228">
        <v>297</v>
      </c>
      <c r="J294" s="228">
        <v>2</v>
      </c>
      <c r="K294" s="228">
        <v>2</v>
      </c>
      <c r="L294" s="228">
        <v>0</v>
      </c>
      <c r="M294" s="228">
        <v>0</v>
      </c>
      <c r="N294" s="228">
        <v>0</v>
      </c>
      <c r="O294" s="228">
        <v>0</v>
      </c>
      <c r="P294" s="228">
        <v>0</v>
      </c>
      <c r="Q294" s="228">
        <v>0</v>
      </c>
      <c r="R294" s="228">
        <v>0</v>
      </c>
      <c r="S294" s="228">
        <v>0</v>
      </c>
      <c r="T294" s="232"/>
    </row>
    <row r="295" spans="1:20" ht="15" x14ac:dyDescent="0.25">
      <c r="A295" s="228">
        <v>298</v>
      </c>
      <c r="B295" s="228" t="s">
        <v>6176</v>
      </c>
      <c r="C295" s="228" t="s">
        <v>1821</v>
      </c>
      <c r="D295" s="320" t="s">
        <v>76</v>
      </c>
      <c r="E295" s="320" t="s">
        <v>50</v>
      </c>
      <c r="F295" s="320"/>
      <c r="G295" s="228">
        <v>37.383079528808501</v>
      </c>
      <c r="H295" s="228">
        <v>-122.11422729492099</v>
      </c>
      <c r="I295" s="228">
        <v>298</v>
      </c>
      <c r="J295" s="228">
        <v>7</v>
      </c>
      <c r="K295" s="228">
        <v>0</v>
      </c>
      <c r="L295" s="228">
        <v>2</v>
      </c>
      <c r="M295" s="228">
        <v>5</v>
      </c>
      <c r="N295" s="228">
        <v>0</v>
      </c>
      <c r="O295" s="228">
        <v>0</v>
      </c>
      <c r="P295" s="228">
        <v>0</v>
      </c>
      <c r="Q295" s="228">
        <v>0</v>
      </c>
      <c r="R295" s="228">
        <v>0</v>
      </c>
      <c r="S295" s="228">
        <v>0</v>
      </c>
      <c r="T295" s="232"/>
    </row>
    <row r="296" spans="1:20" ht="15" x14ac:dyDescent="0.25">
      <c r="A296" s="228">
        <v>299</v>
      </c>
      <c r="B296" s="228" t="s">
        <v>6175</v>
      </c>
      <c r="C296" s="228" t="s">
        <v>1818</v>
      </c>
      <c r="D296" s="320" t="s">
        <v>76</v>
      </c>
      <c r="E296" s="320" t="s">
        <v>50</v>
      </c>
      <c r="F296" s="320"/>
      <c r="G296" s="228">
        <v>37.384609222412102</v>
      </c>
      <c r="H296" s="228">
        <v>-122.138671875</v>
      </c>
      <c r="I296" s="228">
        <v>299</v>
      </c>
      <c r="J296" s="228">
        <v>1</v>
      </c>
      <c r="K296" s="228">
        <v>0</v>
      </c>
      <c r="L296" s="228">
        <v>1</v>
      </c>
      <c r="M296" s="228">
        <v>0</v>
      </c>
      <c r="N296" s="228">
        <v>0</v>
      </c>
      <c r="O296" s="228">
        <v>0</v>
      </c>
      <c r="P296" s="228">
        <v>0</v>
      </c>
      <c r="Q296" s="228">
        <v>0</v>
      </c>
      <c r="R296" s="228">
        <v>0</v>
      </c>
      <c r="S296" s="228">
        <v>0</v>
      </c>
      <c r="T296" s="232"/>
    </row>
    <row r="297" spans="1:20" ht="15" x14ac:dyDescent="0.25">
      <c r="A297" s="228">
        <v>300</v>
      </c>
      <c r="B297" s="228" t="s">
        <v>4512</v>
      </c>
      <c r="C297" s="228" t="s">
        <v>1832</v>
      </c>
      <c r="D297" s="320" t="s">
        <v>76</v>
      </c>
      <c r="E297" s="320" t="s">
        <v>50</v>
      </c>
      <c r="F297" s="320"/>
      <c r="G297" s="228">
        <v>34.053489685058501</v>
      </c>
      <c r="H297" s="228">
        <v>-118.245323181152</v>
      </c>
      <c r="I297" s="228">
        <v>300</v>
      </c>
      <c r="J297" s="228">
        <v>62</v>
      </c>
      <c r="K297" s="228">
        <v>9</v>
      </c>
      <c r="L297" s="228">
        <v>33</v>
      </c>
      <c r="M297" s="228">
        <v>6</v>
      </c>
      <c r="N297" s="228">
        <v>5</v>
      </c>
      <c r="O297" s="228">
        <v>3</v>
      </c>
      <c r="P297" s="228">
        <v>3</v>
      </c>
      <c r="Q297" s="228">
        <v>4</v>
      </c>
      <c r="R297" s="228">
        <v>0</v>
      </c>
      <c r="S297" s="228">
        <v>0</v>
      </c>
      <c r="T297" s="232"/>
    </row>
    <row r="298" spans="1:20" ht="15" x14ac:dyDescent="0.25">
      <c r="A298" s="228">
        <v>301</v>
      </c>
      <c r="B298" s="228" t="s">
        <v>6177</v>
      </c>
      <c r="C298" s="228" t="s">
        <v>1878</v>
      </c>
      <c r="D298" s="320" t="s">
        <v>76</v>
      </c>
      <c r="E298" s="320" t="s">
        <v>50</v>
      </c>
      <c r="F298" s="320"/>
      <c r="G298" s="228">
        <v>37.221309661865199</v>
      </c>
      <c r="H298" s="228">
        <v>-121.979270935058</v>
      </c>
      <c r="I298" s="228">
        <v>301</v>
      </c>
      <c r="J298" s="228">
        <v>1</v>
      </c>
      <c r="K298" s="228">
        <v>0</v>
      </c>
      <c r="L298" s="228">
        <v>0</v>
      </c>
      <c r="M298" s="228">
        <v>1</v>
      </c>
      <c r="N298" s="228">
        <v>0</v>
      </c>
      <c r="O298" s="228">
        <v>0</v>
      </c>
      <c r="P298" s="228">
        <v>0</v>
      </c>
      <c r="Q298" s="228">
        <v>0</v>
      </c>
      <c r="R298" s="228">
        <v>0</v>
      </c>
      <c r="S298" s="228">
        <v>0</v>
      </c>
      <c r="T298" s="232"/>
    </row>
    <row r="299" spans="1:20" ht="15" x14ac:dyDescent="0.25">
      <c r="A299" s="228">
        <v>302</v>
      </c>
      <c r="B299" s="228" t="s">
        <v>6178</v>
      </c>
      <c r="C299" s="228" t="s">
        <v>1881</v>
      </c>
      <c r="D299" s="320" t="s">
        <v>1301</v>
      </c>
      <c r="E299" s="320" t="s">
        <v>50</v>
      </c>
      <c r="F299" s="320"/>
      <c r="G299" s="228">
        <v>38.254859924316399</v>
      </c>
      <c r="H299" s="228">
        <v>-85.766403198242102</v>
      </c>
      <c r="I299" s="228">
        <v>302</v>
      </c>
      <c r="J299" s="228">
        <v>2</v>
      </c>
      <c r="K299" s="228">
        <v>0</v>
      </c>
      <c r="L299" s="228">
        <v>1</v>
      </c>
      <c r="M299" s="228">
        <v>1</v>
      </c>
      <c r="N299" s="228">
        <v>0</v>
      </c>
      <c r="O299" s="228">
        <v>0</v>
      </c>
      <c r="P299" s="228">
        <v>0</v>
      </c>
      <c r="Q299" s="228">
        <v>0</v>
      </c>
      <c r="R299" s="228">
        <v>0</v>
      </c>
      <c r="S299" s="228">
        <v>0</v>
      </c>
      <c r="T299" s="232"/>
    </row>
    <row r="300" spans="1:20" ht="15" x14ac:dyDescent="0.25">
      <c r="A300" s="228">
        <v>303</v>
      </c>
      <c r="B300" s="228" t="s">
        <v>6179</v>
      </c>
      <c r="C300" s="228" t="s">
        <v>1886</v>
      </c>
      <c r="D300" s="320" t="s">
        <v>49</v>
      </c>
      <c r="E300" s="320" t="s">
        <v>50</v>
      </c>
      <c r="F300" s="320"/>
      <c r="G300" s="228">
        <v>42.645881652832003</v>
      </c>
      <c r="H300" s="228">
        <v>-71.312843322753906</v>
      </c>
      <c r="I300" s="228">
        <v>303</v>
      </c>
      <c r="J300" s="228">
        <v>6</v>
      </c>
      <c r="K300" s="228">
        <v>3</v>
      </c>
      <c r="L300" s="228">
        <v>2</v>
      </c>
      <c r="M300" s="228">
        <v>0</v>
      </c>
      <c r="N300" s="228">
        <v>0</v>
      </c>
      <c r="O300" s="228">
        <v>0</v>
      </c>
      <c r="P300" s="228">
        <v>1</v>
      </c>
      <c r="Q300" s="228">
        <v>0</v>
      </c>
      <c r="R300" s="228">
        <v>0</v>
      </c>
      <c r="S300" s="228">
        <v>0</v>
      </c>
      <c r="T300" s="232"/>
    </row>
    <row r="301" spans="1:20" ht="15" x14ac:dyDescent="0.25">
      <c r="A301" s="228">
        <v>304</v>
      </c>
      <c r="B301" s="228" t="s">
        <v>6180</v>
      </c>
      <c r="C301" s="228" t="s">
        <v>1896</v>
      </c>
      <c r="D301" s="320" t="s">
        <v>76</v>
      </c>
      <c r="E301" s="320" t="s">
        <v>50</v>
      </c>
      <c r="F301" s="320"/>
      <c r="G301" s="228">
        <v>33.927829742431598</v>
      </c>
      <c r="H301" s="228">
        <v>-118.19927215576099</v>
      </c>
      <c r="I301" s="228">
        <v>304</v>
      </c>
      <c r="J301" s="228">
        <v>1</v>
      </c>
      <c r="K301" s="228">
        <v>0</v>
      </c>
      <c r="L301" s="228">
        <v>1</v>
      </c>
      <c r="M301" s="228">
        <v>0</v>
      </c>
      <c r="N301" s="228">
        <v>0</v>
      </c>
      <c r="O301" s="228">
        <v>0</v>
      </c>
      <c r="P301" s="228">
        <v>0</v>
      </c>
      <c r="Q301" s="228">
        <v>0</v>
      </c>
      <c r="R301" s="228">
        <v>0</v>
      </c>
      <c r="S301" s="228">
        <v>0</v>
      </c>
      <c r="T301" s="232"/>
    </row>
    <row r="302" spans="1:20" ht="15" x14ac:dyDescent="0.25">
      <c r="A302" s="228">
        <v>305</v>
      </c>
      <c r="B302" s="228" t="s">
        <v>6181</v>
      </c>
      <c r="C302" s="228" t="s">
        <v>1899</v>
      </c>
      <c r="D302" s="320" t="s">
        <v>76</v>
      </c>
      <c r="E302" s="320" t="s">
        <v>50</v>
      </c>
      <c r="F302" s="320"/>
      <c r="G302" s="228">
        <v>37.2180786132812</v>
      </c>
      <c r="H302" s="228">
        <v>-119.762603759765</v>
      </c>
      <c r="I302" s="228">
        <v>305</v>
      </c>
      <c r="J302" s="228">
        <v>1</v>
      </c>
      <c r="K302" s="228">
        <v>0</v>
      </c>
      <c r="L302" s="228">
        <v>1</v>
      </c>
      <c r="M302" s="228">
        <v>0</v>
      </c>
      <c r="N302" s="228">
        <v>0</v>
      </c>
      <c r="O302" s="228">
        <v>0</v>
      </c>
      <c r="P302" s="228">
        <v>0</v>
      </c>
      <c r="Q302" s="228">
        <v>0</v>
      </c>
      <c r="R302" s="228">
        <v>0</v>
      </c>
      <c r="S302" s="228">
        <v>0</v>
      </c>
      <c r="T302" s="232"/>
    </row>
    <row r="303" spans="1:20" ht="15" x14ac:dyDescent="0.25">
      <c r="A303" s="228">
        <v>306</v>
      </c>
      <c r="B303" s="228" t="s">
        <v>6182</v>
      </c>
      <c r="C303" s="228" t="s">
        <v>1902</v>
      </c>
      <c r="D303" s="320" t="s">
        <v>432</v>
      </c>
      <c r="E303" s="320" t="s">
        <v>50</v>
      </c>
      <c r="F303" s="320"/>
      <c r="G303" s="228">
        <v>43.042469024658203</v>
      </c>
      <c r="H303" s="228">
        <v>-89.403968811035099</v>
      </c>
      <c r="I303" s="228">
        <v>306</v>
      </c>
      <c r="J303" s="228">
        <v>3</v>
      </c>
      <c r="K303" s="228">
        <v>2</v>
      </c>
      <c r="L303" s="228">
        <v>0</v>
      </c>
      <c r="M303" s="228">
        <v>0</v>
      </c>
      <c r="N303" s="228">
        <v>0</v>
      </c>
      <c r="O303" s="228">
        <v>0</v>
      </c>
      <c r="P303" s="228">
        <v>1</v>
      </c>
      <c r="Q303" s="228">
        <v>0</v>
      </c>
      <c r="R303" s="228">
        <v>0</v>
      </c>
      <c r="S303" s="228">
        <v>0</v>
      </c>
      <c r="T303" s="232"/>
    </row>
    <row r="304" spans="1:20" ht="15" x14ac:dyDescent="0.25">
      <c r="A304" s="228">
        <v>307</v>
      </c>
      <c r="B304" s="228" t="s">
        <v>6183</v>
      </c>
      <c r="C304" s="228" t="s">
        <v>1909</v>
      </c>
      <c r="D304" s="320" t="s">
        <v>156</v>
      </c>
      <c r="E304" s="320" t="s">
        <v>50</v>
      </c>
      <c r="F304" s="320"/>
      <c r="G304" s="228">
        <v>40.036918640136697</v>
      </c>
      <c r="H304" s="228">
        <v>-75.510437011718693</v>
      </c>
      <c r="I304" s="228">
        <v>307</v>
      </c>
      <c r="J304" s="228">
        <v>1</v>
      </c>
      <c r="K304" s="228">
        <v>0</v>
      </c>
      <c r="L304" s="228">
        <v>1</v>
      </c>
      <c r="M304" s="228">
        <v>0</v>
      </c>
      <c r="N304" s="228">
        <v>0</v>
      </c>
      <c r="O304" s="228">
        <v>0</v>
      </c>
      <c r="P304" s="228">
        <v>0</v>
      </c>
      <c r="Q304" s="228">
        <v>0</v>
      </c>
      <c r="R304" s="228">
        <v>0</v>
      </c>
      <c r="S304" s="228">
        <v>0</v>
      </c>
      <c r="T304" s="232"/>
    </row>
    <row r="305" spans="1:20" ht="15" x14ac:dyDescent="0.25">
      <c r="A305" s="228">
        <v>308</v>
      </c>
      <c r="B305" s="228" t="s">
        <v>6184</v>
      </c>
      <c r="C305" s="228" t="s">
        <v>1912</v>
      </c>
      <c r="D305" s="320" t="s">
        <v>76</v>
      </c>
      <c r="E305" s="320" t="s">
        <v>50</v>
      </c>
      <c r="F305" s="320"/>
      <c r="G305" s="228">
        <v>37.648780822753899</v>
      </c>
      <c r="H305" s="228">
        <v>-118.97792816162099</v>
      </c>
      <c r="I305" s="228">
        <v>308</v>
      </c>
      <c r="J305" s="228">
        <v>5</v>
      </c>
      <c r="K305" s="228">
        <v>0</v>
      </c>
      <c r="L305" s="228">
        <v>0</v>
      </c>
      <c r="M305" s="228">
        <v>5</v>
      </c>
      <c r="N305" s="228">
        <v>0</v>
      </c>
      <c r="O305" s="228">
        <v>0</v>
      </c>
      <c r="P305" s="228">
        <v>0</v>
      </c>
      <c r="Q305" s="228">
        <v>0</v>
      </c>
      <c r="R305" s="228">
        <v>0</v>
      </c>
      <c r="S305" s="228">
        <v>0</v>
      </c>
      <c r="T305" s="232"/>
    </row>
    <row r="306" spans="1:20" ht="15" x14ac:dyDescent="0.25">
      <c r="A306" s="228">
        <v>309</v>
      </c>
      <c r="B306" s="228" t="s">
        <v>6539</v>
      </c>
      <c r="C306" s="228" t="s">
        <v>1920</v>
      </c>
      <c r="D306" s="320" t="s">
        <v>399</v>
      </c>
      <c r="E306" s="320" t="s">
        <v>50</v>
      </c>
      <c r="F306" s="320"/>
      <c r="G306" s="228">
        <v>42.99116897583</v>
      </c>
      <c r="H306" s="228">
        <v>-71.463088989257798</v>
      </c>
      <c r="I306" s="228">
        <v>309</v>
      </c>
      <c r="J306" s="228">
        <v>2</v>
      </c>
      <c r="K306" s="228">
        <v>0</v>
      </c>
      <c r="L306" s="228">
        <v>2</v>
      </c>
      <c r="M306" s="228">
        <v>0</v>
      </c>
      <c r="N306" s="228">
        <v>0</v>
      </c>
      <c r="O306" s="228">
        <v>0</v>
      </c>
      <c r="P306" s="228">
        <v>0</v>
      </c>
      <c r="Q306" s="228">
        <v>0</v>
      </c>
      <c r="R306" s="228">
        <v>0</v>
      </c>
      <c r="S306" s="228">
        <v>0</v>
      </c>
      <c r="T306" s="232"/>
    </row>
    <row r="307" spans="1:20" ht="15" x14ac:dyDescent="0.25">
      <c r="A307" s="228">
        <v>310</v>
      </c>
      <c r="B307" s="228" t="s">
        <v>6186</v>
      </c>
      <c r="C307" s="228" t="s">
        <v>1925</v>
      </c>
      <c r="D307" s="320" t="s">
        <v>244</v>
      </c>
      <c r="E307" s="320" t="s">
        <v>50</v>
      </c>
      <c r="F307" s="320"/>
      <c r="G307" s="228">
        <v>38.857429504394503</v>
      </c>
      <c r="H307" s="228">
        <v>-104.913360595703</v>
      </c>
      <c r="I307" s="228">
        <v>310</v>
      </c>
      <c r="J307" s="228">
        <v>1</v>
      </c>
      <c r="K307" s="228">
        <v>0</v>
      </c>
      <c r="L307" s="228">
        <v>0</v>
      </c>
      <c r="M307" s="228">
        <v>1</v>
      </c>
      <c r="N307" s="228">
        <v>0</v>
      </c>
      <c r="O307" s="228">
        <v>0</v>
      </c>
      <c r="P307" s="228">
        <v>0</v>
      </c>
      <c r="Q307" s="228">
        <v>0</v>
      </c>
      <c r="R307" s="228">
        <v>0</v>
      </c>
      <c r="S307" s="228">
        <v>0</v>
      </c>
      <c r="T307" s="232"/>
    </row>
    <row r="308" spans="1:20" ht="15" x14ac:dyDescent="0.25">
      <c r="A308" s="228">
        <v>311</v>
      </c>
      <c r="B308" s="228" t="s">
        <v>6187</v>
      </c>
      <c r="C308" s="228" t="s">
        <v>1928</v>
      </c>
      <c r="D308" s="320" t="s">
        <v>198</v>
      </c>
      <c r="E308" s="320" t="s">
        <v>50</v>
      </c>
      <c r="F308" s="320"/>
      <c r="G308" s="228">
        <v>44.167400360107401</v>
      </c>
      <c r="H308" s="228">
        <v>-94.002410888671804</v>
      </c>
      <c r="I308" s="228">
        <v>311</v>
      </c>
      <c r="J308" s="228">
        <v>1</v>
      </c>
      <c r="K308" s="228">
        <v>1</v>
      </c>
      <c r="L308" s="228">
        <v>0</v>
      </c>
      <c r="M308" s="228">
        <v>0</v>
      </c>
      <c r="N308" s="228">
        <v>0</v>
      </c>
      <c r="O308" s="228">
        <v>0</v>
      </c>
      <c r="P308" s="228">
        <v>1</v>
      </c>
      <c r="Q308" s="228">
        <v>0</v>
      </c>
      <c r="R308" s="228">
        <v>0</v>
      </c>
      <c r="S308" s="228">
        <v>0</v>
      </c>
      <c r="T308" s="232"/>
    </row>
    <row r="309" spans="1:20" ht="15" x14ac:dyDescent="0.25">
      <c r="A309" s="228">
        <v>312</v>
      </c>
      <c r="B309" s="228" t="s">
        <v>6188</v>
      </c>
      <c r="C309" s="228" t="s">
        <v>1931</v>
      </c>
      <c r="D309" s="320" t="s">
        <v>76</v>
      </c>
      <c r="E309" s="320" t="s">
        <v>50</v>
      </c>
      <c r="F309" s="320"/>
      <c r="G309" s="228">
        <v>37.799198150634702</v>
      </c>
      <c r="H309" s="228">
        <v>-121.23312377929599</v>
      </c>
      <c r="I309" s="228">
        <v>312</v>
      </c>
      <c r="J309" s="228">
        <v>1</v>
      </c>
      <c r="K309" s="228">
        <v>1</v>
      </c>
      <c r="L309" s="228">
        <v>0</v>
      </c>
      <c r="M309" s="228">
        <v>0</v>
      </c>
      <c r="N309" s="228">
        <v>0</v>
      </c>
      <c r="O309" s="228">
        <v>0</v>
      </c>
      <c r="P309" s="228">
        <v>0</v>
      </c>
      <c r="Q309" s="228">
        <v>0</v>
      </c>
      <c r="R309" s="228">
        <v>0</v>
      </c>
      <c r="S309" s="228">
        <v>0</v>
      </c>
      <c r="T309" s="232"/>
    </row>
    <row r="310" spans="1:20" ht="15" x14ac:dyDescent="0.25">
      <c r="A310" s="228">
        <v>313</v>
      </c>
      <c r="B310" s="228" t="s">
        <v>6189</v>
      </c>
      <c r="C310" s="228" t="s">
        <v>1934</v>
      </c>
      <c r="D310" s="320" t="s">
        <v>198</v>
      </c>
      <c r="E310" s="320" t="s">
        <v>50</v>
      </c>
      <c r="F310" s="320"/>
      <c r="G310" s="228">
        <v>45.098289489746001</v>
      </c>
      <c r="H310" s="228">
        <v>-93.443099975585895</v>
      </c>
      <c r="I310" s="228">
        <v>313</v>
      </c>
      <c r="J310" s="228">
        <v>1</v>
      </c>
      <c r="K310" s="228">
        <v>0</v>
      </c>
      <c r="L310" s="228">
        <v>1</v>
      </c>
      <c r="M310" s="228">
        <v>0</v>
      </c>
      <c r="N310" s="228">
        <v>0</v>
      </c>
      <c r="O310" s="228">
        <v>0</v>
      </c>
      <c r="P310" s="228">
        <v>0</v>
      </c>
      <c r="Q310" s="228">
        <v>0</v>
      </c>
      <c r="R310" s="228">
        <v>0</v>
      </c>
      <c r="S310" s="228">
        <v>0</v>
      </c>
      <c r="T310" s="232"/>
    </row>
    <row r="311" spans="1:20" ht="15" x14ac:dyDescent="0.25">
      <c r="A311" s="228">
        <v>314</v>
      </c>
      <c r="B311" s="228" t="s">
        <v>6190</v>
      </c>
      <c r="C311" s="228" t="s">
        <v>1937</v>
      </c>
      <c r="D311" s="320" t="s">
        <v>76</v>
      </c>
      <c r="E311" s="320" t="s">
        <v>50</v>
      </c>
      <c r="F311" s="320"/>
      <c r="G311" s="228">
        <v>37.4840087890625</v>
      </c>
      <c r="H311" s="228">
        <v>-119.96456909179599</v>
      </c>
      <c r="I311" s="228">
        <v>314</v>
      </c>
      <c r="J311" s="228">
        <v>1</v>
      </c>
      <c r="K311" s="228">
        <v>1</v>
      </c>
      <c r="L311" s="228">
        <v>0</v>
      </c>
      <c r="M311" s="228">
        <v>0</v>
      </c>
      <c r="N311" s="228">
        <v>0</v>
      </c>
      <c r="O311" s="228">
        <v>0</v>
      </c>
      <c r="P311" s="228">
        <v>0</v>
      </c>
      <c r="Q311" s="228">
        <v>0</v>
      </c>
      <c r="R311" s="228">
        <v>0</v>
      </c>
      <c r="S311" s="228">
        <v>0</v>
      </c>
      <c r="T311" s="232"/>
    </row>
    <row r="312" spans="1:20" ht="15" x14ac:dyDescent="0.25">
      <c r="A312" s="228">
        <v>315</v>
      </c>
      <c r="B312" s="228" t="s">
        <v>6191</v>
      </c>
      <c r="C312" s="228" t="s">
        <v>1937</v>
      </c>
      <c r="D312" s="320" t="s">
        <v>219</v>
      </c>
      <c r="E312" s="320" t="s">
        <v>50</v>
      </c>
      <c r="F312" s="320"/>
      <c r="G312" s="228">
        <v>32.945621490478501</v>
      </c>
      <c r="H312" s="228">
        <v>-96.466850280761705</v>
      </c>
      <c r="I312" s="228">
        <v>315</v>
      </c>
      <c r="J312" s="228">
        <v>1</v>
      </c>
      <c r="K312" s="228">
        <v>0</v>
      </c>
      <c r="L312" s="228">
        <v>0</v>
      </c>
      <c r="M312" s="228">
        <v>0</v>
      </c>
      <c r="N312" s="228">
        <v>0</v>
      </c>
      <c r="O312" s="228">
        <v>0</v>
      </c>
      <c r="P312" s="228">
        <v>1</v>
      </c>
      <c r="Q312" s="228">
        <v>0</v>
      </c>
      <c r="R312" s="228">
        <v>0</v>
      </c>
      <c r="S312" s="228">
        <v>0</v>
      </c>
      <c r="T312" s="232"/>
    </row>
    <row r="313" spans="1:20" ht="15" x14ac:dyDescent="0.25">
      <c r="A313" s="228">
        <v>316</v>
      </c>
      <c r="B313" s="228" t="s">
        <v>6192</v>
      </c>
      <c r="C313" s="228" t="s">
        <v>1942</v>
      </c>
      <c r="D313" s="320" t="s">
        <v>740</v>
      </c>
      <c r="E313" s="320" t="s">
        <v>740</v>
      </c>
      <c r="F313" s="320">
        <v>1</v>
      </c>
      <c r="G313" s="228">
        <v>43.90230178833</v>
      </c>
      <c r="H313" s="228">
        <v>-79.245697021484304</v>
      </c>
      <c r="I313" s="228">
        <v>316</v>
      </c>
      <c r="J313" s="228">
        <v>1</v>
      </c>
      <c r="K313" s="228">
        <v>0</v>
      </c>
      <c r="L313" s="228">
        <v>1</v>
      </c>
      <c r="M313" s="228">
        <v>0</v>
      </c>
      <c r="N313" s="228">
        <v>0</v>
      </c>
      <c r="O313" s="228">
        <v>0</v>
      </c>
      <c r="P313" s="228">
        <v>0</v>
      </c>
      <c r="Q313" s="228">
        <v>0</v>
      </c>
      <c r="R313" s="228">
        <v>0</v>
      </c>
      <c r="S313" s="228">
        <v>0</v>
      </c>
      <c r="T313" s="232"/>
    </row>
    <row r="314" spans="1:20" ht="15" x14ac:dyDescent="0.25">
      <c r="A314" s="228">
        <v>317</v>
      </c>
      <c r="B314" s="228" t="s">
        <v>6193</v>
      </c>
      <c r="C314" s="228" t="s">
        <v>1945</v>
      </c>
      <c r="D314" s="320" t="s">
        <v>815</v>
      </c>
      <c r="E314" s="320" t="s">
        <v>50</v>
      </c>
      <c r="F314" s="320"/>
      <c r="G314" s="228">
        <v>39.892330169677699</v>
      </c>
      <c r="H314" s="228">
        <v>-74.919052124023395</v>
      </c>
      <c r="I314" s="228">
        <v>317</v>
      </c>
      <c r="J314" s="228">
        <v>1</v>
      </c>
      <c r="K314" s="228">
        <v>0</v>
      </c>
      <c r="L314" s="228">
        <v>1</v>
      </c>
      <c r="M314" s="228">
        <v>0</v>
      </c>
      <c r="N314" s="228">
        <v>0</v>
      </c>
      <c r="O314" s="228">
        <v>0</v>
      </c>
      <c r="P314" s="228">
        <v>0</v>
      </c>
      <c r="Q314" s="228">
        <v>0</v>
      </c>
      <c r="R314" s="228">
        <v>0</v>
      </c>
      <c r="S314" s="228">
        <v>0</v>
      </c>
      <c r="T314" s="232"/>
    </row>
    <row r="315" spans="1:20" ht="15" x14ac:dyDescent="0.25">
      <c r="A315" s="228">
        <v>318</v>
      </c>
      <c r="B315" s="228" t="s">
        <v>6194</v>
      </c>
      <c r="C315" s="228" t="s">
        <v>1948</v>
      </c>
      <c r="D315" s="320" t="s">
        <v>183</v>
      </c>
      <c r="E315" s="320" t="s">
        <v>50</v>
      </c>
      <c r="F315" s="320"/>
      <c r="G315" s="228">
        <v>46.545841217041001</v>
      </c>
      <c r="H315" s="228">
        <v>-87.413681030273395</v>
      </c>
      <c r="I315" s="228">
        <v>318</v>
      </c>
      <c r="J315" s="228">
        <v>2</v>
      </c>
      <c r="K315" s="228">
        <v>0</v>
      </c>
      <c r="L315" s="228">
        <v>0</v>
      </c>
      <c r="M315" s="228">
        <v>2</v>
      </c>
      <c r="N315" s="228">
        <v>0</v>
      </c>
      <c r="O315" s="228">
        <v>0</v>
      </c>
      <c r="P315" s="228">
        <v>0</v>
      </c>
      <c r="Q315" s="228">
        <v>0</v>
      </c>
      <c r="R315" s="228">
        <v>0</v>
      </c>
      <c r="S315" s="228">
        <v>0</v>
      </c>
      <c r="T315" s="232"/>
    </row>
    <row r="316" spans="1:20" ht="15" x14ac:dyDescent="0.25">
      <c r="A316" s="228">
        <v>319</v>
      </c>
      <c r="B316" s="228" t="s">
        <v>6195</v>
      </c>
      <c r="C316" s="228" t="s">
        <v>1951</v>
      </c>
      <c r="D316" s="320" t="s">
        <v>1488</v>
      </c>
      <c r="E316" s="320" t="s">
        <v>50</v>
      </c>
      <c r="F316" s="320"/>
      <c r="G316" s="228">
        <v>20.8026218414306</v>
      </c>
      <c r="H316" s="228">
        <v>-156.33787536621</v>
      </c>
      <c r="I316" s="228">
        <v>319</v>
      </c>
      <c r="J316" s="228">
        <v>1</v>
      </c>
      <c r="K316" s="228">
        <v>0</v>
      </c>
      <c r="L316" s="228">
        <v>1</v>
      </c>
      <c r="M316" s="228">
        <v>0</v>
      </c>
      <c r="N316" s="228">
        <v>0</v>
      </c>
      <c r="O316" s="228">
        <v>0</v>
      </c>
      <c r="P316" s="228">
        <v>0</v>
      </c>
      <c r="Q316" s="228">
        <v>0</v>
      </c>
      <c r="R316" s="228">
        <v>0</v>
      </c>
      <c r="S316" s="228">
        <v>0</v>
      </c>
      <c r="T316" s="232"/>
    </row>
    <row r="317" spans="1:20" ht="15" x14ac:dyDescent="0.25">
      <c r="A317" s="228">
        <v>320</v>
      </c>
      <c r="B317" s="228" t="s">
        <v>6196</v>
      </c>
      <c r="C317" s="228" t="s">
        <v>1954</v>
      </c>
      <c r="D317" s="320" t="s">
        <v>49</v>
      </c>
      <c r="E317" s="320" t="s">
        <v>50</v>
      </c>
      <c r="F317" s="320"/>
      <c r="G317" s="228">
        <v>42.419811248779297</v>
      </c>
      <c r="H317" s="228">
        <v>-71.108757019042898</v>
      </c>
      <c r="I317" s="228">
        <v>320</v>
      </c>
      <c r="J317" s="228">
        <v>8</v>
      </c>
      <c r="K317" s="228">
        <v>0</v>
      </c>
      <c r="L317" s="228">
        <v>2</v>
      </c>
      <c r="M317" s="228">
        <v>4</v>
      </c>
      <c r="N317" s="228">
        <v>0</v>
      </c>
      <c r="O317" s="228">
        <v>0</v>
      </c>
      <c r="P317" s="228">
        <v>2</v>
      </c>
      <c r="Q317" s="228">
        <v>0</v>
      </c>
      <c r="R317" s="228">
        <v>0</v>
      </c>
      <c r="S317" s="228">
        <v>0</v>
      </c>
      <c r="T317" s="232"/>
    </row>
    <row r="318" spans="1:20" ht="15" x14ac:dyDescent="0.25">
      <c r="A318" s="228">
        <v>321</v>
      </c>
      <c r="B318" s="228" t="s">
        <v>6197</v>
      </c>
      <c r="C318" s="228" t="s">
        <v>1954</v>
      </c>
      <c r="D318" s="320" t="s">
        <v>122</v>
      </c>
      <c r="E318" s="320" t="s">
        <v>50</v>
      </c>
      <c r="F318" s="320"/>
      <c r="G318" s="228">
        <v>42.323558807372997</v>
      </c>
      <c r="H318" s="228">
        <v>-122.875610351562</v>
      </c>
      <c r="I318" s="228">
        <v>321</v>
      </c>
      <c r="J318" s="228">
        <v>2</v>
      </c>
      <c r="K318" s="228">
        <v>2</v>
      </c>
      <c r="L318" s="228">
        <v>0</v>
      </c>
      <c r="M318" s="228">
        <v>0</v>
      </c>
      <c r="N318" s="228">
        <v>0</v>
      </c>
      <c r="O318" s="228">
        <v>0</v>
      </c>
      <c r="P318" s="228">
        <v>0</v>
      </c>
      <c r="Q318" s="228">
        <v>0</v>
      </c>
      <c r="R318" s="228">
        <v>0</v>
      </c>
      <c r="S318" s="228">
        <v>0</v>
      </c>
      <c r="T318" s="232"/>
    </row>
    <row r="319" spans="1:20" ht="15" x14ac:dyDescent="0.25">
      <c r="A319" s="228">
        <v>322</v>
      </c>
      <c r="B319" s="228" t="s">
        <v>6198</v>
      </c>
      <c r="C319" s="228" t="s">
        <v>1968</v>
      </c>
      <c r="D319" s="320" t="s">
        <v>49</v>
      </c>
      <c r="E319" s="320" t="s">
        <v>50</v>
      </c>
      <c r="F319" s="320"/>
      <c r="G319" s="228">
        <v>42.457168579101499</v>
      </c>
      <c r="H319" s="228">
        <v>-71.064048767089801</v>
      </c>
      <c r="I319" s="228">
        <v>322</v>
      </c>
      <c r="J319" s="228">
        <v>2</v>
      </c>
      <c r="K319" s="228">
        <v>0</v>
      </c>
      <c r="L319" s="228">
        <v>0</v>
      </c>
      <c r="M319" s="228">
        <v>2</v>
      </c>
      <c r="N319" s="228">
        <v>0</v>
      </c>
      <c r="O319" s="228">
        <v>0</v>
      </c>
      <c r="P319" s="228">
        <v>0</v>
      </c>
      <c r="Q319" s="228">
        <v>0</v>
      </c>
      <c r="R319" s="228">
        <v>0</v>
      </c>
      <c r="S319" s="228">
        <v>0</v>
      </c>
      <c r="T319" s="232"/>
    </row>
    <row r="320" spans="1:20" ht="15" x14ac:dyDescent="0.25">
      <c r="A320" s="228">
        <v>323</v>
      </c>
      <c r="B320" s="228" t="s">
        <v>6199</v>
      </c>
      <c r="C320" s="228" t="s">
        <v>1972</v>
      </c>
      <c r="D320" s="320" t="s">
        <v>865</v>
      </c>
      <c r="E320" s="320" t="s">
        <v>50</v>
      </c>
      <c r="F320" s="320"/>
      <c r="G320" s="228">
        <v>35.149761199951101</v>
      </c>
      <c r="H320" s="228">
        <v>-90.049247741699205</v>
      </c>
      <c r="I320" s="228">
        <v>323</v>
      </c>
      <c r="J320" s="228">
        <v>14</v>
      </c>
      <c r="K320" s="228">
        <v>10</v>
      </c>
      <c r="L320" s="228">
        <v>0</v>
      </c>
      <c r="M320" s="228">
        <v>2</v>
      </c>
      <c r="N320" s="228">
        <v>0</v>
      </c>
      <c r="O320" s="228">
        <v>0</v>
      </c>
      <c r="P320" s="228">
        <v>0</v>
      </c>
      <c r="Q320" s="228">
        <v>0</v>
      </c>
      <c r="R320" s="228">
        <v>1</v>
      </c>
      <c r="S320" s="228">
        <v>1</v>
      </c>
      <c r="T320" s="232"/>
    </row>
    <row r="321" spans="1:20" ht="15" x14ac:dyDescent="0.25">
      <c r="A321" s="228">
        <v>324</v>
      </c>
      <c r="B321" s="228" t="s">
        <v>6200</v>
      </c>
      <c r="C321" s="228" t="s">
        <v>1991</v>
      </c>
      <c r="D321" s="320" t="s">
        <v>76</v>
      </c>
      <c r="E321" s="320" t="s">
        <v>50</v>
      </c>
      <c r="F321" s="320"/>
      <c r="G321" s="228">
        <v>37.455318450927699</v>
      </c>
      <c r="H321" s="228">
        <v>-122.17855834960901</v>
      </c>
      <c r="I321" s="228">
        <v>324</v>
      </c>
      <c r="J321" s="228">
        <v>8</v>
      </c>
      <c r="K321" s="228">
        <v>0</v>
      </c>
      <c r="L321" s="228">
        <v>3</v>
      </c>
      <c r="M321" s="228">
        <v>4</v>
      </c>
      <c r="N321" s="228">
        <v>0</v>
      </c>
      <c r="O321" s="228">
        <v>1</v>
      </c>
      <c r="P321" s="228">
        <v>0</v>
      </c>
      <c r="Q321" s="228">
        <v>0</v>
      </c>
      <c r="R321" s="228">
        <v>0</v>
      </c>
      <c r="S321" s="228">
        <v>0</v>
      </c>
      <c r="T321" s="232"/>
    </row>
    <row r="322" spans="1:20" ht="15" x14ac:dyDescent="0.25">
      <c r="A322" s="228">
        <v>325</v>
      </c>
      <c r="B322" s="228" t="s">
        <v>6201</v>
      </c>
      <c r="C322" s="228" t="s">
        <v>2001</v>
      </c>
      <c r="D322" s="320" t="s">
        <v>76</v>
      </c>
      <c r="E322" s="320" t="s">
        <v>50</v>
      </c>
      <c r="F322" s="320"/>
      <c r="G322" s="228">
        <v>37.30126953125</v>
      </c>
      <c r="H322" s="228">
        <v>-120.486198425292</v>
      </c>
      <c r="I322" s="228">
        <v>325</v>
      </c>
      <c r="J322" s="228">
        <v>6</v>
      </c>
      <c r="K322" s="228">
        <v>2</v>
      </c>
      <c r="L322" s="228">
        <v>3</v>
      </c>
      <c r="M322" s="228">
        <v>1</v>
      </c>
      <c r="N322" s="228">
        <v>0</v>
      </c>
      <c r="O322" s="228">
        <v>0</v>
      </c>
      <c r="P322" s="228">
        <v>0</v>
      </c>
      <c r="Q322" s="228">
        <v>0</v>
      </c>
      <c r="R322" s="228">
        <v>0</v>
      </c>
      <c r="S322" s="228">
        <v>0</v>
      </c>
      <c r="T322" s="232"/>
    </row>
    <row r="323" spans="1:20" ht="15" x14ac:dyDescent="0.25">
      <c r="A323" s="228">
        <v>326</v>
      </c>
      <c r="B323" s="228" t="s">
        <v>6202</v>
      </c>
      <c r="C323" s="228" t="s">
        <v>2012</v>
      </c>
      <c r="D323" s="320" t="s">
        <v>526</v>
      </c>
      <c r="E323" s="320" t="s">
        <v>50</v>
      </c>
      <c r="F323" s="320"/>
      <c r="G323" s="228">
        <v>43.611000061035099</v>
      </c>
      <c r="H323" s="228">
        <v>-116.39222717285099</v>
      </c>
      <c r="I323" s="228">
        <v>326</v>
      </c>
      <c r="J323" s="228">
        <v>5</v>
      </c>
      <c r="K323" s="228">
        <v>5</v>
      </c>
      <c r="L323" s="228">
        <v>0</v>
      </c>
      <c r="M323" s="228">
        <v>0</v>
      </c>
      <c r="N323" s="228">
        <v>0</v>
      </c>
      <c r="O323" s="228">
        <v>0</v>
      </c>
      <c r="P323" s="228">
        <v>0</v>
      </c>
      <c r="Q323" s="228">
        <v>0</v>
      </c>
      <c r="R323" s="228">
        <v>0</v>
      </c>
      <c r="S323" s="228">
        <v>0</v>
      </c>
      <c r="T323" s="232"/>
    </row>
    <row r="324" spans="1:20" ht="15" x14ac:dyDescent="0.25">
      <c r="A324" s="228">
        <v>327</v>
      </c>
      <c r="B324" s="228" t="s">
        <v>6203</v>
      </c>
      <c r="C324" s="228" t="s">
        <v>2020</v>
      </c>
      <c r="D324" s="320" t="s">
        <v>815</v>
      </c>
      <c r="E324" s="320" t="s">
        <v>50</v>
      </c>
      <c r="F324" s="320"/>
      <c r="G324" s="228">
        <v>40.544158935546797</v>
      </c>
      <c r="H324" s="228">
        <v>-74.363029479980398</v>
      </c>
      <c r="I324" s="228">
        <v>327</v>
      </c>
      <c r="J324" s="228">
        <v>1</v>
      </c>
      <c r="K324" s="228">
        <v>0</v>
      </c>
      <c r="L324" s="228">
        <v>0</v>
      </c>
      <c r="M324" s="228">
        <v>1</v>
      </c>
      <c r="N324" s="228">
        <v>0</v>
      </c>
      <c r="O324" s="228">
        <v>0</v>
      </c>
      <c r="P324" s="228">
        <v>0</v>
      </c>
      <c r="Q324" s="228">
        <v>0</v>
      </c>
      <c r="R324" s="228">
        <v>0</v>
      </c>
      <c r="S324" s="228">
        <v>0</v>
      </c>
      <c r="T324" s="232"/>
    </row>
    <row r="325" spans="1:20" ht="15" x14ac:dyDescent="0.25">
      <c r="A325" s="228">
        <v>328</v>
      </c>
      <c r="B325" s="228" t="s">
        <v>6204</v>
      </c>
      <c r="C325" s="228" t="s">
        <v>2022</v>
      </c>
      <c r="D325" s="320" t="s">
        <v>1416</v>
      </c>
      <c r="E325" s="320" t="s">
        <v>1416</v>
      </c>
      <c r="F325" s="320">
        <v>1</v>
      </c>
      <c r="G325" s="228">
        <v>19.2793865203857</v>
      </c>
      <c r="H325" s="228">
        <v>-99.134757995605398</v>
      </c>
      <c r="I325" s="228">
        <v>328</v>
      </c>
      <c r="J325" s="228">
        <v>2</v>
      </c>
      <c r="K325" s="228">
        <v>1</v>
      </c>
      <c r="L325" s="228">
        <v>0</v>
      </c>
      <c r="M325" s="228">
        <v>1</v>
      </c>
      <c r="N325" s="228">
        <v>0</v>
      </c>
      <c r="O325" s="228">
        <v>0</v>
      </c>
      <c r="P325" s="228">
        <v>0</v>
      </c>
      <c r="Q325" s="228">
        <v>0</v>
      </c>
      <c r="R325" s="228">
        <v>0</v>
      </c>
      <c r="S325" s="228">
        <v>0</v>
      </c>
      <c r="T325" s="232"/>
    </row>
    <row r="326" spans="1:20" ht="15" x14ac:dyDescent="0.25">
      <c r="A326" s="228">
        <v>329</v>
      </c>
      <c r="B326" s="228" t="s">
        <v>6206</v>
      </c>
      <c r="C326" s="228" t="s">
        <v>2030</v>
      </c>
      <c r="D326" s="320" t="s">
        <v>165</v>
      </c>
      <c r="E326" s="320" t="s">
        <v>50</v>
      </c>
      <c r="F326" s="320"/>
      <c r="G326" s="228">
        <v>25.7748107910156</v>
      </c>
      <c r="H326" s="228">
        <v>-80.197731018066406</v>
      </c>
      <c r="I326" s="228">
        <v>329</v>
      </c>
      <c r="J326" s="228">
        <v>6</v>
      </c>
      <c r="K326" s="228">
        <v>5</v>
      </c>
      <c r="L326" s="228">
        <v>1</v>
      </c>
      <c r="M326" s="228">
        <v>0</v>
      </c>
      <c r="N326" s="228">
        <v>0</v>
      </c>
      <c r="O326" s="228">
        <v>0</v>
      </c>
      <c r="P326" s="228">
        <v>0</v>
      </c>
      <c r="Q326" s="228">
        <v>0</v>
      </c>
      <c r="R326" s="228">
        <v>0</v>
      </c>
      <c r="S326" s="228">
        <v>0</v>
      </c>
      <c r="T326" s="232"/>
    </row>
    <row r="327" spans="1:20" ht="15" x14ac:dyDescent="0.25">
      <c r="A327" s="228">
        <v>330</v>
      </c>
      <c r="B327" s="228" t="s">
        <v>6205</v>
      </c>
      <c r="C327" s="228" t="s">
        <v>2027</v>
      </c>
      <c r="D327" s="320" t="s">
        <v>165</v>
      </c>
      <c r="E327" s="320" t="s">
        <v>50</v>
      </c>
      <c r="F327" s="320"/>
      <c r="G327" s="228">
        <v>25.793350219726499</v>
      </c>
      <c r="H327" s="228">
        <v>-80.134910583496094</v>
      </c>
      <c r="I327" s="228">
        <v>330</v>
      </c>
      <c r="J327" s="228">
        <v>3</v>
      </c>
      <c r="K327" s="228">
        <v>1</v>
      </c>
      <c r="L327" s="228">
        <v>1</v>
      </c>
      <c r="M327" s="228">
        <v>0</v>
      </c>
      <c r="N327" s="228">
        <v>1</v>
      </c>
      <c r="O327" s="228">
        <v>0</v>
      </c>
      <c r="P327" s="228">
        <v>0</v>
      </c>
      <c r="Q327" s="228">
        <v>0</v>
      </c>
      <c r="R327" s="228">
        <v>0</v>
      </c>
      <c r="S327" s="228">
        <v>0</v>
      </c>
      <c r="T327" s="232"/>
    </row>
    <row r="328" spans="1:20" ht="15" x14ac:dyDescent="0.25">
      <c r="A328" s="228">
        <v>331</v>
      </c>
      <c r="B328" s="228" t="s">
        <v>6207</v>
      </c>
      <c r="C328" s="228" t="s">
        <v>2040</v>
      </c>
      <c r="D328" s="320" t="s">
        <v>808</v>
      </c>
      <c r="E328" s="320" t="s">
        <v>50</v>
      </c>
      <c r="F328" s="320"/>
      <c r="G328" s="228">
        <v>41.7193603515625</v>
      </c>
      <c r="H328" s="228">
        <v>-86.903167724609304</v>
      </c>
      <c r="I328" s="228">
        <v>331</v>
      </c>
      <c r="J328" s="228">
        <v>1</v>
      </c>
      <c r="K328" s="228">
        <v>0</v>
      </c>
      <c r="L328" s="228">
        <v>1</v>
      </c>
      <c r="M328" s="228">
        <v>0</v>
      </c>
      <c r="N328" s="228">
        <v>0</v>
      </c>
      <c r="O328" s="228">
        <v>0</v>
      </c>
      <c r="P328" s="228">
        <v>0</v>
      </c>
      <c r="Q328" s="228">
        <v>0</v>
      </c>
      <c r="R328" s="228">
        <v>0</v>
      </c>
      <c r="S328" s="228">
        <v>0</v>
      </c>
      <c r="T328" s="232"/>
    </row>
    <row r="329" spans="1:20" ht="15" x14ac:dyDescent="0.25">
      <c r="A329" s="228">
        <v>332</v>
      </c>
      <c r="B329" s="228" t="s">
        <v>6208</v>
      </c>
      <c r="C329" s="228" t="s">
        <v>2043</v>
      </c>
      <c r="D329" s="320" t="s">
        <v>76</v>
      </c>
      <c r="E329" s="320" t="s">
        <v>50</v>
      </c>
      <c r="F329" s="320"/>
      <c r="G329" s="228">
        <v>37.9076118469238</v>
      </c>
      <c r="H329" s="228">
        <v>-122.54818725585901</v>
      </c>
      <c r="I329" s="228">
        <v>332</v>
      </c>
      <c r="J329" s="228">
        <v>7</v>
      </c>
      <c r="K329" s="228">
        <v>0</v>
      </c>
      <c r="L329" s="228">
        <v>1</v>
      </c>
      <c r="M329" s="228">
        <v>6</v>
      </c>
      <c r="N329" s="228">
        <v>0</v>
      </c>
      <c r="O329" s="228">
        <v>0</v>
      </c>
      <c r="P329" s="228">
        <v>0</v>
      </c>
      <c r="Q329" s="228">
        <v>0</v>
      </c>
      <c r="R329" s="228">
        <v>0</v>
      </c>
      <c r="S329" s="228">
        <v>0</v>
      </c>
      <c r="T329" s="232"/>
    </row>
    <row r="330" spans="1:20" ht="15" x14ac:dyDescent="0.25">
      <c r="A330" s="228">
        <v>333</v>
      </c>
      <c r="B330" s="228" t="s">
        <v>6209</v>
      </c>
      <c r="C330" s="228" t="s">
        <v>2051</v>
      </c>
      <c r="D330" s="320" t="s">
        <v>107</v>
      </c>
      <c r="E330" s="320" t="s">
        <v>50</v>
      </c>
      <c r="F330" s="320"/>
      <c r="G330" s="228">
        <v>41.954090118408203</v>
      </c>
      <c r="H330" s="228">
        <v>-73.505569458007798</v>
      </c>
      <c r="I330" s="228">
        <v>333</v>
      </c>
      <c r="J330" s="228">
        <v>1</v>
      </c>
      <c r="K330" s="228">
        <v>0</v>
      </c>
      <c r="L330" s="228">
        <v>0</v>
      </c>
      <c r="M330" s="228">
        <v>0</v>
      </c>
      <c r="N330" s="228">
        <v>0</v>
      </c>
      <c r="O330" s="228">
        <v>0</v>
      </c>
      <c r="P330" s="228">
        <v>1</v>
      </c>
      <c r="Q330" s="228">
        <v>0</v>
      </c>
      <c r="R330" s="228">
        <v>0</v>
      </c>
      <c r="S330" s="228">
        <v>0</v>
      </c>
      <c r="T330" s="232"/>
    </row>
    <row r="331" spans="1:20" ht="15" x14ac:dyDescent="0.25">
      <c r="A331" s="228">
        <v>334</v>
      </c>
      <c r="B331" s="228" t="s">
        <v>6210</v>
      </c>
      <c r="C331" s="228" t="s">
        <v>2054</v>
      </c>
      <c r="D331" s="320" t="s">
        <v>76</v>
      </c>
      <c r="E331" s="320" t="s">
        <v>50</v>
      </c>
      <c r="F331" s="320"/>
      <c r="G331" s="228">
        <v>37.432830810546797</v>
      </c>
      <c r="H331" s="228">
        <v>-121.897132873535</v>
      </c>
      <c r="I331" s="228">
        <v>334</v>
      </c>
      <c r="J331" s="228">
        <v>4</v>
      </c>
      <c r="K331" s="228">
        <v>0</v>
      </c>
      <c r="L331" s="228">
        <v>0</v>
      </c>
      <c r="M331" s="228">
        <v>4</v>
      </c>
      <c r="N331" s="228">
        <v>0</v>
      </c>
      <c r="O331" s="228">
        <v>0</v>
      </c>
      <c r="P331" s="228">
        <v>0</v>
      </c>
      <c r="Q331" s="228">
        <v>0</v>
      </c>
      <c r="R331" s="228">
        <v>0</v>
      </c>
      <c r="S331" s="228">
        <v>0</v>
      </c>
      <c r="T331" s="232"/>
    </row>
    <row r="332" spans="1:20" ht="15" x14ac:dyDescent="0.25">
      <c r="A332" s="228">
        <v>335</v>
      </c>
      <c r="B332" s="228" t="s">
        <v>6211</v>
      </c>
      <c r="C332" s="228" t="s">
        <v>2059</v>
      </c>
      <c r="D332" s="320" t="s">
        <v>432</v>
      </c>
      <c r="E332" s="320" t="s">
        <v>50</v>
      </c>
      <c r="F332" s="320"/>
      <c r="G332" s="228">
        <v>43.0418090820312</v>
      </c>
      <c r="H332" s="228">
        <v>-87.906837463378906</v>
      </c>
      <c r="I332" s="228">
        <v>335</v>
      </c>
      <c r="J332" s="228">
        <v>4</v>
      </c>
      <c r="K332" s="228">
        <v>0</v>
      </c>
      <c r="L332" s="228">
        <v>1</v>
      </c>
      <c r="M332" s="228">
        <v>2</v>
      </c>
      <c r="N332" s="228">
        <v>0</v>
      </c>
      <c r="O332" s="228">
        <v>0</v>
      </c>
      <c r="P332" s="228">
        <v>1</v>
      </c>
      <c r="Q332" s="228">
        <v>0</v>
      </c>
      <c r="R332" s="228">
        <v>0</v>
      </c>
      <c r="S332" s="228">
        <v>0</v>
      </c>
      <c r="T332" s="232"/>
    </row>
    <row r="333" spans="1:20" ht="15" x14ac:dyDescent="0.25">
      <c r="A333" s="228">
        <v>336</v>
      </c>
      <c r="B333" s="228" t="s">
        <v>6212</v>
      </c>
      <c r="C333" s="228" t="s">
        <v>2066</v>
      </c>
      <c r="D333" s="320" t="s">
        <v>122</v>
      </c>
      <c r="E333" s="320" t="s">
        <v>50</v>
      </c>
      <c r="F333" s="320"/>
      <c r="G333" s="228">
        <v>45.445159912109297</v>
      </c>
      <c r="H333" s="228">
        <v>-122.641510009765</v>
      </c>
      <c r="I333" s="228">
        <v>336</v>
      </c>
      <c r="J333" s="228">
        <v>1</v>
      </c>
      <c r="K333" s="228">
        <v>1</v>
      </c>
      <c r="L333" s="228">
        <v>0</v>
      </c>
      <c r="M333" s="228">
        <v>0</v>
      </c>
      <c r="N333" s="228">
        <v>0</v>
      </c>
      <c r="O333" s="228">
        <v>0</v>
      </c>
      <c r="P333" s="228">
        <v>0</v>
      </c>
      <c r="Q333" s="228">
        <v>0</v>
      </c>
      <c r="R333" s="228">
        <v>0</v>
      </c>
      <c r="S333" s="228">
        <v>0</v>
      </c>
      <c r="T333" s="232"/>
    </row>
    <row r="334" spans="1:20" ht="15" x14ac:dyDescent="0.25">
      <c r="A334" s="228">
        <v>337</v>
      </c>
      <c r="B334" s="228" t="s">
        <v>4513</v>
      </c>
      <c r="C334" s="228" t="s">
        <v>2069</v>
      </c>
      <c r="D334" s="320" t="s">
        <v>198</v>
      </c>
      <c r="E334" s="320" t="s">
        <v>50</v>
      </c>
      <c r="F334" s="320"/>
      <c r="G334" s="228">
        <v>44.979030609130803</v>
      </c>
      <c r="H334" s="228">
        <v>-93.264930725097599</v>
      </c>
      <c r="I334" s="228">
        <v>337</v>
      </c>
      <c r="J334" s="228">
        <v>15</v>
      </c>
      <c r="K334" s="228">
        <v>5</v>
      </c>
      <c r="L334" s="228">
        <v>5</v>
      </c>
      <c r="M334" s="228">
        <v>2</v>
      </c>
      <c r="N334" s="228">
        <v>2</v>
      </c>
      <c r="O334" s="228">
        <v>1</v>
      </c>
      <c r="P334" s="228">
        <v>0</v>
      </c>
      <c r="Q334" s="228">
        <v>0</v>
      </c>
      <c r="R334" s="228">
        <v>1</v>
      </c>
      <c r="S334" s="228">
        <v>0</v>
      </c>
      <c r="T334" s="232"/>
    </row>
    <row r="335" spans="1:20" ht="15" x14ac:dyDescent="0.25">
      <c r="A335" s="228">
        <v>338</v>
      </c>
      <c r="B335" s="228" t="s">
        <v>6213</v>
      </c>
      <c r="C335" s="228" t="s">
        <v>2084</v>
      </c>
      <c r="D335" s="320" t="s">
        <v>198</v>
      </c>
      <c r="E335" s="320" t="s">
        <v>50</v>
      </c>
      <c r="F335" s="320"/>
      <c r="G335" s="228">
        <v>44.940059661865199</v>
      </c>
      <c r="H335" s="228">
        <v>-93.467323303222599</v>
      </c>
      <c r="I335" s="228">
        <v>338</v>
      </c>
      <c r="J335" s="228">
        <v>1</v>
      </c>
      <c r="K335" s="228">
        <v>1</v>
      </c>
      <c r="L335" s="228">
        <v>0</v>
      </c>
      <c r="M335" s="228">
        <v>0</v>
      </c>
      <c r="N335" s="228">
        <v>0</v>
      </c>
      <c r="O335" s="228">
        <v>0</v>
      </c>
      <c r="P335" s="228">
        <v>0</v>
      </c>
      <c r="Q335" s="228">
        <v>0</v>
      </c>
      <c r="R335" s="228">
        <v>0</v>
      </c>
      <c r="S335" s="228">
        <v>0</v>
      </c>
      <c r="T335" s="232"/>
    </row>
    <row r="336" spans="1:20" ht="15" x14ac:dyDescent="0.25">
      <c r="A336" s="228">
        <v>339</v>
      </c>
      <c r="B336" s="228" t="s">
        <v>6214</v>
      </c>
      <c r="C336" s="228" t="s">
        <v>2087</v>
      </c>
      <c r="D336" s="320" t="s">
        <v>516</v>
      </c>
      <c r="E336" s="320" t="s">
        <v>50</v>
      </c>
      <c r="F336" s="320"/>
      <c r="G336" s="228">
        <v>48.236110687255803</v>
      </c>
      <c r="H336" s="228">
        <v>-101.29606628417901</v>
      </c>
      <c r="I336" s="228">
        <v>339</v>
      </c>
      <c r="J336" s="228">
        <v>1</v>
      </c>
      <c r="K336" s="228">
        <v>1</v>
      </c>
      <c r="L336" s="228">
        <v>0</v>
      </c>
      <c r="M336" s="228">
        <v>0</v>
      </c>
      <c r="N336" s="228">
        <v>0</v>
      </c>
      <c r="O336" s="228">
        <v>0</v>
      </c>
      <c r="P336" s="228">
        <v>0</v>
      </c>
      <c r="Q336" s="228">
        <v>0</v>
      </c>
      <c r="R336" s="228">
        <v>0</v>
      </c>
      <c r="S336" s="228">
        <v>0</v>
      </c>
      <c r="T336" s="232"/>
    </row>
    <row r="337" spans="1:20" ht="15" x14ac:dyDescent="0.25">
      <c r="A337" s="228">
        <v>340</v>
      </c>
      <c r="B337" s="228" t="s">
        <v>6215</v>
      </c>
      <c r="C337" s="228" t="s">
        <v>2090</v>
      </c>
      <c r="D337" s="320" t="s">
        <v>501</v>
      </c>
      <c r="E337" s="320" t="s">
        <v>50</v>
      </c>
      <c r="F337" s="320"/>
      <c r="G337" s="228">
        <v>46.872779846191399</v>
      </c>
      <c r="H337" s="228">
        <v>-113.99623107910099</v>
      </c>
      <c r="I337" s="228">
        <v>340</v>
      </c>
      <c r="J337" s="228">
        <v>11</v>
      </c>
      <c r="K337" s="228">
        <v>8</v>
      </c>
      <c r="L337" s="228">
        <v>1</v>
      </c>
      <c r="M337" s="228">
        <v>1</v>
      </c>
      <c r="N337" s="228">
        <v>0</v>
      </c>
      <c r="O337" s="228">
        <v>0</v>
      </c>
      <c r="P337" s="228">
        <v>1</v>
      </c>
      <c r="Q337" s="228">
        <v>0</v>
      </c>
      <c r="R337" s="228">
        <v>0</v>
      </c>
      <c r="S337" s="228">
        <v>0</v>
      </c>
      <c r="T337" s="232"/>
    </row>
    <row r="338" spans="1:20" ht="15" x14ac:dyDescent="0.25">
      <c r="A338" s="228">
        <v>341</v>
      </c>
      <c r="B338" s="228" t="s">
        <v>6216</v>
      </c>
      <c r="C338" s="228" t="s">
        <v>2103</v>
      </c>
      <c r="D338" s="320" t="s">
        <v>510</v>
      </c>
      <c r="E338" s="320" t="s">
        <v>50</v>
      </c>
      <c r="F338" s="320"/>
      <c r="G338" s="228">
        <v>30.6863899230957</v>
      </c>
      <c r="H338" s="228">
        <v>-88.053237915039006</v>
      </c>
      <c r="I338" s="228">
        <v>341</v>
      </c>
      <c r="J338" s="228">
        <v>1</v>
      </c>
      <c r="K338" s="228">
        <v>1</v>
      </c>
      <c r="L338" s="228">
        <v>0</v>
      </c>
      <c r="M338" s="228">
        <v>0</v>
      </c>
      <c r="N338" s="228">
        <v>0</v>
      </c>
      <c r="O338" s="228">
        <v>0</v>
      </c>
      <c r="P338" s="228">
        <v>0</v>
      </c>
      <c r="Q338" s="228">
        <v>0</v>
      </c>
      <c r="R338" s="228">
        <v>0</v>
      </c>
      <c r="S338" s="228">
        <v>0</v>
      </c>
      <c r="T338" s="232"/>
    </row>
    <row r="339" spans="1:20" ht="15" x14ac:dyDescent="0.25">
      <c r="A339" s="228">
        <v>342</v>
      </c>
      <c r="B339" s="228" t="s">
        <v>6217</v>
      </c>
      <c r="C339" s="228" t="s">
        <v>2106</v>
      </c>
      <c r="D339" s="320" t="s">
        <v>76</v>
      </c>
      <c r="E339" s="320" t="s">
        <v>50</v>
      </c>
      <c r="F339" s="320"/>
      <c r="G339" s="228">
        <v>37.638641357421797</v>
      </c>
      <c r="H339" s="228">
        <v>-121</v>
      </c>
      <c r="I339" s="228">
        <v>342</v>
      </c>
      <c r="J339" s="228">
        <v>4</v>
      </c>
      <c r="K339" s="228">
        <v>1</v>
      </c>
      <c r="L339" s="228">
        <v>0</v>
      </c>
      <c r="M339" s="228">
        <v>2</v>
      </c>
      <c r="N339" s="228">
        <v>1</v>
      </c>
      <c r="O339" s="228">
        <v>0</v>
      </c>
      <c r="P339" s="228">
        <v>0</v>
      </c>
      <c r="Q339" s="228">
        <v>0</v>
      </c>
      <c r="R339" s="228">
        <v>0</v>
      </c>
      <c r="S339" s="228">
        <v>0</v>
      </c>
      <c r="T339" s="232"/>
    </row>
    <row r="340" spans="1:20" ht="15" x14ac:dyDescent="0.25">
      <c r="A340" s="228">
        <v>343</v>
      </c>
      <c r="B340" s="228" t="s">
        <v>6218</v>
      </c>
      <c r="C340" s="228" t="s">
        <v>2110</v>
      </c>
      <c r="D340" s="320" t="s">
        <v>156</v>
      </c>
      <c r="E340" s="320" t="s">
        <v>50</v>
      </c>
      <c r="F340" s="320"/>
      <c r="G340" s="228">
        <v>40.43648147583</v>
      </c>
      <c r="H340" s="228">
        <v>-79.780090332031193</v>
      </c>
      <c r="I340" s="228">
        <v>343</v>
      </c>
      <c r="J340" s="228">
        <v>1</v>
      </c>
      <c r="K340" s="228">
        <v>0</v>
      </c>
      <c r="L340" s="228">
        <v>1</v>
      </c>
      <c r="M340" s="228">
        <v>0</v>
      </c>
      <c r="N340" s="228">
        <v>0</v>
      </c>
      <c r="O340" s="228">
        <v>0</v>
      </c>
      <c r="P340" s="228">
        <v>0</v>
      </c>
      <c r="Q340" s="228">
        <v>0</v>
      </c>
      <c r="R340" s="228">
        <v>0</v>
      </c>
      <c r="S340" s="228">
        <v>0</v>
      </c>
      <c r="T340" s="232"/>
    </row>
    <row r="341" spans="1:20" ht="15" x14ac:dyDescent="0.25">
      <c r="A341" s="228">
        <v>344</v>
      </c>
      <c r="B341" s="228" t="s">
        <v>6219</v>
      </c>
      <c r="C341" s="228" t="s">
        <v>2113</v>
      </c>
      <c r="D341" s="320" t="s">
        <v>76</v>
      </c>
      <c r="E341" s="320" t="s">
        <v>50</v>
      </c>
      <c r="F341" s="320"/>
      <c r="G341" s="228">
        <v>34.074008941650298</v>
      </c>
      <c r="H341" s="228">
        <v>-117.69125366210901</v>
      </c>
      <c r="I341" s="228">
        <v>344</v>
      </c>
      <c r="J341" s="228">
        <v>2</v>
      </c>
      <c r="K341" s="228">
        <v>0</v>
      </c>
      <c r="L341" s="228">
        <v>2</v>
      </c>
      <c r="M341" s="228">
        <v>0</v>
      </c>
      <c r="N341" s="228">
        <v>0</v>
      </c>
      <c r="O341" s="228">
        <v>0</v>
      </c>
      <c r="P341" s="228">
        <v>0</v>
      </c>
      <c r="Q341" s="228">
        <v>0</v>
      </c>
      <c r="R341" s="228">
        <v>0</v>
      </c>
      <c r="S341" s="228">
        <v>0</v>
      </c>
      <c r="T341" s="232"/>
    </row>
    <row r="342" spans="1:20" ht="15" x14ac:dyDescent="0.25">
      <c r="A342" s="228">
        <v>345</v>
      </c>
      <c r="B342" s="228" t="s">
        <v>6220</v>
      </c>
      <c r="C342" s="228" t="s">
        <v>2113</v>
      </c>
      <c r="D342" s="320" t="s">
        <v>815</v>
      </c>
      <c r="E342" s="320" t="s">
        <v>50</v>
      </c>
      <c r="F342" s="320"/>
      <c r="G342" s="228">
        <v>40.8174018859863</v>
      </c>
      <c r="H342" s="228">
        <v>-74.216148376464801</v>
      </c>
      <c r="I342" s="228">
        <v>345</v>
      </c>
      <c r="J342" s="228">
        <v>1</v>
      </c>
      <c r="K342" s="228">
        <v>0</v>
      </c>
      <c r="L342" s="228">
        <v>0</v>
      </c>
      <c r="M342" s="228">
        <v>1</v>
      </c>
      <c r="N342" s="228">
        <v>0</v>
      </c>
      <c r="O342" s="228">
        <v>0</v>
      </c>
      <c r="P342" s="228">
        <v>0</v>
      </c>
      <c r="Q342" s="228">
        <v>0</v>
      </c>
      <c r="R342" s="228">
        <v>0</v>
      </c>
      <c r="S342" s="228">
        <v>0</v>
      </c>
      <c r="T342" s="232"/>
    </row>
    <row r="343" spans="1:20" ht="15" x14ac:dyDescent="0.25">
      <c r="A343" s="228">
        <v>346</v>
      </c>
      <c r="B343" s="228" t="s">
        <v>6221</v>
      </c>
      <c r="C343" s="228" t="s">
        <v>2118</v>
      </c>
      <c r="D343" s="320" t="s">
        <v>76</v>
      </c>
      <c r="E343" s="320" t="s">
        <v>50</v>
      </c>
      <c r="F343" s="320"/>
      <c r="G343" s="228">
        <v>36.597591400146399</v>
      </c>
      <c r="H343" s="228">
        <v>-121.896766662597</v>
      </c>
      <c r="I343" s="228">
        <v>346</v>
      </c>
      <c r="J343" s="228">
        <v>11</v>
      </c>
      <c r="K343" s="228">
        <v>4</v>
      </c>
      <c r="L343" s="228">
        <v>0</v>
      </c>
      <c r="M343" s="228">
        <v>3</v>
      </c>
      <c r="N343" s="228">
        <v>0</v>
      </c>
      <c r="O343" s="228">
        <v>0</v>
      </c>
      <c r="P343" s="228">
        <v>4</v>
      </c>
      <c r="Q343" s="228">
        <v>0</v>
      </c>
      <c r="R343" s="228">
        <v>0</v>
      </c>
      <c r="S343" s="228">
        <v>0</v>
      </c>
      <c r="T343" s="232"/>
    </row>
    <row r="344" spans="1:20" ht="15" x14ac:dyDescent="0.25">
      <c r="A344" s="228">
        <v>347</v>
      </c>
      <c r="B344" s="228" t="s">
        <v>6222</v>
      </c>
      <c r="C344" s="228" t="s">
        <v>2134</v>
      </c>
      <c r="D344" s="320" t="s">
        <v>107</v>
      </c>
      <c r="E344" s="320" t="s">
        <v>50</v>
      </c>
      <c r="F344" s="320"/>
      <c r="G344" s="228">
        <v>41.654468536376903</v>
      </c>
      <c r="H344" s="228">
        <v>-74.684761047363196</v>
      </c>
      <c r="I344" s="228">
        <v>347</v>
      </c>
      <c r="J344" s="228">
        <v>1</v>
      </c>
      <c r="K344" s="228">
        <v>0</v>
      </c>
      <c r="L344" s="228">
        <v>1</v>
      </c>
      <c r="M344" s="228">
        <v>0</v>
      </c>
      <c r="N344" s="228">
        <v>0</v>
      </c>
      <c r="O344" s="228">
        <v>0</v>
      </c>
      <c r="P344" s="228">
        <v>0</v>
      </c>
      <c r="Q344" s="228">
        <v>0</v>
      </c>
      <c r="R344" s="228">
        <v>0</v>
      </c>
      <c r="S344" s="228">
        <v>0</v>
      </c>
      <c r="T344" s="232"/>
    </row>
    <row r="345" spans="1:20" ht="15" x14ac:dyDescent="0.25">
      <c r="A345" s="228">
        <v>348</v>
      </c>
      <c r="B345" s="228" t="s">
        <v>6223</v>
      </c>
      <c r="C345" s="228" t="s">
        <v>2137</v>
      </c>
      <c r="D345" s="320" t="s">
        <v>732</v>
      </c>
      <c r="E345" s="320" t="s">
        <v>50</v>
      </c>
      <c r="F345" s="320"/>
      <c r="G345" s="228">
        <v>44.260288238525298</v>
      </c>
      <c r="H345" s="228">
        <v>-72.576263427734304</v>
      </c>
      <c r="I345" s="228">
        <v>348</v>
      </c>
      <c r="J345" s="228">
        <v>4</v>
      </c>
      <c r="K345" s="228">
        <v>3</v>
      </c>
      <c r="L345" s="228">
        <v>0</v>
      </c>
      <c r="M345" s="228">
        <v>0</v>
      </c>
      <c r="N345" s="228">
        <v>0</v>
      </c>
      <c r="O345" s="228">
        <v>0</v>
      </c>
      <c r="P345" s="228">
        <v>1</v>
      </c>
      <c r="Q345" s="228">
        <v>0</v>
      </c>
      <c r="R345" s="228">
        <v>0</v>
      </c>
      <c r="S345" s="228">
        <v>0</v>
      </c>
      <c r="T345" s="232"/>
    </row>
    <row r="346" spans="1:20" ht="15" x14ac:dyDescent="0.25">
      <c r="A346" s="228">
        <v>349</v>
      </c>
      <c r="B346" s="228" t="s">
        <v>6224</v>
      </c>
      <c r="C346" s="228" t="s">
        <v>2142</v>
      </c>
      <c r="D346" s="320" t="s">
        <v>732</v>
      </c>
      <c r="E346" s="320" t="s">
        <v>50</v>
      </c>
      <c r="F346" s="320"/>
      <c r="G346" s="228">
        <v>44.562129974365199</v>
      </c>
      <c r="H346" s="228">
        <v>-72.598449707031193</v>
      </c>
      <c r="I346" s="228">
        <v>349</v>
      </c>
      <c r="J346" s="228">
        <v>1</v>
      </c>
      <c r="K346" s="228">
        <v>0</v>
      </c>
      <c r="L346" s="228">
        <v>1</v>
      </c>
      <c r="M346" s="228">
        <v>0</v>
      </c>
      <c r="N346" s="228">
        <v>0</v>
      </c>
      <c r="O346" s="228">
        <v>0</v>
      </c>
      <c r="P346" s="228">
        <v>0</v>
      </c>
      <c r="Q346" s="228">
        <v>0</v>
      </c>
      <c r="R346" s="228">
        <v>0</v>
      </c>
      <c r="S346" s="228">
        <v>0</v>
      </c>
      <c r="T346" s="232"/>
    </row>
    <row r="347" spans="1:20" ht="15" x14ac:dyDescent="0.25">
      <c r="A347" s="228">
        <v>350</v>
      </c>
      <c r="B347" s="228" t="s">
        <v>6225</v>
      </c>
      <c r="C347" s="228" t="s">
        <v>2145</v>
      </c>
      <c r="D347" s="320" t="s">
        <v>526</v>
      </c>
      <c r="E347" s="320" t="s">
        <v>50</v>
      </c>
      <c r="F347" s="320"/>
      <c r="G347" s="228">
        <v>46.732349395751903</v>
      </c>
      <c r="H347" s="228">
        <v>-117.00054168701099</v>
      </c>
      <c r="I347" s="228">
        <v>350</v>
      </c>
      <c r="J347" s="228">
        <v>2</v>
      </c>
      <c r="K347" s="228">
        <v>1</v>
      </c>
      <c r="L347" s="228">
        <v>1</v>
      </c>
      <c r="M347" s="228">
        <v>0</v>
      </c>
      <c r="N347" s="228">
        <v>0</v>
      </c>
      <c r="O347" s="228">
        <v>0</v>
      </c>
      <c r="P347" s="228">
        <v>0</v>
      </c>
      <c r="Q347" s="228">
        <v>0</v>
      </c>
      <c r="R347" s="228">
        <v>0</v>
      </c>
      <c r="S347" s="228">
        <v>0</v>
      </c>
      <c r="T347" s="232"/>
    </row>
    <row r="348" spans="1:20" ht="15" x14ac:dyDescent="0.25">
      <c r="A348" s="228">
        <v>351</v>
      </c>
      <c r="B348" s="228" t="s">
        <v>6226</v>
      </c>
      <c r="C348" s="228" t="s">
        <v>2145</v>
      </c>
      <c r="D348" s="320" t="s">
        <v>2148</v>
      </c>
      <c r="E348" s="320" t="s">
        <v>2148</v>
      </c>
      <c r="F348" s="320">
        <v>1</v>
      </c>
      <c r="G348" s="228">
        <v>55.756969451904297</v>
      </c>
      <c r="H348" s="228">
        <v>37.615020751953097</v>
      </c>
      <c r="I348" s="228">
        <v>351</v>
      </c>
      <c r="J348" s="228">
        <v>4</v>
      </c>
      <c r="K348" s="228">
        <v>0</v>
      </c>
      <c r="L348" s="228">
        <v>4</v>
      </c>
      <c r="M348" s="228">
        <v>0</v>
      </c>
      <c r="N348" s="228">
        <v>0</v>
      </c>
      <c r="O348" s="228">
        <v>0</v>
      </c>
      <c r="P348" s="228">
        <v>0</v>
      </c>
      <c r="Q348" s="228">
        <v>0</v>
      </c>
      <c r="R348" s="228">
        <v>0</v>
      </c>
      <c r="S348" s="228">
        <v>0</v>
      </c>
      <c r="T348" s="232"/>
    </row>
    <row r="349" spans="1:20" ht="15" x14ac:dyDescent="0.25">
      <c r="A349" s="228">
        <v>352</v>
      </c>
      <c r="B349" s="228" t="s">
        <v>6227</v>
      </c>
      <c r="C349" s="228" t="s">
        <v>2155</v>
      </c>
      <c r="D349" s="320" t="s">
        <v>76</v>
      </c>
      <c r="E349" s="320" t="s">
        <v>50</v>
      </c>
      <c r="F349" s="320"/>
      <c r="G349" s="228">
        <v>37.389671325683501</v>
      </c>
      <c r="H349" s="228">
        <v>-122.08159637451099</v>
      </c>
      <c r="I349" s="228">
        <v>352</v>
      </c>
      <c r="J349" s="228">
        <v>23</v>
      </c>
      <c r="K349" s="228">
        <v>0</v>
      </c>
      <c r="L349" s="228">
        <v>11</v>
      </c>
      <c r="M349" s="228">
        <v>11</v>
      </c>
      <c r="N349" s="228">
        <v>0</v>
      </c>
      <c r="O349" s="228">
        <v>1</v>
      </c>
      <c r="P349" s="228">
        <v>0</v>
      </c>
      <c r="Q349" s="228">
        <v>0</v>
      </c>
      <c r="R349" s="228">
        <v>0</v>
      </c>
      <c r="S349" s="228">
        <v>0</v>
      </c>
      <c r="T349" s="232"/>
    </row>
    <row r="350" spans="1:20" ht="15" x14ac:dyDescent="0.25">
      <c r="A350" s="228">
        <v>353</v>
      </c>
      <c r="B350" s="228" t="s">
        <v>6228</v>
      </c>
      <c r="C350" s="228" t="s">
        <v>2174</v>
      </c>
      <c r="D350" s="320" t="s">
        <v>740</v>
      </c>
      <c r="E350" s="320" t="s">
        <v>740</v>
      </c>
      <c r="F350" s="320">
        <v>1</v>
      </c>
      <c r="G350" s="228">
        <v>49.184700012207003</v>
      </c>
      <c r="H350" s="228">
        <v>-124.012001037597</v>
      </c>
      <c r="I350" s="228">
        <v>353</v>
      </c>
      <c r="J350" s="228">
        <v>2</v>
      </c>
      <c r="K350" s="228">
        <v>0</v>
      </c>
      <c r="L350" s="228">
        <v>2</v>
      </c>
      <c r="M350" s="228">
        <v>0</v>
      </c>
      <c r="N350" s="228">
        <v>0</v>
      </c>
      <c r="O350" s="228">
        <v>0</v>
      </c>
      <c r="P350" s="228">
        <v>0</v>
      </c>
      <c r="Q350" s="228">
        <v>0</v>
      </c>
      <c r="R350" s="228">
        <v>0</v>
      </c>
      <c r="S350" s="228">
        <v>0</v>
      </c>
      <c r="T350" s="232"/>
    </row>
    <row r="351" spans="1:20" ht="15" x14ac:dyDescent="0.25">
      <c r="A351" s="228">
        <v>354</v>
      </c>
      <c r="B351" s="228" t="s">
        <v>6229</v>
      </c>
      <c r="C351" s="228" t="s">
        <v>2177</v>
      </c>
      <c r="D351" s="320" t="s">
        <v>832</v>
      </c>
      <c r="E351" s="320" t="s">
        <v>832</v>
      </c>
      <c r="F351" s="320">
        <v>1</v>
      </c>
      <c r="G351" s="228">
        <v>32.049781799316399</v>
      </c>
      <c r="H351" s="228">
        <v>118.765983581542</v>
      </c>
      <c r="I351" s="228">
        <v>354</v>
      </c>
      <c r="J351" s="228">
        <v>1</v>
      </c>
      <c r="K351" s="228">
        <v>0</v>
      </c>
      <c r="L351" s="228">
        <v>0</v>
      </c>
      <c r="M351" s="228">
        <v>0</v>
      </c>
      <c r="N351" s="228">
        <v>0</v>
      </c>
      <c r="O351" s="228">
        <v>1</v>
      </c>
      <c r="P351" s="228">
        <v>0</v>
      </c>
      <c r="Q351" s="228">
        <v>0</v>
      </c>
      <c r="R351" s="228">
        <v>0</v>
      </c>
      <c r="S351" s="228">
        <v>0</v>
      </c>
      <c r="T351" s="232"/>
    </row>
    <row r="352" spans="1:20" ht="15" x14ac:dyDescent="0.25">
      <c r="A352" s="228">
        <v>355</v>
      </c>
      <c r="B352" s="228" t="s">
        <v>6230</v>
      </c>
      <c r="C352" s="228" t="s">
        <v>2180</v>
      </c>
      <c r="D352" s="320" t="s">
        <v>49</v>
      </c>
      <c r="E352" s="320" t="s">
        <v>50</v>
      </c>
      <c r="F352" s="320"/>
      <c r="G352" s="228">
        <v>41.2781562805175</v>
      </c>
      <c r="H352" s="228">
        <v>-70.076148986816406</v>
      </c>
      <c r="I352" s="228">
        <v>355</v>
      </c>
      <c r="J352" s="228">
        <v>2</v>
      </c>
      <c r="K352" s="228">
        <v>0</v>
      </c>
      <c r="L352" s="228">
        <v>0</v>
      </c>
      <c r="M352" s="228">
        <v>2</v>
      </c>
      <c r="N352" s="228">
        <v>0</v>
      </c>
      <c r="O352" s="228">
        <v>0</v>
      </c>
      <c r="P352" s="228">
        <v>0</v>
      </c>
      <c r="Q352" s="228">
        <v>0</v>
      </c>
      <c r="R352" s="228">
        <v>0</v>
      </c>
      <c r="S352" s="228">
        <v>0</v>
      </c>
      <c r="T352" s="232"/>
    </row>
    <row r="353" spans="1:20" ht="15" x14ac:dyDescent="0.25">
      <c r="A353" s="228">
        <v>356</v>
      </c>
      <c r="B353" s="228" t="s">
        <v>6231</v>
      </c>
      <c r="C353" s="228" t="s">
        <v>2184</v>
      </c>
      <c r="D353" s="320" t="s">
        <v>76</v>
      </c>
      <c r="E353" s="320" t="s">
        <v>50</v>
      </c>
      <c r="F353" s="320"/>
      <c r="G353" s="228">
        <v>38.298858642578097</v>
      </c>
      <c r="H353" s="228">
        <v>-122.28521728515599</v>
      </c>
      <c r="I353" s="228">
        <v>356</v>
      </c>
      <c r="J353" s="228">
        <v>7</v>
      </c>
      <c r="K353" s="228">
        <v>3</v>
      </c>
      <c r="L353" s="228">
        <v>0</v>
      </c>
      <c r="M353" s="228">
        <v>3</v>
      </c>
      <c r="N353" s="228">
        <v>0</v>
      </c>
      <c r="O353" s="228">
        <v>1</v>
      </c>
      <c r="P353" s="228">
        <v>0</v>
      </c>
      <c r="Q353" s="228">
        <v>0</v>
      </c>
      <c r="R353" s="228">
        <v>0</v>
      </c>
      <c r="S353" s="228">
        <v>0</v>
      </c>
      <c r="T353" s="232"/>
    </row>
    <row r="354" spans="1:20" ht="15" x14ac:dyDescent="0.25">
      <c r="A354" s="228">
        <v>357</v>
      </c>
      <c r="B354" s="228" t="s">
        <v>6232</v>
      </c>
      <c r="C354" s="228" t="s">
        <v>2191</v>
      </c>
      <c r="D354" s="320" t="s">
        <v>76</v>
      </c>
      <c r="E354" s="320" t="s">
        <v>50</v>
      </c>
      <c r="F354" s="320"/>
      <c r="G354" s="228">
        <v>32.7015991210937</v>
      </c>
      <c r="H354" s="228">
        <v>-117.20400238037099</v>
      </c>
      <c r="I354" s="228">
        <v>357</v>
      </c>
      <c r="J354" s="228">
        <v>1</v>
      </c>
      <c r="K354" s="228">
        <v>0</v>
      </c>
      <c r="L354" s="228">
        <v>1</v>
      </c>
      <c r="M354" s="228">
        <v>0</v>
      </c>
      <c r="N354" s="228">
        <v>0</v>
      </c>
      <c r="O354" s="228">
        <v>0</v>
      </c>
      <c r="P354" s="228">
        <v>0</v>
      </c>
      <c r="Q354" s="228">
        <v>0</v>
      </c>
      <c r="R354" s="228">
        <v>0</v>
      </c>
      <c r="S354" s="228">
        <v>0</v>
      </c>
      <c r="T354" s="232"/>
    </row>
    <row r="355" spans="1:20" ht="15" x14ac:dyDescent="0.25">
      <c r="A355" s="228">
        <v>358</v>
      </c>
      <c r="B355" s="228" t="s">
        <v>6233</v>
      </c>
      <c r="C355" s="228" t="s">
        <v>2194</v>
      </c>
      <c r="D355" s="320" t="s">
        <v>865</v>
      </c>
      <c r="E355" s="320" t="s">
        <v>50</v>
      </c>
      <c r="F355" s="320"/>
      <c r="G355" s="228">
        <v>36.167839050292898</v>
      </c>
      <c r="H355" s="228">
        <v>-86.778160095214801</v>
      </c>
      <c r="I355" s="228">
        <v>358</v>
      </c>
      <c r="J355" s="228">
        <v>9</v>
      </c>
      <c r="K355" s="228">
        <v>5</v>
      </c>
      <c r="L355" s="228">
        <v>2</v>
      </c>
      <c r="M355" s="228">
        <v>0</v>
      </c>
      <c r="N355" s="228">
        <v>0</v>
      </c>
      <c r="O355" s="228">
        <v>1</v>
      </c>
      <c r="P355" s="228">
        <v>1</v>
      </c>
      <c r="Q355" s="228">
        <v>0</v>
      </c>
      <c r="R355" s="228">
        <v>0</v>
      </c>
      <c r="S355" s="228">
        <v>0</v>
      </c>
      <c r="T355" s="232"/>
    </row>
    <row r="356" spans="1:20" ht="15" x14ac:dyDescent="0.25">
      <c r="A356" s="228">
        <v>359</v>
      </c>
      <c r="B356" s="228" t="s">
        <v>6234</v>
      </c>
      <c r="C356" s="228" t="s">
        <v>2201</v>
      </c>
      <c r="D356" s="320" t="s">
        <v>49</v>
      </c>
      <c r="E356" s="320" t="s">
        <v>50</v>
      </c>
      <c r="F356" s="320"/>
      <c r="G356" s="228">
        <v>42.2813110351562</v>
      </c>
      <c r="H356" s="228">
        <v>-71.236053466796804</v>
      </c>
      <c r="I356" s="228">
        <v>359</v>
      </c>
      <c r="J356" s="228">
        <v>2</v>
      </c>
      <c r="K356" s="228">
        <v>0</v>
      </c>
      <c r="L356" s="228">
        <v>0</v>
      </c>
      <c r="M356" s="228">
        <v>2</v>
      </c>
      <c r="N356" s="228">
        <v>0</v>
      </c>
      <c r="O356" s="228">
        <v>0</v>
      </c>
      <c r="P356" s="228">
        <v>0</v>
      </c>
      <c r="Q356" s="228">
        <v>0</v>
      </c>
      <c r="R356" s="228">
        <v>0</v>
      </c>
      <c r="S356" s="228">
        <v>0</v>
      </c>
      <c r="T356" s="232"/>
    </row>
    <row r="357" spans="1:20" ht="15" x14ac:dyDescent="0.25">
      <c r="A357" s="228">
        <v>360</v>
      </c>
      <c r="B357" s="228" t="s">
        <v>6235</v>
      </c>
      <c r="C357" s="228" t="s">
        <v>2206</v>
      </c>
      <c r="D357" s="320" t="s">
        <v>808</v>
      </c>
      <c r="E357" s="320" t="s">
        <v>50</v>
      </c>
      <c r="F357" s="320"/>
      <c r="G357" s="228">
        <v>38.285511016845703</v>
      </c>
      <c r="H357" s="228">
        <v>-85.824630737304602</v>
      </c>
      <c r="I357" s="228">
        <v>360</v>
      </c>
      <c r="J357" s="228">
        <v>1</v>
      </c>
      <c r="K357" s="228">
        <v>0</v>
      </c>
      <c r="L357" s="228">
        <v>0</v>
      </c>
      <c r="M357" s="228">
        <v>0</v>
      </c>
      <c r="N357" s="228">
        <v>0</v>
      </c>
      <c r="O357" s="228">
        <v>1</v>
      </c>
      <c r="P357" s="228">
        <v>0</v>
      </c>
      <c r="Q357" s="228">
        <v>0</v>
      </c>
      <c r="R357" s="228">
        <v>0</v>
      </c>
      <c r="S357" s="228">
        <v>0</v>
      </c>
      <c r="T357" s="232"/>
    </row>
    <row r="358" spans="1:20" ht="15" x14ac:dyDescent="0.25">
      <c r="A358" s="228">
        <v>361</v>
      </c>
      <c r="B358" s="228" t="s">
        <v>6236</v>
      </c>
      <c r="C358" s="228" t="s">
        <v>2209</v>
      </c>
      <c r="D358" s="320" t="s">
        <v>815</v>
      </c>
      <c r="E358" s="320" t="s">
        <v>50</v>
      </c>
      <c r="F358" s="320"/>
      <c r="G358" s="228">
        <v>40.4947700500488</v>
      </c>
      <c r="H358" s="228">
        <v>-74.443809509277301</v>
      </c>
      <c r="I358" s="228">
        <v>361</v>
      </c>
      <c r="J358" s="228">
        <v>1</v>
      </c>
      <c r="K358" s="228">
        <v>0</v>
      </c>
      <c r="L358" s="228">
        <v>1</v>
      </c>
      <c r="M358" s="228">
        <v>0</v>
      </c>
      <c r="N358" s="228">
        <v>0</v>
      </c>
      <c r="O358" s="228">
        <v>0</v>
      </c>
      <c r="P358" s="228">
        <v>0</v>
      </c>
      <c r="Q358" s="228">
        <v>0</v>
      </c>
      <c r="R358" s="228">
        <v>0</v>
      </c>
      <c r="S358" s="228">
        <v>0</v>
      </c>
      <c r="T358" s="232"/>
    </row>
    <row r="359" spans="1:20" ht="15" x14ac:dyDescent="0.25">
      <c r="A359" s="228">
        <v>362</v>
      </c>
      <c r="B359" s="228" t="s">
        <v>6237</v>
      </c>
      <c r="C359" s="228" t="s">
        <v>2212</v>
      </c>
      <c r="D359" s="320" t="s">
        <v>2213</v>
      </c>
      <c r="E359" s="320" t="s">
        <v>50</v>
      </c>
      <c r="F359" s="320"/>
      <c r="G359" s="228">
        <v>39.659770965576101</v>
      </c>
      <c r="H359" s="228">
        <v>-75.563941955566406</v>
      </c>
      <c r="I359" s="228">
        <v>362</v>
      </c>
      <c r="J359" s="228">
        <v>2</v>
      </c>
      <c r="K359" s="228">
        <v>0</v>
      </c>
      <c r="L359" s="228">
        <v>2</v>
      </c>
      <c r="M359" s="228">
        <v>0</v>
      </c>
      <c r="N359" s="228">
        <v>0</v>
      </c>
      <c r="O359" s="228">
        <v>0</v>
      </c>
      <c r="P359" s="228">
        <v>0</v>
      </c>
      <c r="Q359" s="228">
        <v>0</v>
      </c>
      <c r="R359" s="228">
        <v>0</v>
      </c>
      <c r="S359" s="228">
        <v>0</v>
      </c>
      <c r="T359" s="232"/>
    </row>
    <row r="360" spans="1:20" ht="15" x14ac:dyDescent="0.25">
      <c r="A360" s="228">
        <v>363</v>
      </c>
      <c r="B360" s="228" t="s">
        <v>4514</v>
      </c>
      <c r="C360" s="228" t="s">
        <v>2217</v>
      </c>
      <c r="D360" s="320" t="s">
        <v>874</v>
      </c>
      <c r="E360" s="320" t="s">
        <v>50</v>
      </c>
      <c r="F360" s="320"/>
      <c r="G360" s="228">
        <v>41.307621002197202</v>
      </c>
      <c r="H360" s="228">
        <v>-72.924621582031193</v>
      </c>
      <c r="I360" s="228">
        <v>363</v>
      </c>
      <c r="J360" s="228">
        <v>18</v>
      </c>
      <c r="K360" s="228">
        <v>3</v>
      </c>
      <c r="L360" s="228">
        <v>11</v>
      </c>
      <c r="M360" s="228">
        <v>4</v>
      </c>
      <c r="N360" s="228">
        <v>1</v>
      </c>
      <c r="O360" s="228">
        <v>0</v>
      </c>
      <c r="P360" s="228">
        <v>0</v>
      </c>
      <c r="Q360" s="228">
        <v>0</v>
      </c>
      <c r="R360" s="228">
        <v>0</v>
      </c>
      <c r="S360" s="228">
        <v>0</v>
      </c>
      <c r="T360" s="232"/>
    </row>
    <row r="361" spans="1:20" ht="15" x14ac:dyDescent="0.25">
      <c r="A361" s="228">
        <v>364</v>
      </c>
      <c r="B361" s="228" t="s">
        <v>6238</v>
      </c>
      <c r="C361" s="228" t="s">
        <v>2241</v>
      </c>
      <c r="D361" s="320" t="s">
        <v>874</v>
      </c>
      <c r="E361" s="320" t="s">
        <v>50</v>
      </c>
      <c r="F361" s="320"/>
      <c r="G361" s="228">
        <v>41.356441497802699</v>
      </c>
      <c r="H361" s="228">
        <v>-72.096473693847599</v>
      </c>
      <c r="I361" s="228">
        <v>364</v>
      </c>
      <c r="J361" s="228">
        <v>1</v>
      </c>
      <c r="K361" s="228">
        <v>0</v>
      </c>
      <c r="L361" s="228">
        <v>0</v>
      </c>
      <c r="M361" s="228">
        <v>1</v>
      </c>
      <c r="N361" s="228">
        <v>0</v>
      </c>
      <c r="O361" s="228">
        <v>0</v>
      </c>
      <c r="P361" s="228">
        <v>0</v>
      </c>
      <c r="Q361" s="228">
        <v>0</v>
      </c>
      <c r="R361" s="228">
        <v>0</v>
      </c>
      <c r="S361" s="228">
        <v>0</v>
      </c>
      <c r="T361" s="232"/>
    </row>
    <row r="362" spans="1:20" ht="15" x14ac:dyDescent="0.25">
      <c r="A362" s="228">
        <v>365</v>
      </c>
      <c r="B362" s="228" t="s">
        <v>4515</v>
      </c>
      <c r="C362" s="228" t="s">
        <v>2244</v>
      </c>
      <c r="D362" s="320" t="s">
        <v>384</v>
      </c>
      <c r="E362" s="320" t="s">
        <v>50</v>
      </c>
      <c r="F362" s="320"/>
      <c r="G362" s="228">
        <v>29.953699111938398</v>
      </c>
      <c r="H362" s="228">
        <v>-90.077751159667898</v>
      </c>
      <c r="I362" s="228">
        <v>365</v>
      </c>
      <c r="J362" s="228">
        <v>9</v>
      </c>
      <c r="K362" s="228">
        <v>3</v>
      </c>
      <c r="L362" s="228">
        <v>5</v>
      </c>
      <c r="M362" s="228">
        <v>1</v>
      </c>
      <c r="N362" s="228">
        <v>3</v>
      </c>
      <c r="O362" s="228">
        <v>0</v>
      </c>
      <c r="P362" s="228">
        <v>0</v>
      </c>
      <c r="Q362" s="228">
        <v>0</v>
      </c>
      <c r="R362" s="228">
        <v>0</v>
      </c>
      <c r="S362" s="228">
        <v>0</v>
      </c>
      <c r="T362" s="232"/>
    </row>
    <row r="363" spans="1:20" ht="15" x14ac:dyDescent="0.25">
      <c r="A363" s="228">
        <v>366</v>
      </c>
      <c r="B363" s="228" t="s">
        <v>6239</v>
      </c>
      <c r="C363" s="228" t="s">
        <v>2257</v>
      </c>
      <c r="D363" s="320" t="s">
        <v>107</v>
      </c>
      <c r="E363" s="320" t="s">
        <v>50</v>
      </c>
      <c r="F363" s="320"/>
      <c r="G363" s="228">
        <v>41.746109008788999</v>
      </c>
      <c r="H363" s="228">
        <v>-74.078460693359304</v>
      </c>
      <c r="I363" s="228">
        <v>366</v>
      </c>
      <c r="J363" s="228">
        <v>1</v>
      </c>
      <c r="K363" s="228">
        <v>1</v>
      </c>
      <c r="L363" s="228">
        <v>0</v>
      </c>
      <c r="M363" s="228">
        <v>0</v>
      </c>
      <c r="N363" s="228">
        <v>0</v>
      </c>
      <c r="O363" s="228">
        <v>0</v>
      </c>
      <c r="P363" s="228">
        <v>0</v>
      </c>
      <c r="Q363" s="228">
        <v>0</v>
      </c>
      <c r="R363" s="228">
        <v>0</v>
      </c>
      <c r="S363" s="228">
        <v>0</v>
      </c>
      <c r="T363" s="232"/>
    </row>
    <row r="364" spans="1:20" ht="15" x14ac:dyDescent="0.25">
      <c r="A364" s="228">
        <v>367</v>
      </c>
      <c r="B364" s="228" t="s">
        <v>6240</v>
      </c>
      <c r="C364" s="228" t="s">
        <v>2260</v>
      </c>
      <c r="D364" s="320" t="s">
        <v>107</v>
      </c>
      <c r="E364" s="320" t="s">
        <v>50</v>
      </c>
      <c r="F364" s="320"/>
      <c r="G364" s="228">
        <v>40.919700622558501</v>
      </c>
      <c r="H364" s="228">
        <v>-73.786796569824205</v>
      </c>
      <c r="I364" s="228">
        <v>367</v>
      </c>
      <c r="J364" s="228">
        <v>3</v>
      </c>
      <c r="K364" s="228">
        <v>0</v>
      </c>
      <c r="L364" s="228">
        <v>1</v>
      </c>
      <c r="M364" s="228">
        <v>0</v>
      </c>
      <c r="N364" s="228">
        <v>1</v>
      </c>
      <c r="O364" s="228">
        <v>1</v>
      </c>
      <c r="P364" s="228">
        <v>0</v>
      </c>
      <c r="Q364" s="228">
        <v>0</v>
      </c>
      <c r="R364" s="228">
        <v>0</v>
      </c>
      <c r="S364" s="228">
        <v>0</v>
      </c>
      <c r="T364" s="232"/>
    </row>
    <row r="365" spans="1:20" ht="15" x14ac:dyDescent="0.25">
      <c r="A365" s="228">
        <v>369</v>
      </c>
      <c r="B365" s="228" t="s">
        <v>6241</v>
      </c>
      <c r="C365" s="228" t="s">
        <v>2264</v>
      </c>
      <c r="D365" s="320" t="s">
        <v>739</v>
      </c>
      <c r="E365" s="320" t="s">
        <v>50</v>
      </c>
      <c r="F365" s="320"/>
      <c r="G365" s="228">
        <v>49.231601715087798</v>
      </c>
      <c r="H365" s="228">
        <v>-122.89600372314401</v>
      </c>
      <c r="I365" s="228">
        <v>369</v>
      </c>
      <c r="J365" s="228">
        <v>9</v>
      </c>
      <c r="K365" s="228">
        <v>9</v>
      </c>
      <c r="L365" s="228">
        <v>0</v>
      </c>
      <c r="M365" s="228">
        <v>0</v>
      </c>
      <c r="N365" s="228">
        <v>0</v>
      </c>
      <c r="O365" s="228">
        <v>0</v>
      </c>
      <c r="P365" s="228">
        <v>0</v>
      </c>
      <c r="Q365" s="228">
        <v>0</v>
      </c>
      <c r="R365" s="228">
        <v>0</v>
      </c>
      <c r="S365" s="228">
        <v>0</v>
      </c>
      <c r="T365" s="232"/>
    </row>
    <row r="366" spans="1:20" ht="15" x14ac:dyDescent="0.25">
      <c r="A366" s="228">
        <v>370</v>
      </c>
      <c r="B366" s="228" t="s">
        <v>4516</v>
      </c>
      <c r="C366" s="228" t="s">
        <v>2273</v>
      </c>
      <c r="D366" s="320" t="s">
        <v>107</v>
      </c>
      <c r="E366" s="320" t="s">
        <v>50</v>
      </c>
      <c r="F366" s="320"/>
      <c r="G366" s="228">
        <v>40.7820014953613</v>
      </c>
      <c r="H366" s="228">
        <v>-73.831703186035099</v>
      </c>
      <c r="I366" s="228">
        <v>370</v>
      </c>
      <c r="J366" s="228">
        <v>71</v>
      </c>
      <c r="K366" s="228">
        <v>10</v>
      </c>
      <c r="L366" s="228">
        <v>42</v>
      </c>
      <c r="M366" s="228">
        <v>11</v>
      </c>
      <c r="N366" s="228">
        <v>2</v>
      </c>
      <c r="O366" s="228">
        <v>3</v>
      </c>
      <c r="P366" s="228">
        <v>4</v>
      </c>
      <c r="Q366" s="228">
        <v>0</v>
      </c>
      <c r="R366" s="228">
        <v>0</v>
      </c>
      <c r="S366" s="228">
        <v>0</v>
      </c>
      <c r="T366" s="232"/>
    </row>
    <row r="367" spans="1:20" ht="15" x14ac:dyDescent="0.25">
      <c r="A367" s="228">
        <v>371</v>
      </c>
      <c r="B367" s="228" t="s">
        <v>4517</v>
      </c>
      <c r="C367" s="228" t="s">
        <v>2341</v>
      </c>
      <c r="D367" s="320" t="s">
        <v>815</v>
      </c>
      <c r="E367" s="320" t="s">
        <v>50</v>
      </c>
      <c r="F367" s="320"/>
      <c r="G367" s="228">
        <v>40.731971740722599</v>
      </c>
      <c r="H367" s="228">
        <v>-74.174209594726506</v>
      </c>
      <c r="I367" s="228">
        <v>371</v>
      </c>
      <c r="J367" s="228">
        <v>9</v>
      </c>
      <c r="K367" s="228">
        <v>1</v>
      </c>
      <c r="L367" s="228">
        <v>3</v>
      </c>
      <c r="M367" s="228">
        <v>1</v>
      </c>
      <c r="N367" s="228">
        <v>1</v>
      </c>
      <c r="O367" s="228">
        <v>0</v>
      </c>
      <c r="P367" s="228">
        <v>4</v>
      </c>
      <c r="Q367" s="228">
        <v>0</v>
      </c>
      <c r="R367" s="228">
        <v>0</v>
      </c>
      <c r="S367" s="228">
        <v>0</v>
      </c>
      <c r="T367" s="232"/>
    </row>
    <row r="368" spans="1:20" ht="15" x14ac:dyDescent="0.25">
      <c r="A368" s="228">
        <v>372</v>
      </c>
      <c r="B368" s="228" t="s">
        <v>6242</v>
      </c>
      <c r="C368" s="228" t="s">
        <v>2353</v>
      </c>
      <c r="D368" s="320" t="s">
        <v>874</v>
      </c>
      <c r="E368" s="320" t="s">
        <v>50</v>
      </c>
      <c r="F368" s="320"/>
      <c r="G368" s="228">
        <v>41.695369720458899</v>
      </c>
      <c r="H368" s="228">
        <v>-72.720649719238196</v>
      </c>
      <c r="I368" s="228">
        <v>372</v>
      </c>
      <c r="J368" s="228">
        <v>5</v>
      </c>
      <c r="K368" s="228">
        <v>0</v>
      </c>
      <c r="L368" s="228">
        <v>3</v>
      </c>
      <c r="M368" s="228">
        <v>0</v>
      </c>
      <c r="N368" s="228">
        <v>0</v>
      </c>
      <c r="O368" s="228">
        <v>0</v>
      </c>
      <c r="P368" s="228">
        <v>2</v>
      </c>
      <c r="Q368" s="228">
        <v>0</v>
      </c>
      <c r="R368" s="228">
        <v>0</v>
      </c>
      <c r="S368" s="228">
        <v>0</v>
      </c>
      <c r="T368" s="232"/>
    </row>
    <row r="369" spans="1:20" ht="15" x14ac:dyDescent="0.25">
      <c r="A369" s="228">
        <v>373</v>
      </c>
      <c r="B369" s="228" t="s">
        <v>6243</v>
      </c>
      <c r="C369" s="228" t="s">
        <v>2359</v>
      </c>
      <c r="D369" s="320" t="s">
        <v>76</v>
      </c>
      <c r="E369" s="320" t="s">
        <v>50</v>
      </c>
      <c r="F369" s="320"/>
      <c r="G369" s="228">
        <v>33.616828918457003</v>
      </c>
      <c r="H369" s="228">
        <v>-117.93034362792901</v>
      </c>
      <c r="I369" s="228">
        <v>373</v>
      </c>
      <c r="J369" s="228">
        <v>4</v>
      </c>
      <c r="K369" s="228">
        <v>1</v>
      </c>
      <c r="L369" s="228">
        <v>0</v>
      </c>
      <c r="M369" s="228">
        <v>3</v>
      </c>
      <c r="N369" s="228">
        <v>0</v>
      </c>
      <c r="O369" s="228">
        <v>0</v>
      </c>
      <c r="P369" s="228">
        <v>0</v>
      </c>
      <c r="Q369" s="228">
        <v>0</v>
      </c>
      <c r="R369" s="228">
        <v>0</v>
      </c>
      <c r="S369" s="228">
        <v>0</v>
      </c>
      <c r="T369" s="232"/>
    </row>
    <row r="370" spans="1:20" ht="15" x14ac:dyDescent="0.25">
      <c r="A370" s="228">
        <v>374</v>
      </c>
      <c r="B370" s="228" t="s">
        <v>6244</v>
      </c>
      <c r="C370" s="228" t="s">
        <v>2366</v>
      </c>
      <c r="D370" s="320" t="s">
        <v>49</v>
      </c>
      <c r="E370" s="320" t="s">
        <v>50</v>
      </c>
      <c r="F370" s="320"/>
      <c r="G370" s="228">
        <v>42.330509185791001</v>
      </c>
      <c r="H370" s="228">
        <v>-71.199493408203097</v>
      </c>
      <c r="I370" s="228">
        <v>374</v>
      </c>
      <c r="J370" s="228">
        <v>7</v>
      </c>
      <c r="K370" s="228">
        <v>0</v>
      </c>
      <c r="L370" s="228">
        <v>4</v>
      </c>
      <c r="M370" s="228">
        <v>3</v>
      </c>
      <c r="N370" s="228">
        <v>0</v>
      </c>
      <c r="O370" s="228">
        <v>0</v>
      </c>
      <c r="P370" s="228">
        <v>0</v>
      </c>
      <c r="Q370" s="228">
        <v>0</v>
      </c>
      <c r="R370" s="228">
        <v>0</v>
      </c>
      <c r="S370" s="228">
        <v>0</v>
      </c>
      <c r="T370" s="232"/>
    </row>
    <row r="371" spans="1:20" ht="15" x14ac:dyDescent="0.25">
      <c r="A371" s="228">
        <v>375</v>
      </c>
      <c r="B371" s="228" t="s">
        <v>6245</v>
      </c>
      <c r="C371" s="228" t="s">
        <v>2366</v>
      </c>
      <c r="D371" s="320" t="s">
        <v>815</v>
      </c>
      <c r="E371" s="320" t="s">
        <v>50</v>
      </c>
      <c r="F371" s="320"/>
      <c r="G371" s="228">
        <v>41.058559417724602</v>
      </c>
      <c r="H371" s="228">
        <v>-74.753189086914006</v>
      </c>
      <c r="I371" s="228">
        <v>375</v>
      </c>
      <c r="J371" s="228">
        <v>2</v>
      </c>
      <c r="K371" s="228">
        <v>2</v>
      </c>
      <c r="L371" s="228">
        <v>0</v>
      </c>
      <c r="M371" s="228">
        <v>0</v>
      </c>
      <c r="N371" s="228">
        <v>0</v>
      </c>
      <c r="O371" s="228">
        <v>0</v>
      </c>
      <c r="P371" s="228">
        <v>0</v>
      </c>
      <c r="Q371" s="228">
        <v>0</v>
      </c>
      <c r="R371" s="228">
        <v>0</v>
      </c>
      <c r="S371" s="228">
        <v>0</v>
      </c>
      <c r="T371" s="232"/>
    </row>
    <row r="372" spans="1:20" ht="15" x14ac:dyDescent="0.25">
      <c r="A372" s="228">
        <v>376</v>
      </c>
      <c r="B372" s="228" t="s">
        <v>6246</v>
      </c>
      <c r="C372" s="228" t="s">
        <v>2376</v>
      </c>
      <c r="D372" s="320" t="s">
        <v>144</v>
      </c>
      <c r="E372" s="320" t="s">
        <v>50</v>
      </c>
      <c r="F372" s="320"/>
      <c r="G372" s="228">
        <v>36.8468208312988</v>
      </c>
      <c r="H372" s="228">
        <v>-76.285057067871094</v>
      </c>
      <c r="I372" s="228">
        <v>376</v>
      </c>
      <c r="J372" s="228">
        <v>1</v>
      </c>
      <c r="K372" s="228">
        <v>0</v>
      </c>
      <c r="L372" s="228">
        <v>0</v>
      </c>
      <c r="M372" s="228">
        <v>0</v>
      </c>
      <c r="N372" s="228">
        <v>0</v>
      </c>
      <c r="O372" s="228">
        <v>0</v>
      </c>
      <c r="P372" s="228">
        <v>1</v>
      </c>
      <c r="Q372" s="228">
        <v>0</v>
      </c>
      <c r="R372" s="228">
        <v>0</v>
      </c>
      <c r="S372" s="228">
        <v>0</v>
      </c>
      <c r="T372" s="232"/>
    </row>
    <row r="373" spans="1:20" ht="15" x14ac:dyDescent="0.25">
      <c r="A373" s="228">
        <v>377</v>
      </c>
      <c r="B373" s="228" t="s">
        <v>6247</v>
      </c>
      <c r="C373" s="228" t="s">
        <v>2379</v>
      </c>
      <c r="D373" s="320" t="s">
        <v>192</v>
      </c>
      <c r="E373" s="320" t="s">
        <v>50</v>
      </c>
      <c r="F373" s="320"/>
      <c r="G373" s="228">
        <v>39.023380279541001</v>
      </c>
      <c r="H373" s="228">
        <v>-77.102851867675696</v>
      </c>
      <c r="I373" s="228">
        <v>377</v>
      </c>
      <c r="J373" s="228">
        <v>2</v>
      </c>
      <c r="K373" s="228">
        <v>0</v>
      </c>
      <c r="L373" s="228">
        <v>1</v>
      </c>
      <c r="M373" s="228">
        <v>1</v>
      </c>
      <c r="N373" s="228">
        <v>0</v>
      </c>
      <c r="O373" s="228">
        <v>0</v>
      </c>
      <c r="P373" s="228">
        <v>0</v>
      </c>
      <c r="Q373" s="228">
        <v>0</v>
      </c>
      <c r="R373" s="228">
        <v>0</v>
      </c>
      <c r="S373" s="228">
        <v>0</v>
      </c>
      <c r="T373" s="232"/>
    </row>
    <row r="374" spans="1:20" ht="15" x14ac:dyDescent="0.25">
      <c r="A374" s="228">
        <v>378</v>
      </c>
      <c r="B374" s="228" t="s">
        <v>6248</v>
      </c>
      <c r="C374" s="228" t="s">
        <v>2382</v>
      </c>
      <c r="D374" s="320" t="s">
        <v>841</v>
      </c>
      <c r="E374" s="320" t="s">
        <v>50</v>
      </c>
      <c r="F374" s="320"/>
      <c r="G374" s="228">
        <v>32.876720428466797</v>
      </c>
      <c r="H374" s="228">
        <v>-80.00927734375</v>
      </c>
      <c r="I374" s="228">
        <v>378</v>
      </c>
      <c r="J374" s="228">
        <v>1</v>
      </c>
      <c r="K374" s="228">
        <v>0</v>
      </c>
      <c r="L374" s="228">
        <v>1</v>
      </c>
      <c r="M374" s="228">
        <v>0</v>
      </c>
      <c r="N374" s="228">
        <v>0</v>
      </c>
      <c r="O374" s="228">
        <v>0</v>
      </c>
      <c r="P374" s="228">
        <v>0</v>
      </c>
      <c r="Q374" s="228">
        <v>0</v>
      </c>
      <c r="R374" s="228">
        <v>0</v>
      </c>
      <c r="S374" s="228">
        <v>0</v>
      </c>
      <c r="T374" s="232"/>
    </row>
    <row r="375" spans="1:20" ht="15" x14ac:dyDescent="0.25">
      <c r="A375" s="228">
        <v>379</v>
      </c>
      <c r="B375" s="228" t="s">
        <v>6249</v>
      </c>
      <c r="C375" s="228" t="s">
        <v>2385</v>
      </c>
      <c r="D375" s="320" t="s">
        <v>49</v>
      </c>
      <c r="E375" s="320" t="s">
        <v>50</v>
      </c>
      <c r="F375" s="320"/>
      <c r="G375" s="228">
        <v>42.066028594970703</v>
      </c>
      <c r="H375" s="228">
        <v>-71.101570129394503</v>
      </c>
      <c r="I375" s="228">
        <v>379</v>
      </c>
      <c r="J375" s="228">
        <v>1</v>
      </c>
      <c r="K375" s="228">
        <v>0</v>
      </c>
      <c r="L375" s="228">
        <v>0</v>
      </c>
      <c r="M375" s="228">
        <v>1</v>
      </c>
      <c r="N375" s="228">
        <v>0</v>
      </c>
      <c r="O375" s="228">
        <v>0</v>
      </c>
      <c r="P375" s="228">
        <v>0</v>
      </c>
      <c r="Q375" s="228">
        <v>0</v>
      </c>
      <c r="R375" s="228">
        <v>0</v>
      </c>
      <c r="S375" s="228">
        <v>0</v>
      </c>
      <c r="T375" s="232"/>
    </row>
    <row r="376" spans="1:20" ht="15" x14ac:dyDescent="0.25">
      <c r="A376" s="228">
        <v>380</v>
      </c>
      <c r="B376" s="228" t="s">
        <v>6250</v>
      </c>
      <c r="C376" s="228" t="s">
        <v>2388</v>
      </c>
      <c r="D376" s="320" t="s">
        <v>107</v>
      </c>
      <c r="E376" s="320" t="s">
        <v>50</v>
      </c>
      <c r="F376" s="320"/>
      <c r="G376" s="228">
        <v>40.796138763427699</v>
      </c>
      <c r="H376" s="228">
        <v>-73.699172973632798</v>
      </c>
      <c r="I376" s="228">
        <v>380</v>
      </c>
      <c r="J376" s="228">
        <v>1</v>
      </c>
      <c r="K376" s="228">
        <v>0</v>
      </c>
      <c r="L376" s="228">
        <v>0</v>
      </c>
      <c r="M376" s="228">
        <v>0</v>
      </c>
      <c r="N376" s="228">
        <v>0</v>
      </c>
      <c r="O376" s="228">
        <v>0</v>
      </c>
      <c r="P376" s="228">
        <v>1</v>
      </c>
      <c r="Q376" s="228">
        <v>0</v>
      </c>
      <c r="R376" s="228">
        <v>0</v>
      </c>
      <c r="S376" s="228">
        <v>0</v>
      </c>
      <c r="T376" s="232"/>
    </row>
    <row r="377" spans="1:20" ht="15" x14ac:dyDescent="0.25">
      <c r="A377" s="228">
        <v>381</v>
      </c>
      <c r="B377" s="228" t="s">
        <v>6251</v>
      </c>
      <c r="C377" s="228" t="s">
        <v>2391</v>
      </c>
      <c r="D377" s="320" t="s">
        <v>380</v>
      </c>
      <c r="E377" s="320" t="s">
        <v>50</v>
      </c>
      <c r="F377" s="320"/>
      <c r="G377" s="228">
        <v>41.586860656738203</v>
      </c>
      <c r="H377" s="228">
        <v>-71.458366394042898</v>
      </c>
      <c r="I377" s="228">
        <v>381</v>
      </c>
      <c r="J377" s="228">
        <v>1</v>
      </c>
      <c r="K377" s="228">
        <v>1</v>
      </c>
      <c r="L377" s="228">
        <v>0</v>
      </c>
      <c r="M377" s="228">
        <v>0</v>
      </c>
      <c r="N377" s="228">
        <v>0</v>
      </c>
      <c r="O377" s="228">
        <v>0</v>
      </c>
      <c r="P377" s="228">
        <v>0</v>
      </c>
      <c r="Q377" s="228">
        <v>0</v>
      </c>
      <c r="R377" s="228">
        <v>0</v>
      </c>
      <c r="S377" s="228">
        <v>0</v>
      </c>
      <c r="T377" s="232"/>
    </row>
    <row r="378" spans="1:20" ht="15" x14ac:dyDescent="0.25">
      <c r="A378" s="228">
        <v>382</v>
      </c>
      <c r="B378" s="228" t="s">
        <v>6252</v>
      </c>
      <c r="C378" s="228" t="s">
        <v>2394</v>
      </c>
      <c r="D378" s="320" t="s">
        <v>1268</v>
      </c>
      <c r="E378" s="320" t="s">
        <v>50</v>
      </c>
      <c r="F378" s="320"/>
      <c r="G378" s="228">
        <v>34.756050109863203</v>
      </c>
      <c r="H378" s="228">
        <v>-92.267120361328097</v>
      </c>
      <c r="I378" s="228">
        <v>382</v>
      </c>
      <c r="J378" s="228">
        <v>2</v>
      </c>
      <c r="K378" s="228">
        <v>2</v>
      </c>
      <c r="L378" s="228">
        <v>0</v>
      </c>
      <c r="M378" s="228">
        <v>0</v>
      </c>
      <c r="N378" s="228">
        <v>0</v>
      </c>
      <c r="O378" s="228">
        <v>0</v>
      </c>
      <c r="P378" s="228">
        <v>0</v>
      </c>
      <c r="Q378" s="228">
        <v>0</v>
      </c>
      <c r="R378" s="228">
        <v>0</v>
      </c>
      <c r="S378" s="228">
        <v>0</v>
      </c>
      <c r="T378" s="232"/>
    </row>
    <row r="379" spans="1:20" ht="15" x14ac:dyDescent="0.25">
      <c r="A379" s="228">
        <v>383</v>
      </c>
      <c r="B379" s="228" t="s">
        <v>6253</v>
      </c>
      <c r="C379" s="228" t="s">
        <v>2397</v>
      </c>
      <c r="D379" s="320" t="s">
        <v>76</v>
      </c>
      <c r="E379" s="320" t="s">
        <v>50</v>
      </c>
      <c r="F379" s="320"/>
      <c r="G379" s="228">
        <v>38.6932373046875</v>
      </c>
      <c r="H379" s="228">
        <v>-121.551986694335</v>
      </c>
      <c r="I379" s="228">
        <v>383</v>
      </c>
      <c r="J379" s="228">
        <v>1</v>
      </c>
      <c r="K379" s="228">
        <v>1</v>
      </c>
      <c r="L379" s="228">
        <v>0</v>
      </c>
      <c r="M379" s="228">
        <v>0</v>
      </c>
      <c r="N379" s="228">
        <v>0</v>
      </c>
      <c r="O379" s="228">
        <v>0</v>
      </c>
      <c r="P379" s="228">
        <v>0</v>
      </c>
      <c r="Q379" s="228">
        <v>0</v>
      </c>
      <c r="R379" s="228">
        <v>0</v>
      </c>
      <c r="S379" s="228">
        <v>0</v>
      </c>
      <c r="T379" s="232"/>
    </row>
    <row r="380" spans="1:20" ht="15" x14ac:dyDescent="0.25">
      <c r="A380" s="228">
        <v>384</v>
      </c>
      <c r="B380" s="228" t="s">
        <v>6254</v>
      </c>
      <c r="C380" s="228" t="s">
        <v>2400</v>
      </c>
      <c r="D380" s="320" t="s">
        <v>740</v>
      </c>
      <c r="E380" s="320" t="s">
        <v>740</v>
      </c>
      <c r="F380" s="320">
        <v>1</v>
      </c>
      <c r="G380" s="228">
        <v>49.326099395751903</v>
      </c>
      <c r="H380" s="228">
        <v>-123.059997558593</v>
      </c>
      <c r="I380" s="228">
        <v>384</v>
      </c>
      <c r="J380" s="228">
        <v>4</v>
      </c>
      <c r="K380" s="228">
        <v>0</v>
      </c>
      <c r="L380" s="228">
        <v>3</v>
      </c>
      <c r="M380" s="228">
        <v>1</v>
      </c>
      <c r="N380" s="228">
        <v>0</v>
      </c>
      <c r="O380" s="228">
        <v>0</v>
      </c>
      <c r="P380" s="228">
        <v>0</v>
      </c>
      <c r="Q380" s="228">
        <v>0</v>
      </c>
      <c r="R380" s="228">
        <v>0</v>
      </c>
      <c r="S380" s="228">
        <v>0</v>
      </c>
      <c r="T380" s="232"/>
    </row>
    <row r="381" spans="1:20" ht="15" x14ac:dyDescent="0.25">
      <c r="A381" s="228">
        <v>385</v>
      </c>
      <c r="B381" s="228" t="s">
        <v>6255</v>
      </c>
      <c r="C381" s="228" t="s">
        <v>2404</v>
      </c>
      <c r="D381" s="320" t="s">
        <v>49</v>
      </c>
      <c r="E381" s="320" t="s">
        <v>50</v>
      </c>
      <c r="F381" s="320"/>
      <c r="G381" s="228">
        <v>42.31782913208</v>
      </c>
      <c r="H381" s="228">
        <v>-72.632392883300696</v>
      </c>
      <c r="I381" s="228">
        <v>385</v>
      </c>
      <c r="J381" s="228">
        <v>4</v>
      </c>
      <c r="K381" s="228">
        <v>0</v>
      </c>
      <c r="L381" s="228">
        <v>4</v>
      </c>
      <c r="M381" s="228">
        <v>0</v>
      </c>
      <c r="N381" s="228">
        <v>0</v>
      </c>
      <c r="O381" s="228">
        <v>0</v>
      </c>
      <c r="P381" s="228">
        <v>0</v>
      </c>
      <c r="Q381" s="228">
        <v>0</v>
      </c>
      <c r="R381" s="228">
        <v>0</v>
      </c>
      <c r="S381" s="228">
        <v>0</v>
      </c>
      <c r="T381" s="232"/>
    </row>
    <row r="382" spans="1:20" ht="15" x14ac:dyDescent="0.25">
      <c r="A382" s="228">
        <v>386</v>
      </c>
      <c r="B382" s="228" t="s">
        <v>6256</v>
      </c>
      <c r="C382" s="228" t="s">
        <v>2411</v>
      </c>
      <c r="D382" s="320" t="s">
        <v>874</v>
      </c>
      <c r="E382" s="320" t="s">
        <v>50</v>
      </c>
      <c r="F382" s="320"/>
      <c r="G382" s="228">
        <v>41.548938751220703</v>
      </c>
      <c r="H382" s="228">
        <v>-72.095291137695298</v>
      </c>
      <c r="I382" s="228">
        <v>386</v>
      </c>
      <c r="J382" s="228">
        <v>1</v>
      </c>
      <c r="K382" s="228">
        <v>1</v>
      </c>
      <c r="L382" s="228">
        <v>0</v>
      </c>
      <c r="M382" s="228">
        <v>0</v>
      </c>
      <c r="N382" s="228">
        <v>0</v>
      </c>
      <c r="O382" s="228">
        <v>0</v>
      </c>
      <c r="P382" s="228">
        <v>0</v>
      </c>
      <c r="Q382" s="228">
        <v>0</v>
      </c>
      <c r="R382" s="228">
        <v>0</v>
      </c>
      <c r="S382" s="228">
        <v>0</v>
      </c>
      <c r="T382" s="232"/>
    </row>
    <row r="383" spans="1:20" ht="15" x14ac:dyDescent="0.25">
      <c r="A383" s="228">
        <v>387</v>
      </c>
      <c r="B383" s="228" t="s">
        <v>4518</v>
      </c>
      <c r="C383" s="228" t="s">
        <v>2414</v>
      </c>
      <c r="D383" s="320" t="s">
        <v>76</v>
      </c>
      <c r="E383" s="320" t="s">
        <v>50</v>
      </c>
      <c r="F383" s="320"/>
      <c r="G383" s="228">
        <v>37.805080413818303</v>
      </c>
      <c r="H383" s="228">
        <v>-122.273071289062</v>
      </c>
      <c r="I383" s="228">
        <v>387</v>
      </c>
      <c r="J383" s="228">
        <v>231</v>
      </c>
      <c r="K383" s="228">
        <v>55</v>
      </c>
      <c r="L383" s="228">
        <v>90</v>
      </c>
      <c r="M383" s="228">
        <v>57</v>
      </c>
      <c r="N383" s="228">
        <v>2</v>
      </c>
      <c r="O383" s="228">
        <v>7</v>
      </c>
      <c r="P383" s="228">
        <v>23</v>
      </c>
      <c r="Q383" s="228">
        <v>1</v>
      </c>
      <c r="R383" s="228">
        <v>0</v>
      </c>
      <c r="S383" s="228">
        <v>0</v>
      </c>
      <c r="T383" s="232"/>
    </row>
    <row r="384" spans="1:20" ht="15" x14ac:dyDescent="0.25">
      <c r="A384" s="228">
        <v>388</v>
      </c>
      <c r="B384" s="228" t="s">
        <v>6257</v>
      </c>
      <c r="C384" s="228" t="s">
        <v>2629</v>
      </c>
      <c r="D384" s="320" t="s">
        <v>76</v>
      </c>
      <c r="E384" s="320" t="s">
        <v>50</v>
      </c>
      <c r="F384" s="320"/>
      <c r="G384" s="228">
        <v>33.197151184082003</v>
      </c>
      <c r="H384" s="228">
        <v>-117.380577087402</v>
      </c>
      <c r="I384" s="228">
        <v>388</v>
      </c>
      <c r="J384" s="228">
        <v>1</v>
      </c>
      <c r="K384" s="228">
        <v>0</v>
      </c>
      <c r="L384" s="228">
        <v>1</v>
      </c>
      <c r="M384" s="228">
        <v>0</v>
      </c>
      <c r="N384" s="228">
        <v>0</v>
      </c>
      <c r="O384" s="228">
        <v>0</v>
      </c>
      <c r="P384" s="228">
        <v>0</v>
      </c>
      <c r="Q384" s="228">
        <v>0</v>
      </c>
      <c r="R384" s="228">
        <v>0</v>
      </c>
      <c r="S384" s="228">
        <v>0</v>
      </c>
      <c r="T384" s="232"/>
    </row>
    <row r="385" spans="1:20" ht="15" x14ac:dyDescent="0.25">
      <c r="A385" s="228">
        <v>389</v>
      </c>
      <c r="B385" s="228" t="s">
        <v>6258</v>
      </c>
      <c r="C385" s="228" t="s">
        <v>2632</v>
      </c>
      <c r="D385" s="320" t="s">
        <v>76</v>
      </c>
      <c r="E385" s="320" t="s">
        <v>50</v>
      </c>
      <c r="F385" s="320"/>
      <c r="G385" s="228">
        <v>34.443820953369098</v>
      </c>
      <c r="H385" s="228">
        <v>-119.246658325195</v>
      </c>
      <c r="I385" s="228">
        <v>389</v>
      </c>
      <c r="J385" s="228">
        <v>1</v>
      </c>
      <c r="K385" s="228">
        <v>0</v>
      </c>
      <c r="L385" s="228">
        <v>1</v>
      </c>
      <c r="M385" s="228">
        <v>0</v>
      </c>
      <c r="N385" s="228">
        <v>0</v>
      </c>
      <c r="O385" s="228">
        <v>0</v>
      </c>
      <c r="P385" s="228">
        <v>0</v>
      </c>
      <c r="Q385" s="228">
        <v>0</v>
      </c>
      <c r="R385" s="228">
        <v>0</v>
      </c>
      <c r="S385" s="228">
        <v>0</v>
      </c>
      <c r="T385" s="232"/>
    </row>
    <row r="386" spans="1:20" ht="15" x14ac:dyDescent="0.25">
      <c r="A386" s="228">
        <v>390</v>
      </c>
      <c r="B386" s="228" t="s">
        <v>6259</v>
      </c>
      <c r="C386" s="228" t="s">
        <v>2635</v>
      </c>
      <c r="D386" s="320" t="s">
        <v>2636</v>
      </c>
      <c r="E386" s="320" t="s">
        <v>50</v>
      </c>
      <c r="F386" s="320"/>
      <c r="G386" s="228">
        <v>35.472030639648402</v>
      </c>
      <c r="H386" s="228">
        <v>-97.521072387695298</v>
      </c>
      <c r="I386" s="228">
        <v>390</v>
      </c>
      <c r="J386" s="228">
        <v>3</v>
      </c>
      <c r="K386" s="228">
        <v>2</v>
      </c>
      <c r="L386" s="228">
        <v>1</v>
      </c>
      <c r="M386" s="228">
        <v>0</v>
      </c>
      <c r="N386" s="228">
        <v>0</v>
      </c>
      <c r="O386" s="228">
        <v>0</v>
      </c>
      <c r="P386" s="228">
        <v>0</v>
      </c>
      <c r="Q386" s="228">
        <v>0</v>
      </c>
      <c r="R386" s="228">
        <v>0</v>
      </c>
      <c r="S386" s="228">
        <v>0</v>
      </c>
      <c r="T386" s="232"/>
    </row>
    <row r="387" spans="1:20" ht="15" x14ac:dyDescent="0.25">
      <c r="A387" s="228">
        <v>391</v>
      </c>
      <c r="B387" s="228" t="s">
        <v>6260</v>
      </c>
      <c r="C387" s="228" t="s">
        <v>2639</v>
      </c>
      <c r="D387" s="320" t="s">
        <v>1619</v>
      </c>
      <c r="E387" s="320" t="s">
        <v>50</v>
      </c>
      <c r="F387" s="320"/>
      <c r="G387" s="228">
        <v>38.883529663085902</v>
      </c>
      <c r="H387" s="228">
        <v>-94.818870544433594</v>
      </c>
      <c r="I387" s="228">
        <v>391</v>
      </c>
      <c r="J387" s="228">
        <v>1</v>
      </c>
      <c r="K387" s="228">
        <v>1</v>
      </c>
      <c r="L387" s="228">
        <v>0</v>
      </c>
      <c r="M387" s="228">
        <v>0</v>
      </c>
      <c r="N387" s="228">
        <v>0</v>
      </c>
      <c r="O387" s="228">
        <v>0</v>
      </c>
      <c r="P387" s="228">
        <v>0</v>
      </c>
      <c r="Q387" s="228">
        <v>0</v>
      </c>
      <c r="R387" s="228">
        <v>0</v>
      </c>
      <c r="S387" s="228">
        <v>0</v>
      </c>
      <c r="T387" s="232"/>
    </row>
    <row r="388" spans="1:20" ht="15" x14ac:dyDescent="0.25">
      <c r="A388" s="228">
        <v>392</v>
      </c>
      <c r="B388" s="228" t="s">
        <v>6261</v>
      </c>
      <c r="C388" s="228" t="s">
        <v>2641</v>
      </c>
      <c r="D388" s="320" t="s">
        <v>107</v>
      </c>
      <c r="E388" s="320" t="s">
        <v>50</v>
      </c>
      <c r="F388" s="320"/>
      <c r="G388" s="228">
        <v>40.781230926513601</v>
      </c>
      <c r="H388" s="228">
        <v>-73.600303649902301</v>
      </c>
      <c r="I388" s="228">
        <v>392</v>
      </c>
      <c r="J388" s="228">
        <v>1</v>
      </c>
      <c r="K388" s="228">
        <v>0</v>
      </c>
      <c r="L388" s="228">
        <v>1</v>
      </c>
      <c r="M388" s="228">
        <v>0</v>
      </c>
      <c r="N388" s="228">
        <v>0</v>
      </c>
      <c r="O388" s="228">
        <v>0</v>
      </c>
      <c r="P388" s="228">
        <v>0</v>
      </c>
      <c r="Q388" s="228">
        <v>0</v>
      </c>
      <c r="R388" s="228">
        <v>0</v>
      </c>
      <c r="S388" s="228">
        <v>0</v>
      </c>
      <c r="T388" s="232"/>
    </row>
    <row r="389" spans="1:20" ht="15" x14ac:dyDescent="0.25">
      <c r="A389" s="228">
        <v>393</v>
      </c>
      <c r="B389" s="228" t="s">
        <v>6262</v>
      </c>
      <c r="C389" s="228" t="s">
        <v>2644</v>
      </c>
      <c r="D389" s="320" t="s">
        <v>261</v>
      </c>
      <c r="E389" s="320" t="s">
        <v>50</v>
      </c>
      <c r="F389" s="320"/>
      <c r="G389" s="228">
        <v>47.039230346679602</v>
      </c>
      <c r="H389" s="228">
        <v>-122.891357421875</v>
      </c>
      <c r="I389" s="228">
        <v>393</v>
      </c>
      <c r="J389" s="228">
        <v>16</v>
      </c>
      <c r="K389" s="228">
        <v>2</v>
      </c>
      <c r="L389" s="228">
        <v>9</v>
      </c>
      <c r="M389" s="228">
        <v>0</v>
      </c>
      <c r="N389" s="228">
        <v>0</v>
      </c>
      <c r="O389" s="228">
        <v>0</v>
      </c>
      <c r="P389" s="228">
        <v>5</v>
      </c>
      <c r="Q389" s="228">
        <v>0</v>
      </c>
      <c r="R389" s="228">
        <v>0</v>
      </c>
      <c r="S389" s="228">
        <v>0</v>
      </c>
      <c r="T389" s="232"/>
    </row>
    <row r="390" spans="1:20" ht="15" x14ac:dyDescent="0.25">
      <c r="A390" s="228">
        <v>394</v>
      </c>
      <c r="B390" s="228" t="s">
        <v>6263</v>
      </c>
      <c r="C390" s="228" t="s">
        <v>2670</v>
      </c>
      <c r="D390" s="320" t="s">
        <v>1765</v>
      </c>
      <c r="E390" s="320" t="s">
        <v>50</v>
      </c>
      <c r="F390" s="320"/>
      <c r="G390" s="228">
        <v>41.260688781738203</v>
      </c>
      <c r="H390" s="228">
        <v>-95.940589904785099</v>
      </c>
      <c r="I390" s="228">
        <v>394</v>
      </c>
      <c r="J390" s="228">
        <v>1</v>
      </c>
      <c r="K390" s="228">
        <v>0</v>
      </c>
      <c r="L390" s="228">
        <v>1</v>
      </c>
      <c r="M390" s="228">
        <v>0</v>
      </c>
      <c r="N390" s="228">
        <v>0</v>
      </c>
      <c r="O390" s="228">
        <v>0</v>
      </c>
      <c r="P390" s="228">
        <v>0</v>
      </c>
      <c r="Q390" s="228">
        <v>0</v>
      </c>
      <c r="R390" s="228">
        <v>0</v>
      </c>
      <c r="S390" s="228">
        <v>0</v>
      </c>
      <c r="T390" s="232"/>
    </row>
    <row r="391" spans="1:20" ht="15" x14ac:dyDescent="0.25">
      <c r="A391" s="228">
        <v>395</v>
      </c>
      <c r="B391" s="228" t="s">
        <v>6264</v>
      </c>
      <c r="C391" s="228" t="s">
        <v>2673</v>
      </c>
      <c r="D391" s="320" t="s">
        <v>76</v>
      </c>
      <c r="E391" s="320" t="s">
        <v>50</v>
      </c>
      <c r="F391" s="320"/>
      <c r="G391" s="228">
        <v>33.654399871826101</v>
      </c>
      <c r="H391" s="228">
        <v>-117.788208007812</v>
      </c>
      <c r="I391" s="228">
        <v>395</v>
      </c>
      <c r="J391" s="228">
        <v>7</v>
      </c>
      <c r="K391" s="228">
        <v>4</v>
      </c>
      <c r="L391" s="228">
        <v>0</v>
      </c>
      <c r="M391" s="228">
        <v>0</v>
      </c>
      <c r="N391" s="228">
        <v>2</v>
      </c>
      <c r="O391" s="228">
        <v>0</v>
      </c>
      <c r="P391" s="228">
        <v>1</v>
      </c>
      <c r="Q391" s="228">
        <v>0</v>
      </c>
      <c r="R391" s="228">
        <v>0</v>
      </c>
      <c r="S391" s="228">
        <v>0</v>
      </c>
      <c r="T391" s="232"/>
    </row>
    <row r="392" spans="1:20" ht="15" x14ac:dyDescent="0.25">
      <c r="A392" s="228">
        <v>396</v>
      </c>
      <c r="B392" s="228" t="s">
        <v>6265</v>
      </c>
      <c r="C392" s="228" t="s">
        <v>2673</v>
      </c>
      <c r="D392" s="320" t="s">
        <v>49</v>
      </c>
      <c r="E392" s="320" t="s">
        <v>50</v>
      </c>
      <c r="F392" s="320"/>
      <c r="G392" s="228">
        <v>42.589199066162102</v>
      </c>
      <c r="H392" s="228">
        <v>-72.3095703125</v>
      </c>
      <c r="I392" s="228">
        <v>396</v>
      </c>
      <c r="J392" s="228">
        <v>1</v>
      </c>
      <c r="K392" s="228">
        <v>0</v>
      </c>
      <c r="L392" s="228">
        <v>0</v>
      </c>
      <c r="M392" s="228">
        <v>1</v>
      </c>
      <c r="N392" s="228">
        <v>0</v>
      </c>
      <c r="O392" s="228">
        <v>0</v>
      </c>
      <c r="P392" s="228">
        <v>0</v>
      </c>
      <c r="Q392" s="228">
        <v>0</v>
      </c>
      <c r="R392" s="228">
        <v>0</v>
      </c>
      <c r="S392" s="228">
        <v>0</v>
      </c>
      <c r="T392" s="232"/>
    </row>
    <row r="393" spans="1:20" ht="15" x14ac:dyDescent="0.25">
      <c r="A393" s="228">
        <v>397</v>
      </c>
      <c r="B393" s="228" t="s">
        <v>6266</v>
      </c>
      <c r="C393" s="228" t="s">
        <v>2678</v>
      </c>
      <c r="D393" s="320" t="s">
        <v>122</v>
      </c>
      <c r="E393" s="320" t="s">
        <v>50</v>
      </c>
      <c r="F393" s="320"/>
      <c r="G393" s="228">
        <v>45.336509704589801</v>
      </c>
      <c r="H393" s="228">
        <v>-122.59278106689401</v>
      </c>
      <c r="I393" s="228">
        <v>397</v>
      </c>
      <c r="J393" s="228">
        <v>2</v>
      </c>
      <c r="K393" s="228">
        <v>2</v>
      </c>
      <c r="L393" s="228">
        <v>0</v>
      </c>
      <c r="M393" s="228">
        <v>0</v>
      </c>
      <c r="N393" s="228">
        <v>0</v>
      </c>
      <c r="O393" s="228">
        <v>0</v>
      </c>
      <c r="P393" s="228">
        <v>0</v>
      </c>
      <c r="Q393" s="228">
        <v>0</v>
      </c>
      <c r="R393" s="228">
        <v>0</v>
      </c>
      <c r="S393" s="228">
        <v>0</v>
      </c>
      <c r="T393" s="232"/>
    </row>
    <row r="394" spans="1:20" ht="15" x14ac:dyDescent="0.25">
      <c r="A394" s="228">
        <v>398</v>
      </c>
      <c r="B394" s="228" t="s">
        <v>6267</v>
      </c>
      <c r="C394" s="228" t="s">
        <v>2683</v>
      </c>
      <c r="D394" s="320" t="s">
        <v>165</v>
      </c>
      <c r="E394" s="320" t="s">
        <v>50</v>
      </c>
      <c r="F394" s="320"/>
      <c r="G394" s="228">
        <v>28.538230895996001</v>
      </c>
      <c r="H394" s="228">
        <v>-81.377388000488196</v>
      </c>
      <c r="I394" s="228">
        <v>398</v>
      </c>
      <c r="J394" s="228">
        <v>4</v>
      </c>
      <c r="K394" s="228">
        <v>3</v>
      </c>
      <c r="L394" s="228">
        <v>1</v>
      </c>
      <c r="M394" s="228">
        <v>0</v>
      </c>
      <c r="N394" s="228">
        <v>0</v>
      </c>
      <c r="O394" s="228">
        <v>0</v>
      </c>
      <c r="P394" s="228">
        <v>0</v>
      </c>
      <c r="Q394" s="228">
        <v>0</v>
      </c>
      <c r="R394" s="228">
        <v>0</v>
      </c>
      <c r="S394" s="228">
        <v>0</v>
      </c>
      <c r="T394" s="232"/>
    </row>
    <row r="395" spans="1:20" ht="15" x14ac:dyDescent="0.25">
      <c r="A395" s="228">
        <v>399</v>
      </c>
      <c r="B395" s="228" t="s">
        <v>6268</v>
      </c>
      <c r="C395" s="228" t="s">
        <v>2691</v>
      </c>
      <c r="D395" s="320" t="s">
        <v>107</v>
      </c>
      <c r="E395" s="320" t="s">
        <v>50</v>
      </c>
      <c r="F395" s="320"/>
      <c r="G395" s="228">
        <v>41.163379669189403</v>
      </c>
      <c r="H395" s="228">
        <v>-73.86083984375</v>
      </c>
      <c r="I395" s="228">
        <v>399</v>
      </c>
      <c r="J395" s="228">
        <v>1</v>
      </c>
      <c r="K395" s="228">
        <v>0</v>
      </c>
      <c r="L395" s="228">
        <v>0</v>
      </c>
      <c r="M395" s="228">
        <v>1</v>
      </c>
      <c r="N395" s="228">
        <v>0</v>
      </c>
      <c r="O395" s="228">
        <v>0</v>
      </c>
      <c r="P395" s="228">
        <v>0</v>
      </c>
      <c r="Q395" s="228">
        <v>0</v>
      </c>
      <c r="R395" s="228">
        <v>0</v>
      </c>
      <c r="S395" s="228">
        <v>0</v>
      </c>
      <c r="T395" s="232"/>
    </row>
    <row r="396" spans="1:20" ht="15" x14ac:dyDescent="0.25">
      <c r="A396" s="228">
        <v>400</v>
      </c>
      <c r="B396" s="228" t="s">
        <v>5981</v>
      </c>
      <c r="C396" s="228" t="s">
        <v>798</v>
      </c>
      <c r="D396" s="320" t="s">
        <v>740</v>
      </c>
      <c r="E396" s="320" t="s">
        <v>740</v>
      </c>
      <c r="F396" s="320">
        <v>1</v>
      </c>
      <c r="G396" s="228">
        <v>45.389198303222599</v>
      </c>
      <c r="H396" s="228">
        <v>-75.688003540039006</v>
      </c>
      <c r="I396" s="228">
        <v>400</v>
      </c>
      <c r="J396" s="228">
        <v>1</v>
      </c>
      <c r="K396" s="228">
        <v>0</v>
      </c>
      <c r="L396" s="228">
        <v>1</v>
      </c>
      <c r="M396" s="228">
        <v>0</v>
      </c>
      <c r="N396" s="228">
        <v>0</v>
      </c>
      <c r="O396" s="228">
        <v>0</v>
      </c>
      <c r="P396" s="228">
        <v>0</v>
      </c>
      <c r="Q396" s="228">
        <v>0</v>
      </c>
      <c r="R396" s="228">
        <v>0</v>
      </c>
      <c r="S396" s="228">
        <v>0</v>
      </c>
      <c r="T396" s="232"/>
    </row>
    <row r="397" spans="1:20" ht="15" x14ac:dyDescent="0.25">
      <c r="A397" s="228">
        <v>401</v>
      </c>
      <c r="B397" s="228" t="s">
        <v>6269</v>
      </c>
      <c r="C397" s="228" t="s">
        <v>2694</v>
      </c>
      <c r="D397" s="320" t="s">
        <v>1619</v>
      </c>
      <c r="E397" s="320" t="s">
        <v>50</v>
      </c>
      <c r="F397" s="320"/>
      <c r="G397" s="228">
        <v>38.984889984130803</v>
      </c>
      <c r="H397" s="228">
        <v>-94.671676635742102</v>
      </c>
      <c r="I397" s="228">
        <v>401</v>
      </c>
      <c r="J397" s="228">
        <v>3</v>
      </c>
      <c r="K397" s="228">
        <v>0</v>
      </c>
      <c r="L397" s="228">
        <v>1</v>
      </c>
      <c r="M397" s="228">
        <v>2</v>
      </c>
      <c r="N397" s="228">
        <v>0</v>
      </c>
      <c r="O397" s="228">
        <v>0</v>
      </c>
      <c r="P397" s="228">
        <v>0</v>
      </c>
      <c r="Q397" s="228">
        <v>0</v>
      </c>
      <c r="R397" s="228">
        <v>0</v>
      </c>
      <c r="S397" s="228">
        <v>0</v>
      </c>
      <c r="T397" s="232"/>
    </row>
    <row r="398" spans="1:20" ht="15" x14ac:dyDescent="0.25">
      <c r="A398" s="228">
        <v>402</v>
      </c>
      <c r="B398" s="228" t="s">
        <v>6270</v>
      </c>
      <c r="C398" s="228" t="s">
        <v>2699</v>
      </c>
      <c r="D398" s="320" t="s">
        <v>76</v>
      </c>
      <c r="E398" s="320" t="s">
        <v>50</v>
      </c>
      <c r="F398" s="320"/>
      <c r="G398" s="228">
        <v>34.200340270996001</v>
      </c>
      <c r="H398" s="228">
        <v>-119.180122375488</v>
      </c>
      <c r="I398" s="228">
        <v>402</v>
      </c>
      <c r="J398" s="228">
        <v>1</v>
      </c>
      <c r="K398" s="228">
        <v>0</v>
      </c>
      <c r="L398" s="228">
        <v>0</v>
      </c>
      <c r="M398" s="228">
        <v>1</v>
      </c>
      <c r="N398" s="228">
        <v>0</v>
      </c>
      <c r="O398" s="228">
        <v>0</v>
      </c>
      <c r="P398" s="228">
        <v>0</v>
      </c>
      <c r="Q398" s="228">
        <v>0</v>
      </c>
      <c r="R398" s="228">
        <v>0</v>
      </c>
      <c r="S398" s="228">
        <v>0</v>
      </c>
      <c r="T398" s="232"/>
    </row>
    <row r="399" spans="1:20" ht="15" x14ac:dyDescent="0.25">
      <c r="A399" s="228">
        <v>403</v>
      </c>
      <c r="B399" s="228" t="s">
        <v>6271</v>
      </c>
      <c r="C399" s="228" t="s">
        <v>2702</v>
      </c>
      <c r="D399" s="320" t="s">
        <v>76</v>
      </c>
      <c r="E399" s="320" t="s">
        <v>50</v>
      </c>
      <c r="F399" s="320"/>
      <c r="G399" s="228">
        <v>34.579231262207003</v>
      </c>
      <c r="H399" s="228">
        <v>-118.116569519042</v>
      </c>
      <c r="I399" s="228">
        <v>403</v>
      </c>
      <c r="J399" s="228">
        <v>2</v>
      </c>
      <c r="K399" s="228">
        <v>0</v>
      </c>
      <c r="L399" s="228">
        <v>2</v>
      </c>
      <c r="M399" s="228">
        <v>0</v>
      </c>
      <c r="N399" s="228">
        <v>0</v>
      </c>
      <c r="O399" s="228">
        <v>0</v>
      </c>
      <c r="P399" s="228">
        <v>0</v>
      </c>
      <c r="Q399" s="228">
        <v>0</v>
      </c>
      <c r="R399" s="228">
        <v>0</v>
      </c>
      <c r="S399" s="228">
        <v>0</v>
      </c>
      <c r="T399" s="232"/>
    </row>
    <row r="400" spans="1:20" ht="15" x14ac:dyDescent="0.25">
      <c r="A400" s="228">
        <v>404</v>
      </c>
      <c r="B400" s="228" t="s">
        <v>6272</v>
      </c>
      <c r="C400" s="228" t="s">
        <v>2705</v>
      </c>
      <c r="D400" s="320" t="s">
        <v>76</v>
      </c>
      <c r="E400" s="320" t="s">
        <v>50</v>
      </c>
      <c r="F400" s="320"/>
      <c r="G400" s="228">
        <v>37.4446601867675</v>
      </c>
      <c r="H400" s="228">
        <v>-122.16078948974599</v>
      </c>
      <c r="I400" s="228">
        <v>404</v>
      </c>
      <c r="J400" s="228">
        <v>19</v>
      </c>
      <c r="K400" s="228">
        <v>4</v>
      </c>
      <c r="L400" s="228">
        <v>3</v>
      </c>
      <c r="M400" s="228">
        <v>11</v>
      </c>
      <c r="N400" s="228">
        <v>0</v>
      </c>
      <c r="O400" s="228">
        <v>1</v>
      </c>
      <c r="P400" s="228">
        <v>0</v>
      </c>
      <c r="Q400" s="228">
        <v>0</v>
      </c>
      <c r="R400" s="228">
        <v>0</v>
      </c>
      <c r="S400" s="228">
        <v>0</v>
      </c>
      <c r="T400" s="232"/>
    </row>
    <row r="401" spans="1:20" ht="15" x14ac:dyDescent="0.25">
      <c r="A401" s="228">
        <v>405</v>
      </c>
      <c r="B401" s="228" t="s">
        <v>6273</v>
      </c>
      <c r="C401" s="228" t="s">
        <v>2722</v>
      </c>
      <c r="D401" s="320" t="s">
        <v>660</v>
      </c>
      <c r="E401" s="320" t="s">
        <v>50</v>
      </c>
      <c r="F401" s="320"/>
      <c r="G401" s="228">
        <v>40.643138885497997</v>
      </c>
      <c r="H401" s="228">
        <v>-111.49397277832</v>
      </c>
      <c r="I401" s="228">
        <v>405</v>
      </c>
      <c r="J401" s="228">
        <v>7</v>
      </c>
      <c r="K401" s="228">
        <v>1</v>
      </c>
      <c r="L401" s="228">
        <v>1</v>
      </c>
      <c r="M401" s="228">
        <v>4</v>
      </c>
      <c r="N401" s="228">
        <v>0</v>
      </c>
      <c r="O401" s="228">
        <v>0</v>
      </c>
      <c r="P401" s="228">
        <v>0</v>
      </c>
      <c r="Q401" s="228">
        <v>0</v>
      </c>
      <c r="R401" s="228">
        <v>1</v>
      </c>
      <c r="S401" s="228">
        <v>0</v>
      </c>
      <c r="T401" s="232"/>
    </row>
    <row r="402" spans="1:20" ht="15" x14ac:dyDescent="0.25">
      <c r="A402" s="228">
        <v>406</v>
      </c>
      <c r="B402" s="228" t="s">
        <v>6274</v>
      </c>
      <c r="C402" s="228" t="s">
        <v>2726</v>
      </c>
      <c r="D402" s="320" t="s">
        <v>76</v>
      </c>
      <c r="E402" s="320" t="s">
        <v>50</v>
      </c>
      <c r="F402" s="320"/>
      <c r="G402" s="228">
        <v>34.147449493408203</v>
      </c>
      <c r="H402" s="228">
        <v>-118.144271850585</v>
      </c>
      <c r="I402" s="228">
        <v>406</v>
      </c>
      <c r="J402" s="228">
        <v>13</v>
      </c>
      <c r="K402" s="228">
        <v>3</v>
      </c>
      <c r="L402" s="228">
        <v>6</v>
      </c>
      <c r="M402" s="228">
        <v>4</v>
      </c>
      <c r="N402" s="228">
        <v>0</v>
      </c>
      <c r="O402" s="228">
        <v>0</v>
      </c>
      <c r="P402" s="228">
        <v>0</v>
      </c>
      <c r="Q402" s="228">
        <v>0</v>
      </c>
      <c r="R402" s="228">
        <v>0</v>
      </c>
      <c r="S402" s="228">
        <v>0</v>
      </c>
      <c r="T402" s="232"/>
    </row>
    <row r="403" spans="1:20" ht="15" x14ac:dyDescent="0.25">
      <c r="A403" s="228">
        <v>407</v>
      </c>
      <c r="B403" s="228" t="s">
        <v>6275</v>
      </c>
      <c r="C403" s="228" t="s">
        <v>2738</v>
      </c>
      <c r="D403" s="320" t="s">
        <v>380</v>
      </c>
      <c r="E403" s="320" t="s">
        <v>50</v>
      </c>
      <c r="F403" s="320"/>
      <c r="G403" s="228">
        <v>41.879219055175703</v>
      </c>
      <c r="H403" s="228">
        <v>-71.382476806640597</v>
      </c>
      <c r="I403" s="228">
        <v>407</v>
      </c>
      <c r="J403" s="228">
        <v>1</v>
      </c>
      <c r="K403" s="228">
        <v>0</v>
      </c>
      <c r="L403" s="228">
        <v>1</v>
      </c>
      <c r="M403" s="228">
        <v>0</v>
      </c>
      <c r="N403" s="228">
        <v>0</v>
      </c>
      <c r="O403" s="228">
        <v>0</v>
      </c>
      <c r="P403" s="228">
        <v>0</v>
      </c>
      <c r="Q403" s="228">
        <v>0</v>
      </c>
      <c r="R403" s="228">
        <v>0</v>
      </c>
      <c r="S403" s="228">
        <v>0</v>
      </c>
      <c r="T403" s="232"/>
    </row>
    <row r="404" spans="1:20" ht="15" x14ac:dyDescent="0.25">
      <c r="A404" s="228">
        <v>408</v>
      </c>
      <c r="B404" s="228" t="s">
        <v>6276</v>
      </c>
      <c r="C404" s="228" t="s">
        <v>2741</v>
      </c>
      <c r="D404" s="320" t="s">
        <v>122</v>
      </c>
      <c r="E404" s="320" t="s">
        <v>50</v>
      </c>
      <c r="F404" s="320"/>
      <c r="G404" s="228">
        <v>45.671791076660099</v>
      </c>
      <c r="H404" s="228">
        <v>-118.786399841308</v>
      </c>
      <c r="I404" s="228">
        <v>408</v>
      </c>
      <c r="J404" s="228">
        <v>1</v>
      </c>
      <c r="K404" s="228">
        <v>0</v>
      </c>
      <c r="L404" s="228">
        <v>0</v>
      </c>
      <c r="M404" s="228">
        <v>0</v>
      </c>
      <c r="N404" s="228">
        <v>0</v>
      </c>
      <c r="O404" s="228">
        <v>0</v>
      </c>
      <c r="P404" s="228">
        <v>1</v>
      </c>
      <c r="Q404" s="228">
        <v>0</v>
      </c>
      <c r="R404" s="228">
        <v>0</v>
      </c>
      <c r="S404" s="228">
        <v>0</v>
      </c>
      <c r="T404" s="232"/>
    </row>
    <row r="405" spans="1:20" ht="15" x14ac:dyDescent="0.25">
      <c r="A405" s="228">
        <v>409</v>
      </c>
      <c r="B405" s="228" t="s">
        <v>6277</v>
      </c>
      <c r="C405" s="228" t="s">
        <v>2743</v>
      </c>
      <c r="D405" s="320" t="s">
        <v>122</v>
      </c>
      <c r="E405" s="320" t="s">
        <v>50</v>
      </c>
      <c r="F405" s="320"/>
      <c r="G405" s="228">
        <v>45.671791076660099</v>
      </c>
      <c r="H405" s="228">
        <v>-118.786399841308</v>
      </c>
      <c r="I405" s="228">
        <v>409</v>
      </c>
      <c r="J405" s="228">
        <v>1</v>
      </c>
      <c r="K405" s="228">
        <v>1</v>
      </c>
      <c r="L405" s="228">
        <v>0</v>
      </c>
      <c r="M405" s="228">
        <v>0</v>
      </c>
      <c r="N405" s="228">
        <v>0</v>
      </c>
      <c r="O405" s="228">
        <v>0</v>
      </c>
      <c r="P405" s="228">
        <v>0</v>
      </c>
      <c r="Q405" s="228">
        <v>0</v>
      </c>
      <c r="R405" s="228">
        <v>0</v>
      </c>
      <c r="S405" s="228">
        <v>0</v>
      </c>
      <c r="T405" s="232"/>
    </row>
    <row r="406" spans="1:20" ht="15" x14ac:dyDescent="0.25">
      <c r="A406" s="228">
        <v>410</v>
      </c>
      <c r="B406" s="228" t="s">
        <v>6278</v>
      </c>
      <c r="C406" s="228" t="s">
        <v>2746</v>
      </c>
      <c r="D406" s="320" t="s">
        <v>165</v>
      </c>
      <c r="E406" s="320" t="s">
        <v>50</v>
      </c>
      <c r="F406" s="320"/>
      <c r="G406" s="228">
        <v>30.420839309692301</v>
      </c>
      <c r="H406" s="228">
        <v>-87.217239379882798</v>
      </c>
      <c r="I406" s="228">
        <v>410</v>
      </c>
      <c r="J406" s="228">
        <v>2</v>
      </c>
      <c r="K406" s="228">
        <v>1</v>
      </c>
      <c r="L406" s="228">
        <v>1</v>
      </c>
      <c r="M406" s="228">
        <v>0</v>
      </c>
      <c r="N406" s="228">
        <v>0</v>
      </c>
      <c r="O406" s="228">
        <v>0</v>
      </c>
      <c r="P406" s="228">
        <v>0</v>
      </c>
      <c r="Q406" s="228">
        <v>0</v>
      </c>
      <c r="R406" s="228">
        <v>0</v>
      </c>
      <c r="S406" s="228">
        <v>0</v>
      </c>
      <c r="T406" s="232"/>
    </row>
    <row r="407" spans="1:20" ht="15" x14ac:dyDescent="0.25">
      <c r="A407" s="228">
        <v>411</v>
      </c>
      <c r="B407" s="228" t="s">
        <v>6279</v>
      </c>
      <c r="C407" s="228" t="s">
        <v>2749</v>
      </c>
      <c r="D407" s="320" t="s">
        <v>1276</v>
      </c>
      <c r="E407" s="320" t="s">
        <v>50</v>
      </c>
      <c r="F407" s="320"/>
      <c r="G407" s="228">
        <v>33.577308654785099</v>
      </c>
      <c r="H407" s="228">
        <v>-112.24089813232401</v>
      </c>
      <c r="I407" s="228">
        <v>411</v>
      </c>
      <c r="J407" s="228">
        <v>3</v>
      </c>
      <c r="K407" s="228">
        <v>2</v>
      </c>
      <c r="L407" s="228">
        <v>1</v>
      </c>
      <c r="M407" s="228">
        <v>0</v>
      </c>
      <c r="N407" s="228">
        <v>0</v>
      </c>
      <c r="O407" s="228">
        <v>0</v>
      </c>
      <c r="P407" s="228">
        <v>0</v>
      </c>
      <c r="Q407" s="228">
        <v>0</v>
      </c>
      <c r="R407" s="228">
        <v>0</v>
      </c>
      <c r="S407" s="228">
        <v>0</v>
      </c>
      <c r="T407" s="232"/>
    </row>
    <row r="408" spans="1:20" ht="15" x14ac:dyDescent="0.25">
      <c r="A408" s="228">
        <v>412</v>
      </c>
      <c r="B408" s="228" t="s">
        <v>6280</v>
      </c>
      <c r="C408" s="228" t="s">
        <v>2753</v>
      </c>
      <c r="D408" s="320" t="s">
        <v>76</v>
      </c>
      <c r="E408" s="320" t="s">
        <v>50</v>
      </c>
      <c r="F408" s="320"/>
      <c r="G408" s="228">
        <v>38.232471466064403</v>
      </c>
      <c r="H408" s="228">
        <v>-122.644439697265</v>
      </c>
      <c r="I408" s="228">
        <v>412</v>
      </c>
      <c r="J408" s="228">
        <v>2</v>
      </c>
      <c r="K408" s="228">
        <v>0</v>
      </c>
      <c r="L408" s="228">
        <v>1</v>
      </c>
      <c r="M408" s="228">
        <v>1</v>
      </c>
      <c r="N408" s="228">
        <v>0</v>
      </c>
      <c r="O408" s="228">
        <v>0</v>
      </c>
      <c r="P408" s="228">
        <v>0</v>
      </c>
      <c r="Q408" s="228">
        <v>0</v>
      </c>
      <c r="R408" s="228">
        <v>0</v>
      </c>
      <c r="S408" s="228">
        <v>0</v>
      </c>
      <c r="T408" s="232"/>
    </row>
    <row r="409" spans="1:20" ht="15" x14ac:dyDescent="0.25">
      <c r="A409" s="228">
        <v>413</v>
      </c>
      <c r="B409" s="228" t="s">
        <v>6281</v>
      </c>
      <c r="C409" s="228" t="s">
        <v>2758</v>
      </c>
      <c r="D409" s="320" t="s">
        <v>156</v>
      </c>
      <c r="E409" s="320" t="s">
        <v>50</v>
      </c>
      <c r="F409" s="320"/>
      <c r="G409" s="228">
        <v>39.952278137207003</v>
      </c>
      <c r="H409" s="228">
        <v>-75.162452697753906</v>
      </c>
      <c r="I409" s="228">
        <v>413</v>
      </c>
      <c r="J409" s="228">
        <v>3</v>
      </c>
      <c r="K409" s="228">
        <v>0</v>
      </c>
      <c r="L409" s="228">
        <v>2</v>
      </c>
      <c r="M409" s="228">
        <v>1</v>
      </c>
      <c r="N409" s="228">
        <v>0</v>
      </c>
      <c r="O409" s="228">
        <v>0</v>
      </c>
      <c r="P409" s="228">
        <v>0</v>
      </c>
      <c r="Q409" s="228">
        <v>0</v>
      </c>
      <c r="R409" s="228">
        <v>0</v>
      </c>
      <c r="S409" s="228">
        <v>0</v>
      </c>
      <c r="T409" s="232"/>
    </row>
    <row r="410" spans="1:20" ht="15" x14ac:dyDescent="0.25">
      <c r="A410" s="228">
        <v>414</v>
      </c>
      <c r="B410" s="228" t="s">
        <v>6282</v>
      </c>
      <c r="C410" s="228" t="s">
        <v>2764</v>
      </c>
      <c r="D410" s="320" t="s">
        <v>1276</v>
      </c>
      <c r="E410" s="320" t="s">
        <v>50</v>
      </c>
      <c r="F410" s="320"/>
      <c r="G410" s="228">
        <v>33.448249816894503</v>
      </c>
      <c r="H410" s="228">
        <v>-112.075798034667</v>
      </c>
      <c r="I410" s="228">
        <v>414</v>
      </c>
      <c r="J410" s="228">
        <v>16</v>
      </c>
      <c r="K410" s="228">
        <v>10</v>
      </c>
      <c r="L410" s="228">
        <v>3</v>
      </c>
      <c r="M410" s="228">
        <v>0</v>
      </c>
      <c r="N410" s="228">
        <v>1</v>
      </c>
      <c r="O410" s="228">
        <v>0</v>
      </c>
      <c r="P410" s="228">
        <v>1</v>
      </c>
      <c r="Q410" s="228">
        <v>0</v>
      </c>
      <c r="R410" s="228">
        <v>1</v>
      </c>
      <c r="S410" s="228">
        <v>0</v>
      </c>
      <c r="T410" s="232"/>
    </row>
    <row r="411" spans="1:20" ht="15" x14ac:dyDescent="0.25">
      <c r="A411" s="228">
        <v>415</v>
      </c>
      <c r="B411" s="228" t="s">
        <v>6283</v>
      </c>
      <c r="C411" s="228" t="s">
        <v>2775</v>
      </c>
      <c r="D411" s="320" t="s">
        <v>76</v>
      </c>
      <c r="E411" s="320" t="s">
        <v>50</v>
      </c>
      <c r="F411" s="320"/>
      <c r="G411" s="228">
        <v>37.824588775634702</v>
      </c>
      <c r="H411" s="228">
        <v>-122.23281097412099</v>
      </c>
      <c r="I411" s="228">
        <v>415</v>
      </c>
      <c r="J411" s="228">
        <v>1</v>
      </c>
      <c r="K411" s="228">
        <v>0</v>
      </c>
      <c r="L411" s="228">
        <v>1</v>
      </c>
      <c r="M411" s="228">
        <v>0</v>
      </c>
      <c r="N411" s="228">
        <v>0</v>
      </c>
      <c r="O411" s="228">
        <v>0</v>
      </c>
      <c r="P411" s="228">
        <v>0</v>
      </c>
      <c r="Q411" s="228">
        <v>0</v>
      </c>
      <c r="R411" s="228">
        <v>0</v>
      </c>
      <c r="S411" s="228">
        <v>0</v>
      </c>
      <c r="T411" s="232"/>
    </row>
    <row r="412" spans="1:20" ht="15" x14ac:dyDescent="0.25">
      <c r="A412" s="228">
        <v>416</v>
      </c>
      <c r="B412" s="228" t="s">
        <v>6284</v>
      </c>
      <c r="C412" s="228" t="s">
        <v>2778</v>
      </c>
      <c r="D412" s="320" t="s">
        <v>815</v>
      </c>
      <c r="E412" s="320" t="s">
        <v>50</v>
      </c>
      <c r="F412" s="320"/>
      <c r="G412" s="228">
        <v>40.539249420166001</v>
      </c>
      <c r="H412" s="228">
        <v>-74.471488952636705</v>
      </c>
      <c r="I412" s="228">
        <v>416</v>
      </c>
      <c r="J412" s="228">
        <v>1</v>
      </c>
      <c r="K412" s="228">
        <v>0</v>
      </c>
      <c r="L412" s="228">
        <v>1</v>
      </c>
      <c r="M412" s="228">
        <v>0</v>
      </c>
      <c r="N412" s="228">
        <v>0</v>
      </c>
      <c r="O412" s="228">
        <v>0</v>
      </c>
      <c r="P412" s="228">
        <v>0</v>
      </c>
      <c r="Q412" s="228">
        <v>0</v>
      </c>
      <c r="R412" s="228">
        <v>0</v>
      </c>
      <c r="S412" s="228">
        <v>0</v>
      </c>
      <c r="T412" s="232"/>
    </row>
    <row r="413" spans="1:20" ht="15" x14ac:dyDescent="0.25">
      <c r="A413" s="228">
        <v>417</v>
      </c>
      <c r="B413" s="228" t="s">
        <v>6285</v>
      </c>
      <c r="C413" s="228" t="s">
        <v>2781</v>
      </c>
      <c r="D413" s="320" t="s">
        <v>156</v>
      </c>
      <c r="E413" s="320" t="s">
        <v>50</v>
      </c>
      <c r="F413" s="320"/>
      <c r="G413" s="228">
        <v>40.438339233398402</v>
      </c>
      <c r="H413" s="228">
        <v>-79.997467041015597</v>
      </c>
      <c r="I413" s="228">
        <v>417</v>
      </c>
      <c r="J413" s="228">
        <v>12</v>
      </c>
      <c r="K413" s="228">
        <v>2</v>
      </c>
      <c r="L413" s="228">
        <v>7</v>
      </c>
      <c r="M413" s="228">
        <v>0</v>
      </c>
      <c r="N413" s="228">
        <v>0</v>
      </c>
      <c r="O413" s="228">
        <v>3</v>
      </c>
      <c r="P413" s="228">
        <v>0</v>
      </c>
      <c r="Q413" s="228">
        <v>0</v>
      </c>
      <c r="R413" s="228">
        <v>0</v>
      </c>
      <c r="S413" s="228">
        <v>0</v>
      </c>
      <c r="T413" s="232"/>
    </row>
    <row r="414" spans="1:20" ht="15" x14ac:dyDescent="0.25">
      <c r="A414" s="228">
        <v>418</v>
      </c>
      <c r="B414" s="228" t="s">
        <v>6286</v>
      </c>
      <c r="C414" s="228" t="s">
        <v>2792</v>
      </c>
      <c r="D414" s="320" t="s">
        <v>49</v>
      </c>
      <c r="E414" s="320" t="s">
        <v>50</v>
      </c>
      <c r="F414" s="320"/>
      <c r="G414" s="228">
        <v>42.447380065917898</v>
      </c>
      <c r="H414" s="228">
        <v>-73.254219055175696</v>
      </c>
      <c r="I414" s="228">
        <v>418</v>
      </c>
      <c r="J414" s="228">
        <v>2</v>
      </c>
      <c r="K414" s="228">
        <v>0</v>
      </c>
      <c r="L414" s="228">
        <v>0</v>
      </c>
      <c r="M414" s="228">
        <v>2</v>
      </c>
      <c r="N414" s="228">
        <v>0</v>
      </c>
      <c r="O414" s="228">
        <v>0</v>
      </c>
      <c r="P414" s="228">
        <v>0</v>
      </c>
      <c r="Q414" s="228">
        <v>0</v>
      </c>
      <c r="R414" s="228">
        <v>0</v>
      </c>
      <c r="S414" s="228">
        <v>0</v>
      </c>
      <c r="T414" s="232"/>
    </row>
    <row r="415" spans="1:20" ht="15" x14ac:dyDescent="0.25">
      <c r="A415" s="228">
        <v>419</v>
      </c>
      <c r="B415" s="228" t="s">
        <v>6287</v>
      </c>
      <c r="C415" s="228" t="s">
        <v>2797</v>
      </c>
      <c r="D415" s="320" t="s">
        <v>76</v>
      </c>
      <c r="E415" s="320" t="s">
        <v>50</v>
      </c>
      <c r="F415" s="320"/>
      <c r="G415" s="228">
        <v>33.871120452880803</v>
      </c>
      <c r="H415" s="228">
        <v>-117.86139678955</v>
      </c>
      <c r="I415" s="228">
        <v>419</v>
      </c>
      <c r="J415" s="228">
        <v>3</v>
      </c>
      <c r="K415" s="228">
        <v>1</v>
      </c>
      <c r="L415" s="228">
        <v>0</v>
      </c>
      <c r="M415" s="228">
        <v>2</v>
      </c>
      <c r="N415" s="228">
        <v>0</v>
      </c>
      <c r="O415" s="228">
        <v>0</v>
      </c>
      <c r="P415" s="228">
        <v>0</v>
      </c>
      <c r="Q415" s="228">
        <v>0</v>
      </c>
      <c r="R415" s="228">
        <v>0</v>
      </c>
      <c r="S415" s="228">
        <v>0</v>
      </c>
      <c r="T415" s="232"/>
    </row>
    <row r="416" spans="1:20" ht="15" x14ac:dyDescent="0.25">
      <c r="A416" s="228">
        <v>420</v>
      </c>
      <c r="B416" s="228" t="s">
        <v>6288</v>
      </c>
      <c r="C416" s="228" t="s">
        <v>2800</v>
      </c>
      <c r="D416" s="320" t="s">
        <v>76</v>
      </c>
      <c r="E416" s="320" t="s">
        <v>50</v>
      </c>
      <c r="F416" s="320"/>
      <c r="G416" s="228">
        <v>37.658191680908203</v>
      </c>
      <c r="H416" s="228">
        <v>-121.87712860107401</v>
      </c>
      <c r="I416" s="228">
        <v>420</v>
      </c>
      <c r="J416" s="228">
        <v>4</v>
      </c>
      <c r="K416" s="228">
        <v>0</v>
      </c>
      <c r="L416" s="228">
        <v>2</v>
      </c>
      <c r="M416" s="228">
        <v>0</v>
      </c>
      <c r="N416" s="228">
        <v>0</v>
      </c>
      <c r="O416" s="228">
        <v>0</v>
      </c>
      <c r="P416" s="228">
        <v>2</v>
      </c>
      <c r="Q416" s="228">
        <v>0</v>
      </c>
      <c r="R416" s="228">
        <v>0</v>
      </c>
      <c r="S416" s="228">
        <v>0</v>
      </c>
      <c r="T416" s="232"/>
    </row>
    <row r="417" spans="1:20" ht="15" x14ac:dyDescent="0.25">
      <c r="A417" s="228">
        <v>421</v>
      </c>
      <c r="B417" s="228" t="s">
        <v>6289</v>
      </c>
      <c r="C417" s="228" t="s">
        <v>2805</v>
      </c>
      <c r="D417" s="320" t="s">
        <v>76</v>
      </c>
      <c r="E417" s="320" t="s">
        <v>50</v>
      </c>
      <c r="F417" s="320"/>
      <c r="G417" s="228">
        <v>34.0548286437988</v>
      </c>
      <c r="H417" s="228">
        <v>-117.750030517578</v>
      </c>
      <c r="I417" s="228">
        <v>421</v>
      </c>
      <c r="J417" s="228">
        <v>3</v>
      </c>
      <c r="K417" s="228">
        <v>1</v>
      </c>
      <c r="L417" s="228">
        <v>2</v>
      </c>
      <c r="M417" s="228">
        <v>0</v>
      </c>
      <c r="N417" s="228">
        <v>0</v>
      </c>
      <c r="O417" s="228">
        <v>0</v>
      </c>
      <c r="P417" s="228">
        <v>0</v>
      </c>
      <c r="Q417" s="228">
        <v>0</v>
      </c>
      <c r="R417" s="228">
        <v>0</v>
      </c>
      <c r="S417" s="228">
        <v>0</v>
      </c>
      <c r="T417" s="232"/>
    </row>
    <row r="418" spans="1:20" ht="15" x14ac:dyDescent="0.25">
      <c r="A418" s="228">
        <v>422</v>
      </c>
      <c r="B418" s="228" t="s">
        <v>6290</v>
      </c>
      <c r="C418" s="228" t="s">
        <v>2805</v>
      </c>
      <c r="D418" s="320" t="s">
        <v>107</v>
      </c>
      <c r="E418" s="320" t="s">
        <v>50</v>
      </c>
      <c r="F418" s="320"/>
      <c r="G418" s="228">
        <v>41.183380126953097</v>
      </c>
      <c r="H418" s="228">
        <v>-74.056503295898395</v>
      </c>
      <c r="I418" s="228">
        <v>422</v>
      </c>
      <c r="J418" s="228">
        <v>1</v>
      </c>
      <c r="K418" s="228">
        <v>0</v>
      </c>
      <c r="L418" s="228">
        <v>1</v>
      </c>
      <c r="M418" s="228">
        <v>0</v>
      </c>
      <c r="N418" s="228">
        <v>0</v>
      </c>
      <c r="O418" s="228">
        <v>0</v>
      </c>
      <c r="P418" s="228">
        <v>0</v>
      </c>
      <c r="Q418" s="228">
        <v>0</v>
      </c>
      <c r="R418" s="228">
        <v>0</v>
      </c>
      <c r="S418" s="228">
        <v>0</v>
      </c>
      <c r="T418" s="232"/>
    </row>
    <row r="419" spans="1:20" ht="15" x14ac:dyDescent="0.25">
      <c r="A419" s="228">
        <v>423</v>
      </c>
      <c r="B419" s="228" t="s">
        <v>6291</v>
      </c>
      <c r="C419" s="228" t="s">
        <v>2813</v>
      </c>
      <c r="D419" s="320" t="s">
        <v>2814</v>
      </c>
      <c r="E419" s="320" t="s">
        <v>2814</v>
      </c>
      <c r="F419" s="320">
        <v>1</v>
      </c>
      <c r="G419" s="228">
        <v>18.539199829101499</v>
      </c>
      <c r="H419" s="228">
        <v>-72.334999084472599</v>
      </c>
      <c r="I419" s="228">
        <v>423</v>
      </c>
      <c r="J419" s="228">
        <v>1</v>
      </c>
      <c r="K419" s="228">
        <v>0</v>
      </c>
      <c r="L419" s="228">
        <v>1</v>
      </c>
      <c r="M419" s="228">
        <v>0</v>
      </c>
      <c r="N419" s="228">
        <v>0</v>
      </c>
      <c r="O419" s="228">
        <v>0</v>
      </c>
      <c r="P419" s="228">
        <v>0</v>
      </c>
      <c r="Q419" s="228">
        <v>0</v>
      </c>
      <c r="R419" s="228">
        <v>0</v>
      </c>
      <c r="S419" s="228">
        <v>0</v>
      </c>
      <c r="T419" s="232"/>
    </row>
    <row r="420" spans="1:20" ht="15" x14ac:dyDescent="0.25">
      <c r="A420" s="228">
        <v>424</v>
      </c>
      <c r="B420" s="228" t="s">
        <v>6292</v>
      </c>
      <c r="C420" s="228" t="s">
        <v>2817</v>
      </c>
      <c r="D420" s="320" t="s">
        <v>122</v>
      </c>
      <c r="E420" s="320" t="s">
        <v>50</v>
      </c>
      <c r="F420" s="320"/>
      <c r="G420" s="228">
        <v>45.671260833740199</v>
      </c>
      <c r="H420" s="228">
        <v>-121.53424835205</v>
      </c>
      <c r="I420" s="228">
        <v>424</v>
      </c>
      <c r="J420" s="228">
        <v>1</v>
      </c>
      <c r="K420" s="228">
        <v>0</v>
      </c>
      <c r="L420" s="228">
        <v>1</v>
      </c>
      <c r="M420" s="228">
        <v>0</v>
      </c>
      <c r="N420" s="228">
        <v>0</v>
      </c>
      <c r="O420" s="228">
        <v>0</v>
      </c>
      <c r="P420" s="228">
        <v>0</v>
      </c>
      <c r="Q420" s="228">
        <v>0</v>
      </c>
      <c r="R420" s="228">
        <v>0</v>
      </c>
      <c r="S420" s="228">
        <v>0</v>
      </c>
      <c r="T420" s="232"/>
    </row>
    <row r="421" spans="1:20" ht="15" x14ac:dyDescent="0.25">
      <c r="A421" s="228">
        <v>425</v>
      </c>
      <c r="B421" s="228" t="s">
        <v>6293</v>
      </c>
      <c r="C421" s="228" t="s">
        <v>2820</v>
      </c>
      <c r="D421" s="320" t="s">
        <v>432</v>
      </c>
      <c r="E421" s="320" t="s">
        <v>50</v>
      </c>
      <c r="F421" s="320"/>
      <c r="G421" s="228">
        <v>43.413990020751903</v>
      </c>
      <c r="H421" s="228">
        <v>-87.8702392578125</v>
      </c>
      <c r="I421" s="228">
        <v>425</v>
      </c>
      <c r="J421" s="228">
        <v>1</v>
      </c>
      <c r="K421" s="228">
        <v>0</v>
      </c>
      <c r="L421" s="228">
        <v>0</v>
      </c>
      <c r="M421" s="228">
        <v>1</v>
      </c>
      <c r="N421" s="228">
        <v>0</v>
      </c>
      <c r="O421" s="228">
        <v>0</v>
      </c>
      <c r="P421" s="228">
        <v>0</v>
      </c>
      <c r="Q421" s="228">
        <v>0</v>
      </c>
      <c r="R421" s="228">
        <v>0</v>
      </c>
      <c r="S421" s="228">
        <v>0</v>
      </c>
      <c r="T421" s="232"/>
    </row>
    <row r="422" spans="1:20" ht="15" x14ac:dyDescent="0.25">
      <c r="A422" s="228">
        <v>426</v>
      </c>
      <c r="B422" s="228" t="s">
        <v>6294</v>
      </c>
      <c r="C422" s="228" t="s">
        <v>2823</v>
      </c>
      <c r="D422" s="320" t="s">
        <v>320</v>
      </c>
      <c r="E422" s="320" t="s">
        <v>50</v>
      </c>
      <c r="F422" s="320"/>
      <c r="G422" s="228">
        <v>43.659141540527301</v>
      </c>
      <c r="H422" s="228">
        <v>-70.256652832031193</v>
      </c>
      <c r="I422" s="228">
        <v>426</v>
      </c>
      <c r="J422" s="228">
        <v>6</v>
      </c>
      <c r="K422" s="228">
        <v>2</v>
      </c>
      <c r="L422" s="228">
        <v>1</v>
      </c>
      <c r="M422" s="228">
        <v>3</v>
      </c>
      <c r="N422" s="228">
        <v>0</v>
      </c>
      <c r="O422" s="228">
        <v>0</v>
      </c>
      <c r="P422" s="228">
        <v>0</v>
      </c>
      <c r="Q422" s="228">
        <v>0</v>
      </c>
      <c r="R422" s="228">
        <v>0</v>
      </c>
      <c r="S422" s="228">
        <v>0</v>
      </c>
      <c r="T422" s="232"/>
    </row>
    <row r="423" spans="1:20" ht="15" x14ac:dyDescent="0.25">
      <c r="A423" s="228">
        <v>427</v>
      </c>
      <c r="B423" s="228" t="s">
        <v>6295</v>
      </c>
      <c r="C423" s="228" t="s">
        <v>2823</v>
      </c>
      <c r="D423" s="320" t="s">
        <v>122</v>
      </c>
      <c r="E423" s="320" t="s">
        <v>50</v>
      </c>
      <c r="F423" s="320"/>
      <c r="G423" s="228">
        <v>45.511791229247997</v>
      </c>
      <c r="H423" s="228">
        <v>-122.67562866210901</v>
      </c>
      <c r="I423" s="228">
        <v>427</v>
      </c>
      <c r="J423" s="228">
        <v>70</v>
      </c>
      <c r="K423" s="228">
        <v>18</v>
      </c>
      <c r="L423" s="228">
        <v>24</v>
      </c>
      <c r="M423" s="228">
        <v>10</v>
      </c>
      <c r="N423" s="228">
        <v>2</v>
      </c>
      <c r="O423" s="228">
        <v>0</v>
      </c>
      <c r="P423" s="228">
        <v>6</v>
      </c>
      <c r="Q423" s="228">
        <v>4</v>
      </c>
      <c r="R423" s="228">
        <v>5</v>
      </c>
      <c r="S423" s="228">
        <v>1</v>
      </c>
      <c r="T423" s="232"/>
    </row>
    <row r="424" spans="1:20" ht="15" x14ac:dyDescent="0.25">
      <c r="A424" s="228">
        <v>428</v>
      </c>
      <c r="B424" s="228" t="s">
        <v>6296</v>
      </c>
      <c r="C424" s="228" t="s">
        <v>2892</v>
      </c>
      <c r="D424" s="320" t="s">
        <v>399</v>
      </c>
      <c r="E424" s="320" t="s">
        <v>50</v>
      </c>
      <c r="F424" s="320"/>
      <c r="G424" s="228">
        <v>43.070621490478501</v>
      </c>
      <c r="H424" s="228">
        <v>-70.772117614746094</v>
      </c>
      <c r="I424" s="228">
        <v>428</v>
      </c>
      <c r="J424" s="228">
        <v>2</v>
      </c>
      <c r="K424" s="228">
        <v>0</v>
      </c>
      <c r="L424" s="228">
        <v>1</v>
      </c>
      <c r="M424" s="228">
        <v>1</v>
      </c>
      <c r="N424" s="228">
        <v>0</v>
      </c>
      <c r="O424" s="228">
        <v>0</v>
      </c>
      <c r="P424" s="228">
        <v>0</v>
      </c>
      <c r="Q424" s="228">
        <v>0</v>
      </c>
      <c r="R424" s="228">
        <v>0</v>
      </c>
      <c r="S424" s="228">
        <v>0</v>
      </c>
      <c r="T424" s="232"/>
    </row>
    <row r="425" spans="1:20" ht="15" x14ac:dyDescent="0.25">
      <c r="A425" s="228">
        <v>429</v>
      </c>
      <c r="B425" s="228" t="s">
        <v>6297</v>
      </c>
      <c r="C425" s="228" t="s">
        <v>2895</v>
      </c>
      <c r="D425" s="320" t="s">
        <v>1276</v>
      </c>
      <c r="E425" s="320" t="s">
        <v>50</v>
      </c>
      <c r="F425" s="320"/>
      <c r="G425" s="228">
        <v>34.541419982910099</v>
      </c>
      <c r="H425" s="228">
        <v>-112.46872711181599</v>
      </c>
      <c r="I425" s="228">
        <v>429</v>
      </c>
      <c r="J425" s="228">
        <v>3</v>
      </c>
      <c r="K425" s="228">
        <v>3</v>
      </c>
      <c r="L425" s="228">
        <v>0</v>
      </c>
      <c r="M425" s="228">
        <v>0</v>
      </c>
      <c r="N425" s="228">
        <v>0</v>
      </c>
      <c r="O425" s="228">
        <v>0</v>
      </c>
      <c r="P425" s="228">
        <v>0</v>
      </c>
      <c r="Q425" s="228">
        <v>0</v>
      </c>
      <c r="R425" s="228">
        <v>0</v>
      </c>
      <c r="S425" s="228">
        <v>0</v>
      </c>
      <c r="T425" s="232"/>
    </row>
    <row r="426" spans="1:20" ht="15" x14ac:dyDescent="0.25">
      <c r="A426" s="228">
        <v>430</v>
      </c>
      <c r="B426" s="228" t="s">
        <v>6298</v>
      </c>
      <c r="C426" s="228" t="s">
        <v>2901</v>
      </c>
      <c r="D426" s="320" t="s">
        <v>815</v>
      </c>
      <c r="E426" s="320" t="s">
        <v>50</v>
      </c>
      <c r="F426" s="320"/>
      <c r="G426" s="228">
        <v>40.36030960083</v>
      </c>
      <c r="H426" s="228">
        <v>-74.664283752441406</v>
      </c>
      <c r="I426" s="228">
        <v>430</v>
      </c>
      <c r="J426" s="228">
        <v>4</v>
      </c>
      <c r="K426" s="228">
        <v>1</v>
      </c>
      <c r="L426" s="228">
        <v>0</v>
      </c>
      <c r="M426" s="228">
        <v>3</v>
      </c>
      <c r="N426" s="228">
        <v>0</v>
      </c>
      <c r="O426" s="228">
        <v>0</v>
      </c>
      <c r="P426" s="228">
        <v>0</v>
      </c>
      <c r="Q426" s="228">
        <v>0</v>
      </c>
      <c r="R426" s="228">
        <v>0</v>
      </c>
      <c r="S426" s="228">
        <v>0</v>
      </c>
      <c r="T426" s="232"/>
    </row>
    <row r="427" spans="1:20" ht="15" x14ac:dyDescent="0.25">
      <c r="A427" s="228">
        <v>431</v>
      </c>
      <c r="B427" s="228" t="s">
        <v>6299</v>
      </c>
      <c r="C427" s="228" t="s">
        <v>2908</v>
      </c>
      <c r="D427" s="320" t="s">
        <v>380</v>
      </c>
      <c r="E427" s="320" t="s">
        <v>50</v>
      </c>
      <c r="F427" s="320"/>
      <c r="G427" s="228">
        <v>41.8238716125488</v>
      </c>
      <c r="H427" s="228">
        <v>-71.4119873046875</v>
      </c>
      <c r="I427" s="228">
        <v>431</v>
      </c>
      <c r="J427" s="228">
        <v>21</v>
      </c>
      <c r="K427" s="228">
        <v>11</v>
      </c>
      <c r="L427" s="228">
        <v>6</v>
      </c>
      <c r="M427" s="228">
        <v>1</v>
      </c>
      <c r="N427" s="228">
        <v>0</v>
      </c>
      <c r="O427" s="228">
        <v>2</v>
      </c>
      <c r="P427" s="228">
        <v>1</v>
      </c>
      <c r="Q427" s="228">
        <v>0</v>
      </c>
      <c r="R427" s="228">
        <v>0</v>
      </c>
      <c r="S427" s="228">
        <v>0</v>
      </c>
      <c r="T427" s="232"/>
    </row>
    <row r="428" spans="1:20" ht="15" x14ac:dyDescent="0.25">
      <c r="A428" s="228">
        <v>432</v>
      </c>
      <c r="B428" s="228" t="s">
        <v>4519</v>
      </c>
      <c r="C428" s="228" t="s">
        <v>2927</v>
      </c>
      <c r="D428" s="320" t="s">
        <v>261</v>
      </c>
      <c r="E428" s="320" t="s">
        <v>50</v>
      </c>
      <c r="F428" s="320"/>
      <c r="G428" s="228">
        <v>46.730148315429602</v>
      </c>
      <c r="H428" s="228">
        <v>-117.18147277832</v>
      </c>
      <c r="I428" s="228">
        <v>432</v>
      </c>
      <c r="J428" s="228">
        <v>1</v>
      </c>
      <c r="K428" s="228">
        <v>0</v>
      </c>
      <c r="L428" s="228">
        <v>1</v>
      </c>
      <c r="M428" s="228">
        <v>0</v>
      </c>
      <c r="N428" s="228">
        <v>1</v>
      </c>
      <c r="O428" s="228">
        <v>0</v>
      </c>
      <c r="P428" s="228">
        <v>0</v>
      </c>
      <c r="Q428" s="228">
        <v>0</v>
      </c>
      <c r="R428" s="228">
        <v>0</v>
      </c>
      <c r="S428" s="228">
        <v>0</v>
      </c>
      <c r="T428" s="232"/>
    </row>
    <row r="429" spans="1:20" ht="15" x14ac:dyDescent="0.25">
      <c r="A429" s="228">
        <v>433</v>
      </c>
      <c r="B429" s="228" t="s">
        <v>6300</v>
      </c>
      <c r="C429" s="228" t="s">
        <v>2929</v>
      </c>
      <c r="D429" s="320" t="s">
        <v>261</v>
      </c>
      <c r="E429" s="320" t="s">
        <v>50</v>
      </c>
      <c r="F429" s="320"/>
      <c r="G429" s="228">
        <v>47.190441131591797</v>
      </c>
      <c r="H429" s="228">
        <v>-122.295639038085</v>
      </c>
      <c r="I429" s="228">
        <v>433</v>
      </c>
      <c r="J429" s="228">
        <v>1</v>
      </c>
      <c r="K429" s="228">
        <v>0</v>
      </c>
      <c r="L429" s="228">
        <v>1</v>
      </c>
      <c r="M429" s="228">
        <v>0</v>
      </c>
      <c r="N429" s="228">
        <v>0</v>
      </c>
      <c r="O429" s="228">
        <v>0</v>
      </c>
      <c r="P429" s="228">
        <v>0</v>
      </c>
      <c r="Q429" s="228">
        <v>0</v>
      </c>
      <c r="R429" s="228">
        <v>0</v>
      </c>
      <c r="S429" s="228">
        <v>0</v>
      </c>
      <c r="T429" s="232"/>
    </row>
    <row r="430" spans="1:20" ht="15" x14ac:dyDescent="0.25">
      <c r="A430" s="228">
        <v>434</v>
      </c>
      <c r="B430" s="228" t="s">
        <v>6301</v>
      </c>
      <c r="C430" s="228" t="s">
        <v>2932</v>
      </c>
      <c r="D430" s="320" t="s">
        <v>2932</v>
      </c>
      <c r="E430" s="320" t="s">
        <v>2932</v>
      </c>
      <c r="F430" s="320">
        <v>1</v>
      </c>
      <c r="G430" s="228">
        <v>25.5</v>
      </c>
      <c r="H430" s="228">
        <v>51.25</v>
      </c>
      <c r="I430" s="228">
        <v>434</v>
      </c>
      <c r="J430" s="228">
        <v>1</v>
      </c>
      <c r="K430" s="228">
        <v>0</v>
      </c>
      <c r="L430" s="228">
        <v>1</v>
      </c>
      <c r="M430" s="228">
        <v>0</v>
      </c>
      <c r="N430" s="228">
        <v>0</v>
      </c>
      <c r="O430" s="228">
        <v>0</v>
      </c>
      <c r="P430" s="228">
        <v>0</v>
      </c>
      <c r="Q430" s="228">
        <v>0</v>
      </c>
      <c r="R430" s="228">
        <v>0</v>
      </c>
      <c r="S430" s="228">
        <v>0</v>
      </c>
      <c r="T430" s="232"/>
    </row>
    <row r="431" spans="1:20" ht="15" x14ac:dyDescent="0.25">
      <c r="A431" s="228">
        <v>435</v>
      </c>
      <c r="B431" s="228" t="s">
        <v>6302</v>
      </c>
      <c r="C431" s="228" t="s">
        <v>2935</v>
      </c>
      <c r="D431" s="320" t="s">
        <v>107</v>
      </c>
      <c r="E431" s="320" t="s">
        <v>50</v>
      </c>
      <c r="F431" s="320"/>
      <c r="G431" s="228">
        <v>40.714000701904297</v>
      </c>
      <c r="H431" s="228">
        <v>-73.829986572265597</v>
      </c>
      <c r="I431" s="228">
        <v>435</v>
      </c>
      <c r="J431" s="228">
        <v>1</v>
      </c>
      <c r="K431" s="228">
        <v>1</v>
      </c>
      <c r="L431" s="228">
        <v>0</v>
      </c>
      <c r="M431" s="228">
        <v>0</v>
      </c>
      <c r="N431" s="228">
        <v>0</v>
      </c>
      <c r="O431" s="228">
        <v>0</v>
      </c>
      <c r="P431" s="228">
        <v>0</v>
      </c>
      <c r="Q431" s="228">
        <v>0</v>
      </c>
      <c r="R431" s="228">
        <v>0</v>
      </c>
      <c r="S431" s="228">
        <v>0</v>
      </c>
      <c r="T431" s="232"/>
    </row>
    <row r="432" spans="1:20" ht="15" x14ac:dyDescent="0.25">
      <c r="A432" s="228">
        <v>436</v>
      </c>
      <c r="B432" s="228" t="s">
        <v>6303</v>
      </c>
      <c r="C432" s="228" t="s">
        <v>2938</v>
      </c>
      <c r="D432" s="320" t="s">
        <v>107</v>
      </c>
      <c r="E432" s="320" t="s">
        <v>50</v>
      </c>
      <c r="F432" s="320"/>
      <c r="G432" s="228">
        <v>43.331958770751903</v>
      </c>
      <c r="H432" s="228">
        <v>-73.677490234375</v>
      </c>
      <c r="I432" s="228">
        <v>436</v>
      </c>
      <c r="J432" s="228">
        <v>1</v>
      </c>
      <c r="K432" s="228">
        <v>1</v>
      </c>
      <c r="L432" s="228">
        <v>0</v>
      </c>
      <c r="M432" s="228">
        <v>0</v>
      </c>
      <c r="N432" s="228">
        <v>0</v>
      </c>
      <c r="O432" s="228">
        <v>0</v>
      </c>
      <c r="P432" s="228">
        <v>0</v>
      </c>
      <c r="Q432" s="228">
        <v>0</v>
      </c>
      <c r="R432" s="228">
        <v>0</v>
      </c>
      <c r="S432" s="228">
        <v>0</v>
      </c>
      <c r="T432" s="232"/>
    </row>
    <row r="433" spans="1:20" ht="15" x14ac:dyDescent="0.25">
      <c r="A433" s="228">
        <v>437</v>
      </c>
      <c r="B433" s="228" t="s">
        <v>6304</v>
      </c>
      <c r="C433" s="228" t="s">
        <v>2941</v>
      </c>
      <c r="D433" s="320" t="s">
        <v>76</v>
      </c>
      <c r="E433" s="320" t="s">
        <v>50</v>
      </c>
      <c r="F433" s="320"/>
      <c r="G433" s="228">
        <v>39.936729431152301</v>
      </c>
      <c r="H433" s="228">
        <v>-120.948112487792</v>
      </c>
      <c r="I433" s="228">
        <v>437</v>
      </c>
      <c r="J433" s="228">
        <v>1</v>
      </c>
      <c r="K433" s="228">
        <v>0</v>
      </c>
      <c r="L433" s="228">
        <v>0</v>
      </c>
      <c r="M433" s="228">
        <v>0</v>
      </c>
      <c r="N433" s="228">
        <v>0</v>
      </c>
      <c r="O433" s="228">
        <v>0</v>
      </c>
      <c r="P433" s="228">
        <v>1</v>
      </c>
      <c r="Q433" s="228">
        <v>0</v>
      </c>
      <c r="R433" s="228">
        <v>0</v>
      </c>
      <c r="S433" s="228">
        <v>0</v>
      </c>
      <c r="T433" s="232"/>
    </row>
    <row r="434" spans="1:20" ht="15" x14ac:dyDescent="0.25">
      <c r="A434" s="228">
        <v>438</v>
      </c>
      <c r="B434" s="228" t="s">
        <v>4520</v>
      </c>
      <c r="C434" s="228" t="s">
        <v>2944</v>
      </c>
      <c r="D434" s="320" t="s">
        <v>250</v>
      </c>
      <c r="E434" s="320" t="s">
        <v>50</v>
      </c>
      <c r="F434" s="320"/>
      <c r="G434" s="228">
        <v>35.785511016845703</v>
      </c>
      <c r="H434" s="228">
        <v>-78.642669677734304</v>
      </c>
      <c r="I434" s="228">
        <v>438</v>
      </c>
      <c r="J434" s="228">
        <v>11</v>
      </c>
      <c r="K434" s="228">
        <v>3</v>
      </c>
      <c r="L434" s="228">
        <v>5</v>
      </c>
      <c r="M434" s="228">
        <v>1</v>
      </c>
      <c r="N434" s="228">
        <v>1</v>
      </c>
      <c r="O434" s="228">
        <v>0</v>
      </c>
      <c r="P434" s="228">
        <v>2</v>
      </c>
      <c r="Q434" s="228">
        <v>0</v>
      </c>
      <c r="R434" s="228">
        <v>0</v>
      </c>
      <c r="S434" s="228">
        <v>0</v>
      </c>
      <c r="T434" s="232"/>
    </row>
    <row r="435" spans="1:20" ht="15" x14ac:dyDescent="0.25">
      <c r="A435" s="228">
        <v>439</v>
      </c>
      <c r="B435" s="228" t="s">
        <v>6305</v>
      </c>
      <c r="C435" s="228" t="s">
        <v>2961</v>
      </c>
      <c r="D435" s="320" t="s">
        <v>76</v>
      </c>
      <c r="E435" s="320" t="s">
        <v>50</v>
      </c>
      <c r="F435" s="320"/>
      <c r="G435" s="228">
        <v>38.574611663818303</v>
      </c>
      <c r="H435" s="228">
        <v>-121.30361175537099</v>
      </c>
      <c r="I435" s="228">
        <v>439</v>
      </c>
      <c r="J435" s="228">
        <v>4</v>
      </c>
      <c r="K435" s="228">
        <v>4</v>
      </c>
      <c r="L435" s="228">
        <v>0</v>
      </c>
      <c r="M435" s="228">
        <v>0</v>
      </c>
      <c r="N435" s="228">
        <v>0</v>
      </c>
      <c r="O435" s="228">
        <v>0</v>
      </c>
      <c r="P435" s="228">
        <v>0</v>
      </c>
      <c r="Q435" s="228">
        <v>0</v>
      </c>
      <c r="R435" s="228">
        <v>0</v>
      </c>
      <c r="S435" s="228">
        <v>0</v>
      </c>
      <c r="T435" s="232"/>
    </row>
    <row r="436" spans="1:20" ht="15" x14ac:dyDescent="0.25">
      <c r="A436" s="228">
        <v>440</v>
      </c>
      <c r="B436" s="228" t="s">
        <v>6306</v>
      </c>
      <c r="C436" s="228" t="s">
        <v>2966</v>
      </c>
      <c r="D436" s="320" t="s">
        <v>49</v>
      </c>
      <c r="E436" s="320" t="s">
        <v>50</v>
      </c>
      <c r="F436" s="320"/>
      <c r="G436" s="228">
        <v>42.525909423828097</v>
      </c>
      <c r="H436" s="228">
        <v>-71.103782653808594</v>
      </c>
      <c r="I436" s="228">
        <v>440</v>
      </c>
      <c r="J436" s="228">
        <v>2</v>
      </c>
      <c r="K436" s="228">
        <v>0</v>
      </c>
      <c r="L436" s="228">
        <v>0</v>
      </c>
      <c r="M436" s="228">
        <v>2</v>
      </c>
      <c r="N436" s="228">
        <v>0</v>
      </c>
      <c r="O436" s="228">
        <v>0</v>
      </c>
      <c r="P436" s="228">
        <v>0</v>
      </c>
      <c r="Q436" s="228">
        <v>0</v>
      </c>
      <c r="R436" s="228">
        <v>0</v>
      </c>
      <c r="S436" s="228">
        <v>0</v>
      </c>
      <c r="T436" s="232"/>
    </row>
    <row r="437" spans="1:20" ht="15" x14ac:dyDescent="0.25">
      <c r="A437" s="228">
        <v>441</v>
      </c>
      <c r="B437" s="228" t="s">
        <v>6307</v>
      </c>
      <c r="C437" s="228" t="s">
        <v>2969</v>
      </c>
      <c r="D437" s="320" t="s">
        <v>76</v>
      </c>
      <c r="E437" s="320" t="s">
        <v>50</v>
      </c>
      <c r="F437" s="320"/>
      <c r="G437" s="228">
        <v>40.587589263916001</v>
      </c>
      <c r="H437" s="228">
        <v>-122.392608642578</v>
      </c>
      <c r="I437" s="228">
        <v>441</v>
      </c>
      <c r="J437" s="228">
        <v>3</v>
      </c>
      <c r="K437" s="228">
        <v>2</v>
      </c>
      <c r="L437" s="228">
        <v>1</v>
      </c>
      <c r="M437" s="228">
        <v>0</v>
      </c>
      <c r="N437" s="228">
        <v>0</v>
      </c>
      <c r="O437" s="228">
        <v>0</v>
      </c>
      <c r="P437" s="228">
        <v>0</v>
      </c>
      <c r="Q437" s="228">
        <v>0</v>
      </c>
      <c r="R437" s="228">
        <v>0</v>
      </c>
      <c r="S437" s="228">
        <v>0</v>
      </c>
      <c r="T437" s="232"/>
    </row>
    <row r="438" spans="1:20" ht="15" x14ac:dyDescent="0.25">
      <c r="A438" s="228">
        <v>442</v>
      </c>
      <c r="B438" s="228" t="s">
        <v>6308</v>
      </c>
      <c r="C438" s="228" t="s">
        <v>2972</v>
      </c>
      <c r="D438" s="320" t="s">
        <v>122</v>
      </c>
      <c r="E438" s="320" t="s">
        <v>50</v>
      </c>
      <c r="F438" s="320"/>
      <c r="G438" s="228">
        <v>44.2725410461425</v>
      </c>
      <c r="H438" s="228">
        <v>-121.175636291503</v>
      </c>
      <c r="I438" s="228">
        <v>442</v>
      </c>
      <c r="J438" s="228">
        <v>1</v>
      </c>
      <c r="K438" s="228">
        <v>1</v>
      </c>
      <c r="L438" s="228">
        <v>0</v>
      </c>
      <c r="M438" s="228">
        <v>0</v>
      </c>
      <c r="N438" s="228">
        <v>0</v>
      </c>
      <c r="O438" s="228">
        <v>0</v>
      </c>
      <c r="P438" s="228">
        <v>0</v>
      </c>
      <c r="Q438" s="228">
        <v>0</v>
      </c>
      <c r="R438" s="228">
        <v>0</v>
      </c>
      <c r="S438" s="228">
        <v>0</v>
      </c>
      <c r="T438" s="232"/>
    </row>
    <row r="439" spans="1:20" ht="15" x14ac:dyDescent="0.25">
      <c r="A439" s="228">
        <v>443</v>
      </c>
      <c r="B439" s="228" t="s">
        <v>6309</v>
      </c>
      <c r="C439" s="228" t="s">
        <v>2972</v>
      </c>
      <c r="D439" s="320" t="s">
        <v>261</v>
      </c>
      <c r="E439" s="320" t="s">
        <v>50</v>
      </c>
      <c r="F439" s="320"/>
      <c r="G439" s="228">
        <v>47.678581237792898</v>
      </c>
      <c r="H439" s="228">
        <v>-122.131576538085</v>
      </c>
      <c r="I439" s="228">
        <v>443</v>
      </c>
      <c r="J439" s="228">
        <v>7</v>
      </c>
      <c r="K439" s="228">
        <v>5</v>
      </c>
      <c r="L439" s="228">
        <v>2</v>
      </c>
      <c r="M439" s="228">
        <v>0</v>
      </c>
      <c r="N439" s="228">
        <v>0</v>
      </c>
      <c r="O439" s="228">
        <v>0</v>
      </c>
      <c r="P439" s="228">
        <v>0</v>
      </c>
      <c r="Q439" s="228">
        <v>0</v>
      </c>
      <c r="R439" s="228">
        <v>0</v>
      </c>
      <c r="S439" s="228">
        <v>0</v>
      </c>
      <c r="T439" s="232"/>
    </row>
    <row r="440" spans="1:20" ht="15" x14ac:dyDescent="0.25">
      <c r="A440" s="228">
        <v>444</v>
      </c>
      <c r="B440" s="228" t="s">
        <v>4521</v>
      </c>
      <c r="C440" s="228" t="s">
        <v>2983</v>
      </c>
      <c r="D440" s="320" t="s">
        <v>76</v>
      </c>
      <c r="E440" s="320" t="s">
        <v>50</v>
      </c>
      <c r="F440" s="320"/>
      <c r="G440" s="228">
        <v>33.844451904296797</v>
      </c>
      <c r="H440" s="228">
        <v>-118.387939453125</v>
      </c>
      <c r="I440" s="228">
        <v>444</v>
      </c>
      <c r="J440" s="228">
        <v>1</v>
      </c>
      <c r="K440" s="228">
        <v>0</v>
      </c>
      <c r="L440" s="228">
        <v>1</v>
      </c>
      <c r="M440" s="228">
        <v>0</v>
      </c>
      <c r="N440" s="228">
        <v>1</v>
      </c>
      <c r="O440" s="228">
        <v>0</v>
      </c>
      <c r="P440" s="228">
        <v>0</v>
      </c>
      <c r="Q440" s="228">
        <v>0</v>
      </c>
      <c r="R440" s="228">
        <v>0</v>
      </c>
      <c r="S440" s="228">
        <v>0</v>
      </c>
      <c r="T440" s="232"/>
    </row>
    <row r="441" spans="1:20" ht="15" x14ac:dyDescent="0.25">
      <c r="A441" s="228">
        <v>446</v>
      </c>
      <c r="B441" s="228" t="s">
        <v>6311</v>
      </c>
      <c r="C441" s="228" t="s">
        <v>2986</v>
      </c>
      <c r="D441" s="320" t="s">
        <v>76</v>
      </c>
      <c r="E441" s="320" t="s">
        <v>50</v>
      </c>
      <c r="F441" s="320"/>
      <c r="G441" s="228">
        <v>37.484500885009702</v>
      </c>
      <c r="H441" s="228">
        <v>-122.227722167968</v>
      </c>
      <c r="I441" s="228">
        <v>446</v>
      </c>
      <c r="J441" s="228">
        <v>6</v>
      </c>
      <c r="K441" s="228">
        <v>2</v>
      </c>
      <c r="L441" s="228">
        <v>3</v>
      </c>
      <c r="M441" s="228">
        <v>1</v>
      </c>
      <c r="N441" s="228">
        <v>0</v>
      </c>
      <c r="O441" s="228">
        <v>0</v>
      </c>
      <c r="P441" s="228">
        <v>0</v>
      </c>
      <c r="Q441" s="228">
        <v>0</v>
      </c>
      <c r="R441" s="228">
        <v>0</v>
      </c>
      <c r="S441" s="228">
        <v>0</v>
      </c>
      <c r="T441" s="232"/>
    </row>
    <row r="442" spans="1:20" ht="15" x14ac:dyDescent="0.25">
      <c r="A442" s="228">
        <v>447</v>
      </c>
      <c r="B442" s="228" t="s">
        <v>4536</v>
      </c>
      <c r="C442" s="228" t="s">
        <v>2997</v>
      </c>
      <c r="D442" s="320" t="s">
        <v>2996</v>
      </c>
      <c r="E442" s="320" t="s">
        <v>50</v>
      </c>
      <c r="F442" s="320"/>
      <c r="G442" s="228">
        <v>38.890369415283203</v>
      </c>
      <c r="H442" s="228">
        <v>-77.031959533691406</v>
      </c>
      <c r="I442" s="228">
        <v>447</v>
      </c>
      <c r="J442" s="228">
        <v>128</v>
      </c>
      <c r="K442" s="228">
        <v>15</v>
      </c>
      <c r="L442" s="228">
        <v>69</v>
      </c>
      <c r="M442" s="228">
        <v>21</v>
      </c>
      <c r="N442" s="228">
        <v>3</v>
      </c>
      <c r="O442" s="228">
        <v>3</v>
      </c>
      <c r="P442" s="228">
        <v>18</v>
      </c>
      <c r="Q442" s="228">
        <v>2</v>
      </c>
      <c r="R442" s="228">
        <v>0</v>
      </c>
      <c r="S442" s="228">
        <v>0</v>
      </c>
      <c r="T442" s="232"/>
    </row>
    <row r="443" spans="1:20" ht="15" x14ac:dyDescent="0.25">
      <c r="A443" s="228">
        <v>448</v>
      </c>
      <c r="B443" s="228" t="s">
        <v>6312</v>
      </c>
      <c r="C443" s="228" t="s">
        <v>3002</v>
      </c>
      <c r="D443" s="320" t="s">
        <v>1475</v>
      </c>
      <c r="E443" s="320" t="s">
        <v>50</v>
      </c>
      <c r="F443" s="320"/>
      <c r="G443" s="228">
        <v>39.527381896972599</v>
      </c>
      <c r="H443" s="228">
        <v>-119.813438415527</v>
      </c>
      <c r="I443" s="228">
        <v>448</v>
      </c>
      <c r="J443" s="228">
        <v>10</v>
      </c>
      <c r="K443" s="228">
        <v>3</v>
      </c>
      <c r="L443" s="228">
        <v>4</v>
      </c>
      <c r="M443" s="228">
        <v>1</v>
      </c>
      <c r="N443" s="228">
        <v>0</v>
      </c>
      <c r="O443" s="228">
        <v>0</v>
      </c>
      <c r="P443" s="228">
        <v>2</v>
      </c>
      <c r="Q443" s="228">
        <v>0</v>
      </c>
      <c r="R443" s="228">
        <v>0</v>
      </c>
      <c r="S443" s="228">
        <v>0</v>
      </c>
      <c r="T443" s="232"/>
    </row>
    <row r="444" spans="1:20" ht="15" x14ac:dyDescent="0.25">
      <c r="A444" s="228">
        <v>449</v>
      </c>
      <c r="B444" s="228" t="s">
        <v>6313</v>
      </c>
      <c r="C444" s="228" t="s">
        <v>3016</v>
      </c>
      <c r="D444" s="320" t="s">
        <v>261</v>
      </c>
      <c r="E444" s="320" t="s">
        <v>50</v>
      </c>
      <c r="F444" s="320"/>
      <c r="G444" s="228">
        <v>47.475540161132798</v>
      </c>
      <c r="H444" s="228">
        <v>-122.204551696777</v>
      </c>
      <c r="I444" s="228">
        <v>449</v>
      </c>
      <c r="J444" s="228">
        <v>1</v>
      </c>
      <c r="K444" s="228">
        <v>1</v>
      </c>
      <c r="L444" s="228">
        <v>0</v>
      </c>
      <c r="M444" s="228">
        <v>0</v>
      </c>
      <c r="N444" s="228">
        <v>0</v>
      </c>
      <c r="O444" s="228">
        <v>0</v>
      </c>
      <c r="P444" s="228">
        <v>0</v>
      </c>
      <c r="Q444" s="228">
        <v>0</v>
      </c>
      <c r="R444" s="228">
        <v>0</v>
      </c>
      <c r="S444" s="228">
        <v>0</v>
      </c>
      <c r="T444" s="232"/>
    </row>
    <row r="445" spans="1:20" ht="15" x14ac:dyDescent="0.25">
      <c r="A445" s="228">
        <v>450</v>
      </c>
      <c r="B445" s="228" t="s">
        <v>6315</v>
      </c>
      <c r="C445" s="228" t="s">
        <v>3022</v>
      </c>
      <c r="D445" s="320" t="s">
        <v>739</v>
      </c>
      <c r="E445" s="320" t="s">
        <v>50</v>
      </c>
      <c r="F445" s="320"/>
      <c r="G445" s="228">
        <v>49.155601501464801</v>
      </c>
      <c r="H445" s="228">
        <v>-123.151000976562</v>
      </c>
      <c r="I445" s="228">
        <v>450</v>
      </c>
      <c r="J445" s="228">
        <v>1</v>
      </c>
      <c r="K445" s="228">
        <v>1</v>
      </c>
      <c r="L445" s="228">
        <v>0</v>
      </c>
      <c r="M445" s="228">
        <v>0</v>
      </c>
      <c r="N445" s="228">
        <v>0</v>
      </c>
      <c r="O445" s="228">
        <v>0</v>
      </c>
      <c r="P445" s="228">
        <v>0</v>
      </c>
      <c r="Q445" s="228">
        <v>0</v>
      </c>
      <c r="R445" s="228">
        <v>0</v>
      </c>
      <c r="S445" s="228">
        <v>0</v>
      </c>
      <c r="T445" s="232"/>
    </row>
    <row r="446" spans="1:20" ht="15" x14ac:dyDescent="0.25">
      <c r="A446" s="228">
        <v>451</v>
      </c>
      <c r="B446" s="228" t="s">
        <v>6316</v>
      </c>
      <c r="C446" s="228" t="s">
        <v>3022</v>
      </c>
      <c r="D446" s="320" t="s">
        <v>76</v>
      </c>
      <c r="E446" s="320" t="s">
        <v>50</v>
      </c>
      <c r="F446" s="320"/>
      <c r="G446" s="228">
        <v>37.937808990478501</v>
      </c>
      <c r="H446" s="228">
        <v>-122.342712402343</v>
      </c>
      <c r="I446" s="228">
        <v>451</v>
      </c>
      <c r="J446" s="228">
        <v>7</v>
      </c>
      <c r="K446" s="228">
        <v>1</v>
      </c>
      <c r="L446" s="228">
        <v>4</v>
      </c>
      <c r="M446" s="228">
        <v>2</v>
      </c>
      <c r="N446" s="228">
        <v>0</v>
      </c>
      <c r="O446" s="228">
        <v>0</v>
      </c>
      <c r="P446" s="228">
        <v>0</v>
      </c>
      <c r="Q446" s="228">
        <v>0</v>
      </c>
      <c r="R446" s="228">
        <v>0</v>
      </c>
      <c r="S446" s="228">
        <v>0</v>
      </c>
      <c r="T446" s="232"/>
    </row>
    <row r="447" spans="1:20" ht="15" x14ac:dyDescent="0.25">
      <c r="A447" s="228">
        <v>452</v>
      </c>
      <c r="B447" s="228" t="s">
        <v>6317</v>
      </c>
      <c r="C447" s="228" t="s">
        <v>3022</v>
      </c>
      <c r="D447" s="320" t="s">
        <v>144</v>
      </c>
      <c r="E447" s="320" t="s">
        <v>50</v>
      </c>
      <c r="F447" s="320"/>
      <c r="G447" s="228">
        <v>37.540699005126903</v>
      </c>
      <c r="H447" s="228">
        <v>-77.433647155761705</v>
      </c>
      <c r="I447" s="228">
        <v>452</v>
      </c>
      <c r="J447" s="228">
        <v>5</v>
      </c>
      <c r="K447" s="228">
        <v>2</v>
      </c>
      <c r="L447" s="228">
        <v>3</v>
      </c>
      <c r="M447" s="228">
        <v>0</v>
      </c>
      <c r="N447" s="228">
        <v>0</v>
      </c>
      <c r="O447" s="228">
        <v>0</v>
      </c>
      <c r="P447" s="228">
        <v>0</v>
      </c>
      <c r="Q447" s="228">
        <v>0</v>
      </c>
      <c r="R447" s="228">
        <v>0</v>
      </c>
      <c r="S447" s="228">
        <v>0</v>
      </c>
      <c r="T447" s="232"/>
    </row>
    <row r="448" spans="1:20" ht="15" x14ac:dyDescent="0.25">
      <c r="A448" s="228">
        <v>453</v>
      </c>
      <c r="B448" s="228" t="s">
        <v>6314</v>
      </c>
      <c r="C448" s="228" t="s">
        <v>3019</v>
      </c>
      <c r="D448" s="320" t="s">
        <v>76</v>
      </c>
      <c r="E448" s="320" t="s">
        <v>50</v>
      </c>
      <c r="F448" s="320"/>
      <c r="G448" s="228">
        <v>37.937808990478501</v>
      </c>
      <c r="H448" s="228">
        <v>-122.342712402343</v>
      </c>
      <c r="I448" s="228">
        <v>453</v>
      </c>
      <c r="J448" s="228">
        <v>1</v>
      </c>
      <c r="K448" s="228">
        <v>0</v>
      </c>
      <c r="L448" s="228">
        <v>0</v>
      </c>
      <c r="M448" s="228">
        <v>0</v>
      </c>
      <c r="N448" s="228">
        <v>0</v>
      </c>
      <c r="O448" s="228">
        <v>0</v>
      </c>
      <c r="P448" s="228">
        <v>1</v>
      </c>
      <c r="Q448" s="228">
        <v>0</v>
      </c>
      <c r="R448" s="228">
        <v>0</v>
      </c>
      <c r="S448" s="228">
        <v>0</v>
      </c>
      <c r="T448" s="232"/>
    </row>
    <row r="449" spans="1:20" ht="15" x14ac:dyDescent="0.25">
      <c r="A449" s="228">
        <v>454</v>
      </c>
      <c r="B449" s="228" t="s">
        <v>6318</v>
      </c>
      <c r="C449" s="228" t="s">
        <v>3039</v>
      </c>
      <c r="D449" s="320" t="s">
        <v>1284</v>
      </c>
      <c r="E449" s="320" t="s">
        <v>1284</v>
      </c>
      <c r="F449" s="320">
        <v>1</v>
      </c>
      <c r="G449" s="228">
        <v>-22.912160873413001</v>
      </c>
      <c r="H449" s="228">
        <v>-43.175010681152301</v>
      </c>
      <c r="I449" s="228">
        <v>454</v>
      </c>
      <c r="J449" s="228">
        <v>3</v>
      </c>
      <c r="K449" s="228">
        <v>0</v>
      </c>
      <c r="L449" s="228">
        <v>3</v>
      </c>
      <c r="M449" s="228">
        <v>0</v>
      </c>
      <c r="N449" s="228">
        <v>0</v>
      </c>
      <c r="O449" s="228">
        <v>0</v>
      </c>
      <c r="P449" s="228">
        <v>0</v>
      </c>
      <c r="Q449" s="228">
        <v>0</v>
      </c>
      <c r="R449" s="228">
        <v>0</v>
      </c>
      <c r="S449" s="228">
        <v>0</v>
      </c>
      <c r="T449" s="232"/>
    </row>
    <row r="450" spans="1:20" ht="15" x14ac:dyDescent="0.25">
      <c r="A450" s="228">
        <v>456</v>
      </c>
      <c r="B450" s="228" t="s">
        <v>6319</v>
      </c>
      <c r="C450" s="228" t="s">
        <v>3046</v>
      </c>
      <c r="D450" s="320" t="s">
        <v>76</v>
      </c>
      <c r="E450" s="320" t="s">
        <v>50</v>
      </c>
      <c r="F450" s="320"/>
      <c r="G450" s="228">
        <v>38.1638984680175</v>
      </c>
      <c r="H450" s="228">
        <v>-121.695999145507</v>
      </c>
      <c r="I450" s="228">
        <v>456</v>
      </c>
      <c r="J450" s="228">
        <v>1</v>
      </c>
      <c r="K450" s="228">
        <v>1</v>
      </c>
      <c r="L450" s="228">
        <v>0</v>
      </c>
      <c r="M450" s="228">
        <v>0</v>
      </c>
      <c r="N450" s="228">
        <v>0</v>
      </c>
      <c r="O450" s="228">
        <v>0</v>
      </c>
      <c r="P450" s="228">
        <v>0</v>
      </c>
      <c r="Q450" s="228">
        <v>0</v>
      </c>
      <c r="R450" s="228">
        <v>0</v>
      </c>
      <c r="S450" s="228">
        <v>0</v>
      </c>
      <c r="T450" s="232"/>
    </row>
    <row r="451" spans="1:20" ht="15" x14ac:dyDescent="0.25">
      <c r="A451" s="228">
        <v>457</v>
      </c>
      <c r="B451" s="228" t="s">
        <v>6320</v>
      </c>
      <c r="C451" s="228" t="s">
        <v>3049</v>
      </c>
      <c r="D451" s="320" t="s">
        <v>192</v>
      </c>
      <c r="E451" s="320" t="s">
        <v>50</v>
      </c>
      <c r="F451" s="320"/>
      <c r="G451" s="228">
        <v>38.961650848388601</v>
      </c>
      <c r="H451" s="228">
        <v>-76.928237915039006</v>
      </c>
      <c r="I451" s="228">
        <v>457</v>
      </c>
      <c r="J451" s="228">
        <v>9</v>
      </c>
      <c r="K451" s="228">
        <v>0</v>
      </c>
      <c r="L451" s="228">
        <v>7</v>
      </c>
      <c r="M451" s="228">
        <v>1</v>
      </c>
      <c r="N451" s="228">
        <v>0</v>
      </c>
      <c r="O451" s="228">
        <v>0</v>
      </c>
      <c r="P451" s="228">
        <v>0</v>
      </c>
      <c r="Q451" s="228">
        <v>0</v>
      </c>
      <c r="R451" s="228">
        <v>0</v>
      </c>
      <c r="S451" s="228">
        <v>1</v>
      </c>
      <c r="T451" s="232"/>
    </row>
    <row r="452" spans="1:20" ht="15" x14ac:dyDescent="0.25">
      <c r="A452" s="228">
        <v>458</v>
      </c>
      <c r="B452" s="228" t="s">
        <v>6321</v>
      </c>
      <c r="C452" s="228" t="s">
        <v>3060</v>
      </c>
      <c r="D452" s="320" t="s">
        <v>76</v>
      </c>
      <c r="E452" s="320" t="s">
        <v>50</v>
      </c>
      <c r="F452" s="320"/>
      <c r="G452" s="228">
        <v>33.9816284179687</v>
      </c>
      <c r="H452" s="228">
        <v>-117.373878479003</v>
      </c>
      <c r="I452" s="228">
        <v>458</v>
      </c>
      <c r="J452" s="228">
        <v>3</v>
      </c>
      <c r="K452" s="228">
        <v>0</v>
      </c>
      <c r="L452" s="228">
        <v>1</v>
      </c>
      <c r="M452" s="228">
        <v>1</v>
      </c>
      <c r="N452" s="228">
        <v>0</v>
      </c>
      <c r="O452" s="228">
        <v>0</v>
      </c>
      <c r="P452" s="228">
        <v>1</v>
      </c>
      <c r="Q452" s="228">
        <v>0</v>
      </c>
      <c r="R452" s="228">
        <v>0</v>
      </c>
      <c r="S452" s="228">
        <v>0</v>
      </c>
      <c r="T452" s="232"/>
    </row>
    <row r="453" spans="1:20" ht="15" x14ac:dyDescent="0.25">
      <c r="A453" s="228">
        <v>459</v>
      </c>
      <c r="B453" s="228" t="s">
        <v>6322</v>
      </c>
      <c r="C453" s="228" t="s">
        <v>3065</v>
      </c>
      <c r="D453" s="320" t="s">
        <v>144</v>
      </c>
      <c r="E453" s="320" t="s">
        <v>50</v>
      </c>
      <c r="F453" s="320"/>
      <c r="G453" s="228">
        <v>37.271518707275298</v>
      </c>
      <c r="H453" s="228">
        <v>-79.940528869628906</v>
      </c>
      <c r="I453" s="228">
        <v>459</v>
      </c>
      <c r="J453" s="228">
        <v>1</v>
      </c>
      <c r="K453" s="228">
        <v>0</v>
      </c>
      <c r="L453" s="228">
        <v>0</v>
      </c>
      <c r="M453" s="228">
        <v>1</v>
      </c>
      <c r="N453" s="228">
        <v>0</v>
      </c>
      <c r="O453" s="228">
        <v>0</v>
      </c>
      <c r="P453" s="228">
        <v>0</v>
      </c>
      <c r="Q453" s="228">
        <v>0</v>
      </c>
      <c r="R453" s="228">
        <v>0</v>
      </c>
      <c r="S453" s="228">
        <v>0</v>
      </c>
      <c r="T453" s="232"/>
    </row>
    <row r="454" spans="1:20" ht="15" x14ac:dyDescent="0.25">
      <c r="A454" s="228">
        <v>460</v>
      </c>
      <c r="B454" s="228" t="s">
        <v>4522</v>
      </c>
      <c r="C454" s="228" t="s">
        <v>3068</v>
      </c>
      <c r="D454" s="320" t="s">
        <v>198</v>
      </c>
      <c r="E454" s="320" t="s">
        <v>50</v>
      </c>
      <c r="F454" s="320"/>
      <c r="G454" s="228">
        <v>44.0193481445312</v>
      </c>
      <c r="H454" s="228">
        <v>-92.459152221679602</v>
      </c>
      <c r="I454" s="228">
        <v>460</v>
      </c>
      <c r="J454" s="228">
        <v>7</v>
      </c>
      <c r="K454" s="228">
        <v>1</v>
      </c>
      <c r="L454" s="228">
        <v>5</v>
      </c>
      <c r="M454" s="228">
        <v>0</v>
      </c>
      <c r="N454" s="228">
        <v>1</v>
      </c>
      <c r="O454" s="228">
        <v>0</v>
      </c>
      <c r="P454" s="228">
        <v>0</v>
      </c>
      <c r="Q454" s="228">
        <v>0</v>
      </c>
      <c r="R454" s="228">
        <v>0</v>
      </c>
      <c r="S454" s="228">
        <v>1</v>
      </c>
      <c r="T454" s="232"/>
    </row>
    <row r="455" spans="1:20" ht="15" x14ac:dyDescent="0.25">
      <c r="A455" s="228">
        <v>461</v>
      </c>
      <c r="B455" s="228" t="s">
        <v>4523</v>
      </c>
      <c r="C455" s="228" t="s">
        <v>3068</v>
      </c>
      <c r="D455" s="320" t="s">
        <v>107</v>
      </c>
      <c r="E455" s="320" t="s">
        <v>50</v>
      </c>
      <c r="F455" s="320"/>
      <c r="G455" s="228">
        <v>43.155799865722599</v>
      </c>
      <c r="H455" s="228">
        <v>-77.616317749023395</v>
      </c>
      <c r="I455" s="228">
        <v>461</v>
      </c>
      <c r="J455" s="228">
        <v>6</v>
      </c>
      <c r="K455" s="228">
        <v>3</v>
      </c>
      <c r="L455" s="228">
        <v>2</v>
      </c>
      <c r="M455" s="228">
        <v>0</v>
      </c>
      <c r="N455" s="228">
        <v>1</v>
      </c>
      <c r="O455" s="228">
        <v>0</v>
      </c>
      <c r="P455" s="228">
        <v>1</v>
      </c>
      <c r="Q455" s="228">
        <v>0</v>
      </c>
      <c r="R455" s="228">
        <v>0</v>
      </c>
      <c r="S455" s="228">
        <v>0</v>
      </c>
      <c r="T455" s="232"/>
    </row>
    <row r="456" spans="1:20" ht="15" x14ac:dyDescent="0.25">
      <c r="A456" s="228">
        <v>462</v>
      </c>
      <c r="B456" s="228" t="s">
        <v>6323</v>
      </c>
      <c r="C456" s="228" t="s">
        <v>3087</v>
      </c>
      <c r="D456" s="320" t="s">
        <v>841</v>
      </c>
      <c r="E456" s="320" t="s">
        <v>50</v>
      </c>
      <c r="F456" s="320"/>
      <c r="G456" s="228">
        <v>34.924018859863203</v>
      </c>
      <c r="H456" s="228">
        <v>-81.026679992675696</v>
      </c>
      <c r="I456" s="228">
        <v>462</v>
      </c>
      <c r="J456" s="228">
        <v>1</v>
      </c>
      <c r="K456" s="228">
        <v>1</v>
      </c>
      <c r="L456" s="228">
        <v>0</v>
      </c>
      <c r="M456" s="228">
        <v>0</v>
      </c>
      <c r="N456" s="228">
        <v>0</v>
      </c>
      <c r="O456" s="228">
        <v>0</v>
      </c>
      <c r="P456" s="228">
        <v>1</v>
      </c>
      <c r="Q456" s="228">
        <v>0</v>
      </c>
      <c r="R456" s="228">
        <v>0</v>
      </c>
      <c r="S456" s="228">
        <v>0</v>
      </c>
      <c r="T456" s="232"/>
    </row>
    <row r="457" spans="1:20" ht="15" x14ac:dyDescent="0.25">
      <c r="A457" s="228">
        <v>463</v>
      </c>
      <c r="B457" s="228" t="s">
        <v>6324</v>
      </c>
      <c r="C457" s="228" t="s">
        <v>3090</v>
      </c>
      <c r="D457" s="320" t="s">
        <v>208</v>
      </c>
      <c r="E457" s="320" t="s">
        <v>50</v>
      </c>
      <c r="F457" s="320"/>
      <c r="G457" s="228">
        <v>42.266899108886697</v>
      </c>
      <c r="H457" s="228">
        <v>-89.078346252441406</v>
      </c>
      <c r="I457" s="228">
        <v>463</v>
      </c>
      <c r="J457" s="228">
        <v>1</v>
      </c>
      <c r="K457" s="228">
        <v>0</v>
      </c>
      <c r="L457" s="228">
        <v>1</v>
      </c>
      <c r="M457" s="228">
        <v>0</v>
      </c>
      <c r="N457" s="228">
        <v>0</v>
      </c>
      <c r="O457" s="228">
        <v>0</v>
      </c>
      <c r="P457" s="228">
        <v>0</v>
      </c>
      <c r="Q457" s="228">
        <v>0</v>
      </c>
      <c r="R457" s="228">
        <v>0</v>
      </c>
      <c r="S457" s="228">
        <v>0</v>
      </c>
      <c r="T457" s="232"/>
    </row>
    <row r="458" spans="1:20" ht="15" x14ac:dyDescent="0.25">
      <c r="A458" s="228">
        <v>464</v>
      </c>
      <c r="B458" s="228" t="s">
        <v>6325</v>
      </c>
      <c r="C458" s="228" t="s">
        <v>3093</v>
      </c>
      <c r="D458" s="320" t="s">
        <v>192</v>
      </c>
      <c r="E458" s="320" t="s">
        <v>50</v>
      </c>
      <c r="F458" s="320"/>
      <c r="G458" s="228">
        <v>39.081661224365199</v>
      </c>
      <c r="H458" s="228">
        <v>-77.151237487792898</v>
      </c>
      <c r="I458" s="228">
        <v>464</v>
      </c>
      <c r="J458" s="228">
        <v>4</v>
      </c>
      <c r="K458" s="228">
        <v>0</v>
      </c>
      <c r="L458" s="228">
        <v>2</v>
      </c>
      <c r="M458" s="228">
        <v>1</v>
      </c>
      <c r="N458" s="228">
        <v>0</v>
      </c>
      <c r="O458" s="228">
        <v>0</v>
      </c>
      <c r="P458" s="228">
        <v>1</v>
      </c>
      <c r="Q458" s="228">
        <v>0</v>
      </c>
      <c r="R458" s="228">
        <v>0</v>
      </c>
      <c r="S458" s="228">
        <v>0</v>
      </c>
      <c r="T458" s="232"/>
    </row>
    <row r="459" spans="1:20" ht="15" x14ac:dyDescent="0.25">
      <c r="A459" s="228">
        <v>465</v>
      </c>
      <c r="B459" s="228" t="s">
        <v>6326</v>
      </c>
      <c r="C459" s="228" t="s">
        <v>3100</v>
      </c>
      <c r="D459" s="320" t="s">
        <v>76</v>
      </c>
      <c r="E459" s="320" t="s">
        <v>50</v>
      </c>
      <c r="F459" s="320"/>
      <c r="G459" s="228">
        <v>38.032779693603501</v>
      </c>
      <c r="H459" s="228">
        <v>-122.26698303222599</v>
      </c>
      <c r="I459" s="228">
        <v>465</v>
      </c>
      <c r="J459" s="228">
        <v>1</v>
      </c>
      <c r="K459" s="228">
        <v>0</v>
      </c>
      <c r="L459" s="228">
        <v>0</v>
      </c>
      <c r="M459" s="228">
        <v>1</v>
      </c>
      <c r="N459" s="228">
        <v>0</v>
      </c>
      <c r="O459" s="228">
        <v>0</v>
      </c>
      <c r="P459" s="228">
        <v>0</v>
      </c>
      <c r="Q459" s="228">
        <v>0</v>
      </c>
      <c r="R459" s="228">
        <v>0</v>
      </c>
      <c r="S459" s="228">
        <v>0</v>
      </c>
      <c r="T459" s="232"/>
    </row>
    <row r="460" spans="1:20" ht="15" x14ac:dyDescent="0.25">
      <c r="A460" s="228">
        <v>466</v>
      </c>
      <c r="B460" s="228" t="s">
        <v>6327</v>
      </c>
      <c r="C460" s="228" t="s">
        <v>3103</v>
      </c>
      <c r="D460" s="320" t="s">
        <v>660</v>
      </c>
      <c r="E460" s="320" t="s">
        <v>50</v>
      </c>
      <c r="F460" s="320"/>
      <c r="G460" s="228">
        <v>40.296749114990199</v>
      </c>
      <c r="H460" s="228">
        <v>-109.989570617675</v>
      </c>
      <c r="I460" s="228">
        <v>466</v>
      </c>
      <c r="J460" s="228">
        <v>1</v>
      </c>
      <c r="K460" s="228">
        <v>1</v>
      </c>
      <c r="L460" s="228">
        <v>0</v>
      </c>
      <c r="M460" s="228">
        <v>0</v>
      </c>
      <c r="N460" s="228">
        <v>0</v>
      </c>
      <c r="O460" s="228">
        <v>0</v>
      </c>
      <c r="P460" s="228">
        <v>0</v>
      </c>
      <c r="Q460" s="228">
        <v>0</v>
      </c>
      <c r="R460" s="228">
        <v>0</v>
      </c>
      <c r="S460" s="228">
        <v>0</v>
      </c>
      <c r="T460" s="232"/>
    </row>
    <row r="461" spans="1:20" ht="15" x14ac:dyDescent="0.25">
      <c r="A461" s="228">
        <v>467</v>
      </c>
      <c r="B461" s="228" t="s">
        <v>6328</v>
      </c>
      <c r="C461" s="228" t="s">
        <v>3106</v>
      </c>
      <c r="D461" s="320" t="s">
        <v>165</v>
      </c>
      <c r="E461" s="320" t="s">
        <v>50</v>
      </c>
      <c r="F461" s="320"/>
      <c r="G461" s="228">
        <v>30.279899597167901</v>
      </c>
      <c r="H461" s="228">
        <v>-86.015800476074205</v>
      </c>
      <c r="I461" s="228">
        <v>467</v>
      </c>
      <c r="J461" s="228">
        <v>1</v>
      </c>
      <c r="K461" s="228">
        <v>0</v>
      </c>
      <c r="L461" s="228">
        <v>0</v>
      </c>
      <c r="M461" s="228">
        <v>1</v>
      </c>
      <c r="N461" s="228">
        <v>0</v>
      </c>
      <c r="O461" s="228">
        <v>0</v>
      </c>
      <c r="P461" s="228">
        <v>0</v>
      </c>
      <c r="Q461" s="228">
        <v>0</v>
      </c>
      <c r="R461" s="228">
        <v>0</v>
      </c>
      <c r="S461" s="228">
        <v>0</v>
      </c>
      <c r="T461" s="232"/>
    </row>
    <row r="462" spans="1:20" ht="15" x14ac:dyDescent="0.25">
      <c r="A462" s="228">
        <v>468</v>
      </c>
      <c r="B462" s="228" t="s">
        <v>6329</v>
      </c>
      <c r="C462" s="228" t="s">
        <v>3109</v>
      </c>
      <c r="D462" s="320" t="s">
        <v>76</v>
      </c>
      <c r="E462" s="320" t="s">
        <v>50</v>
      </c>
      <c r="F462" s="320"/>
      <c r="G462" s="228">
        <v>37.962711334228501</v>
      </c>
      <c r="H462" s="228">
        <v>-122.555938720703</v>
      </c>
      <c r="I462" s="228">
        <v>468</v>
      </c>
      <c r="J462" s="228">
        <v>1</v>
      </c>
      <c r="K462" s="228">
        <v>0</v>
      </c>
      <c r="L462" s="228">
        <v>1</v>
      </c>
      <c r="M462" s="228">
        <v>0</v>
      </c>
      <c r="N462" s="228">
        <v>0</v>
      </c>
      <c r="O462" s="228">
        <v>0</v>
      </c>
      <c r="P462" s="228">
        <v>0</v>
      </c>
      <c r="Q462" s="228">
        <v>0</v>
      </c>
      <c r="R462" s="228">
        <v>0</v>
      </c>
      <c r="S462" s="228">
        <v>0</v>
      </c>
      <c r="T462" s="232"/>
    </row>
    <row r="463" spans="1:20" ht="15" x14ac:dyDescent="0.25">
      <c r="A463" s="228">
        <v>469</v>
      </c>
      <c r="B463" s="228" t="s">
        <v>6330</v>
      </c>
      <c r="C463" s="228" t="s">
        <v>3112</v>
      </c>
      <c r="D463" s="320" t="s">
        <v>160</v>
      </c>
      <c r="E463" s="320" t="s">
        <v>50</v>
      </c>
      <c r="F463" s="320"/>
      <c r="G463" s="228">
        <v>34.021659851074197</v>
      </c>
      <c r="H463" s="228">
        <v>-84.360298156738196</v>
      </c>
      <c r="I463" s="228">
        <v>469</v>
      </c>
      <c r="J463" s="228">
        <v>1</v>
      </c>
      <c r="K463" s="228">
        <v>0</v>
      </c>
      <c r="L463" s="228">
        <v>1</v>
      </c>
      <c r="M463" s="228">
        <v>0</v>
      </c>
      <c r="N463" s="228">
        <v>0</v>
      </c>
      <c r="O463" s="228">
        <v>0</v>
      </c>
      <c r="P463" s="228">
        <v>0</v>
      </c>
      <c r="Q463" s="228">
        <v>0</v>
      </c>
      <c r="R463" s="228">
        <v>0</v>
      </c>
      <c r="S463" s="228">
        <v>0</v>
      </c>
      <c r="T463" s="232"/>
    </row>
    <row r="464" spans="1:20" ht="15" x14ac:dyDescent="0.25">
      <c r="A464" s="228">
        <v>470</v>
      </c>
      <c r="B464" s="228" t="s">
        <v>6331</v>
      </c>
      <c r="C464" s="228" t="s">
        <v>3115</v>
      </c>
      <c r="D464" s="320" t="s">
        <v>219</v>
      </c>
      <c r="E464" s="320" t="s">
        <v>50</v>
      </c>
      <c r="F464" s="320"/>
      <c r="G464" s="228">
        <v>30.509040832519499</v>
      </c>
      <c r="H464" s="228">
        <v>-97.677223205566406</v>
      </c>
      <c r="I464" s="228">
        <v>470</v>
      </c>
      <c r="J464" s="228">
        <v>2</v>
      </c>
      <c r="K464" s="228">
        <v>2</v>
      </c>
      <c r="L464" s="228">
        <v>0</v>
      </c>
      <c r="M464" s="228">
        <v>0</v>
      </c>
      <c r="N464" s="228">
        <v>0</v>
      </c>
      <c r="O464" s="228">
        <v>0</v>
      </c>
      <c r="P464" s="228">
        <v>0</v>
      </c>
      <c r="Q464" s="228">
        <v>0</v>
      </c>
      <c r="R464" s="228">
        <v>0</v>
      </c>
      <c r="S464" s="228">
        <v>0</v>
      </c>
      <c r="T464" s="232"/>
    </row>
    <row r="465" spans="1:20" ht="15" x14ac:dyDescent="0.25">
      <c r="A465" s="228">
        <v>471</v>
      </c>
      <c r="B465" s="228" t="s">
        <v>6332</v>
      </c>
      <c r="C465" s="228" t="s">
        <v>3118</v>
      </c>
      <c r="D465" s="320" t="s">
        <v>732</v>
      </c>
      <c r="E465" s="320" t="s">
        <v>50</v>
      </c>
      <c r="F465" s="320"/>
      <c r="G465" s="228">
        <v>43.604110717773402</v>
      </c>
      <c r="H465" s="228">
        <v>-73.014587402343693</v>
      </c>
      <c r="I465" s="228">
        <v>471</v>
      </c>
      <c r="J465" s="228">
        <v>3</v>
      </c>
      <c r="K465" s="228">
        <v>3</v>
      </c>
      <c r="L465" s="228">
        <v>0</v>
      </c>
      <c r="M465" s="228">
        <v>0</v>
      </c>
      <c r="N465" s="228">
        <v>0</v>
      </c>
      <c r="O465" s="228">
        <v>0</v>
      </c>
      <c r="P465" s="228">
        <v>0</v>
      </c>
      <c r="Q465" s="228">
        <v>0</v>
      </c>
      <c r="R465" s="228">
        <v>0</v>
      </c>
      <c r="S465" s="228">
        <v>0</v>
      </c>
      <c r="T465" s="232"/>
    </row>
    <row r="466" spans="1:20" ht="15" x14ac:dyDescent="0.25">
      <c r="A466" s="228">
        <v>472</v>
      </c>
      <c r="B466" s="228" t="s">
        <v>6540</v>
      </c>
      <c r="C466" s="228" t="s">
        <v>5863</v>
      </c>
      <c r="D466" s="320" t="s">
        <v>399</v>
      </c>
      <c r="E466" s="320" t="s">
        <v>50</v>
      </c>
      <c r="F466" s="320"/>
      <c r="G466" s="228">
        <v>42.999370574951101</v>
      </c>
      <c r="H466" s="228">
        <v>-70.771858215332003</v>
      </c>
      <c r="I466" s="228">
        <v>472</v>
      </c>
      <c r="J466" s="228">
        <v>0</v>
      </c>
      <c r="K466" s="228">
        <v>0</v>
      </c>
      <c r="L466" s="228">
        <v>0</v>
      </c>
      <c r="M466" s="228">
        <v>0</v>
      </c>
      <c r="N466" s="228">
        <v>0</v>
      </c>
      <c r="O466" s="228">
        <v>0</v>
      </c>
      <c r="P466" s="228">
        <v>0</v>
      </c>
      <c r="Q466" s="228">
        <v>0</v>
      </c>
      <c r="R466" s="228">
        <v>0</v>
      </c>
      <c r="S466" s="228">
        <v>0</v>
      </c>
      <c r="T466" s="232"/>
    </row>
    <row r="467" spans="1:20" ht="15" x14ac:dyDescent="0.25">
      <c r="A467" s="228">
        <v>473</v>
      </c>
      <c r="B467" s="228" t="s">
        <v>4524</v>
      </c>
      <c r="C467" s="228" t="s">
        <v>3123</v>
      </c>
      <c r="D467" s="320" t="s">
        <v>76</v>
      </c>
      <c r="E467" s="320" t="s">
        <v>50</v>
      </c>
      <c r="F467" s="320"/>
      <c r="G467" s="228">
        <v>41.237720489501903</v>
      </c>
      <c r="H467" s="228">
        <v>-122.27001953125</v>
      </c>
      <c r="I467" s="228">
        <v>473</v>
      </c>
      <c r="J467" s="228">
        <v>38</v>
      </c>
      <c r="K467" s="228">
        <v>13</v>
      </c>
      <c r="L467" s="228">
        <v>13</v>
      </c>
      <c r="M467" s="228">
        <v>6</v>
      </c>
      <c r="N467" s="228">
        <v>1</v>
      </c>
      <c r="O467" s="228">
        <v>2</v>
      </c>
      <c r="P467" s="228">
        <v>3</v>
      </c>
      <c r="Q467" s="228">
        <v>0</v>
      </c>
      <c r="R467" s="228">
        <v>1</v>
      </c>
      <c r="S467" s="228">
        <v>0</v>
      </c>
      <c r="T467" s="232"/>
    </row>
    <row r="468" spans="1:20" ht="15" x14ac:dyDescent="0.25">
      <c r="A468" s="228">
        <v>474</v>
      </c>
      <c r="B468" s="228" t="s">
        <v>6333</v>
      </c>
      <c r="C468" s="228" t="s">
        <v>3164</v>
      </c>
      <c r="D468" s="320" t="s">
        <v>107</v>
      </c>
      <c r="E468" s="320" t="s">
        <v>50</v>
      </c>
      <c r="F468" s="320"/>
      <c r="G468" s="228">
        <v>41.001068115234297</v>
      </c>
      <c r="H468" s="228">
        <v>-72.295326232910099</v>
      </c>
      <c r="I468" s="228">
        <v>474</v>
      </c>
      <c r="J468" s="228">
        <v>1</v>
      </c>
      <c r="K468" s="228">
        <v>0</v>
      </c>
      <c r="L468" s="228">
        <v>1</v>
      </c>
      <c r="M468" s="228">
        <v>0</v>
      </c>
      <c r="N468" s="228">
        <v>0</v>
      </c>
      <c r="O468" s="228">
        <v>0</v>
      </c>
      <c r="P468" s="228">
        <v>0</v>
      </c>
      <c r="Q468" s="228">
        <v>0</v>
      </c>
      <c r="R468" s="228">
        <v>0</v>
      </c>
      <c r="S468" s="228">
        <v>0</v>
      </c>
      <c r="T468" s="232"/>
    </row>
    <row r="469" spans="1:20" ht="15" x14ac:dyDescent="0.25">
      <c r="A469" s="228">
        <v>476</v>
      </c>
      <c r="B469" s="228" t="s">
        <v>6335</v>
      </c>
      <c r="C469" s="228" t="s">
        <v>3174</v>
      </c>
      <c r="D469" s="320" t="s">
        <v>49</v>
      </c>
      <c r="E469" s="320" t="s">
        <v>50</v>
      </c>
      <c r="F469" s="320"/>
      <c r="G469" s="228">
        <v>42.5223999023437</v>
      </c>
      <c r="H469" s="228">
        <v>-70.895812988281193</v>
      </c>
      <c r="I469" s="228">
        <v>476</v>
      </c>
      <c r="J469" s="228">
        <v>3</v>
      </c>
      <c r="K469" s="228">
        <v>1</v>
      </c>
      <c r="L469" s="228">
        <v>0</v>
      </c>
      <c r="M469" s="228">
        <v>2</v>
      </c>
      <c r="N469" s="228">
        <v>0</v>
      </c>
      <c r="O469" s="228">
        <v>0</v>
      </c>
      <c r="P469" s="228">
        <v>0</v>
      </c>
      <c r="Q469" s="228">
        <v>0</v>
      </c>
      <c r="R469" s="228">
        <v>0</v>
      </c>
      <c r="S469" s="228">
        <v>0</v>
      </c>
      <c r="T469" s="232"/>
    </row>
    <row r="470" spans="1:20" ht="15" x14ac:dyDescent="0.25">
      <c r="A470" s="228">
        <v>477</v>
      </c>
      <c r="B470" s="228" t="s">
        <v>4525</v>
      </c>
      <c r="C470" s="228" t="s">
        <v>3174</v>
      </c>
      <c r="D470" s="320" t="s">
        <v>122</v>
      </c>
      <c r="E470" s="320" t="s">
        <v>50</v>
      </c>
      <c r="F470" s="320"/>
      <c r="G470" s="228">
        <v>44.933261871337798</v>
      </c>
      <c r="H470" s="228">
        <v>-123.043807983398</v>
      </c>
      <c r="I470" s="228">
        <v>477</v>
      </c>
      <c r="J470" s="228">
        <v>27</v>
      </c>
      <c r="K470" s="228">
        <v>7</v>
      </c>
      <c r="L470" s="228">
        <v>9</v>
      </c>
      <c r="M470" s="228">
        <v>3</v>
      </c>
      <c r="N470" s="228">
        <v>2</v>
      </c>
      <c r="O470" s="228">
        <v>0</v>
      </c>
      <c r="P470" s="228">
        <v>7</v>
      </c>
      <c r="Q470" s="228">
        <v>0</v>
      </c>
      <c r="R470" s="228">
        <v>0</v>
      </c>
      <c r="S470" s="228">
        <v>0</v>
      </c>
      <c r="T470" s="232"/>
    </row>
    <row r="471" spans="1:20" ht="15" x14ac:dyDescent="0.25">
      <c r="A471" s="228">
        <v>478</v>
      </c>
      <c r="B471" s="228" t="s">
        <v>6336</v>
      </c>
      <c r="C471" s="228" t="s">
        <v>3199</v>
      </c>
      <c r="D471" s="320" t="s">
        <v>76</v>
      </c>
      <c r="E471" s="320" t="s">
        <v>50</v>
      </c>
      <c r="F471" s="320"/>
      <c r="G471" s="228">
        <v>36.670879364013601</v>
      </c>
      <c r="H471" s="228">
        <v>-121.654823303222</v>
      </c>
      <c r="I471" s="228">
        <v>478</v>
      </c>
      <c r="J471" s="228">
        <v>6</v>
      </c>
      <c r="K471" s="228">
        <v>0</v>
      </c>
      <c r="L471" s="228">
        <v>2</v>
      </c>
      <c r="M471" s="228">
        <v>1</v>
      </c>
      <c r="N471" s="228">
        <v>2</v>
      </c>
      <c r="O471" s="228">
        <v>1</v>
      </c>
      <c r="P471" s="228">
        <v>0</v>
      </c>
      <c r="Q471" s="228">
        <v>0</v>
      </c>
      <c r="R471" s="228">
        <v>0</v>
      </c>
      <c r="S471" s="228">
        <v>0</v>
      </c>
      <c r="T471" s="232"/>
    </row>
    <row r="472" spans="1:20" ht="15" x14ac:dyDescent="0.25">
      <c r="A472" s="228">
        <v>479</v>
      </c>
      <c r="B472" s="228" t="s">
        <v>6337</v>
      </c>
      <c r="C472" s="228" t="s">
        <v>3202</v>
      </c>
      <c r="D472" s="320" t="s">
        <v>660</v>
      </c>
      <c r="E472" s="320" t="s">
        <v>50</v>
      </c>
      <c r="F472" s="320"/>
      <c r="G472" s="228">
        <v>40.760311126708899</v>
      </c>
      <c r="H472" s="228">
        <v>-111.888221740722</v>
      </c>
      <c r="I472" s="228">
        <v>479</v>
      </c>
      <c r="J472" s="228">
        <v>17</v>
      </c>
      <c r="K472" s="228">
        <v>5</v>
      </c>
      <c r="L472" s="228">
        <v>7</v>
      </c>
      <c r="M472" s="228">
        <v>3</v>
      </c>
      <c r="N472" s="228">
        <v>0</v>
      </c>
      <c r="O472" s="228">
        <v>0</v>
      </c>
      <c r="P472" s="228">
        <v>2</v>
      </c>
      <c r="Q472" s="228">
        <v>0</v>
      </c>
      <c r="R472" s="228">
        <v>0</v>
      </c>
      <c r="S472" s="228">
        <v>0</v>
      </c>
      <c r="T472" s="232"/>
    </row>
    <row r="473" spans="1:20" ht="15" x14ac:dyDescent="0.25">
      <c r="A473" s="228">
        <v>481</v>
      </c>
      <c r="B473" s="228" t="s">
        <v>6338</v>
      </c>
      <c r="C473" s="228" t="s">
        <v>3224</v>
      </c>
      <c r="D473" s="320" t="s">
        <v>219</v>
      </c>
      <c r="E473" s="320" t="s">
        <v>50</v>
      </c>
      <c r="F473" s="320"/>
      <c r="G473" s="228">
        <v>29.4245796203613</v>
      </c>
      <c r="H473" s="228">
        <v>-98.494613647460895</v>
      </c>
      <c r="I473" s="228">
        <v>481</v>
      </c>
      <c r="J473" s="228">
        <v>8</v>
      </c>
      <c r="K473" s="228">
        <v>5</v>
      </c>
      <c r="L473" s="228">
        <v>1</v>
      </c>
      <c r="M473" s="228">
        <v>0</v>
      </c>
      <c r="N473" s="228">
        <v>0</v>
      </c>
      <c r="O473" s="228">
        <v>0</v>
      </c>
      <c r="P473" s="228">
        <v>0</v>
      </c>
      <c r="Q473" s="228">
        <v>0</v>
      </c>
      <c r="R473" s="228">
        <v>1</v>
      </c>
      <c r="S473" s="228">
        <v>1</v>
      </c>
      <c r="T473" s="232"/>
    </row>
    <row r="474" spans="1:20" ht="15" x14ac:dyDescent="0.25">
      <c r="A474" s="228">
        <v>482</v>
      </c>
      <c r="B474" s="228" t="s">
        <v>6339</v>
      </c>
      <c r="C474" s="228" t="s">
        <v>3231</v>
      </c>
      <c r="D474" s="320" t="s">
        <v>219</v>
      </c>
      <c r="E474" s="320" t="s">
        <v>50</v>
      </c>
      <c r="F474" s="320"/>
      <c r="G474" s="228">
        <v>26.132299423217699</v>
      </c>
      <c r="H474" s="228">
        <v>-97.631416320800696</v>
      </c>
      <c r="I474" s="228">
        <v>482</v>
      </c>
      <c r="J474" s="228">
        <v>1</v>
      </c>
      <c r="K474" s="228">
        <v>1</v>
      </c>
      <c r="L474" s="228">
        <v>0</v>
      </c>
      <c r="M474" s="228">
        <v>0</v>
      </c>
      <c r="N474" s="228">
        <v>0</v>
      </c>
      <c r="O474" s="228">
        <v>0</v>
      </c>
      <c r="P474" s="228">
        <v>0</v>
      </c>
      <c r="Q474" s="228">
        <v>0</v>
      </c>
      <c r="R474" s="228">
        <v>0</v>
      </c>
      <c r="S474" s="228">
        <v>0</v>
      </c>
      <c r="T474" s="232"/>
    </row>
    <row r="475" spans="1:20" ht="15" x14ac:dyDescent="0.25">
      <c r="A475" s="228">
        <v>483</v>
      </c>
      <c r="B475" s="228" t="s">
        <v>6340</v>
      </c>
      <c r="C475" s="228" t="s">
        <v>3234</v>
      </c>
      <c r="D475" s="320" t="s">
        <v>76</v>
      </c>
      <c r="E475" s="320" t="s">
        <v>50</v>
      </c>
      <c r="F475" s="320"/>
      <c r="G475" s="228">
        <v>34.105239868163999</v>
      </c>
      <c r="H475" s="228">
        <v>-117.29412078857401</v>
      </c>
      <c r="I475" s="228">
        <v>483</v>
      </c>
      <c r="J475" s="228">
        <v>1</v>
      </c>
      <c r="K475" s="228">
        <v>1</v>
      </c>
      <c r="L475" s="228">
        <v>0</v>
      </c>
      <c r="M475" s="228">
        <v>0</v>
      </c>
      <c r="N475" s="228">
        <v>0</v>
      </c>
      <c r="O475" s="228">
        <v>0</v>
      </c>
      <c r="P475" s="228">
        <v>0</v>
      </c>
      <c r="Q475" s="228">
        <v>0</v>
      </c>
      <c r="R475" s="228">
        <v>0</v>
      </c>
      <c r="S475" s="228">
        <v>0</v>
      </c>
      <c r="T475" s="232"/>
    </row>
    <row r="476" spans="1:20" ht="15" x14ac:dyDescent="0.25">
      <c r="A476" s="228">
        <v>484</v>
      </c>
      <c r="B476" s="228" t="s">
        <v>6341</v>
      </c>
      <c r="C476" s="228" t="s">
        <v>3237</v>
      </c>
      <c r="D476" s="320" t="s">
        <v>76</v>
      </c>
      <c r="E476" s="320" t="s">
        <v>50</v>
      </c>
      <c r="F476" s="320"/>
      <c r="G476" s="228">
        <v>34.280818939208899</v>
      </c>
      <c r="H476" s="228">
        <v>-119.29232025146401</v>
      </c>
      <c r="I476" s="228">
        <v>484</v>
      </c>
      <c r="J476" s="228">
        <v>1</v>
      </c>
      <c r="K476" s="228">
        <v>0</v>
      </c>
      <c r="L476" s="228">
        <v>1</v>
      </c>
      <c r="M476" s="228">
        <v>0</v>
      </c>
      <c r="N476" s="228">
        <v>0</v>
      </c>
      <c r="O476" s="228">
        <v>0</v>
      </c>
      <c r="P476" s="228">
        <v>0</v>
      </c>
      <c r="Q476" s="228">
        <v>0</v>
      </c>
      <c r="R476" s="228">
        <v>0</v>
      </c>
      <c r="S476" s="228">
        <v>0</v>
      </c>
      <c r="T476" s="232"/>
    </row>
    <row r="477" spans="1:20" ht="15" x14ac:dyDescent="0.25">
      <c r="A477" s="228">
        <v>485</v>
      </c>
      <c r="B477" s="228" t="s">
        <v>6342</v>
      </c>
      <c r="C477" s="228" t="s">
        <v>3240</v>
      </c>
      <c r="D477" s="320" t="s">
        <v>76</v>
      </c>
      <c r="E477" s="320" t="s">
        <v>50</v>
      </c>
      <c r="F477" s="320"/>
      <c r="G477" s="228">
        <v>37.504501342773402</v>
      </c>
      <c r="H477" s="228">
        <v>-122.26229095458901</v>
      </c>
      <c r="I477" s="228">
        <v>485</v>
      </c>
      <c r="J477" s="228">
        <v>28</v>
      </c>
      <c r="K477" s="228">
        <v>8</v>
      </c>
      <c r="L477" s="228">
        <v>0</v>
      </c>
      <c r="M477" s="228">
        <v>5</v>
      </c>
      <c r="N477" s="228">
        <v>1</v>
      </c>
      <c r="O477" s="228">
        <v>0</v>
      </c>
      <c r="P477" s="228">
        <v>14</v>
      </c>
      <c r="Q477" s="228">
        <v>0</v>
      </c>
      <c r="R477" s="228">
        <v>0</v>
      </c>
      <c r="S477" s="228">
        <v>0</v>
      </c>
      <c r="T477" s="232"/>
    </row>
    <row r="478" spans="1:20" ht="15" x14ac:dyDescent="0.25">
      <c r="A478" s="228">
        <v>486</v>
      </c>
      <c r="B478" s="228" t="s">
        <v>6343</v>
      </c>
      <c r="C478" s="228" t="s">
        <v>3265</v>
      </c>
      <c r="D478" s="320" t="s">
        <v>76</v>
      </c>
      <c r="E478" s="320" t="s">
        <v>50</v>
      </c>
      <c r="F478" s="320"/>
      <c r="G478" s="228">
        <v>33.428619384765597</v>
      </c>
      <c r="H478" s="228">
        <v>-117.607330322265</v>
      </c>
      <c r="I478" s="228">
        <v>486</v>
      </c>
      <c r="J478" s="228">
        <v>5</v>
      </c>
      <c r="K478" s="228">
        <v>0</v>
      </c>
      <c r="L478" s="228">
        <v>0</v>
      </c>
      <c r="M478" s="228">
        <v>5</v>
      </c>
      <c r="N478" s="228">
        <v>0</v>
      </c>
      <c r="O478" s="228">
        <v>0</v>
      </c>
      <c r="P478" s="228">
        <v>0</v>
      </c>
      <c r="Q478" s="228">
        <v>0</v>
      </c>
      <c r="R478" s="228">
        <v>0</v>
      </c>
      <c r="S478" s="228">
        <v>0</v>
      </c>
      <c r="T478" s="232"/>
    </row>
    <row r="479" spans="1:20" ht="15" x14ac:dyDescent="0.25">
      <c r="A479" s="228">
        <v>487</v>
      </c>
      <c r="B479" s="228" t="s">
        <v>6344</v>
      </c>
      <c r="C479" s="228" t="s">
        <v>3272</v>
      </c>
      <c r="D479" s="320" t="s">
        <v>76</v>
      </c>
      <c r="E479" s="320" t="s">
        <v>50</v>
      </c>
      <c r="F479" s="320"/>
      <c r="G479" s="228">
        <v>32.715690612792898</v>
      </c>
      <c r="H479" s="228">
        <v>-117.161720275878</v>
      </c>
      <c r="I479" s="228">
        <v>487</v>
      </c>
      <c r="J479" s="228">
        <v>12</v>
      </c>
      <c r="K479" s="228">
        <v>2</v>
      </c>
      <c r="L479" s="228">
        <v>4</v>
      </c>
      <c r="M479" s="228">
        <v>5</v>
      </c>
      <c r="N479" s="228">
        <v>0</v>
      </c>
      <c r="O479" s="228">
        <v>0</v>
      </c>
      <c r="P479" s="228">
        <v>1</v>
      </c>
      <c r="Q479" s="228">
        <v>0</v>
      </c>
      <c r="R479" s="228">
        <v>0</v>
      </c>
      <c r="S479" s="228">
        <v>0</v>
      </c>
      <c r="T479" s="232"/>
    </row>
    <row r="480" spans="1:20" ht="15" x14ac:dyDescent="0.25">
      <c r="A480" s="228">
        <v>488</v>
      </c>
      <c r="B480" s="228" t="s">
        <v>6345</v>
      </c>
      <c r="C480" s="228" t="s">
        <v>3291</v>
      </c>
      <c r="D480" s="320" t="s">
        <v>76</v>
      </c>
      <c r="E480" s="320" t="s">
        <v>50</v>
      </c>
      <c r="F480" s="320"/>
      <c r="G480" s="228">
        <v>34.224208831787102</v>
      </c>
      <c r="H480" s="228">
        <v>-118.468299865722</v>
      </c>
      <c r="I480" s="228">
        <v>488</v>
      </c>
      <c r="J480" s="228">
        <v>1</v>
      </c>
      <c r="K480" s="228">
        <v>0</v>
      </c>
      <c r="L480" s="228">
        <v>1</v>
      </c>
      <c r="M480" s="228">
        <v>0</v>
      </c>
      <c r="N480" s="228">
        <v>0</v>
      </c>
      <c r="O480" s="228">
        <v>0</v>
      </c>
      <c r="P480" s="228">
        <v>0</v>
      </c>
      <c r="Q480" s="228">
        <v>0</v>
      </c>
      <c r="R480" s="228">
        <v>0</v>
      </c>
      <c r="S480" s="228">
        <v>0</v>
      </c>
      <c r="T480" s="232"/>
    </row>
    <row r="481" spans="1:20" ht="15" x14ac:dyDescent="0.25">
      <c r="A481" s="228">
        <v>489</v>
      </c>
      <c r="B481" s="228" t="s">
        <v>4526</v>
      </c>
      <c r="C481" s="228" t="s">
        <v>3294</v>
      </c>
      <c r="D481" s="320" t="s">
        <v>76</v>
      </c>
      <c r="E481" s="320" t="s">
        <v>50</v>
      </c>
      <c r="F481" s="320"/>
      <c r="G481" s="228">
        <v>37.7771186828613</v>
      </c>
      <c r="H481" s="228">
        <v>-122.419639587402</v>
      </c>
      <c r="I481" s="228">
        <v>489</v>
      </c>
      <c r="J481" s="228">
        <v>227</v>
      </c>
      <c r="K481" s="228">
        <v>29</v>
      </c>
      <c r="L481" s="228">
        <v>95</v>
      </c>
      <c r="M481" s="228">
        <v>66</v>
      </c>
      <c r="N481" s="228">
        <v>7</v>
      </c>
      <c r="O481" s="228">
        <v>20</v>
      </c>
      <c r="P481" s="228">
        <v>9</v>
      </c>
      <c r="Q481" s="228">
        <v>3</v>
      </c>
      <c r="R481" s="228">
        <v>1</v>
      </c>
      <c r="S481" s="228">
        <v>0</v>
      </c>
      <c r="T481" s="232"/>
    </row>
    <row r="482" spans="1:20" ht="15" x14ac:dyDescent="0.25">
      <c r="A482" s="228">
        <v>490</v>
      </c>
      <c r="B482" s="228" t="s">
        <v>6347</v>
      </c>
      <c r="C482" s="228" t="s">
        <v>3528</v>
      </c>
      <c r="D482" s="320" t="s">
        <v>76</v>
      </c>
      <c r="E482" s="320" t="s">
        <v>50</v>
      </c>
      <c r="F482" s="320"/>
      <c r="G482" s="228">
        <v>36.856258392333899</v>
      </c>
      <c r="H482" s="228">
        <v>-119.859977722167</v>
      </c>
      <c r="I482" s="228">
        <v>490</v>
      </c>
      <c r="J482" s="228">
        <v>1</v>
      </c>
      <c r="K482" s="228">
        <v>0</v>
      </c>
      <c r="L482" s="228">
        <v>1</v>
      </c>
      <c r="M482" s="228">
        <v>0</v>
      </c>
      <c r="N482" s="228">
        <v>0</v>
      </c>
      <c r="O482" s="228">
        <v>0</v>
      </c>
      <c r="P482" s="228">
        <v>0</v>
      </c>
      <c r="Q482" s="228">
        <v>0</v>
      </c>
      <c r="R482" s="228">
        <v>0</v>
      </c>
      <c r="S482" s="228">
        <v>0</v>
      </c>
      <c r="T482" s="232"/>
    </row>
    <row r="483" spans="1:20" ht="15" x14ac:dyDescent="0.25">
      <c r="A483" s="228">
        <v>491</v>
      </c>
      <c r="B483" s="228" t="s">
        <v>6348</v>
      </c>
      <c r="C483" s="228" t="s">
        <v>3531</v>
      </c>
      <c r="D483" s="320" t="s">
        <v>76</v>
      </c>
      <c r="E483" s="320" t="s">
        <v>50</v>
      </c>
      <c r="F483" s="320"/>
      <c r="G483" s="228">
        <v>37.338581085205</v>
      </c>
      <c r="H483" s="228">
        <v>-121.885566711425</v>
      </c>
      <c r="I483" s="228">
        <v>491</v>
      </c>
      <c r="J483" s="228">
        <v>43</v>
      </c>
      <c r="K483" s="228">
        <v>6</v>
      </c>
      <c r="L483" s="228">
        <v>14</v>
      </c>
      <c r="M483" s="228">
        <v>15</v>
      </c>
      <c r="N483" s="228">
        <v>1</v>
      </c>
      <c r="O483" s="228">
        <v>2</v>
      </c>
      <c r="P483" s="228">
        <v>4</v>
      </c>
      <c r="Q483" s="228">
        <v>0</v>
      </c>
      <c r="R483" s="228">
        <v>0</v>
      </c>
      <c r="S483" s="228">
        <v>1</v>
      </c>
      <c r="T483" s="232"/>
    </row>
    <row r="484" spans="1:20" ht="15" x14ac:dyDescent="0.25">
      <c r="A484" s="228">
        <v>492</v>
      </c>
      <c r="B484" s="228" t="s">
        <v>6349</v>
      </c>
      <c r="C484" s="228" t="s">
        <v>3567</v>
      </c>
      <c r="D484" s="320" t="s">
        <v>76</v>
      </c>
      <c r="E484" s="320" t="s">
        <v>50</v>
      </c>
      <c r="F484" s="320"/>
      <c r="G484" s="228">
        <v>37.728260040283203</v>
      </c>
      <c r="H484" s="228">
        <v>-122.15850830078099</v>
      </c>
      <c r="I484" s="228">
        <v>492</v>
      </c>
      <c r="J484" s="228">
        <v>4</v>
      </c>
      <c r="K484" s="228">
        <v>0</v>
      </c>
      <c r="L484" s="228">
        <v>0</v>
      </c>
      <c r="M484" s="228">
        <v>1</v>
      </c>
      <c r="N484" s="228">
        <v>0</v>
      </c>
      <c r="O484" s="228">
        <v>0</v>
      </c>
      <c r="P484" s="228">
        <v>3</v>
      </c>
      <c r="Q484" s="228">
        <v>0</v>
      </c>
      <c r="R484" s="228">
        <v>0</v>
      </c>
      <c r="S484" s="228">
        <v>0</v>
      </c>
      <c r="T484" s="232"/>
    </row>
    <row r="485" spans="1:20" ht="15" x14ac:dyDescent="0.25">
      <c r="A485" s="228">
        <v>493</v>
      </c>
      <c r="B485" s="228" t="s">
        <v>6350</v>
      </c>
      <c r="C485" s="228" t="s">
        <v>3571</v>
      </c>
      <c r="D485" s="320" t="s">
        <v>76</v>
      </c>
      <c r="E485" s="320" t="s">
        <v>50</v>
      </c>
      <c r="F485" s="320"/>
      <c r="G485" s="228">
        <v>35.285518646240199</v>
      </c>
      <c r="H485" s="228">
        <v>-120.66252136230401</v>
      </c>
      <c r="I485" s="228">
        <v>493</v>
      </c>
      <c r="J485" s="228">
        <v>6</v>
      </c>
      <c r="K485" s="228">
        <v>4</v>
      </c>
      <c r="L485" s="228">
        <v>2</v>
      </c>
      <c r="M485" s="228">
        <v>0</v>
      </c>
      <c r="N485" s="228">
        <v>0</v>
      </c>
      <c r="O485" s="228">
        <v>0</v>
      </c>
      <c r="P485" s="228">
        <v>0</v>
      </c>
      <c r="Q485" s="228">
        <v>0</v>
      </c>
      <c r="R485" s="228">
        <v>0</v>
      </c>
      <c r="S485" s="228">
        <v>0</v>
      </c>
      <c r="T485" s="232"/>
    </row>
    <row r="486" spans="1:20" ht="15" x14ac:dyDescent="0.25">
      <c r="A486" s="228">
        <v>494</v>
      </c>
      <c r="B486" s="228" t="s">
        <v>6351</v>
      </c>
      <c r="C486" s="228" t="s">
        <v>3579</v>
      </c>
      <c r="D486" s="320" t="s">
        <v>76</v>
      </c>
      <c r="E486" s="320" t="s">
        <v>50</v>
      </c>
      <c r="F486" s="320"/>
      <c r="G486" s="228">
        <v>33.140861511230398</v>
      </c>
      <c r="H486" s="228">
        <v>-117.158821105957</v>
      </c>
      <c r="I486" s="228">
        <v>494</v>
      </c>
      <c r="J486" s="228">
        <v>4</v>
      </c>
      <c r="K486" s="228">
        <v>0</v>
      </c>
      <c r="L486" s="228">
        <v>1</v>
      </c>
      <c r="M486" s="228">
        <v>3</v>
      </c>
      <c r="N486" s="228">
        <v>0</v>
      </c>
      <c r="O486" s="228">
        <v>0</v>
      </c>
      <c r="P486" s="228">
        <v>0</v>
      </c>
      <c r="Q486" s="228">
        <v>0</v>
      </c>
      <c r="R486" s="228">
        <v>0</v>
      </c>
      <c r="S486" s="228">
        <v>0</v>
      </c>
      <c r="T486" s="232"/>
    </row>
    <row r="487" spans="1:20" ht="15" x14ac:dyDescent="0.25">
      <c r="A487" s="228">
        <v>495</v>
      </c>
      <c r="B487" s="228" t="s">
        <v>6352</v>
      </c>
      <c r="C487" s="228" t="s">
        <v>3586</v>
      </c>
      <c r="D487" s="320" t="s">
        <v>76</v>
      </c>
      <c r="E487" s="320" t="s">
        <v>50</v>
      </c>
      <c r="F487" s="320"/>
      <c r="G487" s="228">
        <v>37.547031402587798</v>
      </c>
      <c r="H487" s="228">
        <v>-122.314826965332</v>
      </c>
      <c r="I487" s="228">
        <v>495</v>
      </c>
      <c r="J487" s="228">
        <v>36</v>
      </c>
      <c r="K487" s="228">
        <v>3</v>
      </c>
      <c r="L487" s="228">
        <v>4</v>
      </c>
      <c r="M487" s="228">
        <v>18</v>
      </c>
      <c r="N487" s="228">
        <v>0</v>
      </c>
      <c r="O487" s="228">
        <v>3</v>
      </c>
      <c r="P487" s="228">
        <v>8</v>
      </c>
      <c r="Q487" s="228">
        <v>0</v>
      </c>
      <c r="R487" s="228">
        <v>0</v>
      </c>
      <c r="S487" s="228">
        <v>0</v>
      </c>
      <c r="T487" s="232"/>
    </row>
    <row r="488" spans="1:20" ht="15" x14ac:dyDescent="0.25">
      <c r="A488" s="228">
        <v>496</v>
      </c>
      <c r="B488" s="228" t="s">
        <v>6353</v>
      </c>
      <c r="C488" s="228" t="s">
        <v>3623</v>
      </c>
      <c r="D488" s="320" t="s">
        <v>76</v>
      </c>
      <c r="E488" s="320" t="s">
        <v>50</v>
      </c>
      <c r="F488" s="320"/>
      <c r="G488" s="228">
        <v>37.960289001464801</v>
      </c>
      <c r="H488" s="228">
        <v>-122.34234619140599</v>
      </c>
      <c r="I488" s="228">
        <v>496</v>
      </c>
      <c r="J488" s="228">
        <v>2</v>
      </c>
      <c r="K488" s="228">
        <v>1</v>
      </c>
      <c r="L488" s="228">
        <v>1</v>
      </c>
      <c r="M488" s="228">
        <v>0</v>
      </c>
      <c r="N488" s="228">
        <v>0</v>
      </c>
      <c r="O488" s="228">
        <v>0</v>
      </c>
      <c r="P488" s="228">
        <v>0</v>
      </c>
      <c r="Q488" s="228">
        <v>0</v>
      </c>
      <c r="R488" s="228">
        <v>0</v>
      </c>
      <c r="S488" s="228">
        <v>0</v>
      </c>
      <c r="T488" s="232"/>
    </row>
    <row r="489" spans="1:20" ht="15" x14ac:dyDescent="0.25">
      <c r="A489" s="228">
        <v>497</v>
      </c>
      <c r="B489" s="228" t="s">
        <v>4527</v>
      </c>
      <c r="C489" s="228" t="s">
        <v>3628</v>
      </c>
      <c r="D489" s="320" t="s">
        <v>76</v>
      </c>
      <c r="E489" s="320" t="s">
        <v>50</v>
      </c>
      <c r="F489" s="320"/>
      <c r="G489" s="228">
        <v>37.974571228027301</v>
      </c>
      <c r="H489" s="228">
        <v>-122.532470703125</v>
      </c>
      <c r="I489" s="228">
        <v>497</v>
      </c>
      <c r="J489" s="228">
        <v>23</v>
      </c>
      <c r="K489" s="228">
        <v>7</v>
      </c>
      <c r="L489" s="228">
        <v>12</v>
      </c>
      <c r="M489" s="228">
        <v>2</v>
      </c>
      <c r="N489" s="228">
        <v>1</v>
      </c>
      <c r="O489" s="228">
        <v>0</v>
      </c>
      <c r="P489" s="228">
        <v>2</v>
      </c>
      <c r="Q489" s="228">
        <v>0</v>
      </c>
      <c r="R489" s="228">
        <v>0</v>
      </c>
      <c r="S489" s="228">
        <v>0</v>
      </c>
      <c r="T489" s="232"/>
    </row>
    <row r="490" spans="1:20" ht="15" x14ac:dyDescent="0.25">
      <c r="A490" s="228">
        <v>498</v>
      </c>
      <c r="B490" s="228" t="s">
        <v>6354</v>
      </c>
      <c r="C490" s="228" t="s">
        <v>3658</v>
      </c>
      <c r="D490" s="320" t="s">
        <v>127</v>
      </c>
      <c r="E490" s="320" t="s">
        <v>50</v>
      </c>
      <c r="F490" s="320"/>
      <c r="G490" s="228">
        <v>35.688701629638601</v>
      </c>
      <c r="H490" s="228">
        <v>-106.86605834960901</v>
      </c>
      <c r="I490" s="228">
        <v>498</v>
      </c>
      <c r="J490" s="228">
        <v>1</v>
      </c>
      <c r="K490" s="228">
        <v>1</v>
      </c>
      <c r="L490" s="228">
        <v>0</v>
      </c>
      <c r="M490" s="228">
        <v>0</v>
      </c>
      <c r="N490" s="228">
        <v>0</v>
      </c>
      <c r="O490" s="228">
        <v>0</v>
      </c>
      <c r="P490" s="228">
        <v>0</v>
      </c>
      <c r="Q490" s="228">
        <v>0</v>
      </c>
      <c r="R490" s="228">
        <v>0</v>
      </c>
      <c r="S490" s="228">
        <v>0</v>
      </c>
      <c r="T490" s="232"/>
    </row>
    <row r="491" spans="1:20" ht="15" x14ac:dyDescent="0.25">
      <c r="A491" s="228">
        <v>499</v>
      </c>
      <c r="B491" s="228" t="s">
        <v>6355</v>
      </c>
      <c r="C491" s="228" t="s">
        <v>3661</v>
      </c>
      <c r="D491" s="320" t="s">
        <v>160</v>
      </c>
      <c r="E491" s="320" t="s">
        <v>50</v>
      </c>
      <c r="F491" s="320"/>
      <c r="G491" s="228">
        <v>33.924831390380803</v>
      </c>
      <c r="H491" s="228">
        <v>-84.379081726074205</v>
      </c>
      <c r="I491" s="228">
        <v>499</v>
      </c>
      <c r="J491" s="228">
        <v>2</v>
      </c>
      <c r="K491" s="228">
        <v>0</v>
      </c>
      <c r="L491" s="228">
        <v>2</v>
      </c>
      <c r="M491" s="228">
        <v>0</v>
      </c>
      <c r="N491" s="228">
        <v>0</v>
      </c>
      <c r="O491" s="228">
        <v>0</v>
      </c>
      <c r="P491" s="228">
        <v>0</v>
      </c>
      <c r="Q491" s="228">
        <v>0</v>
      </c>
      <c r="R491" s="228">
        <v>0</v>
      </c>
      <c r="S491" s="228">
        <v>0</v>
      </c>
      <c r="T491" s="232"/>
    </row>
    <row r="492" spans="1:20" ht="15" x14ac:dyDescent="0.25">
      <c r="A492" s="228">
        <v>500</v>
      </c>
      <c r="B492" s="228" t="s">
        <v>6356</v>
      </c>
      <c r="C492" s="228" t="s">
        <v>3664</v>
      </c>
      <c r="D492" s="320" t="s">
        <v>76</v>
      </c>
      <c r="E492" s="320" t="s">
        <v>50</v>
      </c>
      <c r="F492" s="320"/>
      <c r="G492" s="228">
        <v>34.419380187988203</v>
      </c>
      <c r="H492" s="228">
        <v>-119.69905090332</v>
      </c>
      <c r="I492" s="228">
        <v>500</v>
      </c>
      <c r="J492" s="228">
        <v>10</v>
      </c>
      <c r="K492" s="228">
        <v>2</v>
      </c>
      <c r="L492" s="228">
        <v>3</v>
      </c>
      <c r="M492" s="228">
        <v>1</v>
      </c>
      <c r="N492" s="228">
        <v>3</v>
      </c>
      <c r="O492" s="228">
        <v>0</v>
      </c>
      <c r="P492" s="228">
        <v>1</v>
      </c>
      <c r="Q492" s="228">
        <v>0</v>
      </c>
      <c r="R492" s="228">
        <v>0</v>
      </c>
      <c r="S492" s="228">
        <v>0</v>
      </c>
      <c r="T492" s="232"/>
    </row>
    <row r="493" spans="1:20" ht="15" x14ac:dyDescent="0.25">
      <c r="A493" s="228">
        <v>501</v>
      </c>
      <c r="B493" s="228" t="s">
        <v>6357</v>
      </c>
      <c r="C493" s="228" t="s">
        <v>3671</v>
      </c>
      <c r="D493" s="320" t="s">
        <v>76</v>
      </c>
      <c r="E493" s="320" t="s">
        <v>50</v>
      </c>
      <c r="F493" s="320"/>
      <c r="G493" s="228">
        <v>37.355739593505803</v>
      </c>
      <c r="H493" s="228">
        <v>-121.954986572265</v>
      </c>
      <c r="I493" s="228">
        <v>501</v>
      </c>
      <c r="J493" s="228">
        <v>4</v>
      </c>
      <c r="K493" s="228">
        <v>0</v>
      </c>
      <c r="L493" s="228">
        <v>0</v>
      </c>
      <c r="M493" s="228">
        <v>4</v>
      </c>
      <c r="N493" s="228">
        <v>0</v>
      </c>
      <c r="O493" s="228">
        <v>0</v>
      </c>
      <c r="P493" s="228">
        <v>0</v>
      </c>
      <c r="Q493" s="228">
        <v>0</v>
      </c>
      <c r="R493" s="228">
        <v>0</v>
      </c>
      <c r="S493" s="228">
        <v>0</v>
      </c>
      <c r="T493" s="232"/>
    </row>
    <row r="494" spans="1:20" ht="15" x14ac:dyDescent="0.25">
      <c r="A494" s="228">
        <v>502</v>
      </c>
      <c r="B494" s="228" t="s">
        <v>4528</v>
      </c>
      <c r="C494" s="228" t="s">
        <v>3674</v>
      </c>
      <c r="D494" s="320" t="s">
        <v>76</v>
      </c>
      <c r="E494" s="320" t="s">
        <v>50</v>
      </c>
      <c r="F494" s="320"/>
      <c r="G494" s="228">
        <v>36.9740180969238</v>
      </c>
      <c r="H494" s="228">
        <v>-122.030952453613</v>
      </c>
      <c r="I494" s="228">
        <v>502</v>
      </c>
      <c r="J494" s="228">
        <v>6</v>
      </c>
      <c r="K494" s="228">
        <v>1</v>
      </c>
      <c r="L494" s="228">
        <v>2</v>
      </c>
      <c r="M494" s="228">
        <v>3</v>
      </c>
      <c r="N494" s="228">
        <v>1</v>
      </c>
      <c r="O494" s="228">
        <v>0</v>
      </c>
      <c r="P494" s="228">
        <v>0</v>
      </c>
      <c r="Q494" s="228">
        <v>0</v>
      </c>
      <c r="R494" s="228">
        <v>0</v>
      </c>
      <c r="S494" s="228">
        <v>0</v>
      </c>
      <c r="T494" s="232"/>
    </row>
    <row r="495" spans="1:20" ht="15" x14ac:dyDescent="0.25">
      <c r="A495" s="228">
        <v>503</v>
      </c>
      <c r="B495" s="228" t="s">
        <v>6358</v>
      </c>
      <c r="C495" s="228" t="s">
        <v>3684</v>
      </c>
      <c r="D495" s="320" t="s">
        <v>127</v>
      </c>
      <c r="E495" s="320" t="s">
        <v>50</v>
      </c>
      <c r="F495" s="320"/>
      <c r="G495" s="228">
        <v>35.691680908203097</v>
      </c>
      <c r="H495" s="228">
        <v>-105.93795776367099</v>
      </c>
      <c r="I495" s="228">
        <v>503</v>
      </c>
      <c r="J495" s="228">
        <v>4</v>
      </c>
      <c r="K495" s="228">
        <v>4</v>
      </c>
      <c r="L495" s="228">
        <v>0</v>
      </c>
      <c r="M495" s="228">
        <v>0</v>
      </c>
      <c r="N495" s="228">
        <v>0</v>
      </c>
      <c r="O495" s="228">
        <v>0</v>
      </c>
      <c r="P495" s="228">
        <v>0</v>
      </c>
      <c r="Q495" s="228">
        <v>0</v>
      </c>
      <c r="R495" s="228">
        <v>0</v>
      </c>
      <c r="S495" s="228">
        <v>0</v>
      </c>
      <c r="T495" s="232"/>
    </row>
    <row r="496" spans="1:20" ht="15" x14ac:dyDescent="0.25">
      <c r="A496" s="228">
        <v>504</v>
      </c>
      <c r="B496" s="228" t="s">
        <v>6359</v>
      </c>
      <c r="C496" s="228" t="s">
        <v>3690</v>
      </c>
      <c r="D496" s="320" t="s">
        <v>76</v>
      </c>
      <c r="E496" s="320" t="s">
        <v>50</v>
      </c>
      <c r="F496" s="320"/>
      <c r="G496" s="228">
        <v>33.639469146728501</v>
      </c>
      <c r="H496" s="228">
        <v>-117.586311340332</v>
      </c>
      <c r="I496" s="228">
        <v>504</v>
      </c>
      <c r="J496" s="228">
        <v>1</v>
      </c>
      <c r="K496" s="228">
        <v>0</v>
      </c>
      <c r="L496" s="228">
        <v>1</v>
      </c>
      <c r="M496" s="228">
        <v>0</v>
      </c>
      <c r="N496" s="228">
        <v>0</v>
      </c>
      <c r="O496" s="228">
        <v>0</v>
      </c>
      <c r="P496" s="228">
        <v>0</v>
      </c>
      <c r="Q496" s="228">
        <v>0</v>
      </c>
      <c r="R496" s="228">
        <v>0</v>
      </c>
      <c r="S496" s="228">
        <v>0</v>
      </c>
      <c r="T496" s="232"/>
    </row>
    <row r="497" spans="1:20" ht="15" x14ac:dyDescent="0.25">
      <c r="A497" s="228">
        <v>505</v>
      </c>
      <c r="B497" s="228" t="s">
        <v>6360</v>
      </c>
      <c r="C497" s="228" t="s">
        <v>3693</v>
      </c>
      <c r="D497" s="320" t="s">
        <v>76</v>
      </c>
      <c r="E497" s="320" t="s">
        <v>50</v>
      </c>
      <c r="F497" s="320"/>
      <c r="G497" s="228">
        <v>34.953128814697202</v>
      </c>
      <c r="H497" s="228">
        <v>-120.434532165527</v>
      </c>
      <c r="I497" s="228">
        <v>505</v>
      </c>
      <c r="J497" s="228">
        <v>1</v>
      </c>
      <c r="K497" s="228">
        <v>1</v>
      </c>
      <c r="L497" s="228">
        <v>0</v>
      </c>
      <c r="M497" s="228">
        <v>0</v>
      </c>
      <c r="N497" s="228">
        <v>0</v>
      </c>
      <c r="O497" s="228">
        <v>0</v>
      </c>
      <c r="P497" s="228">
        <v>0</v>
      </c>
      <c r="Q497" s="228">
        <v>0</v>
      </c>
      <c r="R497" s="228">
        <v>0</v>
      </c>
      <c r="S497" s="228">
        <v>0</v>
      </c>
      <c r="T497" s="232"/>
    </row>
    <row r="498" spans="1:20" ht="15" x14ac:dyDescent="0.25">
      <c r="A498" s="228">
        <v>506</v>
      </c>
      <c r="B498" s="228" t="s">
        <v>4529</v>
      </c>
      <c r="C498" s="228" t="s">
        <v>3696</v>
      </c>
      <c r="D498" s="320" t="s">
        <v>76</v>
      </c>
      <c r="E498" s="320" t="s">
        <v>50</v>
      </c>
      <c r="F498" s="320"/>
      <c r="G498" s="228">
        <v>34.011558532714801</v>
      </c>
      <c r="H498" s="228">
        <v>-118.492286682128</v>
      </c>
      <c r="I498" s="228">
        <v>506</v>
      </c>
      <c r="J498" s="228">
        <v>28</v>
      </c>
      <c r="K498" s="228">
        <v>3</v>
      </c>
      <c r="L498" s="228">
        <v>10</v>
      </c>
      <c r="M498" s="228">
        <v>10</v>
      </c>
      <c r="N498" s="228">
        <v>5</v>
      </c>
      <c r="O498" s="228">
        <v>1</v>
      </c>
      <c r="P498" s="228">
        <v>2</v>
      </c>
      <c r="Q498" s="228">
        <v>0</v>
      </c>
      <c r="R498" s="228">
        <v>0</v>
      </c>
      <c r="S498" s="228">
        <v>0</v>
      </c>
      <c r="T498" s="232"/>
    </row>
    <row r="499" spans="1:20" ht="15" x14ac:dyDescent="0.25">
      <c r="A499" s="228">
        <v>507</v>
      </c>
      <c r="B499" s="228" t="s">
        <v>6361</v>
      </c>
      <c r="C499" s="228" t="s">
        <v>3722</v>
      </c>
      <c r="D499" s="320" t="s">
        <v>76</v>
      </c>
      <c r="E499" s="320" t="s">
        <v>50</v>
      </c>
      <c r="F499" s="320"/>
      <c r="G499" s="228">
        <v>38.437900543212798</v>
      </c>
      <c r="H499" s="228">
        <v>-122.712440490722</v>
      </c>
      <c r="I499" s="228">
        <v>507</v>
      </c>
      <c r="J499" s="228">
        <v>10</v>
      </c>
      <c r="K499" s="228">
        <v>2</v>
      </c>
      <c r="L499" s="228">
        <v>4</v>
      </c>
      <c r="M499" s="228">
        <v>2</v>
      </c>
      <c r="N499" s="228">
        <v>0</v>
      </c>
      <c r="O499" s="228">
        <v>1</v>
      </c>
      <c r="P499" s="228">
        <v>1</v>
      </c>
      <c r="Q499" s="228">
        <v>0</v>
      </c>
      <c r="R499" s="228">
        <v>0</v>
      </c>
      <c r="S499" s="228">
        <v>0</v>
      </c>
      <c r="T499" s="232"/>
    </row>
    <row r="500" spans="1:20" ht="15" x14ac:dyDescent="0.25">
      <c r="A500" s="228">
        <v>509</v>
      </c>
      <c r="B500" s="228" t="s">
        <v>6362</v>
      </c>
      <c r="C500" s="228" t="s">
        <v>3735</v>
      </c>
      <c r="D500" s="320" t="s">
        <v>1284</v>
      </c>
      <c r="E500" s="320" t="s">
        <v>1284</v>
      </c>
      <c r="F500" s="320">
        <v>1</v>
      </c>
      <c r="G500" s="228">
        <v>-23.562839508056602</v>
      </c>
      <c r="H500" s="228">
        <v>-46.654640197753899</v>
      </c>
      <c r="I500" s="228">
        <v>509</v>
      </c>
      <c r="J500" s="228">
        <v>1</v>
      </c>
      <c r="K500" s="228">
        <v>0</v>
      </c>
      <c r="L500" s="228">
        <v>0</v>
      </c>
      <c r="M500" s="228">
        <v>1</v>
      </c>
      <c r="N500" s="228">
        <v>0</v>
      </c>
      <c r="O500" s="228">
        <v>0</v>
      </c>
      <c r="P500" s="228">
        <v>0</v>
      </c>
      <c r="Q500" s="228">
        <v>0</v>
      </c>
      <c r="R500" s="228">
        <v>0</v>
      </c>
      <c r="S500" s="228">
        <v>0</v>
      </c>
      <c r="T500" s="232"/>
    </row>
    <row r="501" spans="1:20" ht="15" x14ac:dyDescent="0.25">
      <c r="A501" s="228">
        <v>510</v>
      </c>
      <c r="B501" s="228" t="s">
        <v>6363</v>
      </c>
      <c r="C501" s="228" t="s">
        <v>3738</v>
      </c>
      <c r="D501" s="320" t="s">
        <v>740</v>
      </c>
      <c r="E501" s="320" t="s">
        <v>740</v>
      </c>
      <c r="F501" s="320">
        <v>1</v>
      </c>
      <c r="G501" s="228">
        <v>52.1072998046875</v>
      </c>
      <c r="H501" s="228">
        <v>-106.63500213623</v>
      </c>
      <c r="I501" s="228">
        <v>510</v>
      </c>
      <c r="J501" s="228">
        <v>1</v>
      </c>
      <c r="K501" s="228">
        <v>0</v>
      </c>
      <c r="L501" s="228">
        <v>1</v>
      </c>
      <c r="M501" s="228">
        <v>0</v>
      </c>
      <c r="N501" s="228">
        <v>0</v>
      </c>
      <c r="O501" s="228">
        <v>0</v>
      </c>
      <c r="P501" s="228">
        <v>0</v>
      </c>
      <c r="Q501" s="228">
        <v>0</v>
      </c>
      <c r="R501" s="228">
        <v>0</v>
      </c>
      <c r="S501" s="228">
        <v>0</v>
      </c>
      <c r="T501" s="232"/>
    </row>
    <row r="502" spans="1:20" ht="15" x14ac:dyDescent="0.25">
      <c r="A502" s="228">
        <v>511</v>
      </c>
      <c r="B502" s="228" t="s">
        <v>6364</v>
      </c>
      <c r="C502" s="228" t="s">
        <v>3741</v>
      </c>
      <c r="D502" s="320" t="s">
        <v>160</v>
      </c>
      <c r="E502" s="320" t="s">
        <v>50</v>
      </c>
      <c r="F502" s="320"/>
      <c r="G502" s="228">
        <v>32.080909729003899</v>
      </c>
      <c r="H502" s="228">
        <v>-81.0911865234375</v>
      </c>
      <c r="I502" s="228">
        <v>511</v>
      </c>
      <c r="J502" s="228">
        <v>4</v>
      </c>
      <c r="K502" s="228">
        <v>1</v>
      </c>
      <c r="L502" s="228">
        <v>0</v>
      </c>
      <c r="M502" s="228">
        <v>3</v>
      </c>
      <c r="N502" s="228">
        <v>0</v>
      </c>
      <c r="O502" s="228">
        <v>0</v>
      </c>
      <c r="P502" s="228">
        <v>0</v>
      </c>
      <c r="Q502" s="228">
        <v>0</v>
      </c>
      <c r="R502" s="228">
        <v>0</v>
      </c>
      <c r="S502" s="228">
        <v>0</v>
      </c>
      <c r="T502" s="232"/>
    </row>
    <row r="503" spans="1:20" ht="15" x14ac:dyDescent="0.25">
      <c r="A503" s="228">
        <v>512</v>
      </c>
      <c r="B503" s="228" t="s">
        <v>6365</v>
      </c>
      <c r="C503" s="228" t="s">
        <v>3748</v>
      </c>
      <c r="D503" s="320" t="s">
        <v>165</v>
      </c>
      <c r="E503" s="320" t="s">
        <v>50</v>
      </c>
      <c r="F503" s="320"/>
      <c r="G503" s="228">
        <v>30.319820404052699</v>
      </c>
      <c r="H503" s="228">
        <v>-86.137908935546804</v>
      </c>
      <c r="I503" s="228">
        <v>512</v>
      </c>
      <c r="J503" s="228">
        <v>3</v>
      </c>
      <c r="K503" s="228">
        <v>0</v>
      </c>
      <c r="L503" s="228">
        <v>0</v>
      </c>
      <c r="M503" s="228">
        <v>3</v>
      </c>
      <c r="N503" s="228">
        <v>0</v>
      </c>
      <c r="O503" s="228">
        <v>0</v>
      </c>
      <c r="P503" s="228">
        <v>0</v>
      </c>
      <c r="Q503" s="228">
        <v>0</v>
      </c>
      <c r="R503" s="228">
        <v>0</v>
      </c>
      <c r="S503" s="228">
        <v>0</v>
      </c>
      <c r="T503" s="232"/>
    </row>
    <row r="504" spans="1:20" ht="15" x14ac:dyDescent="0.25">
      <c r="A504" s="228">
        <v>513</v>
      </c>
      <c r="B504" s="228" t="s">
        <v>4530</v>
      </c>
      <c r="C504" s="228" t="s">
        <v>3750</v>
      </c>
      <c r="D504" s="320" t="s">
        <v>261</v>
      </c>
      <c r="E504" s="320" t="s">
        <v>50</v>
      </c>
      <c r="F504" s="320"/>
      <c r="G504" s="228">
        <v>47.603569030761697</v>
      </c>
      <c r="H504" s="228">
        <v>-122.329452514648</v>
      </c>
      <c r="I504" s="228">
        <v>513</v>
      </c>
      <c r="J504" s="228">
        <v>111</v>
      </c>
      <c r="K504" s="228">
        <v>39</v>
      </c>
      <c r="L504" s="228">
        <v>46</v>
      </c>
      <c r="M504" s="228">
        <v>10</v>
      </c>
      <c r="N504" s="228">
        <v>4</v>
      </c>
      <c r="O504" s="228">
        <v>0</v>
      </c>
      <c r="P504" s="228">
        <v>6</v>
      </c>
      <c r="Q504" s="228">
        <v>2</v>
      </c>
      <c r="R504" s="228">
        <v>7</v>
      </c>
      <c r="S504" s="228">
        <v>0</v>
      </c>
      <c r="T504" s="232"/>
    </row>
    <row r="505" spans="1:20" ht="15" x14ac:dyDescent="0.25">
      <c r="A505" s="228">
        <v>514</v>
      </c>
      <c r="B505" s="228" t="s">
        <v>6366</v>
      </c>
      <c r="C505" s="228" t="s">
        <v>3851</v>
      </c>
      <c r="D505" s="320" t="s">
        <v>76</v>
      </c>
      <c r="E505" s="320" t="s">
        <v>50</v>
      </c>
      <c r="F505" s="320"/>
      <c r="G505" s="228">
        <v>38.401741027832003</v>
      </c>
      <c r="H505" s="228">
        <v>-122.82524871826099</v>
      </c>
      <c r="I505" s="228">
        <v>514</v>
      </c>
      <c r="J505" s="228">
        <v>1</v>
      </c>
      <c r="K505" s="228">
        <v>0</v>
      </c>
      <c r="L505" s="228">
        <v>0</v>
      </c>
      <c r="M505" s="228">
        <v>1</v>
      </c>
      <c r="N505" s="228">
        <v>0</v>
      </c>
      <c r="O505" s="228">
        <v>0</v>
      </c>
      <c r="P505" s="228">
        <v>0</v>
      </c>
      <c r="Q505" s="228">
        <v>0</v>
      </c>
      <c r="R505" s="228">
        <v>0</v>
      </c>
      <c r="S505" s="228">
        <v>0</v>
      </c>
      <c r="T505" s="232"/>
    </row>
    <row r="506" spans="1:20" ht="15" x14ac:dyDescent="0.25">
      <c r="A506" s="228">
        <v>515</v>
      </c>
      <c r="B506" s="228" t="s">
        <v>6367</v>
      </c>
      <c r="C506" s="228" t="s">
        <v>3854</v>
      </c>
      <c r="D506" s="320" t="s">
        <v>1276</v>
      </c>
      <c r="E506" s="320" t="s">
        <v>50</v>
      </c>
      <c r="F506" s="320"/>
      <c r="G506" s="228">
        <v>34.858676910400298</v>
      </c>
      <c r="H506" s="228">
        <v>-111.80948638916</v>
      </c>
      <c r="I506" s="228">
        <v>515</v>
      </c>
      <c r="J506" s="228">
        <v>2</v>
      </c>
      <c r="K506" s="228">
        <v>0</v>
      </c>
      <c r="L506" s="228">
        <v>1</v>
      </c>
      <c r="M506" s="228">
        <v>1</v>
      </c>
      <c r="N506" s="228">
        <v>0</v>
      </c>
      <c r="O506" s="228">
        <v>0</v>
      </c>
      <c r="P506" s="228">
        <v>0</v>
      </c>
      <c r="Q506" s="228">
        <v>0</v>
      </c>
      <c r="R506" s="228">
        <v>0</v>
      </c>
      <c r="S506" s="228">
        <v>0</v>
      </c>
      <c r="T506" s="232"/>
    </row>
    <row r="507" spans="1:20" ht="15" x14ac:dyDescent="0.25">
      <c r="A507" s="228">
        <v>516</v>
      </c>
      <c r="B507" s="228" t="s">
        <v>6368</v>
      </c>
      <c r="C507" s="228" t="s">
        <v>3857</v>
      </c>
      <c r="D507" s="320" t="s">
        <v>874</v>
      </c>
      <c r="E507" s="320" t="s">
        <v>50</v>
      </c>
      <c r="F507" s="320"/>
      <c r="G507" s="228">
        <v>41.878391265869098</v>
      </c>
      <c r="H507" s="228">
        <v>-73.476982116699205</v>
      </c>
      <c r="I507" s="228">
        <v>516</v>
      </c>
      <c r="J507" s="228">
        <v>2</v>
      </c>
      <c r="K507" s="228">
        <v>1</v>
      </c>
      <c r="L507" s="228">
        <v>0</v>
      </c>
      <c r="M507" s="228">
        <v>0</v>
      </c>
      <c r="N507" s="228">
        <v>0</v>
      </c>
      <c r="O507" s="228">
        <v>0</v>
      </c>
      <c r="P507" s="228">
        <v>1</v>
      </c>
      <c r="Q507" s="228">
        <v>0</v>
      </c>
      <c r="R507" s="228">
        <v>0</v>
      </c>
      <c r="S507" s="228">
        <v>0</v>
      </c>
      <c r="T507" s="232"/>
    </row>
    <row r="508" spans="1:20" ht="15" x14ac:dyDescent="0.25">
      <c r="A508" s="228">
        <v>517</v>
      </c>
      <c r="B508" s="228" t="s">
        <v>6369</v>
      </c>
      <c r="C508" s="228" t="s">
        <v>3861</v>
      </c>
      <c r="D508" s="320" t="s">
        <v>1619</v>
      </c>
      <c r="E508" s="320" t="s">
        <v>50</v>
      </c>
      <c r="F508" s="320"/>
      <c r="G508" s="228">
        <v>39.022918701171797</v>
      </c>
      <c r="H508" s="228">
        <v>-94.715431213378906</v>
      </c>
      <c r="I508" s="228">
        <v>517</v>
      </c>
      <c r="J508" s="228">
        <v>1</v>
      </c>
      <c r="K508" s="228">
        <v>1</v>
      </c>
      <c r="L508" s="228">
        <v>0</v>
      </c>
      <c r="M508" s="228">
        <v>0</v>
      </c>
      <c r="N508" s="228">
        <v>0</v>
      </c>
      <c r="O508" s="228">
        <v>0</v>
      </c>
      <c r="P508" s="228">
        <v>0</v>
      </c>
      <c r="Q508" s="228">
        <v>0</v>
      </c>
      <c r="R508" s="228">
        <v>0</v>
      </c>
      <c r="S508" s="228">
        <v>0</v>
      </c>
      <c r="T508" s="232"/>
    </row>
    <row r="509" spans="1:20" ht="15" x14ac:dyDescent="0.25">
      <c r="A509" s="228">
        <v>518</v>
      </c>
      <c r="B509" s="228" t="s">
        <v>6370</v>
      </c>
      <c r="C509" s="228" t="s">
        <v>3864</v>
      </c>
      <c r="D509" s="320" t="s">
        <v>874</v>
      </c>
      <c r="E509" s="320" t="s">
        <v>50</v>
      </c>
      <c r="F509" s="320"/>
      <c r="G509" s="228">
        <v>41.87984085083</v>
      </c>
      <c r="H509" s="228">
        <v>-72.8001708984375</v>
      </c>
      <c r="I509" s="228">
        <v>518</v>
      </c>
      <c r="J509" s="228">
        <v>1</v>
      </c>
      <c r="K509" s="228">
        <v>0</v>
      </c>
      <c r="L509" s="228">
        <v>1</v>
      </c>
      <c r="M509" s="228">
        <v>0</v>
      </c>
      <c r="N509" s="228">
        <v>0</v>
      </c>
      <c r="O509" s="228">
        <v>0</v>
      </c>
      <c r="P509" s="228">
        <v>0</v>
      </c>
      <c r="Q509" s="228">
        <v>0</v>
      </c>
      <c r="R509" s="228">
        <v>0</v>
      </c>
      <c r="S509" s="228">
        <v>0</v>
      </c>
      <c r="T509" s="232"/>
    </row>
    <row r="510" spans="1:20" ht="15" x14ac:dyDescent="0.25">
      <c r="A510" s="228">
        <v>519</v>
      </c>
      <c r="B510" s="228" t="s">
        <v>6371</v>
      </c>
      <c r="C510" s="228" t="s">
        <v>3866</v>
      </c>
      <c r="D510" s="320" t="s">
        <v>76</v>
      </c>
      <c r="E510" s="320" t="s">
        <v>50</v>
      </c>
      <c r="F510" s="320"/>
      <c r="G510" s="228">
        <v>36.428428649902301</v>
      </c>
      <c r="H510" s="228">
        <v>-121.32769012451099</v>
      </c>
      <c r="I510" s="228">
        <v>519</v>
      </c>
      <c r="J510" s="228">
        <v>2</v>
      </c>
      <c r="K510" s="228">
        <v>1</v>
      </c>
      <c r="L510" s="228">
        <v>0</v>
      </c>
      <c r="M510" s="228">
        <v>1</v>
      </c>
      <c r="N510" s="228">
        <v>0</v>
      </c>
      <c r="O510" s="228">
        <v>0</v>
      </c>
      <c r="P510" s="228">
        <v>0</v>
      </c>
      <c r="Q510" s="228">
        <v>0</v>
      </c>
      <c r="R510" s="228">
        <v>0</v>
      </c>
      <c r="S510" s="228">
        <v>0</v>
      </c>
      <c r="T510" s="232"/>
    </row>
    <row r="511" spans="1:20" ht="15" x14ac:dyDescent="0.25">
      <c r="A511" s="228">
        <v>520</v>
      </c>
      <c r="B511" s="228" t="s">
        <v>4531</v>
      </c>
      <c r="C511" s="228" t="s">
        <v>3871</v>
      </c>
      <c r="D511" s="320" t="s">
        <v>49</v>
      </c>
      <c r="E511" s="320" t="s">
        <v>50</v>
      </c>
      <c r="F511" s="320"/>
      <c r="G511" s="228">
        <v>42.386680603027301</v>
      </c>
      <c r="H511" s="228">
        <v>-71.098258972167898</v>
      </c>
      <c r="I511" s="228">
        <v>520</v>
      </c>
      <c r="J511" s="228">
        <v>15</v>
      </c>
      <c r="K511" s="228">
        <v>0</v>
      </c>
      <c r="L511" s="228">
        <v>5</v>
      </c>
      <c r="M511" s="228">
        <v>10</v>
      </c>
      <c r="N511" s="228">
        <v>0</v>
      </c>
      <c r="O511" s="228">
        <v>1</v>
      </c>
      <c r="P511" s="228">
        <v>0</v>
      </c>
      <c r="Q511" s="228">
        <v>0</v>
      </c>
      <c r="R511" s="228">
        <v>0</v>
      </c>
      <c r="S511" s="228">
        <v>0</v>
      </c>
      <c r="T511" s="232"/>
    </row>
    <row r="512" spans="1:20" ht="15" x14ac:dyDescent="0.25">
      <c r="A512" s="228">
        <v>521</v>
      </c>
      <c r="B512" s="228" t="s">
        <v>6372</v>
      </c>
      <c r="C512" s="228" t="s">
        <v>3871</v>
      </c>
      <c r="D512" s="320" t="s">
        <v>815</v>
      </c>
      <c r="E512" s="320" t="s">
        <v>50</v>
      </c>
      <c r="F512" s="320"/>
      <c r="G512" s="228">
        <v>40.570701599121001</v>
      </c>
      <c r="H512" s="228">
        <v>-74.619392395019503</v>
      </c>
      <c r="I512" s="228">
        <v>521</v>
      </c>
      <c r="J512" s="228">
        <v>1</v>
      </c>
      <c r="K512" s="228">
        <v>0</v>
      </c>
      <c r="L512" s="228">
        <v>1</v>
      </c>
      <c r="M512" s="228">
        <v>0</v>
      </c>
      <c r="N512" s="228">
        <v>0</v>
      </c>
      <c r="O512" s="228">
        <v>0</v>
      </c>
      <c r="P512" s="228">
        <v>0</v>
      </c>
      <c r="Q512" s="228">
        <v>0</v>
      </c>
      <c r="R512" s="228">
        <v>0</v>
      </c>
      <c r="S512" s="228">
        <v>0</v>
      </c>
      <c r="T512" s="232"/>
    </row>
    <row r="513" spans="1:20" ht="15" x14ac:dyDescent="0.25">
      <c r="A513" s="228">
        <v>522</v>
      </c>
      <c r="B513" s="228" t="s">
        <v>6373</v>
      </c>
      <c r="C513" s="228" t="s">
        <v>3889</v>
      </c>
      <c r="D513" s="320" t="s">
        <v>76</v>
      </c>
      <c r="E513" s="320" t="s">
        <v>50</v>
      </c>
      <c r="F513" s="320"/>
      <c r="G513" s="228">
        <v>38.524448394775298</v>
      </c>
      <c r="H513" s="228">
        <v>-122.92501831054599</v>
      </c>
      <c r="I513" s="228">
        <v>522</v>
      </c>
      <c r="J513" s="228">
        <v>4</v>
      </c>
      <c r="K513" s="228">
        <v>0</v>
      </c>
      <c r="L513" s="228">
        <v>1</v>
      </c>
      <c r="M513" s="228">
        <v>1</v>
      </c>
      <c r="N513" s="228">
        <v>0</v>
      </c>
      <c r="O513" s="228">
        <v>1</v>
      </c>
      <c r="P513" s="228">
        <v>1</v>
      </c>
      <c r="Q513" s="228">
        <v>0</v>
      </c>
      <c r="R513" s="228">
        <v>0</v>
      </c>
      <c r="S513" s="228">
        <v>0</v>
      </c>
      <c r="T513" s="232"/>
    </row>
    <row r="514" spans="1:20" ht="15" x14ac:dyDescent="0.25">
      <c r="A514" s="228">
        <v>523</v>
      </c>
      <c r="B514" s="228" t="s">
        <v>6374</v>
      </c>
      <c r="C514" s="228" t="s">
        <v>3892</v>
      </c>
      <c r="D514" s="320" t="s">
        <v>76</v>
      </c>
      <c r="E514" s="320" t="s">
        <v>50</v>
      </c>
      <c r="F514" s="320"/>
      <c r="G514" s="228">
        <v>34.045680999755803</v>
      </c>
      <c r="H514" s="228">
        <v>-118.04418182373</v>
      </c>
      <c r="I514" s="228">
        <v>523</v>
      </c>
      <c r="J514" s="228">
        <v>1</v>
      </c>
      <c r="K514" s="228">
        <v>0</v>
      </c>
      <c r="L514" s="228">
        <v>1</v>
      </c>
      <c r="M514" s="228">
        <v>0</v>
      </c>
      <c r="N514" s="228">
        <v>0</v>
      </c>
      <c r="O514" s="228">
        <v>0</v>
      </c>
      <c r="P514" s="228">
        <v>0</v>
      </c>
      <c r="Q514" s="228">
        <v>0</v>
      </c>
      <c r="R514" s="228">
        <v>0</v>
      </c>
      <c r="S514" s="228">
        <v>0</v>
      </c>
      <c r="T514" s="232"/>
    </row>
    <row r="515" spans="1:20" ht="15" x14ac:dyDescent="0.25">
      <c r="A515" s="228">
        <v>524</v>
      </c>
      <c r="B515" s="228" t="s">
        <v>6375</v>
      </c>
      <c r="C515" s="228" t="s">
        <v>3895</v>
      </c>
      <c r="D515" s="320" t="s">
        <v>660</v>
      </c>
      <c r="E515" s="320" t="s">
        <v>50</v>
      </c>
      <c r="F515" s="320"/>
      <c r="G515" s="228">
        <v>40.549880981445298</v>
      </c>
      <c r="H515" s="228">
        <v>-111.93869018554599</v>
      </c>
      <c r="I515" s="228">
        <v>524</v>
      </c>
      <c r="J515" s="228">
        <v>1</v>
      </c>
      <c r="K515" s="228">
        <v>0</v>
      </c>
      <c r="L515" s="228">
        <v>1</v>
      </c>
      <c r="M515" s="228">
        <v>0</v>
      </c>
      <c r="N515" s="228">
        <v>0</v>
      </c>
      <c r="O515" s="228">
        <v>0</v>
      </c>
      <c r="P515" s="228">
        <v>0</v>
      </c>
      <c r="Q515" s="228">
        <v>0</v>
      </c>
      <c r="R515" s="228">
        <v>0</v>
      </c>
      <c r="S515" s="228">
        <v>0</v>
      </c>
      <c r="T515" s="232"/>
    </row>
    <row r="516" spans="1:20" ht="15" x14ac:dyDescent="0.25">
      <c r="A516" s="228">
        <v>525</v>
      </c>
      <c r="B516" s="228" t="s">
        <v>6376</v>
      </c>
      <c r="C516" s="228" t="s">
        <v>3898</v>
      </c>
      <c r="D516" s="320" t="s">
        <v>76</v>
      </c>
      <c r="E516" s="320" t="s">
        <v>50</v>
      </c>
      <c r="F516" s="320"/>
      <c r="G516" s="228">
        <v>34.115798950195298</v>
      </c>
      <c r="H516" s="228">
        <v>-118.152130126953</v>
      </c>
      <c r="I516" s="228">
        <v>525</v>
      </c>
      <c r="J516" s="228">
        <v>5</v>
      </c>
      <c r="K516" s="228">
        <v>1</v>
      </c>
      <c r="L516" s="228">
        <v>4</v>
      </c>
      <c r="M516" s="228">
        <v>0</v>
      </c>
      <c r="N516" s="228">
        <v>0</v>
      </c>
      <c r="O516" s="228">
        <v>0</v>
      </c>
      <c r="P516" s="228">
        <v>0</v>
      </c>
      <c r="Q516" s="228">
        <v>0</v>
      </c>
      <c r="R516" s="228">
        <v>0</v>
      </c>
      <c r="S516" s="228">
        <v>0</v>
      </c>
      <c r="T516" s="232"/>
    </row>
    <row r="517" spans="1:20" ht="15" x14ac:dyDescent="0.25">
      <c r="A517" s="228">
        <v>526</v>
      </c>
      <c r="B517" s="228" t="s">
        <v>6377</v>
      </c>
      <c r="C517" s="228" t="s">
        <v>3903</v>
      </c>
      <c r="D517" s="320" t="s">
        <v>320</v>
      </c>
      <c r="E517" s="320" t="s">
        <v>50</v>
      </c>
      <c r="F517" s="320"/>
      <c r="G517" s="228">
        <v>43.637611389160099</v>
      </c>
      <c r="H517" s="228">
        <v>-70.251731872558594</v>
      </c>
      <c r="I517" s="228">
        <v>526</v>
      </c>
      <c r="J517" s="228">
        <v>1</v>
      </c>
      <c r="K517" s="228">
        <v>0</v>
      </c>
      <c r="L517" s="228">
        <v>1</v>
      </c>
      <c r="M517" s="228">
        <v>0</v>
      </c>
      <c r="N517" s="228">
        <v>0</v>
      </c>
      <c r="O517" s="228">
        <v>0</v>
      </c>
      <c r="P517" s="228">
        <v>0</v>
      </c>
      <c r="Q517" s="228">
        <v>0</v>
      </c>
      <c r="R517" s="228">
        <v>0</v>
      </c>
      <c r="S517" s="228">
        <v>0</v>
      </c>
      <c r="T517" s="232"/>
    </row>
    <row r="518" spans="1:20" ht="15" x14ac:dyDescent="0.25">
      <c r="A518" s="228">
        <v>527</v>
      </c>
      <c r="B518" s="228" t="s">
        <v>4532</v>
      </c>
      <c r="C518" s="228" t="s">
        <v>3906</v>
      </c>
      <c r="D518" s="320" t="s">
        <v>76</v>
      </c>
      <c r="E518" s="320" t="s">
        <v>50</v>
      </c>
      <c r="F518" s="320"/>
      <c r="G518" s="228">
        <v>37.656059265136697</v>
      </c>
      <c r="H518" s="228">
        <v>-122.414176940917</v>
      </c>
      <c r="I518" s="228">
        <v>527</v>
      </c>
      <c r="J518" s="228">
        <v>44</v>
      </c>
      <c r="K518" s="228">
        <v>7</v>
      </c>
      <c r="L518" s="228">
        <v>13</v>
      </c>
      <c r="M518" s="228">
        <v>16</v>
      </c>
      <c r="N518" s="228">
        <v>2</v>
      </c>
      <c r="O518" s="228">
        <v>8</v>
      </c>
      <c r="P518" s="228">
        <v>0</v>
      </c>
      <c r="Q518" s="228">
        <v>0</v>
      </c>
      <c r="R518" s="228">
        <v>0</v>
      </c>
      <c r="S518" s="228">
        <v>0</v>
      </c>
      <c r="T518" s="232"/>
    </row>
    <row r="519" spans="1:20" ht="15" x14ac:dyDescent="0.25">
      <c r="A519" s="228">
        <v>528</v>
      </c>
      <c r="B519" s="228" t="s">
        <v>4533</v>
      </c>
      <c r="C519" s="228" t="s">
        <v>3937</v>
      </c>
      <c r="D519" s="320" t="s">
        <v>261</v>
      </c>
      <c r="E519" s="320" t="s">
        <v>50</v>
      </c>
      <c r="F519" s="320"/>
      <c r="G519" s="228">
        <v>47.657260894775298</v>
      </c>
      <c r="H519" s="228">
        <v>-117.41227722167901</v>
      </c>
      <c r="I519" s="228">
        <v>528</v>
      </c>
      <c r="J519" s="228">
        <v>12</v>
      </c>
      <c r="K519" s="228">
        <v>5</v>
      </c>
      <c r="L519" s="228">
        <v>3</v>
      </c>
      <c r="M519" s="228">
        <v>2</v>
      </c>
      <c r="N519" s="228">
        <v>1</v>
      </c>
      <c r="O519" s="228">
        <v>0</v>
      </c>
      <c r="P519" s="228">
        <v>0</v>
      </c>
      <c r="Q519" s="228">
        <v>0</v>
      </c>
      <c r="R519" s="228">
        <v>2</v>
      </c>
      <c r="S519" s="228">
        <v>0</v>
      </c>
      <c r="T519" s="232"/>
    </row>
    <row r="520" spans="1:20" ht="15" x14ac:dyDescent="0.25">
      <c r="A520" s="228">
        <v>529</v>
      </c>
      <c r="B520" s="228" t="s">
        <v>6378</v>
      </c>
      <c r="C520" s="228" t="s">
        <v>3944</v>
      </c>
      <c r="D520" s="320" t="s">
        <v>660</v>
      </c>
      <c r="E520" s="320" t="s">
        <v>50</v>
      </c>
      <c r="F520" s="320"/>
      <c r="G520" s="228">
        <v>37.183170318603501</v>
      </c>
      <c r="H520" s="228">
        <v>-113.003662109375</v>
      </c>
      <c r="I520" s="228">
        <v>529</v>
      </c>
      <c r="J520" s="228">
        <v>1</v>
      </c>
      <c r="K520" s="228">
        <v>1</v>
      </c>
      <c r="L520" s="228">
        <v>0</v>
      </c>
      <c r="M520" s="228">
        <v>0</v>
      </c>
      <c r="N520" s="228">
        <v>0</v>
      </c>
      <c r="O520" s="228">
        <v>0</v>
      </c>
      <c r="P520" s="228">
        <v>0</v>
      </c>
      <c r="Q520" s="228">
        <v>0</v>
      </c>
      <c r="R520" s="228">
        <v>0</v>
      </c>
      <c r="S520" s="228">
        <v>0</v>
      </c>
      <c r="T520" s="232"/>
    </row>
    <row r="521" spans="1:20" ht="15" x14ac:dyDescent="0.25">
      <c r="A521" s="228">
        <v>530</v>
      </c>
      <c r="B521" s="228" t="s">
        <v>6379</v>
      </c>
      <c r="C521" s="228" t="s">
        <v>3947</v>
      </c>
      <c r="D521" s="320" t="s">
        <v>208</v>
      </c>
      <c r="E521" s="320" t="s">
        <v>50</v>
      </c>
      <c r="F521" s="320"/>
      <c r="G521" s="228">
        <v>39.801048278808501</v>
      </c>
      <c r="H521" s="228">
        <v>-89.643600463867102</v>
      </c>
      <c r="I521" s="228">
        <v>530</v>
      </c>
      <c r="J521" s="228">
        <v>3</v>
      </c>
      <c r="K521" s="228">
        <v>0</v>
      </c>
      <c r="L521" s="228">
        <v>0</v>
      </c>
      <c r="M521" s="228">
        <v>1</v>
      </c>
      <c r="N521" s="228">
        <v>0</v>
      </c>
      <c r="O521" s="228">
        <v>0</v>
      </c>
      <c r="P521" s="228">
        <v>2</v>
      </c>
      <c r="Q521" s="228">
        <v>0</v>
      </c>
      <c r="R521" s="228">
        <v>0</v>
      </c>
      <c r="S521" s="228">
        <v>0</v>
      </c>
      <c r="T521" s="232"/>
    </row>
    <row r="522" spans="1:20" ht="15" x14ac:dyDescent="0.25">
      <c r="A522" s="228">
        <v>531</v>
      </c>
      <c r="B522" s="228" t="s">
        <v>6380</v>
      </c>
      <c r="C522" s="228" t="s">
        <v>3947</v>
      </c>
      <c r="D522" s="320" t="s">
        <v>49</v>
      </c>
      <c r="E522" s="320" t="s">
        <v>50</v>
      </c>
      <c r="F522" s="320"/>
      <c r="G522" s="228">
        <v>42.101249694824197</v>
      </c>
      <c r="H522" s="228">
        <v>-72.589286804199205</v>
      </c>
      <c r="I522" s="228">
        <v>531</v>
      </c>
      <c r="J522" s="228">
        <v>6</v>
      </c>
      <c r="K522" s="228">
        <v>2</v>
      </c>
      <c r="L522" s="228">
        <v>2</v>
      </c>
      <c r="M522" s="228">
        <v>1</v>
      </c>
      <c r="N522" s="228">
        <v>0</v>
      </c>
      <c r="O522" s="228">
        <v>0</v>
      </c>
      <c r="P522" s="228">
        <v>1</v>
      </c>
      <c r="Q522" s="228">
        <v>0</v>
      </c>
      <c r="R522" s="228">
        <v>0</v>
      </c>
      <c r="S522" s="228">
        <v>0</v>
      </c>
      <c r="T522" s="232"/>
    </row>
    <row r="523" spans="1:20" ht="15" x14ac:dyDescent="0.25">
      <c r="A523" s="228">
        <v>532</v>
      </c>
      <c r="B523" s="228" t="s">
        <v>6381</v>
      </c>
      <c r="C523" s="228" t="s">
        <v>3963</v>
      </c>
      <c r="D523" s="320" t="s">
        <v>320</v>
      </c>
      <c r="E523" s="320" t="s">
        <v>50</v>
      </c>
      <c r="F523" s="320"/>
      <c r="G523" s="228">
        <v>43.4669189453125</v>
      </c>
      <c r="H523" s="228">
        <v>-70.797958374023395</v>
      </c>
      <c r="I523" s="228">
        <v>532</v>
      </c>
      <c r="J523" s="228">
        <v>1</v>
      </c>
      <c r="K523" s="228">
        <v>0</v>
      </c>
      <c r="L523" s="228">
        <v>1</v>
      </c>
      <c r="M523" s="228">
        <v>0</v>
      </c>
      <c r="N523" s="228">
        <v>0</v>
      </c>
      <c r="O523" s="228">
        <v>0</v>
      </c>
      <c r="P523" s="228">
        <v>0</v>
      </c>
      <c r="Q523" s="228">
        <v>0</v>
      </c>
      <c r="R523" s="228">
        <v>0</v>
      </c>
      <c r="S523" s="228">
        <v>0</v>
      </c>
      <c r="T523" s="232"/>
    </row>
    <row r="524" spans="1:20" ht="15" x14ac:dyDescent="0.25">
      <c r="A524" s="228">
        <v>533</v>
      </c>
      <c r="B524" s="228" t="s">
        <v>6382</v>
      </c>
      <c r="C524" s="228" t="s">
        <v>3965</v>
      </c>
      <c r="D524" s="320" t="s">
        <v>208</v>
      </c>
      <c r="E524" s="320" t="s">
        <v>50</v>
      </c>
      <c r="F524" s="320"/>
      <c r="G524" s="228">
        <v>41.913761138916001</v>
      </c>
      <c r="H524" s="228">
        <v>-88.312843322753906</v>
      </c>
      <c r="I524" s="228">
        <v>533</v>
      </c>
      <c r="J524" s="228">
        <v>1</v>
      </c>
      <c r="K524" s="228">
        <v>0</v>
      </c>
      <c r="L524" s="228">
        <v>0</v>
      </c>
      <c r="M524" s="228">
        <v>0</v>
      </c>
      <c r="N524" s="228">
        <v>0</v>
      </c>
      <c r="O524" s="228">
        <v>0</v>
      </c>
      <c r="P524" s="228">
        <v>1</v>
      </c>
      <c r="Q524" s="228">
        <v>0</v>
      </c>
      <c r="R524" s="228">
        <v>0</v>
      </c>
      <c r="S524" s="228">
        <v>0</v>
      </c>
      <c r="T524" s="232"/>
    </row>
    <row r="525" spans="1:20" ht="15" x14ac:dyDescent="0.25">
      <c r="A525" s="228">
        <v>534</v>
      </c>
      <c r="B525" s="228" t="s">
        <v>6383</v>
      </c>
      <c r="C525" s="228" t="s">
        <v>3968</v>
      </c>
      <c r="D525" s="320" t="s">
        <v>660</v>
      </c>
      <c r="E525" s="320" t="s">
        <v>50</v>
      </c>
      <c r="F525" s="320"/>
      <c r="G525" s="228">
        <v>37.1090698242187</v>
      </c>
      <c r="H525" s="228">
        <v>-113.583297729492</v>
      </c>
      <c r="I525" s="228">
        <v>534</v>
      </c>
      <c r="J525" s="228">
        <v>1</v>
      </c>
      <c r="K525" s="228">
        <v>1</v>
      </c>
      <c r="L525" s="228">
        <v>0</v>
      </c>
      <c r="M525" s="228">
        <v>0</v>
      </c>
      <c r="N525" s="228">
        <v>0</v>
      </c>
      <c r="O525" s="228">
        <v>0</v>
      </c>
      <c r="P525" s="228">
        <v>0</v>
      </c>
      <c r="Q525" s="228">
        <v>0</v>
      </c>
      <c r="R525" s="228">
        <v>0</v>
      </c>
      <c r="S525" s="228">
        <v>0</v>
      </c>
      <c r="T525" s="232"/>
    </row>
    <row r="526" spans="1:20" ht="15" x14ac:dyDescent="0.25">
      <c r="A526" s="228">
        <v>535</v>
      </c>
      <c r="B526" s="228" t="s">
        <v>6384</v>
      </c>
      <c r="C526" s="228" t="s">
        <v>3971</v>
      </c>
      <c r="D526" s="320" t="s">
        <v>732</v>
      </c>
      <c r="E526" s="320" t="s">
        <v>50</v>
      </c>
      <c r="F526" s="320"/>
      <c r="G526" s="228">
        <v>44.418228149413999</v>
      </c>
      <c r="H526" s="228">
        <v>-72.020782470703097</v>
      </c>
      <c r="I526" s="228">
        <v>535</v>
      </c>
      <c r="J526" s="228">
        <v>1</v>
      </c>
      <c r="K526" s="228">
        <v>1</v>
      </c>
      <c r="L526" s="228">
        <v>0</v>
      </c>
      <c r="M526" s="228">
        <v>0</v>
      </c>
      <c r="N526" s="228">
        <v>0</v>
      </c>
      <c r="O526" s="228">
        <v>0</v>
      </c>
      <c r="P526" s="228">
        <v>0</v>
      </c>
      <c r="Q526" s="228">
        <v>0</v>
      </c>
      <c r="R526" s="228">
        <v>0</v>
      </c>
      <c r="S526" s="228">
        <v>0</v>
      </c>
      <c r="T526" s="232"/>
    </row>
    <row r="527" spans="1:20" ht="15" x14ac:dyDescent="0.25">
      <c r="A527" s="228">
        <v>536</v>
      </c>
      <c r="B527" s="228" t="s">
        <v>6385</v>
      </c>
      <c r="C527" s="228" t="s">
        <v>3974</v>
      </c>
      <c r="D527" s="320" t="s">
        <v>673</v>
      </c>
      <c r="E527" s="320" t="s">
        <v>50</v>
      </c>
      <c r="F527" s="320"/>
      <c r="G527" s="228">
        <v>38.627750396728501</v>
      </c>
      <c r="H527" s="228">
        <v>-90.199562072753906</v>
      </c>
      <c r="I527" s="228">
        <v>536</v>
      </c>
      <c r="J527" s="228">
        <v>8</v>
      </c>
      <c r="K527" s="228">
        <v>1</v>
      </c>
      <c r="L527" s="228">
        <v>4</v>
      </c>
      <c r="M527" s="228">
        <v>2</v>
      </c>
      <c r="N527" s="228">
        <v>0</v>
      </c>
      <c r="O527" s="228">
        <v>1</v>
      </c>
      <c r="P527" s="228">
        <v>0</v>
      </c>
      <c r="Q527" s="228">
        <v>0</v>
      </c>
      <c r="R527" s="228">
        <v>0</v>
      </c>
      <c r="S527" s="228">
        <v>0</v>
      </c>
      <c r="T527" s="232"/>
    </row>
    <row r="528" spans="1:20" ht="15" x14ac:dyDescent="0.25">
      <c r="A528" s="228">
        <v>537</v>
      </c>
      <c r="B528" s="228" t="s">
        <v>6334</v>
      </c>
      <c r="C528" s="228" t="s">
        <v>3168</v>
      </c>
      <c r="D528" s="320" t="s">
        <v>198</v>
      </c>
      <c r="E528" s="320" t="s">
        <v>50</v>
      </c>
      <c r="F528" s="320"/>
      <c r="G528" s="228">
        <v>44.943820953369098</v>
      </c>
      <c r="H528" s="228">
        <v>-93.093322753906193</v>
      </c>
      <c r="I528" s="228">
        <v>537</v>
      </c>
      <c r="J528" s="228">
        <v>17</v>
      </c>
      <c r="K528" s="228">
        <v>11</v>
      </c>
      <c r="L528" s="228">
        <v>2</v>
      </c>
      <c r="M528" s="228">
        <v>3</v>
      </c>
      <c r="N528" s="228">
        <v>0</v>
      </c>
      <c r="O528" s="228">
        <v>0</v>
      </c>
      <c r="P528" s="228">
        <v>1</v>
      </c>
      <c r="Q528" s="228">
        <v>0</v>
      </c>
      <c r="R528" s="228">
        <v>0</v>
      </c>
      <c r="S528" s="228">
        <v>0</v>
      </c>
      <c r="T528" s="232"/>
    </row>
    <row r="529" spans="1:20" ht="15" x14ac:dyDescent="0.25">
      <c r="A529" s="228">
        <v>538</v>
      </c>
      <c r="B529" s="228" t="s">
        <v>4534</v>
      </c>
      <c r="C529" s="228" t="s">
        <v>3998</v>
      </c>
      <c r="D529" s="320" t="s">
        <v>1475</v>
      </c>
      <c r="E529" s="320" t="s">
        <v>50</v>
      </c>
      <c r="F529" s="320"/>
      <c r="G529" s="228">
        <v>38.961448669433501</v>
      </c>
      <c r="H529" s="228">
        <v>-119.940551757812</v>
      </c>
      <c r="I529" s="228">
        <v>538</v>
      </c>
      <c r="J529" s="228">
        <v>7</v>
      </c>
      <c r="K529" s="228">
        <v>2</v>
      </c>
      <c r="L529" s="228">
        <v>4</v>
      </c>
      <c r="M529" s="228">
        <v>1</v>
      </c>
      <c r="N529" s="228">
        <v>1</v>
      </c>
      <c r="O529" s="228">
        <v>0</v>
      </c>
      <c r="P529" s="228">
        <v>0</v>
      </c>
      <c r="Q529" s="228">
        <v>0</v>
      </c>
      <c r="R529" s="228">
        <v>0</v>
      </c>
      <c r="S529" s="228">
        <v>0</v>
      </c>
      <c r="T529" s="232"/>
    </row>
    <row r="530" spans="1:20" ht="15" x14ac:dyDescent="0.25">
      <c r="A530" s="228">
        <v>539</v>
      </c>
      <c r="B530" s="228" t="s">
        <v>6386</v>
      </c>
      <c r="C530" s="228" t="s">
        <v>4007</v>
      </c>
      <c r="D530" s="320" t="s">
        <v>144</v>
      </c>
      <c r="E530" s="320" t="s">
        <v>50</v>
      </c>
      <c r="F530" s="320"/>
      <c r="G530" s="228">
        <v>39.007682800292898</v>
      </c>
      <c r="H530" s="228">
        <v>-77.392852783203097</v>
      </c>
      <c r="I530" s="228">
        <v>539</v>
      </c>
      <c r="J530" s="228">
        <v>2</v>
      </c>
      <c r="K530" s="228">
        <v>1</v>
      </c>
      <c r="L530" s="228">
        <v>1</v>
      </c>
      <c r="M530" s="228">
        <v>0</v>
      </c>
      <c r="N530" s="228">
        <v>0</v>
      </c>
      <c r="O530" s="228">
        <v>0</v>
      </c>
      <c r="P530" s="228">
        <v>0</v>
      </c>
      <c r="Q530" s="228">
        <v>0</v>
      </c>
      <c r="R530" s="228">
        <v>0</v>
      </c>
      <c r="S530" s="228">
        <v>0</v>
      </c>
      <c r="T530" s="232"/>
    </row>
    <row r="531" spans="1:20" ht="15" x14ac:dyDescent="0.25">
      <c r="A531" s="228">
        <v>540</v>
      </c>
      <c r="B531" s="228" t="s">
        <v>6387</v>
      </c>
      <c r="C531" s="228" t="s">
        <v>4010</v>
      </c>
      <c r="D531" s="320" t="s">
        <v>4011</v>
      </c>
      <c r="E531" s="320" t="s">
        <v>4011</v>
      </c>
      <c r="F531" s="320">
        <v>1</v>
      </c>
      <c r="G531" s="228">
        <v>59.352500915527301</v>
      </c>
      <c r="H531" s="228">
        <v>18.032600402831999</v>
      </c>
      <c r="I531" s="228">
        <v>540</v>
      </c>
      <c r="J531" s="228">
        <v>1</v>
      </c>
      <c r="K531" s="228">
        <v>0</v>
      </c>
      <c r="L531" s="228">
        <v>0</v>
      </c>
      <c r="M531" s="228">
        <v>1</v>
      </c>
      <c r="N531" s="228">
        <v>0</v>
      </c>
      <c r="O531" s="228">
        <v>0</v>
      </c>
      <c r="P531" s="228">
        <v>0</v>
      </c>
      <c r="Q531" s="228">
        <v>0</v>
      </c>
      <c r="R531" s="228">
        <v>0</v>
      </c>
      <c r="S531" s="228">
        <v>0</v>
      </c>
      <c r="T531" s="232"/>
    </row>
    <row r="532" spans="1:20" ht="15" x14ac:dyDescent="0.25">
      <c r="A532" s="228">
        <v>541</v>
      </c>
      <c r="B532" s="228" t="s">
        <v>6388</v>
      </c>
      <c r="C532" s="228" t="s">
        <v>4014</v>
      </c>
      <c r="D532" s="320" t="s">
        <v>76</v>
      </c>
      <c r="E532" s="320" t="s">
        <v>50</v>
      </c>
      <c r="F532" s="320"/>
      <c r="G532" s="228">
        <v>37.953670501708899</v>
      </c>
      <c r="H532" s="228">
        <v>-121.29074859619099</v>
      </c>
      <c r="I532" s="228">
        <v>541</v>
      </c>
      <c r="J532" s="228">
        <v>9</v>
      </c>
      <c r="K532" s="228">
        <v>4</v>
      </c>
      <c r="L532" s="228">
        <v>1</v>
      </c>
      <c r="M532" s="228">
        <v>2</v>
      </c>
      <c r="N532" s="228">
        <v>1</v>
      </c>
      <c r="O532" s="228">
        <v>0</v>
      </c>
      <c r="P532" s="228">
        <v>1</v>
      </c>
      <c r="Q532" s="228">
        <v>0</v>
      </c>
      <c r="R532" s="228">
        <v>0</v>
      </c>
      <c r="S532" s="228">
        <v>0</v>
      </c>
      <c r="T532" s="232"/>
    </row>
    <row r="533" spans="1:20" ht="15" x14ac:dyDescent="0.25">
      <c r="A533" s="228">
        <v>542</v>
      </c>
      <c r="B533" s="228" t="s">
        <v>6389</v>
      </c>
      <c r="C533" s="228" t="s">
        <v>4025</v>
      </c>
      <c r="D533" s="320" t="s">
        <v>740</v>
      </c>
      <c r="E533" s="320" t="s">
        <v>740</v>
      </c>
      <c r="F533" s="320">
        <v>1</v>
      </c>
      <c r="G533" s="228">
        <v>46.489589691162102</v>
      </c>
      <c r="H533" s="228">
        <v>-80.9901123046875</v>
      </c>
      <c r="I533" s="228">
        <v>542</v>
      </c>
      <c r="J533" s="228">
        <v>1</v>
      </c>
      <c r="K533" s="228">
        <v>0</v>
      </c>
      <c r="L533" s="228">
        <v>0</v>
      </c>
      <c r="M533" s="228">
        <v>0</v>
      </c>
      <c r="N533" s="228">
        <v>0</v>
      </c>
      <c r="O533" s="228">
        <v>0</v>
      </c>
      <c r="P533" s="228">
        <v>1</v>
      </c>
      <c r="Q533" s="228">
        <v>0</v>
      </c>
      <c r="R533" s="228">
        <v>0</v>
      </c>
      <c r="S533" s="228">
        <v>0</v>
      </c>
      <c r="T533" s="232"/>
    </row>
    <row r="534" spans="1:20" ht="15" x14ac:dyDescent="0.25">
      <c r="A534" s="228">
        <v>543</v>
      </c>
      <c r="B534" s="228" t="s">
        <v>6390</v>
      </c>
      <c r="C534" s="228" t="s">
        <v>4028</v>
      </c>
      <c r="D534" s="320" t="s">
        <v>76</v>
      </c>
      <c r="E534" s="320" t="s">
        <v>50</v>
      </c>
      <c r="F534" s="320"/>
      <c r="G534" s="228">
        <v>38.239120483398402</v>
      </c>
      <c r="H534" s="228">
        <v>-122.03688049316401</v>
      </c>
      <c r="I534" s="228">
        <v>543</v>
      </c>
      <c r="J534" s="228">
        <v>9</v>
      </c>
      <c r="K534" s="228">
        <v>0</v>
      </c>
      <c r="L534" s="228">
        <v>0</v>
      </c>
      <c r="M534" s="228">
        <v>0</v>
      </c>
      <c r="N534" s="228">
        <v>0</v>
      </c>
      <c r="O534" s="228">
        <v>0</v>
      </c>
      <c r="P534" s="228">
        <v>9</v>
      </c>
      <c r="Q534" s="228">
        <v>0</v>
      </c>
      <c r="R534" s="228">
        <v>0</v>
      </c>
      <c r="S534" s="228">
        <v>0</v>
      </c>
      <c r="T534" s="232"/>
    </row>
    <row r="535" spans="1:20" ht="15" x14ac:dyDescent="0.25">
      <c r="A535" s="228">
        <v>544</v>
      </c>
      <c r="B535" s="228" t="s">
        <v>6391</v>
      </c>
      <c r="C535" s="228" t="s">
        <v>4038</v>
      </c>
      <c r="D535" s="320" t="s">
        <v>76</v>
      </c>
      <c r="E535" s="320" t="s">
        <v>50</v>
      </c>
      <c r="F535" s="320"/>
      <c r="G535" s="228">
        <v>37.371711730957003</v>
      </c>
      <c r="H535" s="228">
        <v>-122.03800201416</v>
      </c>
      <c r="I535" s="228">
        <v>544</v>
      </c>
      <c r="J535" s="228">
        <v>6</v>
      </c>
      <c r="K535" s="228">
        <v>0</v>
      </c>
      <c r="L535" s="228">
        <v>1</v>
      </c>
      <c r="M535" s="228">
        <v>4</v>
      </c>
      <c r="N535" s="228">
        <v>0</v>
      </c>
      <c r="O535" s="228">
        <v>1</v>
      </c>
      <c r="P535" s="228">
        <v>0</v>
      </c>
      <c r="Q535" s="228">
        <v>0</v>
      </c>
      <c r="R535" s="228">
        <v>0</v>
      </c>
      <c r="S535" s="228">
        <v>0</v>
      </c>
      <c r="T535" s="232"/>
    </row>
    <row r="536" spans="1:20" ht="15" x14ac:dyDescent="0.25">
      <c r="A536" s="228">
        <v>545</v>
      </c>
      <c r="B536" s="228" t="s">
        <v>6392</v>
      </c>
      <c r="C536" s="228" t="s">
        <v>4047</v>
      </c>
      <c r="D536" s="320" t="s">
        <v>261</v>
      </c>
      <c r="E536" s="320" t="s">
        <v>50</v>
      </c>
      <c r="F536" s="320"/>
      <c r="G536" s="228">
        <v>47.255130767822202</v>
      </c>
      <c r="H536" s="228">
        <v>-122.44164276123</v>
      </c>
      <c r="I536" s="228">
        <v>545</v>
      </c>
      <c r="J536" s="228">
        <v>6</v>
      </c>
      <c r="K536" s="228">
        <v>1</v>
      </c>
      <c r="L536" s="228">
        <v>4</v>
      </c>
      <c r="M536" s="228">
        <v>1</v>
      </c>
      <c r="N536" s="228">
        <v>0</v>
      </c>
      <c r="O536" s="228">
        <v>0</v>
      </c>
      <c r="P536" s="228">
        <v>0</v>
      </c>
      <c r="Q536" s="228">
        <v>0</v>
      </c>
      <c r="R536" s="228">
        <v>0</v>
      </c>
      <c r="S536" s="228">
        <v>0</v>
      </c>
      <c r="T536" s="232"/>
    </row>
    <row r="537" spans="1:20" ht="15" x14ac:dyDescent="0.25">
      <c r="A537" s="228">
        <v>546</v>
      </c>
      <c r="B537" s="228" t="s">
        <v>6393</v>
      </c>
      <c r="C537" s="228" t="s">
        <v>4055</v>
      </c>
      <c r="D537" s="320" t="s">
        <v>192</v>
      </c>
      <c r="E537" s="320" t="s">
        <v>50</v>
      </c>
      <c r="F537" s="320"/>
      <c r="G537" s="228">
        <v>38.981258392333899</v>
      </c>
      <c r="H537" s="228">
        <v>-77.009880065917898</v>
      </c>
      <c r="I537" s="228">
        <v>546</v>
      </c>
      <c r="J537" s="228">
        <v>1</v>
      </c>
      <c r="K537" s="228">
        <v>1</v>
      </c>
      <c r="L537" s="228">
        <v>0</v>
      </c>
      <c r="M537" s="228">
        <v>0</v>
      </c>
      <c r="N537" s="228">
        <v>0</v>
      </c>
      <c r="O537" s="228">
        <v>0</v>
      </c>
      <c r="P537" s="228">
        <v>0</v>
      </c>
      <c r="Q537" s="228">
        <v>0</v>
      </c>
      <c r="R537" s="228">
        <v>0</v>
      </c>
      <c r="S537" s="228">
        <v>0</v>
      </c>
      <c r="T537" s="232"/>
    </row>
    <row r="538" spans="1:20" ht="15" x14ac:dyDescent="0.25">
      <c r="A538" s="228">
        <v>547</v>
      </c>
      <c r="B538" s="228" t="s">
        <v>6394</v>
      </c>
      <c r="C538" s="228" t="s">
        <v>4058</v>
      </c>
      <c r="D538" s="320" t="s">
        <v>165</v>
      </c>
      <c r="E538" s="320" t="s">
        <v>50</v>
      </c>
      <c r="F538" s="320"/>
      <c r="G538" s="228">
        <v>30.439769744873001</v>
      </c>
      <c r="H538" s="228">
        <v>-84.280647277832003</v>
      </c>
      <c r="I538" s="228">
        <v>547</v>
      </c>
      <c r="J538" s="228">
        <v>3</v>
      </c>
      <c r="K538" s="228">
        <v>1</v>
      </c>
      <c r="L538" s="228">
        <v>1</v>
      </c>
      <c r="M538" s="228">
        <v>1</v>
      </c>
      <c r="N538" s="228">
        <v>0</v>
      </c>
      <c r="O538" s="228">
        <v>0</v>
      </c>
      <c r="P538" s="228">
        <v>0</v>
      </c>
      <c r="Q538" s="228">
        <v>0</v>
      </c>
      <c r="R538" s="228">
        <v>0</v>
      </c>
      <c r="S538" s="228">
        <v>0</v>
      </c>
      <c r="T538" s="232"/>
    </row>
    <row r="539" spans="1:20" ht="15" x14ac:dyDescent="0.25">
      <c r="A539" s="228">
        <v>548</v>
      </c>
      <c r="B539" s="228" t="s">
        <v>6395</v>
      </c>
      <c r="C539" s="228" t="s">
        <v>4063</v>
      </c>
      <c r="D539" s="320" t="s">
        <v>1301</v>
      </c>
      <c r="E539" s="320" t="s">
        <v>50</v>
      </c>
      <c r="F539" s="320"/>
      <c r="G539" s="228">
        <v>39.008209228515597</v>
      </c>
      <c r="H539" s="228">
        <v>-84.502342224121094</v>
      </c>
      <c r="I539" s="228">
        <v>548</v>
      </c>
      <c r="J539" s="228">
        <v>1</v>
      </c>
      <c r="K539" s="228">
        <v>1</v>
      </c>
      <c r="L539" s="228">
        <v>0</v>
      </c>
      <c r="M539" s="228">
        <v>0</v>
      </c>
      <c r="N539" s="228">
        <v>0</v>
      </c>
      <c r="O539" s="228">
        <v>0</v>
      </c>
      <c r="P539" s="228">
        <v>0</v>
      </c>
      <c r="Q539" s="228">
        <v>0</v>
      </c>
      <c r="R539" s="228">
        <v>0</v>
      </c>
      <c r="S539" s="228">
        <v>0</v>
      </c>
      <c r="T539" s="232"/>
    </row>
    <row r="540" spans="1:20" ht="15" x14ac:dyDescent="0.25">
      <c r="A540" s="228">
        <v>549</v>
      </c>
      <c r="B540" s="228" t="s">
        <v>6396</v>
      </c>
      <c r="C540" s="228" t="s">
        <v>4066</v>
      </c>
      <c r="D540" s="320" t="s">
        <v>76</v>
      </c>
      <c r="E540" s="320" t="s">
        <v>50</v>
      </c>
      <c r="F540" s="320"/>
      <c r="G540" s="228">
        <v>35.132240295410099</v>
      </c>
      <c r="H540" s="228">
        <v>-118.44911193847599</v>
      </c>
      <c r="I540" s="228">
        <v>549</v>
      </c>
      <c r="J540" s="228">
        <v>1</v>
      </c>
      <c r="K540" s="228">
        <v>0</v>
      </c>
      <c r="L540" s="228">
        <v>1</v>
      </c>
      <c r="M540" s="228">
        <v>0</v>
      </c>
      <c r="N540" s="228">
        <v>0</v>
      </c>
      <c r="O540" s="228">
        <v>0</v>
      </c>
      <c r="P540" s="228">
        <v>0</v>
      </c>
      <c r="Q540" s="228">
        <v>0</v>
      </c>
      <c r="R540" s="228">
        <v>0</v>
      </c>
      <c r="S540" s="228">
        <v>0</v>
      </c>
      <c r="T540" s="232"/>
    </row>
    <row r="541" spans="1:20" ht="15" x14ac:dyDescent="0.25">
      <c r="A541" s="228">
        <v>550</v>
      </c>
      <c r="B541" s="228" t="s">
        <v>6397</v>
      </c>
      <c r="C541" s="228" t="s">
        <v>4068</v>
      </c>
      <c r="D541" s="320" t="s">
        <v>76</v>
      </c>
      <c r="E541" s="320" t="s">
        <v>50</v>
      </c>
      <c r="F541" s="320"/>
      <c r="G541" s="228">
        <v>34.107280731201101</v>
      </c>
      <c r="H541" s="228">
        <v>-118.056678771972</v>
      </c>
      <c r="I541" s="228">
        <v>550</v>
      </c>
      <c r="J541" s="228">
        <v>1</v>
      </c>
      <c r="K541" s="228">
        <v>0</v>
      </c>
      <c r="L541" s="228">
        <v>1</v>
      </c>
      <c r="M541" s="228">
        <v>0</v>
      </c>
      <c r="N541" s="228">
        <v>0</v>
      </c>
      <c r="O541" s="228">
        <v>0</v>
      </c>
      <c r="P541" s="228">
        <v>0</v>
      </c>
      <c r="Q541" s="228">
        <v>0</v>
      </c>
      <c r="R541" s="228">
        <v>0</v>
      </c>
      <c r="S541" s="228">
        <v>0</v>
      </c>
      <c r="T541" s="232"/>
    </row>
    <row r="542" spans="1:20" ht="15" x14ac:dyDescent="0.25">
      <c r="A542" s="228">
        <v>551</v>
      </c>
      <c r="B542" s="228" t="s">
        <v>6398</v>
      </c>
      <c r="C542" s="228" t="s">
        <v>4071</v>
      </c>
      <c r="D542" s="320" t="s">
        <v>219</v>
      </c>
      <c r="E542" s="320" t="s">
        <v>50</v>
      </c>
      <c r="F542" s="320"/>
      <c r="G542" s="228">
        <v>32.7376098632812</v>
      </c>
      <c r="H542" s="228">
        <v>-96.27490234375</v>
      </c>
      <c r="I542" s="228">
        <v>551</v>
      </c>
      <c r="J542" s="228">
        <v>1</v>
      </c>
      <c r="K542" s="228">
        <v>0</v>
      </c>
      <c r="L542" s="228">
        <v>0</v>
      </c>
      <c r="M542" s="228">
        <v>0</v>
      </c>
      <c r="N542" s="228">
        <v>0</v>
      </c>
      <c r="O542" s="228">
        <v>0</v>
      </c>
      <c r="P542" s="228">
        <v>1</v>
      </c>
      <c r="Q542" s="228">
        <v>0</v>
      </c>
      <c r="R542" s="228">
        <v>0</v>
      </c>
      <c r="S542" s="228">
        <v>0</v>
      </c>
      <c r="T542" s="232"/>
    </row>
    <row r="543" spans="1:20" ht="15" x14ac:dyDescent="0.25">
      <c r="A543" s="228">
        <v>552</v>
      </c>
      <c r="B543" s="228" t="s">
        <v>6399</v>
      </c>
      <c r="C543" s="228" t="s">
        <v>4074</v>
      </c>
      <c r="D543" s="320" t="s">
        <v>244</v>
      </c>
      <c r="E543" s="320" t="s">
        <v>50</v>
      </c>
      <c r="F543" s="320"/>
      <c r="G543" s="228">
        <v>39.8692016601562</v>
      </c>
      <c r="H543" s="228">
        <v>-104.984817504882</v>
      </c>
      <c r="I543" s="228">
        <v>552</v>
      </c>
      <c r="J543" s="228">
        <v>1</v>
      </c>
      <c r="K543" s="228">
        <v>0</v>
      </c>
      <c r="L543" s="228">
        <v>1</v>
      </c>
      <c r="M543" s="228">
        <v>0</v>
      </c>
      <c r="N543" s="228">
        <v>0</v>
      </c>
      <c r="O543" s="228">
        <v>0</v>
      </c>
      <c r="P543" s="228">
        <v>0</v>
      </c>
      <c r="Q543" s="228">
        <v>0</v>
      </c>
      <c r="R543" s="228">
        <v>0</v>
      </c>
      <c r="S543" s="228">
        <v>0</v>
      </c>
      <c r="T543" s="232"/>
    </row>
    <row r="544" spans="1:20" ht="15" x14ac:dyDescent="0.25">
      <c r="A544" s="228">
        <v>553</v>
      </c>
      <c r="B544" s="228" t="s">
        <v>6400</v>
      </c>
      <c r="C544" s="228" t="s">
        <v>4077</v>
      </c>
      <c r="D544" s="320" t="s">
        <v>76</v>
      </c>
      <c r="E544" s="320" t="s">
        <v>50</v>
      </c>
      <c r="F544" s="320"/>
      <c r="G544" s="228">
        <v>34.185359954833899</v>
      </c>
      <c r="H544" s="228">
        <v>-118.892776489257</v>
      </c>
      <c r="I544" s="228">
        <v>553</v>
      </c>
      <c r="J544" s="228">
        <v>4</v>
      </c>
      <c r="K544" s="228">
        <v>1</v>
      </c>
      <c r="L544" s="228">
        <v>2</v>
      </c>
      <c r="M544" s="228">
        <v>0</v>
      </c>
      <c r="N544" s="228">
        <v>0</v>
      </c>
      <c r="O544" s="228">
        <v>1</v>
      </c>
      <c r="P544" s="228">
        <v>0</v>
      </c>
      <c r="Q544" s="228">
        <v>0</v>
      </c>
      <c r="R544" s="228">
        <v>0</v>
      </c>
      <c r="S544" s="228">
        <v>0</v>
      </c>
      <c r="T544" s="232"/>
    </row>
    <row r="545" spans="1:20" ht="15" x14ac:dyDescent="0.25">
      <c r="A545" s="228">
        <v>554</v>
      </c>
      <c r="B545" s="228" t="s">
        <v>6401</v>
      </c>
      <c r="C545" s="228" t="s">
        <v>4080</v>
      </c>
      <c r="D545" s="320" t="s">
        <v>76</v>
      </c>
      <c r="E545" s="320" t="s">
        <v>50</v>
      </c>
      <c r="F545" s="320"/>
      <c r="G545" s="228">
        <v>33.816398620605398</v>
      </c>
      <c r="H545" s="228">
        <v>-116.38687133789</v>
      </c>
      <c r="I545" s="228">
        <v>554</v>
      </c>
      <c r="J545" s="228">
        <v>1</v>
      </c>
      <c r="K545" s="228">
        <v>0</v>
      </c>
      <c r="L545" s="228">
        <v>0</v>
      </c>
      <c r="M545" s="228">
        <v>0</v>
      </c>
      <c r="N545" s="228">
        <v>0</v>
      </c>
      <c r="O545" s="228">
        <v>0</v>
      </c>
      <c r="P545" s="228">
        <v>1</v>
      </c>
      <c r="Q545" s="228">
        <v>0</v>
      </c>
      <c r="R545" s="228">
        <v>0</v>
      </c>
      <c r="S545" s="228">
        <v>0</v>
      </c>
      <c r="T545" s="232"/>
    </row>
    <row r="546" spans="1:20" ht="15" x14ac:dyDescent="0.25">
      <c r="A546" s="228">
        <v>555</v>
      </c>
      <c r="B546" s="228" t="s">
        <v>6402</v>
      </c>
      <c r="C546" s="228" t="s">
        <v>4083</v>
      </c>
      <c r="D546" s="320" t="s">
        <v>76</v>
      </c>
      <c r="E546" s="320" t="s">
        <v>50</v>
      </c>
      <c r="F546" s="320"/>
      <c r="G546" s="228">
        <v>37.881179809570298</v>
      </c>
      <c r="H546" s="228">
        <v>-122.46582794189401</v>
      </c>
      <c r="I546" s="228">
        <v>555</v>
      </c>
      <c r="J546" s="228">
        <v>5</v>
      </c>
      <c r="K546" s="228">
        <v>0</v>
      </c>
      <c r="L546" s="228">
        <v>1</v>
      </c>
      <c r="M546" s="228">
        <v>3</v>
      </c>
      <c r="N546" s="228">
        <v>0</v>
      </c>
      <c r="O546" s="228">
        <v>1</v>
      </c>
      <c r="P546" s="228">
        <v>0</v>
      </c>
      <c r="Q546" s="228">
        <v>0</v>
      </c>
      <c r="R546" s="228">
        <v>0</v>
      </c>
      <c r="S546" s="228">
        <v>0</v>
      </c>
      <c r="T546" s="232"/>
    </row>
    <row r="547" spans="1:20" ht="15" x14ac:dyDescent="0.25">
      <c r="A547" s="228">
        <v>556</v>
      </c>
      <c r="B547" s="228" t="s">
        <v>6403</v>
      </c>
      <c r="C547" s="228" t="s">
        <v>4089</v>
      </c>
      <c r="D547" s="320" t="s">
        <v>740</v>
      </c>
      <c r="E547" s="320" t="s">
        <v>740</v>
      </c>
      <c r="F547" s="320">
        <v>1</v>
      </c>
      <c r="G547" s="228">
        <v>43.657398223876903</v>
      </c>
      <c r="H547" s="228">
        <v>-79.432800292968693</v>
      </c>
      <c r="I547" s="228">
        <v>556</v>
      </c>
      <c r="J547" s="228">
        <v>5</v>
      </c>
      <c r="K547" s="228">
        <v>1</v>
      </c>
      <c r="L547" s="228">
        <v>2</v>
      </c>
      <c r="M547" s="228">
        <v>0</v>
      </c>
      <c r="N547" s="228">
        <v>0</v>
      </c>
      <c r="O547" s="228">
        <v>1</v>
      </c>
      <c r="P547" s="228">
        <v>1</v>
      </c>
      <c r="Q547" s="228">
        <v>0</v>
      </c>
      <c r="R547" s="228">
        <v>0</v>
      </c>
      <c r="S547" s="228">
        <v>0</v>
      </c>
      <c r="T547" s="232"/>
    </row>
    <row r="548" spans="1:20" ht="15" x14ac:dyDescent="0.25">
      <c r="A548" s="228">
        <v>557</v>
      </c>
      <c r="B548" s="228" t="s">
        <v>4535</v>
      </c>
      <c r="C548" s="228" t="s">
        <v>4097</v>
      </c>
      <c r="D548" s="320" t="s">
        <v>815</v>
      </c>
      <c r="E548" s="320" t="s">
        <v>50</v>
      </c>
      <c r="F548" s="320"/>
      <c r="G548" s="228">
        <v>40.217880249023402</v>
      </c>
      <c r="H548" s="228">
        <v>-74.7593994140625</v>
      </c>
      <c r="I548" s="228">
        <v>557</v>
      </c>
      <c r="J548" s="228">
        <v>4</v>
      </c>
      <c r="K548" s="228">
        <v>0</v>
      </c>
      <c r="L548" s="228">
        <v>4</v>
      </c>
      <c r="M548" s="228">
        <v>0</v>
      </c>
      <c r="N548" s="228">
        <v>2</v>
      </c>
      <c r="O548" s="228">
        <v>0</v>
      </c>
      <c r="P548" s="228">
        <v>0</v>
      </c>
      <c r="Q548" s="228">
        <v>0</v>
      </c>
      <c r="R548" s="228">
        <v>0</v>
      </c>
      <c r="S548" s="228">
        <v>0</v>
      </c>
      <c r="T548" s="232"/>
    </row>
    <row r="549" spans="1:20" ht="15" x14ac:dyDescent="0.25">
      <c r="A549" s="228">
        <v>558</v>
      </c>
      <c r="B549" s="228" t="s">
        <v>6404</v>
      </c>
      <c r="C549" s="228" t="s">
        <v>4104</v>
      </c>
      <c r="D549" s="320" t="s">
        <v>76</v>
      </c>
      <c r="E549" s="320" t="s">
        <v>50</v>
      </c>
      <c r="F549" s="320"/>
      <c r="G549" s="228">
        <v>39.326118469238203</v>
      </c>
      <c r="H549" s="228">
        <v>-120.21215057373</v>
      </c>
      <c r="I549" s="228">
        <v>558</v>
      </c>
      <c r="J549" s="228">
        <v>3</v>
      </c>
      <c r="K549" s="228">
        <v>1</v>
      </c>
      <c r="L549" s="228">
        <v>2</v>
      </c>
      <c r="M549" s="228">
        <v>0</v>
      </c>
      <c r="N549" s="228">
        <v>0</v>
      </c>
      <c r="O549" s="228">
        <v>0</v>
      </c>
      <c r="P549" s="228">
        <v>0</v>
      </c>
      <c r="Q549" s="228">
        <v>0</v>
      </c>
      <c r="R549" s="228">
        <v>0</v>
      </c>
      <c r="S549" s="228">
        <v>0</v>
      </c>
      <c r="T549" s="232"/>
    </row>
    <row r="550" spans="1:20" ht="15" x14ac:dyDescent="0.25">
      <c r="A550" s="228">
        <v>559</v>
      </c>
      <c r="B550" s="228" t="s">
        <v>6405</v>
      </c>
      <c r="C550" s="228" t="s">
        <v>4106</v>
      </c>
      <c r="D550" s="320" t="s">
        <v>1276</v>
      </c>
      <c r="E550" s="320" t="s">
        <v>50</v>
      </c>
      <c r="F550" s="320"/>
      <c r="G550" s="228">
        <v>32.221549987792898</v>
      </c>
      <c r="H550" s="228">
        <v>-110.969757080078</v>
      </c>
      <c r="I550" s="228">
        <v>559</v>
      </c>
      <c r="J550" s="228">
        <v>2</v>
      </c>
      <c r="K550" s="228">
        <v>1</v>
      </c>
      <c r="L550" s="228">
        <v>0</v>
      </c>
      <c r="M550" s="228">
        <v>0</v>
      </c>
      <c r="N550" s="228">
        <v>0</v>
      </c>
      <c r="O550" s="228">
        <v>0</v>
      </c>
      <c r="P550" s="228">
        <v>1</v>
      </c>
      <c r="Q550" s="228">
        <v>0</v>
      </c>
      <c r="R550" s="228">
        <v>0</v>
      </c>
      <c r="S550" s="228">
        <v>0</v>
      </c>
      <c r="T550" s="232"/>
    </row>
    <row r="551" spans="1:20" ht="15" x14ac:dyDescent="0.25">
      <c r="A551" s="228">
        <v>560</v>
      </c>
      <c r="B551" s="228" t="s">
        <v>6406</v>
      </c>
      <c r="C551" s="228" t="s">
        <v>4109</v>
      </c>
      <c r="D551" s="320" t="s">
        <v>261</v>
      </c>
      <c r="E551" s="320" t="s">
        <v>50</v>
      </c>
      <c r="F551" s="320"/>
      <c r="G551" s="228">
        <v>47.462501525878899</v>
      </c>
      <c r="H551" s="228">
        <v>-122.255737304687</v>
      </c>
      <c r="I551" s="228">
        <v>560</v>
      </c>
      <c r="J551" s="228">
        <v>2</v>
      </c>
      <c r="K551" s="228">
        <v>2</v>
      </c>
      <c r="L551" s="228">
        <v>0</v>
      </c>
      <c r="M551" s="228">
        <v>0</v>
      </c>
      <c r="N551" s="228">
        <v>0</v>
      </c>
      <c r="O551" s="228">
        <v>0</v>
      </c>
      <c r="P551" s="228">
        <v>0</v>
      </c>
      <c r="Q551" s="228">
        <v>0</v>
      </c>
      <c r="R551" s="228">
        <v>0</v>
      </c>
      <c r="S551" s="228">
        <v>0</v>
      </c>
      <c r="T551" s="232"/>
    </row>
    <row r="552" spans="1:20" ht="15" x14ac:dyDescent="0.25">
      <c r="A552" s="228">
        <v>561</v>
      </c>
      <c r="B552" s="228" t="s">
        <v>6407</v>
      </c>
      <c r="C552" s="228" t="s">
        <v>4112</v>
      </c>
      <c r="D552" s="320" t="s">
        <v>76</v>
      </c>
      <c r="E552" s="320" t="s">
        <v>50</v>
      </c>
      <c r="F552" s="320"/>
      <c r="G552" s="228">
        <v>37.495010375976499</v>
      </c>
      <c r="H552" s="228">
        <v>-120.846420288085</v>
      </c>
      <c r="I552" s="228">
        <v>561</v>
      </c>
      <c r="J552" s="228">
        <v>2</v>
      </c>
      <c r="K552" s="228">
        <v>2</v>
      </c>
      <c r="L552" s="228">
        <v>0</v>
      </c>
      <c r="M552" s="228">
        <v>0</v>
      </c>
      <c r="N552" s="228">
        <v>0</v>
      </c>
      <c r="O552" s="228">
        <v>0</v>
      </c>
      <c r="P552" s="228">
        <v>0</v>
      </c>
      <c r="Q552" s="228">
        <v>0</v>
      </c>
      <c r="R552" s="228">
        <v>0</v>
      </c>
      <c r="S552" s="228">
        <v>0</v>
      </c>
      <c r="T552" s="232"/>
    </row>
    <row r="553" spans="1:20" ht="15" x14ac:dyDescent="0.25">
      <c r="A553" s="228">
        <v>562</v>
      </c>
      <c r="B553" s="228" t="s">
        <v>6408</v>
      </c>
      <c r="C553" s="228" t="s">
        <v>4115</v>
      </c>
      <c r="D553" s="320" t="s">
        <v>76</v>
      </c>
      <c r="E553" s="320" t="s">
        <v>50</v>
      </c>
      <c r="F553" s="320"/>
      <c r="G553" s="228">
        <v>39.150928497314403</v>
      </c>
      <c r="H553" s="228">
        <v>-123.20790100097599</v>
      </c>
      <c r="I553" s="228">
        <v>562</v>
      </c>
      <c r="J553" s="228">
        <v>1</v>
      </c>
      <c r="K553" s="228">
        <v>0</v>
      </c>
      <c r="L553" s="228">
        <v>1</v>
      </c>
      <c r="M553" s="228">
        <v>0</v>
      </c>
      <c r="N553" s="228">
        <v>0</v>
      </c>
      <c r="O553" s="228">
        <v>0</v>
      </c>
      <c r="P553" s="228">
        <v>0</v>
      </c>
      <c r="Q553" s="228">
        <v>0</v>
      </c>
      <c r="R553" s="228">
        <v>0</v>
      </c>
      <c r="S553" s="228">
        <v>0</v>
      </c>
      <c r="T553" s="232"/>
    </row>
    <row r="554" spans="1:20" ht="30" x14ac:dyDescent="0.25">
      <c r="A554" s="228">
        <v>563</v>
      </c>
      <c r="B554" s="228" t="s">
        <v>6409</v>
      </c>
      <c r="C554" s="228" t="s">
        <v>4117</v>
      </c>
      <c r="D554" s="320" t="s">
        <v>4118</v>
      </c>
      <c r="E554" s="320" t="s">
        <v>4118</v>
      </c>
      <c r="F554" s="320">
        <v>1</v>
      </c>
      <c r="G554" s="228">
        <v>47.922100067138601</v>
      </c>
      <c r="H554" s="228">
        <v>106.91696929931599</v>
      </c>
      <c r="I554" s="228">
        <v>563</v>
      </c>
      <c r="J554" s="228">
        <v>1</v>
      </c>
      <c r="K554" s="228">
        <v>1</v>
      </c>
      <c r="L554" s="228">
        <v>0</v>
      </c>
      <c r="M554" s="228">
        <v>0</v>
      </c>
      <c r="N554" s="228">
        <v>0</v>
      </c>
      <c r="O554" s="228">
        <v>0</v>
      </c>
      <c r="P554" s="228">
        <v>0</v>
      </c>
      <c r="Q554" s="228">
        <v>0</v>
      </c>
      <c r="R554" s="228">
        <v>0</v>
      </c>
      <c r="S554" s="228">
        <v>0</v>
      </c>
      <c r="T554" s="232"/>
    </row>
    <row r="555" spans="1:20" ht="15" x14ac:dyDescent="0.25">
      <c r="A555" s="228">
        <v>564</v>
      </c>
      <c r="B555" s="228" t="s">
        <v>6410</v>
      </c>
      <c r="C555" s="228" t="s">
        <v>4121</v>
      </c>
      <c r="D555" s="320" t="s">
        <v>76</v>
      </c>
      <c r="E555" s="320" t="s">
        <v>50</v>
      </c>
      <c r="F555" s="320"/>
      <c r="G555" s="228">
        <v>37.588829040527301</v>
      </c>
      <c r="H555" s="228">
        <v>-122.02751159667901</v>
      </c>
      <c r="I555" s="228">
        <v>564</v>
      </c>
      <c r="J555" s="228">
        <v>5</v>
      </c>
      <c r="K555" s="228">
        <v>2</v>
      </c>
      <c r="L555" s="228">
        <v>1</v>
      </c>
      <c r="M555" s="228">
        <v>2</v>
      </c>
      <c r="N555" s="228">
        <v>0</v>
      </c>
      <c r="O555" s="228">
        <v>0</v>
      </c>
      <c r="P555" s="228">
        <v>0</v>
      </c>
      <c r="Q555" s="228">
        <v>0</v>
      </c>
      <c r="R555" s="228">
        <v>0</v>
      </c>
      <c r="S555" s="228">
        <v>0</v>
      </c>
      <c r="T555" s="232"/>
    </row>
    <row r="556" spans="1:20" ht="15" x14ac:dyDescent="0.25">
      <c r="A556" s="228">
        <v>565</v>
      </c>
      <c r="B556" s="228" t="s">
        <v>6411</v>
      </c>
      <c r="C556" s="228" t="s">
        <v>4130</v>
      </c>
      <c r="D556" s="320" t="s">
        <v>76</v>
      </c>
      <c r="E556" s="320" t="s">
        <v>50</v>
      </c>
      <c r="F556" s="320"/>
      <c r="G556" s="228">
        <v>34.099098205566399</v>
      </c>
      <c r="H556" s="228">
        <v>-117.651008605957</v>
      </c>
      <c r="I556" s="228">
        <v>565</v>
      </c>
      <c r="J556" s="228">
        <v>2</v>
      </c>
      <c r="K556" s="228">
        <v>0</v>
      </c>
      <c r="L556" s="228">
        <v>0</v>
      </c>
      <c r="M556" s="228">
        <v>0</v>
      </c>
      <c r="N556" s="228">
        <v>0</v>
      </c>
      <c r="O556" s="228">
        <v>0</v>
      </c>
      <c r="P556" s="228">
        <v>2</v>
      </c>
      <c r="Q556" s="228">
        <v>0</v>
      </c>
      <c r="R556" s="228">
        <v>0</v>
      </c>
      <c r="S556" s="228">
        <v>0</v>
      </c>
      <c r="T556" s="232"/>
    </row>
    <row r="557" spans="1:20" ht="15" x14ac:dyDescent="0.25">
      <c r="A557" s="228">
        <v>566</v>
      </c>
      <c r="B557" s="228" t="s">
        <v>6412</v>
      </c>
      <c r="C557" s="228" t="s">
        <v>4134</v>
      </c>
      <c r="D557" s="320" t="s">
        <v>488</v>
      </c>
      <c r="E557" s="320" t="s">
        <v>50</v>
      </c>
      <c r="F557" s="320"/>
      <c r="G557" s="228">
        <v>41.625049591064403</v>
      </c>
      <c r="H557" s="228">
        <v>-93.712432861328097</v>
      </c>
      <c r="I557" s="228">
        <v>566</v>
      </c>
      <c r="J557" s="228">
        <v>1</v>
      </c>
      <c r="K557" s="228">
        <v>0</v>
      </c>
      <c r="L557" s="228">
        <v>1</v>
      </c>
      <c r="M557" s="228">
        <v>0</v>
      </c>
      <c r="N557" s="228">
        <v>0</v>
      </c>
      <c r="O557" s="228">
        <v>0</v>
      </c>
      <c r="P557" s="228">
        <v>0</v>
      </c>
      <c r="Q557" s="228">
        <v>0</v>
      </c>
      <c r="R557" s="228">
        <v>0</v>
      </c>
      <c r="S557" s="228">
        <v>0</v>
      </c>
      <c r="T557" s="232"/>
    </row>
    <row r="558" spans="1:20" ht="15" x14ac:dyDescent="0.25">
      <c r="A558" s="228">
        <v>567</v>
      </c>
      <c r="B558" s="228" t="s">
        <v>6413</v>
      </c>
      <c r="C558" s="228" t="s">
        <v>4137</v>
      </c>
      <c r="D558" s="320" t="s">
        <v>261</v>
      </c>
      <c r="E558" s="320" t="s">
        <v>50</v>
      </c>
      <c r="F558" s="320"/>
      <c r="G558" s="228">
        <v>48.313648223876903</v>
      </c>
      <c r="H558" s="228">
        <v>-117.280723571777</v>
      </c>
      <c r="I558" s="228">
        <v>567</v>
      </c>
      <c r="J558" s="228">
        <v>1</v>
      </c>
      <c r="K558" s="228">
        <v>1</v>
      </c>
      <c r="L558" s="228">
        <v>0</v>
      </c>
      <c r="M558" s="228">
        <v>0</v>
      </c>
      <c r="N558" s="228">
        <v>0</v>
      </c>
      <c r="O558" s="228">
        <v>0</v>
      </c>
      <c r="P558" s="228">
        <v>0</v>
      </c>
      <c r="Q558" s="228">
        <v>0</v>
      </c>
      <c r="R558" s="228">
        <v>0</v>
      </c>
      <c r="S558" s="228">
        <v>0</v>
      </c>
      <c r="T558" s="232"/>
    </row>
    <row r="559" spans="1:20" ht="15" x14ac:dyDescent="0.25">
      <c r="A559" s="228">
        <v>568</v>
      </c>
      <c r="B559" s="228" t="s">
        <v>6414</v>
      </c>
      <c r="C559" s="228" t="s">
        <v>4139</v>
      </c>
      <c r="D559" s="320" t="s">
        <v>76</v>
      </c>
      <c r="E559" s="320" t="s">
        <v>50</v>
      </c>
      <c r="F559" s="320"/>
      <c r="G559" s="228">
        <v>38.351528167724602</v>
      </c>
      <c r="H559" s="228">
        <v>-121.993263244628</v>
      </c>
      <c r="I559" s="228">
        <v>568</v>
      </c>
      <c r="J559" s="228">
        <v>2</v>
      </c>
      <c r="K559" s="228">
        <v>1</v>
      </c>
      <c r="L559" s="228">
        <v>1</v>
      </c>
      <c r="M559" s="228">
        <v>0</v>
      </c>
      <c r="N559" s="228">
        <v>0</v>
      </c>
      <c r="O559" s="228">
        <v>0</v>
      </c>
      <c r="P559" s="228">
        <v>0</v>
      </c>
      <c r="Q559" s="228">
        <v>0</v>
      </c>
      <c r="R559" s="228">
        <v>0</v>
      </c>
      <c r="S559" s="228">
        <v>0</v>
      </c>
      <c r="T559" s="232"/>
    </row>
    <row r="560" spans="1:20" ht="15" x14ac:dyDescent="0.25">
      <c r="A560" s="228">
        <v>569</v>
      </c>
      <c r="B560" s="228" t="s">
        <v>6415</v>
      </c>
      <c r="C560" s="228" t="s">
        <v>4142</v>
      </c>
      <c r="D560" s="320" t="s">
        <v>76</v>
      </c>
      <c r="E560" s="320" t="s">
        <v>50</v>
      </c>
      <c r="F560" s="320"/>
      <c r="G560" s="228">
        <v>38.100830078125</v>
      </c>
      <c r="H560" s="228">
        <v>-122.25495147705</v>
      </c>
      <c r="I560" s="228">
        <v>569</v>
      </c>
      <c r="J560" s="228">
        <v>9</v>
      </c>
      <c r="K560" s="228">
        <v>3</v>
      </c>
      <c r="L560" s="228">
        <v>1</v>
      </c>
      <c r="M560" s="228">
        <v>3</v>
      </c>
      <c r="N560" s="228">
        <v>0</v>
      </c>
      <c r="O560" s="228">
        <v>0</v>
      </c>
      <c r="P560" s="228">
        <v>2</v>
      </c>
      <c r="Q560" s="228">
        <v>0</v>
      </c>
      <c r="R560" s="228">
        <v>0</v>
      </c>
      <c r="S560" s="228">
        <v>0</v>
      </c>
      <c r="T560" s="232"/>
    </row>
    <row r="561" spans="1:20" ht="15" x14ac:dyDescent="0.25">
      <c r="A561" s="228">
        <v>570</v>
      </c>
      <c r="B561" s="228" t="s">
        <v>6416</v>
      </c>
      <c r="C561" s="228" t="s">
        <v>4157</v>
      </c>
      <c r="D561" s="320" t="s">
        <v>808</v>
      </c>
      <c r="E561" s="320" t="s">
        <v>50</v>
      </c>
      <c r="F561" s="320"/>
      <c r="G561" s="228">
        <v>41.467750549316399</v>
      </c>
      <c r="H561" s="228">
        <v>-87.061622619628906</v>
      </c>
      <c r="I561" s="228">
        <v>570</v>
      </c>
      <c r="J561" s="228">
        <v>1</v>
      </c>
      <c r="K561" s="228">
        <v>1</v>
      </c>
      <c r="L561" s="228">
        <v>0</v>
      </c>
      <c r="M561" s="228">
        <v>0</v>
      </c>
      <c r="N561" s="228">
        <v>0</v>
      </c>
      <c r="O561" s="228">
        <v>0</v>
      </c>
      <c r="P561" s="228">
        <v>0</v>
      </c>
      <c r="Q561" s="228">
        <v>0</v>
      </c>
      <c r="R561" s="228">
        <v>0</v>
      </c>
      <c r="S561" s="228">
        <v>0</v>
      </c>
      <c r="T561" s="232"/>
    </row>
    <row r="562" spans="1:20" ht="15" x14ac:dyDescent="0.25">
      <c r="A562" s="228">
        <v>571</v>
      </c>
      <c r="B562" s="228" t="s">
        <v>6417</v>
      </c>
      <c r="C562" s="228" t="s">
        <v>4160</v>
      </c>
      <c r="D562" s="320" t="s">
        <v>739</v>
      </c>
      <c r="E562" s="320" t="s">
        <v>50</v>
      </c>
      <c r="F562" s="320"/>
      <c r="G562" s="228">
        <v>49.281101226806598</v>
      </c>
      <c r="H562" s="228">
        <v>-123.04399871826099</v>
      </c>
      <c r="I562" s="228">
        <v>571</v>
      </c>
      <c r="J562" s="228">
        <v>10</v>
      </c>
      <c r="K562" s="228">
        <v>3</v>
      </c>
      <c r="L562" s="228">
        <v>4</v>
      </c>
      <c r="M562" s="228">
        <v>1</v>
      </c>
      <c r="N562" s="228">
        <v>0</v>
      </c>
      <c r="O562" s="228">
        <v>1</v>
      </c>
      <c r="P562" s="228">
        <v>1</v>
      </c>
      <c r="Q562" s="228">
        <v>0</v>
      </c>
      <c r="R562" s="228">
        <v>0</v>
      </c>
      <c r="S562" s="228">
        <v>0</v>
      </c>
      <c r="T562" s="232"/>
    </row>
    <row r="563" spans="1:20" ht="15" x14ac:dyDescent="0.25">
      <c r="A563" s="228">
        <v>572</v>
      </c>
      <c r="B563" s="228" t="s">
        <v>6418</v>
      </c>
      <c r="C563" s="228" t="s">
        <v>4160</v>
      </c>
      <c r="D563" s="320" t="s">
        <v>261</v>
      </c>
      <c r="E563" s="320" t="s">
        <v>50</v>
      </c>
      <c r="F563" s="320"/>
      <c r="G563" s="228">
        <v>45.632209777832003</v>
      </c>
      <c r="H563" s="228">
        <v>-122.67156219482401</v>
      </c>
      <c r="I563" s="228">
        <v>572</v>
      </c>
      <c r="J563" s="228">
        <v>4</v>
      </c>
      <c r="K563" s="228">
        <v>3</v>
      </c>
      <c r="L563" s="228">
        <v>0</v>
      </c>
      <c r="M563" s="228">
        <v>1</v>
      </c>
      <c r="N563" s="228">
        <v>0</v>
      </c>
      <c r="O563" s="228">
        <v>0</v>
      </c>
      <c r="P563" s="228">
        <v>0</v>
      </c>
      <c r="Q563" s="228">
        <v>0</v>
      </c>
      <c r="R563" s="228">
        <v>0</v>
      </c>
      <c r="S563" s="228">
        <v>0</v>
      </c>
      <c r="T563" s="232"/>
    </row>
    <row r="564" spans="1:20" ht="15" x14ac:dyDescent="0.25">
      <c r="A564" s="228">
        <v>573</v>
      </c>
      <c r="B564" s="228" t="s">
        <v>6419</v>
      </c>
      <c r="C564" s="228" t="s">
        <v>4176</v>
      </c>
      <c r="D564" s="320" t="s">
        <v>76</v>
      </c>
      <c r="E564" s="320" t="s">
        <v>50</v>
      </c>
      <c r="F564" s="320"/>
      <c r="G564" s="228">
        <v>34.280818939208899</v>
      </c>
      <c r="H564" s="228">
        <v>-119.29232025146401</v>
      </c>
      <c r="I564" s="228">
        <v>573</v>
      </c>
      <c r="J564" s="228">
        <v>9</v>
      </c>
      <c r="K564" s="228">
        <v>5</v>
      </c>
      <c r="L564" s="228">
        <v>0</v>
      </c>
      <c r="M564" s="228">
        <v>3</v>
      </c>
      <c r="N564" s="228">
        <v>0</v>
      </c>
      <c r="O564" s="228">
        <v>1</v>
      </c>
      <c r="P564" s="228">
        <v>0</v>
      </c>
      <c r="Q564" s="228">
        <v>0</v>
      </c>
      <c r="R564" s="228">
        <v>0</v>
      </c>
      <c r="S564" s="228">
        <v>0</v>
      </c>
      <c r="T564" s="232"/>
    </row>
    <row r="565" spans="1:20" ht="15" x14ac:dyDescent="0.25">
      <c r="A565" s="228">
        <v>574</v>
      </c>
      <c r="B565" s="228" t="s">
        <v>6420</v>
      </c>
      <c r="C565" s="228" t="s">
        <v>4188</v>
      </c>
      <c r="D565" s="320" t="s">
        <v>740</v>
      </c>
      <c r="E565" s="320" t="s">
        <v>740</v>
      </c>
      <c r="F565" s="320">
        <v>1</v>
      </c>
      <c r="G565" s="228">
        <v>48.438899993896399</v>
      </c>
      <c r="H565" s="228">
        <v>-123.39600372314401</v>
      </c>
      <c r="I565" s="228">
        <v>574</v>
      </c>
      <c r="J565" s="228">
        <v>8</v>
      </c>
      <c r="K565" s="228">
        <v>0</v>
      </c>
      <c r="L565" s="228">
        <v>1</v>
      </c>
      <c r="M565" s="228">
        <v>0</v>
      </c>
      <c r="N565" s="228">
        <v>0</v>
      </c>
      <c r="O565" s="228">
        <v>0</v>
      </c>
      <c r="P565" s="228">
        <v>7</v>
      </c>
      <c r="Q565" s="228">
        <v>0</v>
      </c>
      <c r="R565" s="228">
        <v>0</v>
      </c>
      <c r="S565" s="228">
        <v>0</v>
      </c>
      <c r="T565" s="232"/>
    </row>
    <row r="566" spans="1:20" ht="15" x14ac:dyDescent="0.25">
      <c r="A566" s="228">
        <v>575</v>
      </c>
      <c r="B566" s="228" t="s">
        <v>6421</v>
      </c>
      <c r="C566" s="228" t="s">
        <v>4198</v>
      </c>
      <c r="D566" s="320" t="s">
        <v>76</v>
      </c>
      <c r="E566" s="320" t="s">
        <v>50</v>
      </c>
      <c r="F566" s="320"/>
      <c r="G566" s="228">
        <v>34.510608673095703</v>
      </c>
      <c r="H566" s="228">
        <v>-117.323638916015</v>
      </c>
      <c r="I566" s="228">
        <v>575</v>
      </c>
      <c r="J566" s="228">
        <v>1</v>
      </c>
      <c r="K566" s="228">
        <v>0</v>
      </c>
      <c r="L566" s="228">
        <v>1</v>
      </c>
      <c r="M566" s="228">
        <v>0</v>
      </c>
      <c r="N566" s="228">
        <v>0</v>
      </c>
      <c r="O566" s="228">
        <v>0</v>
      </c>
      <c r="P566" s="228">
        <v>0</v>
      </c>
      <c r="Q566" s="228">
        <v>0</v>
      </c>
      <c r="R566" s="228">
        <v>0</v>
      </c>
      <c r="S566" s="228">
        <v>0</v>
      </c>
      <c r="T566" s="232"/>
    </row>
    <row r="567" spans="1:20" ht="15" x14ac:dyDescent="0.25">
      <c r="A567" s="228">
        <v>576</v>
      </c>
      <c r="B567" s="228" t="s">
        <v>6422</v>
      </c>
      <c r="C567" s="228" t="s">
        <v>4202</v>
      </c>
      <c r="D567" s="320" t="s">
        <v>1284</v>
      </c>
      <c r="E567" s="320" t="s">
        <v>1284</v>
      </c>
      <c r="F567" s="320">
        <v>1</v>
      </c>
      <c r="G567" s="228">
        <v>-5.8666701316833496</v>
      </c>
      <c r="H567" s="228">
        <v>-47.38330078125</v>
      </c>
      <c r="I567" s="228">
        <v>576</v>
      </c>
      <c r="J567" s="228">
        <v>1</v>
      </c>
      <c r="K567" s="228">
        <v>0</v>
      </c>
      <c r="L567" s="228">
        <v>1</v>
      </c>
      <c r="M567" s="228">
        <v>0</v>
      </c>
      <c r="N567" s="228">
        <v>0</v>
      </c>
      <c r="O567" s="228">
        <v>0</v>
      </c>
      <c r="P567" s="228">
        <v>0</v>
      </c>
      <c r="Q567" s="228">
        <v>0</v>
      </c>
      <c r="R567" s="228">
        <v>0</v>
      </c>
      <c r="S567" s="228">
        <v>0</v>
      </c>
      <c r="T567" s="232"/>
    </row>
    <row r="568" spans="1:20" ht="15" x14ac:dyDescent="0.25">
      <c r="A568" s="228">
        <v>577</v>
      </c>
      <c r="B568" s="228" t="s">
        <v>6423</v>
      </c>
      <c r="C568" s="228" t="s">
        <v>4205</v>
      </c>
      <c r="D568" s="320" t="s">
        <v>815</v>
      </c>
      <c r="E568" s="320" t="s">
        <v>50</v>
      </c>
      <c r="F568" s="320"/>
      <c r="G568" s="228">
        <v>39.486190795898402</v>
      </c>
      <c r="H568" s="228">
        <v>-75.026138305664006</v>
      </c>
      <c r="I568" s="228">
        <v>577</v>
      </c>
      <c r="J568" s="228">
        <v>2</v>
      </c>
      <c r="K568" s="228">
        <v>0</v>
      </c>
      <c r="L568" s="228">
        <v>1</v>
      </c>
      <c r="M568" s="228">
        <v>1</v>
      </c>
      <c r="N568" s="228">
        <v>0</v>
      </c>
      <c r="O568" s="228">
        <v>0</v>
      </c>
      <c r="P568" s="228">
        <v>0</v>
      </c>
      <c r="Q568" s="228">
        <v>0</v>
      </c>
      <c r="R568" s="228">
        <v>0</v>
      </c>
      <c r="S568" s="228">
        <v>0</v>
      </c>
      <c r="T568" s="232"/>
    </row>
    <row r="569" spans="1:20" ht="15" x14ac:dyDescent="0.25">
      <c r="A569" s="228">
        <v>578</v>
      </c>
      <c r="B569" s="228" t="s">
        <v>6424</v>
      </c>
      <c r="C569" s="228" t="s">
        <v>4210</v>
      </c>
      <c r="D569" s="320" t="s">
        <v>76</v>
      </c>
      <c r="E569" s="320" t="s">
        <v>50</v>
      </c>
      <c r="F569" s="320"/>
      <c r="G569" s="228">
        <v>36.333770751953097</v>
      </c>
      <c r="H569" s="228">
        <v>-119.292907714843</v>
      </c>
      <c r="I569" s="228">
        <v>578</v>
      </c>
      <c r="J569" s="228">
        <v>3</v>
      </c>
      <c r="K569" s="228">
        <v>1</v>
      </c>
      <c r="L569" s="228">
        <v>0</v>
      </c>
      <c r="M569" s="228">
        <v>0</v>
      </c>
      <c r="N569" s="228">
        <v>0</v>
      </c>
      <c r="O569" s="228">
        <v>0</v>
      </c>
      <c r="P569" s="228">
        <v>2</v>
      </c>
      <c r="Q569" s="228">
        <v>0</v>
      </c>
      <c r="R569" s="228">
        <v>0</v>
      </c>
      <c r="S569" s="228">
        <v>0</v>
      </c>
      <c r="T569" s="232"/>
    </row>
    <row r="570" spans="1:20" ht="15" x14ac:dyDescent="0.25">
      <c r="A570" s="228">
        <v>579</v>
      </c>
      <c r="B570" s="228" t="s">
        <v>6425</v>
      </c>
      <c r="C570" s="228" t="s">
        <v>4216</v>
      </c>
      <c r="D570" s="320" t="s">
        <v>76</v>
      </c>
      <c r="E570" s="320" t="s">
        <v>50</v>
      </c>
      <c r="F570" s="320"/>
      <c r="G570" s="228">
        <v>33.202030181884702</v>
      </c>
      <c r="H570" s="228">
        <v>-117.233963012695</v>
      </c>
      <c r="I570" s="228">
        <v>579</v>
      </c>
      <c r="J570" s="228">
        <v>1</v>
      </c>
      <c r="K570" s="228">
        <v>1</v>
      </c>
      <c r="L570" s="228">
        <v>0</v>
      </c>
      <c r="M570" s="228">
        <v>0</v>
      </c>
      <c r="N570" s="228">
        <v>0</v>
      </c>
      <c r="O570" s="228">
        <v>0</v>
      </c>
      <c r="P570" s="228">
        <v>0</v>
      </c>
      <c r="Q570" s="228">
        <v>0</v>
      </c>
      <c r="R570" s="228">
        <v>0</v>
      </c>
      <c r="S570" s="228">
        <v>0</v>
      </c>
      <c r="T570" s="232"/>
    </row>
    <row r="571" spans="1:20" ht="15" x14ac:dyDescent="0.25">
      <c r="A571" s="228">
        <v>580</v>
      </c>
      <c r="B571" s="228" t="s">
        <v>6426</v>
      </c>
      <c r="C571" s="228" t="s">
        <v>4219</v>
      </c>
      <c r="D571" s="320" t="s">
        <v>261</v>
      </c>
      <c r="E571" s="320" t="s">
        <v>50</v>
      </c>
      <c r="F571" s="320"/>
      <c r="G571" s="228">
        <v>46.070381164550703</v>
      </c>
      <c r="H571" s="228">
        <v>-118.34237670898401</v>
      </c>
      <c r="I571" s="228">
        <v>580</v>
      </c>
      <c r="J571" s="228">
        <v>3</v>
      </c>
      <c r="K571" s="228">
        <v>2</v>
      </c>
      <c r="L571" s="228">
        <v>0</v>
      </c>
      <c r="M571" s="228">
        <v>0</v>
      </c>
      <c r="N571" s="228">
        <v>0</v>
      </c>
      <c r="O571" s="228">
        <v>0</v>
      </c>
      <c r="P571" s="228">
        <v>1</v>
      </c>
      <c r="Q571" s="228">
        <v>0</v>
      </c>
      <c r="R571" s="228">
        <v>0</v>
      </c>
      <c r="S571" s="228">
        <v>0</v>
      </c>
      <c r="T571" s="232"/>
    </row>
    <row r="572" spans="1:20" ht="15" x14ac:dyDescent="0.25">
      <c r="A572" s="228">
        <v>581</v>
      </c>
      <c r="B572" s="228" t="s">
        <v>6427</v>
      </c>
      <c r="C572" s="228" t="s">
        <v>4222</v>
      </c>
      <c r="D572" s="320" t="s">
        <v>76</v>
      </c>
      <c r="E572" s="320" t="s">
        <v>50</v>
      </c>
      <c r="F572" s="320"/>
      <c r="G572" s="228">
        <v>37.901180267333899</v>
      </c>
      <c r="H572" s="228">
        <v>-122.061622619628</v>
      </c>
      <c r="I572" s="228">
        <v>581</v>
      </c>
      <c r="J572" s="228">
        <v>7</v>
      </c>
      <c r="K572" s="228">
        <v>1</v>
      </c>
      <c r="L572" s="228">
        <v>2</v>
      </c>
      <c r="M572" s="228">
        <v>3</v>
      </c>
      <c r="N572" s="228">
        <v>0</v>
      </c>
      <c r="O572" s="228">
        <v>0</v>
      </c>
      <c r="P572" s="228">
        <v>1</v>
      </c>
      <c r="Q572" s="228">
        <v>0</v>
      </c>
      <c r="R572" s="228">
        <v>0</v>
      </c>
      <c r="S572" s="228">
        <v>0</v>
      </c>
      <c r="T572" s="232"/>
    </row>
    <row r="573" spans="1:20" ht="15" x14ac:dyDescent="0.25">
      <c r="A573" s="228">
        <v>582</v>
      </c>
      <c r="B573" s="228" t="s">
        <v>6428</v>
      </c>
      <c r="C573" s="228" t="s">
        <v>4229</v>
      </c>
      <c r="D573" s="320" t="s">
        <v>122</v>
      </c>
      <c r="E573" s="320" t="s">
        <v>50</v>
      </c>
      <c r="F573" s="320"/>
      <c r="G573" s="228">
        <v>44.7648315429687</v>
      </c>
      <c r="H573" s="228">
        <v>-121.26747131347599</v>
      </c>
      <c r="I573" s="228">
        <v>582</v>
      </c>
      <c r="J573" s="228">
        <v>1</v>
      </c>
      <c r="K573" s="228">
        <v>1</v>
      </c>
      <c r="L573" s="228">
        <v>0</v>
      </c>
      <c r="M573" s="228">
        <v>0</v>
      </c>
      <c r="N573" s="228">
        <v>0</v>
      </c>
      <c r="O573" s="228">
        <v>0</v>
      </c>
      <c r="P573" s="228">
        <v>0</v>
      </c>
      <c r="Q573" s="228">
        <v>0</v>
      </c>
      <c r="R573" s="228">
        <v>0</v>
      </c>
      <c r="S573" s="228">
        <v>0</v>
      </c>
      <c r="T573" s="232"/>
    </row>
    <row r="574" spans="1:20" ht="15" x14ac:dyDescent="0.25">
      <c r="A574" s="228">
        <v>583</v>
      </c>
      <c r="B574" s="228" t="s">
        <v>6429</v>
      </c>
      <c r="C574" s="228" t="s">
        <v>4233</v>
      </c>
      <c r="D574" s="320" t="s">
        <v>156</v>
      </c>
      <c r="E574" s="320" t="s">
        <v>50</v>
      </c>
      <c r="F574" s="320"/>
      <c r="G574" s="228">
        <v>41.844028472900298</v>
      </c>
      <c r="H574" s="228">
        <v>-79.143493652343693</v>
      </c>
      <c r="I574" s="228">
        <v>583</v>
      </c>
      <c r="J574" s="228">
        <v>1</v>
      </c>
      <c r="K574" s="228">
        <v>0</v>
      </c>
      <c r="L574" s="228">
        <v>1</v>
      </c>
      <c r="M574" s="228">
        <v>0</v>
      </c>
      <c r="N574" s="228">
        <v>0</v>
      </c>
      <c r="O574" s="228">
        <v>0</v>
      </c>
      <c r="P574" s="228">
        <v>0</v>
      </c>
      <c r="Q574" s="228">
        <v>0</v>
      </c>
      <c r="R574" s="228">
        <v>0</v>
      </c>
      <c r="S574" s="228">
        <v>0</v>
      </c>
      <c r="T574" s="232"/>
    </row>
    <row r="575" spans="1:20" ht="15" x14ac:dyDescent="0.25">
      <c r="A575" s="228">
        <v>585</v>
      </c>
      <c r="B575" s="228" t="s">
        <v>6430</v>
      </c>
      <c r="C575" s="228" t="s">
        <v>4358</v>
      </c>
      <c r="D575" s="320" t="s">
        <v>740</v>
      </c>
      <c r="E575" s="320" t="s">
        <v>740</v>
      </c>
      <c r="F575" s="320">
        <v>1</v>
      </c>
      <c r="G575" s="228">
        <v>43.509498596191399</v>
      </c>
      <c r="H575" s="228">
        <v>-80.5509033203125</v>
      </c>
      <c r="I575" s="228">
        <v>585</v>
      </c>
      <c r="J575" s="228">
        <v>1</v>
      </c>
      <c r="K575" s="228">
        <v>0</v>
      </c>
      <c r="L575" s="228">
        <v>1</v>
      </c>
      <c r="M575" s="228">
        <v>0</v>
      </c>
      <c r="N575" s="228">
        <v>0</v>
      </c>
      <c r="O575" s="228">
        <v>0</v>
      </c>
      <c r="P575" s="228">
        <v>0</v>
      </c>
      <c r="Q575" s="228">
        <v>0</v>
      </c>
      <c r="R575" s="228">
        <v>0</v>
      </c>
      <c r="S575" s="228">
        <v>0</v>
      </c>
      <c r="T575" s="232"/>
    </row>
    <row r="576" spans="1:20" ht="15" x14ac:dyDescent="0.25">
      <c r="A576" s="228">
        <v>586</v>
      </c>
      <c r="B576" s="228" t="s">
        <v>6431</v>
      </c>
      <c r="C576" s="228" t="s">
        <v>4361</v>
      </c>
      <c r="D576" s="320" t="s">
        <v>107</v>
      </c>
      <c r="E576" s="320" t="s">
        <v>50</v>
      </c>
      <c r="F576" s="320"/>
      <c r="G576" s="228">
        <v>43.975578308105398</v>
      </c>
      <c r="H576" s="228">
        <v>-75.913162231445298</v>
      </c>
      <c r="I576" s="228">
        <v>586</v>
      </c>
      <c r="J576" s="228">
        <v>1</v>
      </c>
      <c r="K576" s="228">
        <v>1</v>
      </c>
      <c r="L576" s="228">
        <v>0</v>
      </c>
      <c r="M576" s="228">
        <v>0</v>
      </c>
      <c r="N576" s="228">
        <v>0</v>
      </c>
      <c r="O576" s="228">
        <v>0</v>
      </c>
      <c r="P576" s="228">
        <v>0</v>
      </c>
      <c r="Q576" s="228">
        <v>0</v>
      </c>
      <c r="R576" s="228">
        <v>0</v>
      </c>
      <c r="S576" s="228">
        <v>0</v>
      </c>
      <c r="T576" s="232"/>
    </row>
    <row r="577" spans="1:20" ht="15" x14ac:dyDescent="0.25">
      <c r="A577" s="228">
        <v>587</v>
      </c>
      <c r="B577" s="228" t="s">
        <v>6432</v>
      </c>
      <c r="C577" s="228" t="s">
        <v>4364</v>
      </c>
      <c r="D577" s="320" t="s">
        <v>432</v>
      </c>
      <c r="E577" s="320" t="s">
        <v>50</v>
      </c>
      <c r="F577" s="320"/>
      <c r="G577" s="228">
        <v>43.060749053955</v>
      </c>
      <c r="H577" s="228">
        <v>-88.008438110351506</v>
      </c>
      <c r="I577" s="228">
        <v>587</v>
      </c>
      <c r="J577" s="228">
        <v>2</v>
      </c>
      <c r="K577" s="228">
        <v>0</v>
      </c>
      <c r="L577" s="228">
        <v>2</v>
      </c>
      <c r="M577" s="228">
        <v>0</v>
      </c>
      <c r="N577" s="228">
        <v>0</v>
      </c>
      <c r="O577" s="228">
        <v>0</v>
      </c>
      <c r="P577" s="228">
        <v>0</v>
      </c>
      <c r="Q577" s="228">
        <v>0</v>
      </c>
      <c r="R577" s="228">
        <v>0</v>
      </c>
      <c r="S577" s="228">
        <v>0</v>
      </c>
      <c r="T577" s="232"/>
    </row>
    <row r="578" spans="1:20" ht="15" x14ac:dyDescent="0.25">
      <c r="A578" s="228">
        <v>588</v>
      </c>
      <c r="B578" s="228" t="s">
        <v>6433</v>
      </c>
      <c r="C578" s="228" t="s">
        <v>4367</v>
      </c>
      <c r="D578" s="320" t="s">
        <v>76</v>
      </c>
      <c r="E578" s="320" t="s">
        <v>50</v>
      </c>
      <c r="F578" s="320"/>
      <c r="G578" s="228">
        <v>40.727760314941399</v>
      </c>
      <c r="H578" s="228">
        <v>-122.93669891357401</v>
      </c>
      <c r="I578" s="228">
        <v>588</v>
      </c>
      <c r="J578" s="228">
        <v>1</v>
      </c>
      <c r="K578" s="228">
        <v>1</v>
      </c>
      <c r="L578" s="228">
        <v>0</v>
      </c>
      <c r="M578" s="228">
        <v>0</v>
      </c>
      <c r="N578" s="228">
        <v>0</v>
      </c>
      <c r="O578" s="228">
        <v>0</v>
      </c>
      <c r="P578" s="228">
        <v>0</v>
      </c>
      <c r="Q578" s="228">
        <v>0</v>
      </c>
      <c r="R578" s="228">
        <v>0</v>
      </c>
      <c r="S578" s="228">
        <v>0</v>
      </c>
      <c r="T578" s="232"/>
    </row>
    <row r="579" spans="1:20" ht="15" x14ac:dyDescent="0.25">
      <c r="A579" s="228">
        <v>589</v>
      </c>
      <c r="B579" s="228" t="s">
        <v>4537</v>
      </c>
      <c r="C579" s="228" t="s">
        <v>4370</v>
      </c>
      <c r="D579" s="320" t="s">
        <v>49</v>
      </c>
      <c r="E579" s="320" t="s">
        <v>50</v>
      </c>
      <c r="F579" s="320"/>
      <c r="G579" s="228">
        <v>42.297760009765597</v>
      </c>
      <c r="H579" s="228">
        <v>-71.289741516113196</v>
      </c>
      <c r="I579" s="228">
        <v>589</v>
      </c>
      <c r="J579" s="228">
        <v>2</v>
      </c>
      <c r="K579" s="228">
        <v>0</v>
      </c>
      <c r="L579" s="228">
        <v>1</v>
      </c>
      <c r="M579" s="228">
        <v>0</v>
      </c>
      <c r="N579" s="228">
        <v>1</v>
      </c>
      <c r="O579" s="228">
        <v>1</v>
      </c>
      <c r="P579" s="228">
        <v>0</v>
      </c>
      <c r="Q579" s="228">
        <v>0</v>
      </c>
      <c r="R579" s="228">
        <v>0</v>
      </c>
      <c r="S579" s="228">
        <v>0</v>
      </c>
      <c r="T579" s="232"/>
    </row>
    <row r="580" spans="1:20" ht="15" x14ac:dyDescent="0.25">
      <c r="A580" s="228">
        <v>590</v>
      </c>
      <c r="B580" s="228" t="s">
        <v>6434</v>
      </c>
      <c r="C580" s="228" t="s">
        <v>4373</v>
      </c>
      <c r="D580" s="320" t="s">
        <v>107</v>
      </c>
      <c r="E580" s="320" t="s">
        <v>50</v>
      </c>
      <c r="F580" s="320"/>
      <c r="G580" s="228">
        <v>42.127838134765597</v>
      </c>
      <c r="H580" s="228">
        <v>-77.959136962890597</v>
      </c>
      <c r="I580" s="228">
        <v>590</v>
      </c>
      <c r="J580" s="228">
        <v>1</v>
      </c>
      <c r="K580" s="228">
        <v>1</v>
      </c>
      <c r="L580" s="228">
        <v>0</v>
      </c>
      <c r="M580" s="228">
        <v>0</v>
      </c>
      <c r="N580" s="228">
        <v>0</v>
      </c>
      <c r="O580" s="228">
        <v>0</v>
      </c>
      <c r="P580" s="228">
        <v>0</v>
      </c>
      <c r="Q580" s="228">
        <v>0</v>
      </c>
      <c r="R580" s="228">
        <v>0</v>
      </c>
      <c r="S580" s="228">
        <v>0</v>
      </c>
      <c r="T580" s="232"/>
    </row>
    <row r="581" spans="1:20" ht="15" x14ac:dyDescent="0.25">
      <c r="A581" s="228">
        <v>591</v>
      </c>
      <c r="B581" s="228" t="s">
        <v>6435</v>
      </c>
      <c r="C581" s="228" t="s">
        <v>4376</v>
      </c>
      <c r="D581" s="320" t="s">
        <v>815</v>
      </c>
      <c r="E581" s="320" t="s">
        <v>50</v>
      </c>
      <c r="F581" s="320"/>
      <c r="G581" s="228">
        <v>38.941970825195298</v>
      </c>
      <c r="H581" s="228">
        <v>-74.930068969726506</v>
      </c>
      <c r="I581" s="228">
        <v>591</v>
      </c>
      <c r="J581" s="228">
        <v>1</v>
      </c>
      <c r="K581" s="228">
        <v>0</v>
      </c>
      <c r="L581" s="228">
        <v>1</v>
      </c>
      <c r="M581" s="228">
        <v>0</v>
      </c>
      <c r="N581" s="228">
        <v>0</v>
      </c>
      <c r="O581" s="228">
        <v>0</v>
      </c>
      <c r="P581" s="228">
        <v>0</v>
      </c>
      <c r="Q581" s="228">
        <v>0</v>
      </c>
      <c r="R581" s="228">
        <v>0</v>
      </c>
      <c r="S581" s="228">
        <v>0</v>
      </c>
      <c r="T581" s="232"/>
    </row>
    <row r="582" spans="1:20" ht="15" x14ac:dyDescent="0.25">
      <c r="A582" s="228">
        <v>592</v>
      </c>
      <c r="B582" s="228" t="s">
        <v>6436</v>
      </c>
      <c r="C582" s="228" t="s">
        <v>4379</v>
      </c>
      <c r="D582" s="320" t="s">
        <v>76</v>
      </c>
      <c r="E582" s="320" t="s">
        <v>50</v>
      </c>
      <c r="F582" s="320"/>
      <c r="G582" s="228">
        <v>34.072139739990199</v>
      </c>
      <c r="H582" s="228">
        <v>-117.93807220458901</v>
      </c>
      <c r="I582" s="228">
        <v>592</v>
      </c>
      <c r="J582" s="228">
        <v>3</v>
      </c>
      <c r="K582" s="228">
        <v>1</v>
      </c>
      <c r="L582" s="228">
        <v>2</v>
      </c>
      <c r="M582" s="228">
        <v>0</v>
      </c>
      <c r="N582" s="228">
        <v>0</v>
      </c>
      <c r="O582" s="228">
        <v>0</v>
      </c>
      <c r="P582" s="228">
        <v>0</v>
      </c>
      <c r="Q582" s="228">
        <v>0</v>
      </c>
      <c r="R582" s="228">
        <v>0</v>
      </c>
      <c r="S582" s="228">
        <v>0</v>
      </c>
      <c r="T582" s="232"/>
    </row>
    <row r="583" spans="1:20" ht="15" x14ac:dyDescent="0.25">
      <c r="A583" s="228">
        <v>593</v>
      </c>
      <c r="B583" s="228" t="s">
        <v>6437</v>
      </c>
      <c r="C583" s="228" t="s">
        <v>4385</v>
      </c>
      <c r="D583" s="320" t="s">
        <v>874</v>
      </c>
      <c r="E583" s="320" t="s">
        <v>50</v>
      </c>
      <c r="F583" s="320"/>
      <c r="G583" s="228">
        <v>41.758769989013601</v>
      </c>
      <c r="H583" s="228">
        <v>-72.744430541992102</v>
      </c>
      <c r="I583" s="228">
        <v>593</v>
      </c>
      <c r="J583" s="228">
        <v>2</v>
      </c>
      <c r="K583" s="228">
        <v>0</v>
      </c>
      <c r="L583" s="228">
        <v>0</v>
      </c>
      <c r="M583" s="228">
        <v>2</v>
      </c>
      <c r="N583" s="228">
        <v>0</v>
      </c>
      <c r="O583" s="228">
        <v>0</v>
      </c>
      <c r="P583" s="228">
        <v>0</v>
      </c>
      <c r="Q583" s="228">
        <v>0</v>
      </c>
      <c r="R583" s="228">
        <v>0</v>
      </c>
      <c r="S583" s="228">
        <v>0</v>
      </c>
      <c r="T583" s="232"/>
    </row>
    <row r="584" spans="1:20" ht="15" x14ac:dyDescent="0.25">
      <c r="A584" s="228">
        <v>594</v>
      </c>
      <c r="B584" s="228" t="s">
        <v>6438</v>
      </c>
      <c r="C584" s="228" t="s">
        <v>4388</v>
      </c>
      <c r="D584" s="320" t="s">
        <v>874</v>
      </c>
      <c r="E584" s="320" t="s">
        <v>50</v>
      </c>
      <c r="F584" s="320"/>
      <c r="G584" s="228">
        <v>41.272281646728501</v>
      </c>
      <c r="H584" s="228">
        <v>-72.949981689453097</v>
      </c>
      <c r="I584" s="228">
        <v>594</v>
      </c>
      <c r="J584" s="228">
        <v>1</v>
      </c>
      <c r="K584" s="228">
        <v>0</v>
      </c>
      <c r="L584" s="228">
        <v>1</v>
      </c>
      <c r="M584" s="228">
        <v>0</v>
      </c>
      <c r="N584" s="228">
        <v>0</v>
      </c>
      <c r="O584" s="228">
        <v>0</v>
      </c>
      <c r="P584" s="228">
        <v>0</v>
      </c>
      <c r="Q584" s="228">
        <v>0</v>
      </c>
      <c r="R584" s="228">
        <v>0</v>
      </c>
      <c r="S584" s="228">
        <v>0</v>
      </c>
      <c r="T584" s="232"/>
    </row>
    <row r="585" spans="1:20" ht="15" x14ac:dyDescent="0.25">
      <c r="A585" s="228">
        <v>595</v>
      </c>
      <c r="B585" s="228" t="s">
        <v>6439</v>
      </c>
      <c r="C585" s="228" t="s">
        <v>4391</v>
      </c>
      <c r="D585" s="320" t="s">
        <v>76</v>
      </c>
      <c r="E585" s="320" t="s">
        <v>50</v>
      </c>
      <c r="F585" s="320"/>
      <c r="G585" s="228">
        <v>34.090679168701101</v>
      </c>
      <c r="H585" s="228">
        <v>-118.37093353271401</v>
      </c>
      <c r="I585" s="228">
        <v>595</v>
      </c>
      <c r="J585" s="228">
        <v>6</v>
      </c>
      <c r="K585" s="228">
        <v>0</v>
      </c>
      <c r="L585" s="228">
        <v>3</v>
      </c>
      <c r="M585" s="228">
        <v>2</v>
      </c>
      <c r="N585" s="228">
        <v>0</v>
      </c>
      <c r="O585" s="228">
        <v>0</v>
      </c>
      <c r="P585" s="228">
        <v>1</v>
      </c>
      <c r="Q585" s="228">
        <v>0</v>
      </c>
      <c r="R585" s="228">
        <v>0</v>
      </c>
      <c r="S585" s="228">
        <v>0</v>
      </c>
      <c r="T585" s="232"/>
    </row>
    <row r="586" spans="1:20" ht="15" x14ac:dyDescent="0.25">
      <c r="A586" s="228">
        <v>596</v>
      </c>
      <c r="B586" s="228" t="s">
        <v>6440</v>
      </c>
      <c r="C586" s="228" t="s">
        <v>4398</v>
      </c>
      <c r="D586" s="320" t="s">
        <v>122</v>
      </c>
      <c r="E586" s="320" t="s">
        <v>50</v>
      </c>
      <c r="F586" s="320"/>
      <c r="G586" s="228">
        <v>45.366138458251903</v>
      </c>
      <c r="H586" s="228">
        <v>-122.64785003662099</v>
      </c>
      <c r="I586" s="228">
        <v>596</v>
      </c>
      <c r="J586" s="228">
        <v>1</v>
      </c>
      <c r="K586" s="228">
        <v>0</v>
      </c>
      <c r="L586" s="228">
        <v>1</v>
      </c>
      <c r="M586" s="228">
        <v>0</v>
      </c>
      <c r="N586" s="228">
        <v>0</v>
      </c>
      <c r="O586" s="228">
        <v>0</v>
      </c>
      <c r="P586" s="228">
        <v>0</v>
      </c>
      <c r="Q586" s="228">
        <v>0</v>
      </c>
      <c r="R586" s="228">
        <v>0</v>
      </c>
      <c r="S586" s="228">
        <v>0</v>
      </c>
      <c r="T586" s="232"/>
    </row>
    <row r="587" spans="1:20" ht="15" x14ac:dyDescent="0.25">
      <c r="A587" s="228">
        <v>597</v>
      </c>
      <c r="B587" s="228" t="s">
        <v>6441</v>
      </c>
      <c r="C587" s="228" t="s">
        <v>4401</v>
      </c>
      <c r="D587" s="320" t="s">
        <v>183</v>
      </c>
      <c r="E587" s="320" t="s">
        <v>50</v>
      </c>
      <c r="F587" s="320"/>
      <c r="G587" s="228">
        <v>42.924140930175703</v>
      </c>
      <c r="H587" s="228">
        <v>-86.148849487304602</v>
      </c>
      <c r="I587" s="228">
        <v>597</v>
      </c>
      <c r="J587" s="228">
        <v>1</v>
      </c>
      <c r="K587" s="228">
        <v>1</v>
      </c>
      <c r="L587" s="228">
        <v>0</v>
      </c>
      <c r="M587" s="228">
        <v>0</v>
      </c>
      <c r="N587" s="228">
        <v>0</v>
      </c>
      <c r="O587" s="228">
        <v>0</v>
      </c>
      <c r="P587" s="228">
        <v>0</v>
      </c>
      <c r="Q587" s="228">
        <v>0</v>
      </c>
      <c r="R587" s="228">
        <v>0</v>
      </c>
      <c r="S587" s="228">
        <v>0</v>
      </c>
      <c r="T587" s="232"/>
    </row>
    <row r="588" spans="1:20" ht="15" x14ac:dyDescent="0.25">
      <c r="A588" s="228">
        <v>598</v>
      </c>
      <c r="B588" s="228" t="s">
        <v>6442</v>
      </c>
      <c r="C588" s="228" t="s">
        <v>4404</v>
      </c>
      <c r="D588" s="320" t="s">
        <v>165</v>
      </c>
      <c r="E588" s="320" t="s">
        <v>50</v>
      </c>
      <c r="F588" s="320"/>
      <c r="G588" s="228">
        <v>26.714389801025298</v>
      </c>
      <c r="H588" s="228">
        <v>-80.053192138671804</v>
      </c>
      <c r="I588" s="228">
        <v>598</v>
      </c>
      <c r="J588" s="228">
        <v>3</v>
      </c>
      <c r="K588" s="228">
        <v>2</v>
      </c>
      <c r="L588" s="228">
        <v>0</v>
      </c>
      <c r="M588" s="228">
        <v>0</v>
      </c>
      <c r="N588" s="228">
        <v>0</v>
      </c>
      <c r="O588" s="228">
        <v>0</v>
      </c>
      <c r="P588" s="228">
        <v>1</v>
      </c>
      <c r="Q588" s="228">
        <v>0</v>
      </c>
      <c r="R588" s="228">
        <v>0</v>
      </c>
      <c r="S588" s="228">
        <v>0</v>
      </c>
      <c r="T588" s="232"/>
    </row>
    <row r="589" spans="1:20" ht="15" x14ac:dyDescent="0.25">
      <c r="A589" s="228">
        <v>599</v>
      </c>
      <c r="B589" s="228" t="s">
        <v>6443</v>
      </c>
      <c r="C589" s="228" t="s">
        <v>4409</v>
      </c>
      <c r="D589" s="320" t="s">
        <v>76</v>
      </c>
      <c r="E589" s="320" t="s">
        <v>50</v>
      </c>
      <c r="F589" s="320"/>
      <c r="G589" s="228">
        <v>34.149360656738203</v>
      </c>
      <c r="H589" s="228">
        <v>-118.81886291503901</v>
      </c>
      <c r="I589" s="228">
        <v>599</v>
      </c>
      <c r="J589" s="228">
        <v>2</v>
      </c>
      <c r="K589" s="228">
        <v>0</v>
      </c>
      <c r="L589" s="228">
        <v>0</v>
      </c>
      <c r="M589" s="228">
        <v>2</v>
      </c>
      <c r="N589" s="228">
        <v>0</v>
      </c>
      <c r="O589" s="228">
        <v>0</v>
      </c>
      <c r="P589" s="228">
        <v>0</v>
      </c>
      <c r="Q589" s="228">
        <v>0</v>
      </c>
      <c r="R589" s="228">
        <v>0</v>
      </c>
      <c r="S589" s="228">
        <v>0</v>
      </c>
      <c r="T589" s="232"/>
    </row>
    <row r="590" spans="1:20" ht="15" x14ac:dyDescent="0.25">
      <c r="A590" s="228">
        <v>600</v>
      </c>
      <c r="B590" s="228" t="s">
        <v>6444</v>
      </c>
      <c r="C590" s="228" t="s">
        <v>4410</v>
      </c>
      <c r="D590" s="320" t="s">
        <v>76</v>
      </c>
      <c r="E590" s="320" t="s">
        <v>50</v>
      </c>
      <c r="F590" s="320"/>
      <c r="G590" s="228">
        <v>33.759300231933501</v>
      </c>
      <c r="H590" s="228">
        <v>-117.98650360107401</v>
      </c>
      <c r="I590" s="228">
        <v>600</v>
      </c>
      <c r="J590" s="228">
        <v>1</v>
      </c>
      <c r="K590" s="228">
        <v>0</v>
      </c>
      <c r="L590" s="228">
        <v>1</v>
      </c>
      <c r="M590" s="228">
        <v>0</v>
      </c>
      <c r="N590" s="228">
        <v>0</v>
      </c>
      <c r="O590" s="228">
        <v>0</v>
      </c>
      <c r="P590" s="228">
        <v>0</v>
      </c>
      <c r="Q590" s="228">
        <v>0</v>
      </c>
      <c r="R590" s="228">
        <v>0</v>
      </c>
      <c r="S590" s="228">
        <v>0</v>
      </c>
      <c r="T590" s="232"/>
    </row>
    <row r="591" spans="1:20" ht="15" x14ac:dyDescent="0.25">
      <c r="A591" s="228">
        <v>601</v>
      </c>
      <c r="B591" s="228" t="s">
        <v>6445</v>
      </c>
      <c r="C591" s="228" t="s">
        <v>4414</v>
      </c>
      <c r="D591" s="320" t="s">
        <v>1619</v>
      </c>
      <c r="E591" s="320" t="s">
        <v>50</v>
      </c>
      <c r="F591" s="320"/>
      <c r="G591" s="228">
        <v>37.686981201171797</v>
      </c>
      <c r="H591" s="228">
        <v>-97.335578918457003</v>
      </c>
      <c r="I591" s="228">
        <v>601</v>
      </c>
      <c r="J591" s="228">
        <v>7</v>
      </c>
      <c r="K591" s="228">
        <v>3</v>
      </c>
      <c r="L591" s="228">
        <v>3</v>
      </c>
      <c r="M591" s="228">
        <v>1</v>
      </c>
      <c r="N591" s="228">
        <v>0</v>
      </c>
      <c r="O591" s="228">
        <v>0</v>
      </c>
      <c r="P591" s="228">
        <v>0</v>
      </c>
      <c r="Q591" s="228">
        <v>0</v>
      </c>
      <c r="R591" s="228">
        <v>0</v>
      </c>
      <c r="S591" s="228">
        <v>0</v>
      </c>
      <c r="T591" s="232"/>
    </row>
    <row r="592" spans="1:20" ht="15" x14ac:dyDescent="0.25">
      <c r="A592" s="228">
        <v>602</v>
      </c>
      <c r="B592" s="228" t="s">
        <v>6446</v>
      </c>
      <c r="C592" s="228" t="s">
        <v>4419</v>
      </c>
      <c r="D592" s="320" t="s">
        <v>250</v>
      </c>
      <c r="E592" s="320" t="s">
        <v>50</v>
      </c>
      <c r="F592" s="320"/>
      <c r="G592" s="228">
        <v>34.234970092773402</v>
      </c>
      <c r="H592" s="228">
        <v>-77.945991516113196</v>
      </c>
      <c r="I592" s="228">
        <v>602</v>
      </c>
      <c r="J592" s="228">
        <v>1</v>
      </c>
      <c r="K592" s="228">
        <v>1</v>
      </c>
      <c r="L592" s="228">
        <v>0</v>
      </c>
      <c r="M592" s="228">
        <v>0</v>
      </c>
      <c r="N592" s="228">
        <v>0</v>
      </c>
      <c r="O592" s="228">
        <v>0</v>
      </c>
      <c r="P592" s="228">
        <v>0</v>
      </c>
      <c r="Q592" s="228">
        <v>0</v>
      </c>
      <c r="R592" s="228">
        <v>0</v>
      </c>
      <c r="S592" s="228">
        <v>0</v>
      </c>
      <c r="T592" s="232"/>
    </row>
    <row r="593" spans="1:20" ht="15" x14ac:dyDescent="0.25">
      <c r="A593" s="228">
        <v>603</v>
      </c>
      <c r="B593" s="228" t="s">
        <v>6447</v>
      </c>
      <c r="C593" s="228" t="s">
        <v>4422</v>
      </c>
      <c r="D593" s="320" t="s">
        <v>122</v>
      </c>
      <c r="E593" s="320" t="s">
        <v>50</v>
      </c>
      <c r="F593" s="320"/>
      <c r="G593" s="228">
        <v>45.309730529785099</v>
      </c>
      <c r="H593" s="228">
        <v>-122.769355773925</v>
      </c>
      <c r="I593" s="228">
        <v>603</v>
      </c>
      <c r="J593" s="228">
        <v>3</v>
      </c>
      <c r="K593" s="228">
        <v>2</v>
      </c>
      <c r="L593" s="228">
        <v>1</v>
      </c>
      <c r="M593" s="228">
        <v>0</v>
      </c>
      <c r="N593" s="228">
        <v>0</v>
      </c>
      <c r="O593" s="228">
        <v>0</v>
      </c>
      <c r="P593" s="228">
        <v>0</v>
      </c>
      <c r="Q593" s="228">
        <v>0</v>
      </c>
      <c r="R593" s="228">
        <v>0</v>
      </c>
      <c r="S593" s="228">
        <v>0</v>
      </c>
      <c r="T593" s="232"/>
    </row>
    <row r="594" spans="1:20" ht="15" x14ac:dyDescent="0.25">
      <c r="A594" s="228">
        <v>604</v>
      </c>
      <c r="B594" s="228" t="s">
        <v>6448</v>
      </c>
      <c r="C594" s="228" t="s">
        <v>4429</v>
      </c>
      <c r="D594" s="320" t="s">
        <v>49</v>
      </c>
      <c r="E594" s="320" t="s">
        <v>50</v>
      </c>
      <c r="F594" s="320"/>
      <c r="G594" s="228">
        <v>42.453140258788999</v>
      </c>
      <c r="H594" s="228">
        <v>-71.134078979492102</v>
      </c>
      <c r="I594" s="228">
        <v>604</v>
      </c>
      <c r="J594" s="228">
        <v>5</v>
      </c>
      <c r="K594" s="228">
        <v>0</v>
      </c>
      <c r="L594" s="228">
        <v>1</v>
      </c>
      <c r="M594" s="228">
        <v>4</v>
      </c>
      <c r="N594" s="228">
        <v>0</v>
      </c>
      <c r="O594" s="228">
        <v>0</v>
      </c>
      <c r="P594" s="228">
        <v>0</v>
      </c>
      <c r="Q594" s="228">
        <v>0</v>
      </c>
      <c r="R594" s="228">
        <v>0</v>
      </c>
      <c r="S594" s="228">
        <v>0</v>
      </c>
      <c r="T594" s="232"/>
    </row>
    <row r="595" spans="1:20" ht="15" x14ac:dyDescent="0.25">
      <c r="A595" s="228">
        <v>605</v>
      </c>
      <c r="B595" s="228" t="s">
        <v>6449</v>
      </c>
      <c r="C595" s="228" t="s">
        <v>4435</v>
      </c>
      <c r="D595" s="320" t="s">
        <v>76</v>
      </c>
      <c r="E595" s="320" t="s">
        <v>50</v>
      </c>
      <c r="F595" s="320"/>
      <c r="G595" s="228">
        <v>38.549098968505803</v>
      </c>
      <c r="H595" s="228">
        <v>-122.812606811523</v>
      </c>
      <c r="I595" s="228">
        <v>605</v>
      </c>
      <c r="J595" s="228">
        <v>3</v>
      </c>
      <c r="K595" s="228">
        <v>0</v>
      </c>
      <c r="L595" s="228">
        <v>0</v>
      </c>
      <c r="M595" s="228">
        <v>3</v>
      </c>
      <c r="N595" s="228">
        <v>0</v>
      </c>
      <c r="O595" s="228">
        <v>0</v>
      </c>
      <c r="P595" s="228">
        <v>0</v>
      </c>
      <c r="Q595" s="228">
        <v>0</v>
      </c>
      <c r="R595" s="228">
        <v>0</v>
      </c>
      <c r="S595" s="228">
        <v>0</v>
      </c>
      <c r="T595" s="232"/>
    </row>
    <row r="596" spans="1:20" ht="15" x14ac:dyDescent="0.25">
      <c r="A596" s="228">
        <v>606</v>
      </c>
      <c r="B596" s="228" t="s">
        <v>6450</v>
      </c>
      <c r="C596" s="228" t="s">
        <v>4435</v>
      </c>
      <c r="D596" s="320" t="s">
        <v>673</v>
      </c>
      <c r="E596" s="320" t="s">
        <v>50</v>
      </c>
      <c r="F596" s="320"/>
      <c r="G596" s="228">
        <v>38.531898498535099</v>
      </c>
      <c r="H596" s="228">
        <v>-93.522506713867102</v>
      </c>
      <c r="I596" s="228">
        <v>606</v>
      </c>
      <c r="J596" s="228">
        <v>0</v>
      </c>
      <c r="K596" s="228">
        <v>0</v>
      </c>
      <c r="L596" s="228">
        <v>0</v>
      </c>
      <c r="M596" s="228">
        <v>0</v>
      </c>
      <c r="N596" s="228">
        <v>0</v>
      </c>
      <c r="O596" s="228">
        <v>0</v>
      </c>
      <c r="P596" s="228">
        <v>0</v>
      </c>
      <c r="Q596" s="228">
        <v>0</v>
      </c>
      <c r="R596" s="228">
        <v>0</v>
      </c>
      <c r="S596" s="228">
        <v>0</v>
      </c>
      <c r="T596" s="232"/>
    </row>
    <row r="597" spans="1:20" ht="15" x14ac:dyDescent="0.25">
      <c r="A597" s="228">
        <v>607</v>
      </c>
      <c r="B597" s="228" t="s">
        <v>4538</v>
      </c>
      <c r="C597" s="228" t="s">
        <v>4440</v>
      </c>
      <c r="D597" s="320" t="s">
        <v>740</v>
      </c>
      <c r="E597" s="320" t="s">
        <v>740</v>
      </c>
      <c r="F597" s="320">
        <v>1</v>
      </c>
      <c r="G597" s="228">
        <v>52.148941040038999</v>
      </c>
      <c r="H597" s="228">
        <v>-97.718460083007798</v>
      </c>
      <c r="I597" s="228">
        <v>607</v>
      </c>
      <c r="J597" s="228">
        <v>1</v>
      </c>
      <c r="K597" s="228">
        <v>0</v>
      </c>
      <c r="L597" s="228">
        <v>1</v>
      </c>
      <c r="M597" s="228">
        <v>0</v>
      </c>
      <c r="N597" s="228">
        <v>1</v>
      </c>
      <c r="O597" s="228">
        <v>0</v>
      </c>
      <c r="P597" s="228">
        <v>0</v>
      </c>
      <c r="Q597" s="228">
        <v>0</v>
      </c>
      <c r="R597" s="228">
        <v>0</v>
      </c>
      <c r="S597" s="228">
        <v>0</v>
      </c>
      <c r="T597" s="232"/>
    </row>
    <row r="598" spans="1:20" ht="15" x14ac:dyDescent="0.25">
      <c r="A598" s="228">
        <v>608</v>
      </c>
      <c r="B598" s="228" t="s">
        <v>6451</v>
      </c>
      <c r="C598" s="228" t="s">
        <v>4443</v>
      </c>
      <c r="D598" s="320" t="s">
        <v>732</v>
      </c>
      <c r="E598" s="320" t="s">
        <v>50</v>
      </c>
      <c r="F598" s="320"/>
      <c r="G598" s="228">
        <v>44.491409301757798</v>
      </c>
      <c r="H598" s="228">
        <v>-73.1876220703125</v>
      </c>
      <c r="I598" s="228">
        <v>608</v>
      </c>
      <c r="J598" s="228">
        <v>3</v>
      </c>
      <c r="K598" s="228">
        <v>2</v>
      </c>
      <c r="L598" s="228">
        <v>0</v>
      </c>
      <c r="M598" s="228">
        <v>1</v>
      </c>
      <c r="N598" s="228">
        <v>0</v>
      </c>
      <c r="O598" s="228">
        <v>0</v>
      </c>
      <c r="P598" s="228">
        <v>0</v>
      </c>
      <c r="Q598" s="228">
        <v>0</v>
      </c>
      <c r="R598" s="228">
        <v>0</v>
      </c>
      <c r="S598" s="228">
        <v>0</v>
      </c>
      <c r="T598" s="232"/>
    </row>
    <row r="599" spans="1:20" ht="15" x14ac:dyDescent="0.25">
      <c r="A599" s="228">
        <v>609</v>
      </c>
      <c r="B599" s="228" t="s">
        <v>6452</v>
      </c>
      <c r="C599" s="228" t="s">
        <v>4450</v>
      </c>
      <c r="D599" s="320" t="s">
        <v>165</v>
      </c>
      <c r="E599" s="320" t="s">
        <v>50</v>
      </c>
      <c r="F599" s="320"/>
      <c r="G599" s="228">
        <v>28.565330505371001</v>
      </c>
      <c r="H599" s="228">
        <v>-81.588401794433594</v>
      </c>
      <c r="I599" s="228">
        <v>609</v>
      </c>
      <c r="J599" s="228">
        <v>2</v>
      </c>
      <c r="K599" s="228">
        <v>0</v>
      </c>
      <c r="L599" s="228">
        <v>2</v>
      </c>
      <c r="M599" s="228">
        <v>0</v>
      </c>
      <c r="N599" s="228">
        <v>0</v>
      </c>
      <c r="O599" s="228">
        <v>0</v>
      </c>
      <c r="P599" s="228">
        <v>0</v>
      </c>
      <c r="Q599" s="228">
        <v>0</v>
      </c>
      <c r="R599" s="228">
        <v>0</v>
      </c>
      <c r="S599" s="228">
        <v>0</v>
      </c>
      <c r="T599" s="232"/>
    </row>
    <row r="600" spans="1:20" ht="15" x14ac:dyDescent="0.25">
      <c r="A600" s="228">
        <v>610</v>
      </c>
      <c r="B600" s="228" t="s">
        <v>4539</v>
      </c>
      <c r="C600" s="228" t="s">
        <v>4453</v>
      </c>
      <c r="D600" s="320" t="s">
        <v>144</v>
      </c>
      <c r="E600" s="320" t="s">
        <v>50</v>
      </c>
      <c r="F600" s="320"/>
      <c r="G600" s="228">
        <v>38.660591125488203</v>
      </c>
      <c r="H600" s="228">
        <v>-77.247871398925696</v>
      </c>
      <c r="I600" s="228">
        <v>610</v>
      </c>
      <c r="J600" s="228">
        <v>1</v>
      </c>
      <c r="K600" s="228">
        <v>0</v>
      </c>
      <c r="L600" s="228">
        <v>1</v>
      </c>
      <c r="M600" s="228">
        <v>0</v>
      </c>
      <c r="N600" s="228">
        <v>1</v>
      </c>
      <c r="O600" s="228">
        <v>0</v>
      </c>
      <c r="P600" s="228">
        <v>0</v>
      </c>
      <c r="Q600" s="228">
        <v>0</v>
      </c>
      <c r="R600" s="228">
        <v>0</v>
      </c>
      <c r="S600" s="228">
        <v>0</v>
      </c>
      <c r="T600" s="232"/>
    </row>
    <row r="601" spans="1:20" ht="15" x14ac:dyDescent="0.25">
      <c r="A601" s="228">
        <v>611</v>
      </c>
      <c r="B601" s="228" t="s">
        <v>6453</v>
      </c>
      <c r="C601" s="228" t="s">
        <v>4456</v>
      </c>
      <c r="D601" s="320" t="s">
        <v>122</v>
      </c>
      <c r="E601" s="320" t="s">
        <v>50</v>
      </c>
      <c r="F601" s="320"/>
      <c r="G601" s="228">
        <v>45.142269134521399</v>
      </c>
      <c r="H601" s="228">
        <v>-122.858932495117</v>
      </c>
      <c r="I601" s="228">
        <v>611</v>
      </c>
      <c r="J601" s="228">
        <v>1</v>
      </c>
      <c r="K601" s="228">
        <v>1</v>
      </c>
      <c r="L601" s="228">
        <v>0</v>
      </c>
      <c r="M601" s="228">
        <v>0</v>
      </c>
      <c r="N601" s="228">
        <v>0</v>
      </c>
      <c r="O601" s="228">
        <v>0</v>
      </c>
      <c r="P601" s="228">
        <v>0</v>
      </c>
      <c r="Q601" s="228">
        <v>0</v>
      </c>
      <c r="R601" s="228">
        <v>0</v>
      </c>
      <c r="S601" s="228">
        <v>0</v>
      </c>
      <c r="T601" s="232"/>
    </row>
    <row r="602" spans="1:20" ht="15" x14ac:dyDescent="0.25">
      <c r="A602" s="228">
        <v>612</v>
      </c>
      <c r="B602" s="228" t="s">
        <v>6454</v>
      </c>
      <c r="C602" s="228" t="s">
        <v>4459</v>
      </c>
      <c r="D602" s="320" t="s">
        <v>76</v>
      </c>
      <c r="E602" s="320" t="s">
        <v>50</v>
      </c>
      <c r="F602" s="320"/>
      <c r="G602" s="228">
        <v>37.429309844970703</v>
      </c>
      <c r="H602" s="228">
        <v>-122.25309753417901</v>
      </c>
      <c r="I602" s="228">
        <v>612</v>
      </c>
      <c r="J602" s="228">
        <v>1</v>
      </c>
      <c r="K602" s="228">
        <v>0</v>
      </c>
      <c r="L602" s="228">
        <v>0</v>
      </c>
      <c r="M602" s="228">
        <v>1</v>
      </c>
      <c r="N602" s="228">
        <v>0</v>
      </c>
      <c r="O602" s="228">
        <v>0</v>
      </c>
      <c r="P602" s="228">
        <v>0</v>
      </c>
      <c r="Q602" s="228">
        <v>0</v>
      </c>
      <c r="R602" s="228">
        <v>0</v>
      </c>
      <c r="S602" s="228">
        <v>0</v>
      </c>
      <c r="T602" s="232"/>
    </row>
    <row r="603" spans="1:20" ht="15" x14ac:dyDescent="0.25">
      <c r="A603" s="228">
        <v>613</v>
      </c>
      <c r="B603" s="228" t="s">
        <v>6455</v>
      </c>
      <c r="C603" s="228" t="s">
        <v>4461</v>
      </c>
      <c r="D603" s="320" t="s">
        <v>49</v>
      </c>
      <c r="E603" s="320" t="s">
        <v>50</v>
      </c>
      <c r="F603" s="320"/>
      <c r="G603" s="228">
        <v>42.263408660888601</v>
      </c>
      <c r="H603" s="228">
        <v>-71.802192687988196</v>
      </c>
      <c r="I603" s="228">
        <v>613</v>
      </c>
      <c r="J603" s="228">
        <v>1</v>
      </c>
      <c r="K603" s="228">
        <v>0</v>
      </c>
      <c r="L603" s="228">
        <v>1</v>
      </c>
      <c r="M603" s="228">
        <v>0</v>
      </c>
      <c r="N603" s="228">
        <v>0</v>
      </c>
      <c r="O603" s="228">
        <v>0</v>
      </c>
      <c r="P603" s="228">
        <v>0</v>
      </c>
      <c r="Q603" s="228">
        <v>0</v>
      </c>
      <c r="R603" s="228">
        <v>0</v>
      </c>
      <c r="S603" s="228">
        <v>0</v>
      </c>
      <c r="T603" s="232"/>
    </row>
    <row r="604" spans="1:20" ht="15" x14ac:dyDescent="0.25">
      <c r="A604" s="228">
        <v>614</v>
      </c>
      <c r="B604" s="228" t="s">
        <v>6456</v>
      </c>
      <c r="C604" s="228" t="s">
        <v>4464</v>
      </c>
      <c r="D604" s="320" t="s">
        <v>526</v>
      </c>
      <c r="E604" s="320" t="s">
        <v>50</v>
      </c>
      <c r="F604" s="320"/>
      <c r="G604" s="228">
        <v>47.400768280029297</v>
      </c>
      <c r="H604" s="228">
        <v>-116.91948699951099</v>
      </c>
      <c r="I604" s="228">
        <v>614</v>
      </c>
      <c r="J604" s="228">
        <v>1</v>
      </c>
      <c r="K604" s="228">
        <v>0</v>
      </c>
      <c r="L604" s="228">
        <v>1</v>
      </c>
      <c r="M604" s="228">
        <v>0</v>
      </c>
      <c r="N604" s="228">
        <v>0</v>
      </c>
      <c r="O604" s="228">
        <v>0</v>
      </c>
      <c r="P604" s="228">
        <v>0</v>
      </c>
      <c r="Q604" s="228">
        <v>0</v>
      </c>
      <c r="R604" s="228">
        <v>0</v>
      </c>
      <c r="S604" s="228">
        <v>0</v>
      </c>
      <c r="T604" s="232"/>
    </row>
    <row r="605" spans="1:20" ht="15" x14ac:dyDescent="0.25">
      <c r="A605" s="228">
        <v>615</v>
      </c>
      <c r="B605" s="228" t="s">
        <v>6457</v>
      </c>
      <c r="C605" s="228" t="s">
        <v>4466</v>
      </c>
      <c r="D605" s="320" t="s">
        <v>832</v>
      </c>
      <c r="E605" s="320" t="s">
        <v>832</v>
      </c>
      <c r="F605" s="320">
        <v>1</v>
      </c>
      <c r="G605" s="228">
        <v>30.5534954071044</v>
      </c>
      <c r="H605" s="228">
        <v>114.25325775146401</v>
      </c>
      <c r="I605" s="228">
        <v>615</v>
      </c>
      <c r="J605" s="228">
        <v>1</v>
      </c>
      <c r="K605" s="228">
        <v>0</v>
      </c>
      <c r="L605" s="228">
        <v>1</v>
      </c>
      <c r="M605" s="228">
        <v>0</v>
      </c>
      <c r="N605" s="228">
        <v>0</v>
      </c>
      <c r="O605" s="228">
        <v>0</v>
      </c>
      <c r="P605" s="228">
        <v>0</v>
      </c>
      <c r="Q605" s="228">
        <v>0</v>
      </c>
      <c r="R605" s="228">
        <v>0</v>
      </c>
      <c r="S605" s="228">
        <v>0</v>
      </c>
      <c r="T605" s="232"/>
    </row>
    <row r="606" spans="1:20" ht="15" x14ac:dyDescent="0.25">
      <c r="A606" s="228">
        <v>616</v>
      </c>
      <c r="B606" s="228" t="s">
        <v>6458</v>
      </c>
      <c r="C606" s="228" t="s">
        <v>4469</v>
      </c>
      <c r="D606" s="320" t="s">
        <v>107</v>
      </c>
      <c r="E606" s="320" t="s">
        <v>50</v>
      </c>
      <c r="F606" s="320"/>
      <c r="G606" s="228">
        <v>40.842159271240199</v>
      </c>
      <c r="H606" s="228">
        <v>-72.934211730957003</v>
      </c>
      <c r="I606" s="228">
        <v>616</v>
      </c>
      <c r="J606" s="228">
        <v>3</v>
      </c>
      <c r="K606" s="228">
        <v>1</v>
      </c>
      <c r="L606" s="228">
        <v>2</v>
      </c>
      <c r="M606" s="228">
        <v>0</v>
      </c>
      <c r="N606" s="228">
        <v>0</v>
      </c>
      <c r="O606" s="228">
        <v>0</v>
      </c>
      <c r="P606" s="228">
        <v>0</v>
      </c>
      <c r="Q606" s="228">
        <v>0</v>
      </c>
      <c r="R606" s="228">
        <v>0</v>
      </c>
      <c r="S606" s="228">
        <v>0</v>
      </c>
      <c r="T606" s="232"/>
    </row>
    <row r="607" spans="1:20" ht="15" x14ac:dyDescent="0.25">
      <c r="A607" s="228">
        <v>617</v>
      </c>
      <c r="B607" s="228" t="s">
        <v>6459</v>
      </c>
      <c r="C607" s="228" t="s">
        <v>4472</v>
      </c>
      <c r="D607" s="320" t="s">
        <v>320</v>
      </c>
      <c r="E607" s="320" t="s">
        <v>50</v>
      </c>
      <c r="F607" s="320"/>
      <c r="G607" s="228">
        <v>43.800868988037102</v>
      </c>
      <c r="H607" s="228">
        <v>-70.187362670898395</v>
      </c>
      <c r="I607" s="228">
        <v>617</v>
      </c>
      <c r="J607" s="228">
        <v>3</v>
      </c>
      <c r="K607" s="228">
        <v>0</v>
      </c>
      <c r="L607" s="228">
        <v>3</v>
      </c>
      <c r="M607" s="228">
        <v>0</v>
      </c>
      <c r="N607" s="228">
        <v>0</v>
      </c>
      <c r="O607" s="228">
        <v>0</v>
      </c>
      <c r="P607" s="228">
        <v>0</v>
      </c>
      <c r="Q607" s="228">
        <v>0</v>
      </c>
      <c r="R607" s="228">
        <v>0</v>
      </c>
      <c r="S607" s="228">
        <v>0</v>
      </c>
      <c r="T607" s="232"/>
    </row>
    <row r="608" spans="1:20" ht="15" x14ac:dyDescent="0.25">
      <c r="A608" s="228">
        <v>618</v>
      </c>
      <c r="B608" s="228" t="s">
        <v>6185</v>
      </c>
      <c r="C608" s="228" t="s">
        <v>1922</v>
      </c>
      <c r="D608" s="320" t="s">
        <v>832</v>
      </c>
      <c r="E608" s="320" t="s">
        <v>832</v>
      </c>
      <c r="F608" s="320">
        <v>1</v>
      </c>
      <c r="G608" s="228">
        <v>30.699989318847599</v>
      </c>
      <c r="H608" s="228">
        <v>111.28025054931599</v>
      </c>
      <c r="I608" s="228">
        <v>618</v>
      </c>
      <c r="J608" s="228">
        <v>1</v>
      </c>
      <c r="K608" s="228">
        <v>1</v>
      </c>
      <c r="L608" s="228">
        <v>0</v>
      </c>
      <c r="M608" s="228">
        <v>0</v>
      </c>
      <c r="N608" s="228">
        <v>0</v>
      </c>
      <c r="O608" s="228">
        <v>0</v>
      </c>
      <c r="P608" s="228">
        <v>0</v>
      </c>
      <c r="Q608" s="228">
        <v>0</v>
      </c>
      <c r="R608" s="228">
        <v>0</v>
      </c>
      <c r="S608" s="228">
        <v>0</v>
      </c>
      <c r="T608" s="232"/>
    </row>
    <row r="609" spans="1:20" ht="15" x14ac:dyDescent="0.25">
      <c r="A609" s="228">
        <v>619</v>
      </c>
      <c r="B609" s="228" t="s">
        <v>6460</v>
      </c>
      <c r="C609" s="322" t="s">
        <v>4478</v>
      </c>
      <c r="D609" s="320" t="s">
        <v>76</v>
      </c>
      <c r="E609" s="320" t="s">
        <v>50</v>
      </c>
      <c r="F609" s="320"/>
      <c r="G609" s="228">
        <v>33.891170501708899</v>
      </c>
      <c r="H609" s="228">
        <v>-117.824317932128</v>
      </c>
      <c r="I609" s="228">
        <v>619</v>
      </c>
      <c r="J609" s="228">
        <v>1</v>
      </c>
      <c r="K609" s="228">
        <v>0</v>
      </c>
      <c r="L609" s="228">
        <v>0</v>
      </c>
      <c r="M609" s="228">
        <v>1</v>
      </c>
      <c r="N609" s="228">
        <v>0</v>
      </c>
      <c r="O609" s="228">
        <v>0</v>
      </c>
      <c r="P609" s="228">
        <v>0</v>
      </c>
      <c r="Q609" s="228">
        <v>0</v>
      </c>
      <c r="R609" s="228">
        <v>0</v>
      </c>
      <c r="S609" s="228">
        <v>0</v>
      </c>
      <c r="T609" s="232"/>
    </row>
    <row r="610" spans="1:20" ht="15" x14ac:dyDescent="0.25">
      <c r="A610" s="228">
        <v>620</v>
      </c>
      <c r="B610" s="228" t="s">
        <v>6461</v>
      </c>
      <c r="C610" s="228" t="s">
        <v>4481</v>
      </c>
      <c r="D610" s="320" t="s">
        <v>60</v>
      </c>
      <c r="E610" s="320" t="s">
        <v>50</v>
      </c>
      <c r="F610" s="320"/>
      <c r="G610" s="228">
        <v>41.098098754882798</v>
      </c>
      <c r="H610" s="228">
        <v>-80.650787353515597</v>
      </c>
      <c r="I610" s="228">
        <v>620</v>
      </c>
      <c r="J610" s="228">
        <v>1</v>
      </c>
      <c r="K610" s="228">
        <v>0</v>
      </c>
      <c r="L610" s="228">
        <v>0</v>
      </c>
      <c r="M610" s="228">
        <v>0</v>
      </c>
      <c r="N610" s="228">
        <v>0</v>
      </c>
      <c r="O610" s="228">
        <v>0</v>
      </c>
      <c r="P610" s="228">
        <v>1</v>
      </c>
      <c r="Q610" s="228">
        <v>0</v>
      </c>
      <c r="R610" s="228">
        <v>0</v>
      </c>
      <c r="S610" s="228">
        <v>0</v>
      </c>
      <c r="T610" s="232"/>
    </row>
    <row r="611" spans="1:20" ht="15" x14ac:dyDescent="0.25">
      <c r="A611" s="228">
        <v>621</v>
      </c>
      <c r="B611" s="228" t="s">
        <v>6462</v>
      </c>
      <c r="C611" s="228" t="s">
        <v>4484</v>
      </c>
      <c r="D611" s="320" t="s">
        <v>76</v>
      </c>
      <c r="E611" s="320" t="s">
        <v>50</v>
      </c>
      <c r="F611" s="320"/>
      <c r="G611" s="228">
        <v>41.731208801269503</v>
      </c>
      <c r="H611" s="228">
        <v>-122.635688781738</v>
      </c>
      <c r="I611" s="228">
        <v>621</v>
      </c>
      <c r="J611" s="228">
        <v>1</v>
      </c>
      <c r="K611" s="228">
        <v>0</v>
      </c>
      <c r="L611" s="228">
        <v>0</v>
      </c>
      <c r="M611" s="228">
        <v>1</v>
      </c>
      <c r="N611" s="228">
        <v>0</v>
      </c>
      <c r="O611" s="228">
        <v>0</v>
      </c>
      <c r="P611" s="228">
        <v>0</v>
      </c>
      <c r="Q611" s="228">
        <v>0</v>
      </c>
      <c r="R611" s="228">
        <v>0</v>
      </c>
      <c r="S611" s="228">
        <v>0</v>
      </c>
      <c r="T611" s="232"/>
    </row>
    <row r="612" spans="1:20" ht="15" x14ac:dyDescent="0.25">
      <c r="A612" s="228">
        <v>622</v>
      </c>
      <c r="B612" s="228" t="s">
        <v>6463</v>
      </c>
      <c r="C612" s="228" t="s">
        <v>4488</v>
      </c>
      <c r="D612" s="320" t="s">
        <v>76</v>
      </c>
      <c r="E612" s="320" t="s">
        <v>50</v>
      </c>
      <c r="F612" s="320"/>
      <c r="G612" s="228">
        <v>39.140781402587798</v>
      </c>
      <c r="H612" s="228">
        <v>-121.61946105957</v>
      </c>
      <c r="I612" s="228">
        <v>622</v>
      </c>
      <c r="J612" s="228">
        <v>1</v>
      </c>
      <c r="K612" s="228">
        <v>0</v>
      </c>
      <c r="L612" s="228">
        <v>1</v>
      </c>
      <c r="M612" s="228">
        <v>0</v>
      </c>
      <c r="N612" s="228">
        <v>0</v>
      </c>
      <c r="O612" s="228">
        <v>0</v>
      </c>
      <c r="P612" s="228">
        <v>0</v>
      </c>
      <c r="Q612" s="228">
        <v>0</v>
      </c>
      <c r="R612" s="228">
        <v>0</v>
      </c>
      <c r="S612" s="228">
        <v>0</v>
      </c>
      <c r="T612" s="232"/>
    </row>
    <row r="613" spans="1:20" ht="15" x14ac:dyDescent="0.25">
      <c r="A613" s="228">
        <v>623</v>
      </c>
      <c r="B613" s="228" t="s">
        <v>6464</v>
      </c>
      <c r="C613" s="228" t="s">
        <v>4492</v>
      </c>
      <c r="D613" s="320" t="s">
        <v>1276</v>
      </c>
      <c r="E613" s="320" t="s">
        <v>50</v>
      </c>
      <c r="F613" s="320"/>
      <c r="G613" s="228">
        <v>32.684848785400298</v>
      </c>
      <c r="H613" s="228">
        <v>-114.624610900878</v>
      </c>
      <c r="I613" s="228">
        <v>623</v>
      </c>
      <c r="J613" s="228">
        <v>2</v>
      </c>
      <c r="K613" s="228">
        <v>2</v>
      </c>
      <c r="L613" s="228">
        <v>0</v>
      </c>
      <c r="M613" s="228">
        <v>0</v>
      </c>
      <c r="N613" s="228">
        <v>0</v>
      </c>
      <c r="O613" s="228">
        <v>0</v>
      </c>
      <c r="P613" s="228">
        <v>0</v>
      </c>
      <c r="Q613" s="228">
        <v>0</v>
      </c>
      <c r="R613" s="228">
        <v>0</v>
      </c>
      <c r="S613" s="228">
        <v>0</v>
      </c>
      <c r="T613" s="232"/>
    </row>
    <row r="614" spans="1:20" ht="15" x14ac:dyDescent="0.25">
      <c r="A614" s="228">
        <v>624</v>
      </c>
      <c r="B614" s="228" t="s">
        <v>5864</v>
      </c>
      <c r="C614" s="228" t="s">
        <v>5382</v>
      </c>
      <c r="D614" s="320" t="s">
        <v>76</v>
      </c>
      <c r="E614" s="320" t="s">
        <v>50</v>
      </c>
      <c r="F614" s="320"/>
      <c r="G614" s="228">
        <v>34.223300933837798</v>
      </c>
      <c r="H614" s="228">
        <v>-119.050720214843</v>
      </c>
      <c r="I614" s="228">
        <v>624</v>
      </c>
      <c r="J614" s="228">
        <v>1</v>
      </c>
      <c r="K614" s="228">
        <v>0</v>
      </c>
      <c r="L614" s="228">
        <v>0</v>
      </c>
      <c r="M614" s="228">
        <v>1</v>
      </c>
      <c r="N614" s="228">
        <v>0</v>
      </c>
      <c r="O614" s="228">
        <v>0</v>
      </c>
      <c r="P614" s="228">
        <v>0</v>
      </c>
      <c r="Q614" s="228">
        <v>0</v>
      </c>
      <c r="R614" s="228">
        <v>0</v>
      </c>
      <c r="S614" s="228">
        <v>0</v>
      </c>
      <c r="T614" s="232" t="s">
        <v>6470</v>
      </c>
    </row>
    <row r="615" spans="1:20" ht="15" x14ac:dyDescent="0.25">
      <c r="A615" s="228">
        <v>625</v>
      </c>
      <c r="B615" s="228" t="s">
        <v>5865</v>
      </c>
      <c r="C615" s="320" t="s">
        <v>4632</v>
      </c>
      <c r="D615" s="320" t="s">
        <v>76</v>
      </c>
      <c r="E615" s="320" t="s">
        <v>50</v>
      </c>
      <c r="F615" s="320"/>
      <c r="G615" s="228">
        <v>33.870319366455</v>
      </c>
      <c r="H615" s="228">
        <v>-117.92910003662099</v>
      </c>
      <c r="I615" s="228">
        <v>625</v>
      </c>
      <c r="J615" s="228">
        <v>3</v>
      </c>
      <c r="K615" s="228">
        <v>0</v>
      </c>
      <c r="L615" s="228">
        <v>1</v>
      </c>
      <c r="M615" s="228">
        <v>2</v>
      </c>
      <c r="N615" s="228">
        <v>0</v>
      </c>
      <c r="O615" s="228">
        <v>0</v>
      </c>
      <c r="P615" s="228">
        <v>0</v>
      </c>
      <c r="Q615" s="228">
        <v>0</v>
      </c>
      <c r="R615" s="228">
        <v>0</v>
      </c>
      <c r="S615" s="228">
        <v>0</v>
      </c>
      <c r="T615" s="232" t="s">
        <v>6470</v>
      </c>
    </row>
    <row r="616" spans="1:20" ht="15" x14ac:dyDescent="0.25">
      <c r="A616" s="228">
        <v>626</v>
      </c>
      <c r="B616" s="228" t="s">
        <v>5866</v>
      </c>
      <c r="C616" s="320" t="s">
        <v>4970</v>
      </c>
      <c r="D616" s="320" t="s">
        <v>49</v>
      </c>
      <c r="E616" s="320" t="s">
        <v>50</v>
      </c>
      <c r="F616" s="320"/>
      <c r="G616" s="228">
        <v>42.315055847167898</v>
      </c>
      <c r="H616" s="228">
        <v>-71.115272521972599</v>
      </c>
      <c r="I616" s="228">
        <v>626</v>
      </c>
      <c r="J616" s="228">
        <v>1</v>
      </c>
      <c r="K616" s="228">
        <v>0</v>
      </c>
      <c r="L616" s="228">
        <v>0</v>
      </c>
      <c r="M616" s="228">
        <v>0</v>
      </c>
      <c r="N616" s="228">
        <v>0</v>
      </c>
      <c r="O616" s="228">
        <v>1</v>
      </c>
      <c r="P616" s="228">
        <v>0</v>
      </c>
      <c r="Q616" s="228">
        <v>0</v>
      </c>
      <c r="R616" s="228">
        <v>0</v>
      </c>
      <c r="S616" s="228">
        <v>0</v>
      </c>
      <c r="T616" s="232" t="s">
        <v>6470</v>
      </c>
    </row>
    <row r="617" spans="1:20" ht="15" x14ac:dyDescent="0.25">
      <c r="A617" s="228">
        <v>627</v>
      </c>
      <c r="B617" s="228" t="s">
        <v>5867</v>
      </c>
      <c r="C617" s="320" t="s">
        <v>5868</v>
      </c>
      <c r="D617" s="320" t="s">
        <v>198</v>
      </c>
      <c r="E617" s="320" t="s">
        <v>50</v>
      </c>
      <c r="F617" s="320"/>
      <c r="G617" s="228">
        <v>45.152381896972599</v>
      </c>
      <c r="H617" s="228">
        <v>-95.0047607421875</v>
      </c>
      <c r="I617" s="228">
        <v>627</v>
      </c>
      <c r="J617" s="228">
        <v>0</v>
      </c>
      <c r="K617" s="228">
        <v>0</v>
      </c>
      <c r="L617" s="228">
        <v>0</v>
      </c>
      <c r="M617" s="228">
        <v>0</v>
      </c>
      <c r="N617" s="228">
        <v>0</v>
      </c>
      <c r="O617" s="228">
        <v>0</v>
      </c>
      <c r="P617" s="228">
        <v>0</v>
      </c>
      <c r="Q617" s="228">
        <v>0</v>
      </c>
      <c r="R617" s="228">
        <v>0</v>
      </c>
      <c r="S617" s="228">
        <v>0</v>
      </c>
      <c r="T617" s="232" t="s">
        <v>6470</v>
      </c>
    </row>
    <row r="618" spans="1:20" ht="15" x14ac:dyDescent="0.25">
      <c r="A618" s="228">
        <v>628</v>
      </c>
      <c r="B618" s="228" t="s">
        <v>5869</v>
      </c>
      <c r="C618" s="320" t="s">
        <v>1728</v>
      </c>
      <c r="D618" s="228" t="s">
        <v>1619</v>
      </c>
      <c r="E618" s="320" t="s">
        <v>50</v>
      </c>
      <c r="F618" s="320"/>
      <c r="G618" s="228">
        <v>38.973060607910099</v>
      </c>
      <c r="H618" s="228">
        <v>-95.236526489257798</v>
      </c>
      <c r="I618" s="228">
        <v>628</v>
      </c>
      <c r="J618" s="228">
        <v>1</v>
      </c>
      <c r="K618" s="228">
        <v>1</v>
      </c>
      <c r="L618" s="228">
        <v>0</v>
      </c>
      <c r="M618" s="228">
        <v>0</v>
      </c>
      <c r="N618" s="228">
        <v>0</v>
      </c>
      <c r="O618" s="228">
        <v>0</v>
      </c>
      <c r="P618" s="228">
        <v>0</v>
      </c>
      <c r="Q618" s="228">
        <v>0</v>
      </c>
      <c r="R618" s="228">
        <v>0</v>
      </c>
      <c r="S618" s="228">
        <v>0</v>
      </c>
      <c r="T618" s="232" t="s">
        <v>6470</v>
      </c>
    </row>
    <row r="619" spans="1:20" ht="15" x14ac:dyDescent="0.25">
      <c r="A619" s="228">
        <v>629</v>
      </c>
      <c r="B619" s="228" t="s">
        <v>5870</v>
      </c>
      <c r="C619" s="320" t="s">
        <v>1735</v>
      </c>
      <c r="D619" s="320" t="s">
        <v>122</v>
      </c>
      <c r="E619" s="320" t="s">
        <v>50</v>
      </c>
      <c r="F619" s="320"/>
      <c r="G619" s="228">
        <v>44.536888122558501</v>
      </c>
      <c r="H619" s="228">
        <v>-122.90704345703099</v>
      </c>
      <c r="I619" s="228">
        <v>629</v>
      </c>
      <c r="J619" s="228">
        <v>1</v>
      </c>
      <c r="K619" s="228">
        <v>1</v>
      </c>
      <c r="L619" s="228">
        <v>0</v>
      </c>
      <c r="M619" s="228">
        <v>0</v>
      </c>
      <c r="N619" s="228">
        <v>0</v>
      </c>
      <c r="O619" s="228">
        <v>0</v>
      </c>
      <c r="P619" s="228">
        <v>0</v>
      </c>
      <c r="Q619" s="228">
        <v>0</v>
      </c>
      <c r="R619" s="228">
        <v>0</v>
      </c>
      <c r="S619" s="228">
        <v>0</v>
      </c>
      <c r="T619" s="232" t="s">
        <v>6470</v>
      </c>
    </row>
    <row r="620" spans="1:20" ht="15" x14ac:dyDescent="0.25">
      <c r="A620" s="228">
        <v>630</v>
      </c>
      <c r="B620" s="228" t="s">
        <v>5871</v>
      </c>
      <c r="C620" s="320" t="s">
        <v>5872</v>
      </c>
      <c r="D620" s="228" t="s">
        <v>768</v>
      </c>
      <c r="E620" s="320" t="s">
        <v>50</v>
      </c>
      <c r="F620" s="320"/>
      <c r="G620" s="228">
        <v>49.683799743652301</v>
      </c>
      <c r="H620" s="228">
        <v>-112.818000793457</v>
      </c>
      <c r="I620" s="228">
        <v>630</v>
      </c>
      <c r="J620" s="228">
        <v>0</v>
      </c>
      <c r="K620" s="228">
        <v>0</v>
      </c>
      <c r="L620" s="228">
        <v>0</v>
      </c>
      <c r="M620" s="228">
        <v>0</v>
      </c>
      <c r="N620" s="228">
        <v>0</v>
      </c>
      <c r="O620" s="228">
        <v>0</v>
      </c>
      <c r="P620" s="228">
        <v>0</v>
      </c>
      <c r="Q620" s="228">
        <v>0</v>
      </c>
      <c r="R620" s="228">
        <v>0</v>
      </c>
      <c r="S620" s="228">
        <v>0</v>
      </c>
      <c r="T620" s="232" t="s">
        <v>6470</v>
      </c>
    </row>
    <row r="621" spans="1:20" ht="15" x14ac:dyDescent="0.25">
      <c r="A621" s="228">
        <v>631</v>
      </c>
      <c r="B621" s="228" t="s">
        <v>5873</v>
      </c>
      <c r="C621" s="320" t="s">
        <v>5874</v>
      </c>
      <c r="D621" s="320" t="s">
        <v>1276</v>
      </c>
      <c r="E621" s="320" t="s">
        <v>50</v>
      </c>
      <c r="F621" s="320"/>
      <c r="G621" s="228">
        <v>32.097381591796797</v>
      </c>
      <c r="H621" s="228">
        <v>-111.78993988037099</v>
      </c>
      <c r="I621" s="228">
        <v>631</v>
      </c>
      <c r="J621" s="228">
        <v>0</v>
      </c>
      <c r="K621" s="228">
        <v>0</v>
      </c>
      <c r="L621" s="228">
        <v>0</v>
      </c>
      <c r="M621" s="228">
        <v>0</v>
      </c>
      <c r="N621" s="228">
        <v>0</v>
      </c>
      <c r="O621" s="228">
        <v>0</v>
      </c>
      <c r="P621" s="228">
        <v>0</v>
      </c>
      <c r="Q621" s="228">
        <v>0</v>
      </c>
      <c r="R621" s="228">
        <v>0</v>
      </c>
      <c r="S621" s="228">
        <v>0</v>
      </c>
      <c r="T621" s="232" t="s">
        <v>6470</v>
      </c>
    </row>
    <row r="622" spans="1:20" ht="15" x14ac:dyDescent="0.25">
      <c r="A622" s="228">
        <v>632</v>
      </c>
      <c r="B622" s="228" t="s">
        <v>5875</v>
      </c>
      <c r="C622" s="320" t="s">
        <v>5668</v>
      </c>
      <c r="D622" s="228" t="s">
        <v>76</v>
      </c>
      <c r="E622" s="320" t="s">
        <v>50</v>
      </c>
      <c r="F622" s="320"/>
      <c r="G622" s="228">
        <v>38.460018157958899</v>
      </c>
      <c r="H622" s="321">
        <v>-122.420600891113</v>
      </c>
      <c r="I622" s="228">
        <v>632</v>
      </c>
      <c r="J622" s="228">
        <v>1</v>
      </c>
      <c r="K622" s="228">
        <v>0</v>
      </c>
      <c r="L622" s="228">
        <v>0</v>
      </c>
      <c r="M622" s="228">
        <v>1</v>
      </c>
      <c r="N622" s="228">
        <v>0</v>
      </c>
      <c r="O622" s="228">
        <v>0</v>
      </c>
      <c r="P622" s="228">
        <v>0</v>
      </c>
      <c r="Q622" s="228">
        <v>0</v>
      </c>
      <c r="R622" s="228">
        <v>0</v>
      </c>
      <c r="S622" s="228">
        <v>0</v>
      </c>
      <c r="T622" s="232" t="s">
        <v>6470</v>
      </c>
    </row>
    <row r="623" spans="1:20" ht="15" x14ac:dyDescent="0.25">
      <c r="A623" s="228">
        <v>633</v>
      </c>
      <c r="B623" s="228" t="s">
        <v>5876</v>
      </c>
      <c r="C623" s="320" t="s">
        <v>5877</v>
      </c>
      <c r="D623" s="320" t="s">
        <v>76</v>
      </c>
      <c r="E623" s="320" t="s">
        <v>50</v>
      </c>
      <c r="F623" s="320"/>
      <c r="G623" s="228">
        <v>33.749580383300703</v>
      </c>
      <c r="H623" s="228">
        <v>-117.874298095703</v>
      </c>
      <c r="I623" s="228">
        <v>633</v>
      </c>
      <c r="J623" s="228">
        <v>0</v>
      </c>
      <c r="K623" s="228">
        <v>0</v>
      </c>
      <c r="L623" s="228">
        <v>0</v>
      </c>
      <c r="M623" s="228">
        <v>0</v>
      </c>
      <c r="N623" s="228">
        <v>0</v>
      </c>
      <c r="O623" s="228">
        <v>0</v>
      </c>
      <c r="P623" s="228">
        <v>0</v>
      </c>
      <c r="Q623" s="228">
        <v>0</v>
      </c>
      <c r="R623" s="228">
        <v>0</v>
      </c>
      <c r="S623" s="228">
        <v>0</v>
      </c>
      <c r="T623" s="232" t="s">
        <v>6471</v>
      </c>
    </row>
    <row r="624" spans="1:20" ht="15" x14ac:dyDescent="0.25">
      <c r="A624" s="228">
        <v>634</v>
      </c>
      <c r="B624" s="228" t="s">
        <v>5878</v>
      </c>
      <c r="C624" s="320" t="s">
        <v>5879</v>
      </c>
      <c r="D624" s="320" t="s">
        <v>107</v>
      </c>
      <c r="E624" s="320" t="s">
        <v>50</v>
      </c>
      <c r="F624" s="320"/>
      <c r="G624" s="228">
        <v>41.888149261474602</v>
      </c>
      <c r="H624" s="228">
        <v>-74.258567810058594</v>
      </c>
      <c r="I624" s="228">
        <v>634</v>
      </c>
      <c r="J624" s="228">
        <v>0</v>
      </c>
      <c r="K624" s="228">
        <v>0</v>
      </c>
      <c r="L624" s="228">
        <v>0</v>
      </c>
      <c r="M624" s="228">
        <v>0</v>
      </c>
      <c r="N624" s="228">
        <v>0</v>
      </c>
      <c r="O624" s="228">
        <v>0</v>
      </c>
      <c r="P624" s="228">
        <v>0</v>
      </c>
      <c r="Q624" s="228">
        <v>0</v>
      </c>
      <c r="R624" s="228">
        <v>0</v>
      </c>
      <c r="S624" s="228">
        <v>0</v>
      </c>
      <c r="T624" s="232" t="s">
        <v>6471</v>
      </c>
    </row>
    <row r="625" spans="1:20" ht="15" x14ac:dyDescent="0.25">
      <c r="A625" s="228">
        <v>635</v>
      </c>
      <c r="B625" s="228" t="s">
        <v>5880</v>
      </c>
      <c r="C625" s="320" t="s">
        <v>5881</v>
      </c>
      <c r="D625" s="228" t="s">
        <v>144</v>
      </c>
      <c r="E625" s="320" t="s">
        <v>50</v>
      </c>
      <c r="F625" s="320"/>
      <c r="G625" s="228">
        <v>36.863460540771399</v>
      </c>
      <c r="H625" s="228">
        <v>-77.886001586914006</v>
      </c>
      <c r="I625" s="228">
        <v>635</v>
      </c>
      <c r="J625" s="228">
        <v>0</v>
      </c>
      <c r="K625" s="228">
        <v>0</v>
      </c>
      <c r="L625" s="228">
        <v>0</v>
      </c>
      <c r="M625" s="228">
        <v>0</v>
      </c>
      <c r="N625" s="228">
        <v>0</v>
      </c>
      <c r="O625" s="228">
        <v>0</v>
      </c>
      <c r="P625" s="228">
        <v>0</v>
      </c>
      <c r="Q625" s="228">
        <v>0</v>
      </c>
      <c r="R625" s="228">
        <v>0</v>
      </c>
      <c r="S625" s="228">
        <v>0</v>
      </c>
      <c r="T625" s="232" t="s">
        <v>6471</v>
      </c>
    </row>
    <row r="626" spans="1:20" ht="15" x14ac:dyDescent="0.25">
      <c r="A626" s="228">
        <v>636</v>
      </c>
      <c r="B626" s="228" t="s">
        <v>9806</v>
      </c>
      <c r="C626" s="228" t="s">
        <v>676</v>
      </c>
      <c r="D626" s="228" t="s">
        <v>5882</v>
      </c>
      <c r="E626" s="320" t="s">
        <v>50</v>
      </c>
      <c r="F626" s="320"/>
      <c r="G626" s="228">
        <v>41.181880950927699</v>
      </c>
      <c r="H626" s="228">
        <v>-73.191268920898395</v>
      </c>
      <c r="I626" s="228">
        <v>636</v>
      </c>
      <c r="J626" s="228">
        <v>0</v>
      </c>
      <c r="K626" s="228">
        <v>0</v>
      </c>
      <c r="L626" s="228">
        <v>0</v>
      </c>
      <c r="M626" s="228">
        <v>0</v>
      </c>
      <c r="N626" s="228">
        <v>0</v>
      </c>
      <c r="O626" s="228">
        <v>0</v>
      </c>
      <c r="P626" s="228">
        <v>0</v>
      </c>
      <c r="Q626" s="228">
        <v>0</v>
      </c>
      <c r="R626" s="228">
        <v>0</v>
      </c>
      <c r="S626" s="228">
        <v>0</v>
      </c>
      <c r="T626" s="232" t="s">
        <v>6471</v>
      </c>
    </row>
    <row r="627" spans="1:20" ht="15" x14ac:dyDescent="0.25">
      <c r="A627" s="228">
        <v>637</v>
      </c>
      <c r="B627" s="228" t="s">
        <v>5883</v>
      </c>
      <c r="C627" s="228" t="s">
        <v>5884</v>
      </c>
      <c r="D627" s="228" t="s">
        <v>874</v>
      </c>
      <c r="E627" s="320" t="s">
        <v>50</v>
      </c>
      <c r="F627" s="320"/>
      <c r="G627" s="228">
        <v>41.113658905029297</v>
      </c>
      <c r="H627" s="228">
        <v>-73.407653808593693</v>
      </c>
      <c r="I627" s="228">
        <v>637</v>
      </c>
      <c r="J627" s="228">
        <v>0</v>
      </c>
      <c r="K627" s="228">
        <v>0</v>
      </c>
      <c r="L627" s="228">
        <v>0</v>
      </c>
      <c r="M627" s="228">
        <v>0</v>
      </c>
      <c r="N627" s="228">
        <v>0</v>
      </c>
      <c r="O627" s="228">
        <v>0</v>
      </c>
      <c r="P627" s="228">
        <v>0</v>
      </c>
      <c r="Q627" s="228">
        <v>0</v>
      </c>
      <c r="R627" s="228">
        <v>0</v>
      </c>
      <c r="S627" s="228">
        <v>0</v>
      </c>
      <c r="T627" s="232" t="s">
        <v>6471</v>
      </c>
    </row>
    <row r="628" spans="1:20" ht="15" x14ac:dyDescent="0.25">
      <c r="A628" s="228">
        <v>638</v>
      </c>
      <c r="B628" s="228" t="s">
        <v>9807</v>
      </c>
      <c r="C628" s="228" t="s">
        <v>5885</v>
      </c>
      <c r="D628" s="228" t="s">
        <v>5886</v>
      </c>
      <c r="E628" s="320" t="s">
        <v>50</v>
      </c>
      <c r="F628" s="320"/>
      <c r="G628" s="228">
        <v>41.554069519042898</v>
      </c>
      <c r="H628" s="228">
        <v>-73.046173095703097</v>
      </c>
      <c r="I628" s="228">
        <v>638</v>
      </c>
      <c r="J628" s="228">
        <v>0</v>
      </c>
      <c r="K628" s="228">
        <v>0</v>
      </c>
      <c r="L628" s="228">
        <v>0</v>
      </c>
      <c r="M628" s="228">
        <v>0</v>
      </c>
      <c r="N628" s="228">
        <v>0</v>
      </c>
      <c r="O628" s="228">
        <v>0</v>
      </c>
      <c r="P628" s="228">
        <v>0</v>
      </c>
      <c r="Q628" s="228">
        <v>0</v>
      </c>
      <c r="R628" s="228">
        <v>0</v>
      </c>
      <c r="S628" s="228">
        <v>0</v>
      </c>
      <c r="T628" s="232" t="s">
        <v>6471</v>
      </c>
    </row>
    <row r="629" spans="1:20" ht="15" x14ac:dyDescent="0.25">
      <c r="A629" s="228">
        <v>639</v>
      </c>
      <c r="B629" s="228" t="s">
        <v>5887</v>
      </c>
      <c r="C629" s="228" t="s">
        <v>5888</v>
      </c>
      <c r="D629" s="228" t="s">
        <v>1615</v>
      </c>
      <c r="E629" s="320" t="s">
        <v>50</v>
      </c>
      <c r="F629" s="320"/>
      <c r="G629" s="228">
        <v>64.845077514648395</v>
      </c>
      <c r="H629" s="228">
        <v>-147.72206115722599</v>
      </c>
      <c r="I629" s="228">
        <v>639</v>
      </c>
      <c r="J629" s="228">
        <v>0</v>
      </c>
      <c r="K629" s="228">
        <v>0</v>
      </c>
      <c r="L629" s="228">
        <v>0</v>
      </c>
      <c r="M629" s="228">
        <v>0</v>
      </c>
      <c r="N629" s="228">
        <v>0</v>
      </c>
      <c r="O629" s="228">
        <v>0</v>
      </c>
      <c r="P629" s="228">
        <v>0</v>
      </c>
      <c r="Q629" s="228">
        <v>0</v>
      </c>
      <c r="R629" s="228">
        <v>0</v>
      </c>
      <c r="S629" s="228">
        <v>0</v>
      </c>
      <c r="T629" s="232" t="s">
        <v>6471</v>
      </c>
    </row>
    <row r="630" spans="1:20" ht="15" x14ac:dyDescent="0.25">
      <c r="A630" s="228">
        <v>640</v>
      </c>
      <c r="B630" s="228" t="s">
        <v>5889</v>
      </c>
      <c r="C630" s="228" t="s">
        <v>5890</v>
      </c>
      <c r="D630" s="228" t="s">
        <v>49</v>
      </c>
      <c r="E630" s="320" t="s">
        <v>50</v>
      </c>
      <c r="F630" s="320"/>
      <c r="G630" s="228">
        <v>42.7706489562988</v>
      </c>
      <c r="H630" s="228">
        <v>-71.075431823730398</v>
      </c>
      <c r="I630" s="228">
        <v>640</v>
      </c>
      <c r="J630" s="228">
        <v>0</v>
      </c>
      <c r="K630" s="228">
        <v>0</v>
      </c>
      <c r="L630" s="228">
        <v>0</v>
      </c>
      <c r="M630" s="228">
        <v>0</v>
      </c>
      <c r="N630" s="228">
        <v>0</v>
      </c>
      <c r="O630" s="228">
        <v>0</v>
      </c>
      <c r="P630" s="228">
        <v>0</v>
      </c>
      <c r="Q630" s="228">
        <v>0</v>
      </c>
      <c r="R630" s="228">
        <v>0</v>
      </c>
      <c r="S630" s="228">
        <v>0</v>
      </c>
      <c r="T630" s="232" t="s">
        <v>6471</v>
      </c>
    </row>
    <row r="631" spans="1:20" ht="15" x14ac:dyDescent="0.25">
      <c r="A631" s="228">
        <v>641</v>
      </c>
      <c r="B631" s="228" t="s">
        <v>5891</v>
      </c>
      <c r="C631" s="228" t="s">
        <v>4435</v>
      </c>
      <c r="D631" s="228" t="s">
        <v>874</v>
      </c>
      <c r="E631" s="320" t="s">
        <v>50</v>
      </c>
      <c r="F631" s="320"/>
      <c r="G631" s="228">
        <v>41.852598399999998</v>
      </c>
      <c r="H631" s="228">
        <v>-72.643702200000007</v>
      </c>
      <c r="I631" s="228">
        <v>641</v>
      </c>
      <c r="J631" s="228">
        <v>1</v>
      </c>
      <c r="K631" s="228">
        <v>0</v>
      </c>
      <c r="L631" s="228">
        <v>1</v>
      </c>
      <c r="M631" s="228">
        <v>0</v>
      </c>
      <c r="N631" s="228">
        <v>0</v>
      </c>
      <c r="O631" s="228">
        <v>0</v>
      </c>
      <c r="P631" s="228">
        <v>1</v>
      </c>
      <c r="Q631" s="228">
        <v>0</v>
      </c>
      <c r="R631" s="228">
        <v>0</v>
      </c>
      <c r="S631" s="228">
        <v>0</v>
      </c>
      <c r="T631" s="232" t="s">
        <v>6471</v>
      </c>
    </row>
    <row r="632" spans="1:20" ht="15" x14ac:dyDescent="0.25">
      <c r="A632" s="228">
        <v>642</v>
      </c>
      <c r="B632" s="228" t="s">
        <v>5892</v>
      </c>
      <c r="C632" s="228" t="s">
        <v>5345</v>
      </c>
      <c r="D632" s="228" t="s">
        <v>49</v>
      </c>
      <c r="E632" s="320" t="s">
        <v>50</v>
      </c>
      <c r="F632" s="320"/>
      <c r="G632" s="228">
        <v>42.558428300000003</v>
      </c>
      <c r="H632" s="228">
        <v>-70.8800489999999</v>
      </c>
      <c r="I632" s="228">
        <v>642</v>
      </c>
      <c r="J632" s="228">
        <v>2</v>
      </c>
      <c r="K632" s="228">
        <v>0</v>
      </c>
      <c r="L632" s="228">
        <v>1</v>
      </c>
      <c r="M632" s="228">
        <v>1</v>
      </c>
      <c r="N632" s="228">
        <v>0</v>
      </c>
      <c r="O632" s="228">
        <v>0</v>
      </c>
      <c r="P632" s="228">
        <v>0</v>
      </c>
      <c r="Q632" s="228">
        <v>0</v>
      </c>
      <c r="R632" s="228">
        <v>0</v>
      </c>
      <c r="S632" s="228">
        <v>0</v>
      </c>
      <c r="T632" s="232" t="s">
        <v>6471</v>
      </c>
    </row>
    <row r="633" spans="1:20" ht="15" x14ac:dyDescent="0.25">
      <c r="A633" s="228">
        <v>643</v>
      </c>
      <c r="B633" s="228" t="s">
        <v>5893</v>
      </c>
      <c r="C633" s="228" t="s">
        <v>5894</v>
      </c>
      <c r="D633" s="228" t="s">
        <v>874</v>
      </c>
      <c r="E633" s="320" t="s">
        <v>50</v>
      </c>
      <c r="F633" s="320"/>
      <c r="G633" s="228">
        <v>41.065361022949197</v>
      </c>
      <c r="H633" s="228">
        <v>-73.482421875</v>
      </c>
      <c r="I633" s="228">
        <v>643</v>
      </c>
      <c r="J633" s="228">
        <v>1</v>
      </c>
      <c r="K633" s="228">
        <v>0</v>
      </c>
      <c r="L633" s="228">
        <v>0</v>
      </c>
      <c r="M633" s="228">
        <v>1</v>
      </c>
      <c r="N633" s="228">
        <v>0</v>
      </c>
      <c r="O633" s="228">
        <v>0</v>
      </c>
      <c r="P633" s="228">
        <v>0</v>
      </c>
      <c r="Q633" s="228">
        <v>0</v>
      </c>
      <c r="R633" s="228">
        <v>0</v>
      </c>
      <c r="S633" s="228">
        <v>0</v>
      </c>
      <c r="T633" s="232" t="s">
        <v>6471</v>
      </c>
    </row>
    <row r="634" spans="1:20" ht="15" x14ac:dyDescent="0.25">
      <c r="A634" s="228">
        <v>644</v>
      </c>
      <c r="B634" s="228" t="s">
        <v>5895</v>
      </c>
      <c r="C634" s="228" t="s">
        <v>3579</v>
      </c>
      <c r="D634" s="228" t="s">
        <v>219</v>
      </c>
      <c r="E634" s="320" t="s">
        <v>50</v>
      </c>
      <c r="F634" s="320"/>
      <c r="G634" s="228">
        <v>29.8832749</v>
      </c>
      <c r="H634" s="228">
        <v>-97.941394099999997</v>
      </c>
      <c r="I634" s="228">
        <v>644</v>
      </c>
      <c r="J634" s="228">
        <v>0</v>
      </c>
      <c r="K634" s="228">
        <v>0</v>
      </c>
      <c r="L634" s="228">
        <v>0</v>
      </c>
      <c r="M634" s="228">
        <v>0</v>
      </c>
      <c r="N634" s="228">
        <v>0</v>
      </c>
      <c r="O634" s="228">
        <v>0</v>
      </c>
      <c r="P634" s="228">
        <v>0</v>
      </c>
      <c r="Q634" s="228">
        <v>0</v>
      </c>
      <c r="R634" s="228">
        <v>0</v>
      </c>
      <c r="S634" s="228">
        <v>0</v>
      </c>
      <c r="T634" s="232" t="s">
        <v>6471</v>
      </c>
    </row>
    <row r="635" spans="1:20" ht="15" x14ac:dyDescent="0.25">
      <c r="A635" s="228">
        <v>645</v>
      </c>
      <c r="B635" s="228" t="s">
        <v>5896</v>
      </c>
      <c r="C635" s="228" t="s">
        <v>5897</v>
      </c>
      <c r="D635" s="228" t="s">
        <v>76</v>
      </c>
      <c r="E635" s="320" t="s">
        <v>50</v>
      </c>
      <c r="F635" s="320"/>
      <c r="G635" s="228">
        <v>32.678638458251903</v>
      </c>
      <c r="H635" s="228">
        <v>-115.49877166748</v>
      </c>
      <c r="I635" s="228">
        <v>645</v>
      </c>
      <c r="J635" s="228">
        <v>1</v>
      </c>
      <c r="K635" s="228">
        <v>1</v>
      </c>
      <c r="L635" s="228">
        <v>0</v>
      </c>
      <c r="M635" s="228">
        <v>0</v>
      </c>
      <c r="N635" s="228">
        <v>0</v>
      </c>
      <c r="O635" s="228">
        <v>0</v>
      </c>
      <c r="P635" s="228">
        <v>0</v>
      </c>
      <c r="Q635" s="228">
        <v>0</v>
      </c>
      <c r="R635" s="228">
        <v>0</v>
      </c>
      <c r="S635" s="228">
        <v>0</v>
      </c>
      <c r="T635" s="232" t="s">
        <v>6471</v>
      </c>
    </row>
    <row r="636" spans="1:20" ht="15" x14ac:dyDescent="0.25">
      <c r="A636" s="228">
        <v>646</v>
      </c>
      <c r="B636" s="228" t="s">
        <v>6541</v>
      </c>
      <c r="C636" s="228" t="s">
        <v>5796</v>
      </c>
      <c r="D636" s="228" t="s">
        <v>76</v>
      </c>
      <c r="E636" s="320" t="s">
        <v>50</v>
      </c>
      <c r="F636" s="320"/>
      <c r="G636" s="228">
        <v>37.431369781494098</v>
      </c>
      <c r="H636" s="228">
        <v>-122.16892242431599</v>
      </c>
      <c r="I636" s="228">
        <v>646</v>
      </c>
      <c r="J636" s="228">
        <v>2</v>
      </c>
      <c r="K636" s="228">
        <v>1</v>
      </c>
      <c r="L636" s="228">
        <v>0</v>
      </c>
      <c r="M636" s="228">
        <v>1</v>
      </c>
      <c r="N636" s="228">
        <v>0</v>
      </c>
      <c r="O636" s="228">
        <v>0</v>
      </c>
      <c r="P636" s="228">
        <v>0</v>
      </c>
      <c r="Q636" s="228">
        <v>0</v>
      </c>
      <c r="R636" s="228">
        <v>0</v>
      </c>
      <c r="S636" s="228">
        <v>0</v>
      </c>
      <c r="T636" s="232" t="s">
        <v>6469</v>
      </c>
    </row>
    <row r="637" spans="1:20" ht="15" x14ac:dyDescent="0.25">
      <c r="A637" s="228">
        <v>647</v>
      </c>
      <c r="B637" s="228" t="s">
        <v>6542</v>
      </c>
      <c r="C637" s="228" t="s">
        <v>5782</v>
      </c>
      <c r="D637" s="228" t="s">
        <v>732</v>
      </c>
      <c r="E637" s="320" t="s">
        <v>50</v>
      </c>
      <c r="F637" s="320"/>
      <c r="G637" s="323">
        <v>44.455490112304702</v>
      </c>
      <c r="H637" s="323">
        <v>-73.179130554199205</v>
      </c>
      <c r="I637" s="228">
        <v>647</v>
      </c>
      <c r="J637" s="228">
        <v>1</v>
      </c>
      <c r="K637" s="228">
        <v>0</v>
      </c>
      <c r="L637" s="228">
        <v>0</v>
      </c>
      <c r="M637" s="228">
        <v>1</v>
      </c>
      <c r="N637" s="228">
        <v>0</v>
      </c>
      <c r="O637" s="228">
        <v>0</v>
      </c>
      <c r="P637" s="228">
        <v>0</v>
      </c>
      <c r="Q637" s="228">
        <v>0</v>
      </c>
      <c r="R637" s="228">
        <v>0</v>
      </c>
      <c r="S637" s="228">
        <v>0</v>
      </c>
      <c r="T637" s="232" t="s">
        <v>6469</v>
      </c>
    </row>
    <row r="638" spans="1:20" ht="15" x14ac:dyDescent="0.25">
      <c r="A638" s="228">
        <v>648</v>
      </c>
      <c r="B638" s="228" t="s">
        <v>6543</v>
      </c>
      <c r="C638" s="228" t="s">
        <v>5196</v>
      </c>
      <c r="D638" s="228" t="s">
        <v>1268</v>
      </c>
      <c r="E638" s="320" t="s">
        <v>50</v>
      </c>
      <c r="F638" s="320"/>
      <c r="G638" s="228">
        <v>34.748699188232401</v>
      </c>
      <c r="H638" s="228">
        <v>-92.274848937988295</v>
      </c>
      <c r="I638" s="228">
        <v>648</v>
      </c>
      <c r="J638" s="228">
        <v>3</v>
      </c>
      <c r="K638" s="228">
        <v>0</v>
      </c>
      <c r="L638" s="228">
        <v>3</v>
      </c>
      <c r="M638" s="228">
        <v>0</v>
      </c>
      <c r="N638" s="228">
        <v>0</v>
      </c>
      <c r="O638" s="228">
        <v>0</v>
      </c>
      <c r="P638" s="228">
        <v>0</v>
      </c>
      <c r="Q638" s="228">
        <v>0</v>
      </c>
      <c r="R638" s="228">
        <v>0</v>
      </c>
      <c r="S638" s="228">
        <v>0</v>
      </c>
      <c r="T638" s="232" t="s">
        <v>6469</v>
      </c>
    </row>
    <row r="639" spans="1:20" ht="15" x14ac:dyDescent="0.25">
      <c r="A639" s="228">
        <v>649</v>
      </c>
      <c r="B639" s="228" t="s">
        <v>6544</v>
      </c>
      <c r="C639" s="228" t="s">
        <v>5147</v>
      </c>
      <c r="D639" s="228" t="s">
        <v>122</v>
      </c>
      <c r="E639" s="320" t="s">
        <v>50</v>
      </c>
      <c r="F639" s="320"/>
      <c r="G639" s="228">
        <v>45.209201812744098</v>
      </c>
      <c r="H639" s="228">
        <v>-123.19912719726599</v>
      </c>
      <c r="I639" s="228">
        <v>649</v>
      </c>
      <c r="J639" s="228">
        <v>1</v>
      </c>
      <c r="K639" s="228">
        <v>1</v>
      </c>
      <c r="L639" s="228">
        <v>0</v>
      </c>
      <c r="M639" s="228">
        <v>0</v>
      </c>
      <c r="N639" s="228">
        <v>0</v>
      </c>
      <c r="O639" s="228">
        <v>0</v>
      </c>
      <c r="P639" s="228">
        <v>0</v>
      </c>
      <c r="Q639" s="228">
        <v>0</v>
      </c>
      <c r="R639" s="228">
        <v>0</v>
      </c>
      <c r="S639" s="228">
        <v>0</v>
      </c>
      <c r="T639" s="232" t="s">
        <v>6469</v>
      </c>
    </row>
    <row r="640" spans="1:20" ht="15" x14ac:dyDescent="0.25">
      <c r="A640" s="228">
        <v>650</v>
      </c>
      <c r="B640" s="228" t="s">
        <v>6545</v>
      </c>
      <c r="C640" s="228" t="s">
        <v>5540</v>
      </c>
      <c r="D640" s="228" t="s">
        <v>76</v>
      </c>
      <c r="E640" s="320" t="s">
        <v>50</v>
      </c>
      <c r="F640" s="320"/>
      <c r="G640" s="228">
        <v>34.287059783935497</v>
      </c>
      <c r="H640" s="228">
        <v>-118.882209777832</v>
      </c>
      <c r="I640" s="228">
        <v>650</v>
      </c>
      <c r="J640" s="228">
        <v>1</v>
      </c>
      <c r="K640" s="228">
        <v>1</v>
      </c>
      <c r="L640" s="228">
        <v>0</v>
      </c>
      <c r="M640" s="228">
        <v>0</v>
      </c>
      <c r="N640" s="228">
        <v>0</v>
      </c>
      <c r="O640" s="228">
        <v>0</v>
      </c>
      <c r="P640" s="228">
        <v>0</v>
      </c>
      <c r="Q640" s="228">
        <v>0</v>
      </c>
      <c r="R640" s="228">
        <v>0</v>
      </c>
      <c r="S640" s="228">
        <v>0</v>
      </c>
      <c r="T640" s="232" t="s">
        <v>6469</v>
      </c>
    </row>
    <row r="641" spans="1:20" ht="15" x14ac:dyDescent="0.25">
      <c r="A641" s="228">
        <v>651</v>
      </c>
      <c r="B641" s="228" t="s">
        <v>6546</v>
      </c>
      <c r="C641" s="228" t="s">
        <v>329</v>
      </c>
      <c r="D641" s="228" t="s">
        <v>160</v>
      </c>
      <c r="E641" s="320" t="s">
        <v>50</v>
      </c>
      <c r="F641" s="320"/>
      <c r="G641" s="228">
        <v>33.479290008544901</v>
      </c>
      <c r="H641" s="228">
        <v>-81.9752197265625</v>
      </c>
      <c r="I641" s="228">
        <v>651</v>
      </c>
      <c r="J641" s="228">
        <v>1</v>
      </c>
      <c r="K641" s="228">
        <v>1</v>
      </c>
      <c r="L641" s="228">
        <v>0</v>
      </c>
      <c r="M641" s="228">
        <v>0</v>
      </c>
      <c r="N641" s="228">
        <v>0</v>
      </c>
      <c r="O641" s="228">
        <v>0</v>
      </c>
      <c r="P641" s="228">
        <v>0</v>
      </c>
      <c r="Q641" s="228">
        <v>0</v>
      </c>
      <c r="R641" s="228">
        <v>0</v>
      </c>
      <c r="S641" s="228">
        <v>0</v>
      </c>
      <c r="T641" s="232" t="s">
        <v>6469</v>
      </c>
    </row>
    <row r="642" spans="1:20" ht="15" x14ac:dyDescent="0.25">
      <c r="A642" s="228">
        <v>652</v>
      </c>
      <c r="B642" s="228" t="s">
        <v>6547</v>
      </c>
      <c r="C642" s="228" t="s">
        <v>5252</v>
      </c>
      <c r="D642" s="228" t="s">
        <v>165</v>
      </c>
      <c r="E642" s="320" t="s">
        <v>50</v>
      </c>
      <c r="F642" s="320"/>
      <c r="G642" s="228">
        <v>27.946529388427699</v>
      </c>
      <c r="H642" s="228">
        <v>-82.459266662597699</v>
      </c>
      <c r="I642" s="228">
        <v>652</v>
      </c>
      <c r="J642" s="228">
        <v>2</v>
      </c>
      <c r="K642" s="228">
        <v>0</v>
      </c>
      <c r="L642" s="228">
        <v>1</v>
      </c>
      <c r="M642" s="228">
        <v>1</v>
      </c>
      <c r="N642" s="228">
        <v>0</v>
      </c>
      <c r="O642" s="228">
        <v>0</v>
      </c>
      <c r="P642" s="228">
        <v>0</v>
      </c>
      <c r="Q642" s="228">
        <v>0</v>
      </c>
      <c r="R642" s="228">
        <v>0</v>
      </c>
      <c r="S642" s="228">
        <v>0</v>
      </c>
      <c r="T642" s="232" t="s">
        <v>6469</v>
      </c>
    </row>
    <row r="643" spans="1:20" ht="15" x14ac:dyDescent="0.25">
      <c r="A643" s="228">
        <v>653</v>
      </c>
      <c r="B643" s="228" t="s">
        <v>6548</v>
      </c>
      <c r="C643" s="228" t="s">
        <v>5477</v>
      </c>
      <c r="D643" s="228" t="s">
        <v>122</v>
      </c>
      <c r="E643" s="320" t="s">
        <v>50</v>
      </c>
      <c r="F643" s="320"/>
      <c r="G643" s="228">
        <v>45.708850860595703</v>
      </c>
      <c r="H643" s="228">
        <v>-121.51072692871099</v>
      </c>
      <c r="I643" s="228">
        <v>653</v>
      </c>
      <c r="J643" s="228">
        <v>1</v>
      </c>
      <c r="K643" s="228">
        <v>1</v>
      </c>
      <c r="L643" s="228">
        <v>0</v>
      </c>
      <c r="M643" s="228">
        <v>0</v>
      </c>
      <c r="N643" s="228">
        <v>0</v>
      </c>
      <c r="O643" s="228">
        <v>0</v>
      </c>
      <c r="P643" s="228">
        <v>0</v>
      </c>
      <c r="Q643" s="228">
        <v>0</v>
      </c>
      <c r="R643" s="228">
        <v>0</v>
      </c>
      <c r="S643" s="228">
        <v>0</v>
      </c>
      <c r="T643" s="232" t="s">
        <v>6469</v>
      </c>
    </row>
    <row r="644" spans="1:20" ht="15" x14ac:dyDescent="0.25">
      <c r="A644" s="228">
        <v>654</v>
      </c>
      <c r="B644" s="228" t="s">
        <v>6549</v>
      </c>
      <c r="C644" s="228" t="s">
        <v>4953</v>
      </c>
      <c r="D644" s="228" t="s">
        <v>156</v>
      </c>
      <c r="E644" s="320" t="s">
        <v>50</v>
      </c>
      <c r="F644" s="320"/>
      <c r="G644" s="321">
        <v>40.259860992431598</v>
      </c>
      <c r="H644" s="321">
        <v>-76.882232666015597</v>
      </c>
      <c r="I644" s="228">
        <v>654</v>
      </c>
      <c r="J644" s="228">
        <v>7</v>
      </c>
      <c r="K644" s="228">
        <v>3</v>
      </c>
      <c r="L644" s="228">
        <v>0</v>
      </c>
      <c r="M644" s="228">
        <v>0</v>
      </c>
      <c r="N644" s="228">
        <v>1</v>
      </c>
      <c r="O644" s="228">
        <v>2</v>
      </c>
      <c r="P644" s="228">
        <v>1</v>
      </c>
      <c r="Q644" s="228">
        <v>0</v>
      </c>
      <c r="R644" s="228">
        <v>0</v>
      </c>
      <c r="S644" s="228">
        <v>0</v>
      </c>
      <c r="T644" s="232" t="s">
        <v>6469</v>
      </c>
    </row>
    <row r="645" spans="1:20" ht="15" x14ac:dyDescent="0.25">
      <c r="A645" s="228">
        <v>655</v>
      </c>
      <c r="B645" s="228" t="s">
        <v>6550</v>
      </c>
      <c r="C645" s="228" t="s">
        <v>5653</v>
      </c>
      <c r="D645" s="228" t="s">
        <v>244</v>
      </c>
      <c r="E645" s="320" t="s">
        <v>50</v>
      </c>
      <c r="F645" s="320"/>
      <c r="G645" s="228">
        <v>38.263858795166001</v>
      </c>
      <c r="H645" s="228">
        <v>-104.61237335205099</v>
      </c>
      <c r="I645" s="228">
        <v>655</v>
      </c>
      <c r="J645" s="228">
        <v>1</v>
      </c>
      <c r="K645" s="228">
        <v>1</v>
      </c>
      <c r="L645" s="228">
        <v>0</v>
      </c>
      <c r="M645" s="228">
        <v>0</v>
      </c>
      <c r="N645" s="228">
        <v>0</v>
      </c>
      <c r="O645" s="228">
        <v>0</v>
      </c>
      <c r="P645" s="228">
        <v>0</v>
      </c>
      <c r="Q645" s="228">
        <v>0</v>
      </c>
      <c r="R645" s="228">
        <v>0</v>
      </c>
      <c r="S645" s="228">
        <v>0</v>
      </c>
      <c r="T645" s="232" t="s">
        <v>6469</v>
      </c>
    </row>
    <row r="646" spans="1:20" ht="15" x14ac:dyDescent="0.25">
      <c r="A646" s="228">
        <v>656</v>
      </c>
      <c r="B646" s="228" t="s">
        <v>6551</v>
      </c>
      <c r="C646" s="228" t="s">
        <v>5403</v>
      </c>
      <c r="D646" s="228" t="s">
        <v>76</v>
      </c>
      <c r="E646" s="320" t="s">
        <v>50</v>
      </c>
      <c r="F646" s="320"/>
      <c r="G646" s="228">
        <v>34.001190185546903</v>
      </c>
      <c r="H646" s="228">
        <v>-118.15493774414099</v>
      </c>
      <c r="I646" s="228">
        <v>656</v>
      </c>
      <c r="J646" s="228">
        <v>2</v>
      </c>
      <c r="K646" s="228">
        <v>1</v>
      </c>
      <c r="L646" s="228">
        <v>1</v>
      </c>
      <c r="M646" s="228">
        <v>0</v>
      </c>
      <c r="N646" s="228">
        <v>0</v>
      </c>
      <c r="O646" s="228">
        <v>0</v>
      </c>
      <c r="P646" s="228">
        <v>0</v>
      </c>
      <c r="Q646" s="228">
        <v>0</v>
      </c>
      <c r="R646" s="228">
        <v>0</v>
      </c>
      <c r="S646" s="228">
        <v>0</v>
      </c>
      <c r="T646" s="232" t="s">
        <v>6469</v>
      </c>
    </row>
    <row r="647" spans="1:20" ht="15" x14ac:dyDescent="0.25">
      <c r="A647" s="228">
        <v>657</v>
      </c>
      <c r="B647" s="228" t="s">
        <v>6552</v>
      </c>
      <c r="C647" s="228" t="s">
        <v>4944</v>
      </c>
      <c r="D647" s="228" t="s">
        <v>49</v>
      </c>
      <c r="E647" s="320" t="s">
        <v>50</v>
      </c>
      <c r="F647" s="320"/>
      <c r="G647" s="228">
        <v>42.393760681152301</v>
      </c>
      <c r="H647" s="228">
        <v>-71.032371520996094</v>
      </c>
      <c r="I647" s="228">
        <v>657</v>
      </c>
      <c r="J647" s="228">
        <v>2</v>
      </c>
      <c r="K647" s="228">
        <v>0</v>
      </c>
      <c r="L647" s="228">
        <v>0</v>
      </c>
      <c r="M647" s="228">
        <v>1</v>
      </c>
      <c r="N647" s="228">
        <v>0</v>
      </c>
      <c r="O647" s="228">
        <v>1</v>
      </c>
      <c r="P647" s="228">
        <v>0</v>
      </c>
      <c r="Q647" s="228">
        <v>0</v>
      </c>
      <c r="R647" s="228">
        <v>0</v>
      </c>
      <c r="S647" s="228">
        <v>0</v>
      </c>
      <c r="T647" s="232" t="s">
        <v>6469</v>
      </c>
    </row>
    <row r="648" spans="1:20" ht="15" x14ac:dyDescent="0.25">
      <c r="A648" s="228">
        <v>658</v>
      </c>
      <c r="B648" s="228" t="s">
        <v>6553</v>
      </c>
      <c r="C648" s="228" t="s">
        <v>5332</v>
      </c>
      <c r="D648" s="228" t="s">
        <v>183</v>
      </c>
      <c r="E648" s="320" t="s">
        <v>50</v>
      </c>
      <c r="F648" s="320"/>
      <c r="G648" s="228">
        <v>42.115528106689503</v>
      </c>
      <c r="H648" s="228">
        <v>-86.457481384277301</v>
      </c>
      <c r="I648" s="228">
        <v>658</v>
      </c>
      <c r="J648" s="228">
        <v>1</v>
      </c>
      <c r="K648" s="228">
        <v>1</v>
      </c>
      <c r="L648" s="228">
        <v>0</v>
      </c>
      <c r="M648" s="228">
        <v>0</v>
      </c>
      <c r="N648" s="228">
        <v>0</v>
      </c>
      <c r="O648" s="228">
        <v>0</v>
      </c>
      <c r="P648" s="228">
        <v>0</v>
      </c>
      <c r="Q648" s="228">
        <v>0</v>
      </c>
      <c r="R648" s="228">
        <v>0</v>
      </c>
      <c r="S648" s="228">
        <v>0</v>
      </c>
      <c r="T648" s="232" t="s">
        <v>6469</v>
      </c>
    </row>
    <row r="649" spans="1:20" ht="15" x14ac:dyDescent="0.25">
      <c r="A649" s="228">
        <v>659</v>
      </c>
      <c r="B649" s="228" t="s">
        <v>6554</v>
      </c>
      <c r="C649" s="228" t="s">
        <v>5420</v>
      </c>
      <c r="D649" s="228" t="s">
        <v>160</v>
      </c>
      <c r="E649" s="320" t="s">
        <v>50</v>
      </c>
      <c r="F649" s="320"/>
      <c r="G649" s="228">
        <v>33.901790618896499</v>
      </c>
      <c r="H649" s="228">
        <v>-84.280143737792997</v>
      </c>
      <c r="I649" s="228">
        <v>659</v>
      </c>
      <c r="J649" s="228">
        <v>1</v>
      </c>
      <c r="K649" s="228">
        <v>0</v>
      </c>
      <c r="L649" s="228">
        <v>1</v>
      </c>
      <c r="M649" s="228">
        <v>0</v>
      </c>
      <c r="N649" s="228">
        <v>0</v>
      </c>
      <c r="O649" s="228">
        <v>0</v>
      </c>
      <c r="P649" s="228">
        <v>0</v>
      </c>
      <c r="Q649" s="228">
        <v>0</v>
      </c>
      <c r="R649" s="228">
        <v>0</v>
      </c>
      <c r="S649" s="228">
        <v>0</v>
      </c>
      <c r="T649" s="232" t="s">
        <v>6469</v>
      </c>
    </row>
    <row r="650" spans="1:20" ht="15" x14ac:dyDescent="0.25">
      <c r="A650" s="228">
        <v>660</v>
      </c>
      <c r="B650" s="228" t="s">
        <v>6555</v>
      </c>
      <c r="C650" s="228" t="s">
        <v>5656</v>
      </c>
      <c r="D650" s="228" t="s">
        <v>76</v>
      </c>
      <c r="E650" s="320" t="s">
        <v>50</v>
      </c>
      <c r="F650" s="320"/>
      <c r="G650" s="228">
        <v>34.102619171142599</v>
      </c>
      <c r="H650" s="228">
        <v>-117.573852539063</v>
      </c>
      <c r="I650" s="228">
        <v>660</v>
      </c>
      <c r="J650" s="228">
        <v>2</v>
      </c>
      <c r="K650" s="228">
        <v>0</v>
      </c>
      <c r="L650" s="228">
        <v>0</v>
      </c>
      <c r="M650" s="228">
        <v>2</v>
      </c>
      <c r="N650" s="228">
        <v>0</v>
      </c>
      <c r="O650" s="228">
        <v>0</v>
      </c>
      <c r="P650" s="228">
        <v>0</v>
      </c>
      <c r="Q650" s="228">
        <v>0</v>
      </c>
      <c r="R650" s="228">
        <v>0</v>
      </c>
      <c r="S650" s="228">
        <v>0</v>
      </c>
      <c r="T650" s="232" t="s">
        <v>6469</v>
      </c>
    </row>
    <row r="651" spans="1:20" ht="15" x14ac:dyDescent="0.25">
      <c r="A651" s="228">
        <v>661</v>
      </c>
      <c r="B651" s="228" t="s">
        <v>6556</v>
      </c>
      <c r="C651" s="228" t="s">
        <v>5553</v>
      </c>
      <c r="D651" s="228" t="s">
        <v>156</v>
      </c>
      <c r="E651" s="320" t="s">
        <v>50</v>
      </c>
      <c r="F651" s="320"/>
      <c r="G651" s="228">
        <v>40.005290985107401</v>
      </c>
      <c r="H651" s="228">
        <v>-75.264419555664105</v>
      </c>
      <c r="I651" s="228">
        <v>661</v>
      </c>
      <c r="J651" s="228">
        <v>1</v>
      </c>
      <c r="K651" s="228">
        <v>0</v>
      </c>
      <c r="L651" s="228">
        <v>0</v>
      </c>
      <c r="M651" s="228">
        <v>1</v>
      </c>
      <c r="N651" s="228">
        <v>0</v>
      </c>
      <c r="O651" s="228">
        <v>0</v>
      </c>
      <c r="P651" s="228">
        <v>0</v>
      </c>
      <c r="Q651" s="228">
        <v>0</v>
      </c>
      <c r="R651" s="228">
        <v>0</v>
      </c>
      <c r="S651" s="228">
        <v>0</v>
      </c>
      <c r="T651" s="232" t="s">
        <v>6469</v>
      </c>
    </row>
    <row r="652" spans="1:20" ht="15" x14ac:dyDescent="0.25">
      <c r="A652" s="228">
        <v>662</v>
      </c>
      <c r="B652" s="228" t="s">
        <v>6557</v>
      </c>
      <c r="C652" s="228" t="s">
        <v>5274</v>
      </c>
      <c r="D652" s="228" t="s">
        <v>488</v>
      </c>
      <c r="E652" s="320" t="s">
        <v>50</v>
      </c>
      <c r="F652" s="320"/>
      <c r="G652" s="228">
        <v>42.025341033935497</v>
      </c>
      <c r="H652" s="228">
        <v>-93.620201110839801</v>
      </c>
      <c r="I652" s="228">
        <v>662</v>
      </c>
      <c r="J652" s="228">
        <v>3</v>
      </c>
      <c r="K652" s="228">
        <v>1</v>
      </c>
      <c r="L652" s="228">
        <v>1</v>
      </c>
      <c r="M652" s="228">
        <v>0</v>
      </c>
      <c r="N652" s="228">
        <v>1</v>
      </c>
      <c r="O652" s="228">
        <v>0</v>
      </c>
      <c r="P652" s="228">
        <v>0</v>
      </c>
      <c r="Q652" s="228">
        <v>0</v>
      </c>
      <c r="R652" s="228">
        <v>0</v>
      </c>
      <c r="S652" s="228">
        <v>0</v>
      </c>
      <c r="T652" s="232" t="s">
        <v>6469</v>
      </c>
    </row>
    <row r="653" spans="1:20" ht="15" x14ac:dyDescent="0.25">
      <c r="A653" s="228">
        <v>663</v>
      </c>
      <c r="B653" s="228" t="s">
        <v>6558</v>
      </c>
      <c r="C653" s="228" t="s">
        <v>5377</v>
      </c>
      <c r="D653" s="228" t="s">
        <v>219</v>
      </c>
      <c r="E653" s="320" t="s">
        <v>50</v>
      </c>
      <c r="F653" s="320"/>
      <c r="G653" s="228">
        <v>25.9020900726318</v>
      </c>
      <c r="H653" s="228">
        <v>-97.499237060546903</v>
      </c>
      <c r="I653" s="228">
        <v>663</v>
      </c>
      <c r="J653" s="228">
        <v>2</v>
      </c>
      <c r="K653" s="228">
        <v>1</v>
      </c>
      <c r="L653" s="228">
        <v>0</v>
      </c>
      <c r="M653" s="228">
        <v>0</v>
      </c>
      <c r="N653" s="228">
        <v>0</v>
      </c>
      <c r="O653" s="228">
        <v>0</v>
      </c>
      <c r="P653" s="228">
        <v>1</v>
      </c>
      <c r="Q653" s="228">
        <v>0</v>
      </c>
      <c r="R653" s="228">
        <v>0</v>
      </c>
      <c r="S653" s="228">
        <v>0</v>
      </c>
      <c r="T653" s="232" t="s">
        <v>6469</v>
      </c>
    </row>
    <row r="654" spans="1:20" ht="15" x14ac:dyDescent="0.25">
      <c r="A654" s="228">
        <v>664</v>
      </c>
      <c r="B654" s="228" t="s">
        <v>6559</v>
      </c>
      <c r="C654" s="228" t="s">
        <v>5515</v>
      </c>
      <c r="D654" s="228" t="s">
        <v>76</v>
      </c>
      <c r="E654" s="320" t="s">
        <v>50</v>
      </c>
      <c r="F654" s="320"/>
      <c r="G654" s="228">
        <v>33.8052787780762</v>
      </c>
      <c r="H654" s="228">
        <v>-118.319900512695</v>
      </c>
      <c r="I654" s="228">
        <v>664</v>
      </c>
      <c r="J654" s="228">
        <v>1</v>
      </c>
      <c r="K654" s="228">
        <v>0</v>
      </c>
      <c r="L654" s="228">
        <v>0</v>
      </c>
      <c r="M654" s="228">
        <v>0</v>
      </c>
      <c r="N654" s="228">
        <v>1</v>
      </c>
      <c r="O654" s="228">
        <v>0</v>
      </c>
      <c r="P654" s="228">
        <v>0</v>
      </c>
      <c r="Q654" s="228">
        <v>0</v>
      </c>
      <c r="R654" s="228">
        <v>0</v>
      </c>
      <c r="S654" s="228">
        <v>0</v>
      </c>
      <c r="T654" s="232" t="s">
        <v>6469</v>
      </c>
    </row>
    <row r="655" spans="1:20" ht="15" x14ac:dyDescent="0.25">
      <c r="A655" s="228">
        <v>665</v>
      </c>
      <c r="B655" s="228" t="s">
        <v>6560</v>
      </c>
      <c r="C655" s="228" t="s">
        <v>5078</v>
      </c>
      <c r="D655" s="228" t="s">
        <v>516</v>
      </c>
      <c r="E655" s="320" t="s">
        <v>50</v>
      </c>
      <c r="F655" s="320"/>
      <c r="G655" s="228">
        <v>46.8790283203125</v>
      </c>
      <c r="H655" s="228">
        <v>-102.79058837890599</v>
      </c>
      <c r="I655" s="228">
        <v>665</v>
      </c>
      <c r="J655" s="228">
        <v>2</v>
      </c>
      <c r="K655" s="228">
        <v>1</v>
      </c>
      <c r="L655" s="228">
        <v>0</v>
      </c>
      <c r="M655" s="228">
        <v>0</v>
      </c>
      <c r="N655" s="228">
        <v>0</v>
      </c>
      <c r="O655" s="228">
        <v>0</v>
      </c>
      <c r="P655" s="228">
        <v>1</v>
      </c>
      <c r="Q655" s="228">
        <v>0</v>
      </c>
      <c r="R655" s="228">
        <v>0</v>
      </c>
      <c r="S655" s="228">
        <v>0</v>
      </c>
      <c r="T655" s="232" t="s">
        <v>6469</v>
      </c>
    </row>
    <row r="656" spans="1:20" ht="15" x14ac:dyDescent="0.25">
      <c r="A656" s="228">
        <v>666</v>
      </c>
      <c r="B656" s="228" t="s">
        <v>6561</v>
      </c>
      <c r="C656" s="228" t="s">
        <v>5379</v>
      </c>
      <c r="D656" s="228" t="s">
        <v>76</v>
      </c>
      <c r="E656" s="320" t="s">
        <v>50</v>
      </c>
      <c r="F656" s="320"/>
      <c r="G656" s="228">
        <v>34.152259826660199</v>
      </c>
      <c r="H656" s="228">
        <v>-118.693801879883</v>
      </c>
      <c r="I656" s="228">
        <v>666</v>
      </c>
      <c r="J656" s="228">
        <v>1</v>
      </c>
      <c r="K656" s="228">
        <v>1</v>
      </c>
      <c r="L656" s="228">
        <v>0</v>
      </c>
      <c r="M656" s="228">
        <v>0</v>
      </c>
      <c r="N656" s="228">
        <v>0</v>
      </c>
      <c r="O656" s="228">
        <v>0</v>
      </c>
      <c r="P656" s="228">
        <v>0</v>
      </c>
      <c r="Q656" s="228">
        <v>0</v>
      </c>
      <c r="R656" s="228">
        <v>0</v>
      </c>
      <c r="S656" s="228">
        <v>0</v>
      </c>
      <c r="T656" s="232" t="s">
        <v>6469</v>
      </c>
    </row>
    <row r="657" spans="1:20" ht="15" x14ac:dyDescent="0.25">
      <c r="A657" s="228">
        <v>667</v>
      </c>
      <c r="B657" s="228" t="s">
        <v>6562</v>
      </c>
      <c r="C657" s="228" t="s">
        <v>4361</v>
      </c>
      <c r="D657" s="228" t="s">
        <v>49</v>
      </c>
      <c r="E657" s="320" t="s">
        <v>50</v>
      </c>
      <c r="F657" s="320"/>
      <c r="G657" s="228">
        <v>42.367610931396499</v>
      </c>
      <c r="H657" s="228">
        <v>-71.187881469726605</v>
      </c>
      <c r="I657" s="228">
        <v>667</v>
      </c>
      <c r="J657" s="228">
        <v>1</v>
      </c>
      <c r="K657" s="228">
        <v>0</v>
      </c>
      <c r="L657" s="228">
        <v>0</v>
      </c>
      <c r="M657" s="228">
        <v>0</v>
      </c>
      <c r="N657" s="228">
        <v>0</v>
      </c>
      <c r="O657" s="228">
        <v>1</v>
      </c>
      <c r="P657" s="228">
        <v>0</v>
      </c>
      <c r="Q657" s="228">
        <v>0</v>
      </c>
      <c r="R657" s="228">
        <v>0</v>
      </c>
      <c r="S657" s="228">
        <v>0</v>
      </c>
      <c r="T657" s="232" t="s">
        <v>6469</v>
      </c>
    </row>
    <row r="658" spans="1:20" ht="15" x14ac:dyDescent="0.25">
      <c r="A658" s="228">
        <v>668</v>
      </c>
      <c r="B658" s="228" t="s">
        <v>6563</v>
      </c>
      <c r="C658" s="228" t="s">
        <v>5406</v>
      </c>
      <c r="D658" s="228" t="s">
        <v>76</v>
      </c>
      <c r="E658" s="320" t="s">
        <v>50</v>
      </c>
      <c r="F658" s="320"/>
      <c r="G658" s="228">
        <v>34.087429046630902</v>
      </c>
      <c r="H658" s="228">
        <v>-117.88990783691401</v>
      </c>
      <c r="I658" s="228">
        <v>668</v>
      </c>
      <c r="J658" s="228">
        <v>1</v>
      </c>
      <c r="K658" s="228">
        <v>0</v>
      </c>
      <c r="L658" s="228">
        <v>1</v>
      </c>
      <c r="M658" s="228">
        <v>0</v>
      </c>
      <c r="N658" s="228">
        <v>0</v>
      </c>
      <c r="O658" s="228">
        <v>0</v>
      </c>
      <c r="P658" s="228">
        <v>0</v>
      </c>
      <c r="Q658" s="228">
        <v>0</v>
      </c>
      <c r="R658" s="228">
        <v>0</v>
      </c>
      <c r="S658" s="228">
        <v>0</v>
      </c>
      <c r="T658" s="232" t="s">
        <v>6469</v>
      </c>
    </row>
    <row r="659" spans="1:20" ht="15" x14ac:dyDescent="0.25">
      <c r="A659" s="228">
        <v>669</v>
      </c>
      <c r="B659" s="228" t="s">
        <v>6564</v>
      </c>
      <c r="C659" s="228" t="s">
        <v>5508</v>
      </c>
      <c r="D659" s="228" t="s">
        <v>208</v>
      </c>
      <c r="E659" s="320" t="s">
        <v>50</v>
      </c>
      <c r="F659" s="320"/>
      <c r="G659" s="228">
        <v>42.287818908691399</v>
      </c>
      <c r="H659" s="228">
        <v>-87.952301025390597</v>
      </c>
      <c r="I659" s="228">
        <v>669</v>
      </c>
      <c r="J659" s="228">
        <v>1</v>
      </c>
      <c r="K659" s="228">
        <v>0</v>
      </c>
      <c r="L659" s="228">
        <v>0</v>
      </c>
      <c r="M659" s="228">
        <v>0</v>
      </c>
      <c r="N659" s="228">
        <v>0</v>
      </c>
      <c r="O659" s="228">
        <v>0</v>
      </c>
      <c r="P659" s="228">
        <v>1</v>
      </c>
      <c r="Q659" s="228">
        <v>0</v>
      </c>
      <c r="R659" s="228">
        <v>0</v>
      </c>
      <c r="S659" s="228">
        <v>0</v>
      </c>
      <c r="T659" s="232" t="s">
        <v>6469</v>
      </c>
    </row>
    <row r="660" spans="1:20" ht="15" x14ac:dyDescent="0.25">
      <c r="A660" s="228">
        <v>670</v>
      </c>
      <c r="B660" s="228" t="s">
        <v>6565</v>
      </c>
      <c r="C660" s="228" t="s">
        <v>5461</v>
      </c>
      <c r="D660" s="228" t="s">
        <v>244</v>
      </c>
      <c r="E660" s="320" t="s">
        <v>50</v>
      </c>
      <c r="F660" s="320"/>
      <c r="G660" s="228">
        <v>39.644790649414098</v>
      </c>
      <c r="H660" s="228">
        <v>-106.949569702148</v>
      </c>
      <c r="I660" s="228">
        <v>670</v>
      </c>
      <c r="J660" s="228">
        <v>1</v>
      </c>
      <c r="K660" s="228">
        <v>1</v>
      </c>
      <c r="L660" s="228">
        <v>0</v>
      </c>
      <c r="M660" s="228">
        <v>0</v>
      </c>
      <c r="N660" s="228">
        <v>0</v>
      </c>
      <c r="O660" s="228">
        <v>0</v>
      </c>
      <c r="P660" s="228">
        <v>1</v>
      </c>
      <c r="Q660" s="228">
        <v>0</v>
      </c>
      <c r="R660" s="228">
        <v>0</v>
      </c>
      <c r="S660" s="228">
        <v>0</v>
      </c>
      <c r="T660" s="232" t="s">
        <v>6469</v>
      </c>
    </row>
    <row r="661" spans="1:20" ht="15" x14ac:dyDescent="0.25">
      <c r="A661" s="228">
        <v>671</v>
      </c>
      <c r="B661" s="228" t="s">
        <v>6566</v>
      </c>
      <c r="C661" s="228" t="s">
        <v>5814</v>
      </c>
      <c r="D661" s="228" t="s">
        <v>156</v>
      </c>
      <c r="E661" s="320" t="s">
        <v>50</v>
      </c>
      <c r="F661" s="320"/>
      <c r="G661" s="228">
        <v>40.799751281738303</v>
      </c>
      <c r="H661" s="228">
        <v>-77.860488891601605</v>
      </c>
      <c r="I661" s="228">
        <v>671</v>
      </c>
      <c r="J661" s="228">
        <v>1</v>
      </c>
      <c r="K661" s="228">
        <v>0</v>
      </c>
      <c r="L661" s="228">
        <v>0</v>
      </c>
      <c r="M661" s="228">
        <v>1</v>
      </c>
      <c r="N661" s="228">
        <v>0</v>
      </c>
      <c r="O661" s="228">
        <v>0</v>
      </c>
      <c r="P661" s="228">
        <v>0</v>
      </c>
      <c r="Q661" s="228">
        <v>0</v>
      </c>
      <c r="R661" s="228">
        <v>0</v>
      </c>
      <c r="S661" s="228">
        <v>0</v>
      </c>
      <c r="T661" s="232" t="s">
        <v>6469</v>
      </c>
    </row>
    <row r="662" spans="1:20" ht="15" x14ac:dyDescent="0.25">
      <c r="A662" s="228">
        <v>672</v>
      </c>
      <c r="B662" s="228" t="s">
        <v>6567</v>
      </c>
      <c r="C662" s="228" t="s">
        <v>5444</v>
      </c>
      <c r="D662" s="228" t="s">
        <v>144</v>
      </c>
      <c r="E662" s="320" t="s">
        <v>50</v>
      </c>
      <c r="F662" s="320"/>
      <c r="G662" s="228">
        <v>38.885490417480497</v>
      </c>
      <c r="H662" s="228">
        <v>-77.173622131347699</v>
      </c>
      <c r="I662" s="228">
        <v>672</v>
      </c>
      <c r="J662" s="228">
        <v>1</v>
      </c>
      <c r="K662" s="228">
        <v>0</v>
      </c>
      <c r="L662" s="228">
        <v>1</v>
      </c>
      <c r="M662" s="228">
        <v>0</v>
      </c>
      <c r="N662" s="228">
        <v>0</v>
      </c>
      <c r="O662" s="228">
        <v>0</v>
      </c>
      <c r="P662" s="228">
        <v>0</v>
      </c>
      <c r="Q662" s="228">
        <v>0</v>
      </c>
      <c r="R662" s="228">
        <v>0</v>
      </c>
      <c r="S662" s="228">
        <v>0</v>
      </c>
      <c r="T662" s="232" t="s">
        <v>6469</v>
      </c>
    </row>
    <row r="663" spans="1:20" ht="15" x14ac:dyDescent="0.25">
      <c r="A663" s="228">
        <v>673</v>
      </c>
      <c r="B663" s="228" t="s">
        <v>6568</v>
      </c>
      <c r="C663" s="228" t="s">
        <v>5235</v>
      </c>
      <c r="D663" s="228" t="s">
        <v>160</v>
      </c>
      <c r="E663" s="320" t="s">
        <v>50</v>
      </c>
      <c r="F663" s="320"/>
      <c r="G663" s="228">
        <v>33.953189849853501</v>
      </c>
      <c r="H663" s="228">
        <v>-84.545883178710895</v>
      </c>
      <c r="I663" s="228">
        <v>673</v>
      </c>
      <c r="J663" s="228">
        <v>1</v>
      </c>
      <c r="K663" s="228">
        <v>1</v>
      </c>
      <c r="L663" s="228">
        <v>0</v>
      </c>
      <c r="M663" s="228">
        <v>0</v>
      </c>
      <c r="N663" s="228">
        <v>0</v>
      </c>
      <c r="O663" s="228">
        <v>0</v>
      </c>
      <c r="P663" s="228">
        <v>0</v>
      </c>
      <c r="Q663" s="228">
        <v>0</v>
      </c>
      <c r="R663" s="228">
        <v>0</v>
      </c>
      <c r="S663" s="228">
        <v>0</v>
      </c>
      <c r="T663" s="232" t="s">
        <v>6469</v>
      </c>
    </row>
    <row r="664" spans="1:20" ht="15" x14ac:dyDescent="0.25">
      <c r="A664" s="228">
        <v>674</v>
      </c>
      <c r="B664" s="228" t="s">
        <v>6569</v>
      </c>
      <c r="C664" s="228" t="s">
        <v>5504</v>
      </c>
      <c r="D664" s="228" t="s">
        <v>156</v>
      </c>
      <c r="E664" s="320" t="s">
        <v>50</v>
      </c>
      <c r="F664" s="320"/>
      <c r="G664" s="228">
        <v>40.961128234863303</v>
      </c>
      <c r="H664" s="228">
        <v>-76.890640258789105</v>
      </c>
      <c r="I664" s="228">
        <v>674</v>
      </c>
      <c r="J664" s="228">
        <v>1</v>
      </c>
      <c r="K664" s="228">
        <v>0</v>
      </c>
      <c r="L664" s="228">
        <v>0</v>
      </c>
      <c r="M664" s="228">
        <v>1</v>
      </c>
      <c r="N664" s="228">
        <v>0</v>
      </c>
      <c r="O664" s="228">
        <v>0</v>
      </c>
      <c r="P664" s="228">
        <v>0</v>
      </c>
      <c r="Q664" s="228">
        <v>0</v>
      </c>
      <c r="R664" s="228">
        <v>0</v>
      </c>
      <c r="S664" s="228">
        <v>0</v>
      </c>
      <c r="T664" s="232" t="s">
        <v>6469</v>
      </c>
    </row>
    <row r="665" spans="1:20" ht="15" x14ac:dyDescent="0.25">
      <c r="A665" s="228">
        <v>675</v>
      </c>
      <c r="B665" s="228" t="s">
        <v>6570</v>
      </c>
      <c r="C665" s="228" t="s">
        <v>1543</v>
      </c>
      <c r="D665" s="228" t="s">
        <v>5482</v>
      </c>
      <c r="E665" s="320" t="s">
        <v>50</v>
      </c>
      <c r="F665" s="320"/>
      <c r="G665" s="228">
        <v>38.420158386230497</v>
      </c>
      <c r="H665" s="228">
        <v>-82.445457458496094</v>
      </c>
      <c r="I665" s="228">
        <v>675</v>
      </c>
      <c r="J665" s="228">
        <v>1</v>
      </c>
      <c r="K665" s="228">
        <v>1</v>
      </c>
      <c r="L665" s="228">
        <v>0</v>
      </c>
      <c r="M665" s="228">
        <v>0</v>
      </c>
      <c r="N665" s="228">
        <v>0</v>
      </c>
      <c r="O665" s="228">
        <v>0</v>
      </c>
      <c r="P665" s="228">
        <v>0</v>
      </c>
      <c r="Q665" s="228">
        <v>0</v>
      </c>
      <c r="R665" s="228">
        <v>0</v>
      </c>
      <c r="S665" s="228">
        <v>0</v>
      </c>
      <c r="T665" s="232" t="s">
        <v>6469</v>
      </c>
    </row>
    <row r="666" spans="1:20" ht="15" x14ac:dyDescent="0.25">
      <c r="A666" s="228">
        <v>676</v>
      </c>
      <c r="B666" s="228" t="s">
        <v>6571</v>
      </c>
      <c r="C666" s="228" t="s">
        <v>5843</v>
      </c>
      <c r="D666" s="228" t="s">
        <v>76</v>
      </c>
      <c r="E666" s="320" t="s">
        <v>50</v>
      </c>
      <c r="F666" s="320"/>
      <c r="G666" s="228">
        <v>36.9087104797363</v>
      </c>
      <c r="H666" s="228">
        <v>-121.755157470703</v>
      </c>
      <c r="I666" s="228">
        <v>676</v>
      </c>
      <c r="J666" s="228">
        <v>2</v>
      </c>
      <c r="K666" s="228">
        <v>0</v>
      </c>
      <c r="L666" s="228">
        <v>1</v>
      </c>
      <c r="M666" s="228">
        <v>1</v>
      </c>
      <c r="N666" s="228">
        <v>0</v>
      </c>
      <c r="O666" s="228">
        <v>0</v>
      </c>
      <c r="P666" s="228">
        <v>0</v>
      </c>
      <c r="Q666" s="228">
        <v>0</v>
      </c>
      <c r="R666" s="228">
        <v>0</v>
      </c>
      <c r="S666" s="228">
        <v>0</v>
      </c>
      <c r="T666" s="232" t="s">
        <v>6469</v>
      </c>
    </row>
    <row r="667" spans="1:20" ht="15" x14ac:dyDescent="0.25">
      <c r="A667" s="228">
        <v>677</v>
      </c>
      <c r="B667" s="228" t="s">
        <v>6572</v>
      </c>
      <c r="C667" s="228" t="s">
        <v>5033</v>
      </c>
      <c r="D667" s="228" t="s">
        <v>107</v>
      </c>
      <c r="E667" s="320" t="s">
        <v>50</v>
      </c>
      <c r="F667" s="320"/>
      <c r="G667" s="228">
        <v>41.033790588378899</v>
      </c>
      <c r="H667" s="228">
        <v>-73.763442993164105</v>
      </c>
      <c r="I667" s="228">
        <v>677</v>
      </c>
      <c r="J667" s="228">
        <v>2</v>
      </c>
      <c r="K667" s="228">
        <v>0</v>
      </c>
      <c r="L667" s="228">
        <v>0</v>
      </c>
      <c r="M667" s="228">
        <v>2</v>
      </c>
      <c r="N667" s="228">
        <v>0</v>
      </c>
      <c r="O667" s="228">
        <v>0</v>
      </c>
      <c r="P667" s="228">
        <v>0</v>
      </c>
      <c r="Q667" s="228">
        <v>0</v>
      </c>
      <c r="R667" s="228">
        <v>0</v>
      </c>
      <c r="S667" s="228">
        <v>0</v>
      </c>
      <c r="T667" s="232" t="s">
        <v>6469</v>
      </c>
    </row>
    <row r="668" spans="1:20" ht="15" x14ac:dyDescent="0.25">
      <c r="A668" s="228">
        <v>678</v>
      </c>
      <c r="B668" s="228" t="s">
        <v>6573</v>
      </c>
      <c r="C668" s="228" t="s">
        <v>5804</v>
      </c>
      <c r="D668" s="228" t="s">
        <v>183</v>
      </c>
      <c r="E668" s="320" t="s">
        <v>50</v>
      </c>
      <c r="F668" s="320"/>
      <c r="G668" s="228">
        <v>44.7599906921387</v>
      </c>
      <c r="H668" s="228">
        <v>-85.615837097167997</v>
      </c>
      <c r="I668" s="228">
        <v>678</v>
      </c>
      <c r="J668" s="228">
        <v>1</v>
      </c>
      <c r="K668" s="228">
        <v>0</v>
      </c>
      <c r="L668" s="228">
        <v>0</v>
      </c>
      <c r="M668" s="228">
        <v>1</v>
      </c>
      <c r="N668" s="228">
        <v>0</v>
      </c>
      <c r="O668" s="228">
        <v>0</v>
      </c>
      <c r="P668" s="228">
        <v>0</v>
      </c>
      <c r="Q668" s="228">
        <v>0</v>
      </c>
      <c r="R668" s="228">
        <v>0</v>
      </c>
      <c r="S668" s="228">
        <v>0</v>
      </c>
      <c r="T668" s="232" t="s">
        <v>6469</v>
      </c>
    </row>
    <row r="669" spans="1:20" ht="15" x14ac:dyDescent="0.25">
      <c r="A669" s="228">
        <v>679</v>
      </c>
      <c r="B669" s="228" t="s">
        <v>6574</v>
      </c>
      <c r="C669" s="228" t="s">
        <v>5774</v>
      </c>
      <c r="D669" s="228" t="s">
        <v>160</v>
      </c>
      <c r="E669" s="320" t="s">
        <v>50</v>
      </c>
      <c r="F669" s="320"/>
      <c r="G669" s="228">
        <v>33.884860992431598</v>
      </c>
      <c r="H669" s="228">
        <v>-84.516433715820298</v>
      </c>
      <c r="I669" s="228">
        <v>679</v>
      </c>
      <c r="J669" s="228">
        <v>1</v>
      </c>
      <c r="K669" s="228">
        <v>0</v>
      </c>
      <c r="L669" s="228">
        <v>1</v>
      </c>
      <c r="M669" s="228">
        <v>0</v>
      </c>
      <c r="N669" s="228">
        <v>0</v>
      </c>
      <c r="O669" s="228">
        <v>0</v>
      </c>
      <c r="P669" s="228">
        <v>0</v>
      </c>
      <c r="Q669" s="228">
        <v>0</v>
      </c>
      <c r="R669" s="228">
        <v>0</v>
      </c>
      <c r="S669" s="228">
        <v>0</v>
      </c>
      <c r="T669" s="232" t="s">
        <v>6469</v>
      </c>
    </row>
    <row r="670" spans="1:20" ht="15" x14ac:dyDescent="0.25">
      <c r="A670" s="228">
        <v>680</v>
      </c>
      <c r="B670" s="228" t="s">
        <v>6575</v>
      </c>
      <c r="C670" s="228" t="s">
        <v>5810</v>
      </c>
      <c r="D670" s="228" t="s">
        <v>2636</v>
      </c>
      <c r="E670" s="320" t="s">
        <v>50</v>
      </c>
      <c r="F670" s="320"/>
      <c r="G670" s="228">
        <v>36.149738311767599</v>
      </c>
      <c r="H670" s="228">
        <v>-95.993331909179702</v>
      </c>
      <c r="I670" s="228">
        <v>680</v>
      </c>
      <c r="J670" s="228">
        <v>1</v>
      </c>
      <c r="K670" s="228">
        <v>0</v>
      </c>
      <c r="L670" s="228">
        <v>0</v>
      </c>
      <c r="M670" s="228">
        <v>0</v>
      </c>
      <c r="N670" s="228">
        <v>0</v>
      </c>
      <c r="O670" s="228">
        <v>1</v>
      </c>
      <c r="P670" s="228">
        <v>0</v>
      </c>
      <c r="Q670" s="228">
        <v>0</v>
      </c>
      <c r="R670" s="228">
        <v>0</v>
      </c>
      <c r="S670" s="228">
        <v>0</v>
      </c>
      <c r="T670" s="232" t="s">
        <v>6469</v>
      </c>
    </row>
    <row r="671" spans="1:20" ht="15" x14ac:dyDescent="0.25">
      <c r="A671" s="228">
        <v>681</v>
      </c>
      <c r="B671" s="228" t="s">
        <v>6576</v>
      </c>
      <c r="C671" s="228" t="s">
        <v>5799</v>
      </c>
      <c r="D671" s="228" t="s">
        <v>198</v>
      </c>
      <c r="E671" s="320" t="s">
        <v>50</v>
      </c>
      <c r="F671" s="320"/>
      <c r="G671" s="228">
        <v>45.0567016601563</v>
      </c>
      <c r="H671" s="228">
        <v>-92.810569763183594</v>
      </c>
      <c r="I671" s="228">
        <v>681</v>
      </c>
      <c r="J671" s="228">
        <v>1</v>
      </c>
      <c r="K671" s="228">
        <v>1</v>
      </c>
      <c r="L671" s="228">
        <v>0</v>
      </c>
      <c r="M671" s="228">
        <v>0</v>
      </c>
      <c r="N671" s="228">
        <v>0</v>
      </c>
      <c r="O671" s="228">
        <v>0</v>
      </c>
      <c r="P671" s="228">
        <v>0</v>
      </c>
      <c r="Q671" s="228">
        <v>0</v>
      </c>
      <c r="R671" s="228">
        <v>0</v>
      </c>
      <c r="S671" s="228">
        <v>0</v>
      </c>
      <c r="T671" s="232" t="s">
        <v>6469</v>
      </c>
    </row>
    <row r="672" spans="1:20" ht="15" x14ac:dyDescent="0.25">
      <c r="A672" s="228">
        <v>682</v>
      </c>
      <c r="B672" s="228" t="s">
        <v>6577</v>
      </c>
      <c r="C672" s="228" t="s">
        <v>5464</v>
      </c>
      <c r="D672" s="228" t="s">
        <v>160</v>
      </c>
      <c r="E672" s="320" t="s">
        <v>50</v>
      </c>
      <c r="F672" s="320"/>
      <c r="G672" s="228">
        <v>33.659309387207003</v>
      </c>
      <c r="H672" s="228">
        <v>-84.408546447753906</v>
      </c>
      <c r="I672" s="228">
        <v>682</v>
      </c>
      <c r="J672" s="228">
        <v>1</v>
      </c>
      <c r="K672" s="228">
        <v>0</v>
      </c>
      <c r="L672" s="228">
        <v>1</v>
      </c>
      <c r="M672" s="228">
        <v>0</v>
      </c>
      <c r="N672" s="228">
        <v>0</v>
      </c>
      <c r="O672" s="228">
        <v>0</v>
      </c>
      <c r="P672" s="228">
        <v>0</v>
      </c>
      <c r="Q672" s="228">
        <v>0</v>
      </c>
      <c r="R672" s="228">
        <v>0</v>
      </c>
      <c r="S672" s="228">
        <v>0</v>
      </c>
      <c r="T672" s="232" t="s">
        <v>6469</v>
      </c>
    </row>
    <row r="673" spans="1:20" ht="15" x14ac:dyDescent="0.25">
      <c r="A673" s="228">
        <v>683</v>
      </c>
      <c r="B673" s="228" t="s">
        <v>6578</v>
      </c>
      <c r="C673" s="228" t="s">
        <v>5207</v>
      </c>
      <c r="D673" s="228" t="s">
        <v>1268</v>
      </c>
      <c r="E673" s="320" t="s">
        <v>50</v>
      </c>
      <c r="F673" s="320"/>
      <c r="G673" s="228">
        <v>35.278289794921903</v>
      </c>
      <c r="H673" s="228">
        <v>-93.134811401367202</v>
      </c>
      <c r="I673" s="228">
        <v>683</v>
      </c>
      <c r="J673" s="228">
        <v>1</v>
      </c>
      <c r="K673" s="228">
        <v>0</v>
      </c>
      <c r="L673" s="228">
        <v>0</v>
      </c>
      <c r="M673" s="228">
        <v>1</v>
      </c>
      <c r="N673" s="228">
        <v>0</v>
      </c>
      <c r="O673" s="228">
        <v>0</v>
      </c>
      <c r="P673" s="228">
        <v>0</v>
      </c>
      <c r="Q673" s="228">
        <v>0</v>
      </c>
      <c r="R673" s="228">
        <v>0</v>
      </c>
      <c r="S673" s="228">
        <v>0</v>
      </c>
      <c r="T673" s="232" t="s">
        <v>6469</v>
      </c>
    </row>
    <row r="674" spans="1:20" ht="15" x14ac:dyDescent="0.25">
      <c r="A674" s="228">
        <v>684</v>
      </c>
      <c r="B674" s="228" t="s">
        <v>6579</v>
      </c>
      <c r="C674" s="228" t="s">
        <v>5094</v>
      </c>
      <c r="D674" s="228" t="s">
        <v>5095</v>
      </c>
      <c r="E674" s="320" t="s">
        <v>50</v>
      </c>
      <c r="F674" s="320"/>
      <c r="G674" s="228">
        <v>44.081161499023402</v>
      </c>
      <c r="H674" s="228">
        <v>-103.23088836669901</v>
      </c>
      <c r="I674" s="228">
        <v>684</v>
      </c>
      <c r="J674" s="228">
        <v>2</v>
      </c>
      <c r="K674" s="228">
        <v>1</v>
      </c>
      <c r="L674" s="228">
        <v>0</v>
      </c>
      <c r="M674" s="228">
        <v>0</v>
      </c>
      <c r="N674" s="228">
        <v>0</v>
      </c>
      <c r="O674" s="228">
        <v>0</v>
      </c>
      <c r="P674" s="228">
        <v>1</v>
      </c>
      <c r="Q674" s="228">
        <v>0</v>
      </c>
      <c r="R674" s="228">
        <v>0</v>
      </c>
      <c r="S674" s="228">
        <v>0</v>
      </c>
      <c r="T674" s="232" t="s">
        <v>6469</v>
      </c>
    </row>
    <row r="675" spans="1:20" ht="15" x14ac:dyDescent="0.25">
      <c r="A675" s="228">
        <v>685</v>
      </c>
      <c r="B675" s="228" t="s">
        <v>6580</v>
      </c>
      <c r="C675" s="228" t="s">
        <v>5488</v>
      </c>
      <c r="D675" s="228" t="s">
        <v>160</v>
      </c>
      <c r="E675" s="320" t="s">
        <v>50</v>
      </c>
      <c r="F675" s="320"/>
      <c r="G675" s="228">
        <v>34.0235595703125</v>
      </c>
      <c r="H675" s="228">
        <v>-84.189292907714801</v>
      </c>
      <c r="I675" s="228">
        <v>685</v>
      </c>
      <c r="J675" s="228">
        <v>1</v>
      </c>
      <c r="K675" s="228">
        <v>0</v>
      </c>
      <c r="L675" s="228">
        <v>1</v>
      </c>
      <c r="M675" s="228">
        <v>0</v>
      </c>
      <c r="N675" s="228">
        <v>0</v>
      </c>
      <c r="O675" s="228">
        <v>0</v>
      </c>
      <c r="P675" s="228">
        <v>0</v>
      </c>
      <c r="Q675" s="228">
        <v>0</v>
      </c>
      <c r="R675" s="228">
        <v>0</v>
      </c>
      <c r="S675" s="228">
        <v>0</v>
      </c>
      <c r="T675" s="232" t="s">
        <v>6469</v>
      </c>
    </row>
    <row r="676" spans="1:20" ht="15" x14ac:dyDescent="0.25">
      <c r="A676" s="228">
        <v>686</v>
      </c>
      <c r="B676" s="228" t="s">
        <v>6581</v>
      </c>
      <c r="C676" s="228" t="s">
        <v>4977</v>
      </c>
      <c r="D676" s="228" t="s">
        <v>144</v>
      </c>
      <c r="E676" s="320" t="s">
        <v>50</v>
      </c>
      <c r="F676" s="320"/>
      <c r="G676" s="228">
        <v>39.115669250488303</v>
      </c>
      <c r="H676" s="228">
        <v>-77.565299987792997</v>
      </c>
      <c r="I676" s="228">
        <v>686</v>
      </c>
      <c r="J676" s="228">
        <v>2</v>
      </c>
      <c r="K676" s="228">
        <v>1</v>
      </c>
      <c r="L676" s="228">
        <v>1</v>
      </c>
      <c r="M676" s="228">
        <v>0</v>
      </c>
      <c r="N676" s="228">
        <v>0</v>
      </c>
      <c r="O676" s="228">
        <v>0</v>
      </c>
      <c r="P676" s="228">
        <v>0</v>
      </c>
      <c r="Q676" s="228">
        <v>0</v>
      </c>
      <c r="R676" s="228">
        <v>0</v>
      </c>
      <c r="S676" s="228">
        <v>0</v>
      </c>
      <c r="T676" s="232" t="s">
        <v>6469</v>
      </c>
    </row>
    <row r="677" spans="1:20" ht="15" x14ac:dyDescent="0.25">
      <c r="A677" s="228">
        <v>687</v>
      </c>
      <c r="B677" s="228" t="s">
        <v>6582</v>
      </c>
      <c r="C677" s="228" t="s">
        <v>2817</v>
      </c>
      <c r="D677" s="228" t="s">
        <v>261</v>
      </c>
      <c r="E677" s="320" t="s">
        <v>50</v>
      </c>
      <c r="F677" s="320"/>
      <c r="G677" s="228">
        <v>47.541030883789098</v>
      </c>
      <c r="H677" s="228">
        <v>-122.638473510742</v>
      </c>
      <c r="I677" s="228">
        <v>687</v>
      </c>
      <c r="J677" s="228">
        <v>1</v>
      </c>
      <c r="K677" s="228">
        <v>1</v>
      </c>
      <c r="L677" s="228">
        <v>0</v>
      </c>
      <c r="M677" s="228">
        <v>0</v>
      </c>
      <c r="N677" s="228">
        <v>0</v>
      </c>
      <c r="O677" s="228">
        <v>0</v>
      </c>
      <c r="P677" s="228">
        <v>0</v>
      </c>
      <c r="Q677" s="228">
        <v>0</v>
      </c>
      <c r="R677" s="228">
        <v>0</v>
      </c>
      <c r="S677" s="228">
        <v>0</v>
      </c>
      <c r="T677" s="232" t="s">
        <v>6469</v>
      </c>
    </row>
    <row r="678" spans="1:20" ht="15" x14ac:dyDescent="0.25">
      <c r="A678" s="228">
        <v>688</v>
      </c>
      <c r="B678" s="228" t="s">
        <v>6583</v>
      </c>
      <c r="C678" s="228" t="s">
        <v>5227</v>
      </c>
      <c r="D678" s="228" t="s">
        <v>165</v>
      </c>
      <c r="E678" s="320" t="s">
        <v>50</v>
      </c>
      <c r="F678" s="320"/>
      <c r="G678" s="228">
        <v>26.123670578002901</v>
      </c>
      <c r="H678" s="228">
        <v>-80.143562316894503</v>
      </c>
      <c r="I678" s="228">
        <v>688</v>
      </c>
      <c r="J678" s="228">
        <v>1</v>
      </c>
      <c r="K678" s="228">
        <v>1</v>
      </c>
      <c r="L678" s="228">
        <v>0</v>
      </c>
      <c r="M678" s="228">
        <v>0</v>
      </c>
      <c r="N678" s="228">
        <v>0</v>
      </c>
      <c r="O678" s="228">
        <v>0</v>
      </c>
      <c r="P678" s="228">
        <v>0</v>
      </c>
      <c r="Q678" s="228">
        <v>0</v>
      </c>
      <c r="R678" s="228">
        <v>0</v>
      </c>
      <c r="S678" s="228">
        <v>0</v>
      </c>
      <c r="T678" s="232" t="s">
        <v>6469</v>
      </c>
    </row>
    <row r="679" spans="1:20" ht="15" x14ac:dyDescent="0.25">
      <c r="A679" s="228">
        <v>689</v>
      </c>
      <c r="B679" s="228" t="s">
        <v>6584</v>
      </c>
      <c r="C679" s="228" t="s">
        <v>1614</v>
      </c>
      <c r="D679" s="228" t="s">
        <v>510</v>
      </c>
      <c r="E679" s="320" t="s">
        <v>50</v>
      </c>
      <c r="F679" s="320"/>
      <c r="G679" s="228">
        <v>58.299728393554702</v>
      </c>
      <c r="H679" s="228">
        <v>-134.40678405761699</v>
      </c>
      <c r="I679" s="228">
        <v>689</v>
      </c>
      <c r="J679" s="228">
        <v>1</v>
      </c>
      <c r="K679" s="228">
        <v>0</v>
      </c>
      <c r="L679" s="228">
        <v>1</v>
      </c>
      <c r="M679" s="228">
        <v>0</v>
      </c>
      <c r="N679" s="228">
        <v>0</v>
      </c>
      <c r="O679" s="228">
        <v>0</v>
      </c>
      <c r="P679" s="228">
        <v>0</v>
      </c>
      <c r="Q679" s="228">
        <v>0</v>
      </c>
      <c r="R679" s="228">
        <v>0</v>
      </c>
      <c r="S679" s="228">
        <v>0</v>
      </c>
      <c r="T679" s="232" t="s">
        <v>6469</v>
      </c>
    </row>
    <row r="680" spans="1:20" ht="15" x14ac:dyDescent="0.25">
      <c r="A680" s="228">
        <v>690</v>
      </c>
      <c r="B680" s="228" t="s">
        <v>6585</v>
      </c>
      <c r="C680" s="228" t="s">
        <v>4959</v>
      </c>
      <c r="D680" s="228" t="s">
        <v>107</v>
      </c>
      <c r="E680" s="320" t="s">
        <v>50</v>
      </c>
      <c r="F680" s="320"/>
      <c r="G680" s="228">
        <v>40.825199127197301</v>
      </c>
      <c r="H680" s="228">
        <v>-73.203483581542997</v>
      </c>
      <c r="I680" s="228">
        <v>690</v>
      </c>
      <c r="J680" s="228">
        <v>1</v>
      </c>
      <c r="K680" s="228">
        <v>0</v>
      </c>
      <c r="L680" s="228">
        <v>1</v>
      </c>
      <c r="M680" s="228">
        <v>0</v>
      </c>
      <c r="N680" s="228">
        <v>0</v>
      </c>
      <c r="O680" s="228">
        <v>0</v>
      </c>
      <c r="P680" s="228">
        <v>0</v>
      </c>
      <c r="Q680" s="228">
        <v>0</v>
      </c>
      <c r="R680" s="228">
        <v>0</v>
      </c>
      <c r="S680" s="228">
        <v>0</v>
      </c>
      <c r="T680" s="232" t="s">
        <v>6469</v>
      </c>
    </row>
    <row r="681" spans="1:20" ht="15" x14ac:dyDescent="0.25">
      <c r="A681" s="228">
        <v>691</v>
      </c>
      <c r="B681" s="228" t="s">
        <v>6586</v>
      </c>
      <c r="C681" s="228" t="s">
        <v>4982</v>
      </c>
      <c r="D681" s="228" t="s">
        <v>144</v>
      </c>
      <c r="E681" s="320" t="s">
        <v>50</v>
      </c>
      <c r="F681" s="320"/>
      <c r="G681" s="228">
        <v>38.936809539794901</v>
      </c>
      <c r="H681" s="228">
        <v>-77.184928894042997</v>
      </c>
      <c r="I681" s="228">
        <v>691</v>
      </c>
      <c r="J681" s="228">
        <v>1</v>
      </c>
      <c r="K681" s="228">
        <v>0</v>
      </c>
      <c r="L681" s="228">
        <v>0</v>
      </c>
      <c r="M681" s="228">
        <v>0</v>
      </c>
      <c r="N681" s="228">
        <v>0</v>
      </c>
      <c r="O681" s="228">
        <v>1</v>
      </c>
      <c r="P681" s="228">
        <v>0</v>
      </c>
      <c r="Q681" s="228">
        <v>0</v>
      </c>
      <c r="R681" s="228">
        <v>0</v>
      </c>
      <c r="S681" s="228">
        <v>0</v>
      </c>
      <c r="T681" s="232" t="s">
        <v>6469</v>
      </c>
    </row>
    <row r="682" spans="1:20" ht="15" x14ac:dyDescent="0.25">
      <c r="A682" s="228">
        <v>693</v>
      </c>
      <c r="B682" s="228" t="s">
        <v>6587</v>
      </c>
      <c r="C682" s="228" t="s">
        <v>930</v>
      </c>
      <c r="D682" s="228" t="s">
        <v>76</v>
      </c>
      <c r="E682" s="320" t="s">
        <v>50</v>
      </c>
      <c r="F682" s="320"/>
      <c r="G682" s="228">
        <v>34.096099853515597</v>
      </c>
      <c r="H682" s="228">
        <v>-117.71640014648401</v>
      </c>
      <c r="I682" s="228">
        <v>693</v>
      </c>
      <c r="J682" s="228">
        <v>1</v>
      </c>
      <c r="K682" s="228">
        <v>0</v>
      </c>
      <c r="L682" s="228">
        <v>1</v>
      </c>
      <c r="M682" s="228">
        <v>0</v>
      </c>
      <c r="N682" s="228">
        <v>0</v>
      </c>
      <c r="O682" s="228">
        <v>0</v>
      </c>
      <c r="P682" s="228">
        <v>0</v>
      </c>
      <c r="Q682" s="228">
        <v>0</v>
      </c>
      <c r="R682" s="228">
        <v>0</v>
      </c>
      <c r="S682" s="228">
        <v>0</v>
      </c>
      <c r="T682" s="232" t="s">
        <v>6469</v>
      </c>
    </row>
    <row r="683" spans="1:20" ht="15" x14ac:dyDescent="0.25">
      <c r="A683" s="228">
        <v>694</v>
      </c>
      <c r="B683" s="228" t="s">
        <v>6588</v>
      </c>
      <c r="C683" s="228" t="s">
        <v>4967</v>
      </c>
      <c r="D683" s="228" t="s">
        <v>107</v>
      </c>
      <c r="E683" s="320" t="s">
        <v>50</v>
      </c>
      <c r="F683" s="320"/>
      <c r="G683" s="228">
        <v>41.039180755615199</v>
      </c>
      <c r="H683" s="228">
        <v>-73.867866516113295</v>
      </c>
      <c r="I683" s="228">
        <v>694</v>
      </c>
      <c r="J683" s="228">
        <v>1</v>
      </c>
      <c r="K683" s="228">
        <v>0</v>
      </c>
      <c r="L683" s="228">
        <v>0</v>
      </c>
      <c r="M683" s="228">
        <v>0</v>
      </c>
      <c r="N683" s="228">
        <v>1</v>
      </c>
      <c r="O683" s="228">
        <v>0</v>
      </c>
      <c r="P683" s="228">
        <v>0</v>
      </c>
      <c r="Q683" s="228">
        <v>0</v>
      </c>
      <c r="R683" s="228">
        <v>0</v>
      </c>
      <c r="S683" s="228">
        <v>0</v>
      </c>
      <c r="T683" s="232" t="s">
        <v>6469</v>
      </c>
    </row>
    <row r="684" spans="1:20" ht="15" x14ac:dyDescent="0.25">
      <c r="A684" s="228">
        <v>695</v>
      </c>
      <c r="B684" s="228" t="s">
        <v>6589</v>
      </c>
      <c r="C684" s="228" t="s">
        <v>4419</v>
      </c>
      <c r="D684" s="228" t="s">
        <v>2213</v>
      </c>
      <c r="E684" s="320" t="s">
        <v>50</v>
      </c>
      <c r="F684" s="320"/>
      <c r="G684" s="228">
        <v>39.740230560302699</v>
      </c>
      <c r="H684" s="228">
        <v>-75.550842285156307</v>
      </c>
      <c r="I684" s="228">
        <v>695</v>
      </c>
      <c r="J684" s="228">
        <v>2</v>
      </c>
      <c r="K684" s="228">
        <v>1</v>
      </c>
      <c r="L684" s="228">
        <v>0</v>
      </c>
      <c r="M684" s="228">
        <v>1</v>
      </c>
      <c r="N684" s="228">
        <v>0</v>
      </c>
      <c r="O684" s="228">
        <v>0</v>
      </c>
      <c r="P684" s="228">
        <v>0</v>
      </c>
      <c r="Q684" s="228">
        <v>0</v>
      </c>
      <c r="R684" s="228">
        <v>0</v>
      </c>
      <c r="S684" s="228">
        <v>0</v>
      </c>
      <c r="T684" s="232" t="s">
        <v>6469</v>
      </c>
    </row>
    <row r="685" spans="1:20" ht="15" x14ac:dyDescent="0.25">
      <c r="A685" s="228">
        <v>696</v>
      </c>
      <c r="B685" s="228" t="s">
        <v>6590</v>
      </c>
      <c r="C685" s="228" t="s">
        <v>5232</v>
      </c>
      <c r="D685" s="228" t="s">
        <v>165</v>
      </c>
      <c r="E685" s="320" t="s">
        <v>50</v>
      </c>
      <c r="F685" s="320"/>
      <c r="G685" s="228">
        <v>28.294429779052699</v>
      </c>
      <c r="H685" s="228">
        <v>-81.40673828125</v>
      </c>
      <c r="I685" s="228">
        <v>696</v>
      </c>
      <c r="J685" s="228">
        <v>1</v>
      </c>
      <c r="K685" s="228">
        <v>0</v>
      </c>
      <c r="L685" s="228">
        <v>0</v>
      </c>
      <c r="M685" s="228">
        <v>1</v>
      </c>
      <c r="N685" s="228">
        <v>0</v>
      </c>
      <c r="O685" s="228">
        <v>0</v>
      </c>
      <c r="P685" s="228">
        <v>0</v>
      </c>
      <c r="Q685" s="228">
        <v>0</v>
      </c>
      <c r="R685" s="228">
        <v>0</v>
      </c>
      <c r="S685" s="228">
        <v>0</v>
      </c>
      <c r="T685" s="232" t="s">
        <v>6469</v>
      </c>
    </row>
    <row r="686" spans="1:20" ht="15" x14ac:dyDescent="0.25">
      <c r="A686" s="228">
        <v>698</v>
      </c>
      <c r="B686" s="228" t="s">
        <v>6591</v>
      </c>
      <c r="C686" s="228" t="s">
        <v>5118</v>
      </c>
      <c r="D686" s="228" t="s">
        <v>244</v>
      </c>
      <c r="E686" s="320" t="s">
        <v>50</v>
      </c>
      <c r="F686" s="320"/>
      <c r="G686" s="228">
        <v>39.068790435791001</v>
      </c>
      <c r="H686" s="228">
        <v>-108.564453125</v>
      </c>
      <c r="I686" s="228">
        <v>698</v>
      </c>
      <c r="J686" s="228">
        <v>1</v>
      </c>
      <c r="K686" s="228">
        <v>1</v>
      </c>
      <c r="L686" s="228">
        <v>0</v>
      </c>
      <c r="M686" s="228">
        <v>0</v>
      </c>
      <c r="N686" s="228">
        <v>0</v>
      </c>
      <c r="O686" s="228">
        <v>0</v>
      </c>
      <c r="P686" s="228">
        <v>0</v>
      </c>
      <c r="Q686" s="228">
        <v>0</v>
      </c>
      <c r="R686" s="228">
        <v>0</v>
      </c>
      <c r="S686" s="228">
        <v>0</v>
      </c>
      <c r="T686" s="232" t="s">
        <v>6469</v>
      </c>
    </row>
    <row r="687" spans="1:20" ht="15" x14ac:dyDescent="0.25">
      <c r="A687" s="228">
        <v>699</v>
      </c>
      <c r="B687" s="228" t="s">
        <v>6592</v>
      </c>
      <c r="C687" s="228" t="s">
        <v>4995</v>
      </c>
      <c r="D687" s="228" t="s">
        <v>107</v>
      </c>
      <c r="E687" s="320" t="s">
        <v>50</v>
      </c>
      <c r="F687" s="320"/>
      <c r="G687" s="228">
        <v>41.706710815429702</v>
      </c>
      <c r="H687" s="228">
        <v>-73.929367065429702</v>
      </c>
      <c r="I687" s="228">
        <v>699</v>
      </c>
      <c r="J687" s="228">
        <v>1</v>
      </c>
      <c r="K687" s="228">
        <v>0</v>
      </c>
      <c r="L687" s="228">
        <v>0</v>
      </c>
      <c r="M687" s="228">
        <v>1</v>
      </c>
      <c r="N687" s="228">
        <v>0</v>
      </c>
      <c r="O687" s="228">
        <v>0</v>
      </c>
      <c r="P687" s="228">
        <v>0</v>
      </c>
      <c r="Q687" s="228">
        <v>0</v>
      </c>
      <c r="R687" s="228">
        <v>0</v>
      </c>
      <c r="S687" s="228">
        <v>0</v>
      </c>
      <c r="T687" s="232" t="s">
        <v>6469</v>
      </c>
    </row>
    <row r="688" spans="1:20" ht="15" x14ac:dyDescent="0.25">
      <c r="A688" s="228">
        <v>700</v>
      </c>
      <c r="B688" s="228" t="s">
        <v>6593</v>
      </c>
      <c r="C688" s="228" t="s">
        <v>4991</v>
      </c>
      <c r="D688" s="228" t="s">
        <v>107</v>
      </c>
      <c r="E688" s="320" t="s">
        <v>50</v>
      </c>
      <c r="F688" s="320"/>
      <c r="G688" s="228">
        <v>41.291168212890597</v>
      </c>
      <c r="H688" s="228">
        <v>-73.922111511230497</v>
      </c>
      <c r="I688" s="228">
        <v>700</v>
      </c>
      <c r="J688" s="228">
        <v>1</v>
      </c>
      <c r="K688" s="228">
        <v>0</v>
      </c>
      <c r="L688" s="228">
        <v>0</v>
      </c>
      <c r="M688" s="228">
        <v>1</v>
      </c>
      <c r="N688" s="228">
        <v>0</v>
      </c>
      <c r="O688" s="228">
        <v>0</v>
      </c>
      <c r="P688" s="228">
        <v>0</v>
      </c>
      <c r="Q688" s="228">
        <v>0</v>
      </c>
      <c r="R688" s="228">
        <v>0</v>
      </c>
      <c r="S688" s="228">
        <v>0</v>
      </c>
      <c r="T688" s="232" t="s">
        <v>6469</v>
      </c>
    </row>
    <row r="689" spans="1:20" ht="15" x14ac:dyDescent="0.25">
      <c r="A689" s="228">
        <v>701</v>
      </c>
      <c r="B689" s="228" t="s">
        <v>6594</v>
      </c>
      <c r="C689" s="228" t="s">
        <v>520</v>
      </c>
      <c r="D689" s="228" t="s">
        <v>808</v>
      </c>
      <c r="E689" s="320" t="s">
        <v>50</v>
      </c>
      <c r="F689" s="320"/>
      <c r="G689" s="228">
        <v>39.166599273681598</v>
      </c>
      <c r="H689" s="228">
        <v>-86.534797668457003</v>
      </c>
      <c r="I689" s="228">
        <v>701</v>
      </c>
      <c r="J689" s="228">
        <v>1</v>
      </c>
      <c r="K689" s="228">
        <v>0</v>
      </c>
      <c r="L689" s="228">
        <v>1</v>
      </c>
      <c r="M689" s="228">
        <v>0</v>
      </c>
      <c r="N689" s="228">
        <v>0</v>
      </c>
      <c r="O689" s="228">
        <v>0</v>
      </c>
      <c r="P689" s="228">
        <v>0</v>
      </c>
      <c r="Q689" s="228">
        <v>0</v>
      </c>
      <c r="R689" s="228">
        <v>0</v>
      </c>
      <c r="S689" s="228">
        <v>0</v>
      </c>
      <c r="T689" s="232" t="s">
        <v>6469</v>
      </c>
    </row>
    <row r="690" spans="1:20" ht="15" x14ac:dyDescent="0.25">
      <c r="A690" s="228">
        <v>702</v>
      </c>
      <c r="B690" s="228" t="s">
        <v>6595</v>
      </c>
      <c r="C690" s="228" t="s">
        <v>5099</v>
      </c>
      <c r="D690" s="228" t="s">
        <v>60</v>
      </c>
      <c r="E690" s="320" t="s">
        <v>50</v>
      </c>
      <c r="F690" s="320"/>
      <c r="G690" s="228">
        <v>41.523200988769503</v>
      </c>
      <c r="H690" s="228">
        <v>-81.519439697265597</v>
      </c>
      <c r="I690" s="228">
        <v>702</v>
      </c>
      <c r="J690" s="228">
        <v>1</v>
      </c>
      <c r="K690" s="228">
        <v>0</v>
      </c>
      <c r="L690" s="228">
        <v>1</v>
      </c>
      <c r="M690" s="228">
        <v>0</v>
      </c>
      <c r="N690" s="228">
        <v>0</v>
      </c>
      <c r="O690" s="228">
        <v>0</v>
      </c>
      <c r="P690" s="228">
        <v>0</v>
      </c>
      <c r="Q690" s="228">
        <v>0</v>
      </c>
      <c r="R690" s="228">
        <v>0</v>
      </c>
      <c r="S690" s="228">
        <v>0</v>
      </c>
      <c r="T690" s="232" t="s">
        <v>6469</v>
      </c>
    </row>
    <row r="691" spans="1:20" ht="15" x14ac:dyDescent="0.25">
      <c r="A691" s="228">
        <v>703</v>
      </c>
      <c r="B691" s="228" t="s">
        <v>6596</v>
      </c>
      <c r="C691" s="228" t="s">
        <v>5130</v>
      </c>
      <c r="D691" s="228" t="s">
        <v>261</v>
      </c>
      <c r="E691" s="320" t="s">
        <v>50</v>
      </c>
      <c r="F691" s="320"/>
      <c r="G691" s="228">
        <v>46.728939056396499</v>
      </c>
      <c r="H691" s="228">
        <v>-122.95298004150401</v>
      </c>
      <c r="I691" s="228">
        <v>703</v>
      </c>
      <c r="J691" s="228">
        <v>1</v>
      </c>
      <c r="K691" s="228">
        <v>1</v>
      </c>
      <c r="L691" s="228">
        <v>0</v>
      </c>
      <c r="M691" s="228">
        <v>0</v>
      </c>
      <c r="N691" s="228">
        <v>0</v>
      </c>
      <c r="O691" s="228">
        <v>0</v>
      </c>
      <c r="P691" s="228">
        <v>0</v>
      </c>
      <c r="Q691" s="228">
        <v>0</v>
      </c>
      <c r="R691" s="228">
        <v>0</v>
      </c>
      <c r="S691" s="228">
        <v>0</v>
      </c>
      <c r="T691" s="232" t="s">
        <v>6469</v>
      </c>
    </row>
    <row r="692" spans="1:20" ht="15" x14ac:dyDescent="0.25">
      <c r="A692" s="228">
        <v>704</v>
      </c>
      <c r="B692" s="228" t="s">
        <v>6597</v>
      </c>
      <c r="C692" s="228" t="s">
        <v>4930</v>
      </c>
      <c r="D692" s="228" t="s">
        <v>49</v>
      </c>
      <c r="E692" s="320" t="s">
        <v>50</v>
      </c>
      <c r="F692" s="320"/>
      <c r="G692" s="228">
        <v>42.206390380859403</v>
      </c>
      <c r="H692" s="228">
        <v>-71.004806518554702</v>
      </c>
      <c r="I692" s="228">
        <v>704</v>
      </c>
      <c r="J692" s="228">
        <v>1</v>
      </c>
      <c r="K692" s="228">
        <v>0</v>
      </c>
      <c r="L692" s="228">
        <v>0</v>
      </c>
      <c r="M692" s="228">
        <v>1</v>
      </c>
      <c r="N692" s="228">
        <v>0</v>
      </c>
      <c r="O692" s="228">
        <v>0</v>
      </c>
      <c r="P692" s="228">
        <v>0</v>
      </c>
      <c r="Q692" s="228">
        <v>0</v>
      </c>
      <c r="R692" s="228">
        <v>0</v>
      </c>
      <c r="S692" s="228">
        <v>0</v>
      </c>
      <c r="T692" s="232" t="s">
        <v>6469</v>
      </c>
    </row>
    <row r="693" spans="1:20" ht="15" x14ac:dyDescent="0.25">
      <c r="A693" s="228">
        <v>705</v>
      </c>
      <c r="B693" s="228" t="s">
        <v>6598</v>
      </c>
      <c r="C693" s="228" t="s">
        <v>1692</v>
      </c>
      <c r="D693" s="228" t="s">
        <v>156</v>
      </c>
      <c r="E693" s="320" t="s">
        <v>50</v>
      </c>
      <c r="F693" s="320"/>
      <c r="G693" s="228">
        <v>40.038051605224602</v>
      </c>
      <c r="H693" s="228">
        <v>-76.301292419433594</v>
      </c>
      <c r="I693" s="228">
        <v>705</v>
      </c>
      <c r="J693" s="228">
        <v>1</v>
      </c>
      <c r="K693" s="228">
        <v>1</v>
      </c>
      <c r="L693" s="228">
        <v>0</v>
      </c>
      <c r="M693" s="228">
        <v>0</v>
      </c>
      <c r="N693" s="228">
        <v>0</v>
      </c>
      <c r="O693" s="228">
        <v>0</v>
      </c>
      <c r="P693" s="228">
        <v>0</v>
      </c>
      <c r="Q693" s="228">
        <v>0</v>
      </c>
      <c r="R693" s="228">
        <v>0</v>
      </c>
      <c r="S693" s="228">
        <v>0</v>
      </c>
      <c r="T693" s="232" t="s">
        <v>6469</v>
      </c>
    </row>
    <row r="694" spans="1:20" ht="15" x14ac:dyDescent="0.25">
      <c r="A694" s="228">
        <v>706</v>
      </c>
      <c r="B694" s="228" t="s">
        <v>6599</v>
      </c>
      <c r="C694" s="228" t="s">
        <v>5241</v>
      </c>
      <c r="D694" s="228" t="s">
        <v>160</v>
      </c>
      <c r="E694" s="320" t="s">
        <v>50</v>
      </c>
      <c r="F694" s="320"/>
      <c r="G694" s="228">
        <v>33.9428100585938</v>
      </c>
      <c r="H694" s="228">
        <v>-84.210952758789105</v>
      </c>
      <c r="I694" s="228">
        <v>706</v>
      </c>
      <c r="J694" s="228">
        <v>1</v>
      </c>
      <c r="K694" s="228">
        <v>0</v>
      </c>
      <c r="L694" s="228">
        <v>0</v>
      </c>
      <c r="M694" s="228">
        <v>0</v>
      </c>
      <c r="N694" s="228">
        <v>0</v>
      </c>
      <c r="O694" s="228">
        <v>0</v>
      </c>
      <c r="P694" s="228">
        <v>0</v>
      </c>
      <c r="Q694" s="228">
        <v>0</v>
      </c>
      <c r="R694" s="228">
        <v>0</v>
      </c>
      <c r="S694" s="228">
        <v>1</v>
      </c>
      <c r="T694" s="232" t="s">
        <v>6469</v>
      </c>
    </row>
    <row r="695" spans="1:20" ht="15" x14ac:dyDescent="0.25">
      <c r="A695" s="228">
        <v>708</v>
      </c>
      <c r="B695" s="228" t="s">
        <v>6600</v>
      </c>
      <c r="C695" s="228" t="s">
        <v>4759</v>
      </c>
      <c r="D695" s="228" t="s">
        <v>76</v>
      </c>
      <c r="E695" s="320" t="s">
        <v>50</v>
      </c>
      <c r="F695" s="320"/>
      <c r="G695" s="228">
        <v>33.885158538818402</v>
      </c>
      <c r="H695" s="228">
        <v>-118.16139984130901</v>
      </c>
      <c r="I695" s="228">
        <v>708</v>
      </c>
      <c r="J695" s="228">
        <v>1</v>
      </c>
      <c r="K695" s="228">
        <v>0</v>
      </c>
      <c r="L695" s="228">
        <v>1</v>
      </c>
      <c r="M695" s="228">
        <v>0</v>
      </c>
      <c r="N695" s="228">
        <v>0</v>
      </c>
      <c r="O695" s="228">
        <v>0</v>
      </c>
      <c r="P695" s="228">
        <v>0</v>
      </c>
      <c r="Q695" s="228">
        <v>0</v>
      </c>
      <c r="R695" s="228">
        <v>0</v>
      </c>
      <c r="S695" s="228">
        <v>0</v>
      </c>
      <c r="T695" s="232" t="s">
        <v>6469</v>
      </c>
    </row>
    <row r="696" spans="1:20" ht="15" x14ac:dyDescent="0.25">
      <c r="A696" s="228">
        <v>709</v>
      </c>
      <c r="B696" s="228" t="s">
        <v>6601</v>
      </c>
      <c r="C696" s="228" t="s">
        <v>4947</v>
      </c>
      <c r="D696" s="228" t="s">
        <v>192</v>
      </c>
      <c r="E696" s="320" t="s">
        <v>50</v>
      </c>
      <c r="F696" s="320"/>
      <c r="G696" s="228">
        <v>38.925048828125</v>
      </c>
      <c r="H696" s="228">
        <v>-76.907180786132798</v>
      </c>
      <c r="I696" s="228">
        <v>709</v>
      </c>
      <c r="J696" s="228">
        <v>1</v>
      </c>
      <c r="K696" s="228">
        <v>0</v>
      </c>
      <c r="L696" s="228">
        <v>0</v>
      </c>
      <c r="M696" s="228">
        <v>0</v>
      </c>
      <c r="N696" s="228">
        <v>0</v>
      </c>
      <c r="O696" s="228">
        <v>1</v>
      </c>
      <c r="P696" s="228">
        <v>0</v>
      </c>
      <c r="Q696" s="228">
        <v>0</v>
      </c>
      <c r="R696" s="228">
        <v>0</v>
      </c>
      <c r="S696" s="228">
        <v>0</v>
      </c>
      <c r="T696" s="232" t="s">
        <v>6469</v>
      </c>
    </row>
    <row r="697" spans="1:20" ht="15" x14ac:dyDescent="0.25">
      <c r="A697" s="228">
        <v>710</v>
      </c>
      <c r="B697" s="228" t="s">
        <v>6602</v>
      </c>
      <c r="C697" s="228" t="s">
        <v>4370</v>
      </c>
      <c r="D697" s="228" t="s">
        <v>76</v>
      </c>
      <c r="E697" s="320" t="s">
        <v>50</v>
      </c>
      <c r="F697" s="320"/>
      <c r="G697" s="228">
        <v>43.476730346679702</v>
      </c>
      <c r="H697" s="228">
        <v>-80.764541625976605</v>
      </c>
      <c r="I697" s="228">
        <v>710</v>
      </c>
      <c r="J697" s="228">
        <v>1</v>
      </c>
      <c r="K697" s="228">
        <v>0</v>
      </c>
      <c r="L697" s="228">
        <v>0</v>
      </c>
      <c r="M697" s="228">
        <v>0</v>
      </c>
      <c r="N697" s="228">
        <v>0</v>
      </c>
      <c r="O697" s="228">
        <v>1</v>
      </c>
      <c r="P697" s="228">
        <v>0</v>
      </c>
      <c r="Q697" s="228">
        <v>0</v>
      </c>
      <c r="R697" s="228">
        <v>0</v>
      </c>
      <c r="S697" s="228">
        <v>0</v>
      </c>
      <c r="T697" s="232" t="s">
        <v>6469</v>
      </c>
    </row>
    <row r="698" spans="1:20" ht="15" x14ac:dyDescent="0.25">
      <c r="A698" s="228">
        <v>711</v>
      </c>
      <c r="B698" s="228" t="s">
        <v>6603</v>
      </c>
      <c r="C698" s="228" t="s">
        <v>4783</v>
      </c>
      <c r="D698" s="228" t="s">
        <v>76</v>
      </c>
      <c r="E698" s="320" t="s">
        <v>50</v>
      </c>
      <c r="F698" s="320"/>
      <c r="G698" s="228">
        <v>34.055381774902301</v>
      </c>
      <c r="H698" s="228">
        <v>-117.182586669922</v>
      </c>
      <c r="I698" s="228">
        <v>711</v>
      </c>
      <c r="J698" s="228">
        <v>2</v>
      </c>
      <c r="K698" s="228">
        <v>0</v>
      </c>
      <c r="L698" s="228">
        <v>2</v>
      </c>
      <c r="M698" s="228">
        <v>0</v>
      </c>
      <c r="N698" s="228">
        <v>0</v>
      </c>
      <c r="O698" s="228">
        <v>0</v>
      </c>
      <c r="P698" s="228">
        <v>0</v>
      </c>
      <c r="Q698" s="228">
        <v>0</v>
      </c>
      <c r="R698" s="228">
        <v>0</v>
      </c>
      <c r="S698" s="228">
        <v>0</v>
      </c>
      <c r="T698" s="232" t="s">
        <v>6469</v>
      </c>
    </row>
    <row r="699" spans="1:20" ht="15" x14ac:dyDescent="0.25">
      <c r="A699" s="228">
        <v>712</v>
      </c>
      <c r="B699" s="228" t="s">
        <v>9808</v>
      </c>
      <c r="C699" s="228" t="s">
        <v>6623</v>
      </c>
      <c r="D699" s="228" t="s">
        <v>107</v>
      </c>
      <c r="E699" s="320" t="s">
        <v>50</v>
      </c>
      <c r="F699" s="320"/>
      <c r="G699" s="228">
        <v>41.040611267089801</v>
      </c>
      <c r="H699" s="228">
        <v>-73.787887573242202</v>
      </c>
      <c r="I699" s="228">
        <v>712</v>
      </c>
      <c r="J699" s="228">
        <v>1</v>
      </c>
      <c r="K699" s="228">
        <v>0</v>
      </c>
      <c r="L699" s="228">
        <v>1</v>
      </c>
      <c r="M699" s="228">
        <v>0</v>
      </c>
      <c r="N699" s="228">
        <v>0</v>
      </c>
      <c r="O699" s="228">
        <v>0</v>
      </c>
      <c r="P699" s="228">
        <v>0</v>
      </c>
      <c r="Q699" s="228">
        <v>0</v>
      </c>
      <c r="R699" s="228">
        <v>0</v>
      </c>
      <c r="S699" s="228">
        <v>0</v>
      </c>
      <c r="T699" s="232" t="s">
        <v>10241</v>
      </c>
    </row>
    <row r="700" spans="1:20" ht="15" x14ac:dyDescent="0.25">
      <c r="A700" s="228">
        <v>713</v>
      </c>
      <c r="B700" s="228" t="s">
        <v>9809</v>
      </c>
      <c r="C700" s="230" t="s">
        <v>9740</v>
      </c>
      <c r="D700" s="228" t="s">
        <v>261</v>
      </c>
      <c r="E700" s="320" t="s">
        <v>50</v>
      </c>
      <c r="F700" s="320"/>
      <c r="G700" s="235">
        <v>47.825321197509801</v>
      </c>
      <c r="H700" s="235">
        <v>-122.292442321777</v>
      </c>
      <c r="I700" s="228">
        <v>713</v>
      </c>
      <c r="J700" s="228">
        <v>1</v>
      </c>
      <c r="K700" s="228">
        <v>0</v>
      </c>
      <c r="L700" s="228">
        <v>1</v>
      </c>
      <c r="M700" s="228">
        <v>0</v>
      </c>
      <c r="N700" s="228">
        <v>0</v>
      </c>
      <c r="O700" s="228">
        <v>0</v>
      </c>
      <c r="P700" s="228">
        <v>0</v>
      </c>
      <c r="Q700" s="228">
        <v>0</v>
      </c>
      <c r="R700" s="228">
        <v>0</v>
      </c>
      <c r="S700" s="228">
        <v>0</v>
      </c>
      <c r="T700" s="232" t="s">
        <v>10241</v>
      </c>
    </row>
    <row r="701" spans="1:20" ht="15" x14ac:dyDescent="0.25">
      <c r="A701" s="228">
        <v>714</v>
      </c>
      <c r="B701" s="228" t="s">
        <v>9810</v>
      </c>
      <c r="C701" s="228" t="s">
        <v>6644</v>
      </c>
      <c r="D701" s="228" t="s">
        <v>261</v>
      </c>
      <c r="E701" s="320" t="s">
        <v>50</v>
      </c>
      <c r="F701" s="320"/>
      <c r="G701">
        <v>47.212478637695298</v>
      </c>
      <c r="H701">
        <v>-123.10565185546901</v>
      </c>
      <c r="I701" s="228">
        <v>714</v>
      </c>
      <c r="J701" s="228">
        <v>1</v>
      </c>
      <c r="K701" s="228">
        <v>1</v>
      </c>
      <c r="L701" s="228">
        <v>0</v>
      </c>
      <c r="M701" s="228">
        <v>0</v>
      </c>
      <c r="N701" s="228">
        <v>0</v>
      </c>
      <c r="O701" s="228">
        <v>0</v>
      </c>
      <c r="P701" s="228">
        <v>0</v>
      </c>
      <c r="Q701" s="228">
        <v>0</v>
      </c>
      <c r="R701" s="228">
        <v>0</v>
      </c>
      <c r="S701" s="228">
        <v>0</v>
      </c>
      <c r="T701" s="232" t="s">
        <v>10241</v>
      </c>
    </row>
    <row r="702" spans="1:20" ht="15" x14ac:dyDescent="0.25">
      <c r="A702" s="228">
        <v>715</v>
      </c>
      <c r="B702" s="228" t="s">
        <v>9811</v>
      </c>
      <c r="C702" s="237" t="s">
        <v>6669</v>
      </c>
      <c r="D702" s="228" t="s">
        <v>841</v>
      </c>
      <c r="E702" s="320" t="s">
        <v>50</v>
      </c>
      <c r="F702" s="320"/>
      <c r="G702">
        <v>34.778720855712898</v>
      </c>
      <c r="H702">
        <v>-82.308616638183594</v>
      </c>
      <c r="I702" s="228">
        <v>715</v>
      </c>
      <c r="J702" s="228">
        <v>1</v>
      </c>
      <c r="K702" s="228">
        <v>0</v>
      </c>
      <c r="L702" s="228">
        <v>0</v>
      </c>
      <c r="M702" s="228">
        <v>1</v>
      </c>
      <c r="N702" s="228">
        <v>0</v>
      </c>
      <c r="O702" s="228">
        <v>0</v>
      </c>
      <c r="P702" s="228">
        <v>0</v>
      </c>
      <c r="Q702" s="228">
        <v>0</v>
      </c>
      <c r="R702" s="228">
        <v>0</v>
      </c>
      <c r="S702" s="228">
        <v>0</v>
      </c>
      <c r="T702" s="232" t="s">
        <v>10241</v>
      </c>
    </row>
    <row r="703" spans="1:20" ht="15" x14ac:dyDescent="0.25">
      <c r="A703" s="228">
        <v>716</v>
      </c>
      <c r="B703" s="228" t="s">
        <v>9812</v>
      </c>
      <c r="C703" s="237" t="s">
        <v>6681</v>
      </c>
      <c r="D703" s="228" t="s">
        <v>76</v>
      </c>
      <c r="E703" s="320" t="s">
        <v>50</v>
      </c>
      <c r="F703" s="320"/>
      <c r="G703">
        <v>37.7236518859863</v>
      </c>
      <c r="H703">
        <v>-119.708122253418</v>
      </c>
      <c r="I703" s="228">
        <v>716</v>
      </c>
      <c r="J703" s="228">
        <v>1</v>
      </c>
      <c r="K703" s="228">
        <v>1</v>
      </c>
      <c r="L703" s="228">
        <v>0</v>
      </c>
      <c r="M703" s="228">
        <v>0</v>
      </c>
      <c r="N703" s="228">
        <v>0</v>
      </c>
      <c r="O703" s="228">
        <v>0</v>
      </c>
      <c r="P703" s="228">
        <v>0</v>
      </c>
      <c r="Q703" s="228">
        <v>0</v>
      </c>
      <c r="R703" s="228">
        <v>0</v>
      </c>
      <c r="S703" s="228">
        <v>0</v>
      </c>
      <c r="T703" s="232" t="s">
        <v>10241</v>
      </c>
    </row>
    <row r="704" spans="1:20" ht="15" x14ac:dyDescent="0.25">
      <c r="A704" s="228">
        <v>717</v>
      </c>
      <c r="B704" s="228" t="s">
        <v>9813</v>
      </c>
      <c r="C704" s="237" t="s">
        <v>6692</v>
      </c>
      <c r="D704" s="228" t="s">
        <v>219</v>
      </c>
      <c r="E704" s="320" t="s">
        <v>50</v>
      </c>
      <c r="F704" s="320"/>
      <c r="G704">
        <v>34.985599517822301</v>
      </c>
      <c r="H704">
        <v>-101.93627166748</v>
      </c>
      <c r="I704" s="228">
        <v>717</v>
      </c>
      <c r="J704" s="228">
        <v>1</v>
      </c>
      <c r="K704" s="228">
        <v>0</v>
      </c>
      <c r="L704" s="228">
        <v>0</v>
      </c>
      <c r="M704" s="228">
        <v>1</v>
      </c>
      <c r="N704" s="228">
        <v>0</v>
      </c>
      <c r="O704" s="228">
        <v>0</v>
      </c>
      <c r="P704" s="228">
        <v>0</v>
      </c>
      <c r="Q704" s="228">
        <v>0</v>
      </c>
      <c r="R704" s="228">
        <v>0</v>
      </c>
      <c r="S704" s="228">
        <v>0</v>
      </c>
      <c r="T704" s="232" t="s">
        <v>10241</v>
      </c>
    </row>
    <row r="705" spans="1:20" ht="15" x14ac:dyDescent="0.25">
      <c r="A705" s="228">
        <v>718</v>
      </c>
      <c r="B705" s="228" t="s">
        <v>9814</v>
      </c>
      <c r="C705" s="237" t="s">
        <v>4756</v>
      </c>
      <c r="D705" s="228" t="s">
        <v>76</v>
      </c>
      <c r="E705" s="320" t="s">
        <v>50</v>
      </c>
      <c r="F705" s="320"/>
      <c r="G705">
        <v>37.444660186767599</v>
      </c>
      <c r="H705">
        <v>-122.16078948974599</v>
      </c>
      <c r="I705" s="228">
        <v>718</v>
      </c>
      <c r="J705" s="228">
        <v>1</v>
      </c>
      <c r="K705" s="228">
        <v>0</v>
      </c>
      <c r="L705" s="228">
        <v>0</v>
      </c>
      <c r="M705" s="228">
        <v>1</v>
      </c>
      <c r="N705" s="228">
        <v>0</v>
      </c>
      <c r="O705" s="228">
        <v>0</v>
      </c>
      <c r="P705" s="228">
        <v>0</v>
      </c>
      <c r="Q705" s="228">
        <v>0</v>
      </c>
      <c r="R705" s="228">
        <v>0</v>
      </c>
      <c r="S705" s="228">
        <v>0</v>
      </c>
      <c r="T705" s="232" t="s">
        <v>10241</v>
      </c>
    </row>
    <row r="706" spans="1:20" ht="15" x14ac:dyDescent="0.25">
      <c r="A706" s="228">
        <v>719</v>
      </c>
      <c r="B706" s="228" t="s">
        <v>9815</v>
      </c>
      <c r="C706" s="237" t="s">
        <v>6708</v>
      </c>
      <c r="D706" s="230" t="s">
        <v>183</v>
      </c>
      <c r="E706" s="320" t="s">
        <v>50</v>
      </c>
      <c r="F706" s="320"/>
      <c r="G706">
        <v>41.916061401367202</v>
      </c>
      <c r="H706">
        <v>-83.397903442382798</v>
      </c>
      <c r="I706" s="228">
        <v>719</v>
      </c>
      <c r="J706" s="228">
        <v>1</v>
      </c>
      <c r="K706" s="228">
        <v>0</v>
      </c>
      <c r="L706" s="228">
        <v>0</v>
      </c>
      <c r="M706" s="228">
        <v>1</v>
      </c>
      <c r="N706" s="228">
        <v>0</v>
      </c>
      <c r="O706" s="228">
        <v>0</v>
      </c>
      <c r="P706" s="228">
        <v>0</v>
      </c>
      <c r="Q706" s="228">
        <v>0</v>
      </c>
      <c r="R706" s="228">
        <v>0</v>
      </c>
      <c r="S706" s="228">
        <v>0</v>
      </c>
      <c r="T706" s="232" t="s">
        <v>10241</v>
      </c>
    </row>
    <row r="707" spans="1:20" ht="15" x14ac:dyDescent="0.25">
      <c r="A707" s="228">
        <v>720</v>
      </c>
      <c r="B707" s="228" t="s">
        <v>9816</v>
      </c>
      <c r="C707" s="237" t="s">
        <v>9738</v>
      </c>
      <c r="D707" s="230" t="s">
        <v>740</v>
      </c>
      <c r="E707" s="320" t="s">
        <v>740</v>
      </c>
      <c r="F707" s="320">
        <v>1</v>
      </c>
      <c r="G707" s="236">
        <v>50.068752288818402</v>
      </c>
      <c r="H707" s="236">
        <v>-85.828125</v>
      </c>
      <c r="I707" s="228">
        <v>720</v>
      </c>
      <c r="J707" s="228">
        <v>1</v>
      </c>
      <c r="K707" s="228">
        <v>0</v>
      </c>
      <c r="L707" s="228">
        <v>0</v>
      </c>
      <c r="M707" s="228">
        <v>0</v>
      </c>
      <c r="N707" s="228">
        <v>0</v>
      </c>
      <c r="O707" s="228">
        <v>0</v>
      </c>
      <c r="P707" s="228">
        <v>1</v>
      </c>
      <c r="Q707" s="228">
        <v>0</v>
      </c>
      <c r="R707" s="228">
        <v>0</v>
      </c>
      <c r="S707" s="228">
        <v>0</v>
      </c>
      <c r="T707" s="232" t="s">
        <v>10241</v>
      </c>
    </row>
    <row r="708" spans="1:20" ht="15" x14ac:dyDescent="0.25">
      <c r="A708" s="228">
        <v>721</v>
      </c>
      <c r="B708" s="228" t="s">
        <v>9817</v>
      </c>
      <c r="C708" s="237" t="s">
        <v>6631</v>
      </c>
      <c r="D708" s="230" t="s">
        <v>740</v>
      </c>
      <c r="E708" s="320" t="s">
        <v>740</v>
      </c>
      <c r="F708" s="320">
        <v>1</v>
      </c>
      <c r="G708" s="235">
        <v>53.633838653564503</v>
      </c>
      <c r="H708" s="235">
        <v>-113.627471923828</v>
      </c>
      <c r="I708" s="228">
        <v>721</v>
      </c>
      <c r="J708" s="228">
        <v>1</v>
      </c>
      <c r="K708" s="228">
        <v>0</v>
      </c>
      <c r="L708" s="228">
        <v>1</v>
      </c>
      <c r="M708" s="228">
        <v>0</v>
      </c>
      <c r="N708" s="228">
        <v>0</v>
      </c>
      <c r="O708" s="228">
        <v>0</v>
      </c>
      <c r="P708" s="228">
        <v>0</v>
      </c>
      <c r="Q708" s="228">
        <v>0</v>
      </c>
      <c r="R708" s="228">
        <v>0</v>
      </c>
      <c r="S708" s="228">
        <v>0</v>
      </c>
      <c r="T708" s="232" t="s">
        <v>10241</v>
      </c>
    </row>
    <row r="709" spans="1:20" ht="15" x14ac:dyDescent="0.25">
      <c r="A709" s="228">
        <v>722</v>
      </c>
      <c r="B709" s="228" t="s">
        <v>9818</v>
      </c>
      <c r="C709" s="237" t="s">
        <v>6615</v>
      </c>
      <c r="D709" s="230"/>
      <c r="E709" s="320" t="s">
        <v>6616</v>
      </c>
      <c r="F709" s="320">
        <v>1</v>
      </c>
      <c r="G709">
        <v>51.506420135497997</v>
      </c>
      <c r="H709">
        <v>-0.12721000611782099</v>
      </c>
      <c r="I709" s="228">
        <v>722</v>
      </c>
      <c r="J709" s="228">
        <v>1</v>
      </c>
      <c r="K709" s="228">
        <v>0</v>
      </c>
      <c r="L709" s="228">
        <v>1</v>
      </c>
      <c r="M709" s="228">
        <v>0</v>
      </c>
      <c r="N709" s="228">
        <v>0</v>
      </c>
      <c r="O709" s="228">
        <v>0</v>
      </c>
      <c r="P709" s="228">
        <v>0</v>
      </c>
      <c r="Q709" s="228">
        <v>0</v>
      </c>
      <c r="R709" s="228">
        <v>0</v>
      </c>
      <c r="S709" s="228">
        <v>0</v>
      </c>
      <c r="T709" s="232" t="s">
        <v>10241</v>
      </c>
    </row>
    <row r="710" spans="1:20" ht="15" x14ac:dyDescent="0.25">
      <c r="A710" s="228">
        <v>723</v>
      </c>
      <c r="B710" s="228" t="s">
        <v>10398</v>
      </c>
      <c r="C710" s="237" t="s">
        <v>9882</v>
      </c>
      <c r="D710" s="230" t="s">
        <v>76</v>
      </c>
      <c r="E710" s="320" t="s">
        <v>50</v>
      </c>
      <c r="F710" s="320"/>
      <c r="G710">
        <v>34.106681823730497</v>
      </c>
      <c r="H710">
        <v>-117.802978515625</v>
      </c>
      <c r="I710" s="228">
        <v>723</v>
      </c>
      <c r="J710" s="228">
        <v>1</v>
      </c>
      <c r="K710" s="228">
        <v>0</v>
      </c>
      <c r="L710" s="228">
        <v>1</v>
      </c>
      <c r="M710" s="228">
        <v>0</v>
      </c>
      <c r="N710" s="228">
        <v>0</v>
      </c>
      <c r="O710" s="228">
        <v>0</v>
      </c>
      <c r="P710" s="228">
        <v>0</v>
      </c>
      <c r="Q710" s="228">
        <v>0</v>
      </c>
      <c r="R710" s="228">
        <v>0</v>
      </c>
      <c r="S710" s="228">
        <v>0</v>
      </c>
      <c r="T710" s="232" t="s">
        <v>10241</v>
      </c>
    </row>
    <row r="711" spans="1:20" ht="15" x14ac:dyDescent="0.25">
      <c r="A711" s="228">
        <v>724</v>
      </c>
      <c r="B711" s="228" t="s">
        <v>10399</v>
      </c>
      <c r="C711" s="329" t="s">
        <v>9944</v>
      </c>
      <c r="D711" s="230" t="s">
        <v>244</v>
      </c>
      <c r="E711" s="320" t="s">
        <v>50</v>
      </c>
      <c r="F711" s="230"/>
      <c r="G711" s="235">
        <v>37.273670196533203</v>
      </c>
      <c r="H711" s="235">
        <v>-107.87930297851599</v>
      </c>
      <c r="I711" s="228">
        <v>724</v>
      </c>
      <c r="J711" s="228">
        <v>1</v>
      </c>
      <c r="K711" s="228">
        <v>0</v>
      </c>
      <c r="L711" s="228">
        <v>0</v>
      </c>
      <c r="M711" s="228">
        <v>0</v>
      </c>
      <c r="N711" s="228">
        <v>0</v>
      </c>
      <c r="O711" s="228">
        <v>0</v>
      </c>
      <c r="P711" s="228">
        <v>1</v>
      </c>
      <c r="Q711" s="228">
        <v>0</v>
      </c>
      <c r="R711" s="228">
        <v>0</v>
      </c>
      <c r="S711" s="228">
        <v>0</v>
      </c>
      <c r="T711" s="232" t="s">
        <v>10242</v>
      </c>
    </row>
    <row r="712" spans="1:20" ht="15" x14ac:dyDescent="0.25">
      <c r="A712" s="228">
        <v>725</v>
      </c>
      <c r="B712" s="228" t="s">
        <v>10400</v>
      </c>
      <c r="C712" s="243" t="s">
        <v>9969</v>
      </c>
      <c r="D712" s="243" t="s">
        <v>76</v>
      </c>
      <c r="E712" s="320" t="s">
        <v>50</v>
      </c>
      <c r="F712" s="230"/>
      <c r="G712" s="235">
        <v>38.106090545654297</v>
      </c>
      <c r="H712" s="235">
        <v>-122.567901611328</v>
      </c>
      <c r="I712" s="228">
        <v>725</v>
      </c>
      <c r="J712" s="228">
        <v>1</v>
      </c>
      <c r="K712" s="228">
        <v>0</v>
      </c>
      <c r="L712" s="228">
        <v>0</v>
      </c>
      <c r="M712" s="228">
        <v>1</v>
      </c>
      <c r="N712" s="228">
        <v>0</v>
      </c>
      <c r="O712" s="228">
        <v>0</v>
      </c>
      <c r="P712" s="228">
        <v>0</v>
      </c>
      <c r="Q712" s="228">
        <v>0</v>
      </c>
      <c r="R712" s="228">
        <v>0</v>
      </c>
      <c r="S712" s="228">
        <v>0</v>
      </c>
      <c r="T712" s="228" t="s">
        <v>10242</v>
      </c>
    </row>
    <row r="713" spans="1:20" ht="15" x14ac:dyDescent="0.25">
      <c r="A713" s="228">
        <v>726</v>
      </c>
      <c r="B713" s="228" t="s">
        <v>10401</v>
      </c>
      <c r="C713" s="8" t="s">
        <v>9992</v>
      </c>
      <c r="D713" s="8"/>
      <c r="E713" s="320" t="s">
        <v>9993</v>
      </c>
      <c r="F713" s="230">
        <v>1</v>
      </c>
      <c r="G713">
        <v>30.049919128418001</v>
      </c>
      <c r="H713">
        <v>31.248600006103501</v>
      </c>
      <c r="I713" s="228">
        <v>726</v>
      </c>
      <c r="J713" s="228">
        <v>1</v>
      </c>
      <c r="K713" s="228">
        <v>0</v>
      </c>
      <c r="L713" s="228">
        <v>0</v>
      </c>
      <c r="M713" s="228">
        <v>1</v>
      </c>
      <c r="N713" s="228">
        <v>0</v>
      </c>
      <c r="O713" s="228">
        <v>0</v>
      </c>
      <c r="P713" s="228">
        <v>0</v>
      </c>
      <c r="Q713" s="228">
        <v>0</v>
      </c>
      <c r="R713" s="228">
        <v>0</v>
      </c>
      <c r="S713" s="228">
        <v>0</v>
      </c>
      <c r="T713" s="228" t="s">
        <v>10242</v>
      </c>
    </row>
    <row r="714" spans="1:20" ht="15" x14ac:dyDescent="0.25">
      <c r="A714" s="228">
        <v>727</v>
      </c>
      <c r="B714" s="228" t="s">
        <v>10402</v>
      </c>
      <c r="C714" s="243" t="s">
        <v>10009</v>
      </c>
      <c r="D714" s="230" t="s">
        <v>1488</v>
      </c>
      <c r="E714" s="243" t="s">
        <v>50</v>
      </c>
      <c r="F714" s="230"/>
      <c r="G714">
        <v>20.887769699096701</v>
      </c>
      <c r="H714">
        <v>-156.50175476074199</v>
      </c>
      <c r="I714" s="228">
        <v>727</v>
      </c>
      <c r="J714" s="228">
        <v>3</v>
      </c>
      <c r="K714" s="228">
        <v>0</v>
      </c>
      <c r="L714" s="228">
        <v>3</v>
      </c>
      <c r="M714" s="228">
        <v>0</v>
      </c>
      <c r="N714" s="228">
        <v>0</v>
      </c>
      <c r="O714" s="228">
        <v>0</v>
      </c>
      <c r="P714" s="228">
        <v>0</v>
      </c>
      <c r="Q714" s="228">
        <v>0</v>
      </c>
      <c r="R714" s="228">
        <v>0</v>
      </c>
      <c r="S714" s="228">
        <v>0</v>
      </c>
      <c r="T714" s="228" t="s">
        <v>10242</v>
      </c>
    </row>
    <row r="715" spans="1:20" ht="15" x14ac:dyDescent="0.25">
      <c r="A715" s="228">
        <v>728</v>
      </c>
      <c r="B715" s="228" t="s">
        <v>10403</v>
      </c>
      <c r="C715" s="8" t="s">
        <v>10018</v>
      </c>
      <c r="D715" s="8" t="s">
        <v>250</v>
      </c>
      <c r="E715" s="320" t="s">
        <v>50</v>
      </c>
      <c r="F715" s="230"/>
      <c r="G715">
        <v>35.911788940429702</v>
      </c>
      <c r="H715">
        <v>-79.077232360839801</v>
      </c>
      <c r="I715" s="228">
        <v>728</v>
      </c>
      <c r="J715" s="228">
        <v>1</v>
      </c>
      <c r="K715" s="228">
        <v>0</v>
      </c>
      <c r="L715" s="228">
        <v>0</v>
      </c>
      <c r="M715" s="228">
        <v>1</v>
      </c>
      <c r="N715" s="228">
        <v>0</v>
      </c>
      <c r="O715" s="228">
        <v>0</v>
      </c>
      <c r="P715" s="228">
        <v>0</v>
      </c>
      <c r="Q715" s="228">
        <v>0</v>
      </c>
      <c r="R715" s="228">
        <v>0</v>
      </c>
      <c r="S715" s="228">
        <v>0</v>
      </c>
      <c r="T715" s="228" t="s">
        <v>10242</v>
      </c>
    </row>
    <row r="716" spans="1:20" ht="15" x14ac:dyDescent="0.25">
      <c r="A716" s="228">
        <v>729</v>
      </c>
      <c r="B716" s="228" t="s">
        <v>10404</v>
      </c>
      <c r="C716" s="243" t="s">
        <v>10021</v>
      </c>
      <c r="D716" s="243" t="s">
        <v>60</v>
      </c>
      <c r="E716" s="320" t="s">
        <v>50</v>
      </c>
      <c r="F716" s="230"/>
      <c r="G716">
        <v>40.147609710693402</v>
      </c>
      <c r="H716">
        <v>-84.240226745605497</v>
      </c>
      <c r="I716" s="228">
        <v>729</v>
      </c>
      <c r="J716" s="228">
        <v>1</v>
      </c>
      <c r="K716" s="228">
        <v>0</v>
      </c>
      <c r="L716" s="228">
        <v>1</v>
      </c>
      <c r="M716" s="228">
        <v>0</v>
      </c>
      <c r="N716" s="228">
        <v>0</v>
      </c>
      <c r="O716" s="228">
        <v>0</v>
      </c>
      <c r="P716" s="228">
        <v>0</v>
      </c>
      <c r="Q716" s="228">
        <v>0</v>
      </c>
      <c r="R716" s="228">
        <v>0</v>
      </c>
      <c r="S716" s="228">
        <v>0</v>
      </c>
      <c r="T716" s="228" t="s">
        <v>10242</v>
      </c>
    </row>
    <row r="717" spans="1:20" ht="15" x14ac:dyDescent="0.25">
      <c r="A717" s="228">
        <v>730</v>
      </c>
      <c r="B717" s="228" t="s">
        <v>10405</v>
      </c>
      <c r="C717" s="243" t="s">
        <v>10025</v>
      </c>
      <c r="D717" s="243" t="s">
        <v>1615</v>
      </c>
      <c r="E717" s="320" t="s">
        <v>50</v>
      </c>
      <c r="F717" s="230"/>
      <c r="G717">
        <v>61.582248687744098</v>
      </c>
      <c r="H717">
        <v>-149.44534301757801</v>
      </c>
      <c r="I717" s="228">
        <v>730</v>
      </c>
      <c r="J717" s="228">
        <v>1</v>
      </c>
      <c r="K717" s="228">
        <v>0</v>
      </c>
      <c r="L717" s="228">
        <v>0</v>
      </c>
      <c r="M717" s="228">
        <v>0</v>
      </c>
      <c r="N717" s="228">
        <v>0</v>
      </c>
      <c r="O717" s="228">
        <v>0</v>
      </c>
      <c r="P717" s="228">
        <v>1</v>
      </c>
      <c r="Q717" s="228">
        <v>0</v>
      </c>
      <c r="R717" s="228">
        <v>0</v>
      </c>
      <c r="S717" s="228">
        <v>0</v>
      </c>
      <c r="T717" s="228" t="s">
        <v>10242</v>
      </c>
    </row>
    <row r="718" spans="1:20" ht="15" x14ac:dyDescent="0.25">
      <c r="A718" s="228">
        <v>731</v>
      </c>
      <c r="B718" s="228" t="s">
        <v>10406</v>
      </c>
      <c r="C718" s="243" t="s">
        <v>10043</v>
      </c>
      <c r="D718" s="243" t="s">
        <v>183</v>
      </c>
      <c r="E718" s="320" t="s">
        <v>50</v>
      </c>
      <c r="F718" s="230"/>
      <c r="G718">
        <v>42.291568756103501</v>
      </c>
      <c r="H718">
        <v>-85.588508605957003</v>
      </c>
      <c r="I718" s="228">
        <v>731</v>
      </c>
      <c r="J718" s="228">
        <v>3</v>
      </c>
      <c r="K718" s="228">
        <v>1</v>
      </c>
      <c r="L718" s="228">
        <v>0</v>
      </c>
      <c r="M718" s="228">
        <v>1</v>
      </c>
      <c r="N718" s="228">
        <v>0</v>
      </c>
      <c r="O718" s="228">
        <v>1</v>
      </c>
      <c r="P718" s="228">
        <v>0</v>
      </c>
      <c r="Q718" s="228">
        <v>0</v>
      </c>
      <c r="R718" s="228">
        <v>0</v>
      </c>
      <c r="S718" s="228">
        <v>0</v>
      </c>
      <c r="T718" s="228" t="s">
        <v>10242</v>
      </c>
    </row>
    <row r="719" spans="1:20" ht="15" x14ac:dyDescent="0.25">
      <c r="A719" s="228">
        <v>732</v>
      </c>
      <c r="B719" s="228" t="s">
        <v>10407</v>
      </c>
      <c r="C719" s="243" t="s">
        <v>10049</v>
      </c>
      <c r="D719" s="243" t="s">
        <v>165</v>
      </c>
      <c r="E719" s="320" t="s">
        <v>50</v>
      </c>
      <c r="F719" s="230"/>
      <c r="G719" s="236">
        <v>28.461990356445298</v>
      </c>
      <c r="H719" s="236">
        <v>-81.360206604003906</v>
      </c>
      <c r="I719" s="228">
        <v>732</v>
      </c>
      <c r="J719" s="228">
        <v>1</v>
      </c>
      <c r="K719" s="228">
        <v>0</v>
      </c>
      <c r="L719" s="228">
        <v>1</v>
      </c>
      <c r="M719" s="228">
        <v>0</v>
      </c>
      <c r="N719" s="228">
        <v>0</v>
      </c>
      <c r="O719" s="228">
        <v>0</v>
      </c>
      <c r="P719" s="228">
        <v>0</v>
      </c>
      <c r="Q719" s="228">
        <v>0</v>
      </c>
      <c r="R719" s="228">
        <v>0</v>
      </c>
      <c r="S719" s="228">
        <v>0</v>
      </c>
      <c r="T719" s="228" t="s">
        <v>10242</v>
      </c>
    </row>
    <row r="720" spans="1:20" ht="15" x14ac:dyDescent="0.25">
      <c r="A720" s="228">
        <v>733</v>
      </c>
      <c r="B720" s="228" t="s">
        <v>10408</v>
      </c>
      <c r="C720" s="243" t="s">
        <v>1685</v>
      </c>
      <c r="D720" s="243" t="s">
        <v>60</v>
      </c>
      <c r="E720" s="320" t="s">
        <v>50</v>
      </c>
      <c r="F720" s="230"/>
      <c r="G720">
        <v>41.484489440917997</v>
      </c>
      <c r="H720">
        <v>-81.778289794921903</v>
      </c>
      <c r="I720" s="228">
        <v>733</v>
      </c>
      <c r="J720" s="228">
        <v>1</v>
      </c>
      <c r="K720" s="228">
        <v>0</v>
      </c>
      <c r="L720" s="228">
        <v>0</v>
      </c>
      <c r="M720" s="228">
        <v>0</v>
      </c>
      <c r="N720" s="228">
        <v>1</v>
      </c>
      <c r="O720" s="228">
        <v>0</v>
      </c>
      <c r="P720" s="228">
        <v>0</v>
      </c>
      <c r="Q720" s="228">
        <v>0</v>
      </c>
      <c r="R720" s="228">
        <v>0</v>
      </c>
      <c r="S720" s="228">
        <v>0</v>
      </c>
      <c r="T720" s="228" t="s">
        <v>10242</v>
      </c>
    </row>
    <row r="721" spans="1:20" ht="15" x14ac:dyDescent="0.25">
      <c r="A721" s="228">
        <v>734</v>
      </c>
      <c r="B721" s="228" t="s">
        <v>10409</v>
      </c>
      <c r="C721" s="243" t="s">
        <v>10067</v>
      </c>
      <c r="D721" s="243" t="s">
        <v>122</v>
      </c>
      <c r="E721" s="320" t="s">
        <v>50</v>
      </c>
      <c r="F721" s="230"/>
      <c r="G721">
        <v>45.456321716308601</v>
      </c>
      <c r="H721">
        <v>-123.84262084960901</v>
      </c>
      <c r="I721" s="228">
        <v>734</v>
      </c>
      <c r="J721" s="228">
        <v>1</v>
      </c>
      <c r="K721" s="228">
        <v>0</v>
      </c>
      <c r="L721" s="228">
        <v>0</v>
      </c>
      <c r="M721" s="228">
        <v>0</v>
      </c>
      <c r="N721" s="228">
        <v>0</v>
      </c>
      <c r="O721" s="228">
        <v>0</v>
      </c>
      <c r="P721" s="228">
        <v>1</v>
      </c>
      <c r="Q721" s="228">
        <v>0</v>
      </c>
      <c r="R721" s="228">
        <v>0</v>
      </c>
      <c r="S721" s="228">
        <v>0</v>
      </c>
      <c r="T721" s="228" t="s">
        <v>10242</v>
      </c>
    </row>
    <row r="722" spans="1:20" ht="15" x14ac:dyDescent="0.25">
      <c r="A722" s="228">
        <v>735</v>
      </c>
      <c r="B722" s="228" t="s">
        <v>10410</v>
      </c>
      <c r="C722" s="8" t="s">
        <v>10080</v>
      </c>
      <c r="D722" s="8" t="s">
        <v>384</v>
      </c>
      <c r="E722" s="320" t="s">
        <v>50</v>
      </c>
      <c r="F722" s="230"/>
      <c r="G722">
        <v>29.912590026855501</v>
      </c>
      <c r="H722">
        <v>-90.204010009765597</v>
      </c>
      <c r="I722" s="228">
        <v>735</v>
      </c>
      <c r="J722" s="228">
        <v>1</v>
      </c>
      <c r="K722" s="228">
        <v>0</v>
      </c>
      <c r="L722" s="228">
        <v>1</v>
      </c>
      <c r="M722" s="228">
        <v>0</v>
      </c>
      <c r="N722" s="228">
        <v>0</v>
      </c>
      <c r="O722" s="228">
        <v>0</v>
      </c>
      <c r="P722" s="228">
        <v>0</v>
      </c>
      <c r="Q722" s="228">
        <v>0</v>
      </c>
      <c r="R722" s="228">
        <v>0</v>
      </c>
      <c r="S722" s="228">
        <v>0</v>
      </c>
      <c r="T722" s="228" t="s">
        <v>10242</v>
      </c>
    </row>
    <row r="723" spans="1:20" ht="15" x14ac:dyDescent="0.25">
      <c r="A723" s="228">
        <v>736</v>
      </c>
      <c r="B723" s="228" t="s">
        <v>10411</v>
      </c>
      <c r="C723" s="8" t="s">
        <v>10086</v>
      </c>
      <c r="D723" s="8" t="s">
        <v>808</v>
      </c>
      <c r="E723" s="320" t="s">
        <v>50</v>
      </c>
      <c r="F723" s="230"/>
      <c r="G723">
        <v>41.0802612304688</v>
      </c>
      <c r="H723">
        <v>-85.138313293457003</v>
      </c>
      <c r="I723" s="228">
        <v>736</v>
      </c>
      <c r="J723" s="228">
        <v>1</v>
      </c>
      <c r="K723" s="228">
        <v>0</v>
      </c>
      <c r="L723" s="228">
        <v>0</v>
      </c>
      <c r="M723" s="228">
        <v>1</v>
      </c>
      <c r="N723" s="228">
        <v>0</v>
      </c>
      <c r="O723" s="228">
        <v>0</v>
      </c>
      <c r="P723" s="228">
        <v>0</v>
      </c>
      <c r="Q723" s="228">
        <v>0</v>
      </c>
      <c r="R723" s="228">
        <v>0</v>
      </c>
      <c r="S723" s="228">
        <v>0</v>
      </c>
      <c r="T723" s="228" t="s">
        <v>10242</v>
      </c>
    </row>
    <row r="724" spans="1:20" ht="15" x14ac:dyDescent="0.25">
      <c r="A724" s="228">
        <v>737</v>
      </c>
      <c r="B724" s="228" t="s">
        <v>10412</v>
      </c>
      <c r="C724" s="243" t="s">
        <v>10090</v>
      </c>
      <c r="D724" s="243" t="s">
        <v>107</v>
      </c>
      <c r="E724" s="320" t="s">
        <v>50</v>
      </c>
      <c r="F724" s="230"/>
      <c r="G724">
        <v>40.842159271240199</v>
      </c>
      <c r="H724">
        <v>-72.934211730957003</v>
      </c>
      <c r="I724" s="228">
        <v>737</v>
      </c>
      <c r="J724" s="228">
        <v>1</v>
      </c>
      <c r="K724" s="228">
        <v>1</v>
      </c>
      <c r="L724" s="228">
        <v>0</v>
      </c>
      <c r="M724" s="228">
        <v>0</v>
      </c>
      <c r="N724" s="228">
        <v>0</v>
      </c>
      <c r="O724" s="228">
        <v>0</v>
      </c>
      <c r="P724" s="228">
        <v>0</v>
      </c>
      <c r="Q724" s="228">
        <v>0</v>
      </c>
      <c r="R724" s="228">
        <v>0</v>
      </c>
      <c r="S724" s="228">
        <v>0</v>
      </c>
      <c r="T724" s="228" t="s">
        <v>10242</v>
      </c>
    </row>
    <row r="725" spans="1:20" ht="15" x14ac:dyDescent="0.25">
      <c r="A725" s="228">
        <v>738</v>
      </c>
      <c r="B725" s="228" t="s">
        <v>10413</v>
      </c>
      <c r="C725" s="8" t="s">
        <v>10102</v>
      </c>
      <c r="D725" s="8" t="s">
        <v>76</v>
      </c>
      <c r="E725" s="320" t="s">
        <v>50</v>
      </c>
      <c r="F725" s="230"/>
      <c r="G725">
        <v>37.75</v>
      </c>
      <c r="H725">
        <v>-122.282997131348</v>
      </c>
      <c r="I725" s="228">
        <v>738</v>
      </c>
      <c r="J725" s="228">
        <v>1</v>
      </c>
      <c r="K725" s="228">
        <v>1</v>
      </c>
      <c r="L725" s="228">
        <v>0</v>
      </c>
      <c r="M725" s="228">
        <v>0</v>
      </c>
      <c r="N725" s="228">
        <v>0</v>
      </c>
      <c r="O725" s="228">
        <v>0</v>
      </c>
      <c r="P725" s="228">
        <v>0</v>
      </c>
      <c r="Q725" s="228">
        <v>0</v>
      </c>
      <c r="R725" s="228">
        <v>0</v>
      </c>
      <c r="S725" s="228">
        <v>0</v>
      </c>
      <c r="T725" s="228" t="s">
        <v>10242</v>
      </c>
    </row>
    <row r="726" spans="1:20" ht="15" x14ac:dyDescent="0.25">
      <c r="A726" s="228">
        <v>739</v>
      </c>
      <c r="B726" s="228" t="s">
        <v>10414</v>
      </c>
      <c r="C726" s="243" t="s">
        <v>10123</v>
      </c>
      <c r="D726" s="243" t="s">
        <v>122</v>
      </c>
      <c r="E726" s="320" t="s">
        <v>50</v>
      </c>
      <c r="F726" s="230"/>
      <c r="G726">
        <v>44.933261871337898</v>
      </c>
      <c r="H726">
        <v>-123.043807983398</v>
      </c>
      <c r="I726" s="228">
        <v>739</v>
      </c>
      <c r="J726" s="228">
        <v>3</v>
      </c>
      <c r="K726" s="228">
        <v>1</v>
      </c>
      <c r="L726" s="228">
        <v>1</v>
      </c>
      <c r="M726" s="228">
        <v>0</v>
      </c>
      <c r="N726" s="228">
        <v>0</v>
      </c>
      <c r="O726" s="228">
        <v>0</v>
      </c>
      <c r="P726" s="228">
        <v>0</v>
      </c>
      <c r="Q726" s="228">
        <v>0</v>
      </c>
      <c r="R726" s="228">
        <v>1</v>
      </c>
      <c r="S726" s="228">
        <v>0</v>
      </c>
      <c r="T726" s="228" t="s">
        <v>10242</v>
      </c>
    </row>
    <row r="727" spans="1:20" ht="15" x14ac:dyDescent="0.25">
      <c r="A727" s="228">
        <v>740</v>
      </c>
      <c r="B727" s="228" t="s">
        <v>10415</v>
      </c>
      <c r="C727" s="358" t="s">
        <v>10171</v>
      </c>
      <c r="D727" s="358" t="s">
        <v>76</v>
      </c>
      <c r="E727" s="320" t="s">
        <v>50</v>
      </c>
      <c r="F727" s="230"/>
      <c r="G727">
        <v>33.837051391601598</v>
      </c>
      <c r="H727">
        <v>-118.34311676025401</v>
      </c>
      <c r="I727" s="228">
        <v>740</v>
      </c>
      <c r="J727" s="228">
        <v>1</v>
      </c>
      <c r="K727" s="228">
        <v>1</v>
      </c>
      <c r="L727" s="228">
        <v>0</v>
      </c>
      <c r="M727" s="228">
        <v>0</v>
      </c>
      <c r="N727" s="228">
        <v>0</v>
      </c>
      <c r="O727" s="228">
        <v>0</v>
      </c>
      <c r="P727" s="228">
        <v>0</v>
      </c>
      <c r="Q727" s="228">
        <v>0</v>
      </c>
      <c r="R727" s="228">
        <v>0</v>
      </c>
      <c r="S727" s="228">
        <v>0</v>
      </c>
      <c r="T727" s="228" t="s">
        <v>10242</v>
      </c>
    </row>
    <row r="728" spans="1:20" ht="15" x14ac:dyDescent="0.25">
      <c r="A728" s="228">
        <v>742</v>
      </c>
      <c r="B728" s="228" t="s">
        <v>10416</v>
      </c>
      <c r="C728" s="9" t="s">
        <v>10211</v>
      </c>
      <c r="D728" s="9" t="s">
        <v>76</v>
      </c>
      <c r="E728" s="320" t="s">
        <v>50</v>
      </c>
      <c r="F728" s="230"/>
      <c r="G728">
        <v>37.881511688232401</v>
      </c>
      <c r="H728">
        <v>-122.46647644043</v>
      </c>
      <c r="I728" s="228">
        <v>742</v>
      </c>
      <c r="J728" s="228">
        <v>1</v>
      </c>
      <c r="K728" s="228">
        <v>0</v>
      </c>
      <c r="L728" s="228">
        <v>0</v>
      </c>
      <c r="M728" s="228">
        <v>1</v>
      </c>
      <c r="N728" s="228">
        <v>0</v>
      </c>
      <c r="O728" s="228">
        <v>0</v>
      </c>
      <c r="P728" s="228">
        <v>0</v>
      </c>
      <c r="Q728" s="228">
        <v>0</v>
      </c>
      <c r="R728" s="228">
        <v>0</v>
      </c>
      <c r="S728" s="228">
        <v>0</v>
      </c>
      <c r="T728" s="228" t="s">
        <v>10242</v>
      </c>
    </row>
    <row r="729" spans="1:20" ht="15" x14ac:dyDescent="0.25">
      <c r="A729" s="228">
        <v>743</v>
      </c>
      <c r="B729" s="228" t="s">
        <v>10417</v>
      </c>
      <c r="C729" s="8" t="s">
        <v>10227</v>
      </c>
      <c r="D729" s="8" t="s">
        <v>1268</v>
      </c>
      <c r="E729" s="320" t="s">
        <v>50</v>
      </c>
      <c r="F729" s="230"/>
      <c r="G729">
        <v>36.333488464355497</v>
      </c>
      <c r="H729">
        <v>-94.124938964843807</v>
      </c>
      <c r="I729" s="228">
        <v>743</v>
      </c>
      <c r="J729" s="228">
        <v>1</v>
      </c>
      <c r="K729" s="228">
        <v>0</v>
      </c>
      <c r="L729" s="228">
        <v>0</v>
      </c>
      <c r="M729" s="228">
        <v>0</v>
      </c>
      <c r="N729" s="228">
        <v>1</v>
      </c>
      <c r="O729" s="228">
        <v>0</v>
      </c>
      <c r="P729" s="228">
        <v>0</v>
      </c>
      <c r="Q729" s="228">
        <v>0</v>
      </c>
      <c r="R729" s="228">
        <v>0</v>
      </c>
      <c r="S729" s="228">
        <v>0</v>
      </c>
      <c r="T729" s="228" t="s">
        <v>10242</v>
      </c>
    </row>
    <row r="730" spans="1:20" ht="15" x14ac:dyDescent="0.25">
      <c r="A730" s="228">
        <v>744</v>
      </c>
      <c r="B730" s="228" t="s">
        <v>11280</v>
      </c>
      <c r="C730" s="358" t="s">
        <v>10640</v>
      </c>
      <c r="D730" s="358" t="s">
        <v>219</v>
      </c>
      <c r="E730" s="320" t="s">
        <v>50</v>
      </c>
      <c r="F730" s="230"/>
      <c r="G730">
        <v>32.750949859619098</v>
      </c>
      <c r="H730">
        <v>-97.330856323242102</v>
      </c>
      <c r="I730" s="228">
        <v>744</v>
      </c>
      <c r="J730" s="228">
        <v>1</v>
      </c>
      <c r="K730" s="228">
        <v>1</v>
      </c>
      <c r="L730" s="228">
        <v>0</v>
      </c>
      <c r="M730" s="228">
        <v>0</v>
      </c>
      <c r="N730" s="228">
        <v>0</v>
      </c>
      <c r="O730" s="228">
        <v>0</v>
      </c>
      <c r="P730" s="228">
        <v>0</v>
      </c>
      <c r="Q730" s="228">
        <v>0</v>
      </c>
      <c r="R730" s="228">
        <v>0</v>
      </c>
      <c r="S730" s="228">
        <v>0</v>
      </c>
      <c r="T730" s="228" t="s">
        <v>11278</v>
      </c>
    </row>
    <row r="731" spans="1:20" x14ac:dyDescent="0.2">
      <c r="A731" s="324">
        <v>745</v>
      </c>
      <c r="B731" s="324" t="s">
        <v>11281</v>
      </c>
      <c r="C731" s="324" t="s">
        <v>2892</v>
      </c>
      <c r="D731" s="324" t="s">
        <v>144</v>
      </c>
      <c r="E731" s="324" t="s">
        <v>50</v>
      </c>
      <c r="G731" s="324">
        <v>36.832729339599602</v>
      </c>
      <c r="H731" s="324">
        <v>-76.297706604003906</v>
      </c>
      <c r="I731" s="324">
        <v>745</v>
      </c>
      <c r="J731" s="324">
        <v>1</v>
      </c>
      <c r="K731" s="324">
        <v>0</v>
      </c>
      <c r="L731" s="324">
        <v>0</v>
      </c>
      <c r="M731" s="324">
        <v>0</v>
      </c>
      <c r="N731" s="324">
        <v>1</v>
      </c>
      <c r="O731" s="324">
        <v>0</v>
      </c>
      <c r="P731" s="324">
        <v>0</v>
      </c>
      <c r="Q731" s="324">
        <v>0</v>
      </c>
      <c r="R731" s="324">
        <v>0</v>
      </c>
      <c r="S731" s="324">
        <v>0</v>
      </c>
      <c r="T731" s="324" t="s">
        <v>11278</v>
      </c>
    </row>
    <row r="732" spans="1:20" x14ac:dyDescent="0.2">
      <c r="A732" s="324">
        <v>746</v>
      </c>
      <c r="B732" s="324" t="s">
        <v>11282</v>
      </c>
      <c r="C732" s="324" t="s">
        <v>10526</v>
      </c>
      <c r="D732" s="324" t="s">
        <v>144</v>
      </c>
      <c r="E732" s="324" t="s">
        <v>50</v>
      </c>
      <c r="G732" s="324">
        <v>38.701541900634702</v>
      </c>
      <c r="H732" s="324">
        <v>-77.477333068847599</v>
      </c>
      <c r="I732" s="324">
        <v>746</v>
      </c>
      <c r="J732" s="324">
        <v>2</v>
      </c>
      <c r="K732" s="324">
        <v>0</v>
      </c>
      <c r="L732" s="324">
        <v>1</v>
      </c>
      <c r="M732" s="324">
        <v>0</v>
      </c>
      <c r="N732" s="324">
        <v>0</v>
      </c>
      <c r="O732" s="324">
        <v>1</v>
      </c>
      <c r="P732" s="324">
        <v>0</v>
      </c>
      <c r="Q732" s="324">
        <v>0</v>
      </c>
      <c r="R732" s="324">
        <v>0</v>
      </c>
      <c r="S732" s="324">
        <v>0</v>
      </c>
      <c r="T732" s="324" t="s">
        <v>11278</v>
      </c>
    </row>
    <row r="733" spans="1:20" x14ac:dyDescent="0.2">
      <c r="A733" s="324">
        <v>747</v>
      </c>
      <c r="B733" s="324" t="s">
        <v>11283</v>
      </c>
      <c r="C733" s="324" t="s">
        <v>10549</v>
      </c>
      <c r="D733" s="324" t="s">
        <v>76</v>
      </c>
      <c r="E733" s="324" t="s">
        <v>50</v>
      </c>
      <c r="G733" s="324">
        <v>34.122081756591797</v>
      </c>
      <c r="H733" s="324">
        <v>-118.105209350585</v>
      </c>
      <c r="I733" s="324">
        <v>747</v>
      </c>
      <c r="J733" s="324">
        <v>1</v>
      </c>
      <c r="K733" s="324">
        <v>0</v>
      </c>
      <c r="L733" s="324">
        <v>0</v>
      </c>
      <c r="M733" s="324">
        <v>1</v>
      </c>
      <c r="N733" s="324">
        <v>0</v>
      </c>
      <c r="O733" s="324">
        <v>0</v>
      </c>
      <c r="P733" s="324">
        <v>0</v>
      </c>
      <c r="Q733" s="324">
        <v>0</v>
      </c>
      <c r="R733" s="324">
        <v>0</v>
      </c>
      <c r="S733" s="324">
        <v>0</v>
      </c>
      <c r="T733" s="324" t="s">
        <v>11278</v>
      </c>
    </row>
    <row r="734" spans="1:20" x14ac:dyDescent="0.2">
      <c r="A734" s="324">
        <v>748</v>
      </c>
      <c r="B734" s="324" t="s">
        <v>11284</v>
      </c>
      <c r="C734" s="324" t="s">
        <v>10557</v>
      </c>
      <c r="D734" s="324" t="s">
        <v>208</v>
      </c>
      <c r="E734" s="324" t="s">
        <v>50</v>
      </c>
      <c r="G734" s="324">
        <v>40.117378234863203</v>
      </c>
      <c r="H734" s="324">
        <v>-88.204429626464801</v>
      </c>
      <c r="I734" s="324">
        <v>748</v>
      </c>
      <c r="J734" s="324">
        <v>1</v>
      </c>
      <c r="K734" s="324">
        <v>1</v>
      </c>
      <c r="L734" s="324">
        <v>0</v>
      </c>
      <c r="M734" s="324">
        <v>0</v>
      </c>
      <c r="N734" s="324">
        <v>0</v>
      </c>
      <c r="O734" s="324">
        <v>0</v>
      </c>
      <c r="P734" s="324">
        <v>0</v>
      </c>
      <c r="Q734" s="324">
        <v>0</v>
      </c>
      <c r="R734" s="324">
        <v>0</v>
      </c>
      <c r="S734" s="324">
        <v>0</v>
      </c>
      <c r="T734" s="324" t="s">
        <v>11278</v>
      </c>
    </row>
    <row r="735" spans="1:20" x14ac:dyDescent="0.2">
      <c r="A735" s="324">
        <v>749</v>
      </c>
      <c r="B735" s="324" t="s">
        <v>11285</v>
      </c>
      <c r="C735" s="324" t="s">
        <v>10560</v>
      </c>
      <c r="D735" s="324" t="s">
        <v>219</v>
      </c>
      <c r="E735" s="324" t="s">
        <v>50</v>
      </c>
      <c r="G735" s="324">
        <v>32.220321655273402</v>
      </c>
      <c r="H735" s="324">
        <v>-98.201950073242102</v>
      </c>
      <c r="I735" s="324">
        <v>749</v>
      </c>
      <c r="J735" s="324">
        <v>1</v>
      </c>
      <c r="K735" s="324">
        <v>0</v>
      </c>
      <c r="L735" s="324">
        <v>0</v>
      </c>
      <c r="M735" s="324">
        <v>1</v>
      </c>
      <c r="N735" s="324">
        <v>0</v>
      </c>
      <c r="O735" s="324">
        <v>0</v>
      </c>
      <c r="P735" s="324">
        <v>0</v>
      </c>
      <c r="Q735" s="324">
        <v>0</v>
      </c>
      <c r="R735" s="324">
        <v>0</v>
      </c>
      <c r="S735" s="324">
        <v>0</v>
      </c>
      <c r="T735" s="324" t="s">
        <v>11278</v>
      </c>
    </row>
    <row r="736" spans="1:20" x14ac:dyDescent="0.2">
      <c r="A736" s="324">
        <v>750</v>
      </c>
      <c r="B736" s="324" t="s">
        <v>11286</v>
      </c>
      <c r="C736" s="324" t="s">
        <v>10675</v>
      </c>
      <c r="D736" s="324" t="s">
        <v>107</v>
      </c>
      <c r="E736" s="324" t="s">
        <v>50</v>
      </c>
      <c r="G736" s="324">
        <v>41.121879577636697</v>
      </c>
      <c r="H736" s="324">
        <v>-73.708702087402301</v>
      </c>
      <c r="I736" s="324">
        <v>750</v>
      </c>
      <c r="J736" s="324">
        <v>1</v>
      </c>
      <c r="K736" s="324">
        <v>0</v>
      </c>
      <c r="L736" s="324">
        <v>0</v>
      </c>
      <c r="M736" s="324">
        <v>1</v>
      </c>
      <c r="N736" s="324">
        <v>0</v>
      </c>
      <c r="O736" s="324">
        <v>0</v>
      </c>
      <c r="P736" s="324">
        <v>0</v>
      </c>
      <c r="Q736" s="324">
        <v>0</v>
      </c>
      <c r="R736" s="324">
        <v>0</v>
      </c>
      <c r="S736" s="324">
        <v>0</v>
      </c>
      <c r="T736" s="324" t="s">
        <v>11278</v>
      </c>
    </row>
    <row r="737" spans="1:20" x14ac:dyDescent="0.2">
      <c r="A737" s="324">
        <v>751</v>
      </c>
      <c r="B737" s="324" t="s">
        <v>11287</v>
      </c>
      <c r="C737" s="324" t="s">
        <v>10678</v>
      </c>
      <c r="D737" s="324" t="s">
        <v>160</v>
      </c>
      <c r="E737" s="324" t="s">
        <v>50</v>
      </c>
      <c r="G737" s="324">
        <v>33.86328125</v>
      </c>
      <c r="H737" s="324">
        <v>-83.409271240234304</v>
      </c>
      <c r="I737" s="324">
        <v>751</v>
      </c>
      <c r="J737" s="324">
        <v>1</v>
      </c>
      <c r="K737" s="324">
        <v>0</v>
      </c>
      <c r="L737" s="324">
        <v>1</v>
      </c>
      <c r="M737" s="324">
        <v>0</v>
      </c>
      <c r="N737" s="324">
        <v>0</v>
      </c>
      <c r="O737" s="324">
        <v>0</v>
      </c>
      <c r="P737" s="324">
        <v>0</v>
      </c>
      <c r="Q737" s="324">
        <v>0</v>
      </c>
      <c r="R737" s="324">
        <v>0</v>
      </c>
      <c r="S737" s="324">
        <v>0</v>
      </c>
      <c r="T737" s="324" t="s">
        <v>11278</v>
      </c>
    </row>
    <row r="738" spans="1:20" x14ac:dyDescent="0.2">
      <c r="A738" s="324">
        <v>752</v>
      </c>
      <c r="B738" s="324" t="s">
        <v>11288</v>
      </c>
      <c r="C738" s="324" t="s">
        <v>10572</v>
      </c>
      <c r="D738" s="324" t="s">
        <v>1268</v>
      </c>
      <c r="E738" s="324" t="s">
        <v>50</v>
      </c>
      <c r="G738" s="324">
        <v>36.372329711913999</v>
      </c>
      <c r="H738" s="324">
        <v>-94.209487915039006</v>
      </c>
      <c r="I738" s="324">
        <v>752</v>
      </c>
      <c r="J738" s="324">
        <v>2</v>
      </c>
      <c r="K738" s="324">
        <v>1</v>
      </c>
      <c r="L738" s="324">
        <v>0</v>
      </c>
      <c r="M738" s="324">
        <v>0</v>
      </c>
      <c r="N738" s="324">
        <v>1</v>
      </c>
      <c r="O738" s="324">
        <v>0</v>
      </c>
      <c r="P738" s="324">
        <v>0</v>
      </c>
      <c r="Q738" s="324">
        <v>0</v>
      </c>
      <c r="R738" s="324">
        <v>0</v>
      </c>
      <c r="S738" s="324">
        <v>0</v>
      </c>
      <c r="T738" s="324" t="s">
        <v>11278</v>
      </c>
    </row>
    <row r="739" spans="1:20" x14ac:dyDescent="0.2">
      <c r="A739" s="324">
        <v>753</v>
      </c>
      <c r="B739" s="324" t="s">
        <v>11289</v>
      </c>
      <c r="C739" s="324" t="s">
        <v>10592</v>
      </c>
      <c r="D739" s="324" t="s">
        <v>76</v>
      </c>
      <c r="E739" s="324" t="s">
        <v>50</v>
      </c>
      <c r="G739" s="324">
        <v>37.925559997558501</v>
      </c>
      <c r="H739" s="324">
        <v>-122.527618408203</v>
      </c>
      <c r="I739" s="324">
        <v>753</v>
      </c>
      <c r="J739" s="324">
        <v>1</v>
      </c>
      <c r="K739" s="324">
        <v>0</v>
      </c>
      <c r="L739" s="324">
        <v>1</v>
      </c>
      <c r="M739" s="324">
        <v>0</v>
      </c>
      <c r="N739" s="324">
        <v>0</v>
      </c>
      <c r="O739" s="324">
        <v>0</v>
      </c>
      <c r="P739" s="324">
        <v>0</v>
      </c>
      <c r="Q739" s="324">
        <v>0</v>
      </c>
      <c r="R739" s="324">
        <v>0</v>
      </c>
      <c r="S739" s="324">
        <v>0</v>
      </c>
      <c r="T739" s="324" t="s">
        <v>11278</v>
      </c>
    </row>
    <row r="740" spans="1:20" x14ac:dyDescent="0.2">
      <c r="A740" s="324">
        <v>754</v>
      </c>
      <c r="B740" s="324" t="s">
        <v>11290</v>
      </c>
      <c r="C740" s="324" t="s">
        <v>10689</v>
      </c>
      <c r="D740" s="324" t="s">
        <v>76</v>
      </c>
      <c r="E740" s="324" t="s">
        <v>50</v>
      </c>
      <c r="G740" s="324">
        <v>33.678138732910099</v>
      </c>
      <c r="H740" s="324">
        <v>-116.29537963867099</v>
      </c>
      <c r="I740" s="324">
        <v>754</v>
      </c>
      <c r="J740" s="324">
        <v>1</v>
      </c>
      <c r="K740" s="324">
        <v>0</v>
      </c>
      <c r="L740" s="324">
        <v>1</v>
      </c>
      <c r="M740" s="324">
        <v>0</v>
      </c>
      <c r="N740" s="324">
        <v>0</v>
      </c>
      <c r="O740" s="324">
        <v>0</v>
      </c>
      <c r="P740" s="324">
        <v>0</v>
      </c>
      <c r="Q740" s="324">
        <v>0</v>
      </c>
      <c r="R740" s="324">
        <v>0</v>
      </c>
      <c r="S740" s="324">
        <v>0</v>
      </c>
      <c r="T740" s="324" t="s">
        <v>11278</v>
      </c>
    </row>
    <row r="741" spans="1:20" x14ac:dyDescent="0.2">
      <c r="A741" s="324">
        <v>755</v>
      </c>
      <c r="B741" s="324" t="s">
        <v>11291</v>
      </c>
      <c r="C741" s="324" t="s">
        <v>11019</v>
      </c>
      <c r="D741" s="324" t="s">
        <v>250</v>
      </c>
      <c r="E741" s="324" t="s">
        <v>50</v>
      </c>
      <c r="G741" s="324">
        <v>35.955360412597599</v>
      </c>
      <c r="H741" s="324">
        <v>-80.005203247070298</v>
      </c>
      <c r="I741" s="324">
        <v>755</v>
      </c>
      <c r="J741" s="324">
        <v>1</v>
      </c>
      <c r="K741" s="324">
        <v>0</v>
      </c>
      <c r="L741" s="324">
        <v>1</v>
      </c>
      <c r="M741" s="324">
        <v>0</v>
      </c>
      <c r="N741" s="324">
        <v>0</v>
      </c>
      <c r="O741" s="324">
        <v>0</v>
      </c>
      <c r="P741" s="324">
        <v>0</v>
      </c>
      <c r="Q741" s="324">
        <v>0</v>
      </c>
      <c r="R741" s="324">
        <v>0</v>
      </c>
      <c r="S741" s="324">
        <v>0</v>
      </c>
      <c r="T741" s="324" t="s">
        <v>11278</v>
      </c>
    </row>
    <row r="742" spans="1:20" x14ac:dyDescent="0.2">
      <c r="A742" s="324">
        <v>756</v>
      </c>
      <c r="B742" s="324" t="s">
        <v>11292</v>
      </c>
      <c r="C742" s="324" t="s">
        <v>2142</v>
      </c>
      <c r="D742" s="324" t="s">
        <v>250</v>
      </c>
      <c r="E742" s="324" t="s">
        <v>50</v>
      </c>
      <c r="G742" s="324">
        <v>35.823051452636697</v>
      </c>
      <c r="H742" s="324">
        <v>-78.830146789550696</v>
      </c>
      <c r="I742" s="324">
        <v>756</v>
      </c>
      <c r="J742" s="324">
        <v>1</v>
      </c>
      <c r="K742" s="324">
        <v>0</v>
      </c>
      <c r="L742" s="324">
        <v>1</v>
      </c>
      <c r="M742" s="324">
        <v>0</v>
      </c>
      <c r="N742" s="324">
        <v>0</v>
      </c>
      <c r="O742" s="324">
        <v>0</v>
      </c>
      <c r="P742" s="324">
        <v>0</v>
      </c>
      <c r="Q742" s="324">
        <v>0</v>
      </c>
      <c r="R742" s="324">
        <v>0</v>
      </c>
      <c r="S742" s="324">
        <v>0</v>
      </c>
      <c r="T742" s="324" t="s">
        <v>11278</v>
      </c>
    </row>
    <row r="743" spans="1:20" x14ac:dyDescent="0.2">
      <c r="A743" s="324">
        <v>757</v>
      </c>
      <c r="B743" s="324" t="s">
        <v>11293</v>
      </c>
      <c r="C743" s="324" t="s">
        <v>10698</v>
      </c>
      <c r="D743" s="324" t="s">
        <v>874</v>
      </c>
      <c r="E743" s="324" t="s">
        <v>50</v>
      </c>
      <c r="G743" s="324">
        <v>41.051948547363203</v>
      </c>
      <c r="H743" s="324">
        <v>-73.542221069335895</v>
      </c>
      <c r="I743" s="324">
        <v>757</v>
      </c>
      <c r="J743" s="324">
        <v>1</v>
      </c>
      <c r="K743" s="324">
        <v>0</v>
      </c>
      <c r="L743" s="324">
        <v>0</v>
      </c>
      <c r="M743" s="324">
        <v>1</v>
      </c>
      <c r="N743" s="324">
        <v>0</v>
      </c>
      <c r="O743" s="324">
        <v>0</v>
      </c>
      <c r="P743" s="324">
        <v>0</v>
      </c>
      <c r="Q743" s="324">
        <v>0</v>
      </c>
      <c r="R743" s="324">
        <v>0</v>
      </c>
      <c r="S743" s="324">
        <v>0</v>
      </c>
      <c r="T743" s="324" t="s">
        <v>11278</v>
      </c>
    </row>
    <row r="744" spans="1:20" x14ac:dyDescent="0.2">
      <c r="A744" s="324">
        <v>758</v>
      </c>
      <c r="B744" s="324" t="s">
        <v>11294</v>
      </c>
      <c r="C744" s="324" t="s">
        <v>738</v>
      </c>
      <c r="D744" s="324" t="s">
        <v>740</v>
      </c>
      <c r="E744" s="324" t="s">
        <v>740</v>
      </c>
      <c r="F744" s="324">
        <v>1</v>
      </c>
      <c r="G744" s="324">
        <v>49.2447509765625</v>
      </c>
      <c r="H744" s="324">
        <v>-122.973342895507</v>
      </c>
      <c r="I744" s="324">
        <v>758</v>
      </c>
      <c r="J744" s="324">
        <v>26</v>
      </c>
      <c r="K744" s="324">
        <v>9</v>
      </c>
      <c r="L744" s="324">
        <v>7</v>
      </c>
      <c r="M744" s="324">
        <v>1</v>
      </c>
      <c r="N744" s="324">
        <v>0</v>
      </c>
      <c r="O744" s="324">
        <v>0</v>
      </c>
      <c r="P744" s="324">
        <v>9</v>
      </c>
      <c r="Q744" s="324">
        <v>0</v>
      </c>
      <c r="R744" s="324">
        <v>0</v>
      </c>
      <c r="S744" s="324">
        <v>0</v>
      </c>
      <c r="T744" s="324" t="s">
        <v>11278</v>
      </c>
    </row>
    <row r="745" spans="1:20" x14ac:dyDescent="0.2">
      <c r="A745" s="324">
        <v>759</v>
      </c>
      <c r="B745" s="324" t="s">
        <v>11295</v>
      </c>
      <c r="C745" s="324" t="s">
        <v>10612</v>
      </c>
      <c r="D745" s="324" t="s">
        <v>76</v>
      </c>
      <c r="E745" s="324" t="s">
        <v>50</v>
      </c>
      <c r="G745" s="324">
        <v>37.694580078125</v>
      </c>
      <c r="H745" s="324">
        <v>-122.085632324218</v>
      </c>
      <c r="I745" s="324">
        <v>759</v>
      </c>
      <c r="J745" s="324">
        <v>1</v>
      </c>
      <c r="K745" s="324">
        <v>0</v>
      </c>
      <c r="L745" s="324">
        <v>0</v>
      </c>
      <c r="M745" s="324">
        <v>1</v>
      </c>
      <c r="N745" s="324">
        <v>0</v>
      </c>
      <c r="O745" s="324">
        <v>0</v>
      </c>
      <c r="P745" s="324">
        <v>0</v>
      </c>
      <c r="Q745" s="324">
        <v>0</v>
      </c>
      <c r="R745" s="324">
        <v>0</v>
      </c>
      <c r="S745" s="324">
        <v>0</v>
      </c>
      <c r="T745" s="324" t="s">
        <v>11278</v>
      </c>
    </row>
    <row r="746" spans="1:20" x14ac:dyDescent="0.2">
      <c r="A746" s="324">
        <v>760</v>
      </c>
      <c r="B746" s="324" t="s">
        <v>11296</v>
      </c>
      <c r="C746" s="324" t="s">
        <v>10716</v>
      </c>
      <c r="D746" s="324" t="s">
        <v>156</v>
      </c>
      <c r="E746" s="324" t="s">
        <v>50</v>
      </c>
      <c r="G746" s="324">
        <v>41.410148620605398</v>
      </c>
      <c r="H746" s="324">
        <v>-75.660781860351506</v>
      </c>
      <c r="I746" s="324">
        <v>760</v>
      </c>
      <c r="J746" s="324">
        <v>1</v>
      </c>
      <c r="K746" s="324">
        <v>0</v>
      </c>
      <c r="L746" s="324">
        <v>1</v>
      </c>
      <c r="M746" s="324">
        <v>0</v>
      </c>
      <c r="N746" s="324">
        <v>0</v>
      </c>
      <c r="O746" s="324">
        <v>0</v>
      </c>
      <c r="P746" s="324">
        <v>0</v>
      </c>
      <c r="Q746" s="324">
        <v>0</v>
      </c>
      <c r="R746" s="324">
        <v>0</v>
      </c>
      <c r="S746" s="324">
        <v>0</v>
      </c>
      <c r="T746" s="324" t="s">
        <v>11278</v>
      </c>
    </row>
    <row r="747" spans="1:20" x14ac:dyDescent="0.2">
      <c r="A747" s="324">
        <v>761</v>
      </c>
      <c r="B747" s="324" t="s">
        <v>11297</v>
      </c>
      <c r="C747" s="324" t="s">
        <v>2749</v>
      </c>
      <c r="D747" s="324" t="s">
        <v>208</v>
      </c>
      <c r="E747" s="324" t="s">
        <v>50</v>
      </c>
      <c r="G747" s="324">
        <v>40.692359924316399</v>
      </c>
      <c r="H747" s="324">
        <v>-89.587989807128906</v>
      </c>
      <c r="I747" s="324">
        <v>761</v>
      </c>
      <c r="J747" s="324">
        <v>1</v>
      </c>
      <c r="K747" s="324">
        <v>1</v>
      </c>
      <c r="L747" s="324">
        <v>0</v>
      </c>
      <c r="M747" s="324">
        <v>0</v>
      </c>
      <c r="N747" s="324">
        <v>0</v>
      </c>
      <c r="O747" s="324">
        <v>0</v>
      </c>
      <c r="P747" s="324">
        <v>0</v>
      </c>
      <c r="Q747" s="324">
        <v>0</v>
      </c>
      <c r="R747" s="324">
        <v>0</v>
      </c>
      <c r="S747" s="324">
        <v>0</v>
      </c>
      <c r="T747" s="324" t="s">
        <v>11278</v>
      </c>
    </row>
    <row r="748" spans="1:20" x14ac:dyDescent="0.2">
      <c r="A748" s="324">
        <v>762</v>
      </c>
      <c r="B748" s="324" t="s">
        <v>11298</v>
      </c>
      <c r="C748" s="324" t="s">
        <v>10799</v>
      </c>
      <c r="D748" s="324" t="s">
        <v>815</v>
      </c>
      <c r="E748" s="324" t="s">
        <v>50</v>
      </c>
      <c r="G748" s="324">
        <v>39.896549224853501</v>
      </c>
      <c r="H748" s="324">
        <v>-75.120651245117102</v>
      </c>
      <c r="I748" s="324">
        <v>762</v>
      </c>
      <c r="J748" s="324">
        <v>1</v>
      </c>
      <c r="K748" s="324">
        <v>0</v>
      </c>
      <c r="L748" s="324">
        <v>0</v>
      </c>
      <c r="M748" s="324">
        <v>0</v>
      </c>
      <c r="N748" s="324">
        <v>0</v>
      </c>
      <c r="O748" s="324">
        <v>1</v>
      </c>
      <c r="P748" s="324">
        <v>0</v>
      </c>
      <c r="Q748" s="324">
        <v>0</v>
      </c>
      <c r="R748" s="324">
        <v>0</v>
      </c>
      <c r="S748" s="324">
        <v>0</v>
      </c>
      <c r="T748" s="324" t="s">
        <v>11278</v>
      </c>
    </row>
    <row r="749" spans="1:20" x14ac:dyDescent="0.2">
      <c r="A749" s="324">
        <v>763</v>
      </c>
      <c r="B749" s="324" t="s">
        <v>11299</v>
      </c>
      <c r="C749" s="324" t="s">
        <v>10807</v>
      </c>
      <c r="D749" s="324" t="s">
        <v>219</v>
      </c>
      <c r="E749" s="324" t="s">
        <v>50</v>
      </c>
      <c r="G749" s="324">
        <v>27.530920028686499</v>
      </c>
      <c r="H749" s="324">
        <v>-99.502227783203097</v>
      </c>
      <c r="I749" s="324">
        <v>763</v>
      </c>
      <c r="J749" s="324">
        <v>1</v>
      </c>
      <c r="K749" s="324">
        <v>0</v>
      </c>
      <c r="L749" s="324">
        <v>0</v>
      </c>
      <c r="M749" s="324">
        <v>0</v>
      </c>
      <c r="N749" s="324">
        <v>1</v>
      </c>
      <c r="O749" s="324">
        <v>0</v>
      </c>
      <c r="P749" s="324">
        <v>0</v>
      </c>
      <c r="Q749" s="324">
        <v>0</v>
      </c>
      <c r="R749" s="324">
        <v>0</v>
      </c>
      <c r="S749" s="324">
        <v>0</v>
      </c>
      <c r="T749" s="324" t="s">
        <v>11278</v>
      </c>
    </row>
    <row r="750" spans="1:20" x14ac:dyDescent="0.2">
      <c r="A750" s="324">
        <v>764</v>
      </c>
      <c r="B750" s="324" t="s">
        <v>11300</v>
      </c>
      <c r="C750" s="324" t="s">
        <v>10853</v>
      </c>
      <c r="D750" s="324" t="s">
        <v>76</v>
      </c>
      <c r="E750" s="324" t="s">
        <v>50</v>
      </c>
      <c r="G750" s="324">
        <v>39.063407897949197</v>
      </c>
      <c r="H750" s="324">
        <v>-120.717895507812</v>
      </c>
      <c r="I750" s="324">
        <v>764</v>
      </c>
      <c r="J750" s="324">
        <v>1</v>
      </c>
      <c r="K750" s="324">
        <v>0</v>
      </c>
      <c r="L750" s="324">
        <v>0</v>
      </c>
      <c r="M750" s="324">
        <v>1</v>
      </c>
      <c r="N750" s="324">
        <v>0</v>
      </c>
      <c r="O750" s="324">
        <v>0</v>
      </c>
      <c r="P750" s="324">
        <v>0</v>
      </c>
      <c r="Q750" s="324">
        <v>0</v>
      </c>
      <c r="R750" s="324">
        <v>0</v>
      </c>
      <c r="S750" s="324">
        <v>0</v>
      </c>
      <c r="T750" s="324" t="s">
        <v>11278</v>
      </c>
    </row>
    <row r="751" spans="1:20" x14ac:dyDescent="0.2">
      <c r="A751" s="324">
        <v>765</v>
      </c>
      <c r="B751" s="324" t="s">
        <v>11301</v>
      </c>
      <c r="C751" s="324" t="s">
        <v>10870</v>
      </c>
      <c r="D751" s="324" t="s">
        <v>1276</v>
      </c>
      <c r="E751" s="324" t="s">
        <v>50</v>
      </c>
      <c r="G751" s="324">
        <v>33.425510406494098</v>
      </c>
      <c r="H751" s="324">
        <v>-111.937240600585</v>
      </c>
      <c r="I751" s="324">
        <v>765</v>
      </c>
      <c r="J751" s="324">
        <v>1</v>
      </c>
      <c r="K751" s="324">
        <v>0</v>
      </c>
      <c r="L751" s="324">
        <v>0</v>
      </c>
      <c r="M751" s="324">
        <v>1</v>
      </c>
      <c r="N751" s="324">
        <v>0</v>
      </c>
      <c r="O751" s="324">
        <v>0</v>
      </c>
      <c r="P751" s="324">
        <v>0</v>
      </c>
      <c r="Q751" s="324">
        <v>0</v>
      </c>
      <c r="R751" s="324">
        <v>0</v>
      </c>
      <c r="S751" s="324">
        <v>0</v>
      </c>
      <c r="T751" s="324" t="s">
        <v>11278</v>
      </c>
    </row>
    <row r="752" spans="1:20" x14ac:dyDescent="0.2">
      <c r="A752" s="324">
        <v>766</v>
      </c>
      <c r="B752" s="324" t="s">
        <v>11302</v>
      </c>
      <c r="C752" s="324" t="s">
        <v>10880</v>
      </c>
      <c r="D752" s="324" t="s">
        <v>261</v>
      </c>
      <c r="E752" s="324" t="s">
        <v>50</v>
      </c>
      <c r="G752" s="324">
        <v>47.627281188964801</v>
      </c>
      <c r="H752" s="324">
        <v>-122.52100372314401</v>
      </c>
      <c r="I752" s="324">
        <v>766</v>
      </c>
      <c r="J752" s="324">
        <v>1</v>
      </c>
      <c r="K752" s="324">
        <v>0</v>
      </c>
      <c r="L752" s="324">
        <v>1</v>
      </c>
      <c r="M752" s="324">
        <v>0</v>
      </c>
      <c r="N752" s="324">
        <v>0</v>
      </c>
      <c r="O752" s="324">
        <v>0</v>
      </c>
      <c r="P752" s="324">
        <v>0</v>
      </c>
      <c r="Q752" s="324">
        <v>0</v>
      </c>
      <c r="R752" s="324">
        <v>0</v>
      </c>
      <c r="S752" s="324">
        <v>0</v>
      </c>
      <c r="T752" s="324" t="s">
        <v>11278</v>
      </c>
    </row>
    <row r="753" spans="1:20" x14ac:dyDescent="0.2">
      <c r="A753" s="324">
        <v>767</v>
      </c>
      <c r="B753" s="324" t="s">
        <v>11303</v>
      </c>
      <c r="C753" s="324" t="s">
        <v>10896</v>
      </c>
      <c r="D753" s="324" t="s">
        <v>10897</v>
      </c>
      <c r="E753" s="324" t="s">
        <v>10897</v>
      </c>
      <c r="F753" s="324">
        <v>1</v>
      </c>
      <c r="G753" s="324">
        <v>55.675670623779297</v>
      </c>
      <c r="H753" s="324">
        <v>12.5675601959228</v>
      </c>
      <c r="I753" s="324">
        <v>767</v>
      </c>
      <c r="J753" s="324">
        <v>1</v>
      </c>
      <c r="K753" s="324">
        <v>0</v>
      </c>
      <c r="L753" s="324">
        <v>0</v>
      </c>
      <c r="M753" s="324">
        <v>0</v>
      </c>
      <c r="N753" s="324">
        <v>0</v>
      </c>
      <c r="O753" s="324">
        <v>0</v>
      </c>
      <c r="P753" s="324">
        <v>0</v>
      </c>
      <c r="Q753" s="324">
        <v>0</v>
      </c>
      <c r="R753" s="324">
        <v>0</v>
      </c>
      <c r="S753" s="324">
        <v>1</v>
      </c>
      <c r="T753" s="324" t="s">
        <v>11278</v>
      </c>
    </row>
    <row r="754" spans="1:20" x14ac:dyDescent="0.2">
      <c r="A754" s="324">
        <v>768</v>
      </c>
      <c r="B754" s="324" t="s">
        <v>11304</v>
      </c>
      <c r="C754" s="324" t="s">
        <v>10911</v>
      </c>
      <c r="D754" s="324" t="s">
        <v>219</v>
      </c>
      <c r="E754" s="324" t="s">
        <v>50</v>
      </c>
      <c r="G754" s="324">
        <v>31.462755203246999</v>
      </c>
      <c r="H754" s="324">
        <v>-99.333030700683594</v>
      </c>
      <c r="I754" s="324">
        <v>768</v>
      </c>
      <c r="J754" s="324">
        <v>1</v>
      </c>
      <c r="K754" s="324">
        <v>1</v>
      </c>
      <c r="L754" s="324">
        <v>0</v>
      </c>
      <c r="M754" s="324">
        <v>0</v>
      </c>
      <c r="N754" s="324">
        <v>0</v>
      </c>
      <c r="O754" s="324">
        <v>0</v>
      </c>
      <c r="P754" s="324">
        <v>0</v>
      </c>
      <c r="Q754" s="324">
        <v>0</v>
      </c>
      <c r="R754" s="324">
        <v>0</v>
      </c>
      <c r="S754" s="324">
        <v>0</v>
      </c>
      <c r="T754" s="324" t="s">
        <v>11278</v>
      </c>
    </row>
    <row r="755" spans="1:20" x14ac:dyDescent="0.2">
      <c r="A755" s="324">
        <v>769</v>
      </c>
      <c r="B755" s="324" t="s">
        <v>11305</v>
      </c>
      <c r="C755" s="324" t="s">
        <v>11277</v>
      </c>
      <c r="D755" s="324" t="s">
        <v>1276</v>
      </c>
      <c r="E755" s="324" t="s">
        <v>50</v>
      </c>
      <c r="G755" s="324">
        <v>33.423141479492102</v>
      </c>
      <c r="H755" s="324">
        <v>-111.54611968994099</v>
      </c>
      <c r="I755" s="324">
        <v>769</v>
      </c>
      <c r="J755" s="324">
        <v>1</v>
      </c>
      <c r="K755" s="324">
        <v>1</v>
      </c>
      <c r="L755" s="324">
        <v>0</v>
      </c>
      <c r="M755" s="324">
        <v>0</v>
      </c>
      <c r="N755" s="324">
        <v>0</v>
      </c>
      <c r="O755" s="324">
        <v>0</v>
      </c>
      <c r="P755" s="324">
        <v>0</v>
      </c>
      <c r="Q755" s="324">
        <v>0</v>
      </c>
      <c r="R755" s="324">
        <v>0</v>
      </c>
      <c r="S755" s="324">
        <v>0</v>
      </c>
      <c r="T755" s="324" t="s">
        <v>11278</v>
      </c>
    </row>
    <row r="756" spans="1:20" x14ac:dyDescent="0.2">
      <c r="A756" s="324">
        <v>770</v>
      </c>
      <c r="B756" s="324" t="s">
        <v>11306</v>
      </c>
      <c r="C756" s="324" t="s">
        <v>11000</v>
      </c>
      <c r="D756" s="324" t="s">
        <v>76</v>
      </c>
      <c r="E756" s="324" t="s">
        <v>50</v>
      </c>
      <c r="G756" s="324">
        <v>36.439708709716797</v>
      </c>
      <c r="H756" s="324">
        <v>-118.90453338623</v>
      </c>
      <c r="I756" s="324">
        <v>770</v>
      </c>
      <c r="J756" s="324">
        <v>1</v>
      </c>
      <c r="K756" s="324">
        <v>1</v>
      </c>
      <c r="L756" s="324">
        <v>0</v>
      </c>
      <c r="M756" s="324">
        <v>0</v>
      </c>
      <c r="N756" s="324">
        <v>0</v>
      </c>
      <c r="O756" s="324">
        <v>0</v>
      </c>
      <c r="P756" s="324">
        <v>0</v>
      </c>
      <c r="Q756" s="324">
        <v>0</v>
      </c>
      <c r="R756" s="324">
        <v>0</v>
      </c>
      <c r="S756" s="324">
        <v>0</v>
      </c>
      <c r="T756" s="324" t="s">
        <v>11278</v>
      </c>
    </row>
    <row r="757" spans="1:20" x14ac:dyDescent="0.2">
      <c r="A757" s="324">
        <v>771</v>
      </c>
      <c r="B757" s="324" t="s">
        <v>11801</v>
      </c>
      <c r="C757" s="324" t="s">
        <v>11335</v>
      </c>
      <c r="D757" s="324" t="s">
        <v>11336</v>
      </c>
      <c r="E757" s="324" t="s">
        <v>50</v>
      </c>
      <c r="G757" s="324">
        <v>18.451522827148398</v>
      </c>
      <c r="H757" s="324">
        <v>-66.069480895996094</v>
      </c>
      <c r="I757" s="324">
        <v>771</v>
      </c>
      <c r="J757" s="324">
        <v>1</v>
      </c>
      <c r="K757" s="324">
        <v>0</v>
      </c>
      <c r="L757" s="324">
        <v>1</v>
      </c>
      <c r="M757" s="324">
        <v>0</v>
      </c>
      <c r="N757" s="324">
        <v>0</v>
      </c>
      <c r="O757" s="324">
        <v>0</v>
      </c>
      <c r="P757" s="324">
        <v>0</v>
      </c>
      <c r="Q757" s="324">
        <v>0</v>
      </c>
      <c r="R757" s="324">
        <v>0</v>
      </c>
      <c r="S757" s="324">
        <v>0</v>
      </c>
      <c r="T757" s="324" t="s">
        <v>11817</v>
      </c>
    </row>
    <row r="758" spans="1:20" x14ac:dyDescent="0.2">
      <c r="A758" s="324">
        <v>772</v>
      </c>
      <c r="B758" s="324" t="s">
        <v>11802</v>
      </c>
      <c r="C758" s="324" t="s">
        <v>11357</v>
      </c>
      <c r="D758" s="324" t="s">
        <v>107</v>
      </c>
      <c r="E758" s="324" t="s">
        <v>50</v>
      </c>
      <c r="G758" s="324">
        <v>40.912448883056598</v>
      </c>
      <c r="H758" s="324">
        <v>-73.838272094726506</v>
      </c>
      <c r="I758" s="324">
        <v>772</v>
      </c>
      <c r="J758" s="324">
        <v>1</v>
      </c>
      <c r="K758" s="324">
        <v>1</v>
      </c>
      <c r="L758" s="324">
        <v>0</v>
      </c>
      <c r="M758" s="324">
        <v>0</v>
      </c>
      <c r="N758" s="324">
        <v>0</v>
      </c>
      <c r="O758" s="324">
        <v>0</v>
      </c>
      <c r="P758" s="324">
        <v>0</v>
      </c>
      <c r="Q758" s="324">
        <v>0</v>
      </c>
      <c r="R758" s="324">
        <v>0</v>
      </c>
      <c r="S758" s="324">
        <v>0</v>
      </c>
      <c r="T758" s="324" t="s">
        <v>11817</v>
      </c>
    </row>
    <row r="759" spans="1:20" x14ac:dyDescent="0.2">
      <c r="A759" s="324">
        <v>773</v>
      </c>
      <c r="B759" s="324" t="s">
        <v>11803</v>
      </c>
      <c r="C759" s="324" t="s">
        <v>11389</v>
      </c>
      <c r="D759" s="324" t="s">
        <v>183</v>
      </c>
      <c r="E759" s="324" t="s">
        <v>50</v>
      </c>
      <c r="G759" s="324">
        <v>42.957000732421797</v>
      </c>
      <c r="H759" s="324">
        <v>-85.493301391601506</v>
      </c>
      <c r="I759" s="324">
        <v>773</v>
      </c>
      <c r="J759" s="324">
        <v>1</v>
      </c>
      <c r="K759" s="324">
        <v>0</v>
      </c>
      <c r="L759" s="324">
        <v>0</v>
      </c>
      <c r="M759" s="324">
        <v>0</v>
      </c>
      <c r="N759" s="324">
        <v>1</v>
      </c>
      <c r="O759" s="324">
        <v>0</v>
      </c>
      <c r="P759" s="324">
        <v>0</v>
      </c>
      <c r="Q759" s="324">
        <v>0</v>
      </c>
      <c r="R759" s="324">
        <v>0</v>
      </c>
      <c r="S759" s="324">
        <v>0</v>
      </c>
      <c r="T759" s="324" t="s">
        <v>11817</v>
      </c>
    </row>
    <row r="760" spans="1:20" x14ac:dyDescent="0.2">
      <c r="A760" s="324">
        <v>774</v>
      </c>
      <c r="B760" s="324" t="s">
        <v>11804</v>
      </c>
      <c r="C760" s="324" t="s">
        <v>11395</v>
      </c>
      <c r="D760" s="324" t="s">
        <v>144</v>
      </c>
      <c r="E760" s="324" t="s">
        <v>50</v>
      </c>
      <c r="G760" s="324">
        <v>36.585979461669901</v>
      </c>
      <c r="H760" s="324">
        <v>-79.417198181152301</v>
      </c>
      <c r="I760" s="324">
        <v>774</v>
      </c>
      <c r="J760" s="324">
        <v>1</v>
      </c>
      <c r="K760" s="324">
        <v>0</v>
      </c>
      <c r="L760" s="324">
        <v>0</v>
      </c>
      <c r="M760" s="324">
        <v>1</v>
      </c>
      <c r="N760" s="324">
        <v>0</v>
      </c>
      <c r="O760" s="324">
        <v>0</v>
      </c>
      <c r="P760" s="324">
        <v>0</v>
      </c>
      <c r="Q760" s="324">
        <v>0</v>
      </c>
      <c r="R760" s="324">
        <v>0</v>
      </c>
      <c r="S760" s="324">
        <v>0</v>
      </c>
      <c r="T760" s="324" t="s">
        <v>11817</v>
      </c>
    </row>
    <row r="761" spans="1:20" x14ac:dyDescent="0.2">
      <c r="A761" s="324">
        <v>775</v>
      </c>
      <c r="B761" s="324" t="s">
        <v>11805</v>
      </c>
      <c r="C761" s="324" t="s">
        <v>11493</v>
      </c>
      <c r="D761" s="324" t="s">
        <v>1615</v>
      </c>
      <c r="E761" s="324" t="s">
        <v>50</v>
      </c>
      <c r="G761" s="324">
        <v>61.217529296875</v>
      </c>
      <c r="H761" s="324">
        <v>-149.85824584960901</v>
      </c>
      <c r="I761" s="324">
        <v>775</v>
      </c>
      <c r="J761" s="324">
        <v>1</v>
      </c>
      <c r="K761" s="324">
        <v>0</v>
      </c>
      <c r="L761" s="324">
        <v>1</v>
      </c>
      <c r="M761" s="324">
        <v>0</v>
      </c>
      <c r="N761" s="324">
        <v>0</v>
      </c>
      <c r="O761" s="324">
        <v>0</v>
      </c>
      <c r="P761" s="324">
        <v>0</v>
      </c>
      <c r="Q761" s="324">
        <v>0</v>
      </c>
      <c r="R761" s="324">
        <v>0</v>
      </c>
      <c r="S761" s="324">
        <v>0</v>
      </c>
      <c r="T761" s="324" t="s">
        <v>11817</v>
      </c>
    </row>
    <row r="762" spans="1:20" x14ac:dyDescent="0.2">
      <c r="A762" s="324">
        <v>776</v>
      </c>
      <c r="B762" s="324" t="s">
        <v>11806</v>
      </c>
      <c r="C762" s="324" t="s">
        <v>319</v>
      </c>
      <c r="D762" s="324" t="s">
        <v>76</v>
      </c>
      <c r="E762" s="324" t="s">
        <v>50</v>
      </c>
      <c r="G762" s="324">
        <v>38.896198272705</v>
      </c>
      <c r="H762" s="324">
        <v>-121.07887268066401</v>
      </c>
      <c r="I762" s="324">
        <v>776</v>
      </c>
      <c r="J762" s="324">
        <v>1</v>
      </c>
      <c r="K762" s="324">
        <v>1</v>
      </c>
      <c r="L762" s="324">
        <v>0</v>
      </c>
      <c r="M762" s="324">
        <v>0</v>
      </c>
      <c r="N762" s="324">
        <v>0</v>
      </c>
      <c r="O762" s="324">
        <v>0</v>
      </c>
      <c r="P762" s="324">
        <v>0</v>
      </c>
      <c r="Q762" s="324">
        <v>0</v>
      </c>
      <c r="R762" s="324">
        <v>0</v>
      </c>
      <c r="S762" s="324">
        <v>0</v>
      </c>
      <c r="T762" s="324" t="s">
        <v>11817</v>
      </c>
    </row>
    <row r="763" spans="1:20" x14ac:dyDescent="0.2">
      <c r="A763" s="324">
        <v>777</v>
      </c>
      <c r="B763" s="324" t="s">
        <v>11807</v>
      </c>
      <c r="C763" s="324" t="s">
        <v>11565</v>
      </c>
      <c r="D763" s="324" t="s">
        <v>165</v>
      </c>
      <c r="E763" s="324" t="s">
        <v>50</v>
      </c>
      <c r="G763" s="324">
        <v>30.374269485473601</v>
      </c>
      <c r="H763" s="324">
        <v>-86.236839294433594</v>
      </c>
      <c r="I763" s="324">
        <v>777</v>
      </c>
      <c r="J763" s="324">
        <v>2</v>
      </c>
      <c r="K763" s="324">
        <v>1</v>
      </c>
      <c r="L763" s="324">
        <v>1</v>
      </c>
      <c r="M763" s="324">
        <v>0</v>
      </c>
      <c r="N763" s="324">
        <v>0</v>
      </c>
      <c r="O763" s="324">
        <v>0</v>
      </c>
      <c r="P763" s="324">
        <v>0</v>
      </c>
      <c r="Q763" s="324">
        <v>0</v>
      </c>
      <c r="R763" s="324">
        <v>0</v>
      </c>
      <c r="S763" s="324">
        <v>0</v>
      </c>
      <c r="T763" s="324" t="s">
        <v>11817</v>
      </c>
    </row>
    <row r="764" spans="1:20" x14ac:dyDescent="0.2">
      <c r="A764" s="324">
        <v>778</v>
      </c>
      <c r="B764" s="324" t="s">
        <v>11808</v>
      </c>
      <c r="C764" s="324" t="s">
        <v>168</v>
      </c>
      <c r="D764" s="324" t="s">
        <v>107</v>
      </c>
      <c r="E764" s="324" t="s">
        <v>50</v>
      </c>
      <c r="G764" s="324">
        <v>43.0188789367675</v>
      </c>
      <c r="H764" s="324">
        <v>-78.782760620117102</v>
      </c>
      <c r="I764" s="324">
        <v>778</v>
      </c>
      <c r="J764" s="324">
        <v>1</v>
      </c>
      <c r="K764" s="324">
        <v>0</v>
      </c>
      <c r="L764" s="324">
        <v>1</v>
      </c>
      <c r="M764" s="324">
        <v>0</v>
      </c>
      <c r="N764" s="324">
        <v>0</v>
      </c>
      <c r="O764" s="324">
        <v>0</v>
      </c>
      <c r="P764" s="324">
        <v>0</v>
      </c>
      <c r="Q764" s="324">
        <v>0</v>
      </c>
      <c r="R764" s="324">
        <v>0</v>
      </c>
      <c r="S764" s="324">
        <v>0</v>
      </c>
      <c r="T764" s="324" t="s">
        <v>11817</v>
      </c>
    </row>
    <row r="765" spans="1:20" x14ac:dyDescent="0.2">
      <c r="A765" s="324">
        <v>779</v>
      </c>
      <c r="B765" s="324" t="s">
        <v>11809</v>
      </c>
      <c r="C765" s="324" t="s">
        <v>11577</v>
      </c>
      <c r="D765" s="324" t="s">
        <v>49</v>
      </c>
      <c r="E765" s="324" t="s">
        <v>50</v>
      </c>
      <c r="G765" s="324">
        <v>42.546489715576101</v>
      </c>
      <c r="H765" s="324">
        <v>-71.614356994628906</v>
      </c>
      <c r="I765" s="324">
        <v>779</v>
      </c>
      <c r="J765" s="324">
        <v>1</v>
      </c>
      <c r="K765" s="324">
        <v>0</v>
      </c>
      <c r="L765" s="324">
        <v>1</v>
      </c>
      <c r="M765" s="324">
        <v>0</v>
      </c>
      <c r="N765" s="324">
        <v>0</v>
      </c>
      <c r="O765" s="324">
        <v>0</v>
      </c>
      <c r="P765" s="324">
        <v>0</v>
      </c>
      <c r="Q765" s="324">
        <v>0</v>
      </c>
      <c r="R765" s="324">
        <v>0</v>
      </c>
      <c r="S765" s="324">
        <v>0</v>
      </c>
      <c r="T765" s="324" t="s">
        <v>11817</v>
      </c>
    </row>
    <row r="766" spans="1:20" x14ac:dyDescent="0.2">
      <c r="A766" s="324">
        <v>780</v>
      </c>
      <c r="B766" s="324" t="s">
        <v>11810</v>
      </c>
      <c r="C766" s="324" t="s">
        <v>11670</v>
      </c>
      <c r="D766" s="324" t="s">
        <v>1276</v>
      </c>
      <c r="E766" s="324" t="s">
        <v>50</v>
      </c>
      <c r="G766" s="324">
        <v>34.5859985351562</v>
      </c>
      <c r="H766" s="324">
        <v>-112.323150634765</v>
      </c>
      <c r="I766" s="324">
        <v>780</v>
      </c>
      <c r="J766" s="324">
        <v>1</v>
      </c>
      <c r="K766" s="324">
        <v>0</v>
      </c>
      <c r="L766" s="324">
        <v>1</v>
      </c>
      <c r="M766" s="324">
        <v>0</v>
      </c>
      <c r="N766" s="324">
        <v>0</v>
      </c>
      <c r="O766" s="324">
        <v>0</v>
      </c>
      <c r="P766" s="324">
        <v>0</v>
      </c>
      <c r="Q766" s="324">
        <v>0</v>
      </c>
      <c r="R766" s="324">
        <v>0</v>
      </c>
      <c r="S766" s="324">
        <v>0</v>
      </c>
      <c r="T766" s="324" t="s">
        <v>11817</v>
      </c>
    </row>
    <row r="767" spans="1:20" x14ac:dyDescent="0.2">
      <c r="A767" s="324">
        <v>781</v>
      </c>
      <c r="B767" s="324" t="s">
        <v>11811</v>
      </c>
      <c r="C767" s="324" t="s">
        <v>11674</v>
      </c>
      <c r="D767" s="324" t="s">
        <v>76</v>
      </c>
      <c r="E767" s="324" t="s">
        <v>50</v>
      </c>
      <c r="G767" s="324">
        <v>37.126029968261697</v>
      </c>
      <c r="H767" s="324">
        <v>-121.661888122558</v>
      </c>
      <c r="I767" s="324">
        <v>781</v>
      </c>
      <c r="J767" s="324">
        <v>1</v>
      </c>
      <c r="K767" s="324">
        <v>0</v>
      </c>
      <c r="L767" s="324">
        <v>1</v>
      </c>
      <c r="M767" s="324">
        <v>0</v>
      </c>
      <c r="N767" s="324">
        <v>0</v>
      </c>
      <c r="O767" s="324">
        <v>0</v>
      </c>
      <c r="P767" s="324">
        <v>0</v>
      </c>
      <c r="Q767" s="324">
        <v>0</v>
      </c>
      <c r="R767" s="324">
        <v>0</v>
      </c>
      <c r="S767" s="324">
        <v>0</v>
      </c>
      <c r="T767" s="324" t="s">
        <v>11817</v>
      </c>
    </row>
    <row r="768" spans="1:20" x14ac:dyDescent="0.2">
      <c r="A768" s="324">
        <v>782</v>
      </c>
      <c r="B768" s="324" t="s">
        <v>11812</v>
      </c>
      <c r="C768" s="324" t="s">
        <v>11708</v>
      </c>
      <c r="D768" s="324" t="s">
        <v>76</v>
      </c>
      <c r="E768" s="324" t="s">
        <v>50</v>
      </c>
      <c r="G768" s="324">
        <v>38.015830993652301</v>
      </c>
      <c r="H768" s="324">
        <v>-121.81974029541</v>
      </c>
      <c r="I768" s="324">
        <v>782</v>
      </c>
      <c r="J768" s="324">
        <v>1</v>
      </c>
      <c r="K768" s="324">
        <v>1</v>
      </c>
      <c r="L768" s="324">
        <v>0</v>
      </c>
      <c r="M768" s="324">
        <v>0</v>
      </c>
      <c r="N768" s="324">
        <v>0</v>
      </c>
      <c r="O768" s="324">
        <v>0</v>
      </c>
      <c r="P768" s="324">
        <v>0</v>
      </c>
      <c r="Q768" s="324">
        <v>0</v>
      </c>
      <c r="R768" s="324">
        <v>0</v>
      </c>
      <c r="S768" s="324">
        <v>0</v>
      </c>
      <c r="T768" s="324" t="s">
        <v>11817</v>
      </c>
    </row>
    <row r="769" spans="1:20" x14ac:dyDescent="0.2">
      <c r="A769" s="324">
        <v>783</v>
      </c>
      <c r="B769" s="324" t="s">
        <v>11813</v>
      </c>
      <c r="C769" s="324" t="s">
        <v>423</v>
      </c>
      <c r="D769" s="324" t="s">
        <v>76</v>
      </c>
      <c r="E769" s="324" t="s">
        <v>50</v>
      </c>
      <c r="G769" s="324">
        <v>37.518341064453097</v>
      </c>
      <c r="H769" s="324">
        <v>-122.27620697021401</v>
      </c>
      <c r="I769" s="324">
        <v>783</v>
      </c>
      <c r="J769" s="324">
        <v>1</v>
      </c>
      <c r="K769" s="324">
        <v>0</v>
      </c>
      <c r="L769" s="324">
        <v>0</v>
      </c>
      <c r="M769" s="324">
        <v>1</v>
      </c>
      <c r="N769" s="324">
        <v>0</v>
      </c>
      <c r="O769" s="324">
        <v>0</v>
      </c>
      <c r="P769" s="324">
        <v>0</v>
      </c>
      <c r="Q769" s="324">
        <v>0</v>
      </c>
      <c r="R769" s="324">
        <v>0</v>
      </c>
      <c r="S769" s="324">
        <v>0</v>
      </c>
      <c r="T769" s="324" t="s">
        <v>11817</v>
      </c>
    </row>
    <row r="770" spans="1:20" x14ac:dyDescent="0.2">
      <c r="A770" s="324">
        <v>784</v>
      </c>
      <c r="B770" s="324" t="s">
        <v>11814</v>
      </c>
      <c r="C770" s="324" t="s">
        <v>11743</v>
      </c>
      <c r="D770" s="324" t="s">
        <v>261</v>
      </c>
      <c r="E770" s="324" t="s">
        <v>50</v>
      </c>
      <c r="G770" s="324">
        <v>47.414939880371001</v>
      </c>
      <c r="H770" s="324">
        <v>-120.305221557617</v>
      </c>
      <c r="I770" s="324">
        <v>784</v>
      </c>
      <c r="J770" s="324">
        <v>1</v>
      </c>
      <c r="K770" s="324">
        <v>1</v>
      </c>
      <c r="L770" s="324">
        <v>0</v>
      </c>
      <c r="M770" s="324">
        <v>0</v>
      </c>
      <c r="N770" s="324">
        <v>0</v>
      </c>
      <c r="O770" s="324">
        <v>0</v>
      </c>
      <c r="P770" s="324">
        <v>0</v>
      </c>
      <c r="Q770" s="324">
        <v>0</v>
      </c>
      <c r="R770" s="324">
        <v>0</v>
      </c>
      <c r="S770" s="324">
        <v>0</v>
      </c>
      <c r="T770" s="324" t="s">
        <v>11817</v>
      </c>
    </row>
    <row r="771" spans="1:20" x14ac:dyDescent="0.2">
      <c r="A771" s="324">
        <v>785</v>
      </c>
      <c r="B771" s="324" t="s">
        <v>11815</v>
      </c>
      <c r="C771" s="324" t="s">
        <v>11775</v>
      </c>
      <c r="D771" s="324" t="s">
        <v>144</v>
      </c>
      <c r="E771" s="324" t="s">
        <v>50</v>
      </c>
      <c r="G771" s="324">
        <v>38.900371551513601</v>
      </c>
      <c r="H771" s="324">
        <v>-77.263648986816406</v>
      </c>
      <c r="I771" s="324">
        <v>785</v>
      </c>
      <c r="J771" s="324">
        <v>1</v>
      </c>
      <c r="K771" s="324">
        <v>0</v>
      </c>
      <c r="L771" s="324">
        <v>1</v>
      </c>
      <c r="M771" s="324">
        <v>0</v>
      </c>
      <c r="N771" s="324">
        <v>0</v>
      </c>
      <c r="O771" s="324">
        <v>0</v>
      </c>
      <c r="P771" s="324">
        <v>0</v>
      </c>
      <c r="Q771" s="324">
        <v>0</v>
      </c>
      <c r="R771" s="324">
        <v>0</v>
      </c>
      <c r="S771" s="324">
        <v>0</v>
      </c>
      <c r="T771" s="324" t="s">
        <v>11817</v>
      </c>
    </row>
    <row r="772" spans="1:20" x14ac:dyDescent="0.2">
      <c r="A772" s="324">
        <v>786</v>
      </c>
      <c r="B772" s="324" t="s">
        <v>11816</v>
      </c>
      <c r="C772" s="324" t="s">
        <v>214</v>
      </c>
      <c r="D772" s="324" t="s">
        <v>261</v>
      </c>
      <c r="E772" s="324" t="s">
        <v>50</v>
      </c>
      <c r="G772" s="324">
        <v>48.194290161132798</v>
      </c>
      <c r="H772" s="324">
        <v>-122.126411437988</v>
      </c>
      <c r="I772" s="324">
        <v>786</v>
      </c>
      <c r="J772" s="324">
        <v>1</v>
      </c>
      <c r="K772" s="324">
        <v>0</v>
      </c>
      <c r="L772" s="324">
        <v>0</v>
      </c>
      <c r="M772" s="324">
        <v>1</v>
      </c>
      <c r="N772" s="324">
        <v>0</v>
      </c>
      <c r="O772" s="324">
        <v>0</v>
      </c>
      <c r="P772" s="324">
        <v>0</v>
      </c>
      <c r="Q772" s="324">
        <v>0</v>
      </c>
      <c r="R772" s="324">
        <v>0</v>
      </c>
      <c r="S772" s="324">
        <v>0</v>
      </c>
      <c r="T772" s="324" t="s">
        <v>11817</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D43A-5FC6-407A-9D59-6B3965EA11FB}">
  <sheetPr>
    <tabColor rgb="FF7030A0"/>
  </sheetPr>
  <dimension ref="A1:F10"/>
  <sheetViews>
    <sheetView tabSelected="1" workbookViewId="0">
      <selection activeCell="K12" sqref="K12"/>
    </sheetView>
  </sheetViews>
  <sheetFormatPr defaultRowHeight="15" x14ac:dyDescent="0.25"/>
  <cols>
    <col min="1" max="1" width="12.140625" bestFit="1" customWidth="1"/>
    <col min="2" max="2" width="12.7109375" bestFit="1" customWidth="1"/>
    <col min="3" max="3" width="5.5703125" bestFit="1" customWidth="1"/>
    <col min="4" max="4" width="16.28515625" bestFit="1" customWidth="1"/>
  </cols>
  <sheetData>
    <row r="1" spans="1:6" ht="15.75" thickBot="1" x14ac:dyDescent="0.3">
      <c r="A1" s="515" t="s">
        <v>11849</v>
      </c>
      <c r="B1" s="515" t="s">
        <v>5</v>
      </c>
      <c r="C1" s="515" t="s">
        <v>7</v>
      </c>
      <c r="D1" s="515" t="s">
        <v>11850</v>
      </c>
      <c r="E1" s="515" t="s">
        <v>5858</v>
      </c>
      <c r="F1" s="515" t="s">
        <v>5859</v>
      </c>
    </row>
    <row r="2" spans="1:6" x14ac:dyDescent="0.25">
      <c r="A2">
        <v>1</v>
      </c>
      <c r="B2" t="s">
        <v>2823</v>
      </c>
      <c r="C2" t="s">
        <v>122</v>
      </c>
      <c r="D2" t="str">
        <f>CONCATENATE(B2,"_",C2)</f>
        <v>Portland_OR</v>
      </c>
      <c r="E2">
        <f>VLOOKUP($D2,GISJOIN_202004!$B:$H,7,FALSE)</f>
        <v>-122.67562866210901</v>
      </c>
      <c r="F2">
        <f>VLOOKUP($D2,GISJOIN_202004!$B:$H,6,FALSE)</f>
        <v>45.511791229247997</v>
      </c>
    </row>
    <row r="3" spans="1:6" x14ac:dyDescent="0.25">
      <c r="A3">
        <v>2</v>
      </c>
      <c r="B3" t="s">
        <v>3750</v>
      </c>
      <c r="C3" t="s">
        <v>261</v>
      </c>
      <c r="D3" t="str">
        <f t="shared" ref="D3:D10" si="0">CONCATENATE(B3,"_",C3)</f>
        <v>Seattle_WA</v>
      </c>
      <c r="E3">
        <f>VLOOKUP($D3,GISJOIN_202004!$B:$H,7,FALSE)</f>
        <v>-122.329452514648</v>
      </c>
      <c r="F3">
        <f>VLOOKUP($D3,GISJOIN_202004!$B:$H,6,FALSE)</f>
        <v>47.603569030761697</v>
      </c>
    </row>
    <row r="4" spans="1:6" x14ac:dyDescent="0.25">
      <c r="A4">
        <v>3</v>
      </c>
      <c r="B4" t="s">
        <v>3294</v>
      </c>
      <c r="C4" t="s">
        <v>76</v>
      </c>
      <c r="D4" t="str">
        <f t="shared" si="0"/>
        <v>San Francisco_CA</v>
      </c>
      <c r="E4">
        <f>VLOOKUP($D4,GISJOIN_202004!$B:$H,7,FALSE)</f>
        <v>-122.419639587402</v>
      </c>
      <c r="F4">
        <f>VLOOKUP($D4,GISJOIN_202004!$B:$H,6,FALSE)</f>
        <v>37.7771186828613</v>
      </c>
    </row>
    <row r="5" spans="1:6" x14ac:dyDescent="0.25">
      <c r="A5">
        <v>4</v>
      </c>
      <c r="B5" t="s">
        <v>2414</v>
      </c>
      <c r="C5" t="s">
        <v>76</v>
      </c>
      <c r="D5" t="str">
        <f t="shared" si="0"/>
        <v>Oakland_CA</v>
      </c>
      <c r="E5">
        <f>VLOOKUP($D5,GISJOIN_202004!$B:$H,7,FALSE)</f>
        <v>-122.273071289062</v>
      </c>
      <c r="F5">
        <f>VLOOKUP($D5,GISJOIN_202004!$B:$H,6,FALSE)</f>
        <v>37.805080413818303</v>
      </c>
    </row>
    <row r="6" spans="1:6" x14ac:dyDescent="0.25">
      <c r="A6">
        <v>5</v>
      </c>
      <c r="B6" t="s">
        <v>1832</v>
      </c>
      <c r="C6" t="s">
        <v>76</v>
      </c>
      <c r="D6" t="str">
        <f t="shared" si="0"/>
        <v>Los Angeles_CA</v>
      </c>
      <c r="E6">
        <f>VLOOKUP($D6,GISJOIN_202004!$B:$H,7,FALSE)</f>
        <v>-118.245323181152</v>
      </c>
      <c r="F6">
        <f>VLOOKUP($D6,GISJOIN_202004!$B:$H,6,FALSE)</f>
        <v>34.053489685058501</v>
      </c>
    </row>
    <row r="7" spans="1:6" x14ac:dyDescent="0.25">
      <c r="A7">
        <v>6</v>
      </c>
      <c r="B7" t="s">
        <v>332</v>
      </c>
      <c r="C7" t="s">
        <v>219</v>
      </c>
      <c r="D7" t="str">
        <f t="shared" si="0"/>
        <v>Austin_TX</v>
      </c>
      <c r="E7">
        <f>VLOOKUP($D7,GISJOIN_202004!$B:$H,7,FALSE)</f>
        <v>-97.742988586425696</v>
      </c>
      <c r="F7">
        <f>VLOOKUP($D7,GISJOIN_202004!$B:$H,6,FALSE)</f>
        <v>30.267589569091701</v>
      </c>
    </row>
    <row r="8" spans="1:6" x14ac:dyDescent="0.25">
      <c r="A8">
        <v>7</v>
      </c>
      <c r="B8" t="s">
        <v>2997</v>
      </c>
      <c r="C8" t="s">
        <v>2996</v>
      </c>
      <c r="D8" t="str">
        <f t="shared" si="0"/>
        <v>Washington_DC</v>
      </c>
      <c r="E8">
        <f>VLOOKUP($D8,GISJOIN_202004!$B:$H,7,FALSE)</f>
        <v>-77.031959533691406</v>
      </c>
      <c r="F8">
        <f>VLOOKUP($D8,GISJOIN_202004!$B:$H,6,FALSE)</f>
        <v>38.890369415283203</v>
      </c>
    </row>
    <row r="9" spans="1:6" x14ac:dyDescent="0.25">
      <c r="A9">
        <v>8</v>
      </c>
      <c r="B9" t="s">
        <v>2273</v>
      </c>
      <c r="C9" t="s">
        <v>107</v>
      </c>
      <c r="D9" t="str">
        <f t="shared" si="0"/>
        <v>New York_NY</v>
      </c>
      <c r="E9">
        <f>VLOOKUP($D9,GISJOIN_202004!$B:$H,7,FALSE)</f>
        <v>-73.831703186035099</v>
      </c>
      <c r="F9">
        <f>VLOOKUP($D9,GISJOIN_202004!$B:$H,6,FALSE)</f>
        <v>40.7820014953613</v>
      </c>
    </row>
    <row r="10" spans="1:6" x14ac:dyDescent="0.25">
      <c r="A10">
        <v>9</v>
      </c>
      <c r="B10" t="s">
        <v>533</v>
      </c>
      <c r="C10" t="s">
        <v>49</v>
      </c>
      <c r="D10" t="str">
        <f t="shared" si="0"/>
        <v>Boston_MA</v>
      </c>
      <c r="E10">
        <f>VLOOKUP($D10,GISJOIN_202004!$B:$H,7,FALSE)</f>
        <v>-71.056739807128906</v>
      </c>
      <c r="F10">
        <f>VLOOKUP($D10,GISJOIN_202004!$B:$H,6,FALSE)</f>
        <v>42.3586616516113</v>
      </c>
    </row>
  </sheetData>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1B016-8C99-4E0F-B8B7-25635F07C9C4}">
  <sheetPr>
    <tabColor theme="9" tint="0.79998168889431442"/>
  </sheetPr>
  <dimension ref="A1"/>
  <sheetViews>
    <sheetView workbookViewId="0">
      <selection activeCell="K34" sqref="K34"/>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T757"/>
  <sheetViews>
    <sheetView topLeftCell="A7" workbookViewId="0">
      <selection activeCell="K34" sqref="K34"/>
    </sheetView>
  </sheetViews>
  <sheetFormatPr defaultColWidth="9.140625" defaultRowHeight="12.75" x14ac:dyDescent="0.2"/>
  <cols>
    <col min="1" max="1" width="9.140625" style="324"/>
    <col min="2" max="2" width="30.5703125" style="324" bestFit="1" customWidth="1"/>
    <col min="3" max="3" width="27.140625" style="324" bestFit="1" customWidth="1"/>
    <col min="4" max="4" width="9.140625" style="324"/>
    <col min="5" max="5" width="21.140625" style="324" customWidth="1"/>
    <col min="6" max="6" width="27.140625" style="324" bestFit="1" customWidth="1"/>
    <col min="7" max="11" width="9.140625" style="324"/>
    <col min="12" max="12" width="11.42578125" style="324" customWidth="1"/>
    <col min="13" max="13" width="11.85546875" style="324" customWidth="1"/>
    <col min="14" max="14" width="11.42578125" style="324" customWidth="1"/>
    <col min="15" max="15" width="12.28515625" style="324" customWidth="1"/>
    <col min="16" max="17" width="9.140625" style="324"/>
    <col min="18" max="18" width="16" style="324"/>
    <col min="19" max="16384" width="9.140625" style="324"/>
  </cols>
  <sheetData>
    <row r="1" spans="1:20" ht="15" x14ac:dyDescent="0.25">
      <c r="A1" s="325" t="s">
        <v>16</v>
      </c>
      <c r="B1" s="319" t="s">
        <v>5856</v>
      </c>
      <c r="C1" s="325" t="s">
        <v>5</v>
      </c>
      <c r="D1" s="331" t="s">
        <v>7</v>
      </c>
      <c r="E1" s="331" t="s">
        <v>8</v>
      </c>
      <c r="F1" s="331" t="s">
        <v>22</v>
      </c>
      <c r="G1" s="331" t="s">
        <v>5859</v>
      </c>
      <c r="H1" s="331" t="s">
        <v>5858</v>
      </c>
      <c r="I1" s="331" t="s">
        <v>16</v>
      </c>
      <c r="J1" s="331" t="s">
        <v>6467</v>
      </c>
      <c r="K1" s="330" t="s">
        <v>52</v>
      </c>
      <c r="L1" s="330" t="s">
        <v>23</v>
      </c>
      <c r="M1" s="330" t="s">
        <v>6604</v>
      </c>
      <c r="N1" s="330" t="s">
        <v>6605</v>
      </c>
      <c r="O1" s="330" t="s">
        <v>6606</v>
      </c>
      <c r="P1" s="330" t="s">
        <v>98</v>
      </c>
      <c r="Q1" s="324" t="s">
        <v>10418</v>
      </c>
      <c r="R1" s="324" t="s">
        <v>10419</v>
      </c>
      <c r="S1" s="330" t="s">
        <v>6468</v>
      </c>
      <c r="T1" s="330" t="s">
        <v>15</v>
      </c>
    </row>
    <row r="2" spans="1:20" ht="15" x14ac:dyDescent="0.25">
      <c r="A2" s="228">
        <v>1</v>
      </c>
      <c r="B2" s="228" t="s">
        <v>5900</v>
      </c>
      <c r="C2" s="326" t="s">
        <v>19</v>
      </c>
      <c r="D2" s="230"/>
      <c r="E2" s="320" t="s">
        <v>21</v>
      </c>
      <c r="F2" s="320">
        <v>1</v>
      </c>
      <c r="G2" s="228">
        <v>24.469190597534102</v>
      </c>
      <c r="H2" s="228">
        <v>54.371738433837798</v>
      </c>
      <c r="I2" s="228">
        <v>1</v>
      </c>
      <c r="J2" s="228">
        <v>12</v>
      </c>
      <c r="K2" s="228">
        <v>0</v>
      </c>
      <c r="L2" s="228">
        <v>11</v>
      </c>
      <c r="M2" s="228">
        <v>1</v>
      </c>
      <c r="N2" s="228">
        <v>0</v>
      </c>
      <c r="O2" s="228">
        <v>0</v>
      </c>
      <c r="P2" s="228">
        <v>0</v>
      </c>
      <c r="Q2" s="228">
        <v>0</v>
      </c>
      <c r="R2" s="228">
        <v>0</v>
      </c>
      <c r="S2" s="228">
        <v>0</v>
      </c>
      <c r="T2" s="232"/>
    </row>
    <row r="3" spans="1:20" ht="15" x14ac:dyDescent="0.25">
      <c r="A3" s="228">
        <v>2</v>
      </c>
      <c r="B3" s="228" t="s">
        <v>5901</v>
      </c>
      <c r="C3" s="320" t="s">
        <v>48</v>
      </c>
      <c r="D3" s="320" t="s">
        <v>49</v>
      </c>
      <c r="E3" s="320" t="s">
        <v>50</v>
      </c>
      <c r="F3" s="320"/>
      <c r="G3" s="228">
        <v>42.485801696777301</v>
      </c>
      <c r="H3" s="228">
        <v>-71.433319091796804</v>
      </c>
      <c r="I3" s="228">
        <v>2</v>
      </c>
      <c r="J3" s="228">
        <v>3</v>
      </c>
      <c r="K3" s="228">
        <v>1</v>
      </c>
      <c r="L3" s="228">
        <v>0</v>
      </c>
      <c r="M3" s="228">
        <v>2</v>
      </c>
      <c r="N3" s="228">
        <v>0</v>
      </c>
      <c r="O3" s="228">
        <v>0</v>
      </c>
      <c r="P3" s="228">
        <v>0</v>
      </c>
      <c r="Q3" s="228">
        <v>0</v>
      </c>
      <c r="R3" s="228">
        <v>0</v>
      </c>
      <c r="S3" s="228">
        <v>0</v>
      </c>
      <c r="T3" s="232"/>
    </row>
    <row r="4" spans="1:20" ht="15" x14ac:dyDescent="0.25">
      <c r="A4" s="228">
        <v>3</v>
      </c>
      <c r="B4" s="228" t="s">
        <v>5902</v>
      </c>
      <c r="C4" s="320" t="s">
        <v>59</v>
      </c>
      <c r="D4" s="320" t="s">
        <v>60</v>
      </c>
      <c r="E4" s="320" t="s">
        <v>50</v>
      </c>
      <c r="F4" s="320"/>
      <c r="G4" s="228">
        <v>41.084190368652301</v>
      </c>
      <c r="H4" s="228">
        <v>-81.514060974121094</v>
      </c>
      <c r="I4" s="228">
        <v>3</v>
      </c>
      <c r="J4" s="228">
        <v>3</v>
      </c>
      <c r="K4" s="228">
        <v>1</v>
      </c>
      <c r="L4" s="228">
        <v>2</v>
      </c>
      <c r="M4" s="228">
        <v>0</v>
      </c>
      <c r="N4" s="228">
        <v>0</v>
      </c>
      <c r="O4" s="228">
        <v>0</v>
      </c>
      <c r="P4" s="228">
        <v>0</v>
      </c>
      <c r="Q4" s="228">
        <v>0</v>
      </c>
      <c r="R4" s="228">
        <v>0</v>
      </c>
      <c r="S4" s="228">
        <v>0</v>
      </c>
      <c r="T4" s="232"/>
    </row>
    <row r="5" spans="1:20" ht="45" x14ac:dyDescent="0.25">
      <c r="A5" s="228">
        <v>4</v>
      </c>
      <c r="B5" s="228" t="s">
        <v>4495</v>
      </c>
      <c r="C5" s="320" t="s">
        <v>71</v>
      </c>
      <c r="D5" s="320" t="s">
        <v>21</v>
      </c>
      <c r="E5" s="320" t="s">
        <v>21</v>
      </c>
      <c r="F5" s="320">
        <v>1</v>
      </c>
      <c r="G5" s="228">
        <v>24.199100494384702</v>
      </c>
      <c r="H5" s="228">
        <v>55.6817016601562</v>
      </c>
      <c r="I5" s="228">
        <v>4</v>
      </c>
      <c r="J5" s="228">
        <v>1</v>
      </c>
      <c r="K5" s="228">
        <v>0</v>
      </c>
      <c r="L5" s="228">
        <v>1</v>
      </c>
      <c r="M5" s="228">
        <v>0</v>
      </c>
      <c r="N5" s="228">
        <v>1</v>
      </c>
      <c r="O5" s="228">
        <v>0</v>
      </c>
      <c r="P5" s="228">
        <v>0</v>
      </c>
      <c r="Q5" s="228">
        <v>0</v>
      </c>
      <c r="R5" s="228">
        <v>0</v>
      </c>
      <c r="S5" s="228">
        <v>0</v>
      </c>
      <c r="T5" s="232"/>
    </row>
    <row r="6" spans="1:20" ht="15" x14ac:dyDescent="0.25">
      <c r="A6" s="228">
        <v>5</v>
      </c>
      <c r="B6" s="228" t="s">
        <v>5903</v>
      </c>
      <c r="C6" s="320" t="s">
        <v>75</v>
      </c>
      <c r="D6" s="320" t="s">
        <v>76</v>
      </c>
      <c r="E6" s="320" t="s">
        <v>50</v>
      </c>
      <c r="F6" s="320"/>
      <c r="G6" s="228">
        <v>37.766830444335902</v>
      </c>
      <c r="H6" s="228">
        <v>-122.245300292968</v>
      </c>
      <c r="I6" s="228">
        <v>5</v>
      </c>
      <c r="J6" s="228">
        <v>13</v>
      </c>
      <c r="K6" s="228">
        <v>2</v>
      </c>
      <c r="L6" s="228">
        <v>5</v>
      </c>
      <c r="M6" s="228">
        <v>5</v>
      </c>
      <c r="N6" s="228">
        <v>0</v>
      </c>
      <c r="O6" s="228">
        <v>0</v>
      </c>
      <c r="P6" s="228">
        <v>1</v>
      </c>
      <c r="Q6" s="228">
        <v>0</v>
      </c>
      <c r="R6" s="228">
        <v>0</v>
      </c>
      <c r="S6" s="228">
        <v>0</v>
      </c>
      <c r="T6" s="232"/>
    </row>
    <row r="7" spans="1:20" ht="15" x14ac:dyDescent="0.25">
      <c r="A7" s="228">
        <v>6</v>
      </c>
      <c r="B7" s="228" t="s">
        <v>5904</v>
      </c>
      <c r="C7" s="320" t="s">
        <v>97</v>
      </c>
      <c r="D7" s="320" t="s">
        <v>76</v>
      </c>
      <c r="E7" s="320" t="s">
        <v>50</v>
      </c>
      <c r="F7" s="320"/>
      <c r="G7" s="228">
        <v>37.850090026855398</v>
      </c>
      <c r="H7" s="228">
        <v>-122.032386779785</v>
      </c>
      <c r="I7" s="228">
        <v>6</v>
      </c>
      <c r="J7" s="228">
        <v>1</v>
      </c>
      <c r="K7" s="228">
        <v>0</v>
      </c>
      <c r="L7" s="228">
        <v>0</v>
      </c>
      <c r="M7" s="228">
        <v>0</v>
      </c>
      <c r="N7" s="228">
        <v>0</v>
      </c>
      <c r="O7" s="228">
        <v>0</v>
      </c>
      <c r="P7" s="228">
        <v>1</v>
      </c>
      <c r="Q7" s="228">
        <v>0</v>
      </c>
      <c r="R7" s="228">
        <v>0</v>
      </c>
      <c r="S7" s="228">
        <v>0</v>
      </c>
      <c r="T7" s="232"/>
    </row>
    <row r="8" spans="1:20" ht="15" x14ac:dyDescent="0.25">
      <c r="A8" s="228">
        <v>7</v>
      </c>
      <c r="B8" s="228" t="s">
        <v>4496</v>
      </c>
      <c r="C8" s="320" t="s">
        <v>101</v>
      </c>
      <c r="D8" s="320" t="s">
        <v>76</v>
      </c>
      <c r="E8" s="320" t="s">
        <v>50</v>
      </c>
      <c r="F8" s="320"/>
      <c r="G8" s="228">
        <v>37.887271881103501</v>
      </c>
      <c r="H8" s="228">
        <v>-122.29799652099599</v>
      </c>
      <c r="I8" s="228">
        <v>7</v>
      </c>
      <c r="J8" s="228">
        <v>3</v>
      </c>
      <c r="K8" s="228">
        <v>0</v>
      </c>
      <c r="L8" s="228">
        <v>3</v>
      </c>
      <c r="M8" s="228">
        <v>0</v>
      </c>
      <c r="N8" s="228">
        <v>2</v>
      </c>
      <c r="O8" s="228">
        <v>0</v>
      </c>
      <c r="P8" s="228">
        <v>0</v>
      </c>
      <c r="Q8" s="228">
        <v>0</v>
      </c>
      <c r="R8" s="228">
        <v>0</v>
      </c>
      <c r="S8" s="228">
        <v>0</v>
      </c>
      <c r="T8" s="232"/>
    </row>
    <row r="9" spans="1:20" ht="15" x14ac:dyDescent="0.25">
      <c r="A9" s="228">
        <v>8</v>
      </c>
      <c r="B9" s="228" t="s">
        <v>5905</v>
      </c>
      <c r="C9" s="320" t="s">
        <v>101</v>
      </c>
      <c r="D9" s="320" t="s">
        <v>107</v>
      </c>
      <c r="E9" s="320" t="s">
        <v>50</v>
      </c>
      <c r="F9" s="320"/>
      <c r="G9" s="321">
        <v>42.6515502929687</v>
      </c>
      <c r="H9" s="321">
        <v>-73.755210876464801</v>
      </c>
      <c r="I9" s="228">
        <v>8</v>
      </c>
      <c r="J9" s="228">
        <v>10</v>
      </c>
      <c r="K9" s="228">
        <v>2</v>
      </c>
      <c r="L9" s="228">
        <v>4</v>
      </c>
      <c r="M9" s="228">
        <v>3</v>
      </c>
      <c r="N9" s="228">
        <v>0</v>
      </c>
      <c r="O9" s="228">
        <v>0</v>
      </c>
      <c r="P9" s="228">
        <v>1</v>
      </c>
      <c r="Q9" s="228">
        <v>0</v>
      </c>
      <c r="R9" s="228">
        <v>0</v>
      </c>
      <c r="S9" s="228">
        <v>0</v>
      </c>
      <c r="T9" s="232"/>
    </row>
    <row r="10" spans="1:20" ht="15" x14ac:dyDescent="0.25">
      <c r="A10" s="228">
        <v>9</v>
      </c>
      <c r="B10" s="228" t="s">
        <v>5906</v>
      </c>
      <c r="C10" s="320" t="s">
        <v>101</v>
      </c>
      <c r="D10" s="320" t="s">
        <v>122</v>
      </c>
      <c r="E10" s="320" t="s">
        <v>50</v>
      </c>
      <c r="F10" s="320"/>
      <c r="G10" s="228">
        <v>44.635478973388601</v>
      </c>
      <c r="H10" s="228">
        <v>-123.10775756835901</v>
      </c>
      <c r="I10" s="228">
        <v>9</v>
      </c>
      <c r="J10" s="228">
        <v>1</v>
      </c>
      <c r="K10" s="228">
        <v>1</v>
      </c>
      <c r="L10" s="228">
        <v>0</v>
      </c>
      <c r="M10" s="228">
        <v>0</v>
      </c>
      <c r="N10" s="228">
        <v>0</v>
      </c>
      <c r="O10" s="228">
        <v>0</v>
      </c>
      <c r="P10" s="228">
        <v>0</v>
      </c>
      <c r="Q10" s="228">
        <v>0</v>
      </c>
      <c r="R10" s="228">
        <v>0</v>
      </c>
      <c r="S10" s="228">
        <v>0</v>
      </c>
      <c r="T10" s="232"/>
    </row>
    <row r="11" spans="1:20" ht="15" x14ac:dyDescent="0.25">
      <c r="A11" s="228">
        <v>10</v>
      </c>
      <c r="B11" s="228" t="s">
        <v>5907</v>
      </c>
      <c r="C11" s="320" t="s">
        <v>126</v>
      </c>
      <c r="D11" s="320" t="s">
        <v>127</v>
      </c>
      <c r="E11" s="320" t="s">
        <v>50</v>
      </c>
      <c r="F11" s="320"/>
      <c r="G11" s="228">
        <v>35.084178924560497</v>
      </c>
      <c r="H11" s="228">
        <v>-106.648643493652</v>
      </c>
      <c r="I11" s="228">
        <v>10</v>
      </c>
      <c r="J11" s="228">
        <v>11</v>
      </c>
      <c r="K11" s="228">
        <v>2</v>
      </c>
      <c r="L11" s="228">
        <v>6</v>
      </c>
      <c r="M11" s="228">
        <v>0</v>
      </c>
      <c r="N11" s="228">
        <v>0</v>
      </c>
      <c r="O11" s="228">
        <v>0</v>
      </c>
      <c r="P11" s="228">
        <v>3</v>
      </c>
      <c r="Q11" s="228">
        <v>0</v>
      </c>
      <c r="R11" s="228">
        <v>0</v>
      </c>
      <c r="S11" s="228">
        <v>0</v>
      </c>
      <c r="T11" s="232"/>
    </row>
    <row r="12" spans="1:20" ht="15" x14ac:dyDescent="0.25">
      <c r="A12" s="228">
        <v>11</v>
      </c>
      <c r="B12" s="228" t="s">
        <v>5908</v>
      </c>
      <c r="C12" s="320" t="s">
        <v>143</v>
      </c>
      <c r="D12" s="320" t="s">
        <v>144</v>
      </c>
      <c r="E12" s="320" t="s">
        <v>50</v>
      </c>
      <c r="F12" s="320"/>
      <c r="G12" s="228">
        <v>38.804599761962798</v>
      </c>
      <c r="H12" s="228">
        <v>-77.043411254882798</v>
      </c>
      <c r="I12" s="228">
        <v>11</v>
      </c>
      <c r="J12" s="228">
        <v>7</v>
      </c>
      <c r="K12" s="228">
        <v>1</v>
      </c>
      <c r="L12" s="228">
        <v>5</v>
      </c>
      <c r="M12" s="228">
        <v>0</v>
      </c>
      <c r="N12" s="228">
        <v>1</v>
      </c>
      <c r="O12" s="228">
        <v>0</v>
      </c>
      <c r="P12" s="228">
        <v>0</v>
      </c>
      <c r="Q12" s="228">
        <v>0</v>
      </c>
      <c r="R12" s="228">
        <v>0</v>
      </c>
      <c r="S12" s="228">
        <v>0</v>
      </c>
      <c r="T12" s="232"/>
    </row>
    <row r="13" spans="1:20" ht="15" x14ac:dyDescent="0.25">
      <c r="A13" s="228">
        <v>12</v>
      </c>
      <c r="B13" s="228" t="s">
        <v>5909</v>
      </c>
      <c r="C13" s="320" t="s">
        <v>155</v>
      </c>
      <c r="D13" s="320" t="s">
        <v>156</v>
      </c>
      <c r="E13" s="320" t="s">
        <v>50</v>
      </c>
      <c r="F13" s="320"/>
      <c r="G13" s="228">
        <v>40.6026000976562</v>
      </c>
      <c r="H13" s="228">
        <v>-75.470260620117102</v>
      </c>
      <c r="I13" s="228">
        <v>12</v>
      </c>
      <c r="J13" s="228">
        <v>1</v>
      </c>
      <c r="K13" s="228">
        <v>0</v>
      </c>
      <c r="L13" s="228">
        <v>1</v>
      </c>
      <c r="M13" s="228">
        <v>0</v>
      </c>
      <c r="N13" s="228">
        <v>0</v>
      </c>
      <c r="O13" s="228">
        <v>0</v>
      </c>
      <c r="P13" s="228">
        <v>0</v>
      </c>
      <c r="Q13" s="228">
        <v>0</v>
      </c>
      <c r="R13" s="228">
        <v>0</v>
      </c>
      <c r="S13" s="228">
        <v>0</v>
      </c>
      <c r="T13" s="232"/>
    </row>
    <row r="14" spans="1:20" ht="15" x14ac:dyDescent="0.25">
      <c r="A14" s="228">
        <v>13</v>
      </c>
      <c r="B14" s="228" t="s">
        <v>5910</v>
      </c>
      <c r="C14" s="320" t="s">
        <v>159</v>
      </c>
      <c r="D14" s="320" t="s">
        <v>160</v>
      </c>
      <c r="E14" s="320" t="s">
        <v>50</v>
      </c>
      <c r="F14" s="320"/>
      <c r="G14" s="228">
        <v>34.075370788574197</v>
      </c>
      <c r="H14" s="228">
        <v>-84.294548034667898</v>
      </c>
      <c r="I14" s="228">
        <v>13</v>
      </c>
      <c r="J14" s="228">
        <v>2</v>
      </c>
      <c r="K14" s="228">
        <v>0</v>
      </c>
      <c r="L14" s="228">
        <v>1</v>
      </c>
      <c r="M14" s="228">
        <v>1</v>
      </c>
      <c r="N14" s="228">
        <v>0</v>
      </c>
      <c r="O14" s="228">
        <v>0</v>
      </c>
      <c r="P14" s="228">
        <v>0</v>
      </c>
      <c r="Q14" s="228">
        <v>0</v>
      </c>
      <c r="R14" s="228">
        <v>0</v>
      </c>
      <c r="S14" s="228">
        <v>0</v>
      </c>
      <c r="T14" s="232"/>
    </row>
    <row r="15" spans="1:20" ht="15" x14ac:dyDescent="0.25">
      <c r="A15" s="228">
        <v>14</v>
      </c>
      <c r="B15" s="228" t="s">
        <v>5911</v>
      </c>
      <c r="C15" s="320" t="s">
        <v>164</v>
      </c>
      <c r="D15" s="320" t="s">
        <v>165</v>
      </c>
      <c r="E15" s="320" t="s">
        <v>50</v>
      </c>
      <c r="F15" s="320"/>
      <c r="G15" s="228">
        <v>28.665910720825099</v>
      </c>
      <c r="H15" s="228">
        <v>-81.359756469726506</v>
      </c>
      <c r="I15" s="228">
        <v>14</v>
      </c>
      <c r="J15" s="228">
        <v>1</v>
      </c>
      <c r="K15" s="228">
        <v>1</v>
      </c>
      <c r="L15" s="228">
        <v>0</v>
      </c>
      <c r="M15" s="228">
        <v>0</v>
      </c>
      <c r="N15" s="228">
        <v>0</v>
      </c>
      <c r="O15" s="228">
        <v>0</v>
      </c>
      <c r="P15" s="228">
        <v>0</v>
      </c>
      <c r="Q15" s="228">
        <v>0</v>
      </c>
      <c r="R15" s="228">
        <v>0</v>
      </c>
      <c r="S15" s="228">
        <v>0</v>
      </c>
      <c r="T15" s="232"/>
    </row>
    <row r="16" spans="1:20" ht="15" x14ac:dyDescent="0.25">
      <c r="A16" s="228">
        <v>15</v>
      </c>
      <c r="B16" s="228" t="s">
        <v>5912</v>
      </c>
      <c r="C16" s="320" t="s">
        <v>168</v>
      </c>
      <c r="D16" s="320" t="s">
        <v>49</v>
      </c>
      <c r="E16" s="320" t="s">
        <v>50</v>
      </c>
      <c r="F16" s="320"/>
      <c r="G16" s="228">
        <v>42.375259399413999</v>
      </c>
      <c r="H16" s="228">
        <v>-72.518951416015597</v>
      </c>
      <c r="I16" s="228">
        <v>15</v>
      </c>
      <c r="J16" s="228">
        <v>2</v>
      </c>
      <c r="K16" s="228">
        <v>0</v>
      </c>
      <c r="L16" s="228">
        <v>1</v>
      </c>
      <c r="M16" s="228">
        <v>1</v>
      </c>
      <c r="N16" s="228">
        <v>0</v>
      </c>
      <c r="O16" s="228">
        <v>0</v>
      </c>
      <c r="P16" s="228">
        <v>0</v>
      </c>
      <c r="Q16" s="228">
        <v>0</v>
      </c>
      <c r="R16" s="228">
        <v>0</v>
      </c>
      <c r="S16" s="228">
        <v>0</v>
      </c>
      <c r="T16" s="232"/>
    </row>
    <row r="17" spans="1:20" ht="15" x14ac:dyDescent="0.25">
      <c r="A17" s="228">
        <v>16</v>
      </c>
      <c r="B17" s="228" t="s">
        <v>5913</v>
      </c>
      <c r="C17" s="320" t="s">
        <v>172</v>
      </c>
      <c r="D17" s="320" t="s">
        <v>76</v>
      </c>
      <c r="E17" s="320" t="s">
        <v>50</v>
      </c>
      <c r="F17" s="320"/>
      <c r="G17" s="228">
        <v>33.832759857177699</v>
      </c>
      <c r="H17" s="228">
        <v>-117.915718078613</v>
      </c>
      <c r="I17" s="228">
        <v>16</v>
      </c>
      <c r="J17" s="228">
        <v>2</v>
      </c>
      <c r="K17" s="228">
        <v>0</v>
      </c>
      <c r="L17" s="228">
        <v>0</v>
      </c>
      <c r="M17" s="228">
        <v>1</v>
      </c>
      <c r="N17" s="228">
        <v>0</v>
      </c>
      <c r="O17" s="228">
        <v>0</v>
      </c>
      <c r="P17" s="228">
        <v>1</v>
      </c>
      <c r="Q17" s="228">
        <v>0</v>
      </c>
      <c r="R17" s="228">
        <v>0</v>
      </c>
      <c r="S17" s="228">
        <v>0</v>
      </c>
      <c r="T17" s="232"/>
    </row>
    <row r="18" spans="1:20" ht="15" x14ac:dyDescent="0.25">
      <c r="A18" s="228">
        <v>17</v>
      </c>
      <c r="B18" s="228" t="s">
        <v>5914</v>
      </c>
      <c r="C18" s="320" t="s">
        <v>176</v>
      </c>
      <c r="D18" s="320" t="s">
        <v>49</v>
      </c>
      <c r="E18" s="320" t="s">
        <v>50</v>
      </c>
      <c r="F18" s="320"/>
      <c r="G18" s="228">
        <v>42.658069610595703</v>
      </c>
      <c r="H18" s="228">
        <v>-71.141906738281193</v>
      </c>
      <c r="I18" s="228">
        <v>17</v>
      </c>
      <c r="J18" s="228">
        <v>1</v>
      </c>
      <c r="K18" s="228">
        <v>0</v>
      </c>
      <c r="L18" s="228">
        <v>0</v>
      </c>
      <c r="M18" s="228">
        <v>1</v>
      </c>
      <c r="N18" s="228">
        <v>0</v>
      </c>
      <c r="O18" s="228">
        <v>0</v>
      </c>
      <c r="P18" s="228">
        <v>0</v>
      </c>
      <c r="Q18" s="228">
        <v>0</v>
      </c>
      <c r="R18" s="228">
        <v>0</v>
      </c>
      <c r="S18" s="228">
        <v>0</v>
      </c>
      <c r="T18" s="232"/>
    </row>
    <row r="19" spans="1:20" ht="15" x14ac:dyDescent="0.25">
      <c r="A19" s="228">
        <v>18</v>
      </c>
      <c r="B19" s="228" t="s">
        <v>5915</v>
      </c>
      <c r="C19" s="320" t="s">
        <v>179</v>
      </c>
      <c r="D19" s="320" t="s">
        <v>76</v>
      </c>
      <c r="E19" s="320" t="s">
        <v>50</v>
      </c>
      <c r="F19" s="320"/>
      <c r="G19" s="228">
        <v>38.572380065917898</v>
      </c>
      <c r="H19" s="228">
        <v>-122.44223022460901</v>
      </c>
      <c r="I19" s="228">
        <v>18</v>
      </c>
      <c r="J19" s="228">
        <v>1</v>
      </c>
      <c r="K19" s="228">
        <v>0</v>
      </c>
      <c r="L19" s="228">
        <v>0</v>
      </c>
      <c r="M19" s="228">
        <v>1</v>
      </c>
      <c r="N19" s="228">
        <v>0</v>
      </c>
      <c r="O19" s="228">
        <v>0</v>
      </c>
      <c r="P19" s="228">
        <v>0</v>
      </c>
      <c r="Q19" s="228">
        <v>0</v>
      </c>
      <c r="R19" s="228">
        <v>0</v>
      </c>
      <c r="S19" s="228">
        <v>0</v>
      </c>
      <c r="T19" s="232"/>
    </row>
    <row r="20" spans="1:20" ht="15" x14ac:dyDescent="0.25">
      <c r="A20" s="228">
        <v>19</v>
      </c>
      <c r="B20" s="228" t="s">
        <v>5916</v>
      </c>
      <c r="C20" s="320" t="s">
        <v>182</v>
      </c>
      <c r="D20" s="320" t="s">
        <v>183</v>
      </c>
      <c r="E20" s="320" t="s">
        <v>50</v>
      </c>
      <c r="F20" s="320"/>
      <c r="G20" s="228">
        <v>42.282100677490199</v>
      </c>
      <c r="H20" s="228">
        <v>-83.748466491699205</v>
      </c>
      <c r="I20" s="228">
        <v>19</v>
      </c>
      <c r="J20" s="228">
        <v>7</v>
      </c>
      <c r="K20" s="228">
        <v>1</v>
      </c>
      <c r="L20" s="228">
        <v>1</v>
      </c>
      <c r="M20" s="228">
        <v>3</v>
      </c>
      <c r="N20" s="228">
        <v>0</v>
      </c>
      <c r="O20" s="228">
        <v>2</v>
      </c>
      <c r="P20" s="228">
        <v>0</v>
      </c>
      <c r="Q20" s="228">
        <v>0</v>
      </c>
      <c r="R20" s="228">
        <v>0</v>
      </c>
      <c r="S20" s="228">
        <v>0</v>
      </c>
      <c r="T20" s="232"/>
    </row>
    <row r="21" spans="1:20" ht="15" x14ac:dyDescent="0.25">
      <c r="A21" s="228">
        <v>20</v>
      </c>
      <c r="B21" s="228" t="s">
        <v>5917</v>
      </c>
      <c r="C21" s="320" t="s">
        <v>191</v>
      </c>
      <c r="D21" s="320" t="s">
        <v>192</v>
      </c>
      <c r="E21" s="320" t="s">
        <v>50</v>
      </c>
      <c r="F21" s="320"/>
      <c r="G21" s="228">
        <v>38.976669311523402</v>
      </c>
      <c r="H21" s="228">
        <v>-76.489959716796804</v>
      </c>
      <c r="I21" s="228">
        <v>20</v>
      </c>
      <c r="J21" s="228">
        <v>2</v>
      </c>
      <c r="K21" s="228">
        <v>0</v>
      </c>
      <c r="L21" s="228">
        <v>1</v>
      </c>
      <c r="M21" s="228">
        <v>1</v>
      </c>
      <c r="N21" s="228">
        <v>0</v>
      </c>
      <c r="O21" s="228">
        <v>0</v>
      </c>
      <c r="P21" s="228">
        <v>0</v>
      </c>
      <c r="Q21" s="228">
        <v>0</v>
      </c>
      <c r="R21" s="228">
        <v>0</v>
      </c>
      <c r="S21" s="228">
        <v>0</v>
      </c>
      <c r="T21" s="232"/>
    </row>
    <row r="22" spans="1:20" ht="15" x14ac:dyDescent="0.25">
      <c r="A22" s="228">
        <v>21</v>
      </c>
      <c r="B22" s="228" t="s">
        <v>5918</v>
      </c>
      <c r="C22" s="320" t="s">
        <v>197</v>
      </c>
      <c r="D22" s="320" t="s">
        <v>198</v>
      </c>
      <c r="E22" s="320" t="s">
        <v>50</v>
      </c>
      <c r="F22" s="320"/>
      <c r="G22" s="228">
        <v>44.743621826171797</v>
      </c>
      <c r="H22" s="228">
        <v>-93.217590332031193</v>
      </c>
      <c r="I22" s="228">
        <v>21</v>
      </c>
      <c r="J22" s="228">
        <v>2</v>
      </c>
      <c r="K22" s="228">
        <v>2</v>
      </c>
      <c r="L22" s="228">
        <v>0</v>
      </c>
      <c r="M22" s="228">
        <v>0</v>
      </c>
      <c r="N22" s="228">
        <v>0</v>
      </c>
      <c r="O22" s="228">
        <v>0</v>
      </c>
      <c r="P22" s="228">
        <v>0</v>
      </c>
      <c r="Q22" s="228">
        <v>0</v>
      </c>
      <c r="R22" s="228">
        <v>0</v>
      </c>
      <c r="S22" s="228">
        <v>0</v>
      </c>
      <c r="T22" s="232"/>
    </row>
    <row r="23" spans="1:20" ht="15" x14ac:dyDescent="0.25">
      <c r="A23" s="228">
        <v>22</v>
      </c>
      <c r="B23" s="228" t="s">
        <v>5919</v>
      </c>
      <c r="C23" s="320" t="s">
        <v>203</v>
      </c>
      <c r="D23" s="320" t="s">
        <v>49</v>
      </c>
      <c r="E23" s="320" t="s">
        <v>50</v>
      </c>
      <c r="F23" s="320"/>
      <c r="G23" s="228">
        <v>41.343479156494098</v>
      </c>
      <c r="H23" s="228">
        <v>-70.815208435058594</v>
      </c>
      <c r="I23" s="228">
        <v>22</v>
      </c>
      <c r="J23" s="228">
        <v>1</v>
      </c>
      <c r="K23" s="228">
        <v>1</v>
      </c>
      <c r="L23" s="228">
        <v>0</v>
      </c>
      <c r="M23" s="228">
        <v>0</v>
      </c>
      <c r="N23" s="228">
        <v>0</v>
      </c>
      <c r="O23" s="228">
        <v>0</v>
      </c>
      <c r="P23" s="228">
        <v>0</v>
      </c>
      <c r="Q23" s="228">
        <v>0</v>
      </c>
      <c r="R23" s="228">
        <v>0</v>
      </c>
      <c r="S23" s="228">
        <v>0</v>
      </c>
      <c r="T23" s="232"/>
    </row>
    <row r="24" spans="1:20" ht="15" x14ac:dyDescent="0.25">
      <c r="A24" s="228">
        <v>23</v>
      </c>
      <c r="B24" s="228" t="s">
        <v>5921</v>
      </c>
      <c r="C24" s="320" t="s">
        <v>214</v>
      </c>
      <c r="D24" s="320" t="s">
        <v>49</v>
      </c>
      <c r="E24" s="320" t="s">
        <v>50</v>
      </c>
      <c r="F24" s="320"/>
      <c r="G24" s="228">
        <v>42.416290283203097</v>
      </c>
      <c r="H24" s="228">
        <v>-71.156761169433594</v>
      </c>
      <c r="I24" s="228">
        <v>23</v>
      </c>
      <c r="J24" s="228">
        <v>2</v>
      </c>
      <c r="K24" s="228">
        <v>0</v>
      </c>
      <c r="L24" s="228">
        <v>0</v>
      </c>
      <c r="M24" s="228">
        <v>2</v>
      </c>
      <c r="N24" s="228">
        <v>0</v>
      </c>
      <c r="O24" s="228">
        <v>0</v>
      </c>
      <c r="P24" s="228">
        <v>0</v>
      </c>
      <c r="Q24" s="228">
        <v>0</v>
      </c>
      <c r="R24" s="228">
        <v>0</v>
      </c>
      <c r="S24" s="228">
        <v>0</v>
      </c>
      <c r="T24" s="232"/>
    </row>
    <row r="25" spans="1:20" ht="15" x14ac:dyDescent="0.25">
      <c r="A25" s="228">
        <v>24</v>
      </c>
      <c r="B25" s="228" t="s">
        <v>5922</v>
      </c>
      <c r="C25" s="320" t="s">
        <v>214</v>
      </c>
      <c r="D25" s="320" t="s">
        <v>219</v>
      </c>
      <c r="E25" s="320" t="s">
        <v>50</v>
      </c>
      <c r="F25" s="320"/>
      <c r="G25" s="228">
        <v>32.735599517822202</v>
      </c>
      <c r="H25" s="228">
        <v>-97.107719421386705</v>
      </c>
      <c r="I25" s="228">
        <v>24</v>
      </c>
      <c r="J25" s="228">
        <v>8</v>
      </c>
      <c r="K25" s="228">
        <v>6</v>
      </c>
      <c r="L25" s="228">
        <v>0</v>
      </c>
      <c r="M25" s="228">
        <v>0</v>
      </c>
      <c r="N25" s="228">
        <v>0</v>
      </c>
      <c r="O25" s="228">
        <v>0</v>
      </c>
      <c r="P25" s="228">
        <v>1</v>
      </c>
      <c r="Q25" s="228">
        <v>0</v>
      </c>
      <c r="R25" s="228">
        <v>0</v>
      </c>
      <c r="S25" s="228">
        <v>1</v>
      </c>
      <c r="T25" s="232"/>
    </row>
    <row r="26" spans="1:20" ht="15" x14ac:dyDescent="0.25">
      <c r="A26" s="228">
        <v>25</v>
      </c>
      <c r="B26" s="228" t="s">
        <v>5923</v>
      </c>
      <c r="C26" s="320" t="s">
        <v>214</v>
      </c>
      <c r="D26" s="320" t="s">
        <v>144</v>
      </c>
      <c r="E26" s="320" t="s">
        <v>50</v>
      </c>
      <c r="F26" s="320"/>
      <c r="G26" s="228">
        <v>38.878585815429602</v>
      </c>
      <c r="H26" s="228">
        <v>-77.068832397460895</v>
      </c>
      <c r="I26" s="228">
        <v>25</v>
      </c>
      <c r="J26" s="228">
        <v>14</v>
      </c>
      <c r="K26" s="228">
        <v>2</v>
      </c>
      <c r="L26" s="228">
        <v>6</v>
      </c>
      <c r="M26" s="228">
        <v>5</v>
      </c>
      <c r="N26" s="228">
        <v>0</v>
      </c>
      <c r="O26" s="228">
        <v>0</v>
      </c>
      <c r="P26" s="228">
        <v>1</v>
      </c>
      <c r="Q26" s="228">
        <v>0</v>
      </c>
      <c r="R26" s="228">
        <v>0</v>
      </c>
      <c r="S26" s="228">
        <v>0</v>
      </c>
      <c r="T26" s="232"/>
    </row>
    <row r="27" spans="1:20" ht="15" x14ac:dyDescent="0.25">
      <c r="A27" s="228">
        <v>26</v>
      </c>
      <c r="B27" s="228" t="s">
        <v>5920</v>
      </c>
      <c r="C27" s="320" t="s">
        <v>207</v>
      </c>
      <c r="D27" s="320" t="s">
        <v>208</v>
      </c>
      <c r="E27" s="320" t="s">
        <v>50</v>
      </c>
      <c r="F27" s="320"/>
      <c r="G27" s="228">
        <v>42.087181091308501</v>
      </c>
      <c r="H27" s="228">
        <v>-87.980438232421804</v>
      </c>
      <c r="I27" s="228">
        <v>26</v>
      </c>
      <c r="J27" s="228">
        <v>4</v>
      </c>
      <c r="K27" s="228">
        <v>2</v>
      </c>
      <c r="L27" s="228">
        <v>0</v>
      </c>
      <c r="M27" s="228">
        <v>0</v>
      </c>
      <c r="N27" s="228">
        <v>0</v>
      </c>
      <c r="O27" s="228">
        <v>0</v>
      </c>
      <c r="P27" s="228">
        <v>2</v>
      </c>
      <c r="Q27" s="228">
        <v>0</v>
      </c>
      <c r="R27" s="228">
        <v>0</v>
      </c>
      <c r="S27" s="228">
        <v>0</v>
      </c>
      <c r="T27" s="232"/>
    </row>
    <row r="28" spans="1:20" ht="15" x14ac:dyDescent="0.25">
      <c r="A28" s="228">
        <v>27</v>
      </c>
      <c r="B28" s="228" t="s">
        <v>5924</v>
      </c>
      <c r="C28" s="320" t="s">
        <v>243</v>
      </c>
      <c r="D28" s="320" t="s">
        <v>244</v>
      </c>
      <c r="E28" s="320" t="s">
        <v>50</v>
      </c>
      <c r="F28" s="320"/>
      <c r="G28" s="228">
        <v>39.802028656005803</v>
      </c>
      <c r="H28" s="228">
        <v>-105.087837219238</v>
      </c>
      <c r="I28" s="228">
        <v>27</v>
      </c>
      <c r="J28" s="228">
        <v>1</v>
      </c>
      <c r="K28" s="228">
        <v>1</v>
      </c>
      <c r="L28" s="228">
        <v>0</v>
      </c>
      <c r="M28" s="228">
        <v>0</v>
      </c>
      <c r="N28" s="228">
        <v>0</v>
      </c>
      <c r="O28" s="228">
        <v>0</v>
      </c>
      <c r="P28" s="228">
        <v>0</v>
      </c>
      <c r="Q28" s="228">
        <v>0</v>
      </c>
      <c r="R28" s="228">
        <v>0</v>
      </c>
      <c r="S28" s="228">
        <v>0</v>
      </c>
      <c r="T28" s="232"/>
    </row>
    <row r="29" spans="1:20" ht="15" x14ac:dyDescent="0.25">
      <c r="A29" s="228">
        <v>28</v>
      </c>
      <c r="B29" s="228" t="s">
        <v>5925</v>
      </c>
      <c r="C29" s="320" t="s">
        <v>249</v>
      </c>
      <c r="D29" s="320" t="s">
        <v>250</v>
      </c>
      <c r="E29" s="320" t="s">
        <v>50</v>
      </c>
      <c r="F29" s="320"/>
      <c r="G29" s="228">
        <v>35.598461151122997</v>
      </c>
      <c r="H29" s="228">
        <v>-82.553138732910099</v>
      </c>
      <c r="I29" s="228">
        <v>28</v>
      </c>
      <c r="J29" s="228">
        <v>4</v>
      </c>
      <c r="K29" s="228">
        <v>0</v>
      </c>
      <c r="L29" s="228">
        <v>3</v>
      </c>
      <c r="M29" s="228">
        <v>1</v>
      </c>
      <c r="N29" s="228">
        <v>0</v>
      </c>
      <c r="O29" s="228">
        <v>0</v>
      </c>
      <c r="P29" s="228">
        <v>0</v>
      </c>
      <c r="Q29" s="228">
        <v>0</v>
      </c>
      <c r="R29" s="228">
        <v>0</v>
      </c>
      <c r="S29" s="228">
        <v>0</v>
      </c>
      <c r="T29" s="232"/>
    </row>
    <row r="30" spans="1:20" ht="15" x14ac:dyDescent="0.25">
      <c r="A30" s="228">
        <v>29</v>
      </c>
      <c r="B30" s="228" t="s">
        <v>5926</v>
      </c>
      <c r="C30" s="320" t="s">
        <v>257</v>
      </c>
      <c r="D30" s="320" t="s">
        <v>122</v>
      </c>
      <c r="E30" s="320" t="s">
        <v>50</v>
      </c>
      <c r="F30" s="320"/>
      <c r="G30" s="228">
        <v>42.199668884277301</v>
      </c>
      <c r="H30" s="228">
        <v>-122.71703338623</v>
      </c>
      <c r="I30" s="228">
        <v>29</v>
      </c>
      <c r="J30" s="228">
        <v>2</v>
      </c>
      <c r="K30" s="228">
        <v>2</v>
      </c>
      <c r="L30" s="228">
        <v>0</v>
      </c>
      <c r="M30" s="228">
        <v>0</v>
      </c>
      <c r="N30" s="228">
        <v>0</v>
      </c>
      <c r="O30" s="228">
        <v>0</v>
      </c>
      <c r="P30" s="228">
        <v>0</v>
      </c>
      <c r="Q30" s="228">
        <v>0</v>
      </c>
      <c r="R30" s="228">
        <v>0</v>
      </c>
      <c r="S30" s="228">
        <v>0</v>
      </c>
      <c r="T30" s="232"/>
    </row>
    <row r="31" spans="1:20" ht="15" x14ac:dyDescent="0.25">
      <c r="A31" s="228">
        <v>30</v>
      </c>
      <c r="B31" s="228" t="s">
        <v>5927</v>
      </c>
      <c r="C31" s="320" t="s">
        <v>260</v>
      </c>
      <c r="D31" s="320" t="s">
        <v>261</v>
      </c>
      <c r="E31" s="320" t="s">
        <v>50</v>
      </c>
      <c r="F31" s="320"/>
      <c r="G31" s="228">
        <v>46.340579986572202</v>
      </c>
      <c r="H31" s="228">
        <v>-117.04782104492099</v>
      </c>
      <c r="I31" s="228">
        <v>30</v>
      </c>
      <c r="J31" s="228">
        <v>1</v>
      </c>
      <c r="K31" s="228">
        <v>1</v>
      </c>
      <c r="L31" s="228">
        <v>0</v>
      </c>
      <c r="M31" s="228">
        <v>0</v>
      </c>
      <c r="N31" s="228">
        <v>0</v>
      </c>
      <c r="O31" s="228">
        <v>0</v>
      </c>
      <c r="P31" s="228">
        <v>0</v>
      </c>
      <c r="Q31" s="228">
        <v>0</v>
      </c>
      <c r="R31" s="228">
        <v>0</v>
      </c>
      <c r="S31" s="228">
        <v>0</v>
      </c>
      <c r="T31" s="232"/>
    </row>
    <row r="32" spans="1:20" ht="15" x14ac:dyDescent="0.25">
      <c r="A32" s="228">
        <v>31</v>
      </c>
      <c r="B32" s="228" t="s">
        <v>5928</v>
      </c>
      <c r="C32" s="320" t="s">
        <v>265</v>
      </c>
      <c r="D32" s="320" t="s">
        <v>244</v>
      </c>
      <c r="E32" s="320" t="s">
        <v>50</v>
      </c>
      <c r="F32" s="320"/>
      <c r="G32" s="228">
        <v>39.1900215148925</v>
      </c>
      <c r="H32" s="228">
        <v>-106.81817626953099</v>
      </c>
      <c r="I32" s="228">
        <v>31</v>
      </c>
      <c r="J32" s="228">
        <v>3</v>
      </c>
      <c r="K32" s="228">
        <v>1</v>
      </c>
      <c r="L32" s="228">
        <v>0</v>
      </c>
      <c r="M32" s="228">
        <v>2</v>
      </c>
      <c r="N32" s="228">
        <v>0</v>
      </c>
      <c r="O32" s="228">
        <v>0</v>
      </c>
      <c r="P32" s="228">
        <v>0</v>
      </c>
      <c r="Q32" s="228">
        <v>0</v>
      </c>
      <c r="R32" s="228">
        <v>0</v>
      </c>
      <c r="S32" s="228">
        <v>0</v>
      </c>
      <c r="T32" s="232"/>
    </row>
    <row r="33" spans="1:20" ht="15" x14ac:dyDescent="0.25">
      <c r="A33" s="228">
        <v>32</v>
      </c>
      <c r="B33" s="228" t="s">
        <v>5929</v>
      </c>
      <c r="C33" s="320" t="s">
        <v>268</v>
      </c>
      <c r="D33" s="320" t="s">
        <v>76</v>
      </c>
      <c r="E33" s="320" t="s">
        <v>50</v>
      </c>
      <c r="F33" s="320"/>
      <c r="G33" s="228">
        <v>37.462478637695298</v>
      </c>
      <c r="H33" s="228">
        <v>-122.197799682617</v>
      </c>
      <c r="I33" s="228">
        <v>32</v>
      </c>
      <c r="J33" s="228">
        <v>1</v>
      </c>
      <c r="K33" s="228">
        <v>0</v>
      </c>
      <c r="L33" s="228">
        <v>0</v>
      </c>
      <c r="M33" s="228">
        <v>1</v>
      </c>
      <c r="N33" s="228">
        <v>0</v>
      </c>
      <c r="O33" s="228">
        <v>0</v>
      </c>
      <c r="P33" s="228">
        <v>0</v>
      </c>
      <c r="Q33" s="228">
        <v>0</v>
      </c>
      <c r="R33" s="228">
        <v>0</v>
      </c>
      <c r="S33" s="228">
        <v>0</v>
      </c>
      <c r="T33" s="232"/>
    </row>
    <row r="34" spans="1:20" ht="15" x14ac:dyDescent="0.25">
      <c r="A34" s="228">
        <v>33</v>
      </c>
      <c r="B34" s="228" t="s">
        <v>5930</v>
      </c>
      <c r="C34" s="320" t="s">
        <v>271</v>
      </c>
      <c r="D34" s="320" t="s">
        <v>160</v>
      </c>
      <c r="E34" s="320" t="s">
        <v>50</v>
      </c>
      <c r="F34" s="320"/>
      <c r="G34" s="228">
        <v>33.7483100891113</v>
      </c>
      <c r="H34" s="228">
        <v>-84.39111328125</v>
      </c>
      <c r="I34" s="228">
        <v>33</v>
      </c>
      <c r="J34" s="228">
        <v>35</v>
      </c>
      <c r="K34" s="228">
        <v>9</v>
      </c>
      <c r="L34" s="228">
        <v>15</v>
      </c>
      <c r="M34" s="228">
        <v>2</v>
      </c>
      <c r="N34" s="228">
        <v>0</v>
      </c>
      <c r="O34" s="228">
        <v>1</v>
      </c>
      <c r="P34" s="228">
        <v>8</v>
      </c>
      <c r="Q34" s="228">
        <v>0</v>
      </c>
      <c r="R34" s="228">
        <v>0</v>
      </c>
      <c r="S34" s="228">
        <v>0</v>
      </c>
      <c r="T34" s="232"/>
    </row>
    <row r="35" spans="1:20" ht="15" x14ac:dyDescent="0.25">
      <c r="A35" s="228">
        <v>34</v>
      </c>
      <c r="B35" s="228" t="s">
        <v>5931</v>
      </c>
      <c r="C35" s="320" t="s">
        <v>319</v>
      </c>
      <c r="D35" s="320" t="s">
        <v>320</v>
      </c>
      <c r="E35" s="320" t="s">
        <v>50</v>
      </c>
      <c r="F35" s="320"/>
      <c r="G35" s="228">
        <v>44.097759246826101</v>
      </c>
      <c r="H35" s="228">
        <v>-70.229286193847599</v>
      </c>
      <c r="I35" s="228">
        <v>34</v>
      </c>
      <c r="J35" s="228">
        <v>2</v>
      </c>
      <c r="K35" s="228">
        <v>0</v>
      </c>
      <c r="L35" s="228">
        <v>1</v>
      </c>
      <c r="M35" s="228">
        <v>0</v>
      </c>
      <c r="N35" s="228">
        <v>0</v>
      </c>
      <c r="O35" s="228">
        <v>1</v>
      </c>
      <c r="P35" s="228">
        <v>0</v>
      </c>
      <c r="Q35" s="228">
        <v>0</v>
      </c>
      <c r="R35" s="228">
        <v>0</v>
      </c>
      <c r="S35" s="228">
        <v>0</v>
      </c>
      <c r="T35" s="232"/>
    </row>
    <row r="36" spans="1:20" ht="30" x14ac:dyDescent="0.25">
      <c r="A36" s="228">
        <v>35</v>
      </c>
      <c r="B36" s="228" t="s">
        <v>5932</v>
      </c>
      <c r="C36" s="320" t="s">
        <v>325</v>
      </c>
      <c r="D36" s="320" t="s">
        <v>326</v>
      </c>
      <c r="E36" s="320" t="s">
        <v>326</v>
      </c>
      <c r="F36" s="320">
        <v>1</v>
      </c>
      <c r="G36" s="228">
        <v>-36.852329254150298</v>
      </c>
      <c r="H36" s="228">
        <v>174.763900756835</v>
      </c>
      <c r="I36" s="228">
        <v>35</v>
      </c>
      <c r="J36" s="228">
        <v>1</v>
      </c>
      <c r="K36" s="228">
        <v>0</v>
      </c>
      <c r="L36" s="228">
        <v>1</v>
      </c>
      <c r="M36" s="228">
        <v>0</v>
      </c>
      <c r="N36" s="228">
        <v>0</v>
      </c>
      <c r="O36" s="228">
        <v>0</v>
      </c>
      <c r="P36" s="228">
        <v>0</v>
      </c>
      <c r="Q36" s="228">
        <v>0</v>
      </c>
      <c r="R36" s="228">
        <v>0</v>
      </c>
      <c r="S36" s="228">
        <v>0</v>
      </c>
      <c r="T36" s="232"/>
    </row>
    <row r="37" spans="1:20" ht="15" x14ac:dyDescent="0.25">
      <c r="A37" s="228">
        <v>36</v>
      </c>
      <c r="B37" s="228" t="s">
        <v>5933</v>
      </c>
      <c r="C37" s="320" t="s">
        <v>329</v>
      </c>
      <c r="D37" s="320" t="s">
        <v>320</v>
      </c>
      <c r="E37" s="320" t="s">
        <v>50</v>
      </c>
      <c r="F37" s="320"/>
      <c r="G37" s="228">
        <v>44.363151550292898</v>
      </c>
      <c r="H37" s="228">
        <v>-69.636390686035099</v>
      </c>
      <c r="I37" s="228">
        <v>36</v>
      </c>
      <c r="J37" s="228">
        <v>1</v>
      </c>
      <c r="K37" s="228">
        <v>0</v>
      </c>
      <c r="L37" s="228">
        <v>0</v>
      </c>
      <c r="M37" s="228">
        <v>0</v>
      </c>
      <c r="N37" s="228">
        <v>0</v>
      </c>
      <c r="O37" s="228">
        <v>0</v>
      </c>
      <c r="P37" s="228">
        <v>1</v>
      </c>
      <c r="Q37" s="228">
        <v>0</v>
      </c>
      <c r="R37" s="228">
        <v>0</v>
      </c>
      <c r="S37" s="228">
        <v>0</v>
      </c>
      <c r="T37" s="232"/>
    </row>
    <row r="38" spans="1:20" ht="15" x14ac:dyDescent="0.25">
      <c r="A38" s="228">
        <v>37</v>
      </c>
      <c r="B38" s="228" t="s">
        <v>4497</v>
      </c>
      <c r="C38" s="320" t="s">
        <v>332</v>
      </c>
      <c r="D38" s="320" t="s">
        <v>219</v>
      </c>
      <c r="E38" s="320" t="s">
        <v>50</v>
      </c>
      <c r="F38" s="320"/>
      <c r="G38" s="228">
        <v>30.267589569091701</v>
      </c>
      <c r="H38" s="228">
        <v>-97.742988586425696</v>
      </c>
      <c r="I38" s="228">
        <v>37</v>
      </c>
      <c r="J38" s="228">
        <v>25</v>
      </c>
      <c r="K38" s="228">
        <v>2</v>
      </c>
      <c r="L38" s="228">
        <v>9</v>
      </c>
      <c r="M38" s="228">
        <v>7</v>
      </c>
      <c r="N38" s="228">
        <v>1</v>
      </c>
      <c r="O38" s="228">
        <v>4</v>
      </c>
      <c r="P38" s="228">
        <v>1</v>
      </c>
      <c r="Q38" s="228">
        <v>1</v>
      </c>
      <c r="R38" s="228">
        <v>2</v>
      </c>
      <c r="S38" s="228">
        <v>0</v>
      </c>
      <c r="T38" s="232"/>
    </row>
    <row r="39" spans="1:20" ht="15" x14ac:dyDescent="0.25">
      <c r="A39" s="228">
        <v>38</v>
      </c>
      <c r="B39" s="228" t="s">
        <v>5934</v>
      </c>
      <c r="C39" s="320" t="s">
        <v>351</v>
      </c>
      <c r="D39" s="320" t="s">
        <v>160</v>
      </c>
      <c r="E39" s="320" t="s">
        <v>50</v>
      </c>
      <c r="F39" s="320"/>
      <c r="G39" s="228">
        <v>33.776260375976499</v>
      </c>
      <c r="H39" s="228">
        <v>-84.267227172851506</v>
      </c>
      <c r="I39" s="228">
        <v>38</v>
      </c>
      <c r="J39" s="228">
        <v>1</v>
      </c>
      <c r="K39" s="228">
        <v>0</v>
      </c>
      <c r="L39" s="228">
        <v>0</v>
      </c>
      <c r="M39" s="228">
        <v>0</v>
      </c>
      <c r="N39" s="228">
        <v>0</v>
      </c>
      <c r="O39" s="228">
        <v>1</v>
      </c>
      <c r="P39" s="228">
        <v>0</v>
      </c>
      <c r="Q39" s="228">
        <v>0</v>
      </c>
      <c r="R39" s="228">
        <v>0</v>
      </c>
      <c r="S39" s="228">
        <v>0</v>
      </c>
      <c r="T39" s="232"/>
    </row>
    <row r="40" spans="1:20" ht="15" x14ac:dyDescent="0.25">
      <c r="A40" s="228">
        <v>39</v>
      </c>
      <c r="B40" s="228" t="s">
        <v>5935</v>
      </c>
      <c r="C40" s="320" t="s">
        <v>354</v>
      </c>
      <c r="D40" s="320" t="s">
        <v>76</v>
      </c>
      <c r="E40" s="320" t="s">
        <v>50</v>
      </c>
      <c r="F40" s="320"/>
      <c r="G40" s="228">
        <v>35.366958618163999</v>
      </c>
      <c r="H40" s="228">
        <v>-119.01885986328099</v>
      </c>
      <c r="I40" s="228">
        <v>39</v>
      </c>
      <c r="J40" s="228">
        <v>8</v>
      </c>
      <c r="K40" s="228">
        <v>4</v>
      </c>
      <c r="L40" s="228">
        <v>2</v>
      </c>
      <c r="M40" s="228">
        <v>0</v>
      </c>
      <c r="N40" s="228">
        <v>0</v>
      </c>
      <c r="O40" s="228">
        <v>0</v>
      </c>
      <c r="P40" s="228">
        <v>2</v>
      </c>
      <c r="Q40" s="228">
        <v>0</v>
      </c>
      <c r="R40" s="228">
        <v>0</v>
      </c>
      <c r="S40" s="228">
        <v>0</v>
      </c>
      <c r="T40" s="232"/>
    </row>
    <row r="41" spans="1:20" ht="15" x14ac:dyDescent="0.25">
      <c r="A41" s="228">
        <v>40</v>
      </c>
      <c r="B41" s="228" t="s">
        <v>5936</v>
      </c>
      <c r="C41" s="320" t="s">
        <v>364</v>
      </c>
      <c r="D41" s="320" t="s">
        <v>192</v>
      </c>
      <c r="E41" s="320" t="s">
        <v>50</v>
      </c>
      <c r="F41" s="320"/>
      <c r="G41" s="228">
        <v>39.290580749511697</v>
      </c>
      <c r="H41" s="228">
        <v>-76.609260559082003</v>
      </c>
      <c r="I41" s="228">
        <v>40</v>
      </c>
      <c r="J41" s="228">
        <v>6</v>
      </c>
      <c r="K41" s="228">
        <v>0</v>
      </c>
      <c r="L41" s="228">
        <v>1</v>
      </c>
      <c r="M41" s="228">
        <v>4</v>
      </c>
      <c r="N41" s="228">
        <v>0</v>
      </c>
      <c r="O41" s="228">
        <v>0</v>
      </c>
      <c r="P41" s="228">
        <v>1</v>
      </c>
      <c r="Q41" s="228">
        <v>0</v>
      </c>
      <c r="R41" s="228">
        <v>0</v>
      </c>
      <c r="S41" s="228">
        <v>0</v>
      </c>
      <c r="T41" s="232"/>
    </row>
    <row r="42" spans="1:20" ht="15" x14ac:dyDescent="0.25">
      <c r="A42" s="228">
        <v>41</v>
      </c>
      <c r="B42" s="228" t="s">
        <v>4498</v>
      </c>
      <c r="C42" s="320" t="s">
        <v>375</v>
      </c>
      <c r="D42" s="320" t="s">
        <v>376</v>
      </c>
      <c r="E42" s="320" t="s">
        <v>376</v>
      </c>
      <c r="F42" s="320">
        <v>1</v>
      </c>
      <c r="G42" s="228">
        <v>13.7533502578735</v>
      </c>
      <c r="H42" s="228">
        <v>100.504829406738</v>
      </c>
      <c r="I42" s="228">
        <v>41</v>
      </c>
      <c r="J42" s="228">
        <v>1</v>
      </c>
      <c r="K42" s="228">
        <v>0</v>
      </c>
      <c r="L42" s="228">
        <v>1</v>
      </c>
      <c r="M42" s="228">
        <v>0</v>
      </c>
      <c r="N42" s="228">
        <v>1</v>
      </c>
      <c r="O42" s="228">
        <v>0</v>
      </c>
      <c r="P42" s="228">
        <v>0</v>
      </c>
      <c r="Q42" s="228">
        <v>0</v>
      </c>
      <c r="R42" s="228">
        <v>0</v>
      </c>
      <c r="S42" s="228">
        <v>0</v>
      </c>
      <c r="T42" s="232"/>
    </row>
    <row r="43" spans="1:20" ht="15" x14ac:dyDescent="0.25">
      <c r="A43" s="228">
        <v>42</v>
      </c>
      <c r="B43" s="228" t="s">
        <v>5937</v>
      </c>
      <c r="C43" s="320" t="s">
        <v>379</v>
      </c>
      <c r="D43" s="320" t="s">
        <v>380</v>
      </c>
      <c r="E43" s="320" t="s">
        <v>50</v>
      </c>
      <c r="F43" s="320"/>
      <c r="G43" s="228">
        <v>41.740699768066399</v>
      </c>
      <c r="H43" s="228">
        <v>-71.308700561523395</v>
      </c>
      <c r="I43" s="228">
        <v>42</v>
      </c>
      <c r="J43" s="228">
        <v>3</v>
      </c>
      <c r="K43" s="228">
        <v>0</v>
      </c>
      <c r="L43" s="228">
        <v>0</v>
      </c>
      <c r="M43" s="228">
        <v>3</v>
      </c>
      <c r="N43" s="228">
        <v>0</v>
      </c>
      <c r="O43" s="228">
        <v>0</v>
      </c>
      <c r="P43" s="228">
        <v>0</v>
      </c>
      <c r="Q43" s="228">
        <v>0</v>
      </c>
      <c r="R43" s="228">
        <v>0</v>
      </c>
      <c r="S43" s="228">
        <v>0</v>
      </c>
      <c r="T43" s="232"/>
    </row>
    <row r="44" spans="1:20" ht="15" x14ac:dyDescent="0.25">
      <c r="A44" s="228">
        <v>43</v>
      </c>
      <c r="B44" s="228" t="s">
        <v>5938</v>
      </c>
      <c r="C44" s="320" t="s">
        <v>383</v>
      </c>
      <c r="D44" s="320" t="s">
        <v>384</v>
      </c>
      <c r="E44" s="320" t="s">
        <v>50</v>
      </c>
      <c r="F44" s="320"/>
      <c r="G44" s="228">
        <v>30.443340301513601</v>
      </c>
      <c r="H44" s="228">
        <v>-91.186988830566406</v>
      </c>
      <c r="I44" s="228">
        <v>43</v>
      </c>
      <c r="J44" s="228">
        <v>6</v>
      </c>
      <c r="K44" s="228">
        <v>0</v>
      </c>
      <c r="L44" s="228">
        <v>5</v>
      </c>
      <c r="M44" s="228">
        <v>1</v>
      </c>
      <c r="N44" s="228">
        <v>0</v>
      </c>
      <c r="O44" s="228">
        <v>0</v>
      </c>
      <c r="P44" s="228">
        <v>0</v>
      </c>
      <c r="Q44" s="228">
        <v>0</v>
      </c>
      <c r="R44" s="228">
        <v>0</v>
      </c>
      <c r="S44" s="228">
        <v>0</v>
      </c>
      <c r="T44" s="232"/>
    </row>
    <row r="45" spans="1:20" ht="15" x14ac:dyDescent="0.25">
      <c r="A45" s="228">
        <v>44</v>
      </c>
      <c r="B45" s="228" t="s">
        <v>5939</v>
      </c>
      <c r="C45" s="320" t="s">
        <v>391</v>
      </c>
      <c r="D45" s="320" t="s">
        <v>122</v>
      </c>
      <c r="E45" s="320" t="s">
        <v>50</v>
      </c>
      <c r="F45" s="320"/>
      <c r="G45" s="228">
        <v>45.4846801757812</v>
      </c>
      <c r="H45" s="228">
        <v>-122.79604339599599</v>
      </c>
      <c r="I45" s="228">
        <v>44</v>
      </c>
      <c r="J45" s="228">
        <v>4</v>
      </c>
      <c r="K45" s="228">
        <v>0</v>
      </c>
      <c r="L45" s="228">
        <v>4</v>
      </c>
      <c r="M45" s="228">
        <v>0</v>
      </c>
      <c r="N45" s="228">
        <v>0</v>
      </c>
      <c r="O45" s="228">
        <v>0</v>
      </c>
      <c r="P45" s="228">
        <v>0</v>
      </c>
      <c r="Q45" s="228">
        <v>0</v>
      </c>
      <c r="R45" s="228">
        <v>0</v>
      </c>
      <c r="S45" s="228">
        <v>0</v>
      </c>
      <c r="T45" s="232"/>
    </row>
    <row r="46" spans="1:20" ht="15" x14ac:dyDescent="0.25">
      <c r="A46" s="228">
        <v>45</v>
      </c>
      <c r="B46" s="228" t="s">
        <v>5940</v>
      </c>
      <c r="C46" s="320" t="s">
        <v>398</v>
      </c>
      <c r="D46" s="320" t="s">
        <v>399</v>
      </c>
      <c r="E46" s="320" t="s">
        <v>50</v>
      </c>
      <c r="F46" s="320"/>
      <c r="G46" s="228">
        <v>42.946380615234297</v>
      </c>
      <c r="H46" s="228">
        <v>-71.516693115234304</v>
      </c>
      <c r="I46" s="228">
        <v>45</v>
      </c>
      <c r="J46" s="228">
        <v>1</v>
      </c>
      <c r="K46" s="228">
        <v>0</v>
      </c>
      <c r="L46" s="228">
        <v>1</v>
      </c>
      <c r="M46" s="228">
        <v>0</v>
      </c>
      <c r="N46" s="228">
        <v>0</v>
      </c>
      <c r="O46" s="228">
        <v>0</v>
      </c>
      <c r="P46" s="228">
        <v>0</v>
      </c>
      <c r="Q46" s="228">
        <v>0</v>
      </c>
      <c r="R46" s="228">
        <v>0</v>
      </c>
      <c r="S46" s="228">
        <v>0</v>
      </c>
      <c r="T46" s="232"/>
    </row>
    <row r="47" spans="1:20" ht="15" x14ac:dyDescent="0.25">
      <c r="A47" s="228">
        <v>46</v>
      </c>
      <c r="B47" s="228" t="s">
        <v>5941</v>
      </c>
      <c r="C47" s="320" t="s">
        <v>402</v>
      </c>
      <c r="D47" s="320" t="s">
        <v>261</v>
      </c>
      <c r="E47" s="320" t="s">
        <v>50</v>
      </c>
      <c r="F47" s="320"/>
      <c r="G47" s="228">
        <v>47.610019683837798</v>
      </c>
      <c r="H47" s="228">
        <v>-122.187850952148</v>
      </c>
      <c r="I47" s="228">
        <v>46</v>
      </c>
      <c r="J47" s="228">
        <v>12</v>
      </c>
      <c r="K47" s="228">
        <v>2</v>
      </c>
      <c r="L47" s="228">
        <v>9</v>
      </c>
      <c r="M47" s="228">
        <v>1</v>
      </c>
      <c r="N47" s="228">
        <v>0</v>
      </c>
      <c r="O47" s="228">
        <v>0</v>
      </c>
      <c r="P47" s="228">
        <v>0</v>
      </c>
      <c r="Q47" s="228">
        <v>0</v>
      </c>
      <c r="R47" s="228">
        <v>0</v>
      </c>
      <c r="S47" s="228">
        <v>0</v>
      </c>
      <c r="T47" s="232"/>
    </row>
    <row r="48" spans="1:20" ht="15" x14ac:dyDescent="0.25">
      <c r="A48" s="228">
        <v>47</v>
      </c>
      <c r="B48" s="228" t="s">
        <v>5942</v>
      </c>
      <c r="C48" s="320" t="s">
        <v>419</v>
      </c>
      <c r="D48" s="320" t="s">
        <v>261</v>
      </c>
      <c r="E48" s="320" t="s">
        <v>50</v>
      </c>
      <c r="F48" s="320"/>
      <c r="G48" s="228">
        <v>48.752349853515597</v>
      </c>
      <c r="H48" s="228">
        <v>-122.471221923828</v>
      </c>
      <c r="I48" s="228">
        <v>47</v>
      </c>
      <c r="J48" s="228">
        <v>2</v>
      </c>
      <c r="K48" s="228">
        <v>2</v>
      </c>
      <c r="L48" s="228">
        <v>0</v>
      </c>
      <c r="M48" s="228">
        <v>0</v>
      </c>
      <c r="N48" s="228">
        <v>0</v>
      </c>
      <c r="O48" s="228">
        <v>0</v>
      </c>
      <c r="P48" s="228">
        <v>0</v>
      </c>
      <c r="Q48" s="228">
        <v>0</v>
      </c>
      <c r="R48" s="228">
        <v>0</v>
      </c>
      <c r="S48" s="228">
        <v>0</v>
      </c>
      <c r="T48" s="232"/>
    </row>
    <row r="49" spans="1:20" ht="15" x14ac:dyDescent="0.25">
      <c r="A49" s="228">
        <v>48</v>
      </c>
      <c r="B49" s="228" t="s">
        <v>5943</v>
      </c>
      <c r="C49" s="320" t="s">
        <v>423</v>
      </c>
      <c r="D49" s="320" t="s">
        <v>49</v>
      </c>
      <c r="E49" s="320" t="s">
        <v>50</v>
      </c>
      <c r="F49" s="320"/>
      <c r="G49" s="228">
        <v>42.3962593078613</v>
      </c>
      <c r="H49" s="228">
        <v>-71.177009582519503</v>
      </c>
      <c r="I49" s="228">
        <v>48</v>
      </c>
      <c r="J49" s="228">
        <v>7</v>
      </c>
      <c r="K49" s="228">
        <v>0</v>
      </c>
      <c r="L49" s="228">
        <v>2</v>
      </c>
      <c r="M49" s="228">
        <v>3</v>
      </c>
      <c r="N49" s="228">
        <v>0</v>
      </c>
      <c r="O49" s="228">
        <v>2</v>
      </c>
      <c r="P49" s="228">
        <v>0</v>
      </c>
      <c r="Q49" s="228">
        <v>0</v>
      </c>
      <c r="R49" s="228">
        <v>0</v>
      </c>
      <c r="S49" s="228">
        <v>0</v>
      </c>
      <c r="T49" s="232"/>
    </row>
    <row r="50" spans="1:20" ht="15" x14ac:dyDescent="0.25">
      <c r="A50" s="228">
        <v>49</v>
      </c>
      <c r="B50" s="228" t="s">
        <v>5944</v>
      </c>
      <c r="C50" s="320" t="s">
        <v>431</v>
      </c>
      <c r="D50" s="320" t="s">
        <v>432</v>
      </c>
      <c r="E50" s="320" t="s">
        <v>50</v>
      </c>
      <c r="F50" s="320"/>
      <c r="G50" s="228">
        <v>42.506740570068303</v>
      </c>
      <c r="H50" s="228">
        <v>-89.037933349609304</v>
      </c>
      <c r="I50" s="228">
        <v>49</v>
      </c>
      <c r="J50" s="228">
        <v>1</v>
      </c>
      <c r="K50" s="228">
        <v>1</v>
      </c>
      <c r="L50" s="228">
        <v>0</v>
      </c>
      <c r="M50" s="228">
        <v>0</v>
      </c>
      <c r="N50" s="228">
        <v>0</v>
      </c>
      <c r="O50" s="228">
        <v>0</v>
      </c>
      <c r="P50" s="228">
        <v>0</v>
      </c>
      <c r="Q50" s="228">
        <v>0</v>
      </c>
      <c r="R50" s="228">
        <v>0</v>
      </c>
      <c r="S50" s="228">
        <v>0</v>
      </c>
      <c r="T50" s="232"/>
    </row>
    <row r="51" spans="1:20" ht="15" x14ac:dyDescent="0.25">
      <c r="A51" s="228">
        <v>50</v>
      </c>
      <c r="B51" s="228" t="s">
        <v>5945</v>
      </c>
      <c r="C51" s="320" t="s">
        <v>435</v>
      </c>
      <c r="D51" s="320" t="s">
        <v>122</v>
      </c>
      <c r="E51" s="320" t="s">
        <v>50</v>
      </c>
      <c r="F51" s="320"/>
      <c r="G51" s="228">
        <v>44.057388305663999</v>
      </c>
      <c r="H51" s="228">
        <v>-121.31581115722599</v>
      </c>
      <c r="I51" s="228">
        <v>50</v>
      </c>
      <c r="J51" s="228">
        <v>6</v>
      </c>
      <c r="K51" s="228">
        <v>3</v>
      </c>
      <c r="L51" s="228">
        <v>3</v>
      </c>
      <c r="M51" s="228">
        <v>0</v>
      </c>
      <c r="N51" s="228">
        <v>0</v>
      </c>
      <c r="O51" s="228">
        <v>0</v>
      </c>
      <c r="P51" s="228">
        <v>0</v>
      </c>
      <c r="Q51" s="228">
        <v>0</v>
      </c>
      <c r="R51" s="228">
        <v>0</v>
      </c>
      <c r="S51" s="228">
        <v>0</v>
      </c>
      <c r="T51" s="232"/>
    </row>
    <row r="52" spans="1:20" ht="15" x14ac:dyDescent="0.25">
      <c r="A52" s="228">
        <v>51</v>
      </c>
      <c r="B52" s="228" t="s">
        <v>5946</v>
      </c>
      <c r="C52" s="320" t="s">
        <v>443</v>
      </c>
      <c r="D52" s="320" t="s">
        <v>76</v>
      </c>
      <c r="E52" s="320" t="s">
        <v>50</v>
      </c>
      <c r="F52" s="320"/>
      <c r="G52" s="228">
        <v>38.052848815917898</v>
      </c>
      <c r="H52" s="228">
        <v>-122.153511047363</v>
      </c>
      <c r="I52" s="228">
        <v>51</v>
      </c>
      <c r="J52" s="228">
        <v>1</v>
      </c>
      <c r="K52" s="228">
        <v>1</v>
      </c>
      <c r="L52" s="228">
        <v>0</v>
      </c>
      <c r="M52" s="228">
        <v>0</v>
      </c>
      <c r="N52" s="228">
        <v>0</v>
      </c>
      <c r="O52" s="228">
        <v>0</v>
      </c>
      <c r="P52" s="228">
        <v>0</v>
      </c>
      <c r="Q52" s="228">
        <v>0</v>
      </c>
      <c r="R52" s="228">
        <v>0</v>
      </c>
      <c r="S52" s="228">
        <v>0</v>
      </c>
      <c r="T52" s="232"/>
    </row>
    <row r="53" spans="1:20" ht="15" x14ac:dyDescent="0.25">
      <c r="A53" s="228">
        <v>52</v>
      </c>
      <c r="B53" s="228" t="s">
        <v>5947</v>
      </c>
      <c r="C53" s="320" t="s">
        <v>446</v>
      </c>
      <c r="D53" s="320" t="s">
        <v>76</v>
      </c>
      <c r="E53" s="320" t="s">
        <v>50</v>
      </c>
      <c r="F53" s="320"/>
      <c r="G53" s="228">
        <v>37.869880676269503</v>
      </c>
      <c r="H53" s="228">
        <v>-122.270538330078</v>
      </c>
      <c r="I53" s="228">
        <v>52</v>
      </c>
      <c r="J53" s="228">
        <v>30</v>
      </c>
      <c r="K53" s="228">
        <v>3</v>
      </c>
      <c r="L53" s="228">
        <v>5</v>
      </c>
      <c r="M53" s="228">
        <v>15</v>
      </c>
      <c r="N53" s="228">
        <v>1</v>
      </c>
      <c r="O53" s="228">
        <v>1</v>
      </c>
      <c r="P53" s="228">
        <v>5</v>
      </c>
      <c r="Q53" s="228">
        <v>0</v>
      </c>
      <c r="R53" s="228">
        <v>0</v>
      </c>
      <c r="S53" s="228">
        <v>0</v>
      </c>
      <c r="T53" s="232"/>
    </row>
    <row r="54" spans="1:20" ht="15" x14ac:dyDescent="0.25">
      <c r="A54" s="228">
        <v>53</v>
      </c>
      <c r="B54" s="228" t="s">
        <v>5948</v>
      </c>
      <c r="C54" s="228" t="s">
        <v>479</v>
      </c>
      <c r="D54" s="320" t="s">
        <v>76</v>
      </c>
      <c r="E54" s="320" t="s">
        <v>50</v>
      </c>
      <c r="F54" s="320"/>
      <c r="G54" s="228">
        <v>44.116798400878899</v>
      </c>
      <c r="H54" s="228">
        <v>-77.132797241210895</v>
      </c>
      <c r="I54" s="228">
        <v>53</v>
      </c>
      <c r="J54" s="228">
        <v>1</v>
      </c>
      <c r="K54" s="228">
        <v>0</v>
      </c>
      <c r="L54" s="228">
        <v>0</v>
      </c>
      <c r="M54" s="228">
        <v>1</v>
      </c>
      <c r="N54" s="228">
        <v>0</v>
      </c>
      <c r="O54" s="228">
        <v>0</v>
      </c>
      <c r="P54" s="228">
        <v>0</v>
      </c>
      <c r="Q54" s="228">
        <v>0</v>
      </c>
      <c r="R54" s="228">
        <v>0</v>
      </c>
      <c r="S54" s="228">
        <v>0</v>
      </c>
      <c r="T54" s="232"/>
    </row>
    <row r="55" spans="1:20" ht="15" x14ac:dyDescent="0.25">
      <c r="A55" s="228">
        <v>54</v>
      </c>
      <c r="B55" s="228" t="s">
        <v>5949</v>
      </c>
      <c r="C55" s="228" t="s">
        <v>479</v>
      </c>
      <c r="D55" s="320" t="s">
        <v>192</v>
      </c>
      <c r="E55" s="320" t="s">
        <v>50</v>
      </c>
      <c r="F55" s="320"/>
      <c r="G55" s="228">
        <v>38.986370086669901</v>
      </c>
      <c r="H55" s="228">
        <v>-77.096916198730398</v>
      </c>
      <c r="I55" s="228">
        <v>54</v>
      </c>
      <c r="J55" s="228">
        <v>1</v>
      </c>
      <c r="K55" s="228">
        <v>0</v>
      </c>
      <c r="L55" s="228">
        <v>1</v>
      </c>
      <c r="M55" s="228">
        <v>0</v>
      </c>
      <c r="N55" s="228">
        <v>0</v>
      </c>
      <c r="O55" s="228">
        <v>0</v>
      </c>
      <c r="P55" s="228">
        <v>0</v>
      </c>
      <c r="Q55" s="228">
        <v>0</v>
      </c>
      <c r="R55" s="228">
        <v>0</v>
      </c>
      <c r="S55" s="228">
        <v>0</v>
      </c>
      <c r="T55" s="232"/>
    </row>
    <row r="56" spans="1:20" ht="15" x14ac:dyDescent="0.25">
      <c r="A56" s="228">
        <v>55</v>
      </c>
      <c r="B56" s="228" t="s">
        <v>5950</v>
      </c>
      <c r="C56" s="228" t="s">
        <v>484</v>
      </c>
      <c r="D56" s="320" t="s">
        <v>399</v>
      </c>
      <c r="E56" s="320" t="s">
        <v>50</v>
      </c>
      <c r="F56" s="320"/>
      <c r="G56" s="228">
        <v>44.279281616210902</v>
      </c>
      <c r="H56" s="228">
        <v>-71.687561035156193</v>
      </c>
      <c r="I56" s="228">
        <v>55</v>
      </c>
      <c r="J56" s="228">
        <v>1</v>
      </c>
      <c r="K56" s="228">
        <v>1</v>
      </c>
      <c r="L56" s="228">
        <v>0</v>
      </c>
      <c r="M56" s="228">
        <v>0</v>
      </c>
      <c r="N56" s="228">
        <v>0</v>
      </c>
      <c r="O56" s="228">
        <v>0</v>
      </c>
      <c r="P56" s="228">
        <v>0</v>
      </c>
      <c r="Q56" s="228">
        <v>0</v>
      </c>
      <c r="R56" s="228">
        <v>0</v>
      </c>
      <c r="S56" s="228">
        <v>0</v>
      </c>
      <c r="T56" s="232"/>
    </row>
    <row r="57" spans="1:20" ht="15" x14ac:dyDescent="0.25">
      <c r="A57" s="228">
        <v>56</v>
      </c>
      <c r="B57" s="228" t="s">
        <v>5951</v>
      </c>
      <c r="C57" s="228" t="s">
        <v>487</v>
      </c>
      <c r="D57" s="320" t="s">
        <v>488</v>
      </c>
      <c r="E57" s="320" t="s">
        <v>50</v>
      </c>
      <c r="F57" s="320"/>
      <c r="G57" s="228">
        <v>41.525901794433501</v>
      </c>
      <c r="H57" s="228">
        <v>-90.495628356933594</v>
      </c>
      <c r="I57" s="228">
        <v>56</v>
      </c>
      <c r="J57" s="228">
        <v>1</v>
      </c>
      <c r="K57" s="228">
        <v>0</v>
      </c>
      <c r="L57" s="228">
        <v>1</v>
      </c>
      <c r="M57" s="228">
        <v>0</v>
      </c>
      <c r="N57" s="228">
        <v>0</v>
      </c>
      <c r="O57" s="228">
        <v>0</v>
      </c>
      <c r="P57" s="228">
        <v>0</v>
      </c>
      <c r="Q57" s="228">
        <v>0</v>
      </c>
      <c r="R57" s="228">
        <v>0</v>
      </c>
      <c r="S57" s="228">
        <v>0</v>
      </c>
      <c r="T57" s="232"/>
    </row>
    <row r="58" spans="1:20" ht="15" x14ac:dyDescent="0.25">
      <c r="A58" s="228">
        <v>57</v>
      </c>
      <c r="B58" s="228" t="s">
        <v>5952</v>
      </c>
      <c r="C58" s="228" t="s">
        <v>491</v>
      </c>
      <c r="D58" s="320" t="s">
        <v>76</v>
      </c>
      <c r="E58" s="320" t="s">
        <v>50</v>
      </c>
      <c r="F58" s="320"/>
      <c r="G58" s="228">
        <v>34.073478698730398</v>
      </c>
      <c r="H58" s="228">
        <v>-118.400337219238</v>
      </c>
      <c r="I58" s="228">
        <v>57</v>
      </c>
      <c r="J58" s="228">
        <v>7</v>
      </c>
      <c r="K58" s="228">
        <v>1</v>
      </c>
      <c r="L58" s="228">
        <v>2</v>
      </c>
      <c r="M58" s="228">
        <v>1</v>
      </c>
      <c r="N58" s="228">
        <v>0</v>
      </c>
      <c r="O58" s="228">
        <v>0</v>
      </c>
      <c r="P58" s="228">
        <v>3</v>
      </c>
      <c r="Q58" s="228">
        <v>0</v>
      </c>
      <c r="R58" s="228">
        <v>0</v>
      </c>
      <c r="S58" s="228">
        <v>0</v>
      </c>
      <c r="T58" s="232"/>
    </row>
    <row r="59" spans="1:20" ht="15" x14ac:dyDescent="0.25">
      <c r="A59" s="228">
        <v>58</v>
      </c>
      <c r="B59" s="228" t="s">
        <v>5953</v>
      </c>
      <c r="C59" s="228" t="s">
        <v>500</v>
      </c>
      <c r="D59" s="320" t="s">
        <v>501</v>
      </c>
      <c r="E59" s="320" t="s">
        <v>50</v>
      </c>
      <c r="F59" s="320"/>
      <c r="G59" s="228">
        <v>45.783821105957003</v>
      </c>
      <c r="H59" s="228">
        <v>-108.50567626953099</v>
      </c>
      <c r="I59" s="228">
        <v>58</v>
      </c>
      <c r="J59" s="228">
        <v>2</v>
      </c>
      <c r="K59" s="228">
        <v>0</v>
      </c>
      <c r="L59" s="228">
        <v>1</v>
      </c>
      <c r="M59" s="228">
        <v>1</v>
      </c>
      <c r="N59" s="228">
        <v>0</v>
      </c>
      <c r="O59" s="228">
        <v>0</v>
      </c>
      <c r="P59" s="228">
        <v>0</v>
      </c>
      <c r="Q59" s="228">
        <v>0</v>
      </c>
      <c r="R59" s="228">
        <v>0</v>
      </c>
      <c r="S59" s="228">
        <v>0</v>
      </c>
      <c r="T59" s="232"/>
    </row>
    <row r="60" spans="1:20" ht="15" x14ac:dyDescent="0.25">
      <c r="A60" s="228">
        <v>59</v>
      </c>
      <c r="B60" s="228" t="s">
        <v>5954</v>
      </c>
      <c r="C60" s="228" t="s">
        <v>506</v>
      </c>
      <c r="D60" s="320" t="s">
        <v>107</v>
      </c>
      <c r="E60" s="320" t="s">
        <v>50</v>
      </c>
      <c r="F60" s="320"/>
      <c r="G60" s="228">
        <v>42.098690032958899</v>
      </c>
      <c r="H60" s="228">
        <v>-75.911361694335895</v>
      </c>
      <c r="I60" s="228">
        <v>59</v>
      </c>
      <c r="J60" s="228">
        <v>1</v>
      </c>
      <c r="K60" s="228">
        <v>0</v>
      </c>
      <c r="L60" s="228">
        <v>1</v>
      </c>
      <c r="M60" s="228">
        <v>1</v>
      </c>
      <c r="N60" s="228">
        <v>0</v>
      </c>
      <c r="O60" s="228">
        <v>0</v>
      </c>
      <c r="P60" s="228">
        <v>0</v>
      </c>
      <c r="Q60" s="228">
        <v>0</v>
      </c>
      <c r="R60" s="228">
        <v>0</v>
      </c>
      <c r="S60" s="228">
        <v>0</v>
      </c>
      <c r="T60" s="232"/>
    </row>
    <row r="61" spans="1:20" ht="15" x14ac:dyDescent="0.25">
      <c r="A61" s="228">
        <v>60</v>
      </c>
      <c r="B61" s="228" t="s">
        <v>5955</v>
      </c>
      <c r="C61" s="228" t="s">
        <v>509</v>
      </c>
      <c r="D61" s="320" t="s">
        <v>510</v>
      </c>
      <c r="E61" s="320" t="s">
        <v>50</v>
      </c>
      <c r="F61" s="320"/>
      <c r="G61" s="228">
        <v>33.520679473876903</v>
      </c>
      <c r="H61" s="228">
        <v>-86.811759948730398</v>
      </c>
      <c r="I61" s="228">
        <v>60</v>
      </c>
      <c r="J61" s="228">
        <v>2</v>
      </c>
      <c r="K61" s="228">
        <v>2</v>
      </c>
      <c r="L61" s="228">
        <v>0</v>
      </c>
      <c r="M61" s="228">
        <v>0</v>
      </c>
      <c r="N61" s="228">
        <v>0</v>
      </c>
      <c r="O61" s="228">
        <v>0</v>
      </c>
      <c r="P61" s="228">
        <v>0</v>
      </c>
      <c r="Q61" s="228">
        <v>0</v>
      </c>
      <c r="R61" s="228">
        <v>0</v>
      </c>
      <c r="S61" s="228">
        <v>0</v>
      </c>
      <c r="T61" s="232"/>
    </row>
    <row r="62" spans="1:20" ht="15" x14ac:dyDescent="0.25">
      <c r="A62" s="228">
        <v>61</v>
      </c>
      <c r="B62" s="228" t="s">
        <v>5956</v>
      </c>
      <c r="C62" s="228" t="s">
        <v>509</v>
      </c>
      <c r="D62" s="320" t="s">
        <v>183</v>
      </c>
      <c r="E62" s="320" t="s">
        <v>50</v>
      </c>
      <c r="F62" s="320"/>
      <c r="G62" s="228">
        <v>42.545921325683501</v>
      </c>
      <c r="H62" s="228">
        <v>-83.215507507324205</v>
      </c>
      <c r="I62" s="228">
        <v>61</v>
      </c>
      <c r="J62" s="228">
        <v>2</v>
      </c>
      <c r="K62" s="228">
        <v>0</v>
      </c>
      <c r="L62" s="228">
        <v>0</v>
      </c>
      <c r="M62" s="228">
        <v>1</v>
      </c>
      <c r="N62" s="228">
        <v>0</v>
      </c>
      <c r="O62" s="228">
        <v>1</v>
      </c>
      <c r="P62" s="228">
        <v>0</v>
      </c>
      <c r="Q62" s="228">
        <v>0</v>
      </c>
      <c r="R62" s="228">
        <v>0</v>
      </c>
      <c r="S62" s="228">
        <v>0</v>
      </c>
      <c r="T62" s="232"/>
    </row>
    <row r="63" spans="1:20" ht="15" x14ac:dyDescent="0.25">
      <c r="A63" s="228">
        <v>62</v>
      </c>
      <c r="B63" s="228" t="s">
        <v>5957</v>
      </c>
      <c r="C63" s="228" t="s">
        <v>515</v>
      </c>
      <c r="D63" s="320" t="s">
        <v>516</v>
      </c>
      <c r="E63" s="320" t="s">
        <v>50</v>
      </c>
      <c r="F63" s="320"/>
      <c r="G63" s="228">
        <v>46.8053588867187</v>
      </c>
      <c r="H63" s="228">
        <v>-100.779327392578</v>
      </c>
      <c r="I63" s="228">
        <v>62</v>
      </c>
      <c r="J63" s="228">
        <v>2</v>
      </c>
      <c r="K63" s="228">
        <v>1</v>
      </c>
      <c r="L63" s="228">
        <v>1</v>
      </c>
      <c r="M63" s="228">
        <v>0</v>
      </c>
      <c r="N63" s="228">
        <v>0</v>
      </c>
      <c r="O63" s="228">
        <v>0</v>
      </c>
      <c r="P63" s="228">
        <v>0</v>
      </c>
      <c r="Q63" s="228">
        <v>0</v>
      </c>
      <c r="R63" s="228">
        <v>0</v>
      </c>
      <c r="S63" s="228">
        <v>0</v>
      </c>
      <c r="T63" s="232"/>
    </row>
    <row r="64" spans="1:20" ht="15" x14ac:dyDescent="0.25">
      <c r="A64" s="228">
        <v>63</v>
      </c>
      <c r="B64" s="228" t="s">
        <v>5958</v>
      </c>
      <c r="C64" s="228" t="s">
        <v>520</v>
      </c>
      <c r="D64" s="320" t="s">
        <v>208</v>
      </c>
      <c r="E64" s="320" t="s">
        <v>50</v>
      </c>
      <c r="F64" s="320"/>
      <c r="G64" s="228">
        <v>40.485008239746001</v>
      </c>
      <c r="H64" s="228">
        <v>-88.997711181640597</v>
      </c>
      <c r="I64" s="228">
        <v>63</v>
      </c>
      <c r="J64" s="228">
        <v>2</v>
      </c>
      <c r="K64" s="228">
        <v>0</v>
      </c>
      <c r="L64" s="228">
        <v>0</v>
      </c>
      <c r="M64" s="228">
        <v>2</v>
      </c>
      <c r="N64" s="228">
        <v>0</v>
      </c>
      <c r="O64" s="228">
        <v>0</v>
      </c>
      <c r="P64" s="228">
        <v>0</v>
      </c>
      <c r="Q64" s="228">
        <v>0</v>
      </c>
      <c r="R64" s="228">
        <v>0</v>
      </c>
      <c r="S64" s="228">
        <v>0</v>
      </c>
      <c r="T64" s="232"/>
    </row>
    <row r="65" spans="1:20" ht="15" x14ac:dyDescent="0.25">
      <c r="A65" s="228">
        <v>64</v>
      </c>
      <c r="B65" s="228" t="s">
        <v>5959</v>
      </c>
      <c r="C65" s="228" t="s">
        <v>525</v>
      </c>
      <c r="D65" s="320" t="s">
        <v>526</v>
      </c>
      <c r="E65" s="320" t="s">
        <v>50</v>
      </c>
      <c r="F65" s="320"/>
      <c r="G65" s="228">
        <v>43.606979370117102</v>
      </c>
      <c r="H65" s="228">
        <v>-116.19341278076099</v>
      </c>
      <c r="I65" s="228">
        <v>64</v>
      </c>
      <c r="J65" s="228">
        <v>4</v>
      </c>
      <c r="K65" s="228">
        <v>1</v>
      </c>
      <c r="L65" s="228">
        <v>1</v>
      </c>
      <c r="M65" s="228">
        <v>0</v>
      </c>
      <c r="N65" s="228">
        <v>0</v>
      </c>
      <c r="O65" s="228">
        <v>0</v>
      </c>
      <c r="P65" s="228">
        <v>2</v>
      </c>
      <c r="Q65" s="228">
        <v>0</v>
      </c>
      <c r="R65" s="228">
        <v>0</v>
      </c>
      <c r="S65" s="228">
        <v>0</v>
      </c>
      <c r="T65" s="232"/>
    </row>
    <row r="66" spans="1:20" ht="15" x14ac:dyDescent="0.25">
      <c r="A66" s="228">
        <v>65</v>
      </c>
      <c r="B66" s="228" t="s">
        <v>4499</v>
      </c>
      <c r="C66" s="228" t="s">
        <v>533</v>
      </c>
      <c r="D66" s="320" t="s">
        <v>49</v>
      </c>
      <c r="E66" s="320" t="s">
        <v>50</v>
      </c>
      <c r="F66" s="320"/>
      <c r="G66" s="228">
        <v>42.3586616516113</v>
      </c>
      <c r="H66" s="228">
        <v>-71.056739807128906</v>
      </c>
      <c r="I66" s="228">
        <v>65</v>
      </c>
      <c r="J66" s="228">
        <v>104</v>
      </c>
      <c r="K66" s="228">
        <v>20</v>
      </c>
      <c r="L66" s="228">
        <v>29</v>
      </c>
      <c r="M66" s="228">
        <v>35</v>
      </c>
      <c r="N66" s="228">
        <v>1</v>
      </c>
      <c r="O66" s="228">
        <v>9</v>
      </c>
      <c r="P66" s="228">
        <v>11</v>
      </c>
      <c r="Q66" s="228">
        <v>0</v>
      </c>
      <c r="R66" s="228">
        <v>0</v>
      </c>
      <c r="S66" s="228">
        <v>0</v>
      </c>
      <c r="T66" s="232"/>
    </row>
    <row r="67" spans="1:20" ht="15" x14ac:dyDescent="0.25">
      <c r="A67" s="228">
        <v>66</v>
      </c>
      <c r="B67" s="228" t="s">
        <v>5960</v>
      </c>
      <c r="C67" s="228" t="s">
        <v>648</v>
      </c>
      <c r="D67" s="320" t="s">
        <v>261</v>
      </c>
      <c r="E67" s="320" t="s">
        <v>50</v>
      </c>
      <c r="F67" s="320"/>
      <c r="G67" s="228">
        <v>47.791301727294901</v>
      </c>
      <c r="H67" s="228">
        <v>-122.228996276855</v>
      </c>
      <c r="I67" s="228">
        <v>66</v>
      </c>
      <c r="J67" s="228">
        <v>1</v>
      </c>
      <c r="K67" s="228">
        <v>0</v>
      </c>
      <c r="L67" s="228">
        <v>0</v>
      </c>
      <c r="M67" s="228">
        <v>1</v>
      </c>
      <c r="N67" s="228">
        <v>0</v>
      </c>
      <c r="O67" s="228">
        <v>0</v>
      </c>
      <c r="P67" s="228">
        <v>0</v>
      </c>
      <c r="Q67" s="228">
        <v>0</v>
      </c>
      <c r="R67" s="228">
        <v>0</v>
      </c>
      <c r="S67" s="228">
        <v>0</v>
      </c>
      <c r="T67" s="232"/>
    </row>
    <row r="68" spans="1:20" ht="15" x14ac:dyDescent="0.25">
      <c r="A68" s="228">
        <v>67</v>
      </c>
      <c r="B68" s="228" t="s">
        <v>5961</v>
      </c>
      <c r="C68" s="228" t="s">
        <v>651</v>
      </c>
      <c r="D68" s="320" t="s">
        <v>244</v>
      </c>
      <c r="E68" s="320" t="s">
        <v>50</v>
      </c>
      <c r="F68" s="320"/>
      <c r="G68" s="228">
        <v>40.015739440917898</v>
      </c>
      <c r="H68" s="228">
        <v>-105.279243469238</v>
      </c>
      <c r="I68" s="228">
        <v>67</v>
      </c>
      <c r="J68" s="228">
        <v>7</v>
      </c>
      <c r="K68" s="228">
        <v>1</v>
      </c>
      <c r="L68" s="228">
        <v>5</v>
      </c>
      <c r="M68" s="228">
        <v>0</v>
      </c>
      <c r="N68" s="228">
        <v>0</v>
      </c>
      <c r="O68" s="228">
        <v>0</v>
      </c>
      <c r="P68" s="228">
        <v>1</v>
      </c>
      <c r="Q68" s="228">
        <v>0</v>
      </c>
      <c r="R68" s="228">
        <v>0</v>
      </c>
      <c r="S68" s="228">
        <v>0</v>
      </c>
      <c r="T68" s="232"/>
    </row>
    <row r="69" spans="1:20" ht="15" x14ac:dyDescent="0.25">
      <c r="A69" s="228">
        <v>68</v>
      </c>
      <c r="B69" s="228" t="s">
        <v>5962</v>
      </c>
      <c r="C69" s="228" t="s">
        <v>659</v>
      </c>
      <c r="D69" s="320" t="s">
        <v>660</v>
      </c>
      <c r="E69" s="320" t="s">
        <v>50</v>
      </c>
      <c r="F69" s="320"/>
      <c r="G69" s="228">
        <v>40.881740570068303</v>
      </c>
      <c r="H69" s="228">
        <v>-111.87838745117099</v>
      </c>
      <c r="I69" s="228">
        <v>68</v>
      </c>
      <c r="J69" s="228">
        <v>1</v>
      </c>
      <c r="K69" s="228">
        <v>1</v>
      </c>
      <c r="L69" s="228">
        <v>0</v>
      </c>
      <c r="M69" s="228">
        <v>0</v>
      </c>
      <c r="N69" s="228">
        <v>0</v>
      </c>
      <c r="O69" s="228">
        <v>0</v>
      </c>
      <c r="P69" s="228">
        <v>0</v>
      </c>
      <c r="Q69" s="228">
        <v>0</v>
      </c>
      <c r="R69" s="228">
        <v>0</v>
      </c>
      <c r="S69" s="228">
        <v>0</v>
      </c>
      <c r="T69" s="232"/>
    </row>
    <row r="70" spans="1:20" ht="15" x14ac:dyDescent="0.25">
      <c r="A70" s="228">
        <v>69</v>
      </c>
      <c r="B70" s="228" t="s">
        <v>5963</v>
      </c>
      <c r="C70" s="228" t="s">
        <v>663</v>
      </c>
      <c r="D70" s="320" t="s">
        <v>244</v>
      </c>
      <c r="E70" s="320" t="s">
        <v>50</v>
      </c>
      <c r="F70" s="320"/>
      <c r="G70" s="228">
        <v>39.482189178466797</v>
      </c>
      <c r="H70" s="228">
        <v>-106.04718017578099</v>
      </c>
      <c r="I70" s="228">
        <v>69</v>
      </c>
      <c r="J70" s="228">
        <v>1</v>
      </c>
      <c r="K70" s="228">
        <v>0</v>
      </c>
      <c r="L70" s="228">
        <v>0</v>
      </c>
      <c r="M70" s="228">
        <v>1</v>
      </c>
      <c r="N70" s="228">
        <v>0</v>
      </c>
      <c r="O70" s="228">
        <v>0</v>
      </c>
      <c r="P70" s="228">
        <v>0</v>
      </c>
      <c r="Q70" s="228">
        <v>0</v>
      </c>
      <c r="R70" s="228">
        <v>0</v>
      </c>
      <c r="S70" s="228">
        <v>0</v>
      </c>
      <c r="T70" s="232"/>
    </row>
    <row r="71" spans="1:20" ht="15" x14ac:dyDescent="0.25">
      <c r="A71" s="228">
        <v>70</v>
      </c>
      <c r="B71" s="228" t="s">
        <v>5964</v>
      </c>
      <c r="C71" s="228" t="s">
        <v>666</v>
      </c>
      <c r="D71" s="320" t="s">
        <v>261</v>
      </c>
      <c r="E71" s="320" t="s">
        <v>50</v>
      </c>
      <c r="F71" s="320"/>
      <c r="G71" s="228">
        <v>47.564998626708899</v>
      </c>
      <c r="H71" s="228">
        <v>-122.627471923828</v>
      </c>
      <c r="I71" s="228">
        <v>70</v>
      </c>
      <c r="J71" s="228">
        <v>7</v>
      </c>
      <c r="K71" s="228">
        <v>7</v>
      </c>
      <c r="L71" s="228">
        <v>0</v>
      </c>
      <c r="M71" s="228">
        <v>0</v>
      </c>
      <c r="N71" s="228">
        <v>0</v>
      </c>
      <c r="O71" s="228">
        <v>0</v>
      </c>
      <c r="P71" s="228">
        <v>0</v>
      </c>
      <c r="Q71" s="228">
        <v>0</v>
      </c>
      <c r="R71" s="228">
        <v>0</v>
      </c>
      <c r="S71" s="228">
        <v>0</v>
      </c>
      <c r="T71" s="232"/>
    </row>
    <row r="72" spans="1:20" ht="15" x14ac:dyDescent="0.25">
      <c r="A72" s="228">
        <v>71</v>
      </c>
      <c r="B72" s="228" t="s">
        <v>5965</v>
      </c>
      <c r="C72" s="228" t="s">
        <v>672</v>
      </c>
      <c r="D72" s="320" t="s">
        <v>673</v>
      </c>
      <c r="E72" s="320" t="s">
        <v>50</v>
      </c>
      <c r="F72" s="320"/>
      <c r="G72" s="228">
        <v>38.618209838867102</v>
      </c>
      <c r="H72" s="228">
        <v>-90.348480224609304</v>
      </c>
      <c r="I72" s="228">
        <v>71</v>
      </c>
      <c r="J72" s="228">
        <v>1</v>
      </c>
      <c r="K72" s="228">
        <v>0</v>
      </c>
      <c r="L72" s="228">
        <v>1</v>
      </c>
      <c r="M72" s="228">
        <v>0</v>
      </c>
      <c r="N72" s="228">
        <v>0</v>
      </c>
      <c r="O72" s="228">
        <v>0</v>
      </c>
      <c r="P72" s="228">
        <v>0</v>
      </c>
      <c r="Q72" s="228">
        <v>0</v>
      </c>
      <c r="R72" s="228">
        <v>0</v>
      </c>
      <c r="S72" s="228">
        <v>0</v>
      </c>
      <c r="T72" s="232"/>
    </row>
    <row r="73" spans="1:20" ht="15" x14ac:dyDescent="0.25">
      <c r="A73" s="228">
        <v>72</v>
      </c>
      <c r="B73" s="228" t="s">
        <v>5966</v>
      </c>
      <c r="C73" s="228" t="s">
        <v>676</v>
      </c>
      <c r="D73" s="320" t="s">
        <v>76</v>
      </c>
      <c r="E73" s="320" t="s">
        <v>50</v>
      </c>
      <c r="F73" s="320"/>
      <c r="G73" s="228">
        <v>38.255908966064403</v>
      </c>
      <c r="H73" s="228">
        <v>-119.227638244628</v>
      </c>
      <c r="I73" s="228">
        <v>72</v>
      </c>
      <c r="J73" s="228">
        <v>1</v>
      </c>
      <c r="K73" s="228">
        <v>0</v>
      </c>
      <c r="L73" s="228">
        <v>1</v>
      </c>
      <c r="M73" s="228">
        <v>0</v>
      </c>
      <c r="N73" s="228">
        <v>0</v>
      </c>
      <c r="O73" s="228">
        <v>0</v>
      </c>
      <c r="P73" s="228">
        <v>0</v>
      </c>
      <c r="Q73" s="228">
        <v>0</v>
      </c>
      <c r="R73" s="228">
        <v>0</v>
      </c>
      <c r="S73" s="228">
        <v>0</v>
      </c>
      <c r="T73" s="232"/>
    </row>
    <row r="74" spans="1:20" ht="15" x14ac:dyDescent="0.25">
      <c r="A74" s="228">
        <v>73</v>
      </c>
      <c r="B74" s="228" t="s">
        <v>5967</v>
      </c>
      <c r="C74" s="228" t="s">
        <v>679</v>
      </c>
      <c r="D74" s="320" t="s">
        <v>49</v>
      </c>
      <c r="E74" s="320" t="s">
        <v>50</v>
      </c>
      <c r="F74" s="320"/>
      <c r="G74" s="228">
        <v>41.988731384277301</v>
      </c>
      <c r="H74" s="228">
        <v>-70.977020263671804</v>
      </c>
      <c r="I74" s="228">
        <v>73</v>
      </c>
      <c r="J74" s="228">
        <v>1</v>
      </c>
      <c r="K74" s="228">
        <v>0</v>
      </c>
      <c r="L74" s="228">
        <v>1</v>
      </c>
      <c r="M74" s="228">
        <v>0</v>
      </c>
      <c r="N74" s="228">
        <v>0</v>
      </c>
      <c r="O74" s="228">
        <v>0</v>
      </c>
      <c r="P74" s="228">
        <v>0</v>
      </c>
      <c r="Q74" s="228">
        <v>0</v>
      </c>
      <c r="R74" s="228">
        <v>0</v>
      </c>
      <c r="S74" s="228">
        <v>0</v>
      </c>
      <c r="T74" s="232"/>
    </row>
    <row r="75" spans="1:20" ht="15" x14ac:dyDescent="0.25">
      <c r="A75" s="228">
        <v>74</v>
      </c>
      <c r="B75" s="228" t="s">
        <v>5968</v>
      </c>
      <c r="C75" s="228" t="s">
        <v>682</v>
      </c>
      <c r="D75" s="320" t="s">
        <v>76</v>
      </c>
      <c r="E75" s="320" t="s">
        <v>50</v>
      </c>
      <c r="F75" s="320"/>
      <c r="G75" s="228">
        <v>37.686840057372997</v>
      </c>
      <c r="H75" s="228">
        <v>-122.40207672119099</v>
      </c>
      <c r="I75" s="228">
        <v>74</v>
      </c>
      <c r="J75" s="228">
        <v>2</v>
      </c>
      <c r="K75" s="228">
        <v>0</v>
      </c>
      <c r="L75" s="228">
        <v>1</v>
      </c>
      <c r="M75" s="228">
        <v>0</v>
      </c>
      <c r="N75" s="228">
        <v>0</v>
      </c>
      <c r="O75" s="228">
        <v>1</v>
      </c>
      <c r="P75" s="228">
        <v>0</v>
      </c>
      <c r="Q75" s="228">
        <v>0</v>
      </c>
      <c r="R75" s="228">
        <v>0</v>
      </c>
      <c r="S75" s="228">
        <v>0</v>
      </c>
      <c r="T75" s="232"/>
    </row>
    <row r="76" spans="1:20" ht="15" x14ac:dyDescent="0.25">
      <c r="A76" s="228">
        <v>75</v>
      </c>
      <c r="B76" s="228" t="s">
        <v>5969</v>
      </c>
      <c r="C76" s="228" t="s">
        <v>685</v>
      </c>
      <c r="D76" s="320" t="s">
        <v>49</v>
      </c>
      <c r="E76" s="320" t="s">
        <v>50</v>
      </c>
      <c r="F76" s="320"/>
      <c r="G76" s="228">
        <v>42.083179473876903</v>
      </c>
      <c r="H76" s="228">
        <v>-71.017242431640597</v>
      </c>
      <c r="I76" s="228">
        <v>75</v>
      </c>
      <c r="J76" s="228">
        <v>1</v>
      </c>
      <c r="K76" s="228">
        <v>0</v>
      </c>
      <c r="L76" s="228">
        <v>0</v>
      </c>
      <c r="M76" s="228">
        <v>1</v>
      </c>
      <c r="N76" s="228">
        <v>0</v>
      </c>
      <c r="O76" s="228">
        <v>0</v>
      </c>
      <c r="P76" s="228">
        <v>0</v>
      </c>
      <c r="Q76" s="228">
        <v>0</v>
      </c>
      <c r="R76" s="228">
        <v>0</v>
      </c>
      <c r="S76" s="228">
        <v>0</v>
      </c>
      <c r="T76" s="232"/>
    </row>
    <row r="77" spans="1:20" ht="15" x14ac:dyDescent="0.25">
      <c r="A77" s="228">
        <v>76</v>
      </c>
      <c r="B77" s="228" t="s">
        <v>5970</v>
      </c>
      <c r="C77" s="228" t="s">
        <v>688</v>
      </c>
      <c r="D77" s="320" t="s">
        <v>122</v>
      </c>
      <c r="E77" s="320" t="s">
        <v>50</v>
      </c>
      <c r="F77" s="320"/>
      <c r="G77" s="228">
        <v>42.054679870605398</v>
      </c>
      <c r="H77" s="228">
        <v>-124.288932800292</v>
      </c>
      <c r="I77" s="228">
        <v>76</v>
      </c>
      <c r="J77" s="228">
        <v>1</v>
      </c>
      <c r="K77" s="228">
        <v>0</v>
      </c>
      <c r="L77" s="228">
        <v>1</v>
      </c>
      <c r="M77" s="228">
        <v>0</v>
      </c>
      <c r="N77" s="228">
        <v>0</v>
      </c>
      <c r="O77" s="228">
        <v>0</v>
      </c>
      <c r="P77" s="228">
        <v>0</v>
      </c>
      <c r="Q77" s="228">
        <v>0</v>
      </c>
      <c r="R77" s="228">
        <v>0</v>
      </c>
      <c r="S77" s="228">
        <v>0</v>
      </c>
      <c r="T77" s="232"/>
    </row>
    <row r="78" spans="1:20" ht="15" x14ac:dyDescent="0.25">
      <c r="A78" s="228">
        <v>77</v>
      </c>
      <c r="B78" s="228" t="s">
        <v>5971</v>
      </c>
      <c r="C78" s="228" t="s">
        <v>691</v>
      </c>
      <c r="D78" s="320" t="s">
        <v>49</v>
      </c>
      <c r="E78" s="320" t="s">
        <v>50</v>
      </c>
      <c r="F78" s="320"/>
      <c r="G78" s="228">
        <v>42.333469390869098</v>
      </c>
      <c r="H78" s="228">
        <v>-71.120468139648395</v>
      </c>
      <c r="I78" s="228">
        <v>77</v>
      </c>
      <c r="J78" s="228">
        <v>6</v>
      </c>
      <c r="K78" s="228">
        <v>0</v>
      </c>
      <c r="L78" s="228">
        <v>2</v>
      </c>
      <c r="M78" s="228">
        <v>2</v>
      </c>
      <c r="N78" s="228">
        <v>0</v>
      </c>
      <c r="O78" s="228">
        <v>2</v>
      </c>
      <c r="P78" s="228">
        <v>0</v>
      </c>
      <c r="Q78" s="228">
        <v>0</v>
      </c>
      <c r="R78" s="228">
        <v>0</v>
      </c>
      <c r="S78" s="228">
        <v>0</v>
      </c>
      <c r="T78" s="232"/>
    </row>
    <row r="79" spans="1:20" ht="15" x14ac:dyDescent="0.25">
      <c r="A79" s="228">
        <v>78</v>
      </c>
      <c r="B79" s="228" t="s">
        <v>5972</v>
      </c>
      <c r="C79" s="228" t="s">
        <v>695</v>
      </c>
      <c r="D79" s="320" t="s">
        <v>107</v>
      </c>
      <c r="E79" s="320" t="s">
        <v>50</v>
      </c>
      <c r="F79" s="320"/>
      <c r="G79" s="228">
        <v>40.692451477050703</v>
      </c>
      <c r="H79" s="228">
        <v>-73.9903564453125</v>
      </c>
      <c r="I79" s="228">
        <v>78</v>
      </c>
      <c r="J79" s="228">
        <v>12</v>
      </c>
      <c r="K79" s="228">
        <v>1</v>
      </c>
      <c r="L79" s="228">
        <v>8</v>
      </c>
      <c r="M79" s="228">
        <v>0</v>
      </c>
      <c r="N79" s="228">
        <v>0</v>
      </c>
      <c r="O79" s="228">
        <v>3</v>
      </c>
      <c r="P79" s="228">
        <v>0</v>
      </c>
      <c r="Q79" s="228">
        <v>0</v>
      </c>
      <c r="R79" s="228">
        <v>0</v>
      </c>
      <c r="S79" s="228">
        <v>0</v>
      </c>
      <c r="T79" s="232"/>
    </row>
    <row r="80" spans="1:20" ht="30" x14ac:dyDescent="0.25">
      <c r="A80" s="228">
        <v>79</v>
      </c>
      <c r="B80" s="228" t="s">
        <v>4500</v>
      </c>
      <c r="C80" s="228" t="s">
        <v>709</v>
      </c>
      <c r="D80" s="320" t="s">
        <v>710</v>
      </c>
      <c r="E80" s="320" t="s">
        <v>710</v>
      </c>
      <c r="F80" s="320">
        <v>1</v>
      </c>
      <c r="G80" s="228">
        <v>-34.614555358886697</v>
      </c>
      <c r="H80" s="228">
        <v>-58.445877075195298</v>
      </c>
      <c r="I80" s="228">
        <v>79</v>
      </c>
      <c r="J80" s="228">
        <v>2</v>
      </c>
      <c r="K80" s="228">
        <v>0</v>
      </c>
      <c r="L80" s="228">
        <v>2</v>
      </c>
      <c r="M80" s="228">
        <v>0</v>
      </c>
      <c r="N80" s="228">
        <v>2</v>
      </c>
      <c r="O80" s="228">
        <v>0</v>
      </c>
      <c r="P80" s="228">
        <v>0</v>
      </c>
      <c r="Q80" s="228">
        <v>0</v>
      </c>
      <c r="R80" s="228">
        <v>0</v>
      </c>
      <c r="S80" s="228">
        <v>0</v>
      </c>
      <c r="T80" s="232"/>
    </row>
    <row r="81" spans="1:20" ht="15" x14ac:dyDescent="0.25">
      <c r="A81" s="228">
        <v>80</v>
      </c>
      <c r="B81" s="228" t="s">
        <v>5973</v>
      </c>
      <c r="C81" s="228" t="s">
        <v>715</v>
      </c>
      <c r="D81" s="320" t="s">
        <v>107</v>
      </c>
      <c r="E81" s="320" t="s">
        <v>50</v>
      </c>
      <c r="F81" s="320"/>
      <c r="G81" s="228">
        <v>42.885440826416001</v>
      </c>
      <c r="H81" s="228">
        <v>-78.878463745117102</v>
      </c>
      <c r="I81" s="228">
        <v>80</v>
      </c>
      <c r="J81" s="228">
        <v>3</v>
      </c>
      <c r="K81" s="228">
        <v>1</v>
      </c>
      <c r="L81" s="228">
        <v>2</v>
      </c>
      <c r="M81" s="228">
        <v>0</v>
      </c>
      <c r="N81" s="228">
        <v>0</v>
      </c>
      <c r="O81" s="228">
        <v>0</v>
      </c>
      <c r="P81" s="228">
        <v>0</v>
      </c>
      <c r="Q81" s="228">
        <v>0</v>
      </c>
      <c r="R81" s="228">
        <v>0</v>
      </c>
      <c r="S81" s="228">
        <v>0</v>
      </c>
      <c r="T81" s="232"/>
    </row>
    <row r="82" spans="1:20" ht="15" x14ac:dyDescent="0.25">
      <c r="A82" s="228">
        <v>81</v>
      </c>
      <c r="B82" s="228" t="s">
        <v>5974</v>
      </c>
      <c r="C82" s="228" t="s">
        <v>722</v>
      </c>
      <c r="D82" s="320" t="s">
        <v>76</v>
      </c>
      <c r="E82" s="320" t="s">
        <v>50</v>
      </c>
      <c r="F82" s="320"/>
      <c r="G82" s="228">
        <v>34.181648254394503</v>
      </c>
      <c r="H82" s="228">
        <v>-118.30793762207</v>
      </c>
      <c r="I82" s="228">
        <v>81</v>
      </c>
      <c r="J82" s="228">
        <v>3</v>
      </c>
      <c r="K82" s="228">
        <v>1</v>
      </c>
      <c r="L82" s="228">
        <v>1</v>
      </c>
      <c r="M82" s="228">
        <v>1</v>
      </c>
      <c r="N82" s="228">
        <v>0</v>
      </c>
      <c r="O82" s="228">
        <v>0</v>
      </c>
      <c r="P82" s="228">
        <v>0</v>
      </c>
      <c r="Q82" s="228">
        <v>0</v>
      </c>
      <c r="R82" s="228">
        <v>0</v>
      </c>
      <c r="S82" s="228">
        <v>0</v>
      </c>
      <c r="T82" s="232"/>
    </row>
    <row r="83" spans="1:20" ht="15" x14ac:dyDescent="0.25">
      <c r="A83" s="228">
        <v>82</v>
      </c>
      <c r="B83" s="228" t="s">
        <v>5975</v>
      </c>
      <c r="C83" s="228" t="s">
        <v>726</v>
      </c>
      <c r="D83" s="320" t="s">
        <v>76</v>
      </c>
      <c r="E83" s="320" t="s">
        <v>50</v>
      </c>
      <c r="F83" s="320"/>
      <c r="G83" s="228">
        <v>37.580268859863203</v>
      </c>
      <c r="H83" s="228">
        <v>-122.350662231445</v>
      </c>
      <c r="I83" s="228">
        <v>82</v>
      </c>
      <c r="J83" s="228">
        <v>2</v>
      </c>
      <c r="K83" s="228">
        <v>0</v>
      </c>
      <c r="L83" s="228">
        <v>1</v>
      </c>
      <c r="M83" s="228">
        <v>1</v>
      </c>
      <c r="N83" s="228">
        <v>0</v>
      </c>
      <c r="O83" s="228">
        <v>0</v>
      </c>
      <c r="P83" s="228">
        <v>0</v>
      </c>
      <c r="Q83" s="228">
        <v>0</v>
      </c>
      <c r="R83" s="228">
        <v>0</v>
      </c>
      <c r="S83" s="228">
        <v>0</v>
      </c>
      <c r="T83" s="232"/>
    </row>
    <row r="84" spans="1:20" ht="15" x14ac:dyDescent="0.25">
      <c r="A84" s="228">
        <v>83</v>
      </c>
      <c r="B84" s="228" t="s">
        <v>5976</v>
      </c>
      <c r="C84" s="228" t="s">
        <v>731</v>
      </c>
      <c r="D84" s="320" t="s">
        <v>732</v>
      </c>
      <c r="E84" s="320" t="s">
        <v>50</v>
      </c>
      <c r="F84" s="320"/>
      <c r="G84" s="228">
        <v>44.475921630859297</v>
      </c>
      <c r="H84" s="228">
        <v>-73.213226318359304</v>
      </c>
      <c r="I84" s="228">
        <v>83</v>
      </c>
      <c r="J84" s="228">
        <v>4</v>
      </c>
      <c r="K84" s="228">
        <v>1</v>
      </c>
      <c r="L84" s="228">
        <v>2</v>
      </c>
      <c r="M84" s="228">
        <v>1</v>
      </c>
      <c r="N84" s="228">
        <v>0</v>
      </c>
      <c r="O84" s="228">
        <v>0</v>
      </c>
      <c r="P84" s="228">
        <v>1</v>
      </c>
      <c r="Q84" s="228">
        <v>0</v>
      </c>
      <c r="R84" s="228">
        <v>0</v>
      </c>
      <c r="S84" s="228">
        <v>0</v>
      </c>
      <c r="T84" s="232"/>
    </row>
    <row r="85" spans="1:20" ht="15" x14ac:dyDescent="0.25">
      <c r="A85" s="228">
        <v>84</v>
      </c>
      <c r="B85" s="228" t="s">
        <v>5977</v>
      </c>
      <c r="C85" s="228" t="s">
        <v>738</v>
      </c>
      <c r="D85" s="320" t="s">
        <v>739</v>
      </c>
      <c r="E85" s="320" t="s">
        <v>50</v>
      </c>
      <c r="F85" s="320"/>
      <c r="G85" s="228">
        <v>49.221900939941399</v>
      </c>
      <c r="H85" s="228">
        <v>-123.00900268554599</v>
      </c>
      <c r="I85" s="228">
        <v>84</v>
      </c>
      <c r="J85" s="228">
        <v>25</v>
      </c>
      <c r="K85" s="228">
        <v>9</v>
      </c>
      <c r="L85" s="228">
        <v>7</v>
      </c>
      <c r="M85" s="228">
        <v>0</v>
      </c>
      <c r="N85" s="228">
        <v>0</v>
      </c>
      <c r="O85" s="228">
        <v>0</v>
      </c>
      <c r="P85" s="228">
        <v>9</v>
      </c>
      <c r="Q85" s="228">
        <v>0</v>
      </c>
      <c r="R85" s="228">
        <v>0</v>
      </c>
      <c r="S85" s="228">
        <v>0</v>
      </c>
      <c r="T85" s="232"/>
    </row>
    <row r="86" spans="1:20" ht="15" x14ac:dyDescent="0.25">
      <c r="A86" s="228">
        <v>85</v>
      </c>
      <c r="B86" s="228" t="s">
        <v>5978</v>
      </c>
      <c r="C86" s="228" t="s">
        <v>764</v>
      </c>
      <c r="D86" s="320" t="s">
        <v>198</v>
      </c>
      <c r="E86" s="320" t="s">
        <v>50</v>
      </c>
      <c r="F86" s="320"/>
      <c r="G86" s="228">
        <v>44.765850067138601</v>
      </c>
      <c r="H86" s="228">
        <v>-93.274772644042898</v>
      </c>
      <c r="I86" s="228">
        <v>85</v>
      </c>
      <c r="J86" s="228">
        <v>2</v>
      </c>
      <c r="K86" s="228">
        <v>2</v>
      </c>
      <c r="L86" s="228">
        <v>0</v>
      </c>
      <c r="M86" s="228">
        <v>0</v>
      </c>
      <c r="N86" s="228">
        <v>0</v>
      </c>
      <c r="O86" s="228">
        <v>0</v>
      </c>
      <c r="P86" s="228">
        <v>0</v>
      </c>
      <c r="Q86" s="228">
        <v>0</v>
      </c>
      <c r="R86" s="228">
        <v>0</v>
      </c>
      <c r="S86" s="228">
        <v>0</v>
      </c>
      <c r="T86" s="232"/>
    </row>
    <row r="87" spans="1:20" ht="15" x14ac:dyDescent="0.25">
      <c r="A87" s="228">
        <v>86</v>
      </c>
      <c r="B87" s="228" t="s">
        <v>4501</v>
      </c>
      <c r="C87" s="228" t="s">
        <v>767</v>
      </c>
      <c r="D87" s="320" t="s">
        <v>768</v>
      </c>
      <c r="E87" s="320" t="s">
        <v>50</v>
      </c>
      <c r="F87" s="320"/>
      <c r="G87" s="228">
        <v>51.045219421386697</v>
      </c>
      <c r="H87" s="228">
        <v>-114.063018798828</v>
      </c>
      <c r="I87" s="228">
        <v>86</v>
      </c>
      <c r="J87" s="228">
        <v>8</v>
      </c>
      <c r="K87" s="228">
        <v>1</v>
      </c>
      <c r="L87" s="228">
        <v>5</v>
      </c>
      <c r="M87" s="228">
        <v>0</v>
      </c>
      <c r="N87" s="228">
        <v>3</v>
      </c>
      <c r="O87" s="228">
        <v>0</v>
      </c>
      <c r="P87" s="228">
        <v>0</v>
      </c>
      <c r="Q87" s="228">
        <v>0</v>
      </c>
      <c r="R87" s="228">
        <v>0</v>
      </c>
      <c r="S87" s="228">
        <v>0</v>
      </c>
      <c r="T87" s="232"/>
    </row>
    <row r="88" spans="1:20" ht="15" x14ac:dyDescent="0.25">
      <c r="A88" s="228">
        <v>87</v>
      </c>
      <c r="B88" s="228" t="s">
        <v>5979</v>
      </c>
      <c r="C88" s="228" t="s">
        <v>775</v>
      </c>
      <c r="D88" s="320" t="s">
        <v>49</v>
      </c>
      <c r="E88" s="320" t="s">
        <v>50</v>
      </c>
      <c r="F88" s="320"/>
      <c r="G88" s="228">
        <v>42.366790771484297</v>
      </c>
      <c r="H88" s="228">
        <v>-71.106010437011705</v>
      </c>
      <c r="I88" s="228">
        <v>87</v>
      </c>
      <c r="J88" s="228">
        <v>13</v>
      </c>
      <c r="K88" s="228">
        <v>4</v>
      </c>
      <c r="L88" s="228">
        <v>5</v>
      </c>
      <c r="M88" s="228">
        <v>4</v>
      </c>
      <c r="N88" s="228">
        <v>0</v>
      </c>
      <c r="O88" s="228">
        <v>0</v>
      </c>
      <c r="P88" s="228">
        <v>0</v>
      </c>
      <c r="Q88" s="228">
        <v>0</v>
      </c>
      <c r="R88" s="228">
        <v>0</v>
      </c>
      <c r="S88" s="228">
        <v>0</v>
      </c>
      <c r="T88" s="232"/>
    </row>
    <row r="89" spans="1:20" ht="15" x14ac:dyDescent="0.25">
      <c r="A89" s="228">
        <v>88</v>
      </c>
      <c r="B89" s="228" t="s">
        <v>5980</v>
      </c>
      <c r="C89" s="228" t="s">
        <v>740</v>
      </c>
      <c r="D89" s="320" t="s">
        <v>768</v>
      </c>
      <c r="E89" s="320" t="s">
        <v>50</v>
      </c>
      <c r="F89" s="320"/>
      <c r="G89" s="228">
        <v>39.200000762939403</v>
      </c>
      <c r="H89" s="228">
        <v>-1.79999995231628</v>
      </c>
      <c r="I89" s="228">
        <v>88</v>
      </c>
      <c r="J89" s="228">
        <v>1</v>
      </c>
      <c r="K89" s="228">
        <v>0</v>
      </c>
      <c r="L89" s="228">
        <v>1</v>
      </c>
      <c r="M89" s="228">
        <v>0</v>
      </c>
      <c r="N89" s="228">
        <v>0</v>
      </c>
      <c r="O89" s="228">
        <v>0</v>
      </c>
      <c r="P89" s="228">
        <v>0</v>
      </c>
      <c r="Q89" s="228">
        <v>0</v>
      </c>
      <c r="R89" s="228">
        <v>0</v>
      </c>
      <c r="S89" s="228">
        <v>0</v>
      </c>
      <c r="T89" s="232"/>
    </row>
    <row r="90" spans="1:20" ht="15" x14ac:dyDescent="0.25">
      <c r="A90" s="228">
        <v>89</v>
      </c>
      <c r="B90" s="228" t="s">
        <v>5982</v>
      </c>
      <c r="C90" s="228" t="s">
        <v>801</v>
      </c>
      <c r="D90" s="320" t="s">
        <v>740</v>
      </c>
      <c r="E90" s="320" t="s">
        <v>740</v>
      </c>
      <c r="F90" s="320">
        <v>1</v>
      </c>
      <c r="G90" s="228">
        <v>51.0825996398925</v>
      </c>
      <c r="H90" s="228">
        <v>-115.353996276855</v>
      </c>
      <c r="I90" s="228">
        <v>89</v>
      </c>
      <c r="J90" s="228">
        <v>1</v>
      </c>
      <c r="K90" s="228">
        <v>0</v>
      </c>
      <c r="L90" s="228">
        <v>0</v>
      </c>
      <c r="M90" s="228">
        <v>1</v>
      </c>
      <c r="N90" s="228">
        <v>0</v>
      </c>
      <c r="O90" s="228">
        <v>0</v>
      </c>
      <c r="P90" s="228">
        <v>0</v>
      </c>
      <c r="Q90" s="228">
        <v>0</v>
      </c>
      <c r="R90" s="228">
        <v>0</v>
      </c>
      <c r="S90" s="228">
        <v>0</v>
      </c>
      <c r="T90" s="232"/>
    </row>
    <row r="91" spans="1:20" ht="15" x14ac:dyDescent="0.25">
      <c r="A91" s="228">
        <v>90</v>
      </c>
      <c r="B91" s="228" t="s">
        <v>5983</v>
      </c>
      <c r="C91" s="228" t="s">
        <v>804</v>
      </c>
      <c r="D91" s="320" t="s">
        <v>76</v>
      </c>
      <c r="E91" s="320" t="s">
        <v>50</v>
      </c>
      <c r="F91" s="320"/>
      <c r="G91" s="228">
        <v>33.165878295898402</v>
      </c>
      <c r="H91" s="228">
        <v>-117.33821868896401</v>
      </c>
      <c r="I91" s="228">
        <v>90</v>
      </c>
      <c r="J91" s="228">
        <v>3</v>
      </c>
      <c r="K91" s="228">
        <v>1</v>
      </c>
      <c r="L91" s="228">
        <v>2</v>
      </c>
      <c r="M91" s="228">
        <v>0</v>
      </c>
      <c r="N91" s="228">
        <v>0</v>
      </c>
      <c r="O91" s="228">
        <v>0</v>
      </c>
      <c r="P91" s="228">
        <v>0</v>
      </c>
      <c r="Q91" s="228">
        <v>0</v>
      </c>
      <c r="R91" s="228">
        <v>0</v>
      </c>
      <c r="S91" s="228">
        <v>0</v>
      </c>
      <c r="T91" s="232"/>
    </row>
    <row r="92" spans="1:20" ht="15" x14ac:dyDescent="0.25">
      <c r="A92" s="228">
        <v>91</v>
      </c>
      <c r="B92" s="228" t="s">
        <v>5984</v>
      </c>
      <c r="C92" s="228" t="s">
        <v>807</v>
      </c>
      <c r="D92" s="320" t="s">
        <v>808</v>
      </c>
      <c r="E92" s="320" t="s">
        <v>50</v>
      </c>
      <c r="F92" s="320"/>
      <c r="G92" s="228">
        <v>39.978389739990199</v>
      </c>
      <c r="H92" s="228">
        <v>-86.126419067382798</v>
      </c>
      <c r="I92" s="228">
        <v>91</v>
      </c>
      <c r="J92" s="228">
        <v>2</v>
      </c>
      <c r="K92" s="228">
        <v>2</v>
      </c>
      <c r="L92" s="228">
        <v>0</v>
      </c>
      <c r="M92" s="228">
        <v>0</v>
      </c>
      <c r="N92" s="228">
        <v>0</v>
      </c>
      <c r="O92" s="228">
        <v>0</v>
      </c>
      <c r="P92" s="228">
        <v>0</v>
      </c>
      <c r="Q92" s="228">
        <v>0</v>
      </c>
      <c r="R92" s="228">
        <v>0</v>
      </c>
      <c r="S92" s="228">
        <v>0</v>
      </c>
      <c r="T92" s="232"/>
    </row>
    <row r="93" spans="1:20" ht="15" x14ac:dyDescent="0.25">
      <c r="A93" s="228">
        <v>92</v>
      </c>
      <c r="B93" s="228" t="s">
        <v>5985</v>
      </c>
      <c r="C93" s="228" t="s">
        <v>811</v>
      </c>
      <c r="D93" s="320" t="s">
        <v>76</v>
      </c>
      <c r="E93" s="320" t="s">
        <v>50</v>
      </c>
      <c r="F93" s="320"/>
      <c r="G93" s="228">
        <v>33.831611633300703</v>
      </c>
      <c r="H93" s="228">
        <v>-118.26212310791</v>
      </c>
      <c r="I93" s="228">
        <v>92</v>
      </c>
      <c r="J93" s="228">
        <v>1</v>
      </c>
      <c r="K93" s="228">
        <v>0</v>
      </c>
      <c r="L93" s="228">
        <v>1</v>
      </c>
      <c r="M93" s="228">
        <v>0</v>
      </c>
      <c r="N93" s="228">
        <v>0</v>
      </c>
      <c r="O93" s="228">
        <v>0</v>
      </c>
      <c r="P93" s="228">
        <v>0</v>
      </c>
      <c r="Q93" s="228">
        <v>0</v>
      </c>
      <c r="R93" s="228">
        <v>0</v>
      </c>
      <c r="S93" s="228">
        <v>0</v>
      </c>
      <c r="T93" s="232"/>
    </row>
    <row r="94" spans="1:20" ht="15" x14ac:dyDescent="0.25">
      <c r="A94" s="228">
        <v>93</v>
      </c>
      <c r="B94" s="228" t="s">
        <v>5986</v>
      </c>
      <c r="C94" s="228" t="s">
        <v>814</v>
      </c>
      <c r="D94" s="320" t="s">
        <v>815</v>
      </c>
      <c r="E94" s="320" t="s">
        <v>50</v>
      </c>
      <c r="F94" s="320"/>
      <c r="G94" s="228">
        <v>40.578601837158203</v>
      </c>
      <c r="H94" s="228">
        <v>-74.219146728515597</v>
      </c>
      <c r="I94" s="228">
        <v>93</v>
      </c>
      <c r="J94" s="228">
        <v>1</v>
      </c>
      <c r="K94" s="228">
        <v>0</v>
      </c>
      <c r="L94" s="228">
        <v>1</v>
      </c>
      <c r="M94" s="228">
        <v>0</v>
      </c>
      <c r="N94" s="228">
        <v>0</v>
      </c>
      <c r="O94" s="228">
        <v>0</v>
      </c>
      <c r="P94" s="228">
        <v>0</v>
      </c>
      <c r="Q94" s="228">
        <v>0</v>
      </c>
      <c r="R94" s="228">
        <v>0</v>
      </c>
      <c r="S94" s="228">
        <v>0</v>
      </c>
      <c r="T94" s="232"/>
    </row>
    <row r="95" spans="1:20" ht="15" x14ac:dyDescent="0.25">
      <c r="A95" s="228">
        <v>94</v>
      </c>
      <c r="B95" s="228" t="s">
        <v>5987</v>
      </c>
      <c r="C95" s="228" t="s">
        <v>818</v>
      </c>
      <c r="D95" s="320" t="s">
        <v>250</v>
      </c>
      <c r="E95" s="320" t="s">
        <v>50</v>
      </c>
      <c r="F95" s="320"/>
      <c r="G95" s="228">
        <v>35.789749145507798</v>
      </c>
      <c r="H95" s="228">
        <v>-78.781158447265597</v>
      </c>
      <c r="I95" s="228">
        <v>94</v>
      </c>
      <c r="J95" s="228">
        <v>1</v>
      </c>
      <c r="K95" s="228">
        <v>0</v>
      </c>
      <c r="L95" s="228">
        <v>1</v>
      </c>
      <c r="M95" s="228">
        <v>0</v>
      </c>
      <c r="N95" s="228">
        <v>0</v>
      </c>
      <c r="O95" s="228">
        <v>0</v>
      </c>
      <c r="P95" s="228">
        <v>0</v>
      </c>
      <c r="Q95" s="228">
        <v>0</v>
      </c>
      <c r="R95" s="228">
        <v>0</v>
      </c>
      <c r="S95" s="228">
        <v>0</v>
      </c>
      <c r="T95" s="232"/>
    </row>
    <row r="96" spans="1:20" ht="15" x14ac:dyDescent="0.25">
      <c r="A96" s="228">
        <v>95</v>
      </c>
      <c r="B96" s="228" t="s">
        <v>5988</v>
      </c>
      <c r="C96" s="228" t="s">
        <v>821</v>
      </c>
      <c r="D96" s="320" t="s">
        <v>822</v>
      </c>
      <c r="E96" s="320" t="s">
        <v>50</v>
      </c>
      <c r="F96" s="320"/>
      <c r="G96" s="228">
        <v>42.850078582763601</v>
      </c>
      <c r="H96" s="228">
        <v>-106.32778930664</v>
      </c>
      <c r="I96" s="228">
        <v>95</v>
      </c>
      <c r="J96" s="228">
        <v>3</v>
      </c>
      <c r="K96" s="228">
        <v>1</v>
      </c>
      <c r="L96" s="228">
        <v>2</v>
      </c>
      <c r="M96" s="228">
        <v>0</v>
      </c>
      <c r="N96" s="228">
        <v>0</v>
      </c>
      <c r="O96" s="228">
        <v>0</v>
      </c>
      <c r="P96" s="228">
        <v>0</v>
      </c>
      <c r="Q96" s="228">
        <v>0</v>
      </c>
      <c r="R96" s="228">
        <v>0</v>
      </c>
      <c r="S96" s="228">
        <v>0</v>
      </c>
      <c r="T96" s="232"/>
    </row>
    <row r="97" spans="1:20" ht="15" x14ac:dyDescent="0.25">
      <c r="A97" s="228">
        <v>96</v>
      </c>
      <c r="B97" s="228" t="s">
        <v>4502</v>
      </c>
      <c r="C97" s="228" t="s">
        <v>825</v>
      </c>
      <c r="D97" s="320" t="s">
        <v>432</v>
      </c>
      <c r="E97" s="320" t="s">
        <v>50</v>
      </c>
      <c r="F97" s="320"/>
      <c r="G97" s="228">
        <v>43.298618316650298</v>
      </c>
      <c r="H97" s="228">
        <v>-87.988349914550696</v>
      </c>
      <c r="I97" s="228">
        <v>96</v>
      </c>
      <c r="J97" s="228">
        <v>3</v>
      </c>
      <c r="K97" s="228">
        <v>0</v>
      </c>
      <c r="L97" s="228">
        <v>3</v>
      </c>
      <c r="M97" s="228">
        <v>0</v>
      </c>
      <c r="N97" s="228">
        <v>1</v>
      </c>
      <c r="O97" s="228">
        <v>0</v>
      </c>
      <c r="P97" s="228">
        <v>0</v>
      </c>
      <c r="Q97" s="228">
        <v>0</v>
      </c>
      <c r="R97" s="228">
        <v>0</v>
      </c>
      <c r="S97" s="228">
        <v>0</v>
      </c>
      <c r="T97" s="232"/>
    </row>
    <row r="98" spans="1:20" ht="15" x14ac:dyDescent="0.25">
      <c r="A98" s="228">
        <v>97</v>
      </c>
      <c r="B98" s="228" t="s">
        <v>5989</v>
      </c>
      <c r="C98" s="228" t="s">
        <v>831</v>
      </c>
      <c r="D98" s="320" t="s">
        <v>832</v>
      </c>
      <c r="E98" s="320" t="s">
        <v>832</v>
      </c>
      <c r="F98" s="320">
        <v>1</v>
      </c>
      <c r="G98" s="228">
        <v>31.764629364013601</v>
      </c>
      <c r="H98" s="228">
        <v>119.940940856933</v>
      </c>
      <c r="I98" s="228">
        <v>97</v>
      </c>
      <c r="J98" s="228">
        <v>1</v>
      </c>
      <c r="K98" s="228">
        <v>0</v>
      </c>
      <c r="L98" s="228">
        <v>1</v>
      </c>
      <c r="M98" s="228">
        <v>0</v>
      </c>
      <c r="N98" s="228">
        <v>0</v>
      </c>
      <c r="O98" s="228">
        <v>0</v>
      </c>
      <c r="P98" s="228">
        <v>0</v>
      </c>
      <c r="Q98" s="228">
        <v>0</v>
      </c>
      <c r="R98" s="228">
        <v>0</v>
      </c>
      <c r="S98" s="228">
        <v>0</v>
      </c>
      <c r="T98" s="232"/>
    </row>
    <row r="99" spans="1:20" ht="15" x14ac:dyDescent="0.25">
      <c r="A99" s="228">
        <v>98</v>
      </c>
      <c r="B99" s="228" t="s">
        <v>5990</v>
      </c>
      <c r="C99" s="228" t="s">
        <v>835</v>
      </c>
      <c r="D99" s="320" t="s">
        <v>250</v>
      </c>
      <c r="E99" s="320" t="s">
        <v>50</v>
      </c>
      <c r="F99" s="320"/>
      <c r="G99" s="228">
        <v>35.927452087402301</v>
      </c>
      <c r="H99" s="228">
        <v>-79.039268493652301</v>
      </c>
      <c r="I99" s="228">
        <v>98</v>
      </c>
      <c r="J99" s="228">
        <v>5</v>
      </c>
      <c r="K99" s="228">
        <v>2</v>
      </c>
      <c r="L99" s="228">
        <v>2</v>
      </c>
      <c r="M99" s="228">
        <v>1</v>
      </c>
      <c r="N99" s="228">
        <v>0</v>
      </c>
      <c r="O99" s="228">
        <v>0</v>
      </c>
      <c r="P99" s="228">
        <v>0</v>
      </c>
      <c r="Q99" s="228">
        <v>0</v>
      </c>
      <c r="R99" s="228">
        <v>0</v>
      </c>
      <c r="S99" s="228">
        <v>0</v>
      </c>
      <c r="T99" s="232"/>
    </row>
    <row r="100" spans="1:20" ht="15" x14ac:dyDescent="0.25">
      <c r="A100" s="228">
        <v>99</v>
      </c>
      <c r="B100" s="228" t="s">
        <v>5991</v>
      </c>
      <c r="C100" s="228" t="s">
        <v>840</v>
      </c>
      <c r="D100" s="320" t="s">
        <v>841</v>
      </c>
      <c r="E100" s="320" t="s">
        <v>50</v>
      </c>
      <c r="F100" s="320"/>
      <c r="G100" s="228">
        <v>32.781150817871001</v>
      </c>
      <c r="H100" s="228">
        <v>-79.931602478027301</v>
      </c>
      <c r="I100" s="228">
        <v>99</v>
      </c>
      <c r="J100" s="228">
        <v>2</v>
      </c>
      <c r="K100" s="228">
        <v>0</v>
      </c>
      <c r="L100" s="228">
        <v>0</v>
      </c>
      <c r="M100" s="228">
        <v>1</v>
      </c>
      <c r="N100" s="228">
        <v>0</v>
      </c>
      <c r="O100" s="228">
        <v>0</v>
      </c>
      <c r="P100" s="228">
        <v>0</v>
      </c>
      <c r="Q100" s="228">
        <v>0</v>
      </c>
      <c r="R100" s="228">
        <v>0</v>
      </c>
      <c r="S100" s="228">
        <v>1</v>
      </c>
      <c r="T100" s="232"/>
    </row>
    <row r="101" spans="1:20" ht="15" x14ac:dyDescent="0.25">
      <c r="A101" s="228">
        <v>100</v>
      </c>
      <c r="B101" s="228" t="s">
        <v>5992</v>
      </c>
      <c r="C101" s="228" t="s">
        <v>844</v>
      </c>
      <c r="D101" s="320" t="s">
        <v>250</v>
      </c>
      <c r="E101" s="320" t="s">
        <v>50</v>
      </c>
      <c r="F101" s="320"/>
      <c r="G101" s="228">
        <v>35.222858428955</v>
      </c>
      <c r="H101" s="228">
        <v>-80.837959289550696</v>
      </c>
      <c r="I101" s="228">
        <v>100</v>
      </c>
      <c r="J101" s="228">
        <v>6</v>
      </c>
      <c r="K101" s="228">
        <v>2</v>
      </c>
      <c r="L101" s="228">
        <v>0</v>
      </c>
      <c r="M101" s="228">
        <v>4</v>
      </c>
      <c r="N101" s="228">
        <v>0</v>
      </c>
      <c r="O101" s="228">
        <v>0</v>
      </c>
      <c r="P101" s="228">
        <v>0</v>
      </c>
      <c r="Q101" s="228">
        <v>0</v>
      </c>
      <c r="R101" s="228">
        <v>0</v>
      </c>
      <c r="S101" s="228">
        <v>0</v>
      </c>
      <c r="T101" s="232"/>
    </row>
    <row r="102" spans="1:20" ht="15" x14ac:dyDescent="0.25">
      <c r="A102" s="228">
        <v>101</v>
      </c>
      <c r="B102" s="228" t="s">
        <v>5993</v>
      </c>
      <c r="C102" s="228" t="s">
        <v>852</v>
      </c>
      <c r="D102" s="320" t="s">
        <v>144</v>
      </c>
      <c r="E102" s="320" t="s">
        <v>50</v>
      </c>
      <c r="F102" s="320"/>
      <c r="G102" s="228">
        <v>38.032131195068303</v>
      </c>
      <c r="H102" s="228">
        <v>-78.477531433105398</v>
      </c>
      <c r="I102" s="228">
        <v>101</v>
      </c>
      <c r="J102" s="228">
        <v>8</v>
      </c>
      <c r="K102" s="228">
        <v>3</v>
      </c>
      <c r="L102" s="228">
        <v>4</v>
      </c>
      <c r="M102" s="228">
        <v>1</v>
      </c>
      <c r="N102" s="228">
        <v>0</v>
      </c>
      <c r="O102" s="228">
        <v>0</v>
      </c>
      <c r="P102" s="228">
        <v>0</v>
      </c>
      <c r="Q102" s="228">
        <v>0</v>
      </c>
      <c r="R102" s="228">
        <v>0</v>
      </c>
      <c r="S102" s="228">
        <v>0</v>
      </c>
      <c r="T102" s="232"/>
    </row>
    <row r="103" spans="1:20" ht="15" x14ac:dyDescent="0.25">
      <c r="A103" s="228">
        <v>102</v>
      </c>
      <c r="B103" s="228" t="s">
        <v>5994</v>
      </c>
      <c r="C103" s="228" t="s">
        <v>864</v>
      </c>
      <c r="D103" s="320" t="s">
        <v>865</v>
      </c>
      <c r="E103" s="320" t="s">
        <v>50</v>
      </c>
      <c r="F103" s="320"/>
      <c r="G103" s="228">
        <v>35.046440124511697</v>
      </c>
      <c r="H103" s="228">
        <v>-85.309463500976506</v>
      </c>
      <c r="I103" s="228">
        <v>102</v>
      </c>
      <c r="J103" s="228">
        <v>3</v>
      </c>
      <c r="K103" s="228">
        <v>1</v>
      </c>
      <c r="L103" s="228">
        <v>1</v>
      </c>
      <c r="M103" s="228">
        <v>1</v>
      </c>
      <c r="N103" s="228">
        <v>0</v>
      </c>
      <c r="O103" s="228">
        <v>0</v>
      </c>
      <c r="P103" s="228">
        <v>0</v>
      </c>
      <c r="Q103" s="228">
        <v>0</v>
      </c>
      <c r="R103" s="228">
        <v>0</v>
      </c>
      <c r="S103" s="228">
        <v>0</v>
      </c>
      <c r="T103" s="232"/>
    </row>
    <row r="104" spans="1:20" ht="15" x14ac:dyDescent="0.25">
      <c r="A104" s="228">
        <v>103</v>
      </c>
      <c r="B104" s="228" t="s">
        <v>5995</v>
      </c>
      <c r="C104" s="228" t="s">
        <v>870</v>
      </c>
      <c r="D104" s="320" t="s">
        <v>49</v>
      </c>
      <c r="E104" s="320" t="s">
        <v>50</v>
      </c>
      <c r="F104" s="320"/>
      <c r="G104" s="228">
        <v>42.598270416259702</v>
      </c>
      <c r="H104" s="228">
        <v>-71.3468017578125</v>
      </c>
      <c r="I104" s="228">
        <v>103</v>
      </c>
      <c r="J104" s="228">
        <v>1</v>
      </c>
      <c r="K104" s="228">
        <v>0</v>
      </c>
      <c r="L104" s="228">
        <v>1</v>
      </c>
      <c r="M104" s="228">
        <v>0</v>
      </c>
      <c r="N104" s="228">
        <v>0</v>
      </c>
      <c r="O104" s="228">
        <v>0</v>
      </c>
      <c r="P104" s="228">
        <v>0</v>
      </c>
      <c r="Q104" s="228">
        <v>0</v>
      </c>
      <c r="R104" s="228">
        <v>0</v>
      </c>
      <c r="S104" s="228">
        <v>0</v>
      </c>
      <c r="T104" s="232"/>
    </row>
    <row r="105" spans="1:20" ht="15" x14ac:dyDescent="0.25">
      <c r="A105" s="228">
        <v>104</v>
      </c>
      <c r="B105" s="228" t="s">
        <v>5996</v>
      </c>
      <c r="C105" s="228" t="s">
        <v>873</v>
      </c>
      <c r="D105" s="320" t="s">
        <v>874</v>
      </c>
      <c r="E105" s="320" t="s">
        <v>50</v>
      </c>
      <c r="F105" s="320"/>
      <c r="G105" s="228">
        <v>41.511688232421797</v>
      </c>
      <c r="H105" s="228">
        <v>-72.899108886718693</v>
      </c>
      <c r="I105" s="228">
        <v>104</v>
      </c>
      <c r="J105" s="228">
        <v>1</v>
      </c>
      <c r="K105" s="228">
        <v>0</v>
      </c>
      <c r="L105" s="228">
        <v>0</v>
      </c>
      <c r="M105" s="228">
        <v>1</v>
      </c>
      <c r="N105" s="228">
        <v>0</v>
      </c>
      <c r="O105" s="228">
        <v>0</v>
      </c>
      <c r="P105" s="228">
        <v>0</v>
      </c>
      <c r="Q105" s="228">
        <v>0</v>
      </c>
      <c r="R105" s="228">
        <v>0</v>
      </c>
      <c r="S105" s="228">
        <v>0</v>
      </c>
      <c r="T105" s="232"/>
    </row>
    <row r="106" spans="1:20" ht="15" x14ac:dyDescent="0.25">
      <c r="A106" s="228">
        <v>105</v>
      </c>
      <c r="B106" s="228" t="s">
        <v>5997</v>
      </c>
      <c r="C106" s="228" t="s">
        <v>877</v>
      </c>
      <c r="D106" s="320" t="s">
        <v>208</v>
      </c>
      <c r="E106" s="320" t="s">
        <v>50</v>
      </c>
      <c r="F106" s="320"/>
      <c r="G106" s="228">
        <v>41.884250640869098</v>
      </c>
      <c r="H106" s="228">
        <v>-87.6324462890625</v>
      </c>
      <c r="I106" s="228">
        <v>105</v>
      </c>
      <c r="J106" s="228">
        <v>21</v>
      </c>
      <c r="K106" s="228">
        <v>4</v>
      </c>
      <c r="L106" s="228">
        <v>5</v>
      </c>
      <c r="M106" s="228">
        <v>3</v>
      </c>
      <c r="N106" s="228">
        <v>1</v>
      </c>
      <c r="O106" s="228">
        <v>3</v>
      </c>
      <c r="P106" s="228">
        <v>6</v>
      </c>
      <c r="Q106" s="228">
        <v>0</v>
      </c>
      <c r="R106" s="228">
        <v>0</v>
      </c>
      <c r="S106" s="228">
        <v>0</v>
      </c>
      <c r="T106" s="232"/>
    </row>
    <row r="107" spans="1:20" ht="15" x14ac:dyDescent="0.25">
      <c r="A107" s="228">
        <v>106</v>
      </c>
      <c r="B107" s="228" t="s">
        <v>5998</v>
      </c>
      <c r="C107" s="228" t="s">
        <v>906</v>
      </c>
      <c r="D107" s="320" t="s">
        <v>76</v>
      </c>
      <c r="E107" s="320" t="s">
        <v>50</v>
      </c>
      <c r="F107" s="320"/>
      <c r="G107" s="228">
        <v>39.731998443603501</v>
      </c>
      <c r="H107" s="228">
        <v>-121.841979980468</v>
      </c>
      <c r="I107" s="228">
        <v>106</v>
      </c>
      <c r="J107" s="228">
        <v>5</v>
      </c>
      <c r="K107" s="228">
        <v>2</v>
      </c>
      <c r="L107" s="228">
        <v>0</v>
      </c>
      <c r="M107" s="228">
        <v>2</v>
      </c>
      <c r="N107" s="228">
        <v>1</v>
      </c>
      <c r="O107" s="228">
        <v>0</v>
      </c>
      <c r="P107" s="228">
        <v>0</v>
      </c>
      <c r="Q107" s="228">
        <v>0</v>
      </c>
      <c r="R107" s="228">
        <v>0</v>
      </c>
      <c r="S107" s="228">
        <v>0</v>
      </c>
      <c r="T107" s="232"/>
    </row>
    <row r="108" spans="1:20" ht="15" x14ac:dyDescent="0.25">
      <c r="A108" s="228">
        <v>107</v>
      </c>
      <c r="B108" s="228" t="s">
        <v>5999</v>
      </c>
      <c r="C108" s="228" t="s">
        <v>914</v>
      </c>
      <c r="D108" s="320" t="s">
        <v>49</v>
      </c>
      <c r="E108" s="320" t="s">
        <v>50</v>
      </c>
      <c r="F108" s="320"/>
      <c r="G108" s="228">
        <v>42.148189544677699</v>
      </c>
      <c r="H108" s="228">
        <v>-72.606971740722599</v>
      </c>
      <c r="I108" s="228">
        <v>107</v>
      </c>
      <c r="J108" s="228">
        <v>1</v>
      </c>
      <c r="K108" s="228">
        <v>0</v>
      </c>
      <c r="L108" s="228">
        <v>0</v>
      </c>
      <c r="M108" s="228">
        <v>1</v>
      </c>
      <c r="N108" s="228">
        <v>0</v>
      </c>
      <c r="O108" s="228">
        <v>0</v>
      </c>
      <c r="P108" s="228">
        <v>0</v>
      </c>
      <c r="Q108" s="228">
        <v>0</v>
      </c>
      <c r="R108" s="228">
        <v>0</v>
      </c>
      <c r="S108" s="228">
        <v>0</v>
      </c>
      <c r="T108" s="232"/>
    </row>
    <row r="109" spans="1:20" ht="15" x14ac:dyDescent="0.25">
      <c r="A109" s="228">
        <v>108</v>
      </c>
      <c r="B109" s="228" t="s">
        <v>6000</v>
      </c>
      <c r="C109" s="228" t="s">
        <v>917</v>
      </c>
      <c r="D109" s="320" t="s">
        <v>76</v>
      </c>
      <c r="E109" s="320" t="s">
        <v>50</v>
      </c>
      <c r="F109" s="320"/>
      <c r="G109" s="228">
        <v>32.640899658203097</v>
      </c>
      <c r="H109" s="228">
        <v>-117.08428192138599</v>
      </c>
      <c r="I109" s="228">
        <v>108</v>
      </c>
      <c r="J109" s="228">
        <v>2</v>
      </c>
      <c r="K109" s="228">
        <v>0</v>
      </c>
      <c r="L109" s="228">
        <v>0</v>
      </c>
      <c r="M109" s="228">
        <v>2</v>
      </c>
      <c r="N109" s="228">
        <v>0</v>
      </c>
      <c r="O109" s="228">
        <v>0</v>
      </c>
      <c r="P109" s="228">
        <v>0</v>
      </c>
      <c r="Q109" s="228">
        <v>0</v>
      </c>
      <c r="R109" s="228">
        <v>0</v>
      </c>
      <c r="S109" s="228">
        <v>0</v>
      </c>
      <c r="T109" s="232"/>
    </row>
    <row r="110" spans="1:20" ht="15" x14ac:dyDescent="0.25">
      <c r="A110" s="228">
        <v>109</v>
      </c>
      <c r="B110" s="228" t="s">
        <v>6001</v>
      </c>
      <c r="C110" s="228" t="s">
        <v>922</v>
      </c>
      <c r="D110" s="320" t="s">
        <v>60</v>
      </c>
      <c r="E110" s="320" t="s">
        <v>50</v>
      </c>
      <c r="F110" s="320"/>
      <c r="G110" s="228">
        <v>39.107128143310497</v>
      </c>
      <c r="H110" s="228">
        <v>-84.504127502441406</v>
      </c>
      <c r="I110" s="228">
        <v>109</v>
      </c>
      <c r="J110" s="228">
        <v>4</v>
      </c>
      <c r="K110" s="228">
        <v>2</v>
      </c>
      <c r="L110" s="228">
        <v>0</v>
      </c>
      <c r="M110" s="228">
        <v>0</v>
      </c>
      <c r="N110" s="228">
        <v>1</v>
      </c>
      <c r="O110" s="228">
        <v>1</v>
      </c>
      <c r="P110" s="228">
        <v>0</v>
      </c>
      <c r="Q110" s="228">
        <v>0</v>
      </c>
      <c r="R110" s="228">
        <v>0</v>
      </c>
      <c r="S110" s="228">
        <v>0</v>
      </c>
      <c r="T110" s="232"/>
    </row>
    <row r="111" spans="1:20" ht="15" x14ac:dyDescent="0.25">
      <c r="A111" s="228">
        <v>110</v>
      </c>
      <c r="B111" s="228" t="s">
        <v>6002</v>
      </c>
      <c r="C111" s="228" t="s">
        <v>927</v>
      </c>
      <c r="D111" s="320" t="s">
        <v>76</v>
      </c>
      <c r="E111" s="320" t="s">
        <v>50</v>
      </c>
      <c r="F111" s="320"/>
      <c r="G111" s="228">
        <v>38.6987915039062</v>
      </c>
      <c r="H111" s="228">
        <v>-121.271713256835</v>
      </c>
      <c r="I111" s="228">
        <v>110</v>
      </c>
      <c r="J111" s="228">
        <v>2</v>
      </c>
      <c r="K111" s="228">
        <v>2</v>
      </c>
      <c r="L111" s="228">
        <v>0</v>
      </c>
      <c r="M111" s="228">
        <v>0</v>
      </c>
      <c r="N111" s="228">
        <v>0</v>
      </c>
      <c r="O111" s="228">
        <v>0</v>
      </c>
      <c r="P111" s="228">
        <v>0</v>
      </c>
      <c r="Q111" s="228">
        <v>0</v>
      </c>
      <c r="R111" s="228">
        <v>0</v>
      </c>
      <c r="S111" s="228">
        <v>0</v>
      </c>
      <c r="T111" s="232"/>
    </row>
    <row r="112" spans="1:20" ht="15" x14ac:dyDescent="0.25">
      <c r="A112" s="228">
        <v>111</v>
      </c>
      <c r="B112" s="228" t="s">
        <v>6003</v>
      </c>
      <c r="C112" s="228" t="s">
        <v>930</v>
      </c>
      <c r="D112" s="320" t="s">
        <v>399</v>
      </c>
      <c r="E112" s="320" t="s">
        <v>50</v>
      </c>
      <c r="F112" s="320"/>
      <c r="G112" s="228">
        <v>43.374191284179602</v>
      </c>
      <c r="H112" s="228">
        <v>-72.336158752441406</v>
      </c>
      <c r="I112" s="228">
        <v>111</v>
      </c>
      <c r="J112" s="228">
        <v>1</v>
      </c>
      <c r="K112" s="228">
        <v>0</v>
      </c>
      <c r="L112" s="228">
        <v>1</v>
      </c>
      <c r="M112" s="228">
        <v>0</v>
      </c>
      <c r="N112" s="228">
        <v>0</v>
      </c>
      <c r="O112" s="228">
        <v>0</v>
      </c>
      <c r="P112" s="228">
        <v>0</v>
      </c>
      <c r="Q112" s="228">
        <v>0</v>
      </c>
      <c r="R112" s="228">
        <v>0</v>
      </c>
      <c r="S112" s="228">
        <v>0</v>
      </c>
      <c r="T112" s="232"/>
    </row>
    <row r="113" spans="1:20" ht="15" x14ac:dyDescent="0.25">
      <c r="A113" s="228">
        <v>112</v>
      </c>
      <c r="B113" s="228" t="s">
        <v>6004</v>
      </c>
      <c r="C113" s="228" t="s">
        <v>933</v>
      </c>
      <c r="D113" s="320" t="s">
        <v>261</v>
      </c>
      <c r="E113" s="320" t="s">
        <v>50</v>
      </c>
      <c r="F113" s="320"/>
      <c r="G113" s="228">
        <v>46.413600921630803</v>
      </c>
      <c r="H113" s="228">
        <v>-117.04556274414</v>
      </c>
      <c r="I113" s="228">
        <v>112</v>
      </c>
      <c r="J113" s="228">
        <v>1</v>
      </c>
      <c r="K113" s="228">
        <v>0</v>
      </c>
      <c r="L113" s="228">
        <v>0</v>
      </c>
      <c r="M113" s="228">
        <v>0</v>
      </c>
      <c r="N113" s="228">
        <v>0</v>
      </c>
      <c r="O113" s="228">
        <v>0</v>
      </c>
      <c r="P113" s="228">
        <v>1</v>
      </c>
      <c r="Q113" s="228">
        <v>0</v>
      </c>
      <c r="R113" s="228">
        <v>0</v>
      </c>
      <c r="S113" s="228">
        <v>0</v>
      </c>
      <c r="T113" s="232"/>
    </row>
    <row r="114" spans="1:20" ht="15" x14ac:dyDescent="0.25">
      <c r="A114" s="228">
        <v>113</v>
      </c>
      <c r="B114" s="228" t="s">
        <v>6005</v>
      </c>
      <c r="C114" s="228" t="s">
        <v>936</v>
      </c>
      <c r="D114" s="320" t="s">
        <v>60</v>
      </c>
      <c r="E114" s="320" t="s">
        <v>50</v>
      </c>
      <c r="F114" s="320"/>
      <c r="G114" s="228">
        <v>41.504749298095703</v>
      </c>
      <c r="H114" s="228">
        <v>-81.690719604492102</v>
      </c>
      <c r="I114" s="228">
        <v>113</v>
      </c>
      <c r="J114" s="228">
        <v>15</v>
      </c>
      <c r="K114" s="228">
        <v>4</v>
      </c>
      <c r="L114" s="228">
        <v>6</v>
      </c>
      <c r="M114" s="228">
        <v>2</v>
      </c>
      <c r="N114" s="228">
        <v>1</v>
      </c>
      <c r="O114" s="228">
        <v>2</v>
      </c>
      <c r="P114" s="228">
        <v>0</v>
      </c>
      <c r="Q114" s="228">
        <v>0</v>
      </c>
      <c r="R114" s="228">
        <v>0</v>
      </c>
      <c r="S114" s="228">
        <v>0</v>
      </c>
      <c r="T114" s="232"/>
    </row>
    <row r="115" spans="1:20" ht="15" x14ac:dyDescent="0.25">
      <c r="A115" s="228">
        <v>114</v>
      </c>
      <c r="B115" s="228" t="s">
        <v>6006</v>
      </c>
      <c r="C115" s="228" t="s">
        <v>955</v>
      </c>
      <c r="D115" s="320" t="s">
        <v>76</v>
      </c>
      <c r="E115" s="320" t="s">
        <v>50</v>
      </c>
      <c r="F115" s="320"/>
      <c r="G115" s="228">
        <v>38.806098937988203</v>
      </c>
      <c r="H115" s="228">
        <v>-123.017707824707</v>
      </c>
      <c r="I115" s="228">
        <v>114</v>
      </c>
      <c r="J115" s="228">
        <v>1</v>
      </c>
      <c r="K115" s="228">
        <v>0</v>
      </c>
      <c r="L115" s="228">
        <v>1</v>
      </c>
      <c r="M115" s="228">
        <v>0</v>
      </c>
      <c r="N115" s="228">
        <v>0</v>
      </c>
      <c r="O115" s="228">
        <v>0</v>
      </c>
      <c r="P115" s="228">
        <v>0</v>
      </c>
      <c r="Q115" s="228">
        <v>0</v>
      </c>
      <c r="R115" s="228">
        <v>0</v>
      </c>
      <c r="S115" s="228">
        <v>0</v>
      </c>
      <c r="T115" s="232"/>
    </row>
    <row r="116" spans="1:20" ht="15" x14ac:dyDescent="0.25">
      <c r="A116" s="228">
        <v>115</v>
      </c>
      <c r="B116" s="228" t="s">
        <v>6007</v>
      </c>
      <c r="C116" s="228" t="s">
        <v>958</v>
      </c>
      <c r="D116" s="320" t="s">
        <v>740</v>
      </c>
      <c r="E116" s="320" t="s">
        <v>740</v>
      </c>
      <c r="F116" s="320">
        <v>1</v>
      </c>
      <c r="G116" s="228">
        <v>51.200000762939403</v>
      </c>
      <c r="H116" s="228">
        <v>-114.50700378417901</v>
      </c>
      <c r="I116" s="228">
        <v>115</v>
      </c>
      <c r="J116" s="228">
        <v>1</v>
      </c>
      <c r="K116" s="228">
        <v>1</v>
      </c>
      <c r="L116" s="228">
        <v>0</v>
      </c>
      <c r="M116" s="228">
        <v>0</v>
      </c>
      <c r="N116" s="228">
        <v>0</v>
      </c>
      <c r="O116" s="228">
        <v>0</v>
      </c>
      <c r="P116" s="228">
        <v>0</v>
      </c>
      <c r="Q116" s="228">
        <v>0</v>
      </c>
      <c r="R116" s="228">
        <v>0</v>
      </c>
      <c r="S116" s="228">
        <v>0</v>
      </c>
      <c r="T116" s="232"/>
    </row>
    <row r="117" spans="1:20" ht="15" x14ac:dyDescent="0.25">
      <c r="A117" s="228">
        <v>116</v>
      </c>
      <c r="B117" s="228" t="s">
        <v>6008</v>
      </c>
      <c r="C117" s="228" t="s">
        <v>961</v>
      </c>
      <c r="D117" s="320" t="s">
        <v>192</v>
      </c>
      <c r="E117" s="320" t="s">
        <v>50</v>
      </c>
      <c r="F117" s="320"/>
      <c r="G117" s="228">
        <v>38.980720520019503</v>
      </c>
      <c r="H117" s="228">
        <v>-76.937271118164006</v>
      </c>
      <c r="I117" s="228">
        <v>116</v>
      </c>
      <c r="J117" s="228">
        <v>1</v>
      </c>
      <c r="K117" s="228">
        <v>0</v>
      </c>
      <c r="L117" s="228">
        <v>1</v>
      </c>
      <c r="M117" s="228">
        <v>0</v>
      </c>
      <c r="N117" s="228">
        <v>0</v>
      </c>
      <c r="O117" s="228">
        <v>0</v>
      </c>
      <c r="P117" s="228">
        <v>0</v>
      </c>
      <c r="Q117" s="228">
        <v>0</v>
      </c>
      <c r="R117" s="228">
        <v>0</v>
      </c>
      <c r="S117" s="228">
        <v>0</v>
      </c>
      <c r="T117" s="232"/>
    </row>
    <row r="118" spans="1:20" ht="15" x14ac:dyDescent="0.25">
      <c r="A118" s="228">
        <v>117</v>
      </c>
      <c r="B118" s="228" t="s">
        <v>6009</v>
      </c>
      <c r="C118" s="228" t="s">
        <v>964</v>
      </c>
      <c r="D118" s="320" t="s">
        <v>244</v>
      </c>
      <c r="E118" s="320" t="s">
        <v>50</v>
      </c>
      <c r="F118" s="320"/>
      <c r="G118" s="228">
        <v>38.833431243896399</v>
      </c>
      <c r="H118" s="228">
        <v>-104.821807861328</v>
      </c>
      <c r="I118" s="228">
        <v>117</v>
      </c>
      <c r="J118" s="228">
        <v>6</v>
      </c>
      <c r="K118" s="228">
        <v>4</v>
      </c>
      <c r="L118" s="228">
        <v>1</v>
      </c>
      <c r="M118" s="228">
        <v>1</v>
      </c>
      <c r="N118" s="228">
        <v>0</v>
      </c>
      <c r="O118" s="228">
        <v>0</v>
      </c>
      <c r="P118" s="228">
        <v>0</v>
      </c>
      <c r="Q118" s="228">
        <v>0</v>
      </c>
      <c r="R118" s="228">
        <v>0</v>
      </c>
      <c r="S118" s="228">
        <v>0</v>
      </c>
      <c r="T118" s="232"/>
    </row>
    <row r="119" spans="1:20" ht="15" x14ac:dyDescent="0.25">
      <c r="A119" s="228">
        <v>118</v>
      </c>
      <c r="B119" s="228" t="s">
        <v>6010</v>
      </c>
      <c r="C119" s="228" t="s">
        <v>970</v>
      </c>
      <c r="D119" s="320" t="s">
        <v>192</v>
      </c>
      <c r="E119" s="320" t="s">
        <v>50</v>
      </c>
      <c r="F119" s="320"/>
      <c r="G119" s="228">
        <v>39.209159851074197</v>
      </c>
      <c r="H119" s="228">
        <v>-76.8673095703125</v>
      </c>
      <c r="I119" s="228">
        <v>118</v>
      </c>
      <c r="J119" s="228">
        <v>1</v>
      </c>
      <c r="K119" s="228">
        <v>0</v>
      </c>
      <c r="L119" s="228">
        <v>1</v>
      </c>
      <c r="M119" s="228">
        <v>0</v>
      </c>
      <c r="N119" s="228">
        <v>0</v>
      </c>
      <c r="O119" s="228">
        <v>0</v>
      </c>
      <c r="P119" s="228">
        <v>0</v>
      </c>
      <c r="Q119" s="228">
        <v>0</v>
      </c>
      <c r="R119" s="228">
        <v>0</v>
      </c>
      <c r="S119" s="228">
        <v>0</v>
      </c>
      <c r="T119" s="232"/>
    </row>
    <row r="120" spans="1:20" ht="15" x14ac:dyDescent="0.25">
      <c r="A120" s="228">
        <v>119</v>
      </c>
      <c r="B120" s="228" t="s">
        <v>6011</v>
      </c>
      <c r="C120" s="228" t="s">
        <v>973</v>
      </c>
      <c r="D120" s="320" t="s">
        <v>808</v>
      </c>
      <c r="E120" s="320" t="s">
        <v>50</v>
      </c>
      <c r="F120" s="320"/>
      <c r="G120" s="228">
        <v>39.201499938964801</v>
      </c>
      <c r="H120" s="228">
        <v>-85.918678283691406</v>
      </c>
      <c r="I120" s="228">
        <v>119</v>
      </c>
      <c r="J120" s="228">
        <v>3</v>
      </c>
      <c r="K120" s="228">
        <v>0</v>
      </c>
      <c r="L120" s="228">
        <v>1</v>
      </c>
      <c r="M120" s="228">
        <v>1</v>
      </c>
      <c r="N120" s="228">
        <v>0</v>
      </c>
      <c r="O120" s="228">
        <v>1</v>
      </c>
      <c r="P120" s="228">
        <v>0</v>
      </c>
      <c r="Q120" s="228">
        <v>0</v>
      </c>
      <c r="R120" s="228">
        <v>0</v>
      </c>
      <c r="S120" s="228">
        <v>0</v>
      </c>
      <c r="T120" s="232"/>
    </row>
    <row r="121" spans="1:20" ht="15" x14ac:dyDescent="0.25">
      <c r="A121" s="228">
        <v>120</v>
      </c>
      <c r="B121" s="228" t="s">
        <v>6012</v>
      </c>
      <c r="C121" s="228" t="s">
        <v>973</v>
      </c>
      <c r="D121" s="320" t="s">
        <v>60</v>
      </c>
      <c r="E121" s="320" t="s">
        <v>50</v>
      </c>
      <c r="F121" s="320"/>
      <c r="G121" s="228">
        <v>39.961990356445298</v>
      </c>
      <c r="H121" s="228">
        <v>-83.002746582031193</v>
      </c>
      <c r="I121" s="228">
        <v>120</v>
      </c>
      <c r="J121" s="228">
        <v>11</v>
      </c>
      <c r="K121" s="228">
        <v>3</v>
      </c>
      <c r="L121" s="228">
        <v>2</v>
      </c>
      <c r="M121" s="228">
        <v>3</v>
      </c>
      <c r="N121" s="228">
        <v>0</v>
      </c>
      <c r="O121" s="228">
        <v>0</v>
      </c>
      <c r="P121" s="228">
        <v>3</v>
      </c>
      <c r="Q121" s="228">
        <v>0</v>
      </c>
      <c r="R121" s="228">
        <v>0</v>
      </c>
      <c r="S121" s="228">
        <v>0</v>
      </c>
      <c r="T121" s="232"/>
    </row>
    <row r="122" spans="1:20" ht="15" x14ac:dyDescent="0.25">
      <c r="A122" s="228">
        <v>121</v>
      </c>
      <c r="B122" s="228" t="s">
        <v>6013</v>
      </c>
      <c r="C122" s="228" t="s">
        <v>985</v>
      </c>
      <c r="D122" s="320" t="s">
        <v>76</v>
      </c>
      <c r="E122" s="320" t="s">
        <v>50</v>
      </c>
      <c r="F122" s="320"/>
      <c r="G122" s="228">
        <v>37.981651306152301</v>
      </c>
      <c r="H122" s="228">
        <v>-122.025833129882</v>
      </c>
      <c r="I122" s="228">
        <v>121</v>
      </c>
      <c r="J122" s="228">
        <v>5</v>
      </c>
      <c r="K122" s="228">
        <v>5</v>
      </c>
      <c r="L122" s="228">
        <v>0</v>
      </c>
      <c r="M122" s="228">
        <v>0</v>
      </c>
      <c r="N122" s="228">
        <v>0</v>
      </c>
      <c r="O122" s="228">
        <v>0</v>
      </c>
      <c r="P122" s="228">
        <v>0</v>
      </c>
      <c r="Q122" s="228">
        <v>0</v>
      </c>
      <c r="R122" s="228">
        <v>0</v>
      </c>
      <c r="S122" s="228">
        <v>0</v>
      </c>
      <c r="T122" s="232"/>
    </row>
    <row r="123" spans="1:20" ht="15" x14ac:dyDescent="0.25">
      <c r="A123" s="228">
        <v>122</v>
      </c>
      <c r="B123" s="228" t="s">
        <v>6014</v>
      </c>
      <c r="C123" s="228" t="s">
        <v>985</v>
      </c>
      <c r="D123" s="320" t="s">
        <v>49</v>
      </c>
      <c r="E123" s="320" t="s">
        <v>50</v>
      </c>
      <c r="F123" s="320"/>
      <c r="G123" s="228">
        <v>42.461009979247997</v>
      </c>
      <c r="H123" s="228">
        <v>-71.349052429199205</v>
      </c>
      <c r="I123" s="228">
        <v>122</v>
      </c>
      <c r="J123" s="228">
        <v>2</v>
      </c>
      <c r="K123" s="228">
        <v>0</v>
      </c>
      <c r="L123" s="228">
        <v>0</v>
      </c>
      <c r="M123" s="228">
        <v>2</v>
      </c>
      <c r="N123" s="228">
        <v>0</v>
      </c>
      <c r="O123" s="228">
        <v>0</v>
      </c>
      <c r="P123" s="228">
        <v>0</v>
      </c>
      <c r="Q123" s="228">
        <v>0</v>
      </c>
      <c r="R123" s="228">
        <v>0</v>
      </c>
      <c r="S123" s="228">
        <v>0</v>
      </c>
      <c r="T123" s="232"/>
    </row>
    <row r="124" spans="1:20" ht="15" x14ac:dyDescent="0.25">
      <c r="A124" s="228">
        <v>123</v>
      </c>
      <c r="B124" s="228" t="s">
        <v>6015</v>
      </c>
      <c r="C124" s="228" t="s">
        <v>985</v>
      </c>
      <c r="D124" s="320" t="s">
        <v>399</v>
      </c>
      <c r="E124" s="320" t="s">
        <v>50</v>
      </c>
      <c r="F124" s="320"/>
      <c r="G124" s="228">
        <v>43.207248687744098</v>
      </c>
      <c r="H124" s="228">
        <v>-71.536598205566406</v>
      </c>
      <c r="I124" s="228">
        <v>123</v>
      </c>
      <c r="J124" s="228">
        <v>5</v>
      </c>
      <c r="K124" s="228">
        <v>2</v>
      </c>
      <c r="L124" s="228">
        <v>0</v>
      </c>
      <c r="M124" s="228">
        <v>1</v>
      </c>
      <c r="N124" s="228">
        <v>0</v>
      </c>
      <c r="O124" s="228">
        <v>0</v>
      </c>
      <c r="P124" s="228">
        <v>2</v>
      </c>
      <c r="Q124" s="228">
        <v>0</v>
      </c>
      <c r="R124" s="228">
        <v>0</v>
      </c>
      <c r="S124" s="228">
        <v>0</v>
      </c>
      <c r="T124" s="232"/>
    </row>
    <row r="125" spans="1:20" ht="15" x14ac:dyDescent="0.25">
      <c r="A125" s="228">
        <v>124</v>
      </c>
      <c r="B125" s="228" t="s">
        <v>6016</v>
      </c>
      <c r="C125" s="228" t="s">
        <v>1003</v>
      </c>
      <c r="D125" s="320" t="s">
        <v>739</v>
      </c>
      <c r="E125" s="320" t="s">
        <v>50</v>
      </c>
      <c r="F125" s="320"/>
      <c r="G125" s="228">
        <v>49.2849311828613</v>
      </c>
      <c r="H125" s="228">
        <v>-122.794380187988</v>
      </c>
      <c r="I125" s="228">
        <v>124</v>
      </c>
      <c r="J125" s="228">
        <v>2</v>
      </c>
      <c r="K125" s="228">
        <v>1</v>
      </c>
      <c r="L125" s="228">
        <v>1</v>
      </c>
      <c r="M125" s="228">
        <v>0</v>
      </c>
      <c r="N125" s="228">
        <v>0</v>
      </c>
      <c r="O125" s="228">
        <v>0</v>
      </c>
      <c r="P125" s="228">
        <v>0</v>
      </c>
      <c r="Q125" s="228">
        <v>0</v>
      </c>
      <c r="R125" s="228">
        <v>0</v>
      </c>
      <c r="S125" s="228">
        <v>0</v>
      </c>
      <c r="T125" s="232"/>
    </row>
    <row r="126" spans="1:20" ht="15" x14ac:dyDescent="0.25">
      <c r="A126" s="228">
        <v>125</v>
      </c>
      <c r="B126" s="228" t="s">
        <v>6017</v>
      </c>
      <c r="C126" s="228" t="s">
        <v>1006</v>
      </c>
      <c r="D126" s="320" t="s">
        <v>165</v>
      </c>
      <c r="E126" s="320" t="s">
        <v>50</v>
      </c>
      <c r="F126" s="320"/>
      <c r="G126" s="228">
        <v>25.749229431152301</v>
      </c>
      <c r="H126" s="228">
        <v>-80.262947082519503</v>
      </c>
      <c r="I126" s="228">
        <v>125</v>
      </c>
      <c r="J126" s="228">
        <v>1</v>
      </c>
      <c r="K126" s="228">
        <v>0</v>
      </c>
      <c r="L126" s="228">
        <v>0</v>
      </c>
      <c r="M126" s="228">
        <v>1</v>
      </c>
      <c r="N126" s="228">
        <v>0</v>
      </c>
      <c r="O126" s="228">
        <v>0</v>
      </c>
      <c r="P126" s="228">
        <v>0</v>
      </c>
      <c r="Q126" s="228">
        <v>0</v>
      </c>
      <c r="R126" s="228">
        <v>0</v>
      </c>
      <c r="S126" s="228">
        <v>0</v>
      </c>
      <c r="T126" s="232"/>
    </row>
    <row r="127" spans="1:20" ht="15" x14ac:dyDescent="0.25">
      <c r="A127" s="228">
        <v>126</v>
      </c>
      <c r="B127" s="228" t="s">
        <v>6018</v>
      </c>
      <c r="C127" s="228" t="s">
        <v>1009</v>
      </c>
      <c r="D127" s="320" t="s">
        <v>219</v>
      </c>
      <c r="E127" s="320" t="s">
        <v>50</v>
      </c>
      <c r="F127" s="320"/>
      <c r="G127" s="228">
        <v>27.796409606933501</v>
      </c>
      <c r="H127" s="228">
        <v>-97.403556823730398</v>
      </c>
      <c r="I127" s="228">
        <v>126</v>
      </c>
      <c r="J127" s="228">
        <v>4</v>
      </c>
      <c r="K127" s="228">
        <v>4</v>
      </c>
      <c r="L127" s="228">
        <v>0</v>
      </c>
      <c r="M127" s="228">
        <v>0</v>
      </c>
      <c r="N127" s="228">
        <v>0</v>
      </c>
      <c r="O127" s="228">
        <v>0</v>
      </c>
      <c r="P127" s="228">
        <v>0</v>
      </c>
      <c r="Q127" s="228">
        <v>0</v>
      </c>
      <c r="R127" s="228">
        <v>0</v>
      </c>
      <c r="S127" s="228">
        <v>0</v>
      </c>
      <c r="T127" s="232"/>
    </row>
    <row r="128" spans="1:20" ht="15" x14ac:dyDescent="0.25">
      <c r="A128" s="228">
        <v>127</v>
      </c>
      <c r="B128" s="228" t="s">
        <v>6019</v>
      </c>
      <c r="C128" s="228" t="s">
        <v>1013</v>
      </c>
      <c r="D128" s="320" t="s">
        <v>107</v>
      </c>
      <c r="E128" s="320" t="s">
        <v>50</v>
      </c>
      <c r="F128" s="320"/>
      <c r="G128" s="228">
        <v>42.603488922119098</v>
      </c>
      <c r="H128" s="228">
        <v>-76.174819946289006</v>
      </c>
      <c r="I128" s="228">
        <v>127</v>
      </c>
      <c r="J128" s="228">
        <v>1</v>
      </c>
      <c r="K128" s="228">
        <v>1</v>
      </c>
      <c r="L128" s="228">
        <v>0</v>
      </c>
      <c r="M128" s="228">
        <v>0</v>
      </c>
      <c r="N128" s="228">
        <v>0</v>
      </c>
      <c r="O128" s="228">
        <v>0</v>
      </c>
      <c r="P128" s="228">
        <v>0</v>
      </c>
      <c r="Q128" s="228">
        <v>0</v>
      </c>
      <c r="R128" s="228">
        <v>0</v>
      </c>
      <c r="S128" s="228">
        <v>0</v>
      </c>
      <c r="T128" s="232"/>
    </row>
    <row r="129" spans="1:20" ht="15" x14ac:dyDescent="0.25">
      <c r="A129" s="228">
        <v>128</v>
      </c>
      <c r="B129" s="228" t="s">
        <v>6020</v>
      </c>
      <c r="C129" s="228" t="s">
        <v>1016</v>
      </c>
      <c r="D129" s="320" t="s">
        <v>122</v>
      </c>
      <c r="E129" s="320" t="s">
        <v>50</v>
      </c>
      <c r="F129" s="320"/>
      <c r="G129" s="228">
        <v>44.565040588378899</v>
      </c>
      <c r="H129" s="228">
        <v>-123.263526916503</v>
      </c>
      <c r="I129" s="228">
        <v>128</v>
      </c>
      <c r="J129" s="228">
        <v>3</v>
      </c>
      <c r="K129" s="228">
        <v>2</v>
      </c>
      <c r="L129" s="228">
        <v>1</v>
      </c>
      <c r="M129" s="228">
        <v>0</v>
      </c>
      <c r="N129" s="228">
        <v>0</v>
      </c>
      <c r="O129" s="228">
        <v>0</v>
      </c>
      <c r="P129" s="228">
        <v>0</v>
      </c>
      <c r="Q129" s="228">
        <v>0</v>
      </c>
      <c r="R129" s="228">
        <v>0</v>
      </c>
      <c r="S129" s="228">
        <v>0</v>
      </c>
      <c r="T129" s="232"/>
    </row>
    <row r="130" spans="1:20" ht="15" x14ac:dyDescent="0.25">
      <c r="A130" s="228">
        <v>129</v>
      </c>
      <c r="B130" s="228" t="s">
        <v>6021</v>
      </c>
      <c r="C130" s="228" t="s">
        <v>1021</v>
      </c>
      <c r="D130" s="320" t="s">
        <v>76</v>
      </c>
      <c r="E130" s="320" t="s">
        <v>50</v>
      </c>
      <c r="F130" s="320"/>
      <c r="G130" s="228">
        <v>38.323360443115199</v>
      </c>
      <c r="H130" s="228">
        <v>-122.70834350585901</v>
      </c>
      <c r="I130" s="228">
        <v>129</v>
      </c>
      <c r="J130" s="228">
        <v>1</v>
      </c>
      <c r="K130" s="228">
        <v>0</v>
      </c>
      <c r="L130" s="228">
        <v>1</v>
      </c>
      <c r="M130" s="228">
        <v>0</v>
      </c>
      <c r="N130" s="228">
        <v>0</v>
      </c>
      <c r="O130" s="228">
        <v>0</v>
      </c>
      <c r="P130" s="228">
        <v>0</v>
      </c>
      <c r="Q130" s="228">
        <v>0</v>
      </c>
      <c r="R130" s="228">
        <v>0</v>
      </c>
      <c r="S130" s="228">
        <v>0</v>
      </c>
      <c r="T130" s="232"/>
    </row>
    <row r="131" spans="1:20" ht="15" x14ac:dyDescent="0.25">
      <c r="A131" s="228">
        <v>130</v>
      </c>
      <c r="B131" s="228" t="s">
        <v>6022</v>
      </c>
      <c r="C131" s="228" t="s">
        <v>1023</v>
      </c>
      <c r="D131" s="320" t="s">
        <v>488</v>
      </c>
      <c r="E131" s="320" t="s">
        <v>50</v>
      </c>
      <c r="F131" s="320"/>
      <c r="G131" s="228">
        <v>41.2577514648437</v>
      </c>
      <c r="H131" s="228">
        <v>-95.851211547851506</v>
      </c>
      <c r="I131" s="228">
        <v>130</v>
      </c>
      <c r="J131" s="228">
        <v>1</v>
      </c>
      <c r="K131" s="228">
        <v>1</v>
      </c>
      <c r="L131" s="228">
        <v>0</v>
      </c>
      <c r="M131" s="228">
        <v>0</v>
      </c>
      <c r="N131" s="228">
        <v>0</v>
      </c>
      <c r="O131" s="228">
        <v>0</v>
      </c>
      <c r="P131" s="228">
        <v>0</v>
      </c>
      <c r="Q131" s="228">
        <v>0</v>
      </c>
      <c r="R131" s="228">
        <v>0</v>
      </c>
      <c r="S131" s="228">
        <v>0</v>
      </c>
      <c r="T131" s="232"/>
    </row>
    <row r="132" spans="1:20" ht="15" x14ac:dyDescent="0.25">
      <c r="A132" s="228">
        <v>131</v>
      </c>
      <c r="B132" s="228" t="s">
        <v>6023</v>
      </c>
      <c r="C132" s="228" t="s">
        <v>1026</v>
      </c>
      <c r="D132" s="320" t="s">
        <v>122</v>
      </c>
      <c r="E132" s="320" t="s">
        <v>50</v>
      </c>
      <c r="F132" s="320"/>
      <c r="G132" s="228">
        <v>42.366428375244098</v>
      </c>
      <c r="H132" s="228">
        <v>-122.899772644042</v>
      </c>
      <c r="I132" s="228">
        <v>131</v>
      </c>
      <c r="J132" s="228">
        <v>1</v>
      </c>
      <c r="K132" s="228">
        <v>0</v>
      </c>
      <c r="L132" s="228">
        <v>1</v>
      </c>
      <c r="M132" s="228">
        <v>0</v>
      </c>
      <c r="N132" s="228">
        <v>0</v>
      </c>
      <c r="O132" s="228">
        <v>0</v>
      </c>
      <c r="P132" s="228">
        <v>0</v>
      </c>
      <c r="Q132" s="228">
        <v>0</v>
      </c>
      <c r="R132" s="228">
        <v>0</v>
      </c>
      <c r="S132" s="228">
        <v>0</v>
      </c>
      <c r="T132" s="232"/>
    </row>
    <row r="133" spans="1:20" ht="15" x14ac:dyDescent="0.25">
      <c r="A133" s="228">
        <v>132</v>
      </c>
      <c r="B133" s="228" t="s">
        <v>6024</v>
      </c>
      <c r="C133" s="228" t="s">
        <v>1029</v>
      </c>
      <c r="D133" s="320" t="s">
        <v>76</v>
      </c>
      <c r="E133" s="320" t="s">
        <v>50</v>
      </c>
      <c r="F133" s="320"/>
      <c r="G133" s="228">
        <v>34.021610260009702</v>
      </c>
      <c r="H133" s="228">
        <v>-118.39620971679599</v>
      </c>
      <c r="I133" s="228">
        <v>132</v>
      </c>
      <c r="J133" s="228">
        <v>6</v>
      </c>
      <c r="K133" s="228">
        <v>5</v>
      </c>
      <c r="L133" s="228">
        <v>1</v>
      </c>
      <c r="M133" s="228">
        <v>0</v>
      </c>
      <c r="N133" s="228">
        <v>0</v>
      </c>
      <c r="O133" s="228">
        <v>0</v>
      </c>
      <c r="P133" s="228">
        <v>0</v>
      </c>
      <c r="Q133" s="228">
        <v>0</v>
      </c>
      <c r="R133" s="228">
        <v>0</v>
      </c>
      <c r="S133" s="228">
        <v>0</v>
      </c>
      <c r="T133" s="232"/>
    </row>
    <row r="134" spans="1:20" ht="15" x14ac:dyDescent="0.25">
      <c r="A134" s="228">
        <v>133</v>
      </c>
      <c r="B134" s="228" t="s">
        <v>6025</v>
      </c>
      <c r="C134" s="228" t="s">
        <v>1038</v>
      </c>
      <c r="D134" s="320" t="s">
        <v>76</v>
      </c>
      <c r="E134" s="320" t="s">
        <v>50</v>
      </c>
      <c r="F134" s="320"/>
      <c r="G134" s="228">
        <v>37.318958282470703</v>
      </c>
      <c r="H134" s="228">
        <v>-122.02928161621</v>
      </c>
      <c r="I134" s="228">
        <v>133</v>
      </c>
      <c r="J134" s="228">
        <v>2</v>
      </c>
      <c r="K134" s="228">
        <v>1</v>
      </c>
      <c r="L134" s="228">
        <v>0</v>
      </c>
      <c r="M134" s="228">
        <v>1</v>
      </c>
      <c r="N134" s="228">
        <v>0</v>
      </c>
      <c r="O134" s="228">
        <v>0</v>
      </c>
      <c r="P134" s="228">
        <v>0</v>
      </c>
      <c r="Q134" s="228">
        <v>0</v>
      </c>
      <c r="R134" s="228">
        <v>0</v>
      </c>
      <c r="S134" s="228">
        <v>0</v>
      </c>
      <c r="T134" s="232"/>
    </row>
    <row r="135" spans="1:20" ht="15" x14ac:dyDescent="0.25">
      <c r="A135" s="228">
        <v>134</v>
      </c>
      <c r="B135" s="228" t="s">
        <v>6026</v>
      </c>
      <c r="C135" s="228" t="s">
        <v>1042</v>
      </c>
      <c r="D135" s="320" t="s">
        <v>219</v>
      </c>
      <c r="E135" s="320" t="s">
        <v>50</v>
      </c>
      <c r="F135" s="320"/>
      <c r="G135" s="228">
        <v>32.778148651122997</v>
      </c>
      <c r="H135" s="228">
        <v>-96.795402526855398</v>
      </c>
      <c r="I135" s="228">
        <v>134</v>
      </c>
      <c r="J135" s="228">
        <v>10</v>
      </c>
      <c r="K135" s="228">
        <v>0</v>
      </c>
      <c r="L135" s="228">
        <v>7</v>
      </c>
      <c r="M135" s="228">
        <v>2</v>
      </c>
      <c r="N135" s="228">
        <v>0</v>
      </c>
      <c r="O135" s="228">
        <v>0</v>
      </c>
      <c r="P135" s="228">
        <v>1</v>
      </c>
      <c r="Q135" s="228">
        <v>0</v>
      </c>
      <c r="R135" s="228">
        <v>0</v>
      </c>
      <c r="S135" s="228">
        <v>0</v>
      </c>
      <c r="T135" s="232"/>
    </row>
    <row r="136" spans="1:20" ht="15" x14ac:dyDescent="0.25">
      <c r="A136" s="228">
        <v>135</v>
      </c>
      <c r="B136" s="228" t="s">
        <v>6027</v>
      </c>
      <c r="C136" s="228" t="s">
        <v>1053</v>
      </c>
      <c r="D136" s="320" t="s">
        <v>76</v>
      </c>
      <c r="E136" s="320" t="s">
        <v>50</v>
      </c>
      <c r="F136" s="320"/>
      <c r="G136" s="228">
        <v>33.47998046875</v>
      </c>
      <c r="H136" s="228">
        <v>-117.697639465332</v>
      </c>
      <c r="I136" s="228">
        <v>135</v>
      </c>
      <c r="J136" s="228">
        <v>4</v>
      </c>
      <c r="K136" s="228">
        <v>0</v>
      </c>
      <c r="L136" s="228">
        <v>2</v>
      </c>
      <c r="M136" s="228">
        <v>2</v>
      </c>
      <c r="N136" s="228">
        <v>0</v>
      </c>
      <c r="O136" s="228">
        <v>0</v>
      </c>
      <c r="P136" s="228">
        <v>0</v>
      </c>
      <c r="Q136" s="228">
        <v>0</v>
      </c>
      <c r="R136" s="228">
        <v>0</v>
      </c>
      <c r="S136" s="228">
        <v>0</v>
      </c>
      <c r="T136" s="232"/>
    </row>
    <row r="137" spans="1:20" ht="15" x14ac:dyDescent="0.25">
      <c r="A137" s="228">
        <v>136</v>
      </c>
      <c r="B137" s="228" t="s">
        <v>6028</v>
      </c>
      <c r="C137" s="228" t="s">
        <v>1060</v>
      </c>
      <c r="D137" s="320" t="s">
        <v>49</v>
      </c>
      <c r="E137" s="320" t="s">
        <v>50</v>
      </c>
      <c r="F137" s="320"/>
      <c r="G137" s="228">
        <v>42.570098876953097</v>
      </c>
      <c r="H137" s="228">
        <v>-70.936500549316406</v>
      </c>
      <c r="I137" s="228">
        <v>136</v>
      </c>
      <c r="J137" s="228">
        <v>1</v>
      </c>
      <c r="K137" s="228">
        <v>0</v>
      </c>
      <c r="L137" s="228">
        <v>0</v>
      </c>
      <c r="M137" s="228">
        <v>1</v>
      </c>
      <c r="N137" s="228">
        <v>0</v>
      </c>
      <c r="O137" s="228">
        <v>0</v>
      </c>
      <c r="P137" s="228">
        <v>0</v>
      </c>
      <c r="Q137" s="228">
        <v>0</v>
      </c>
      <c r="R137" s="228">
        <v>0</v>
      </c>
      <c r="S137" s="228">
        <v>0</v>
      </c>
      <c r="T137" s="232"/>
    </row>
    <row r="138" spans="1:20" ht="15" x14ac:dyDescent="0.25">
      <c r="A138" s="228">
        <v>137</v>
      </c>
      <c r="B138" s="228" t="s">
        <v>6029</v>
      </c>
      <c r="C138" s="228" t="s">
        <v>1063</v>
      </c>
      <c r="D138" s="320" t="s">
        <v>1064</v>
      </c>
      <c r="E138" s="320" t="s">
        <v>1064</v>
      </c>
      <c r="F138" s="320">
        <v>1</v>
      </c>
      <c r="G138" s="228">
        <v>-6.7831997871398899</v>
      </c>
      <c r="H138" s="228">
        <v>39.267669677734297</v>
      </c>
      <c r="I138" s="228">
        <v>137</v>
      </c>
      <c r="J138" s="228">
        <v>1</v>
      </c>
      <c r="K138" s="228">
        <v>1</v>
      </c>
      <c r="L138" s="228">
        <v>0</v>
      </c>
      <c r="M138" s="228">
        <v>0</v>
      </c>
      <c r="N138" s="228">
        <v>0</v>
      </c>
      <c r="O138" s="228">
        <v>0</v>
      </c>
      <c r="P138" s="228">
        <v>0</v>
      </c>
      <c r="Q138" s="228">
        <v>0</v>
      </c>
      <c r="R138" s="228">
        <v>0</v>
      </c>
      <c r="S138" s="228">
        <v>0</v>
      </c>
      <c r="T138" s="232"/>
    </row>
    <row r="139" spans="1:20" ht="15" x14ac:dyDescent="0.25">
      <c r="A139" s="228">
        <v>138</v>
      </c>
      <c r="B139" s="228" t="s">
        <v>6030</v>
      </c>
      <c r="C139" s="228" t="s">
        <v>1066</v>
      </c>
      <c r="D139" s="320" t="s">
        <v>49</v>
      </c>
      <c r="E139" s="320" t="s">
        <v>50</v>
      </c>
      <c r="F139" s="320"/>
      <c r="G139" s="228">
        <v>41.628208160400298</v>
      </c>
      <c r="H139" s="228">
        <v>-70.966026306152301</v>
      </c>
      <c r="I139" s="228">
        <v>138</v>
      </c>
      <c r="J139" s="228">
        <v>1</v>
      </c>
      <c r="K139" s="228">
        <v>0</v>
      </c>
      <c r="L139" s="228">
        <v>0</v>
      </c>
      <c r="M139" s="228">
        <v>1</v>
      </c>
      <c r="N139" s="228">
        <v>0</v>
      </c>
      <c r="O139" s="228">
        <v>0</v>
      </c>
      <c r="P139" s="228">
        <v>0</v>
      </c>
      <c r="Q139" s="228">
        <v>0</v>
      </c>
      <c r="R139" s="228">
        <v>0</v>
      </c>
      <c r="S139" s="228">
        <v>0</v>
      </c>
      <c r="T139" s="232"/>
    </row>
    <row r="140" spans="1:20" ht="15" x14ac:dyDescent="0.25">
      <c r="A140" s="228">
        <v>139</v>
      </c>
      <c r="B140" s="228" t="s">
        <v>6031</v>
      </c>
      <c r="C140" s="228" t="s">
        <v>1069</v>
      </c>
      <c r="D140" s="320" t="s">
        <v>488</v>
      </c>
      <c r="E140" s="320" t="s">
        <v>50</v>
      </c>
      <c r="F140" s="320"/>
      <c r="G140" s="228">
        <v>41.538261413574197</v>
      </c>
      <c r="H140" s="228">
        <v>-90.576400756835895</v>
      </c>
      <c r="I140" s="228">
        <v>139</v>
      </c>
      <c r="J140" s="228">
        <v>2</v>
      </c>
      <c r="K140" s="228">
        <v>0</v>
      </c>
      <c r="L140" s="228">
        <v>2</v>
      </c>
      <c r="M140" s="228">
        <v>0</v>
      </c>
      <c r="N140" s="228">
        <v>0</v>
      </c>
      <c r="O140" s="228">
        <v>0</v>
      </c>
      <c r="P140" s="228">
        <v>0</v>
      </c>
      <c r="Q140" s="228">
        <v>0</v>
      </c>
      <c r="R140" s="228">
        <v>0</v>
      </c>
      <c r="S140" s="228">
        <v>0</v>
      </c>
      <c r="T140" s="232"/>
    </row>
    <row r="141" spans="1:20" ht="15" x14ac:dyDescent="0.25">
      <c r="A141" s="228">
        <v>140</v>
      </c>
      <c r="B141" s="228" t="s">
        <v>6032</v>
      </c>
      <c r="C141" s="228" t="s">
        <v>1073</v>
      </c>
      <c r="D141" s="320" t="s">
        <v>76</v>
      </c>
      <c r="E141" s="320" t="s">
        <v>50</v>
      </c>
      <c r="F141" s="320"/>
      <c r="G141" s="228">
        <v>38.5466918945312</v>
      </c>
      <c r="H141" s="228">
        <v>-121.744567871093</v>
      </c>
      <c r="I141" s="228">
        <v>140</v>
      </c>
      <c r="J141" s="228">
        <v>5</v>
      </c>
      <c r="K141" s="228">
        <v>0</v>
      </c>
      <c r="L141" s="228">
        <v>1</v>
      </c>
      <c r="M141" s="228">
        <v>4</v>
      </c>
      <c r="N141" s="228">
        <v>0</v>
      </c>
      <c r="O141" s="228">
        <v>0</v>
      </c>
      <c r="P141" s="228">
        <v>0</v>
      </c>
      <c r="Q141" s="228">
        <v>0</v>
      </c>
      <c r="R141" s="228">
        <v>0</v>
      </c>
      <c r="S141" s="228">
        <v>0</v>
      </c>
      <c r="T141" s="232"/>
    </row>
    <row r="142" spans="1:20" ht="15" x14ac:dyDescent="0.25">
      <c r="A142" s="228">
        <v>141</v>
      </c>
      <c r="B142" s="228" t="s">
        <v>6033</v>
      </c>
      <c r="C142" s="228" t="s">
        <v>1076</v>
      </c>
      <c r="D142" s="320" t="s">
        <v>60</v>
      </c>
      <c r="E142" s="320" t="s">
        <v>50</v>
      </c>
      <c r="F142" s="320"/>
      <c r="G142" s="228">
        <v>39.759109497070298</v>
      </c>
      <c r="H142" s="228">
        <v>-84.194442749023395</v>
      </c>
      <c r="I142" s="228">
        <v>141</v>
      </c>
      <c r="J142" s="228">
        <v>2</v>
      </c>
      <c r="K142" s="228">
        <v>0</v>
      </c>
      <c r="L142" s="228">
        <v>0</v>
      </c>
      <c r="M142" s="228">
        <v>0</v>
      </c>
      <c r="N142" s="228">
        <v>0</v>
      </c>
      <c r="O142" s="228">
        <v>0</v>
      </c>
      <c r="P142" s="228">
        <v>2</v>
      </c>
      <c r="Q142" s="228">
        <v>0</v>
      </c>
      <c r="R142" s="228">
        <v>0</v>
      </c>
      <c r="S142" s="228">
        <v>0</v>
      </c>
      <c r="T142" s="232"/>
    </row>
    <row r="143" spans="1:20" ht="15" x14ac:dyDescent="0.25">
      <c r="A143" s="228">
        <v>142</v>
      </c>
      <c r="B143" s="228" t="s">
        <v>6034</v>
      </c>
      <c r="C143" s="228" t="s">
        <v>1079</v>
      </c>
      <c r="D143" s="320" t="s">
        <v>160</v>
      </c>
      <c r="E143" s="320" t="s">
        <v>50</v>
      </c>
      <c r="F143" s="320"/>
      <c r="G143" s="228">
        <v>33.774261474609297</v>
      </c>
      <c r="H143" s="228">
        <v>-84.296592712402301</v>
      </c>
      <c r="I143" s="228">
        <v>142</v>
      </c>
      <c r="J143" s="228">
        <v>1</v>
      </c>
      <c r="K143" s="228">
        <v>1</v>
      </c>
      <c r="L143" s="228">
        <v>0</v>
      </c>
      <c r="M143" s="228">
        <v>0</v>
      </c>
      <c r="N143" s="228">
        <v>0</v>
      </c>
      <c r="O143" s="228">
        <v>0</v>
      </c>
      <c r="P143" s="228">
        <v>0</v>
      </c>
      <c r="Q143" s="228">
        <v>0</v>
      </c>
      <c r="R143" s="228">
        <v>0</v>
      </c>
      <c r="S143" s="228">
        <v>0</v>
      </c>
      <c r="T143" s="232"/>
    </row>
    <row r="144" spans="1:20" ht="15" x14ac:dyDescent="0.25">
      <c r="A144" s="228">
        <v>143</v>
      </c>
      <c r="B144" s="228" t="s">
        <v>6035</v>
      </c>
      <c r="C144" s="228" t="s">
        <v>1082</v>
      </c>
      <c r="D144" s="320" t="s">
        <v>49</v>
      </c>
      <c r="E144" s="320" t="s">
        <v>50</v>
      </c>
      <c r="F144" s="320"/>
      <c r="G144" s="228">
        <v>42.542469024658203</v>
      </c>
      <c r="H144" s="228">
        <v>-72.601997375488196</v>
      </c>
      <c r="I144" s="228">
        <v>143</v>
      </c>
      <c r="J144" s="228">
        <v>1</v>
      </c>
      <c r="K144" s="228">
        <v>0</v>
      </c>
      <c r="L144" s="228">
        <v>1</v>
      </c>
      <c r="M144" s="228">
        <v>0</v>
      </c>
      <c r="N144" s="228">
        <v>0</v>
      </c>
      <c r="O144" s="228">
        <v>0</v>
      </c>
      <c r="P144" s="228">
        <v>0</v>
      </c>
      <c r="Q144" s="228">
        <v>0</v>
      </c>
      <c r="R144" s="228">
        <v>0</v>
      </c>
      <c r="S144" s="228">
        <v>0</v>
      </c>
      <c r="T144" s="232"/>
    </row>
    <row r="145" spans="1:20" ht="15" x14ac:dyDescent="0.25">
      <c r="A145" s="228">
        <v>144</v>
      </c>
      <c r="B145" s="228" t="s">
        <v>6036</v>
      </c>
      <c r="C145" s="228" t="s">
        <v>1085</v>
      </c>
      <c r="D145" s="320" t="s">
        <v>76</v>
      </c>
      <c r="E145" s="320" t="s">
        <v>50</v>
      </c>
      <c r="F145" s="320"/>
      <c r="G145" s="228">
        <v>32.954891204833899</v>
      </c>
      <c r="H145" s="228">
        <v>-117.26348114013599</v>
      </c>
      <c r="I145" s="228">
        <v>144</v>
      </c>
      <c r="J145" s="228">
        <v>1</v>
      </c>
      <c r="K145" s="228">
        <v>0</v>
      </c>
      <c r="L145" s="228">
        <v>0</v>
      </c>
      <c r="M145" s="228">
        <v>1</v>
      </c>
      <c r="N145" s="228">
        <v>0</v>
      </c>
      <c r="O145" s="228">
        <v>0</v>
      </c>
      <c r="P145" s="228">
        <v>0</v>
      </c>
      <c r="Q145" s="228">
        <v>0</v>
      </c>
      <c r="R145" s="228">
        <v>0</v>
      </c>
      <c r="S145" s="228">
        <v>0</v>
      </c>
      <c r="T145" s="232"/>
    </row>
    <row r="146" spans="1:20" ht="15" x14ac:dyDescent="0.25">
      <c r="A146" s="228">
        <v>145</v>
      </c>
      <c r="B146" s="228" t="s">
        <v>6037</v>
      </c>
      <c r="C146" s="228" t="s">
        <v>1088</v>
      </c>
      <c r="D146" s="320" t="s">
        <v>76</v>
      </c>
      <c r="E146" s="320" t="s">
        <v>50</v>
      </c>
      <c r="F146" s="320"/>
      <c r="G146" s="228">
        <v>35.770458221435497</v>
      </c>
      <c r="H146" s="228">
        <v>-119.245277404785</v>
      </c>
      <c r="I146" s="228">
        <v>145</v>
      </c>
      <c r="J146" s="228">
        <v>1</v>
      </c>
      <c r="K146" s="228">
        <v>0</v>
      </c>
      <c r="L146" s="228">
        <v>1</v>
      </c>
      <c r="M146" s="228">
        <v>0</v>
      </c>
      <c r="N146" s="228">
        <v>0</v>
      </c>
      <c r="O146" s="228">
        <v>0</v>
      </c>
      <c r="P146" s="228">
        <v>0</v>
      </c>
      <c r="Q146" s="228">
        <v>0</v>
      </c>
      <c r="R146" s="228">
        <v>0</v>
      </c>
      <c r="S146" s="228">
        <v>0</v>
      </c>
      <c r="T146" s="232"/>
    </row>
    <row r="147" spans="1:20" ht="15" x14ac:dyDescent="0.25">
      <c r="A147" s="228">
        <v>146</v>
      </c>
      <c r="B147" s="228" t="s">
        <v>6038</v>
      </c>
      <c r="C147" s="228" t="s">
        <v>1091</v>
      </c>
      <c r="D147" s="320" t="s">
        <v>1092</v>
      </c>
      <c r="E147" s="320" t="s">
        <v>50</v>
      </c>
      <c r="F147" s="320"/>
      <c r="G147" s="228">
        <v>28.6449794769287</v>
      </c>
      <c r="H147" s="228">
        <v>77.2164306640625</v>
      </c>
      <c r="I147" s="228">
        <v>146</v>
      </c>
      <c r="J147" s="228">
        <v>1</v>
      </c>
      <c r="K147" s="228">
        <v>1</v>
      </c>
      <c r="L147" s="228">
        <v>0</v>
      </c>
      <c r="M147" s="228">
        <v>0</v>
      </c>
      <c r="N147" s="228">
        <v>0</v>
      </c>
      <c r="O147" s="228">
        <v>0</v>
      </c>
      <c r="P147" s="228">
        <v>0</v>
      </c>
      <c r="Q147" s="228">
        <v>0</v>
      </c>
      <c r="R147" s="228">
        <v>0</v>
      </c>
      <c r="S147" s="228">
        <v>0</v>
      </c>
      <c r="T147" s="232"/>
    </row>
    <row r="148" spans="1:20" ht="15" x14ac:dyDescent="0.25">
      <c r="A148" s="228">
        <v>147</v>
      </c>
      <c r="B148" s="228" t="s">
        <v>4503</v>
      </c>
      <c r="C148" s="228" t="s">
        <v>1095</v>
      </c>
      <c r="D148" s="320" t="s">
        <v>219</v>
      </c>
      <c r="E148" s="320" t="s">
        <v>50</v>
      </c>
      <c r="F148" s="320"/>
      <c r="G148" s="228">
        <v>33.216560363769503</v>
      </c>
      <c r="H148" s="228">
        <v>-97.1309814453125</v>
      </c>
      <c r="I148" s="228">
        <v>147</v>
      </c>
      <c r="J148" s="228">
        <v>1</v>
      </c>
      <c r="K148" s="228">
        <v>0</v>
      </c>
      <c r="L148" s="228">
        <v>1</v>
      </c>
      <c r="M148" s="228">
        <v>1</v>
      </c>
      <c r="N148" s="228">
        <v>0</v>
      </c>
      <c r="O148" s="228">
        <v>0</v>
      </c>
      <c r="P148" s="228">
        <v>0</v>
      </c>
      <c r="Q148" s="228">
        <v>0</v>
      </c>
      <c r="R148" s="228">
        <v>0</v>
      </c>
      <c r="S148" s="228">
        <v>0</v>
      </c>
      <c r="T148" s="232"/>
    </row>
    <row r="149" spans="1:20" ht="15" x14ac:dyDescent="0.25">
      <c r="A149" s="228">
        <v>148</v>
      </c>
      <c r="B149" s="228" t="s">
        <v>6039</v>
      </c>
      <c r="C149" s="228" t="s">
        <v>1099</v>
      </c>
      <c r="D149" s="320" t="s">
        <v>244</v>
      </c>
      <c r="E149" s="320" t="s">
        <v>50</v>
      </c>
      <c r="F149" s="320"/>
      <c r="G149" s="228">
        <v>39.7400093078613</v>
      </c>
      <c r="H149" s="228">
        <v>-104.992301940917</v>
      </c>
      <c r="I149" s="228">
        <v>148</v>
      </c>
      <c r="J149" s="228">
        <v>27</v>
      </c>
      <c r="K149" s="228">
        <v>8</v>
      </c>
      <c r="L149" s="228">
        <v>8</v>
      </c>
      <c r="M149" s="228">
        <v>8</v>
      </c>
      <c r="N149" s="228">
        <v>0</v>
      </c>
      <c r="O149" s="228">
        <v>0</v>
      </c>
      <c r="P149" s="228">
        <v>1</v>
      </c>
      <c r="Q149" s="228">
        <v>1</v>
      </c>
      <c r="R149" s="228">
        <v>1</v>
      </c>
      <c r="S149" s="228">
        <v>0</v>
      </c>
      <c r="T149" s="232"/>
    </row>
    <row r="150" spans="1:20" ht="15" x14ac:dyDescent="0.25">
      <c r="A150" s="228">
        <v>149</v>
      </c>
      <c r="B150" s="228" t="s">
        <v>6040</v>
      </c>
      <c r="C150" s="228" t="s">
        <v>1125</v>
      </c>
      <c r="D150" s="320" t="s">
        <v>488</v>
      </c>
      <c r="E150" s="320" t="s">
        <v>50</v>
      </c>
      <c r="F150" s="320"/>
      <c r="G150" s="228">
        <v>41.589759826660099</v>
      </c>
      <c r="H150" s="228">
        <v>-93.615646362304602</v>
      </c>
      <c r="I150" s="228">
        <v>149</v>
      </c>
      <c r="J150" s="228">
        <v>3</v>
      </c>
      <c r="K150" s="228">
        <v>0</v>
      </c>
      <c r="L150" s="228">
        <v>1</v>
      </c>
      <c r="M150" s="228">
        <v>0</v>
      </c>
      <c r="N150" s="228">
        <v>1</v>
      </c>
      <c r="O150" s="228">
        <v>1</v>
      </c>
      <c r="P150" s="228">
        <v>0</v>
      </c>
      <c r="Q150" s="228">
        <v>0</v>
      </c>
      <c r="R150" s="228">
        <v>0</v>
      </c>
      <c r="S150" s="228">
        <v>0</v>
      </c>
      <c r="T150" s="232"/>
    </row>
    <row r="151" spans="1:20" ht="15" x14ac:dyDescent="0.25">
      <c r="A151" s="228">
        <v>150</v>
      </c>
      <c r="B151" s="228" t="s">
        <v>6041</v>
      </c>
      <c r="C151" s="228" t="s">
        <v>1128</v>
      </c>
      <c r="D151" s="320" t="s">
        <v>219</v>
      </c>
      <c r="E151" s="320" t="s">
        <v>50</v>
      </c>
      <c r="F151" s="320"/>
      <c r="G151" s="228">
        <v>32.605670928955</v>
      </c>
      <c r="H151" s="228">
        <v>-96.857040405273395</v>
      </c>
      <c r="I151" s="228">
        <v>150</v>
      </c>
      <c r="J151" s="228">
        <v>1</v>
      </c>
      <c r="K151" s="228">
        <v>1</v>
      </c>
      <c r="L151" s="228">
        <v>0</v>
      </c>
      <c r="M151" s="228">
        <v>0</v>
      </c>
      <c r="N151" s="228">
        <v>0</v>
      </c>
      <c r="O151" s="228">
        <v>0</v>
      </c>
      <c r="P151" s="228">
        <v>0</v>
      </c>
      <c r="Q151" s="228">
        <v>0</v>
      </c>
      <c r="R151" s="228">
        <v>0</v>
      </c>
      <c r="S151" s="228">
        <v>0</v>
      </c>
      <c r="T151" s="232"/>
    </row>
    <row r="152" spans="1:20" ht="15" x14ac:dyDescent="0.25">
      <c r="A152" s="228">
        <v>151</v>
      </c>
      <c r="B152" s="228" t="s">
        <v>6042</v>
      </c>
      <c r="C152" s="228" t="s">
        <v>1131</v>
      </c>
      <c r="D152" s="320" t="s">
        <v>183</v>
      </c>
      <c r="E152" s="320" t="s">
        <v>50</v>
      </c>
      <c r="F152" s="320"/>
      <c r="G152" s="228">
        <v>42.331680297851499</v>
      </c>
      <c r="H152" s="228">
        <v>-83.047996520996094</v>
      </c>
      <c r="I152" s="228">
        <v>151</v>
      </c>
      <c r="J152" s="228">
        <v>8</v>
      </c>
      <c r="K152" s="228">
        <v>1</v>
      </c>
      <c r="L152" s="228">
        <v>1</v>
      </c>
      <c r="M152" s="228">
        <v>4</v>
      </c>
      <c r="N152" s="228">
        <v>0</v>
      </c>
      <c r="O152" s="228">
        <v>0</v>
      </c>
      <c r="P152" s="228">
        <v>2</v>
      </c>
      <c r="Q152" s="228">
        <v>0</v>
      </c>
      <c r="R152" s="228">
        <v>0</v>
      </c>
      <c r="S152" s="228">
        <v>1</v>
      </c>
      <c r="T152" s="232"/>
    </row>
    <row r="153" spans="1:20" ht="15" x14ac:dyDescent="0.25">
      <c r="A153" s="228">
        <v>152</v>
      </c>
      <c r="B153" s="228" t="s">
        <v>6043</v>
      </c>
      <c r="C153" s="228" t="s">
        <v>1136</v>
      </c>
      <c r="D153" s="320" t="s">
        <v>76</v>
      </c>
      <c r="E153" s="320" t="s">
        <v>50</v>
      </c>
      <c r="F153" s="320"/>
      <c r="G153" s="228">
        <v>38.445518493652301</v>
      </c>
      <c r="H153" s="228">
        <v>-121.81707000732401</v>
      </c>
      <c r="I153" s="228">
        <v>152</v>
      </c>
      <c r="J153" s="228">
        <v>1</v>
      </c>
      <c r="K153" s="228">
        <v>1</v>
      </c>
      <c r="L153" s="228">
        <v>0</v>
      </c>
      <c r="M153" s="228">
        <v>0</v>
      </c>
      <c r="N153" s="228">
        <v>0</v>
      </c>
      <c r="O153" s="228">
        <v>0</v>
      </c>
      <c r="P153" s="228">
        <v>0</v>
      </c>
      <c r="Q153" s="228">
        <v>0</v>
      </c>
      <c r="R153" s="228">
        <v>0</v>
      </c>
      <c r="S153" s="228">
        <v>0</v>
      </c>
      <c r="T153" s="232"/>
    </row>
    <row r="154" spans="1:20" ht="15" x14ac:dyDescent="0.25">
      <c r="A154" s="228">
        <v>153</v>
      </c>
      <c r="B154" s="228" t="s">
        <v>9805</v>
      </c>
      <c r="C154" s="228" t="s">
        <v>1139</v>
      </c>
      <c r="D154" s="320" t="s">
        <v>2932</v>
      </c>
      <c r="E154" s="320" t="s">
        <v>2932</v>
      </c>
      <c r="F154" s="320">
        <v>1</v>
      </c>
      <c r="G154" s="228">
        <v>25.275060653686499</v>
      </c>
      <c r="H154" s="228">
        <v>51.531040191650298</v>
      </c>
      <c r="I154" s="228">
        <v>153</v>
      </c>
      <c r="J154" s="228">
        <v>1</v>
      </c>
      <c r="K154" s="228">
        <v>0</v>
      </c>
      <c r="L154" s="228">
        <v>1</v>
      </c>
      <c r="M154" s="228">
        <v>0</v>
      </c>
      <c r="N154" s="228">
        <v>0</v>
      </c>
      <c r="O154" s="228">
        <v>0</v>
      </c>
      <c r="P154" s="228">
        <v>0</v>
      </c>
      <c r="Q154" s="228">
        <v>0</v>
      </c>
      <c r="R154" s="228">
        <v>0</v>
      </c>
      <c r="S154" s="228">
        <v>0</v>
      </c>
      <c r="T154" s="232"/>
    </row>
    <row r="155" spans="1:20" ht="15" x14ac:dyDescent="0.25">
      <c r="A155" s="228">
        <v>154</v>
      </c>
      <c r="B155" s="228" t="s">
        <v>6537</v>
      </c>
      <c r="C155" s="228" t="s">
        <v>5860</v>
      </c>
      <c r="D155" s="320" t="s">
        <v>49</v>
      </c>
      <c r="E155" s="320" t="s">
        <v>50</v>
      </c>
      <c r="F155" s="320"/>
      <c r="G155" s="228">
        <v>42.299327850341797</v>
      </c>
      <c r="H155" s="228">
        <v>-71.059364318847599</v>
      </c>
      <c r="I155" s="228">
        <v>154</v>
      </c>
      <c r="J155" s="228">
        <v>0</v>
      </c>
      <c r="K155" s="228">
        <v>0</v>
      </c>
      <c r="L155" s="228">
        <v>0</v>
      </c>
      <c r="M155" s="228">
        <v>0</v>
      </c>
      <c r="N155" s="228">
        <v>0</v>
      </c>
      <c r="O155" s="228">
        <v>0</v>
      </c>
      <c r="P155" s="228">
        <v>0</v>
      </c>
      <c r="Q155" s="228">
        <v>0</v>
      </c>
      <c r="R155" s="228">
        <v>0</v>
      </c>
      <c r="S155" s="228">
        <v>0</v>
      </c>
      <c r="T155" s="232"/>
    </row>
    <row r="156" spans="1:20" ht="15" x14ac:dyDescent="0.25">
      <c r="A156" s="228">
        <v>155</v>
      </c>
      <c r="B156" s="228" t="s">
        <v>6044</v>
      </c>
      <c r="C156" s="228" t="s">
        <v>1143</v>
      </c>
      <c r="D156" s="320" t="s">
        <v>60</v>
      </c>
      <c r="E156" s="320" t="s">
        <v>50</v>
      </c>
      <c r="F156" s="320"/>
      <c r="G156" s="228">
        <v>40.104969024658203</v>
      </c>
      <c r="H156" s="228">
        <v>-83.133087158203097</v>
      </c>
      <c r="I156" s="228">
        <v>155</v>
      </c>
      <c r="J156" s="228">
        <v>3</v>
      </c>
      <c r="K156" s="228">
        <v>1</v>
      </c>
      <c r="L156" s="228">
        <v>1</v>
      </c>
      <c r="M156" s="228">
        <v>1</v>
      </c>
      <c r="N156" s="228">
        <v>0</v>
      </c>
      <c r="O156" s="228">
        <v>0</v>
      </c>
      <c r="P156" s="228">
        <v>0</v>
      </c>
      <c r="Q156" s="228">
        <v>0</v>
      </c>
      <c r="R156" s="228">
        <v>0</v>
      </c>
      <c r="S156" s="228">
        <v>0</v>
      </c>
      <c r="T156" s="232"/>
    </row>
    <row r="157" spans="1:20" ht="15" x14ac:dyDescent="0.25">
      <c r="A157" s="228">
        <v>156</v>
      </c>
      <c r="B157" s="228" t="s">
        <v>6045</v>
      </c>
      <c r="C157" s="228" t="s">
        <v>1146</v>
      </c>
      <c r="D157" s="320" t="s">
        <v>250</v>
      </c>
      <c r="E157" s="320" t="s">
        <v>50</v>
      </c>
      <c r="F157" s="320"/>
      <c r="G157" s="228">
        <v>35.995418548583899</v>
      </c>
      <c r="H157" s="228">
        <v>-78.896438598632798</v>
      </c>
      <c r="I157" s="228">
        <v>156</v>
      </c>
      <c r="J157" s="228">
        <v>5</v>
      </c>
      <c r="K157" s="228">
        <v>2</v>
      </c>
      <c r="L157" s="228">
        <v>1</v>
      </c>
      <c r="M157" s="228">
        <v>2</v>
      </c>
      <c r="N157" s="228">
        <v>0</v>
      </c>
      <c r="O157" s="228">
        <v>0</v>
      </c>
      <c r="P157" s="228">
        <v>0</v>
      </c>
      <c r="Q157" s="228">
        <v>0</v>
      </c>
      <c r="R157" s="228">
        <v>0</v>
      </c>
      <c r="S157" s="228">
        <v>0</v>
      </c>
      <c r="T157" s="232"/>
    </row>
    <row r="158" spans="1:20" ht="15" x14ac:dyDescent="0.25">
      <c r="A158" s="228">
        <v>157</v>
      </c>
      <c r="B158" s="228" t="s">
        <v>6046</v>
      </c>
      <c r="C158" s="228" t="s">
        <v>1149</v>
      </c>
      <c r="D158" s="320" t="s">
        <v>49</v>
      </c>
      <c r="E158" s="320" t="s">
        <v>50</v>
      </c>
      <c r="F158" s="320"/>
      <c r="G158" s="228">
        <v>42.372631072997997</v>
      </c>
      <c r="H158" s="228">
        <v>-71.015640258789006</v>
      </c>
      <c r="I158" s="228">
        <v>157</v>
      </c>
      <c r="J158" s="228">
        <v>1</v>
      </c>
      <c r="K158" s="228">
        <v>0</v>
      </c>
      <c r="L158" s="228">
        <v>1</v>
      </c>
      <c r="M158" s="228">
        <v>0</v>
      </c>
      <c r="N158" s="228">
        <v>0</v>
      </c>
      <c r="O158" s="228">
        <v>0</v>
      </c>
      <c r="P158" s="228">
        <v>0</v>
      </c>
      <c r="Q158" s="228">
        <v>0</v>
      </c>
      <c r="R158" s="228">
        <v>0</v>
      </c>
      <c r="S158" s="228">
        <v>0</v>
      </c>
      <c r="T158" s="232"/>
    </row>
    <row r="159" spans="1:20" ht="15" x14ac:dyDescent="0.25">
      <c r="A159" s="228">
        <v>158</v>
      </c>
      <c r="B159" s="228" t="s">
        <v>6047</v>
      </c>
      <c r="C159" s="228" t="s">
        <v>1152</v>
      </c>
      <c r="D159" s="320" t="s">
        <v>76</v>
      </c>
      <c r="E159" s="320" t="s">
        <v>50</v>
      </c>
      <c r="F159" s="320"/>
      <c r="G159" s="228">
        <v>37.472911834716797</v>
      </c>
      <c r="H159" s="228">
        <v>-122.13954925537099</v>
      </c>
      <c r="I159" s="228">
        <v>158</v>
      </c>
      <c r="J159" s="228">
        <v>5</v>
      </c>
      <c r="K159" s="228">
        <v>0</v>
      </c>
      <c r="L159" s="228">
        <v>2</v>
      </c>
      <c r="M159" s="228">
        <v>1</v>
      </c>
      <c r="N159" s="228">
        <v>0</v>
      </c>
      <c r="O159" s="228">
        <v>2</v>
      </c>
      <c r="P159" s="228">
        <v>0</v>
      </c>
      <c r="Q159" s="228">
        <v>0</v>
      </c>
      <c r="R159" s="228">
        <v>0</v>
      </c>
      <c r="S159" s="228">
        <v>0</v>
      </c>
      <c r="T159" s="232"/>
    </row>
    <row r="160" spans="1:20" ht="15" x14ac:dyDescent="0.25">
      <c r="A160" s="228">
        <v>159</v>
      </c>
      <c r="B160" s="228" t="s">
        <v>6048</v>
      </c>
      <c r="C160" s="228" t="s">
        <v>1156</v>
      </c>
      <c r="D160" s="320" t="s">
        <v>198</v>
      </c>
      <c r="E160" s="320" t="s">
        <v>50</v>
      </c>
      <c r="F160" s="320"/>
      <c r="G160" s="228">
        <v>44.8586616516113</v>
      </c>
      <c r="H160" s="228">
        <v>-93.460128784179602</v>
      </c>
      <c r="I160" s="228">
        <v>159</v>
      </c>
      <c r="J160" s="228">
        <v>1</v>
      </c>
      <c r="K160" s="228">
        <v>1</v>
      </c>
      <c r="L160" s="228">
        <v>0</v>
      </c>
      <c r="M160" s="228">
        <v>0</v>
      </c>
      <c r="N160" s="228">
        <v>0</v>
      </c>
      <c r="O160" s="228">
        <v>0</v>
      </c>
      <c r="P160" s="228">
        <v>0</v>
      </c>
      <c r="Q160" s="228">
        <v>0</v>
      </c>
      <c r="R160" s="228">
        <v>0</v>
      </c>
      <c r="S160" s="228">
        <v>0</v>
      </c>
      <c r="T160" s="232"/>
    </row>
    <row r="161" spans="1:20" ht="15" x14ac:dyDescent="0.25">
      <c r="A161" s="228">
        <v>160</v>
      </c>
      <c r="B161" s="228" t="s">
        <v>6049</v>
      </c>
      <c r="C161" s="228" t="s">
        <v>1159</v>
      </c>
      <c r="D161" s="320" t="s">
        <v>198</v>
      </c>
      <c r="E161" s="320" t="s">
        <v>50</v>
      </c>
      <c r="F161" s="320"/>
      <c r="G161" s="228">
        <v>44.911628723144503</v>
      </c>
      <c r="H161" s="228">
        <v>-93.348220825195298</v>
      </c>
      <c r="I161" s="228">
        <v>160</v>
      </c>
      <c r="J161" s="228">
        <v>1</v>
      </c>
      <c r="K161" s="228">
        <v>0</v>
      </c>
      <c r="L161" s="228">
        <v>0</v>
      </c>
      <c r="M161" s="228">
        <v>0</v>
      </c>
      <c r="N161" s="228">
        <v>0</v>
      </c>
      <c r="O161" s="228">
        <v>1</v>
      </c>
      <c r="P161" s="228">
        <v>0</v>
      </c>
      <c r="Q161" s="228">
        <v>0</v>
      </c>
      <c r="R161" s="228">
        <v>0</v>
      </c>
      <c r="S161" s="228">
        <v>0</v>
      </c>
      <c r="T161" s="232"/>
    </row>
    <row r="162" spans="1:20" ht="15" x14ac:dyDescent="0.25">
      <c r="A162" s="228">
        <v>161</v>
      </c>
      <c r="B162" s="228" t="s">
        <v>6050</v>
      </c>
      <c r="C162" s="228" t="s">
        <v>1162</v>
      </c>
      <c r="D162" s="320" t="s">
        <v>740</v>
      </c>
      <c r="E162" s="320" t="s">
        <v>740</v>
      </c>
      <c r="F162" s="320">
        <v>1</v>
      </c>
      <c r="G162" s="228">
        <v>53.453800201416001</v>
      </c>
      <c r="H162" s="228">
        <v>-113.50900268554599</v>
      </c>
      <c r="I162" s="228">
        <v>161</v>
      </c>
      <c r="J162" s="228">
        <v>5</v>
      </c>
      <c r="K162" s="228">
        <v>2</v>
      </c>
      <c r="L162" s="228">
        <v>3</v>
      </c>
      <c r="M162" s="228">
        <v>0</v>
      </c>
      <c r="N162" s="228">
        <v>0</v>
      </c>
      <c r="O162" s="228">
        <v>0</v>
      </c>
      <c r="P162" s="228">
        <v>0</v>
      </c>
      <c r="Q162" s="228">
        <v>0</v>
      </c>
      <c r="R162" s="228">
        <v>0</v>
      </c>
      <c r="S162" s="228">
        <v>0</v>
      </c>
      <c r="T162" s="232"/>
    </row>
    <row r="163" spans="1:20" ht="15" x14ac:dyDescent="0.25">
      <c r="A163" s="228">
        <v>162</v>
      </c>
      <c r="B163" s="228" t="s">
        <v>6051</v>
      </c>
      <c r="C163" s="228" t="s">
        <v>1169</v>
      </c>
      <c r="D163" s="320" t="s">
        <v>76</v>
      </c>
      <c r="E163" s="320" t="s">
        <v>50</v>
      </c>
      <c r="F163" s="320"/>
      <c r="G163" s="228">
        <v>32.795799255371001</v>
      </c>
      <c r="H163" s="228">
        <v>-115.56996917724599</v>
      </c>
      <c r="I163" s="228">
        <v>162</v>
      </c>
      <c r="J163" s="228">
        <v>1</v>
      </c>
      <c r="K163" s="228">
        <v>1</v>
      </c>
      <c r="L163" s="228">
        <v>0</v>
      </c>
      <c r="M163" s="228">
        <v>0</v>
      </c>
      <c r="N163" s="228">
        <v>0</v>
      </c>
      <c r="O163" s="228">
        <v>0</v>
      </c>
      <c r="P163" s="228">
        <v>0</v>
      </c>
      <c r="Q163" s="228">
        <v>0</v>
      </c>
      <c r="R163" s="228">
        <v>0</v>
      </c>
      <c r="S163" s="228">
        <v>0</v>
      </c>
      <c r="T163" s="232"/>
    </row>
    <row r="164" spans="1:20" ht="15" x14ac:dyDescent="0.25">
      <c r="A164" s="228">
        <v>163</v>
      </c>
      <c r="B164" s="228" t="s">
        <v>6052</v>
      </c>
      <c r="C164" s="228" t="s">
        <v>1172</v>
      </c>
      <c r="D164" s="320" t="s">
        <v>76</v>
      </c>
      <c r="E164" s="320" t="s">
        <v>50</v>
      </c>
      <c r="F164" s="320"/>
      <c r="G164" s="228">
        <v>37.915630340576101</v>
      </c>
      <c r="H164" s="228">
        <v>-122.311470031738</v>
      </c>
      <c r="I164" s="228">
        <v>163</v>
      </c>
      <c r="J164" s="228">
        <v>4</v>
      </c>
      <c r="K164" s="228">
        <v>0</v>
      </c>
      <c r="L164" s="228">
        <v>1</v>
      </c>
      <c r="M164" s="228">
        <v>2</v>
      </c>
      <c r="N164" s="228">
        <v>0</v>
      </c>
      <c r="O164" s="228">
        <v>0</v>
      </c>
      <c r="P164" s="228">
        <v>1</v>
      </c>
      <c r="Q164" s="228">
        <v>0</v>
      </c>
      <c r="R164" s="228">
        <v>0</v>
      </c>
      <c r="S164" s="228">
        <v>0</v>
      </c>
      <c r="T164" s="232"/>
    </row>
    <row r="165" spans="1:20" ht="15" x14ac:dyDescent="0.25">
      <c r="A165" s="228">
        <v>164</v>
      </c>
      <c r="B165" s="228" t="s">
        <v>6053</v>
      </c>
      <c r="C165" s="228" t="s">
        <v>1176</v>
      </c>
      <c r="D165" s="320" t="s">
        <v>76</v>
      </c>
      <c r="E165" s="320" t="s">
        <v>50</v>
      </c>
      <c r="F165" s="320"/>
      <c r="G165" s="228">
        <v>34.070640563964801</v>
      </c>
      <c r="H165" s="228">
        <v>-118.030372619628</v>
      </c>
      <c r="I165" s="228">
        <v>164</v>
      </c>
      <c r="J165" s="228">
        <v>4</v>
      </c>
      <c r="K165" s="228">
        <v>0</v>
      </c>
      <c r="L165" s="228">
        <v>0</v>
      </c>
      <c r="M165" s="228">
        <v>0</v>
      </c>
      <c r="N165" s="228">
        <v>0</v>
      </c>
      <c r="O165" s="228">
        <v>0</v>
      </c>
      <c r="P165" s="228">
        <v>4</v>
      </c>
      <c r="Q165" s="228">
        <v>0</v>
      </c>
      <c r="R165" s="228">
        <v>0</v>
      </c>
      <c r="S165" s="228">
        <v>0</v>
      </c>
      <c r="T165" s="232"/>
    </row>
    <row r="166" spans="1:20" ht="15" x14ac:dyDescent="0.25">
      <c r="A166" s="228">
        <v>165</v>
      </c>
      <c r="B166" s="228" t="s">
        <v>6054</v>
      </c>
      <c r="C166" s="228" t="s">
        <v>1181</v>
      </c>
      <c r="D166" s="320" t="s">
        <v>76</v>
      </c>
      <c r="E166" s="320" t="s">
        <v>50</v>
      </c>
      <c r="F166" s="320"/>
      <c r="G166" s="228">
        <v>37.676231384277301</v>
      </c>
      <c r="H166" s="228">
        <v>-119.776397705078</v>
      </c>
      <c r="I166" s="228">
        <v>165</v>
      </c>
      <c r="J166" s="228">
        <v>3</v>
      </c>
      <c r="K166" s="228">
        <v>0</v>
      </c>
      <c r="L166" s="228">
        <v>2</v>
      </c>
      <c r="M166" s="228">
        <v>1</v>
      </c>
      <c r="N166" s="228">
        <v>0</v>
      </c>
      <c r="O166" s="228">
        <v>0</v>
      </c>
      <c r="P166" s="228">
        <v>0</v>
      </c>
      <c r="Q166" s="228">
        <v>0</v>
      </c>
      <c r="R166" s="228">
        <v>0</v>
      </c>
      <c r="S166" s="228">
        <v>0</v>
      </c>
      <c r="T166" s="232"/>
    </row>
    <row r="167" spans="1:20" ht="15" x14ac:dyDescent="0.25">
      <c r="A167" s="228">
        <v>166</v>
      </c>
      <c r="B167" s="228" t="s">
        <v>6055</v>
      </c>
      <c r="C167" s="228" t="s">
        <v>1187</v>
      </c>
      <c r="D167" s="320" t="s">
        <v>261</v>
      </c>
      <c r="E167" s="320" t="s">
        <v>50</v>
      </c>
      <c r="F167" s="320"/>
      <c r="G167" s="228">
        <v>46.99702835083</v>
      </c>
      <c r="H167" s="228">
        <v>-120.54872131347599</v>
      </c>
      <c r="I167" s="228">
        <v>166</v>
      </c>
      <c r="J167" s="228">
        <v>8</v>
      </c>
      <c r="K167" s="228">
        <v>7</v>
      </c>
      <c r="L167" s="228">
        <v>0</v>
      </c>
      <c r="M167" s="228">
        <v>1</v>
      </c>
      <c r="N167" s="228">
        <v>0</v>
      </c>
      <c r="O167" s="228">
        <v>0</v>
      </c>
      <c r="P167" s="228">
        <v>0</v>
      </c>
      <c r="Q167" s="228">
        <v>0</v>
      </c>
      <c r="R167" s="228">
        <v>0</v>
      </c>
      <c r="S167" s="228">
        <v>0</v>
      </c>
      <c r="T167" s="232"/>
    </row>
    <row r="168" spans="1:20" ht="15" x14ac:dyDescent="0.25">
      <c r="A168" s="228">
        <v>167</v>
      </c>
      <c r="B168" s="228" t="s">
        <v>4504</v>
      </c>
      <c r="C168" s="228" t="s">
        <v>1194</v>
      </c>
      <c r="D168" s="320" t="s">
        <v>76</v>
      </c>
      <c r="E168" s="320" t="s">
        <v>50</v>
      </c>
      <c r="F168" s="320"/>
      <c r="G168" s="228">
        <v>37.837169647216797</v>
      </c>
      <c r="H168" s="228">
        <v>-122.301750183105</v>
      </c>
      <c r="I168" s="228">
        <v>167</v>
      </c>
      <c r="J168" s="228">
        <v>8</v>
      </c>
      <c r="K168" s="228">
        <v>2</v>
      </c>
      <c r="L168" s="228">
        <v>2</v>
      </c>
      <c r="M168" s="228">
        <v>5</v>
      </c>
      <c r="N168" s="228">
        <v>0</v>
      </c>
      <c r="O168" s="228">
        <v>0</v>
      </c>
      <c r="P168" s="228">
        <v>0</v>
      </c>
      <c r="Q168" s="228">
        <v>0</v>
      </c>
      <c r="R168" s="228">
        <v>0</v>
      </c>
      <c r="S168" s="228">
        <v>0</v>
      </c>
      <c r="T168" s="232"/>
    </row>
    <row r="169" spans="1:20" ht="15" x14ac:dyDescent="0.25">
      <c r="A169" s="228">
        <v>168</v>
      </c>
      <c r="B169" s="228" t="s">
        <v>6056</v>
      </c>
      <c r="C169" s="228" t="s">
        <v>1207</v>
      </c>
      <c r="D169" s="320" t="s">
        <v>874</v>
      </c>
      <c r="E169" s="320" t="s">
        <v>50</v>
      </c>
      <c r="F169" s="320"/>
      <c r="G169" s="228">
        <v>41.998348236083899</v>
      </c>
      <c r="H169" s="228">
        <v>-72.574363708496094</v>
      </c>
      <c r="I169" s="228">
        <v>168</v>
      </c>
      <c r="J169" s="228">
        <v>1</v>
      </c>
      <c r="K169" s="228">
        <v>0</v>
      </c>
      <c r="L169" s="228">
        <v>0</v>
      </c>
      <c r="M169" s="228">
        <v>1</v>
      </c>
      <c r="N169" s="228">
        <v>0</v>
      </c>
      <c r="O169" s="228">
        <v>0</v>
      </c>
      <c r="P169" s="228">
        <v>1</v>
      </c>
      <c r="Q169" s="228">
        <v>0</v>
      </c>
      <c r="R169" s="228">
        <v>0</v>
      </c>
      <c r="S169" s="228">
        <v>0</v>
      </c>
      <c r="T169" s="232"/>
    </row>
    <row r="170" spans="1:20" ht="15" x14ac:dyDescent="0.25">
      <c r="A170" s="228">
        <v>169</v>
      </c>
      <c r="B170" s="228" t="s">
        <v>6057</v>
      </c>
      <c r="C170" s="228" t="s">
        <v>1210</v>
      </c>
      <c r="D170" s="320" t="s">
        <v>244</v>
      </c>
      <c r="E170" s="320" t="s">
        <v>50</v>
      </c>
      <c r="F170" s="320"/>
      <c r="G170" s="228">
        <v>39.6546211242675</v>
      </c>
      <c r="H170" s="228">
        <v>-104.993560791015</v>
      </c>
      <c r="I170" s="228">
        <v>169</v>
      </c>
      <c r="J170" s="228">
        <v>1</v>
      </c>
      <c r="K170" s="228">
        <v>1</v>
      </c>
      <c r="L170" s="228">
        <v>0</v>
      </c>
      <c r="M170" s="228">
        <v>0</v>
      </c>
      <c r="N170" s="228">
        <v>0</v>
      </c>
      <c r="O170" s="228">
        <v>0</v>
      </c>
      <c r="P170" s="228">
        <v>0</v>
      </c>
      <c r="Q170" s="228">
        <v>0</v>
      </c>
      <c r="R170" s="228">
        <v>0</v>
      </c>
      <c r="S170" s="228">
        <v>0</v>
      </c>
      <c r="T170" s="232"/>
    </row>
    <row r="171" spans="1:20" ht="15" x14ac:dyDescent="0.25">
      <c r="A171" s="228">
        <v>170</v>
      </c>
      <c r="B171" s="228" t="s">
        <v>6058</v>
      </c>
      <c r="C171" s="228" t="s">
        <v>1213</v>
      </c>
      <c r="D171" s="320" t="s">
        <v>874</v>
      </c>
      <c r="E171" s="320" t="s">
        <v>50</v>
      </c>
      <c r="F171" s="320"/>
      <c r="G171" s="228">
        <v>41.353118896484297</v>
      </c>
      <c r="H171" s="228">
        <v>-72.390640258789006</v>
      </c>
      <c r="I171" s="228">
        <v>170</v>
      </c>
      <c r="J171" s="228">
        <v>2</v>
      </c>
      <c r="K171" s="228">
        <v>1</v>
      </c>
      <c r="L171" s="228">
        <v>1</v>
      </c>
      <c r="M171" s="228">
        <v>0</v>
      </c>
      <c r="N171" s="228">
        <v>0</v>
      </c>
      <c r="O171" s="228">
        <v>0</v>
      </c>
      <c r="P171" s="228">
        <v>0</v>
      </c>
      <c r="Q171" s="228">
        <v>0</v>
      </c>
      <c r="R171" s="228">
        <v>0</v>
      </c>
      <c r="S171" s="228">
        <v>0</v>
      </c>
      <c r="T171" s="232"/>
    </row>
    <row r="172" spans="1:20" ht="15" x14ac:dyDescent="0.25">
      <c r="A172" s="228">
        <v>171</v>
      </c>
      <c r="B172" s="228" t="s">
        <v>6059</v>
      </c>
      <c r="C172" s="228" t="s">
        <v>1216</v>
      </c>
      <c r="D172" s="320" t="s">
        <v>122</v>
      </c>
      <c r="E172" s="320" t="s">
        <v>50</v>
      </c>
      <c r="F172" s="320"/>
      <c r="G172" s="228">
        <v>44.049919128417898</v>
      </c>
      <c r="H172" s="228">
        <v>-123.088539123535</v>
      </c>
      <c r="I172" s="228">
        <v>171</v>
      </c>
      <c r="J172" s="228">
        <v>7</v>
      </c>
      <c r="K172" s="228">
        <v>3</v>
      </c>
      <c r="L172" s="228">
        <v>2</v>
      </c>
      <c r="M172" s="228">
        <v>1</v>
      </c>
      <c r="N172" s="228">
        <v>0</v>
      </c>
      <c r="O172" s="228">
        <v>0</v>
      </c>
      <c r="P172" s="228">
        <v>1</v>
      </c>
      <c r="Q172" s="228">
        <v>0</v>
      </c>
      <c r="R172" s="228">
        <v>0</v>
      </c>
      <c r="S172" s="228">
        <v>0</v>
      </c>
      <c r="T172" s="232"/>
    </row>
    <row r="173" spans="1:20" ht="15" x14ac:dyDescent="0.25">
      <c r="A173" s="228">
        <v>172</v>
      </c>
      <c r="B173" s="228" t="s">
        <v>6060</v>
      </c>
      <c r="C173" s="228" t="s">
        <v>1224</v>
      </c>
      <c r="D173" s="320" t="s">
        <v>76</v>
      </c>
      <c r="E173" s="320" t="s">
        <v>50</v>
      </c>
      <c r="F173" s="320"/>
      <c r="G173" s="228">
        <v>40.803268432617102</v>
      </c>
      <c r="H173" s="228">
        <v>-124.159530639648</v>
      </c>
      <c r="I173" s="228">
        <v>172</v>
      </c>
      <c r="J173" s="228">
        <v>4</v>
      </c>
      <c r="K173" s="228">
        <v>0</v>
      </c>
      <c r="L173" s="228">
        <v>4</v>
      </c>
      <c r="M173" s="228">
        <v>0</v>
      </c>
      <c r="N173" s="228">
        <v>0</v>
      </c>
      <c r="O173" s="228">
        <v>0</v>
      </c>
      <c r="P173" s="228">
        <v>0</v>
      </c>
      <c r="Q173" s="228">
        <v>0</v>
      </c>
      <c r="R173" s="228">
        <v>0</v>
      </c>
      <c r="S173" s="228">
        <v>0</v>
      </c>
      <c r="T173" s="232"/>
    </row>
    <row r="174" spans="1:20" ht="15" x14ac:dyDescent="0.25">
      <c r="A174" s="228">
        <v>173</v>
      </c>
      <c r="B174" s="228" t="s">
        <v>6061</v>
      </c>
      <c r="C174" s="228" t="s">
        <v>1233</v>
      </c>
      <c r="D174" s="320" t="s">
        <v>49</v>
      </c>
      <c r="E174" s="320" t="s">
        <v>50</v>
      </c>
      <c r="F174" s="320"/>
      <c r="G174" s="228">
        <v>42.408168792724602</v>
      </c>
      <c r="H174" s="228">
        <v>-71.054496765136705</v>
      </c>
      <c r="I174" s="228">
        <v>173</v>
      </c>
      <c r="J174" s="228">
        <v>4</v>
      </c>
      <c r="K174" s="228">
        <v>1</v>
      </c>
      <c r="L174" s="228">
        <v>0</v>
      </c>
      <c r="M174" s="228">
        <v>2</v>
      </c>
      <c r="N174" s="228">
        <v>0</v>
      </c>
      <c r="O174" s="228">
        <v>1</v>
      </c>
      <c r="P174" s="228">
        <v>0</v>
      </c>
      <c r="Q174" s="228">
        <v>0</v>
      </c>
      <c r="R174" s="228">
        <v>0</v>
      </c>
      <c r="S174" s="228">
        <v>0</v>
      </c>
      <c r="T174" s="232"/>
    </row>
    <row r="175" spans="1:20" ht="15" x14ac:dyDescent="0.25">
      <c r="A175" s="228">
        <v>174</v>
      </c>
      <c r="B175" s="228" t="s">
        <v>6062</v>
      </c>
      <c r="C175" s="228" t="s">
        <v>1233</v>
      </c>
      <c r="D175" s="320" t="s">
        <v>261</v>
      </c>
      <c r="E175" s="320" t="s">
        <v>50</v>
      </c>
      <c r="F175" s="320"/>
      <c r="G175" s="228">
        <v>47.976589202880803</v>
      </c>
      <c r="H175" s="228">
        <v>-122.205932617187</v>
      </c>
      <c r="I175" s="228">
        <v>174</v>
      </c>
      <c r="J175" s="228">
        <v>10</v>
      </c>
      <c r="K175" s="228">
        <v>9</v>
      </c>
      <c r="L175" s="228">
        <v>0</v>
      </c>
      <c r="M175" s="228">
        <v>0</v>
      </c>
      <c r="N175" s="228">
        <v>1</v>
      </c>
      <c r="O175" s="228">
        <v>0</v>
      </c>
      <c r="P175" s="228">
        <v>0</v>
      </c>
      <c r="Q175" s="228">
        <v>0</v>
      </c>
      <c r="R175" s="228">
        <v>0</v>
      </c>
      <c r="S175" s="228">
        <v>0</v>
      </c>
      <c r="T175" s="232"/>
    </row>
    <row r="176" spans="1:20" ht="15" x14ac:dyDescent="0.25">
      <c r="A176" s="228">
        <v>175</v>
      </c>
      <c r="B176" s="228" t="s">
        <v>6063</v>
      </c>
      <c r="C176" s="228" t="s">
        <v>1244</v>
      </c>
      <c r="D176" s="320" t="s">
        <v>76</v>
      </c>
      <c r="E176" s="320" t="s">
        <v>50</v>
      </c>
      <c r="F176" s="320"/>
      <c r="G176" s="228">
        <v>37.9851684570312</v>
      </c>
      <c r="H176" s="228">
        <v>-122.590377807617</v>
      </c>
      <c r="I176" s="228">
        <v>175</v>
      </c>
      <c r="J176" s="228">
        <v>2</v>
      </c>
      <c r="K176" s="228">
        <v>0</v>
      </c>
      <c r="L176" s="228">
        <v>1</v>
      </c>
      <c r="M176" s="228">
        <v>0</v>
      </c>
      <c r="N176" s="228">
        <v>0</v>
      </c>
      <c r="O176" s="228">
        <v>1</v>
      </c>
      <c r="P176" s="228">
        <v>0</v>
      </c>
      <c r="Q176" s="228">
        <v>0</v>
      </c>
      <c r="R176" s="228">
        <v>0</v>
      </c>
      <c r="S176" s="228">
        <v>0</v>
      </c>
      <c r="T176" s="232"/>
    </row>
    <row r="177" spans="1:20" ht="15" x14ac:dyDescent="0.25">
      <c r="A177" s="228">
        <v>176</v>
      </c>
      <c r="B177" s="228" t="s">
        <v>6064</v>
      </c>
      <c r="C177" s="228" t="s">
        <v>1244</v>
      </c>
      <c r="D177" s="320" t="s">
        <v>144</v>
      </c>
      <c r="E177" s="320" t="s">
        <v>50</v>
      </c>
      <c r="F177" s="320"/>
      <c r="G177" s="228">
        <v>38.841789245605398</v>
      </c>
      <c r="H177" s="228">
        <v>-77.308868408203097</v>
      </c>
      <c r="I177" s="228">
        <v>176</v>
      </c>
      <c r="J177" s="228">
        <v>8</v>
      </c>
      <c r="K177" s="228">
        <v>1</v>
      </c>
      <c r="L177" s="228">
        <v>4</v>
      </c>
      <c r="M177" s="228">
        <v>1</v>
      </c>
      <c r="N177" s="228">
        <v>0</v>
      </c>
      <c r="O177" s="228">
        <v>1</v>
      </c>
      <c r="P177" s="228">
        <v>1</v>
      </c>
      <c r="Q177" s="228">
        <v>0</v>
      </c>
      <c r="R177" s="228">
        <v>0</v>
      </c>
      <c r="S177" s="228">
        <v>0</v>
      </c>
      <c r="T177" s="232"/>
    </row>
    <row r="178" spans="1:20" ht="15" x14ac:dyDescent="0.25">
      <c r="A178" s="228">
        <v>177</v>
      </c>
      <c r="B178" s="228" t="s">
        <v>6065</v>
      </c>
      <c r="C178" s="228" t="s">
        <v>1254</v>
      </c>
      <c r="D178" s="320" t="s">
        <v>76</v>
      </c>
      <c r="E178" s="320" t="s">
        <v>50</v>
      </c>
      <c r="F178" s="320"/>
      <c r="G178" s="228">
        <v>38.249229431152301</v>
      </c>
      <c r="H178" s="228">
        <v>-122.04387664794901</v>
      </c>
      <c r="I178" s="228">
        <v>177</v>
      </c>
      <c r="J178" s="228">
        <v>4</v>
      </c>
      <c r="K178" s="228">
        <v>1</v>
      </c>
      <c r="L178" s="228">
        <v>0</v>
      </c>
      <c r="M178" s="228">
        <v>1</v>
      </c>
      <c r="N178" s="228">
        <v>0</v>
      </c>
      <c r="O178" s="228">
        <v>1</v>
      </c>
      <c r="P178" s="228">
        <v>1</v>
      </c>
      <c r="Q178" s="228">
        <v>0</v>
      </c>
      <c r="R178" s="228">
        <v>0</v>
      </c>
      <c r="S178" s="228">
        <v>0</v>
      </c>
      <c r="T178" s="232"/>
    </row>
    <row r="179" spans="1:20" ht="15" x14ac:dyDescent="0.25">
      <c r="A179" s="228">
        <v>178</v>
      </c>
      <c r="B179" s="228" t="s">
        <v>6066</v>
      </c>
      <c r="C179" s="228" t="s">
        <v>1261</v>
      </c>
      <c r="D179" s="320" t="s">
        <v>320</v>
      </c>
      <c r="E179" s="320" t="s">
        <v>50</v>
      </c>
      <c r="F179" s="320"/>
      <c r="G179" s="228">
        <v>43.723701477050703</v>
      </c>
      <c r="H179" s="228">
        <v>-70.2322998046875</v>
      </c>
      <c r="I179" s="228">
        <v>178</v>
      </c>
      <c r="J179" s="228">
        <v>1</v>
      </c>
      <c r="K179" s="228">
        <v>0</v>
      </c>
      <c r="L179" s="228">
        <v>1</v>
      </c>
      <c r="M179" s="228">
        <v>0</v>
      </c>
      <c r="N179" s="228">
        <v>0</v>
      </c>
      <c r="O179" s="228">
        <v>0</v>
      </c>
      <c r="P179" s="228">
        <v>0</v>
      </c>
      <c r="Q179" s="228">
        <v>0</v>
      </c>
      <c r="R179" s="228">
        <v>0</v>
      </c>
      <c r="S179" s="228">
        <v>0</v>
      </c>
      <c r="T179" s="232"/>
    </row>
    <row r="180" spans="1:20" ht="15" x14ac:dyDescent="0.25">
      <c r="A180" s="228">
        <v>179</v>
      </c>
      <c r="B180" s="228" t="s">
        <v>6067</v>
      </c>
      <c r="C180" s="228" t="s">
        <v>1264</v>
      </c>
      <c r="D180" s="320" t="s">
        <v>516</v>
      </c>
      <c r="E180" s="320" t="s">
        <v>50</v>
      </c>
      <c r="F180" s="320"/>
      <c r="G180" s="228">
        <v>46.875911712646399</v>
      </c>
      <c r="H180" s="228">
        <v>-96.781761169433594</v>
      </c>
      <c r="I180" s="228">
        <v>179</v>
      </c>
      <c r="J180" s="228">
        <v>1</v>
      </c>
      <c r="K180" s="228">
        <v>1</v>
      </c>
      <c r="L180" s="228">
        <v>0</v>
      </c>
      <c r="M180" s="228">
        <v>0</v>
      </c>
      <c r="N180" s="228">
        <v>0</v>
      </c>
      <c r="O180" s="228">
        <v>0</v>
      </c>
      <c r="P180" s="228">
        <v>0</v>
      </c>
      <c r="Q180" s="228">
        <v>0</v>
      </c>
      <c r="R180" s="228">
        <v>0</v>
      </c>
      <c r="S180" s="228">
        <v>0</v>
      </c>
      <c r="T180" s="232"/>
    </row>
    <row r="181" spans="1:20" ht="15" x14ac:dyDescent="0.25">
      <c r="A181" s="228">
        <v>180</v>
      </c>
      <c r="B181" s="228" t="s">
        <v>6538</v>
      </c>
      <c r="C181" s="228" t="s">
        <v>5861</v>
      </c>
      <c r="D181" s="320" t="s">
        <v>874</v>
      </c>
      <c r="E181" s="320" t="s">
        <v>50</v>
      </c>
      <c r="F181" s="320"/>
      <c r="G181" s="228">
        <v>41.712120056152301</v>
      </c>
      <c r="H181" s="228">
        <v>-72.838569641113196</v>
      </c>
      <c r="I181" s="228">
        <v>180</v>
      </c>
      <c r="J181" s="228">
        <v>0</v>
      </c>
      <c r="K181" s="228">
        <v>0</v>
      </c>
      <c r="L181" s="228">
        <v>0</v>
      </c>
      <c r="M181" s="228">
        <v>0</v>
      </c>
      <c r="N181" s="228">
        <v>0</v>
      </c>
      <c r="O181" s="228">
        <v>0</v>
      </c>
      <c r="P181" s="228">
        <v>0</v>
      </c>
      <c r="Q181" s="228">
        <v>0</v>
      </c>
      <c r="R181" s="228">
        <v>0</v>
      </c>
      <c r="S181" s="228">
        <v>0</v>
      </c>
      <c r="T181" s="232"/>
    </row>
    <row r="182" spans="1:20" ht="15" x14ac:dyDescent="0.25">
      <c r="A182" s="228">
        <v>181</v>
      </c>
      <c r="B182" s="228" t="s">
        <v>4505</v>
      </c>
      <c r="C182" s="228" t="s">
        <v>1267</v>
      </c>
      <c r="D182" s="320" t="s">
        <v>1268</v>
      </c>
      <c r="E182" s="320" t="s">
        <v>50</v>
      </c>
      <c r="F182" s="320"/>
      <c r="G182" s="228">
        <v>36.063201904296797</v>
      </c>
      <c r="H182" s="228">
        <v>-94.157913208007798</v>
      </c>
      <c r="I182" s="228">
        <v>181</v>
      </c>
      <c r="J182" s="228">
        <v>2</v>
      </c>
      <c r="K182" s="228">
        <v>0</v>
      </c>
      <c r="L182" s="228">
        <v>2</v>
      </c>
      <c r="M182" s="228">
        <v>1</v>
      </c>
      <c r="N182" s="228">
        <v>0</v>
      </c>
      <c r="O182" s="228">
        <v>0</v>
      </c>
      <c r="P182" s="228">
        <v>0</v>
      </c>
      <c r="Q182" s="228">
        <v>0</v>
      </c>
      <c r="R182" s="228">
        <v>0</v>
      </c>
      <c r="S182" s="228">
        <v>0</v>
      </c>
      <c r="T182" s="232"/>
    </row>
    <row r="183" spans="1:20" ht="15" x14ac:dyDescent="0.25">
      <c r="A183" s="228">
        <v>182</v>
      </c>
      <c r="B183" s="228" t="s">
        <v>6068</v>
      </c>
      <c r="C183" s="228" t="s">
        <v>1267</v>
      </c>
      <c r="D183" s="320" t="s">
        <v>250</v>
      </c>
      <c r="E183" s="320" t="s">
        <v>50</v>
      </c>
      <c r="F183" s="320"/>
      <c r="G183" s="228">
        <v>35.054489135742102</v>
      </c>
      <c r="H183" s="228">
        <v>-78.877578735351506</v>
      </c>
      <c r="I183" s="228">
        <v>182</v>
      </c>
      <c r="J183" s="228">
        <v>1</v>
      </c>
      <c r="K183" s="228">
        <v>1</v>
      </c>
      <c r="L183" s="228">
        <v>0</v>
      </c>
      <c r="M183" s="228">
        <v>0</v>
      </c>
      <c r="N183" s="228">
        <v>0</v>
      </c>
      <c r="O183" s="228">
        <v>0</v>
      </c>
      <c r="P183" s="228">
        <v>0</v>
      </c>
      <c r="Q183" s="228">
        <v>0</v>
      </c>
      <c r="R183" s="228">
        <v>0</v>
      </c>
      <c r="S183" s="228">
        <v>0</v>
      </c>
      <c r="T183" s="232"/>
    </row>
    <row r="184" spans="1:20" ht="15" x14ac:dyDescent="0.25">
      <c r="A184" s="228">
        <v>183</v>
      </c>
      <c r="B184" s="228" t="s">
        <v>6069</v>
      </c>
      <c r="C184" s="228" t="s">
        <v>1275</v>
      </c>
      <c r="D184" s="320" t="s">
        <v>1276</v>
      </c>
      <c r="E184" s="320" t="s">
        <v>50</v>
      </c>
      <c r="F184" s="320"/>
      <c r="G184" s="228">
        <v>35.19820022583</v>
      </c>
      <c r="H184" s="228">
        <v>-111.65129852294901</v>
      </c>
      <c r="I184" s="228">
        <v>183</v>
      </c>
      <c r="J184" s="228">
        <v>1</v>
      </c>
      <c r="K184" s="228">
        <v>0</v>
      </c>
      <c r="L184" s="228">
        <v>1</v>
      </c>
      <c r="M184" s="228">
        <v>0</v>
      </c>
      <c r="N184" s="228">
        <v>0</v>
      </c>
      <c r="O184" s="228">
        <v>0</v>
      </c>
      <c r="P184" s="228">
        <v>0</v>
      </c>
      <c r="Q184" s="228">
        <v>0</v>
      </c>
      <c r="R184" s="228">
        <v>0</v>
      </c>
      <c r="S184" s="228">
        <v>0</v>
      </c>
      <c r="T184" s="232"/>
    </row>
    <row r="185" spans="1:20" ht="15" x14ac:dyDescent="0.25">
      <c r="A185" s="228">
        <v>184</v>
      </c>
      <c r="B185" s="228" t="s">
        <v>6070</v>
      </c>
      <c r="C185" s="228" t="s">
        <v>1279</v>
      </c>
      <c r="D185" s="320" t="s">
        <v>1276</v>
      </c>
      <c r="E185" s="320" t="s">
        <v>50</v>
      </c>
      <c r="F185" s="320"/>
      <c r="G185" s="228">
        <v>33.038810729980398</v>
      </c>
      <c r="H185" s="228">
        <v>-111.38754272460901</v>
      </c>
      <c r="I185" s="228">
        <v>184</v>
      </c>
      <c r="J185" s="228">
        <v>1</v>
      </c>
      <c r="K185" s="228">
        <v>1</v>
      </c>
      <c r="L185" s="228">
        <v>0</v>
      </c>
      <c r="M185" s="228">
        <v>0</v>
      </c>
      <c r="N185" s="228">
        <v>0</v>
      </c>
      <c r="O185" s="228">
        <v>0</v>
      </c>
      <c r="P185" s="228">
        <v>0</v>
      </c>
      <c r="Q185" s="228">
        <v>0</v>
      </c>
      <c r="R185" s="228">
        <v>0</v>
      </c>
      <c r="S185" s="228">
        <v>0</v>
      </c>
      <c r="T185" s="232"/>
    </row>
    <row r="186" spans="1:20" ht="15" x14ac:dyDescent="0.25">
      <c r="A186" s="228">
        <v>185</v>
      </c>
      <c r="B186" s="228" t="s">
        <v>6071</v>
      </c>
      <c r="C186" s="228" t="s">
        <v>1283</v>
      </c>
      <c r="D186" s="320" t="s">
        <v>1284</v>
      </c>
      <c r="E186" s="320" t="s">
        <v>1284</v>
      </c>
      <c r="F186" s="320">
        <v>1</v>
      </c>
      <c r="G186" s="228">
        <v>-27.597799301147401</v>
      </c>
      <c r="H186" s="228">
        <v>-48.548179626464801</v>
      </c>
      <c r="I186" s="228">
        <v>185</v>
      </c>
      <c r="J186" s="228">
        <v>1</v>
      </c>
      <c r="K186" s="228">
        <v>0</v>
      </c>
      <c r="L186" s="228">
        <v>1</v>
      </c>
      <c r="M186" s="228">
        <v>0</v>
      </c>
      <c r="N186" s="228">
        <v>0</v>
      </c>
      <c r="O186" s="228">
        <v>0</v>
      </c>
      <c r="P186" s="228">
        <v>0</v>
      </c>
      <c r="Q186" s="228">
        <v>0</v>
      </c>
      <c r="R186" s="228">
        <v>0</v>
      </c>
      <c r="S186" s="228">
        <v>0</v>
      </c>
      <c r="T186" s="232"/>
    </row>
    <row r="187" spans="1:20" ht="15" x14ac:dyDescent="0.25">
      <c r="A187" s="228">
        <v>186</v>
      </c>
      <c r="B187" s="228" t="s">
        <v>6072</v>
      </c>
      <c r="C187" s="228" t="s">
        <v>1287</v>
      </c>
      <c r="D187" s="320" t="s">
        <v>122</v>
      </c>
      <c r="E187" s="320" t="s">
        <v>50</v>
      </c>
      <c r="F187" s="320"/>
      <c r="G187" s="228">
        <v>45.518989562988203</v>
      </c>
      <c r="H187" s="228">
        <v>-123.111198425292</v>
      </c>
      <c r="I187" s="228">
        <v>186</v>
      </c>
      <c r="J187" s="228">
        <v>3</v>
      </c>
      <c r="K187" s="228">
        <v>2</v>
      </c>
      <c r="L187" s="228">
        <v>1</v>
      </c>
      <c r="M187" s="228">
        <v>0</v>
      </c>
      <c r="N187" s="228">
        <v>0</v>
      </c>
      <c r="O187" s="228">
        <v>0</v>
      </c>
      <c r="P187" s="228">
        <v>0</v>
      </c>
      <c r="Q187" s="228">
        <v>0</v>
      </c>
      <c r="R187" s="228">
        <v>0</v>
      </c>
      <c r="S187" s="228">
        <v>0</v>
      </c>
      <c r="T187" s="232"/>
    </row>
    <row r="188" spans="1:20" ht="15" x14ac:dyDescent="0.25">
      <c r="A188" s="228">
        <v>187</v>
      </c>
      <c r="B188" s="228" t="s">
        <v>6073</v>
      </c>
      <c r="C188" s="228" t="s">
        <v>1292</v>
      </c>
      <c r="D188" s="320" t="s">
        <v>76</v>
      </c>
      <c r="E188" s="320" t="s">
        <v>50</v>
      </c>
      <c r="F188" s="320"/>
      <c r="G188" s="228">
        <v>39.446128845214801</v>
      </c>
      <c r="H188" s="228">
        <v>-123.80592346191401</v>
      </c>
      <c r="I188" s="228">
        <v>187</v>
      </c>
      <c r="J188" s="228">
        <v>1</v>
      </c>
      <c r="K188" s="228">
        <v>0</v>
      </c>
      <c r="L188" s="228">
        <v>0</v>
      </c>
      <c r="M188" s="228">
        <v>1</v>
      </c>
      <c r="N188" s="228">
        <v>0</v>
      </c>
      <c r="O188" s="228">
        <v>0</v>
      </c>
      <c r="P188" s="228">
        <v>0</v>
      </c>
      <c r="Q188" s="228">
        <v>0</v>
      </c>
      <c r="R188" s="228">
        <v>0</v>
      </c>
      <c r="S188" s="228">
        <v>0</v>
      </c>
      <c r="T188" s="232"/>
    </row>
    <row r="189" spans="1:20" ht="15" x14ac:dyDescent="0.25">
      <c r="A189" s="228">
        <v>188</v>
      </c>
      <c r="B189" s="228" t="s">
        <v>6074</v>
      </c>
      <c r="C189" s="228" t="s">
        <v>1295</v>
      </c>
      <c r="D189" s="320" t="s">
        <v>244</v>
      </c>
      <c r="E189" s="320" t="s">
        <v>50</v>
      </c>
      <c r="F189" s="320"/>
      <c r="G189" s="228">
        <v>40.581470489501903</v>
      </c>
      <c r="H189" s="228">
        <v>-105.07626342773401</v>
      </c>
      <c r="I189" s="228">
        <v>188</v>
      </c>
      <c r="J189" s="228">
        <v>5</v>
      </c>
      <c r="K189" s="228">
        <v>4</v>
      </c>
      <c r="L189" s="228">
        <v>0</v>
      </c>
      <c r="M189" s="228">
        <v>0</v>
      </c>
      <c r="N189" s="228">
        <v>0</v>
      </c>
      <c r="O189" s="228">
        <v>1</v>
      </c>
      <c r="P189" s="228">
        <v>0</v>
      </c>
      <c r="Q189" s="228">
        <v>0</v>
      </c>
      <c r="R189" s="228">
        <v>0</v>
      </c>
      <c r="S189" s="228">
        <v>0</v>
      </c>
      <c r="T189" s="232"/>
    </row>
    <row r="190" spans="1:20" ht="15" x14ac:dyDescent="0.25">
      <c r="A190" s="228">
        <v>189</v>
      </c>
      <c r="B190" s="228" t="s">
        <v>6075</v>
      </c>
      <c r="C190" s="228" t="s">
        <v>1300</v>
      </c>
      <c r="D190" s="320" t="s">
        <v>1301</v>
      </c>
      <c r="E190" s="320" t="s">
        <v>50</v>
      </c>
      <c r="F190" s="320"/>
      <c r="G190" s="228">
        <v>39.040981292724602</v>
      </c>
      <c r="H190" s="228">
        <v>-84.538497924804602</v>
      </c>
      <c r="I190" s="228">
        <v>189</v>
      </c>
      <c r="J190" s="228">
        <v>3</v>
      </c>
      <c r="K190" s="228">
        <v>3</v>
      </c>
      <c r="L190" s="228">
        <v>0</v>
      </c>
      <c r="M190" s="228">
        <v>0</v>
      </c>
      <c r="N190" s="228">
        <v>0</v>
      </c>
      <c r="O190" s="228">
        <v>0</v>
      </c>
      <c r="P190" s="228">
        <v>0</v>
      </c>
      <c r="Q190" s="228">
        <v>0</v>
      </c>
      <c r="R190" s="228">
        <v>0</v>
      </c>
      <c r="S190" s="228">
        <v>0</v>
      </c>
      <c r="T190" s="232"/>
    </row>
    <row r="191" spans="1:20" ht="15" x14ac:dyDescent="0.25">
      <c r="A191" s="228">
        <v>190</v>
      </c>
      <c r="B191" s="228" t="s">
        <v>6076</v>
      </c>
      <c r="C191" s="228" t="s">
        <v>1304</v>
      </c>
      <c r="D191" s="320" t="s">
        <v>76</v>
      </c>
      <c r="E191" s="320" t="s">
        <v>50</v>
      </c>
      <c r="F191" s="320"/>
      <c r="G191" s="228">
        <v>37.561138153076101</v>
      </c>
      <c r="H191" s="228">
        <v>-122.26888275146401</v>
      </c>
      <c r="I191" s="228">
        <v>190</v>
      </c>
      <c r="J191" s="228">
        <v>5</v>
      </c>
      <c r="K191" s="228">
        <v>0</v>
      </c>
      <c r="L191" s="228">
        <v>2</v>
      </c>
      <c r="M191" s="228">
        <v>3</v>
      </c>
      <c r="N191" s="228">
        <v>0</v>
      </c>
      <c r="O191" s="228">
        <v>0</v>
      </c>
      <c r="P191" s="228">
        <v>0</v>
      </c>
      <c r="Q191" s="228">
        <v>0</v>
      </c>
      <c r="R191" s="228">
        <v>0</v>
      </c>
      <c r="S191" s="228">
        <v>0</v>
      </c>
      <c r="T191" s="232"/>
    </row>
    <row r="192" spans="1:20" ht="15" x14ac:dyDescent="0.25">
      <c r="A192" s="228">
        <v>191</v>
      </c>
      <c r="B192" s="228" t="s">
        <v>6077</v>
      </c>
      <c r="C192" s="228" t="s">
        <v>1309</v>
      </c>
      <c r="D192" s="320" t="s">
        <v>144</v>
      </c>
      <c r="E192" s="320" t="s">
        <v>50</v>
      </c>
      <c r="F192" s="320"/>
      <c r="G192" s="228">
        <v>38.300891876220703</v>
      </c>
      <c r="H192" s="228">
        <v>-77.459136962890597</v>
      </c>
      <c r="I192" s="228">
        <v>191</v>
      </c>
      <c r="J192" s="228">
        <v>7</v>
      </c>
      <c r="K192" s="228">
        <v>6</v>
      </c>
      <c r="L192" s="228">
        <v>1</v>
      </c>
      <c r="M192" s="228">
        <v>0</v>
      </c>
      <c r="N192" s="228">
        <v>0</v>
      </c>
      <c r="O192" s="228">
        <v>0</v>
      </c>
      <c r="P192" s="228">
        <v>0</v>
      </c>
      <c r="Q192" s="228">
        <v>0</v>
      </c>
      <c r="R192" s="228">
        <v>0</v>
      </c>
      <c r="S192" s="228">
        <v>0</v>
      </c>
      <c r="T192" s="232"/>
    </row>
    <row r="193" spans="1:20" ht="15" x14ac:dyDescent="0.25">
      <c r="A193" s="228">
        <v>192</v>
      </c>
      <c r="B193" s="228" t="s">
        <v>6078</v>
      </c>
      <c r="C193" s="228" t="s">
        <v>1319</v>
      </c>
      <c r="D193" s="320" t="s">
        <v>76</v>
      </c>
      <c r="E193" s="320" t="s">
        <v>50</v>
      </c>
      <c r="F193" s="320"/>
      <c r="G193" s="228">
        <v>37.550910949707003</v>
      </c>
      <c r="H193" s="228">
        <v>-121.98217010498</v>
      </c>
      <c r="I193" s="228">
        <v>192</v>
      </c>
      <c r="J193" s="228">
        <v>3</v>
      </c>
      <c r="K193" s="228">
        <v>0</v>
      </c>
      <c r="L193" s="228">
        <v>2</v>
      </c>
      <c r="M193" s="228">
        <v>1</v>
      </c>
      <c r="N193" s="228">
        <v>0</v>
      </c>
      <c r="O193" s="228">
        <v>0</v>
      </c>
      <c r="P193" s="228">
        <v>0</v>
      </c>
      <c r="Q193" s="228">
        <v>0</v>
      </c>
      <c r="R193" s="228">
        <v>0</v>
      </c>
      <c r="S193" s="228">
        <v>0</v>
      </c>
      <c r="T193" s="232"/>
    </row>
    <row r="194" spans="1:20" ht="15" x14ac:dyDescent="0.25">
      <c r="A194" s="228">
        <v>193</v>
      </c>
      <c r="B194" s="228" t="s">
        <v>6079</v>
      </c>
      <c r="C194" s="228" t="s">
        <v>1323</v>
      </c>
      <c r="D194" s="320" t="s">
        <v>76</v>
      </c>
      <c r="E194" s="320" t="s">
        <v>50</v>
      </c>
      <c r="F194" s="320"/>
      <c r="G194" s="228">
        <v>36.74068069458</v>
      </c>
      <c r="H194" s="228">
        <v>-119.78572845458901</v>
      </c>
      <c r="I194" s="228">
        <v>193</v>
      </c>
      <c r="J194" s="228">
        <v>9</v>
      </c>
      <c r="K194" s="228">
        <v>4</v>
      </c>
      <c r="L194" s="228">
        <v>3</v>
      </c>
      <c r="M194" s="228">
        <v>1</v>
      </c>
      <c r="N194" s="228">
        <v>0</v>
      </c>
      <c r="O194" s="228">
        <v>1</v>
      </c>
      <c r="P194" s="228">
        <v>0</v>
      </c>
      <c r="Q194" s="228">
        <v>0</v>
      </c>
      <c r="R194" s="228">
        <v>0</v>
      </c>
      <c r="S194" s="228">
        <v>0</v>
      </c>
      <c r="T194" s="232"/>
    </row>
    <row r="195" spans="1:20" ht="15" x14ac:dyDescent="0.25">
      <c r="A195" s="228">
        <v>194</v>
      </c>
      <c r="B195" s="228" t="s">
        <v>6080</v>
      </c>
      <c r="C195" s="228" t="s">
        <v>1334</v>
      </c>
      <c r="D195" s="320" t="s">
        <v>165</v>
      </c>
      <c r="E195" s="320" t="s">
        <v>50</v>
      </c>
      <c r="F195" s="320"/>
      <c r="G195" s="228">
        <v>26.123670578002901</v>
      </c>
      <c r="H195" s="228">
        <v>-80.143562316894503</v>
      </c>
      <c r="I195" s="228">
        <v>194</v>
      </c>
      <c r="J195" s="228">
        <v>1</v>
      </c>
      <c r="K195" s="228">
        <v>1</v>
      </c>
      <c r="L195" s="228">
        <v>0</v>
      </c>
      <c r="M195" s="228">
        <v>0</v>
      </c>
      <c r="N195" s="228">
        <v>0</v>
      </c>
      <c r="O195" s="228">
        <v>0</v>
      </c>
      <c r="P195" s="228">
        <v>0</v>
      </c>
      <c r="Q195" s="228">
        <v>0</v>
      </c>
      <c r="R195" s="228">
        <v>0</v>
      </c>
      <c r="S195" s="228">
        <v>0</v>
      </c>
      <c r="T195" s="232"/>
    </row>
    <row r="196" spans="1:20" ht="15" x14ac:dyDescent="0.25">
      <c r="A196" s="228">
        <v>196</v>
      </c>
      <c r="B196" s="228" t="s">
        <v>6081</v>
      </c>
      <c r="C196" s="228" t="s">
        <v>1340</v>
      </c>
      <c r="D196" s="320" t="s">
        <v>165</v>
      </c>
      <c r="E196" s="320" t="s">
        <v>50</v>
      </c>
      <c r="F196" s="320"/>
      <c r="G196" s="228">
        <v>29.651950836181602</v>
      </c>
      <c r="H196" s="228">
        <v>-82.323181152343693</v>
      </c>
      <c r="I196" s="228">
        <v>196</v>
      </c>
      <c r="J196" s="228">
        <v>3</v>
      </c>
      <c r="K196" s="228">
        <v>0</v>
      </c>
      <c r="L196" s="228">
        <v>0</v>
      </c>
      <c r="M196" s="228">
        <v>3</v>
      </c>
      <c r="N196" s="228">
        <v>0</v>
      </c>
      <c r="O196" s="228">
        <v>0</v>
      </c>
      <c r="P196" s="228">
        <v>0</v>
      </c>
      <c r="Q196" s="228">
        <v>0</v>
      </c>
      <c r="R196" s="228">
        <v>0</v>
      </c>
      <c r="S196" s="228">
        <v>0</v>
      </c>
      <c r="T196" s="232"/>
    </row>
    <row r="197" spans="1:20" ht="15" x14ac:dyDescent="0.25">
      <c r="A197" s="228">
        <v>197</v>
      </c>
      <c r="B197" s="228" t="s">
        <v>6082</v>
      </c>
      <c r="C197" s="228" t="s">
        <v>1344</v>
      </c>
      <c r="D197" s="320" t="s">
        <v>192</v>
      </c>
      <c r="E197" s="320" t="s">
        <v>50</v>
      </c>
      <c r="F197" s="320"/>
      <c r="G197" s="228">
        <v>39.139858245849602</v>
      </c>
      <c r="H197" s="228">
        <v>-77.193817138671804</v>
      </c>
      <c r="I197" s="228">
        <v>197</v>
      </c>
      <c r="J197" s="228">
        <v>5</v>
      </c>
      <c r="K197" s="228">
        <v>0</v>
      </c>
      <c r="L197" s="228">
        <v>1</v>
      </c>
      <c r="M197" s="228">
        <v>4</v>
      </c>
      <c r="N197" s="228">
        <v>0</v>
      </c>
      <c r="O197" s="228">
        <v>0</v>
      </c>
      <c r="P197" s="228">
        <v>0</v>
      </c>
      <c r="Q197" s="228">
        <v>0</v>
      </c>
      <c r="R197" s="228">
        <v>0</v>
      </c>
      <c r="S197" s="228">
        <v>0</v>
      </c>
      <c r="T197" s="232"/>
    </row>
    <row r="198" spans="1:20" ht="15" x14ac:dyDescent="0.25">
      <c r="A198" s="228">
        <v>198</v>
      </c>
      <c r="B198" s="228" t="s">
        <v>6083</v>
      </c>
      <c r="C198" s="228" t="s">
        <v>1351</v>
      </c>
      <c r="D198" s="320" t="s">
        <v>107</v>
      </c>
      <c r="E198" s="320" t="s">
        <v>50</v>
      </c>
      <c r="F198" s="320"/>
      <c r="G198" s="228">
        <v>40.726341247558501</v>
      </c>
      <c r="H198" s="228">
        <v>-73.635589599609304</v>
      </c>
      <c r="I198" s="228">
        <v>198</v>
      </c>
      <c r="J198" s="228">
        <v>1</v>
      </c>
      <c r="K198" s="228">
        <v>0</v>
      </c>
      <c r="L198" s="228">
        <v>0</v>
      </c>
      <c r="M198" s="228">
        <v>1</v>
      </c>
      <c r="N198" s="228">
        <v>0</v>
      </c>
      <c r="O198" s="228">
        <v>0</v>
      </c>
      <c r="P198" s="228">
        <v>0</v>
      </c>
      <c r="Q198" s="228">
        <v>0</v>
      </c>
      <c r="R198" s="228">
        <v>0</v>
      </c>
      <c r="S198" s="228">
        <v>0</v>
      </c>
      <c r="T198" s="232"/>
    </row>
    <row r="199" spans="1:20" ht="15" x14ac:dyDescent="0.25">
      <c r="A199" s="228">
        <v>199</v>
      </c>
      <c r="B199" s="228" t="s">
        <v>6084</v>
      </c>
      <c r="C199" s="228" t="s">
        <v>1354</v>
      </c>
      <c r="D199" s="320" t="s">
        <v>208</v>
      </c>
      <c r="E199" s="320" t="s">
        <v>50</v>
      </c>
      <c r="F199" s="320"/>
      <c r="G199" s="228">
        <v>41.887191772460902</v>
      </c>
      <c r="H199" s="228">
        <v>-88.305168151855398</v>
      </c>
      <c r="I199" s="228">
        <v>199</v>
      </c>
      <c r="J199" s="228">
        <v>2</v>
      </c>
      <c r="K199" s="228">
        <v>2</v>
      </c>
      <c r="L199" s="228">
        <v>0</v>
      </c>
      <c r="M199" s="228">
        <v>0</v>
      </c>
      <c r="N199" s="228">
        <v>0</v>
      </c>
      <c r="O199" s="228">
        <v>0</v>
      </c>
      <c r="P199" s="228">
        <v>0</v>
      </c>
      <c r="Q199" s="228">
        <v>0</v>
      </c>
      <c r="R199" s="228">
        <v>0</v>
      </c>
      <c r="S199" s="228">
        <v>0</v>
      </c>
      <c r="T199" s="232"/>
    </row>
    <row r="200" spans="1:20" ht="15" x14ac:dyDescent="0.25">
      <c r="A200" s="228">
        <v>200</v>
      </c>
      <c r="B200" s="228" t="s">
        <v>6085</v>
      </c>
      <c r="C200" s="228" t="s">
        <v>1358</v>
      </c>
      <c r="D200" s="320" t="s">
        <v>76</v>
      </c>
      <c r="E200" s="320" t="s">
        <v>50</v>
      </c>
      <c r="F200" s="320"/>
      <c r="G200" s="228">
        <v>38.706451416015597</v>
      </c>
      <c r="H200" s="228">
        <v>-122.904083251953</v>
      </c>
      <c r="I200" s="228">
        <v>200</v>
      </c>
      <c r="J200" s="228">
        <v>1</v>
      </c>
      <c r="K200" s="228">
        <v>1</v>
      </c>
      <c r="L200" s="228">
        <v>0</v>
      </c>
      <c r="M200" s="228">
        <v>0</v>
      </c>
      <c r="N200" s="228">
        <v>0</v>
      </c>
      <c r="O200" s="228">
        <v>0</v>
      </c>
      <c r="P200" s="228">
        <v>0</v>
      </c>
      <c r="Q200" s="228">
        <v>0</v>
      </c>
      <c r="R200" s="228">
        <v>0</v>
      </c>
      <c r="S200" s="228">
        <v>0</v>
      </c>
      <c r="T200" s="232"/>
    </row>
    <row r="201" spans="1:20" ht="15" x14ac:dyDescent="0.25">
      <c r="A201" s="228">
        <v>201</v>
      </c>
      <c r="B201" s="228" t="s">
        <v>6086</v>
      </c>
      <c r="C201" s="228" t="s">
        <v>1361</v>
      </c>
      <c r="D201" s="320" t="s">
        <v>76</v>
      </c>
      <c r="E201" s="320" t="s">
        <v>50</v>
      </c>
      <c r="F201" s="320"/>
      <c r="G201" s="228">
        <v>37.004379272460902</v>
      </c>
      <c r="H201" s="228">
        <v>-121.57167053222599</v>
      </c>
      <c r="I201" s="228">
        <v>201</v>
      </c>
      <c r="J201" s="228">
        <v>2</v>
      </c>
      <c r="K201" s="228">
        <v>0</v>
      </c>
      <c r="L201" s="228">
        <v>0</v>
      </c>
      <c r="M201" s="228">
        <v>1</v>
      </c>
      <c r="N201" s="228">
        <v>0</v>
      </c>
      <c r="O201" s="228">
        <v>1</v>
      </c>
      <c r="P201" s="228">
        <v>0</v>
      </c>
      <c r="Q201" s="228">
        <v>0</v>
      </c>
      <c r="R201" s="228">
        <v>0</v>
      </c>
      <c r="S201" s="228">
        <v>0</v>
      </c>
      <c r="T201" s="232"/>
    </row>
    <row r="202" spans="1:20" ht="15" x14ac:dyDescent="0.25">
      <c r="A202" s="228">
        <v>202</v>
      </c>
      <c r="B202" s="228" t="s">
        <v>6087</v>
      </c>
      <c r="C202" s="228" t="s">
        <v>1364</v>
      </c>
      <c r="D202" s="320" t="s">
        <v>673</v>
      </c>
      <c r="E202" s="320" t="s">
        <v>50</v>
      </c>
      <c r="F202" s="320"/>
      <c r="G202" s="228">
        <v>39.224720001220703</v>
      </c>
      <c r="H202" s="228">
        <v>-94.576797485351506</v>
      </c>
      <c r="I202" s="228">
        <v>202</v>
      </c>
      <c r="J202" s="228">
        <v>2</v>
      </c>
      <c r="K202" s="228">
        <v>0</v>
      </c>
      <c r="L202" s="228">
        <v>2</v>
      </c>
      <c r="M202" s="228">
        <v>0</v>
      </c>
      <c r="N202" s="228">
        <v>0</v>
      </c>
      <c r="O202" s="228">
        <v>0</v>
      </c>
      <c r="P202" s="228">
        <v>0</v>
      </c>
      <c r="Q202" s="228">
        <v>0</v>
      </c>
      <c r="R202" s="228">
        <v>0</v>
      </c>
      <c r="S202" s="228">
        <v>0</v>
      </c>
      <c r="T202" s="232"/>
    </row>
    <row r="203" spans="1:20" ht="15" x14ac:dyDescent="0.25">
      <c r="A203" s="228">
        <v>203</v>
      </c>
      <c r="B203" s="228" t="s">
        <v>6088</v>
      </c>
      <c r="C203" s="228" t="s">
        <v>1368</v>
      </c>
      <c r="D203" s="320" t="s">
        <v>1276</v>
      </c>
      <c r="E203" s="320" t="s">
        <v>50</v>
      </c>
      <c r="F203" s="320"/>
      <c r="G203" s="228">
        <v>33.538608551025298</v>
      </c>
      <c r="H203" s="228">
        <v>-112.18627166748</v>
      </c>
      <c r="I203" s="228">
        <v>203</v>
      </c>
      <c r="J203" s="228">
        <v>1</v>
      </c>
      <c r="K203" s="228">
        <v>0</v>
      </c>
      <c r="L203" s="228">
        <v>1</v>
      </c>
      <c r="M203" s="228">
        <v>0</v>
      </c>
      <c r="N203" s="228">
        <v>0</v>
      </c>
      <c r="O203" s="228">
        <v>0</v>
      </c>
      <c r="P203" s="228">
        <v>0</v>
      </c>
      <c r="Q203" s="228">
        <v>0</v>
      </c>
      <c r="R203" s="228">
        <v>0</v>
      </c>
      <c r="S203" s="228">
        <v>0</v>
      </c>
      <c r="T203" s="232"/>
    </row>
    <row r="204" spans="1:20" ht="15" x14ac:dyDescent="0.25">
      <c r="A204" s="228">
        <v>204</v>
      </c>
      <c r="B204" s="228" t="s">
        <v>4506</v>
      </c>
      <c r="C204" s="228" t="s">
        <v>1368</v>
      </c>
      <c r="D204" s="320" t="s">
        <v>76</v>
      </c>
      <c r="E204" s="320" t="s">
        <v>50</v>
      </c>
      <c r="F204" s="320"/>
      <c r="G204" s="228">
        <v>34.146331787109297</v>
      </c>
      <c r="H204" s="228">
        <v>-118.248641967773</v>
      </c>
      <c r="I204" s="228">
        <v>204</v>
      </c>
      <c r="J204" s="228">
        <v>9</v>
      </c>
      <c r="K204" s="228">
        <v>1</v>
      </c>
      <c r="L204" s="228">
        <v>6</v>
      </c>
      <c r="M204" s="228">
        <v>1</v>
      </c>
      <c r="N204" s="228">
        <v>3</v>
      </c>
      <c r="O204" s="228">
        <v>0</v>
      </c>
      <c r="P204" s="228">
        <v>0</v>
      </c>
      <c r="Q204" s="228">
        <v>0</v>
      </c>
      <c r="R204" s="228">
        <v>0</v>
      </c>
      <c r="S204" s="228">
        <v>0</v>
      </c>
      <c r="T204" s="232"/>
    </row>
    <row r="205" spans="1:20" ht="15" x14ac:dyDescent="0.25">
      <c r="A205" s="228">
        <v>205</v>
      </c>
      <c r="B205" s="228" t="s">
        <v>6089</v>
      </c>
      <c r="C205" s="228" t="s">
        <v>1380</v>
      </c>
      <c r="D205" s="320" t="s">
        <v>399</v>
      </c>
      <c r="E205" s="320" t="s">
        <v>50</v>
      </c>
      <c r="F205" s="320"/>
      <c r="G205" s="228">
        <v>43.020420074462798</v>
      </c>
      <c r="H205" s="228">
        <v>-71.6002197265625</v>
      </c>
      <c r="I205" s="228">
        <v>205</v>
      </c>
      <c r="J205" s="228">
        <v>1</v>
      </c>
      <c r="K205" s="228">
        <v>0</v>
      </c>
      <c r="L205" s="228">
        <v>1</v>
      </c>
      <c r="M205" s="228">
        <v>0</v>
      </c>
      <c r="N205" s="228">
        <v>0</v>
      </c>
      <c r="O205" s="228">
        <v>0</v>
      </c>
      <c r="P205" s="228">
        <v>0</v>
      </c>
      <c r="Q205" s="228">
        <v>0</v>
      </c>
      <c r="R205" s="228">
        <v>0</v>
      </c>
      <c r="S205" s="228">
        <v>0</v>
      </c>
      <c r="T205" s="232"/>
    </row>
    <row r="206" spans="1:20" ht="15" x14ac:dyDescent="0.25">
      <c r="A206" s="228">
        <v>206</v>
      </c>
      <c r="B206" s="228" t="s">
        <v>6090</v>
      </c>
      <c r="C206" s="228" t="s">
        <v>1383</v>
      </c>
      <c r="D206" s="320" t="s">
        <v>1276</v>
      </c>
      <c r="E206" s="320" t="s">
        <v>50</v>
      </c>
      <c r="F206" s="320"/>
      <c r="G206" s="228">
        <v>36.298515319824197</v>
      </c>
      <c r="H206" s="228">
        <v>-112.792114257812</v>
      </c>
      <c r="I206" s="228">
        <v>206</v>
      </c>
      <c r="J206" s="228">
        <v>2</v>
      </c>
      <c r="K206" s="228">
        <v>2</v>
      </c>
      <c r="L206" s="228">
        <v>0</v>
      </c>
      <c r="M206" s="228">
        <v>0</v>
      </c>
      <c r="N206" s="228">
        <v>0</v>
      </c>
      <c r="O206" s="228">
        <v>0</v>
      </c>
      <c r="P206" s="228">
        <v>0</v>
      </c>
      <c r="Q206" s="228">
        <v>0</v>
      </c>
      <c r="R206" s="228">
        <v>0</v>
      </c>
      <c r="S206" s="228">
        <v>0</v>
      </c>
      <c r="T206" s="232"/>
    </row>
    <row r="207" spans="1:20" ht="15" x14ac:dyDescent="0.25">
      <c r="A207" s="228">
        <v>207</v>
      </c>
      <c r="B207" s="228" t="s">
        <v>6091</v>
      </c>
      <c r="C207" s="228" t="s">
        <v>1387</v>
      </c>
      <c r="D207" s="320" t="s">
        <v>516</v>
      </c>
      <c r="E207" s="320" t="s">
        <v>50</v>
      </c>
      <c r="F207" s="320"/>
      <c r="G207" s="228">
        <v>47.924079895019503</v>
      </c>
      <c r="H207" s="228">
        <v>-97.032028198242102</v>
      </c>
      <c r="I207" s="228">
        <v>207</v>
      </c>
      <c r="J207" s="228">
        <v>1</v>
      </c>
      <c r="K207" s="228">
        <v>0</v>
      </c>
      <c r="L207" s="228">
        <v>1</v>
      </c>
      <c r="M207" s="228">
        <v>0</v>
      </c>
      <c r="N207" s="228">
        <v>0</v>
      </c>
      <c r="O207" s="228">
        <v>0</v>
      </c>
      <c r="P207" s="228">
        <v>0</v>
      </c>
      <c r="Q207" s="228">
        <v>0</v>
      </c>
      <c r="R207" s="228">
        <v>0</v>
      </c>
      <c r="S207" s="228">
        <v>0</v>
      </c>
      <c r="T207" s="232"/>
    </row>
    <row r="208" spans="1:20" ht="15" x14ac:dyDescent="0.25">
      <c r="A208" s="228">
        <v>208</v>
      </c>
      <c r="B208" s="228" t="s">
        <v>6092</v>
      </c>
      <c r="C208" s="228" t="s">
        <v>1390</v>
      </c>
      <c r="D208" s="320" t="s">
        <v>183</v>
      </c>
      <c r="E208" s="320" t="s">
        <v>50</v>
      </c>
      <c r="F208" s="320"/>
      <c r="G208" s="228">
        <v>42.966411590576101</v>
      </c>
      <c r="H208" s="228">
        <v>-85.671180725097599</v>
      </c>
      <c r="I208" s="228">
        <v>208</v>
      </c>
      <c r="J208" s="228">
        <v>6</v>
      </c>
      <c r="K208" s="228">
        <v>1</v>
      </c>
      <c r="L208" s="228">
        <v>2</v>
      </c>
      <c r="M208" s="228">
        <v>1</v>
      </c>
      <c r="N208" s="228">
        <v>1</v>
      </c>
      <c r="O208" s="228">
        <v>1</v>
      </c>
      <c r="P208" s="228">
        <v>0</v>
      </c>
      <c r="Q208" s="228">
        <v>0</v>
      </c>
      <c r="R208" s="228">
        <v>0</v>
      </c>
      <c r="S208" s="228">
        <v>0</v>
      </c>
      <c r="T208" s="232"/>
    </row>
    <row r="209" spans="1:20" ht="15" x14ac:dyDescent="0.25">
      <c r="A209" s="228">
        <v>209</v>
      </c>
      <c r="B209" s="228" t="s">
        <v>4507</v>
      </c>
      <c r="C209" s="228" t="s">
        <v>1395</v>
      </c>
      <c r="D209" s="320" t="s">
        <v>208</v>
      </c>
      <c r="E209" s="320" t="s">
        <v>50</v>
      </c>
      <c r="F209" s="320"/>
      <c r="G209" s="228">
        <v>38.7021484375</v>
      </c>
      <c r="H209" s="228">
        <v>-90.148132324218693</v>
      </c>
      <c r="I209" s="228">
        <v>209</v>
      </c>
      <c r="J209" s="228">
        <v>1</v>
      </c>
      <c r="K209" s="228">
        <v>0</v>
      </c>
      <c r="L209" s="228">
        <v>1</v>
      </c>
      <c r="M209" s="228">
        <v>0</v>
      </c>
      <c r="N209" s="228">
        <v>1</v>
      </c>
      <c r="O209" s="228">
        <v>0</v>
      </c>
      <c r="P209" s="228">
        <v>0</v>
      </c>
      <c r="Q209" s="228">
        <v>0</v>
      </c>
      <c r="R209" s="228">
        <v>0</v>
      </c>
      <c r="S209" s="228">
        <v>0</v>
      </c>
      <c r="T209" s="232"/>
    </row>
    <row r="210" spans="1:20" ht="15" x14ac:dyDescent="0.25">
      <c r="A210" s="228">
        <v>210</v>
      </c>
      <c r="B210" s="228" t="s">
        <v>6093</v>
      </c>
      <c r="C210" s="228" t="s">
        <v>1398</v>
      </c>
      <c r="D210" s="320" t="s">
        <v>122</v>
      </c>
      <c r="E210" s="320" t="s">
        <v>50</v>
      </c>
      <c r="F210" s="320"/>
      <c r="G210" s="228">
        <v>42.443210601806598</v>
      </c>
      <c r="H210" s="228">
        <v>-123.32463836669901</v>
      </c>
      <c r="I210" s="228">
        <v>210</v>
      </c>
      <c r="J210" s="228">
        <v>1</v>
      </c>
      <c r="K210" s="228">
        <v>1</v>
      </c>
      <c r="L210" s="228">
        <v>0</v>
      </c>
      <c r="M210" s="228">
        <v>0</v>
      </c>
      <c r="N210" s="228">
        <v>0</v>
      </c>
      <c r="O210" s="228">
        <v>0</v>
      </c>
      <c r="P210" s="228">
        <v>0</v>
      </c>
      <c r="Q210" s="228">
        <v>0</v>
      </c>
      <c r="R210" s="228">
        <v>0</v>
      </c>
      <c r="S210" s="228">
        <v>0</v>
      </c>
      <c r="T210" s="232"/>
    </row>
    <row r="211" spans="1:20" ht="15" x14ac:dyDescent="0.25">
      <c r="A211" s="228">
        <v>211</v>
      </c>
      <c r="B211" s="228" t="s">
        <v>6094</v>
      </c>
      <c r="C211" s="228" t="s">
        <v>1401</v>
      </c>
      <c r="D211" s="320" t="s">
        <v>76</v>
      </c>
      <c r="E211" s="320" t="s">
        <v>50</v>
      </c>
      <c r="F211" s="320"/>
      <c r="G211" s="228">
        <v>39.219261169433501</v>
      </c>
      <c r="H211" s="228">
        <v>-121.06150054931599</v>
      </c>
      <c r="I211" s="228">
        <v>211</v>
      </c>
      <c r="J211" s="228">
        <v>1</v>
      </c>
      <c r="K211" s="228">
        <v>0</v>
      </c>
      <c r="L211" s="228">
        <v>0</v>
      </c>
      <c r="M211" s="228">
        <v>1</v>
      </c>
      <c r="N211" s="228">
        <v>0</v>
      </c>
      <c r="O211" s="228">
        <v>0</v>
      </c>
      <c r="P211" s="228">
        <v>0</v>
      </c>
      <c r="Q211" s="228">
        <v>0</v>
      </c>
      <c r="R211" s="228">
        <v>0</v>
      </c>
      <c r="S211" s="228">
        <v>0</v>
      </c>
      <c r="T211" s="232"/>
    </row>
    <row r="212" spans="1:20" ht="15" x14ac:dyDescent="0.25">
      <c r="A212" s="228">
        <v>212</v>
      </c>
      <c r="B212" s="228" t="s">
        <v>6095</v>
      </c>
      <c r="C212" s="228" t="s">
        <v>1404</v>
      </c>
      <c r="D212" s="320" t="s">
        <v>244</v>
      </c>
      <c r="E212" s="320" t="s">
        <v>50</v>
      </c>
      <c r="F212" s="320"/>
      <c r="G212" s="228">
        <v>40.423271179199197</v>
      </c>
      <c r="H212" s="228">
        <v>-104.694458007812</v>
      </c>
      <c r="I212" s="228">
        <v>212</v>
      </c>
      <c r="J212" s="228">
        <v>2</v>
      </c>
      <c r="K212" s="228">
        <v>2</v>
      </c>
      <c r="L212" s="228">
        <v>0</v>
      </c>
      <c r="M212" s="228">
        <v>0</v>
      </c>
      <c r="N212" s="228">
        <v>0</v>
      </c>
      <c r="O212" s="228">
        <v>0</v>
      </c>
      <c r="P212" s="228">
        <v>0</v>
      </c>
      <c r="Q212" s="228">
        <v>0</v>
      </c>
      <c r="R212" s="228">
        <v>0</v>
      </c>
      <c r="S212" s="228">
        <v>0</v>
      </c>
      <c r="T212" s="232"/>
    </row>
    <row r="213" spans="1:20" ht="15" x14ac:dyDescent="0.25">
      <c r="A213" s="228">
        <v>214</v>
      </c>
      <c r="B213" s="228" t="s">
        <v>6096</v>
      </c>
      <c r="C213" s="228" t="s">
        <v>1410</v>
      </c>
      <c r="D213" s="320" t="s">
        <v>841</v>
      </c>
      <c r="E213" s="320" t="s">
        <v>50</v>
      </c>
      <c r="F213" s="320"/>
      <c r="G213" s="228">
        <v>34.848270416259702</v>
      </c>
      <c r="H213" s="228">
        <v>-82.400108337402301</v>
      </c>
      <c r="I213" s="228">
        <v>214</v>
      </c>
      <c r="J213" s="228">
        <v>2</v>
      </c>
      <c r="K213" s="228">
        <v>0</v>
      </c>
      <c r="L213" s="228">
        <v>0</v>
      </c>
      <c r="M213" s="228">
        <v>1</v>
      </c>
      <c r="N213" s="228">
        <v>0</v>
      </c>
      <c r="O213" s="228">
        <v>1</v>
      </c>
      <c r="P213" s="228">
        <v>0</v>
      </c>
      <c r="Q213" s="228">
        <v>0</v>
      </c>
      <c r="R213" s="228">
        <v>0</v>
      </c>
      <c r="S213" s="228">
        <v>0</v>
      </c>
      <c r="T213" s="232"/>
    </row>
    <row r="214" spans="1:20" ht="15" x14ac:dyDescent="0.25">
      <c r="A214" s="228">
        <v>215</v>
      </c>
      <c r="B214" s="228" t="s">
        <v>6097</v>
      </c>
      <c r="C214" s="228" t="s">
        <v>1413</v>
      </c>
      <c r="D214" s="320" t="s">
        <v>244</v>
      </c>
      <c r="E214" s="320" t="s">
        <v>50</v>
      </c>
      <c r="F214" s="320"/>
      <c r="G214" s="228">
        <v>39.609169006347599</v>
      </c>
      <c r="H214" s="228">
        <v>-104.904006958007</v>
      </c>
      <c r="I214" s="228">
        <v>215</v>
      </c>
      <c r="J214" s="228">
        <v>1</v>
      </c>
      <c r="K214" s="228">
        <v>0</v>
      </c>
      <c r="L214" s="228">
        <v>0</v>
      </c>
      <c r="M214" s="228">
        <v>1</v>
      </c>
      <c r="N214" s="228">
        <v>0</v>
      </c>
      <c r="O214" s="228">
        <v>0</v>
      </c>
      <c r="P214" s="228">
        <v>0</v>
      </c>
      <c r="Q214" s="228">
        <v>0</v>
      </c>
      <c r="R214" s="228">
        <v>0</v>
      </c>
      <c r="S214" s="228">
        <v>0</v>
      </c>
      <c r="T214" s="232"/>
    </row>
    <row r="215" spans="1:20" ht="15" x14ac:dyDescent="0.25">
      <c r="A215" s="228">
        <v>216</v>
      </c>
      <c r="B215" s="228" t="s">
        <v>6098</v>
      </c>
      <c r="C215" s="228" t="s">
        <v>1415</v>
      </c>
      <c r="D215" s="320" t="s">
        <v>1416</v>
      </c>
      <c r="E215" s="320" t="s">
        <v>1416</v>
      </c>
      <c r="F215" s="320">
        <v>1</v>
      </c>
      <c r="G215" s="228">
        <v>20.687599182128899</v>
      </c>
      <c r="H215" s="228">
        <v>-103.351112365722</v>
      </c>
      <c r="I215" s="228">
        <v>216</v>
      </c>
      <c r="J215" s="228">
        <v>2</v>
      </c>
      <c r="K215" s="228">
        <v>0</v>
      </c>
      <c r="L215" s="228">
        <v>2</v>
      </c>
      <c r="M215" s="228">
        <v>0</v>
      </c>
      <c r="N215" s="228">
        <v>0</v>
      </c>
      <c r="O215" s="228">
        <v>0</v>
      </c>
      <c r="P215" s="228">
        <v>0</v>
      </c>
      <c r="Q215" s="228">
        <v>0</v>
      </c>
      <c r="R215" s="228">
        <v>0</v>
      </c>
      <c r="S215" s="228">
        <v>0</v>
      </c>
      <c r="T215" s="232"/>
    </row>
    <row r="216" spans="1:20" ht="15" x14ac:dyDescent="0.25">
      <c r="A216" s="228">
        <v>217</v>
      </c>
      <c r="B216" s="228" t="s">
        <v>6099</v>
      </c>
      <c r="C216" s="228" t="s">
        <v>1421</v>
      </c>
      <c r="D216" s="320" t="s">
        <v>76</v>
      </c>
      <c r="E216" s="320" t="s">
        <v>50</v>
      </c>
      <c r="F216" s="320"/>
      <c r="G216" s="228">
        <v>34.958961486816399</v>
      </c>
      <c r="H216" s="228">
        <v>-120.57398223876901</v>
      </c>
      <c r="I216" s="228">
        <v>217</v>
      </c>
      <c r="J216" s="228">
        <v>1</v>
      </c>
      <c r="K216" s="228">
        <v>1</v>
      </c>
      <c r="L216" s="228">
        <v>0</v>
      </c>
      <c r="M216" s="228">
        <v>0</v>
      </c>
      <c r="N216" s="228">
        <v>0</v>
      </c>
      <c r="O216" s="228">
        <v>0</v>
      </c>
      <c r="P216" s="228">
        <v>0</v>
      </c>
      <c r="Q216" s="228">
        <v>0</v>
      </c>
      <c r="R216" s="228">
        <v>0</v>
      </c>
      <c r="S216" s="228">
        <v>0</v>
      </c>
      <c r="T216" s="232"/>
    </row>
    <row r="217" spans="1:20" ht="15" x14ac:dyDescent="0.25">
      <c r="A217" s="228">
        <v>218</v>
      </c>
      <c r="B217" s="228" t="s">
        <v>6100</v>
      </c>
      <c r="C217" s="228" t="s">
        <v>1423</v>
      </c>
      <c r="D217" s="320" t="s">
        <v>832</v>
      </c>
      <c r="E217" s="320" t="s">
        <v>832</v>
      </c>
      <c r="F217" s="320">
        <v>1</v>
      </c>
      <c r="G217" s="228">
        <v>23.1133708953857</v>
      </c>
      <c r="H217" s="228">
        <v>113.255233764648</v>
      </c>
      <c r="I217" s="228">
        <v>218</v>
      </c>
      <c r="J217" s="228">
        <v>1</v>
      </c>
      <c r="K217" s="228">
        <v>1</v>
      </c>
      <c r="L217" s="228">
        <v>0</v>
      </c>
      <c r="M217" s="228">
        <v>0</v>
      </c>
      <c r="N217" s="228">
        <v>0</v>
      </c>
      <c r="O217" s="228">
        <v>0</v>
      </c>
      <c r="P217" s="228">
        <v>0</v>
      </c>
      <c r="Q217" s="228">
        <v>0</v>
      </c>
      <c r="R217" s="228">
        <v>0</v>
      </c>
      <c r="S217" s="228">
        <v>0</v>
      </c>
      <c r="T217" s="232"/>
    </row>
    <row r="218" spans="1:20" ht="30" x14ac:dyDescent="0.25">
      <c r="A218" s="228">
        <v>219</v>
      </c>
      <c r="B218" s="228" t="s">
        <v>6101</v>
      </c>
      <c r="C218" s="228" t="s">
        <v>1426</v>
      </c>
      <c r="D218" s="320" t="s">
        <v>1426</v>
      </c>
      <c r="E218" s="320" t="s">
        <v>1426</v>
      </c>
      <c r="F218" s="320">
        <v>1</v>
      </c>
      <c r="G218" s="228">
        <v>14.631719589233301</v>
      </c>
      <c r="H218" s="228">
        <v>-90.467437744140597</v>
      </c>
      <c r="I218" s="228">
        <v>219</v>
      </c>
      <c r="J218" s="228">
        <v>1</v>
      </c>
      <c r="K218" s="228">
        <v>0</v>
      </c>
      <c r="L218" s="228">
        <v>1</v>
      </c>
      <c r="M218" s="228">
        <v>0</v>
      </c>
      <c r="N218" s="228">
        <v>0</v>
      </c>
      <c r="O218" s="228">
        <v>0</v>
      </c>
      <c r="P218" s="228">
        <v>0</v>
      </c>
      <c r="Q218" s="228">
        <v>0</v>
      </c>
      <c r="R218" s="228">
        <v>0</v>
      </c>
      <c r="S218" s="228">
        <v>0</v>
      </c>
      <c r="T218" s="232"/>
    </row>
    <row r="219" spans="1:20" ht="15" x14ac:dyDescent="0.25">
      <c r="A219" s="228">
        <v>220</v>
      </c>
      <c r="B219" s="228" t="s">
        <v>6102</v>
      </c>
      <c r="C219" s="228" t="s">
        <v>1429</v>
      </c>
      <c r="D219" s="320" t="s">
        <v>76</v>
      </c>
      <c r="E219" s="320" t="s">
        <v>50</v>
      </c>
      <c r="F219" s="320"/>
      <c r="G219" s="228">
        <v>37.463111877441399</v>
      </c>
      <c r="H219" s="228">
        <v>-122.429298400878</v>
      </c>
      <c r="I219" s="228">
        <v>220</v>
      </c>
      <c r="J219" s="228">
        <v>1</v>
      </c>
      <c r="K219" s="228">
        <v>0</v>
      </c>
      <c r="L219" s="228">
        <v>1</v>
      </c>
      <c r="M219" s="228">
        <v>0</v>
      </c>
      <c r="N219" s="228">
        <v>0</v>
      </c>
      <c r="O219" s="228">
        <v>0</v>
      </c>
      <c r="P219" s="228">
        <v>0</v>
      </c>
      <c r="Q219" s="228">
        <v>0</v>
      </c>
      <c r="R219" s="228">
        <v>0</v>
      </c>
      <c r="S219" s="228">
        <v>0</v>
      </c>
      <c r="T219" s="232"/>
    </row>
    <row r="220" spans="1:20" ht="15" x14ac:dyDescent="0.25">
      <c r="A220" s="228">
        <v>221</v>
      </c>
      <c r="B220" s="228" t="s">
        <v>6103</v>
      </c>
      <c r="C220" s="228" t="s">
        <v>1432</v>
      </c>
      <c r="D220" s="320" t="s">
        <v>740</v>
      </c>
      <c r="E220" s="320" t="s">
        <v>740</v>
      </c>
      <c r="F220" s="320">
        <v>1</v>
      </c>
      <c r="G220" s="228">
        <v>43.235401153564403</v>
      </c>
      <c r="H220" s="228">
        <v>-79.888000488281193</v>
      </c>
      <c r="I220" s="228">
        <v>221</v>
      </c>
      <c r="J220" s="228">
        <v>2</v>
      </c>
      <c r="K220" s="228">
        <v>0</v>
      </c>
      <c r="L220" s="228">
        <v>0</v>
      </c>
      <c r="M220" s="228">
        <v>0</v>
      </c>
      <c r="N220" s="228">
        <v>0</v>
      </c>
      <c r="O220" s="228">
        <v>0</v>
      </c>
      <c r="P220" s="228">
        <v>2</v>
      </c>
      <c r="Q220" s="228">
        <v>0</v>
      </c>
      <c r="R220" s="228">
        <v>0</v>
      </c>
      <c r="S220" s="228">
        <v>0</v>
      </c>
      <c r="T220" s="232"/>
    </row>
    <row r="221" spans="1:20" ht="15" x14ac:dyDescent="0.25">
      <c r="A221" s="228">
        <v>222</v>
      </c>
      <c r="B221" s="228" t="s">
        <v>6104</v>
      </c>
      <c r="C221" s="228" t="s">
        <v>1436</v>
      </c>
      <c r="D221" s="320" t="s">
        <v>832</v>
      </c>
      <c r="E221" s="320" t="s">
        <v>832</v>
      </c>
      <c r="F221" s="320">
        <v>1</v>
      </c>
      <c r="G221" s="228">
        <v>45.755531311035099</v>
      </c>
      <c r="H221" s="228">
        <v>126.639511108398</v>
      </c>
      <c r="I221" s="228">
        <v>222</v>
      </c>
      <c r="J221" s="228">
        <v>1</v>
      </c>
      <c r="K221" s="228">
        <v>0</v>
      </c>
      <c r="L221" s="228">
        <v>1</v>
      </c>
      <c r="M221" s="228">
        <v>0</v>
      </c>
      <c r="N221" s="228">
        <v>0</v>
      </c>
      <c r="O221" s="228">
        <v>0</v>
      </c>
      <c r="P221" s="228">
        <v>0</v>
      </c>
      <c r="Q221" s="228">
        <v>0</v>
      </c>
      <c r="R221" s="228">
        <v>0</v>
      </c>
      <c r="S221" s="228">
        <v>0</v>
      </c>
      <c r="T221" s="232"/>
    </row>
    <row r="222" spans="1:20" ht="15" x14ac:dyDescent="0.25">
      <c r="A222" s="228">
        <v>223</v>
      </c>
      <c r="B222" s="228" t="s">
        <v>6105</v>
      </c>
      <c r="C222" s="228" t="s">
        <v>1439</v>
      </c>
      <c r="D222" s="320" t="s">
        <v>874</v>
      </c>
      <c r="E222" s="320" t="s">
        <v>50</v>
      </c>
      <c r="F222" s="320"/>
      <c r="G222" s="228">
        <v>41.7634887695312</v>
      </c>
      <c r="H222" s="228">
        <v>-72.674018859863196</v>
      </c>
      <c r="I222" s="228">
        <v>223</v>
      </c>
      <c r="J222" s="228">
        <v>8</v>
      </c>
      <c r="K222" s="228">
        <v>3</v>
      </c>
      <c r="L222" s="228">
        <v>3</v>
      </c>
      <c r="M222" s="228">
        <v>1</v>
      </c>
      <c r="N222" s="228">
        <v>0</v>
      </c>
      <c r="O222" s="228">
        <v>1</v>
      </c>
      <c r="P222" s="228">
        <v>0</v>
      </c>
      <c r="Q222" s="228">
        <v>0</v>
      </c>
      <c r="R222" s="228">
        <v>0</v>
      </c>
      <c r="S222" s="228">
        <v>0</v>
      </c>
      <c r="T222" s="232"/>
    </row>
    <row r="223" spans="1:20" ht="15" x14ac:dyDescent="0.25">
      <c r="A223" s="228">
        <v>224</v>
      </c>
      <c r="B223" s="228" t="s">
        <v>6106</v>
      </c>
      <c r="C223" s="228" t="s">
        <v>1450</v>
      </c>
      <c r="D223" s="320" t="s">
        <v>49</v>
      </c>
      <c r="E223" s="320" t="s">
        <v>50</v>
      </c>
      <c r="F223" s="320"/>
      <c r="G223" s="228">
        <v>42.777599334716797</v>
      </c>
      <c r="H223" s="228">
        <v>-71.0765380859375</v>
      </c>
      <c r="I223" s="228">
        <v>224</v>
      </c>
      <c r="J223" s="228">
        <v>4</v>
      </c>
      <c r="K223" s="228">
        <v>0</v>
      </c>
      <c r="L223" s="228">
        <v>1</v>
      </c>
      <c r="M223" s="228">
        <v>3</v>
      </c>
      <c r="N223" s="228">
        <v>0</v>
      </c>
      <c r="O223" s="228">
        <v>0</v>
      </c>
      <c r="P223" s="228">
        <v>0</v>
      </c>
      <c r="Q223" s="228">
        <v>0</v>
      </c>
      <c r="R223" s="228">
        <v>0</v>
      </c>
      <c r="S223" s="228">
        <v>0</v>
      </c>
      <c r="T223" s="232"/>
    </row>
    <row r="224" spans="1:20" ht="15" x14ac:dyDescent="0.25">
      <c r="A224" s="228">
        <v>226</v>
      </c>
      <c r="B224" s="228" t="s">
        <v>6107</v>
      </c>
      <c r="C224" s="228" t="s">
        <v>1458</v>
      </c>
      <c r="D224" s="320" t="s">
        <v>76</v>
      </c>
      <c r="E224" s="320" t="s">
        <v>50</v>
      </c>
      <c r="F224" s="320"/>
      <c r="G224" s="228">
        <v>37.671340942382798</v>
      </c>
      <c r="H224" s="228">
        <v>-122.0855178833</v>
      </c>
      <c r="I224" s="228">
        <v>226</v>
      </c>
      <c r="J224" s="228">
        <v>7</v>
      </c>
      <c r="K224" s="228">
        <v>0</v>
      </c>
      <c r="L224" s="228">
        <v>0</v>
      </c>
      <c r="M224" s="228">
        <v>7</v>
      </c>
      <c r="N224" s="228">
        <v>0</v>
      </c>
      <c r="O224" s="228">
        <v>0</v>
      </c>
      <c r="P224" s="228">
        <v>0</v>
      </c>
      <c r="Q224" s="228">
        <v>0</v>
      </c>
      <c r="R224" s="228">
        <v>0</v>
      </c>
      <c r="S224" s="228">
        <v>0</v>
      </c>
      <c r="T224" s="232"/>
    </row>
    <row r="225" spans="1:20" ht="15" x14ac:dyDescent="0.25">
      <c r="A225" s="228">
        <v>227</v>
      </c>
      <c r="B225" s="228" t="s">
        <v>6108</v>
      </c>
      <c r="C225" s="228" t="s">
        <v>1471</v>
      </c>
      <c r="D225" s="320" t="s">
        <v>501</v>
      </c>
      <c r="E225" s="320" t="s">
        <v>50</v>
      </c>
      <c r="F225" s="320"/>
      <c r="G225" s="228">
        <v>46.589759826660099</v>
      </c>
      <c r="H225" s="228">
        <v>-112.021202087402</v>
      </c>
      <c r="I225" s="228">
        <v>227</v>
      </c>
      <c r="J225" s="228">
        <v>1</v>
      </c>
      <c r="K225" s="228">
        <v>1</v>
      </c>
      <c r="L225" s="228">
        <v>0</v>
      </c>
      <c r="M225" s="228">
        <v>0</v>
      </c>
      <c r="N225" s="228">
        <v>0</v>
      </c>
      <c r="O225" s="228">
        <v>0</v>
      </c>
      <c r="P225" s="228">
        <v>0</v>
      </c>
      <c r="Q225" s="228">
        <v>0</v>
      </c>
      <c r="R225" s="228">
        <v>0</v>
      </c>
      <c r="S225" s="228">
        <v>0</v>
      </c>
      <c r="T225" s="232"/>
    </row>
    <row r="226" spans="1:20" ht="15" x14ac:dyDescent="0.25">
      <c r="A226" s="228">
        <v>228</v>
      </c>
      <c r="B226" s="228" t="s">
        <v>6109</v>
      </c>
      <c r="C226" s="228" t="s">
        <v>1474</v>
      </c>
      <c r="D226" s="320" t="s">
        <v>1475</v>
      </c>
      <c r="E226" s="320" t="s">
        <v>50</v>
      </c>
      <c r="F226" s="320"/>
      <c r="G226" s="228">
        <v>36.030818939208899</v>
      </c>
      <c r="H226" s="228">
        <v>-114.981086730957</v>
      </c>
      <c r="I226" s="228">
        <v>228</v>
      </c>
      <c r="J226" s="228">
        <v>1</v>
      </c>
      <c r="K226" s="228">
        <v>0</v>
      </c>
      <c r="L226" s="228">
        <v>1</v>
      </c>
      <c r="M226" s="228">
        <v>0</v>
      </c>
      <c r="N226" s="228">
        <v>0</v>
      </c>
      <c r="O226" s="228">
        <v>0</v>
      </c>
      <c r="P226" s="228">
        <v>0</v>
      </c>
      <c r="Q226" s="228">
        <v>0</v>
      </c>
      <c r="R226" s="228">
        <v>0</v>
      </c>
      <c r="S226" s="228">
        <v>0</v>
      </c>
      <c r="T226" s="232"/>
    </row>
    <row r="227" spans="1:20" ht="15" x14ac:dyDescent="0.25">
      <c r="A227" s="228">
        <v>229</v>
      </c>
      <c r="B227" s="228" t="s">
        <v>6110</v>
      </c>
      <c r="C227" s="228" t="s">
        <v>1478</v>
      </c>
      <c r="D227" s="320" t="s">
        <v>144</v>
      </c>
      <c r="E227" s="320" t="s">
        <v>50</v>
      </c>
      <c r="F227" s="320"/>
      <c r="G227" s="228">
        <v>38.969688415527301</v>
      </c>
      <c r="H227" s="228">
        <v>-77.385551452636705</v>
      </c>
      <c r="I227" s="228">
        <v>229</v>
      </c>
      <c r="J227" s="228">
        <v>1</v>
      </c>
      <c r="K227" s="228">
        <v>1</v>
      </c>
      <c r="L227" s="228">
        <v>0</v>
      </c>
      <c r="M227" s="228">
        <v>0</v>
      </c>
      <c r="N227" s="228">
        <v>0</v>
      </c>
      <c r="O227" s="228">
        <v>0</v>
      </c>
      <c r="P227" s="228">
        <v>0</v>
      </c>
      <c r="Q227" s="228">
        <v>0</v>
      </c>
      <c r="R227" s="228">
        <v>0</v>
      </c>
      <c r="S227" s="228">
        <v>0</v>
      </c>
      <c r="T227" s="232"/>
    </row>
    <row r="228" spans="1:20" ht="15" x14ac:dyDescent="0.25">
      <c r="A228" s="228">
        <v>230</v>
      </c>
      <c r="B228" s="228" t="s">
        <v>6111</v>
      </c>
      <c r="C228" s="228" t="s">
        <v>1481</v>
      </c>
      <c r="D228" s="320" t="s">
        <v>219</v>
      </c>
      <c r="E228" s="320" t="s">
        <v>50</v>
      </c>
      <c r="F228" s="320"/>
      <c r="G228" s="228">
        <v>32.828479766845703</v>
      </c>
      <c r="H228" s="228">
        <v>-96.797027587890597</v>
      </c>
      <c r="I228" s="228">
        <v>230</v>
      </c>
      <c r="J228" s="228">
        <v>1</v>
      </c>
      <c r="K228" s="228">
        <v>0</v>
      </c>
      <c r="L228" s="228">
        <v>1</v>
      </c>
      <c r="M228" s="228">
        <v>0</v>
      </c>
      <c r="N228" s="228">
        <v>0</v>
      </c>
      <c r="O228" s="228">
        <v>0</v>
      </c>
      <c r="P228" s="228">
        <v>0</v>
      </c>
      <c r="Q228" s="228">
        <v>0</v>
      </c>
      <c r="R228" s="228">
        <v>0</v>
      </c>
      <c r="S228" s="228">
        <v>0</v>
      </c>
      <c r="T228" s="232"/>
    </row>
    <row r="229" spans="1:20" ht="15" x14ac:dyDescent="0.25">
      <c r="A229" s="228">
        <v>231</v>
      </c>
      <c r="B229" s="228" t="s">
        <v>6112</v>
      </c>
      <c r="C229" s="228" t="s">
        <v>1484</v>
      </c>
      <c r="D229" s="320" t="s">
        <v>76</v>
      </c>
      <c r="E229" s="320" t="s">
        <v>50</v>
      </c>
      <c r="F229" s="320"/>
      <c r="G229" s="228">
        <v>37.577800750732401</v>
      </c>
      <c r="H229" s="228">
        <v>-122.355651855468</v>
      </c>
      <c r="I229" s="228">
        <v>231</v>
      </c>
      <c r="J229" s="228">
        <v>1</v>
      </c>
      <c r="K229" s="228">
        <v>0</v>
      </c>
      <c r="L229" s="228">
        <v>1</v>
      </c>
      <c r="M229" s="228">
        <v>0</v>
      </c>
      <c r="N229" s="228">
        <v>0</v>
      </c>
      <c r="O229" s="228">
        <v>0</v>
      </c>
      <c r="P229" s="228">
        <v>0</v>
      </c>
      <c r="Q229" s="228">
        <v>0</v>
      </c>
      <c r="R229" s="228">
        <v>0</v>
      </c>
      <c r="S229" s="228">
        <v>0</v>
      </c>
      <c r="T229" s="232"/>
    </row>
    <row r="230" spans="1:20" ht="15" x14ac:dyDescent="0.25">
      <c r="A230" s="228">
        <v>232</v>
      </c>
      <c r="B230" s="228" t="s">
        <v>6113</v>
      </c>
      <c r="C230" s="228" t="s">
        <v>1487</v>
      </c>
      <c r="D230" s="320" t="s">
        <v>1488</v>
      </c>
      <c r="E230" s="320" t="s">
        <v>50</v>
      </c>
      <c r="F230" s="320"/>
      <c r="G230" s="228">
        <v>19.719240188598601</v>
      </c>
      <c r="H230" s="228">
        <v>-155.08184814453099</v>
      </c>
      <c r="I230" s="228">
        <v>232</v>
      </c>
      <c r="J230" s="228">
        <v>1</v>
      </c>
      <c r="K230" s="228">
        <v>0</v>
      </c>
      <c r="L230" s="228">
        <v>0</v>
      </c>
      <c r="M230" s="228">
        <v>0</v>
      </c>
      <c r="N230" s="228">
        <v>0</v>
      </c>
      <c r="O230" s="228">
        <v>0</v>
      </c>
      <c r="P230" s="228">
        <v>1</v>
      </c>
      <c r="Q230" s="228">
        <v>0</v>
      </c>
      <c r="R230" s="228">
        <v>0</v>
      </c>
      <c r="S230" s="228">
        <v>0</v>
      </c>
      <c r="T230" s="232"/>
    </row>
    <row r="231" spans="1:20" ht="15" x14ac:dyDescent="0.25">
      <c r="A231" s="228">
        <v>233</v>
      </c>
      <c r="B231" s="228" t="s">
        <v>6114</v>
      </c>
      <c r="C231" s="228" t="s">
        <v>1491</v>
      </c>
      <c r="D231" s="320" t="s">
        <v>815</v>
      </c>
      <c r="E231" s="320" t="s">
        <v>50</v>
      </c>
      <c r="F231" s="320"/>
      <c r="G231" s="228">
        <v>40.737159729003899</v>
      </c>
      <c r="H231" s="228">
        <v>-74.030967712402301</v>
      </c>
      <c r="I231" s="228">
        <v>233</v>
      </c>
      <c r="J231" s="228">
        <v>3</v>
      </c>
      <c r="K231" s="228">
        <v>0</v>
      </c>
      <c r="L231" s="228">
        <v>0</v>
      </c>
      <c r="M231" s="228">
        <v>3</v>
      </c>
      <c r="N231" s="228">
        <v>0</v>
      </c>
      <c r="O231" s="228">
        <v>0</v>
      </c>
      <c r="P231" s="228">
        <v>0</v>
      </c>
      <c r="Q231" s="228">
        <v>0</v>
      </c>
      <c r="R231" s="228">
        <v>0</v>
      </c>
      <c r="S231" s="228">
        <v>0</v>
      </c>
      <c r="T231" s="232"/>
    </row>
    <row r="232" spans="1:20" ht="15" x14ac:dyDescent="0.25">
      <c r="A232" s="228">
        <v>234</v>
      </c>
      <c r="B232" s="228" t="s">
        <v>6115</v>
      </c>
      <c r="C232" s="228" t="s">
        <v>1496</v>
      </c>
      <c r="D232" s="320" t="s">
        <v>76</v>
      </c>
      <c r="E232" s="320" t="s">
        <v>50</v>
      </c>
      <c r="F232" s="320"/>
      <c r="G232" s="228">
        <v>36.852531433105398</v>
      </c>
      <c r="H232" s="228">
        <v>-121.403259277343</v>
      </c>
      <c r="I232" s="228">
        <v>234</v>
      </c>
      <c r="J232" s="228">
        <v>2</v>
      </c>
      <c r="K232" s="228">
        <v>0</v>
      </c>
      <c r="L232" s="228">
        <v>2</v>
      </c>
      <c r="M232" s="228">
        <v>0</v>
      </c>
      <c r="N232" s="228">
        <v>0</v>
      </c>
      <c r="O232" s="228">
        <v>0</v>
      </c>
      <c r="P232" s="228">
        <v>0</v>
      </c>
      <c r="Q232" s="228">
        <v>0</v>
      </c>
      <c r="R232" s="228">
        <v>0</v>
      </c>
      <c r="S232" s="228">
        <v>0</v>
      </c>
      <c r="T232" s="232"/>
    </row>
    <row r="233" spans="1:20" ht="15" x14ac:dyDescent="0.25">
      <c r="A233" s="228">
        <v>235</v>
      </c>
      <c r="B233" s="228" t="s">
        <v>4508</v>
      </c>
      <c r="C233" s="228" t="s">
        <v>1501</v>
      </c>
      <c r="D233" s="320" t="s">
        <v>1488</v>
      </c>
      <c r="E233" s="320" t="s">
        <v>50</v>
      </c>
      <c r="F233" s="320"/>
      <c r="G233" s="228">
        <v>21.3048496246337</v>
      </c>
      <c r="H233" s="228">
        <v>-157.85775756835901</v>
      </c>
      <c r="I233" s="228">
        <v>235</v>
      </c>
      <c r="J233" s="228">
        <v>37</v>
      </c>
      <c r="K233" s="228">
        <v>14</v>
      </c>
      <c r="L233" s="228">
        <v>12</v>
      </c>
      <c r="M233" s="228">
        <v>2</v>
      </c>
      <c r="N233" s="228">
        <v>6</v>
      </c>
      <c r="O233" s="228">
        <v>2</v>
      </c>
      <c r="P233" s="228">
        <v>3</v>
      </c>
      <c r="Q233" s="228">
        <v>0</v>
      </c>
      <c r="R233" s="228">
        <v>0</v>
      </c>
      <c r="S233" s="228">
        <v>0</v>
      </c>
      <c r="T233" s="232"/>
    </row>
    <row r="234" spans="1:20" ht="15" x14ac:dyDescent="0.25">
      <c r="A234" s="228">
        <v>236</v>
      </c>
      <c r="B234" s="228" t="s">
        <v>4509</v>
      </c>
      <c r="C234" s="228" t="s">
        <v>1526</v>
      </c>
      <c r="D234" s="320" t="s">
        <v>219</v>
      </c>
      <c r="E234" s="320" t="s">
        <v>50</v>
      </c>
      <c r="F234" s="320"/>
      <c r="G234" s="228">
        <v>29.760450363159102</v>
      </c>
      <c r="H234" s="228">
        <v>-95.369781494140597</v>
      </c>
      <c r="I234" s="228">
        <v>236</v>
      </c>
      <c r="J234" s="228">
        <v>14</v>
      </c>
      <c r="K234" s="228">
        <v>0</v>
      </c>
      <c r="L234" s="228">
        <v>9</v>
      </c>
      <c r="M234" s="228">
        <v>4</v>
      </c>
      <c r="N234" s="228">
        <v>2</v>
      </c>
      <c r="O234" s="228">
        <v>1</v>
      </c>
      <c r="P234" s="228">
        <v>0</v>
      </c>
      <c r="Q234" s="228">
        <v>0</v>
      </c>
      <c r="R234" s="228">
        <v>0</v>
      </c>
      <c r="S234" s="228">
        <v>0</v>
      </c>
      <c r="T234" s="232"/>
    </row>
    <row r="235" spans="1:20" ht="15" x14ac:dyDescent="0.25">
      <c r="A235" s="228">
        <v>237</v>
      </c>
      <c r="B235" s="228" t="s">
        <v>6116</v>
      </c>
      <c r="C235" s="228" t="s">
        <v>1537</v>
      </c>
      <c r="D235" s="320" t="s">
        <v>49</v>
      </c>
      <c r="E235" s="320" t="s">
        <v>50</v>
      </c>
      <c r="F235" s="320"/>
      <c r="G235" s="228">
        <v>42.391139984130803</v>
      </c>
      <c r="H235" s="228">
        <v>-71.567687988281193</v>
      </c>
      <c r="I235" s="228">
        <v>237</v>
      </c>
      <c r="J235" s="228">
        <v>1</v>
      </c>
      <c r="K235" s="228">
        <v>0</v>
      </c>
      <c r="L235" s="228">
        <v>0</v>
      </c>
      <c r="M235" s="228">
        <v>1</v>
      </c>
      <c r="N235" s="228">
        <v>0</v>
      </c>
      <c r="O235" s="228">
        <v>0</v>
      </c>
      <c r="P235" s="228">
        <v>0</v>
      </c>
      <c r="Q235" s="228">
        <v>0</v>
      </c>
      <c r="R235" s="228">
        <v>0</v>
      </c>
      <c r="S235" s="228">
        <v>0</v>
      </c>
      <c r="T235" s="232"/>
    </row>
    <row r="236" spans="1:20" ht="15" x14ac:dyDescent="0.25">
      <c r="A236" s="228">
        <v>238</v>
      </c>
      <c r="B236" s="228" t="s">
        <v>6117</v>
      </c>
      <c r="C236" s="228" t="s">
        <v>1540</v>
      </c>
      <c r="D236" s="320" t="s">
        <v>49</v>
      </c>
      <c r="E236" s="320" t="s">
        <v>50</v>
      </c>
      <c r="F236" s="320"/>
      <c r="G236" s="228">
        <v>42.272060394287102</v>
      </c>
      <c r="H236" s="228">
        <v>-70.858612060546804</v>
      </c>
      <c r="I236" s="228">
        <v>238</v>
      </c>
      <c r="J236" s="228">
        <v>2</v>
      </c>
      <c r="K236" s="228">
        <v>0</v>
      </c>
      <c r="L236" s="228">
        <v>1</v>
      </c>
      <c r="M236" s="228">
        <v>0</v>
      </c>
      <c r="N236" s="228">
        <v>0</v>
      </c>
      <c r="O236" s="228">
        <v>1</v>
      </c>
      <c r="P236" s="228">
        <v>0</v>
      </c>
      <c r="Q236" s="228">
        <v>0</v>
      </c>
      <c r="R236" s="228">
        <v>0</v>
      </c>
      <c r="S236" s="228">
        <v>0</v>
      </c>
      <c r="T236" s="232"/>
    </row>
    <row r="237" spans="1:20" ht="15" x14ac:dyDescent="0.25">
      <c r="A237" s="228">
        <v>239</v>
      </c>
      <c r="B237" s="228" t="s">
        <v>6118</v>
      </c>
      <c r="C237" s="228" t="s">
        <v>1543</v>
      </c>
      <c r="D237" s="320" t="s">
        <v>107</v>
      </c>
      <c r="E237" s="320" t="s">
        <v>50</v>
      </c>
      <c r="F237" s="320"/>
      <c r="G237" s="228">
        <v>40.874378204345703</v>
      </c>
      <c r="H237" s="228">
        <v>-73.419509887695298</v>
      </c>
      <c r="I237" s="228">
        <v>239</v>
      </c>
      <c r="J237" s="228">
        <v>1</v>
      </c>
      <c r="K237" s="228">
        <v>0</v>
      </c>
      <c r="L237" s="228">
        <v>0</v>
      </c>
      <c r="M237" s="228">
        <v>1</v>
      </c>
      <c r="N237" s="228">
        <v>0</v>
      </c>
      <c r="O237" s="228">
        <v>0</v>
      </c>
      <c r="P237" s="228">
        <v>0</v>
      </c>
      <c r="Q237" s="228">
        <v>0</v>
      </c>
      <c r="R237" s="228">
        <v>0</v>
      </c>
      <c r="S237" s="228">
        <v>0</v>
      </c>
      <c r="T237" s="232"/>
    </row>
    <row r="238" spans="1:20" ht="15" x14ac:dyDescent="0.25">
      <c r="A238" s="228">
        <v>240</v>
      </c>
      <c r="B238" s="228" t="s">
        <v>6119</v>
      </c>
      <c r="C238" s="228" t="s">
        <v>1546</v>
      </c>
      <c r="D238" s="320" t="s">
        <v>510</v>
      </c>
      <c r="E238" s="320" t="s">
        <v>50</v>
      </c>
      <c r="F238" s="320"/>
      <c r="G238" s="228">
        <v>34.729129791259702</v>
      </c>
      <c r="H238" s="228">
        <v>-86.584976196289006</v>
      </c>
      <c r="I238" s="228">
        <v>240</v>
      </c>
      <c r="J238" s="228">
        <v>4</v>
      </c>
      <c r="K238" s="228">
        <v>2</v>
      </c>
      <c r="L238" s="228">
        <v>2</v>
      </c>
      <c r="M238" s="228">
        <v>0</v>
      </c>
      <c r="N238" s="228">
        <v>0</v>
      </c>
      <c r="O238" s="228">
        <v>0</v>
      </c>
      <c r="P238" s="228">
        <v>0</v>
      </c>
      <c r="Q238" s="228">
        <v>0</v>
      </c>
      <c r="R238" s="228">
        <v>0</v>
      </c>
      <c r="S238" s="228">
        <v>0</v>
      </c>
      <c r="T238" s="232"/>
    </row>
    <row r="239" spans="1:20" ht="15" x14ac:dyDescent="0.25">
      <c r="A239" s="228">
        <v>241</v>
      </c>
      <c r="B239" s="228" t="s">
        <v>6120</v>
      </c>
      <c r="C239" s="228" t="s">
        <v>1551</v>
      </c>
      <c r="D239" s="320" t="s">
        <v>49</v>
      </c>
      <c r="E239" s="320" t="s">
        <v>50</v>
      </c>
      <c r="F239" s="320"/>
      <c r="G239" s="228">
        <v>41.654788970947202</v>
      </c>
      <c r="H239" s="228">
        <v>-70.279632568359304</v>
      </c>
      <c r="I239" s="228">
        <v>241</v>
      </c>
      <c r="J239" s="228">
        <v>2</v>
      </c>
      <c r="K239" s="228">
        <v>1</v>
      </c>
      <c r="L239" s="228">
        <v>0</v>
      </c>
      <c r="M239" s="228">
        <v>1</v>
      </c>
      <c r="N239" s="228">
        <v>0</v>
      </c>
      <c r="O239" s="228">
        <v>0</v>
      </c>
      <c r="P239" s="228">
        <v>0</v>
      </c>
      <c r="Q239" s="228">
        <v>0</v>
      </c>
      <c r="R239" s="228">
        <v>0</v>
      </c>
      <c r="S239" s="228">
        <v>0</v>
      </c>
      <c r="T239" s="232"/>
    </row>
    <row r="240" spans="1:20" ht="15" x14ac:dyDescent="0.25">
      <c r="A240" s="228">
        <v>242</v>
      </c>
      <c r="B240" s="228" t="s">
        <v>6121</v>
      </c>
      <c r="C240" s="228" t="s">
        <v>1092</v>
      </c>
      <c r="D240" s="320" t="s">
        <v>1092</v>
      </c>
      <c r="E240" s="320" t="s">
        <v>50</v>
      </c>
      <c r="F240" s="320"/>
      <c r="G240" s="228">
        <v>22.207799911498999</v>
      </c>
      <c r="H240" s="228">
        <v>76.970199584960895</v>
      </c>
      <c r="I240" s="228">
        <v>242</v>
      </c>
      <c r="J240" s="228">
        <v>1</v>
      </c>
      <c r="K240" s="228">
        <v>0</v>
      </c>
      <c r="L240" s="228">
        <v>1</v>
      </c>
      <c r="M240" s="228">
        <v>0</v>
      </c>
      <c r="N240" s="228">
        <v>0</v>
      </c>
      <c r="O240" s="228">
        <v>0</v>
      </c>
      <c r="P240" s="228">
        <v>0</v>
      </c>
      <c r="Q240" s="228">
        <v>0</v>
      </c>
      <c r="R240" s="228">
        <v>0</v>
      </c>
      <c r="S240" s="228">
        <v>0</v>
      </c>
      <c r="T240" s="232"/>
    </row>
    <row r="241" spans="1:20" ht="15" x14ac:dyDescent="0.25">
      <c r="A241" s="228">
        <v>243</v>
      </c>
      <c r="B241" s="228" t="s">
        <v>4510</v>
      </c>
      <c r="C241" s="228" t="s">
        <v>1558</v>
      </c>
      <c r="D241" s="320" t="s">
        <v>808</v>
      </c>
      <c r="E241" s="320" t="s">
        <v>50</v>
      </c>
      <c r="F241" s="320"/>
      <c r="G241" s="228">
        <v>39.766910552978501</v>
      </c>
      <c r="H241" s="228">
        <v>-86.149963378906193</v>
      </c>
      <c r="I241" s="228">
        <v>243</v>
      </c>
      <c r="J241" s="228">
        <v>6</v>
      </c>
      <c r="K241" s="228">
        <v>2</v>
      </c>
      <c r="L241" s="228">
        <v>4</v>
      </c>
      <c r="M241" s="228">
        <v>0</v>
      </c>
      <c r="N241" s="228">
        <v>1</v>
      </c>
      <c r="O241" s="228">
        <v>0</v>
      </c>
      <c r="P241" s="228">
        <v>0</v>
      </c>
      <c r="Q241" s="228">
        <v>0</v>
      </c>
      <c r="R241" s="228">
        <v>0</v>
      </c>
      <c r="S241" s="228">
        <v>0</v>
      </c>
      <c r="T241" s="232"/>
    </row>
    <row r="242" spans="1:20" ht="15" x14ac:dyDescent="0.25">
      <c r="A242" s="228">
        <v>244</v>
      </c>
      <c r="B242" s="228" t="s">
        <v>6122</v>
      </c>
      <c r="C242" s="228" t="s">
        <v>1567</v>
      </c>
      <c r="D242" s="320" t="s">
        <v>488</v>
      </c>
      <c r="E242" s="320" t="s">
        <v>50</v>
      </c>
      <c r="F242" s="320"/>
      <c r="G242" s="228">
        <v>41.657821655273402</v>
      </c>
      <c r="H242" s="228">
        <v>-91.526527404785099</v>
      </c>
      <c r="I242" s="228">
        <v>244</v>
      </c>
      <c r="J242" s="228">
        <v>3</v>
      </c>
      <c r="K242" s="228">
        <v>1</v>
      </c>
      <c r="L242" s="228">
        <v>2</v>
      </c>
      <c r="M242" s="228">
        <v>0</v>
      </c>
      <c r="N242" s="228">
        <v>0</v>
      </c>
      <c r="O242" s="228">
        <v>0</v>
      </c>
      <c r="P242" s="228">
        <v>0</v>
      </c>
      <c r="Q242" s="228">
        <v>0</v>
      </c>
      <c r="R242" s="228">
        <v>0</v>
      </c>
      <c r="S242" s="228">
        <v>0</v>
      </c>
      <c r="T242" s="232"/>
    </row>
    <row r="243" spans="1:20" ht="15" x14ac:dyDescent="0.25">
      <c r="A243" s="228">
        <v>245</v>
      </c>
      <c r="B243" s="228" t="s">
        <v>6123</v>
      </c>
      <c r="C243" s="228" t="s">
        <v>1570</v>
      </c>
      <c r="D243" s="320" t="s">
        <v>76</v>
      </c>
      <c r="E243" s="320" t="s">
        <v>50</v>
      </c>
      <c r="F243" s="320"/>
      <c r="G243" s="228">
        <v>33.687240600585902</v>
      </c>
      <c r="H243" s="228">
        <v>-117.82582092285099</v>
      </c>
      <c r="I243" s="228">
        <v>245</v>
      </c>
      <c r="J243" s="228">
        <v>3</v>
      </c>
      <c r="K243" s="228">
        <v>1</v>
      </c>
      <c r="L243" s="228">
        <v>0</v>
      </c>
      <c r="M243" s="228">
        <v>2</v>
      </c>
      <c r="N243" s="228">
        <v>0</v>
      </c>
      <c r="O243" s="228">
        <v>0</v>
      </c>
      <c r="P243" s="228">
        <v>0</v>
      </c>
      <c r="Q243" s="228">
        <v>0</v>
      </c>
      <c r="R243" s="228">
        <v>0</v>
      </c>
      <c r="S243" s="228">
        <v>0</v>
      </c>
      <c r="T243" s="232"/>
    </row>
    <row r="244" spans="1:20" ht="15" x14ac:dyDescent="0.25">
      <c r="A244" s="228">
        <v>246</v>
      </c>
      <c r="B244" s="228" t="s">
        <v>6124</v>
      </c>
      <c r="C244" s="228" t="s">
        <v>1573</v>
      </c>
      <c r="D244" s="320" t="s">
        <v>261</v>
      </c>
      <c r="E244" s="320" t="s">
        <v>50</v>
      </c>
      <c r="F244" s="320"/>
      <c r="G244" s="228">
        <v>47.5300903320312</v>
      </c>
      <c r="H244" s="228">
        <v>-122.033821105957</v>
      </c>
      <c r="I244" s="228">
        <v>246</v>
      </c>
      <c r="J244" s="228">
        <v>1</v>
      </c>
      <c r="K244" s="228">
        <v>0</v>
      </c>
      <c r="L244" s="228">
        <v>0</v>
      </c>
      <c r="M244" s="228">
        <v>1</v>
      </c>
      <c r="N244" s="228">
        <v>0</v>
      </c>
      <c r="O244" s="228">
        <v>0</v>
      </c>
      <c r="P244" s="228">
        <v>0</v>
      </c>
      <c r="Q244" s="228">
        <v>0</v>
      </c>
      <c r="R244" s="228">
        <v>0</v>
      </c>
      <c r="S244" s="228">
        <v>0</v>
      </c>
      <c r="T244" s="232"/>
    </row>
    <row r="245" spans="1:20" ht="15" x14ac:dyDescent="0.25">
      <c r="A245" s="228">
        <v>247</v>
      </c>
      <c r="B245" s="228" t="s">
        <v>6125</v>
      </c>
      <c r="C245" s="228" t="s">
        <v>1576</v>
      </c>
      <c r="D245" s="320" t="s">
        <v>107</v>
      </c>
      <c r="E245" s="320" t="s">
        <v>50</v>
      </c>
      <c r="F245" s="320"/>
      <c r="G245" s="228">
        <v>42.4405097961425</v>
      </c>
      <c r="H245" s="228">
        <v>-76.495460510253906</v>
      </c>
      <c r="I245" s="228">
        <v>247</v>
      </c>
      <c r="J245" s="228">
        <v>2</v>
      </c>
      <c r="K245" s="228">
        <v>1</v>
      </c>
      <c r="L245" s="228">
        <v>0</v>
      </c>
      <c r="M245" s="228">
        <v>1</v>
      </c>
      <c r="N245" s="228">
        <v>0</v>
      </c>
      <c r="O245" s="228">
        <v>0</v>
      </c>
      <c r="P245" s="228">
        <v>0</v>
      </c>
      <c r="Q245" s="228">
        <v>0</v>
      </c>
      <c r="R245" s="228">
        <v>0</v>
      </c>
      <c r="S245" s="228">
        <v>0</v>
      </c>
      <c r="T245" s="232"/>
    </row>
    <row r="246" spans="1:20" ht="15" x14ac:dyDescent="0.25">
      <c r="A246" s="228">
        <v>248</v>
      </c>
      <c r="B246" s="228" t="s">
        <v>6126</v>
      </c>
      <c r="C246" s="228" t="s">
        <v>1581</v>
      </c>
      <c r="D246" s="320" t="s">
        <v>822</v>
      </c>
      <c r="E246" s="320" t="s">
        <v>50</v>
      </c>
      <c r="F246" s="320"/>
      <c r="G246" s="228">
        <v>43.479709625244098</v>
      </c>
      <c r="H246" s="228">
        <v>-110.762321472167</v>
      </c>
      <c r="I246" s="228">
        <v>248</v>
      </c>
      <c r="J246" s="228">
        <v>2</v>
      </c>
      <c r="K246" s="228">
        <v>0</v>
      </c>
      <c r="L246" s="228">
        <v>2</v>
      </c>
      <c r="M246" s="228">
        <v>0</v>
      </c>
      <c r="N246" s="228">
        <v>0</v>
      </c>
      <c r="O246" s="228">
        <v>0</v>
      </c>
      <c r="P246" s="228">
        <v>0</v>
      </c>
      <c r="Q246" s="228">
        <v>0</v>
      </c>
      <c r="R246" s="228">
        <v>0</v>
      </c>
      <c r="S246" s="228">
        <v>0</v>
      </c>
      <c r="T246" s="232"/>
    </row>
    <row r="247" spans="1:20" ht="15" x14ac:dyDescent="0.25">
      <c r="A247" s="228">
        <v>249</v>
      </c>
      <c r="B247" s="228" t="s">
        <v>6127</v>
      </c>
      <c r="C247" s="228" t="s">
        <v>1586</v>
      </c>
      <c r="D247" s="320" t="s">
        <v>165</v>
      </c>
      <c r="E247" s="320" t="s">
        <v>50</v>
      </c>
      <c r="F247" s="320"/>
      <c r="G247" s="228">
        <v>30.3314704895019</v>
      </c>
      <c r="H247" s="228">
        <v>-81.656219482421804</v>
      </c>
      <c r="I247" s="228">
        <v>249</v>
      </c>
      <c r="J247" s="228">
        <v>10</v>
      </c>
      <c r="K247" s="228">
        <v>7</v>
      </c>
      <c r="L247" s="228">
        <v>1</v>
      </c>
      <c r="M247" s="228">
        <v>0</v>
      </c>
      <c r="N247" s="228">
        <v>0</v>
      </c>
      <c r="O247" s="228">
        <v>1</v>
      </c>
      <c r="P247" s="228">
        <v>1</v>
      </c>
      <c r="Q247" s="228">
        <v>0</v>
      </c>
      <c r="R247" s="228">
        <v>0</v>
      </c>
      <c r="S247" s="228">
        <v>0</v>
      </c>
      <c r="T247" s="232"/>
    </row>
    <row r="248" spans="1:20" ht="15" x14ac:dyDescent="0.25">
      <c r="A248" s="228">
        <v>250</v>
      </c>
      <c r="B248" s="228" t="s">
        <v>6128</v>
      </c>
      <c r="C248" s="228" t="s">
        <v>1586</v>
      </c>
      <c r="D248" s="320" t="s">
        <v>250</v>
      </c>
      <c r="E248" s="320" t="s">
        <v>50</v>
      </c>
      <c r="F248" s="320"/>
      <c r="G248" s="228">
        <v>34.749290466308501</v>
      </c>
      <c r="H248" s="228">
        <v>-77.421051025390597</v>
      </c>
      <c r="I248" s="228">
        <v>250</v>
      </c>
      <c r="J248" s="228">
        <v>3</v>
      </c>
      <c r="K248" s="228">
        <v>3</v>
      </c>
      <c r="L248" s="228">
        <v>0</v>
      </c>
      <c r="M248" s="228">
        <v>0</v>
      </c>
      <c r="N248" s="228">
        <v>0</v>
      </c>
      <c r="O248" s="228">
        <v>0</v>
      </c>
      <c r="P248" s="228">
        <v>0</v>
      </c>
      <c r="Q248" s="228">
        <v>0</v>
      </c>
      <c r="R248" s="228">
        <v>0</v>
      </c>
      <c r="S248" s="228">
        <v>0</v>
      </c>
      <c r="T248" s="232"/>
    </row>
    <row r="249" spans="1:20" ht="15" x14ac:dyDescent="0.25">
      <c r="A249" s="228">
        <v>251</v>
      </c>
      <c r="B249" s="228" t="s">
        <v>6129</v>
      </c>
      <c r="C249" s="228" t="s">
        <v>1600</v>
      </c>
      <c r="D249" s="320" t="s">
        <v>432</v>
      </c>
      <c r="E249" s="320" t="s">
        <v>50</v>
      </c>
      <c r="F249" s="320"/>
      <c r="G249" s="228">
        <v>42.687889099121001</v>
      </c>
      <c r="H249" s="228">
        <v>-89.018211364746094</v>
      </c>
      <c r="I249" s="228">
        <v>251</v>
      </c>
      <c r="J249" s="228">
        <v>1</v>
      </c>
      <c r="K249" s="228">
        <v>1</v>
      </c>
      <c r="L249" s="228">
        <v>0</v>
      </c>
      <c r="M249" s="228">
        <v>0</v>
      </c>
      <c r="N249" s="228">
        <v>0</v>
      </c>
      <c r="O249" s="228">
        <v>0</v>
      </c>
      <c r="P249" s="228">
        <v>0</v>
      </c>
      <c r="Q249" s="228">
        <v>0</v>
      </c>
      <c r="R249" s="228">
        <v>0</v>
      </c>
      <c r="S249" s="228">
        <v>0</v>
      </c>
      <c r="T249" s="232"/>
    </row>
    <row r="250" spans="1:20" ht="15" x14ac:dyDescent="0.25">
      <c r="A250" s="228">
        <v>252</v>
      </c>
      <c r="B250" s="228" t="s">
        <v>6130</v>
      </c>
      <c r="C250" s="228" t="s">
        <v>1603</v>
      </c>
      <c r="D250" s="320" t="s">
        <v>815</v>
      </c>
      <c r="E250" s="320" t="s">
        <v>50</v>
      </c>
      <c r="F250" s="320"/>
      <c r="G250" s="228">
        <v>40.717479705810497</v>
      </c>
      <c r="H250" s="228">
        <v>-74.043853759765597</v>
      </c>
      <c r="I250" s="228">
        <v>252</v>
      </c>
      <c r="J250" s="228">
        <v>2</v>
      </c>
      <c r="K250" s="228">
        <v>0</v>
      </c>
      <c r="L250" s="228">
        <v>1</v>
      </c>
      <c r="M250" s="228">
        <v>0</v>
      </c>
      <c r="N250" s="228">
        <v>0</v>
      </c>
      <c r="O250" s="228">
        <v>0</v>
      </c>
      <c r="P250" s="228">
        <v>1</v>
      </c>
      <c r="Q250" s="228">
        <v>0</v>
      </c>
      <c r="R250" s="228">
        <v>0</v>
      </c>
      <c r="S250" s="228">
        <v>0</v>
      </c>
      <c r="T250" s="232"/>
    </row>
    <row r="251" spans="1:20" ht="15" x14ac:dyDescent="0.25">
      <c r="A251" s="228">
        <v>253</v>
      </c>
      <c r="B251" s="228" t="s">
        <v>6131</v>
      </c>
      <c r="C251" s="228" t="s">
        <v>1608</v>
      </c>
      <c r="D251" s="320" t="s">
        <v>832</v>
      </c>
      <c r="E251" s="320" t="s">
        <v>832</v>
      </c>
      <c r="F251" s="320">
        <v>1</v>
      </c>
      <c r="G251" s="228">
        <v>36.666439056396399</v>
      </c>
      <c r="H251" s="228">
        <v>116.96485900878901</v>
      </c>
      <c r="I251" s="228">
        <v>253</v>
      </c>
      <c r="J251" s="228">
        <v>1</v>
      </c>
      <c r="K251" s="228">
        <v>0</v>
      </c>
      <c r="L251" s="228">
        <v>1</v>
      </c>
      <c r="M251" s="228">
        <v>0</v>
      </c>
      <c r="N251" s="228">
        <v>0</v>
      </c>
      <c r="O251" s="228">
        <v>0</v>
      </c>
      <c r="P251" s="228">
        <v>0</v>
      </c>
      <c r="Q251" s="228">
        <v>0</v>
      </c>
      <c r="R251" s="228">
        <v>0</v>
      </c>
      <c r="S251" s="228">
        <v>0</v>
      </c>
      <c r="T251" s="232"/>
    </row>
    <row r="252" spans="1:20" ht="15" x14ac:dyDescent="0.25">
      <c r="A252" s="228">
        <v>254</v>
      </c>
      <c r="B252" s="228" t="s">
        <v>6132</v>
      </c>
      <c r="C252" s="228" t="s">
        <v>1611</v>
      </c>
      <c r="D252" s="320" t="s">
        <v>208</v>
      </c>
      <c r="E252" s="320" t="s">
        <v>50</v>
      </c>
      <c r="F252" s="320"/>
      <c r="G252" s="228">
        <v>41.524929046630803</v>
      </c>
      <c r="H252" s="228">
        <v>-88.084587097167898</v>
      </c>
      <c r="I252" s="228">
        <v>254</v>
      </c>
      <c r="J252" s="228">
        <v>1</v>
      </c>
      <c r="K252" s="228">
        <v>0</v>
      </c>
      <c r="L252" s="228">
        <v>0</v>
      </c>
      <c r="M252" s="228">
        <v>0</v>
      </c>
      <c r="N252" s="228">
        <v>0</v>
      </c>
      <c r="O252" s="228">
        <v>0</v>
      </c>
      <c r="P252" s="228">
        <v>1</v>
      </c>
      <c r="Q252" s="228">
        <v>0</v>
      </c>
      <c r="R252" s="228">
        <v>0</v>
      </c>
      <c r="S252" s="228">
        <v>0</v>
      </c>
      <c r="T252" s="232"/>
    </row>
    <row r="253" spans="1:20" ht="15" x14ac:dyDescent="0.25">
      <c r="A253" s="228">
        <v>255</v>
      </c>
      <c r="B253" s="228" t="s">
        <v>6133</v>
      </c>
      <c r="C253" s="228" t="s">
        <v>1614</v>
      </c>
      <c r="D253" s="320" t="s">
        <v>1615</v>
      </c>
      <c r="E253" s="320" t="s">
        <v>50</v>
      </c>
      <c r="F253" s="320"/>
      <c r="G253" s="228">
        <v>58.299728393554602</v>
      </c>
      <c r="H253" s="228">
        <v>-134.40678405761699</v>
      </c>
      <c r="I253" s="228">
        <v>255</v>
      </c>
      <c r="J253" s="228">
        <v>2</v>
      </c>
      <c r="K253" s="228">
        <v>2</v>
      </c>
      <c r="L253" s="228">
        <v>0</v>
      </c>
      <c r="M253" s="228">
        <v>0</v>
      </c>
      <c r="N253" s="228">
        <v>0</v>
      </c>
      <c r="O253" s="228">
        <v>0</v>
      </c>
      <c r="P253" s="228">
        <v>0</v>
      </c>
      <c r="Q253" s="228">
        <v>0</v>
      </c>
      <c r="R253" s="228">
        <v>0</v>
      </c>
      <c r="S253" s="228">
        <v>0</v>
      </c>
      <c r="T253" s="232"/>
    </row>
    <row r="254" spans="1:20" ht="15" x14ac:dyDescent="0.25">
      <c r="A254" s="228">
        <v>256</v>
      </c>
      <c r="B254" s="228" t="s">
        <v>6134</v>
      </c>
      <c r="C254" s="228" t="s">
        <v>1618</v>
      </c>
      <c r="D254" s="320" t="s">
        <v>1619</v>
      </c>
      <c r="E254" s="320" t="s">
        <v>50</v>
      </c>
      <c r="F254" s="320"/>
      <c r="G254" s="228">
        <v>39.113521575927699</v>
      </c>
      <c r="H254" s="228">
        <v>-94.626823425292898</v>
      </c>
      <c r="I254" s="228">
        <v>256</v>
      </c>
      <c r="J254" s="228">
        <v>1</v>
      </c>
      <c r="K254" s="228">
        <v>0</v>
      </c>
      <c r="L254" s="228">
        <v>1</v>
      </c>
      <c r="M254" s="228">
        <v>0</v>
      </c>
      <c r="N254" s="228">
        <v>0</v>
      </c>
      <c r="O254" s="228">
        <v>0</v>
      </c>
      <c r="P254" s="228">
        <v>0</v>
      </c>
      <c r="Q254" s="228">
        <v>0</v>
      </c>
      <c r="R254" s="228">
        <v>0</v>
      </c>
      <c r="S254" s="228">
        <v>0</v>
      </c>
      <c r="T254" s="232"/>
    </row>
    <row r="255" spans="1:20" ht="15" x14ac:dyDescent="0.25">
      <c r="A255" s="228">
        <v>257</v>
      </c>
      <c r="B255" s="228" t="s">
        <v>6135</v>
      </c>
      <c r="C255" s="228" t="s">
        <v>1618</v>
      </c>
      <c r="D255" s="320" t="s">
        <v>673</v>
      </c>
      <c r="E255" s="320" t="s">
        <v>50</v>
      </c>
      <c r="F255" s="320"/>
      <c r="G255" s="228">
        <v>39.102951049804602</v>
      </c>
      <c r="H255" s="228">
        <v>-94.583076477050696</v>
      </c>
      <c r="I255" s="228">
        <v>257</v>
      </c>
      <c r="J255" s="228">
        <v>16</v>
      </c>
      <c r="K255" s="228">
        <v>9</v>
      </c>
      <c r="L255" s="228">
        <v>5</v>
      </c>
      <c r="M255" s="228">
        <v>1</v>
      </c>
      <c r="N255" s="228">
        <v>0</v>
      </c>
      <c r="O255" s="228">
        <v>1</v>
      </c>
      <c r="P255" s="228">
        <v>0</v>
      </c>
      <c r="Q255" s="228">
        <v>0</v>
      </c>
      <c r="R255" s="228">
        <v>0</v>
      </c>
      <c r="S255" s="228">
        <v>0</v>
      </c>
      <c r="T255" s="232"/>
    </row>
    <row r="256" spans="1:20" ht="15" x14ac:dyDescent="0.25">
      <c r="A256" s="228">
        <v>258</v>
      </c>
      <c r="B256" s="228" t="s">
        <v>6136</v>
      </c>
      <c r="C256" s="228" t="s">
        <v>1639</v>
      </c>
      <c r="D256" s="320" t="s">
        <v>399</v>
      </c>
      <c r="E256" s="320" t="s">
        <v>50</v>
      </c>
      <c r="F256" s="320"/>
      <c r="G256" s="228">
        <v>42.933200836181598</v>
      </c>
      <c r="H256" s="228">
        <v>-72.281501770019503</v>
      </c>
      <c r="I256" s="228">
        <v>258</v>
      </c>
      <c r="J256" s="228">
        <v>3</v>
      </c>
      <c r="K256" s="228">
        <v>1</v>
      </c>
      <c r="L256" s="228">
        <v>1</v>
      </c>
      <c r="M256" s="228">
        <v>1</v>
      </c>
      <c r="N256" s="228">
        <v>0</v>
      </c>
      <c r="O256" s="228">
        <v>0</v>
      </c>
      <c r="P256" s="228">
        <v>0</v>
      </c>
      <c r="Q256" s="228">
        <v>0</v>
      </c>
      <c r="R256" s="228">
        <v>0</v>
      </c>
      <c r="S256" s="228">
        <v>0</v>
      </c>
      <c r="T256" s="232"/>
    </row>
    <row r="257" spans="1:20" ht="15" x14ac:dyDescent="0.25">
      <c r="A257" s="228">
        <v>259</v>
      </c>
      <c r="B257" s="228" t="s">
        <v>6137</v>
      </c>
      <c r="C257" s="228" t="s">
        <v>1644</v>
      </c>
      <c r="D257" s="320" t="s">
        <v>740</v>
      </c>
      <c r="E257" s="320" t="s">
        <v>740</v>
      </c>
      <c r="F257" s="320">
        <v>1</v>
      </c>
      <c r="G257" s="228">
        <v>49.880901336669901</v>
      </c>
      <c r="H257" s="228">
        <v>-119.443000793457</v>
      </c>
      <c r="I257" s="228">
        <v>259</v>
      </c>
      <c r="J257" s="228">
        <v>1</v>
      </c>
      <c r="K257" s="228">
        <v>1</v>
      </c>
      <c r="L257" s="228">
        <v>0</v>
      </c>
      <c r="M257" s="228">
        <v>0</v>
      </c>
      <c r="N257" s="228">
        <v>0</v>
      </c>
      <c r="O257" s="228">
        <v>0</v>
      </c>
      <c r="P257" s="228">
        <v>0</v>
      </c>
      <c r="Q257" s="228">
        <v>0</v>
      </c>
      <c r="R257" s="228">
        <v>0</v>
      </c>
      <c r="S257" s="228">
        <v>0</v>
      </c>
      <c r="T257" s="232"/>
    </row>
    <row r="258" spans="1:20" ht="15" x14ac:dyDescent="0.25">
      <c r="A258" s="228">
        <v>260</v>
      </c>
      <c r="B258" s="228" t="s">
        <v>4511</v>
      </c>
      <c r="C258" s="228" t="s">
        <v>1647</v>
      </c>
      <c r="D258" s="320" t="s">
        <v>122</v>
      </c>
      <c r="E258" s="320" t="s">
        <v>50</v>
      </c>
      <c r="F258" s="320"/>
      <c r="G258" s="228">
        <v>45.193611145019503</v>
      </c>
      <c r="H258" s="228">
        <v>-120.69554901123</v>
      </c>
      <c r="I258" s="228">
        <v>260</v>
      </c>
      <c r="J258" s="228">
        <v>1</v>
      </c>
      <c r="K258" s="228">
        <v>0</v>
      </c>
      <c r="L258" s="228">
        <v>1</v>
      </c>
      <c r="M258" s="228">
        <v>0</v>
      </c>
      <c r="N258" s="228">
        <v>1</v>
      </c>
      <c r="O258" s="228">
        <v>0</v>
      </c>
      <c r="P258" s="228">
        <v>0</v>
      </c>
      <c r="Q258" s="228">
        <v>0</v>
      </c>
      <c r="R258" s="228">
        <v>0</v>
      </c>
      <c r="S258" s="228">
        <v>0</v>
      </c>
      <c r="T258" s="232"/>
    </row>
    <row r="259" spans="1:20" ht="15" x14ac:dyDescent="0.25">
      <c r="A259" s="228">
        <v>261</v>
      </c>
      <c r="B259" s="228" t="s">
        <v>6138</v>
      </c>
      <c r="C259" s="228" t="s">
        <v>1647</v>
      </c>
      <c r="D259" s="320" t="s">
        <v>261</v>
      </c>
      <c r="E259" s="320" t="s">
        <v>50</v>
      </c>
      <c r="F259" s="320"/>
      <c r="G259" s="228">
        <v>47.380279541015597</v>
      </c>
      <c r="H259" s="228">
        <v>-122.237419128417</v>
      </c>
      <c r="I259" s="228">
        <v>261</v>
      </c>
      <c r="J259" s="228">
        <v>1</v>
      </c>
      <c r="K259" s="228">
        <v>1</v>
      </c>
      <c r="L259" s="228">
        <v>0</v>
      </c>
      <c r="M259" s="228">
        <v>0</v>
      </c>
      <c r="N259" s="228">
        <v>0</v>
      </c>
      <c r="O259" s="228">
        <v>0</v>
      </c>
      <c r="P259" s="228">
        <v>0</v>
      </c>
      <c r="Q259" s="228">
        <v>0</v>
      </c>
      <c r="R259" s="228">
        <v>0</v>
      </c>
      <c r="S259" s="228">
        <v>0</v>
      </c>
      <c r="T259" s="232"/>
    </row>
    <row r="260" spans="1:20" ht="15" x14ac:dyDescent="0.25">
      <c r="A260" s="228">
        <v>262</v>
      </c>
      <c r="B260" s="228" t="s">
        <v>6139</v>
      </c>
      <c r="C260" s="228" t="s">
        <v>1652</v>
      </c>
      <c r="D260" s="320" t="s">
        <v>76</v>
      </c>
      <c r="E260" s="320" t="s">
        <v>50</v>
      </c>
      <c r="F260" s="320"/>
      <c r="G260" s="228">
        <v>36.728561401367102</v>
      </c>
      <c r="H260" s="228">
        <v>-120.06027221679599</v>
      </c>
      <c r="I260" s="228">
        <v>262</v>
      </c>
      <c r="J260" s="228">
        <v>1</v>
      </c>
      <c r="K260" s="228">
        <v>0</v>
      </c>
      <c r="L260" s="228">
        <v>1</v>
      </c>
      <c r="M260" s="228">
        <v>0</v>
      </c>
      <c r="N260" s="228">
        <v>0</v>
      </c>
      <c r="O260" s="228">
        <v>0</v>
      </c>
      <c r="P260" s="228">
        <v>0</v>
      </c>
      <c r="Q260" s="228">
        <v>0</v>
      </c>
      <c r="R260" s="228">
        <v>0</v>
      </c>
      <c r="S260" s="228">
        <v>0</v>
      </c>
      <c r="T260" s="232"/>
    </row>
    <row r="261" spans="1:20" ht="15" x14ac:dyDescent="0.25">
      <c r="A261" s="228">
        <v>263</v>
      </c>
      <c r="B261" s="228" t="s">
        <v>6140</v>
      </c>
      <c r="C261" s="228" t="s">
        <v>1655</v>
      </c>
      <c r="D261" s="320" t="s">
        <v>76</v>
      </c>
      <c r="E261" s="320" t="s">
        <v>50</v>
      </c>
      <c r="F261" s="320"/>
      <c r="G261" s="228">
        <v>36.075370788574197</v>
      </c>
      <c r="H261" s="228">
        <v>-119.815559387207</v>
      </c>
      <c r="I261" s="228">
        <v>263</v>
      </c>
      <c r="J261" s="228">
        <v>1</v>
      </c>
      <c r="K261" s="228">
        <v>1</v>
      </c>
      <c r="L261" s="228">
        <v>0</v>
      </c>
      <c r="M261" s="228">
        <v>0</v>
      </c>
      <c r="N261" s="228">
        <v>0</v>
      </c>
      <c r="O261" s="228">
        <v>0</v>
      </c>
      <c r="P261" s="228">
        <v>0</v>
      </c>
      <c r="Q261" s="228">
        <v>0</v>
      </c>
      <c r="R261" s="228">
        <v>0</v>
      </c>
      <c r="S261" s="228">
        <v>0</v>
      </c>
      <c r="T261" s="232"/>
    </row>
    <row r="262" spans="1:20" ht="15" x14ac:dyDescent="0.25">
      <c r="A262" s="228">
        <v>264</v>
      </c>
      <c r="B262" s="228" t="s">
        <v>6141</v>
      </c>
      <c r="C262" s="228" t="s">
        <v>1658</v>
      </c>
      <c r="D262" s="320" t="s">
        <v>107</v>
      </c>
      <c r="E262" s="320" t="s">
        <v>50</v>
      </c>
      <c r="F262" s="320"/>
      <c r="G262" s="228">
        <v>41.926708221435497</v>
      </c>
      <c r="H262" s="228">
        <v>-73.996498107910099</v>
      </c>
      <c r="I262" s="228">
        <v>264</v>
      </c>
      <c r="J262" s="228">
        <v>3</v>
      </c>
      <c r="K262" s="228">
        <v>1</v>
      </c>
      <c r="L262" s="228">
        <v>1</v>
      </c>
      <c r="M262" s="228">
        <v>0</v>
      </c>
      <c r="N262" s="228">
        <v>0</v>
      </c>
      <c r="O262" s="228">
        <v>0</v>
      </c>
      <c r="P262" s="228">
        <v>1</v>
      </c>
      <c r="Q262" s="228">
        <v>0</v>
      </c>
      <c r="R262" s="228">
        <v>0</v>
      </c>
      <c r="S262" s="228">
        <v>0</v>
      </c>
      <c r="T262" s="232"/>
    </row>
    <row r="263" spans="1:20" ht="15" x14ac:dyDescent="0.25">
      <c r="A263" s="228">
        <v>265</v>
      </c>
      <c r="B263" s="228" t="s">
        <v>6142</v>
      </c>
      <c r="C263" s="228" t="s">
        <v>1664</v>
      </c>
      <c r="D263" s="320" t="s">
        <v>740</v>
      </c>
      <c r="E263" s="320" t="s">
        <v>740</v>
      </c>
      <c r="F263" s="320">
        <v>1</v>
      </c>
      <c r="G263" s="228">
        <v>43.471199035644503</v>
      </c>
      <c r="H263" s="228">
        <v>-80.486900329589801</v>
      </c>
      <c r="I263" s="228">
        <v>265</v>
      </c>
      <c r="J263" s="228">
        <v>2</v>
      </c>
      <c r="K263" s="228">
        <v>0</v>
      </c>
      <c r="L263" s="228">
        <v>2</v>
      </c>
      <c r="M263" s="228">
        <v>0</v>
      </c>
      <c r="N263" s="228">
        <v>0</v>
      </c>
      <c r="O263" s="228">
        <v>0</v>
      </c>
      <c r="P263" s="228">
        <v>0</v>
      </c>
      <c r="Q263" s="228">
        <v>0</v>
      </c>
      <c r="R263" s="228">
        <v>0</v>
      </c>
      <c r="S263" s="228">
        <v>0</v>
      </c>
      <c r="T263" s="232"/>
    </row>
    <row r="264" spans="1:20" ht="15" x14ac:dyDescent="0.25">
      <c r="A264" s="228">
        <v>266</v>
      </c>
      <c r="B264" s="228" t="s">
        <v>6143</v>
      </c>
      <c r="C264" s="228" t="s">
        <v>1668</v>
      </c>
      <c r="D264" s="320" t="s">
        <v>320</v>
      </c>
      <c r="E264" s="320" t="s">
        <v>50</v>
      </c>
      <c r="F264" s="320"/>
      <c r="G264" s="228">
        <v>44.134834289550703</v>
      </c>
      <c r="H264" s="228">
        <v>-69.171905517578097</v>
      </c>
      <c r="I264" s="228">
        <v>266</v>
      </c>
      <c r="J264" s="228">
        <v>1</v>
      </c>
      <c r="K264" s="228">
        <v>1</v>
      </c>
      <c r="L264" s="228">
        <v>0</v>
      </c>
      <c r="M264" s="228">
        <v>0</v>
      </c>
      <c r="N264" s="228">
        <v>0</v>
      </c>
      <c r="O264" s="228">
        <v>0</v>
      </c>
      <c r="P264" s="228">
        <v>0</v>
      </c>
      <c r="Q264" s="228">
        <v>0</v>
      </c>
      <c r="R264" s="228">
        <v>0</v>
      </c>
      <c r="S264" s="228">
        <v>0</v>
      </c>
      <c r="T264" s="232"/>
    </row>
    <row r="265" spans="1:20" ht="15" x14ac:dyDescent="0.25">
      <c r="A265" s="228">
        <v>267</v>
      </c>
      <c r="B265" s="228" t="s">
        <v>6144</v>
      </c>
      <c r="C265" s="228" t="s">
        <v>1670</v>
      </c>
      <c r="D265" s="320" t="s">
        <v>76</v>
      </c>
      <c r="E265" s="320" t="s">
        <v>50</v>
      </c>
      <c r="F265" s="320"/>
      <c r="G265" s="228">
        <v>34.2076606750488</v>
      </c>
      <c r="H265" s="228">
        <v>-118.20725250244099</v>
      </c>
      <c r="I265" s="228">
        <v>267</v>
      </c>
      <c r="J265" s="228">
        <v>1</v>
      </c>
      <c r="K265" s="228">
        <v>0</v>
      </c>
      <c r="L265" s="228">
        <v>0</v>
      </c>
      <c r="M265" s="228">
        <v>1</v>
      </c>
      <c r="N265" s="228">
        <v>0</v>
      </c>
      <c r="O265" s="228">
        <v>0</v>
      </c>
      <c r="P265" s="228">
        <v>0</v>
      </c>
      <c r="Q265" s="228">
        <v>0</v>
      </c>
      <c r="R265" s="228">
        <v>0</v>
      </c>
      <c r="S265" s="228">
        <v>0</v>
      </c>
      <c r="T265" s="232"/>
    </row>
    <row r="266" spans="1:20" ht="15" x14ac:dyDescent="0.25">
      <c r="A266" s="228">
        <v>268</v>
      </c>
      <c r="B266" s="228" t="s">
        <v>6145</v>
      </c>
      <c r="C266" s="228" t="s">
        <v>1673</v>
      </c>
      <c r="D266" s="320" t="s">
        <v>76</v>
      </c>
      <c r="E266" s="320" t="s">
        <v>50</v>
      </c>
      <c r="F266" s="320"/>
      <c r="G266" s="228">
        <v>32.837047576904297</v>
      </c>
      <c r="H266" s="228">
        <v>-117.25538635253901</v>
      </c>
      <c r="I266" s="228">
        <v>268</v>
      </c>
      <c r="J266" s="228">
        <v>2</v>
      </c>
      <c r="K266" s="228">
        <v>0</v>
      </c>
      <c r="L266" s="228">
        <v>0</v>
      </c>
      <c r="M266" s="228">
        <v>2</v>
      </c>
      <c r="N266" s="228">
        <v>0</v>
      </c>
      <c r="O266" s="228">
        <v>0</v>
      </c>
      <c r="P266" s="228">
        <v>0</v>
      </c>
      <c r="Q266" s="228">
        <v>0</v>
      </c>
      <c r="R266" s="228">
        <v>0</v>
      </c>
      <c r="S266" s="228">
        <v>0</v>
      </c>
      <c r="T266" s="232"/>
    </row>
    <row r="267" spans="1:20" ht="15" x14ac:dyDescent="0.25">
      <c r="A267" s="228">
        <v>269</v>
      </c>
      <c r="B267" s="228" t="s">
        <v>6146</v>
      </c>
      <c r="C267" s="228" t="s">
        <v>1677</v>
      </c>
      <c r="D267" s="320" t="s">
        <v>808</v>
      </c>
      <c r="E267" s="320" t="s">
        <v>50</v>
      </c>
      <c r="F267" s="320"/>
      <c r="G267" s="228">
        <v>40.417369842529297</v>
      </c>
      <c r="H267" s="228">
        <v>-86.876548767089801</v>
      </c>
      <c r="I267" s="228">
        <v>269</v>
      </c>
      <c r="J267" s="228">
        <v>1</v>
      </c>
      <c r="K267" s="228">
        <v>1</v>
      </c>
      <c r="L267" s="228">
        <v>0</v>
      </c>
      <c r="M267" s="228">
        <v>0</v>
      </c>
      <c r="N267" s="228">
        <v>0</v>
      </c>
      <c r="O267" s="228">
        <v>0</v>
      </c>
      <c r="P267" s="228">
        <v>0</v>
      </c>
      <c r="Q267" s="228">
        <v>0</v>
      </c>
      <c r="R267" s="228">
        <v>0</v>
      </c>
      <c r="S267" s="228">
        <v>0</v>
      </c>
      <c r="T267" s="232"/>
    </row>
    <row r="268" spans="1:20" ht="15" x14ac:dyDescent="0.25">
      <c r="A268" s="228">
        <v>270</v>
      </c>
      <c r="B268" s="228" t="s">
        <v>6147</v>
      </c>
      <c r="C268" s="228" t="s">
        <v>1680</v>
      </c>
      <c r="D268" s="320" t="s">
        <v>165</v>
      </c>
      <c r="E268" s="320" t="s">
        <v>50</v>
      </c>
      <c r="F268" s="320"/>
      <c r="G268" s="228">
        <v>30.190359115600501</v>
      </c>
      <c r="H268" s="228">
        <v>-82.637123107910099</v>
      </c>
      <c r="I268" s="228">
        <v>270</v>
      </c>
      <c r="J268" s="228">
        <v>1</v>
      </c>
      <c r="K268" s="228">
        <v>0</v>
      </c>
      <c r="L268" s="228">
        <v>1</v>
      </c>
      <c r="M268" s="228">
        <v>0</v>
      </c>
      <c r="N268" s="228">
        <v>0</v>
      </c>
      <c r="O268" s="228">
        <v>0</v>
      </c>
      <c r="P268" s="228">
        <v>0</v>
      </c>
      <c r="Q268" s="228">
        <v>0</v>
      </c>
      <c r="R268" s="228">
        <v>0</v>
      </c>
      <c r="S268" s="228">
        <v>0</v>
      </c>
      <c r="T268" s="232"/>
    </row>
    <row r="269" spans="1:20" ht="15" x14ac:dyDescent="0.25">
      <c r="A269" s="228">
        <v>271</v>
      </c>
      <c r="B269" s="228" t="s">
        <v>6148</v>
      </c>
      <c r="C269" s="228" t="s">
        <v>1683</v>
      </c>
      <c r="D269" s="320" t="s">
        <v>76</v>
      </c>
      <c r="E269" s="320" t="s">
        <v>50</v>
      </c>
      <c r="F269" s="320"/>
      <c r="G269" s="228">
        <v>38.910720825195298</v>
      </c>
      <c r="H269" s="228">
        <v>-120.00713348388599</v>
      </c>
      <c r="I269" s="228">
        <v>271</v>
      </c>
      <c r="J269" s="228">
        <v>1</v>
      </c>
      <c r="K269" s="228">
        <v>0</v>
      </c>
      <c r="L269" s="228">
        <v>0</v>
      </c>
      <c r="M269" s="228">
        <v>1</v>
      </c>
      <c r="N269" s="228">
        <v>0</v>
      </c>
      <c r="O269" s="228">
        <v>0</v>
      </c>
      <c r="P269" s="228">
        <v>0</v>
      </c>
      <c r="Q269" s="228">
        <v>0</v>
      </c>
      <c r="R269" s="228">
        <v>0</v>
      </c>
      <c r="S269" s="228">
        <v>0</v>
      </c>
      <c r="T269" s="232"/>
    </row>
    <row r="270" spans="1:20" ht="15" x14ac:dyDescent="0.25">
      <c r="A270" s="228">
        <v>272</v>
      </c>
      <c r="B270" s="228" t="s">
        <v>6149</v>
      </c>
      <c r="C270" s="228" t="s">
        <v>1685</v>
      </c>
      <c r="D270" s="320" t="s">
        <v>244</v>
      </c>
      <c r="E270" s="320" t="s">
        <v>50</v>
      </c>
      <c r="F270" s="320"/>
      <c r="G270" s="228">
        <v>39.710918426513601</v>
      </c>
      <c r="H270" s="228">
        <v>-105.082069396972</v>
      </c>
      <c r="I270" s="228">
        <v>272</v>
      </c>
      <c r="J270" s="228">
        <v>3</v>
      </c>
      <c r="K270" s="228">
        <v>0</v>
      </c>
      <c r="L270" s="228">
        <v>3</v>
      </c>
      <c r="M270" s="228">
        <v>0</v>
      </c>
      <c r="N270" s="228">
        <v>0</v>
      </c>
      <c r="O270" s="228">
        <v>0</v>
      </c>
      <c r="P270" s="228">
        <v>0</v>
      </c>
      <c r="Q270" s="228">
        <v>0</v>
      </c>
      <c r="R270" s="228">
        <v>0</v>
      </c>
      <c r="S270" s="228">
        <v>0</v>
      </c>
      <c r="T270" s="232"/>
    </row>
    <row r="271" spans="1:20" ht="15" x14ac:dyDescent="0.25">
      <c r="A271" s="228">
        <v>273</v>
      </c>
      <c r="B271" s="228" t="s">
        <v>6150</v>
      </c>
      <c r="C271" s="228" t="s">
        <v>1685</v>
      </c>
      <c r="D271" s="320" t="s">
        <v>261</v>
      </c>
      <c r="E271" s="320" t="s">
        <v>50</v>
      </c>
      <c r="F271" s="320"/>
      <c r="G271" s="228">
        <v>47.161949157714801</v>
      </c>
      <c r="H271" s="228">
        <v>-122.514930725097</v>
      </c>
      <c r="I271" s="228">
        <v>273</v>
      </c>
      <c r="J271" s="228">
        <v>3</v>
      </c>
      <c r="K271" s="228">
        <v>3</v>
      </c>
      <c r="L271" s="228">
        <v>0</v>
      </c>
      <c r="M271" s="228">
        <v>0</v>
      </c>
      <c r="N271" s="228">
        <v>0</v>
      </c>
      <c r="O271" s="228">
        <v>0</v>
      </c>
      <c r="P271" s="228">
        <v>0</v>
      </c>
      <c r="Q271" s="228">
        <v>0</v>
      </c>
      <c r="R271" s="228">
        <v>0</v>
      </c>
      <c r="S271" s="228">
        <v>0</v>
      </c>
      <c r="T271" s="232"/>
    </row>
    <row r="272" spans="1:20" ht="15" x14ac:dyDescent="0.25">
      <c r="A272" s="228">
        <v>274</v>
      </c>
      <c r="B272" s="228" t="s">
        <v>6151</v>
      </c>
      <c r="C272" s="228" t="s">
        <v>1692</v>
      </c>
      <c r="D272" s="320" t="s">
        <v>76</v>
      </c>
      <c r="E272" s="320" t="s">
        <v>50</v>
      </c>
      <c r="F272" s="320"/>
      <c r="G272" s="228">
        <v>34.698898315429602</v>
      </c>
      <c r="H272" s="228">
        <v>-118.14478302001901</v>
      </c>
      <c r="I272" s="228">
        <v>274</v>
      </c>
      <c r="J272" s="228">
        <v>5</v>
      </c>
      <c r="K272" s="228">
        <v>2</v>
      </c>
      <c r="L272" s="228">
        <v>1</v>
      </c>
      <c r="M272" s="228">
        <v>1</v>
      </c>
      <c r="N272" s="228">
        <v>0</v>
      </c>
      <c r="O272" s="228">
        <v>1</v>
      </c>
      <c r="P272" s="228">
        <v>0</v>
      </c>
      <c r="Q272" s="228">
        <v>0</v>
      </c>
      <c r="R272" s="228">
        <v>0</v>
      </c>
      <c r="S272" s="228">
        <v>0</v>
      </c>
      <c r="T272" s="232"/>
    </row>
    <row r="273" spans="1:20" ht="15" x14ac:dyDescent="0.25">
      <c r="A273" s="228">
        <v>275</v>
      </c>
      <c r="B273" s="228" t="s">
        <v>6152</v>
      </c>
      <c r="C273" s="228" t="s">
        <v>1698</v>
      </c>
      <c r="D273" s="320" t="s">
        <v>192</v>
      </c>
      <c r="E273" s="320" t="s">
        <v>50</v>
      </c>
      <c r="F273" s="320"/>
      <c r="G273" s="228">
        <v>38.992439270019503</v>
      </c>
      <c r="H273" s="228">
        <v>-76.981353759765597</v>
      </c>
      <c r="I273" s="228">
        <v>275</v>
      </c>
      <c r="J273" s="228">
        <v>1</v>
      </c>
      <c r="K273" s="228">
        <v>1</v>
      </c>
      <c r="L273" s="228">
        <v>0</v>
      </c>
      <c r="M273" s="228">
        <v>0</v>
      </c>
      <c r="N273" s="228">
        <v>0</v>
      </c>
      <c r="O273" s="228">
        <v>0</v>
      </c>
      <c r="P273" s="228">
        <v>0</v>
      </c>
      <c r="Q273" s="228">
        <v>0</v>
      </c>
      <c r="R273" s="228">
        <v>0</v>
      </c>
      <c r="S273" s="228">
        <v>0</v>
      </c>
      <c r="T273" s="232"/>
    </row>
    <row r="274" spans="1:20" ht="15" x14ac:dyDescent="0.25">
      <c r="A274" s="228">
        <v>276</v>
      </c>
      <c r="B274" s="228" t="s">
        <v>6153</v>
      </c>
      <c r="C274" s="228" t="s">
        <v>1701</v>
      </c>
      <c r="D274" s="320" t="s">
        <v>156</v>
      </c>
      <c r="E274" s="320" t="s">
        <v>50</v>
      </c>
      <c r="F274" s="320"/>
      <c r="G274" s="228">
        <v>40.240581512451101</v>
      </c>
      <c r="H274" s="228">
        <v>-75.285308837890597</v>
      </c>
      <c r="I274" s="228">
        <v>276</v>
      </c>
      <c r="J274" s="228">
        <v>1</v>
      </c>
      <c r="K274" s="228">
        <v>0</v>
      </c>
      <c r="L274" s="228">
        <v>0</v>
      </c>
      <c r="M274" s="228">
        <v>1</v>
      </c>
      <c r="N274" s="228">
        <v>0</v>
      </c>
      <c r="O274" s="228">
        <v>0</v>
      </c>
      <c r="P274" s="228">
        <v>0</v>
      </c>
      <c r="Q274" s="228">
        <v>0</v>
      </c>
      <c r="R274" s="228">
        <v>0</v>
      </c>
      <c r="S274" s="228">
        <v>0</v>
      </c>
      <c r="T274" s="232"/>
    </row>
    <row r="275" spans="1:20" ht="15" x14ac:dyDescent="0.25">
      <c r="A275" s="228">
        <v>277</v>
      </c>
      <c r="B275" s="228" t="s">
        <v>6154</v>
      </c>
      <c r="C275" s="228" t="s">
        <v>1704</v>
      </c>
      <c r="D275" s="320" t="s">
        <v>183</v>
      </c>
      <c r="E275" s="320" t="s">
        <v>50</v>
      </c>
      <c r="F275" s="320"/>
      <c r="G275" s="228">
        <v>42.733829498291001</v>
      </c>
      <c r="H275" s="228">
        <v>-84.593338012695298</v>
      </c>
      <c r="I275" s="228">
        <v>277</v>
      </c>
      <c r="J275" s="228">
        <v>5</v>
      </c>
      <c r="K275" s="228">
        <v>1</v>
      </c>
      <c r="L275" s="228">
        <v>2</v>
      </c>
      <c r="M275" s="228">
        <v>2</v>
      </c>
      <c r="N275" s="228">
        <v>0</v>
      </c>
      <c r="O275" s="228">
        <v>0</v>
      </c>
      <c r="P275" s="228">
        <v>0</v>
      </c>
      <c r="Q275" s="228">
        <v>0</v>
      </c>
      <c r="R275" s="228">
        <v>0</v>
      </c>
      <c r="S275" s="228">
        <v>0</v>
      </c>
      <c r="T275" s="232"/>
    </row>
    <row r="276" spans="1:20" ht="15" x14ac:dyDescent="0.25">
      <c r="A276" s="228">
        <v>278</v>
      </c>
      <c r="B276" s="228" t="s">
        <v>6155</v>
      </c>
      <c r="C276" s="228" t="s">
        <v>1707</v>
      </c>
      <c r="D276" s="320" t="s">
        <v>822</v>
      </c>
      <c r="E276" s="320" t="s">
        <v>50</v>
      </c>
      <c r="F276" s="320"/>
      <c r="G276" s="228">
        <v>41.310798645019503</v>
      </c>
      <c r="H276" s="228">
        <v>-105.59031677246</v>
      </c>
      <c r="I276" s="228">
        <v>278</v>
      </c>
      <c r="J276" s="228">
        <v>1</v>
      </c>
      <c r="K276" s="228">
        <v>0</v>
      </c>
      <c r="L276" s="228">
        <v>0</v>
      </c>
      <c r="M276" s="228">
        <v>1</v>
      </c>
      <c r="N276" s="228">
        <v>0</v>
      </c>
      <c r="O276" s="228">
        <v>0</v>
      </c>
      <c r="P276" s="228">
        <v>0</v>
      </c>
      <c r="Q276" s="228">
        <v>0</v>
      </c>
      <c r="R276" s="228">
        <v>0</v>
      </c>
      <c r="S276" s="228">
        <v>0</v>
      </c>
      <c r="T276" s="232"/>
    </row>
    <row r="277" spans="1:20" ht="15" x14ac:dyDescent="0.25">
      <c r="A277" s="228">
        <v>279</v>
      </c>
      <c r="B277" s="228" t="s">
        <v>6156</v>
      </c>
      <c r="C277" s="228" t="s">
        <v>1710</v>
      </c>
      <c r="D277" s="320" t="s">
        <v>76</v>
      </c>
      <c r="E277" s="320" t="s">
        <v>50</v>
      </c>
      <c r="F277" s="320"/>
      <c r="G277" s="228">
        <v>37.934898376464801</v>
      </c>
      <c r="H277" s="228">
        <v>-122.535522460937</v>
      </c>
      <c r="I277" s="228">
        <v>279</v>
      </c>
      <c r="J277" s="228">
        <v>3</v>
      </c>
      <c r="K277" s="228">
        <v>0</v>
      </c>
      <c r="L277" s="228">
        <v>3</v>
      </c>
      <c r="M277" s="228">
        <v>0</v>
      </c>
      <c r="N277" s="228">
        <v>0</v>
      </c>
      <c r="O277" s="228">
        <v>0</v>
      </c>
      <c r="P277" s="228">
        <v>0</v>
      </c>
      <c r="Q277" s="228">
        <v>0</v>
      </c>
      <c r="R277" s="228">
        <v>0</v>
      </c>
      <c r="S277" s="228">
        <v>0</v>
      </c>
      <c r="T277" s="232"/>
    </row>
    <row r="278" spans="1:20" ht="15" x14ac:dyDescent="0.25">
      <c r="A278" s="228">
        <v>280</v>
      </c>
      <c r="B278" s="228" t="s">
        <v>6157</v>
      </c>
      <c r="C278" s="228" t="s">
        <v>1716</v>
      </c>
      <c r="D278" s="320" t="s">
        <v>127</v>
      </c>
      <c r="E278" s="320" t="s">
        <v>50</v>
      </c>
      <c r="F278" s="320"/>
      <c r="G278" s="228">
        <v>32.306900024413999</v>
      </c>
      <c r="H278" s="228">
        <v>-106.77784729003901</v>
      </c>
      <c r="I278" s="228">
        <v>280</v>
      </c>
      <c r="J278" s="228">
        <v>1</v>
      </c>
      <c r="K278" s="228">
        <v>1</v>
      </c>
      <c r="L278" s="228">
        <v>0</v>
      </c>
      <c r="M278" s="228">
        <v>0</v>
      </c>
      <c r="N278" s="228">
        <v>0</v>
      </c>
      <c r="O278" s="228">
        <v>0</v>
      </c>
      <c r="P278" s="228">
        <v>0</v>
      </c>
      <c r="Q278" s="228">
        <v>0</v>
      </c>
      <c r="R278" s="228">
        <v>0</v>
      </c>
      <c r="S278" s="228">
        <v>0</v>
      </c>
      <c r="T278" s="232"/>
    </row>
    <row r="279" spans="1:20" ht="15" x14ac:dyDescent="0.25">
      <c r="A279" s="228">
        <v>281</v>
      </c>
      <c r="B279" s="228" t="s">
        <v>6158</v>
      </c>
      <c r="C279" s="228" t="s">
        <v>1719</v>
      </c>
      <c r="D279" s="320" t="s">
        <v>1475</v>
      </c>
      <c r="E279" s="320" t="s">
        <v>50</v>
      </c>
      <c r="F279" s="320"/>
      <c r="G279" s="228">
        <v>36.171909332275298</v>
      </c>
      <c r="H279" s="228">
        <v>-115.13996887207</v>
      </c>
      <c r="I279" s="228">
        <v>281</v>
      </c>
      <c r="J279" s="228">
        <v>11</v>
      </c>
      <c r="K279" s="228">
        <v>6</v>
      </c>
      <c r="L279" s="228">
        <v>2</v>
      </c>
      <c r="M279" s="228">
        <v>0</v>
      </c>
      <c r="N279" s="228">
        <v>0</v>
      </c>
      <c r="O279" s="228">
        <v>0</v>
      </c>
      <c r="P279" s="228">
        <v>2</v>
      </c>
      <c r="Q279" s="228">
        <v>0</v>
      </c>
      <c r="R279" s="228">
        <v>0</v>
      </c>
      <c r="S279" s="228">
        <v>1</v>
      </c>
      <c r="T279" s="232"/>
    </row>
    <row r="280" spans="1:20" ht="15" x14ac:dyDescent="0.25">
      <c r="A280" s="228">
        <v>282</v>
      </c>
      <c r="B280" s="228" t="s">
        <v>6159</v>
      </c>
      <c r="C280" s="228" t="s">
        <v>1728</v>
      </c>
      <c r="D280" s="320" t="s">
        <v>49</v>
      </c>
      <c r="E280" s="320" t="s">
        <v>50</v>
      </c>
      <c r="F280" s="320"/>
      <c r="G280" s="228">
        <v>42.710399627685497</v>
      </c>
      <c r="H280" s="228">
        <v>-71.160797119140597</v>
      </c>
      <c r="I280" s="228">
        <v>282</v>
      </c>
      <c r="J280" s="228">
        <v>2</v>
      </c>
      <c r="K280" s="228">
        <v>0</v>
      </c>
      <c r="L280" s="228">
        <v>0</v>
      </c>
      <c r="M280" s="228">
        <v>2</v>
      </c>
      <c r="N280" s="228">
        <v>0</v>
      </c>
      <c r="O280" s="228">
        <v>0</v>
      </c>
      <c r="P280" s="228">
        <v>0</v>
      </c>
      <c r="Q280" s="228">
        <v>0</v>
      </c>
      <c r="R280" s="228">
        <v>0</v>
      </c>
      <c r="S280" s="228">
        <v>0</v>
      </c>
      <c r="T280" s="232"/>
    </row>
    <row r="281" spans="1:20" ht="15" x14ac:dyDescent="0.25">
      <c r="A281" s="228">
        <v>283</v>
      </c>
      <c r="B281" s="228" t="s">
        <v>6160</v>
      </c>
      <c r="C281" s="228" t="s">
        <v>1731</v>
      </c>
      <c r="D281" s="320" t="s">
        <v>1619</v>
      </c>
      <c r="E281" s="320" t="s">
        <v>50</v>
      </c>
      <c r="F281" s="320"/>
      <c r="G281" s="228">
        <v>38.916580200195298</v>
      </c>
      <c r="H281" s="228">
        <v>-94.641296386718693</v>
      </c>
      <c r="I281" s="228">
        <v>283</v>
      </c>
      <c r="J281" s="228">
        <v>2</v>
      </c>
      <c r="K281" s="228">
        <v>0</v>
      </c>
      <c r="L281" s="228">
        <v>2</v>
      </c>
      <c r="M281" s="228">
        <v>0</v>
      </c>
      <c r="N281" s="228">
        <v>0</v>
      </c>
      <c r="O281" s="228">
        <v>0</v>
      </c>
      <c r="P281" s="228">
        <v>0</v>
      </c>
      <c r="Q281" s="228">
        <v>0</v>
      </c>
      <c r="R281" s="228">
        <v>0</v>
      </c>
      <c r="S281" s="228">
        <v>0</v>
      </c>
      <c r="T281" s="232"/>
    </row>
    <row r="282" spans="1:20" ht="15" x14ac:dyDescent="0.25">
      <c r="A282" s="228">
        <v>284</v>
      </c>
      <c r="B282" s="228" t="s">
        <v>6161</v>
      </c>
      <c r="C282" s="228" t="s">
        <v>1735</v>
      </c>
      <c r="D282" s="320" t="s">
        <v>399</v>
      </c>
      <c r="E282" s="320" t="s">
        <v>50</v>
      </c>
      <c r="F282" s="320"/>
      <c r="G282" s="228">
        <v>43.644809722900298</v>
      </c>
      <c r="H282" s="228">
        <v>-72.253952026367102</v>
      </c>
      <c r="I282" s="228">
        <v>284</v>
      </c>
      <c r="J282" s="228">
        <v>2</v>
      </c>
      <c r="K282" s="228">
        <v>1</v>
      </c>
      <c r="L282" s="228">
        <v>1</v>
      </c>
      <c r="M282" s="228">
        <v>0</v>
      </c>
      <c r="N282" s="228">
        <v>0</v>
      </c>
      <c r="O282" s="228">
        <v>0</v>
      </c>
      <c r="P282" s="228">
        <v>0</v>
      </c>
      <c r="Q282" s="228">
        <v>0</v>
      </c>
      <c r="R282" s="228">
        <v>0</v>
      </c>
      <c r="S282" s="228">
        <v>0</v>
      </c>
      <c r="T282" s="232"/>
    </row>
    <row r="283" spans="1:20" ht="15" x14ac:dyDescent="0.25">
      <c r="A283" s="228">
        <v>285</v>
      </c>
      <c r="B283" s="228" t="s">
        <v>6162</v>
      </c>
      <c r="C283" s="228" t="s">
        <v>1740</v>
      </c>
      <c r="D283" s="320" t="s">
        <v>219</v>
      </c>
      <c r="E283" s="320" t="s">
        <v>50</v>
      </c>
      <c r="F283" s="320"/>
      <c r="G283" s="228">
        <v>33.047218322753899</v>
      </c>
      <c r="H283" s="228">
        <v>-96.995933532714801</v>
      </c>
      <c r="I283" s="228">
        <v>285</v>
      </c>
      <c r="J283" s="228">
        <v>8</v>
      </c>
      <c r="K283" s="228">
        <v>8</v>
      </c>
      <c r="L283" s="228">
        <v>0</v>
      </c>
      <c r="M283" s="228">
        <v>0</v>
      </c>
      <c r="N283" s="228">
        <v>0</v>
      </c>
      <c r="O283" s="228">
        <v>0</v>
      </c>
      <c r="P283" s="228">
        <v>0</v>
      </c>
      <c r="Q283" s="228">
        <v>0</v>
      </c>
      <c r="R283" s="228">
        <v>0</v>
      </c>
      <c r="S283" s="228">
        <v>0</v>
      </c>
      <c r="T283" s="232"/>
    </row>
    <row r="284" spans="1:20" ht="15" x14ac:dyDescent="0.25">
      <c r="A284" s="228">
        <v>286</v>
      </c>
      <c r="B284" s="228" t="s">
        <v>6163</v>
      </c>
      <c r="C284" s="228" t="s">
        <v>1750</v>
      </c>
      <c r="D284" s="320" t="s">
        <v>1301</v>
      </c>
      <c r="E284" s="320" t="s">
        <v>50</v>
      </c>
      <c r="F284" s="320"/>
      <c r="G284" s="228">
        <v>38.048591613769503</v>
      </c>
      <c r="H284" s="228">
        <v>-84.500320434570298</v>
      </c>
      <c r="I284" s="228">
        <v>286</v>
      </c>
      <c r="J284" s="228">
        <v>1</v>
      </c>
      <c r="K284" s="228">
        <v>0</v>
      </c>
      <c r="L284" s="228">
        <v>0</v>
      </c>
      <c r="M284" s="228">
        <v>0</v>
      </c>
      <c r="N284" s="228">
        <v>0</v>
      </c>
      <c r="O284" s="228">
        <v>0</v>
      </c>
      <c r="P284" s="228">
        <v>1</v>
      </c>
      <c r="Q284" s="228">
        <v>0</v>
      </c>
      <c r="R284" s="228">
        <v>0</v>
      </c>
      <c r="S284" s="228">
        <v>0</v>
      </c>
      <c r="T284" s="232"/>
    </row>
    <row r="285" spans="1:20" ht="15" x14ac:dyDescent="0.25">
      <c r="A285" s="228">
        <v>287</v>
      </c>
      <c r="B285" s="228" t="s">
        <v>6164</v>
      </c>
      <c r="C285" s="228" t="s">
        <v>1750</v>
      </c>
      <c r="D285" s="320" t="s">
        <v>49</v>
      </c>
      <c r="E285" s="320" t="s">
        <v>50</v>
      </c>
      <c r="F285" s="320"/>
      <c r="G285" s="228">
        <v>42.446319580078097</v>
      </c>
      <c r="H285" s="228">
        <v>-71.223739624023395</v>
      </c>
      <c r="I285" s="228">
        <v>287</v>
      </c>
      <c r="J285" s="228">
        <v>4</v>
      </c>
      <c r="K285" s="228">
        <v>0</v>
      </c>
      <c r="L285" s="228">
        <v>0</v>
      </c>
      <c r="M285" s="228">
        <v>4</v>
      </c>
      <c r="N285" s="228">
        <v>0</v>
      </c>
      <c r="O285" s="228">
        <v>0</v>
      </c>
      <c r="P285" s="228">
        <v>0</v>
      </c>
      <c r="Q285" s="228">
        <v>0</v>
      </c>
      <c r="R285" s="228">
        <v>0</v>
      </c>
      <c r="S285" s="228">
        <v>0</v>
      </c>
      <c r="T285" s="232"/>
    </row>
    <row r="286" spans="1:20" ht="15" x14ac:dyDescent="0.25">
      <c r="A286" s="228">
        <v>288</v>
      </c>
      <c r="B286" s="228" t="s">
        <v>6165</v>
      </c>
      <c r="C286" s="228" t="s">
        <v>1759</v>
      </c>
      <c r="D286" s="320" t="s">
        <v>1488</v>
      </c>
      <c r="E286" s="320" t="s">
        <v>50</v>
      </c>
      <c r="F286" s="320"/>
      <c r="G286" s="228">
        <v>21.974889755248999</v>
      </c>
      <c r="H286" s="228">
        <v>-159.36859130859301</v>
      </c>
      <c r="I286" s="228">
        <v>288</v>
      </c>
      <c r="J286" s="228">
        <v>2</v>
      </c>
      <c r="K286" s="228">
        <v>1</v>
      </c>
      <c r="L286" s="228">
        <v>1</v>
      </c>
      <c r="M286" s="228">
        <v>0</v>
      </c>
      <c r="N286" s="228">
        <v>0</v>
      </c>
      <c r="O286" s="228">
        <v>0</v>
      </c>
      <c r="P286" s="228">
        <v>0</v>
      </c>
      <c r="Q286" s="228">
        <v>0</v>
      </c>
      <c r="R286" s="228">
        <v>0</v>
      </c>
      <c r="S286" s="228">
        <v>0</v>
      </c>
      <c r="T286" s="232"/>
    </row>
    <row r="287" spans="1:20" ht="15" x14ac:dyDescent="0.25">
      <c r="A287" s="228">
        <v>289</v>
      </c>
      <c r="B287" s="228" t="s">
        <v>6166</v>
      </c>
      <c r="C287" s="228" t="s">
        <v>1764</v>
      </c>
      <c r="D287" s="320" t="s">
        <v>1765</v>
      </c>
      <c r="E287" s="320" t="s">
        <v>50</v>
      </c>
      <c r="F287" s="320"/>
      <c r="G287" s="228">
        <v>40.813621520996001</v>
      </c>
      <c r="H287" s="228">
        <v>-96.707740783691406</v>
      </c>
      <c r="I287" s="228">
        <v>289</v>
      </c>
      <c r="J287" s="228">
        <v>2</v>
      </c>
      <c r="K287" s="228">
        <v>1</v>
      </c>
      <c r="L287" s="228">
        <v>0</v>
      </c>
      <c r="M287" s="228">
        <v>1</v>
      </c>
      <c r="N287" s="228">
        <v>0</v>
      </c>
      <c r="O287" s="228">
        <v>0</v>
      </c>
      <c r="P287" s="228">
        <v>0</v>
      </c>
      <c r="Q287" s="228">
        <v>0</v>
      </c>
      <c r="R287" s="228">
        <v>0</v>
      </c>
      <c r="S287" s="228">
        <v>0</v>
      </c>
      <c r="T287" s="232"/>
    </row>
    <row r="288" spans="1:20" ht="15" x14ac:dyDescent="0.25">
      <c r="A288" s="228">
        <v>290</v>
      </c>
      <c r="B288" s="228" t="s">
        <v>6167</v>
      </c>
      <c r="C288" s="228" t="s">
        <v>1771</v>
      </c>
      <c r="D288" s="320" t="s">
        <v>107</v>
      </c>
      <c r="E288" s="320" t="s">
        <v>50</v>
      </c>
      <c r="F288" s="320"/>
      <c r="G288" s="228">
        <v>40.681671142578097</v>
      </c>
      <c r="H288" s="228">
        <v>-73.367431640625</v>
      </c>
      <c r="I288" s="228">
        <v>290</v>
      </c>
      <c r="J288" s="228">
        <v>2</v>
      </c>
      <c r="K288" s="228">
        <v>1</v>
      </c>
      <c r="L288" s="228">
        <v>1</v>
      </c>
      <c r="M288" s="228">
        <v>0</v>
      </c>
      <c r="N288" s="228">
        <v>0</v>
      </c>
      <c r="O288" s="228">
        <v>0</v>
      </c>
      <c r="P288" s="228">
        <v>0</v>
      </c>
      <c r="Q288" s="228">
        <v>0</v>
      </c>
      <c r="R288" s="228">
        <v>0</v>
      </c>
      <c r="S288" s="228">
        <v>0</v>
      </c>
      <c r="T288" s="232"/>
    </row>
    <row r="289" spans="1:20" ht="15" x14ac:dyDescent="0.25">
      <c r="A289" s="228">
        <v>291</v>
      </c>
      <c r="B289" s="228" t="s">
        <v>6168</v>
      </c>
      <c r="C289" s="228" t="s">
        <v>1775</v>
      </c>
      <c r="D289" s="320" t="s">
        <v>76</v>
      </c>
      <c r="E289" s="320" t="s">
        <v>50</v>
      </c>
      <c r="F289" s="320"/>
      <c r="G289" s="228">
        <v>37.675491333007798</v>
      </c>
      <c r="H289" s="228">
        <v>-121.75821685791</v>
      </c>
      <c r="I289" s="228">
        <v>291</v>
      </c>
      <c r="J289" s="228">
        <v>12</v>
      </c>
      <c r="K289" s="228">
        <v>6</v>
      </c>
      <c r="L289" s="228">
        <v>1</v>
      </c>
      <c r="M289" s="228">
        <v>4</v>
      </c>
      <c r="N289" s="228">
        <v>0</v>
      </c>
      <c r="O289" s="228">
        <v>0</v>
      </c>
      <c r="P289" s="228">
        <v>1</v>
      </c>
      <c r="Q289" s="228">
        <v>0</v>
      </c>
      <c r="R289" s="228">
        <v>0</v>
      </c>
      <c r="S289" s="228">
        <v>0</v>
      </c>
      <c r="T289" s="232"/>
    </row>
    <row r="290" spans="1:20" ht="15" x14ac:dyDescent="0.25">
      <c r="A290" s="228">
        <v>292</v>
      </c>
      <c r="B290" s="228" t="s">
        <v>6169</v>
      </c>
      <c r="C290" s="228" t="s">
        <v>1787</v>
      </c>
      <c r="D290" s="320" t="s">
        <v>76</v>
      </c>
      <c r="E290" s="320" t="s">
        <v>50</v>
      </c>
      <c r="F290" s="320"/>
      <c r="G290" s="228">
        <v>37.380729675292898</v>
      </c>
      <c r="H290" s="228">
        <v>-120.72339630126901</v>
      </c>
      <c r="I290" s="228">
        <v>292</v>
      </c>
      <c r="J290" s="228">
        <v>1</v>
      </c>
      <c r="K290" s="228">
        <v>0</v>
      </c>
      <c r="L290" s="228">
        <v>1</v>
      </c>
      <c r="M290" s="228">
        <v>0</v>
      </c>
      <c r="N290" s="228">
        <v>0</v>
      </c>
      <c r="O290" s="228">
        <v>0</v>
      </c>
      <c r="P290" s="228">
        <v>0</v>
      </c>
      <c r="Q290" s="228">
        <v>0</v>
      </c>
      <c r="R290" s="228">
        <v>0</v>
      </c>
      <c r="S290" s="228">
        <v>0</v>
      </c>
      <c r="T290" s="232"/>
    </row>
    <row r="291" spans="1:20" ht="15" x14ac:dyDescent="0.25">
      <c r="A291" s="228">
        <v>293</v>
      </c>
      <c r="B291" s="228" t="s">
        <v>6170</v>
      </c>
      <c r="C291" s="228" t="s">
        <v>1790</v>
      </c>
      <c r="D291" s="320" t="s">
        <v>76</v>
      </c>
      <c r="E291" s="320" t="s">
        <v>50</v>
      </c>
      <c r="F291" s="320"/>
      <c r="G291" s="228">
        <v>38.130191802978501</v>
      </c>
      <c r="H291" s="228">
        <v>-121.275466918945</v>
      </c>
      <c r="I291" s="228">
        <v>293</v>
      </c>
      <c r="J291" s="228">
        <v>2</v>
      </c>
      <c r="K291" s="228">
        <v>1</v>
      </c>
      <c r="L291" s="228">
        <v>1</v>
      </c>
      <c r="M291" s="228">
        <v>0</v>
      </c>
      <c r="N291" s="228">
        <v>0</v>
      </c>
      <c r="O291" s="228">
        <v>0</v>
      </c>
      <c r="P291" s="228">
        <v>0</v>
      </c>
      <c r="Q291" s="228">
        <v>0</v>
      </c>
      <c r="R291" s="228">
        <v>0</v>
      </c>
      <c r="S291" s="228">
        <v>0</v>
      </c>
      <c r="T291" s="232"/>
    </row>
    <row r="292" spans="1:20" ht="15" x14ac:dyDescent="0.25">
      <c r="A292" s="228">
        <v>294</v>
      </c>
      <c r="B292" s="228" t="s">
        <v>6171</v>
      </c>
      <c r="C292" s="228" t="s">
        <v>1793</v>
      </c>
      <c r="D292" s="320" t="s">
        <v>660</v>
      </c>
      <c r="E292" s="320" t="s">
        <v>50</v>
      </c>
      <c r="F292" s="320"/>
      <c r="G292" s="228">
        <v>41.736179351806598</v>
      </c>
      <c r="H292" s="228">
        <v>-111.834846496582</v>
      </c>
      <c r="I292" s="228">
        <v>294</v>
      </c>
      <c r="J292" s="228">
        <v>3</v>
      </c>
      <c r="K292" s="228">
        <v>2</v>
      </c>
      <c r="L292" s="228">
        <v>0</v>
      </c>
      <c r="M292" s="228">
        <v>0</v>
      </c>
      <c r="N292" s="228">
        <v>0</v>
      </c>
      <c r="O292" s="228">
        <v>0</v>
      </c>
      <c r="P292" s="228">
        <v>1</v>
      </c>
      <c r="Q292" s="228">
        <v>0</v>
      </c>
      <c r="R292" s="228">
        <v>0</v>
      </c>
      <c r="S292" s="228">
        <v>0</v>
      </c>
      <c r="T292" s="232"/>
    </row>
    <row r="293" spans="1:20" ht="15" x14ac:dyDescent="0.25">
      <c r="A293" s="228">
        <v>295</v>
      </c>
      <c r="B293" s="228" t="s">
        <v>6172</v>
      </c>
      <c r="C293" s="228" t="s">
        <v>1799</v>
      </c>
      <c r="D293" s="320" t="s">
        <v>399</v>
      </c>
      <c r="E293" s="320" t="s">
        <v>50</v>
      </c>
      <c r="F293" s="320"/>
      <c r="G293" s="228">
        <v>42.866378784179602</v>
      </c>
      <c r="H293" s="228">
        <v>-71.374778747558594</v>
      </c>
      <c r="I293" s="228">
        <v>295</v>
      </c>
      <c r="J293" s="228">
        <v>2</v>
      </c>
      <c r="K293" s="228">
        <v>0</v>
      </c>
      <c r="L293" s="228">
        <v>2</v>
      </c>
      <c r="M293" s="228">
        <v>0</v>
      </c>
      <c r="N293" s="228">
        <v>0</v>
      </c>
      <c r="O293" s="228">
        <v>0</v>
      </c>
      <c r="P293" s="228">
        <v>0</v>
      </c>
      <c r="Q293" s="228">
        <v>0</v>
      </c>
      <c r="R293" s="228">
        <v>0</v>
      </c>
      <c r="S293" s="228">
        <v>0</v>
      </c>
      <c r="T293" s="232"/>
    </row>
    <row r="294" spans="1:20" ht="15" x14ac:dyDescent="0.25">
      <c r="A294" s="228">
        <v>296</v>
      </c>
      <c r="B294" s="228" t="s">
        <v>6173</v>
      </c>
      <c r="C294" s="228" t="s">
        <v>1804</v>
      </c>
      <c r="D294" s="320" t="s">
        <v>76</v>
      </c>
      <c r="E294" s="320" t="s">
        <v>50</v>
      </c>
      <c r="F294" s="320"/>
      <c r="G294" s="228">
        <v>33.766719818115199</v>
      </c>
      <c r="H294" s="228">
        <v>-118.19239807128901</v>
      </c>
      <c r="I294" s="228">
        <v>296</v>
      </c>
      <c r="J294" s="228">
        <v>10</v>
      </c>
      <c r="K294" s="228">
        <v>2</v>
      </c>
      <c r="L294" s="228">
        <v>3</v>
      </c>
      <c r="M294" s="228">
        <v>5</v>
      </c>
      <c r="N294" s="228">
        <v>0</v>
      </c>
      <c r="O294" s="228">
        <v>0</v>
      </c>
      <c r="P294" s="228">
        <v>0</v>
      </c>
      <c r="Q294" s="228">
        <v>0</v>
      </c>
      <c r="R294" s="228">
        <v>0</v>
      </c>
      <c r="S294" s="228">
        <v>0</v>
      </c>
      <c r="T294" s="232"/>
    </row>
    <row r="295" spans="1:20" ht="15" x14ac:dyDescent="0.25">
      <c r="A295" s="228">
        <v>297</v>
      </c>
      <c r="B295" s="228" t="s">
        <v>6174</v>
      </c>
      <c r="C295" s="228" t="s">
        <v>1814</v>
      </c>
      <c r="D295" s="320" t="s">
        <v>261</v>
      </c>
      <c r="E295" s="320" t="s">
        <v>50</v>
      </c>
      <c r="F295" s="320"/>
      <c r="G295" s="228">
        <v>46.1468086242675</v>
      </c>
      <c r="H295" s="228">
        <v>-122.950538635253</v>
      </c>
      <c r="I295" s="228">
        <v>297</v>
      </c>
      <c r="J295" s="228">
        <v>2</v>
      </c>
      <c r="K295" s="228">
        <v>2</v>
      </c>
      <c r="L295" s="228">
        <v>0</v>
      </c>
      <c r="M295" s="228">
        <v>0</v>
      </c>
      <c r="N295" s="228">
        <v>0</v>
      </c>
      <c r="O295" s="228">
        <v>0</v>
      </c>
      <c r="P295" s="228">
        <v>0</v>
      </c>
      <c r="Q295" s="228">
        <v>0</v>
      </c>
      <c r="R295" s="228">
        <v>0</v>
      </c>
      <c r="S295" s="228">
        <v>0</v>
      </c>
      <c r="T295" s="232"/>
    </row>
    <row r="296" spans="1:20" ht="15" x14ac:dyDescent="0.25">
      <c r="A296" s="228">
        <v>298</v>
      </c>
      <c r="B296" s="228" t="s">
        <v>6176</v>
      </c>
      <c r="C296" s="228" t="s">
        <v>1821</v>
      </c>
      <c r="D296" s="320" t="s">
        <v>76</v>
      </c>
      <c r="E296" s="320" t="s">
        <v>50</v>
      </c>
      <c r="F296" s="320"/>
      <c r="G296" s="228">
        <v>37.383079528808501</v>
      </c>
      <c r="H296" s="228">
        <v>-122.11422729492099</v>
      </c>
      <c r="I296" s="228">
        <v>298</v>
      </c>
      <c r="J296" s="228">
        <v>7</v>
      </c>
      <c r="K296" s="228">
        <v>0</v>
      </c>
      <c r="L296" s="228">
        <v>2</v>
      </c>
      <c r="M296" s="228">
        <v>5</v>
      </c>
      <c r="N296" s="228">
        <v>0</v>
      </c>
      <c r="O296" s="228">
        <v>0</v>
      </c>
      <c r="P296" s="228">
        <v>0</v>
      </c>
      <c r="Q296" s="228">
        <v>0</v>
      </c>
      <c r="R296" s="228">
        <v>0</v>
      </c>
      <c r="S296" s="228">
        <v>0</v>
      </c>
      <c r="T296" s="232"/>
    </row>
    <row r="297" spans="1:20" ht="15" x14ac:dyDescent="0.25">
      <c r="A297" s="228">
        <v>299</v>
      </c>
      <c r="B297" s="228" t="s">
        <v>6175</v>
      </c>
      <c r="C297" s="228" t="s">
        <v>1818</v>
      </c>
      <c r="D297" s="320" t="s">
        <v>76</v>
      </c>
      <c r="E297" s="320" t="s">
        <v>50</v>
      </c>
      <c r="F297" s="320"/>
      <c r="G297" s="228">
        <v>37.384609222412102</v>
      </c>
      <c r="H297" s="228">
        <v>-122.138671875</v>
      </c>
      <c r="I297" s="228">
        <v>299</v>
      </c>
      <c r="J297" s="228">
        <v>1</v>
      </c>
      <c r="K297" s="228">
        <v>0</v>
      </c>
      <c r="L297" s="228">
        <v>1</v>
      </c>
      <c r="M297" s="228">
        <v>0</v>
      </c>
      <c r="N297" s="228">
        <v>0</v>
      </c>
      <c r="O297" s="228">
        <v>0</v>
      </c>
      <c r="P297" s="228">
        <v>0</v>
      </c>
      <c r="Q297" s="228">
        <v>0</v>
      </c>
      <c r="R297" s="228">
        <v>0</v>
      </c>
      <c r="S297" s="228">
        <v>0</v>
      </c>
      <c r="T297" s="232"/>
    </row>
    <row r="298" spans="1:20" ht="15" x14ac:dyDescent="0.25">
      <c r="A298" s="228">
        <v>300</v>
      </c>
      <c r="B298" s="228" t="s">
        <v>4512</v>
      </c>
      <c r="C298" s="228" t="s">
        <v>1832</v>
      </c>
      <c r="D298" s="320" t="s">
        <v>76</v>
      </c>
      <c r="E298" s="320" t="s">
        <v>50</v>
      </c>
      <c r="F298" s="320"/>
      <c r="G298" s="228">
        <v>34.053489685058501</v>
      </c>
      <c r="H298" s="228">
        <v>-118.245323181152</v>
      </c>
      <c r="I298" s="228">
        <v>300</v>
      </c>
      <c r="J298" s="228">
        <v>57</v>
      </c>
      <c r="K298" s="228">
        <v>9</v>
      </c>
      <c r="L298" s="228">
        <v>29</v>
      </c>
      <c r="M298" s="228">
        <v>5</v>
      </c>
      <c r="N298" s="228">
        <v>5</v>
      </c>
      <c r="O298" s="228">
        <v>3</v>
      </c>
      <c r="P298" s="228">
        <v>3</v>
      </c>
      <c r="Q298" s="228">
        <v>4</v>
      </c>
      <c r="R298" s="228">
        <v>0</v>
      </c>
      <c r="S298" s="228">
        <v>0</v>
      </c>
      <c r="T298" s="232"/>
    </row>
    <row r="299" spans="1:20" ht="15" x14ac:dyDescent="0.25">
      <c r="A299" s="228">
        <v>301</v>
      </c>
      <c r="B299" s="228" t="s">
        <v>6177</v>
      </c>
      <c r="C299" s="228" t="s">
        <v>1878</v>
      </c>
      <c r="D299" s="320" t="s">
        <v>76</v>
      </c>
      <c r="E299" s="320" t="s">
        <v>50</v>
      </c>
      <c r="F299" s="320"/>
      <c r="G299" s="228">
        <v>37.221309661865199</v>
      </c>
      <c r="H299" s="228">
        <v>-121.979270935058</v>
      </c>
      <c r="I299" s="228">
        <v>301</v>
      </c>
      <c r="J299" s="228">
        <v>1</v>
      </c>
      <c r="K299" s="228">
        <v>0</v>
      </c>
      <c r="L299" s="228">
        <v>0</v>
      </c>
      <c r="M299" s="228">
        <v>1</v>
      </c>
      <c r="N299" s="228">
        <v>0</v>
      </c>
      <c r="O299" s="228">
        <v>0</v>
      </c>
      <c r="P299" s="228">
        <v>0</v>
      </c>
      <c r="Q299" s="228">
        <v>0</v>
      </c>
      <c r="R299" s="228">
        <v>0</v>
      </c>
      <c r="S299" s="228">
        <v>0</v>
      </c>
      <c r="T299" s="232"/>
    </row>
    <row r="300" spans="1:20" ht="15" x14ac:dyDescent="0.25">
      <c r="A300" s="228">
        <v>302</v>
      </c>
      <c r="B300" s="228" t="s">
        <v>6178</v>
      </c>
      <c r="C300" s="228" t="s">
        <v>1881</v>
      </c>
      <c r="D300" s="320" t="s">
        <v>1301</v>
      </c>
      <c r="E300" s="320" t="s">
        <v>50</v>
      </c>
      <c r="F300" s="320"/>
      <c r="G300" s="228">
        <v>38.254859924316399</v>
      </c>
      <c r="H300" s="228">
        <v>-85.766403198242102</v>
      </c>
      <c r="I300" s="228">
        <v>302</v>
      </c>
      <c r="J300" s="228">
        <v>2</v>
      </c>
      <c r="K300" s="228">
        <v>0</v>
      </c>
      <c r="L300" s="228">
        <v>1</v>
      </c>
      <c r="M300" s="228">
        <v>1</v>
      </c>
      <c r="N300" s="228">
        <v>0</v>
      </c>
      <c r="O300" s="228">
        <v>0</v>
      </c>
      <c r="P300" s="228">
        <v>0</v>
      </c>
      <c r="Q300" s="228">
        <v>0</v>
      </c>
      <c r="R300" s="228">
        <v>0</v>
      </c>
      <c r="S300" s="228">
        <v>0</v>
      </c>
      <c r="T300" s="232"/>
    </row>
    <row r="301" spans="1:20" ht="15" x14ac:dyDescent="0.25">
      <c r="A301" s="228">
        <v>303</v>
      </c>
      <c r="B301" s="228" t="s">
        <v>6179</v>
      </c>
      <c r="C301" s="228" t="s">
        <v>1886</v>
      </c>
      <c r="D301" s="320" t="s">
        <v>49</v>
      </c>
      <c r="E301" s="320" t="s">
        <v>50</v>
      </c>
      <c r="F301" s="320"/>
      <c r="G301" s="228">
        <v>42.645881652832003</v>
      </c>
      <c r="H301" s="228">
        <v>-71.312843322753906</v>
      </c>
      <c r="I301" s="228">
        <v>303</v>
      </c>
      <c r="J301" s="228">
        <v>6</v>
      </c>
      <c r="K301" s="228">
        <v>3</v>
      </c>
      <c r="L301" s="228">
        <v>2</v>
      </c>
      <c r="M301" s="228">
        <v>0</v>
      </c>
      <c r="N301" s="228">
        <v>0</v>
      </c>
      <c r="O301" s="228">
        <v>0</v>
      </c>
      <c r="P301" s="228">
        <v>1</v>
      </c>
      <c r="Q301" s="228">
        <v>0</v>
      </c>
      <c r="R301" s="228">
        <v>0</v>
      </c>
      <c r="S301" s="228">
        <v>0</v>
      </c>
      <c r="T301" s="232"/>
    </row>
    <row r="302" spans="1:20" ht="15" x14ac:dyDescent="0.25">
      <c r="A302" s="228">
        <v>304</v>
      </c>
      <c r="B302" s="228" t="s">
        <v>6180</v>
      </c>
      <c r="C302" s="228" t="s">
        <v>1896</v>
      </c>
      <c r="D302" s="320" t="s">
        <v>76</v>
      </c>
      <c r="E302" s="320" t="s">
        <v>50</v>
      </c>
      <c r="F302" s="320"/>
      <c r="G302" s="228">
        <v>33.927829742431598</v>
      </c>
      <c r="H302" s="228">
        <v>-118.19927215576099</v>
      </c>
      <c r="I302" s="228">
        <v>304</v>
      </c>
      <c r="J302" s="228">
        <v>1</v>
      </c>
      <c r="K302" s="228">
        <v>0</v>
      </c>
      <c r="L302" s="228">
        <v>1</v>
      </c>
      <c r="M302" s="228">
        <v>0</v>
      </c>
      <c r="N302" s="228">
        <v>0</v>
      </c>
      <c r="O302" s="228">
        <v>0</v>
      </c>
      <c r="P302" s="228">
        <v>0</v>
      </c>
      <c r="Q302" s="228">
        <v>0</v>
      </c>
      <c r="R302" s="228">
        <v>0</v>
      </c>
      <c r="S302" s="228">
        <v>0</v>
      </c>
      <c r="T302" s="232"/>
    </row>
    <row r="303" spans="1:20" ht="15" x14ac:dyDescent="0.25">
      <c r="A303" s="228">
        <v>305</v>
      </c>
      <c r="B303" s="228" t="s">
        <v>6181</v>
      </c>
      <c r="C303" s="228" t="s">
        <v>1899</v>
      </c>
      <c r="D303" s="320" t="s">
        <v>76</v>
      </c>
      <c r="E303" s="320" t="s">
        <v>50</v>
      </c>
      <c r="F303" s="320"/>
      <c r="G303" s="228">
        <v>37.2180786132812</v>
      </c>
      <c r="H303" s="228">
        <v>-119.762603759765</v>
      </c>
      <c r="I303" s="228">
        <v>305</v>
      </c>
      <c r="J303" s="228">
        <v>1</v>
      </c>
      <c r="K303" s="228">
        <v>0</v>
      </c>
      <c r="L303" s="228">
        <v>1</v>
      </c>
      <c r="M303" s="228">
        <v>0</v>
      </c>
      <c r="N303" s="228">
        <v>0</v>
      </c>
      <c r="O303" s="228">
        <v>0</v>
      </c>
      <c r="P303" s="228">
        <v>0</v>
      </c>
      <c r="Q303" s="228">
        <v>0</v>
      </c>
      <c r="R303" s="228">
        <v>0</v>
      </c>
      <c r="S303" s="228">
        <v>0</v>
      </c>
      <c r="T303" s="232"/>
    </row>
    <row r="304" spans="1:20" ht="15" x14ac:dyDescent="0.25">
      <c r="A304" s="228">
        <v>306</v>
      </c>
      <c r="B304" s="228" t="s">
        <v>6182</v>
      </c>
      <c r="C304" s="228" t="s">
        <v>1902</v>
      </c>
      <c r="D304" s="320" t="s">
        <v>432</v>
      </c>
      <c r="E304" s="320" t="s">
        <v>50</v>
      </c>
      <c r="F304" s="320"/>
      <c r="G304" s="228">
        <v>43.042469024658203</v>
      </c>
      <c r="H304" s="228">
        <v>-89.403968811035099</v>
      </c>
      <c r="I304" s="228">
        <v>306</v>
      </c>
      <c r="J304" s="228">
        <v>3</v>
      </c>
      <c r="K304" s="228">
        <v>2</v>
      </c>
      <c r="L304" s="228">
        <v>0</v>
      </c>
      <c r="M304" s="228">
        <v>0</v>
      </c>
      <c r="N304" s="228">
        <v>0</v>
      </c>
      <c r="O304" s="228">
        <v>0</v>
      </c>
      <c r="P304" s="228">
        <v>1</v>
      </c>
      <c r="Q304" s="228">
        <v>0</v>
      </c>
      <c r="R304" s="228">
        <v>0</v>
      </c>
      <c r="S304" s="228">
        <v>0</v>
      </c>
      <c r="T304" s="232"/>
    </row>
    <row r="305" spans="1:20" ht="15" x14ac:dyDescent="0.25">
      <c r="A305" s="228">
        <v>307</v>
      </c>
      <c r="B305" s="228" t="s">
        <v>6183</v>
      </c>
      <c r="C305" s="228" t="s">
        <v>1909</v>
      </c>
      <c r="D305" s="320" t="s">
        <v>156</v>
      </c>
      <c r="E305" s="320" t="s">
        <v>50</v>
      </c>
      <c r="F305" s="320"/>
      <c r="G305" s="228">
        <v>40.036918640136697</v>
      </c>
      <c r="H305" s="228">
        <v>-75.510437011718693</v>
      </c>
      <c r="I305" s="228">
        <v>307</v>
      </c>
      <c r="J305" s="228">
        <v>1</v>
      </c>
      <c r="K305" s="228">
        <v>0</v>
      </c>
      <c r="L305" s="228">
        <v>1</v>
      </c>
      <c r="M305" s="228">
        <v>0</v>
      </c>
      <c r="N305" s="228">
        <v>0</v>
      </c>
      <c r="O305" s="228">
        <v>0</v>
      </c>
      <c r="P305" s="228">
        <v>0</v>
      </c>
      <c r="Q305" s="228">
        <v>0</v>
      </c>
      <c r="R305" s="228">
        <v>0</v>
      </c>
      <c r="S305" s="228">
        <v>0</v>
      </c>
      <c r="T305" s="232"/>
    </row>
    <row r="306" spans="1:20" ht="15" x14ac:dyDescent="0.25">
      <c r="A306" s="228">
        <v>308</v>
      </c>
      <c r="B306" s="228" t="s">
        <v>6184</v>
      </c>
      <c r="C306" s="228" t="s">
        <v>1912</v>
      </c>
      <c r="D306" s="320" t="s">
        <v>76</v>
      </c>
      <c r="E306" s="320" t="s">
        <v>50</v>
      </c>
      <c r="F306" s="320"/>
      <c r="G306" s="228">
        <v>37.648780822753899</v>
      </c>
      <c r="H306" s="228">
        <v>-118.97792816162099</v>
      </c>
      <c r="I306" s="228">
        <v>308</v>
      </c>
      <c r="J306" s="228">
        <v>5</v>
      </c>
      <c r="K306" s="228">
        <v>0</v>
      </c>
      <c r="L306" s="228">
        <v>0</v>
      </c>
      <c r="M306" s="228">
        <v>5</v>
      </c>
      <c r="N306" s="228">
        <v>0</v>
      </c>
      <c r="O306" s="228">
        <v>0</v>
      </c>
      <c r="P306" s="228">
        <v>0</v>
      </c>
      <c r="Q306" s="228">
        <v>0</v>
      </c>
      <c r="R306" s="228">
        <v>0</v>
      </c>
      <c r="S306" s="228">
        <v>0</v>
      </c>
      <c r="T306" s="232"/>
    </row>
    <row r="307" spans="1:20" ht="15" x14ac:dyDescent="0.25">
      <c r="A307" s="228">
        <v>309</v>
      </c>
      <c r="B307" s="228" t="s">
        <v>6539</v>
      </c>
      <c r="C307" s="228" t="s">
        <v>1920</v>
      </c>
      <c r="D307" s="320" t="s">
        <v>399</v>
      </c>
      <c r="E307" s="320" t="s">
        <v>50</v>
      </c>
      <c r="F307" s="320"/>
      <c r="G307" s="228">
        <v>42.99116897583</v>
      </c>
      <c r="H307" s="228">
        <v>-71.463088989257798</v>
      </c>
      <c r="I307" s="228">
        <v>309</v>
      </c>
      <c r="J307" s="228">
        <v>2</v>
      </c>
      <c r="K307" s="228">
        <v>0</v>
      </c>
      <c r="L307" s="228">
        <v>2</v>
      </c>
      <c r="M307" s="228">
        <v>0</v>
      </c>
      <c r="N307" s="228">
        <v>0</v>
      </c>
      <c r="O307" s="228">
        <v>0</v>
      </c>
      <c r="P307" s="228">
        <v>0</v>
      </c>
      <c r="Q307" s="228">
        <v>0</v>
      </c>
      <c r="R307" s="228">
        <v>0</v>
      </c>
      <c r="S307" s="228">
        <v>0</v>
      </c>
      <c r="T307" s="232"/>
    </row>
    <row r="308" spans="1:20" ht="15" x14ac:dyDescent="0.25">
      <c r="A308" s="228">
        <v>310</v>
      </c>
      <c r="B308" s="228" t="s">
        <v>6186</v>
      </c>
      <c r="C308" s="228" t="s">
        <v>1925</v>
      </c>
      <c r="D308" s="320" t="s">
        <v>244</v>
      </c>
      <c r="E308" s="320" t="s">
        <v>50</v>
      </c>
      <c r="F308" s="320"/>
      <c r="G308" s="228">
        <v>38.857429504394503</v>
      </c>
      <c r="H308" s="228">
        <v>-104.913360595703</v>
      </c>
      <c r="I308" s="228">
        <v>310</v>
      </c>
      <c r="J308" s="228">
        <v>1</v>
      </c>
      <c r="K308" s="228">
        <v>0</v>
      </c>
      <c r="L308" s="228">
        <v>0</v>
      </c>
      <c r="M308" s="228">
        <v>1</v>
      </c>
      <c r="N308" s="228">
        <v>0</v>
      </c>
      <c r="O308" s="228">
        <v>0</v>
      </c>
      <c r="P308" s="228">
        <v>0</v>
      </c>
      <c r="Q308" s="228">
        <v>0</v>
      </c>
      <c r="R308" s="228">
        <v>0</v>
      </c>
      <c r="S308" s="228">
        <v>0</v>
      </c>
      <c r="T308" s="232"/>
    </row>
    <row r="309" spans="1:20" ht="15" x14ac:dyDescent="0.25">
      <c r="A309" s="228">
        <v>311</v>
      </c>
      <c r="B309" s="228" t="s">
        <v>6187</v>
      </c>
      <c r="C309" s="228" t="s">
        <v>1928</v>
      </c>
      <c r="D309" s="320" t="s">
        <v>198</v>
      </c>
      <c r="E309" s="320" t="s">
        <v>50</v>
      </c>
      <c r="F309" s="320"/>
      <c r="G309" s="228">
        <v>44.167400360107401</v>
      </c>
      <c r="H309" s="228">
        <v>-94.002410888671804</v>
      </c>
      <c r="I309" s="228">
        <v>311</v>
      </c>
      <c r="J309" s="228">
        <v>1</v>
      </c>
      <c r="K309" s="228">
        <v>1</v>
      </c>
      <c r="L309" s="228">
        <v>0</v>
      </c>
      <c r="M309" s="228">
        <v>0</v>
      </c>
      <c r="N309" s="228">
        <v>0</v>
      </c>
      <c r="O309" s="228">
        <v>0</v>
      </c>
      <c r="P309" s="228">
        <v>1</v>
      </c>
      <c r="Q309" s="228">
        <v>0</v>
      </c>
      <c r="R309" s="228">
        <v>0</v>
      </c>
      <c r="S309" s="228">
        <v>0</v>
      </c>
      <c r="T309" s="232"/>
    </row>
    <row r="310" spans="1:20" ht="15" x14ac:dyDescent="0.25">
      <c r="A310" s="228">
        <v>312</v>
      </c>
      <c r="B310" s="228" t="s">
        <v>6188</v>
      </c>
      <c r="C310" s="228" t="s">
        <v>1931</v>
      </c>
      <c r="D310" s="320" t="s">
        <v>76</v>
      </c>
      <c r="E310" s="320" t="s">
        <v>50</v>
      </c>
      <c r="F310" s="320"/>
      <c r="G310" s="228">
        <v>37.799198150634702</v>
      </c>
      <c r="H310" s="228">
        <v>-121.23312377929599</v>
      </c>
      <c r="I310" s="228">
        <v>312</v>
      </c>
      <c r="J310" s="228">
        <v>1</v>
      </c>
      <c r="K310" s="228">
        <v>1</v>
      </c>
      <c r="L310" s="228">
        <v>0</v>
      </c>
      <c r="M310" s="228">
        <v>0</v>
      </c>
      <c r="N310" s="228">
        <v>0</v>
      </c>
      <c r="O310" s="228">
        <v>0</v>
      </c>
      <c r="P310" s="228">
        <v>0</v>
      </c>
      <c r="Q310" s="228">
        <v>0</v>
      </c>
      <c r="R310" s="228">
        <v>0</v>
      </c>
      <c r="S310" s="228">
        <v>0</v>
      </c>
      <c r="T310" s="232"/>
    </row>
    <row r="311" spans="1:20" ht="15" x14ac:dyDescent="0.25">
      <c r="A311" s="228">
        <v>313</v>
      </c>
      <c r="B311" s="228" t="s">
        <v>6189</v>
      </c>
      <c r="C311" s="228" t="s">
        <v>1934</v>
      </c>
      <c r="D311" s="320" t="s">
        <v>198</v>
      </c>
      <c r="E311" s="320" t="s">
        <v>50</v>
      </c>
      <c r="F311" s="320"/>
      <c r="G311" s="228">
        <v>45.098289489746001</v>
      </c>
      <c r="H311" s="228">
        <v>-93.443099975585895</v>
      </c>
      <c r="I311" s="228">
        <v>313</v>
      </c>
      <c r="J311" s="228">
        <v>1</v>
      </c>
      <c r="K311" s="228">
        <v>0</v>
      </c>
      <c r="L311" s="228">
        <v>1</v>
      </c>
      <c r="M311" s="228">
        <v>0</v>
      </c>
      <c r="N311" s="228">
        <v>0</v>
      </c>
      <c r="O311" s="228">
        <v>0</v>
      </c>
      <c r="P311" s="228">
        <v>0</v>
      </c>
      <c r="Q311" s="228">
        <v>0</v>
      </c>
      <c r="R311" s="228">
        <v>0</v>
      </c>
      <c r="S311" s="228">
        <v>0</v>
      </c>
      <c r="T311" s="232"/>
    </row>
    <row r="312" spans="1:20" ht="15" x14ac:dyDescent="0.25">
      <c r="A312" s="228">
        <v>314</v>
      </c>
      <c r="B312" s="228" t="s">
        <v>6190</v>
      </c>
      <c r="C312" s="228" t="s">
        <v>1937</v>
      </c>
      <c r="D312" s="320" t="s">
        <v>76</v>
      </c>
      <c r="E312" s="320" t="s">
        <v>50</v>
      </c>
      <c r="F312" s="320"/>
      <c r="G312" s="228">
        <v>37.4840087890625</v>
      </c>
      <c r="H312" s="228">
        <v>-119.96456909179599</v>
      </c>
      <c r="I312" s="228">
        <v>314</v>
      </c>
      <c r="J312" s="228">
        <v>1</v>
      </c>
      <c r="K312" s="228">
        <v>1</v>
      </c>
      <c r="L312" s="228">
        <v>0</v>
      </c>
      <c r="M312" s="228">
        <v>0</v>
      </c>
      <c r="N312" s="228">
        <v>0</v>
      </c>
      <c r="O312" s="228">
        <v>0</v>
      </c>
      <c r="P312" s="228">
        <v>0</v>
      </c>
      <c r="Q312" s="228">
        <v>0</v>
      </c>
      <c r="R312" s="228">
        <v>0</v>
      </c>
      <c r="S312" s="228">
        <v>0</v>
      </c>
      <c r="T312" s="232"/>
    </row>
    <row r="313" spans="1:20" ht="15" x14ac:dyDescent="0.25">
      <c r="A313" s="228">
        <v>315</v>
      </c>
      <c r="B313" s="228" t="s">
        <v>6191</v>
      </c>
      <c r="C313" s="228" t="s">
        <v>1937</v>
      </c>
      <c r="D313" s="320" t="s">
        <v>219</v>
      </c>
      <c r="E313" s="320" t="s">
        <v>50</v>
      </c>
      <c r="F313" s="320"/>
      <c r="G313" s="228">
        <v>32.945621490478501</v>
      </c>
      <c r="H313" s="228">
        <v>-96.466850280761705</v>
      </c>
      <c r="I313" s="228">
        <v>315</v>
      </c>
      <c r="J313" s="228">
        <v>1</v>
      </c>
      <c r="K313" s="228">
        <v>0</v>
      </c>
      <c r="L313" s="228">
        <v>0</v>
      </c>
      <c r="M313" s="228">
        <v>0</v>
      </c>
      <c r="N313" s="228">
        <v>0</v>
      </c>
      <c r="O313" s="228">
        <v>0</v>
      </c>
      <c r="P313" s="228">
        <v>1</v>
      </c>
      <c r="Q313" s="228">
        <v>0</v>
      </c>
      <c r="R313" s="228">
        <v>0</v>
      </c>
      <c r="S313" s="228">
        <v>0</v>
      </c>
      <c r="T313" s="232"/>
    </row>
    <row r="314" spans="1:20" ht="15" x14ac:dyDescent="0.25">
      <c r="A314" s="228">
        <v>316</v>
      </c>
      <c r="B314" s="228" t="s">
        <v>6192</v>
      </c>
      <c r="C314" s="228" t="s">
        <v>1942</v>
      </c>
      <c r="D314" s="320" t="s">
        <v>740</v>
      </c>
      <c r="E314" s="320" t="s">
        <v>740</v>
      </c>
      <c r="F314" s="320">
        <v>1</v>
      </c>
      <c r="G314" s="228">
        <v>43.90230178833</v>
      </c>
      <c r="H314" s="228">
        <v>-79.245697021484304</v>
      </c>
      <c r="I314" s="228">
        <v>316</v>
      </c>
      <c r="J314" s="228">
        <v>1</v>
      </c>
      <c r="K314" s="228">
        <v>0</v>
      </c>
      <c r="L314" s="228">
        <v>1</v>
      </c>
      <c r="M314" s="228">
        <v>0</v>
      </c>
      <c r="N314" s="228">
        <v>0</v>
      </c>
      <c r="O314" s="228">
        <v>0</v>
      </c>
      <c r="P314" s="228">
        <v>0</v>
      </c>
      <c r="Q314" s="228">
        <v>0</v>
      </c>
      <c r="R314" s="228">
        <v>0</v>
      </c>
      <c r="S314" s="228">
        <v>0</v>
      </c>
      <c r="T314" s="232"/>
    </row>
    <row r="315" spans="1:20" ht="15" x14ac:dyDescent="0.25">
      <c r="A315" s="228">
        <v>317</v>
      </c>
      <c r="B315" s="228" t="s">
        <v>6193</v>
      </c>
      <c r="C315" s="228" t="s">
        <v>1945</v>
      </c>
      <c r="D315" s="320" t="s">
        <v>815</v>
      </c>
      <c r="E315" s="320" t="s">
        <v>50</v>
      </c>
      <c r="F315" s="320"/>
      <c r="G315" s="228">
        <v>39.892330169677699</v>
      </c>
      <c r="H315" s="228">
        <v>-74.919052124023395</v>
      </c>
      <c r="I315" s="228">
        <v>317</v>
      </c>
      <c r="J315" s="228">
        <v>1</v>
      </c>
      <c r="K315" s="228">
        <v>0</v>
      </c>
      <c r="L315" s="228">
        <v>1</v>
      </c>
      <c r="M315" s="228">
        <v>0</v>
      </c>
      <c r="N315" s="228">
        <v>0</v>
      </c>
      <c r="O315" s="228">
        <v>0</v>
      </c>
      <c r="P315" s="228">
        <v>0</v>
      </c>
      <c r="Q315" s="228">
        <v>0</v>
      </c>
      <c r="R315" s="228">
        <v>0</v>
      </c>
      <c r="S315" s="228">
        <v>0</v>
      </c>
      <c r="T315" s="232"/>
    </row>
    <row r="316" spans="1:20" ht="15" x14ac:dyDescent="0.25">
      <c r="A316" s="228">
        <v>318</v>
      </c>
      <c r="B316" s="228" t="s">
        <v>6194</v>
      </c>
      <c r="C316" s="228" t="s">
        <v>1948</v>
      </c>
      <c r="D316" s="320" t="s">
        <v>183</v>
      </c>
      <c r="E316" s="320" t="s">
        <v>50</v>
      </c>
      <c r="F316" s="320"/>
      <c r="G316" s="228">
        <v>46.545841217041001</v>
      </c>
      <c r="H316" s="228">
        <v>-87.413681030273395</v>
      </c>
      <c r="I316" s="228">
        <v>318</v>
      </c>
      <c r="J316" s="228">
        <v>1</v>
      </c>
      <c r="K316" s="228">
        <v>0</v>
      </c>
      <c r="L316" s="228">
        <v>0</v>
      </c>
      <c r="M316" s="228">
        <v>1</v>
      </c>
      <c r="N316" s="228">
        <v>0</v>
      </c>
      <c r="O316" s="228">
        <v>0</v>
      </c>
      <c r="P316" s="228">
        <v>0</v>
      </c>
      <c r="Q316" s="228">
        <v>0</v>
      </c>
      <c r="R316" s="228">
        <v>0</v>
      </c>
      <c r="S316" s="228">
        <v>0</v>
      </c>
      <c r="T316" s="232"/>
    </row>
    <row r="317" spans="1:20" ht="15" x14ac:dyDescent="0.25">
      <c r="A317" s="228">
        <v>319</v>
      </c>
      <c r="B317" s="228" t="s">
        <v>6195</v>
      </c>
      <c r="C317" s="228" t="s">
        <v>1951</v>
      </c>
      <c r="D317" s="320" t="s">
        <v>1488</v>
      </c>
      <c r="E317" s="320" t="s">
        <v>50</v>
      </c>
      <c r="F317" s="320"/>
      <c r="G317" s="228">
        <v>20.8026218414306</v>
      </c>
      <c r="H317" s="228">
        <v>-156.33787536621</v>
      </c>
      <c r="I317" s="228">
        <v>319</v>
      </c>
      <c r="J317" s="228">
        <v>1</v>
      </c>
      <c r="K317" s="228">
        <v>0</v>
      </c>
      <c r="L317" s="228">
        <v>1</v>
      </c>
      <c r="M317" s="228">
        <v>0</v>
      </c>
      <c r="N317" s="228">
        <v>0</v>
      </c>
      <c r="O317" s="228">
        <v>0</v>
      </c>
      <c r="P317" s="228">
        <v>0</v>
      </c>
      <c r="Q317" s="228">
        <v>0</v>
      </c>
      <c r="R317" s="228">
        <v>0</v>
      </c>
      <c r="S317" s="228">
        <v>0</v>
      </c>
      <c r="T317" s="232"/>
    </row>
    <row r="318" spans="1:20" ht="15" x14ac:dyDescent="0.25">
      <c r="A318" s="228">
        <v>320</v>
      </c>
      <c r="B318" s="228" t="s">
        <v>6196</v>
      </c>
      <c r="C318" s="228" t="s">
        <v>1954</v>
      </c>
      <c r="D318" s="320" t="s">
        <v>49</v>
      </c>
      <c r="E318" s="320" t="s">
        <v>50</v>
      </c>
      <c r="F318" s="320"/>
      <c r="G318" s="228">
        <v>42.419811248779297</v>
      </c>
      <c r="H318" s="228">
        <v>-71.108757019042898</v>
      </c>
      <c r="I318" s="228">
        <v>320</v>
      </c>
      <c r="J318" s="228">
        <v>7</v>
      </c>
      <c r="K318" s="228">
        <v>0</v>
      </c>
      <c r="L318" s="228">
        <v>1</v>
      </c>
      <c r="M318" s="228">
        <v>4</v>
      </c>
      <c r="N318" s="228">
        <v>0</v>
      </c>
      <c r="O318" s="228">
        <v>0</v>
      </c>
      <c r="P318" s="228">
        <v>2</v>
      </c>
      <c r="Q318" s="228">
        <v>0</v>
      </c>
      <c r="R318" s="228">
        <v>0</v>
      </c>
      <c r="S318" s="228">
        <v>0</v>
      </c>
      <c r="T318" s="232"/>
    </row>
    <row r="319" spans="1:20" ht="15" x14ac:dyDescent="0.25">
      <c r="A319" s="228">
        <v>321</v>
      </c>
      <c r="B319" s="228" t="s">
        <v>6197</v>
      </c>
      <c r="C319" s="228" t="s">
        <v>1954</v>
      </c>
      <c r="D319" s="320" t="s">
        <v>122</v>
      </c>
      <c r="E319" s="320" t="s">
        <v>50</v>
      </c>
      <c r="F319" s="320"/>
      <c r="G319" s="228">
        <v>42.323558807372997</v>
      </c>
      <c r="H319" s="228">
        <v>-122.875610351562</v>
      </c>
      <c r="I319" s="228">
        <v>321</v>
      </c>
      <c r="J319" s="228">
        <v>2</v>
      </c>
      <c r="K319" s="228">
        <v>2</v>
      </c>
      <c r="L319" s="228">
        <v>0</v>
      </c>
      <c r="M319" s="228">
        <v>0</v>
      </c>
      <c r="N319" s="228">
        <v>0</v>
      </c>
      <c r="O319" s="228">
        <v>0</v>
      </c>
      <c r="P319" s="228">
        <v>0</v>
      </c>
      <c r="Q319" s="228">
        <v>0</v>
      </c>
      <c r="R319" s="228">
        <v>0</v>
      </c>
      <c r="S319" s="228">
        <v>0</v>
      </c>
      <c r="T319" s="232"/>
    </row>
    <row r="320" spans="1:20" ht="15" x14ac:dyDescent="0.25">
      <c r="A320" s="228">
        <v>322</v>
      </c>
      <c r="B320" s="228" t="s">
        <v>6198</v>
      </c>
      <c r="C320" s="228" t="s">
        <v>1968</v>
      </c>
      <c r="D320" s="320" t="s">
        <v>49</v>
      </c>
      <c r="E320" s="320" t="s">
        <v>50</v>
      </c>
      <c r="F320" s="320"/>
      <c r="G320" s="228">
        <v>42.457168579101499</v>
      </c>
      <c r="H320" s="228">
        <v>-71.064048767089801</v>
      </c>
      <c r="I320" s="228">
        <v>322</v>
      </c>
      <c r="J320" s="228">
        <v>2</v>
      </c>
      <c r="K320" s="228">
        <v>0</v>
      </c>
      <c r="L320" s="228">
        <v>0</v>
      </c>
      <c r="M320" s="228">
        <v>2</v>
      </c>
      <c r="N320" s="228">
        <v>0</v>
      </c>
      <c r="O320" s="228">
        <v>0</v>
      </c>
      <c r="P320" s="228">
        <v>0</v>
      </c>
      <c r="Q320" s="228">
        <v>0</v>
      </c>
      <c r="R320" s="228">
        <v>0</v>
      </c>
      <c r="S320" s="228">
        <v>0</v>
      </c>
      <c r="T320" s="232"/>
    </row>
    <row r="321" spans="1:20" ht="15" x14ac:dyDescent="0.25">
      <c r="A321" s="228">
        <v>323</v>
      </c>
      <c r="B321" s="228" t="s">
        <v>6199</v>
      </c>
      <c r="C321" s="228" t="s">
        <v>1972</v>
      </c>
      <c r="D321" s="320" t="s">
        <v>865</v>
      </c>
      <c r="E321" s="320" t="s">
        <v>50</v>
      </c>
      <c r="F321" s="320"/>
      <c r="G321" s="228">
        <v>35.149761199951101</v>
      </c>
      <c r="H321" s="228">
        <v>-90.049247741699205</v>
      </c>
      <c r="I321" s="228">
        <v>323</v>
      </c>
      <c r="J321" s="228">
        <v>13</v>
      </c>
      <c r="K321" s="228">
        <v>10</v>
      </c>
      <c r="L321" s="228">
        <v>0</v>
      </c>
      <c r="M321" s="228">
        <v>1</v>
      </c>
      <c r="N321" s="228">
        <v>0</v>
      </c>
      <c r="O321" s="228">
        <v>0</v>
      </c>
      <c r="P321" s="228">
        <v>0</v>
      </c>
      <c r="Q321" s="228">
        <v>0</v>
      </c>
      <c r="R321" s="228">
        <v>1</v>
      </c>
      <c r="S321" s="228">
        <v>1</v>
      </c>
      <c r="T321" s="232"/>
    </row>
    <row r="322" spans="1:20" ht="15" x14ac:dyDescent="0.25">
      <c r="A322" s="228">
        <v>324</v>
      </c>
      <c r="B322" s="228" t="s">
        <v>6200</v>
      </c>
      <c r="C322" s="228" t="s">
        <v>1991</v>
      </c>
      <c r="D322" s="320" t="s">
        <v>76</v>
      </c>
      <c r="E322" s="320" t="s">
        <v>50</v>
      </c>
      <c r="F322" s="320"/>
      <c r="G322" s="228">
        <v>37.455318450927699</v>
      </c>
      <c r="H322" s="228">
        <v>-122.17855834960901</v>
      </c>
      <c r="I322" s="228">
        <v>324</v>
      </c>
      <c r="J322" s="228">
        <v>8</v>
      </c>
      <c r="K322" s="228">
        <v>0</v>
      </c>
      <c r="L322" s="228">
        <v>3</v>
      </c>
      <c r="M322" s="228">
        <v>4</v>
      </c>
      <c r="N322" s="228">
        <v>0</v>
      </c>
      <c r="O322" s="228">
        <v>1</v>
      </c>
      <c r="P322" s="228">
        <v>0</v>
      </c>
      <c r="Q322" s="228">
        <v>0</v>
      </c>
      <c r="R322" s="228">
        <v>0</v>
      </c>
      <c r="S322" s="228">
        <v>0</v>
      </c>
      <c r="T322" s="232"/>
    </row>
    <row r="323" spans="1:20" ht="15" x14ac:dyDescent="0.25">
      <c r="A323" s="228">
        <v>325</v>
      </c>
      <c r="B323" s="228" t="s">
        <v>6201</v>
      </c>
      <c r="C323" s="228" t="s">
        <v>2001</v>
      </c>
      <c r="D323" s="320" t="s">
        <v>76</v>
      </c>
      <c r="E323" s="320" t="s">
        <v>50</v>
      </c>
      <c r="F323" s="320"/>
      <c r="G323" s="228">
        <v>37.30126953125</v>
      </c>
      <c r="H323" s="228">
        <v>-120.486198425292</v>
      </c>
      <c r="I323" s="228">
        <v>325</v>
      </c>
      <c r="J323" s="228">
        <v>6</v>
      </c>
      <c r="K323" s="228">
        <v>2</v>
      </c>
      <c r="L323" s="228">
        <v>3</v>
      </c>
      <c r="M323" s="228">
        <v>1</v>
      </c>
      <c r="N323" s="228">
        <v>0</v>
      </c>
      <c r="O323" s="228">
        <v>0</v>
      </c>
      <c r="P323" s="228">
        <v>0</v>
      </c>
      <c r="Q323" s="228">
        <v>0</v>
      </c>
      <c r="R323" s="228">
        <v>0</v>
      </c>
      <c r="S323" s="228">
        <v>0</v>
      </c>
      <c r="T323" s="232"/>
    </row>
    <row r="324" spans="1:20" ht="15" x14ac:dyDescent="0.25">
      <c r="A324" s="228">
        <v>326</v>
      </c>
      <c r="B324" s="228" t="s">
        <v>6202</v>
      </c>
      <c r="C324" s="228" t="s">
        <v>2012</v>
      </c>
      <c r="D324" s="320" t="s">
        <v>526</v>
      </c>
      <c r="E324" s="320" t="s">
        <v>50</v>
      </c>
      <c r="F324" s="320"/>
      <c r="G324" s="228">
        <v>43.611000061035099</v>
      </c>
      <c r="H324" s="228">
        <v>-116.39222717285099</v>
      </c>
      <c r="I324" s="228">
        <v>326</v>
      </c>
      <c r="J324" s="228">
        <v>5</v>
      </c>
      <c r="K324" s="228">
        <v>5</v>
      </c>
      <c r="L324" s="228">
        <v>0</v>
      </c>
      <c r="M324" s="228">
        <v>0</v>
      </c>
      <c r="N324" s="228">
        <v>0</v>
      </c>
      <c r="O324" s="228">
        <v>0</v>
      </c>
      <c r="P324" s="228">
        <v>0</v>
      </c>
      <c r="Q324" s="228">
        <v>0</v>
      </c>
      <c r="R324" s="228">
        <v>0</v>
      </c>
      <c r="S324" s="228">
        <v>0</v>
      </c>
      <c r="T324" s="232"/>
    </row>
    <row r="325" spans="1:20" ht="15" x14ac:dyDescent="0.25">
      <c r="A325" s="228">
        <v>327</v>
      </c>
      <c r="B325" s="228" t="s">
        <v>6203</v>
      </c>
      <c r="C325" s="228" t="s">
        <v>2020</v>
      </c>
      <c r="D325" s="320" t="s">
        <v>815</v>
      </c>
      <c r="E325" s="320" t="s">
        <v>50</v>
      </c>
      <c r="F325" s="320"/>
      <c r="G325" s="228">
        <v>40.544158935546797</v>
      </c>
      <c r="H325" s="228">
        <v>-74.363029479980398</v>
      </c>
      <c r="I325" s="228">
        <v>327</v>
      </c>
      <c r="J325" s="228">
        <v>1</v>
      </c>
      <c r="K325" s="228">
        <v>0</v>
      </c>
      <c r="L325" s="228">
        <v>0</v>
      </c>
      <c r="M325" s="228">
        <v>1</v>
      </c>
      <c r="N325" s="228">
        <v>0</v>
      </c>
      <c r="O325" s="228">
        <v>0</v>
      </c>
      <c r="P325" s="228">
        <v>0</v>
      </c>
      <c r="Q325" s="228">
        <v>0</v>
      </c>
      <c r="R325" s="228">
        <v>0</v>
      </c>
      <c r="S325" s="228">
        <v>0</v>
      </c>
      <c r="T325" s="232"/>
    </row>
    <row r="326" spans="1:20" ht="15" x14ac:dyDescent="0.25">
      <c r="A326" s="228">
        <v>328</v>
      </c>
      <c r="B326" s="228" t="s">
        <v>6204</v>
      </c>
      <c r="C326" s="228" t="s">
        <v>2022</v>
      </c>
      <c r="D326" s="320" t="s">
        <v>1416</v>
      </c>
      <c r="E326" s="320" t="s">
        <v>1416</v>
      </c>
      <c r="F326" s="320">
        <v>1</v>
      </c>
      <c r="G326" s="228">
        <v>19.2793865203857</v>
      </c>
      <c r="H326" s="228">
        <v>-99.134757995605398</v>
      </c>
      <c r="I326" s="228">
        <v>328</v>
      </c>
      <c r="J326" s="228">
        <v>2</v>
      </c>
      <c r="K326" s="228">
        <v>1</v>
      </c>
      <c r="L326" s="228">
        <v>0</v>
      </c>
      <c r="M326" s="228">
        <v>1</v>
      </c>
      <c r="N326" s="228">
        <v>0</v>
      </c>
      <c r="O326" s="228">
        <v>0</v>
      </c>
      <c r="P326" s="228">
        <v>0</v>
      </c>
      <c r="Q326" s="228">
        <v>0</v>
      </c>
      <c r="R326" s="228">
        <v>0</v>
      </c>
      <c r="S326" s="228">
        <v>0</v>
      </c>
      <c r="T326" s="232"/>
    </row>
    <row r="327" spans="1:20" ht="15" x14ac:dyDescent="0.25">
      <c r="A327" s="228">
        <v>329</v>
      </c>
      <c r="B327" s="228" t="s">
        <v>6206</v>
      </c>
      <c r="C327" s="228" t="s">
        <v>2030</v>
      </c>
      <c r="D327" s="320" t="s">
        <v>165</v>
      </c>
      <c r="E327" s="320" t="s">
        <v>50</v>
      </c>
      <c r="F327" s="320"/>
      <c r="G327" s="228">
        <v>25.7748107910156</v>
      </c>
      <c r="H327" s="228">
        <v>-80.197731018066406</v>
      </c>
      <c r="I327" s="228">
        <v>329</v>
      </c>
      <c r="J327" s="228">
        <v>6</v>
      </c>
      <c r="K327" s="228">
        <v>5</v>
      </c>
      <c r="L327" s="228">
        <v>1</v>
      </c>
      <c r="M327" s="228">
        <v>0</v>
      </c>
      <c r="N327" s="228">
        <v>0</v>
      </c>
      <c r="O327" s="228">
        <v>0</v>
      </c>
      <c r="P327" s="228">
        <v>0</v>
      </c>
      <c r="Q327" s="228">
        <v>0</v>
      </c>
      <c r="R327" s="228">
        <v>0</v>
      </c>
      <c r="S327" s="228">
        <v>0</v>
      </c>
      <c r="T327" s="232"/>
    </row>
    <row r="328" spans="1:20" ht="15" x14ac:dyDescent="0.25">
      <c r="A328" s="228">
        <v>330</v>
      </c>
      <c r="B328" s="228" t="s">
        <v>6205</v>
      </c>
      <c r="C328" s="228" t="s">
        <v>2027</v>
      </c>
      <c r="D328" s="320" t="s">
        <v>165</v>
      </c>
      <c r="E328" s="320" t="s">
        <v>50</v>
      </c>
      <c r="F328" s="320"/>
      <c r="G328" s="228">
        <v>25.793350219726499</v>
      </c>
      <c r="H328" s="228">
        <v>-80.134910583496094</v>
      </c>
      <c r="I328" s="228">
        <v>330</v>
      </c>
      <c r="J328" s="228">
        <v>2</v>
      </c>
      <c r="K328" s="228">
        <v>0</v>
      </c>
      <c r="L328" s="228">
        <v>1</v>
      </c>
      <c r="M328" s="228">
        <v>0</v>
      </c>
      <c r="N328" s="228">
        <v>1</v>
      </c>
      <c r="O328" s="228">
        <v>0</v>
      </c>
      <c r="P328" s="228">
        <v>0</v>
      </c>
      <c r="Q328" s="228">
        <v>0</v>
      </c>
      <c r="R328" s="228">
        <v>0</v>
      </c>
      <c r="S328" s="228">
        <v>0</v>
      </c>
      <c r="T328" s="232"/>
    </row>
    <row r="329" spans="1:20" ht="15" x14ac:dyDescent="0.25">
      <c r="A329" s="228">
        <v>331</v>
      </c>
      <c r="B329" s="228" t="s">
        <v>6207</v>
      </c>
      <c r="C329" s="228" t="s">
        <v>2040</v>
      </c>
      <c r="D329" s="320" t="s">
        <v>808</v>
      </c>
      <c r="E329" s="320" t="s">
        <v>50</v>
      </c>
      <c r="F329" s="320"/>
      <c r="G329" s="228">
        <v>41.7193603515625</v>
      </c>
      <c r="H329" s="228">
        <v>-86.903167724609304</v>
      </c>
      <c r="I329" s="228">
        <v>331</v>
      </c>
      <c r="J329" s="228">
        <v>1</v>
      </c>
      <c r="K329" s="228">
        <v>0</v>
      </c>
      <c r="L329" s="228">
        <v>1</v>
      </c>
      <c r="M329" s="228">
        <v>0</v>
      </c>
      <c r="N329" s="228">
        <v>0</v>
      </c>
      <c r="O329" s="228">
        <v>0</v>
      </c>
      <c r="P329" s="228">
        <v>0</v>
      </c>
      <c r="Q329" s="228">
        <v>0</v>
      </c>
      <c r="R329" s="228">
        <v>0</v>
      </c>
      <c r="S329" s="228">
        <v>0</v>
      </c>
      <c r="T329" s="232"/>
    </row>
    <row r="330" spans="1:20" ht="15" x14ac:dyDescent="0.25">
      <c r="A330" s="228">
        <v>332</v>
      </c>
      <c r="B330" s="228" t="s">
        <v>6208</v>
      </c>
      <c r="C330" s="228" t="s">
        <v>2043</v>
      </c>
      <c r="D330" s="320" t="s">
        <v>76</v>
      </c>
      <c r="E330" s="320" t="s">
        <v>50</v>
      </c>
      <c r="F330" s="320"/>
      <c r="G330" s="228">
        <v>37.9076118469238</v>
      </c>
      <c r="H330" s="228">
        <v>-122.54818725585901</v>
      </c>
      <c r="I330" s="228">
        <v>332</v>
      </c>
      <c r="J330" s="228">
        <v>7</v>
      </c>
      <c r="K330" s="228">
        <v>0</v>
      </c>
      <c r="L330" s="228">
        <v>1</v>
      </c>
      <c r="M330" s="228">
        <v>6</v>
      </c>
      <c r="N330" s="228">
        <v>0</v>
      </c>
      <c r="O330" s="228">
        <v>0</v>
      </c>
      <c r="P330" s="228">
        <v>0</v>
      </c>
      <c r="Q330" s="228">
        <v>0</v>
      </c>
      <c r="R330" s="228">
        <v>0</v>
      </c>
      <c r="S330" s="228">
        <v>0</v>
      </c>
      <c r="T330" s="232"/>
    </row>
    <row r="331" spans="1:20" ht="15" x14ac:dyDescent="0.25">
      <c r="A331" s="228">
        <v>333</v>
      </c>
      <c r="B331" s="228" t="s">
        <v>6209</v>
      </c>
      <c r="C331" s="228" t="s">
        <v>2051</v>
      </c>
      <c r="D331" s="320" t="s">
        <v>107</v>
      </c>
      <c r="E331" s="320" t="s">
        <v>50</v>
      </c>
      <c r="F331" s="320"/>
      <c r="G331" s="228">
        <v>41.954090118408203</v>
      </c>
      <c r="H331" s="228">
        <v>-73.505569458007798</v>
      </c>
      <c r="I331" s="228">
        <v>333</v>
      </c>
      <c r="J331" s="228">
        <v>1</v>
      </c>
      <c r="K331" s="228">
        <v>0</v>
      </c>
      <c r="L331" s="228">
        <v>0</v>
      </c>
      <c r="M331" s="228">
        <v>0</v>
      </c>
      <c r="N331" s="228">
        <v>0</v>
      </c>
      <c r="O331" s="228">
        <v>0</v>
      </c>
      <c r="P331" s="228">
        <v>1</v>
      </c>
      <c r="Q331" s="228">
        <v>0</v>
      </c>
      <c r="R331" s="228">
        <v>0</v>
      </c>
      <c r="S331" s="228">
        <v>0</v>
      </c>
      <c r="T331" s="232"/>
    </row>
    <row r="332" spans="1:20" ht="15" x14ac:dyDescent="0.25">
      <c r="A332" s="228">
        <v>334</v>
      </c>
      <c r="B332" s="228" t="s">
        <v>6210</v>
      </c>
      <c r="C332" s="228" t="s">
        <v>2054</v>
      </c>
      <c r="D332" s="320" t="s">
        <v>76</v>
      </c>
      <c r="E332" s="320" t="s">
        <v>50</v>
      </c>
      <c r="F332" s="320"/>
      <c r="G332" s="228">
        <v>37.432830810546797</v>
      </c>
      <c r="H332" s="228">
        <v>-121.897132873535</v>
      </c>
      <c r="I332" s="228">
        <v>334</v>
      </c>
      <c r="J332" s="228">
        <v>4</v>
      </c>
      <c r="K332" s="228">
        <v>0</v>
      </c>
      <c r="L332" s="228">
        <v>0</v>
      </c>
      <c r="M332" s="228">
        <v>4</v>
      </c>
      <c r="N332" s="228">
        <v>0</v>
      </c>
      <c r="O332" s="228">
        <v>0</v>
      </c>
      <c r="P332" s="228">
        <v>0</v>
      </c>
      <c r="Q332" s="228">
        <v>0</v>
      </c>
      <c r="R332" s="228">
        <v>0</v>
      </c>
      <c r="S332" s="228">
        <v>0</v>
      </c>
      <c r="T332" s="232"/>
    </row>
    <row r="333" spans="1:20" ht="15" x14ac:dyDescent="0.25">
      <c r="A333" s="228">
        <v>335</v>
      </c>
      <c r="B333" s="228" t="s">
        <v>6211</v>
      </c>
      <c r="C333" s="228" t="s">
        <v>2059</v>
      </c>
      <c r="D333" s="320" t="s">
        <v>432</v>
      </c>
      <c r="E333" s="320" t="s">
        <v>50</v>
      </c>
      <c r="F333" s="320"/>
      <c r="G333" s="228">
        <v>43.0418090820312</v>
      </c>
      <c r="H333" s="228">
        <v>-87.906837463378906</v>
      </c>
      <c r="I333" s="228">
        <v>335</v>
      </c>
      <c r="J333" s="228">
        <v>4</v>
      </c>
      <c r="K333" s="228">
        <v>0</v>
      </c>
      <c r="L333" s="228">
        <v>1</v>
      </c>
      <c r="M333" s="228">
        <v>2</v>
      </c>
      <c r="N333" s="228">
        <v>0</v>
      </c>
      <c r="O333" s="228">
        <v>0</v>
      </c>
      <c r="P333" s="228">
        <v>1</v>
      </c>
      <c r="Q333" s="228">
        <v>0</v>
      </c>
      <c r="R333" s="228">
        <v>0</v>
      </c>
      <c r="S333" s="228">
        <v>0</v>
      </c>
      <c r="T333" s="232"/>
    </row>
    <row r="334" spans="1:20" ht="15" x14ac:dyDescent="0.25">
      <c r="A334" s="228">
        <v>336</v>
      </c>
      <c r="B334" s="228" t="s">
        <v>6212</v>
      </c>
      <c r="C334" s="228" t="s">
        <v>2066</v>
      </c>
      <c r="D334" s="320" t="s">
        <v>122</v>
      </c>
      <c r="E334" s="320" t="s">
        <v>50</v>
      </c>
      <c r="F334" s="320"/>
      <c r="G334" s="228">
        <v>45.445159912109297</v>
      </c>
      <c r="H334" s="228">
        <v>-122.641510009765</v>
      </c>
      <c r="I334" s="228">
        <v>336</v>
      </c>
      <c r="J334" s="228">
        <v>1</v>
      </c>
      <c r="K334" s="228">
        <v>1</v>
      </c>
      <c r="L334" s="228">
        <v>0</v>
      </c>
      <c r="M334" s="228">
        <v>0</v>
      </c>
      <c r="N334" s="228">
        <v>0</v>
      </c>
      <c r="O334" s="228">
        <v>0</v>
      </c>
      <c r="P334" s="228">
        <v>0</v>
      </c>
      <c r="Q334" s="228">
        <v>0</v>
      </c>
      <c r="R334" s="228">
        <v>0</v>
      </c>
      <c r="S334" s="228">
        <v>0</v>
      </c>
      <c r="T334" s="232"/>
    </row>
    <row r="335" spans="1:20" ht="15" x14ac:dyDescent="0.25">
      <c r="A335" s="228">
        <v>337</v>
      </c>
      <c r="B335" s="228" t="s">
        <v>4513</v>
      </c>
      <c r="C335" s="228" t="s">
        <v>2069</v>
      </c>
      <c r="D335" s="320" t="s">
        <v>198</v>
      </c>
      <c r="E335" s="320" t="s">
        <v>50</v>
      </c>
      <c r="F335" s="320"/>
      <c r="G335" s="228">
        <v>44.979030609130803</v>
      </c>
      <c r="H335" s="228">
        <v>-93.264930725097599</v>
      </c>
      <c r="I335" s="228">
        <v>337</v>
      </c>
      <c r="J335" s="228">
        <v>15</v>
      </c>
      <c r="K335" s="228">
        <v>5</v>
      </c>
      <c r="L335" s="228">
        <v>5</v>
      </c>
      <c r="M335" s="228">
        <v>2</v>
      </c>
      <c r="N335" s="228">
        <v>2</v>
      </c>
      <c r="O335" s="228">
        <v>1</v>
      </c>
      <c r="P335" s="228">
        <v>0</v>
      </c>
      <c r="Q335" s="228">
        <v>0</v>
      </c>
      <c r="R335" s="228">
        <v>1</v>
      </c>
      <c r="S335" s="228">
        <v>0</v>
      </c>
      <c r="T335" s="232"/>
    </row>
    <row r="336" spans="1:20" ht="15" x14ac:dyDescent="0.25">
      <c r="A336" s="228">
        <v>338</v>
      </c>
      <c r="B336" s="228" t="s">
        <v>6213</v>
      </c>
      <c r="C336" s="228" t="s">
        <v>2084</v>
      </c>
      <c r="D336" s="320" t="s">
        <v>198</v>
      </c>
      <c r="E336" s="320" t="s">
        <v>50</v>
      </c>
      <c r="F336" s="320"/>
      <c r="G336" s="228">
        <v>44.940059661865199</v>
      </c>
      <c r="H336" s="228">
        <v>-93.467323303222599</v>
      </c>
      <c r="I336" s="228">
        <v>338</v>
      </c>
      <c r="J336" s="228">
        <v>1</v>
      </c>
      <c r="K336" s="228">
        <v>1</v>
      </c>
      <c r="L336" s="228">
        <v>0</v>
      </c>
      <c r="M336" s="228">
        <v>0</v>
      </c>
      <c r="N336" s="228">
        <v>0</v>
      </c>
      <c r="O336" s="228">
        <v>0</v>
      </c>
      <c r="P336" s="228">
        <v>0</v>
      </c>
      <c r="Q336" s="228">
        <v>0</v>
      </c>
      <c r="R336" s="228">
        <v>0</v>
      </c>
      <c r="S336" s="228">
        <v>0</v>
      </c>
      <c r="T336" s="232"/>
    </row>
    <row r="337" spans="1:20" ht="15" x14ac:dyDescent="0.25">
      <c r="A337" s="228">
        <v>339</v>
      </c>
      <c r="B337" s="228" t="s">
        <v>6214</v>
      </c>
      <c r="C337" s="228" t="s">
        <v>2087</v>
      </c>
      <c r="D337" s="320" t="s">
        <v>516</v>
      </c>
      <c r="E337" s="320" t="s">
        <v>50</v>
      </c>
      <c r="F337" s="320"/>
      <c r="G337" s="228">
        <v>48.236110687255803</v>
      </c>
      <c r="H337" s="228">
        <v>-101.29606628417901</v>
      </c>
      <c r="I337" s="228">
        <v>339</v>
      </c>
      <c r="J337" s="228">
        <v>1</v>
      </c>
      <c r="K337" s="228">
        <v>1</v>
      </c>
      <c r="L337" s="228">
        <v>0</v>
      </c>
      <c r="M337" s="228">
        <v>0</v>
      </c>
      <c r="N337" s="228">
        <v>0</v>
      </c>
      <c r="O337" s="228">
        <v>0</v>
      </c>
      <c r="P337" s="228">
        <v>0</v>
      </c>
      <c r="Q337" s="228">
        <v>0</v>
      </c>
      <c r="R337" s="228">
        <v>0</v>
      </c>
      <c r="S337" s="228">
        <v>0</v>
      </c>
      <c r="T337" s="232"/>
    </row>
    <row r="338" spans="1:20" ht="15" x14ac:dyDescent="0.25">
      <c r="A338" s="228">
        <v>340</v>
      </c>
      <c r="B338" s="228" t="s">
        <v>6215</v>
      </c>
      <c r="C338" s="228" t="s">
        <v>2090</v>
      </c>
      <c r="D338" s="320" t="s">
        <v>501</v>
      </c>
      <c r="E338" s="320" t="s">
        <v>50</v>
      </c>
      <c r="F338" s="320"/>
      <c r="G338" s="228">
        <v>46.872779846191399</v>
      </c>
      <c r="H338" s="228">
        <v>-113.99623107910099</v>
      </c>
      <c r="I338" s="228">
        <v>340</v>
      </c>
      <c r="J338" s="228">
        <v>10</v>
      </c>
      <c r="K338" s="228">
        <v>8</v>
      </c>
      <c r="L338" s="228">
        <v>0</v>
      </c>
      <c r="M338" s="228">
        <v>1</v>
      </c>
      <c r="N338" s="228">
        <v>0</v>
      </c>
      <c r="O338" s="228">
        <v>0</v>
      </c>
      <c r="P338" s="228">
        <v>1</v>
      </c>
      <c r="Q338" s="228">
        <v>0</v>
      </c>
      <c r="R338" s="228">
        <v>0</v>
      </c>
      <c r="S338" s="228">
        <v>0</v>
      </c>
      <c r="T338" s="232"/>
    </row>
    <row r="339" spans="1:20" ht="15" x14ac:dyDescent="0.25">
      <c r="A339" s="228">
        <v>341</v>
      </c>
      <c r="B339" s="228" t="s">
        <v>6216</v>
      </c>
      <c r="C339" s="228" t="s">
        <v>2103</v>
      </c>
      <c r="D339" s="320" t="s">
        <v>510</v>
      </c>
      <c r="E339" s="320" t="s">
        <v>50</v>
      </c>
      <c r="F339" s="320"/>
      <c r="G339" s="228">
        <v>30.6863899230957</v>
      </c>
      <c r="H339" s="228">
        <v>-88.053237915039006</v>
      </c>
      <c r="I339" s="228">
        <v>341</v>
      </c>
      <c r="J339" s="228">
        <v>1</v>
      </c>
      <c r="K339" s="228">
        <v>1</v>
      </c>
      <c r="L339" s="228">
        <v>0</v>
      </c>
      <c r="M339" s="228">
        <v>0</v>
      </c>
      <c r="N339" s="228">
        <v>0</v>
      </c>
      <c r="O339" s="228">
        <v>0</v>
      </c>
      <c r="P339" s="228">
        <v>0</v>
      </c>
      <c r="Q339" s="228">
        <v>0</v>
      </c>
      <c r="R339" s="228">
        <v>0</v>
      </c>
      <c r="S339" s="228">
        <v>0</v>
      </c>
      <c r="T339" s="232"/>
    </row>
    <row r="340" spans="1:20" ht="15" x14ac:dyDescent="0.25">
      <c r="A340" s="228">
        <v>342</v>
      </c>
      <c r="B340" s="228" t="s">
        <v>6217</v>
      </c>
      <c r="C340" s="228" t="s">
        <v>2106</v>
      </c>
      <c r="D340" s="320" t="s">
        <v>76</v>
      </c>
      <c r="E340" s="320" t="s">
        <v>50</v>
      </c>
      <c r="F340" s="320"/>
      <c r="G340" s="228">
        <v>37.638641357421797</v>
      </c>
      <c r="H340" s="228">
        <v>-121</v>
      </c>
      <c r="I340" s="228">
        <v>342</v>
      </c>
      <c r="J340" s="228">
        <v>3</v>
      </c>
      <c r="K340" s="228">
        <v>1</v>
      </c>
      <c r="L340" s="228">
        <v>0</v>
      </c>
      <c r="M340" s="228">
        <v>2</v>
      </c>
      <c r="N340" s="228">
        <v>0</v>
      </c>
      <c r="O340" s="228">
        <v>0</v>
      </c>
      <c r="P340" s="228">
        <v>0</v>
      </c>
      <c r="Q340" s="228">
        <v>0</v>
      </c>
      <c r="R340" s="228">
        <v>0</v>
      </c>
      <c r="S340" s="228">
        <v>0</v>
      </c>
      <c r="T340" s="232"/>
    </row>
    <row r="341" spans="1:20" ht="15" x14ac:dyDescent="0.25">
      <c r="A341" s="228">
        <v>343</v>
      </c>
      <c r="B341" s="228" t="s">
        <v>6218</v>
      </c>
      <c r="C341" s="228" t="s">
        <v>2110</v>
      </c>
      <c r="D341" s="320" t="s">
        <v>156</v>
      </c>
      <c r="E341" s="320" t="s">
        <v>50</v>
      </c>
      <c r="F341" s="320"/>
      <c r="G341" s="228">
        <v>40.43648147583</v>
      </c>
      <c r="H341" s="228">
        <v>-79.780090332031193</v>
      </c>
      <c r="I341" s="228">
        <v>343</v>
      </c>
      <c r="J341" s="228">
        <v>1</v>
      </c>
      <c r="K341" s="228">
        <v>0</v>
      </c>
      <c r="L341" s="228">
        <v>1</v>
      </c>
      <c r="M341" s="228">
        <v>0</v>
      </c>
      <c r="N341" s="228">
        <v>0</v>
      </c>
      <c r="O341" s="228">
        <v>0</v>
      </c>
      <c r="P341" s="228">
        <v>0</v>
      </c>
      <c r="Q341" s="228">
        <v>0</v>
      </c>
      <c r="R341" s="228">
        <v>0</v>
      </c>
      <c r="S341" s="228">
        <v>0</v>
      </c>
      <c r="T341" s="232"/>
    </row>
    <row r="342" spans="1:20" ht="15" x14ac:dyDescent="0.25">
      <c r="A342" s="228">
        <v>344</v>
      </c>
      <c r="B342" s="228" t="s">
        <v>6219</v>
      </c>
      <c r="C342" s="228" t="s">
        <v>2113</v>
      </c>
      <c r="D342" s="320" t="s">
        <v>76</v>
      </c>
      <c r="E342" s="320" t="s">
        <v>50</v>
      </c>
      <c r="F342" s="320"/>
      <c r="G342" s="228">
        <v>34.074008941650298</v>
      </c>
      <c r="H342" s="228">
        <v>-117.69125366210901</v>
      </c>
      <c r="I342" s="228">
        <v>344</v>
      </c>
      <c r="J342" s="228">
        <v>2</v>
      </c>
      <c r="K342" s="228">
        <v>0</v>
      </c>
      <c r="L342" s="228">
        <v>2</v>
      </c>
      <c r="M342" s="228">
        <v>0</v>
      </c>
      <c r="N342" s="228">
        <v>0</v>
      </c>
      <c r="O342" s="228">
        <v>0</v>
      </c>
      <c r="P342" s="228">
        <v>0</v>
      </c>
      <c r="Q342" s="228">
        <v>0</v>
      </c>
      <c r="R342" s="228">
        <v>0</v>
      </c>
      <c r="S342" s="228">
        <v>0</v>
      </c>
      <c r="T342" s="232"/>
    </row>
    <row r="343" spans="1:20" ht="15" x14ac:dyDescent="0.25">
      <c r="A343" s="228">
        <v>345</v>
      </c>
      <c r="B343" s="228" t="s">
        <v>6220</v>
      </c>
      <c r="C343" s="228" t="s">
        <v>2113</v>
      </c>
      <c r="D343" s="320" t="s">
        <v>815</v>
      </c>
      <c r="E343" s="320" t="s">
        <v>50</v>
      </c>
      <c r="F343" s="320"/>
      <c r="G343" s="228">
        <v>40.8174018859863</v>
      </c>
      <c r="H343" s="228">
        <v>-74.216148376464801</v>
      </c>
      <c r="I343" s="228">
        <v>345</v>
      </c>
      <c r="J343" s="228">
        <v>1</v>
      </c>
      <c r="K343" s="228">
        <v>0</v>
      </c>
      <c r="L343" s="228">
        <v>0</v>
      </c>
      <c r="M343" s="228">
        <v>1</v>
      </c>
      <c r="N343" s="228">
        <v>0</v>
      </c>
      <c r="O343" s="228">
        <v>0</v>
      </c>
      <c r="P343" s="228">
        <v>0</v>
      </c>
      <c r="Q343" s="228">
        <v>0</v>
      </c>
      <c r="R343" s="228">
        <v>0</v>
      </c>
      <c r="S343" s="228">
        <v>0</v>
      </c>
      <c r="T343" s="232"/>
    </row>
    <row r="344" spans="1:20" ht="15" x14ac:dyDescent="0.25">
      <c r="A344" s="228">
        <v>346</v>
      </c>
      <c r="B344" s="228" t="s">
        <v>6221</v>
      </c>
      <c r="C344" s="228" t="s">
        <v>2118</v>
      </c>
      <c r="D344" s="320" t="s">
        <v>76</v>
      </c>
      <c r="E344" s="320" t="s">
        <v>50</v>
      </c>
      <c r="F344" s="320"/>
      <c r="G344" s="228">
        <v>36.597591400146399</v>
      </c>
      <c r="H344" s="228">
        <v>-121.896766662597</v>
      </c>
      <c r="I344" s="228">
        <v>346</v>
      </c>
      <c r="J344" s="228">
        <v>11</v>
      </c>
      <c r="K344" s="228">
        <v>4</v>
      </c>
      <c r="L344" s="228">
        <v>0</v>
      </c>
      <c r="M344" s="228">
        <v>3</v>
      </c>
      <c r="N344" s="228">
        <v>0</v>
      </c>
      <c r="O344" s="228">
        <v>0</v>
      </c>
      <c r="P344" s="228">
        <v>4</v>
      </c>
      <c r="Q344" s="228">
        <v>0</v>
      </c>
      <c r="R344" s="228">
        <v>0</v>
      </c>
      <c r="S344" s="228">
        <v>0</v>
      </c>
      <c r="T344" s="232"/>
    </row>
    <row r="345" spans="1:20" ht="15" x14ac:dyDescent="0.25">
      <c r="A345" s="228">
        <v>347</v>
      </c>
      <c r="B345" s="228" t="s">
        <v>6222</v>
      </c>
      <c r="C345" s="228" t="s">
        <v>2134</v>
      </c>
      <c r="D345" s="320" t="s">
        <v>107</v>
      </c>
      <c r="E345" s="320" t="s">
        <v>50</v>
      </c>
      <c r="F345" s="320"/>
      <c r="G345" s="228">
        <v>41.654468536376903</v>
      </c>
      <c r="H345" s="228">
        <v>-74.684761047363196</v>
      </c>
      <c r="I345" s="228">
        <v>347</v>
      </c>
      <c r="J345" s="228">
        <v>1</v>
      </c>
      <c r="K345" s="228">
        <v>0</v>
      </c>
      <c r="L345" s="228">
        <v>1</v>
      </c>
      <c r="M345" s="228">
        <v>0</v>
      </c>
      <c r="N345" s="228">
        <v>0</v>
      </c>
      <c r="O345" s="228">
        <v>0</v>
      </c>
      <c r="P345" s="228">
        <v>0</v>
      </c>
      <c r="Q345" s="228">
        <v>0</v>
      </c>
      <c r="R345" s="228">
        <v>0</v>
      </c>
      <c r="S345" s="228">
        <v>0</v>
      </c>
      <c r="T345" s="232"/>
    </row>
    <row r="346" spans="1:20" ht="15" x14ac:dyDescent="0.25">
      <c r="A346" s="228">
        <v>348</v>
      </c>
      <c r="B346" s="228" t="s">
        <v>6223</v>
      </c>
      <c r="C346" s="228" t="s">
        <v>2137</v>
      </c>
      <c r="D346" s="320" t="s">
        <v>732</v>
      </c>
      <c r="E346" s="320" t="s">
        <v>50</v>
      </c>
      <c r="F346" s="320"/>
      <c r="G346" s="228">
        <v>44.260288238525298</v>
      </c>
      <c r="H346" s="228">
        <v>-72.576263427734304</v>
      </c>
      <c r="I346" s="228">
        <v>348</v>
      </c>
      <c r="J346" s="228">
        <v>4</v>
      </c>
      <c r="K346" s="228">
        <v>3</v>
      </c>
      <c r="L346" s="228">
        <v>0</v>
      </c>
      <c r="M346" s="228">
        <v>0</v>
      </c>
      <c r="N346" s="228">
        <v>0</v>
      </c>
      <c r="O346" s="228">
        <v>0</v>
      </c>
      <c r="P346" s="228">
        <v>1</v>
      </c>
      <c r="Q346" s="228">
        <v>0</v>
      </c>
      <c r="R346" s="228">
        <v>0</v>
      </c>
      <c r="S346" s="228">
        <v>0</v>
      </c>
      <c r="T346" s="232"/>
    </row>
    <row r="347" spans="1:20" ht="15" x14ac:dyDescent="0.25">
      <c r="A347" s="228">
        <v>349</v>
      </c>
      <c r="B347" s="228" t="s">
        <v>6224</v>
      </c>
      <c r="C347" s="228" t="s">
        <v>2142</v>
      </c>
      <c r="D347" s="320" t="s">
        <v>732</v>
      </c>
      <c r="E347" s="320" t="s">
        <v>50</v>
      </c>
      <c r="F347" s="320"/>
      <c r="G347" s="228">
        <v>44.562129974365199</v>
      </c>
      <c r="H347" s="228">
        <v>-72.598449707031193</v>
      </c>
      <c r="I347" s="228">
        <v>349</v>
      </c>
      <c r="J347" s="228">
        <v>1</v>
      </c>
      <c r="K347" s="228">
        <v>0</v>
      </c>
      <c r="L347" s="228">
        <v>1</v>
      </c>
      <c r="M347" s="228">
        <v>0</v>
      </c>
      <c r="N347" s="228">
        <v>0</v>
      </c>
      <c r="O347" s="228">
        <v>0</v>
      </c>
      <c r="P347" s="228">
        <v>0</v>
      </c>
      <c r="Q347" s="228">
        <v>0</v>
      </c>
      <c r="R347" s="228">
        <v>0</v>
      </c>
      <c r="S347" s="228">
        <v>0</v>
      </c>
      <c r="T347" s="232"/>
    </row>
    <row r="348" spans="1:20" ht="15" x14ac:dyDescent="0.25">
      <c r="A348" s="228">
        <v>350</v>
      </c>
      <c r="B348" s="228" t="s">
        <v>6225</v>
      </c>
      <c r="C348" s="228" t="s">
        <v>2145</v>
      </c>
      <c r="D348" s="320" t="s">
        <v>526</v>
      </c>
      <c r="E348" s="320" t="s">
        <v>50</v>
      </c>
      <c r="F348" s="320"/>
      <c r="G348" s="228">
        <v>46.732349395751903</v>
      </c>
      <c r="H348" s="228">
        <v>-117.00054168701099</v>
      </c>
      <c r="I348" s="228">
        <v>350</v>
      </c>
      <c r="J348" s="228">
        <v>2</v>
      </c>
      <c r="K348" s="228">
        <v>1</v>
      </c>
      <c r="L348" s="228">
        <v>1</v>
      </c>
      <c r="M348" s="228">
        <v>0</v>
      </c>
      <c r="N348" s="228">
        <v>0</v>
      </c>
      <c r="O348" s="228">
        <v>0</v>
      </c>
      <c r="P348" s="228">
        <v>0</v>
      </c>
      <c r="Q348" s="228">
        <v>0</v>
      </c>
      <c r="R348" s="228">
        <v>0</v>
      </c>
      <c r="S348" s="228">
        <v>0</v>
      </c>
      <c r="T348" s="232"/>
    </row>
    <row r="349" spans="1:20" ht="15" x14ac:dyDescent="0.25">
      <c r="A349" s="228">
        <v>351</v>
      </c>
      <c r="B349" s="228" t="s">
        <v>6226</v>
      </c>
      <c r="C349" s="228" t="s">
        <v>2145</v>
      </c>
      <c r="D349" s="320" t="s">
        <v>2148</v>
      </c>
      <c r="E349" s="320" t="s">
        <v>2148</v>
      </c>
      <c r="F349" s="320">
        <v>1</v>
      </c>
      <c r="G349" s="228">
        <v>55.756969451904297</v>
      </c>
      <c r="H349" s="228">
        <v>37.615020751953097</v>
      </c>
      <c r="I349" s="228">
        <v>351</v>
      </c>
      <c r="J349" s="228">
        <v>4</v>
      </c>
      <c r="K349" s="228">
        <v>0</v>
      </c>
      <c r="L349" s="228">
        <v>4</v>
      </c>
      <c r="M349" s="228">
        <v>0</v>
      </c>
      <c r="N349" s="228">
        <v>0</v>
      </c>
      <c r="O349" s="228">
        <v>0</v>
      </c>
      <c r="P349" s="228">
        <v>0</v>
      </c>
      <c r="Q349" s="228">
        <v>0</v>
      </c>
      <c r="R349" s="228">
        <v>0</v>
      </c>
      <c r="S349" s="228">
        <v>0</v>
      </c>
      <c r="T349" s="232"/>
    </row>
    <row r="350" spans="1:20" ht="15" x14ac:dyDescent="0.25">
      <c r="A350" s="228">
        <v>352</v>
      </c>
      <c r="B350" s="228" t="s">
        <v>6227</v>
      </c>
      <c r="C350" s="228" t="s">
        <v>2155</v>
      </c>
      <c r="D350" s="320" t="s">
        <v>76</v>
      </c>
      <c r="E350" s="320" t="s">
        <v>50</v>
      </c>
      <c r="F350" s="320"/>
      <c r="G350" s="228">
        <v>37.389671325683501</v>
      </c>
      <c r="H350" s="228">
        <v>-122.08159637451099</v>
      </c>
      <c r="I350" s="228">
        <v>352</v>
      </c>
      <c r="J350" s="228">
        <v>22</v>
      </c>
      <c r="K350" s="228">
        <v>0</v>
      </c>
      <c r="L350" s="228">
        <v>11</v>
      </c>
      <c r="M350" s="228">
        <v>10</v>
      </c>
      <c r="N350" s="228">
        <v>0</v>
      </c>
      <c r="O350" s="228">
        <v>1</v>
      </c>
      <c r="P350" s="228">
        <v>0</v>
      </c>
      <c r="Q350" s="228">
        <v>0</v>
      </c>
      <c r="R350" s="228">
        <v>0</v>
      </c>
      <c r="S350" s="228">
        <v>0</v>
      </c>
      <c r="T350" s="232"/>
    </row>
    <row r="351" spans="1:20" ht="15" x14ac:dyDescent="0.25">
      <c r="A351" s="228">
        <v>353</v>
      </c>
      <c r="B351" s="228" t="s">
        <v>6228</v>
      </c>
      <c r="C351" s="228" t="s">
        <v>2174</v>
      </c>
      <c r="D351" s="320" t="s">
        <v>740</v>
      </c>
      <c r="E351" s="320" t="s">
        <v>740</v>
      </c>
      <c r="F351" s="320">
        <v>1</v>
      </c>
      <c r="G351" s="228">
        <v>49.184700012207003</v>
      </c>
      <c r="H351" s="228">
        <v>-124.012001037597</v>
      </c>
      <c r="I351" s="228">
        <v>353</v>
      </c>
      <c r="J351" s="228">
        <v>2</v>
      </c>
      <c r="K351" s="228">
        <v>0</v>
      </c>
      <c r="L351" s="228">
        <v>2</v>
      </c>
      <c r="M351" s="228">
        <v>0</v>
      </c>
      <c r="N351" s="228">
        <v>0</v>
      </c>
      <c r="O351" s="228">
        <v>0</v>
      </c>
      <c r="P351" s="228">
        <v>0</v>
      </c>
      <c r="Q351" s="228">
        <v>0</v>
      </c>
      <c r="R351" s="228">
        <v>0</v>
      </c>
      <c r="S351" s="228">
        <v>0</v>
      </c>
      <c r="T351" s="232"/>
    </row>
    <row r="352" spans="1:20" ht="15" x14ac:dyDescent="0.25">
      <c r="A352" s="228">
        <v>354</v>
      </c>
      <c r="B352" s="228" t="s">
        <v>6229</v>
      </c>
      <c r="C352" s="228" t="s">
        <v>2177</v>
      </c>
      <c r="D352" s="320" t="s">
        <v>832</v>
      </c>
      <c r="E352" s="320" t="s">
        <v>832</v>
      </c>
      <c r="F352" s="320">
        <v>1</v>
      </c>
      <c r="G352" s="228">
        <v>32.049781799316399</v>
      </c>
      <c r="H352" s="228">
        <v>118.765983581542</v>
      </c>
      <c r="I352" s="228">
        <v>354</v>
      </c>
      <c r="J352" s="228">
        <v>1</v>
      </c>
      <c r="K352" s="228">
        <v>0</v>
      </c>
      <c r="L352" s="228">
        <v>0</v>
      </c>
      <c r="M352" s="228">
        <v>0</v>
      </c>
      <c r="N352" s="228">
        <v>0</v>
      </c>
      <c r="O352" s="228">
        <v>1</v>
      </c>
      <c r="P352" s="228">
        <v>0</v>
      </c>
      <c r="Q352" s="228">
        <v>0</v>
      </c>
      <c r="R352" s="228">
        <v>0</v>
      </c>
      <c r="S352" s="228">
        <v>0</v>
      </c>
      <c r="T352" s="232"/>
    </row>
    <row r="353" spans="1:20" ht="15" x14ac:dyDescent="0.25">
      <c r="A353" s="228">
        <v>355</v>
      </c>
      <c r="B353" s="228" t="s">
        <v>6230</v>
      </c>
      <c r="C353" s="228" t="s">
        <v>2180</v>
      </c>
      <c r="D353" s="320" t="s">
        <v>49</v>
      </c>
      <c r="E353" s="320" t="s">
        <v>50</v>
      </c>
      <c r="F353" s="320"/>
      <c r="G353" s="228">
        <v>41.2781562805175</v>
      </c>
      <c r="H353" s="228">
        <v>-70.076148986816406</v>
      </c>
      <c r="I353" s="228">
        <v>355</v>
      </c>
      <c r="J353" s="228">
        <v>2</v>
      </c>
      <c r="K353" s="228">
        <v>0</v>
      </c>
      <c r="L353" s="228">
        <v>0</v>
      </c>
      <c r="M353" s="228">
        <v>2</v>
      </c>
      <c r="N353" s="228">
        <v>0</v>
      </c>
      <c r="O353" s="228">
        <v>0</v>
      </c>
      <c r="P353" s="228">
        <v>0</v>
      </c>
      <c r="Q353" s="228">
        <v>0</v>
      </c>
      <c r="R353" s="228">
        <v>0</v>
      </c>
      <c r="S353" s="228">
        <v>0</v>
      </c>
      <c r="T353" s="232"/>
    </row>
    <row r="354" spans="1:20" ht="15" x14ac:dyDescent="0.25">
      <c r="A354" s="228">
        <v>356</v>
      </c>
      <c r="B354" s="228" t="s">
        <v>6231</v>
      </c>
      <c r="C354" s="228" t="s">
        <v>2184</v>
      </c>
      <c r="D354" s="320" t="s">
        <v>76</v>
      </c>
      <c r="E354" s="320" t="s">
        <v>50</v>
      </c>
      <c r="F354" s="320"/>
      <c r="G354" s="228">
        <v>38.298858642578097</v>
      </c>
      <c r="H354" s="228">
        <v>-122.28521728515599</v>
      </c>
      <c r="I354" s="228">
        <v>356</v>
      </c>
      <c r="J354" s="228">
        <v>7</v>
      </c>
      <c r="K354" s="228">
        <v>3</v>
      </c>
      <c r="L354" s="228">
        <v>0</v>
      </c>
      <c r="M354" s="228">
        <v>3</v>
      </c>
      <c r="N354" s="228">
        <v>0</v>
      </c>
      <c r="O354" s="228">
        <v>1</v>
      </c>
      <c r="P354" s="228">
        <v>0</v>
      </c>
      <c r="Q354" s="228">
        <v>0</v>
      </c>
      <c r="R354" s="228">
        <v>0</v>
      </c>
      <c r="S354" s="228">
        <v>0</v>
      </c>
      <c r="T354" s="232"/>
    </row>
    <row r="355" spans="1:20" ht="15" x14ac:dyDescent="0.25">
      <c r="A355" s="228">
        <v>357</v>
      </c>
      <c r="B355" s="228" t="s">
        <v>6232</v>
      </c>
      <c r="C355" s="228" t="s">
        <v>2191</v>
      </c>
      <c r="D355" s="320" t="s">
        <v>76</v>
      </c>
      <c r="E355" s="320" t="s">
        <v>50</v>
      </c>
      <c r="F355" s="320"/>
      <c r="G355" s="228">
        <v>32.7015991210937</v>
      </c>
      <c r="H355" s="228">
        <v>-117.20400238037099</v>
      </c>
      <c r="I355" s="228">
        <v>357</v>
      </c>
      <c r="J355" s="228">
        <v>1</v>
      </c>
      <c r="K355" s="228">
        <v>0</v>
      </c>
      <c r="L355" s="228">
        <v>1</v>
      </c>
      <c r="M355" s="228">
        <v>0</v>
      </c>
      <c r="N355" s="228">
        <v>0</v>
      </c>
      <c r="O355" s="228">
        <v>0</v>
      </c>
      <c r="P355" s="228">
        <v>0</v>
      </c>
      <c r="Q355" s="228">
        <v>0</v>
      </c>
      <c r="R355" s="228">
        <v>0</v>
      </c>
      <c r="S355" s="228">
        <v>0</v>
      </c>
      <c r="T355" s="232"/>
    </row>
    <row r="356" spans="1:20" ht="15" x14ac:dyDescent="0.25">
      <c r="A356" s="228">
        <v>358</v>
      </c>
      <c r="B356" s="228" t="s">
        <v>6233</v>
      </c>
      <c r="C356" s="228" t="s">
        <v>2194</v>
      </c>
      <c r="D356" s="320" t="s">
        <v>865</v>
      </c>
      <c r="E356" s="320" t="s">
        <v>50</v>
      </c>
      <c r="F356" s="320"/>
      <c r="G356" s="228">
        <v>36.167839050292898</v>
      </c>
      <c r="H356" s="228">
        <v>-86.778160095214801</v>
      </c>
      <c r="I356" s="228">
        <v>358</v>
      </c>
      <c r="J356" s="228">
        <v>9</v>
      </c>
      <c r="K356" s="228">
        <v>5</v>
      </c>
      <c r="L356" s="228">
        <v>2</v>
      </c>
      <c r="M356" s="228">
        <v>0</v>
      </c>
      <c r="N356" s="228">
        <v>0</v>
      </c>
      <c r="O356" s="228">
        <v>1</v>
      </c>
      <c r="P356" s="228">
        <v>1</v>
      </c>
      <c r="Q356" s="228">
        <v>0</v>
      </c>
      <c r="R356" s="228">
        <v>0</v>
      </c>
      <c r="S356" s="228">
        <v>0</v>
      </c>
      <c r="T356" s="232"/>
    </row>
    <row r="357" spans="1:20" ht="15" x14ac:dyDescent="0.25">
      <c r="A357" s="228">
        <v>359</v>
      </c>
      <c r="B357" s="228" t="s">
        <v>6234</v>
      </c>
      <c r="C357" s="228" t="s">
        <v>2201</v>
      </c>
      <c r="D357" s="320" t="s">
        <v>49</v>
      </c>
      <c r="E357" s="320" t="s">
        <v>50</v>
      </c>
      <c r="F357" s="320"/>
      <c r="G357" s="228">
        <v>42.2813110351562</v>
      </c>
      <c r="H357" s="228">
        <v>-71.236053466796804</v>
      </c>
      <c r="I357" s="228">
        <v>359</v>
      </c>
      <c r="J357" s="228">
        <v>2</v>
      </c>
      <c r="K357" s="228">
        <v>0</v>
      </c>
      <c r="L357" s="228">
        <v>0</v>
      </c>
      <c r="M357" s="228">
        <v>2</v>
      </c>
      <c r="N357" s="228">
        <v>0</v>
      </c>
      <c r="O357" s="228">
        <v>0</v>
      </c>
      <c r="P357" s="228">
        <v>0</v>
      </c>
      <c r="Q357" s="228">
        <v>0</v>
      </c>
      <c r="R357" s="228">
        <v>0</v>
      </c>
      <c r="S357" s="228">
        <v>0</v>
      </c>
      <c r="T357" s="232"/>
    </row>
    <row r="358" spans="1:20" ht="15" x14ac:dyDescent="0.25">
      <c r="A358" s="228">
        <v>360</v>
      </c>
      <c r="B358" s="228" t="s">
        <v>6235</v>
      </c>
      <c r="C358" s="228" t="s">
        <v>2206</v>
      </c>
      <c r="D358" s="320" t="s">
        <v>808</v>
      </c>
      <c r="E358" s="320" t="s">
        <v>50</v>
      </c>
      <c r="F358" s="320"/>
      <c r="G358" s="228">
        <v>38.285511016845703</v>
      </c>
      <c r="H358" s="228">
        <v>-85.824630737304602</v>
      </c>
      <c r="I358" s="228">
        <v>360</v>
      </c>
      <c r="J358" s="228">
        <v>1</v>
      </c>
      <c r="K358" s="228">
        <v>0</v>
      </c>
      <c r="L358" s="228">
        <v>0</v>
      </c>
      <c r="M358" s="228">
        <v>0</v>
      </c>
      <c r="N358" s="228">
        <v>0</v>
      </c>
      <c r="O358" s="228">
        <v>1</v>
      </c>
      <c r="P358" s="228">
        <v>0</v>
      </c>
      <c r="Q358" s="228">
        <v>0</v>
      </c>
      <c r="R358" s="228">
        <v>0</v>
      </c>
      <c r="S358" s="228">
        <v>0</v>
      </c>
      <c r="T358" s="232"/>
    </row>
    <row r="359" spans="1:20" ht="15" x14ac:dyDescent="0.25">
      <c r="A359" s="228">
        <v>361</v>
      </c>
      <c r="B359" s="228" t="s">
        <v>6236</v>
      </c>
      <c r="C359" s="228" t="s">
        <v>2209</v>
      </c>
      <c r="D359" s="320" t="s">
        <v>815</v>
      </c>
      <c r="E359" s="320" t="s">
        <v>50</v>
      </c>
      <c r="F359" s="320"/>
      <c r="G359" s="228">
        <v>40.4947700500488</v>
      </c>
      <c r="H359" s="228">
        <v>-74.443809509277301</v>
      </c>
      <c r="I359" s="228">
        <v>361</v>
      </c>
      <c r="J359" s="228">
        <v>1</v>
      </c>
      <c r="K359" s="228">
        <v>0</v>
      </c>
      <c r="L359" s="228">
        <v>1</v>
      </c>
      <c r="M359" s="228">
        <v>0</v>
      </c>
      <c r="N359" s="228">
        <v>0</v>
      </c>
      <c r="O359" s="228">
        <v>0</v>
      </c>
      <c r="P359" s="228">
        <v>0</v>
      </c>
      <c r="Q359" s="228">
        <v>0</v>
      </c>
      <c r="R359" s="228">
        <v>0</v>
      </c>
      <c r="S359" s="228">
        <v>0</v>
      </c>
      <c r="T359" s="232"/>
    </row>
    <row r="360" spans="1:20" ht="15" x14ac:dyDescent="0.25">
      <c r="A360" s="228">
        <v>362</v>
      </c>
      <c r="B360" s="228" t="s">
        <v>6237</v>
      </c>
      <c r="C360" s="228" t="s">
        <v>2212</v>
      </c>
      <c r="D360" s="320" t="s">
        <v>2213</v>
      </c>
      <c r="E360" s="320" t="s">
        <v>50</v>
      </c>
      <c r="F360" s="320"/>
      <c r="G360" s="228">
        <v>39.659770965576101</v>
      </c>
      <c r="H360" s="228">
        <v>-75.563941955566406</v>
      </c>
      <c r="I360" s="228">
        <v>362</v>
      </c>
      <c r="J360" s="228">
        <v>2</v>
      </c>
      <c r="K360" s="228">
        <v>0</v>
      </c>
      <c r="L360" s="228">
        <v>2</v>
      </c>
      <c r="M360" s="228">
        <v>0</v>
      </c>
      <c r="N360" s="228">
        <v>0</v>
      </c>
      <c r="O360" s="228">
        <v>0</v>
      </c>
      <c r="P360" s="228">
        <v>0</v>
      </c>
      <c r="Q360" s="228">
        <v>0</v>
      </c>
      <c r="R360" s="228">
        <v>0</v>
      </c>
      <c r="S360" s="228">
        <v>0</v>
      </c>
      <c r="T360" s="232"/>
    </row>
    <row r="361" spans="1:20" ht="15" x14ac:dyDescent="0.25">
      <c r="A361" s="228">
        <v>363</v>
      </c>
      <c r="B361" s="228" t="s">
        <v>4514</v>
      </c>
      <c r="C361" s="228" t="s">
        <v>2217</v>
      </c>
      <c r="D361" s="320" t="s">
        <v>874</v>
      </c>
      <c r="E361" s="320" t="s">
        <v>50</v>
      </c>
      <c r="F361" s="320"/>
      <c r="G361" s="228">
        <v>41.307621002197202</v>
      </c>
      <c r="H361" s="228">
        <v>-72.924621582031193</v>
      </c>
      <c r="I361" s="228">
        <v>363</v>
      </c>
      <c r="J361" s="228">
        <v>18</v>
      </c>
      <c r="K361" s="228">
        <v>3</v>
      </c>
      <c r="L361" s="228">
        <v>11</v>
      </c>
      <c r="M361" s="228">
        <v>4</v>
      </c>
      <c r="N361" s="228">
        <v>1</v>
      </c>
      <c r="O361" s="228">
        <v>0</v>
      </c>
      <c r="P361" s="228">
        <v>0</v>
      </c>
      <c r="Q361" s="228">
        <v>0</v>
      </c>
      <c r="R361" s="228">
        <v>0</v>
      </c>
      <c r="S361" s="228">
        <v>0</v>
      </c>
      <c r="T361" s="232"/>
    </row>
    <row r="362" spans="1:20" ht="15" x14ac:dyDescent="0.25">
      <c r="A362" s="228">
        <v>364</v>
      </c>
      <c r="B362" s="228" t="s">
        <v>6238</v>
      </c>
      <c r="C362" s="228" t="s">
        <v>2241</v>
      </c>
      <c r="D362" s="320" t="s">
        <v>874</v>
      </c>
      <c r="E362" s="320" t="s">
        <v>50</v>
      </c>
      <c r="F362" s="320"/>
      <c r="G362" s="228">
        <v>41.356441497802699</v>
      </c>
      <c r="H362" s="228">
        <v>-72.096473693847599</v>
      </c>
      <c r="I362" s="228">
        <v>364</v>
      </c>
      <c r="J362" s="228">
        <v>1</v>
      </c>
      <c r="K362" s="228">
        <v>0</v>
      </c>
      <c r="L362" s="228">
        <v>0</v>
      </c>
      <c r="M362" s="228">
        <v>1</v>
      </c>
      <c r="N362" s="228">
        <v>0</v>
      </c>
      <c r="O362" s="228">
        <v>0</v>
      </c>
      <c r="P362" s="228">
        <v>0</v>
      </c>
      <c r="Q362" s="228">
        <v>0</v>
      </c>
      <c r="R362" s="228">
        <v>0</v>
      </c>
      <c r="S362" s="228">
        <v>0</v>
      </c>
      <c r="T362" s="232"/>
    </row>
    <row r="363" spans="1:20" ht="15" x14ac:dyDescent="0.25">
      <c r="A363" s="228">
        <v>365</v>
      </c>
      <c r="B363" s="228" t="s">
        <v>4515</v>
      </c>
      <c r="C363" s="228" t="s">
        <v>2244</v>
      </c>
      <c r="D363" s="320" t="s">
        <v>384</v>
      </c>
      <c r="E363" s="320" t="s">
        <v>50</v>
      </c>
      <c r="F363" s="320"/>
      <c r="G363" s="228">
        <v>29.953699111938398</v>
      </c>
      <c r="H363" s="228">
        <v>-90.077751159667898</v>
      </c>
      <c r="I363" s="228">
        <v>365</v>
      </c>
      <c r="J363" s="228">
        <v>9</v>
      </c>
      <c r="K363" s="228">
        <v>3</v>
      </c>
      <c r="L363" s="228">
        <v>5</v>
      </c>
      <c r="M363" s="228">
        <v>1</v>
      </c>
      <c r="N363" s="228">
        <v>3</v>
      </c>
      <c r="O363" s="228">
        <v>0</v>
      </c>
      <c r="P363" s="228">
        <v>0</v>
      </c>
      <c r="Q363" s="228">
        <v>0</v>
      </c>
      <c r="R363" s="228">
        <v>0</v>
      </c>
      <c r="S363" s="228">
        <v>0</v>
      </c>
      <c r="T363" s="232"/>
    </row>
    <row r="364" spans="1:20" ht="15" x14ac:dyDescent="0.25">
      <c r="A364" s="228">
        <v>366</v>
      </c>
      <c r="B364" s="228" t="s">
        <v>6239</v>
      </c>
      <c r="C364" s="228" t="s">
        <v>2257</v>
      </c>
      <c r="D364" s="320" t="s">
        <v>107</v>
      </c>
      <c r="E364" s="320" t="s">
        <v>50</v>
      </c>
      <c r="F364" s="320"/>
      <c r="G364" s="228">
        <v>41.746109008788999</v>
      </c>
      <c r="H364" s="228">
        <v>-74.078460693359304</v>
      </c>
      <c r="I364" s="228">
        <v>366</v>
      </c>
      <c r="J364" s="228">
        <v>1</v>
      </c>
      <c r="K364" s="228">
        <v>1</v>
      </c>
      <c r="L364" s="228">
        <v>0</v>
      </c>
      <c r="M364" s="228">
        <v>0</v>
      </c>
      <c r="N364" s="228">
        <v>0</v>
      </c>
      <c r="O364" s="228">
        <v>0</v>
      </c>
      <c r="P364" s="228">
        <v>0</v>
      </c>
      <c r="Q364" s="228">
        <v>0</v>
      </c>
      <c r="R364" s="228">
        <v>0</v>
      </c>
      <c r="S364" s="228">
        <v>0</v>
      </c>
      <c r="T364" s="232"/>
    </row>
    <row r="365" spans="1:20" ht="15" x14ac:dyDescent="0.25">
      <c r="A365" s="228">
        <v>367</v>
      </c>
      <c r="B365" s="228" t="s">
        <v>6240</v>
      </c>
      <c r="C365" s="228" t="s">
        <v>2260</v>
      </c>
      <c r="D365" s="320" t="s">
        <v>107</v>
      </c>
      <c r="E365" s="320" t="s">
        <v>50</v>
      </c>
      <c r="F365" s="320"/>
      <c r="G365" s="228">
        <v>40.919700622558501</v>
      </c>
      <c r="H365" s="228">
        <v>-73.786796569824205</v>
      </c>
      <c r="I365" s="228">
        <v>367</v>
      </c>
      <c r="J365" s="228">
        <v>3</v>
      </c>
      <c r="K365" s="228">
        <v>0</v>
      </c>
      <c r="L365" s="228">
        <v>1</v>
      </c>
      <c r="M365" s="228">
        <v>0</v>
      </c>
      <c r="N365" s="228">
        <v>1</v>
      </c>
      <c r="O365" s="228">
        <v>1</v>
      </c>
      <c r="P365" s="228">
        <v>0</v>
      </c>
      <c r="Q365" s="228">
        <v>0</v>
      </c>
      <c r="R365" s="228">
        <v>0</v>
      </c>
      <c r="S365" s="228">
        <v>0</v>
      </c>
      <c r="T365" s="232"/>
    </row>
    <row r="366" spans="1:20" ht="15" x14ac:dyDescent="0.25">
      <c r="A366" s="228">
        <v>369</v>
      </c>
      <c r="B366" s="228" t="s">
        <v>6241</v>
      </c>
      <c r="C366" s="228" t="s">
        <v>2264</v>
      </c>
      <c r="D366" s="320" t="s">
        <v>739</v>
      </c>
      <c r="E366" s="320" t="s">
        <v>50</v>
      </c>
      <c r="F366" s="320"/>
      <c r="G366" s="228">
        <v>49.231601715087798</v>
      </c>
      <c r="H366" s="228">
        <v>-122.89600372314401</v>
      </c>
      <c r="I366" s="228">
        <v>369</v>
      </c>
      <c r="J366" s="228">
        <v>8</v>
      </c>
      <c r="K366" s="228">
        <v>8</v>
      </c>
      <c r="L366" s="228">
        <v>0</v>
      </c>
      <c r="M366" s="228">
        <v>0</v>
      </c>
      <c r="N366" s="228">
        <v>0</v>
      </c>
      <c r="O366" s="228">
        <v>0</v>
      </c>
      <c r="P366" s="228">
        <v>0</v>
      </c>
      <c r="Q366" s="228">
        <v>0</v>
      </c>
      <c r="R366" s="228">
        <v>0</v>
      </c>
      <c r="S366" s="228">
        <v>0</v>
      </c>
      <c r="T366" s="232"/>
    </row>
    <row r="367" spans="1:20" ht="15" x14ac:dyDescent="0.25">
      <c r="A367" s="228">
        <v>370</v>
      </c>
      <c r="B367" s="228" t="s">
        <v>4516</v>
      </c>
      <c r="C367" s="228" t="s">
        <v>2273</v>
      </c>
      <c r="D367" s="320" t="s">
        <v>107</v>
      </c>
      <c r="E367" s="320" t="s">
        <v>50</v>
      </c>
      <c r="F367" s="320"/>
      <c r="G367" s="228">
        <v>40.7820014953613</v>
      </c>
      <c r="H367" s="228">
        <v>-73.831703186035099</v>
      </c>
      <c r="I367" s="228">
        <v>370</v>
      </c>
      <c r="J367" s="228">
        <v>69</v>
      </c>
      <c r="K367" s="228">
        <v>9</v>
      </c>
      <c r="L367" s="228">
        <v>42</v>
      </c>
      <c r="M367" s="228">
        <v>10</v>
      </c>
      <c r="N367" s="228">
        <v>2</v>
      </c>
      <c r="O367" s="228">
        <v>3</v>
      </c>
      <c r="P367" s="228">
        <v>4</v>
      </c>
      <c r="Q367" s="228">
        <v>0</v>
      </c>
      <c r="R367" s="228">
        <v>0</v>
      </c>
      <c r="S367" s="228">
        <v>0</v>
      </c>
      <c r="T367" s="232"/>
    </row>
    <row r="368" spans="1:20" ht="15" x14ac:dyDescent="0.25">
      <c r="A368" s="228">
        <v>371</v>
      </c>
      <c r="B368" s="228" t="s">
        <v>4517</v>
      </c>
      <c r="C368" s="228" t="s">
        <v>2341</v>
      </c>
      <c r="D368" s="320" t="s">
        <v>815</v>
      </c>
      <c r="E368" s="320" t="s">
        <v>50</v>
      </c>
      <c r="F368" s="320"/>
      <c r="G368" s="228">
        <v>40.731971740722599</v>
      </c>
      <c r="H368" s="228">
        <v>-74.174209594726506</v>
      </c>
      <c r="I368" s="228">
        <v>371</v>
      </c>
      <c r="J368" s="228">
        <v>8</v>
      </c>
      <c r="K368" s="228">
        <v>1</v>
      </c>
      <c r="L368" s="228">
        <v>3</v>
      </c>
      <c r="M368" s="228">
        <v>0</v>
      </c>
      <c r="N368" s="228">
        <v>1</v>
      </c>
      <c r="O368" s="228">
        <v>0</v>
      </c>
      <c r="P368" s="228">
        <v>4</v>
      </c>
      <c r="Q368" s="228">
        <v>0</v>
      </c>
      <c r="R368" s="228">
        <v>0</v>
      </c>
      <c r="S368" s="228">
        <v>0</v>
      </c>
      <c r="T368" s="232"/>
    </row>
    <row r="369" spans="1:20" ht="15" x14ac:dyDescent="0.25">
      <c r="A369" s="228">
        <v>372</v>
      </c>
      <c r="B369" s="228" t="s">
        <v>6242</v>
      </c>
      <c r="C369" s="228" t="s">
        <v>2353</v>
      </c>
      <c r="D369" s="320" t="s">
        <v>874</v>
      </c>
      <c r="E369" s="320" t="s">
        <v>50</v>
      </c>
      <c r="F369" s="320"/>
      <c r="G369" s="228">
        <v>41.695369720458899</v>
      </c>
      <c r="H369" s="228">
        <v>-72.720649719238196</v>
      </c>
      <c r="I369" s="228">
        <v>372</v>
      </c>
      <c r="J369" s="228">
        <v>5</v>
      </c>
      <c r="K369" s="228">
        <v>0</v>
      </c>
      <c r="L369" s="228">
        <v>3</v>
      </c>
      <c r="M369" s="228">
        <v>0</v>
      </c>
      <c r="N369" s="228">
        <v>0</v>
      </c>
      <c r="O369" s="228">
        <v>0</v>
      </c>
      <c r="P369" s="228">
        <v>2</v>
      </c>
      <c r="Q369" s="228">
        <v>0</v>
      </c>
      <c r="R369" s="228">
        <v>0</v>
      </c>
      <c r="S369" s="228">
        <v>0</v>
      </c>
      <c r="T369" s="232"/>
    </row>
    <row r="370" spans="1:20" ht="15" x14ac:dyDescent="0.25">
      <c r="A370" s="228">
        <v>373</v>
      </c>
      <c r="B370" s="228" t="s">
        <v>6243</v>
      </c>
      <c r="C370" s="228" t="s">
        <v>2359</v>
      </c>
      <c r="D370" s="320" t="s">
        <v>76</v>
      </c>
      <c r="E370" s="320" t="s">
        <v>50</v>
      </c>
      <c r="F370" s="320"/>
      <c r="G370" s="228">
        <v>33.616828918457003</v>
      </c>
      <c r="H370" s="228">
        <v>-117.93034362792901</v>
      </c>
      <c r="I370" s="228">
        <v>373</v>
      </c>
      <c r="J370" s="228">
        <v>4</v>
      </c>
      <c r="K370" s="228">
        <v>1</v>
      </c>
      <c r="L370" s="228">
        <v>0</v>
      </c>
      <c r="M370" s="228">
        <v>3</v>
      </c>
      <c r="N370" s="228">
        <v>0</v>
      </c>
      <c r="O370" s="228">
        <v>0</v>
      </c>
      <c r="P370" s="228">
        <v>0</v>
      </c>
      <c r="Q370" s="228">
        <v>0</v>
      </c>
      <c r="R370" s="228">
        <v>0</v>
      </c>
      <c r="S370" s="228">
        <v>0</v>
      </c>
      <c r="T370" s="232"/>
    </row>
    <row r="371" spans="1:20" ht="15" x14ac:dyDescent="0.25">
      <c r="A371" s="228">
        <v>374</v>
      </c>
      <c r="B371" s="228" t="s">
        <v>6244</v>
      </c>
      <c r="C371" s="228" t="s">
        <v>2366</v>
      </c>
      <c r="D371" s="320" t="s">
        <v>49</v>
      </c>
      <c r="E371" s="320" t="s">
        <v>50</v>
      </c>
      <c r="F371" s="320"/>
      <c r="G371" s="228">
        <v>42.330509185791001</v>
      </c>
      <c r="H371" s="228">
        <v>-71.199493408203097</v>
      </c>
      <c r="I371" s="228">
        <v>374</v>
      </c>
      <c r="J371" s="228">
        <v>7</v>
      </c>
      <c r="K371" s="228">
        <v>0</v>
      </c>
      <c r="L371" s="228">
        <v>4</v>
      </c>
      <c r="M371" s="228">
        <v>3</v>
      </c>
      <c r="N371" s="228">
        <v>0</v>
      </c>
      <c r="O371" s="228">
        <v>0</v>
      </c>
      <c r="P371" s="228">
        <v>0</v>
      </c>
      <c r="Q371" s="228">
        <v>0</v>
      </c>
      <c r="R371" s="228">
        <v>0</v>
      </c>
      <c r="S371" s="228">
        <v>0</v>
      </c>
      <c r="T371" s="232"/>
    </row>
    <row r="372" spans="1:20" ht="15" x14ac:dyDescent="0.25">
      <c r="A372" s="228">
        <v>375</v>
      </c>
      <c r="B372" s="228" t="s">
        <v>6245</v>
      </c>
      <c r="C372" s="228" t="s">
        <v>2366</v>
      </c>
      <c r="D372" s="320" t="s">
        <v>815</v>
      </c>
      <c r="E372" s="320" t="s">
        <v>50</v>
      </c>
      <c r="F372" s="320"/>
      <c r="G372" s="228">
        <v>41.058559417724602</v>
      </c>
      <c r="H372" s="228">
        <v>-74.753189086914006</v>
      </c>
      <c r="I372" s="228">
        <v>375</v>
      </c>
      <c r="J372" s="228">
        <v>2</v>
      </c>
      <c r="K372" s="228">
        <v>2</v>
      </c>
      <c r="L372" s="228">
        <v>0</v>
      </c>
      <c r="M372" s="228">
        <v>0</v>
      </c>
      <c r="N372" s="228">
        <v>0</v>
      </c>
      <c r="O372" s="228">
        <v>0</v>
      </c>
      <c r="P372" s="228">
        <v>0</v>
      </c>
      <c r="Q372" s="228">
        <v>0</v>
      </c>
      <c r="R372" s="228">
        <v>0</v>
      </c>
      <c r="S372" s="228">
        <v>0</v>
      </c>
      <c r="T372" s="232"/>
    </row>
    <row r="373" spans="1:20" ht="15" x14ac:dyDescent="0.25">
      <c r="A373" s="228">
        <v>376</v>
      </c>
      <c r="B373" s="228" t="s">
        <v>6246</v>
      </c>
      <c r="C373" s="228" t="s">
        <v>2376</v>
      </c>
      <c r="D373" s="320" t="s">
        <v>144</v>
      </c>
      <c r="E373" s="320" t="s">
        <v>50</v>
      </c>
      <c r="F373" s="320"/>
      <c r="G373" s="228">
        <v>36.8468208312988</v>
      </c>
      <c r="H373" s="228">
        <v>-76.285057067871094</v>
      </c>
      <c r="I373" s="228">
        <v>376</v>
      </c>
      <c r="J373" s="228">
        <v>1</v>
      </c>
      <c r="K373" s="228">
        <v>0</v>
      </c>
      <c r="L373" s="228">
        <v>0</v>
      </c>
      <c r="M373" s="228">
        <v>0</v>
      </c>
      <c r="N373" s="228">
        <v>0</v>
      </c>
      <c r="O373" s="228">
        <v>0</v>
      </c>
      <c r="P373" s="228">
        <v>1</v>
      </c>
      <c r="Q373" s="228">
        <v>0</v>
      </c>
      <c r="R373" s="228">
        <v>0</v>
      </c>
      <c r="S373" s="228">
        <v>0</v>
      </c>
      <c r="T373" s="232"/>
    </row>
    <row r="374" spans="1:20" ht="15" x14ac:dyDescent="0.25">
      <c r="A374" s="228">
        <v>377</v>
      </c>
      <c r="B374" s="228" t="s">
        <v>6247</v>
      </c>
      <c r="C374" s="228" t="s">
        <v>2379</v>
      </c>
      <c r="D374" s="320" t="s">
        <v>192</v>
      </c>
      <c r="E374" s="320" t="s">
        <v>50</v>
      </c>
      <c r="F374" s="320"/>
      <c r="G374" s="228">
        <v>39.023380279541001</v>
      </c>
      <c r="H374" s="228">
        <v>-77.102851867675696</v>
      </c>
      <c r="I374" s="228">
        <v>377</v>
      </c>
      <c r="J374" s="228">
        <v>2</v>
      </c>
      <c r="K374" s="228">
        <v>0</v>
      </c>
      <c r="L374" s="228">
        <v>1</v>
      </c>
      <c r="M374" s="228">
        <v>1</v>
      </c>
      <c r="N374" s="228">
        <v>0</v>
      </c>
      <c r="O374" s="228">
        <v>0</v>
      </c>
      <c r="P374" s="228">
        <v>0</v>
      </c>
      <c r="Q374" s="228">
        <v>0</v>
      </c>
      <c r="R374" s="228">
        <v>0</v>
      </c>
      <c r="S374" s="228">
        <v>0</v>
      </c>
      <c r="T374" s="232"/>
    </row>
    <row r="375" spans="1:20" ht="15" x14ac:dyDescent="0.25">
      <c r="A375" s="228">
        <v>378</v>
      </c>
      <c r="B375" s="228" t="s">
        <v>6248</v>
      </c>
      <c r="C375" s="228" t="s">
        <v>2382</v>
      </c>
      <c r="D375" s="320" t="s">
        <v>841</v>
      </c>
      <c r="E375" s="320" t="s">
        <v>50</v>
      </c>
      <c r="F375" s="320"/>
      <c r="G375" s="228">
        <v>32.876720428466797</v>
      </c>
      <c r="H375" s="228">
        <v>-80.00927734375</v>
      </c>
      <c r="I375" s="228">
        <v>378</v>
      </c>
      <c r="J375" s="228">
        <v>1</v>
      </c>
      <c r="K375" s="228">
        <v>0</v>
      </c>
      <c r="L375" s="228">
        <v>1</v>
      </c>
      <c r="M375" s="228">
        <v>0</v>
      </c>
      <c r="N375" s="228">
        <v>0</v>
      </c>
      <c r="O375" s="228">
        <v>0</v>
      </c>
      <c r="P375" s="228">
        <v>0</v>
      </c>
      <c r="Q375" s="228">
        <v>0</v>
      </c>
      <c r="R375" s="228">
        <v>0</v>
      </c>
      <c r="S375" s="228">
        <v>0</v>
      </c>
      <c r="T375" s="232"/>
    </row>
    <row r="376" spans="1:20" ht="15" x14ac:dyDescent="0.25">
      <c r="A376" s="228">
        <v>379</v>
      </c>
      <c r="B376" s="228" t="s">
        <v>6249</v>
      </c>
      <c r="C376" s="228" t="s">
        <v>2385</v>
      </c>
      <c r="D376" s="320" t="s">
        <v>49</v>
      </c>
      <c r="E376" s="320" t="s">
        <v>50</v>
      </c>
      <c r="F376" s="320"/>
      <c r="G376" s="228">
        <v>42.066028594970703</v>
      </c>
      <c r="H376" s="228">
        <v>-71.101570129394503</v>
      </c>
      <c r="I376" s="228">
        <v>379</v>
      </c>
      <c r="J376" s="228">
        <v>1</v>
      </c>
      <c r="K376" s="228">
        <v>0</v>
      </c>
      <c r="L376" s="228">
        <v>0</v>
      </c>
      <c r="M376" s="228">
        <v>1</v>
      </c>
      <c r="N376" s="228">
        <v>0</v>
      </c>
      <c r="O376" s="228">
        <v>0</v>
      </c>
      <c r="P376" s="228">
        <v>0</v>
      </c>
      <c r="Q376" s="228">
        <v>0</v>
      </c>
      <c r="R376" s="228">
        <v>0</v>
      </c>
      <c r="S376" s="228">
        <v>0</v>
      </c>
      <c r="T376" s="232"/>
    </row>
    <row r="377" spans="1:20" ht="15" x14ac:dyDescent="0.25">
      <c r="A377" s="228">
        <v>380</v>
      </c>
      <c r="B377" s="228" t="s">
        <v>6250</v>
      </c>
      <c r="C377" s="228" t="s">
        <v>2388</v>
      </c>
      <c r="D377" s="320" t="s">
        <v>107</v>
      </c>
      <c r="E377" s="320" t="s">
        <v>50</v>
      </c>
      <c r="F377" s="320"/>
      <c r="G377" s="228">
        <v>40.796138763427699</v>
      </c>
      <c r="H377" s="228">
        <v>-73.699172973632798</v>
      </c>
      <c r="I377" s="228">
        <v>380</v>
      </c>
      <c r="J377" s="228">
        <v>1</v>
      </c>
      <c r="K377" s="228">
        <v>0</v>
      </c>
      <c r="L377" s="228">
        <v>0</v>
      </c>
      <c r="M377" s="228">
        <v>0</v>
      </c>
      <c r="N377" s="228">
        <v>0</v>
      </c>
      <c r="O377" s="228">
        <v>0</v>
      </c>
      <c r="P377" s="228">
        <v>1</v>
      </c>
      <c r="Q377" s="228">
        <v>0</v>
      </c>
      <c r="R377" s="228">
        <v>0</v>
      </c>
      <c r="S377" s="228">
        <v>0</v>
      </c>
      <c r="T377" s="232"/>
    </row>
    <row r="378" spans="1:20" ht="15" x14ac:dyDescent="0.25">
      <c r="A378" s="228">
        <v>381</v>
      </c>
      <c r="B378" s="228" t="s">
        <v>6251</v>
      </c>
      <c r="C378" s="228" t="s">
        <v>2391</v>
      </c>
      <c r="D378" s="320" t="s">
        <v>380</v>
      </c>
      <c r="E378" s="320" t="s">
        <v>50</v>
      </c>
      <c r="F378" s="320"/>
      <c r="G378" s="228">
        <v>41.586860656738203</v>
      </c>
      <c r="H378" s="228">
        <v>-71.458366394042898</v>
      </c>
      <c r="I378" s="228">
        <v>381</v>
      </c>
      <c r="J378" s="228">
        <v>1</v>
      </c>
      <c r="K378" s="228">
        <v>1</v>
      </c>
      <c r="L378" s="228">
        <v>0</v>
      </c>
      <c r="M378" s="228">
        <v>0</v>
      </c>
      <c r="N378" s="228">
        <v>0</v>
      </c>
      <c r="O378" s="228">
        <v>0</v>
      </c>
      <c r="P378" s="228">
        <v>0</v>
      </c>
      <c r="Q378" s="228">
        <v>0</v>
      </c>
      <c r="R378" s="228">
        <v>0</v>
      </c>
      <c r="S378" s="228">
        <v>0</v>
      </c>
      <c r="T378" s="232"/>
    </row>
    <row r="379" spans="1:20" ht="15" x14ac:dyDescent="0.25">
      <c r="A379" s="228">
        <v>382</v>
      </c>
      <c r="B379" s="228" t="s">
        <v>6252</v>
      </c>
      <c r="C379" s="228" t="s">
        <v>2394</v>
      </c>
      <c r="D379" s="320" t="s">
        <v>1268</v>
      </c>
      <c r="E379" s="320" t="s">
        <v>50</v>
      </c>
      <c r="F379" s="320"/>
      <c r="G379" s="228">
        <v>34.756050109863203</v>
      </c>
      <c r="H379" s="228">
        <v>-92.267120361328097</v>
      </c>
      <c r="I379" s="228">
        <v>382</v>
      </c>
      <c r="J379" s="228">
        <v>2</v>
      </c>
      <c r="K379" s="228">
        <v>2</v>
      </c>
      <c r="L379" s="228">
        <v>0</v>
      </c>
      <c r="M379" s="228">
        <v>0</v>
      </c>
      <c r="N379" s="228">
        <v>0</v>
      </c>
      <c r="O379" s="228">
        <v>0</v>
      </c>
      <c r="P379" s="228">
        <v>0</v>
      </c>
      <c r="Q379" s="228">
        <v>0</v>
      </c>
      <c r="R379" s="228">
        <v>0</v>
      </c>
      <c r="S379" s="228">
        <v>0</v>
      </c>
      <c r="T379" s="232"/>
    </row>
    <row r="380" spans="1:20" ht="15" x14ac:dyDescent="0.25">
      <c r="A380" s="228">
        <v>383</v>
      </c>
      <c r="B380" s="228" t="s">
        <v>6253</v>
      </c>
      <c r="C380" s="228" t="s">
        <v>2397</v>
      </c>
      <c r="D380" s="320" t="s">
        <v>76</v>
      </c>
      <c r="E380" s="320" t="s">
        <v>50</v>
      </c>
      <c r="F380" s="320"/>
      <c r="G380" s="228">
        <v>38.6932373046875</v>
      </c>
      <c r="H380" s="228">
        <v>-121.551986694335</v>
      </c>
      <c r="I380" s="228">
        <v>383</v>
      </c>
      <c r="J380" s="228">
        <v>1</v>
      </c>
      <c r="K380" s="228">
        <v>1</v>
      </c>
      <c r="L380" s="228">
        <v>0</v>
      </c>
      <c r="M380" s="228">
        <v>0</v>
      </c>
      <c r="N380" s="228">
        <v>0</v>
      </c>
      <c r="O380" s="228">
        <v>0</v>
      </c>
      <c r="P380" s="228">
        <v>0</v>
      </c>
      <c r="Q380" s="228">
        <v>0</v>
      </c>
      <c r="R380" s="228">
        <v>0</v>
      </c>
      <c r="S380" s="228">
        <v>0</v>
      </c>
      <c r="T380" s="232"/>
    </row>
    <row r="381" spans="1:20" ht="15" x14ac:dyDescent="0.25">
      <c r="A381" s="228">
        <v>384</v>
      </c>
      <c r="B381" s="228" t="s">
        <v>6254</v>
      </c>
      <c r="C381" s="228" t="s">
        <v>2400</v>
      </c>
      <c r="D381" s="320" t="s">
        <v>740</v>
      </c>
      <c r="E381" s="320" t="s">
        <v>740</v>
      </c>
      <c r="F381" s="320">
        <v>1</v>
      </c>
      <c r="G381" s="228">
        <v>49.326099395751903</v>
      </c>
      <c r="H381" s="228">
        <v>-123.059997558593</v>
      </c>
      <c r="I381" s="228">
        <v>384</v>
      </c>
      <c r="J381" s="228">
        <v>3</v>
      </c>
      <c r="K381" s="228">
        <v>0</v>
      </c>
      <c r="L381" s="228">
        <v>2</v>
      </c>
      <c r="M381" s="228">
        <v>1</v>
      </c>
      <c r="N381" s="228">
        <v>0</v>
      </c>
      <c r="O381" s="228">
        <v>0</v>
      </c>
      <c r="P381" s="228">
        <v>0</v>
      </c>
      <c r="Q381" s="228">
        <v>0</v>
      </c>
      <c r="R381" s="228">
        <v>0</v>
      </c>
      <c r="S381" s="228">
        <v>0</v>
      </c>
      <c r="T381" s="232"/>
    </row>
    <row r="382" spans="1:20" ht="15" x14ac:dyDescent="0.25">
      <c r="A382" s="228">
        <v>385</v>
      </c>
      <c r="B382" s="228" t="s">
        <v>6255</v>
      </c>
      <c r="C382" s="228" t="s">
        <v>2404</v>
      </c>
      <c r="D382" s="320" t="s">
        <v>49</v>
      </c>
      <c r="E382" s="320" t="s">
        <v>50</v>
      </c>
      <c r="F382" s="320"/>
      <c r="G382" s="228">
        <v>42.31782913208</v>
      </c>
      <c r="H382" s="228">
        <v>-72.632392883300696</v>
      </c>
      <c r="I382" s="228">
        <v>385</v>
      </c>
      <c r="J382" s="228">
        <v>4</v>
      </c>
      <c r="K382" s="228">
        <v>0</v>
      </c>
      <c r="L382" s="228">
        <v>4</v>
      </c>
      <c r="M382" s="228">
        <v>0</v>
      </c>
      <c r="N382" s="228">
        <v>0</v>
      </c>
      <c r="O382" s="228">
        <v>0</v>
      </c>
      <c r="P382" s="228">
        <v>0</v>
      </c>
      <c r="Q382" s="228">
        <v>0</v>
      </c>
      <c r="R382" s="228">
        <v>0</v>
      </c>
      <c r="S382" s="228">
        <v>0</v>
      </c>
      <c r="T382" s="232"/>
    </row>
    <row r="383" spans="1:20" ht="15" x14ac:dyDescent="0.25">
      <c r="A383" s="228">
        <v>386</v>
      </c>
      <c r="B383" s="228" t="s">
        <v>6256</v>
      </c>
      <c r="C383" s="228" t="s">
        <v>2411</v>
      </c>
      <c r="D383" s="320" t="s">
        <v>874</v>
      </c>
      <c r="E383" s="320" t="s">
        <v>50</v>
      </c>
      <c r="F383" s="320"/>
      <c r="G383" s="228">
        <v>41.548938751220703</v>
      </c>
      <c r="H383" s="228">
        <v>-72.095291137695298</v>
      </c>
      <c r="I383" s="228">
        <v>386</v>
      </c>
      <c r="J383" s="228">
        <v>1</v>
      </c>
      <c r="K383" s="228">
        <v>1</v>
      </c>
      <c r="L383" s="228">
        <v>0</v>
      </c>
      <c r="M383" s="228">
        <v>0</v>
      </c>
      <c r="N383" s="228">
        <v>0</v>
      </c>
      <c r="O383" s="228">
        <v>0</v>
      </c>
      <c r="P383" s="228">
        <v>0</v>
      </c>
      <c r="Q383" s="228">
        <v>0</v>
      </c>
      <c r="R383" s="228">
        <v>0</v>
      </c>
      <c r="S383" s="228">
        <v>0</v>
      </c>
      <c r="T383" s="232"/>
    </row>
    <row r="384" spans="1:20" ht="15" x14ac:dyDescent="0.25">
      <c r="A384" s="228">
        <v>387</v>
      </c>
      <c r="B384" s="228" t="s">
        <v>4518</v>
      </c>
      <c r="C384" s="228" t="s">
        <v>2414</v>
      </c>
      <c r="D384" s="320" t="s">
        <v>76</v>
      </c>
      <c r="E384" s="320" t="s">
        <v>50</v>
      </c>
      <c r="F384" s="320"/>
      <c r="G384" s="228">
        <v>37.805080413818303</v>
      </c>
      <c r="H384" s="228">
        <v>-122.273071289062</v>
      </c>
      <c r="I384" s="228">
        <v>387</v>
      </c>
      <c r="J384" s="228">
        <v>230</v>
      </c>
      <c r="K384" s="228">
        <v>55</v>
      </c>
      <c r="L384" s="228">
        <v>90</v>
      </c>
      <c r="M384" s="228">
        <v>57</v>
      </c>
      <c r="N384" s="228">
        <v>2</v>
      </c>
      <c r="O384" s="228">
        <v>7</v>
      </c>
      <c r="P384" s="228">
        <v>23</v>
      </c>
      <c r="Q384" s="228">
        <v>0</v>
      </c>
      <c r="R384" s="228">
        <v>0</v>
      </c>
      <c r="S384" s="228">
        <v>0</v>
      </c>
      <c r="T384" s="232"/>
    </row>
    <row r="385" spans="1:20" ht="15" x14ac:dyDescent="0.25">
      <c r="A385" s="228">
        <v>388</v>
      </c>
      <c r="B385" s="228" t="s">
        <v>6257</v>
      </c>
      <c r="C385" s="228" t="s">
        <v>2629</v>
      </c>
      <c r="D385" s="320" t="s">
        <v>76</v>
      </c>
      <c r="E385" s="320" t="s">
        <v>50</v>
      </c>
      <c r="F385" s="320"/>
      <c r="G385" s="228">
        <v>33.197151184082003</v>
      </c>
      <c r="H385" s="228">
        <v>-117.380577087402</v>
      </c>
      <c r="I385" s="228">
        <v>388</v>
      </c>
      <c r="J385" s="228">
        <v>1</v>
      </c>
      <c r="K385" s="228">
        <v>0</v>
      </c>
      <c r="L385" s="228">
        <v>1</v>
      </c>
      <c r="M385" s="228">
        <v>0</v>
      </c>
      <c r="N385" s="228">
        <v>0</v>
      </c>
      <c r="O385" s="228">
        <v>0</v>
      </c>
      <c r="P385" s="228">
        <v>0</v>
      </c>
      <c r="Q385" s="228">
        <v>0</v>
      </c>
      <c r="R385" s="228">
        <v>0</v>
      </c>
      <c r="S385" s="228">
        <v>0</v>
      </c>
      <c r="T385" s="232"/>
    </row>
    <row r="386" spans="1:20" ht="15" x14ac:dyDescent="0.25">
      <c r="A386" s="228">
        <v>389</v>
      </c>
      <c r="B386" s="228" t="s">
        <v>6258</v>
      </c>
      <c r="C386" s="228" t="s">
        <v>2632</v>
      </c>
      <c r="D386" s="320" t="s">
        <v>76</v>
      </c>
      <c r="E386" s="320" t="s">
        <v>50</v>
      </c>
      <c r="F386" s="320"/>
      <c r="G386" s="228">
        <v>34.443820953369098</v>
      </c>
      <c r="H386" s="228">
        <v>-119.246658325195</v>
      </c>
      <c r="I386" s="228">
        <v>389</v>
      </c>
      <c r="J386" s="228">
        <v>1</v>
      </c>
      <c r="K386" s="228">
        <v>0</v>
      </c>
      <c r="L386" s="228">
        <v>1</v>
      </c>
      <c r="M386" s="228">
        <v>0</v>
      </c>
      <c r="N386" s="228">
        <v>0</v>
      </c>
      <c r="O386" s="228">
        <v>0</v>
      </c>
      <c r="P386" s="228">
        <v>0</v>
      </c>
      <c r="Q386" s="228">
        <v>0</v>
      </c>
      <c r="R386" s="228">
        <v>0</v>
      </c>
      <c r="S386" s="228">
        <v>0</v>
      </c>
      <c r="T386" s="232"/>
    </row>
    <row r="387" spans="1:20" ht="15" x14ac:dyDescent="0.25">
      <c r="A387" s="228">
        <v>390</v>
      </c>
      <c r="B387" s="228" t="s">
        <v>6259</v>
      </c>
      <c r="C387" s="228" t="s">
        <v>2635</v>
      </c>
      <c r="D387" s="320" t="s">
        <v>2636</v>
      </c>
      <c r="E387" s="320" t="s">
        <v>50</v>
      </c>
      <c r="F387" s="320"/>
      <c r="G387" s="228">
        <v>35.472030639648402</v>
      </c>
      <c r="H387" s="228">
        <v>-97.521072387695298</v>
      </c>
      <c r="I387" s="228">
        <v>390</v>
      </c>
      <c r="J387" s="228">
        <v>2</v>
      </c>
      <c r="K387" s="228">
        <v>1</v>
      </c>
      <c r="L387" s="228">
        <v>1</v>
      </c>
      <c r="M387" s="228">
        <v>0</v>
      </c>
      <c r="N387" s="228">
        <v>0</v>
      </c>
      <c r="O387" s="228">
        <v>0</v>
      </c>
      <c r="P387" s="228">
        <v>0</v>
      </c>
      <c r="Q387" s="228">
        <v>0</v>
      </c>
      <c r="R387" s="228">
        <v>0</v>
      </c>
      <c r="S387" s="228">
        <v>0</v>
      </c>
      <c r="T387" s="232"/>
    </row>
    <row r="388" spans="1:20" ht="15" x14ac:dyDescent="0.25">
      <c r="A388" s="228">
        <v>391</v>
      </c>
      <c r="B388" s="228" t="s">
        <v>6260</v>
      </c>
      <c r="C388" s="228" t="s">
        <v>2639</v>
      </c>
      <c r="D388" s="320" t="s">
        <v>1619</v>
      </c>
      <c r="E388" s="320" t="s">
        <v>50</v>
      </c>
      <c r="F388" s="320"/>
      <c r="G388" s="228">
        <v>38.883529663085902</v>
      </c>
      <c r="H388" s="228">
        <v>-94.818870544433594</v>
      </c>
      <c r="I388" s="228">
        <v>391</v>
      </c>
      <c r="J388" s="228">
        <v>1</v>
      </c>
      <c r="K388" s="228">
        <v>1</v>
      </c>
      <c r="L388" s="228">
        <v>0</v>
      </c>
      <c r="M388" s="228">
        <v>0</v>
      </c>
      <c r="N388" s="228">
        <v>0</v>
      </c>
      <c r="O388" s="228">
        <v>0</v>
      </c>
      <c r="P388" s="228">
        <v>0</v>
      </c>
      <c r="Q388" s="228">
        <v>0</v>
      </c>
      <c r="R388" s="228">
        <v>0</v>
      </c>
      <c r="S388" s="228">
        <v>0</v>
      </c>
      <c r="T388" s="232"/>
    </row>
    <row r="389" spans="1:20" ht="15" x14ac:dyDescent="0.25">
      <c r="A389" s="228">
        <v>392</v>
      </c>
      <c r="B389" s="228" t="s">
        <v>6261</v>
      </c>
      <c r="C389" s="228" t="s">
        <v>2641</v>
      </c>
      <c r="D389" s="320" t="s">
        <v>107</v>
      </c>
      <c r="E389" s="320" t="s">
        <v>50</v>
      </c>
      <c r="F389" s="320"/>
      <c r="G389" s="228">
        <v>40.781230926513601</v>
      </c>
      <c r="H389" s="228">
        <v>-73.600303649902301</v>
      </c>
      <c r="I389" s="228">
        <v>392</v>
      </c>
      <c r="J389" s="228">
        <v>1</v>
      </c>
      <c r="K389" s="228">
        <v>0</v>
      </c>
      <c r="L389" s="228">
        <v>1</v>
      </c>
      <c r="M389" s="228">
        <v>0</v>
      </c>
      <c r="N389" s="228">
        <v>0</v>
      </c>
      <c r="O389" s="228">
        <v>0</v>
      </c>
      <c r="P389" s="228">
        <v>0</v>
      </c>
      <c r="Q389" s="228">
        <v>0</v>
      </c>
      <c r="R389" s="228">
        <v>0</v>
      </c>
      <c r="S389" s="228">
        <v>0</v>
      </c>
      <c r="T389" s="232"/>
    </row>
    <row r="390" spans="1:20" ht="15" x14ac:dyDescent="0.25">
      <c r="A390" s="228">
        <v>393</v>
      </c>
      <c r="B390" s="228" t="s">
        <v>6262</v>
      </c>
      <c r="C390" s="228" t="s">
        <v>2644</v>
      </c>
      <c r="D390" s="320" t="s">
        <v>261</v>
      </c>
      <c r="E390" s="320" t="s">
        <v>50</v>
      </c>
      <c r="F390" s="320"/>
      <c r="G390" s="228">
        <v>47.039230346679602</v>
      </c>
      <c r="H390" s="228">
        <v>-122.891357421875</v>
      </c>
      <c r="I390" s="228">
        <v>393</v>
      </c>
      <c r="J390" s="228">
        <v>15</v>
      </c>
      <c r="K390" s="228">
        <v>2</v>
      </c>
      <c r="L390" s="228">
        <v>8</v>
      </c>
      <c r="M390" s="228">
        <v>0</v>
      </c>
      <c r="N390" s="228">
        <v>0</v>
      </c>
      <c r="O390" s="228">
        <v>0</v>
      </c>
      <c r="P390" s="228">
        <v>5</v>
      </c>
      <c r="Q390" s="228">
        <v>0</v>
      </c>
      <c r="R390" s="228">
        <v>0</v>
      </c>
      <c r="S390" s="228">
        <v>0</v>
      </c>
      <c r="T390" s="232"/>
    </row>
    <row r="391" spans="1:20" ht="15" x14ac:dyDescent="0.25">
      <c r="A391" s="228">
        <v>394</v>
      </c>
      <c r="B391" s="228" t="s">
        <v>6263</v>
      </c>
      <c r="C391" s="228" t="s">
        <v>2670</v>
      </c>
      <c r="D391" s="320" t="s">
        <v>1765</v>
      </c>
      <c r="E391" s="320" t="s">
        <v>50</v>
      </c>
      <c r="F391" s="320"/>
      <c r="G391" s="228">
        <v>41.260688781738203</v>
      </c>
      <c r="H391" s="228">
        <v>-95.940589904785099</v>
      </c>
      <c r="I391" s="228">
        <v>394</v>
      </c>
      <c r="J391" s="228">
        <v>1</v>
      </c>
      <c r="K391" s="228">
        <v>0</v>
      </c>
      <c r="L391" s="228">
        <v>1</v>
      </c>
      <c r="M391" s="228">
        <v>0</v>
      </c>
      <c r="N391" s="228">
        <v>0</v>
      </c>
      <c r="O391" s="228">
        <v>0</v>
      </c>
      <c r="P391" s="228">
        <v>0</v>
      </c>
      <c r="Q391" s="228">
        <v>0</v>
      </c>
      <c r="R391" s="228">
        <v>0</v>
      </c>
      <c r="S391" s="228">
        <v>0</v>
      </c>
      <c r="T391" s="232"/>
    </row>
    <row r="392" spans="1:20" ht="15" x14ac:dyDescent="0.25">
      <c r="A392" s="228">
        <v>395</v>
      </c>
      <c r="B392" s="228" t="s">
        <v>6264</v>
      </c>
      <c r="C392" s="228" t="s">
        <v>2673</v>
      </c>
      <c r="D392" s="320" t="s">
        <v>76</v>
      </c>
      <c r="E392" s="320" t="s">
        <v>50</v>
      </c>
      <c r="F392" s="320"/>
      <c r="G392" s="228">
        <v>33.654399871826101</v>
      </c>
      <c r="H392" s="228">
        <v>-117.788208007812</v>
      </c>
      <c r="I392" s="228">
        <v>395</v>
      </c>
      <c r="J392" s="228">
        <v>6</v>
      </c>
      <c r="K392" s="228">
        <v>3</v>
      </c>
      <c r="L392" s="228">
        <v>0</v>
      </c>
      <c r="M392" s="228">
        <v>0</v>
      </c>
      <c r="N392" s="228">
        <v>2</v>
      </c>
      <c r="O392" s="228">
        <v>0</v>
      </c>
      <c r="P392" s="228">
        <v>1</v>
      </c>
      <c r="Q392" s="228">
        <v>0</v>
      </c>
      <c r="R392" s="228">
        <v>0</v>
      </c>
      <c r="S392" s="228">
        <v>0</v>
      </c>
      <c r="T392" s="232"/>
    </row>
    <row r="393" spans="1:20" ht="15" x14ac:dyDescent="0.25">
      <c r="A393" s="228">
        <v>396</v>
      </c>
      <c r="B393" s="228" t="s">
        <v>6265</v>
      </c>
      <c r="C393" s="228" t="s">
        <v>2673</v>
      </c>
      <c r="D393" s="320" t="s">
        <v>49</v>
      </c>
      <c r="E393" s="320" t="s">
        <v>50</v>
      </c>
      <c r="F393" s="320"/>
      <c r="G393" s="228">
        <v>42.589199066162102</v>
      </c>
      <c r="H393" s="228">
        <v>-72.3095703125</v>
      </c>
      <c r="I393" s="228">
        <v>396</v>
      </c>
      <c r="J393" s="228">
        <v>1</v>
      </c>
      <c r="K393" s="228">
        <v>0</v>
      </c>
      <c r="L393" s="228">
        <v>0</v>
      </c>
      <c r="M393" s="228">
        <v>1</v>
      </c>
      <c r="N393" s="228">
        <v>0</v>
      </c>
      <c r="O393" s="228">
        <v>0</v>
      </c>
      <c r="P393" s="228">
        <v>0</v>
      </c>
      <c r="Q393" s="228">
        <v>0</v>
      </c>
      <c r="R393" s="228">
        <v>0</v>
      </c>
      <c r="S393" s="228">
        <v>0</v>
      </c>
      <c r="T393" s="232"/>
    </row>
    <row r="394" spans="1:20" ht="15" x14ac:dyDescent="0.25">
      <c r="A394" s="228">
        <v>397</v>
      </c>
      <c r="B394" s="228" t="s">
        <v>6266</v>
      </c>
      <c r="C394" s="228" t="s">
        <v>2678</v>
      </c>
      <c r="D394" s="320" t="s">
        <v>122</v>
      </c>
      <c r="E394" s="320" t="s">
        <v>50</v>
      </c>
      <c r="F394" s="320"/>
      <c r="G394" s="228">
        <v>45.336509704589801</v>
      </c>
      <c r="H394" s="228">
        <v>-122.59278106689401</v>
      </c>
      <c r="I394" s="228">
        <v>397</v>
      </c>
      <c r="J394" s="228">
        <v>2</v>
      </c>
      <c r="K394" s="228">
        <v>2</v>
      </c>
      <c r="L394" s="228">
        <v>0</v>
      </c>
      <c r="M394" s="228">
        <v>0</v>
      </c>
      <c r="N394" s="228">
        <v>0</v>
      </c>
      <c r="O394" s="228">
        <v>0</v>
      </c>
      <c r="P394" s="228">
        <v>0</v>
      </c>
      <c r="Q394" s="228">
        <v>0</v>
      </c>
      <c r="R394" s="228">
        <v>0</v>
      </c>
      <c r="S394" s="228">
        <v>0</v>
      </c>
      <c r="T394" s="232"/>
    </row>
    <row r="395" spans="1:20" ht="15" x14ac:dyDescent="0.25">
      <c r="A395" s="228">
        <v>398</v>
      </c>
      <c r="B395" s="228" t="s">
        <v>6267</v>
      </c>
      <c r="C395" s="228" t="s">
        <v>2683</v>
      </c>
      <c r="D395" s="320" t="s">
        <v>165</v>
      </c>
      <c r="E395" s="320" t="s">
        <v>50</v>
      </c>
      <c r="F395" s="320"/>
      <c r="G395" s="228">
        <v>28.538230895996001</v>
      </c>
      <c r="H395" s="228">
        <v>-81.377388000488196</v>
      </c>
      <c r="I395" s="228">
        <v>398</v>
      </c>
      <c r="J395" s="228">
        <v>4</v>
      </c>
      <c r="K395" s="228">
        <v>3</v>
      </c>
      <c r="L395" s="228">
        <v>1</v>
      </c>
      <c r="M395" s="228">
        <v>0</v>
      </c>
      <c r="N395" s="228">
        <v>0</v>
      </c>
      <c r="O395" s="228">
        <v>0</v>
      </c>
      <c r="P395" s="228">
        <v>0</v>
      </c>
      <c r="Q395" s="228">
        <v>0</v>
      </c>
      <c r="R395" s="228">
        <v>0</v>
      </c>
      <c r="S395" s="228">
        <v>0</v>
      </c>
      <c r="T395" s="232"/>
    </row>
    <row r="396" spans="1:20" ht="15" x14ac:dyDescent="0.25">
      <c r="A396" s="228">
        <v>399</v>
      </c>
      <c r="B396" s="228" t="s">
        <v>6268</v>
      </c>
      <c r="C396" s="228" t="s">
        <v>2691</v>
      </c>
      <c r="D396" s="320" t="s">
        <v>107</v>
      </c>
      <c r="E396" s="320" t="s">
        <v>50</v>
      </c>
      <c r="F396" s="320"/>
      <c r="G396" s="228">
        <v>41.163379669189403</v>
      </c>
      <c r="H396" s="228">
        <v>-73.86083984375</v>
      </c>
      <c r="I396" s="228">
        <v>399</v>
      </c>
      <c r="J396" s="228">
        <v>1</v>
      </c>
      <c r="K396" s="228">
        <v>0</v>
      </c>
      <c r="L396" s="228">
        <v>0</v>
      </c>
      <c r="M396" s="228">
        <v>1</v>
      </c>
      <c r="N396" s="228">
        <v>0</v>
      </c>
      <c r="O396" s="228">
        <v>0</v>
      </c>
      <c r="P396" s="228">
        <v>0</v>
      </c>
      <c r="Q396" s="228">
        <v>0</v>
      </c>
      <c r="R396" s="228">
        <v>0</v>
      </c>
      <c r="S396" s="228">
        <v>0</v>
      </c>
      <c r="T396" s="232"/>
    </row>
    <row r="397" spans="1:20" ht="15" x14ac:dyDescent="0.25">
      <c r="A397" s="228">
        <v>400</v>
      </c>
      <c r="B397" s="228" t="s">
        <v>5981</v>
      </c>
      <c r="C397" s="228" t="s">
        <v>798</v>
      </c>
      <c r="D397" s="320" t="s">
        <v>740</v>
      </c>
      <c r="E397" s="320" t="s">
        <v>740</v>
      </c>
      <c r="F397" s="320">
        <v>1</v>
      </c>
      <c r="G397" s="228">
        <v>45.389198303222599</v>
      </c>
      <c r="H397" s="228">
        <v>-75.688003540039006</v>
      </c>
      <c r="I397" s="228">
        <v>400</v>
      </c>
      <c r="J397" s="228">
        <v>1</v>
      </c>
      <c r="K397" s="228">
        <v>0</v>
      </c>
      <c r="L397" s="228">
        <v>1</v>
      </c>
      <c r="M397" s="228">
        <v>0</v>
      </c>
      <c r="N397" s="228">
        <v>0</v>
      </c>
      <c r="O397" s="228">
        <v>0</v>
      </c>
      <c r="P397" s="228">
        <v>0</v>
      </c>
      <c r="Q397" s="228">
        <v>0</v>
      </c>
      <c r="R397" s="228">
        <v>0</v>
      </c>
      <c r="S397" s="228">
        <v>0</v>
      </c>
      <c r="T397" s="232"/>
    </row>
    <row r="398" spans="1:20" ht="15" x14ac:dyDescent="0.25">
      <c r="A398" s="228">
        <v>401</v>
      </c>
      <c r="B398" s="228" t="s">
        <v>6269</v>
      </c>
      <c r="C398" s="228" t="s">
        <v>2694</v>
      </c>
      <c r="D398" s="320" t="s">
        <v>1619</v>
      </c>
      <c r="E398" s="320" t="s">
        <v>50</v>
      </c>
      <c r="F398" s="320"/>
      <c r="G398" s="228">
        <v>38.984889984130803</v>
      </c>
      <c r="H398" s="228">
        <v>-94.671676635742102</v>
      </c>
      <c r="I398" s="228">
        <v>401</v>
      </c>
      <c r="J398" s="228">
        <v>3</v>
      </c>
      <c r="K398" s="228">
        <v>0</v>
      </c>
      <c r="L398" s="228">
        <v>1</v>
      </c>
      <c r="M398" s="228">
        <v>2</v>
      </c>
      <c r="N398" s="228">
        <v>0</v>
      </c>
      <c r="O398" s="228">
        <v>0</v>
      </c>
      <c r="P398" s="228">
        <v>0</v>
      </c>
      <c r="Q398" s="228">
        <v>0</v>
      </c>
      <c r="R398" s="228">
        <v>0</v>
      </c>
      <c r="S398" s="228">
        <v>0</v>
      </c>
      <c r="T398" s="232"/>
    </row>
    <row r="399" spans="1:20" ht="15" x14ac:dyDescent="0.25">
      <c r="A399" s="228">
        <v>402</v>
      </c>
      <c r="B399" s="228" t="s">
        <v>6270</v>
      </c>
      <c r="C399" s="228" t="s">
        <v>2699</v>
      </c>
      <c r="D399" s="320" t="s">
        <v>76</v>
      </c>
      <c r="E399" s="320" t="s">
        <v>50</v>
      </c>
      <c r="F399" s="320"/>
      <c r="G399" s="228">
        <v>34.200340270996001</v>
      </c>
      <c r="H399" s="228">
        <v>-119.180122375488</v>
      </c>
      <c r="I399" s="228">
        <v>402</v>
      </c>
      <c r="J399" s="228">
        <v>1</v>
      </c>
      <c r="K399" s="228">
        <v>0</v>
      </c>
      <c r="L399" s="228">
        <v>0</v>
      </c>
      <c r="M399" s="228">
        <v>1</v>
      </c>
      <c r="N399" s="228">
        <v>0</v>
      </c>
      <c r="O399" s="228">
        <v>0</v>
      </c>
      <c r="P399" s="228">
        <v>0</v>
      </c>
      <c r="Q399" s="228">
        <v>0</v>
      </c>
      <c r="R399" s="228">
        <v>0</v>
      </c>
      <c r="S399" s="228">
        <v>0</v>
      </c>
      <c r="T399" s="232"/>
    </row>
    <row r="400" spans="1:20" ht="15" x14ac:dyDescent="0.25">
      <c r="A400" s="228">
        <v>403</v>
      </c>
      <c r="B400" s="228" t="s">
        <v>6271</v>
      </c>
      <c r="C400" s="228" t="s">
        <v>2702</v>
      </c>
      <c r="D400" s="320" t="s">
        <v>76</v>
      </c>
      <c r="E400" s="320" t="s">
        <v>50</v>
      </c>
      <c r="F400" s="320"/>
      <c r="G400" s="228">
        <v>34.579231262207003</v>
      </c>
      <c r="H400" s="228">
        <v>-118.116569519042</v>
      </c>
      <c r="I400" s="228">
        <v>403</v>
      </c>
      <c r="J400" s="228">
        <v>2</v>
      </c>
      <c r="K400" s="228">
        <v>0</v>
      </c>
      <c r="L400" s="228">
        <v>2</v>
      </c>
      <c r="M400" s="228">
        <v>0</v>
      </c>
      <c r="N400" s="228">
        <v>0</v>
      </c>
      <c r="O400" s="228">
        <v>0</v>
      </c>
      <c r="P400" s="228">
        <v>0</v>
      </c>
      <c r="Q400" s="228">
        <v>0</v>
      </c>
      <c r="R400" s="228">
        <v>0</v>
      </c>
      <c r="S400" s="228">
        <v>0</v>
      </c>
      <c r="T400" s="232"/>
    </row>
    <row r="401" spans="1:20" ht="15" x14ac:dyDescent="0.25">
      <c r="A401" s="228">
        <v>404</v>
      </c>
      <c r="B401" s="228" t="s">
        <v>6272</v>
      </c>
      <c r="C401" s="228" t="s">
        <v>2705</v>
      </c>
      <c r="D401" s="320" t="s">
        <v>76</v>
      </c>
      <c r="E401" s="320" t="s">
        <v>50</v>
      </c>
      <c r="F401" s="320"/>
      <c r="G401" s="228">
        <v>37.4446601867675</v>
      </c>
      <c r="H401" s="228">
        <v>-122.16078948974599</v>
      </c>
      <c r="I401" s="228">
        <v>404</v>
      </c>
      <c r="J401" s="228">
        <v>18</v>
      </c>
      <c r="K401" s="228">
        <v>4</v>
      </c>
      <c r="L401" s="228">
        <v>3</v>
      </c>
      <c r="M401" s="228">
        <v>10</v>
      </c>
      <c r="N401" s="228">
        <v>0</v>
      </c>
      <c r="O401" s="228">
        <v>1</v>
      </c>
      <c r="P401" s="228">
        <v>0</v>
      </c>
      <c r="Q401" s="228">
        <v>0</v>
      </c>
      <c r="R401" s="228">
        <v>0</v>
      </c>
      <c r="S401" s="228">
        <v>0</v>
      </c>
      <c r="T401" s="232"/>
    </row>
    <row r="402" spans="1:20" ht="15" x14ac:dyDescent="0.25">
      <c r="A402" s="228">
        <v>405</v>
      </c>
      <c r="B402" s="228" t="s">
        <v>6273</v>
      </c>
      <c r="C402" s="228" t="s">
        <v>2722</v>
      </c>
      <c r="D402" s="320" t="s">
        <v>660</v>
      </c>
      <c r="E402" s="320" t="s">
        <v>50</v>
      </c>
      <c r="F402" s="320"/>
      <c r="G402" s="228">
        <v>40.643138885497997</v>
      </c>
      <c r="H402" s="228">
        <v>-111.49397277832</v>
      </c>
      <c r="I402" s="228">
        <v>405</v>
      </c>
      <c r="J402" s="228">
        <v>6</v>
      </c>
      <c r="K402" s="228">
        <v>1</v>
      </c>
      <c r="L402" s="228">
        <v>1</v>
      </c>
      <c r="M402" s="228">
        <v>3</v>
      </c>
      <c r="N402" s="228">
        <v>0</v>
      </c>
      <c r="O402" s="228">
        <v>0</v>
      </c>
      <c r="P402" s="228">
        <v>0</v>
      </c>
      <c r="Q402" s="228">
        <v>0</v>
      </c>
      <c r="R402" s="228">
        <v>1</v>
      </c>
      <c r="S402" s="228">
        <v>0</v>
      </c>
      <c r="T402" s="232"/>
    </row>
    <row r="403" spans="1:20" ht="15" x14ac:dyDescent="0.25">
      <c r="A403" s="228">
        <v>406</v>
      </c>
      <c r="B403" s="228" t="s">
        <v>6274</v>
      </c>
      <c r="C403" s="228" t="s">
        <v>2726</v>
      </c>
      <c r="D403" s="320" t="s">
        <v>76</v>
      </c>
      <c r="E403" s="320" t="s">
        <v>50</v>
      </c>
      <c r="F403" s="320"/>
      <c r="G403" s="228">
        <v>34.147449493408203</v>
      </c>
      <c r="H403" s="228">
        <v>-118.144271850585</v>
      </c>
      <c r="I403" s="228">
        <v>406</v>
      </c>
      <c r="J403" s="228">
        <v>13</v>
      </c>
      <c r="K403" s="228">
        <v>3</v>
      </c>
      <c r="L403" s="228">
        <v>6</v>
      </c>
      <c r="M403" s="228">
        <v>4</v>
      </c>
      <c r="N403" s="228">
        <v>0</v>
      </c>
      <c r="O403" s="228">
        <v>0</v>
      </c>
      <c r="P403" s="228">
        <v>0</v>
      </c>
      <c r="Q403" s="228">
        <v>0</v>
      </c>
      <c r="R403" s="228">
        <v>0</v>
      </c>
      <c r="S403" s="228">
        <v>0</v>
      </c>
      <c r="T403" s="232"/>
    </row>
    <row r="404" spans="1:20" ht="15" x14ac:dyDescent="0.25">
      <c r="A404" s="228">
        <v>407</v>
      </c>
      <c r="B404" s="228" t="s">
        <v>6275</v>
      </c>
      <c r="C404" s="228" t="s">
        <v>2738</v>
      </c>
      <c r="D404" s="320" t="s">
        <v>380</v>
      </c>
      <c r="E404" s="320" t="s">
        <v>50</v>
      </c>
      <c r="F404" s="320"/>
      <c r="G404" s="228">
        <v>41.879219055175703</v>
      </c>
      <c r="H404" s="228">
        <v>-71.382476806640597</v>
      </c>
      <c r="I404" s="228">
        <v>407</v>
      </c>
      <c r="J404" s="228">
        <v>1</v>
      </c>
      <c r="K404" s="228">
        <v>0</v>
      </c>
      <c r="L404" s="228">
        <v>1</v>
      </c>
      <c r="M404" s="228">
        <v>0</v>
      </c>
      <c r="N404" s="228">
        <v>0</v>
      </c>
      <c r="O404" s="228">
        <v>0</v>
      </c>
      <c r="P404" s="228">
        <v>0</v>
      </c>
      <c r="Q404" s="228">
        <v>0</v>
      </c>
      <c r="R404" s="228">
        <v>0</v>
      </c>
      <c r="S404" s="228">
        <v>0</v>
      </c>
      <c r="T404" s="232"/>
    </row>
    <row r="405" spans="1:20" ht="15" x14ac:dyDescent="0.25">
      <c r="A405" s="228">
        <v>408</v>
      </c>
      <c r="B405" s="228" t="s">
        <v>6276</v>
      </c>
      <c r="C405" s="228" t="s">
        <v>2741</v>
      </c>
      <c r="D405" s="320" t="s">
        <v>122</v>
      </c>
      <c r="E405" s="320" t="s">
        <v>50</v>
      </c>
      <c r="F405" s="320"/>
      <c r="G405" s="228">
        <v>45.671791076660099</v>
      </c>
      <c r="H405" s="228">
        <v>-118.786399841308</v>
      </c>
      <c r="I405" s="228">
        <v>408</v>
      </c>
      <c r="J405" s="228">
        <v>1</v>
      </c>
      <c r="K405" s="228">
        <v>0</v>
      </c>
      <c r="L405" s="228">
        <v>0</v>
      </c>
      <c r="M405" s="228">
        <v>0</v>
      </c>
      <c r="N405" s="228">
        <v>0</v>
      </c>
      <c r="O405" s="228">
        <v>0</v>
      </c>
      <c r="P405" s="228">
        <v>1</v>
      </c>
      <c r="Q405" s="228">
        <v>0</v>
      </c>
      <c r="R405" s="228">
        <v>0</v>
      </c>
      <c r="S405" s="228">
        <v>0</v>
      </c>
      <c r="T405" s="232"/>
    </row>
    <row r="406" spans="1:20" ht="15" x14ac:dyDescent="0.25">
      <c r="A406" s="228">
        <v>409</v>
      </c>
      <c r="B406" s="228" t="s">
        <v>6277</v>
      </c>
      <c r="C406" s="228" t="s">
        <v>2743</v>
      </c>
      <c r="D406" s="320" t="s">
        <v>122</v>
      </c>
      <c r="E406" s="320" t="s">
        <v>50</v>
      </c>
      <c r="F406" s="320"/>
      <c r="G406" s="228">
        <v>45.671791076660099</v>
      </c>
      <c r="H406" s="228">
        <v>-118.786399841308</v>
      </c>
      <c r="I406" s="228">
        <v>409</v>
      </c>
      <c r="J406" s="228">
        <v>1</v>
      </c>
      <c r="K406" s="228">
        <v>1</v>
      </c>
      <c r="L406" s="228">
        <v>0</v>
      </c>
      <c r="M406" s="228">
        <v>0</v>
      </c>
      <c r="N406" s="228">
        <v>0</v>
      </c>
      <c r="O406" s="228">
        <v>0</v>
      </c>
      <c r="P406" s="228">
        <v>0</v>
      </c>
      <c r="Q406" s="228">
        <v>0</v>
      </c>
      <c r="R406" s="228">
        <v>0</v>
      </c>
      <c r="S406" s="228">
        <v>0</v>
      </c>
      <c r="T406" s="232"/>
    </row>
    <row r="407" spans="1:20" ht="15" x14ac:dyDescent="0.25">
      <c r="A407" s="228">
        <v>410</v>
      </c>
      <c r="B407" s="228" t="s">
        <v>6278</v>
      </c>
      <c r="C407" s="228" t="s">
        <v>2746</v>
      </c>
      <c r="D407" s="320" t="s">
        <v>165</v>
      </c>
      <c r="E407" s="320" t="s">
        <v>50</v>
      </c>
      <c r="F407" s="320"/>
      <c r="G407" s="228">
        <v>30.420839309692301</v>
      </c>
      <c r="H407" s="228">
        <v>-87.217239379882798</v>
      </c>
      <c r="I407" s="228">
        <v>410</v>
      </c>
      <c r="J407" s="228">
        <v>2</v>
      </c>
      <c r="K407" s="228">
        <v>1</v>
      </c>
      <c r="L407" s="228">
        <v>1</v>
      </c>
      <c r="M407" s="228">
        <v>0</v>
      </c>
      <c r="N407" s="228">
        <v>0</v>
      </c>
      <c r="O407" s="228">
        <v>0</v>
      </c>
      <c r="P407" s="228">
        <v>0</v>
      </c>
      <c r="Q407" s="228">
        <v>0</v>
      </c>
      <c r="R407" s="228">
        <v>0</v>
      </c>
      <c r="S407" s="228">
        <v>0</v>
      </c>
      <c r="T407" s="232"/>
    </row>
    <row r="408" spans="1:20" ht="15" x14ac:dyDescent="0.25">
      <c r="A408" s="228">
        <v>411</v>
      </c>
      <c r="B408" s="228" t="s">
        <v>6279</v>
      </c>
      <c r="C408" s="228" t="s">
        <v>2749</v>
      </c>
      <c r="D408" s="320" t="s">
        <v>1276</v>
      </c>
      <c r="E408" s="320" t="s">
        <v>50</v>
      </c>
      <c r="F408" s="320"/>
      <c r="G408" s="228">
        <v>33.577308654785099</v>
      </c>
      <c r="H408" s="228">
        <v>-112.24089813232401</v>
      </c>
      <c r="I408" s="228">
        <v>411</v>
      </c>
      <c r="J408" s="228">
        <v>2</v>
      </c>
      <c r="K408" s="228">
        <v>1</v>
      </c>
      <c r="L408" s="228">
        <v>1</v>
      </c>
      <c r="M408" s="228">
        <v>0</v>
      </c>
      <c r="N408" s="228">
        <v>0</v>
      </c>
      <c r="O408" s="228">
        <v>0</v>
      </c>
      <c r="P408" s="228">
        <v>0</v>
      </c>
      <c r="Q408" s="228">
        <v>0</v>
      </c>
      <c r="R408" s="228">
        <v>0</v>
      </c>
      <c r="S408" s="228">
        <v>0</v>
      </c>
      <c r="T408" s="232"/>
    </row>
    <row r="409" spans="1:20" ht="15" x14ac:dyDescent="0.25">
      <c r="A409" s="228">
        <v>412</v>
      </c>
      <c r="B409" s="228" t="s">
        <v>6280</v>
      </c>
      <c r="C409" s="228" t="s">
        <v>2753</v>
      </c>
      <c r="D409" s="320" t="s">
        <v>76</v>
      </c>
      <c r="E409" s="320" t="s">
        <v>50</v>
      </c>
      <c r="F409" s="320"/>
      <c r="G409" s="228">
        <v>38.232471466064403</v>
      </c>
      <c r="H409" s="228">
        <v>-122.644439697265</v>
      </c>
      <c r="I409" s="228">
        <v>412</v>
      </c>
      <c r="J409" s="228">
        <v>2</v>
      </c>
      <c r="K409" s="228">
        <v>0</v>
      </c>
      <c r="L409" s="228">
        <v>1</v>
      </c>
      <c r="M409" s="228">
        <v>1</v>
      </c>
      <c r="N409" s="228">
        <v>0</v>
      </c>
      <c r="O409" s="228">
        <v>0</v>
      </c>
      <c r="P409" s="228">
        <v>0</v>
      </c>
      <c r="Q409" s="228">
        <v>0</v>
      </c>
      <c r="R409" s="228">
        <v>0</v>
      </c>
      <c r="S409" s="228">
        <v>0</v>
      </c>
      <c r="T409" s="232"/>
    </row>
    <row r="410" spans="1:20" ht="15" x14ac:dyDescent="0.25">
      <c r="A410" s="228">
        <v>413</v>
      </c>
      <c r="B410" s="228" t="s">
        <v>6281</v>
      </c>
      <c r="C410" s="228" t="s">
        <v>2758</v>
      </c>
      <c r="D410" s="320" t="s">
        <v>156</v>
      </c>
      <c r="E410" s="320" t="s">
        <v>50</v>
      </c>
      <c r="F410" s="320"/>
      <c r="G410" s="228">
        <v>39.952278137207003</v>
      </c>
      <c r="H410" s="228">
        <v>-75.162452697753906</v>
      </c>
      <c r="I410" s="228">
        <v>413</v>
      </c>
      <c r="J410" s="228">
        <v>3</v>
      </c>
      <c r="K410" s="228">
        <v>0</v>
      </c>
      <c r="L410" s="228">
        <v>2</v>
      </c>
      <c r="M410" s="228">
        <v>1</v>
      </c>
      <c r="N410" s="228">
        <v>0</v>
      </c>
      <c r="O410" s="228">
        <v>0</v>
      </c>
      <c r="P410" s="228">
        <v>0</v>
      </c>
      <c r="Q410" s="228">
        <v>0</v>
      </c>
      <c r="R410" s="228">
        <v>0</v>
      </c>
      <c r="S410" s="228">
        <v>0</v>
      </c>
      <c r="T410" s="232"/>
    </row>
    <row r="411" spans="1:20" ht="15" x14ac:dyDescent="0.25">
      <c r="A411" s="228">
        <v>414</v>
      </c>
      <c r="B411" s="228" t="s">
        <v>6282</v>
      </c>
      <c r="C411" s="228" t="s">
        <v>2764</v>
      </c>
      <c r="D411" s="320" t="s">
        <v>1276</v>
      </c>
      <c r="E411" s="320" t="s">
        <v>50</v>
      </c>
      <c r="F411" s="320"/>
      <c r="G411" s="228">
        <v>33.448249816894503</v>
      </c>
      <c r="H411" s="228">
        <v>-112.075798034667</v>
      </c>
      <c r="I411" s="228">
        <v>414</v>
      </c>
      <c r="J411" s="228">
        <v>11</v>
      </c>
      <c r="K411" s="228">
        <v>8</v>
      </c>
      <c r="L411" s="228">
        <v>2</v>
      </c>
      <c r="M411" s="228">
        <v>0</v>
      </c>
      <c r="N411" s="228">
        <v>0</v>
      </c>
      <c r="O411" s="228">
        <v>0</v>
      </c>
      <c r="P411" s="228">
        <v>1</v>
      </c>
      <c r="Q411" s="228">
        <v>0</v>
      </c>
      <c r="R411" s="228">
        <v>0</v>
      </c>
      <c r="S411" s="228">
        <v>0</v>
      </c>
      <c r="T411" s="232"/>
    </row>
    <row r="412" spans="1:20" ht="15" x14ac:dyDescent="0.25">
      <c r="A412" s="228">
        <v>415</v>
      </c>
      <c r="B412" s="228" t="s">
        <v>6283</v>
      </c>
      <c r="C412" s="228" t="s">
        <v>2775</v>
      </c>
      <c r="D412" s="320" t="s">
        <v>76</v>
      </c>
      <c r="E412" s="320" t="s">
        <v>50</v>
      </c>
      <c r="F412" s="320"/>
      <c r="G412" s="228">
        <v>37.824588775634702</v>
      </c>
      <c r="H412" s="228">
        <v>-122.23281097412099</v>
      </c>
      <c r="I412" s="228">
        <v>415</v>
      </c>
      <c r="J412" s="228">
        <v>1</v>
      </c>
      <c r="K412" s="228">
        <v>0</v>
      </c>
      <c r="L412" s="228">
        <v>1</v>
      </c>
      <c r="M412" s="228">
        <v>0</v>
      </c>
      <c r="N412" s="228">
        <v>0</v>
      </c>
      <c r="O412" s="228">
        <v>0</v>
      </c>
      <c r="P412" s="228">
        <v>0</v>
      </c>
      <c r="Q412" s="228">
        <v>0</v>
      </c>
      <c r="R412" s="228">
        <v>0</v>
      </c>
      <c r="S412" s="228">
        <v>0</v>
      </c>
      <c r="T412" s="232"/>
    </row>
    <row r="413" spans="1:20" ht="15" x14ac:dyDescent="0.25">
      <c r="A413" s="228">
        <v>416</v>
      </c>
      <c r="B413" s="228" t="s">
        <v>6284</v>
      </c>
      <c r="C413" s="228" t="s">
        <v>2778</v>
      </c>
      <c r="D413" s="320" t="s">
        <v>815</v>
      </c>
      <c r="E413" s="320" t="s">
        <v>50</v>
      </c>
      <c r="F413" s="320"/>
      <c r="G413" s="228">
        <v>40.539249420166001</v>
      </c>
      <c r="H413" s="228">
        <v>-74.471488952636705</v>
      </c>
      <c r="I413" s="228">
        <v>416</v>
      </c>
      <c r="J413" s="228">
        <v>1</v>
      </c>
      <c r="K413" s="228">
        <v>0</v>
      </c>
      <c r="L413" s="228">
        <v>1</v>
      </c>
      <c r="M413" s="228">
        <v>0</v>
      </c>
      <c r="N413" s="228">
        <v>0</v>
      </c>
      <c r="O413" s="228">
        <v>0</v>
      </c>
      <c r="P413" s="228">
        <v>0</v>
      </c>
      <c r="Q413" s="228">
        <v>0</v>
      </c>
      <c r="R413" s="228">
        <v>0</v>
      </c>
      <c r="S413" s="228">
        <v>0</v>
      </c>
      <c r="T413" s="232"/>
    </row>
    <row r="414" spans="1:20" ht="15" x14ac:dyDescent="0.25">
      <c r="A414" s="228">
        <v>417</v>
      </c>
      <c r="B414" s="228" t="s">
        <v>6285</v>
      </c>
      <c r="C414" s="228" t="s">
        <v>2781</v>
      </c>
      <c r="D414" s="320" t="s">
        <v>156</v>
      </c>
      <c r="E414" s="320" t="s">
        <v>50</v>
      </c>
      <c r="F414" s="320"/>
      <c r="G414" s="228">
        <v>40.438339233398402</v>
      </c>
      <c r="H414" s="228">
        <v>-79.997467041015597</v>
      </c>
      <c r="I414" s="228">
        <v>417</v>
      </c>
      <c r="J414" s="228">
        <v>11</v>
      </c>
      <c r="K414" s="228">
        <v>2</v>
      </c>
      <c r="L414" s="228">
        <v>7</v>
      </c>
      <c r="M414" s="228">
        <v>0</v>
      </c>
      <c r="N414" s="228">
        <v>0</v>
      </c>
      <c r="O414" s="228">
        <v>2</v>
      </c>
      <c r="P414" s="228">
        <v>0</v>
      </c>
      <c r="Q414" s="228">
        <v>0</v>
      </c>
      <c r="R414" s="228">
        <v>0</v>
      </c>
      <c r="S414" s="228">
        <v>0</v>
      </c>
      <c r="T414" s="232"/>
    </row>
    <row r="415" spans="1:20" ht="15" x14ac:dyDescent="0.25">
      <c r="A415" s="228">
        <v>418</v>
      </c>
      <c r="B415" s="228" t="s">
        <v>6286</v>
      </c>
      <c r="C415" s="228" t="s">
        <v>2792</v>
      </c>
      <c r="D415" s="320" t="s">
        <v>49</v>
      </c>
      <c r="E415" s="320" t="s">
        <v>50</v>
      </c>
      <c r="F415" s="320"/>
      <c r="G415" s="228">
        <v>42.447380065917898</v>
      </c>
      <c r="H415" s="228">
        <v>-73.254219055175696</v>
      </c>
      <c r="I415" s="228">
        <v>418</v>
      </c>
      <c r="J415" s="228">
        <v>2</v>
      </c>
      <c r="K415" s="228">
        <v>0</v>
      </c>
      <c r="L415" s="228">
        <v>0</v>
      </c>
      <c r="M415" s="228">
        <v>2</v>
      </c>
      <c r="N415" s="228">
        <v>0</v>
      </c>
      <c r="O415" s="228">
        <v>0</v>
      </c>
      <c r="P415" s="228">
        <v>0</v>
      </c>
      <c r="Q415" s="228">
        <v>0</v>
      </c>
      <c r="R415" s="228">
        <v>0</v>
      </c>
      <c r="S415" s="228">
        <v>0</v>
      </c>
      <c r="T415" s="232"/>
    </row>
    <row r="416" spans="1:20" ht="15" x14ac:dyDescent="0.25">
      <c r="A416" s="228">
        <v>419</v>
      </c>
      <c r="B416" s="228" t="s">
        <v>6287</v>
      </c>
      <c r="C416" s="228" t="s">
        <v>2797</v>
      </c>
      <c r="D416" s="320" t="s">
        <v>76</v>
      </c>
      <c r="E416" s="320" t="s">
        <v>50</v>
      </c>
      <c r="F416" s="320"/>
      <c r="G416" s="228">
        <v>33.871120452880803</v>
      </c>
      <c r="H416" s="228">
        <v>-117.86139678955</v>
      </c>
      <c r="I416" s="228">
        <v>419</v>
      </c>
      <c r="J416" s="228">
        <v>3</v>
      </c>
      <c r="K416" s="228">
        <v>1</v>
      </c>
      <c r="L416" s="228">
        <v>0</v>
      </c>
      <c r="M416" s="228">
        <v>2</v>
      </c>
      <c r="N416" s="228">
        <v>0</v>
      </c>
      <c r="O416" s="228">
        <v>0</v>
      </c>
      <c r="P416" s="228">
        <v>0</v>
      </c>
      <c r="Q416" s="228">
        <v>0</v>
      </c>
      <c r="R416" s="228">
        <v>0</v>
      </c>
      <c r="S416" s="228">
        <v>0</v>
      </c>
      <c r="T416" s="232"/>
    </row>
    <row r="417" spans="1:20" ht="15" x14ac:dyDescent="0.25">
      <c r="A417" s="228">
        <v>420</v>
      </c>
      <c r="B417" s="228" t="s">
        <v>6288</v>
      </c>
      <c r="C417" s="228" t="s">
        <v>2800</v>
      </c>
      <c r="D417" s="320" t="s">
        <v>76</v>
      </c>
      <c r="E417" s="320" t="s">
        <v>50</v>
      </c>
      <c r="F417" s="320"/>
      <c r="G417" s="228">
        <v>37.658191680908203</v>
      </c>
      <c r="H417" s="228">
        <v>-121.87712860107401</v>
      </c>
      <c r="I417" s="228">
        <v>420</v>
      </c>
      <c r="J417" s="228">
        <v>4</v>
      </c>
      <c r="K417" s="228">
        <v>0</v>
      </c>
      <c r="L417" s="228">
        <v>2</v>
      </c>
      <c r="M417" s="228">
        <v>0</v>
      </c>
      <c r="N417" s="228">
        <v>0</v>
      </c>
      <c r="O417" s="228">
        <v>0</v>
      </c>
      <c r="P417" s="228">
        <v>2</v>
      </c>
      <c r="Q417" s="228">
        <v>0</v>
      </c>
      <c r="R417" s="228">
        <v>0</v>
      </c>
      <c r="S417" s="228">
        <v>0</v>
      </c>
      <c r="T417" s="232"/>
    </row>
    <row r="418" spans="1:20" ht="15" x14ac:dyDescent="0.25">
      <c r="A418" s="228">
        <v>421</v>
      </c>
      <c r="B418" s="228" t="s">
        <v>6289</v>
      </c>
      <c r="C418" s="228" t="s">
        <v>2805</v>
      </c>
      <c r="D418" s="320" t="s">
        <v>76</v>
      </c>
      <c r="E418" s="320" t="s">
        <v>50</v>
      </c>
      <c r="F418" s="320"/>
      <c r="G418" s="228">
        <v>34.0548286437988</v>
      </c>
      <c r="H418" s="228">
        <v>-117.750030517578</v>
      </c>
      <c r="I418" s="228">
        <v>421</v>
      </c>
      <c r="J418" s="228">
        <v>3</v>
      </c>
      <c r="K418" s="228">
        <v>1</v>
      </c>
      <c r="L418" s="228">
        <v>2</v>
      </c>
      <c r="M418" s="228">
        <v>0</v>
      </c>
      <c r="N418" s="228">
        <v>0</v>
      </c>
      <c r="O418" s="228">
        <v>0</v>
      </c>
      <c r="P418" s="228">
        <v>0</v>
      </c>
      <c r="Q418" s="228">
        <v>0</v>
      </c>
      <c r="R418" s="228">
        <v>0</v>
      </c>
      <c r="S418" s="228">
        <v>0</v>
      </c>
      <c r="T418" s="232"/>
    </row>
    <row r="419" spans="1:20" ht="15" x14ac:dyDescent="0.25">
      <c r="A419" s="228">
        <v>422</v>
      </c>
      <c r="B419" s="228" t="s">
        <v>6290</v>
      </c>
      <c r="C419" s="228" t="s">
        <v>2805</v>
      </c>
      <c r="D419" s="320" t="s">
        <v>107</v>
      </c>
      <c r="E419" s="320" t="s">
        <v>50</v>
      </c>
      <c r="F419" s="320"/>
      <c r="G419" s="228">
        <v>41.183380126953097</v>
      </c>
      <c r="H419" s="228">
        <v>-74.056503295898395</v>
      </c>
      <c r="I419" s="228">
        <v>422</v>
      </c>
      <c r="J419" s="228">
        <v>1</v>
      </c>
      <c r="K419" s="228">
        <v>0</v>
      </c>
      <c r="L419" s="228">
        <v>1</v>
      </c>
      <c r="M419" s="228">
        <v>0</v>
      </c>
      <c r="N419" s="228">
        <v>0</v>
      </c>
      <c r="O419" s="228">
        <v>0</v>
      </c>
      <c r="P419" s="228">
        <v>0</v>
      </c>
      <c r="Q419" s="228">
        <v>0</v>
      </c>
      <c r="R419" s="228">
        <v>0</v>
      </c>
      <c r="S419" s="228">
        <v>0</v>
      </c>
      <c r="T419" s="232"/>
    </row>
    <row r="420" spans="1:20" ht="15" x14ac:dyDescent="0.25">
      <c r="A420" s="228">
        <v>423</v>
      </c>
      <c r="B420" s="228" t="s">
        <v>6291</v>
      </c>
      <c r="C420" s="228" t="s">
        <v>2813</v>
      </c>
      <c r="D420" s="320" t="s">
        <v>2814</v>
      </c>
      <c r="E420" s="320" t="s">
        <v>2814</v>
      </c>
      <c r="F420" s="320">
        <v>1</v>
      </c>
      <c r="G420" s="228">
        <v>18.539199829101499</v>
      </c>
      <c r="H420" s="228">
        <v>-72.334999084472599</v>
      </c>
      <c r="I420" s="228">
        <v>423</v>
      </c>
      <c r="J420" s="228">
        <v>1</v>
      </c>
      <c r="K420" s="228">
        <v>0</v>
      </c>
      <c r="L420" s="228">
        <v>1</v>
      </c>
      <c r="M420" s="228">
        <v>0</v>
      </c>
      <c r="N420" s="228">
        <v>0</v>
      </c>
      <c r="O420" s="228">
        <v>0</v>
      </c>
      <c r="P420" s="228">
        <v>0</v>
      </c>
      <c r="Q420" s="228">
        <v>0</v>
      </c>
      <c r="R420" s="228">
        <v>0</v>
      </c>
      <c r="S420" s="228">
        <v>0</v>
      </c>
      <c r="T420" s="232"/>
    </row>
    <row r="421" spans="1:20" ht="15" x14ac:dyDescent="0.25">
      <c r="A421" s="228">
        <v>424</v>
      </c>
      <c r="B421" s="228" t="s">
        <v>6292</v>
      </c>
      <c r="C421" s="228" t="s">
        <v>2817</v>
      </c>
      <c r="D421" s="320" t="s">
        <v>122</v>
      </c>
      <c r="E421" s="320" t="s">
        <v>50</v>
      </c>
      <c r="F421" s="320"/>
      <c r="G421" s="228">
        <v>45.671260833740199</v>
      </c>
      <c r="H421" s="228">
        <v>-121.53424835205</v>
      </c>
      <c r="I421" s="228">
        <v>424</v>
      </c>
      <c r="J421" s="228">
        <v>1</v>
      </c>
      <c r="K421" s="228">
        <v>0</v>
      </c>
      <c r="L421" s="228">
        <v>1</v>
      </c>
      <c r="M421" s="228">
        <v>0</v>
      </c>
      <c r="N421" s="228">
        <v>0</v>
      </c>
      <c r="O421" s="228">
        <v>0</v>
      </c>
      <c r="P421" s="228">
        <v>0</v>
      </c>
      <c r="Q421" s="228">
        <v>0</v>
      </c>
      <c r="R421" s="228">
        <v>0</v>
      </c>
      <c r="S421" s="228">
        <v>0</v>
      </c>
      <c r="T421" s="232"/>
    </row>
    <row r="422" spans="1:20" ht="15" x14ac:dyDescent="0.25">
      <c r="A422" s="228">
        <v>425</v>
      </c>
      <c r="B422" s="228" t="s">
        <v>6293</v>
      </c>
      <c r="C422" s="228" t="s">
        <v>2820</v>
      </c>
      <c r="D422" s="320" t="s">
        <v>432</v>
      </c>
      <c r="E422" s="320" t="s">
        <v>50</v>
      </c>
      <c r="F422" s="320"/>
      <c r="G422" s="228">
        <v>43.413990020751903</v>
      </c>
      <c r="H422" s="228">
        <v>-87.8702392578125</v>
      </c>
      <c r="I422" s="228">
        <v>425</v>
      </c>
      <c r="J422" s="228">
        <v>1</v>
      </c>
      <c r="K422" s="228">
        <v>0</v>
      </c>
      <c r="L422" s="228">
        <v>0</v>
      </c>
      <c r="M422" s="228">
        <v>1</v>
      </c>
      <c r="N422" s="228">
        <v>0</v>
      </c>
      <c r="O422" s="228">
        <v>0</v>
      </c>
      <c r="P422" s="228">
        <v>0</v>
      </c>
      <c r="Q422" s="228">
        <v>0</v>
      </c>
      <c r="R422" s="228">
        <v>0</v>
      </c>
      <c r="S422" s="228">
        <v>0</v>
      </c>
      <c r="T422" s="232"/>
    </row>
    <row r="423" spans="1:20" ht="15" x14ac:dyDescent="0.25">
      <c r="A423" s="228">
        <v>426</v>
      </c>
      <c r="B423" s="228" t="s">
        <v>6294</v>
      </c>
      <c r="C423" s="228" t="s">
        <v>2823</v>
      </c>
      <c r="D423" s="320" t="s">
        <v>320</v>
      </c>
      <c r="E423" s="320" t="s">
        <v>50</v>
      </c>
      <c r="F423" s="320"/>
      <c r="G423" s="228">
        <v>43.659141540527301</v>
      </c>
      <c r="H423" s="228">
        <v>-70.256652832031193</v>
      </c>
      <c r="I423" s="228">
        <v>426</v>
      </c>
      <c r="J423" s="228">
        <v>6</v>
      </c>
      <c r="K423" s="228">
        <v>2</v>
      </c>
      <c r="L423" s="228">
        <v>1</v>
      </c>
      <c r="M423" s="228">
        <v>3</v>
      </c>
      <c r="N423" s="228">
        <v>0</v>
      </c>
      <c r="O423" s="228">
        <v>0</v>
      </c>
      <c r="P423" s="228">
        <v>0</v>
      </c>
      <c r="Q423" s="228">
        <v>0</v>
      </c>
      <c r="R423" s="228">
        <v>0</v>
      </c>
      <c r="S423" s="228">
        <v>0</v>
      </c>
      <c r="T423" s="232"/>
    </row>
    <row r="424" spans="1:20" ht="15" x14ac:dyDescent="0.25">
      <c r="A424" s="228">
        <v>427</v>
      </c>
      <c r="B424" s="228" t="s">
        <v>6295</v>
      </c>
      <c r="C424" s="228" t="s">
        <v>2823</v>
      </c>
      <c r="D424" s="320" t="s">
        <v>122</v>
      </c>
      <c r="E424" s="320" t="s">
        <v>50</v>
      </c>
      <c r="F424" s="320"/>
      <c r="G424" s="228">
        <v>45.511791229247997</v>
      </c>
      <c r="H424" s="228">
        <v>-122.67562866210901</v>
      </c>
      <c r="I424" s="228">
        <v>427</v>
      </c>
      <c r="J424" s="228">
        <v>62</v>
      </c>
      <c r="K424" s="228">
        <v>16</v>
      </c>
      <c r="L424" s="228">
        <v>22</v>
      </c>
      <c r="M424" s="228">
        <v>9</v>
      </c>
      <c r="N424" s="228">
        <v>2</v>
      </c>
      <c r="O424" s="228">
        <v>0</v>
      </c>
      <c r="P424" s="228">
        <v>6</v>
      </c>
      <c r="Q424" s="228">
        <v>2</v>
      </c>
      <c r="R424" s="228">
        <v>4</v>
      </c>
      <c r="S424" s="228">
        <v>1</v>
      </c>
      <c r="T424" s="232"/>
    </row>
    <row r="425" spans="1:20" ht="15" x14ac:dyDescent="0.25">
      <c r="A425" s="228">
        <v>428</v>
      </c>
      <c r="B425" s="228" t="s">
        <v>6296</v>
      </c>
      <c r="C425" s="228" t="s">
        <v>2892</v>
      </c>
      <c r="D425" s="320" t="s">
        <v>399</v>
      </c>
      <c r="E425" s="320" t="s">
        <v>50</v>
      </c>
      <c r="F425" s="320"/>
      <c r="G425" s="228">
        <v>43.070621490478501</v>
      </c>
      <c r="H425" s="228">
        <v>-70.772117614746094</v>
      </c>
      <c r="I425" s="228">
        <v>428</v>
      </c>
      <c r="J425" s="228">
        <v>2</v>
      </c>
      <c r="K425" s="228">
        <v>0</v>
      </c>
      <c r="L425" s="228">
        <v>1</v>
      </c>
      <c r="M425" s="228">
        <v>1</v>
      </c>
      <c r="N425" s="228">
        <v>0</v>
      </c>
      <c r="O425" s="228">
        <v>0</v>
      </c>
      <c r="P425" s="228">
        <v>0</v>
      </c>
      <c r="Q425" s="228">
        <v>0</v>
      </c>
      <c r="R425" s="228">
        <v>0</v>
      </c>
      <c r="S425" s="228">
        <v>0</v>
      </c>
      <c r="T425" s="232"/>
    </row>
    <row r="426" spans="1:20" ht="15" x14ac:dyDescent="0.25">
      <c r="A426" s="228">
        <v>429</v>
      </c>
      <c r="B426" s="228" t="s">
        <v>6297</v>
      </c>
      <c r="C426" s="228" t="s">
        <v>2895</v>
      </c>
      <c r="D426" s="320" t="s">
        <v>1276</v>
      </c>
      <c r="E426" s="320" t="s">
        <v>50</v>
      </c>
      <c r="F426" s="320"/>
      <c r="G426" s="228">
        <v>34.541419982910099</v>
      </c>
      <c r="H426" s="228">
        <v>-112.46872711181599</v>
      </c>
      <c r="I426" s="228">
        <v>429</v>
      </c>
      <c r="J426" s="228">
        <v>3</v>
      </c>
      <c r="K426" s="228">
        <v>3</v>
      </c>
      <c r="L426" s="228">
        <v>0</v>
      </c>
      <c r="M426" s="228">
        <v>0</v>
      </c>
      <c r="N426" s="228">
        <v>0</v>
      </c>
      <c r="O426" s="228">
        <v>0</v>
      </c>
      <c r="P426" s="228">
        <v>0</v>
      </c>
      <c r="Q426" s="228">
        <v>0</v>
      </c>
      <c r="R426" s="228">
        <v>0</v>
      </c>
      <c r="S426" s="228">
        <v>0</v>
      </c>
      <c r="T426" s="232"/>
    </row>
    <row r="427" spans="1:20" ht="15" x14ac:dyDescent="0.25">
      <c r="A427" s="228">
        <v>430</v>
      </c>
      <c r="B427" s="228" t="s">
        <v>6298</v>
      </c>
      <c r="C427" s="228" t="s">
        <v>2901</v>
      </c>
      <c r="D427" s="320" t="s">
        <v>815</v>
      </c>
      <c r="E427" s="320" t="s">
        <v>50</v>
      </c>
      <c r="F427" s="320"/>
      <c r="G427" s="228">
        <v>40.36030960083</v>
      </c>
      <c r="H427" s="228">
        <v>-74.664283752441406</v>
      </c>
      <c r="I427" s="228">
        <v>430</v>
      </c>
      <c r="J427" s="228">
        <v>4</v>
      </c>
      <c r="K427" s="228">
        <v>1</v>
      </c>
      <c r="L427" s="228">
        <v>0</v>
      </c>
      <c r="M427" s="228">
        <v>3</v>
      </c>
      <c r="N427" s="228">
        <v>0</v>
      </c>
      <c r="O427" s="228">
        <v>0</v>
      </c>
      <c r="P427" s="228">
        <v>0</v>
      </c>
      <c r="Q427" s="228">
        <v>0</v>
      </c>
      <c r="R427" s="228">
        <v>0</v>
      </c>
      <c r="S427" s="228">
        <v>0</v>
      </c>
      <c r="T427" s="232"/>
    </row>
    <row r="428" spans="1:20" ht="15" x14ac:dyDescent="0.25">
      <c r="A428" s="228">
        <v>431</v>
      </c>
      <c r="B428" s="228" t="s">
        <v>6299</v>
      </c>
      <c r="C428" s="228" t="s">
        <v>2908</v>
      </c>
      <c r="D428" s="320" t="s">
        <v>380</v>
      </c>
      <c r="E428" s="320" t="s">
        <v>50</v>
      </c>
      <c r="F428" s="320"/>
      <c r="G428" s="228">
        <v>41.8238716125488</v>
      </c>
      <c r="H428" s="228">
        <v>-71.4119873046875</v>
      </c>
      <c r="I428" s="228">
        <v>431</v>
      </c>
      <c r="J428" s="228">
        <v>18</v>
      </c>
      <c r="K428" s="228">
        <v>11</v>
      </c>
      <c r="L428" s="228">
        <v>3</v>
      </c>
      <c r="M428" s="228">
        <v>1</v>
      </c>
      <c r="N428" s="228">
        <v>0</v>
      </c>
      <c r="O428" s="228">
        <v>2</v>
      </c>
      <c r="P428" s="228">
        <v>1</v>
      </c>
      <c r="Q428" s="228">
        <v>0</v>
      </c>
      <c r="R428" s="228">
        <v>0</v>
      </c>
      <c r="S428" s="228">
        <v>0</v>
      </c>
      <c r="T428" s="232"/>
    </row>
    <row r="429" spans="1:20" ht="15" x14ac:dyDescent="0.25">
      <c r="A429" s="228">
        <v>432</v>
      </c>
      <c r="B429" s="228" t="s">
        <v>4519</v>
      </c>
      <c r="C429" s="228" t="s">
        <v>2927</v>
      </c>
      <c r="D429" s="320" t="s">
        <v>261</v>
      </c>
      <c r="E429" s="320" t="s">
        <v>50</v>
      </c>
      <c r="F429" s="320"/>
      <c r="G429" s="228">
        <v>46.730148315429602</v>
      </c>
      <c r="H429" s="228">
        <v>-117.18147277832</v>
      </c>
      <c r="I429" s="228">
        <v>432</v>
      </c>
      <c r="J429" s="228">
        <v>1</v>
      </c>
      <c r="K429" s="228">
        <v>0</v>
      </c>
      <c r="L429" s="228">
        <v>1</v>
      </c>
      <c r="M429" s="228">
        <v>0</v>
      </c>
      <c r="N429" s="228">
        <v>1</v>
      </c>
      <c r="O429" s="228">
        <v>0</v>
      </c>
      <c r="P429" s="228">
        <v>0</v>
      </c>
      <c r="Q429" s="228">
        <v>0</v>
      </c>
      <c r="R429" s="228">
        <v>0</v>
      </c>
      <c r="S429" s="228">
        <v>0</v>
      </c>
      <c r="T429" s="232"/>
    </row>
    <row r="430" spans="1:20" ht="15" x14ac:dyDescent="0.25">
      <c r="A430" s="228">
        <v>433</v>
      </c>
      <c r="B430" s="228" t="s">
        <v>6300</v>
      </c>
      <c r="C430" s="228" t="s">
        <v>2929</v>
      </c>
      <c r="D430" s="320" t="s">
        <v>261</v>
      </c>
      <c r="E430" s="320" t="s">
        <v>50</v>
      </c>
      <c r="F430" s="320"/>
      <c r="G430" s="228">
        <v>47.190441131591797</v>
      </c>
      <c r="H430" s="228">
        <v>-122.295639038085</v>
      </c>
      <c r="I430" s="228">
        <v>433</v>
      </c>
      <c r="J430" s="228">
        <v>1</v>
      </c>
      <c r="K430" s="228">
        <v>0</v>
      </c>
      <c r="L430" s="228">
        <v>1</v>
      </c>
      <c r="M430" s="228">
        <v>0</v>
      </c>
      <c r="N430" s="228">
        <v>0</v>
      </c>
      <c r="O430" s="228">
        <v>0</v>
      </c>
      <c r="P430" s="228">
        <v>0</v>
      </c>
      <c r="Q430" s="228">
        <v>0</v>
      </c>
      <c r="R430" s="228">
        <v>0</v>
      </c>
      <c r="S430" s="228">
        <v>0</v>
      </c>
      <c r="T430" s="232"/>
    </row>
    <row r="431" spans="1:20" ht="15" x14ac:dyDescent="0.25">
      <c r="A431" s="228">
        <v>434</v>
      </c>
      <c r="B431" s="228" t="s">
        <v>6301</v>
      </c>
      <c r="C431" s="228" t="s">
        <v>2932</v>
      </c>
      <c r="D431" s="320" t="s">
        <v>2932</v>
      </c>
      <c r="E431" s="320" t="s">
        <v>2932</v>
      </c>
      <c r="F431" s="320">
        <v>1</v>
      </c>
      <c r="G431" s="228">
        <v>25.5</v>
      </c>
      <c r="H431" s="228">
        <v>51.25</v>
      </c>
      <c r="I431" s="228">
        <v>434</v>
      </c>
      <c r="J431" s="228">
        <v>1</v>
      </c>
      <c r="K431" s="228">
        <v>0</v>
      </c>
      <c r="L431" s="228">
        <v>1</v>
      </c>
      <c r="M431" s="228">
        <v>0</v>
      </c>
      <c r="N431" s="228">
        <v>0</v>
      </c>
      <c r="O431" s="228">
        <v>0</v>
      </c>
      <c r="P431" s="228">
        <v>0</v>
      </c>
      <c r="Q431" s="228">
        <v>0</v>
      </c>
      <c r="R431" s="228">
        <v>0</v>
      </c>
      <c r="S431" s="228">
        <v>0</v>
      </c>
      <c r="T431" s="232"/>
    </row>
    <row r="432" spans="1:20" ht="15" x14ac:dyDescent="0.25">
      <c r="A432" s="228">
        <v>435</v>
      </c>
      <c r="B432" s="228" t="s">
        <v>6302</v>
      </c>
      <c r="C432" s="228" t="s">
        <v>2935</v>
      </c>
      <c r="D432" s="320" t="s">
        <v>107</v>
      </c>
      <c r="E432" s="320" t="s">
        <v>50</v>
      </c>
      <c r="F432" s="320"/>
      <c r="G432" s="228">
        <v>40.714000701904297</v>
      </c>
      <c r="H432" s="228">
        <v>-73.829986572265597</v>
      </c>
      <c r="I432" s="228">
        <v>435</v>
      </c>
      <c r="J432" s="228">
        <v>1</v>
      </c>
      <c r="K432" s="228">
        <v>1</v>
      </c>
      <c r="L432" s="228">
        <v>0</v>
      </c>
      <c r="M432" s="228">
        <v>0</v>
      </c>
      <c r="N432" s="228">
        <v>0</v>
      </c>
      <c r="O432" s="228">
        <v>0</v>
      </c>
      <c r="P432" s="228">
        <v>0</v>
      </c>
      <c r="Q432" s="228">
        <v>0</v>
      </c>
      <c r="R432" s="228">
        <v>0</v>
      </c>
      <c r="S432" s="228">
        <v>0</v>
      </c>
      <c r="T432" s="232"/>
    </row>
    <row r="433" spans="1:20" ht="15" x14ac:dyDescent="0.25">
      <c r="A433" s="228">
        <v>436</v>
      </c>
      <c r="B433" s="228" t="s">
        <v>6303</v>
      </c>
      <c r="C433" s="228" t="s">
        <v>2938</v>
      </c>
      <c r="D433" s="320" t="s">
        <v>107</v>
      </c>
      <c r="E433" s="320" t="s">
        <v>50</v>
      </c>
      <c r="F433" s="320"/>
      <c r="G433" s="228">
        <v>43.331958770751903</v>
      </c>
      <c r="H433" s="228">
        <v>-73.677490234375</v>
      </c>
      <c r="I433" s="228">
        <v>436</v>
      </c>
      <c r="J433" s="228">
        <v>1</v>
      </c>
      <c r="K433" s="228">
        <v>1</v>
      </c>
      <c r="L433" s="228">
        <v>0</v>
      </c>
      <c r="M433" s="228">
        <v>0</v>
      </c>
      <c r="N433" s="228">
        <v>0</v>
      </c>
      <c r="O433" s="228">
        <v>0</v>
      </c>
      <c r="P433" s="228">
        <v>0</v>
      </c>
      <c r="Q433" s="228">
        <v>0</v>
      </c>
      <c r="R433" s="228">
        <v>0</v>
      </c>
      <c r="S433" s="228">
        <v>0</v>
      </c>
      <c r="T433" s="232"/>
    </row>
    <row r="434" spans="1:20" ht="15" x14ac:dyDescent="0.25">
      <c r="A434" s="228">
        <v>437</v>
      </c>
      <c r="B434" s="228" t="s">
        <v>6304</v>
      </c>
      <c r="C434" s="228" t="s">
        <v>2941</v>
      </c>
      <c r="D434" s="320" t="s">
        <v>76</v>
      </c>
      <c r="E434" s="320" t="s">
        <v>50</v>
      </c>
      <c r="F434" s="320"/>
      <c r="G434" s="228">
        <v>39.936729431152301</v>
      </c>
      <c r="H434" s="228">
        <v>-120.948112487792</v>
      </c>
      <c r="I434" s="228">
        <v>437</v>
      </c>
      <c r="J434" s="228">
        <v>1</v>
      </c>
      <c r="K434" s="228">
        <v>0</v>
      </c>
      <c r="L434" s="228">
        <v>0</v>
      </c>
      <c r="M434" s="228">
        <v>0</v>
      </c>
      <c r="N434" s="228">
        <v>0</v>
      </c>
      <c r="O434" s="228">
        <v>0</v>
      </c>
      <c r="P434" s="228">
        <v>1</v>
      </c>
      <c r="Q434" s="228">
        <v>0</v>
      </c>
      <c r="R434" s="228">
        <v>0</v>
      </c>
      <c r="S434" s="228">
        <v>0</v>
      </c>
      <c r="T434" s="232"/>
    </row>
    <row r="435" spans="1:20" ht="15" x14ac:dyDescent="0.25">
      <c r="A435" s="228">
        <v>438</v>
      </c>
      <c r="B435" s="228" t="s">
        <v>4520</v>
      </c>
      <c r="C435" s="228" t="s">
        <v>2944</v>
      </c>
      <c r="D435" s="320" t="s">
        <v>250</v>
      </c>
      <c r="E435" s="320" t="s">
        <v>50</v>
      </c>
      <c r="F435" s="320"/>
      <c r="G435" s="228">
        <v>35.785511016845703</v>
      </c>
      <c r="H435" s="228">
        <v>-78.642669677734304</v>
      </c>
      <c r="I435" s="228">
        <v>438</v>
      </c>
      <c r="J435" s="228">
        <v>11</v>
      </c>
      <c r="K435" s="228">
        <v>3</v>
      </c>
      <c r="L435" s="228">
        <v>5</v>
      </c>
      <c r="M435" s="228">
        <v>1</v>
      </c>
      <c r="N435" s="228">
        <v>1</v>
      </c>
      <c r="O435" s="228">
        <v>0</v>
      </c>
      <c r="P435" s="228">
        <v>2</v>
      </c>
      <c r="Q435" s="228">
        <v>0</v>
      </c>
      <c r="R435" s="228">
        <v>0</v>
      </c>
      <c r="S435" s="228">
        <v>0</v>
      </c>
      <c r="T435" s="232"/>
    </row>
    <row r="436" spans="1:20" ht="15" x14ac:dyDescent="0.25">
      <c r="A436" s="228">
        <v>439</v>
      </c>
      <c r="B436" s="228" t="s">
        <v>6305</v>
      </c>
      <c r="C436" s="228" t="s">
        <v>2961</v>
      </c>
      <c r="D436" s="320" t="s">
        <v>76</v>
      </c>
      <c r="E436" s="320" t="s">
        <v>50</v>
      </c>
      <c r="F436" s="320"/>
      <c r="G436" s="228">
        <v>38.574611663818303</v>
      </c>
      <c r="H436" s="228">
        <v>-121.30361175537099</v>
      </c>
      <c r="I436" s="228">
        <v>439</v>
      </c>
      <c r="J436" s="228">
        <v>4</v>
      </c>
      <c r="K436" s="228">
        <v>4</v>
      </c>
      <c r="L436" s="228">
        <v>0</v>
      </c>
      <c r="M436" s="228">
        <v>0</v>
      </c>
      <c r="N436" s="228">
        <v>0</v>
      </c>
      <c r="O436" s="228">
        <v>0</v>
      </c>
      <c r="P436" s="228">
        <v>0</v>
      </c>
      <c r="Q436" s="228">
        <v>0</v>
      </c>
      <c r="R436" s="228">
        <v>0</v>
      </c>
      <c r="S436" s="228">
        <v>0</v>
      </c>
      <c r="T436" s="232"/>
    </row>
    <row r="437" spans="1:20" ht="15" x14ac:dyDescent="0.25">
      <c r="A437" s="228">
        <v>440</v>
      </c>
      <c r="B437" s="228" t="s">
        <v>6306</v>
      </c>
      <c r="C437" s="228" t="s">
        <v>2966</v>
      </c>
      <c r="D437" s="320" t="s">
        <v>49</v>
      </c>
      <c r="E437" s="320" t="s">
        <v>50</v>
      </c>
      <c r="F437" s="320"/>
      <c r="G437" s="228">
        <v>42.525909423828097</v>
      </c>
      <c r="H437" s="228">
        <v>-71.103782653808594</v>
      </c>
      <c r="I437" s="228">
        <v>440</v>
      </c>
      <c r="J437" s="228">
        <v>2</v>
      </c>
      <c r="K437" s="228">
        <v>0</v>
      </c>
      <c r="L437" s="228">
        <v>0</v>
      </c>
      <c r="M437" s="228">
        <v>2</v>
      </c>
      <c r="N437" s="228">
        <v>0</v>
      </c>
      <c r="O437" s="228">
        <v>0</v>
      </c>
      <c r="P437" s="228">
        <v>0</v>
      </c>
      <c r="Q437" s="228">
        <v>0</v>
      </c>
      <c r="R437" s="228">
        <v>0</v>
      </c>
      <c r="S437" s="228">
        <v>0</v>
      </c>
      <c r="T437" s="232"/>
    </row>
    <row r="438" spans="1:20" ht="15" x14ac:dyDescent="0.25">
      <c r="A438" s="228">
        <v>441</v>
      </c>
      <c r="B438" s="228" t="s">
        <v>6307</v>
      </c>
      <c r="C438" s="228" t="s">
        <v>2969</v>
      </c>
      <c r="D438" s="320" t="s">
        <v>76</v>
      </c>
      <c r="E438" s="320" t="s">
        <v>50</v>
      </c>
      <c r="F438" s="320"/>
      <c r="G438" s="228">
        <v>40.587589263916001</v>
      </c>
      <c r="H438" s="228">
        <v>-122.392608642578</v>
      </c>
      <c r="I438" s="228">
        <v>441</v>
      </c>
      <c r="J438" s="228">
        <v>2</v>
      </c>
      <c r="K438" s="228">
        <v>1</v>
      </c>
      <c r="L438" s="228">
        <v>1</v>
      </c>
      <c r="M438" s="228">
        <v>0</v>
      </c>
      <c r="N438" s="228">
        <v>0</v>
      </c>
      <c r="O438" s="228">
        <v>0</v>
      </c>
      <c r="P438" s="228">
        <v>0</v>
      </c>
      <c r="Q438" s="228">
        <v>0</v>
      </c>
      <c r="R438" s="228">
        <v>0</v>
      </c>
      <c r="S438" s="228">
        <v>0</v>
      </c>
      <c r="T438" s="232"/>
    </row>
    <row r="439" spans="1:20" ht="15" x14ac:dyDescent="0.25">
      <c r="A439" s="228">
        <v>442</v>
      </c>
      <c r="B439" s="228" t="s">
        <v>6308</v>
      </c>
      <c r="C439" s="228" t="s">
        <v>2972</v>
      </c>
      <c r="D439" s="320" t="s">
        <v>122</v>
      </c>
      <c r="E439" s="320" t="s">
        <v>50</v>
      </c>
      <c r="F439" s="320"/>
      <c r="G439" s="228">
        <v>44.2725410461425</v>
      </c>
      <c r="H439" s="228">
        <v>-121.175636291503</v>
      </c>
      <c r="I439" s="228">
        <v>442</v>
      </c>
      <c r="J439" s="228">
        <v>1</v>
      </c>
      <c r="K439" s="228">
        <v>1</v>
      </c>
      <c r="L439" s="228">
        <v>0</v>
      </c>
      <c r="M439" s="228">
        <v>0</v>
      </c>
      <c r="N439" s="228">
        <v>0</v>
      </c>
      <c r="O439" s="228">
        <v>0</v>
      </c>
      <c r="P439" s="228">
        <v>0</v>
      </c>
      <c r="Q439" s="228">
        <v>0</v>
      </c>
      <c r="R439" s="228">
        <v>0</v>
      </c>
      <c r="S439" s="228">
        <v>0</v>
      </c>
      <c r="T439" s="232"/>
    </row>
    <row r="440" spans="1:20" ht="15" x14ac:dyDescent="0.25">
      <c r="A440" s="228">
        <v>443</v>
      </c>
      <c r="B440" s="228" t="s">
        <v>6309</v>
      </c>
      <c r="C440" s="228" t="s">
        <v>2972</v>
      </c>
      <c r="D440" s="320" t="s">
        <v>261</v>
      </c>
      <c r="E440" s="320" t="s">
        <v>50</v>
      </c>
      <c r="F440" s="320"/>
      <c r="G440" s="228">
        <v>47.678581237792898</v>
      </c>
      <c r="H440" s="228">
        <v>-122.131576538085</v>
      </c>
      <c r="I440" s="228">
        <v>443</v>
      </c>
      <c r="J440" s="228">
        <v>7</v>
      </c>
      <c r="K440" s="228">
        <v>5</v>
      </c>
      <c r="L440" s="228">
        <v>2</v>
      </c>
      <c r="M440" s="228">
        <v>0</v>
      </c>
      <c r="N440" s="228">
        <v>0</v>
      </c>
      <c r="O440" s="228">
        <v>0</v>
      </c>
      <c r="P440" s="228">
        <v>0</v>
      </c>
      <c r="Q440" s="228">
        <v>0</v>
      </c>
      <c r="R440" s="228">
        <v>0</v>
      </c>
      <c r="S440" s="228">
        <v>0</v>
      </c>
      <c r="T440" s="232"/>
    </row>
    <row r="441" spans="1:20" ht="15" x14ac:dyDescent="0.25">
      <c r="A441" s="228">
        <v>444</v>
      </c>
      <c r="B441" s="228" t="s">
        <v>4521</v>
      </c>
      <c r="C441" s="228" t="s">
        <v>2983</v>
      </c>
      <c r="D441" s="320" t="s">
        <v>76</v>
      </c>
      <c r="E441" s="320" t="s">
        <v>50</v>
      </c>
      <c r="F441" s="320"/>
      <c r="G441" s="228">
        <v>33.844451904296797</v>
      </c>
      <c r="H441" s="228">
        <v>-118.387939453125</v>
      </c>
      <c r="I441" s="228">
        <v>444</v>
      </c>
      <c r="J441" s="228">
        <v>1</v>
      </c>
      <c r="K441" s="228">
        <v>0</v>
      </c>
      <c r="L441" s="228">
        <v>1</v>
      </c>
      <c r="M441" s="228">
        <v>0</v>
      </c>
      <c r="N441" s="228">
        <v>1</v>
      </c>
      <c r="O441" s="228">
        <v>0</v>
      </c>
      <c r="P441" s="228">
        <v>0</v>
      </c>
      <c r="Q441" s="228">
        <v>0</v>
      </c>
      <c r="R441" s="228">
        <v>0</v>
      </c>
      <c r="S441" s="228">
        <v>0</v>
      </c>
      <c r="T441" s="232"/>
    </row>
    <row r="442" spans="1:20" ht="15" x14ac:dyDescent="0.25">
      <c r="A442" s="228">
        <v>446</v>
      </c>
      <c r="B442" s="228" t="s">
        <v>6311</v>
      </c>
      <c r="C442" s="228" t="s">
        <v>2986</v>
      </c>
      <c r="D442" s="320" t="s">
        <v>76</v>
      </c>
      <c r="E442" s="320" t="s">
        <v>50</v>
      </c>
      <c r="F442" s="320"/>
      <c r="G442" s="228">
        <v>37.484500885009702</v>
      </c>
      <c r="H442" s="228">
        <v>-122.227722167968</v>
      </c>
      <c r="I442" s="228">
        <v>446</v>
      </c>
      <c r="J442" s="228">
        <v>6</v>
      </c>
      <c r="K442" s="228">
        <v>2</v>
      </c>
      <c r="L442" s="228">
        <v>3</v>
      </c>
      <c r="M442" s="228">
        <v>1</v>
      </c>
      <c r="N442" s="228">
        <v>0</v>
      </c>
      <c r="O442" s="228">
        <v>0</v>
      </c>
      <c r="P442" s="228">
        <v>0</v>
      </c>
      <c r="Q442" s="228">
        <v>0</v>
      </c>
      <c r="R442" s="228">
        <v>0</v>
      </c>
      <c r="S442" s="228">
        <v>0</v>
      </c>
      <c r="T442" s="232"/>
    </row>
    <row r="443" spans="1:20" ht="15" x14ac:dyDescent="0.25">
      <c r="A443" s="228">
        <v>447</v>
      </c>
      <c r="B443" s="228" t="s">
        <v>4536</v>
      </c>
      <c r="C443" s="228" t="s">
        <v>2997</v>
      </c>
      <c r="D443" s="320" t="s">
        <v>2996</v>
      </c>
      <c r="E443" s="320" t="s">
        <v>50</v>
      </c>
      <c r="F443" s="320"/>
      <c r="G443" s="228">
        <v>38.890369415283203</v>
      </c>
      <c r="H443" s="228">
        <v>-77.031959533691406</v>
      </c>
      <c r="I443" s="228">
        <v>447</v>
      </c>
      <c r="J443" s="228">
        <v>123</v>
      </c>
      <c r="K443" s="228">
        <v>15</v>
      </c>
      <c r="L443" s="228">
        <v>67</v>
      </c>
      <c r="M443" s="228">
        <v>20</v>
      </c>
      <c r="N443" s="228">
        <v>2</v>
      </c>
      <c r="O443" s="228">
        <v>2</v>
      </c>
      <c r="P443" s="228">
        <v>18</v>
      </c>
      <c r="Q443" s="228">
        <v>2</v>
      </c>
      <c r="R443" s="228">
        <v>0</v>
      </c>
      <c r="S443" s="228">
        <v>0</v>
      </c>
      <c r="T443" s="232"/>
    </row>
    <row r="444" spans="1:20" ht="15" x14ac:dyDescent="0.25">
      <c r="A444" s="228">
        <v>448</v>
      </c>
      <c r="B444" s="228" t="s">
        <v>6312</v>
      </c>
      <c r="C444" s="228" t="s">
        <v>3002</v>
      </c>
      <c r="D444" s="320" t="s">
        <v>1475</v>
      </c>
      <c r="E444" s="320" t="s">
        <v>50</v>
      </c>
      <c r="F444" s="320"/>
      <c r="G444" s="228">
        <v>39.527381896972599</v>
      </c>
      <c r="H444" s="228">
        <v>-119.813438415527</v>
      </c>
      <c r="I444" s="228">
        <v>448</v>
      </c>
      <c r="J444" s="228">
        <v>10</v>
      </c>
      <c r="K444" s="228">
        <v>3</v>
      </c>
      <c r="L444" s="228">
        <v>4</v>
      </c>
      <c r="M444" s="228">
        <v>1</v>
      </c>
      <c r="N444" s="228">
        <v>0</v>
      </c>
      <c r="O444" s="228">
        <v>0</v>
      </c>
      <c r="P444" s="228">
        <v>2</v>
      </c>
      <c r="Q444" s="228">
        <v>0</v>
      </c>
      <c r="R444" s="228">
        <v>0</v>
      </c>
      <c r="S444" s="228">
        <v>0</v>
      </c>
      <c r="T444" s="232"/>
    </row>
    <row r="445" spans="1:20" ht="15" x14ac:dyDescent="0.25">
      <c r="A445" s="228">
        <v>449</v>
      </c>
      <c r="B445" s="228" t="s">
        <v>6313</v>
      </c>
      <c r="C445" s="228" t="s">
        <v>3016</v>
      </c>
      <c r="D445" s="320" t="s">
        <v>261</v>
      </c>
      <c r="E445" s="320" t="s">
        <v>50</v>
      </c>
      <c r="F445" s="320"/>
      <c r="G445" s="228">
        <v>47.475540161132798</v>
      </c>
      <c r="H445" s="228">
        <v>-122.204551696777</v>
      </c>
      <c r="I445" s="228">
        <v>449</v>
      </c>
      <c r="J445" s="228">
        <v>1</v>
      </c>
      <c r="K445" s="228">
        <v>1</v>
      </c>
      <c r="L445" s="228">
        <v>0</v>
      </c>
      <c r="M445" s="228">
        <v>0</v>
      </c>
      <c r="N445" s="228">
        <v>0</v>
      </c>
      <c r="O445" s="228">
        <v>0</v>
      </c>
      <c r="P445" s="228">
        <v>0</v>
      </c>
      <c r="Q445" s="228">
        <v>0</v>
      </c>
      <c r="R445" s="228">
        <v>0</v>
      </c>
      <c r="S445" s="228">
        <v>0</v>
      </c>
      <c r="T445" s="232"/>
    </row>
    <row r="446" spans="1:20" ht="15" x14ac:dyDescent="0.25">
      <c r="A446" s="228">
        <v>450</v>
      </c>
      <c r="B446" s="228" t="s">
        <v>6315</v>
      </c>
      <c r="C446" s="228" t="s">
        <v>3022</v>
      </c>
      <c r="D446" s="320" t="s">
        <v>739</v>
      </c>
      <c r="E446" s="320" t="s">
        <v>50</v>
      </c>
      <c r="F446" s="320"/>
      <c r="G446" s="228">
        <v>49.155601501464801</v>
      </c>
      <c r="H446" s="228">
        <v>-123.151000976562</v>
      </c>
      <c r="I446" s="228">
        <v>450</v>
      </c>
      <c r="J446" s="228">
        <v>1</v>
      </c>
      <c r="K446" s="228">
        <v>1</v>
      </c>
      <c r="L446" s="228">
        <v>0</v>
      </c>
      <c r="M446" s="228">
        <v>0</v>
      </c>
      <c r="N446" s="228">
        <v>0</v>
      </c>
      <c r="O446" s="228">
        <v>0</v>
      </c>
      <c r="P446" s="228">
        <v>0</v>
      </c>
      <c r="Q446" s="228">
        <v>0</v>
      </c>
      <c r="R446" s="228">
        <v>0</v>
      </c>
      <c r="S446" s="228">
        <v>0</v>
      </c>
      <c r="T446" s="232"/>
    </row>
    <row r="447" spans="1:20" ht="15" x14ac:dyDescent="0.25">
      <c r="A447" s="228">
        <v>451</v>
      </c>
      <c r="B447" s="228" t="s">
        <v>6316</v>
      </c>
      <c r="C447" s="228" t="s">
        <v>3022</v>
      </c>
      <c r="D447" s="320" t="s">
        <v>76</v>
      </c>
      <c r="E447" s="320" t="s">
        <v>50</v>
      </c>
      <c r="F447" s="320"/>
      <c r="G447" s="228">
        <v>37.937808990478501</v>
      </c>
      <c r="H447" s="228">
        <v>-122.342712402343</v>
      </c>
      <c r="I447" s="228">
        <v>451</v>
      </c>
      <c r="J447" s="228">
        <v>7</v>
      </c>
      <c r="K447" s="228">
        <v>1</v>
      </c>
      <c r="L447" s="228">
        <v>4</v>
      </c>
      <c r="M447" s="228">
        <v>2</v>
      </c>
      <c r="N447" s="228">
        <v>0</v>
      </c>
      <c r="O447" s="228">
        <v>0</v>
      </c>
      <c r="P447" s="228">
        <v>0</v>
      </c>
      <c r="Q447" s="228">
        <v>0</v>
      </c>
      <c r="R447" s="228">
        <v>0</v>
      </c>
      <c r="S447" s="228">
        <v>0</v>
      </c>
      <c r="T447" s="232"/>
    </row>
    <row r="448" spans="1:20" ht="15" x14ac:dyDescent="0.25">
      <c r="A448" s="228">
        <v>452</v>
      </c>
      <c r="B448" s="228" t="s">
        <v>6317</v>
      </c>
      <c r="C448" s="228" t="s">
        <v>3022</v>
      </c>
      <c r="D448" s="320" t="s">
        <v>144</v>
      </c>
      <c r="E448" s="320" t="s">
        <v>50</v>
      </c>
      <c r="F448" s="320"/>
      <c r="G448" s="228">
        <v>37.540699005126903</v>
      </c>
      <c r="H448" s="228">
        <v>-77.433647155761705</v>
      </c>
      <c r="I448" s="228">
        <v>452</v>
      </c>
      <c r="J448" s="228">
        <v>5</v>
      </c>
      <c r="K448" s="228">
        <v>2</v>
      </c>
      <c r="L448" s="228">
        <v>3</v>
      </c>
      <c r="M448" s="228">
        <v>0</v>
      </c>
      <c r="N448" s="228">
        <v>0</v>
      </c>
      <c r="O448" s="228">
        <v>0</v>
      </c>
      <c r="P448" s="228">
        <v>0</v>
      </c>
      <c r="Q448" s="228">
        <v>0</v>
      </c>
      <c r="R448" s="228">
        <v>0</v>
      </c>
      <c r="S448" s="228">
        <v>0</v>
      </c>
      <c r="T448" s="232"/>
    </row>
    <row r="449" spans="1:20" ht="15" x14ac:dyDescent="0.25">
      <c r="A449" s="228">
        <v>453</v>
      </c>
      <c r="B449" s="228" t="s">
        <v>6314</v>
      </c>
      <c r="C449" s="228" t="s">
        <v>3019</v>
      </c>
      <c r="D449" s="320" t="s">
        <v>76</v>
      </c>
      <c r="E449" s="320" t="s">
        <v>50</v>
      </c>
      <c r="F449" s="320"/>
      <c r="G449" s="228">
        <v>37.937808990478501</v>
      </c>
      <c r="H449" s="228">
        <v>-122.342712402343</v>
      </c>
      <c r="I449" s="228">
        <v>453</v>
      </c>
      <c r="J449" s="228">
        <v>1</v>
      </c>
      <c r="K449" s="228">
        <v>0</v>
      </c>
      <c r="L449" s="228">
        <v>0</v>
      </c>
      <c r="M449" s="228">
        <v>0</v>
      </c>
      <c r="N449" s="228">
        <v>0</v>
      </c>
      <c r="O449" s="228">
        <v>0</v>
      </c>
      <c r="P449" s="228">
        <v>1</v>
      </c>
      <c r="Q449" s="228">
        <v>0</v>
      </c>
      <c r="R449" s="228">
        <v>0</v>
      </c>
      <c r="S449" s="228">
        <v>0</v>
      </c>
      <c r="T449" s="232"/>
    </row>
    <row r="450" spans="1:20" ht="15" x14ac:dyDescent="0.25">
      <c r="A450" s="228">
        <v>454</v>
      </c>
      <c r="B450" s="228" t="s">
        <v>6318</v>
      </c>
      <c r="C450" s="228" t="s">
        <v>3039</v>
      </c>
      <c r="D450" s="320" t="s">
        <v>1284</v>
      </c>
      <c r="E450" s="320" t="s">
        <v>1284</v>
      </c>
      <c r="F450" s="320">
        <v>1</v>
      </c>
      <c r="G450" s="228">
        <v>-22.912160873413001</v>
      </c>
      <c r="H450" s="228">
        <v>-43.175010681152301</v>
      </c>
      <c r="I450" s="228">
        <v>454</v>
      </c>
      <c r="J450" s="228">
        <v>3</v>
      </c>
      <c r="K450" s="228">
        <v>0</v>
      </c>
      <c r="L450" s="228">
        <v>3</v>
      </c>
      <c r="M450" s="228">
        <v>0</v>
      </c>
      <c r="N450" s="228">
        <v>0</v>
      </c>
      <c r="O450" s="228">
        <v>0</v>
      </c>
      <c r="P450" s="228">
        <v>0</v>
      </c>
      <c r="Q450" s="228">
        <v>0</v>
      </c>
      <c r="R450" s="228">
        <v>0</v>
      </c>
      <c r="S450" s="228">
        <v>0</v>
      </c>
      <c r="T450" s="232"/>
    </row>
    <row r="451" spans="1:20" ht="15" x14ac:dyDescent="0.25">
      <c r="A451" s="228">
        <v>456</v>
      </c>
      <c r="B451" s="228" t="s">
        <v>6319</v>
      </c>
      <c r="C451" s="228" t="s">
        <v>3046</v>
      </c>
      <c r="D451" s="320" t="s">
        <v>76</v>
      </c>
      <c r="E451" s="320" t="s">
        <v>50</v>
      </c>
      <c r="F451" s="320"/>
      <c r="G451" s="228">
        <v>38.1638984680175</v>
      </c>
      <c r="H451" s="228">
        <v>-121.695999145507</v>
      </c>
      <c r="I451" s="228">
        <v>456</v>
      </c>
      <c r="J451" s="228">
        <v>1</v>
      </c>
      <c r="K451" s="228">
        <v>1</v>
      </c>
      <c r="L451" s="228">
        <v>0</v>
      </c>
      <c r="M451" s="228">
        <v>0</v>
      </c>
      <c r="N451" s="228">
        <v>0</v>
      </c>
      <c r="O451" s="228">
        <v>0</v>
      </c>
      <c r="P451" s="228">
        <v>0</v>
      </c>
      <c r="Q451" s="228">
        <v>0</v>
      </c>
      <c r="R451" s="228">
        <v>0</v>
      </c>
      <c r="S451" s="228">
        <v>0</v>
      </c>
      <c r="T451" s="232"/>
    </row>
    <row r="452" spans="1:20" ht="15" x14ac:dyDescent="0.25">
      <c r="A452" s="228">
        <v>457</v>
      </c>
      <c r="B452" s="228" t="s">
        <v>6320</v>
      </c>
      <c r="C452" s="228" t="s">
        <v>3049</v>
      </c>
      <c r="D452" s="320" t="s">
        <v>192</v>
      </c>
      <c r="E452" s="320" t="s">
        <v>50</v>
      </c>
      <c r="F452" s="320"/>
      <c r="G452" s="228">
        <v>38.961650848388601</v>
      </c>
      <c r="H452" s="228">
        <v>-76.928237915039006</v>
      </c>
      <c r="I452" s="228">
        <v>457</v>
      </c>
      <c r="J452" s="228">
        <v>9</v>
      </c>
      <c r="K452" s="228">
        <v>0</v>
      </c>
      <c r="L452" s="228">
        <v>7</v>
      </c>
      <c r="M452" s="228">
        <v>1</v>
      </c>
      <c r="N452" s="228">
        <v>0</v>
      </c>
      <c r="O452" s="228">
        <v>0</v>
      </c>
      <c r="P452" s="228">
        <v>0</v>
      </c>
      <c r="Q452" s="228">
        <v>0</v>
      </c>
      <c r="R452" s="228">
        <v>0</v>
      </c>
      <c r="S452" s="228">
        <v>1</v>
      </c>
      <c r="T452" s="232"/>
    </row>
    <row r="453" spans="1:20" ht="15" x14ac:dyDescent="0.25">
      <c r="A453" s="228">
        <v>458</v>
      </c>
      <c r="B453" s="228" t="s">
        <v>6321</v>
      </c>
      <c r="C453" s="228" t="s">
        <v>3060</v>
      </c>
      <c r="D453" s="320" t="s">
        <v>76</v>
      </c>
      <c r="E453" s="320" t="s">
        <v>50</v>
      </c>
      <c r="F453" s="320"/>
      <c r="G453" s="228">
        <v>33.9816284179687</v>
      </c>
      <c r="H453" s="228">
        <v>-117.373878479003</v>
      </c>
      <c r="I453" s="228">
        <v>458</v>
      </c>
      <c r="J453" s="228">
        <v>3</v>
      </c>
      <c r="K453" s="228">
        <v>0</v>
      </c>
      <c r="L453" s="228">
        <v>1</v>
      </c>
      <c r="M453" s="228">
        <v>1</v>
      </c>
      <c r="N453" s="228">
        <v>0</v>
      </c>
      <c r="O453" s="228">
        <v>0</v>
      </c>
      <c r="P453" s="228">
        <v>1</v>
      </c>
      <c r="Q453" s="228">
        <v>0</v>
      </c>
      <c r="R453" s="228">
        <v>0</v>
      </c>
      <c r="S453" s="228">
        <v>0</v>
      </c>
      <c r="T453" s="232"/>
    </row>
    <row r="454" spans="1:20" ht="15" x14ac:dyDescent="0.25">
      <c r="A454" s="228">
        <v>459</v>
      </c>
      <c r="B454" s="228" t="s">
        <v>6322</v>
      </c>
      <c r="C454" s="228" t="s">
        <v>3065</v>
      </c>
      <c r="D454" s="320" t="s">
        <v>144</v>
      </c>
      <c r="E454" s="320" t="s">
        <v>50</v>
      </c>
      <c r="F454" s="320"/>
      <c r="G454" s="228">
        <v>37.271518707275298</v>
      </c>
      <c r="H454" s="228">
        <v>-79.940528869628906</v>
      </c>
      <c r="I454" s="228">
        <v>459</v>
      </c>
      <c r="J454" s="228">
        <v>1</v>
      </c>
      <c r="K454" s="228">
        <v>0</v>
      </c>
      <c r="L454" s="228">
        <v>0</v>
      </c>
      <c r="M454" s="228">
        <v>1</v>
      </c>
      <c r="N454" s="228">
        <v>0</v>
      </c>
      <c r="O454" s="228">
        <v>0</v>
      </c>
      <c r="P454" s="228">
        <v>0</v>
      </c>
      <c r="Q454" s="228">
        <v>0</v>
      </c>
      <c r="R454" s="228">
        <v>0</v>
      </c>
      <c r="S454" s="228">
        <v>0</v>
      </c>
      <c r="T454" s="232"/>
    </row>
    <row r="455" spans="1:20" ht="15" x14ac:dyDescent="0.25">
      <c r="A455" s="228">
        <v>460</v>
      </c>
      <c r="B455" s="228" t="s">
        <v>4522</v>
      </c>
      <c r="C455" s="228" t="s">
        <v>3068</v>
      </c>
      <c r="D455" s="320" t="s">
        <v>198</v>
      </c>
      <c r="E455" s="320" t="s">
        <v>50</v>
      </c>
      <c r="F455" s="320"/>
      <c r="G455" s="228">
        <v>44.0193481445312</v>
      </c>
      <c r="H455" s="228">
        <v>-92.459152221679602</v>
      </c>
      <c r="I455" s="228">
        <v>460</v>
      </c>
      <c r="J455" s="228">
        <v>7</v>
      </c>
      <c r="K455" s="228">
        <v>1</v>
      </c>
      <c r="L455" s="228">
        <v>5</v>
      </c>
      <c r="M455" s="228">
        <v>0</v>
      </c>
      <c r="N455" s="228">
        <v>1</v>
      </c>
      <c r="O455" s="228">
        <v>0</v>
      </c>
      <c r="P455" s="228">
        <v>0</v>
      </c>
      <c r="Q455" s="228">
        <v>0</v>
      </c>
      <c r="R455" s="228">
        <v>0</v>
      </c>
      <c r="S455" s="228">
        <v>1</v>
      </c>
      <c r="T455" s="232"/>
    </row>
    <row r="456" spans="1:20" ht="15" x14ac:dyDescent="0.25">
      <c r="A456" s="228">
        <v>461</v>
      </c>
      <c r="B456" s="228" t="s">
        <v>4523</v>
      </c>
      <c r="C456" s="228" t="s">
        <v>3068</v>
      </c>
      <c r="D456" s="320" t="s">
        <v>107</v>
      </c>
      <c r="E456" s="320" t="s">
        <v>50</v>
      </c>
      <c r="F456" s="320"/>
      <c r="G456" s="228">
        <v>43.155799865722599</v>
      </c>
      <c r="H456" s="228">
        <v>-77.616317749023395</v>
      </c>
      <c r="I456" s="228">
        <v>461</v>
      </c>
      <c r="J456" s="228">
        <v>6</v>
      </c>
      <c r="K456" s="228">
        <v>3</v>
      </c>
      <c r="L456" s="228">
        <v>2</v>
      </c>
      <c r="M456" s="228">
        <v>0</v>
      </c>
      <c r="N456" s="228">
        <v>1</v>
      </c>
      <c r="O456" s="228">
        <v>0</v>
      </c>
      <c r="P456" s="228">
        <v>1</v>
      </c>
      <c r="Q456" s="228">
        <v>0</v>
      </c>
      <c r="R456" s="228">
        <v>0</v>
      </c>
      <c r="S456" s="228">
        <v>0</v>
      </c>
      <c r="T456" s="232"/>
    </row>
    <row r="457" spans="1:20" ht="15" x14ac:dyDescent="0.25">
      <c r="A457" s="228">
        <v>462</v>
      </c>
      <c r="B457" s="228" t="s">
        <v>6323</v>
      </c>
      <c r="C457" s="228" t="s">
        <v>3087</v>
      </c>
      <c r="D457" s="320" t="s">
        <v>841</v>
      </c>
      <c r="E457" s="320" t="s">
        <v>50</v>
      </c>
      <c r="F457" s="320"/>
      <c r="G457" s="228">
        <v>34.924018859863203</v>
      </c>
      <c r="H457" s="228">
        <v>-81.026679992675696</v>
      </c>
      <c r="I457" s="228">
        <v>462</v>
      </c>
      <c r="J457" s="228">
        <v>1</v>
      </c>
      <c r="K457" s="228">
        <v>1</v>
      </c>
      <c r="L457" s="228">
        <v>0</v>
      </c>
      <c r="M457" s="228">
        <v>0</v>
      </c>
      <c r="N457" s="228">
        <v>0</v>
      </c>
      <c r="O457" s="228">
        <v>0</v>
      </c>
      <c r="P457" s="228">
        <v>1</v>
      </c>
      <c r="Q457" s="228">
        <v>0</v>
      </c>
      <c r="R457" s="228">
        <v>0</v>
      </c>
      <c r="S457" s="228">
        <v>0</v>
      </c>
      <c r="T457" s="232"/>
    </row>
    <row r="458" spans="1:20" ht="15" x14ac:dyDescent="0.25">
      <c r="A458" s="228">
        <v>463</v>
      </c>
      <c r="B458" s="228" t="s">
        <v>6324</v>
      </c>
      <c r="C458" s="228" t="s">
        <v>3090</v>
      </c>
      <c r="D458" s="320" t="s">
        <v>208</v>
      </c>
      <c r="E458" s="320" t="s">
        <v>50</v>
      </c>
      <c r="F458" s="320"/>
      <c r="G458" s="228">
        <v>42.266899108886697</v>
      </c>
      <c r="H458" s="228">
        <v>-89.078346252441406</v>
      </c>
      <c r="I458" s="228">
        <v>463</v>
      </c>
      <c r="J458" s="228">
        <v>1</v>
      </c>
      <c r="K458" s="228">
        <v>0</v>
      </c>
      <c r="L458" s="228">
        <v>1</v>
      </c>
      <c r="M458" s="228">
        <v>0</v>
      </c>
      <c r="N458" s="228">
        <v>0</v>
      </c>
      <c r="O458" s="228">
        <v>0</v>
      </c>
      <c r="P458" s="228">
        <v>0</v>
      </c>
      <c r="Q458" s="228">
        <v>0</v>
      </c>
      <c r="R458" s="228">
        <v>0</v>
      </c>
      <c r="S458" s="228">
        <v>0</v>
      </c>
      <c r="T458" s="232"/>
    </row>
    <row r="459" spans="1:20" ht="15" x14ac:dyDescent="0.25">
      <c r="A459" s="228">
        <v>464</v>
      </c>
      <c r="B459" s="228" t="s">
        <v>6325</v>
      </c>
      <c r="C459" s="228" t="s">
        <v>3093</v>
      </c>
      <c r="D459" s="320" t="s">
        <v>192</v>
      </c>
      <c r="E459" s="320" t="s">
        <v>50</v>
      </c>
      <c r="F459" s="320"/>
      <c r="G459" s="228">
        <v>39.081661224365199</v>
      </c>
      <c r="H459" s="228">
        <v>-77.151237487792898</v>
      </c>
      <c r="I459" s="228">
        <v>464</v>
      </c>
      <c r="J459" s="228">
        <v>4</v>
      </c>
      <c r="K459" s="228">
        <v>0</v>
      </c>
      <c r="L459" s="228">
        <v>2</v>
      </c>
      <c r="M459" s="228">
        <v>1</v>
      </c>
      <c r="N459" s="228">
        <v>0</v>
      </c>
      <c r="O459" s="228">
        <v>0</v>
      </c>
      <c r="P459" s="228">
        <v>1</v>
      </c>
      <c r="Q459" s="228">
        <v>0</v>
      </c>
      <c r="R459" s="228">
        <v>0</v>
      </c>
      <c r="S459" s="228">
        <v>0</v>
      </c>
      <c r="T459" s="232"/>
    </row>
    <row r="460" spans="1:20" ht="15" x14ac:dyDescent="0.25">
      <c r="A460" s="228">
        <v>465</v>
      </c>
      <c r="B460" s="228" t="s">
        <v>6326</v>
      </c>
      <c r="C460" s="228" t="s">
        <v>3100</v>
      </c>
      <c r="D460" s="320" t="s">
        <v>76</v>
      </c>
      <c r="E460" s="320" t="s">
        <v>50</v>
      </c>
      <c r="F460" s="320"/>
      <c r="G460" s="228">
        <v>38.032779693603501</v>
      </c>
      <c r="H460" s="228">
        <v>-122.26698303222599</v>
      </c>
      <c r="I460" s="228">
        <v>465</v>
      </c>
      <c r="J460" s="228">
        <v>1</v>
      </c>
      <c r="K460" s="228">
        <v>0</v>
      </c>
      <c r="L460" s="228">
        <v>0</v>
      </c>
      <c r="M460" s="228">
        <v>1</v>
      </c>
      <c r="N460" s="228">
        <v>0</v>
      </c>
      <c r="O460" s="228">
        <v>0</v>
      </c>
      <c r="P460" s="228">
        <v>0</v>
      </c>
      <c r="Q460" s="228">
        <v>0</v>
      </c>
      <c r="R460" s="228">
        <v>0</v>
      </c>
      <c r="S460" s="228">
        <v>0</v>
      </c>
      <c r="T460" s="232"/>
    </row>
    <row r="461" spans="1:20" ht="15" x14ac:dyDescent="0.25">
      <c r="A461" s="228">
        <v>466</v>
      </c>
      <c r="B461" s="228" t="s">
        <v>6327</v>
      </c>
      <c r="C461" s="228" t="s">
        <v>3103</v>
      </c>
      <c r="D461" s="320" t="s">
        <v>660</v>
      </c>
      <c r="E461" s="320" t="s">
        <v>50</v>
      </c>
      <c r="F461" s="320"/>
      <c r="G461" s="228">
        <v>40.296749114990199</v>
      </c>
      <c r="H461" s="228">
        <v>-109.989570617675</v>
      </c>
      <c r="I461" s="228">
        <v>466</v>
      </c>
      <c r="J461" s="228">
        <v>1</v>
      </c>
      <c r="K461" s="228">
        <v>1</v>
      </c>
      <c r="L461" s="228">
        <v>0</v>
      </c>
      <c r="M461" s="228">
        <v>0</v>
      </c>
      <c r="N461" s="228">
        <v>0</v>
      </c>
      <c r="O461" s="228">
        <v>0</v>
      </c>
      <c r="P461" s="228">
        <v>0</v>
      </c>
      <c r="Q461" s="228">
        <v>0</v>
      </c>
      <c r="R461" s="228">
        <v>0</v>
      </c>
      <c r="S461" s="228">
        <v>0</v>
      </c>
      <c r="T461" s="232"/>
    </row>
    <row r="462" spans="1:20" ht="15" x14ac:dyDescent="0.25">
      <c r="A462" s="228">
        <v>467</v>
      </c>
      <c r="B462" s="228" t="s">
        <v>6328</v>
      </c>
      <c r="C462" s="228" t="s">
        <v>3106</v>
      </c>
      <c r="D462" s="320" t="s">
        <v>165</v>
      </c>
      <c r="E462" s="320" t="s">
        <v>50</v>
      </c>
      <c r="F462" s="320"/>
      <c r="G462" s="228">
        <v>30.279899597167901</v>
      </c>
      <c r="H462" s="228">
        <v>-86.015800476074205</v>
      </c>
      <c r="I462" s="228">
        <v>467</v>
      </c>
      <c r="J462" s="228">
        <v>1</v>
      </c>
      <c r="K462" s="228">
        <v>0</v>
      </c>
      <c r="L462" s="228">
        <v>0</v>
      </c>
      <c r="M462" s="228">
        <v>1</v>
      </c>
      <c r="N462" s="228">
        <v>0</v>
      </c>
      <c r="O462" s="228">
        <v>0</v>
      </c>
      <c r="P462" s="228">
        <v>0</v>
      </c>
      <c r="Q462" s="228">
        <v>0</v>
      </c>
      <c r="R462" s="228">
        <v>0</v>
      </c>
      <c r="S462" s="228">
        <v>0</v>
      </c>
      <c r="T462" s="232"/>
    </row>
    <row r="463" spans="1:20" ht="15" x14ac:dyDescent="0.25">
      <c r="A463" s="228">
        <v>468</v>
      </c>
      <c r="B463" s="228" t="s">
        <v>6329</v>
      </c>
      <c r="C463" s="228" t="s">
        <v>3109</v>
      </c>
      <c r="D463" s="320" t="s">
        <v>76</v>
      </c>
      <c r="E463" s="320" t="s">
        <v>50</v>
      </c>
      <c r="F463" s="320"/>
      <c r="G463" s="228">
        <v>37.962711334228501</v>
      </c>
      <c r="H463" s="228">
        <v>-122.555938720703</v>
      </c>
      <c r="I463" s="228">
        <v>468</v>
      </c>
      <c r="J463" s="228">
        <v>1</v>
      </c>
      <c r="K463" s="228">
        <v>0</v>
      </c>
      <c r="L463" s="228">
        <v>1</v>
      </c>
      <c r="M463" s="228">
        <v>0</v>
      </c>
      <c r="N463" s="228">
        <v>0</v>
      </c>
      <c r="O463" s="228">
        <v>0</v>
      </c>
      <c r="P463" s="228">
        <v>0</v>
      </c>
      <c r="Q463" s="228">
        <v>0</v>
      </c>
      <c r="R463" s="228">
        <v>0</v>
      </c>
      <c r="S463" s="228">
        <v>0</v>
      </c>
      <c r="T463" s="232"/>
    </row>
    <row r="464" spans="1:20" ht="15" x14ac:dyDescent="0.25">
      <c r="A464" s="228">
        <v>469</v>
      </c>
      <c r="B464" s="228" t="s">
        <v>6330</v>
      </c>
      <c r="C464" s="228" t="s">
        <v>3112</v>
      </c>
      <c r="D464" s="320" t="s">
        <v>160</v>
      </c>
      <c r="E464" s="320" t="s">
        <v>50</v>
      </c>
      <c r="F464" s="320"/>
      <c r="G464" s="228">
        <v>34.021659851074197</v>
      </c>
      <c r="H464" s="228">
        <v>-84.360298156738196</v>
      </c>
      <c r="I464" s="228">
        <v>469</v>
      </c>
      <c r="J464" s="228">
        <v>1</v>
      </c>
      <c r="K464" s="228">
        <v>0</v>
      </c>
      <c r="L464" s="228">
        <v>1</v>
      </c>
      <c r="M464" s="228">
        <v>0</v>
      </c>
      <c r="N464" s="228">
        <v>0</v>
      </c>
      <c r="O464" s="228">
        <v>0</v>
      </c>
      <c r="P464" s="228">
        <v>0</v>
      </c>
      <c r="Q464" s="228">
        <v>0</v>
      </c>
      <c r="R464" s="228">
        <v>0</v>
      </c>
      <c r="S464" s="228">
        <v>0</v>
      </c>
      <c r="T464" s="232"/>
    </row>
    <row r="465" spans="1:20" ht="15" x14ac:dyDescent="0.25">
      <c r="A465" s="228">
        <v>470</v>
      </c>
      <c r="B465" s="228" t="s">
        <v>6331</v>
      </c>
      <c r="C465" s="228" t="s">
        <v>3115</v>
      </c>
      <c r="D465" s="320" t="s">
        <v>219</v>
      </c>
      <c r="E465" s="320" t="s">
        <v>50</v>
      </c>
      <c r="F465" s="320"/>
      <c r="G465" s="228">
        <v>30.509040832519499</v>
      </c>
      <c r="H465" s="228">
        <v>-97.677223205566406</v>
      </c>
      <c r="I465" s="228">
        <v>470</v>
      </c>
      <c r="J465" s="228">
        <v>2</v>
      </c>
      <c r="K465" s="228">
        <v>2</v>
      </c>
      <c r="L465" s="228">
        <v>0</v>
      </c>
      <c r="M465" s="228">
        <v>0</v>
      </c>
      <c r="N465" s="228">
        <v>0</v>
      </c>
      <c r="O465" s="228">
        <v>0</v>
      </c>
      <c r="P465" s="228">
        <v>0</v>
      </c>
      <c r="Q465" s="228">
        <v>0</v>
      </c>
      <c r="R465" s="228">
        <v>0</v>
      </c>
      <c r="S465" s="228">
        <v>0</v>
      </c>
      <c r="T465" s="232"/>
    </row>
    <row r="466" spans="1:20" ht="15" x14ac:dyDescent="0.25">
      <c r="A466" s="228">
        <v>471</v>
      </c>
      <c r="B466" s="228" t="s">
        <v>6332</v>
      </c>
      <c r="C466" s="228" t="s">
        <v>3118</v>
      </c>
      <c r="D466" s="320" t="s">
        <v>732</v>
      </c>
      <c r="E466" s="320" t="s">
        <v>50</v>
      </c>
      <c r="F466" s="320"/>
      <c r="G466" s="228">
        <v>43.604110717773402</v>
      </c>
      <c r="H466" s="228">
        <v>-73.014587402343693</v>
      </c>
      <c r="I466" s="228">
        <v>471</v>
      </c>
      <c r="J466" s="228">
        <v>3</v>
      </c>
      <c r="K466" s="228">
        <v>3</v>
      </c>
      <c r="L466" s="228">
        <v>0</v>
      </c>
      <c r="M466" s="228">
        <v>0</v>
      </c>
      <c r="N466" s="228">
        <v>0</v>
      </c>
      <c r="O466" s="228">
        <v>0</v>
      </c>
      <c r="P466" s="228">
        <v>0</v>
      </c>
      <c r="Q466" s="228">
        <v>0</v>
      </c>
      <c r="R466" s="228">
        <v>0</v>
      </c>
      <c r="S466" s="228">
        <v>0</v>
      </c>
      <c r="T466" s="232"/>
    </row>
    <row r="467" spans="1:20" ht="15" x14ac:dyDescent="0.25">
      <c r="A467" s="228">
        <v>472</v>
      </c>
      <c r="B467" s="228" t="s">
        <v>6540</v>
      </c>
      <c r="C467" s="228" t="s">
        <v>5863</v>
      </c>
      <c r="D467" s="320" t="s">
        <v>399</v>
      </c>
      <c r="E467" s="320" t="s">
        <v>50</v>
      </c>
      <c r="F467" s="320"/>
      <c r="G467" s="228">
        <v>42.999370574951101</v>
      </c>
      <c r="H467" s="228">
        <v>-70.771858215332003</v>
      </c>
      <c r="I467" s="228">
        <v>472</v>
      </c>
      <c r="J467" s="228">
        <v>0</v>
      </c>
      <c r="K467" s="228">
        <v>0</v>
      </c>
      <c r="L467" s="228">
        <v>0</v>
      </c>
      <c r="M467" s="228">
        <v>0</v>
      </c>
      <c r="N467" s="228">
        <v>0</v>
      </c>
      <c r="O467" s="228">
        <v>0</v>
      </c>
      <c r="P467" s="228">
        <v>0</v>
      </c>
      <c r="Q467" s="228">
        <v>0</v>
      </c>
      <c r="R467" s="228">
        <v>0</v>
      </c>
      <c r="S467" s="228">
        <v>0</v>
      </c>
      <c r="T467" s="232"/>
    </row>
    <row r="468" spans="1:20" ht="15" x14ac:dyDescent="0.25">
      <c r="A468" s="228">
        <v>473</v>
      </c>
      <c r="B468" s="228" t="s">
        <v>4524</v>
      </c>
      <c r="C468" s="228" t="s">
        <v>3123</v>
      </c>
      <c r="D468" s="320" t="s">
        <v>76</v>
      </c>
      <c r="E468" s="320" t="s">
        <v>50</v>
      </c>
      <c r="F468" s="320"/>
      <c r="G468" s="228">
        <v>41.237720489501903</v>
      </c>
      <c r="H468" s="228">
        <v>-122.27001953125</v>
      </c>
      <c r="I468" s="228">
        <v>473</v>
      </c>
      <c r="J468" s="228">
        <v>37</v>
      </c>
      <c r="K468" s="228">
        <v>13</v>
      </c>
      <c r="L468" s="228">
        <v>13</v>
      </c>
      <c r="M468" s="228">
        <v>6</v>
      </c>
      <c r="N468" s="228">
        <v>1</v>
      </c>
      <c r="O468" s="228">
        <v>2</v>
      </c>
      <c r="P468" s="228">
        <v>2</v>
      </c>
      <c r="Q468" s="228">
        <v>0</v>
      </c>
      <c r="R468" s="228">
        <v>1</v>
      </c>
      <c r="S468" s="228">
        <v>0</v>
      </c>
      <c r="T468" s="232"/>
    </row>
    <row r="469" spans="1:20" ht="15" x14ac:dyDescent="0.25">
      <c r="A469" s="228">
        <v>474</v>
      </c>
      <c r="B469" s="228" t="s">
        <v>6333</v>
      </c>
      <c r="C469" s="228" t="s">
        <v>3164</v>
      </c>
      <c r="D469" s="320" t="s">
        <v>107</v>
      </c>
      <c r="E469" s="320" t="s">
        <v>50</v>
      </c>
      <c r="F469" s="320"/>
      <c r="G469" s="228">
        <v>41.001068115234297</v>
      </c>
      <c r="H469" s="228">
        <v>-72.295326232910099</v>
      </c>
      <c r="I469" s="228">
        <v>474</v>
      </c>
      <c r="J469" s="228">
        <v>1</v>
      </c>
      <c r="K469" s="228">
        <v>0</v>
      </c>
      <c r="L469" s="228">
        <v>1</v>
      </c>
      <c r="M469" s="228">
        <v>0</v>
      </c>
      <c r="N469" s="228">
        <v>0</v>
      </c>
      <c r="O469" s="228">
        <v>0</v>
      </c>
      <c r="P469" s="228">
        <v>0</v>
      </c>
      <c r="Q469" s="228">
        <v>0</v>
      </c>
      <c r="R469" s="228">
        <v>0</v>
      </c>
      <c r="S469" s="228">
        <v>0</v>
      </c>
      <c r="T469" s="232"/>
    </row>
    <row r="470" spans="1:20" ht="15" x14ac:dyDescent="0.25">
      <c r="A470" s="228">
        <v>476</v>
      </c>
      <c r="B470" s="228" t="s">
        <v>6335</v>
      </c>
      <c r="C470" s="228" t="s">
        <v>3174</v>
      </c>
      <c r="D470" s="320" t="s">
        <v>49</v>
      </c>
      <c r="E470" s="320" t="s">
        <v>50</v>
      </c>
      <c r="F470" s="320"/>
      <c r="G470" s="228">
        <v>42.5223999023437</v>
      </c>
      <c r="H470" s="228">
        <v>-70.895812988281193</v>
      </c>
      <c r="I470" s="228">
        <v>476</v>
      </c>
      <c r="J470" s="228">
        <v>3</v>
      </c>
      <c r="K470" s="228">
        <v>1</v>
      </c>
      <c r="L470" s="228">
        <v>0</v>
      </c>
      <c r="M470" s="228">
        <v>2</v>
      </c>
      <c r="N470" s="228">
        <v>0</v>
      </c>
      <c r="O470" s="228">
        <v>0</v>
      </c>
      <c r="P470" s="228">
        <v>0</v>
      </c>
      <c r="Q470" s="228">
        <v>0</v>
      </c>
      <c r="R470" s="228">
        <v>0</v>
      </c>
      <c r="S470" s="228">
        <v>0</v>
      </c>
      <c r="T470" s="232"/>
    </row>
    <row r="471" spans="1:20" ht="15" x14ac:dyDescent="0.25">
      <c r="A471" s="228">
        <v>477</v>
      </c>
      <c r="B471" s="228" t="s">
        <v>4525</v>
      </c>
      <c r="C471" s="228" t="s">
        <v>3174</v>
      </c>
      <c r="D471" s="320" t="s">
        <v>122</v>
      </c>
      <c r="E471" s="320" t="s">
        <v>50</v>
      </c>
      <c r="F471" s="320"/>
      <c r="G471" s="228">
        <v>44.933261871337798</v>
      </c>
      <c r="H471" s="228">
        <v>-123.043807983398</v>
      </c>
      <c r="I471" s="228">
        <v>477</v>
      </c>
      <c r="J471" s="228">
        <v>27</v>
      </c>
      <c r="K471" s="228">
        <v>7</v>
      </c>
      <c r="L471" s="228">
        <v>9</v>
      </c>
      <c r="M471" s="228">
        <v>3</v>
      </c>
      <c r="N471" s="228">
        <v>2</v>
      </c>
      <c r="O471" s="228">
        <v>0</v>
      </c>
      <c r="P471" s="228">
        <v>7</v>
      </c>
      <c r="Q471" s="228">
        <v>0</v>
      </c>
      <c r="R471" s="228">
        <v>0</v>
      </c>
      <c r="S471" s="228">
        <v>0</v>
      </c>
      <c r="T471" s="232"/>
    </row>
    <row r="472" spans="1:20" ht="15" x14ac:dyDescent="0.25">
      <c r="A472" s="228">
        <v>478</v>
      </c>
      <c r="B472" s="228" t="s">
        <v>6336</v>
      </c>
      <c r="C472" s="228" t="s">
        <v>3199</v>
      </c>
      <c r="D472" s="320" t="s">
        <v>76</v>
      </c>
      <c r="E472" s="320" t="s">
        <v>50</v>
      </c>
      <c r="F472" s="320"/>
      <c r="G472" s="228">
        <v>36.670879364013601</v>
      </c>
      <c r="H472" s="228">
        <v>-121.654823303222</v>
      </c>
      <c r="I472" s="228">
        <v>478</v>
      </c>
      <c r="J472" s="228">
        <v>6</v>
      </c>
      <c r="K472" s="228">
        <v>0</v>
      </c>
      <c r="L472" s="228">
        <v>2</v>
      </c>
      <c r="M472" s="228">
        <v>1</v>
      </c>
      <c r="N472" s="228">
        <v>2</v>
      </c>
      <c r="O472" s="228">
        <v>1</v>
      </c>
      <c r="P472" s="228">
        <v>0</v>
      </c>
      <c r="Q472" s="228">
        <v>0</v>
      </c>
      <c r="R472" s="228">
        <v>0</v>
      </c>
      <c r="S472" s="228">
        <v>0</v>
      </c>
      <c r="T472" s="232"/>
    </row>
    <row r="473" spans="1:20" ht="15" x14ac:dyDescent="0.25">
      <c r="A473" s="228">
        <v>479</v>
      </c>
      <c r="B473" s="228" t="s">
        <v>6337</v>
      </c>
      <c r="C473" s="228" t="s">
        <v>3202</v>
      </c>
      <c r="D473" s="320" t="s">
        <v>660</v>
      </c>
      <c r="E473" s="320" t="s">
        <v>50</v>
      </c>
      <c r="F473" s="320"/>
      <c r="G473" s="228">
        <v>40.760311126708899</v>
      </c>
      <c r="H473" s="228">
        <v>-111.888221740722</v>
      </c>
      <c r="I473" s="228">
        <v>479</v>
      </c>
      <c r="J473" s="228">
        <v>16</v>
      </c>
      <c r="K473" s="228">
        <v>5</v>
      </c>
      <c r="L473" s="228">
        <v>6</v>
      </c>
      <c r="M473" s="228">
        <v>3</v>
      </c>
      <c r="N473" s="228">
        <v>0</v>
      </c>
      <c r="O473" s="228">
        <v>0</v>
      </c>
      <c r="P473" s="228">
        <v>2</v>
      </c>
      <c r="Q473" s="228">
        <v>0</v>
      </c>
      <c r="R473" s="228">
        <v>0</v>
      </c>
      <c r="S473" s="228">
        <v>0</v>
      </c>
      <c r="T473" s="232"/>
    </row>
    <row r="474" spans="1:20" ht="15" x14ac:dyDescent="0.25">
      <c r="A474" s="228">
        <v>481</v>
      </c>
      <c r="B474" s="228" t="s">
        <v>6338</v>
      </c>
      <c r="C474" s="228" t="s">
        <v>3224</v>
      </c>
      <c r="D474" s="320" t="s">
        <v>219</v>
      </c>
      <c r="E474" s="320" t="s">
        <v>50</v>
      </c>
      <c r="F474" s="320"/>
      <c r="G474" s="228">
        <v>29.4245796203613</v>
      </c>
      <c r="H474" s="228">
        <v>-98.494613647460895</v>
      </c>
      <c r="I474" s="228">
        <v>481</v>
      </c>
      <c r="J474" s="228">
        <v>7</v>
      </c>
      <c r="K474" s="228">
        <v>5</v>
      </c>
      <c r="L474" s="228">
        <v>0</v>
      </c>
      <c r="M474" s="228">
        <v>0</v>
      </c>
      <c r="N474" s="228">
        <v>0</v>
      </c>
      <c r="O474" s="228">
        <v>0</v>
      </c>
      <c r="P474" s="228">
        <v>0</v>
      </c>
      <c r="Q474" s="228">
        <v>0</v>
      </c>
      <c r="R474" s="228">
        <v>1</v>
      </c>
      <c r="S474" s="228">
        <v>1</v>
      </c>
      <c r="T474" s="232"/>
    </row>
    <row r="475" spans="1:20" ht="15" x14ac:dyDescent="0.25">
      <c r="A475" s="228">
        <v>482</v>
      </c>
      <c r="B475" s="228" t="s">
        <v>6339</v>
      </c>
      <c r="C475" s="228" t="s">
        <v>3231</v>
      </c>
      <c r="D475" s="320" t="s">
        <v>219</v>
      </c>
      <c r="E475" s="320" t="s">
        <v>50</v>
      </c>
      <c r="F475" s="320"/>
      <c r="G475" s="228">
        <v>26.132299423217699</v>
      </c>
      <c r="H475" s="228">
        <v>-97.631416320800696</v>
      </c>
      <c r="I475" s="228">
        <v>482</v>
      </c>
      <c r="J475" s="228">
        <v>1</v>
      </c>
      <c r="K475" s="228">
        <v>1</v>
      </c>
      <c r="L475" s="228">
        <v>0</v>
      </c>
      <c r="M475" s="228">
        <v>0</v>
      </c>
      <c r="N475" s="228">
        <v>0</v>
      </c>
      <c r="O475" s="228">
        <v>0</v>
      </c>
      <c r="P475" s="228">
        <v>0</v>
      </c>
      <c r="Q475" s="228">
        <v>0</v>
      </c>
      <c r="R475" s="228">
        <v>0</v>
      </c>
      <c r="S475" s="228">
        <v>0</v>
      </c>
      <c r="T475" s="232"/>
    </row>
    <row r="476" spans="1:20" ht="15" x14ac:dyDescent="0.25">
      <c r="A476" s="228">
        <v>483</v>
      </c>
      <c r="B476" s="228" t="s">
        <v>6340</v>
      </c>
      <c r="C476" s="228" t="s">
        <v>3234</v>
      </c>
      <c r="D476" s="320" t="s">
        <v>76</v>
      </c>
      <c r="E476" s="320" t="s">
        <v>50</v>
      </c>
      <c r="F476" s="320"/>
      <c r="G476" s="228">
        <v>34.105239868163999</v>
      </c>
      <c r="H476" s="228">
        <v>-117.29412078857401</v>
      </c>
      <c r="I476" s="228">
        <v>483</v>
      </c>
      <c r="J476" s="228">
        <v>1</v>
      </c>
      <c r="K476" s="228">
        <v>1</v>
      </c>
      <c r="L476" s="228">
        <v>0</v>
      </c>
      <c r="M476" s="228">
        <v>0</v>
      </c>
      <c r="N476" s="228">
        <v>0</v>
      </c>
      <c r="O476" s="228">
        <v>0</v>
      </c>
      <c r="P476" s="228">
        <v>0</v>
      </c>
      <c r="Q476" s="228">
        <v>0</v>
      </c>
      <c r="R476" s="228">
        <v>0</v>
      </c>
      <c r="S476" s="228">
        <v>0</v>
      </c>
      <c r="T476" s="232"/>
    </row>
    <row r="477" spans="1:20" ht="15" x14ac:dyDescent="0.25">
      <c r="A477" s="228">
        <v>484</v>
      </c>
      <c r="B477" s="228" t="s">
        <v>6341</v>
      </c>
      <c r="C477" s="228" t="s">
        <v>3237</v>
      </c>
      <c r="D477" s="320" t="s">
        <v>76</v>
      </c>
      <c r="E477" s="320" t="s">
        <v>50</v>
      </c>
      <c r="F477" s="320"/>
      <c r="G477" s="228">
        <v>34.280818939208899</v>
      </c>
      <c r="H477" s="228">
        <v>-119.29232025146401</v>
      </c>
      <c r="I477" s="228">
        <v>484</v>
      </c>
      <c r="J477" s="228">
        <v>1</v>
      </c>
      <c r="K477" s="228">
        <v>0</v>
      </c>
      <c r="L477" s="228">
        <v>1</v>
      </c>
      <c r="M477" s="228">
        <v>0</v>
      </c>
      <c r="N477" s="228">
        <v>0</v>
      </c>
      <c r="O477" s="228">
        <v>0</v>
      </c>
      <c r="P477" s="228">
        <v>0</v>
      </c>
      <c r="Q477" s="228">
        <v>0</v>
      </c>
      <c r="R477" s="228">
        <v>0</v>
      </c>
      <c r="S477" s="228">
        <v>0</v>
      </c>
      <c r="T477" s="232"/>
    </row>
    <row r="478" spans="1:20" ht="15" x14ac:dyDescent="0.25">
      <c r="A478" s="228">
        <v>485</v>
      </c>
      <c r="B478" s="228" t="s">
        <v>6342</v>
      </c>
      <c r="C478" s="228" t="s">
        <v>3240</v>
      </c>
      <c r="D478" s="320" t="s">
        <v>76</v>
      </c>
      <c r="E478" s="320" t="s">
        <v>50</v>
      </c>
      <c r="F478" s="320"/>
      <c r="G478" s="228">
        <v>37.504501342773402</v>
      </c>
      <c r="H478" s="228">
        <v>-122.26229095458901</v>
      </c>
      <c r="I478" s="228">
        <v>485</v>
      </c>
      <c r="J478" s="228">
        <v>25</v>
      </c>
      <c r="K478" s="228">
        <v>6</v>
      </c>
      <c r="L478" s="228">
        <v>0</v>
      </c>
      <c r="M478" s="228">
        <v>5</v>
      </c>
      <c r="N478" s="228">
        <v>0</v>
      </c>
      <c r="O478" s="228">
        <v>0</v>
      </c>
      <c r="P478" s="228">
        <v>14</v>
      </c>
      <c r="Q478" s="228">
        <v>0</v>
      </c>
      <c r="R478" s="228">
        <v>0</v>
      </c>
      <c r="S478" s="228">
        <v>0</v>
      </c>
      <c r="T478" s="232"/>
    </row>
    <row r="479" spans="1:20" ht="15" x14ac:dyDescent="0.25">
      <c r="A479" s="228">
        <v>486</v>
      </c>
      <c r="B479" s="228" t="s">
        <v>6343</v>
      </c>
      <c r="C479" s="228" t="s">
        <v>3265</v>
      </c>
      <c r="D479" s="320" t="s">
        <v>76</v>
      </c>
      <c r="E479" s="320" t="s">
        <v>50</v>
      </c>
      <c r="F479" s="320"/>
      <c r="G479" s="228">
        <v>33.428619384765597</v>
      </c>
      <c r="H479" s="228">
        <v>-117.607330322265</v>
      </c>
      <c r="I479" s="228">
        <v>486</v>
      </c>
      <c r="J479" s="228">
        <v>5</v>
      </c>
      <c r="K479" s="228">
        <v>0</v>
      </c>
      <c r="L479" s="228">
        <v>0</v>
      </c>
      <c r="M479" s="228">
        <v>5</v>
      </c>
      <c r="N479" s="228">
        <v>0</v>
      </c>
      <c r="O479" s="228">
        <v>0</v>
      </c>
      <c r="P479" s="228">
        <v>0</v>
      </c>
      <c r="Q479" s="228">
        <v>0</v>
      </c>
      <c r="R479" s="228">
        <v>0</v>
      </c>
      <c r="S479" s="228">
        <v>0</v>
      </c>
      <c r="T479" s="232"/>
    </row>
    <row r="480" spans="1:20" ht="15" x14ac:dyDescent="0.25">
      <c r="A480" s="228">
        <v>487</v>
      </c>
      <c r="B480" s="228" t="s">
        <v>6344</v>
      </c>
      <c r="C480" s="228" t="s">
        <v>3272</v>
      </c>
      <c r="D480" s="320" t="s">
        <v>76</v>
      </c>
      <c r="E480" s="320" t="s">
        <v>50</v>
      </c>
      <c r="F480" s="320"/>
      <c r="G480" s="228">
        <v>32.715690612792898</v>
      </c>
      <c r="H480" s="228">
        <v>-117.161720275878</v>
      </c>
      <c r="I480" s="228">
        <v>487</v>
      </c>
      <c r="J480" s="228">
        <v>11</v>
      </c>
      <c r="K480" s="228">
        <v>2</v>
      </c>
      <c r="L480" s="228">
        <v>3</v>
      </c>
      <c r="M480" s="228">
        <v>5</v>
      </c>
      <c r="N480" s="228">
        <v>0</v>
      </c>
      <c r="O480" s="228">
        <v>0</v>
      </c>
      <c r="P480" s="228">
        <v>1</v>
      </c>
      <c r="Q480" s="228">
        <v>0</v>
      </c>
      <c r="R480" s="228">
        <v>0</v>
      </c>
      <c r="S480" s="228">
        <v>0</v>
      </c>
      <c r="T480" s="232"/>
    </row>
    <row r="481" spans="1:20" ht="15" x14ac:dyDescent="0.25">
      <c r="A481" s="228">
        <v>488</v>
      </c>
      <c r="B481" s="228" t="s">
        <v>6345</v>
      </c>
      <c r="C481" s="228" t="s">
        <v>3291</v>
      </c>
      <c r="D481" s="320" t="s">
        <v>76</v>
      </c>
      <c r="E481" s="320" t="s">
        <v>50</v>
      </c>
      <c r="F481" s="320"/>
      <c r="G481" s="228">
        <v>34.224208831787102</v>
      </c>
      <c r="H481" s="228">
        <v>-118.468299865722</v>
      </c>
      <c r="I481" s="228">
        <v>488</v>
      </c>
      <c r="J481" s="228">
        <v>1</v>
      </c>
      <c r="K481" s="228">
        <v>0</v>
      </c>
      <c r="L481" s="228">
        <v>1</v>
      </c>
      <c r="M481" s="228">
        <v>0</v>
      </c>
      <c r="N481" s="228">
        <v>0</v>
      </c>
      <c r="O481" s="228">
        <v>0</v>
      </c>
      <c r="P481" s="228">
        <v>0</v>
      </c>
      <c r="Q481" s="228">
        <v>0</v>
      </c>
      <c r="R481" s="228">
        <v>0</v>
      </c>
      <c r="S481" s="228">
        <v>0</v>
      </c>
      <c r="T481" s="232"/>
    </row>
    <row r="482" spans="1:20" ht="15" x14ac:dyDescent="0.25">
      <c r="A482" s="228">
        <v>489</v>
      </c>
      <c r="B482" s="228" t="s">
        <v>4526</v>
      </c>
      <c r="C482" s="228" t="s">
        <v>3294</v>
      </c>
      <c r="D482" s="320" t="s">
        <v>76</v>
      </c>
      <c r="E482" s="320" t="s">
        <v>50</v>
      </c>
      <c r="F482" s="320"/>
      <c r="G482" s="228">
        <v>37.7771186828613</v>
      </c>
      <c r="H482" s="228">
        <v>-122.419639587402</v>
      </c>
      <c r="I482" s="228">
        <v>489</v>
      </c>
      <c r="J482" s="228">
        <v>220</v>
      </c>
      <c r="K482" s="228">
        <v>28</v>
      </c>
      <c r="L482" s="228">
        <v>94</v>
      </c>
      <c r="M482" s="228">
        <v>63</v>
      </c>
      <c r="N482" s="228">
        <v>6</v>
      </c>
      <c r="O482" s="228">
        <v>20</v>
      </c>
      <c r="P482" s="228">
        <v>9</v>
      </c>
      <c r="Q482" s="228">
        <v>2</v>
      </c>
      <c r="R482" s="228">
        <v>1</v>
      </c>
      <c r="S482" s="228">
        <v>0</v>
      </c>
      <c r="T482" s="232"/>
    </row>
    <row r="483" spans="1:20" ht="15" x14ac:dyDescent="0.25">
      <c r="A483" s="228">
        <v>490</v>
      </c>
      <c r="B483" s="228" t="s">
        <v>6347</v>
      </c>
      <c r="C483" s="228" t="s">
        <v>3528</v>
      </c>
      <c r="D483" s="320" t="s">
        <v>76</v>
      </c>
      <c r="E483" s="320" t="s">
        <v>50</v>
      </c>
      <c r="F483" s="320"/>
      <c r="G483" s="228">
        <v>36.856258392333899</v>
      </c>
      <c r="H483" s="228">
        <v>-119.859977722167</v>
      </c>
      <c r="I483" s="228">
        <v>490</v>
      </c>
      <c r="J483" s="228">
        <v>1</v>
      </c>
      <c r="K483" s="228">
        <v>0</v>
      </c>
      <c r="L483" s="228">
        <v>1</v>
      </c>
      <c r="M483" s="228">
        <v>0</v>
      </c>
      <c r="N483" s="228">
        <v>0</v>
      </c>
      <c r="O483" s="228">
        <v>0</v>
      </c>
      <c r="P483" s="228">
        <v>0</v>
      </c>
      <c r="Q483" s="228">
        <v>0</v>
      </c>
      <c r="R483" s="228">
        <v>0</v>
      </c>
      <c r="S483" s="228">
        <v>0</v>
      </c>
      <c r="T483" s="232"/>
    </row>
    <row r="484" spans="1:20" ht="15" x14ac:dyDescent="0.25">
      <c r="A484" s="228">
        <v>491</v>
      </c>
      <c r="B484" s="228" t="s">
        <v>6348</v>
      </c>
      <c r="C484" s="228" t="s">
        <v>3531</v>
      </c>
      <c r="D484" s="320" t="s">
        <v>76</v>
      </c>
      <c r="E484" s="320" t="s">
        <v>50</v>
      </c>
      <c r="F484" s="320"/>
      <c r="G484" s="228">
        <v>37.338581085205</v>
      </c>
      <c r="H484" s="228">
        <v>-121.885566711425</v>
      </c>
      <c r="I484" s="228">
        <v>491</v>
      </c>
      <c r="J484" s="228">
        <v>42</v>
      </c>
      <c r="K484" s="228">
        <v>6</v>
      </c>
      <c r="L484" s="228">
        <v>14</v>
      </c>
      <c r="M484" s="228">
        <v>14</v>
      </c>
      <c r="N484" s="228">
        <v>1</v>
      </c>
      <c r="O484" s="228">
        <v>2</v>
      </c>
      <c r="P484" s="228">
        <v>4</v>
      </c>
      <c r="Q484" s="228">
        <v>0</v>
      </c>
      <c r="R484" s="228">
        <v>0</v>
      </c>
      <c r="S484" s="228">
        <v>1</v>
      </c>
      <c r="T484" s="232"/>
    </row>
    <row r="485" spans="1:20" ht="15" x14ac:dyDescent="0.25">
      <c r="A485" s="228">
        <v>492</v>
      </c>
      <c r="B485" s="228" t="s">
        <v>6349</v>
      </c>
      <c r="C485" s="228" t="s">
        <v>3567</v>
      </c>
      <c r="D485" s="320" t="s">
        <v>76</v>
      </c>
      <c r="E485" s="320" t="s">
        <v>50</v>
      </c>
      <c r="F485" s="320"/>
      <c r="G485" s="228">
        <v>37.728260040283203</v>
      </c>
      <c r="H485" s="228">
        <v>-122.15850830078099</v>
      </c>
      <c r="I485" s="228">
        <v>492</v>
      </c>
      <c r="J485" s="228">
        <v>3</v>
      </c>
      <c r="K485" s="228">
        <v>0</v>
      </c>
      <c r="L485" s="228">
        <v>0</v>
      </c>
      <c r="M485" s="228">
        <v>1</v>
      </c>
      <c r="N485" s="228">
        <v>0</v>
      </c>
      <c r="O485" s="228">
        <v>0</v>
      </c>
      <c r="P485" s="228">
        <v>2</v>
      </c>
      <c r="Q485" s="228">
        <v>0</v>
      </c>
      <c r="R485" s="228">
        <v>0</v>
      </c>
      <c r="S485" s="228">
        <v>0</v>
      </c>
      <c r="T485" s="232"/>
    </row>
    <row r="486" spans="1:20" ht="15" x14ac:dyDescent="0.25">
      <c r="A486" s="228">
        <v>493</v>
      </c>
      <c r="B486" s="228" t="s">
        <v>6350</v>
      </c>
      <c r="C486" s="228" t="s">
        <v>3571</v>
      </c>
      <c r="D486" s="320" t="s">
        <v>76</v>
      </c>
      <c r="E486" s="320" t="s">
        <v>50</v>
      </c>
      <c r="F486" s="320"/>
      <c r="G486" s="228">
        <v>35.285518646240199</v>
      </c>
      <c r="H486" s="228">
        <v>-120.66252136230401</v>
      </c>
      <c r="I486" s="228">
        <v>493</v>
      </c>
      <c r="J486" s="228">
        <v>6</v>
      </c>
      <c r="K486" s="228">
        <v>4</v>
      </c>
      <c r="L486" s="228">
        <v>2</v>
      </c>
      <c r="M486" s="228">
        <v>0</v>
      </c>
      <c r="N486" s="228">
        <v>0</v>
      </c>
      <c r="O486" s="228">
        <v>0</v>
      </c>
      <c r="P486" s="228">
        <v>0</v>
      </c>
      <c r="Q486" s="228">
        <v>0</v>
      </c>
      <c r="R486" s="228">
        <v>0</v>
      </c>
      <c r="S486" s="228">
        <v>0</v>
      </c>
      <c r="T486" s="232"/>
    </row>
    <row r="487" spans="1:20" ht="15" x14ac:dyDescent="0.25">
      <c r="A487" s="228">
        <v>494</v>
      </c>
      <c r="B487" s="228" t="s">
        <v>6351</v>
      </c>
      <c r="C487" s="228" t="s">
        <v>3579</v>
      </c>
      <c r="D487" s="320" t="s">
        <v>76</v>
      </c>
      <c r="E487" s="320" t="s">
        <v>50</v>
      </c>
      <c r="F487" s="320"/>
      <c r="G487" s="228">
        <v>33.140861511230398</v>
      </c>
      <c r="H487" s="228">
        <v>-117.158821105957</v>
      </c>
      <c r="I487" s="228">
        <v>494</v>
      </c>
      <c r="J487" s="228">
        <v>4</v>
      </c>
      <c r="K487" s="228">
        <v>0</v>
      </c>
      <c r="L487" s="228">
        <v>1</v>
      </c>
      <c r="M487" s="228">
        <v>3</v>
      </c>
      <c r="N487" s="228">
        <v>0</v>
      </c>
      <c r="O487" s="228">
        <v>0</v>
      </c>
      <c r="P487" s="228">
        <v>0</v>
      </c>
      <c r="Q487" s="228">
        <v>0</v>
      </c>
      <c r="R487" s="228">
        <v>0</v>
      </c>
      <c r="S487" s="228">
        <v>0</v>
      </c>
      <c r="T487" s="232"/>
    </row>
    <row r="488" spans="1:20" ht="15" x14ac:dyDescent="0.25">
      <c r="A488" s="228">
        <v>495</v>
      </c>
      <c r="B488" s="228" t="s">
        <v>6352</v>
      </c>
      <c r="C488" s="228" t="s">
        <v>3586</v>
      </c>
      <c r="D488" s="320" t="s">
        <v>76</v>
      </c>
      <c r="E488" s="320" t="s">
        <v>50</v>
      </c>
      <c r="F488" s="320"/>
      <c r="G488" s="228">
        <v>37.547031402587798</v>
      </c>
      <c r="H488" s="228">
        <v>-122.314826965332</v>
      </c>
      <c r="I488" s="228">
        <v>495</v>
      </c>
      <c r="J488" s="228">
        <v>36</v>
      </c>
      <c r="K488" s="228">
        <v>3</v>
      </c>
      <c r="L488" s="228">
        <v>4</v>
      </c>
      <c r="M488" s="228">
        <v>18</v>
      </c>
      <c r="N488" s="228">
        <v>0</v>
      </c>
      <c r="O488" s="228">
        <v>3</v>
      </c>
      <c r="P488" s="228">
        <v>8</v>
      </c>
      <c r="Q488" s="228">
        <v>0</v>
      </c>
      <c r="R488" s="228">
        <v>0</v>
      </c>
      <c r="S488" s="228">
        <v>0</v>
      </c>
      <c r="T488" s="232"/>
    </row>
    <row r="489" spans="1:20" ht="15" x14ac:dyDescent="0.25">
      <c r="A489" s="228">
        <v>496</v>
      </c>
      <c r="B489" s="228" t="s">
        <v>6353</v>
      </c>
      <c r="C489" s="228" t="s">
        <v>3623</v>
      </c>
      <c r="D489" s="320" t="s">
        <v>76</v>
      </c>
      <c r="E489" s="320" t="s">
        <v>50</v>
      </c>
      <c r="F489" s="320"/>
      <c r="G489" s="228">
        <v>37.960289001464801</v>
      </c>
      <c r="H489" s="228">
        <v>-122.34234619140599</v>
      </c>
      <c r="I489" s="228">
        <v>496</v>
      </c>
      <c r="J489" s="228">
        <v>2</v>
      </c>
      <c r="K489" s="228">
        <v>1</v>
      </c>
      <c r="L489" s="228">
        <v>1</v>
      </c>
      <c r="M489" s="228">
        <v>0</v>
      </c>
      <c r="N489" s="228">
        <v>0</v>
      </c>
      <c r="O489" s="228">
        <v>0</v>
      </c>
      <c r="P489" s="228">
        <v>0</v>
      </c>
      <c r="Q489" s="228">
        <v>0</v>
      </c>
      <c r="R489" s="228">
        <v>0</v>
      </c>
      <c r="S489" s="228">
        <v>0</v>
      </c>
      <c r="T489" s="232"/>
    </row>
    <row r="490" spans="1:20" ht="15" x14ac:dyDescent="0.25">
      <c r="A490" s="228">
        <v>497</v>
      </c>
      <c r="B490" s="228" t="s">
        <v>4527</v>
      </c>
      <c r="C490" s="228" t="s">
        <v>3628</v>
      </c>
      <c r="D490" s="320" t="s">
        <v>76</v>
      </c>
      <c r="E490" s="320" t="s">
        <v>50</v>
      </c>
      <c r="F490" s="320"/>
      <c r="G490" s="228">
        <v>37.974571228027301</v>
      </c>
      <c r="H490" s="228">
        <v>-122.532470703125</v>
      </c>
      <c r="I490" s="228">
        <v>497</v>
      </c>
      <c r="J490" s="228">
        <v>23</v>
      </c>
      <c r="K490" s="228">
        <v>7</v>
      </c>
      <c r="L490" s="228">
        <v>12</v>
      </c>
      <c r="M490" s="228">
        <v>2</v>
      </c>
      <c r="N490" s="228">
        <v>1</v>
      </c>
      <c r="O490" s="228">
        <v>0</v>
      </c>
      <c r="P490" s="228">
        <v>2</v>
      </c>
      <c r="Q490" s="228">
        <v>0</v>
      </c>
      <c r="R490" s="228">
        <v>0</v>
      </c>
      <c r="S490" s="228">
        <v>0</v>
      </c>
      <c r="T490" s="232"/>
    </row>
    <row r="491" spans="1:20" ht="15" x14ac:dyDescent="0.25">
      <c r="A491" s="228">
        <v>498</v>
      </c>
      <c r="B491" s="228" t="s">
        <v>6354</v>
      </c>
      <c r="C491" s="228" t="s">
        <v>3658</v>
      </c>
      <c r="D491" s="320" t="s">
        <v>127</v>
      </c>
      <c r="E491" s="320" t="s">
        <v>50</v>
      </c>
      <c r="F491" s="320"/>
      <c r="G491" s="228">
        <v>35.688701629638601</v>
      </c>
      <c r="H491" s="228">
        <v>-106.86605834960901</v>
      </c>
      <c r="I491" s="228">
        <v>498</v>
      </c>
      <c r="J491" s="228">
        <v>1</v>
      </c>
      <c r="K491" s="228">
        <v>1</v>
      </c>
      <c r="L491" s="228">
        <v>0</v>
      </c>
      <c r="M491" s="228">
        <v>0</v>
      </c>
      <c r="N491" s="228">
        <v>0</v>
      </c>
      <c r="O491" s="228">
        <v>0</v>
      </c>
      <c r="P491" s="228">
        <v>0</v>
      </c>
      <c r="Q491" s="228">
        <v>0</v>
      </c>
      <c r="R491" s="228">
        <v>0</v>
      </c>
      <c r="S491" s="228">
        <v>0</v>
      </c>
      <c r="T491" s="232"/>
    </row>
    <row r="492" spans="1:20" ht="15" x14ac:dyDescent="0.25">
      <c r="A492" s="228">
        <v>499</v>
      </c>
      <c r="B492" s="228" t="s">
        <v>6355</v>
      </c>
      <c r="C492" s="228" t="s">
        <v>3661</v>
      </c>
      <c r="D492" s="320" t="s">
        <v>160</v>
      </c>
      <c r="E492" s="320" t="s">
        <v>50</v>
      </c>
      <c r="F492" s="320"/>
      <c r="G492" s="228">
        <v>33.924831390380803</v>
      </c>
      <c r="H492" s="228">
        <v>-84.379081726074205</v>
      </c>
      <c r="I492" s="228">
        <v>499</v>
      </c>
      <c r="J492" s="228">
        <v>2</v>
      </c>
      <c r="K492" s="228">
        <v>0</v>
      </c>
      <c r="L492" s="228">
        <v>2</v>
      </c>
      <c r="M492" s="228">
        <v>0</v>
      </c>
      <c r="N492" s="228">
        <v>0</v>
      </c>
      <c r="O492" s="228">
        <v>0</v>
      </c>
      <c r="P492" s="228">
        <v>0</v>
      </c>
      <c r="Q492" s="228">
        <v>0</v>
      </c>
      <c r="R492" s="228">
        <v>0</v>
      </c>
      <c r="S492" s="228">
        <v>0</v>
      </c>
      <c r="T492" s="232"/>
    </row>
    <row r="493" spans="1:20" ht="15" x14ac:dyDescent="0.25">
      <c r="A493" s="228">
        <v>500</v>
      </c>
      <c r="B493" s="228" t="s">
        <v>6356</v>
      </c>
      <c r="C493" s="228" t="s">
        <v>3664</v>
      </c>
      <c r="D493" s="320" t="s">
        <v>76</v>
      </c>
      <c r="E493" s="320" t="s">
        <v>50</v>
      </c>
      <c r="F493" s="320"/>
      <c r="G493" s="228">
        <v>34.419380187988203</v>
      </c>
      <c r="H493" s="228">
        <v>-119.69905090332</v>
      </c>
      <c r="I493" s="228">
        <v>500</v>
      </c>
      <c r="J493" s="228">
        <v>9</v>
      </c>
      <c r="K493" s="228">
        <v>2</v>
      </c>
      <c r="L493" s="228">
        <v>3</v>
      </c>
      <c r="M493" s="228">
        <v>1</v>
      </c>
      <c r="N493" s="228">
        <v>2</v>
      </c>
      <c r="O493" s="228">
        <v>0</v>
      </c>
      <c r="P493" s="228">
        <v>1</v>
      </c>
      <c r="Q493" s="228">
        <v>0</v>
      </c>
      <c r="R493" s="228">
        <v>0</v>
      </c>
      <c r="S493" s="228">
        <v>0</v>
      </c>
      <c r="T493" s="232"/>
    </row>
    <row r="494" spans="1:20" ht="15" x14ac:dyDescent="0.25">
      <c r="A494" s="228">
        <v>501</v>
      </c>
      <c r="B494" s="228" t="s">
        <v>6357</v>
      </c>
      <c r="C494" s="228" t="s">
        <v>3671</v>
      </c>
      <c r="D494" s="320" t="s">
        <v>76</v>
      </c>
      <c r="E494" s="320" t="s">
        <v>50</v>
      </c>
      <c r="F494" s="320"/>
      <c r="G494" s="228">
        <v>37.355739593505803</v>
      </c>
      <c r="H494" s="228">
        <v>-121.954986572265</v>
      </c>
      <c r="I494" s="228">
        <v>501</v>
      </c>
      <c r="J494" s="228">
        <v>4</v>
      </c>
      <c r="K494" s="228">
        <v>0</v>
      </c>
      <c r="L494" s="228">
        <v>0</v>
      </c>
      <c r="M494" s="228">
        <v>4</v>
      </c>
      <c r="N494" s="228">
        <v>0</v>
      </c>
      <c r="O494" s="228">
        <v>0</v>
      </c>
      <c r="P494" s="228">
        <v>0</v>
      </c>
      <c r="Q494" s="228">
        <v>0</v>
      </c>
      <c r="R494" s="228">
        <v>0</v>
      </c>
      <c r="S494" s="228">
        <v>0</v>
      </c>
      <c r="T494" s="232"/>
    </row>
    <row r="495" spans="1:20" ht="15" x14ac:dyDescent="0.25">
      <c r="A495" s="228">
        <v>502</v>
      </c>
      <c r="B495" s="228" t="s">
        <v>4528</v>
      </c>
      <c r="C495" s="228" t="s">
        <v>3674</v>
      </c>
      <c r="D495" s="320" t="s">
        <v>76</v>
      </c>
      <c r="E495" s="320" t="s">
        <v>50</v>
      </c>
      <c r="F495" s="320"/>
      <c r="G495" s="228">
        <v>36.9740180969238</v>
      </c>
      <c r="H495" s="228">
        <v>-122.030952453613</v>
      </c>
      <c r="I495" s="228">
        <v>502</v>
      </c>
      <c r="J495" s="228">
        <v>6</v>
      </c>
      <c r="K495" s="228">
        <v>1</v>
      </c>
      <c r="L495" s="228">
        <v>2</v>
      </c>
      <c r="M495" s="228">
        <v>3</v>
      </c>
      <c r="N495" s="228">
        <v>1</v>
      </c>
      <c r="O495" s="228">
        <v>0</v>
      </c>
      <c r="P495" s="228">
        <v>0</v>
      </c>
      <c r="Q495" s="228">
        <v>0</v>
      </c>
      <c r="R495" s="228">
        <v>0</v>
      </c>
      <c r="S495" s="228">
        <v>0</v>
      </c>
      <c r="T495" s="232"/>
    </row>
    <row r="496" spans="1:20" ht="15" x14ac:dyDescent="0.25">
      <c r="A496" s="228">
        <v>503</v>
      </c>
      <c r="B496" s="228" t="s">
        <v>6358</v>
      </c>
      <c r="C496" s="228" t="s">
        <v>3684</v>
      </c>
      <c r="D496" s="320" t="s">
        <v>127</v>
      </c>
      <c r="E496" s="320" t="s">
        <v>50</v>
      </c>
      <c r="F496" s="320"/>
      <c r="G496" s="228">
        <v>35.691680908203097</v>
      </c>
      <c r="H496" s="228">
        <v>-105.93795776367099</v>
      </c>
      <c r="I496" s="228">
        <v>503</v>
      </c>
      <c r="J496" s="228">
        <v>4</v>
      </c>
      <c r="K496" s="228">
        <v>4</v>
      </c>
      <c r="L496" s="228">
        <v>0</v>
      </c>
      <c r="M496" s="228">
        <v>0</v>
      </c>
      <c r="N496" s="228">
        <v>0</v>
      </c>
      <c r="O496" s="228">
        <v>0</v>
      </c>
      <c r="P496" s="228">
        <v>0</v>
      </c>
      <c r="Q496" s="228">
        <v>0</v>
      </c>
      <c r="R496" s="228">
        <v>0</v>
      </c>
      <c r="S496" s="228">
        <v>0</v>
      </c>
      <c r="T496" s="232"/>
    </row>
    <row r="497" spans="1:20" ht="15" x14ac:dyDescent="0.25">
      <c r="A497" s="228">
        <v>504</v>
      </c>
      <c r="B497" s="228" t="s">
        <v>6359</v>
      </c>
      <c r="C497" s="228" t="s">
        <v>3690</v>
      </c>
      <c r="D497" s="320" t="s">
        <v>76</v>
      </c>
      <c r="E497" s="320" t="s">
        <v>50</v>
      </c>
      <c r="F497" s="320"/>
      <c r="G497" s="228">
        <v>33.639469146728501</v>
      </c>
      <c r="H497" s="228">
        <v>-117.586311340332</v>
      </c>
      <c r="I497" s="228">
        <v>504</v>
      </c>
      <c r="J497" s="228">
        <v>1</v>
      </c>
      <c r="K497" s="228">
        <v>0</v>
      </c>
      <c r="L497" s="228">
        <v>1</v>
      </c>
      <c r="M497" s="228">
        <v>0</v>
      </c>
      <c r="N497" s="228">
        <v>0</v>
      </c>
      <c r="O497" s="228">
        <v>0</v>
      </c>
      <c r="P497" s="228">
        <v>0</v>
      </c>
      <c r="Q497" s="228">
        <v>0</v>
      </c>
      <c r="R497" s="228">
        <v>0</v>
      </c>
      <c r="S497" s="228">
        <v>0</v>
      </c>
      <c r="T497" s="232"/>
    </row>
    <row r="498" spans="1:20" ht="15" x14ac:dyDescent="0.25">
      <c r="A498" s="228">
        <v>505</v>
      </c>
      <c r="B498" s="228" t="s">
        <v>6360</v>
      </c>
      <c r="C498" s="228" t="s">
        <v>3693</v>
      </c>
      <c r="D498" s="320" t="s">
        <v>76</v>
      </c>
      <c r="E498" s="320" t="s">
        <v>50</v>
      </c>
      <c r="F498" s="320"/>
      <c r="G498" s="228">
        <v>34.953128814697202</v>
      </c>
      <c r="H498" s="228">
        <v>-120.434532165527</v>
      </c>
      <c r="I498" s="228">
        <v>505</v>
      </c>
      <c r="J498" s="228">
        <v>1</v>
      </c>
      <c r="K498" s="228">
        <v>1</v>
      </c>
      <c r="L498" s="228">
        <v>0</v>
      </c>
      <c r="M498" s="228">
        <v>0</v>
      </c>
      <c r="N498" s="228">
        <v>0</v>
      </c>
      <c r="O498" s="228">
        <v>0</v>
      </c>
      <c r="P498" s="228">
        <v>0</v>
      </c>
      <c r="Q498" s="228">
        <v>0</v>
      </c>
      <c r="R498" s="228">
        <v>0</v>
      </c>
      <c r="S498" s="228">
        <v>0</v>
      </c>
      <c r="T498" s="232"/>
    </row>
    <row r="499" spans="1:20" ht="15" x14ac:dyDescent="0.25">
      <c r="A499" s="228">
        <v>506</v>
      </c>
      <c r="B499" s="228" t="s">
        <v>4529</v>
      </c>
      <c r="C499" s="228" t="s">
        <v>3696</v>
      </c>
      <c r="D499" s="320" t="s">
        <v>76</v>
      </c>
      <c r="E499" s="320" t="s">
        <v>50</v>
      </c>
      <c r="F499" s="320"/>
      <c r="G499" s="228">
        <v>34.011558532714801</v>
      </c>
      <c r="H499" s="228">
        <v>-118.492286682128</v>
      </c>
      <c r="I499" s="228">
        <v>506</v>
      </c>
      <c r="J499" s="228">
        <v>28</v>
      </c>
      <c r="K499" s="228">
        <v>3</v>
      </c>
      <c r="L499" s="228">
        <v>10</v>
      </c>
      <c r="M499" s="228">
        <v>10</v>
      </c>
      <c r="N499" s="228">
        <v>5</v>
      </c>
      <c r="O499" s="228">
        <v>1</v>
      </c>
      <c r="P499" s="228">
        <v>2</v>
      </c>
      <c r="Q499" s="228">
        <v>0</v>
      </c>
      <c r="R499" s="228">
        <v>0</v>
      </c>
      <c r="S499" s="228">
        <v>0</v>
      </c>
      <c r="T499" s="232"/>
    </row>
    <row r="500" spans="1:20" ht="15" x14ac:dyDescent="0.25">
      <c r="A500" s="228">
        <v>507</v>
      </c>
      <c r="B500" s="228" t="s">
        <v>6361</v>
      </c>
      <c r="C500" s="228" t="s">
        <v>3722</v>
      </c>
      <c r="D500" s="320" t="s">
        <v>76</v>
      </c>
      <c r="E500" s="320" t="s">
        <v>50</v>
      </c>
      <c r="F500" s="320"/>
      <c r="G500" s="228">
        <v>38.437900543212798</v>
      </c>
      <c r="H500" s="228">
        <v>-122.712440490722</v>
      </c>
      <c r="I500" s="228">
        <v>507</v>
      </c>
      <c r="J500" s="228">
        <v>10</v>
      </c>
      <c r="K500" s="228">
        <v>2</v>
      </c>
      <c r="L500" s="228">
        <v>4</v>
      </c>
      <c r="M500" s="228">
        <v>2</v>
      </c>
      <c r="N500" s="228">
        <v>0</v>
      </c>
      <c r="O500" s="228">
        <v>1</v>
      </c>
      <c r="P500" s="228">
        <v>1</v>
      </c>
      <c r="Q500" s="228">
        <v>0</v>
      </c>
      <c r="R500" s="228">
        <v>0</v>
      </c>
      <c r="S500" s="228">
        <v>0</v>
      </c>
      <c r="T500" s="232"/>
    </row>
    <row r="501" spans="1:20" ht="15" x14ac:dyDescent="0.25">
      <c r="A501" s="228">
        <v>509</v>
      </c>
      <c r="B501" s="228" t="s">
        <v>6362</v>
      </c>
      <c r="C501" s="228" t="s">
        <v>3735</v>
      </c>
      <c r="D501" s="320" t="s">
        <v>1284</v>
      </c>
      <c r="E501" s="320" t="s">
        <v>1284</v>
      </c>
      <c r="F501" s="320">
        <v>1</v>
      </c>
      <c r="G501" s="228">
        <v>-23.562839508056602</v>
      </c>
      <c r="H501" s="228">
        <v>-46.654640197753899</v>
      </c>
      <c r="I501" s="228">
        <v>509</v>
      </c>
      <c r="J501" s="228">
        <v>1</v>
      </c>
      <c r="K501" s="228">
        <v>0</v>
      </c>
      <c r="L501" s="228">
        <v>0</v>
      </c>
      <c r="M501" s="228">
        <v>1</v>
      </c>
      <c r="N501" s="228">
        <v>0</v>
      </c>
      <c r="O501" s="228">
        <v>0</v>
      </c>
      <c r="P501" s="228">
        <v>0</v>
      </c>
      <c r="Q501" s="228">
        <v>0</v>
      </c>
      <c r="R501" s="228">
        <v>0</v>
      </c>
      <c r="S501" s="228">
        <v>0</v>
      </c>
      <c r="T501" s="232"/>
    </row>
    <row r="502" spans="1:20" ht="15" x14ac:dyDescent="0.25">
      <c r="A502" s="228">
        <v>510</v>
      </c>
      <c r="B502" s="228" t="s">
        <v>6363</v>
      </c>
      <c r="C502" s="228" t="s">
        <v>3738</v>
      </c>
      <c r="D502" s="320" t="s">
        <v>740</v>
      </c>
      <c r="E502" s="320" t="s">
        <v>740</v>
      </c>
      <c r="F502" s="320">
        <v>1</v>
      </c>
      <c r="G502" s="228">
        <v>52.1072998046875</v>
      </c>
      <c r="H502" s="228">
        <v>-106.63500213623</v>
      </c>
      <c r="I502" s="228">
        <v>510</v>
      </c>
      <c r="J502" s="228">
        <v>1</v>
      </c>
      <c r="K502" s="228">
        <v>0</v>
      </c>
      <c r="L502" s="228">
        <v>1</v>
      </c>
      <c r="M502" s="228">
        <v>0</v>
      </c>
      <c r="N502" s="228">
        <v>0</v>
      </c>
      <c r="O502" s="228">
        <v>0</v>
      </c>
      <c r="P502" s="228">
        <v>0</v>
      </c>
      <c r="Q502" s="228">
        <v>0</v>
      </c>
      <c r="R502" s="228">
        <v>0</v>
      </c>
      <c r="S502" s="228">
        <v>0</v>
      </c>
      <c r="T502" s="232"/>
    </row>
    <row r="503" spans="1:20" ht="15" x14ac:dyDescent="0.25">
      <c r="A503" s="228">
        <v>511</v>
      </c>
      <c r="B503" s="228" t="s">
        <v>6364</v>
      </c>
      <c r="C503" s="228" t="s">
        <v>3741</v>
      </c>
      <c r="D503" s="320" t="s">
        <v>160</v>
      </c>
      <c r="E503" s="320" t="s">
        <v>50</v>
      </c>
      <c r="F503" s="320"/>
      <c r="G503" s="228">
        <v>32.080909729003899</v>
      </c>
      <c r="H503" s="228">
        <v>-81.0911865234375</v>
      </c>
      <c r="I503" s="228">
        <v>511</v>
      </c>
      <c r="J503" s="228">
        <v>4</v>
      </c>
      <c r="K503" s="228">
        <v>1</v>
      </c>
      <c r="L503" s="228">
        <v>0</v>
      </c>
      <c r="M503" s="228">
        <v>3</v>
      </c>
      <c r="N503" s="228">
        <v>0</v>
      </c>
      <c r="O503" s="228">
        <v>0</v>
      </c>
      <c r="P503" s="228">
        <v>0</v>
      </c>
      <c r="Q503" s="228">
        <v>0</v>
      </c>
      <c r="R503" s="228">
        <v>0</v>
      </c>
      <c r="S503" s="228">
        <v>0</v>
      </c>
      <c r="T503" s="232"/>
    </row>
    <row r="504" spans="1:20" ht="15" x14ac:dyDescent="0.25">
      <c r="A504" s="228">
        <v>512</v>
      </c>
      <c r="B504" s="228" t="s">
        <v>6365</v>
      </c>
      <c r="C504" s="228" t="s">
        <v>3748</v>
      </c>
      <c r="D504" s="320" t="s">
        <v>165</v>
      </c>
      <c r="E504" s="320" t="s">
        <v>50</v>
      </c>
      <c r="F504" s="320"/>
      <c r="G504" s="228">
        <v>30.319820404052699</v>
      </c>
      <c r="H504" s="228">
        <v>-86.137908935546804</v>
      </c>
      <c r="I504" s="228">
        <v>512</v>
      </c>
      <c r="J504" s="228">
        <v>3</v>
      </c>
      <c r="K504" s="228">
        <v>0</v>
      </c>
      <c r="L504" s="228">
        <v>0</v>
      </c>
      <c r="M504" s="228">
        <v>3</v>
      </c>
      <c r="N504" s="228">
        <v>0</v>
      </c>
      <c r="O504" s="228">
        <v>0</v>
      </c>
      <c r="P504" s="228">
        <v>0</v>
      </c>
      <c r="Q504" s="228">
        <v>0</v>
      </c>
      <c r="R504" s="228">
        <v>0</v>
      </c>
      <c r="S504" s="228">
        <v>0</v>
      </c>
      <c r="T504" s="232"/>
    </row>
    <row r="505" spans="1:20" ht="15" x14ac:dyDescent="0.25">
      <c r="A505" s="228">
        <v>513</v>
      </c>
      <c r="B505" s="228" t="s">
        <v>4530</v>
      </c>
      <c r="C505" s="228" t="s">
        <v>3750</v>
      </c>
      <c r="D505" s="320" t="s">
        <v>261</v>
      </c>
      <c r="E505" s="320" t="s">
        <v>50</v>
      </c>
      <c r="F505" s="320"/>
      <c r="G505" s="228">
        <v>47.603569030761697</v>
      </c>
      <c r="H505" s="228">
        <v>-122.329452514648</v>
      </c>
      <c r="I505" s="228">
        <v>513</v>
      </c>
      <c r="J505" s="228">
        <v>105</v>
      </c>
      <c r="K505" s="228">
        <v>38</v>
      </c>
      <c r="L505" s="228">
        <v>45</v>
      </c>
      <c r="M505" s="228">
        <v>10</v>
      </c>
      <c r="N505" s="228">
        <v>4</v>
      </c>
      <c r="O505" s="228">
        <v>0</v>
      </c>
      <c r="P505" s="228">
        <v>6</v>
      </c>
      <c r="Q505" s="228">
        <v>1</v>
      </c>
      <c r="R505" s="228">
        <v>4</v>
      </c>
      <c r="S505" s="228">
        <v>0</v>
      </c>
      <c r="T505" s="232"/>
    </row>
    <row r="506" spans="1:20" ht="15" x14ac:dyDescent="0.25">
      <c r="A506" s="228">
        <v>514</v>
      </c>
      <c r="B506" s="228" t="s">
        <v>6366</v>
      </c>
      <c r="C506" s="228" t="s">
        <v>3851</v>
      </c>
      <c r="D506" s="320" t="s">
        <v>76</v>
      </c>
      <c r="E506" s="320" t="s">
        <v>50</v>
      </c>
      <c r="F506" s="320"/>
      <c r="G506" s="228">
        <v>38.401741027832003</v>
      </c>
      <c r="H506" s="228">
        <v>-122.82524871826099</v>
      </c>
      <c r="I506" s="228">
        <v>514</v>
      </c>
      <c r="J506" s="228">
        <v>1</v>
      </c>
      <c r="K506" s="228">
        <v>0</v>
      </c>
      <c r="L506" s="228">
        <v>0</v>
      </c>
      <c r="M506" s="228">
        <v>1</v>
      </c>
      <c r="N506" s="228">
        <v>0</v>
      </c>
      <c r="O506" s="228">
        <v>0</v>
      </c>
      <c r="P506" s="228">
        <v>0</v>
      </c>
      <c r="Q506" s="228">
        <v>0</v>
      </c>
      <c r="R506" s="228">
        <v>0</v>
      </c>
      <c r="S506" s="228">
        <v>0</v>
      </c>
      <c r="T506" s="232"/>
    </row>
    <row r="507" spans="1:20" ht="15" x14ac:dyDescent="0.25">
      <c r="A507" s="228">
        <v>515</v>
      </c>
      <c r="B507" s="228" t="s">
        <v>6367</v>
      </c>
      <c r="C507" s="228" t="s">
        <v>3854</v>
      </c>
      <c r="D507" s="320" t="s">
        <v>1276</v>
      </c>
      <c r="E507" s="320" t="s">
        <v>50</v>
      </c>
      <c r="F507" s="320"/>
      <c r="G507" s="228">
        <v>34.858676910400298</v>
      </c>
      <c r="H507" s="228">
        <v>-111.80948638916</v>
      </c>
      <c r="I507" s="228">
        <v>515</v>
      </c>
      <c r="J507" s="228">
        <v>2</v>
      </c>
      <c r="K507" s="228">
        <v>0</v>
      </c>
      <c r="L507" s="228">
        <v>1</v>
      </c>
      <c r="M507" s="228">
        <v>1</v>
      </c>
      <c r="N507" s="228">
        <v>0</v>
      </c>
      <c r="O507" s="228">
        <v>0</v>
      </c>
      <c r="P507" s="228">
        <v>0</v>
      </c>
      <c r="Q507" s="228">
        <v>0</v>
      </c>
      <c r="R507" s="228">
        <v>0</v>
      </c>
      <c r="S507" s="228">
        <v>0</v>
      </c>
      <c r="T507" s="232"/>
    </row>
    <row r="508" spans="1:20" ht="15" x14ac:dyDescent="0.25">
      <c r="A508" s="228">
        <v>516</v>
      </c>
      <c r="B508" s="228" t="s">
        <v>6368</v>
      </c>
      <c r="C508" s="228" t="s">
        <v>3857</v>
      </c>
      <c r="D508" s="320" t="s">
        <v>874</v>
      </c>
      <c r="E508" s="320" t="s">
        <v>50</v>
      </c>
      <c r="F508" s="320"/>
      <c r="G508" s="228">
        <v>41.878391265869098</v>
      </c>
      <c r="H508" s="228">
        <v>-73.476982116699205</v>
      </c>
      <c r="I508" s="228">
        <v>516</v>
      </c>
      <c r="J508" s="228">
        <v>2</v>
      </c>
      <c r="K508" s="228">
        <v>1</v>
      </c>
      <c r="L508" s="228">
        <v>0</v>
      </c>
      <c r="M508" s="228">
        <v>0</v>
      </c>
      <c r="N508" s="228">
        <v>0</v>
      </c>
      <c r="O508" s="228">
        <v>0</v>
      </c>
      <c r="P508" s="228">
        <v>1</v>
      </c>
      <c r="Q508" s="228">
        <v>0</v>
      </c>
      <c r="R508" s="228">
        <v>0</v>
      </c>
      <c r="S508" s="228">
        <v>0</v>
      </c>
      <c r="T508" s="232"/>
    </row>
    <row r="509" spans="1:20" ht="15" x14ac:dyDescent="0.25">
      <c r="A509" s="228">
        <v>517</v>
      </c>
      <c r="B509" s="228" t="s">
        <v>6369</v>
      </c>
      <c r="C509" s="228" t="s">
        <v>3861</v>
      </c>
      <c r="D509" s="320" t="s">
        <v>1619</v>
      </c>
      <c r="E509" s="320" t="s">
        <v>50</v>
      </c>
      <c r="F509" s="320"/>
      <c r="G509" s="228">
        <v>39.022918701171797</v>
      </c>
      <c r="H509" s="228">
        <v>-94.715431213378906</v>
      </c>
      <c r="I509" s="228">
        <v>517</v>
      </c>
      <c r="J509" s="228">
        <v>1</v>
      </c>
      <c r="K509" s="228">
        <v>1</v>
      </c>
      <c r="L509" s="228">
        <v>0</v>
      </c>
      <c r="M509" s="228">
        <v>0</v>
      </c>
      <c r="N509" s="228">
        <v>0</v>
      </c>
      <c r="O509" s="228">
        <v>0</v>
      </c>
      <c r="P509" s="228">
        <v>0</v>
      </c>
      <c r="Q509" s="228">
        <v>0</v>
      </c>
      <c r="R509" s="228">
        <v>0</v>
      </c>
      <c r="S509" s="228">
        <v>0</v>
      </c>
      <c r="T509" s="232"/>
    </row>
    <row r="510" spans="1:20" ht="15" x14ac:dyDescent="0.25">
      <c r="A510" s="228">
        <v>518</v>
      </c>
      <c r="B510" s="228" t="s">
        <v>6370</v>
      </c>
      <c r="C510" s="228" t="s">
        <v>3864</v>
      </c>
      <c r="D510" s="320" t="s">
        <v>874</v>
      </c>
      <c r="E510" s="320" t="s">
        <v>50</v>
      </c>
      <c r="F510" s="320"/>
      <c r="G510" s="228">
        <v>41.87984085083</v>
      </c>
      <c r="H510" s="228">
        <v>-72.8001708984375</v>
      </c>
      <c r="I510" s="228">
        <v>518</v>
      </c>
      <c r="J510" s="228">
        <v>1</v>
      </c>
      <c r="K510" s="228">
        <v>0</v>
      </c>
      <c r="L510" s="228">
        <v>1</v>
      </c>
      <c r="M510" s="228">
        <v>0</v>
      </c>
      <c r="N510" s="228">
        <v>0</v>
      </c>
      <c r="O510" s="228">
        <v>0</v>
      </c>
      <c r="P510" s="228">
        <v>0</v>
      </c>
      <c r="Q510" s="228">
        <v>0</v>
      </c>
      <c r="R510" s="228">
        <v>0</v>
      </c>
      <c r="S510" s="228">
        <v>0</v>
      </c>
      <c r="T510" s="232"/>
    </row>
    <row r="511" spans="1:20" ht="15" x14ac:dyDescent="0.25">
      <c r="A511" s="228">
        <v>519</v>
      </c>
      <c r="B511" s="228" t="s">
        <v>6371</v>
      </c>
      <c r="C511" s="228" t="s">
        <v>3866</v>
      </c>
      <c r="D511" s="320" t="s">
        <v>76</v>
      </c>
      <c r="E511" s="320" t="s">
        <v>50</v>
      </c>
      <c r="F511" s="320"/>
      <c r="G511" s="228">
        <v>36.428428649902301</v>
      </c>
      <c r="H511" s="228">
        <v>-121.32769012451099</v>
      </c>
      <c r="I511" s="228">
        <v>519</v>
      </c>
      <c r="J511" s="228">
        <v>2</v>
      </c>
      <c r="K511" s="228">
        <v>1</v>
      </c>
      <c r="L511" s="228">
        <v>0</v>
      </c>
      <c r="M511" s="228">
        <v>1</v>
      </c>
      <c r="N511" s="228">
        <v>0</v>
      </c>
      <c r="O511" s="228">
        <v>0</v>
      </c>
      <c r="P511" s="228">
        <v>0</v>
      </c>
      <c r="Q511" s="228">
        <v>0</v>
      </c>
      <c r="R511" s="228">
        <v>0</v>
      </c>
      <c r="S511" s="228">
        <v>0</v>
      </c>
      <c r="T511" s="232"/>
    </row>
    <row r="512" spans="1:20" ht="15" x14ac:dyDescent="0.25">
      <c r="A512" s="228">
        <v>520</v>
      </c>
      <c r="B512" s="228" t="s">
        <v>4531</v>
      </c>
      <c r="C512" s="228" t="s">
        <v>3871</v>
      </c>
      <c r="D512" s="320" t="s">
        <v>49</v>
      </c>
      <c r="E512" s="320" t="s">
        <v>50</v>
      </c>
      <c r="F512" s="320"/>
      <c r="G512" s="228">
        <v>42.386680603027301</v>
      </c>
      <c r="H512" s="228">
        <v>-71.098258972167898</v>
      </c>
      <c r="I512" s="228">
        <v>520</v>
      </c>
      <c r="J512" s="228">
        <v>14</v>
      </c>
      <c r="K512" s="228">
        <v>0</v>
      </c>
      <c r="L512" s="228">
        <v>5</v>
      </c>
      <c r="M512" s="228">
        <v>9</v>
      </c>
      <c r="N512" s="228">
        <v>0</v>
      </c>
      <c r="O512" s="228">
        <v>1</v>
      </c>
      <c r="P512" s="228">
        <v>0</v>
      </c>
      <c r="Q512" s="228">
        <v>0</v>
      </c>
      <c r="R512" s="228">
        <v>0</v>
      </c>
      <c r="S512" s="228">
        <v>0</v>
      </c>
      <c r="T512" s="232"/>
    </row>
    <row r="513" spans="1:20" ht="15" x14ac:dyDescent="0.25">
      <c r="A513" s="228">
        <v>521</v>
      </c>
      <c r="B513" s="228" t="s">
        <v>6372</v>
      </c>
      <c r="C513" s="228" t="s">
        <v>3871</v>
      </c>
      <c r="D513" s="320" t="s">
        <v>815</v>
      </c>
      <c r="E513" s="320" t="s">
        <v>50</v>
      </c>
      <c r="F513" s="320"/>
      <c r="G513" s="228">
        <v>40.570701599121001</v>
      </c>
      <c r="H513" s="228">
        <v>-74.619392395019503</v>
      </c>
      <c r="I513" s="228">
        <v>521</v>
      </c>
      <c r="J513" s="228">
        <v>1</v>
      </c>
      <c r="K513" s="228">
        <v>0</v>
      </c>
      <c r="L513" s="228">
        <v>1</v>
      </c>
      <c r="M513" s="228">
        <v>0</v>
      </c>
      <c r="N513" s="228">
        <v>0</v>
      </c>
      <c r="O513" s="228">
        <v>0</v>
      </c>
      <c r="P513" s="228">
        <v>0</v>
      </c>
      <c r="Q513" s="228">
        <v>0</v>
      </c>
      <c r="R513" s="228">
        <v>0</v>
      </c>
      <c r="S513" s="228">
        <v>0</v>
      </c>
      <c r="T513" s="232"/>
    </row>
    <row r="514" spans="1:20" ht="15" x14ac:dyDescent="0.25">
      <c r="A514" s="228">
        <v>522</v>
      </c>
      <c r="B514" s="228" t="s">
        <v>6373</v>
      </c>
      <c r="C514" s="228" t="s">
        <v>3889</v>
      </c>
      <c r="D514" s="320" t="s">
        <v>76</v>
      </c>
      <c r="E514" s="320" t="s">
        <v>50</v>
      </c>
      <c r="F514" s="320"/>
      <c r="G514" s="228">
        <v>38.524448394775298</v>
      </c>
      <c r="H514" s="228">
        <v>-122.92501831054599</v>
      </c>
      <c r="I514" s="228">
        <v>522</v>
      </c>
      <c r="J514" s="228">
        <v>4</v>
      </c>
      <c r="K514" s="228">
        <v>0</v>
      </c>
      <c r="L514" s="228">
        <v>1</v>
      </c>
      <c r="M514" s="228">
        <v>1</v>
      </c>
      <c r="N514" s="228">
        <v>0</v>
      </c>
      <c r="O514" s="228">
        <v>1</v>
      </c>
      <c r="P514" s="228">
        <v>1</v>
      </c>
      <c r="Q514" s="228">
        <v>0</v>
      </c>
      <c r="R514" s="228">
        <v>0</v>
      </c>
      <c r="S514" s="228">
        <v>0</v>
      </c>
      <c r="T514" s="232"/>
    </row>
    <row r="515" spans="1:20" ht="15" x14ac:dyDescent="0.25">
      <c r="A515" s="228">
        <v>523</v>
      </c>
      <c r="B515" s="228" t="s">
        <v>6374</v>
      </c>
      <c r="C515" s="228" t="s">
        <v>3892</v>
      </c>
      <c r="D515" s="320" t="s">
        <v>76</v>
      </c>
      <c r="E515" s="320" t="s">
        <v>50</v>
      </c>
      <c r="F515" s="320"/>
      <c r="G515" s="228">
        <v>34.045680999755803</v>
      </c>
      <c r="H515" s="228">
        <v>-118.04418182373</v>
      </c>
      <c r="I515" s="228">
        <v>523</v>
      </c>
      <c r="J515" s="228">
        <v>1</v>
      </c>
      <c r="K515" s="228">
        <v>0</v>
      </c>
      <c r="L515" s="228">
        <v>1</v>
      </c>
      <c r="M515" s="228">
        <v>0</v>
      </c>
      <c r="N515" s="228">
        <v>0</v>
      </c>
      <c r="O515" s="228">
        <v>0</v>
      </c>
      <c r="P515" s="228">
        <v>0</v>
      </c>
      <c r="Q515" s="228">
        <v>0</v>
      </c>
      <c r="R515" s="228">
        <v>0</v>
      </c>
      <c r="S515" s="228">
        <v>0</v>
      </c>
      <c r="T515" s="232"/>
    </row>
    <row r="516" spans="1:20" ht="15" x14ac:dyDescent="0.25">
      <c r="A516" s="228">
        <v>524</v>
      </c>
      <c r="B516" s="228" t="s">
        <v>6375</v>
      </c>
      <c r="C516" s="228" t="s">
        <v>3895</v>
      </c>
      <c r="D516" s="320" t="s">
        <v>660</v>
      </c>
      <c r="E516" s="320" t="s">
        <v>50</v>
      </c>
      <c r="F516" s="320"/>
      <c r="G516" s="228">
        <v>40.549880981445298</v>
      </c>
      <c r="H516" s="228">
        <v>-111.93869018554599</v>
      </c>
      <c r="I516" s="228">
        <v>524</v>
      </c>
      <c r="J516" s="228">
        <v>1</v>
      </c>
      <c r="K516" s="228">
        <v>0</v>
      </c>
      <c r="L516" s="228">
        <v>1</v>
      </c>
      <c r="M516" s="228">
        <v>0</v>
      </c>
      <c r="N516" s="228">
        <v>0</v>
      </c>
      <c r="O516" s="228">
        <v>0</v>
      </c>
      <c r="P516" s="228">
        <v>0</v>
      </c>
      <c r="Q516" s="228">
        <v>0</v>
      </c>
      <c r="R516" s="228">
        <v>0</v>
      </c>
      <c r="S516" s="228">
        <v>0</v>
      </c>
      <c r="T516" s="232"/>
    </row>
    <row r="517" spans="1:20" ht="15" x14ac:dyDescent="0.25">
      <c r="A517" s="228">
        <v>525</v>
      </c>
      <c r="B517" s="228" t="s">
        <v>6376</v>
      </c>
      <c r="C517" s="228" t="s">
        <v>3898</v>
      </c>
      <c r="D517" s="320" t="s">
        <v>76</v>
      </c>
      <c r="E517" s="320" t="s">
        <v>50</v>
      </c>
      <c r="F517" s="320"/>
      <c r="G517" s="228">
        <v>34.115798950195298</v>
      </c>
      <c r="H517" s="228">
        <v>-118.152130126953</v>
      </c>
      <c r="I517" s="228">
        <v>525</v>
      </c>
      <c r="J517" s="228">
        <v>5</v>
      </c>
      <c r="K517" s="228">
        <v>1</v>
      </c>
      <c r="L517" s="228">
        <v>4</v>
      </c>
      <c r="M517" s="228">
        <v>0</v>
      </c>
      <c r="N517" s="228">
        <v>0</v>
      </c>
      <c r="O517" s="228">
        <v>0</v>
      </c>
      <c r="P517" s="228">
        <v>0</v>
      </c>
      <c r="Q517" s="228">
        <v>0</v>
      </c>
      <c r="R517" s="228">
        <v>0</v>
      </c>
      <c r="S517" s="228">
        <v>0</v>
      </c>
      <c r="T517" s="232"/>
    </row>
    <row r="518" spans="1:20" ht="15" x14ac:dyDescent="0.25">
      <c r="A518" s="228">
        <v>526</v>
      </c>
      <c r="B518" s="228" t="s">
        <v>6377</v>
      </c>
      <c r="C518" s="228" t="s">
        <v>3903</v>
      </c>
      <c r="D518" s="320" t="s">
        <v>320</v>
      </c>
      <c r="E518" s="320" t="s">
        <v>50</v>
      </c>
      <c r="F518" s="320"/>
      <c r="G518" s="228">
        <v>43.637611389160099</v>
      </c>
      <c r="H518" s="228">
        <v>-70.251731872558594</v>
      </c>
      <c r="I518" s="228">
        <v>526</v>
      </c>
      <c r="J518" s="228">
        <v>1</v>
      </c>
      <c r="K518" s="228">
        <v>0</v>
      </c>
      <c r="L518" s="228">
        <v>1</v>
      </c>
      <c r="M518" s="228">
        <v>0</v>
      </c>
      <c r="N518" s="228">
        <v>0</v>
      </c>
      <c r="O518" s="228">
        <v>0</v>
      </c>
      <c r="P518" s="228">
        <v>0</v>
      </c>
      <c r="Q518" s="228">
        <v>0</v>
      </c>
      <c r="R518" s="228">
        <v>0</v>
      </c>
      <c r="S518" s="228">
        <v>0</v>
      </c>
      <c r="T518" s="232"/>
    </row>
    <row r="519" spans="1:20" ht="15" x14ac:dyDescent="0.25">
      <c r="A519" s="228">
        <v>527</v>
      </c>
      <c r="B519" s="228" t="s">
        <v>4532</v>
      </c>
      <c r="C519" s="228" t="s">
        <v>3906</v>
      </c>
      <c r="D519" s="320" t="s">
        <v>76</v>
      </c>
      <c r="E519" s="320" t="s">
        <v>50</v>
      </c>
      <c r="F519" s="320"/>
      <c r="G519" s="228">
        <v>37.656059265136697</v>
      </c>
      <c r="H519" s="228">
        <v>-122.414176940917</v>
      </c>
      <c r="I519" s="228">
        <v>527</v>
      </c>
      <c r="J519" s="228">
        <v>41</v>
      </c>
      <c r="K519" s="228">
        <v>7</v>
      </c>
      <c r="L519" s="228">
        <v>13</v>
      </c>
      <c r="M519" s="228">
        <v>14</v>
      </c>
      <c r="N519" s="228">
        <v>2</v>
      </c>
      <c r="O519" s="228">
        <v>7</v>
      </c>
      <c r="P519" s="228">
        <v>0</v>
      </c>
      <c r="Q519" s="228">
        <v>0</v>
      </c>
      <c r="R519" s="228">
        <v>0</v>
      </c>
      <c r="S519" s="228">
        <v>0</v>
      </c>
      <c r="T519" s="232"/>
    </row>
    <row r="520" spans="1:20" ht="15" x14ac:dyDescent="0.25">
      <c r="A520" s="228">
        <v>528</v>
      </c>
      <c r="B520" s="228" t="s">
        <v>4533</v>
      </c>
      <c r="C520" s="228" t="s">
        <v>3937</v>
      </c>
      <c r="D520" s="320" t="s">
        <v>261</v>
      </c>
      <c r="E520" s="320" t="s">
        <v>50</v>
      </c>
      <c r="F520" s="320"/>
      <c r="G520" s="228">
        <v>47.657260894775298</v>
      </c>
      <c r="H520" s="228">
        <v>-117.41227722167901</v>
      </c>
      <c r="I520" s="228">
        <v>528</v>
      </c>
      <c r="J520" s="228">
        <v>11</v>
      </c>
      <c r="K520" s="228">
        <v>5</v>
      </c>
      <c r="L520" s="228">
        <v>3</v>
      </c>
      <c r="M520" s="228">
        <v>2</v>
      </c>
      <c r="N520" s="228">
        <v>1</v>
      </c>
      <c r="O520" s="228">
        <v>0</v>
      </c>
      <c r="P520" s="228">
        <v>0</v>
      </c>
      <c r="Q520" s="228">
        <v>0</v>
      </c>
      <c r="R520" s="228">
        <v>1</v>
      </c>
      <c r="S520" s="228">
        <v>0</v>
      </c>
      <c r="T520" s="232"/>
    </row>
    <row r="521" spans="1:20" ht="15" x14ac:dyDescent="0.25">
      <c r="A521" s="228">
        <v>529</v>
      </c>
      <c r="B521" s="228" t="s">
        <v>6378</v>
      </c>
      <c r="C521" s="228" t="s">
        <v>3944</v>
      </c>
      <c r="D521" s="320" t="s">
        <v>660</v>
      </c>
      <c r="E521" s="320" t="s">
        <v>50</v>
      </c>
      <c r="F521" s="320"/>
      <c r="G521" s="228">
        <v>37.183170318603501</v>
      </c>
      <c r="H521" s="228">
        <v>-113.003662109375</v>
      </c>
      <c r="I521" s="228">
        <v>529</v>
      </c>
      <c r="J521" s="228">
        <v>1</v>
      </c>
      <c r="K521" s="228">
        <v>1</v>
      </c>
      <c r="L521" s="228">
        <v>0</v>
      </c>
      <c r="M521" s="228">
        <v>0</v>
      </c>
      <c r="N521" s="228">
        <v>0</v>
      </c>
      <c r="O521" s="228">
        <v>0</v>
      </c>
      <c r="P521" s="228">
        <v>0</v>
      </c>
      <c r="Q521" s="228">
        <v>0</v>
      </c>
      <c r="R521" s="228">
        <v>0</v>
      </c>
      <c r="S521" s="228">
        <v>0</v>
      </c>
      <c r="T521" s="232"/>
    </row>
    <row r="522" spans="1:20" ht="15" x14ac:dyDescent="0.25">
      <c r="A522" s="228">
        <v>530</v>
      </c>
      <c r="B522" s="228" t="s">
        <v>6379</v>
      </c>
      <c r="C522" s="228" t="s">
        <v>3947</v>
      </c>
      <c r="D522" s="320" t="s">
        <v>208</v>
      </c>
      <c r="E522" s="320" t="s">
        <v>50</v>
      </c>
      <c r="F522" s="320"/>
      <c r="G522" s="228">
        <v>39.801048278808501</v>
      </c>
      <c r="H522" s="228">
        <v>-89.643600463867102</v>
      </c>
      <c r="I522" s="228">
        <v>530</v>
      </c>
      <c r="J522" s="228">
        <v>3</v>
      </c>
      <c r="K522" s="228">
        <v>0</v>
      </c>
      <c r="L522" s="228">
        <v>0</v>
      </c>
      <c r="M522" s="228">
        <v>1</v>
      </c>
      <c r="N522" s="228">
        <v>0</v>
      </c>
      <c r="O522" s="228">
        <v>0</v>
      </c>
      <c r="P522" s="228">
        <v>2</v>
      </c>
      <c r="Q522" s="228">
        <v>0</v>
      </c>
      <c r="R522" s="228">
        <v>0</v>
      </c>
      <c r="S522" s="228">
        <v>0</v>
      </c>
      <c r="T522" s="232"/>
    </row>
    <row r="523" spans="1:20" ht="15" x14ac:dyDescent="0.25">
      <c r="A523" s="228">
        <v>531</v>
      </c>
      <c r="B523" s="228" t="s">
        <v>6380</v>
      </c>
      <c r="C523" s="228" t="s">
        <v>3947</v>
      </c>
      <c r="D523" s="320" t="s">
        <v>49</v>
      </c>
      <c r="E523" s="320" t="s">
        <v>50</v>
      </c>
      <c r="F523" s="320"/>
      <c r="G523" s="228">
        <v>42.101249694824197</v>
      </c>
      <c r="H523" s="228">
        <v>-72.589286804199205</v>
      </c>
      <c r="I523" s="228">
        <v>531</v>
      </c>
      <c r="J523" s="228">
        <v>6</v>
      </c>
      <c r="K523" s="228">
        <v>2</v>
      </c>
      <c r="L523" s="228">
        <v>2</v>
      </c>
      <c r="M523" s="228">
        <v>1</v>
      </c>
      <c r="N523" s="228">
        <v>0</v>
      </c>
      <c r="O523" s="228">
        <v>0</v>
      </c>
      <c r="P523" s="228">
        <v>1</v>
      </c>
      <c r="Q523" s="228">
        <v>0</v>
      </c>
      <c r="R523" s="228">
        <v>0</v>
      </c>
      <c r="S523" s="228">
        <v>0</v>
      </c>
      <c r="T523" s="232"/>
    </row>
    <row r="524" spans="1:20" ht="15" x14ac:dyDescent="0.25">
      <c r="A524" s="228">
        <v>532</v>
      </c>
      <c r="B524" s="228" t="s">
        <v>6381</v>
      </c>
      <c r="C524" s="228" t="s">
        <v>3963</v>
      </c>
      <c r="D524" s="320" t="s">
        <v>320</v>
      </c>
      <c r="E524" s="320" t="s">
        <v>50</v>
      </c>
      <c r="F524" s="320"/>
      <c r="G524" s="228">
        <v>43.4669189453125</v>
      </c>
      <c r="H524" s="228">
        <v>-70.797958374023395</v>
      </c>
      <c r="I524" s="228">
        <v>532</v>
      </c>
      <c r="J524" s="228">
        <v>1</v>
      </c>
      <c r="K524" s="228">
        <v>0</v>
      </c>
      <c r="L524" s="228">
        <v>1</v>
      </c>
      <c r="M524" s="228">
        <v>0</v>
      </c>
      <c r="N524" s="228">
        <v>0</v>
      </c>
      <c r="O524" s="228">
        <v>0</v>
      </c>
      <c r="P524" s="228">
        <v>0</v>
      </c>
      <c r="Q524" s="228">
        <v>0</v>
      </c>
      <c r="R524" s="228">
        <v>0</v>
      </c>
      <c r="S524" s="228">
        <v>0</v>
      </c>
      <c r="T524" s="232"/>
    </row>
    <row r="525" spans="1:20" ht="15" x14ac:dyDescent="0.25">
      <c r="A525" s="228">
        <v>533</v>
      </c>
      <c r="B525" s="228" t="s">
        <v>6382</v>
      </c>
      <c r="C525" s="228" t="s">
        <v>3965</v>
      </c>
      <c r="D525" s="320" t="s">
        <v>208</v>
      </c>
      <c r="E525" s="320" t="s">
        <v>50</v>
      </c>
      <c r="F525" s="320"/>
      <c r="G525" s="228">
        <v>41.913761138916001</v>
      </c>
      <c r="H525" s="228">
        <v>-88.312843322753906</v>
      </c>
      <c r="I525" s="228">
        <v>533</v>
      </c>
      <c r="J525" s="228">
        <v>1</v>
      </c>
      <c r="K525" s="228">
        <v>0</v>
      </c>
      <c r="L525" s="228">
        <v>0</v>
      </c>
      <c r="M525" s="228">
        <v>0</v>
      </c>
      <c r="N525" s="228">
        <v>0</v>
      </c>
      <c r="O525" s="228">
        <v>0</v>
      </c>
      <c r="P525" s="228">
        <v>1</v>
      </c>
      <c r="Q525" s="228">
        <v>0</v>
      </c>
      <c r="R525" s="228">
        <v>0</v>
      </c>
      <c r="S525" s="228">
        <v>0</v>
      </c>
      <c r="T525" s="232"/>
    </row>
    <row r="526" spans="1:20" ht="15" x14ac:dyDescent="0.25">
      <c r="A526" s="228">
        <v>534</v>
      </c>
      <c r="B526" s="228" t="s">
        <v>6383</v>
      </c>
      <c r="C526" s="228" t="s">
        <v>3968</v>
      </c>
      <c r="D526" s="320" t="s">
        <v>660</v>
      </c>
      <c r="E526" s="320" t="s">
        <v>50</v>
      </c>
      <c r="F526" s="320"/>
      <c r="G526" s="228">
        <v>37.1090698242187</v>
      </c>
      <c r="H526" s="228">
        <v>-113.583297729492</v>
      </c>
      <c r="I526" s="228">
        <v>534</v>
      </c>
      <c r="J526" s="228">
        <v>1</v>
      </c>
      <c r="K526" s="228">
        <v>1</v>
      </c>
      <c r="L526" s="228">
        <v>0</v>
      </c>
      <c r="M526" s="228">
        <v>0</v>
      </c>
      <c r="N526" s="228">
        <v>0</v>
      </c>
      <c r="O526" s="228">
        <v>0</v>
      </c>
      <c r="P526" s="228">
        <v>0</v>
      </c>
      <c r="Q526" s="228">
        <v>0</v>
      </c>
      <c r="R526" s="228">
        <v>0</v>
      </c>
      <c r="S526" s="228">
        <v>0</v>
      </c>
      <c r="T526" s="232"/>
    </row>
    <row r="527" spans="1:20" ht="15" x14ac:dyDescent="0.25">
      <c r="A527" s="228">
        <v>535</v>
      </c>
      <c r="B527" s="228" t="s">
        <v>6384</v>
      </c>
      <c r="C527" s="228" t="s">
        <v>3971</v>
      </c>
      <c r="D527" s="320" t="s">
        <v>732</v>
      </c>
      <c r="E527" s="320" t="s">
        <v>50</v>
      </c>
      <c r="F527" s="320"/>
      <c r="G527" s="228">
        <v>44.418228149413999</v>
      </c>
      <c r="H527" s="228">
        <v>-72.020782470703097</v>
      </c>
      <c r="I527" s="228">
        <v>535</v>
      </c>
      <c r="J527" s="228">
        <v>1</v>
      </c>
      <c r="K527" s="228">
        <v>1</v>
      </c>
      <c r="L527" s="228">
        <v>0</v>
      </c>
      <c r="M527" s="228">
        <v>0</v>
      </c>
      <c r="N527" s="228">
        <v>0</v>
      </c>
      <c r="O527" s="228">
        <v>0</v>
      </c>
      <c r="P527" s="228">
        <v>0</v>
      </c>
      <c r="Q527" s="228">
        <v>0</v>
      </c>
      <c r="R527" s="228">
        <v>0</v>
      </c>
      <c r="S527" s="228">
        <v>0</v>
      </c>
      <c r="T527" s="232"/>
    </row>
    <row r="528" spans="1:20" ht="15" x14ac:dyDescent="0.25">
      <c r="A528" s="228">
        <v>536</v>
      </c>
      <c r="B528" s="228" t="s">
        <v>6385</v>
      </c>
      <c r="C528" s="228" t="s">
        <v>3974</v>
      </c>
      <c r="D528" s="320" t="s">
        <v>673</v>
      </c>
      <c r="E528" s="320" t="s">
        <v>50</v>
      </c>
      <c r="F528" s="320"/>
      <c r="G528" s="228">
        <v>38.627750396728501</v>
      </c>
      <c r="H528" s="228">
        <v>-90.199562072753906</v>
      </c>
      <c r="I528" s="228">
        <v>536</v>
      </c>
      <c r="J528" s="228">
        <v>8</v>
      </c>
      <c r="K528" s="228">
        <v>1</v>
      </c>
      <c r="L528" s="228">
        <v>4</v>
      </c>
      <c r="M528" s="228">
        <v>2</v>
      </c>
      <c r="N528" s="228">
        <v>0</v>
      </c>
      <c r="O528" s="228">
        <v>1</v>
      </c>
      <c r="P528" s="228">
        <v>0</v>
      </c>
      <c r="Q528" s="228">
        <v>0</v>
      </c>
      <c r="R528" s="228">
        <v>0</v>
      </c>
      <c r="S528" s="228">
        <v>0</v>
      </c>
      <c r="T528" s="232"/>
    </row>
    <row r="529" spans="1:20" ht="15" x14ac:dyDescent="0.25">
      <c r="A529" s="228">
        <v>537</v>
      </c>
      <c r="B529" s="228" t="s">
        <v>6334</v>
      </c>
      <c r="C529" s="228" t="s">
        <v>3168</v>
      </c>
      <c r="D529" s="320" t="s">
        <v>198</v>
      </c>
      <c r="E529" s="320" t="s">
        <v>50</v>
      </c>
      <c r="F529" s="320"/>
      <c r="G529" s="228">
        <v>44.943820953369098</v>
      </c>
      <c r="H529" s="228">
        <v>-93.093322753906193</v>
      </c>
      <c r="I529" s="228">
        <v>537</v>
      </c>
      <c r="J529" s="228">
        <v>16</v>
      </c>
      <c r="K529" s="228">
        <v>10</v>
      </c>
      <c r="L529" s="228">
        <v>2</v>
      </c>
      <c r="M529" s="228">
        <v>3</v>
      </c>
      <c r="N529" s="228">
        <v>0</v>
      </c>
      <c r="O529" s="228">
        <v>0</v>
      </c>
      <c r="P529" s="228">
        <v>1</v>
      </c>
      <c r="Q529" s="228">
        <v>0</v>
      </c>
      <c r="R529" s="228">
        <v>0</v>
      </c>
      <c r="S529" s="228">
        <v>0</v>
      </c>
      <c r="T529" s="232"/>
    </row>
    <row r="530" spans="1:20" ht="15" x14ac:dyDescent="0.25">
      <c r="A530" s="228">
        <v>538</v>
      </c>
      <c r="B530" s="228" t="s">
        <v>4534</v>
      </c>
      <c r="C530" s="228" t="s">
        <v>3998</v>
      </c>
      <c r="D530" s="320" t="s">
        <v>1475</v>
      </c>
      <c r="E530" s="320" t="s">
        <v>50</v>
      </c>
      <c r="F530" s="320"/>
      <c r="G530" s="228">
        <v>38.961448669433501</v>
      </c>
      <c r="H530" s="228">
        <v>-119.940551757812</v>
      </c>
      <c r="I530" s="228">
        <v>538</v>
      </c>
      <c r="J530" s="228">
        <v>7</v>
      </c>
      <c r="K530" s="228">
        <v>2</v>
      </c>
      <c r="L530" s="228">
        <v>4</v>
      </c>
      <c r="M530" s="228">
        <v>1</v>
      </c>
      <c r="N530" s="228">
        <v>1</v>
      </c>
      <c r="O530" s="228">
        <v>0</v>
      </c>
      <c r="P530" s="228">
        <v>0</v>
      </c>
      <c r="Q530" s="228">
        <v>0</v>
      </c>
      <c r="R530" s="228">
        <v>0</v>
      </c>
      <c r="S530" s="228">
        <v>0</v>
      </c>
      <c r="T530" s="232"/>
    </row>
    <row r="531" spans="1:20" ht="15" x14ac:dyDescent="0.25">
      <c r="A531" s="228">
        <v>539</v>
      </c>
      <c r="B531" s="228" t="s">
        <v>6386</v>
      </c>
      <c r="C531" s="228" t="s">
        <v>4007</v>
      </c>
      <c r="D531" s="320" t="s">
        <v>144</v>
      </c>
      <c r="E531" s="320" t="s">
        <v>50</v>
      </c>
      <c r="F531" s="320"/>
      <c r="G531" s="228">
        <v>39.007682800292898</v>
      </c>
      <c r="H531" s="228">
        <v>-77.392852783203097</v>
      </c>
      <c r="I531" s="228">
        <v>539</v>
      </c>
      <c r="J531" s="228">
        <v>2</v>
      </c>
      <c r="K531" s="228">
        <v>1</v>
      </c>
      <c r="L531" s="228">
        <v>1</v>
      </c>
      <c r="M531" s="228">
        <v>0</v>
      </c>
      <c r="N531" s="228">
        <v>0</v>
      </c>
      <c r="O531" s="228">
        <v>0</v>
      </c>
      <c r="P531" s="228">
        <v>0</v>
      </c>
      <c r="Q531" s="228">
        <v>0</v>
      </c>
      <c r="R531" s="228">
        <v>0</v>
      </c>
      <c r="S531" s="228">
        <v>0</v>
      </c>
      <c r="T531" s="232"/>
    </row>
    <row r="532" spans="1:20" ht="15" x14ac:dyDescent="0.25">
      <c r="A532" s="228">
        <v>540</v>
      </c>
      <c r="B532" s="228" t="s">
        <v>6387</v>
      </c>
      <c r="C532" s="228" t="s">
        <v>4010</v>
      </c>
      <c r="D532" s="320" t="s">
        <v>4011</v>
      </c>
      <c r="E532" s="320" t="s">
        <v>4011</v>
      </c>
      <c r="F532" s="320">
        <v>1</v>
      </c>
      <c r="G532" s="228">
        <v>59.352500915527301</v>
      </c>
      <c r="H532" s="228">
        <v>18.032600402831999</v>
      </c>
      <c r="I532" s="228">
        <v>540</v>
      </c>
      <c r="J532" s="228">
        <v>1</v>
      </c>
      <c r="K532" s="228">
        <v>0</v>
      </c>
      <c r="L532" s="228">
        <v>0</v>
      </c>
      <c r="M532" s="228">
        <v>1</v>
      </c>
      <c r="N532" s="228">
        <v>0</v>
      </c>
      <c r="O532" s="228">
        <v>0</v>
      </c>
      <c r="P532" s="228">
        <v>0</v>
      </c>
      <c r="Q532" s="228">
        <v>0</v>
      </c>
      <c r="R532" s="228">
        <v>0</v>
      </c>
      <c r="S532" s="228">
        <v>0</v>
      </c>
      <c r="T532" s="232"/>
    </row>
    <row r="533" spans="1:20" ht="15" x14ac:dyDescent="0.25">
      <c r="A533" s="228">
        <v>541</v>
      </c>
      <c r="B533" s="228" t="s">
        <v>6388</v>
      </c>
      <c r="C533" s="228" t="s">
        <v>4014</v>
      </c>
      <c r="D533" s="320" t="s">
        <v>76</v>
      </c>
      <c r="E533" s="320" t="s">
        <v>50</v>
      </c>
      <c r="F533" s="320"/>
      <c r="G533" s="228">
        <v>37.953670501708899</v>
      </c>
      <c r="H533" s="228">
        <v>-121.29074859619099</v>
      </c>
      <c r="I533" s="228">
        <v>541</v>
      </c>
      <c r="J533" s="228">
        <v>9</v>
      </c>
      <c r="K533" s="228">
        <v>4</v>
      </c>
      <c r="L533" s="228">
        <v>1</v>
      </c>
      <c r="M533" s="228">
        <v>2</v>
      </c>
      <c r="N533" s="228">
        <v>1</v>
      </c>
      <c r="O533" s="228">
        <v>0</v>
      </c>
      <c r="P533" s="228">
        <v>1</v>
      </c>
      <c r="Q533" s="228">
        <v>0</v>
      </c>
      <c r="R533" s="228">
        <v>0</v>
      </c>
      <c r="S533" s="228">
        <v>0</v>
      </c>
      <c r="T533" s="232"/>
    </row>
    <row r="534" spans="1:20" ht="15" x14ac:dyDescent="0.25">
      <c r="A534" s="228">
        <v>542</v>
      </c>
      <c r="B534" s="228" t="s">
        <v>6389</v>
      </c>
      <c r="C534" s="228" t="s">
        <v>4025</v>
      </c>
      <c r="D534" s="320" t="s">
        <v>740</v>
      </c>
      <c r="E534" s="320" t="s">
        <v>740</v>
      </c>
      <c r="F534" s="320">
        <v>1</v>
      </c>
      <c r="G534" s="228">
        <v>46.489589691162102</v>
      </c>
      <c r="H534" s="228">
        <v>-80.9901123046875</v>
      </c>
      <c r="I534" s="228">
        <v>542</v>
      </c>
      <c r="J534" s="228">
        <v>1</v>
      </c>
      <c r="K534" s="228">
        <v>0</v>
      </c>
      <c r="L534" s="228">
        <v>0</v>
      </c>
      <c r="M534" s="228">
        <v>0</v>
      </c>
      <c r="N534" s="228">
        <v>0</v>
      </c>
      <c r="O534" s="228">
        <v>0</v>
      </c>
      <c r="P534" s="228">
        <v>1</v>
      </c>
      <c r="Q534" s="228">
        <v>0</v>
      </c>
      <c r="R534" s="228">
        <v>0</v>
      </c>
      <c r="S534" s="228">
        <v>0</v>
      </c>
      <c r="T534" s="232"/>
    </row>
    <row r="535" spans="1:20" ht="15" x14ac:dyDescent="0.25">
      <c r="A535" s="228">
        <v>543</v>
      </c>
      <c r="B535" s="228" t="s">
        <v>6390</v>
      </c>
      <c r="C535" s="228" t="s">
        <v>4028</v>
      </c>
      <c r="D535" s="320" t="s">
        <v>76</v>
      </c>
      <c r="E535" s="320" t="s">
        <v>50</v>
      </c>
      <c r="F535" s="320"/>
      <c r="G535" s="228">
        <v>38.239120483398402</v>
      </c>
      <c r="H535" s="228">
        <v>-122.03688049316401</v>
      </c>
      <c r="I535" s="228">
        <v>543</v>
      </c>
      <c r="J535" s="228">
        <v>9</v>
      </c>
      <c r="K535" s="228">
        <v>0</v>
      </c>
      <c r="L535" s="228">
        <v>0</v>
      </c>
      <c r="M535" s="228">
        <v>0</v>
      </c>
      <c r="N535" s="228">
        <v>0</v>
      </c>
      <c r="O535" s="228">
        <v>0</v>
      </c>
      <c r="P535" s="228">
        <v>9</v>
      </c>
      <c r="Q535" s="228">
        <v>0</v>
      </c>
      <c r="R535" s="228">
        <v>0</v>
      </c>
      <c r="S535" s="228">
        <v>0</v>
      </c>
      <c r="T535" s="232"/>
    </row>
    <row r="536" spans="1:20" ht="15" x14ac:dyDescent="0.25">
      <c r="A536" s="228">
        <v>544</v>
      </c>
      <c r="B536" s="228" t="s">
        <v>6391</v>
      </c>
      <c r="C536" s="228" t="s">
        <v>4038</v>
      </c>
      <c r="D536" s="320" t="s">
        <v>76</v>
      </c>
      <c r="E536" s="320" t="s">
        <v>50</v>
      </c>
      <c r="F536" s="320"/>
      <c r="G536" s="228">
        <v>37.371711730957003</v>
      </c>
      <c r="H536" s="228">
        <v>-122.03800201416</v>
      </c>
      <c r="I536" s="228">
        <v>544</v>
      </c>
      <c r="J536" s="228">
        <v>5</v>
      </c>
      <c r="K536" s="228">
        <v>0</v>
      </c>
      <c r="L536" s="228">
        <v>0</v>
      </c>
      <c r="M536" s="228">
        <v>4</v>
      </c>
      <c r="N536" s="228">
        <v>0</v>
      </c>
      <c r="O536" s="228">
        <v>1</v>
      </c>
      <c r="P536" s="228">
        <v>0</v>
      </c>
      <c r="Q536" s="228">
        <v>0</v>
      </c>
      <c r="R536" s="228">
        <v>0</v>
      </c>
      <c r="S536" s="228">
        <v>0</v>
      </c>
      <c r="T536" s="232"/>
    </row>
    <row r="537" spans="1:20" ht="15" x14ac:dyDescent="0.25">
      <c r="A537" s="228">
        <v>545</v>
      </c>
      <c r="B537" s="228" t="s">
        <v>6392</v>
      </c>
      <c r="C537" s="228" t="s">
        <v>4047</v>
      </c>
      <c r="D537" s="320" t="s">
        <v>261</v>
      </c>
      <c r="E537" s="320" t="s">
        <v>50</v>
      </c>
      <c r="F537" s="320"/>
      <c r="G537" s="228">
        <v>47.255130767822202</v>
      </c>
      <c r="H537" s="228">
        <v>-122.44164276123</v>
      </c>
      <c r="I537" s="228">
        <v>545</v>
      </c>
      <c r="J537" s="228">
        <v>6</v>
      </c>
      <c r="K537" s="228">
        <v>1</v>
      </c>
      <c r="L537" s="228">
        <v>4</v>
      </c>
      <c r="M537" s="228">
        <v>1</v>
      </c>
      <c r="N537" s="228">
        <v>0</v>
      </c>
      <c r="O537" s="228">
        <v>0</v>
      </c>
      <c r="P537" s="228">
        <v>0</v>
      </c>
      <c r="Q537" s="228">
        <v>0</v>
      </c>
      <c r="R537" s="228">
        <v>0</v>
      </c>
      <c r="S537" s="228">
        <v>0</v>
      </c>
      <c r="T537" s="232"/>
    </row>
    <row r="538" spans="1:20" ht="15" x14ac:dyDescent="0.25">
      <c r="A538" s="228">
        <v>546</v>
      </c>
      <c r="B538" s="228" t="s">
        <v>6393</v>
      </c>
      <c r="C538" s="228" t="s">
        <v>4055</v>
      </c>
      <c r="D538" s="320" t="s">
        <v>192</v>
      </c>
      <c r="E538" s="320" t="s">
        <v>50</v>
      </c>
      <c r="F538" s="320"/>
      <c r="G538" s="228">
        <v>38.981258392333899</v>
      </c>
      <c r="H538" s="228">
        <v>-77.009880065917898</v>
      </c>
      <c r="I538" s="228">
        <v>546</v>
      </c>
      <c r="J538" s="228">
        <v>1</v>
      </c>
      <c r="K538" s="228">
        <v>1</v>
      </c>
      <c r="L538" s="228">
        <v>0</v>
      </c>
      <c r="M538" s="228">
        <v>0</v>
      </c>
      <c r="N538" s="228">
        <v>0</v>
      </c>
      <c r="O538" s="228">
        <v>0</v>
      </c>
      <c r="P538" s="228">
        <v>0</v>
      </c>
      <c r="Q538" s="228">
        <v>0</v>
      </c>
      <c r="R538" s="228">
        <v>0</v>
      </c>
      <c r="S538" s="228">
        <v>0</v>
      </c>
      <c r="T538" s="232"/>
    </row>
    <row r="539" spans="1:20" ht="15" x14ac:dyDescent="0.25">
      <c r="A539" s="228">
        <v>547</v>
      </c>
      <c r="B539" s="228" t="s">
        <v>6394</v>
      </c>
      <c r="C539" s="228" t="s">
        <v>4058</v>
      </c>
      <c r="D539" s="320" t="s">
        <v>165</v>
      </c>
      <c r="E539" s="320" t="s">
        <v>50</v>
      </c>
      <c r="F539" s="320"/>
      <c r="G539" s="228">
        <v>30.439769744873001</v>
      </c>
      <c r="H539" s="228">
        <v>-84.280647277832003</v>
      </c>
      <c r="I539" s="228">
        <v>547</v>
      </c>
      <c r="J539" s="228">
        <v>3</v>
      </c>
      <c r="K539" s="228">
        <v>1</v>
      </c>
      <c r="L539" s="228">
        <v>1</v>
      </c>
      <c r="M539" s="228">
        <v>1</v>
      </c>
      <c r="N539" s="228">
        <v>0</v>
      </c>
      <c r="O539" s="228">
        <v>0</v>
      </c>
      <c r="P539" s="228">
        <v>0</v>
      </c>
      <c r="Q539" s="228">
        <v>0</v>
      </c>
      <c r="R539" s="228">
        <v>0</v>
      </c>
      <c r="S539" s="228">
        <v>0</v>
      </c>
      <c r="T539" s="232"/>
    </row>
    <row r="540" spans="1:20" ht="15" x14ac:dyDescent="0.25">
      <c r="A540" s="228">
        <v>548</v>
      </c>
      <c r="B540" s="228" t="s">
        <v>6395</v>
      </c>
      <c r="C540" s="228" t="s">
        <v>4063</v>
      </c>
      <c r="D540" s="320" t="s">
        <v>1301</v>
      </c>
      <c r="E540" s="320" t="s">
        <v>50</v>
      </c>
      <c r="F540" s="320"/>
      <c r="G540" s="228">
        <v>39.008209228515597</v>
      </c>
      <c r="H540" s="228">
        <v>-84.502342224121094</v>
      </c>
      <c r="I540" s="228">
        <v>548</v>
      </c>
      <c r="J540" s="228">
        <v>1</v>
      </c>
      <c r="K540" s="228">
        <v>1</v>
      </c>
      <c r="L540" s="228">
        <v>0</v>
      </c>
      <c r="M540" s="228">
        <v>0</v>
      </c>
      <c r="N540" s="228">
        <v>0</v>
      </c>
      <c r="O540" s="228">
        <v>0</v>
      </c>
      <c r="P540" s="228">
        <v>0</v>
      </c>
      <c r="Q540" s="228">
        <v>0</v>
      </c>
      <c r="R540" s="228">
        <v>0</v>
      </c>
      <c r="S540" s="228">
        <v>0</v>
      </c>
      <c r="T540" s="232"/>
    </row>
    <row r="541" spans="1:20" ht="15" x14ac:dyDescent="0.25">
      <c r="A541" s="228">
        <v>549</v>
      </c>
      <c r="B541" s="228" t="s">
        <v>6396</v>
      </c>
      <c r="C541" s="228" t="s">
        <v>4066</v>
      </c>
      <c r="D541" s="320" t="s">
        <v>76</v>
      </c>
      <c r="E541" s="320" t="s">
        <v>50</v>
      </c>
      <c r="F541" s="320"/>
      <c r="G541" s="228">
        <v>35.132240295410099</v>
      </c>
      <c r="H541" s="228">
        <v>-118.44911193847599</v>
      </c>
      <c r="I541" s="228">
        <v>549</v>
      </c>
      <c r="J541" s="228">
        <v>1</v>
      </c>
      <c r="K541" s="228">
        <v>0</v>
      </c>
      <c r="L541" s="228">
        <v>1</v>
      </c>
      <c r="M541" s="228">
        <v>0</v>
      </c>
      <c r="N541" s="228">
        <v>0</v>
      </c>
      <c r="O541" s="228">
        <v>0</v>
      </c>
      <c r="P541" s="228">
        <v>0</v>
      </c>
      <c r="Q541" s="228">
        <v>0</v>
      </c>
      <c r="R541" s="228">
        <v>0</v>
      </c>
      <c r="S541" s="228">
        <v>0</v>
      </c>
      <c r="T541" s="232"/>
    </row>
    <row r="542" spans="1:20" ht="15" x14ac:dyDescent="0.25">
      <c r="A542" s="228">
        <v>550</v>
      </c>
      <c r="B542" s="228" t="s">
        <v>6397</v>
      </c>
      <c r="C542" s="228" t="s">
        <v>4068</v>
      </c>
      <c r="D542" s="320" t="s">
        <v>76</v>
      </c>
      <c r="E542" s="320" t="s">
        <v>50</v>
      </c>
      <c r="F542" s="320"/>
      <c r="G542" s="228">
        <v>34.107280731201101</v>
      </c>
      <c r="H542" s="228">
        <v>-118.056678771972</v>
      </c>
      <c r="I542" s="228">
        <v>550</v>
      </c>
      <c r="J542" s="228">
        <v>1</v>
      </c>
      <c r="K542" s="228">
        <v>0</v>
      </c>
      <c r="L542" s="228">
        <v>1</v>
      </c>
      <c r="M542" s="228">
        <v>0</v>
      </c>
      <c r="N542" s="228">
        <v>0</v>
      </c>
      <c r="O542" s="228">
        <v>0</v>
      </c>
      <c r="P542" s="228">
        <v>0</v>
      </c>
      <c r="Q542" s="228">
        <v>0</v>
      </c>
      <c r="R542" s="228">
        <v>0</v>
      </c>
      <c r="S542" s="228">
        <v>0</v>
      </c>
      <c r="T542" s="232"/>
    </row>
    <row r="543" spans="1:20" ht="15" x14ac:dyDescent="0.25">
      <c r="A543" s="228">
        <v>551</v>
      </c>
      <c r="B543" s="228" t="s">
        <v>6398</v>
      </c>
      <c r="C543" s="228" t="s">
        <v>4071</v>
      </c>
      <c r="D543" s="320" t="s">
        <v>219</v>
      </c>
      <c r="E543" s="320" t="s">
        <v>50</v>
      </c>
      <c r="F543" s="320"/>
      <c r="G543" s="228">
        <v>32.7376098632812</v>
      </c>
      <c r="H543" s="228">
        <v>-96.27490234375</v>
      </c>
      <c r="I543" s="228">
        <v>551</v>
      </c>
      <c r="J543" s="228">
        <v>1</v>
      </c>
      <c r="K543" s="228">
        <v>0</v>
      </c>
      <c r="L543" s="228">
        <v>0</v>
      </c>
      <c r="M543" s="228">
        <v>0</v>
      </c>
      <c r="N543" s="228">
        <v>0</v>
      </c>
      <c r="O543" s="228">
        <v>0</v>
      </c>
      <c r="P543" s="228">
        <v>1</v>
      </c>
      <c r="Q543" s="228">
        <v>0</v>
      </c>
      <c r="R543" s="228">
        <v>0</v>
      </c>
      <c r="S543" s="228">
        <v>0</v>
      </c>
      <c r="T543" s="232"/>
    </row>
    <row r="544" spans="1:20" ht="15" x14ac:dyDescent="0.25">
      <c r="A544" s="228">
        <v>552</v>
      </c>
      <c r="B544" s="228" t="s">
        <v>6399</v>
      </c>
      <c r="C544" s="228" t="s">
        <v>4074</v>
      </c>
      <c r="D544" s="320" t="s">
        <v>244</v>
      </c>
      <c r="E544" s="320" t="s">
        <v>50</v>
      </c>
      <c r="F544" s="320"/>
      <c r="G544" s="228">
        <v>39.8692016601562</v>
      </c>
      <c r="H544" s="228">
        <v>-104.984817504882</v>
      </c>
      <c r="I544" s="228">
        <v>552</v>
      </c>
      <c r="J544" s="228">
        <v>1</v>
      </c>
      <c r="K544" s="228">
        <v>0</v>
      </c>
      <c r="L544" s="228">
        <v>1</v>
      </c>
      <c r="M544" s="228">
        <v>0</v>
      </c>
      <c r="N544" s="228">
        <v>0</v>
      </c>
      <c r="O544" s="228">
        <v>0</v>
      </c>
      <c r="P544" s="228">
        <v>0</v>
      </c>
      <c r="Q544" s="228">
        <v>0</v>
      </c>
      <c r="R544" s="228">
        <v>0</v>
      </c>
      <c r="S544" s="228">
        <v>0</v>
      </c>
      <c r="T544" s="232"/>
    </row>
    <row r="545" spans="1:20" ht="15" x14ac:dyDescent="0.25">
      <c r="A545" s="228">
        <v>553</v>
      </c>
      <c r="B545" s="228" t="s">
        <v>6400</v>
      </c>
      <c r="C545" s="228" t="s">
        <v>4077</v>
      </c>
      <c r="D545" s="320" t="s">
        <v>76</v>
      </c>
      <c r="E545" s="320" t="s">
        <v>50</v>
      </c>
      <c r="F545" s="320"/>
      <c r="G545" s="228">
        <v>34.185359954833899</v>
      </c>
      <c r="H545" s="228">
        <v>-118.892776489257</v>
      </c>
      <c r="I545" s="228">
        <v>553</v>
      </c>
      <c r="J545" s="228">
        <v>4</v>
      </c>
      <c r="K545" s="228">
        <v>1</v>
      </c>
      <c r="L545" s="228">
        <v>2</v>
      </c>
      <c r="M545" s="228">
        <v>0</v>
      </c>
      <c r="N545" s="228">
        <v>0</v>
      </c>
      <c r="O545" s="228">
        <v>1</v>
      </c>
      <c r="P545" s="228">
        <v>0</v>
      </c>
      <c r="Q545" s="228">
        <v>0</v>
      </c>
      <c r="R545" s="228">
        <v>0</v>
      </c>
      <c r="S545" s="228">
        <v>0</v>
      </c>
      <c r="T545" s="232"/>
    </row>
    <row r="546" spans="1:20" ht="15" x14ac:dyDescent="0.25">
      <c r="A546" s="228">
        <v>554</v>
      </c>
      <c r="B546" s="228" t="s">
        <v>6401</v>
      </c>
      <c r="C546" s="228" t="s">
        <v>4080</v>
      </c>
      <c r="D546" s="320" t="s">
        <v>76</v>
      </c>
      <c r="E546" s="320" t="s">
        <v>50</v>
      </c>
      <c r="F546" s="320"/>
      <c r="G546" s="228">
        <v>33.816398620605398</v>
      </c>
      <c r="H546" s="228">
        <v>-116.38687133789</v>
      </c>
      <c r="I546" s="228">
        <v>554</v>
      </c>
      <c r="J546" s="228">
        <v>1</v>
      </c>
      <c r="K546" s="228">
        <v>0</v>
      </c>
      <c r="L546" s="228">
        <v>0</v>
      </c>
      <c r="M546" s="228">
        <v>0</v>
      </c>
      <c r="N546" s="228">
        <v>0</v>
      </c>
      <c r="O546" s="228">
        <v>0</v>
      </c>
      <c r="P546" s="228">
        <v>1</v>
      </c>
      <c r="Q546" s="228">
        <v>0</v>
      </c>
      <c r="R546" s="228">
        <v>0</v>
      </c>
      <c r="S546" s="228">
        <v>0</v>
      </c>
      <c r="T546" s="232"/>
    </row>
    <row r="547" spans="1:20" ht="15" x14ac:dyDescent="0.25">
      <c r="A547" s="228">
        <v>555</v>
      </c>
      <c r="B547" s="228" t="s">
        <v>6402</v>
      </c>
      <c r="C547" s="228" t="s">
        <v>4083</v>
      </c>
      <c r="D547" s="320" t="s">
        <v>76</v>
      </c>
      <c r="E547" s="320" t="s">
        <v>50</v>
      </c>
      <c r="F547" s="320"/>
      <c r="G547" s="228">
        <v>37.881179809570298</v>
      </c>
      <c r="H547" s="228">
        <v>-122.46582794189401</v>
      </c>
      <c r="I547" s="228">
        <v>555</v>
      </c>
      <c r="J547" s="228">
        <v>5</v>
      </c>
      <c r="K547" s="228">
        <v>0</v>
      </c>
      <c r="L547" s="228">
        <v>1</v>
      </c>
      <c r="M547" s="228">
        <v>3</v>
      </c>
      <c r="N547" s="228">
        <v>0</v>
      </c>
      <c r="O547" s="228">
        <v>1</v>
      </c>
      <c r="P547" s="228">
        <v>0</v>
      </c>
      <c r="Q547" s="228">
        <v>0</v>
      </c>
      <c r="R547" s="228">
        <v>0</v>
      </c>
      <c r="S547" s="228">
        <v>0</v>
      </c>
      <c r="T547" s="232"/>
    </row>
    <row r="548" spans="1:20" ht="15" x14ac:dyDescent="0.25">
      <c r="A548" s="228">
        <v>556</v>
      </c>
      <c r="B548" s="228" t="s">
        <v>6403</v>
      </c>
      <c r="C548" s="228" t="s">
        <v>4089</v>
      </c>
      <c r="D548" s="320" t="s">
        <v>740</v>
      </c>
      <c r="E548" s="320" t="s">
        <v>740</v>
      </c>
      <c r="F548" s="320">
        <v>1</v>
      </c>
      <c r="G548" s="228">
        <v>43.657398223876903</v>
      </c>
      <c r="H548" s="228">
        <v>-79.432800292968693</v>
      </c>
      <c r="I548" s="228">
        <v>556</v>
      </c>
      <c r="J548" s="228">
        <v>5</v>
      </c>
      <c r="K548" s="228">
        <v>1</v>
      </c>
      <c r="L548" s="228">
        <v>2</v>
      </c>
      <c r="M548" s="228">
        <v>0</v>
      </c>
      <c r="N548" s="228">
        <v>0</v>
      </c>
      <c r="O548" s="228">
        <v>1</v>
      </c>
      <c r="P548" s="228">
        <v>1</v>
      </c>
      <c r="Q548" s="228">
        <v>0</v>
      </c>
      <c r="R548" s="228">
        <v>0</v>
      </c>
      <c r="S548" s="228">
        <v>0</v>
      </c>
      <c r="T548" s="232"/>
    </row>
    <row r="549" spans="1:20" ht="15" x14ac:dyDescent="0.25">
      <c r="A549" s="228">
        <v>557</v>
      </c>
      <c r="B549" s="228" t="s">
        <v>4535</v>
      </c>
      <c r="C549" s="228" t="s">
        <v>4097</v>
      </c>
      <c r="D549" s="320" t="s">
        <v>815</v>
      </c>
      <c r="E549" s="320" t="s">
        <v>50</v>
      </c>
      <c r="F549" s="320"/>
      <c r="G549" s="228">
        <v>40.217880249023402</v>
      </c>
      <c r="H549" s="228">
        <v>-74.7593994140625</v>
      </c>
      <c r="I549" s="228">
        <v>557</v>
      </c>
      <c r="J549" s="228">
        <v>4</v>
      </c>
      <c r="K549" s="228">
        <v>0</v>
      </c>
      <c r="L549" s="228">
        <v>4</v>
      </c>
      <c r="M549" s="228">
        <v>0</v>
      </c>
      <c r="N549" s="228">
        <v>2</v>
      </c>
      <c r="O549" s="228">
        <v>0</v>
      </c>
      <c r="P549" s="228">
        <v>0</v>
      </c>
      <c r="Q549" s="228">
        <v>0</v>
      </c>
      <c r="R549" s="228">
        <v>0</v>
      </c>
      <c r="S549" s="228">
        <v>0</v>
      </c>
      <c r="T549" s="232"/>
    </row>
    <row r="550" spans="1:20" ht="15" x14ac:dyDescent="0.25">
      <c r="A550" s="228">
        <v>558</v>
      </c>
      <c r="B550" s="228" t="s">
        <v>6404</v>
      </c>
      <c r="C550" s="228" t="s">
        <v>4104</v>
      </c>
      <c r="D550" s="320" t="s">
        <v>76</v>
      </c>
      <c r="E550" s="320" t="s">
        <v>50</v>
      </c>
      <c r="F550" s="320"/>
      <c r="G550" s="228">
        <v>39.326118469238203</v>
      </c>
      <c r="H550" s="228">
        <v>-120.21215057373</v>
      </c>
      <c r="I550" s="228">
        <v>558</v>
      </c>
      <c r="J550" s="228">
        <v>3</v>
      </c>
      <c r="K550" s="228">
        <v>1</v>
      </c>
      <c r="L550" s="228">
        <v>2</v>
      </c>
      <c r="M550" s="228">
        <v>0</v>
      </c>
      <c r="N550" s="228">
        <v>0</v>
      </c>
      <c r="O550" s="228">
        <v>0</v>
      </c>
      <c r="P550" s="228">
        <v>0</v>
      </c>
      <c r="Q550" s="228">
        <v>0</v>
      </c>
      <c r="R550" s="228">
        <v>0</v>
      </c>
      <c r="S550" s="228">
        <v>0</v>
      </c>
      <c r="T550" s="232"/>
    </row>
    <row r="551" spans="1:20" ht="15" x14ac:dyDescent="0.25">
      <c r="A551" s="228">
        <v>559</v>
      </c>
      <c r="B551" s="228" t="s">
        <v>6405</v>
      </c>
      <c r="C551" s="228" t="s">
        <v>4106</v>
      </c>
      <c r="D551" s="320" t="s">
        <v>1276</v>
      </c>
      <c r="E551" s="320" t="s">
        <v>50</v>
      </c>
      <c r="F551" s="320"/>
      <c r="G551" s="228">
        <v>32.221549987792898</v>
      </c>
      <c r="H551" s="228">
        <v>-110.969757080078</v>
      </c>
      <c r="I551" s="228">
        <v>559</v>
      </c>
      <c r="J551" s="228">
        <v>2</v>
      </c>
      <c r="K551" s="228">
        <v>1</v>
      </c>
      <c r="L551" s="228">
        <v>0</v>
      </c>
      <c r="M551" s="228">
        <v>0</v>
      </c>
      <c r="N551" s="228">
        <v>0</v>
      </c>
      <c r="O551" s="228">
        <v>0</v>
      </c>
      <c r="P551" s="228">
        <v>1</v>
      </c>
      <c r="Q551" s="228">
        <v>0</v>
      </c>
      <c r="R551" s="228">
        <v>0</v>
      </c>
      <c r="S551" s="228">
        <v>0</v>
      </c>
      <c r="T551" s="232"/>
    </row>
    <row r="552" spans="1:20" ht="15" x14ac:dyDescent="0.25">
      <c r="A552" s="228">
        <v>560</v>
      </c>
      <c r="B552" s="228" t="s">
        <v>6406</v>
      </c>
      <c r="C552" s="228" t="s">
        <v>4109</v>
      </c>
      <c r="D552" s="320" t="s">
        <v>261</v>
      </c>
      <c r="E552" s="320" t="s">
        <v>50</v>
      </c>
      <c r="F552" s="320"/>
      <c r="G552" s="228">
        <v>47.462501525878899</v>
      </c>
      <c r="H552" s="228">
        <v>-122.255737304687</v>
      </c>
      <c r="I552" s="228">
        <v>560</v>
      </c>
      <c r="J552" s="228">
        <v>2</v>
      </c>
      <c r="K552" s="228">
        <v>2</v>
      </c>
      <c r="L552" s="228">
        <v>0</v>
      </c>
      <c r="M552" s="228">
        <v>0</v>
      </c>
      <c r="N552" s="228">
        <v>0</v>
      </c>
      <c r="O552" s="228">
        <v>0</v>
      </c>
      <c r="P552" s="228">
        <v>0</v>
      </c>
      <c r="Q552" s="228">
        <v>0</v>
      </c>
      <c r="R552" s="228">
        <v>0</v>
      </c>
      <c r="S552" s="228">
        <v>0</v>
      </c>
      <c r="T552" s="232"/>
    </row>
    <row r="553" spans="1:20" ht="15" x14ac:dyDescent="0.25">
      <c r="A553" s="228">
        <v>561</v>
      </c>
      <c r="B553" s="228" t="s">
        <v>6407</v>
      </c>
      <c r="C553" s="228" t="s">
        <v>4112</v>
      </c>
      <c r="D553" s="320" t="s">
        <v>76</v>
      </c>
      <c r="E553" s="320" t="s">
        <v>50</v>
      </c>
      <c r="F553" s="320"/>
      <c r="G553" s="228">
        <v>37.495010375976499</v>
      </c>
      <c r="H553" s="228">
        <v>-120.846420288085</v>
      </c>
      <c r="I553" s="228">
        <v>561</v>
      </c>
      <c r="J553" s="228">
        <v>2</v>
      </c>
      <c r="K553" s="228">
        <v>2</v>
      </c>
      <c r="L553" s="228">
        <v>0</v>
      </c>
      <c r="M553" s="228">
        <v>0</v>
      </c>
      <c r="N553" s="228">
        <v>0</v>
      </c>
      <c r="O553" s="228">
        <v>0</v>
      </c>
      <c r="P553" s="228">
        <v>0</v>
      </c>
      <c r="Q553" s="228">
        <v>0</v>
      </c>
      <c r="R553" s="228">
        <v>0</v>
      </c>
      <c r="S553" s="228">
        <v>0</v>
      </c>
      <c r="T553" s="232"/>
    </row>
    <row r="554" spans="1:20" ht="15" x14ac:dyDescent="0.25">
      <c r="A554" s="228">
        <v>562</v>
      </c>
      <c r="B554" s="228" t="s">
        <v>6408</v>
      </c>
      <c r="C554" s="228" t="s">
        <v>4115</v>
      </c>
      <c r="D554" s="320" t="s">
        <v>76</v>
      </c>
      <c r="E554" s="320" t="s">
        <v>50</v>
      </c>
      <c r="F554" s="320"/>
      <c r="G554" s="228">
        <v>39.150928497314403</v>
      </c>
      <c r="H554" s="228">
        <v>-123.20790100097599</v>
      </c>
      <c r="I554" s="228">
        <v>562</v>
      </c>
      <c r="J554" s="228">
        <v>1</v>
      </c>
      <c r="K554" s="228">
        <v>0</v>
      </c>
      <c r="L554" s="228">
        <v>1</v>
      </c>
      <c r="M554" s="228">
        <v>0</v>
      </c>
      <c r="N554" s="228">
        <v>0</v>
      </c>
      <c r="O554" s="228">
        <v>0</v>
      </c>
      <c r="P554" s="228">
        <v>0</v>
      </c>
      <c r="Q554" s="228">
        <v>0</v>
      </c>
      <c r="R554" s="228">
        <v>0</v>
      </c>
      <c r="S554" s="228">
        <v>0</v>
      </c>
      <c r="T554" s="232"/>
    </row>
    <row r="555" spans="1:20" ht="30" x14ac:dyDescent="0.25">
      <c r="A555" s="228">
        <v>563</v>
      </c>
      <c r="B555" s="228" t="s">
        <v>6409</v>
      </c>
      <c r="C555" s="228" t="s">
        <v>4117</v>
      </c>
      <c r="D555" s="320" t="s">
        <v>4118</v>
      </c>
      <c r="E555" s="320" t="s">
        <v>4118</v>
      </c>
      <c r="F555" s="320">
        <v>1</v>
      </c>
      <c r="G555" s="228">
        <v>47.922100067138601</v>
      </c>
      <c r="H555" s="228">
        <v>106.91696929931599</v>
      </c>
      <c r="I555" s="228">
        <v>563</v>
      </c>
      <c r="J555" s="228">
        <v>1</v>
      </c>
      <c r="K555" s="228">
        <v>1</v>
      </c>
      <c r="L555" s="228">
        <v>0</v>
      </c>
      <c r="M555" s="228">
        <v>0</v>
      </c>
      <c r="N555" s="228">
        <v>0</v>
      </c>
      <c r="O555" s="228">
        <v>0</v>
      </c>
      <c r="P555" s="228">
        <v>0</v>
      </c>
      <c r="Q555" s="228">
        <v>0</v>
      </c>
      <c r="R555" s="228">
        <v>0</v>
      </c>
      <c r="S555" s="228">
        <v>0</v>
      </c>
      <c r="T555" s="232"/>
    </row>
    <row r="556" spans="1:20" ht="15" x14ac:dyDescent="0.25">
      <c r="A556" s="228">
        <v>564</v>
      </c>
      <c r="B556" s="228" t="s">
        <v>6410</v>
      </c>
      <c r="C556" s="228" t="s">
        <v>4121</v>
      </c>
      <c r="D556" s="320" t="s">
        <v>76</v>
      </c>
      <c r="E556" s="320" t="s">
        <v>50</v>
      </c>
      <c r="F556" s="320"/>
      <c r="G556" s="228">
        <v>37.588829040527301</v>
      </c>
      <c r="H556" s="228">
        <v>-122.02751159667901</v>
      </c>
      <c r="I556" s="228">
        <v>564</v>
      </c>
      <c r="J556" s="228">
        <v>5</v>
      </c>
      <c r="K556" s="228">
        <v>2</v>
      </c>
      <c r="L556" s="228">
        <v>1</v>
      </c>
      <c r="M556" s="228">
        <v>2</v>
      </c>
      <c r="N556" s="228">
        <v>0</v>
      </c>
      <c r="O556" s="228">
        <v>0</v>
      </c>
      <c r="P556" s="228">
        <v>0</v>
      </c>
      <c r="Q556" s="228">
        <v>0</v>
      </c>
      <c r="R556" s="228">
        <v>0</v>
      </c>
      <c r="S556" s="228">
        <v>0</v>
      </c>
      <c r="T556" s="232"/>
    </row>
    <row r="557" spans="1:20" ht="15" x14ac:dyDescent="0.25">
      <c r="A557" s="228">
        <v>565</v>
      </c>
      <c r="B557" s="228" t="s">
        <v>6411</v>
      </c>
      <c r="C557" s="228" t="s">
        <v>4130</v>
      </c>
      <c r="D557" s="320" t="s">
        <v>76</v>
      </c>
      <c r="E557" s="320" t="s">
        <v>50</v>
      </c>
      <c r="F557" s="320"/>
      <c r="G557" s="228">
        <v>34.099098205566399</v>
      </c>
      <c r="H557" s="228">
        <v>-117.651008605957</v>
      </c>
      <c r="I557" s="228">
        <v>565</v>
      </c>
      <c r="J557" s="228">
        <v>2</v>
      </c>
      <c r="K557" s="228">
        <v>0</v>
      </c>
      <c r="L557" s="228">
        <v>0</v>
      </c>
      <c r="M557" s="228">
        <v>0</v>
      </c>
      <c r="N557" s="228">
        <v>0</v>
      </c>
      <c r="O557" s="228">
        <v>0</v>
      </c>
      <c r="P557" s="228">
        <v>2</v>
      </c>
      <c r="Q557" s="228">
        <v>0</v>
      </c>
      <c r="R557" s="228">
        <v>0</v>
      </c>
      <c r="S557" s="228">
        <v>0</v>
      </c>
      <c r="T557" s="232"/>
    </row>
    <row r="558" spans="1:20" ht="15" x14ac:dyDescent="0.25">
      <c r="A558" s="228">
        <v>566</v>
      </c>
      <c r="B558" s="228" t="s">
        <v>6412</v>
      </c>
      <c r="C558" s="228" t="s">
        <v>4134</v>
      </c>
      <c r="D558" s="320" t="s">
        <v>488</v>
      </c>
      <c r="E558" s="320" t="s">
        <v>50</v>
      </c>
      <c r="F558" s="320"/>
      <c r="G558" s="228">
        <v>41.625049591064403</v>
      </c>
      <c r="H558" s="228">
        <v>-93.712432861328097</v>
      </c>
      <c r="I558" s="228">
        <v>566</v>
      </c>
      <c r="J558" s="228">
        <v>1</v>
      </c>
      <c r="K558" s="228">
        <v>0</v>
      </c>
      <c r="L558" s="228">
        <v>1</v>
      </c>
      <c r="M558" s="228">
        <v>0</v>
      </c>
      <c r="N558" s="228">
        <v>0</v>
      </c>
      <c r="O558" s="228">
        <v>0</v>
      </c>
      <c r="P558" s="228">
        <v>0</v>
      </c>
      <c r="Q558" s="228">
        <v>0</v>
      </c>
      <c r="R558" s="228">
        <v>0</v>
      </c>
      <c r="S558" s="228">
        <v>0</v>
      </c>
      <c r="T558" s="232"/>
    </row>
    <row r="559" spans="1:20" ht="15" x14ac:dyDescent="0.25">
      <c r="A559" s="228">
        <v>567</v>
      </c>
      <c r="B559" s="228" t="s">
        <v>6413</v>
      </c>
      <c r="C559" s="228" t="s">
        <v>4137</v>
      </c>
      <c r="D559" s="320" t="s">
        <v>261</v>
      </c>
      <c r="E559" s="320" t="s">
        <v>50</v>
      </c>
      <c r="F559" s="320"/>
      <c r="G559" s="228">
        <v>48.313648223876903</v>
      </c>
      <c r="H559" s="228">
        <v>-117.280723571777</v>
      </c>
      <c r="I559" s="228">
        <v>567</v>
      </c>
      <c r="J559" s="228">
        <v>1</v>
      </c>
      <c r="K559" s="228">
        <v>1</v>
      </c>
      <c r="L559" s="228">
        <v>0</v>
      </c>
      <c r="M559" s="228">
        <v>0</v>
      </c>
      <c r="N559" s="228">
        <v>0</v>
      </c>
      <c r="O559" s="228">
        <v>0</v>
      </c>
      <c r="P559" s="228">
        <v>0</v>
      </c>
      <c r="Q559" s="228">
        <v>0</v>
      </c>
      <c r="R559" s="228">
        <v>0</v>
      </c>
      <c r="S559" s="228">
        <v>0</v>
      </c>
      <c r="T559" s="232"/>
    </row>
    <row r="560" spans="1:20" ht="15" x14ac:dyDescent="0.25">
      <c r="A560" s="228">
        <v>568</v>
      </c>
      <c r="B560" s="228" t="s">
        <v>6414</v>
      </c>
      <c r="C560" s="228" t="s">
        <v>4139</v>
      </c>
      <c r="D560" s="320" t="s">
        <v>76</v>
      </c>
      <c r="E560" s="320" t="s">
        <v>50</v>
      </c>
      <c r="F560" s="320"/>
      <c r="G560" s="228">
        <v>38.351528167724602</v>
      </c>
      <c r="H560" s="228">
        <v>-121.993263244628</v>
      </c>
      <c r="I560" s="228">
        <v>568</v>
      </c>
      <c r="J560" s="228">
        <v>1</v>
      </c>
      <c r="K560" s="228">
        <v>0</v>
      </c>
      <c r="L560" s="228">
        <v>1</v>
      </c>
      <c r="M560" s="228">
        <v>0</v>
      </c>
      <c r="N560" s="228">
        <v>0</v>
      </c>
      <c r="O560" s="228">
        <v>0</v>
      </c>
      <c r="P560" s="228">
        <v>0</v>
      </c>
      <c r="Q560" s="228">
        <v>0</v>
      </c>
      <c r="R560" s="228">
        <v>0</v>
      </c>
      <c r="S560" s="228">
        <v>0</v>
      </c>
      <c r="T560" s="232"/>
    </row>
    <row r="561" spans="1:20" ht="15" x14ac:dyDescent="0.25">
      <c r="A561" s="228">
        <v>569</v>
      </c>
      <c r="B561" s="228" t="s">
        <v>6415</v>
      </c>
      <c r="C561" s="228" t="s">
        <v>4142</v>
      </c>
      <c r="D561" s="320" t="s">
        <v>76</v>
      </c>
      <c r="E561" s="320" t="s">
        <v>50</v>
      </c>
      <c r="F561" s="320"/>
      <c r="G561" s="228">
        <v>38.100830078125</v>
      </c>
      <c r="H561" s="228">
        <v>-122.25495147705</v>
      </c>
      <c r="I561" s="228">
        <v>569</v>
      </c>
      <c r="J561" s="228">
        <v>9</v>
      </c>
      <c r="K561" s="228">
        <v>3</v>
      </c>
      <c r="L561" s="228">
        <v>1</v>
      </c>
      <c r="M561" s="228">
        <v>3</v>
      </c>
      <c r="N561" s="228">
        <v>0</v>
      </c>
      <c r="O561" s="228">
        <v>0</v>
      </c>
      <c r="P561" s="228">
        <v>2</v>
      </c>
      <c r="Q561" s="228">
        <v>0</v>
      </c>
      <c r="R561" s="228">
        <v>0</v>
      </c>
      <c r="S561" s="228">
        <v>0</v>
      </c>
      <c r="T561" s="232"/>
    </row>
    <row r="562" spans="1:20" ht="15" x14ac:dyDescent="0.25">
      <c r="A562" s="228">
        <v>570</v>
      </c>
      <c r="B562" s="228" t="s">
        <v>6416</v>
      </c>
      <c r="C562" s="228" t="s">
        <v>4157</v>
      </c>
      <c r="D562" s="320" t="s">
        <v>808</v>
      </c>
      <c r="E562" s="320" t="s">
        <v>50</v>
      </c>
      <c r="F562" s="320"/>
      <c r="G562" s="228">
        <v>41.467750549316399</v>
      </c>
      <c r="H562" s="228">
        <v>-87.061622619628906</v>
      </c>
      <c r="I562" s="228">
        <v>570</v>
      </c>
      <c r="J562" s="228">
        <v>1</v>
      </c>
      <c r="K562" s="228">
        <v>1</v>
      </c>
      <c r="L562" s="228">
        <v>0</v>
      </c>
      <c r="M562" s="228">
        <v>0</v>
      </c>
      <c r="N562" s="228">
        <v>0</v>
      </c>
      <c r="O562" s="228">
        <v>0</v>
      </c>
      <c r="P562" s="228">
        <v>0</v>
      </c>
      <c r="Q562" s="228">
        <v>0</v>
      </c>
      <c r="R562" s="228">
        <v>0</v>
      </c>
      <c r="S562" s="228">
        <v>0</v>
      </c>
      <c r="T562" s="232"/>
    </row>
    <row r="563" spans="1:20" ht="15" x14ac:dyDescent="0.25">
      <c r="A563" s="228">
        <v>571</v>
      </c>
      <c r="B563" s="228" t="s">
        <v>6417</v>
      </c>
      <c r="C563" s="228" t="s">
        <v>4160</v>
      </c>
      <c r="D563" s="320" t="s">
        <v>739</v>
      </c>
      <c r="E563" s="320" t="s">
        <v>50</v>
      </c>
      <c r="F563" s="320"/>
      <c r="G563" s="228">
        <v>49.281101226806598</v>
      </c>
      <c r="H563" s="228">
        <v>-123.04399871826099</v>
      </c>
      <c r="I563" s="228">
        <v>571</v>
      </c>
      <c r="J563" s="228">
        <v>9</v>
      </c>
      <c r="K563" s="228">
        <v>3</v>
      </c>
      <c r="L563" s="228">
        <v>3</v>
      </c>
      <c r="M563" s="228">
        <v>1</v>
      </c>
      <c r="N563" s="228">
        <v>0</v>
      </c>
      <c r="O563" s="228">
        <v>1</v>
      </c>
      <c r="P563" s="228">
        <v>1</v>
      </c>
      <c r="Q563" s="228">
        <v>0</v>
      </c>
      <c r="R563" s="228">
        <v>0</v>
      </c>
      <c r="S563" s="228">
        <v>0</v>
      </c>
      <c r="T563" s="232"/>
    </row>
    <row r="564" spans="1:20" ht="15" x14ac:dyDescent="0.25">
      <c r="A564" s="228">
        <v>572</v>
      </c>
      <c r="B564" s="228" t="s">
        <v>6418</v>
      </c>
      <c r="C564" s="228" t="s">
        <v>4160</v>
      </c>
      <c r="D564" s="320" t="s">
        <v>261</v>
      </c>
      <c r="E564" s="320" t="s">
        <v>50</v>
      </c>
      <c r="F564" s="320"/>
      <c r="G564" s="228">
        <v>45.632209777832003</v>
      </c>
      <c r="H564" s="228">
        <v>-122.67156219482401</v>
      </c>
      <c r="I564" s="228">
        <v>572</v>
      </c>
      <c r="J564" s="228">
        <v>4</v>
      </c>
      <c r="K564" s="228">
        <v>3</v>
      </c>
      <c r="L564" s="228">
        <v>0</v>
      </c>
      <c r="M564" s="228">
        <v>1</v>
      </c>
      <c r="N564" s="228">
        <v>0</v>
      </c>
      <c r="O564" s="228">
        <v>0</v>
      </c>
      <c r="P564" s="228">
        <v>0</v>
      </c>
      <c r="Q564" s="228">
        <v>0</v>
      </c>
      <c r="R564" s="228">
        <v>0</v>
      </c>
      <c r="S564" s="228">
        <v>0</v>
      </c>
      <c r="T564" s="232"/>
    </row>
    <row r="565" spans="1:20" ht="15" x14ac:dyDescent="0.25">
      <c r="A565" s="228">
        <v>573</v>
      </c>
      <c r="B565" s="228" t="s">
        <v>6419</v>
      </c>
      <c r="C565" s="228" t="s">
        <v>4176</v>
      </c>
      <c r="D565" s="320" t="s">
        <v>76</v>
      </c>
      <c r="E565" s="320" t="s">
        <v>50</v>
      </c>
      <c r="F565" s="320"/>
      <c r="G565" s="228">
        <v>34.280818939208899</v>
      </c>
      <c r="H565" s="228">
        <v>-119.29232025146401</v>
      </c>
      <c r="I565" s="228">
        <v>573</v>
      </c>
      <c r="J565" s="228">
        <v>9</v>
      </c>
      <c r="K565" s="228">
        <v>5</v>
      </c>
      <c r="L565" s="228">
        <v>0</v>
      </c>
      <c r="M565" s="228">
        <v>3</v>
      </c>
      <c r="N565" s="228">
        <v>0</v>
      </c>
      <c r="O565" s="228">
        <v>1</v>
      </c>
      <c r="P565" s="228">
        <v>0</v>
      </c>
      <c r="Q565" s="228">
        <v>0</v>
      </c>
      <c r="R565" s="228">
        <v>0</v>
      </c>
      <c r="S565" s="228">
        <v>0</v>
      </c>
      <c r="T565" s="232"/>
    </row>
    <row r="566" spans="1:20" ht="15" x14ac:dyDescent="0.25">
      <c r="A566" s="228">
        <v>574</v>
      </c>
      <c r="B566" s="228" t="s">
        <v>6420</v>
      </c>
      <c r="C566" s="228" t="s">
        <v>4188</v>
      </c>
      <c r="D566" s="320" t="s">
        <v>740</v>
      </c>
      <c r="E566" s="320" t="s">
        <v>740</v>
      </c>
      <c r="F566" s="320">
        <v>1</v>
      </c>
      <c r="G566" s="228">
        <v>48.438899993896399</v>
      </c>
      <c r="H566" s="228">
        <v>-123.39600372314401</v>
      </c>
      <c r="I566" s="228">
        <v>574</v>
      </c>
      <c r="J566" s="228">
        <v>7</v>
      </c>
      <c r="K566" s="228">
        <v>0</v>
      </c>
      <c r="L566" s="228">
        <v>0</v>
      </c>
      <c r="M566" s="228">
        <v>0</v>
      </c>
      <c r="N566" s="228">
        <v>0</v>
      </c>
      <c r="O566" s="228">
        <v>0</v>
      </c>
      <c r="P566" s="228">
        <v>7</v>
      </c>
      <c r="Q566" s="228">
        <v>0</v>
      </c>
      <c r="R566" s="228">
        <v>0</v>
      </c>
      <c r="S566" s="228">
        <v>0</v>
      </c>
      <c r="T566" s="232"/>
    </row>
    <row r="567" spans="1:20" ht="15" x14ac:dyDescent="0.25">
      <c r="A567" s="228">
        <v>575</v>
      </c>
      <c r="B567" s="228" t="s">
        <v>6421</v>
      </c>
      <c r="C567" s="228" t="s">
        <v>4198</v>
      </c>
      <c r="D567" s="320" t="s">
        <v>76</v>
      </c>
      <c r="E567" s="320" t="s">
        <v>50</v>
      </c>
      <c r="F567" s="320"/>
      <c r="G567" s="228">
        <v>34.510608673095703</v>
      </c>
      <c r="H567" s="228">
        <v>-117.323638916015</v>
      </c>
      <c r="I567" s="228">
        <v>575</v>
      </c>
      <c r="J567" s="228">
        <v>1</v>
      </c>
      <c r="K567" s="228">
        <v>0</v>
      </c>
      <c r="L567" s="228">
        <v>1</v>
      </c>
      <c r="M567" s="228">
        <v>0</v>
      </c>
      <c r="N567" s="228">
        <v>0</v>
      </c>
      <c r="O567" s="228">
        <v>0</v>
      </c>
      <c r="P567" s="228">
        <v>0</v>
      </c>
      <c r="Q567" s="228">
        <v>0</v>
      </c>
      <c r="R567" s="228">
        <v>0</v>
      </c>
      <c r="S567" s="228">
        <v>0</v>
      </c>
      <c r="T567" s="232"/>
    </row>
    <row r="568" spans="1:20" ht="15" x14ac:dyDescent="0.25">
      <c r="A568" s="228">
        <v>576</v>
      </c>
      <c r="B568" s="228" t="s">
        <v>6422</v>
      </c>
      <c r="C568" s="228" t="s">
        <v>4202</v>
      </c>
      <c r="D568" s="320" t="s">
        <v>1284</v>
      </c>
      <c r="E568" s="320" t="s">
        <v>1284</v>
      </c>
      <c r="F568" s="320">
        <v>1</v>
      </c>
      <c r="G568" s="228">
        <v>-5.8666701316833496</v>
      </c>
      <c r="H568" s="228">
        <v>-47.38330078125</v>
      </c>
      <c r="I568" s="228">
        <v>576</v>
      </c>
      <c r="J568" s="228">
        <v>1</v>
      </c>
      <c r="K568" s="228">
        <v>0</v>
      </c>
      <c r="L568" s="228">
        <v>1</v>
      </c>
      <c r="M568" s="228">
        <v>0</v>
      </c>
      <c r="N568" s="228">
        <v>0</v>
      </c>
      <c r="O568" s="228">
        <v>0</v>
      </c>
      <c r="P568" s="228">
        <v>0</v>
      </c>
      <c r="Q568" s="228">
        <v>0</v>
      </c>
      <c r="R568" s="228">
        <v>0</v>
      </c>
      <c r="S568" s="228">
        <v>0</v>
      </c>
      <c r="T568" s="232"/>
    </row>
    <row r="569" spans="1:20" ht="15" x14ac:dyDescent="0.25">
      <c r="A569" s="228">
        <v>577</v>
      </c>
      <c r="B569" s="228" t="s">
        <v>6423</v>
      </c>
      <c r="C569" s="228" t="s">
        <v>4205</v>
      </c>
      <c r="D569" s="320" t="s">
        <v>815</v>
      </c>
      <c r="E569" s="320" t="s">
        <v>50</v>
      </c>
      <c r="F569" s="320"/>
      <c r="G569" s="228">
        <v>39.486190795898402</v>
      </c>
      <c r="H569" s="228">
        <v>-75.026138305664006</v>
      </c>
      <c r="I569" s="228">
        <v>577</v>
      </c>
      <c r="J569" s="228">
        <v>2</v>
      </c>
      <c r="K569" s="228">
        <v>0</v>
      </c>
      <c r="L569" s="228">
        <v>1</v>
      </c>
      <c r="M569" s="228">
        <v>1</v>
      </c>
      <c r="N569" s="228">
        <v>0</v>
      </c>
      <c r="O569" s="228">
        <v>0</v>
      </c>
      <c r="P569" s="228">
        <v>0</v>
      </c>
      <c r="Q569" s="228">
        <v>0</v>
      </c>
      <c r="R569" s="228">
        <v>0</v>
      </c>
      <c r="S569" s="228">
        <v>0</v>
      </c>
      <c r="T569" s="232"/>
    </row>
    <row r="570" spans="1:20" ht="15" x14ac:dyDescent="0.25">
      <c r="A570" s="228">
        <v>578</v>
      </c>
      <c r="B570" s="228" t="s">
        <v>6424</v>
      </c>
      <c r="C570" s="228" t="s">
        <v>4210</v>
      </c>
      <c r="D570" s="320" t="s">
        <v>76</v>
      </c>
      <c r="E570" s="320" t="s">
        <v>50</v>
      </c>
      <c r="F570" s="320"/>
      <c r="G570" s="228">
        <v>36.333770751953097</v>
      </c>
      <c r="H570" s="228">
        <v>-119.292907714843</v>
      </c>
      <c r="I570" s="228">
        <v>578</v>
      </c>
      <c r="J570" s="228">
        <v>3</v>
      </c>
      <c r="K570" s="228">
        <v>1</v>
      </c>
      <c r="L570" s="228">
        <v>0</v>
      </c>
      <c r="M570" s="228">
        <v>0</v>
      </c>
      <c r="N570" s="228">
        <v>0</v>
      </c>
      <c r="O570" s="228">
        <v>0</v>
      </c>
      <c r="P570" s="228">
        <v>2</v>
      </c>
      <c r="Q570" s="228">
        <v>0</v>
      </c>
      <c r="R570" s="228">
        <v>0</v>
      </c>
      <c r="S570" s="228">
        <v>0</v>
      </c>
      <c r="T570" s="232"/>
    </row>
    <row r="571" spans="1:20" ht="15" x14ac:dyDescent="0.25">
      <c r="A571" s="228">
        <v>579</v>
      </c>
      <c r="B571" s="228" t="s">
        <v>6425</v>
      </c>
      <c r="C571" s="228" t="s">
        <v>4216</v>
      </c>
      <c r="D571" s="320" t="s">
        <v>76</v>
      </c>
      <c r="E571" s="320" t="s">
        <v>50</v>
      </c>
      <c r="F571" s="320"/>
      <c r="G571" s="228">
        <v>33.202030181884702</v>
      </c>
      <c r="H571" s="228">
        <v>-117.233963012695</v>
      </c>
      <c r="I571" s="228">
        <v>579</v>
      </c>
      <c r="J571" s="228">
        <v>1</v>
      </c>
      <c r="K571" s="228">
        <v>1</v>
      </c>
      <c r="L571" s="228">
        <v>0</v>
      </c>
      <c r="M571" s="228">
        <v>0</v>
      </c>
      <c r="N571" s="228">
        <v>0</v>
      </c>
      <c r="O571" s="228">
        <v>0</v>
      </c>
      <c r="P571" s="228">
        <v>0</v>
      </c>
      <c r="Q571" s="228">
        <v>0</v>
      </c>
      <c r="R571" s="228">
        <v>0</v>
      </c>
      <c r="S571" s="228">
        <v>0</v>
      </c>
      <c r="T571" s="232"/>
    </row>
    <row r="572" spans="1:20" ht="15" x14ac:dyDescent="0.25">
      <c r="A572" s="228">
        <v>580</v>
      </c>
      <c r="B572" s="228" t="s">
        <v>6426</v>
      </c>
      <c r="C572" s="228" t="s">
        <v>4219</v>
      </c>
      <c r="D572" s="320" t="s">
        <v>261</v>
      </c>
      <c r="E572" s="320" t="s">
        <v>50</v>
      </c>
      <c r="F572" s="320"/>
      <c r="G572" s="228">
        <v>46.070381164550703</v>
      </c>
      <c r="H572" s="228">
        <v>-118.34237670898401</v>
      </c>
      <c r="I572" s="228">
        <v>580</v>
      </c>
      <c r="J572" s="228">
        <v>3</v>
      </c>
      <c r="K572" s="228">
        <v>2</v>
      </c>
      <c r="L572" s="228">
        <v>0</v>
      </c>
      <c r="M572" s="228">
        <v>0</v>
      </c>
      <c r="N572" s="228">
        <v>0</v>
      </c>
      <c r="O572" s="228">
        <v>0</v>
      </c>
      <c r="P572" s="228">
        <v>1</v>
      </c>
      <c r="Q572" s="228">
        <v>0</v>
      </c>
      <c r="R572" s="228">
        <v>0</v>
      </c>
      <c r="S572" s="228">
        <v>0</v>
      </c>
      <c r="T572" s="232"/>
    </row>
    <row r="573" spans="1:20" ht="15" x14ac:dyDescent="0.25">
      <c r="A573" s="228">
        <v>581</v>
      </c>
      <c r="B573" s="228" t="s">
        <v>6427</v>
      </c>
      <c r="C573" s="228" t="s">
        <v>4222</v>
      </c>
      <c r="D573" s="320" t="s">
        <v>76</v>
      </c>
      <c r="E573" s="320" t="s">
        <v>50</v>
      </c>
      <c r="F573" s="320"/>
      <c r="G573" s="228">
        <v>37.901180267333899</v>
      </c>
      <c r="H573" s="228">
        <v>-122.061622619628</v>
      </c>
      <c r="I573" s="228">
        <v>581</v>
      </c>
      <c r="J573" s="228">
        <v>6</v>
      </c>
      <c r="K573" s="228">
        <v>0</v>
      </c>
      <c r="L573" s="228">
        <v>2</v>
      </c>
      <c r="M573" s="228">
        <v>3</v>
      </c>
      <c r="N573" s="228">
        <v>0</v>
      </c>
      <c r="O573" s="228">
        <v>0</v>
      </c>
      <c r="P573" s="228">
        <v>1</v>
      </c>
      <c r="Q573" s="228">
        <v>0</v>
      </c>
      <c r="R573" s="228">
        <v>0</v>
      </c>
      <c r="S573" s="228">
        <v>0</v>
      </c>
      <c r="T573" s="232"/>
    </row>
    <row r="574" spans="1:20" ht="15" x14ac:dyDescent="0.25">
      <c r="A574" s="228">
        <v>582</v>
      </c>
      <c r="B574" s="228" t="s">
        <v>6428</v>
      </c>
      <c r="C574" s="228" t="s">
        <v>4229</v>
      </c>
      <c r="D574" s="320" t="s">
        <v>122</v>
      </c>
      <c r="E574" s="320" t="s">
        <v>50</v>
      </c>
      <c r="F574" s="320"/>
      <c r="G574" s="228">
        <v>44.7648315429687</v>
      </c>
      <c r="H574" s="228">
        <v>-121.26747131347599</v>
      </c>
      <c r="I574" s="228">
        <v>582</v>
      </c>
      <c r="J574" s="228">
        <v>1</v>
      </c>
      <c r="K574" s="228">
        <v>1</v>
      </c>
      <c r="L574" s="228">
        <v>0</v>
      </c>
      <c r="M574" s="228">
        <v>0</v>
      </c>
      <c r="N574" s="228">
        <v>0</v>
      </c>
      <c r="O574" s="228">
        <v>0</v>
      </c>
      <c r="P574" s="228">
        <v>0</v>
      </c>
      <c r="Q574" s="228">
        <v>0</v>
      </c>
      <c r="R574" s="228">
        <v>0</v>
      </c>
      <c r="S574" s="228">
        <v>0</v>
      </c>
      <c r="T574" s="232"/>
    </row>
    <row r="575" spans="1:20" ht="15" x14ac:dyDescent="0.25">
      <c r="A575" s="228">
        <v>583</v>
      </c>
      <c r="B575" s="228" t="s">
        <v>6429</v>
      </c>
      <c r="C575" s="228" t="s">
        <v>4233</v>
      </c>
      <c r="D575" s="320" t="s">
        <v>156</v>
      </c>
      <c r="E575" s="320" t="s">
        <v>50</v>
      </c>
      <c r="F575" s="320"/>
      <c r="G575" s="228">
        <v>41.844028472900298</v>
      </c>
      <c r="H575" s="228">
        <v>-79.143493652343693</v>
      </c>
      <c r="I575" s="228">
        <v>583</v>
      </c>
      <c r="J575" s="228">
        <v>1</v>
      </c>
      <c r="K575" s="228">
        <v>0</v>
      </c>
      <c r="L575" s="228">
        <v>1</v>
      </c>
      <c r="M575" s="228">
        <v>0</v>
      </c>
      <c r="N575" s="228">
        <v>0</v>
      </c>
      <c r="O575" s="228">
        <v>0</v>
      </c>
      <c r="P575" s="228">
        <v>0</v>
      </c>
      <c r="Q575" s="228">
        <v>0</v>
      </c>
      <c r="R575" s="228">
        <v>0</v>
      </c>
      <c r="S575" s="228">
        <v>0</v>
      </c>
      <c r="T575" s="232"/>
    </row>
    <row r="576" spans="1:20" ht="15" x14ac:dyDescent="0.25">
      <c r="A576" s="228">
        <v>585</v>
      </c>
      <c r="B576" s="228" t="s">
        <v>6430</v>
      </c>
      <c r="C576" s="228" t="s">
        <v>4358</v>
      </c>
      <c r="D576" s="320" t="s">
        <v>740</v>
      </c>
      <c r="E576" s="320" t="s">
        <v>740</v>
      </c>
      <c r="F576" s="320">
        <v>1</v>
      </c>
      <c r="G576" s="228">
        <v>43.509498596191399</v>
      </c>
      <c r="H576" s="228">
        <v>-80.5509033203125</v>
      </c>
      <c r="I576" s="228">
        <v>585</v>
      </c>
      <c r="J576" s="228">
        <v>1</v>
      </c>
      <c r="K576" s="228">
        <v>0</v>
      </c>
      <c r="L576" s="228">
        <v>1</v>
      </c>
      <c r="M576" s="228">
        <v>0</v>
      </c>
      <c r="N576" s="228">
        <v>0</v>
      </c>
      <c r="O576" s="228">
        <v>0</v>
      </c>
      <c r="P576" s="228">
        <v>0</v>
      </c>
      <c r="Q576" s="228">
        <v>0</v>
      </c>
      <c r="R576" s="228">
        <v>0</v>
      </c>
      <c r="S576" s="228">
        <v>0</v>
      </c>
      <c r="T576" s="232"/>
    </row>
    <row r="577" spans="1:20" ht="15" x14ac:dyDescent="0.25">
      <c r="A577" s="228">
        <v>586</v>
      </c>
      <c r="B577" s="228" t="s">
        <v>6431</v>
      </c>
      <c r="C577" s="228" t="s">
        <v>4361</v>
      </c>
      <c r="D577" s="320" t="s">
        <v>107</v>
      </c>
      <c r="E577" s="320" t="s">
        <v>50</v>
      </c>
      <c r="F577" s="320"/>
      <c r="G577" s="228">
        <v>43.975578308105398</v>
      </c>
      <c r="H577" s="228">
        <v>-75.913162231445298</v>
      </c>
      <c r="I577" s="228">
        <v>586</v>
      </c>
      <c r="J577" s="228">
        <v>1</v>
      </c>
      <c r="K577" s="228">
        <v>1</v>
      </c>
      <c r="L577" s="228">
        <v>0</v>
      </c>
      <c r="M577" s="228">
        <v>0</v>
      </c>
      <c r="N577" s="228">
        <v>0</v>
      </c>
      <c r="O577" s="228">
        <v>0</v>
      </c>
      <c r="P577" s="228">
        <v>0</v>
      </c>
      <c r="Q577" s="228">
        <v>0</v>
      </c>
      <c r="R577" s="228">
        <v>0</v>
      </c>
      <c r="S577" s="228">
        <v>0</v>
      </c>
      <c r="T577" s="232"/>
    </row>
    <row r="578" spans="1:20" ht="15" x14ac:dyDescent="0.25">
      <c r="A578" s="228">
        <v>587</v>
      </c>
      <c r="B578" s="228" t="s">
        <v>6432</v>
      </c>
      <c r="C578" s="228" t="s">
        <v>4364</v>
      </c>
      <c r="D578" s="320" t="s">
        <v>432</v>
      </c>
      <c r="E578" s="320" t="s">
        <v>50</v>
      </c>
      <c r="F578" s="320"/>
      <c r="G578" s="228">
        <v>43.060749053955</v>
      </c>
      <c r="H578" s="228">
        <v>-88.008438110351506</v>
      </c>
      <c r="I578" s="228">
        <v>587</v>
      </c>
      <c r="J578" s="228">
        <v>2</v>
      </c>
      <c r="K578" s="228">
        <v>0</v>
      </c>
      <c r="L578" s="228">
        <v>2</v>
      </c>
      <c r="M578" s="228">
        <v>0</v>
      </c>
      <c r="N578" s="228">
        <v>0</v>
      </c>
      <c r="O578" s="228">
        <v>0</v>
      </c>
      <c r="P578" s="228">
        <v>0</v>
      </c>
      <c r="Q578" s="228">
        <v>0</v>
      </c>
      <c r="R578" s="228">
        <v>0</v>
      </c>
      <c r="S578" s="228">
        <v>0</v>
      </c>
      <c r="T578" s="232"/>
    </row>
    <row r="579" spans="1:20" ht="15" x14ac:dyDescent="0.25">
      <c r="A579" s="228">
        <v>588</v>
      </c>
      <c r="B579" s="228" t="s">
        <v>6433</v>
      </c>
      <c r="C579" s="228" t="s">
        <v>4367</v>
      </c>
      <c r="D579" s="320" t="s">
        <v>76</v>
      </c>
      <c r="E579" s="320" t="s">
        <v>50</v>
      </c>
      <c r="F579" s="320"/>
      <c r="G579" s="228">
        <v>40.727760314941399</v>
      </c>
      <c r="H579" s="228">
        <v>-122.93669891357401</v>
      </c>
      <c r="I579" s="228">
        <v>588</v>
      </c>
      <c r="J579" s="228">
        <v>1</v>
      </c>
      <c r="K579" s="228">
        <v>1</v>
      </c>
      <c r="L579" s="228">
        <v>0</v>
      </c>
      <c r="M579" s="228">
        <v>0</v>
      </c>
      <c r="N579" s="228">
        <v>0</v>
      </c>
      <c r="O579" s="228">
        <v>0</v>
      </c>
      <c r="P579" s="228">
        <v>0</v>
      </c>
      <c r="Q579" s="228">
        <v>0</v>
      </c>
      <c r="R579" s="228">
        <v>0</v>
      </c>
      <c r="S579" s="228">
        <v>0</v>
      </c>
      <c r="T579" s="232"/>
    </row>
    <row r="580" spans="1:20" ht="15" x14ac:dyDescent="0.25">
      <c r="A580" s="228">
        <v>589</v>
      </c>
      <c r="B580" s="228" t="s">
        <v>4537</v>
      </c>
      <c r="C580" s="228" t="s">
        <v>4370</v>
      </c>
      <c r="D580" s="320" t="s">
        <v>49</v>
      </c>
      <c r="E580" s="320" t="s">
        <v>50</v>
      </c>
      <c r="F580" s="320"/>
      <c r="G580" s="228">
        <v>42.297760009765597</v>
      </c>
      <c r="H580" s="228">
        <v>-71.289741516113196</v>
      </c>
      <c r="I580" s="228">
        <v>589</v>
      </c>
      <c r="J580" s="228">
        <v>2</v>
      </c>
      <c r="K580" s="228">
        <v>0</v>
      </c>
      <c r="L580" s="228">
        <v>1</v>
      </c>
      <c r="M580" s="228">
        <v>0</v>
      </c>
      <c r="N580" s="228">
        <v>1</v>
      </c>
      <c r="O580" s="228">
        <v>1</v>
      </c>
      <c r="P580" s="228">
        <v>0</v>
      </c>
      <c r="Q580" s="228">
        <v>0</v>
      </c>
      <c r="R580" s="228">
        <v>0</v>
      </c>
      <c r="S580" s="228">
        <v>0</v>
      </c>
      <c r="T580" s="232"/>
    </row>
    <row r="581" spans="1:20" ht="15" x14ac:dyDescent="0.25">
      <c r="A581" s="228">
        <v>590</v>
      </c>
      <c r="B581" s="228" t="s">
        <v>6434</v>
      </c>
      <c r="C581" s="228" t="s">
        <v>4373</v>
      </c>
      <c r="D581" s="320" t="s">
        <v>107</v>
      </c>
      <c r="E581" s="320" t="s">
        <v>50</v>
      </c>
      <c r="F581" s="320"/>
      <c r="G581" s="228">
        <v>42.127838134765597</v>
      </c>
      <c r="H581" s="228">
        <v>-77.959136962890597</v>
      </c>
      <c r="I581" s="228">
        <v>590</v>
      </c>
      <c r="J581" s="228">
        <v>1</v>
      </c>
      <c r="K581" s="228">
        <v>1</v>
      </c>
      <c r="L581" s="228">
        <v>0</v>
      </c>
      <c r="M581" s="228">
        <v>0</v>
      </c>
      <c r="N581" s="228">
        <v>0</v>
      </c>
      <c r="O581" s="228">
        <v>0</v>
      </c>
      <c r="P581" s="228">
        <v>0</v>
      </c>
      <c r="Q581" s="228">
        <v>0</v>
      </c>
      <c r="R581" s="228">
        <v>0</v>
      </c>
      <c r="S581" s="228">
        <v>0</v>
      </c>
      <c r="T581" s="232"/>
    </row>
    <row r="582" spans="1:20" ht="15" x14ac:dyDescent="0.25">
      <c r="A582" s="228">
        <v>591</v>
      </c>
      <c r="B582" s="228" t="s">
        <v>6435</v>
      </c>
      <c r="C582" s="228" t="s">
        <v>4376</v>
      </c>
      <c r="D582" s="320" t="s">
        <v>815</v>
      </c>
      <c r="E582" s="320" t="s">
        <v>50</v>
      </c>
      <c r="F582" s="320"/>
      <c r="G582" s="228">
        <v>38.941970825195298</v>
      </c>
      <c r="H582" s="228">
        <v>-74.930068969726506</v>
      </c>
      <c r="I582" s="228">
        <v>591</v>
      </c>
      <c r="J582" s="228">
        <v>1</v>
      </c>
      <c r="K582" s="228">
        <v>0</v>
      </c>
      <c r="L582" s="228">
        <v>1</v>
      </c>
      <c r="M582" s="228">
        <v>0</v>
      </c>
      <c r="N582" s="228">
        <v>0</v>
      </c>
      <c r="O582" s="228">
        <v>0</v>
      </c>
      <c r="P582" s="228">
        <v>0</v>
      </c>
      <c r="Q582" s="228">
        <v>0</v>
      </c>
      <c r="R582" s="228">
        <v>0</v>
      </c>
      <c r="S582" s="228">
        <v>0</v>
      </c>
      <c r="T582" s="232"/>
    </row>
    <row r="583" spans="1:20" ht="15" x14ac:dyDescent="0.25">
      <c r="A583" s="228">
        <v>592</v>
      </c>
      <c r="B583" s="228" t="s">
        <v>6436</v>
      </c>
      <c r="C583" s="228" t="s">
        <v>4379</v>
      </c>
      <c r="D583" s="320" t="s">
        <v>76</v>
      </c>
      <c r="E583" s="320" t="s">
        <v>50</v>
      </c>
      <c r="F583" s="320"/>
      <c r="G583" s="228">
        <v>34.072139739990199</v>
      </c>
      <c r="H583" s="228">
        <v>-117.93807220458901</v>
      </c>
      <c r="I583" s="228">
        <v>592</v>
      </c>
      <c r="J583" s="228">
        <v>3</v>
      </c>
      <c r="K583" s="228">
        <v>1</v>
      </c>
      <c r="L583" s="228">
        <v>2</v>
      </c>
      <c r="M583" s="228">
        <v>0</v>
      </c>
      <c r="N583" s="228">
        <v>0</v>
      </c>
      <c r="O583" s="228">
        <v>0</v>
      </c>
      <c r="P583" s="228">
        <v>0</v>
      </c>
      <c r="Q583" s="228">
        <v>0</v>
      </c>
      <c r="R583" s="228">
        <v>0</v>
      </c>
      <c r="S583" s="228">
        <v>0</v>
      </c>
      <c r="T583" s="232"/>
    </row>
    <row r="584" spans="1:20" ht="15" x14ac:dyDescent="0.25">
      <c r="A584" s="228">
        <v>593</v>
      </c>
      <c r="B584" s="228" t="s">
        <v>6437</v>
      </c>
      <c r="C584" s="228" t="s">
        <v>4385</v>
      </c>
      <c r="D584" s="320" t="s">
        <v>874</v>
      </c>
      <c r="E584" s="320" t="s">
        <v>50</v>
      </c>
      <c r="F584" s="320"/>
      <c r="G584" s="228">
        <v>41.758769989013601</v>
      </c>
      <c r="H584" s="228">
        <v>-72.744430541992102</v>
      </c>
      <c r="I584" s="228">
        <v>593</v>
      </c>
      <c r="J584" s="228">
        <v>1</v>
      </c>
      <c r="K584" s="228">
        <v>0</v>
      </c>
      <c r="L584" s="228">
        <v>0</v>
      </c>
      <c r="M584" s="228">
        <v>1</v>
      </c>
      <c r="N584" s="228">
        <v>0</v>
      </c>
      <c r="O584" s="228">
        <v>0</v>
      </c>
      <c r="P584" s="228">
        <v>0</v>
      </c>
      <c r="Q584" s="228">
        <v>0</v>
      </c>
      <c r="R584" s="228">
        <v>0</v>
      </c>
      <c r="S584" s="228">
        <v>0</v>
      </c>
      <c r="T584" s="232"/>
    </row>
    <row r="585" spans="1:20" ht="15" x14ac:dyDescent="0.25">
      <c r="A585" s="228">
        <v>594</v>
      </c>
      <c r="B585" s="228" t="s">
        <v>6438</v>
      </c>
      <c r="C585" s="228" t="s">
        <v>4388</v>
      </c>
      <c r="D585" s="320" t="s">
        <v>874</v>
      </c>
      <c r="E585" s="320" t="s">
        <v>50</v>
      </c>
      <c r="F585" s="320"/>
      <c r="G585" s="228">
        <v>41.272281646728501</v>
      </c>
      <c r="H585" s="228">
        <v>-72.949981689453097</v>
      </c>
      <c r="I585" s="228">
        <v>594</v>
      </c>
      <c r="J585" s="228">
        <v>1</v>
      </c>
      <c r="K585" s="228">
        <v>0</v>
      </c>
      <c r="L585" s="228">
        <v>1</v>
      </c>
      <c r="M585" s="228">
        <v>0</v>
      </c>
      <c r="N585" s="228">
        <v>0</v>
      </c>
      <c r="O585" s="228">
        <v>0</v>
      </c>
      <c r="P585" s="228">
        <v>0</v>
      </c>
      <c r="Q585" s="228">
        <v>0</v>
      </c>
      <c r="R585" s="228">
        <v>0</v>
      </c>
      <c r="S585" s="228">
        <v>0</v>
      </c>
      <c r="T585" s="232"/>
    </row>
    <row r="586" spans="1:20" ht="15" x14ac:dyDescent="0.25">
      <c r="A586" s="228">
        <v>595</v>
      </c>
      <c r="B586" s="228" t="s">
        <v>6439</v>
      </c>
      <c r="C586" s="228" t="s">
        <v>4391</v>
      </c>
      <c r="D586" s="320" t="s">
        <v>76</v>
      </c>
      <c r="E586" s="320" t="s">
        <v>50</v>
      </c>
      <c r="F586" s="320"/>
      <c r="G586" s="228">
        <v>34.090679168701101</v>
      </c>
      <c r="H586" s="228">
        <v>-118.37093353271401</v>
      </c>
      <c r="I586" s="228">
        <v>595</v>
      </c>
      <c r="J586" s="228">
        <v>6</v>
      </c>
      <c r="K586" s="228">
        <v>0</v>
      </c>
      <c r="L586" s="228">
        <v>3</v>
      </c>
      <c r="M586" s="228">
        <v>2</v>
      </c>
      <c r="N586" s="228">
        <v>0</v>
      </c>
      <c r="O586" s="228">
        <v>0</v>
      </c>
      <c r="P586" s="228">
        <v>1</v>
      </c>
      <c r="Q586" s="228">
        <v>0</v>
      </c>
      <c r="R586" s="228">
        <v>0</v>
      </c>
      <c r="S586" s="228">
        <v>0</v>
      </c>
      <c r="T586" s="232"/>
    </row>
    <row r="587" spans="1:20" ht="15" x14ac:dyDescent="0.25">
      <c r="A587" s="228">
        <v>596</v>
      </c>
      <c r="B587" s="228" t="s">
        <v>6440</v>
      </c>
      <c r="C587" s="228" t="s">
        <v>4398</v>
      </c>
      <c r="D587" s="320" t="s">
        <v>122</v>
      </c>
      <c r="E587" s="320" t="s">
        <v>50</v>
      </c>
      <c r="F587" s="320"/>
      <c r="G587" s="228">
        <v>45.366138458251903</v>
      </c>
      <c r="H587" s="228">
        <v>-122.64785003662099</v>
      </c>
      <c r="I587" s="228">
        <v>596</v>
      </c>
      <c r="J587" s="228">
        <v>1</v>
      </c>
      <c r="K587" s="228">
        <v>0</v>
      </c>
      <c r="L587" s="228">
        <v>1</v>
      </c>
      <c r="M587" s="228">
        <v>0</v>
      </c>
      <c r="N587" s="228">
        <v>0</v>
      </c>
      <c r="O587" s="228">
        <v>0</v>
      </c>
      <c r="P587" s="228">
        <v>0</v>
      </c>
      <c r="Q587" s="228">
        <v>0</v>
      </c>
      <c r="R587" s="228">
        <v>0</v>
      </c>
      <c r="S587" s="228">
        <v>0</v>
      </c>
      <c r="T587" s="232"/>
    </row>
    <row r="588" spans="1:20" ht="15" x14ac:dyDescent="0.25">
      <c r="A588" s="228">
        <v>597</v>
      </c>
      <c r="B588" s="228" t="s">
        <v>6441</v>
      </c>
      <c r="C588" s="228" t="s">
        <v>4401</v>
      </c>
      <c r="D588" s="320" t="s">
        <v>183</v>
      </c>
      <c r="E588" s="320" t="s">
        <v>50</v>
      </c>
      <c r="F588" s="320"/>
      <c r="G588" s="228">
        <v>42.924140930175703</v>
      </c>
      <c r="H588" s="228">
        <v>-86.148849487304602</v>
      </c>
      <c r="I588" s="228">
        <v>597</v>
      </c>
      <c r="J588" s="228">
        <v>1</v>
      </c>
      <c r="K588" s="228">
        <v>1</v>
      </c>
      <c r="L588" s="228">
        <v>0</v>
      </c>
      <c r="M588" s="228">
        <v>0</v>
      </c>
      <c r="N588" s="228">
        <v>0</v>
      </c>
      <c r="O588" s="228">
        <v>0</v>
      </c>
      <c r="P588" s="228">
        <v>0</v>
      </c>
      <c r="Q588" s="228">
        <v>0</v>
      </c>
      <c r="R588" s="228">
        <v>0</v>
      </c>
      <c r="S588" s="228">
        <v>0</v>
      </c>
      <c r="T588" s="232"/>
    </row>
    <row r="589" spans="1:20" ht="15" x14ac:dyDescent="0.25">
      <c r="A589" s="228">
        <v>598</v>
      </c>
      <c r="B589" s="228" t="s">
        <v>6442</v>
      </c>
      <c r="C589" s="228" t="s">
        <v>4404</v>
      </c>
      <c r="D589" s="320" t="s">
        <v>165</v>
      </c>
      <c r="E589" s="320" t="s">
        <v>50</v>
      </c>
      <c r="F589" s="320"/>
      <c r="G589" s="228">
        <v>26.714389801025298</v>
      </c>
      <c r="H589" s="228">
        <v>-80.053192138671804</v>
      </c>
      <c r="I589" s="228">
        <v>598</v>
      </c>
      <c r="J589" s="228">
        <v>3</v>
      </c>
      <c r="K589" s="228">
        <v>2</v>
      </c>
      <c r="L589" s="228">
        <v>0</v>
      </c>
      <c r="M589" s="228">
        <v>0</v>
      </c>
      <c r="N589" s="228">
        <v>0</v>
      </c>
      <c r="O589" s="228">
        <v>0</v>
      </c>
      <c r="P589" s="228">
        <v>1</v>
      </c>
      <c r="Q589" s="228">
        <v>0</v>
      </c>
      <c r="R589" s="228">
        <v>0</v>
      </c>
      <c r="S589" s="228">
        <v>0</v>
      </c>
      <c r="T589" s="232"/>
    </row>
    <row r="590" spans="1:20" ht="15" x14ac:dyDescent="0.25">
      <c r="A590" s="228">
        <v>599</v>
      </c>
      <c r="B590" s="228" t="s">
        <v>6443</v>
      </c>
      <c r="C590" s="228" t="s">
        <v>4409</v>
      </c>
      <c r="D590" s="320" t="s">
        <v>76</v>
      </c>
      <c r="E590" s="320" t="s">
        <v>50</v>
      </c>
      <c r="F590" s="320"/>
      <c r="G590" s="228">
        <v>34.149360656738203</v>
      </c>
      <c r="H590" s="228">
        <v>-118.81886291503901</v>
      </c>
      <c r="I590" s="228">
        <v>599</v>
      </c>
      <c r="J590" s="228">
        <v>2</v>
      </c>
      <c r="K590" s="228">
        <v>0</v>
      </c>
      <c r="L590" s="228">
        <v>0</v>
      </c>
      <c r="M590" s="228">
        <v>2</v>
      </c>
      <c r="N590" s="228">
        <v>0</v>
      </c>
      <c r="O590" s="228">
        <v>0</v>
      </c>
      <c r="P590" s="228">
        <v>0</v>
      </c>
      <c r="Q590" s="228">
        <v>0</v>
      </c>
      <c r="R590" s="228">
        <v>0</v>
      </c>
      <c r="S590" s="228">
        <v>0</v>
      </c>
      <c r="T590" s="232"/>
    </row>
    <row r="591" spans="1:20" ht="15" x14ac:dyDescent="0.25">
      <c r="A591" s="228">
        <v>600</v>
      </c>
      <c r="B591" s="228" t="s">
        <v>6444</v>
      </c>
      <c r="C591" s="228" t="s">
        <v>4410</v>
      </c>
      <c r="D591" s="320" t="s">
        <v>76</v>
      </c>
      <c r="E591" s="320" t="s">
        <v>50</v>
      </c>
      <c r="F591" s="320"/>
      <c r="G591" s="228">
        <v>33.759300231933501</v>
      </c>
      <c r="H591" s="228">
        <v>-117.98650360107401</v>
      </c>
      <c r="I591" s="228">
        <v>600</v>
      </c>
      <c r="J591" s="228">
        <v>1</v>
      </c>
      <c r="K591" s="228">
        <v>0</v>
      </c>
      <c r="L591" s="228">
        <v>1</v>
      </c>
      <c r="M591" s="228">
        <v>0</v>
      </c>
      <c r="N591" s="228">
        <v>0</v>
      </c>
      <c r="O591" s="228">
        <v>0</v>
      </c>
      <c r="P591" s="228">
        <v>0</v>
      </c>
      <c r="Q591" s="228">
        <v>0</v>
      </c>
      <c r="R591" s="228">
        <v>0</v>
      </c>
      <c r="S591" s="228">
        <v>0</v>
      </c>
      <c r="T591" s="232"/>
    </row>
    <row r="592" spans="1:20" ht="15" x14ac:dyDescent="0.25">
      <c r="A592" s="228">
        <v>601</v>
      </c>
      <c r="B592" s="228" t="s">
        <v>6445</v>
      </c>
      <c r="C592" s="228" t="s">
        <v>4414</v>
      </c>
      <c r="D592" s="320" t="s">
        <v>1619</v>
      </c>
      <c r="E592" s="320" t="s">
        <v>50</v>
      </c>
      <c r="F592" s="320"/>
      <c r="G592" s="228">
        <v>37.686981201171797</v>
      </c>
      <c r="H592" s="228">
        <v>-97.335578918457003</v>
      </c>
      <c r="I592" s="228">
        <v>601</v>
      </c>
      <c r="J592" s="228">
        <v>6</v>
      </c>
      <c r="K592" s="228">
        <v>3</v>
      </c>
      <c r="L592" s="228">
        <v>2</v>
      </c>
      <c r="M592" s="228">
        <v>1</v>
      </c>
      <c r="N592" s="228">
        <v>0</v>
      </c>
      <c r="O592" s="228">
        <v>0</v>
      </c>
      <c r="P592" s="228">
        <v>0</v>
      </c>
      <c r="Q592" s="228">
        <v>0</v>
      </c>
      <c r="R592" s="228">
        <v>0</v>
      </c>
      <c r="S592" s="228">
        <v>0</v>
      </c>
      <c r="T592" s="232"/>
    </row>
    <row r="593" spans="1:20" ht="15" x14ac:dyDescent="0.25">
      <c r="A593" s="228">
        <v>602</v>
      </c>
      <c r="B593" s="228" t="s">
        <v>6446</v>
      </c>
      <c r="C593" s="228" t="s">
        <v>4419</v>
      </c>
      <c r="D593" s="320" t="s">
        <v>250</v>
      </c>
      <c r="E593" s="320" t="s">
        <v>50</v>
      </c>
      <c r="F593" s="320"/>
      <c r="G593" s="228">
        <v>34.234970092773402</v>
      </c>
      <c r="H593" s="228">
        <v>-77.945991516113196</v>
      </c>
      <c r="I593" s="228">
        <v>602</v>
      </c>
      <c r="J593" s="228">
        <v>1</v>
      </c>
      <c r="K593" s="228">
        <v>1</v>
      </c>
      <c r="L593" s="228">
        <v>0</v>
      </c>
      <c r="M593" s="228">
        <v>0</v>
      </c>
      <c r="N593" s="228">
        <v>0</v>
      </c>
      <c r="O593" s="228">
        <v>0</v>
      </c>
      <c r="P593" s="228">
        <v>0</v>
      </c>
      <c r="Q593" s="228">
        <v>0</v>
      </c>
      <c r="R593" s="228">
        <v>0</v>
      </c>
      <c r="S593" s="228">
        <v>0</v>
      </c>
      <c r="T593" s="232"/>
    </row>
    <row r="594" spans="1:20" ht="15" x14ac:dyDescent="0.25">
      <c r="A594" s="228">
        <v>603</v>
      </c>
      <c r="B594" s="228" t="s">
        <v>6447</v>
      </c>
      <c r="C594" s="228" t="s">
        <v>4422</v>
      </c>
      <c r="D594" s="320" t="s">
        <v>122</v>
      </c>
      <c r="E594" s="320" t="s">
        <v>50</v>
      </c>
      <c r="F594" s="320"/>
      <c r="G594" s="228">
        <v>45.309730529785099</v>
      </c>
      <c r="H594" s="228">
        <v>-122.769355773925</v>
      </c>
      <c r="I594" s="228">
        <v>603</v>
      </c>
      <c r="J594" s="228">
        <v>3</v>
      </c>
      <c r="K594" s="228">
        <v>2</v>
      </c>
      <c r="L594" s="228">
        <v>1</v>
      </c>
      <c r="M594" s="228">
        <v>0</v>
      </c>
      <c r="N594" s="228">
        <v>0</v>
      </c>
      <c r="O594" s="228">
        <v>0</v>
      </c>
      <c r="P594" s="228">
        <v>0</v>
      </c>
      <c r="Q594" s="228">
        <v>0</v>
      </c>
      <c r="R594" s="228">
        <v>0</v>
      </c>
      <c r="S594" s="228">
        <v>0</v>
      </c>
      <c r="T594" s="232"/>
    </row>
    <row r="595" spans="1:20" ht="15" x14ac:dyDescent="0.25">
      <c r="A595" s="228">
        <v>604</v>
      </c>
      <c r="B595" s="228" t="s">
        <v>6448</v>
      </c>
      <c r="C595" s="228" t="s">
        <v>4429</v>
      </c>
      <c r="D595" s="320" t="s">
        <v>49</v>
      </c>
      <c r="E595" s="320" t="s">
        <v>50</v>
      </c>
      <c r="F595" s="320"/>
      <c r="G595" s="228">
        <v>42.453140258788999</v>
      </c>
      <c r="H595" s="228">
        <v>-71.134078979492102</v>
      </c>
      <c r="I595" s="228">
        <v>604</v>
      </c>
      <c r="J595" s="228">
        <v>5</v>
      </c>
      <c r="K595" s="228">
        <v>0</v>
      </c>
      <c r="L595" s="228">
        <v>1</v>
      </c>
      <c r="M595" s="228">
        <v>4</v>
      </c>
      <c r="N595" s="228">
        <v>0</v>
      </c>
      <c r="O595" s="228">
        <v>0</v>
      </c>
      <c r="P595" s="228">
        <v>0</v>
      </c>
      <c r="Q595" s="228">
        <v>0</v>
      </c>
      <c r="R595" s="228">
        <v>0</v>
      </c>
      <c r="S595" s="228">
        <v>0</v>
      </c>
      <c r="T595" s="232"/>
    </row>
    <row r="596" spans="1:20" ht="15" x14ac:dyDescent="0.25">
      <c r="A596" s="228">
        <v>605</v>
      </c>
      <c r="B596" s="228" t="s">
        <v>6449</v>
      </c>
      <c r="C596" s="228" t="s">
        <v>4435</v>
      </c>
      <c r="D596" s="320" t="s">
        <v>76</v>
      </c>
      <c r="E596" s="320" t="s">
        <v>50</v>
      </c>
      <c r="F596" s="320"/>
      <c r="G596" s="228">
        <v>38.549098968505803</v>
      </c>
      <c r="H596" s="228">
        <v>-122.812606811523</v>
      </c>
      <c r="I596" s="228">
        <v>605</v>
      </c>
      <c r="J596" s="228">
        <v>3</v>
      </c>
      <c r="K596" s="228">
        <v>0</v>
      </c>
      <c r="L596" s="228">
        <v>0</v>
      </c>
      <c r="M596" s="228">
        <v>3</v>
      </c>
      <c r="N596" s="228">
        <v>0</v>
      </c>
      <c r="O596" s="228">
        <v>0</v>
      </c>
      <c r="P596" s="228">
        <v>0</v>
      </c>
      <c r="Q596" s="228">
        <v>0</v>
      </c>
      <c r="R596" s="228">
        <v>0</v>
      </c>
      <c r="S596" s="228">
        <v>0</v>
      </c>
      <c r="T596" s="232"/>
    </row>
    <row r="597" spans="1:20" ht="15" x14ac:dyDescent="0.25">
      <c r="A597" s="228">
        <v>606</v>
      </c>
      <c r="B597" s="228" t="s">
        <v>6450</v>
      </c>
      <c r="C597" s="228" t="s">
        <v>4435</v>
      </c>
      <c r="D597" s="320" t="s">
        <v>673</v>
      </c>
      <c r="E597" s="320" t="s">
        <v>50</v>
      </c>
      <c r="F597" s="320"/>
      <c r="G597" s="228">
        <v>38.531898498535099</v>
      </c>
      <c r="H597" s="228">
        <v>-93.522506713867102</v>
      </c>
      <c r="I597" s="228">
        <v>606</v>
      </c>
      <c r="J597" s="228">
        <v>0</v>
      </c>
      <c r="K597" s="228">
        <v>0</v>
      </c>
      <c r="L597" s="228">
        <v>0</v>
      </c>
      <c r="M597" s="228">
        <v>0</v>
      </c>
      <c r="N597" s="228">
        <v>0</v>
      </c>
      <c r="O597" s="228">
        <v>0</v>
      </c>
      <c r="P597" s="228">
        <v>0</v>
      </c>
      <c r="Q597" s="228">
        <v>0</v>
      </c>
      <c r="R597" s="228">
        <v>0</v>
      </c>
      <c r="S597" s="228">
        <v>0</v>
      </c>
      <c r="T597" s="232"/>
    </row>
    <row r="598" spans="1:20" ht="15" x14ac:dyDescent="0.25">
      <c r="A598" s="228">
        <v>607</v>
      </c>
      <c r="B598" s="228" t="s">
        <v>4538</v>
      </c>
      <c r="C598" s="228" t="s">
        <v>4440</v>
      </c>
      <c r="D598" s="320" t="s">
        <v>740</v>
      </c>
      <c r="E598" s="320" t="s">
        <v>740</v>
      </c>
      <c r="F598" s="320">
        <v>1</v>
      </c>
      <c r="G598" s="228">
        <v>52.148941040038999</v>
      </c>
      <c r="H598" s="228">
        <v>-97.718460083007798</v>
      </c>
      <c r="I598" s="228">
        <v>607</v>
      </c>
      <c r="J598" s="228">
        <v>1</v>
      </c>
      <c r="K598" s="228">
        <v>0</v>
      </c>
      <c r="L598" s="228">
        <v>1</v>
      </c>
      <c r="M598" s="228">
        <v>0</v>
      </c>
      <c r="N598" s="228">
        <v>1</v>
      </c>
      <c r="O598" s="228">
        <v>0</v>
      </c>
      <c r="P598" s="228">
        <v>0</v>
      </c>
      <c r="Q598" s="228">
        <v>0</v>
      </c>
      <c r="R598" s="228">
        <v>0</v>
      </c>
      <c r="S598" s="228">
        <v>0</v>
      </c>
      <c r="T598" s="232"/>
    </row>
    <row r="599" spans="1:20" ht="15" x14ac:dyDescent="0.25">
      <c r="A599" s="228">
        <v>608</v>
      </c>
      <c r="B599" s="228" t="s">
        <v>6451</v>
      </c>
      <c r="C599" s="228" t="s">
        <v>4443</v>
      </c>
      <c r="D599" s="320" t="s">
        <v>732</v>
      </c>
      <c r="E599" s="320" t="s">
        <v>50</v>
      </c>
      <c r="F599" s="320"/>
      <c r="G599" s="228">
        <v>44.491409301757798</v>
      </c>
      <c r="H599" s="228">
        <v>-73.1876220703125</v>
      </c>
      <c r="I599" s="228">
        <v>608</v>
      </c>
      <c r="J599" s="228">
        <v>3</v>
      </c>
      <c r="K599" s="228">
        <v>2</v>
      </c>
      <c r="L599" s="228">
        <v>0</v>
      </c>
      <c r="M599" s="228">
        <v>1</v>
      </c>
      <c r="N599" s="228">
        <v>0</v>
      </c>
      <c r="O599" s="228">
        <v>0</v>
      </c>
      <c r="P599" s="228">
        <v>0</v>
      </c>
      <c r="Q599" s="228">
        <v>0</v>
      </c>
      <c r="R599" s="228">
        <v>0</v>
      </c>
      <c r="S599" s="228">
        <v>0</v>
      </c>
      <c r="T599" s="232"/>
    </row>
    <row r="600" spans="1:20" ht="15" x14ac:dyDescent="0.25">
      <c r="A600" s="228">
        <v>609</v>
      </c>
      <c r="B600" s="228" t="s">
        <v>6452</v>
      </c>
      <c r="C600" s="228" t="s">
        <v>4450</v>
      </c>
      <c r="D600" s="320" t="s">
        <v>165</v>
      </c>
      <c r="E600" s="320" t="s">
        <v>50</v>
      </c>
      <c r="F600" s="320"/>
      <c r="G600" s="228">
        <v>28.565330505371001</v>
      </c>
      <c r="H600" s="228">
        <v>-81.588401794433594</v>
      </c>
      <c r="I600" s="228">
        <v>609</v>
      </c>
      <c r="J600" s="228">
        <v>2</v>
      </c>
      <c r="K600" s="228">
        <v>0</v>
      </c>
      <c r="L600" s="228">
        <v>2</v>
      </c>
      <c r="M600" s="228">
        <v>0</v>
      </c>
      <c r="N600" s="228">
        <v>0</v>
      </c>
      <c r="O600" s="228">
        <v>0</v>
      </c>
      <c r="P600" s="228">
        <v>0</v>
      </c>
      <c r="Q600" s="228">
        <v>0</v>
      </c>
      <c r="R600" s="228">
        <v>0</v>
      </c>
      <c r="S600" s="228">
        <v>0</v>
      </c>
      <c r="T600" s="232"/>
    </row>
    <row r="601" spans="1:20" ht="15" x14ac:dyDescent="0.25">
      <c r="A601" s="228">
        <v>610</v>
      </c>
      <c r="B601" s="228" t="s">
        <v>4539</v>
      </c>
      <c r="C601" s="228" t="s">
        <v>4453</v>
      </c>
      <c r="D601" s="320" t="s">
        <v>144</v>
      </c>
      <c r="E601" s="320" t="s">
        <v>50</v>
      </c>
      <c r="F601" s="320"/>
      <c r="G601" s="228">
        <v>38.660591125488203</v>
      </c>
      <c r="H601" s="228">
        <v>-77.247871398925696</v>
      </c>
      <c r="I601" s="228">
        <v>610</v>
      </c>
      <c r="J601" s="228">
        <v>1</v>
      </c>
      <c r="K601" s="228">
        <v>0</v>
      </c>
      <c r="L601" s="228">
        <v>1</v>
      </c>
      <c r="M601" s="228">
        <v>0</v>
      </c>
      <c r="N601" s="228">
        <v>1</v>
      </c>
      <c r="O601" s="228">
        <v>0</v>
      </c>
      <c r="P601" s="228">
        <v>0</v>
      </c>
      <c r="Q601" s="228">
        <v>0</v>
      </c>
      <c r="R601" s="228">
        <v>0</v>
      </c>
      <c r="S601" s="228">
        <v>0</v>
      </c>
      <c r="T601" s="232"/>
    </row>
    <row r="602" spans="1:20" ht="15" x14ac:dyDescent="0.25">
      <c r="A602" s="228">
        <v>611</v>
      </c>
      <c r="B602" s="228" t="s">
        <v>6453</v>
      </c>
      <c r="C602" s="228" t="s">
        <v>4456</v>
      </c>
      <c r="D602" s="320" t="s">
        <v>122</v>
      </c>
      <c r="E602" s="320" t="s">
        <v>50</v>
      </c>
      <c r="F602" s="320"/>
      <c r="G602" s="228">
        <v>45.142269134521399</v>
      </c>
      <c r="H602" s="228">
        <v>-122.858932495117</v>
      </c>
      <c r="I602" s="228">
        <v>611</v>
      </c>
      <c r="J602" s="228">
        <v>1</v>
      </c>
      <c r="K602" s="228">
        <v>1</v>
      </c>
      <c r="L602" s="228">
        <v>0</v>
      </c>
      <c r="M602" s="228">
        <v>0</v>
      </c>
      <c r="N602" s="228">
        <v>0</v>
      </c>
      <c r="O602" s="228">
        <v>0</v>
      </c>
      <c r="P602" s="228">
        <v>0</v>
      </c>
      <c r="Q602" s="228">
        <v>0</v>
      </c>
      <c r="R602" s="228">
        <v>0</v>
      </c>
      <c r="S602" s="228">
        <v>0</v>
      </c>
      <c r="T602" s="232"/>
    </row>
    <row r="603" spans="1:20" ht="15" x14ac:dyDescent="0.25">
      <c r="A603" s="228">
        <v>612</v>
      </c>
      <c r="B603" s="228" t="s">
        <v>6454</v>
      </c>
      <c r="C603" s="228" t="s">
        <v>4459</v>
      </c>
      <c r="D603" s="320" t="s">
        <v>76</v>
      </c>
      <c r="E603" s="320" t="s">
        <v>50</v>
      </c>
      <c r="F603" s="320"/>
      <c r="G603" s="228">
        <v>37.429309844970703</v>
      </c>
      <c r="H603" s="228">
        <v>-122.25309753417901</v>
      </c>
      <c r="I603" s="228">
        <v>612</v>
      </c>
      <c r="J603" s="228">
        <v>1</v>
      </c>
      <c r="K603" s="228">
        <v>0</v>
      </c>
      <c r="L603" s="228">
        <v>0</v>
      </c>
      <c r="M603" s="228">
        <v>1</v>
      </c>
      <c r="N603" s="228">
        <v>0</v>
      </c>
      <c r="O603" s="228">
        <v>0</v>
      </c>
      <c r="P603" s="228">
        <v>0</v>
      </c>
      <c r="Q603" s="228">
        <v>0</v>
      </c>
      <c r="R603" s="228">
        <v>0</v>
      </c>
      <c r="S603" s="228">
        <v>0</v>
      </c>
      <c r="T603" s="232"/>
    </row>
    <row r="604" spans="1:20" ht="15" x14ac:dyDescent="0.25">
      <c r="A604" s="228">
        <v>613</v>
      </c>
      <c r="B604" s="228" t="s">
        <v>6455</v>
      </c>
      <c r="C604" s="228" t="s">
        <v>4461</v>
      </c>
      <c r="D604" s="320" t="s">
        <v>49</v>
      </c>
      <c r="E604" s="320" t="s">
        <v>50</v>
      </c>
      <c r="F604" s="320"/>
      <c r="G604" s="228">
        <v>42.263408660888601</v>
      </c>
      <c r="H604" s="228">
        <v>-71.802192687988196</v>
      </c>
      <c r="I604" s="228">
        <v>613</v>
      </c>
      <c r="J604" s="228">
        <v>1</v>
      </c>
      <c r="K604" s="228">
        <v>0</v>
      </c>
      <c r="L604" s="228">
        <v>1</v>
      </c>
      <c r="M604" s="228">
        <v>0</v>
      </c>
      <c r="N604" s="228">
        <v>0</v>
      </c>
      <c r="O604" s="228">
        <v>0</v>
      </c>
      <c r="P604" s="228">
        <v>0</v>
      </c>
      <c r="Q604" s="228">
        <v>0</v>
      </c>
      <c r="R604" s="228">
        <v>0</v>
      </c>
      <c r="S604" s="228">
        <v>0</v>
      </c>
      <c r="T604" s="232"/>
    </row>
    <row r="605" spans="1:20" ht="15" x14ac:dyDescent="0.25">
      <c r="A605" s="228">
        <v>614</v>
      </c>
      <c r="B605" s="228" t="s">
        <v>6456</v>
      </c>
      <c r="C605" s="228" t="s">
        <v>4464</v>
      </c>
      <c r="D605" s="320" t="s">
        <v>526</v>
      </c>
      <c r="E605" s="320" t="s">
        <v>50</v>
      </c>
      <c r="F605" s="320"/>
      <c r="G605" s="228">
        <v>47.400768280029297</v>
      </c>
      <c r="H605" s="228">
        <v>-116.91948699951099</v>
      </c>
      <c r="I605" s="228">
        <v>614</v>
      </c>
      <c r="J605" s="228">
        <v>1</v>
      </c>
      <c r="K605" s="228">
        <v>0</v>
      </c>
      <c r="L605" s="228">
        <v>1</v>
      </c>
      <c r="M605" s="228">
        <v>0</v>
      </c>
      <c r="N605" s="228">
        <v>0</v>
      </c>
      <c r="O605" s="228">
        <v>0</v>
      </c>
      <c r="P605" s="228">
        <v>0</v>
      </c>
      <c r="Q605" s="228">
        <v>0</v>
      </c>
      <c r="R605" s="228">
        <v>0</v>
      </c>
      <c r="S605" s="228">
        <v>0</v>
      </c>
      <c r="T605" s="232"/>
    </row>
    <row r="606" spans="1:20" ht="15" x14ac:dyDescent="0.25">
      <c r="A606" s="228">
        <v>615</v>
      </c>
      <c r="B606" s="228" t="s">
        <v>6457</v>
      </c>
      <c r="C606" s="228" t="s">
        <v>4466</v>
      </c>
      <c r="D606" s="320" t="s">
        <v>832</v>
      </c>
      <c r="E606" s="320" t="s">
        <v>832</v>
      </c>
      <c r="F606" s="320">
        <v>1</v>
      </c>
      <c r="G606" s="228">
        <v>30.5534954071044</v>
      </c>
      <c r="H606" s="228">
        <v>114.25325775146401</v>
      </c>
      <c r="I606" s="228">
        <v>615</v>
      </c>
      <c r="J606" s="228">
        <v>1</v>
      </c>
      <c r="K606" s="228">
        <v>0</v>
      </c>
      <c r="L606" s="228">
        <v>1</v>
      </c>
      <c r="M606" s="228">
        <v>0</v>
      </c>
      <c r="N606" s="228">
        <v>0</v>
      </c>
      <c r="O606" s="228">
        <v>0</v>
      </c>
      <c r="P606" s="228">
        <v>0</v>
      </c>
      <c r="Q606" s="228">
        <v>0</v>
      </c>
      <c r="R606" s="228">
        <v>0</v>
      </c>
      <c r="S606" s="228">
        <v>0</v>
      </c>
      <c r="T606" s="232"/>
    </row>
    <row r="607" spans="1:20" ht="15" x14ac:dyDescent="0.25">
      <c r="A607" s="228">
        <v>616</v>
      </c>
      <c r="B607" s="228" t="s">
        <v>6458</v>
      </c>
      <c r="C607" s="228" t="s">
        <v>4469</v>
      </c>
      <c r="D607" s="320" t="s">
        <v>107</v>
      </c>
      <c r="E607" s="320" t="s">
        <v>50</v>
      </c>
      <c r="F607" s="320"/>
      <c r="G607" s="228">
        <v>40.842159271240199</v>
      </c>
      <c r="H607" s="228">
        <v>-72.934211730957003</v>
      </c>
      <c r="I607" s="228">
        <v>616</v>
      </c>
      <c r="J607" s="228">
        <v>3</v>
      </c>
      <c r="K607" s="228">
        <v>1</v>
      </c>
      <c r="L607" s="228">
        <v>2</v>
      </c>
      <c r="M607" s="228">
        <v>0</v>
      </c>
      <c r="N607" s="228">
        <v>0</v>
      </c>
      <c r="O607" s="228">
        <v>0</v>
      </c>
      <c r="P607" s="228">
        <v>0</v>
      </c>
      <c r="Q607" s="228">
        <v>0</v>
      </c>
      <c r="R607" s="228">
        <v>0</v>
      </c>
      <c r="S607" s="228">
        <v>0</v>
      </c>
      <c r="T607" s="232"/>
    </row>
    <row r="608" spans="1:20" ht="15" x14ac:dyDescent="0.25">
      <c r="A608" s="228">
        <v>617</v>
      </c>
      <c r="B608" s="228" t="s">
        <v>6459</v>
      </c>
      <c r="C608" s="228" t="s">
        <v>4472</v>
      </c>
      <c r="D608" s="320" t="s">
        <v>320</v>
      </c>
      <c r="E608" s="320" t="s">
        <v>50</v>
      </c>
      <c r="F608" s="320"/>
      <c r="G608" s="228">
        <v>43.800868988037102</v>
      </c>
      <c r="H608" s="228">
        <v>-70.187362670898395</v>
      </c>
      <c r="I608" s="228">
        <v>617</v>
      </c>
      <c r="J608" s="228">
        <v>3</v>
      </c>
      <c r="K608" s="228">
        <v>0</v>
      </c>
      <c r="L608" s="228">
        <v>3</v>
      </c>
      <c r="M608" s="228">
        <v>0</v>
      </c>
      <c r="N608" s="228">
        <v>0</v>
      </c>
      <c r="O608" s="228">
        <v>0</v>
      </c>
      <c r="P608" s="228">
        <v>0</v>
      </c>
      <c r="Q608" s="228">
        <v>0</v>
      </c>
      <c r="R608" s="228">
        <v>0</v>
      </c>
      <c r="S608" s="228">
        <v>0</v>
      </c>
      <c r="T608" s="232"/>
    </row>
    <row r="609" spans="1:20" ht="15" x14ac:dyDescent="0.25">
      <c r="A609" s="228">
        <v>618</v>
      </c>
      <c r="B609" s="228" t="s">
        <v>6185</v>
      </c>
      <c r="C609" s="322" t="s">
        <v>1922</v>
      </c>
      <c r="D609" s="320" t="s">
        <v>832</v>
      </c>
      <c r="E609" s="320" t="s">
        <v>832</v>
      </c>
      <c r="F609" s="320">
        <v>1</v>
      </c>
      <c r="G609" s="228">
        <v>30.699989318847599</v>
      </c>
      <c r="H609" s="228">
        <v>111.28025054931599</v>
      </c>
      <c r="I609" s="228">
        <v>618</v>
      </c>
      <c r="J609" s="228">
        <v>1</v>
      </c>
      <c r="K609" s="228">
        <v>1</v>
      </c>
      <c r="L609" s="228">
        <v>0</v>
      </c>
      <c r="M609" s="228">
        <v>0</v>
      </c>
      <c r="N609" s="228">
        <v>0</v>
      </c>
      <c r="O609" s="228">
        <v>0</v>
      </c>
      <c r="P609" s="228">
        <v>0</v>
      </c>
      <c r="Q609" s="228">
        <v>0</v>
      </c>
      <c r="R609" s="228">
        <v>0</v>
      </c>
      <c r="S609" s="228">
        <v>0</v>
      </c>
      <c r="T609" s="232"/>
    </row>
    <row r="610" spans="1:20" ht="15" x14ac:dyDescent="0.25">
      <c r="A610" s="228">
        <v>619</v>
      </c>
      <c r="B610" s="228" t="s">
        <v>6460</v>
      </c>
      <c r="C610" s="228" t="s">
        <v>4478</v>
      </c>
      <c r="D610" s="320" t="s">
        <v>76</v>
      </c>
      <c r="E610" s="320" t="s">
        <v>50</v>
      </c>
      <c r="F610" s="320"/>
      <c r="G610" s="228">
        <v>33.891170501708899</v>
      </c>
      <c r="H610" s="228">
        <v>-117.824317932128</v>
      </c>
      <c r="I610" s="228">
        <v>619</v>
      </c>
      <c r="J610" s="228">
        <v>1</v>
      </c>
      <c r="K610" s="228">
        <v>0</v>
      </c>
      <c r="L610" s="228">
        <v>0</v>
      </c>
      <c r="M610" s="228">
        <v>1</v>
      </c>
      <c r="N610" s="228">
        <v>0</v>
      </c>
      <c r="O610" s="228">
        <v>0</v>
      </c>
      <c r="P610" s="228">
        <v>0</v>
      </c>
      <c r="Q610" s="228">
        <v>0</v>
      </c>
      <c r="R610" s="228">
        <v>0</v>
      </c>
      <c r="S610" s="228">
        <v>0</v>
      </c>
      <c r="T610" s="232"/>
    </row>
    <row r="611" spans="1:20" ht="15" x14ac:dyDescent="0.25">
      <c r="A611" s="228">
        <v>620</v>
      </c>
      <c r="B611" s="228" t="s">
        <v>6461</v>
      </c>
      <c r="C611" s="228" t="s">
        <v>4481</v>
      </c>
      <c r="D611" s="320" t="s">
        <v>60</v>
      </c>
      <c r="E611" s="320" t="s">
        <v>50</v>
      </c>
      <c r="F611" s="320"/>
      <c r="G611" s="228">
        <v>41.098098754882798</v>
      </c>
      <c r="H611" s="228">
        <v>-80.650787353515597</v>
      </c>
      <c r="I611" s="228">
        <v>620</v>
      </c>
      <c r="J611" s="228">
        <v>1</v>
      </c>
      <c r="K611" s="228">
        <v>0</v>
      </c>
      <c r="L611" s="228">
        <v>0</v>
      </c>
      <c r="M611" s="228">
        <v>0</v>
      </c>
      <c r="N611" s="228">
        <v>0</v>
      </c>
      <c r="O611" s="228">
        <v>0</v>
      </c>
      <c r="P611" s="228">
        <v>1</v>
      </c>
      <c r="Q611" s="228">
        <v>0</v>
      </c>
      <c r="R611" s="228">
        <v>0</v>
      </c>
      <c r="S611" s="228">
        <v>0</v>
      </c>
      <c r="T611" s="232"/>
    </row>
    <row r="612" spans="1:20" ht="15" x14ac:dyDescent="0.25">
      <c r="A612" s="228">
        <v>621</v>
      </c>
      <c r="B612" s="228" t="s">
        <v>6462</v>
      </c>
      <c r="C612" s="228" t="s">
        <v>4484</v>
      </c>
      <c r="D612" s="320" t="s">
        <v>76</v>
      </c>
      <c r="E612" s="320" t="s">
        <v>50</v>
      </c>
      <c r="F612" s="320"/>
      <c r="G612" s="228">
        <v>41.731208801269503</v>
      </c>
      <c r="H612" s="228">
        <v>-122.635688781738</v>
      </c>
      <c r="I612" s="228">
        <v>621</v>
      </c>
      <c r="J612" s="228">
        <v>1</v>
      </c>
      <c r="K612" s="228">
        <v>0</v>
      </c>
      <c r="L612" s="228">
        <v>0</v>
      </c>
      <c r="M612" s="228">
        <v>1</v>
      </c>
      <c r="N612" s="228">
        <v>0</v>
      </c>
      <c r="O612" s="228">
        <v>0</v>
      </c>
      <c r="P612" s="228">
        <v>0</v>
      </c>
      <c r="Q612" s="228">
        <v>0</v>
      </c>
      <c r="R612" s="228">
        <v>0</v>
      </c>
      <c r="S612" s="228">
        <v>0</v>
      </c>
      <c r="T612" s="232"/>
    </row>
    <row r="613" spans="1:20" ht="15" x14ac:dyDescent="0.25">
      <c r="A613" s="228">
        <v>622</v>
      </c>
      <c r="B613" s="228" t="s">
        <v>6463</v>
      </c>
      <c r="C613" s="228" t="s">
        <v>4488</v>
      </c>
      <c r="D613" s="320" t="s">
        <v>76</v>
      </c>
      <c r="E613" s="320" t="s">
        <v>50</v>
      </c>
      <c r="F613" s="320"/>
      <c r="G613" s="228">
        <v>39.140781402587798</v>
      </c>
      <c r="H613" s="228">
        <v>-121.61946105957</v>
      </c>
      <c r="I613" s="228">
        <v>622</v>
      </c>
      <c r="J613" s="228">
        <v>1</v>
      </c>
      <c r="K613" s="228">
        <v>0</v>
      </c>
      <c r="L613" s="228">
        <v>1</v>
      </c>
      <c r="M613" s="228">
        <v>0</v>
      </c>
      <c r="N613" s="228">
        <v>0</v>
      </c>
      <c r="O613" s="228">
        <v>0</v>
      </c>
      <c r="P613" s="228">
        <v>0</v>
      </c>
      <c r="Q613" s="228">
        <v>0</v>
      </c>
      <c r="R613" s="228">
        <v>0</v>
      </c>
      <c r="S613" s="228">
        <v>0</v>
      </c>
      <c r="T613" s="232"/>
    </row>
    <row r="614" spans="1:20" ht="15" x14ac:dyDescent="0.25">
      <c r="A614" s="228">
        <v>623</v>
      </c>
      <c r="B614" s="228" t="s">
        <v>6464</v>
      </c>
      <c r="C614" s="228" t="s">
        <v>4492</v>
      </c>
      <c r="D614" s="320" t="s">
        <v>1276</v>
      </c>
      <c r="E614" s="320" t="s">
        <v>50</v>
      </c>
      <c r="F614" s="320"/>
      <c r="G614" s="228">
        <v>32.684848785400298</v>
      </c>
      <c r="H614" s="228">
        <v>-114.624610900878</v>
      </c>
      <c r="I614" s="228">
        <v>623</v>
      </c>
      <c r="J614" s="228">
        <v>2</v>
      </c>
      <c r="K614" s="228">
        <v>2</v>
      </c>
      <c r="L614" s="228">
        <v>0</v>
      </c>
      <c r="M614" s="228">
        <v>0</v>
      </c>
      <c r="N614" s="228">
        <v>0</v>
      </c>
      <c r="O614" s="228">
        <v>0</v>
      </c>
      <c r="P614" s="228">
        <v>0</v>
      </c>
      <c r="Q614" s="228">
        <v>0</v>
      </c>
      <c r="R614" s="228">
        <v>0</v>
      </c>
      <c r="S614" s="228">
        <v>0</v>
      </c>
      <c r="T614" s="232"/>
    </row>
    <row r="615" spans="1:20" ht="15" x14ac:dyDescent="0.25">
      <c r="A615" s="228">
        <v>624</v>
      </c>
      <c r="B615" s="228" t="s">
        <v>5864</v>
      </c>
      <c r="C615" s="320" t="s">
        <v>5382</v>
      </c>
      <c r="D615" s="320" t="s">
        <v>76</v>
      </c>
      <c r="E615" s="320" t="s">
        <v>50</v>
      </c>
      <c r="F615" s="320"/>
      <c r="G615" s="228">
        <v>34.223300933837798</v>
      </c>
      <c r="H615" s="228">
        <v>-119.050720214843</v>
      </c>
      <c r="I615" s="228">
        <v>624</v>
      </c>
      <c r="J615" s="228">
        <v>1</v>
      </c>
      <c r="K615" s="228">
        <v>0</v>
      </c>
      <c r="L615" s="228">
        <v>0</v>
      </c>
      <c r="M615" s="228">
        <v>1</v>
      </c>
      <c r="N615" s="228">
        <v>0</v>
      </c>
      <c r="O615" s="228">
        <v>0</v>
      </c>
      <c r="P615" s="228">
        <v>0</v>
      </c>
      <c r="Q615" s="228">
        <v>0</v>
      </c>
      <c r="R615" s="228">
        <v>0</v>
      </c>
      <c r="S615" s="228">
        <v>0</v>
      </c>
      <c r="T615" s="232" t="s">
        <v>6470</v>
      </c>
    </row>
    <row r="616" spans="1:20" ht="15" x14ac:dyDescent="0.25">
      <c r="A616" s="228">
        <v>625</v>
      </c>
      <c r="B616" s="228" t="s">
        <v>5865</v>
      </c>
      <c r="C616" s="320" t="s">
        <v>4632</v>
      </c>
      <c r="D616" s="320" t="s">
        <v>76</v>
      </c>
      <c r="E616" s="320" t="s">
        <v>50</v>
      </c>
      <c r="F616" s="320"/>
      <c r="G616" s="228">
        <v>33.870319366455</v>
      </c>
      <c r="H616" s="228">
        <v>-117.92910003662099</v>
      </c>
      <c r="I616" s="228">
        <v>625</v>
      </c>
      <c r="J616" s="228">
        <v>3</v>
      </c>
      <c r="K616" s="228">
        <v>0</v>
      </c>
      <c r="L616" s="228">
        <v>1</v>
      </c>
      <c r="M616" s="228">
        <v>2</v>
      </c>
      <c r="N616" s="228">
        <v>0</v>
      </c>
      <c r="O616" s="228">
        <v>0</v>
      </c>
      <c r="P616" s="228">
        <v>0</v>
      </c>
      <c r="Q616" s="228">
        <v>0</v>
      </c>
      <c r="R616" s="228">
        <v>0</v>
      </c>
      <c r="S616" s="228">
        <v>0</v>
      </c>
      <c r="T616" s="232" t="s">
        <v>6470</v>
      </c>
    </row>
    <row r="617" spans="1:20" ht="15" x14ac:dyDescent="0.25">
      <c r="A617" s="228">
        <v>626</v>
      </c>
      <c r="B617" s="228" t="s">
        <v>5866</v>
      </c>
      <c r="C617" s="320" t="s">
        <v>4970</v>
      </c>
      <c r="D617" s="320" t="s">
        <v>49</v>
      </c>
      <c r="E617" s="320" t="s">
        <v>50</v>
      </c>
      <c r="F617" s="320"/>
      <c r="G617" s="228">
        <v>42.315055847167898</v>
      </c>
      <c r="H617" s="228">
        <v>-71.115272521972599</v>
      </c>
      <c r="I617" s="228">
        <v>626</v>
      </c>
      <c r="J617" s="228">
        <v>1</v>
      </c>
      <c r="K617" s="228">
        <v>0</v>
      </c>
      <c r="L617" s="228">
        <v>0</v>
      </c>
      <c r="M617" s="228">
        <v>0</v>
      </c>
      <c r="N617" s="228">
        <v>0</v>
      </c>
      <c r="O617" s="228">
        <v>1</v>
      </c>
      <c r="P617" s="228">
        <v>0</v>
      </c>
      <c r="Q617" s="228">
        <v>0</v>
      </c>
      <c r="R617" s="228">
        <v>0</v>
      </c>
      <c r="S617" s="228">
        <v>0</v>
      </c>
      <c r="T617" s="232" t="s">
        <v>6470</v>
      </c>
    </row>
    <row r="618" spans="1:20" ht="15" x14ac:dyDescent="0.25">
      <c r="A618" s="228">
        <v>627</v>
      </c>
      <c r="B618" s="228" t="s">
        <v>5867</v>
      </c>
      <c r="C618" s="320" t="s">
        <v>5868</v>
      </c>
      <c r="D618" s="228" t="s">
        <v>198</v>
      </c>
      <c r="E618" s="320" t="s">
        <v>50</v>
      </c>
      <c r="F618" s="320"/>
      <c r="G618" s="228">
        <v>45.152381896972599</v>
      </c>
      <c r="H618" s="228">
        <v>-95.0047607421875</v>
      </c>
      <c r="I618" s="228">
        <v>627</v>
      </c>
      <c r="J618" s="228">
        <v>0</v>
      </c>
      <c r="K618" s="228">
        <v>0</v>
      </c>
      <c r="L618" s="228">
        <v>0</v>
      </c>
      <c r="M618" s="228">
        <v>0</v>
      </c>
      <c r="N618" s="228">
        <v>0</v>
      </c>
      <c r="O618" s="228">
        <v>0</v>
      </c>
      <c r="P618" s="228">
        <v>0</v>
      </c>
      <c r="Q618" s="228">
        <v>0</v>
      </c>
      <c r="R618" s="228">
        <v>0</v>
      </c>
      <c r="S618" s="228">
        <v>0</v>
      </c>
      <c r="T618" s="232" t="s">
        <v>6470</v>
      </c>
    </row>
    <row r="619" spans="1:20" ht="15" x14ac:dyDescent="0.25">
      <c r="A619" s="228">
        <v>628</v>
      </c>
      <c r="B619" s="228" t="s">
        <v>5869</v>
      </c>
      <c r="C619" s="320" t="s">
        <v>1728</v>
      </c>
      <c r="D619" s="320" t="s">
        <v>1619</v>
      </c>
      <c r="E619" s="320" t="s">
        <v>50</v>
      </c>
      <c r="F619" s="320"/>
      <c r="G619" s="228">
        <v>38.973060607910099</v>
      </c>
      <c r="H619" s="228">
        <v>-95.236526489257798</v>
      </c>
      <c r="I619" s="228">
        <v>628</v>
      </c>
      <c r="J619" s="228">
        <v>1</v>
      </c>
      <c r="K619" s="228">
        <v>1</v>
      </c>
      <c r="L619" s="228">
        <v>0</v>
      </c>
      <c r="M619" s="228">
        <v>0</v>
      </c>
      <c r="N619" s="228">
        <v>0</v>
      </c>
      <c r="O619" s="228">
        <v>0</v>
      </c>
      <c r="P619" s="228">
        <v>0</v>
      </c>
      <c r="Q619" s="228">
        <v>0</v>
      </c>
      <c r="R619" s="228">
        <v>0</v>
      </c>
      <c r="S619" s="228">
        <v>0</v>
      </c>
      <c r="T619" s="232" t="s">
        <v>6470</v>
      </c>
    </row>
    <row r="620" spans="1:20" ht="15" x14ac:dyDescent="0.25">
      <c r="A620" s="228">
        <v>629</v>
      </c>
      <c r="B620" s="228" t="s">
        <v>5870</v>
      </c>
      <c r="C620" s="320" t="s">
        <v>1735</v>
      </c>
      <c r="D620" s="228" t="s">
        <v>122</v>
      </c>
      <c r="E620" s="320" t="s">
        <v>50</v>
      </c>
      <c r="F620" s="320"/>
      <c r="G620" s="228">
        <v>44.536888122558501</v>
      </c>
      <c r="H620" s="228">
        <v>-122.90704345703099</v>
      </c>
      <c r="I620" s="228">
        <v>629</v>
      </c>
      <c r="J620" s="228">
        <v>1</v>
      </c>
      <c r="K620" s="228">
        <v>1</v>
      </c>
      <c r="L620" s="228">
        <v>0</v>
      </c>
      <c r="M620" s="228">
        <v>0</v>
      </c>
      <c r="N620" s="228">
        <v>0</v>
      </c>
      <c r="O620" s="228">
        <v>0</v>
      </c>
      <c r="P620" s="228">
        <v>0</v>
      </c>
      <c r="Q620" s="228">
        <v>0</v>
      </c>
      <c r="R620" s="228">
        <v>0</v>
      </c>
      <c r="S620" s="228">
        <v>0</v>
      </c>
      <c r="T620" s="232" t="s">
        <v>6470</v>
      </c>
    </row>
    <row r="621" spans="1:20" ht="15" x14ac:dyDescent="0.25">
      <c r="A621" s="228">
        <v>630</v>
      </c>
      <c r="B621" s="228" t="s">
        <v>5871</v>
      </c>
      <c r="C621" s="320" t="s">
        <v>5872</v>
      </c>
      <c r="D621" s="320" t="s">
        <v>768</v>
      </c>
      <c r="E621" s="320" t="s">
        <v>50</v>
      </c>
      <c r="F621" s="320"/>
      <c r="G621" s="228">
        <v>49.683799743652301</v>
      </c>
      <c r="H621" s="228">
        <v>-112.818000793457</v>
      </c>
      <c r="I621" s="228">
        <v>630</v>
      </c>
      <c r="J621" s="228">
        <v>0</v>
      </c>
      <c r="K621" s="228">
        <v>0</v>
      </c>
      <c r="L621" s="228">
        <v>0</v>
      </c>
      <c r="M621" s="228">
        <v>0</v>
      </c>
      <c r="N621" s="228">
        <v>0</v>
      </c>
      <c r="O621" s="228">
        <v>0</v>
      </c>
      <c r="P621" s="228">
        <v>0</v>
      </c>
      <c r="Q621" s="228">
        <v>0</v>
      </c>
      <c r="R621" s="228">
        <v>0</v>
      </c>
      <c r="S621" s="228">
        <v>0</v>
      </c>
      <c r="T621" s="232" t="s">
        <v>6470</v>
      </c>
    </row>
    <row r="622" spans="1:20" ht="15" x14ac:dyDescent="0.25">
      <c r="A622" s="228">
        <v>631</v>
      </c>
      <c r="B622" s="228" t="s">
        <v>5873</v>
      </c>
      <c r="C622" s="320" t="s">
        <v>5874</v>
      </c>
      <c r="D622" s="228" t="s">
        <v>1276</v>
      </c>
      <c r="E622" s="320" t="s">
        <v>50</v>
      </c>
      <c r="F622" s="320"/>
      <c r="G622" s="228">
        <v>32.097381591796797</v>
      </c>
      <c r="H622" s="321">
        <v>-111.78993988037099</v>
      </c>
      <c r="I622" s="228">
        <v>631</v>
      </c>
      <c r="J622" s="228">
        <v>0</v>
      </c>
      <c r="K622" s="228">
        <v>0</v>
      </c>
      <c r="L622" s="228">
        <v>0</v>
      </c>
      <c r="M622" s="228">
        <v>0</v>
      </c>
      <c r="N622" s="228">
        <v>0</v>
      </c>
      <c r="O622" s="228">
        <v>0</v>
      </c>
      <c r="P622" s="228">
        <v>0</v>
      </c>
      <c r="Q622" s="228">
        <v>0</v>
      </c>
      <c r="R622" s="228">
        <v>0</v>
      </c>
      <c r="S622" s="228">
        <v>0</v>
      </c>
      <c r="T622" s="232" t="s">
        <v>6470</v>
      </c>
    </row>
    <row r="623" spans="1:20" ht="15" x14ac:dyDescent="0.25">
      <c r="A623" s="228">
        <v>632</v>
      </c>
      <c r="B623" s="228" t="s">
        <v>5875</v>
      </c>
      <c r="C623" s="320" t="s">
        <v>5668</v>
      </c>
      <c r="D623" s="320" t="s">
        <v>76</v>
      </c>
      <c r="E623" s="320" t="s">
        <v>50</v>
      </c>
      <c r="F623" s="320"/>
      <c r="G623" s="228">
        <v>38.460018157958899</v>
      </c>
      <c r="H623" s="228">
        <v>-122.420600891113</v>
      </c>
      <c r="I623" s="228">
        <v>632</v>
      </c>
      <c r="J623" s="228">
        <v>1</v>
      </c>
      <c r="K623" s="228">
        <v>0</v>
      </c>
      <c r="L623" s="228">
        <v>0</v>
      </c>
      <c r="M623" s="228">
        <v>1</v>
      </c>
      <c r="N623" s="228">
        <v>0</v>
      </c>
      <c r="O623" s="228">
        <v>0</v>
      </c>
      <c r="P623" s="228">
        <v>0</v>
      </c>
      <c r="Q623" s="228">
        <v>0</v>
      </c>
      <c r="R623" s="228">
        <v>0</v>
      </c>
      <c r="S623" s="228">
        <v>0</v>
      </c>
      <c r="T623" s="232" t="s">
        <v>6470</v>
      </c>
    </row>
    <row r="624" spans="1:20" ht="15" x14ac:dyDescent="0.25">
      <c r="A624" s="228">
        <v>633</v>
      </c>
      <c r="B624" s="228" t="s">
        <v>5876</v>
      </c>
      <c r="C624" s="320" t="s">
        <v>5877</v>
      </c>
      <c r="D624" s="320" t="s">
        <v>76</v>
      </c>
      <c r="E624" s="320" t="s">
        <v>50</v>
      </c>
      <c r="F624" s="320"/>
      <c r="G624" s="228">
        <v>33.749580383300703</v>
      </c>
      <c r="H624" s="228">
        <v>-117.874298095703</v>
      </c>
      <c r="I624" s="228">
        <v>633</v>
      </c>
      <c r="J624" s="228">
        <v>0</v>
      </c>
      <c r="K624" s="228">
        <v>0</v>
      </c>
      <c r="L624" s="228">
        <v>0</v>
      </c>
      <c r="M624" s="228">
        <v>0</v>
      </c>
      <c r="N624" s="228">
        <v>0</v>
      </c>
      <c r="O624" s="228">
        <v>0</v>
      </c>
      <c r="P624" s="228">
        <v>0</v>
      </c>
      <c r="Q624" s="228">
        <v>0</v>
      </c>
      <c r="R624" s="228">
        <v>0</v>
      </c>
      <c r="S624" s="228">
        <v>0</v>
      </c>
      <c r="T624" s="232" t="s">
        <v>6471</v>
      </c>
    </row>
    <row r="625" spans="1:20" ht="15" x14ac:dyDescent="0.25">
      <c r="A625" s="228">
        <v>634</v>
      </c>
      <c r="B625" s="228" t="s">
        <v>5878</v>
      </c>
      <c r="C625" s="320" t="s">
        <v>5879</v>
      </c>
      <c r="D625" s="228" t="s">
        <v>107</v>
      </c>
      <c r="E625" s="320" t="s">
        <v>50</v>
      </c>
      <c r="F625" s="320"/>
      <c r="G625" s="228">
        <v>41.888149261474602</v>
      </c>
      <c r="H625" s="228">
        <v>-74.258567810058594</v>
      </c>
      <c r="I625" s="228">
        <v>634</v>
      </c>
      <c r="J625" s="228">
        <v>0</v>
      </c>
      <c r="K625" s="228">
        <v>0</v>
      </c>
      <c r="L625" s="228">
        <v>0</v>
      </c>
      <c r="M625" s="228">
        <v>0</v>
      </c>
      <c r="N625" s="228">
        <v>0</v>
      </c>
      <c r="O625" s="228">
        <v>0</v>
      </c>
      <c r="P625" s="228">
        <v>0</v>
      </c>
      <c r="Q625" s="228">
        <v>0</v>
      </c>
      <c r="R625" s="228">
        <v>0</v>
      </c>
      <c r="S625" s="228">
        <v>0</v>
      </c>
      <c r="T625" s="232" t="s">
        <v>6471</v>
      </c>
    </row>
    <row r="626" spans="1:20" ht="15" x14ac:dyDescent="0.25">
      <c r="A626" s="228">
        <v>635</v>
      </c>
      <c r="B626" s="228" t="s">
        <v>5880</v>
      </c>
      <c r="C626" s="228" t="s">
        <v>5881</v>
      </c>
      <c r="D626" s="228" t="s">
        <v>144</v>
      </c>
      <c r="E626" s="320" t="s">
        <v>50</v>
      </c>
      <c r="F626" s="320"/>
      <c r="G626" s="228">
        <v>36.863460540771399</v>
      </c>
      <c r="H626" s="228">
        <v>-77.886001586914006</v>
      </c>
      <c r="I626" s="228">
        <v>635</v>
      </c>
      <c r="J626" s="228">
        <v>0</v>
      </c>
      <c r="K626" s="228">
        <v>0</v>
      </c>
      <c r="L626" s="228">
        <v>0</v>
      </c>
      <c r="M626" s="228">
        <v>0</v>
      </c>
      <c r="N626" s="228">
        <v>0</v>
      </c>
      <c r="O626" s="228">
        <v>0</v>
      </c>
      <c r="P626" s="228">
        <v>0</v>
      </c>
      <c r="Q626" s="228">
        <v>0</v>
      </c>
      <c r="R626" s="228">
        <v>0</v>
      </c>
      <c r="S626" s="228">
        <v>0</v>
      </c>
      <c r="T626" s="232" t="s">
        <v>6471</v>
      </c>
    </row>
    <row r="627" spans="1:20" ht="15" x14ac:dyDescent="0.25">
      <c r="A627" s="228">
        <v>636</v>
      </c>
      <c r="B627" s="228" t="s">
        <v>9806</v>
      </c>
      <c r="C627" s="228" t="s">
        <v>676</v>
      </c>
      <c r="D627" s="228" t="s">
        <v>5882</v>
      </c>
      <c r="E627" s="320" t="s">
        <v>50</v>
      </c>
      <c r="F627" s="320"/>
      <c r="G627" s="228">
        <v>41.181880950927699</v>
      </c>
      <c r="H627" s="228">
        <v>-73.191268920898395</v>
      </c>
      <c r="I627" s="228">
        <v>636</v>
      </c>
      <c r="J627" s="228">
        <v>0</v>
      </c>
      <c r="K627" s="228">
        <v>0</v>
      </c>
      <c r="L627" s="228">
        <v>0</v>
      </c>
      <c r="M627" s="228">
        <v>0</v>
      </c>
      <c r="N627" s="228">
        <v>0</v>
      </c>
      <c r="O627" s="228">
        <v>0</v>
      </c>
      <c r="P627" s="228">
        <v>0</v>
      </c>
      <c r="Q627" s="228">
        <v>0</v>
      </c>
      <c r="R627" s="228">
        <v>0</v>
      </c>
      <c r="S627" s="228">
        <v>0</v>
      </c>
      <c r="T627" s="232" t="s">
        <v>6471</v>
      </c>
    </row>
    <row r="628" spans="1:20" ht="15" x14ac:dyDescent="0.25">
      <c r="A628" s="228">
        <v>637</v>
      </c>
      <c r="B628" s="228" t="s">
        <v>5883</v>
      </c>
      <c r="C628" s="228" t="s">
        <v>5884</v>
      </c>
      <c r="D628" s="228" t="s">
        <v>874</v>
      </c>
      <c r="E628" s="320" t="s">
        <v>50</v>
      </c>
      <c r="F628" s="320"/>
      <c r="G628" s="228">
        <v>41.113658905029297</v>
      </c>
      <c r="H628" s="228">
        <v>-73.407653808593693</v>
      </c>
      <c r="I628" s="228">
        <v>637</v>
      </c>
      <c r="J628" s="228">
        <v>0</v>
      </c>
      <c r="K628" s="228">
        <v>0</v>
      </c>
      <c r="L628" s="228">
        <v>0</v>
      </c>
      <c r="M628" s="228">
        <v>0</v>
      </c>
      <c r="N628" s="228">
        <v>0</v>
      </c>
      <c r="O628" s="228">
        <v>0</v>
      </c>
      <c r="P628" s="228">
        <v>0</v>
      </c>
      <c r="Q628" s="228">
        <v>0</v>
      </c>
      <c r="R628" s="228">
        <v>0</v>
      </c>
      <c r="S628" s="228">
        <v>0</v>
      </c>
      <c r="T628" s="232" t="s">
        <v>6471</v>
      </c>
    </row>
    <row r="629" spans="1:20" ht="15" x14ac:dyDescent="0.25">
      <c r="A629" s="228">
        <v>638</v>
      </c>
      <c r="B629" s="228" t="s">
        <v>9807</v>
      </c>
      <c r="C629" s="228" t="s">
        <v>5885</v>
      </c>
      <c r="D629" s="228" t="s">
        <v>5886</v>
      </c>
      <c r="E629" s="320" t="s">
        <v>50</v>
      </c>
      <c r="F629" s="320"/>
      <c r="G629" s="228">
        <v>41.554069519042898</v>
      </c>
      <c r="H629" s="228">
        <v>-73.046173095703097</v>
      </c>
      <c r="I629" s="228">
        <v>638</v>
      </c>
      <c r="J629" s="228">
        <v>0</v>
      </c>
      <c r="K629" s="228">
        <v>0</v>
      </c>
      <c r="L629" s="228">
        <v>0</v>
      </c>
      <c r="M629" s="228">
        <v>0</v>
      </c>
      <c r="N629" s="228">
        <v>0</v>
      </c>
      <c r="O629" s="228">
        <v>0</v>
      </c>
      <c r="P629" s="228">
        <v>0</v>
      </c>
      <c r="Q629" s="228">
        <v>0</v>
      </c>
      <c r="R629" s="228">
        <v>0</v>
      </c>
      <c r="S629" s="228">
        <v>0</v>
      </c>
      <c r="T629" s="232" t="s">
        <v>6471</v>
      </c>
    </row>
    <row r="630" spans="1:20" ht="15" x14ac:dyDescent="0.25">
      <c r="A630" s="228">
        <v>639</v>
      </c>
      <c r="B630" s="228" t="s">
        <v>5887</v>
      </c>
      <c r="C630" s="228" t="s">
        <v>5888</v>
      </c>
      <c r="D630" s="228" t="s">
        <v>1615</v>
      </c>
      <c r="E630" s="320" t="s">
        <v>50</v>
      </c>
      <c r="F630" s="320"/>
      <c r="G630" s="228">
        <v>64.845077514648395</v>
      </c>
      <c r="H630" s="228">
        <v>-147.72206115722599</v>
      </c>
      <c r="I630" s="228">
        <v>639</v>
      </c>
      <c r="J630" s="228">
        <v>0</v>
      </c>
      <c r="K630" s="228">
        <v>0</v>
      </c>
      <c r="L630" s="228">
        <v>0</v>
      </c>
      <c r="M630" s="228">
        <v>0</v>
      </c>
      <c r="N630" s="228">
        <v>0</v>
      </c>
      <c r="O630" s="228">
        <v>0</v>
      </c>
      <c r="P630" s="228">
        <v>0</v>
      </c>
      <c r="Q630" s="228">
        <v>0</v>
      </c>
      <c r="R630" s="228">
        <v>0</v>
      </c>
      <c r="S630" s="228">
        <v>0</v>
      </c>
      <c r="T630" s="232" t="s">
        <v>6471</v>
      </c>
    </row>
    <row r="631" spans="1:20" ht="15" x14ac:dyDescent="0.25">
      <c r="A631" s="228">
        <v>640</v>
      </c>
      <c r="B631" s="228" t="s">
        <v>5889</v>
      </c>
      <c r="C631" s="228" t="s">
        <v>5890</v>
      </c>
      <c r="D631" s="228" t="s">
        <v>49</v>
      </c>
      <c r="E631" s="320" t="s">
        <v>50</v>
      </c>
      <c r="F631" s="320"/>
      <c r="G631" s="228">
        <v>42.7706489562988</v>
      </c>
      <c r="H631" s="228">
        <v>-71.075431823730398</v>
      </c>
      <c r="I631" s="228">
        <v>640</v>
      </c>
      <c r="J631" s="228">
        <v>0</v>
      </c>
      <c r="K631" s="228">
        <v>0</v>
      </c>
      <c r="L631" s="228">
        <v>0</v>
      </c>
      <c r="M631" s="228">
        <v>0</v>
      </c>
      <c r="N631" s="228">
        <v>0</v>
      </c>
      <c r="O631" s="228">
        <v>0</v>
      </c>
      <c r="P631" s="228">
        <v>0</v>
      </c>
      <c r="Q631" s="228">
        <v>0</v>
      </c>
      <c r="R631" s="228">
        <v>0</v>
      </c>
      <c r="S631" s="228">
        <v>0</v>
      </c>
      <c r="T631" s="232" t="s">
        <v>6471</v>
      </c>
    </row>
    <row r="632" spans="1:20" ht="15" x14ac:dyDescent="0.25">
      <c r="A632" s="228">
        <v>641</v>
      </c>
      <c r="B632" s="228" t="s">
        <v>5891</v>
      </c>
      <c r="C632" s="228" t="s">
        <v>4435</v>
      </c>
      <c r="D632" s="228" t="s">
        <v>874</v>
      </c>
      <c r="E632" s="320" t="s">
        <v>50</v>
      </c>
      <c r="F632" s="320"/>
      <c r="G632" s="228">
        <v>41.852598399999998</v>
      </c>
      <c r="H632" s="228">
        <v>-72.643702200000007</v>
      </c>
      <c r="I632" s="228">
        <v>641</v>
      </c>
      <c r="J632" s="228">
        <v>1</v>
      </c>
      <c r="K632" s="228">
        <v>0</v>
      </c>
      <c r="L632" s="228">
        <v>1</v>
      </c>
      <c r="M632" s="228">
        <v>0</v>
      </c>
      <c r="N632" s="228">
        <v>0</v>
      </c>
      <c r="O632" s="228">
        <v>0</v>
      </c>
      <c r="P632" s="228">
        <v>1</v>
      </c>
      <c r="Q632" s="228">
        <v>0</v>
      </c>
      <c r="R632" s="228">
        <v>0</v>
      </c>
      <c r="S632" s="228">
        <v>0</v>
      </c>
      <c r="T632" s="232" t="s">
        <v>6471</v>
      </c>
    </row>
    <row r="633" spans="1:20" ht="15" x14ac:dyDescent="0.25">
      <c r="A633" s="228">
        <v>642</v>
      </c>
      <c r="B633" s="228" t="s">
        <v>5892</v>
      </c>
      <c r="C633" s="228" t="s">
        <v>5345</v>
      </c>
      <c r="D633" s="228" t="s">
        <v>49</v>
      </c>
      <c r="E633" s="320" t="s">
        <v>50</v>
      </c>
      <c r="F633" s="320"/>
      <c r="G633" s="228">
        <v>42.558428300000003</v>
      </c>
      <c r="H633" s="228">
        <v>-70.8800489999999</v>
      </c>
      <c r="I633" s="228">
        <v>642</v>
      </c>
      <c r="J633" s="228">
        <v>2</v>
      </c>
      <c r="K633" s="228">
        <v>0</v>
      </c>
      <c r="L633" s="228">
        <v>1</v>
      </c>
      <c r="M633" s="228">
        <v>1</v>
      </c>
      <c r="N633" s="228">
        <v>0</v>
      </c>
      <c r="O633" s="228">
        <v>0</v>
      </c>
      <c r="P633" s="228">
        <v>0</v>
      </c>
      <c r="Q633" s="228">
        <v>0</v>
      </c>
      <c r="R633" s="228">
        <v>0</v>
      </c>
      <c r="S633" s="228">
        <v>0</v>
      </c>
      <c r="T633" s="232" t="s">
        <v>6471</v>
      </c>
    </row>
    <row r="634" spans="1:20" ht="15" x14ac:dyDescent="0.25">
      <c r="A634" s="228">
        <v>643</v>
      </c>
      <c r="B634" s="228" t="s">
        <v>5893</v>
      </c>
      <c r="C634" s="228" t="s">
        <v>5894</v>
      </c>
      <c r="D634" s="228" t="s">
        <v>874</v>
      </c>
      <c r="E634" s="320" t="s">
        <v>50</v>
      </c>
      <c r="F634" s="320"/>
      <c r="G634" s="228">
        <v>41.065361022949197</v>
      </c>
      <c r="H634" s="228">
        <v>-73.482421875</v>
      </c>
      <c r="I634" s="228">
        <v>643</v>
      </c>
      <c r="J634" s="228">
        <v>1</v>
      </c>
      <c r="K634" s="228">
        <v>0</v>
      </c>
      <c r="L634" s="228">
        <v>0</v>
      </c>
      <c r="M634" s="228">
        <v>1</v>
      </c>
      <c r="N634" s="228">
        <v>0</v>
      </c>
      <c r="O634" s="228">
        <v>0</v>
      </c>
      <c r="P634" s="228">
        <v>0</v>
      </c>
      <c r="Q634" s="228">
        <v>0</v>
      </c>
      <c r="R634" s="228">
        <v>0</v>
      </c>
      <c r="S634" s="228">
        <v>0</v>
      </c>
      <c r="T634" s="232" t="s">
        <v>6471</v>
      </c>
    </row>
    <row r="635" spans="1:20" ht="15" x14ac:dyDescent="0.25">
      <c r="A635" s="228">
        <v>644</v>
      </c>
      <c r="B635" s="228" t="s">
        <v>5895</v>
      </c>
      <c r="C635" s="228" t="s">
        <v>3579</v>
      </c>
      <c r="D635" s="228" t="s">
        <v>219</v>
      </c>
      <c r="E635" s="320" t="s">
        <v>50</v>
      </c>
      <c r="F635" s="320"/>
      <c r="G635" s="228">
        <v>29.8832749</v>
      </c>
      <c r="H635" s="228">
        <v>-97.941394099999997</v>
      </c>
      <c r="I635" s="228">
        <v>644</v>
      </c>
      <c r="J635" s="228">
        <v>0</v>
      </c>
      <c r="K635" s="228">
        <v>0</v>
      </c>
      <c r="L635" s="228">
        <v>0</v>
      </c>
      <c r="M635" s="228">
        <v>0</v>
      </c>
      <c r="N635" s="228">
        <v>0</v>
      </c>
      <c r="O635" s="228">
        <v>0</v>
      </c>
      <c r="P635" s="228">
        <v>0</v>
      </c>
      <c r="Q635" s="228">
        <v>0</v>
      </c>
      <c r="R635" s="228">
        <v>0</v>
      </c>
      <c r="S635" s="228">
        <v>0</v>
      </c>
      <c r="T635" s="232" t="s">
        <v>6471</v>
      </c>
    </row>
    <row r="636" spans="1:20" ht="15" x14ac:dyDescent="0.25">
      <c r="A636" s="228">
        <v>645</v>
      </c>
      <c r="B636" s="228" t="s">
        <v>5896</v>
      </c>
      <c r="C636" s="228" t="s">
        <v>5897</v>
      </c>
      <c r="D636" s="228" t="s">
        <v>76</v>
      </c>
      <c r="E636" s="320" t="s">
        <v>50</v>
      </c>
      <c r="F636" s="320"/>
      <c r="G636" s="228">
        <v>32.678638458251903</v>
      </c>
      <c r="H636" s="228">
        <v>-115.49877166748</v>
      </c>
      <c r="I636" s="228">
        <v>645</v>
      </c>
      <c r="J636" s="228">
        <v>1</v>
      </c>
      <c r="K636" s="228">
        <v>1</v>
      </c>
      <c r="L636" s="228">
        <v>0</v>
      </c>
      <c r="M636" s="228">
        <v>0</v>
      </c>
      <c r="N636" s="228">
        <v>0</v>
      </c>
      <c r="O636" s="228">
        <v>0</v>
      </c>
      <c r="P636" s="228">
        <v>0</v>
      </c>
      <c r="Q636" s="228">
        <v>0</v>
      </c>
      <c r="R636" s="228">
        <v>0</v>
      </c>
      <c r="S636" s="228">
        <v>0</v>
      </c>
      <c r="T636" s="232" t="s">
        <v>6471</v>
      </c>
    </row>
    <row r="637" spans="1:20" ht="15" x14ac:dyDescent="0.25">
      <c r="A637" s="228">
        <v>646</v>
      </c>
      <c r="B637" s="228" t="s">
        <v>6541</v>
      </c>
      <c r="C637" s="228" t="s">
        <v>5796</v>
      </c>
      <c r="D637" s="228" t="s">
        <v>76</v>
      </c>
      <c r="E637" s="320" t="s">
        <v>50</v>
      </c>
      <c r="F637" s="320"/>
      <c r="G637" s="323">
        <v>37.431369781494098</v>
      </c>
      <c r="H637" s="323">
        <v>-122.16892242431599</v>
      </c>
      <c r="I637" s="228">
        <v>646</v>
      </c>
      <c r="J637" s="228">
        <v>2</v>
      </c>
      <c r="K637" s="228">
        <v>1</v>
      </c>
      <c r="L637" s="228">
        <v>0</v>
      </c>
      <c r="M637" s="228">
        <v>1</v>
      </c>
      <c r="N637" s="228">
        <v>0</v>
      </c>
      <c r="O637" s="228">
        <v>0</v>
      </c>
      <c r="P637" s="228">
        <v>0</v>
      </c>
      <c r="Q637" s="228">
        <v>0</v>
      </c>
      <c r="R637" s="228">
        <v>0</v>
      </c>
      <c r="S637" s="228">
        <v>0</v>
      </c>
      <c r="T637" s="232" t="s">
        <v>6469</v>
      </c>
    </row>
    <row r="638" spans="1:20" ht="15" x14ac:dyDescent="0.25">
      <c r="A638" s="228">
        <v>647</v>
      </c>
      <c r="B638" s="228" t="s">
        <v>6542</v>
      </c>
      <c r="C638" s="228" t="s">
        <v>5782</v>
      </c>
      <c r="D638" s="228" t="s">
        <v>732</v>
      </c>
      <c r="E638" s="320" t="s">
        <v>50</v>
      </c>
      <c r="F638" s="320"/>
      <c r="G638" s="228">
        <v>44.455490112304702</v>
      </c>
      <c r="H638" s="228">
        <v>-73.179130554199205</v>
      </c>
      <c r="I638" s="228">
        <v>647</v>
      </c>
      <c r="J638" s="228">
        <v>1</v>
      </c>
      <c r="K638" s="228">
        <v>0</v>
      </c>
      <c r="L638" s="228">
        <v>0</v>
      </c>
      <c r="M638" s="228">
        <v>1</v>
      </c>
      <c r="N638" s="228">
        <v>0</v>
      </c>
      <c r="O638" s="228">
        <v>0</v>
      </c>
      <c r="P638" s="228">
        <v>0</v>
      </c>
      <c r="Q638" s="228">
        <v>0</v>
      </c>
      <c r="R638" s="228">
        <v>0</v>
      </c>
      <c r="S638" s="228">
        <v>0</v>
      </c>
      <c r="T638" s="232" t="s">
        <v>6469</v>
      </c>
    </row>
    <row r="639" spans="1:20" ht="15" x14ac:dyDescent="0.25">
      <c r="A639" s="228">
        <v>648</v>
      </c>
      <c r="B639" s="228" t="s">
        <v>6543</v>
      </c>
      <c r="C639" s="228" t="s">
        <v>5196</v>
      </c>
      <c r="D639" s="228" t="s">
        <v>1268</v>
      </c>
      <c r="E639" s="320" t="s">
        <v>50</v>
      </c>
      <c r="F639" s="320"/>
      <c r="G639" s="228">
        <v>34.748699188232401</v>
      </c>
      <c r="H639" s="228">
        <v>-92.274848937988295</v>
      </c>
      <c r="I639" s="228">
        <v>648</v>
      </c>
      <c r="J639" s="228">
        <v>3</v>
      </c>
      <c r="K639" s="228">
        <v>0</v>
      </c>
      <c r="L639" s="228">
        <v>3</v>
      </c>
      <c r="M639" s="228">
        <v>0</v>
      </c>
      <c r="N639" s="228">
        <v>0</v>
      </c>
      <c r="O639" s="228">
        <v>0</v>
      </c>
      <c r="P639" s="228">
        <v>0</v>
      </c>
      <c r="Q639" s="228">
        <v>0</v>
      </c>
      <c r="R639" s="228">
        <v>0</v>
      </c>
      <c r="S639" s="228">
        <v>0</v>
      </c>
      <c r="T639" s="232" t="s">
        <v>6469</v>
      </c>
    </row>
    <row r="640" spans="1:20" ht="15" x14ac:dyDescent="0.25">
      <c r="A640" s="228">
        <v>649</v>
      </c>
      <c r="B640" s="228" t="s">
        <v>6544</v>
      </c>
      <c r="C640" s="228" t="s">
        <v>5147</v>
      </c>
      <c r="D640" s="228" t="s">
        <v>122</v>
      </c>
      <c r="E640" s="320" t="s">
        <v>50</v>
      </c>
      <c r="F640" s="320"/>
      <c r="G640" s="228">
        <v>45.209201812744098</v>
      </c>
      <c r="H640" s="228">
        <v>-123.19912719726599</v>
      </c>
      <c r="I640" s="228">
        <v>649</v>
      </c>
      <c r="J640" s="228">
        <v>1</v>
      </c>
      <c r="K640" s="228">
        <v>1</v>
      </c>
      <c r="L640" s="228">
        <v>0</v>
      </c>
      <c r="M640" s="228">
        <v>0</v>
      </c>
      <c r="N640" s="228">
        <v>0</v>
      </c>
      <c r="O640" s="228">
        <v>0</v>
      </c>
      <c r="P640" s="228">
        <v>0</v>
      </c>
      <c r="Q640" s="228">
        <v>0</v>
      </c>
      <c r="R640" s="228">
        <v>0</v>
      </c>
      <c r="S640" s="228">
        <v>0</v>
      </c>
      <c r="T640" s="232" t="s">
        <v>6469</v>
      </c>
    </row>
    <row r="641" spans="1:20" ht="15" x14ac:dyDescent="0.25">
      <c r="A641" s="228">
        <v>650</v>
      </c>
      <c r="B641" s="228" t="s">
        <v>6545</v>
      </c>
      <c r="C641" s="228" t="s">
        <v>5540</v>
      </c>
      <c r="D641" s="228" t="s">
        <v>76</v>
      </c>
      <c r="E641" s="320" t="s">
        <v>50</v>
      </c>
      <c r="F641" s="320"/>
      <c r="G641" s="228">
        <v>34.287059783935497</v>
      </c>
      <c r="H641" s="228">
        <v>-118.882209777832</v>
      </c>
      <c r="I641" s="228">
        <v>650</v>
      </c>
      <c r="J641" s="228">
        <v>1</v>
      </c>
      <c r="K641" s="228">
        <v>1</v>
      </c>
      <c r="L641" s="228">
        <v>0</v>
      </c>
      <c r="M641" s="228">
        <v>0</v>
      </c>
      <c r="N641" s="228">
        <v>0</v>
      </c>
      <c r="O641" s="228">
        <v>0</v>
      </c>
      <c r="P641" s="228">
        <v>0</v>
      </c>
      <c r="Q641" s="228">
        <v>0</v>
      </c>
      <c r="R641" s="228">
        <v>0</v>
      </c>
      <c r="S641" s="228">
        <v>0</v>
      </c>
      <c r="T641" s="232" t="s">
        <v>6469</v>
      </c>
    </row>
    <row r="642" spans="1:20" ht="15" x14ac:dyDescent="0.25">
      <c r="A642" s="228">
        <v>651</v>
      </c>
      <c r="B642" s="228" t="s">
        <v>6546</v>
      </c>
      <c r="C642" s="228" t="s">
        <v>329</v>
      </c>
      <c r="D642" s="228" t="s">
        <v>160</v>
      </c>
      <c r="E642" s="320" t="s">
        <v>50</v>
      </c>
      <c r="F642" s="320"/>
      <c r="G642" s="228">
        <v>33.479290008544901</v>
      </c>
      <c r="H642" s="228">
        <v>-81.9752197265625</v>
      </c>
      <c r="I642" s="228">
        <v>651</v>
      </c>
      <c r="J642" s="228">
        <v>1</v>
      </c>
      <c r="K642" s="228">
        <v>1</v>
      </c>
      <c r="L642" s="228">
        <v>0</v>
      </c>
      <c r="M642" s="228">
        <v>0</v>
      </c>
      <c r="N642" s="228">
        <v>0</v>
      </c>
      <c r="O642" s="228">
        <v>0</v>
      </c>
      <c r="P642" s="228">
        <v>0</v>
      </c>
      <c r="Q642" s="228">
        <v>0</v>
      </c>
      <c r="R642" s="228">
        <v>0</v>
      </c>
      <c r="S642" s="228">
        <v>0</v>
      </c>
      <c r="T642" s="232" t="s">
        <v>6469</v>
      </c>
    </row>
    <row r="643" spans="1:20" ht="15" x14ac:dyDescent="0.25">
      <c r="A643" s="228">
        <v>652</v>
      </c>
      <c r="B643" s="228" t="s">
        <v>6547</v>
      </c>
      <c r="C643" s="228" t="s">
        <v>5252</v>
      </c>
      <c r="D643" s="228" t="s">
        <v>165</v>
      </c>
      <c r="E643" s="320" t="s">
        <v>50</v>
      </c>
      <c r="F643" s="320"/>
      <c r="G643" s="228">
        <v>27.946529388427699</v>
      </c>
      <c r="H643" s="228">
        <v>-82.459266662597699</v>
      </c>
      <c r="I643" s="228">
        <v>652</v>
      </c>
      <c r="J643" s="228">
        <v>2</v>
      </c>
      <c r="K643" s="228">
        <v>0</v>
      </c>
      <c r="L643" s="228">
        <v>1</v>
      </c>
      <c r="M643" s="228">
        <v>1</v>
      </c>
      <c r="N643" s="228">
        <v>0</v>
      </c>
      <c r="O643" s="228">
        <v>0</v>
      </c>
      <c r="P643" s="228">
        <v>0</v>
      </c>
      <c r="Q643" s="228">
        <v>0</v>
      </c>
      <c r="R643" s="228">
        <v>0</v>
      </c>
      <c r="S643" s="228">
        <v>0</v>
      </c>
      <c r="T643" s="232" t="s">
        <v>6469</v>
      </c>
    </row>
    <row r="644" spans="1:20" ht="15" x14ac:dyDescent="0.25">
      <c r="A644" s="228">
        <v>653</v>
      </c>
      <c r="B644" s="228" t="s">
        <v>6548</v>
      </c>
      <c r="C644" s="228" t="s">
        <v>5477</v>
      </c>
      <c r="D644" s="228" t="s">
        <v>122</v>
      </c>
      <c r="E644" s="320" t="s">
        <v>50</v>
      </c>
      <c r="F644" s="320"/>
      <c r="G644" s="321">
        <v>45.708850860595703</v>
      </c>
      <c r="H644" s="321">
        <v>-121.51072692871099</v>
      </c>
      <c r="I644" s="228">
        <v>653</v>
      </c>
      <c r="J644" s="228">
        <v>1</v>
      </c>
      <c r="K644" s="228">
        <v>1</v>
      </c>
      <c r="L644" s="228">
        <v>0</v>
      </c>
      <c r="M644" s="228">
        <v>0</v>
      </c>
      <c r="N644" s="228">
        <v>0</v>
      </c>
      <c r="O644" s="228">
        <v>0</v>
      </c>
      <c r="P644" s="228">
        <v>0</v>
      </c>
      <c r="Q644" s="228">
        <v>0</v>
      </c>
      <c r="R644" s="228">
        <v>0</v>
      </c>
      <c r="S644" s="228">
        <v>0</v>
      </c>
      <c r="T644" s="232" t="s">
        <v>6469</v>
      </c>
    </row>
    <row r="645" spans="1:20" ht="15" x14ac:dyDescent="0.25">
      <c r="A645" s="228">
        <v>654</v>
      </c>
      <c r="B645" s="228" t="s">
        <v>6549</v>
      </c>
      <c r="C645" s="228" t="s">
        <v>4953</v>
      </c>
      <c r="D645" s="228" t="s">
        <v>156</v>
      </c>
      <c r="E645" s="320" t="s">
        <v>50</v>
      </c>
      <c r="F645" s="320"/>
      <c r="G645" s="228">
        <v>40.259860992431598</v>
      </c>
      <c r="H645" s="228">
        <v>-76.882232666015597</v>
      </c>
      <c r="I645" s="228">
        <v>654</v>
      </c>
      <c r="J645" s="228">
        <v>4</v>
      </c>
      <c r="K645" s="228">
        <v>1</v>
      </c>
      <c r="L645" s="228">
        <v>0</v>
      </c>
      <c r="M645" s="228">
        <v>0</v>
      </c>
      <c r="N645" s="228">
        <v>0</v>
      </c>
      <c r="O645" s="228">
        <v>2</v>
      </c>
      <c r="P645" s="228">
        <v>1</v>
      </c>
      <c r="Q645" s="228">
        <v>0</v>
      </c>
      <c r="R645" s="228">
        <v>0</v>
      </c>
      <c r="S645" s="228">
        <v>0</v>
      </c>
      <c r="T645" s="232" t="s">
        <v>6469</v>
      </c>
    </row>
    <row r="646" spans="1:20" ht="15" x14ac:dyDescent="0.25">
      <c r="A646" s="228">
        <v>655</v>
      </c>
      <c r="B646" s="228" t="s">
        <v>6550</v>
      </c>
      <c r="C646" s="228" t="s">
        <v>5653</v>
      </c>
      <c r="D646" s="228" t="s">
        <v>244</v>
      </c>
      <c r="E646" s="320" t="s">
        <v>50</v>
      </c>
      <c r="F646" s="320"/>
      <c r="G646" s="228">
        <v>38.263858795166001</v>
      </c>
      <c r="H646" s="228">
        <v>-104.61237335205099</v>
      </c>
      <c r="I646" s="228">
        <v>655</v>
      </c>
      <c r="J646" s="228">
        <v>1</v>
      </c>
      <c r="K646" s="228">
        <v>1</v>
      </c>
      <c r="L646" s="228">
        <v>0</v>
      </c>
      <c r="M646" s="228">
        <v>0</v>
      </c>
      <c r="N646" s="228">
        <v>0</v>
      </c>
      <c r="O646" s="228">
        <v>0</v>
      </c>
      <c r="P646" s="228">
        <v>0</v>
      </c>
      <c r="Q646" s="228">
        <v>0</v>
      </c>
      <c r="R646" s="228">
        <v>0</v>
      </c>
      <c r="S646" s="228">
        <v>0</v>
      </c>
      <c r="T646" s="232" t="s">
        <v>6469</v>
      </c>
    </row>
    <row r="647" spans="1:20" ht="15" x14ac:dyDescent="0.25">
      <c r="A647" s="228">
        <v>656</v>
      </c>
      <c r="B647" s="228" t="s">
        <v>6551</v>
      </c>
      <c r="C647" s="228" t="s">
        <v>5403</v>
      </c>
      <c r="D647" s="228" t="s">
        <v>76</v>
      </c>
      <c r="E647" s="320" t="s">
        <v>50</v>
      </c>
      <c r="F647" s="320"/>
      <c r="G647" s="228">
        <v>34.001190185546903</v>
      </c>
      <c r="H647" s="228">
        <v>-118.15493774414099</v>
      </c>
      <c r="I647" s="228">
        <v>656</v>
      </c>
      <c r="J647" s="228">
        <v>1</v>
      </c>
      <c r="K647" s="228">
        <v>0</v>
      </c>
      <c r="L647" s="228">
        <v>1</v>
      </c>
      <c r="M647" s="228">
        <v>0</v>
      </c>
      <c r="N647" s="228">
        <v>0</v>
      </c>
      <c r="O647" s="228">
        <v>0</v>
      </c>
      <c r="P647" s="228">
        <v>0</v>
      </c>
      <c r="Q647" s="228">
        <v>0</v>
      </c>
      <c r="R647" s="228">
        <v>0</v>
      </c>
      <c r="S647" s="228">
        <v>0</v>
      </c>
      <c r="T647" s="232" t="s">
        <v>6469</v>
      </c>
    </row>
    <row r="648" spans="1:20" ht="15" x14ac:dyDescent="0.25">
      <c r="A648" s="228">
        <v>657</v>
      </c>
      <c r="B648" s="228" t="s">
        <v>6552</v>
      </c>
      <c r="C648" s="228" t="s">
        <v>4944</v>
      </c>
      <c r="D648" s="228" t="s">
        <v>49</v>
      </c>
      <c r="E648" s="320" t="s">
        <v>50</v>
      </c>
      <c r="F648" s="320"/>
      <c r="G648" s="228">
        <v>42.393760681152301</v>
      </c>
      <c r="H648" s="228">
        <v>-71.032371520996094</v>
      </c>
      <c r="I648" s="228">
        <v>657</v>
      </c>
      <c r="J648" s="228">
        <v>2</v>
      </c>
      <c r="K648" s="228">
        <v>0</v>
      </c>
      <c r="L648" s="228">
        <v>0</v>
      </c>
      <c r="M648" s="228">
        <v>1</v>
      </c>
      <c r="N648" s="228">
        <v>0</v>
      </c>
      <c r="O648" s="228">
        <v>1</v>
      </c>
      <c r="P648" s="228">
        <v>0</v>
      </c>
      <c r="Q648" s="228">
        <v>0</v>
      </c>
      <c r="R648" s="228">
        <v>0</v>
      </c>
      <c r="S648" s="228">
        <v>0</v>
      </c>
      <c r="T648" s="232" t="s">
        <v>6469</v>
      </c>
    </row>
    <row r="649" spans="1:20" ht="15" x14ac:dyDescent="0.25">
      <c r="A649" s="228">
        <v>658</v>
      </c>
      <c r="B649" s="228" t="s">
        <v>6553</v>
      </c>
      <c r="C649" s="228" t="s">
        <v>5332</v>
      </c>
      <c r="D649" s="228" t="s">
        <v>183</v>
      </c>
      <c r="E649" s="320" t="s">
        <v>50</v>
      </c>
      <c r="F649" s="320"/>
      <c r="G649" s="228">
        <v>42.115528106689503</v>
      </c>
      <c r="H649" s="228">
        <v>-86.457481384277301</v>
      </c>
      <c r="I649" s="228">
        <v>658</v>
      </c>
      <c r="J649" s="228">
        <v>1</v>
      </c>
      <c r="K649" s="228">
        <v>1</v>
      </c>
      <c r="L649" s="228">
        <v>0</v>
      </c>
      <c r="M649" s="228">
        <v>0</v>
      </c>
      <c r="N649" s="228">
        <v>0</v>
      </c>
      <c r="O649" s="228">
        <v>0</v>
      </c>
      <c r="P649" s="228">
        <v>0</v>
      </c>
      <c r="Q649" s="228">
        <v>0</v>
      </c>
      <c r="R649" s="228">
        <v>0</v>
      </c>
      <c r="S649" s="228">
        <v>0</v>
      </c>
      <c r="T649" s="232" t="s">
        <v>6469</v>
      </c>
    </row>
    <row r="650" spans="1:20" ht="15" x14ac:dyDescent="0.25">
      <c r="A650" s="228">
        <v>659</v>
      </c>
      <c r="B650" s="228" t="s">
        <v>6554</v>
      </c>
      <c r="C650" s="228" t="s">
        <v>5420</v>
      </c>
      <c r="D650" s="228" t="s">
        <v>160</v>
      </c>
      <c r="E650" s="320" t="s">
        <v>50</v>
      </c>
      <c r="F650" s="320"/>
      <c r="G650" s="228">
        <v>33.901790618896499</v>
      </c>
      <c r="H650" s="228">
        <v>-84.280143737792997</v>
      </c>
      <c r="I650" s="228">
        <v>659</v>
      </c>
      <c r="J650" s="228">
        <v>1</v>
      </c>
      <c r="K650" s="228">
        <v>0</v>
      </c>
      <c r="L650" s="228">
        <v>1</v>
      </c>
      <c r="M650" s="228">
        <v>0</v>
      </c>
      <c r="N650" s="228">
        <v>0</v>
      </c>
      <c r="O650" s="228">
        <v>0</v>
      </c>
      <c r="P650" s="228">
        <v>0</v>
      </c>
      <c r="Q650" s="228">
        <v>0</v>
      </c>
      <c r="R650" s="228">
        <v>0</v>
      </c>
      <c r="S650" s="228">
        <v>0</v>
      </c>
      <c r="T650" s="232" t="s">
        <v>6469</v>
      </c>
    </row>
    <row r="651" spans="1:20" ht="15" x14ac:dyDescent="0.25">
      <c r="A651" s="228">
        <v>660</v>
      </c>
      <c r="B651" s="228" t="s">
        <v>6555</v>
      </c>
      <c r="C651" s="228" t="s">
        <v>5656</v>
      </c>
      <c r="D651" s="228" t="s">
        <v>76</v>
      </c>
      <c r="E651" s="320" t="s">
        <v>50</v>
      </c>
      <c r="F651" s="320"/>
      <c r="G651" s="228">
        <v>34.102619171142599</v>
      </c>
      <c r="H651" s="228">
        <v>-117.573852539063</v>
      </c>
      <c r="I651" s="228">
        <v>660</v>
      </c>
      <c r="J651" s="228">
        <v>2</v>
      </c>
      <c r="K651" s="228">
        <v>0</v>
      </c>
      <c r="L651" s="228">
        <v>0</v>
      </c>
      <c r="M651" s="228">
        <v>2</v>
      </c>
      <c r="N651" s="228">
        <v>0</v>
      </c>
      <c r="O651" s="228">
        <v>0</v>
      </c>
      <c r="P651" s="228">
        <v>0</v>
      </c>
      <c r="Q651" s="228">
        <v>0</v>
      </c>
      <c r="R651" s="228">
        <v>0</v>
      </c>
      <c r="S651" s="228">
        <v>0</v>
      </c>
      <c r="T651" s="232" t="s">
        <v>6469</v>
      </c>
    </row>
    <row r="652" spans="1:20" ht="15" x14ac:dyDescent="0.25">
      <c r="A652" s="228">
        <v>661</v>
      </c>
      <c r="B652" s="228" t="s">
        <v>6556</v>
      </c>
      <c r="C652" s="228" t="s">
        <v>5553</v>
      </c>
      <c r="D652" s="228" t="s">
        <v>156</v>
      </c>
      <c r="E652" s="320" t="s">
        <v>50</v>
      </c>
      <c r="F652" s="320"/>
      <c r="G652" s="228">
        <v>40.005290985107401</v>
      </c>
      <c r="H652" s="228">
        <v>-75.264419555664105</v>
      </c>
      <c r="I652" s="228">
        <v>661</v>
      </c>
      <c r="J652" s="228">
        <v>1</v>
      </c>
      <c r="K652" s="228">
        <v>0</v>
      </c>
      <c r="L652" s="228">
        <v>0</v>
      </c>
      <c r="M652" s="228">
        <v>1</v>
      </c>
      <c r="N652" s="228">
        <v>0</v>
      </c>
      <c r="O652" s="228">
        <v>0</v>
      </c>
      <c r="P652" s="228">
        <v>0</v>
      </c>
      <c r="Q652" s="228">
        <v>0</v>
      </c>
      <c r="R652" s="228">
        <v>0</v>
      </c>
      <c r="S652" s="228">
        <v>0</v>
      </c>
      <c r="T652" s="232" t="s">
        <v>6469</v>
      </c>
    </row>
    <row r="653" spans="1:20" ht="15" x14ac:dyDescent="0.25">
      <c r="A653" s="228">
        <v>662</v>
      </c>
      <c r="B653" s="228" t="s">
        <v>6557</v>
      </c>
      <c r="C653" s="228" t="s">
        <v>5274</v>
      </c>
      <c r="D653" s="228" t="s">
        <v>488</v>
      </c>
      <c r="E653" s="320" t="s">
        <v>50</v>
      </c>
      <c r="F653" s="320"/>
      <c r="G653" s="228">
        <v>42.025341033935497</v>
      </c>
      <c r="H653" s="228">
        <v>-93.620201110839801</v>
      </c>
      <c r="I653" s="228">
        <v>662</v>
      </c>
      <c r="J653" s="228">
        <v>3</v>
      </c>
      <c r="K653" s="228">
        <v>1</v>
      </c>
      <c r="L653" s="228">
        <v>1</v>
      </c>
      <c r="M653" s="228">
        <v>0</v>
      </c>
      <c r="N653" s="228">
        <v>1</v>
      </c>
      <c r="O653" s="228">
        <v>0</v>
      </c>
      <c r="P653" s="228">
        <v>0</v>
      </c>
      <c r="Q653" s="228">
        <v>0</v>
      </c>
      <c r="R653" s="228">
        <v>0</v>
      </c>
      <c r="S653" s="228">
        <v>0</v>
      </c>
      <c r="T653" s="232" t="s">
        <v>6469</v>
      </c>
    </row>
    <row r="654" spans="1:20" ht="15" x14ac:dyDescent="0.25">
      <c r="A654" s="228">
        <v>663</v>
      </c>
      <c r="B654" s="228" t="s">
        <v>6558</v>
      </c>
      <c r="C654" s="228" t="s">
        <v>5377</v>
      </c>
      <c r="D654" s="228" t="s">
        <v>219</v>
      </c>
      <c r="E654" s="320" t="s">
        <v>50</v>
      </c>
      <c r="F654" s="320"/>
      <c r="G654" s="228">
        <v>25.9020900726318</v>
      </c>
      <c r="H654" s="228">
        <v>-97.499237060546903</v>
      </c>
      <c r="I654" s="228">
        <v>663</v>
      </c>
      <c r="J654" s="228">
        <v>2</v>
      </c>
      <c r="K654" s="228">
        <v>1</v>
      </c>
      <c r="L654" s="228">
        <v>0</v>
      </c>
      <c r="M654" s="228">
        <v>0</v>
      </c>
      <c r="N654" s="228">
        <v>0</v>
      </c>
      <c r="O654" s="228">
        <v>0</v>
      </c>
      <c r="P654" s="228">
        <v>1</v>
      </c>
      <c r="Q654" s="228">
        <v>0</v>
      </c>
      <c r="R654" s="228">
        <v>0</v>
      </c>
      <c r="S654" s="228">
        <v>0</v>
      </c>
      <c r="T654" s="232" t="s">
        <v>6469</v>
      </c>
    </row>
    <row r="655" spans="1:20" ht="15" x14ac:dyDescent="0.25">
      <c r="A655" s="228">
        <v>664</v>
      </c>
      <c r="B655" s="228" t="s">
        <v>6559</v>
      </c>
      <c r="C655" s="228" t="s">
        <v>5515</v>
      </c>
      <c r="D655" s="228" t="s">
        <v>76</v>
      </c>
      <c r="E655" s="320" t="s">
        <v>50</v>
      </c>
      <c r="F655" s="320"/>
      <c r="G655" s="228">
        <v>33.8052787780762</v>
      </c>
      <c r="H655" s="228">
        <v>-118.319900512695</v>
      </c>
      <c r="I655" s="228">
        <v>664</v>
      </c>
      <c r="J655" s="228">
        <v>1</v>
      </c>
      <c r="K655" s="228">
        <v>0</v>
      </c>
      <c r="L655" s="228">
        <v>0</v>
      </c>
      <c r="M655" s="228">
        <v>0</v>
      </c>
      <c r="N655" s="228">
        <v>1</v>
      </c>
      <c r="O655" s="228">
        <v>0</v>
      </c>
      <c r="P655" s="228">
        <v>0</v>
      </c>
      <c r="Q655" s="228">
        <v>0</v>
      </c>
      <c r="R655" s="228">
        <v>0</v>
      </c>
      <c r="S655" s="228">
        <v>0</v>
      </c>
      <c r="T655" s="232" t="s">
        <v>6469</v>
      </c>
    </row>
    <row r="656" spans="1:20" ht="15" x14ac:dyDescent="0.25">
      <c r="A656" s="228">
        <v>665</v>
      </c>
      <c r="B656" s="228" t="s">
        <v>6560</v>
      </c>
      <c r="C656" s="228" t="s">
        <v>5078</v>
      </c>
      <c r="D656" s="228" t="s">
        <v>516</v>
      </c>
      <c r="E656" s="320" t="s">
        <v>50</v>
      </c>
      <c r="F656" s="320"/>
      <c r="G656" s="228">
        <v>46.8790283203125</v>
      </c>
      <c r="H656" s="228">
        <v>-102.79058837890599</v>
      </c>
      <c r="I656" s="228">
        <v>665</v>
      </c>
      <c r="J656" s="228">
        <v>2</v>
      </c>
      <c r="K656" s="228">
        <v>1</v>
      </c>
      <c r="L656" s="228">
        <v>0</v>
      </c>
      <c r="M656" s="228">
        <v>0</v>
      </c>
      <c r="N656" s="228">
        <v>0</v>
      </c>
      <c r="O656" s="228">
        <v>0</v>
      </c>
      <c r="P656" s="228">
        <v>1</v>
      </c>
      <c r="Q656" s="228">
        <v>0</v>
      </c>
      <c r="R656" s="228">
        <v>0</v>
      </c>
      <c r="S656" s="228">
        <v>0</v>
      </c>
      <c r="T656" s="232" t="s">
        <v>6469</v>
      </c>
    </row>
    <row r="657" spans="1:20" ht="15" x14ac:dyDescent="0.25">
      <c r="A657" s="228">
        <v>666</v>
      </c>
      <c r="B657" s="228" t="s">
        <v>6561</v>
      </c>
      <c r="C657" s="228" t="s">
        <v>5379</v>
      </c>
      <c r="D657" s="228" t="s">
        <v>76</v>
      </c>
      <c r="E657" s="320" t="s">
        <v>50</v>
      </c>
      <c r="F657" s="320"/>
      <c r="G657" s="228">
        <v>34.152259826660199</v>
      </c>
      <c r="H657" s="228">
        <v>-118.693801879883</v>
      </c>
      <c r="I657" s="228">
        <v>666</v>
      </c>
      <c r="J657" s="228">
        <v>1</v>
      </c>
      <c r="K657" s="228">
        <v>1</v>
      </c>
      <c r="L657" s="228">
        <v>0</v>
      </c>
      <c r="M657" s="228">
        <v>0</v>
      </c>
      <c r="N657" s="228">
        <v>0</v>
      </c>
      <c r="O657" s="228">
        <v>0</v>
      </c>
      <c r="P657" s="228">
        <v>0</v>
      </c>
      <c r="Q657" s="228">
        <v>0</v>
      </c>
      <c r="R657" s="228">
        <v>0</v>
      </c>
      <c r="S657" s="228">
        <v>0</v>
      </c>
      <c r="T657" s="232" t="s">
        <v>6469</v>
      </c>
    </row>
    <row r="658" spans="1:20" ht="15" x14ac:dyDescent="0.25">
      <c r="A658" s="228">
        <v>667</v>
      </c>
      <c r="B658" s="228" t="s">
        <v>6562</v>
      </c>
      <c r="C658" s="228" t="s">
        <v>4361</v>
      </c>
      <c r="D658" s="228" t="s">
        <v>49</v>
      </c>
      <c r="E658" s="320" t="s">
        <v>50</v>
      </c>
      <c r="F658" s="320"/>
      <c r="G658" s="228">
        <v>42.367610931396499</v>
      </c>
      <c r="H658" s="228">
        <v>-71.187881469726605</v>
      </c>
      <c r="I658" s="228">
        <v>667</v>
      </c>
      <c r="J658" s="228">
        <v>1</v>
      </c>
      <c r="K658" s="228">
        <v>0</v>
      </c>
      <c r="L658" s="228">
        <v>0</v>
      </c>
      <c r="M658" s="228">
        <v>0</v>
      </c>
      <c r="N658" s="228">
        <v>0</v>
      </c>
      <c r="O658" s="228">
        <v>1</v>
      </c>
      <c r="P658" s="228">
        <v>0</v>
      </c>
      <c r="Q658" s="228">
        <v>0</v>
      </c>
      <c r="R658" s="228">
        <v>0</v>
      </c>
      <c r="S658" s="228">
        <v>0</v>
      </c>
      <c r="T658" s="232" t="s">
        <v>6469</v>
      </c>
    </row>
    <row r="659" spans="1:20" ht="15" x14ac:dyDescent="0.25">
      <c r="A659" s="228">
        <v>668</v>
      </c>
      <c r="B659" s="228" t="s">
        <v>6563</v>
      </c>
      <c r="C659" s="228" t="s">
        <v>5406</v>
      </c>
      <c r="D659" s="228" t="s">
        <v>76</v>
      </c>
      <c r="E659" s="320" t="s">
        <v>50</v>
      </c>
      <c r="F659" s="320"/>
      <c r="G659" s="228">
        <v>34.087429046630902</v>
      </c>
      <c r="H659" s="228">
        <v>-117.88990783691401</v>
      </c>
      <c r="I659" s="228">
        <v>668</v>
      </c>
      <c r="J659" s="228">
        <v>1</v>
      </c>
      <c r="K659" s="228">
        <v>0</v>
      </c>
      <c r="L659" s="228">
        <v>1</v>
      </c>
      <c r="M659" s="228">
        <v>0</v>
      </c>
      <c r="N659" s="228">
        <v>0</v>
      </c>
      <c r="O659" s="228">
        <v>0</v>
      </c>
      <c r="P659" s="228">
        <v>0</v>
      </c>
      <c r="Q659" s="228">
        <v>0</v>
      </c>
      <c r="R659" s="228">
        <v>0</v>
      </c>
      <c r="S659" s="228">
        <v>0</v>
      </c>
      <c r="T659" s="232" t="s">
        <v>6469</v>
      </c>
    </row>
    <row r="660" spans="1:20" ht="15" x14ac:dyDescent="0.25">
      <c r="A660" s="228">
        <v>669</v>
      </c>
      <c r="B660" s="228" t="s">
        <v>6564</v>
      </c>
      <c r="C660" s="228" t="s">
        <v>5508</v>
      </c>
      <c r="D660" s="228" t="s">
        <v>208</v>
      </c>
      <c r="E660" s="320" t="s">
        <v>50</v>
      </c>
      <c r="F660" s="320"/>
      <c r="G660" s="228">
        <v>42.287818908691399</v>
      </c>
      <c r="H660" s="228">
        <v>-87.952301025390597</v>
      </c>
      <c r="I660" s="228">
        <v>669</v>
      </c>
      <c r="J660" s="228">
        <v>1</v>
      </c>
      <c r="K660" s="228">
        <v>0</v>
      </c>
      <c r="L660" s="228">
        <v>0</v>
      </c>
      <c r="M660" s="228">
        <v>0</v>
      </c>
      <c r="N660" s="228">
        <v>0</v>
      </c>
      <c r="O660" s="228">
        <v>0</v>
      </c>
      <c r="P660" s="228">
        <v>1</v>
      </c>
      <c r="Q660" s="228">
        <v>0</v>
      </c>
      <c r="R660" s="228">
        <v>0</v>
      </c>
      <c r="S660" s="228">
        <v>0</v>
      </c>
      <c r="T660" s="232" t="s">
        <v>6469</v>
      </c>
    </row>
    <row r="661" spans="1:20" ht="15" x14ac:dyDescent="0.25">
      <c r="A661" s="228">
        <v>670</v>
      </c>
      <c r="B661" s="228" t="s">
        <v>6565</v>
      </c>
      <c r="C661" s="228" t="s">
        <v>5461</v>
      </c>
      <c r="D661" s="228" t="s">
        <v>244</v>
      </c>
      <c r="E661" s="320" t="s">
        <v>50</v>
      </c>
      <c r="F661" s="320"/>
      <c r="G661" s="228">
        <v>39.644790649414098</v>
      </c>
      <c r="H661" s="228">
        <v>-106.949569702148</v>
      </c>
      <c r="I661" s="228">
        <v>670</v>
      </c>
      <c r="J661" s="228">
        <v>1</v>
      </c>
      <c r="K661" s="228">
        <v>1</v>
      </c>
      <c r="L661" s="228">
        <v>0</v>
      </c>
      <c r="M661" s="228">
        <v>0</v>
      </c>
      <c r="N661" s="228">
        <v>0</v>
      </c>
      <c r="O661" s="228">
        <v>0</v>
      </c>
      <c r="P661" s="228">
        <v>1</v>
      </c>
      <c r="Q661" s="228">
        <v>0</v>
      </c>
      <c r="R661" s="228">
        <v>0</v>
      </c>
      <c r="S661" s="228">
        <v>0</v>
      </c>
      <c r="T661" s="232" t="s">
        <v>6469</v>
      </c>
    </row>
    <row r="662" spans="1:20" ht="15" x14ac:dyDescent="0.25">
      <c r="A662" s="228">
        <v>671</v>
      </c>
      <c r="B662" s="228" t="s">
        <v>6566</v>
      </c>
      <c r="C662" s="228" t="s">
        <v>5814</v>
      </c>
      <c r="D662" s="228" t="s">
        <v>156</v>
      </c>
      <c r="E662" s="320" t="s">
        <v>50</v>
      </c>
      <c r="F662" s="320"/>
      <c r="G662" s="228">
        <v>40.799751281738303</v>
      </c>
      <c r="H662" s="228">
        <v>-77.860488891601605</v>
      </c>
      <c r="I662" s="228">
        <v>671</v>
      </c>
      <c r="J662" s="228">
        <v>1</v>
      </c>
      <c r="K662" s="228">
        <v>0</v>
      </c>
      <c r="L662" s="228">
        <v>0</v>
      </c>
      <c r="M662" s="228">
        <v>1</v>
      </c>
      <c r="N662" s="228">
        <v>0</v>
      </c>
      <c r="O662" s="228">
        <v>0</v>
      </c>
      <c r="P662" s="228">
        <v>0</v>
      </c>
      <c r="Q662" s="228">
        <v>0</v>
      </c>
      <c r="R662" s="228">
        <v>0</v>
      </c>
      <c r="S662" s="228">
        <v>0</v>
      </c>
      <c r="T662" s="232" t="s">
        <v>6469</v>
      </c>
    </row>
    <row r="663" spans="1:20" ht="15" x14ac:dyDescent="0.25">
      <c r="A663" s="228">
        <v>672</v>
      </c>
      <c r="B663" s="228" t="s">
        <v>6567</v>
      </c>
      <c r="C663" s="228" t="s">
        <v>5444</v>
      </c>
      <c r="D663" s="228" t="s">
        <v>144</v>
      </c>
      <c r="E663" s="320" t="s">
        <v>50</v>
      </c>
      <c r="F663" s="320"/>
      <c r="G663" s="228">
        <v>38.885490417480497</v>
      </c>
      <c r="H663" s="228">
        <v>-77.173622131347699</v>
      </c>
      <c r="I663" s="228">
        <v>672</v>
      </c>
      <c r="J663" s="228">
        <v>1</v>
      </c>
      <c r="K663" s="228">
        <v>0</v>
      </c>
      <c r="L663" s="228">
        <v>1</v>
      </c>
      <c r="M663" s="228">
        <v>0</v>
      </c>
      <c r="N663" s="228">
        <v>0</v>
      </c>
      <c r="O663" s="228">
        <v>0</v>
      </c>
      <c r="P663" s="228">
        <v>0</v>
      </c>
      <c r="Q663" s="228">
        <v>0</v>
      </c>
      <c r="R663" s="228">
        <v>0</v>
      </c>
      <c r="S663" s="228">
        <v>0</v>
      </c>
      <c r="T663" s="232" t="s">
        <v>6469</v>
      </c>
    </row>
    <row r="664" spans="1:20" ht="15" x14ac:dyDescent="0.25">
      <c r="A664" s="228">
        <v>673</v>
      </c>
      <c r="B664" s="228" t="s">
        <v>6568</v>
      </c>
      <c r="C664" s="228" t="s">
        <v>5235</v>
      </c>
      <c r="D664" s="228" t="s">
        <v>160</v>
      </c>
      <c r="E664" s="320" t="s">
        <v>50</v>
      </c>
      <c r="F664" s="320"/>
      <c r="G664" s="228">
        <v>33.953189849853501</v>
      </c>
      <c r="H664" s="228">
        <v>-84.545883178710895</v>
      </c>
      <c r="I664" s="228">
        <v>673</v>
      </c>
      <c r="J664" s="228">
        <v>1</v>
      </c>
      <c r="K664" s="228">
        <v>1</v>
      </c>
      <c r="L664" s="228">
        <v>0</v>
      </c>
      <c r="M664" s="228">
        <v>0</v>
      </c>
      <c r="N664" s="228">
        <v>0</v>
      </c>
      <c r="O664" s="228">
        <v>0</v>
      </c>
      <c r="P664" s="228">
        <v>0</v>
      </c>
      <c r="Q664" s="228">
        <v>0</v>
      </c>
      <c r="R664" s="228">
        <v>0</v>
      </c>
      <c r="S664" s="228">
        <v>0</v>
      </c>
      <c r="T664" s="232" t="s">
        <v>6469</v>
      </c>
    </row>
    <row r="665" spans="1:20" ht="15" x14ac:dyDescent="0.25">
      <c r="A665" s="228">
        <v>674</v>
      </c>
      <c r="B665" s="228" t="s">
        <v>6569</v>
      </c>
      <c r="C665" s="228" t="s">
        <v>5504</v>
      </c>
      <c r="D665" s="228" t="s">
        <v>156</v>
      </c>
      <c r="E665" s="320" t="s">
        <v>50</v>
      </c>
      <c r="F665" s="320"/>
      <c r="G665" s="228">
        <v>40.961128234863303</v>
      </c>
      <c r="H665" s="228">
        <v>-76.890640258789105</v>
      </c>
      <c r="I665" s="228">
        <v>674</v>
      </c>
      <c r="J665" s="228">
        <v>1</v>
      </c>
      <c r="K665" s="228">
        <v>0</v>
      </c>
      <c r="L665" s="228">
        <v>0</v>
      </c>
      <c r="M665" s="228">
        <v>1</v>
      </c>
      <c r="N665" s="228">
        <v>0</v>
      </c>
      <c r="O665" s="228">
        <v>0</v>
      </c>
      <c r="P665" s="228">
        <v>0</v>
      </c>
      <c r="Q665" s="228">
        <v>0</v>
      </c>
      <c r="R665" s="228">
        <v>0</v>
      </c>
      <c r="S665" s="228">
        <v>0</v>
      </c>
      <c r="T665" s="232" t="s">
        <v>6469</v>
      </c>
    </row>
    <row r="666" spans="1:20" ht="15" x14ac:dyDescent="0.25">
      <c r="A666" s="228">
        <v>675</v>
      </c>
      <c r="B666" s="228" t="s">
        <v>6570</v>
      </c>
      <c r="C666" s="228" t="s">
        <v>1543</v>
      </c>
      <c r="D666" s="228" t="s">
        <v>5482</v>
      </c>
      <c r="E666" s="320" t="s">
        <v>50</v>
      </c>
      <c r="F666" s="320"/>
      <c r="G666" s="228">
        <v>38.420158386230497</v>
      </c>
      <c r="H666" s="228">
        <v>-82.445457458496094</v>
      </c>
      <c r="I666" s="228">
        <v>675</v>
      </c>
      <c r="J666" s="228">
        <v>1</v>
      </c>
      <c r="K666" s="228">
        <v>1</v>
      </c>
      <c r="L666" s="228">
        <v>0</v>
      </c>
      <c r="M666" s="228">
        <v>0</v>
      </c>
      <c r="N666" s="228">
        <v>0</v>
      </c>
      <c r="O666" s="228">
        <v>0</v>
      </c>
      <c r="P666" s="228">
        <v>0</v>
      </c>
      <c r="Q666" s="228">
        <v>0</v>
      </c>
      <c r="R666" s="228">
        <v>0</v>
      </c>
      <c r="S666" s="228">
        <v>0</v>
      </c>
      <c r="T666" s="232" t="s">
        <v>6469</v>
      </c>
    </row>
    <row r="667" spans="1:20" ht="15" x14ac:dyDescent="0.25">
      <c r="A667" s="228">
        <v>676</v>
      </c>
      <c r="B667" s="228" t="s">
        <v>6571</v>
      </c>
      <c r="C667" s="228" t="s">
        <v>5843</v>
      </c>
      <c r="D667" s="228" t="s">
        <v>76</v>
      </c>
      <c r="E667" s="320" t="s">
        <v>50</v>
      </c>
      <c r="F667" s="320"/>
      <c r="G667" s="228">
        <v>36.9087104797363</v>
      </c>
      <c r="H667" s="228">
        <v>-121.755157470703</v>
      </c>
      <c r="I667" s="228">
        <v>676</v>
      </c>
      <c r="J667" s="228">
        <v>2</v>
      </c>
      <c r="K667" s="228">
        <v>0</v>
      </c>
      <c r="L667" s="228">
        <v>1</v>
      </c>
      <c r="M667" s="228">
        <v>1</v>
      </c>
      <c r="N667" s="228">
        <v>0</v>
      </c>
      <c r="O667" s="228">
        <v>0</v>
      </c>
      <c r="P667" s="228">
        <v>0</v>
      </c>
      <c r="Q667" s="228">
        <v>0</v>
      </c>
      <c r="R667" s="228">
        <v>0</v>
      </c>
      <c r="S667" s="228">
        <v>0</v>
      </c>
      <c r="T667" s="232" t="s">
        <v>6469</v>
      </c>
    </row>
    <row r="668" spans="1:20" ht="15" x14ac:dyDescent="0.25">
      <c r="A668" s="228">
        <v>677</v>
      </c>
      <c r="B668" s="228" t="s">
        <v>6572</v>
      </c>
      <c r="C668" s="228" t="s">
        <v>5033</v>
      </c>
      <c r="D668" s="228" t="s">
        <v>107</v>
      </c>
      <c r="E668" s="320" t="s">
        <v>50</v>
      </c>
      <c r="F668" s="320"/>
      <c r="G668" s="228">
        <v>41.033790588378899</v>
      </c>
      <c r="H668" s="228">
        <v>-73.763442993164105</v>
      </c>
      <c r="I668" s="228">
        <v>677</v>
      </c>
      <c r="J668" s="228">
        <v>2</v>
      </c>
      <c r="K668" s="228">
        <v>0</v>
      </c>
      <c r="L668" s="228">
        <v>0</v>
      </c>
      <c r="M668" s="228">
        <v>2</v>
      </c>
      <c r="N668" s="228">
        <v>0</v>
      </c>
      <c r="O668" s="228">
        <v>0</v>
      </c>
      <c r="P668" s="228">
        <v>0</v>
      </c>
      <c r="Q668" s="228">
        <v>0</v>
      </c>
      <c r="R668" s="228">
        <v>0</v>
      </c>
      <c r="S668" s="228">
        <v>0</v>
      </c>
      <c r="T668" s="232" t="s">
        <v>6469</v>
      </c>
    </row>
    <row r="669" spans="1:20" ht="15" x14ac:dyDescent="0.25">
      <c r="A669" s="228">
        <v>678</v>
      </c>
      <c r="B669" s="228" t="s">
        <v>6573</v>
      </c>
      <c r="C669" s="228" t="s">
        <v>5804</v>
      </c>
      <c r="D669" s="228" t="s">
        <v>183</v>
      </c>
      <c r="E669" s="320" t="s">
        <v>50</v>
      </c>
      <c r="F669" s="320"/>
      <c r="G669" s="228">
        <v>44.7599906921387</v>
      </c>
      <c r="H669" s="228">
        <v>-85.615837097167997</v>
      </c>
      <c r="I669" s="228">
        <v>678</v>
      </c>
      <c r="J669" s="228">
        <v>1</v>
      </c>
      <c r="K669" s="228">
        <v>0</v>
      </c>
      <c r="L669" s="228">
        <v>0</v>
      </c>
      <c r="M669" s="228">
        <v>1</v>
      </c>
      <c r="N669" s="228">
        <v>0</v>
      </c>
      <c r="O669" s="228">
        <v>0</v>
      </c>
      <c r="P669" s="228">
        <v>0</v>
      </c>
      <c r="Q669" s="228">
        <v>0</v>
      </c>
      <c r="R669" s="228">
        <v>0</v>
      </c>
      <c r="S669" s="228">
        <v>0</v>
      </c>
      <c r="T669" s="232" t="s">
        <v>6469</v>
      </c>
    </row>
    <row r="670" spans="1:20" ht="15" x14ac:dyDescent="0.25">
      <c r="A670" s="228">
        <v>679</v>
      </c>
      <c r="B670" s="228" t="s">
        <v>6574</v>
      </c>
      <c r="C670" s="228" t="s">
        <v>5774</v>
      </c>
      <c r="D670" s="228" t="s">
        <v>160</v>
      </c>
      <c r="E670" s="320" t="s">
        <v>50</v>
      </c>
      <c r="F670" s="320"/>
      <c r="G670" s="228">
        <v>33.884860992431598</v>
      </c>
      <c r="H670" s="228">
        <v>-84.516433715820298</v>
      </c>
      <c r="I670" s="228">
        <v>679</v>
      </c>
      <c r="J670" s="228">
        <v>1</v>
      </c>
      <c r="K670" s="228">
        <v>0</v>
      </c>
      <c r="L670" s="228">
        <v>1</v>
      </c>
      <c r="M670" s="228">
        <v>0</v>
      </c>
      <c r="N670" s="228">
        <v>0</v>
      </c>
      <c r="O670" s="228">
        <v>0</v>
      </c>
      <c r="P670" s="228">
        <v>0</v>
      </c>
      <c r="Q670" s="228">
        <v>0</v>
      </c>
      <c r="R670" s="228">
        <v>0</v>
      </c>
      <c r="S670" s="228">
        <v>0</v>
      </c>
      <c r="T670" s="232" t="s">
        <v>6469</v>
      </c>
    </row>
    <row r="671" spans="1:20" ht="15" x14ac:dyDescent="0.25">
      <c r="A671" s="228">
        <v>680</v>
      </c>
      <c r="B671" s="228" t="s">
        <v>6575</v>
      </c>
      <c r="C671" s="228" t="s">
        <v>5810</v>
      </c>
      <c r="D671" s="228" t="s">
        <v>2636</v>
      </c>
      <c r="E671" s="320" t="s">
        <v>50</v>
      </c>
      <c r="F671" s="320"/>
      <c r="G671" s="228">
        <v>36.149738311767599</v>
      </c>
      <c r="H671" s="228">
        <v>-95.993331909179702</v>
      </c>
      <c r="I671" s="228">
        <v>680</v>
      </c>
      <c r="J671" s="228">
        <v>1</v>
      </c>
      <c r="K671" s="228">
        <v>0</v>
      </c>
      <c r="L671" s="228">
        <v>0</v>
      </c>
      <c r="M671" s="228">
        <v>0</v>
      </c>
      <c r="N671" s="228">
        <v>0</v>
      </c>
      <c r="O671" s="228">
        <v>1</v>
      </c>
      <c r="P671" s="228">
        <v>0</v>
      </c>
      <c r="Q671" s="228">
        <v>0</v>
      </c>
      <c r="R671" s="228">
        <v>0</v>
      </c>
      <c r="S671" s="228">
        <v>0</v>
      </c>
      <c r="T671" s="232" t="s">
        <v>6469</v>
      </c>
    </row>
    <row r="672" spans="1:20" ht="15" x14ac:dyDescent="0.25">
      <c r="A672" s="228">
        <v>681</v>
      </c>
      <c r="B672" s="228" t="s">
        <v>6576</v>
      </c>
      <c r="C672" s="228" t="s">
        <v>5799</v>
      </c>
      <c r="D672" s="228" t="s">
        <v>198</v>
      </c>
      <c r="E672" s="320" t="s">
        <v>50</v>
      </c>
      <c r="F672" s="320"/>
      <c r="G672" s="228">
        <v>45.0567016601563</v>
      </c>
      <c r="H672" s="228">
        <v>-92.810569763183594</v>
      </c>
      <c r="I672" s="228">
        <v>681</v>
      </c>
      <c r="J672" s="228">
        <v>1</v>
      </c>
      <c r="K672" s="228">
        <v>1</v>
      </c>
      <c r="L672" s="228">
        <v>0</v>
      </c>
      <c r="M672" s="228">
        <v>0</v>
      </c>
      <c r="N672" s="228">
        <v>0</v>
      </c>
      <c r="O672" s="228">
        <v>0</v>
      </c>
      <c r="P672" s="228">
        <v>0</v>
      </c>
      <c r="Q672" s="228">
        <v>0</v>
      </c>
      <c r="R672" s="228">
        <v>0</v>
      </c>
      <c r="S672" s="228">
        <v>0</v>
      </c>
      <c r="T672" s="232" t="s">
        <v>6469</v>
      </c>
    </row>
    <row r="673" spans="1:20" ht="15" x14ac:dyDescent="0.25">
      <c r="A673" s="228">
        <v>682</v>
      </c>
      <c r="B673" s="228" t="s">
        <v>6577</v>
      </c>
      <c r="C673" s="228" t="s">
        <v>5464</v>
      </c>
      <c r="D673" s="228" t="s">
        <v>160</v>
      </c>
      <c r="E673" s="320" t="s">
        <v>50</v>
      </c>
      <c r="F673" s="320"/>
      <c r="G673" s="228">
        <v>33.659309387207003</v>
      </c>
      <c r="H673" s="228">
        <v>-84.408546447753906</v>
      </c>
      <c r="I673" s="228">
        <v>682</v>
      </c>
      <c r="J673" s="228">
        <v>1</v>
      </c>
      <c r="K673" s="228">
        <v>0</v>
      </c>
      <c r="L673" s="228">
        <v>1</v>
      </c>
      <c r="M673" s="228">
        <v>0</v>
      </c>
      <c r="N673" s="228">
        <v>0</v>
      </c>
      <c r="O673" s="228">
        <v>0</v>
      </c>
      <c r="P673" s="228">
        <v>0</v>
      </c>
      <c r="Q673" s="228">
        <v>0</v>
      </c>
      <c r="R673" s="228">
        <v>0</v>
      </c>
      <c r="S673" s="228">
        <v>0</v>
      </c>
      <c r="T673" s="232" t="s">
        <v>6469</v>
      </c>
    </row>
    <row r="674" spans="1:20" ht="15" x14ac:dyDescent="0.25">
      <c r="A674" s="228">
        <v>683</v>
      </c>
      <c r="B674" s="228" t="s">
        <v>6578</v>
      </c>
      <c r="C674" s="228" t="s">
        <v>5207</v>
      </c>
      <c r="D674" s="228" t="s">
        <v>1268</v>
      </c>
      <c r="E674" s="320" t="s">
        <v>50</v>
      </c>
      <c r="F674" s="320"/>
      <c r="G674" s="228">
        <v>35.278289794921903</v>
      </c>
      <c r="H674" s="228">
        <v>-93.134811401367202</v>
      </c>
      <c r="I674" s="228">
        <v>683</v>
      </c>
      <c r="J674" s="228">
        <v>1</v>
      </c>
      <c r="K674" s="228">
        <v>0</v>
      </c>
      <c r="L674" s="228">
        <v>0</v>
      </c>
      <c r="M674" s="228">
        <v>1</v>
      </c>
      <c r="N674" s="228">
        <v>0</v>
      </c>
      <c r="O674" s="228">
        <v>0</v>
      </c>
      <c r="P674" s="228">
        <v>0</v>
      </c>
      <c r="Q674" s="228">
        <v>0</v>
      </c>
      <c r="R674" s="228">
        <v>0</v>
      </c>
      <c r="S674" s="228">
        <v>0</v>
      </c>
      <c r="T674" s="232" t="s">
        <v>6469</v>
      </c>
    </row>
    <row r="675" spans="1:20" ht="15" x14ac:dyDescent="0.25">
      <c r="A675" s="228">
        <v>684</v>
      </c>
      <c r="B675" s="228" t="s">
        <v>6579</v>
      </c>
      <c r="C675" s="228" t="s">
        <v>5094</v>
      </c>
      <c r="D675" s="228" t="s">
        <v>5095</v>
      </c>
      <c r="E675" s="320" t="s">
        <v>50</v>
      </c>
      <c r="F675" s="320"/>
      <c r="G675" s="228">
        <v>44.081161499023402</v>
      </c>
      <c r="H675" s="228">
        <v>-103.23088836669901</v>
      </c>
      <c r="I675" s="228">
        <v>684</v>
      </c>
      <c r="J675" s="228">
        <v>2</v>
      </c>
      <c r="K675" s="228">
        <v>1</v>
      </c>
      <c r="L675" s="228">
        <v>0</v>
      </c>
      <c r="M675" s="228">
        <v>0</v>
      </c>
      <c r="N675" s="228">
        <v>0</v>
      </c>
      <c r="O675" s="228">
        <v>0</v>
      </c>
      <c r="P675" s="228">
        <v>1</v>
      </c>
      <c r="Q675" s="228">
        <v>0</v>
      </c>
      <c r="R675" s="228">
        <v>0</v>
      </c>
      <c r="S675" s="228">
        <v>0</v>
      </c>
      <c r="T675" s="232" t="s">
        <v>6469</v>
      </c>
    </row>
    <row r="676" spans="1:20" ht="15" x14ac:dyDescent="0.25">
      <c r="A676" s="228">
        <v>685</v>
      </c>
      <c r="B676" s="228" t="s">
        <v>6580</v>
      </c>
      <c r="C676" s="228" t="s">
        <v>5488</v>
      </c>
      <c r="D676" s="228" t="s">
        <v>160</v>
      </c>
      <c r="E676" s="320" t="s">
        <v>50</v>
      </c>
      <c r="F676" s="320"/>
      <c r="G676" s="228">
        <v>34.0235595703125</v>
      </c>
      <c r="H676" s="228">
        <v>-84.189292907714801</v>
      </c>
      <c r="I676" s="228">
        <v>685</v>
      </c>
      <c r="J676" s="228">
        <v>1</v>
      </c>
      <c r="K676" s="228">
        <v>0</v>
      </c>
      <c r="L676" s="228">
        <v>1</v>
      </c>
      <c r="M676" s="228">
        <v>0</v>
      </c>
      <c r="N676" s="228">
        <v>0</v>
      </c>
      <c r="O676" s="228">
        <v>0</v>
      </c>
      <c r="P676" s="228">
        <v>0</v>
      </c>
      <c r="Q676" s="228">
        <v>0</v>
      </c>
      <c r="R676" s="228">
        <v>0</v>
      </c>
      <c r="S676" s="228">
        <v>0</v>
      </c>
      <c r="T676" s="232" t="s">
        <v>6469</v>
      </c>
    </row>
    <row r="677" spans="1:20" ht="15" x14ac:dyDescent="0.25">
      <c r="A677" s="228">
        <v>686</v>
      </c>
      <c r="B677" s="228" t="s">
        <v>6581</v>
      </c>
      <c r="C677" s="228" t="s">
        <v>4977</v>
      </c>
      <c r="D677" s="228" t="s">
        <v>144</v>
      </c>
      <c r="E677" s="320" t="s">
        <v>50</v>
      </c>
      <c r="F677" s="320"/>
      <c r="G677" s="228">
        <v>39.115669250488303</v>
      </c>
      <c r="H677" s="228">
        <v>-77.565299987792997</v>
      </c>
      <c r="I677" s="228">
        <v>686</v>
      </c>
      <c r="J677" s="228">
        <v>2</v>
      </c>
      <c r="K677" s="228">
        <v>1</v>
      </c>
      <c r="L677" s="228">
        <v>1</v>
      </c>
      <c r="M677" s="228">
        <v>0</v>
      </c>
      <c r="N677" s="228">
        <v>0</v>
      </c>
      <c r="O677" s="228">
        <v>0</v>
      </c>
      <c r="P677" s="228">
        <v>0</v>
      </c>
      <c r="Q677" s="228">
        <v>0</v>
      </c>
      <c r="R677" s="228">
        <v>0</v>
      </c>
      <c r="S677" s="228">
        <v>0</v>
      </c>
      <c r="T677" s="232" t="s">
        <v>6469</v>
      </c>
    </row>
    <row r="678" spans="1:20" ht="15" x14ac:dyDescent="0.25">
      <c r="A678" s="228">
        <v>687</v>
      </c>
      <c r="B678" s="228" t="s">
        <v>6582</v>
      </c>
      <c r="C678" s="228" t="s">
        <v>2817</v>
      </c>
      <c r="D678" s="228" t="s">
        <v>261</v>
      </c>
      <c r="E678" s="320" t="s">
        <v>50</v>
      </c>
      <c r="F678" s="320"/>
      <c r="G678" s="228">
        <v>47.541030883789098</v>
      </c>
      <c r="H678" s="228">
        <v>-122.638473510742</v>
      </c>
      <c r="I678" s="228">
        <v>687</v>
      </c>
      <c r="J678" s="228">
        <v>1</v>
      </c>
      <c r="K678" s="228">
        <v>1</v>
      </c>
      <c r="L678" s="228">
        <v>0</v>
      </c>
      <c r="M678" s="228">
        <v>0</v>
      </c>
      <c r="N678" s="228">
        <v>0</v>
      </c>
      <c r="O678" s="228">
        <v>0</v>
      </c>
      <c r="P678" s="228">
        <v>0</v>
      </c>
      <c r="Q678" s="228">
        <v>0</v>
      </c>
      <c r="R678" s="228">
        <v>0</v>
      </c>
      <c r="S678" s="228">
        <v>0</v>
      </c>
      <c r="T678" s="232" t="s">
        <v>6469</v>
      </c>
    </row>
    <row r="679" spans="1:20" ht="15" x14ac:dyDescent="0.25">
      <c r="A679" s="228">
        <v>688</v>
      </c>
      <c r="B679" s="228" t="s">
        <v>6583</v>
      </c>
      <c r="C679" s="228" t="s">
        <v>5227</v>
      </c>
      <c r="D679" s="228" t="s">
        <v>165</v>
      </c>
      <c r="E679" s="320" t="s">
        <v>50</v>
      </c>
      <c r="F679" s="320"/>
      <c r="G679" s="228">
        <v>26.123670578002901</v>
      </c>
      <c r="H679" s="228">
        <v>-80.143562316894503</v>
      </c>
      <c r="I679" s="228">
        <v>688</v>
      </c>
      <c r="J679" s="228">
        <v>1</v>
      </c>
      <c r="K679" s="228">
        <v>1</v>
      </c>
      <c r="L679" s="228">
        <v>0</v>
      </c>
      <c r="M679" s="228">
        <v>0</v>
      </c>
      <c r="N679" s="228">
        <v>0</v>
      </c>
      <c r="O679" s="228">
        <v>0</v>
      </c>
      <c r="P679" s="228">
        <v>0</v>
      </c>
      <c r="Q679" s="228">
        <v>0</v>
      </c>
      <c r="R679" s="228">
        <v>0</v>
      </c>
      <c r="S679" s="228">
        <v>0</v>
      </c>
      <c r="T679" s="232" t="s">
        <v>6469</v>
      </c>
    </row>
    <row r="680" spans="1:20" ht="15" x14ac:dyDescent="0.25">
      <c r="A680" s="228">
        <v>689</v>
      </c>
      <c r="B680" s="228" t="s">
        <v>6584</v>
      </c>
      <c r="C680" s="228" t="s">
        <v>1614</v>
      </c>
      <c r="D680" s="228" t="s">
        <v>510</v>
      </c>
      <c r="E680" s="320" t="s">
        <v>50</v>
      </c>
      <c r="F680" s="320"/>
      <c r="G680" s="228">
        <v>58.299728393554702</v>
      </c>
      <c r="H680" s="228">
        <v>-134.40678405761699</v>
      </c>
      <c r="I680" s="228">
        <v>689</v>
      </c>
      <c r="J680" s="228">
        <v>1</v>
      </c>
      <c r="K680" s="228">
        <v>0</v>
      </c>
      <c r="L680" s="228">
        <v>1</v>
      </c>
      <c r="M680" s="228">
        <v>0</v>
      </c>
      <c r="N680" s="228">
        <v>0</v>
      </c>
      <c r="O680" s="228">
        <v>0</v>
      </c>
      <c r="P680" s="228">
        <v>0</v>
      </c>
      <c r="Q680" s="228">
        <v>0</v>
      </c>
      <c r="R680" s="228">
        <v>0</v>
      </c>
      <c r="S680" s="228">
        <v>0</v>
      </c>
      <c r="T680" s="232" t="s">
        <v>6469</v>
      </c>
    </row>
    <row r="681" spans="1:20" ht="15" x14ac:dyDescent="0.25">
      <c r="A681" s="228">
        <v>690</v>
      </c>
      <c r="B681" s="228" t="s">
        <v>6585</v>
      </c>
      <c r="C681" s="228" t="s">
        <v>4959</v>
      </c>
      <c r="D681" s="228" t="s">
        <v>107</v>
      </c>
      <c r="E681" s="320" t="s">
        <v>50</v>
      </c>
      <c r="F681" s="320"/>
      <c r="G681" s="228">
        <v>40.825199127197301</v>
      </c>
      <c r="H681" s="228">
        <v>-73.203483581542997</v>
      </c>
      <c r="I681" s="228">
        <v>690</v>
      </c>
      <c r="J681" s="228">
        <v>1</v>
      </c>
      <c r="K681" s="228">
        <v>0</v>
      </c>
      <c r="L681" s="228">
        <v>1</v>
      </c>
      <c r="M681" s="228">
        <v>0</v>
      </c>
      <c r="N681" s="228">
        <v>0</v>
      </c>
      <c r="O681" s="228">
        <v>0</v>
      </c>
      <c r="P681" s="228">
        <v>0</v>
      </c>
      <c r="Q681" s="228">
        <v>0</v>
      </c>
      <c r="R681" s="228">
        <v>0</v>
      </c>
      <c r="S681" s="228">
        <v>0</v>
      </c>
      <c r="T681" s="232" t="s">
        <v>6469</v>
      </c>
    </row>
    <row r="682" spans="1:20" ht="15" x14ac:dyDescent="0.25">
      <c r="A682" s="228">
        <v>691</v>
      </c>
      <c r="B682" s="228" t="s">
        <v>6586</v>
      </c>
      <c r="C682" s="228" t="s">
        <v>4982</v>
      </c>
      <c r="D682" s="228" t="s">
        <v>144</v>
      </c>
      <c r="E682" s="320" t="s">
        <v>50</v>
      </c>
      <c r="F682" s="320"/>
      <c r="G682" s="228">
        <v>38.936809539794901</v>
      </c>
      <c r="H682" s="228">
        <v>-77.184928894042997</v>
      </c>
      <c r="I682" s="228">
        <v>691</v>
      </c>
      <c r="J682" s="228">
        <v>1</v>
      </c>
      <c r="K682" s="228">
        <v>0</v>
      </c>
      <c r="L682" s="228">
        <v>0</v>
      </c>
      <c r="M682" s="228">
        <v>0</v>
      </c>
      <c r="N682" s="228">
        <v>0</v>
      </c>
      <c r="O682" s="228">
        <v>1</v>
      </c>
      <c r="P682" s="228">
        <v>0</v>
      </c>
      <c r="Q682" s="228">
        <v>0</v>
      </c>
      <c r="R682" s="228">
        <v>0</v>
      </c>
      <c r="S682" s="228">
        <v>0</v>
      </c>
      <c r="T682" s="232" t="s">
        <v>6469</v>
      </c>
    </row>
    <row r="683" spans="1:20" ht="15" x14ac:dyDescent="0.25">
      <c r="A683" s="228">
        <v>693</v>
      </c>
      <c r="B683" s="228" t="s">
        <v>6587</v>
      </c>
      <c r="C683" s="228" t="s">
        <v>930</v>
      </c>
      <c r="D683" s="228" t="s">
        <v>76</v>
      </c>
      <c r="E683" s="320" t="s">
        <v>50</v>
      </c>
      <c r="F683" s="320"/>
      <c r="G683" s="228">
        <v>34.096099853515597</v>
      </c>
      <c r="H683" s="228">
        <v>-117.71640014648401</v>
      </c>
      <c r="I683" s="228">
        <v>693</v>
      </c>
      <c r="J683" s="228">
        <v>1</v>
      </c>
      <c r="K683" s="228">
        <v>0</v>
      </c>
      <c r="L683" s="228">
        <v>1</v>
      </c>
      <c r="M683" s="228">
        <v>0</v>
      </c>
      <c r="N683" s="228">
        <v>0</v>
      </c>
      <c r="O683" s="228">
        <v>0</v>
      </c>
      <c r="P683" s="228">
        <v>0</v>
      </c>
      <c r="Q683" s="228">
        <v>0</v>
      </c>
      <c r="R683" s="228">
        <v>0</v>
      </c>
      <c r="S683" s="228">
        <v>0</v>
      </c>
      <c r="T683" s="232" t="s">
        <v>6469</v>
      </c>
    </row>
    <row r="684" spans="1:20" ht="15" x14ac:dyDescent="0.25">
      <c r="A684" s="228">
        <v>694</v>
      </c>
      <c r="B684" s="228" t="s">
        <v>6588</v>
      </c>
      <c r="C684" s="228" t="s">
        <v>4967</v>
      </c>
      <c r="D684" s="228" t="s">
        <v>107</v>
      </c>
      <c r="E684" s="320" t="s">
        <v>50</v>
      </c>
      <c r="F684" s="320"/>
      <c r="G684" s="228">
        <v>41.039180755615199</v>
      </c>
      <c r="H684" s="228">
        <v>-73.867866516113295</v>
      </c>
      <c r="I684" s="228">
        <v>694</v>
      </c>
      <c r="J684" s="228">
        <v>1</v>
      </c>
      <c r="K684" s="228">
        <v>0</v>
      </c>
      <c r="L684" s="228">
        <v>0</v>
      </c>
      <c r="M684" s="228">
        <v>0</v>
      </c>
      <c r="N684" s="228">
        <v>1</v>
      </c>
      <c r="O684" s="228">
        <v>0</v>
      </c>
      <c r="P684" s="228">
        <v>0</v>
      </c>
      <c r="Q684" s="228">
        <v>0</v>
      </c>
      <c r="R684" s="228">
        <v>0</v>
      </c>
      <c r="S684" s="228">
        <v>0</v>
      </c>
      <c r="T684" s="232" t="s">
        <v>6469</v>
      </c>
    </row>
    <row r="685" spans="1:20" ht="15" x14ac:dyDescent="0.25">
      <c r="A685" s="228">
        <v>695</v>
      </c>
      <c r="B685" s="228" t="s">
        <v>6589</v>
      </c>
      <c r="C685" s="228" t="s">
        <v>4419</v>
      </c>
      <c r="D685" s="228" t="s">
        <v>2213</v>
      </c>
      <c r="E685" s="320" t="s">
        <v>50</v>
      </c>
      <c r="F685" s="320"/>
      <c r="G685" s="228">
        <v>39.740230560302699</v>
      </c>
      <c r="H685" s="228">
        <v>-75.550842285156307</v>
      </c>
      <c r="I685" s="228">
        <v>695</v>
      </c>
      <c r="J685" s="228">
        <v>2</v>
      </c>
      <c r="K685" s="228">
        <v>1</v>
      </c>
      <c r="L685" s="228">
        <v>0</v>
      </c>
      <c r="M685" s="228">
        <v>1</v>
      </c>
      <c r="N685" s="228">
        <v>0</v>
      </c>
      <c r="O685" s="228">
        <v>0</v>
      </c>
      <c r="P685" s="228">
        <v>0</v>
      </c>
      <c r="Q685" s="228">
        <v>0</v>
      </c>
      <c r="R685" s="228">
        <v>0</v>
      </c>
      <c r="S685" s="228">
        <v>0</v>
      </c>
      <c r="T685" s="232" t="s">
        <v>6469</v>
      </c>
    </row>
    <row r="686" spans="1:20" ht="15" x14ac:dyDescent="0.25">
      <c r="A686" s="228">
        <v>696</v>
      </c>
      <c r="B686" s="228" t="s">
        <v>6590</v>
      </c>
      <c r="C686" s="228" t="s">
        <v>5232</v>
      </c>
      <c r="D686" s="228" t="s">
        <v>165</v>
      </c>
      <c r="E686" s="320" t="s">
        <v>50</v>
      </c>
      <c r="F686" s="320"/>
      <c r="G686" s="228">
        <v>28.294429779052699</v>
      </c>
      <c r="H686" s="228">
        <v>-81.40673828125</v>
      </c>
      <c r="I686" s="228">
        <v>696</v>
      </c>
      <c r="J686" s="228">
        <v>1</v>
      </c>
      <c r="K686" s="228">
        <v>0</v>
      </c>
      <c r="L686" s="228">
        <v>0</v>
      </c>
      <c r="M686" s="228">
        <v>1</v>
      </c>
      <c r="N686" s="228">
        <v>0</v>
      </c>
      <c r="O686" s="228">
        <v>0</v>
      </c>
      <c r="P686" s="228">
        <v>0</v>
      </c>
      <c r="Q686" s="228">
        <v>0</v>
      </c>
      <c r="R686" s="228">
        <v>0</v>
      </c>
      <c r="S686" s="228">
        <v>0</v>
      </c>
      <c r="T686" s="232" t="s">
        <v>6469</v>
      </c>
    </row>
    <row r="687" spans="1:20" ht="15" x14ac:dyDescent="0.25">
      <c r="A687" s="228">
        <v>698</v>
      </c>
      <c r="B687" s="228" t="s">
        <v>6591</v>
      </c>
      <c r="C687" s="228" t="s">
        <v>5118</v>
      </c>
      <c r="D687" s="228" t="s">
        <v>244</v>
      </c>
      <c r="E687" s="320" t="s">
        <v>50</v>
      </c>
      <c r="F687" s="320"/>
      <c r="G687" s="228">
        <v>39.068790435791001</v>
      </c>
      <c r="H687" s="228">
        <v>-108.564453125</v>
      </c>
      <c r="I687" s="228">
        <v>698</v>
      </c>
      <c r="J687" s="228">
        <v>1</v>
      </c>
      <c r="K687" s="228">
        <v>1</v>
      </c>
      <c r="L687" s="228">
        <v>0</v>
      </c>
      <c r="M687" s="228">
        <v>0</v>
      </c>
      <c r="N687" s="228">
        <v>0</v>
      </c>
      <c r="O687" s="228">
        <v>0</v>
      </c>
      <c r="P687" s="228">
        <v>0</v>
      </c>
      <c r="Q687" s="228">
        <v>0</v>
      </c>
      <c r="R687" s="228">
        <v>0</v>
      </c>
      <c r="S687" s="228">
        <v>0</v>
      </c>
      <c r="T687" s="232" t="s">
        <v>6469</v>
      </c>
    </row>
    <row r="688" spans="1:20" ht="15" x14ac:dyDescent="0.25">
      <c r="A688" s="228">
        <v>699</v>
      </c>
      <c r="B688" s="228" t="s">
        <v>6592</v>
      </c>
      <c r="C688" s="228" t="s">
        <v>4995</v>
      </c>
      <c r="D688" s="228" t="s">
        <v>107</v>
      </c>
      <c r="E688" s="320" t="s">
        <v>50</v>
      </c>
      <c r="F688" s="320"/>
      <c r="G688" s="228">
        <v>41.706710815429702</v>
      </c>
      <c r="H688" s="228">
        <v>-73.929367065429702</v>
      </c>
      <c r="I688" s="228">
        <v>699</v>
      </c>
      <c r="J688" s="228">
        <v>1</v>
      </c>
      <c r="K688" s="228">
        <v>0</v>
      </c>
      <c r="L688" s="228">
        <v>0</v>
      </c>
      <c r="M688" s="228">
        <v>1</v>
      </c>
      <c r="N688" s="228">
        <v>0</v>
      </c>
      <c r="O688" s="228">
        <v>0</v>
      </c>
      <c r="P688" s="228">
        <v>0</v>
      </c>
      <c r="Q688" s="228">
        <v>0</v>
      </c>
      <c r="R688" s="228">
        <v>0</v>
      </c>
      <c r="S688" s="228">
        <v>0</v>
      </c>
      <c r="T688" s="232" t="s">
        <v>6469</v>
      </c>
    </row>
    <row r="689" spans="1:20" ht="15" x14ac:dyDescent="0.25">
      <c r="A689" s="228">
        <v>700</v>
      </c>
      <c r="B689" s="228" t="s">
        <v>6593</v>
      </c>
      <c r="C689" s="228" t="s">
        <v>4991</v>
      </c>
      <c r="D689" s="228" t="s">
        <v>107</v>
      </c>
      <c r="E689" s="320" t="s">
        <v>50</v>
      </c>
      <c r="F689" s="320"/>
      <c r="G689" s="228">
        <v>41.291168212890597</v>
      </c>
      <c r="H689" s="228">
        <v>-73.922111511230497</v>
      </c>
      <c r="I689" s="228">
        <v>700</v>
      </c>
      <c r="J689" s="228">
        <v>1</v>
      </c>
      <c r="K689" s="228">
        <v>0</v>
      </c>
      <c r="L689" s="228">
        <v>0</v>
      </c>
      <c r="M689" s="228">
        <v>1</v>
      </c>
      <c r="N689" s="228">
        <v>0</v>
      </c>
      <c r="O689" s="228">
        <v>0</v>
      </c>
      <c r="P689" s="228">
        <v>0</v>
      </c>
      <c r="Q689" s="228">
        <v>0</v>
      </c>
      <c r="R689" s="228">
        <v>0</v>
      </c>
      <c r="S689" s="228">
        <v>0</v>
      </c>
      <c r="T689" s="232" t="s">
        <v>6469</v>
      </c>
    </row>
    <row r="690" spans="1:20" ht="15" x14ac:dyDescent="0.25">
      <c r="A690" s="228">
        <v>701</v>
      </c>
      <c r="B690" s="228" t="s">
        <v>6594</v>
      </c>
      <c r="C690" s="228" t="s">
        <v>520</v>
      </c>
      <c r="D690" s="228" t="s">
        <v>808</v>
      </c>
      <c r="E690" s="320" t="s">
        <v>50</v>
      </c>
      <c r="F690" s="320"/>
      <c r="G690" s="228">
        <v>39.166599273681598</v>
      </c>
      <c r="H690" s="228">
        <v>-86.534797668457003</v>
      </c>
      <c r="I690" s="228">
        <v>701</v>
      </c>
      <c r="J690" s="228">
        <v>1</v>
      </c>
      <c r="K690" s="228">
        <v>0</v>
      </c>
      <c r="L690" s="228">
        <v>1</v>
      </c>
      <c r="M690" s="228">
        <v>0</v>
      </c>
      <c r="N690" s="228">
        <v>0</v>
      </c>
      <c r="O690" s="228">
        <v>0</v>
      </c>
      <c r="P690" s="228">
        <v>0</v>
      </c>
      <c r="Q690" s="228">
        <v>0</v>
      </c>
      <c r="R690" s="228">
        <v>0</v>
      </c>
      <c r="S690" s="228">
        <v>0</v>
      </c>
      <c r="T690" s="232" t="s">
        <v>6469</v>
      </c>
    </row>
    <row r="691" spans="1:20" ht="15" x14ac:dyDescent="0.25">
      <c r="A691" s="228">
        <v>702</v>
      </c>
      <c r="B691" s="228" t="s">
        <v>6595</v>
      </c>
      <c r="C691" s="228" t="s">
        <v>5099</v>
      </c>
      <c r="D691" s="228" t="s">
        <v>60</v>
      </c>
      <c r="E691" s="320" t="s">
        <v>50</v>
      </c>
      <c r="F691" s="320"/>
      <c r="G691" s="228">
        <v>41.523200988769503</v>
      </c>
      <c r="H691" s="228">
        <v>-81.519439697265597</v>
      </c>
      <c r="I691" s="228">
        <v>702</v>
      </c>
      <c r="J691" s="228">
        <v>1</v>
      </c>
      <c r="K691" s="228">
        <v>0</v>
      </c>
      <c r="L691" s="228">
        <v>1</v>
      </c>
      <c r="M691" s="228">
        <v>0</v>
      </c>
      <c r="N691" s="228">
        <v>0</v>
      </c>
      <c r="O691" s="228">
        <v>0</v>
      </c>
      <c r="P691" s="228">
        <v>0</v>
      </c>
      <c r="Q691" s="228">
        <v>0</v>
      </c>
      <c r="R691" s="228">
        <v>0</v>
      </c>
      <c r="S691" s="228">
        <v>0</v>
      </c>
      <c r="T691" s="232" t="s">
        <v>6469</v>
      </c>
    </row>
    <row r="692" spans="1:20" ht="15" x14ac:dyDescent="0.25">
      <c r="A692" s="228">
        <v>703</v>
      </c>
      <c r="B692" s="228" t="s">
        <v>6596</v>
      </c>
      <c r="C692" s="228" t="s">
        <v>5130</v>
      </c>
      <c r="D692" s="228" t="s">
        <v>261</v>
      </c>
      <c r="E692" s="320" t="s">
        <v>50</v>
      </c>
      <c r="F692" s="320"/>
      <c r="G692" s="228">
        <v>46.728939056396499</v>
      </c>
      <c r="H692" s="228">
        <v>-122.95298004150401</v>
      </c>
      <c r="I692" s="228">
        <v>703</v>
      </c>
      <c r="J692" s="228">
        <v>1</v>
      </c>
      <c r="K692" s="228">
        <v>1</v>
      </c>
      <c r="L692" s="228">
        <v>0</v>
      </c>
      <c r="M692" s="228">
        <v>0</v>
      </c>
      <c r="N692" s="228">
        <v>0</v>
      </c>
      <c r="O692" s="228">
        <v>0</v>
      </c>
      <c r="P692" s="228">
        <v>0</v>
      </c>
      <c r="Q692" s="228">
        <v>0</v>
      </c>
      <c r="R692" s="228">
        <v>0</v>
      </c>
      <c r="S692" s="228">
        <v>0</v>
      </c>
      <c r="T692" s="232" t="s">
        <v>6469</v>
      </c>
    </row>
    <row r="693" spans="1:20" ht="15" x14ac:dyDescent="0.25">
      <c r="A693" s="228">
        <v>704</v>
      </c>
      <c r="B693" s="228" t="s">
        <v>6597</v>
      </c>
      <c r="C693" s="228" t="s">
        <v>4930</v>
      </c>
      <c r="D693" s="228" t="s">
        <v>49</v>
      </c>
      <c r="E693" s="320" t="s">
        <v>50</v>
      </c>
      <c r="F693" s="320"/>
      <c r="G693" s="228">
        <v>42.206390380859403</v>
      </c>
      <c r="H693" s="228">
        <v>-71.004806518554702</v>
      </c>
      <c r="I693" s="228">
        <v>704</v>
      </c>
      <c r="J693" s="228">
        <v>1</v>
      </c>
      <c r="K693" s="228">
        <v>0</v>
      </c>
      <c r="L693" s="228">
        <v>0</v>
      </c>
      <c r="M693" s="228">
        <v>1</v>
      </c>
      <c r="N693" s="228">
        <v>0</v>
      </c>
      <c r="O693" s="228">
        <v>0</v>
      </c>
      <c r="P693" s="228">
        <v>0</v>
      </c>
      <c r="Q693" s="228">
        <v>0</v>
      </c>
      <c r="R693" s="228">
        <v>0</v>
      </c>
      <c r="S693" s="228">
        <v>0</v>
      </c>
      <c r="T693" s="232" t="s">
        <v>6469</v>
      </c>
    </row>
    <row r="694" spans="1:20" ht="15" x14ac:dyDescent="0.25">
      <c r="A694" s="228">
        <v>705</v>
      </c>
      <c r="B694" s="228" t="s">
        <v>6598</v>
      </c>
      <c r="C694" s="228" t="s">
        <v>1692</v>
      </c>
      <c r="D694" s="228" t="s">
        <v>156</v>
      </c>
      <c r="E694" s="320" t="s">
        <v>50</v>
      </c>
      <c r="F694" s="320"/>
      <c r="G694" s="228">
        <v>40.038051605224602</v>
      </c>
      <c r="H694" s="228">
        <v>-76.301292419433594</v>
      </c>
      <c r="I694" s="228">
        <v>705</v>
      </c>
      <c r="J694" s="228">
        <v>1</v>
      </c>
      <c r="K694" s="228">
        <v>1</v>
      </c>
      <c r="L694" s="228">
        <v>0</v>
      </c>
      <c r="M694" s="228">
        <v>0</v>
      </c>
      <c r="N694" s="228">
        <v>0</v>
      </c>
      <c r="O694" s="228">
        <v>0</v>
      </c>
      <c r="P694" s="228">
        <v>0</v>
      </c>
      <c r="Q694" s="228">
        <v>0</v>
      </c>
      <c r="R694" s="228">
        <v>0</v>
      </c>
      <c r="S694" s="228">
        <v>0</v>
      </c>
      <c r="T694" s="232" t="s">
        <v>6469</v>
      </c>
    </row>
    <row r="695" spans="1:20" ht="15" x14ac:dyDescent="0.25">
      <c r="A695" s="228">
        <v>706</v>
      </c>
      <c r="B695" s="228" t="s">
        <v>6599</v>
      </c>
      <c r="C695" s="228" t="s">
        <v>5241</v>
      </c>
      <c r="D695" s="228" t="s">
        <v>160</v>
      </c>
      <c r="E695" s="320" t="s">
        <v>50</v>
      </c>
      <c r="F695" s="320"/>
      <c r="G695" s="228">
        <v>33.9428100585938</v>
      </c>
      <c r="H695" s="228">
        <v>-84.210952758789105</v>
      </c>
      <c r="I695" s="228">
        <v>706</v>
      </c>
      <c r="J695" s="228">
        <v>1</v>
      </c>
      <c r="K695" s="228">
        <v>0</v>
      </c>
      <c r="L695" s="228">
        <v>0</v>
      </c>
      <c r="M695" s="228">
        <v>0</v>
      </c>
      <c r="N695" s="228">
        <v>0</v>
      </c>
      <c r="O695" s="228">
        <v>0</v>
      </c>
      <c r="P695" s="228">
        <v>0</v>
      </c>
      <c r="Q695" s="228">
        <v>0</v>
      </c>
      <c r="R695" s="228">
        <v>0</v>
      </c>
      <c r="S695" s="228">
        <v>1</v>
      </c>
      <c r="T695" s="232" t="s">
        <v>6469</v>
      </c>
    </row>
    <row r="696" spans="1:20" ht="15" x14ac:dyDescent="0.25">
      <c r="A696" s="228">
        <v>708</v>
      </c>
      <c r="B696" s="228" t="s">
        <v>6600</v>
      </c>
      <c r="C696" s="228" t="s">
        <v>4759</v>
      </c>
      <c r="D696" s="228" t="s">
        <v>76</v>
      </c>
      <c r="E696" s="320" t="s">
        <v>50</v>
      </c>
      <c r="F696" s="320"/>
      <c r="G696" s="228">
        <v>33.885158538818402</v>
      </c>
      <c r="H696" s="228">
        <v>-118.16139984130901</v>
      </c>
      <c r="I696" s="228">
        <v>708</v>
      </c>
      <c r="J696" s="228">
        <v>1</v>
      </c>
      <c r="K696" s="228">
        <v>0</v>
      </c>
      <c r="L696" s="228">
        <v>1</v>
      </c>
      <c r="M696" s="228">
        <v>0</v>
      </c>
      <c r="N696" s="228">
        <v>0</v>
      </c>
      <c r="O696" s="228">
        <v>0</v>
      </c>
      <c r="P696" s="228">
        <v>0</v>
      </c>
      <c r="Q696" s="228">
        <v>0</v>
      </c>
      <c r="R696" s="228">
        <v>0</v>
      </c>
      <c r="S696" s="228">
        <v>0</v>
      </c>
      <c r="T696" s="232" t="s">
        <v>6469</v>
      </c>
    </row>
    <row r="697" spans="1:20" ht="15" x14ac:dyDescent="0.25">
      <c r="A697" s="228">
        <v>709</v>
      </c>
      <c r="B697" s="228" t="s">
        <v>6601</v>
      </c>
      <c r="C697" s="228" t="s">
        <v>4947</v>
      </c>
      <c r="D697" s="228" t="s">
        <v>192</v>
      </c>
      <c r="E697" s="320" t="s">
        <v>50</v>
      </c>
      <c r="F697" s="320"/>
      <c r="G697" s="228">
        <v>38.925048828125</v>
      </c>
      <c r="H697" s="228">
        <v>-76.907180786132798</v>
      </c>
      <c r="I697" s="228">
        <v>709</v>
      </c>
      <c r="J697" s="228">
        <v>1</v>
      </c>
      <c r="K697" s="228">
        <v>0</v>
      </c>
      <c r="L697" s="228">
        <v>0</v>
      </c>
      <c r="M697" s="228">
        <v>0</v>
      </c>
      <c r="N697" s="228">
        <v>0</v>
      </c>
      <c r="O697" s="228">
        <v>1</v>
      </c>
      <c r="P697" s="228">
        <v>0</v>
      </c>
      <c r="Q697" s="228">
        <v>0</v>
      </c>
      <c r="R697" s="228">
        <v>0</v>
      </c>
      <c r="S697" s="228">
        <v>0</v>
      </c>
      <c r="T697" s="232" t="s">
        <v>6469</v>
      </c>
    </row>
    <row r="698" spans="1:20" ht="15" x14ac:dyDescent="0.25">
      <c r="A698" s="228">
        <v>710</v>
      </c>
      <c r="B698" s="228" t="s">
        <v>6602</v>
      </c>
      <c r="C698" s="228" t="s">
        <v>4370</v>
      </c>
      <c r="D698" s="228" t="s">
        <v>76</v>
      </c>
      <c r="E698" s="320" t="s">
        <v>50</v>
      </c>
      <c r="F698" s="320"/>
      <c r="G698" s="228">
        <v>43.476730346679702</v>
      </c>
      <c r="H698" s="228">
        <v>-80.764541625976605</v>
      </c>
      <c r="I698" s="228">
        <v>710</v>
      </c>
      <c r="J698" s="228">
        <v>1</v>
      </c>
      <c r="K698" s="228">
        <v>0</v>
      </c>
      <c r="L698" s="228">
        <v>0</v>
      </c>
      <c r="M698" s="228">
        <v>0</v>
      </c>
      <c r="N698" s="228">
        <v>0</v>
      </c>
      <c r="O698" s="228">
        <v>1</v>
      </c>
      <c r="P698" s="228">
        <v>0</v>
      </c>
      <c r="Q698" s="228">
        <v>0</v>
      </c>
      <c r="R698" s="228">
        <v>0</v>
      </c>
      <c r="S698" s="228">
        <v>0</v>
      </c>
      <c r="T698" s="232" t="s">
        <v>6469</v>
      </c>
    </row>
    <row r="699" spans="1:20" ht="15" x14ac:dyDescent="0.25">
      <c r="A699" s="228">
        <v>711</v>
      </c>
      <c r="B699" s="228" t="s">
        <v>6603</v>
      </c>
      <c r="C699" s="228" t="s">
        <v>4783</v>
      </c>
      <c r="D699" s="228" t="s">
        <v>76</v>
      </c>
      <c r="E699" s="320" t="s">
        <v>50</v>
      </c>
      <c r="F699" s="320"/>
      <c r="G699" s="228">
        <v>34.055381774902301</v>
      </c>
      <c r="H699" s="228">
        <v>-117.182586669922</v>
      </c>
      <c r="I699" s="228">
        <v>711</v>
      </c>
      <c r="J699" s="228">
        <v>2</v>
      </c>
      <c r="K699" s="228">
        <v>0</v>
      </c>
      <c r="L699" s="228">
        <v>2</v>
      </c>
      <c r="M699" s="228">
        <v>0</v>
      </c>
      <c r="N699" s="228">
        <v>0</v>
      </c>
      <c r="O699" s="228">
        <v>0</v>
      </c>
      <c r="P699" s="228">
        <v>0</v>
      </c>
      <c r="Q699" s="228">
        <v>0</v>
      </c>
      <c r="R699" s="228">
        <v>0</v>
      </c>
      <c r="S699" s="228">
        <v>0</v>
      </c>
      <c r="T699" s="232" t="s">
        <v>6469</v>
      </c>
    </row>
    <row r="700" spans="1:20" ht="15" x14ac:dyDescent="0.25">
      <c r="A700" s="228">
        <v>712</v>
      </c>
      <c r="B700" s="228" t="s">
        <v>9808</v>
      </c>
      <c r="C700" s="230" t="s">
        <v>6623</v>
      </c>
      <c r="D700" s="228" t="s">
        <v>107</v>
      </c>
      <c r="E700" s="320" t="s">
        <v>50</v>
      </c>
      <c r="F700" s="320"/>
      <c r="G700" s="235">
        <v>41.040611267089801</v>
      </c>
      <c r="H700" s="235">
        <v>-73.787887573242202</v>
      </c>
      <c r="I700" s="228">
        <v>712</v>
      </c>
      <c r="J700" s="228">
        <v>1</v>
      </c>
      <c r="K700" s="228">
        <v>0</v>
      </c>
      <c r="L700" s="228">
        <v>1</v>
      </c>
      <c r="M700" s="228">
        <v>0</v>
      </c>
      <c r="N700" s="228">
        <v>0</v>
      </c>
      <c r="O700" s="228">
        <v>0</v>
      </c>
      <c r="P700" s="228">
        <v>0</v>
      </c>
      <c r="Q700" s="228">
        <v>0</v>
      </c>
      <c r="R700" s="228">
        <v>0</v>
      </c>
      <c r="S700" s="228">
        <v>0</v>
      </c>
      <c r="T700" s="232" t="s">
        <v>10241</v>
      </c>
    </row>
    <row r="701" spans="1:20" ht="15" x14ac:dyDescent="0.25">
      <c r="A701" s="228">
        <v>713</v>
      </c>
      <c r="B701" s="228" t="s">
        <v>9809</v>
      </c>
      <c r="C701" s="228" t="s">
        <v>9740</v>
      </c>
      <c r="D701" s="228" t="s">
        <v>261</v>
      </c>
      <c r="E701" s="320" t="s">
        <v>50</v>
      </c>
      <c r="F701" s="320"/>
      <c r="G701">
        <v>47.825321197509801</v>
      </c>
      <c r="H701">
        <v>-122.292442321777</v>
      </c>
      <c r="I701" s="228">
        <v>713</v>
      </c>
      <c r="J701" s="228">
        <v>1</v>
      </c>
      <c r="K701" s="228">
        <v>0</v>
      </c>
      <c r="L701" s="228">
        <v>1</v>
      </c>
      <c r="M701" s="228">
        <v>0</v>
      </c>
      <c r="N701" s="228">
        <v>0</v>
      </c>
      <c r="O701" s="228">
        <v>0</v>
      </c>
      <c r="P701" s="228">
        <v>0</v>
      </c>
      <c r="Q701" s="228">
        <v>0</v>
      </c>
      <c r="R701" s="228">
        <v>0</v>
      </c>
      <c r="S701" s="228">
        <v>0</v>
      </c>
      <c r="T701" s="232" t="s">
        <v>10241</v>
      </c>
    </row>
    <row r="702" spans="1:20" ht="15" x14ac:dyDescent="0.25">
      <c r="A702" s="228">
        <v>714</v>
      </c>
      <c r="B702" s="228" t="s">
        <v>9810</v>
      </c>
      <c r="C702" s="237" t="s">
        <v>6644</v>
      </c>
      <c r="D702" s="228" t="s">
        <v>261</v>
      </c>
      <c r="E702" s="320" t="s">
        <v>50</v>
      </c>
      <c r="F702" s="320"/>
      <c r="G702">
        <v>47.212478637695298</v>
      </c>
      <c r="H702">
        <v>-123.10565185546901</v>
      </c>
      <c r="I702" s="228">
        <v>714</v>
      </c>
      <c r="J702" s="228">
        <v>1</v>
      </c>
      <c r="K702" s="228">
        <v>1</v>
      </c>
      <c r="L702" s="228">
        <v>0</v>
      </c>
      <c r="M702" s="228">
        <v>0</v>
      </c>
      <c r="N702" s="228">
        <v>0</v>
      </c>
      <c r="O702" s="228">
        <v>0</v>
      </c>
      <c r="P702" s="228">
        <v>0</v>
      </c>
      <c r="Q702" s="228">
        <v>0</v>
      </c>
      <c r="R702" s="228">
        <v>0</v>
      </c>
      <c r="S702" s="228">
        <v>0</v>
      </c>
      <c r="T702" s="232" t="s">
        <v>10241</v>
      </c>
    </row>
    <row r="703" spans="1:20" ht="15" x14ac:dyDescent="0.25">
      <c r="A703" s="228">
        <v>715</v>
      </c>
      <c r="B703" s="228" t="s">
        <v>9811</v>
      </c>
      <c r="C703" s="237" t="s">
        <v>6669</v>
      </c>
      <c r="D703" s="228" t="s">
        <v>841</v>
      </c>
      <c r="E703" s="320" t="s">
        <v>50</v>
      </c>
      <c r="F703" s="320"/>
      <c r="G703">
        <v>34.778720855712898</v>
      </c>
      <c r="H703">
        <v>-82.308616638183594</v>
      </c>
      <c r="I703" s="228">
        <v>715</v>
      </c>
      <c r="J703" s="228">
        <v>1</v>
      </c>
      <c r="K703" s="228">
        <v>0</v>
      </c>
      <c r="L703" s="228">
        <v>0</v>
      </c>
      <c r="M703" s="228">
        <v>1</v>
      </c>
      <c r="N703" s="228">
        <v>0</v>
      </c>
      <c r="O703" s="228">
        <v>0</v>
      </c>
      <c r="P703" s="228">
        <v>0</v>
      </c>
      <c r="Q703" s="228">
        <v>0</v>
      </c>
      <c r="R703" s="228">
        <v>0</v>
      </c>
      <c r="S703" s="228">
        <v>0</v>
      </c>
      <c r="T703" s="232" t="s">
        <v>10241</v>
      </c>
    </row>
    <row r="704" spans="1:20" ht="15" x14ac:dyDescent="0.25">
      <c r="A704" s="228">
        <v>716</v>
      </c>
      <c r="B704" s="228" t="s">
        <v>9812</v>
      </c>
      <c r="C704" s="237" t="s">
        <v>6681</v>
      </c>
      <c r="D704" s="228" t="s">
        <v>76</v>
      </c>
      <c r="E704" s="320" t="s">
        <v>50</v>
      </c>
      <c r="F704" s="320"/>
      <c r="G704">
        <v>37.7236518859863</v>
      </c>
      <c r="H704">
        <v>-119.708122253418</v>
      </c>
      <c r="I704" s="228">
        <v>716</v>
      </c>
      <c r="J704" s="228">
        <v>1</v>
      </c>
      <c r="K704" s="228">
        <v>1</v>
      </c>
      <c r="L704" s="228">
        <v>0</v>
      </c>
      <c r="M704" s="228">
        <v>0</v>
      </c>
      <c r="N704" s="228">
        <v>0</v>
      </c>
      <c r="O704" s="228">
        <v>0</v>
      </c>
      <c r="P704" s="228">
        <v>0</v>
      </c>
      <c r="Q704" s="228">
        <v>0</v>
      </c>
      <c r="R704" s="228">
        <v>0</v>
      </c>
      <c r="S704" s="228">
        <v>0</v>
      </c>
      <c r="T704" s="232" t="s">
        <v>10241</v>
      </c>
    </row>
    <row r="705" spans="1:20" ht="15" x14ac:dyDescent="0.25">
      <c r="A705" s="228">
        <v>717</v>
      </c>
      <c r="B705" s="228" t="s">
        <v>9813</v>
      </c>
      <c r="C705" s="237" t="s">
        <v>6692</v>
      </c>
      <c r="D705" s="228" t="s">
        <v>219</v>
      </c>
      <c r="E705" s="320" t="s">
        <v>50</v>
      </c>
      <c r="F705" s="320"/>
      <c r="G705">
        <v>34.985599517822301</v>
      </c>
      <c r="H705">
        <v>-101.93627166748</v>
      </c>
      <c r="I705" s="228">
        <v>717</v>
      </c>
      <c r="J705" s="228">
        <v>1</v>
      </c>
      <c r="K705" s="228">
        <v>0</v>
      </c>
      <c r="L705" s="228">
        <v>0</v>
      </c>
      <c r="M705" s="228">
        <v>1</v>
      </c>
      <c r="N705" s="228">
        <v>0</v>
      </c>
      <c r="O705" s="228">
        <v>0</v>
      </c>
      <c r="P705" s="228">
        <v>0</v>
      </c>
      <c r="Q705" s="228">
        <v>0</v>
      </c>
      <c r="R705" s="228">
        <v>0</v>
      </c>
      <c r="S705" s="228">
        <v>0</v>
      </c>
      <c r="T705" s="232" t="s">
        <v>10241</v>
      </c>
    </row>
    <row r="706" spans="1:20" ht="15" x14ac:dyDescent="0.25">
      <c r="A706" s="228">
        <v>718</v>
      </c>
      <c r="B706" s="228" t="s">
        <v>9814</v>
      </c>
      <c r="C706" s="237" t="s">
        <v>4756</v>
      </c>
      <c r="D706" s="230" t="s">
        <v>76</v>
      </c>
      <c r="E706" s="320" t="s">
        <v>50</v>
      </c>
      <c r="F706" s="320"/>
      <c r="G706">
        <v>37.444660186767599</v>
      </c>
      <c r="H706">
        <v>-122.16078948974599</v>
      </c>
      <c r="I706" s="228">
        <v>718</v>
      </c>
      <c r="J706" s="228">
        <v>1</v>
      </c>
      <c r="K706" s="228">
        <v>0</v>
      </c>
      <c r="L706" s="228">
        <v>0</v>
      </c>
      <c r="M706" s="228">
        <v>1</v>
      </c>
      <c r="N706" s="228">
        <v>0</v>
      </c>
      <c r="O706" s="228">
        <v>0</v>
      </c>
      <c r="P706" s="228">
        <v>0</v>
      </c>
      <c r="Q706" s="228">
        <v>0</v>
      </c>
      <c r="R706" s="228">
        <v>0</v>
      </c>
      <c r="S706" s="228">
        <v>0</v>
      </c>
      <c r="T706" s="232" t="s">
        <v>10241</v>
      </c>
    </row>
    <row r="707" spans="1:20" ht="15" x14ac:dyDescent="0.25">
      <c r="A707" s="228">
        <v>719</v>
      </c>
      <c r="B707" s="228" t="s">
        <v>9815</v>
      </c>
      <c r="C707" s="237" t="s">
        <v>6708</v>
      </c>
      <c r="D707" s="230" t="s">
        <v>183</v>
      </c>
      <c r="E707" s="320" t="s">
        <v>50</v>
      </c>
      <c r="F707" s="320"/>
      <c r="G707" s="236">
        <v>41.916061401367202</v>
      </c>
      <c r="H707" s="236">
        <v>-83.397903442382798</v>
      </c>
      <c r="I707" s="228">
        <v>719</v>
      </c>
      <c r="J707" s="228">
        <v>1</v>
      </c>
      <c r="K707" s="228">
        <v>0</v>
      </c>
      <c r="L707" s="228">
        <v>0</v>
      </c>
      <c r="M707" s="228">
        <v>1</v>
      </c>
      <c r="N707" s="228">
        <v>0</v>
      </c>
      <c r="O707" s="228">
        <v>0</v>
      </c>
      <c r="P707" s="228">
        <v>0</v>
      </c>
      <c r="Q707" s="228">
        <v>0</v>
      </c>
      <c r="R707" s="228">
        <v>0</v>
      </c>
      <c r="S707" s="228">
        <v>0</v>
      </c>
      <c r="T707" s="232" t="s">
        <v>10241</v>
      </c>
    </row>
    <row r="708" spans="1:20" ht="15" x14ac:dyDescent="0.25">
      <c r="A708" s="228">
        <v>720</v>
      </c>
      <c r="B708" s="228" t="s">
        <v>9816</v>
      </c>
      <c r="C708" s="237" t="s">
        <v>9738</v>
      </c>
      <c r="D708" s="230"/>
      <c r="E708" s="320" t="s">
        <v>740</v>
      </c>
      <c r="F708" s="320">
        <v>1</v>
      </c>
      <c r="G708" s="235">
        <v>50.068752288818402</v>
      </c>
      <c r="H708" s="235">
        <v>-85.828125</v>
      </c>
      <c r="I708" s="228">
        <v>720</v>
      </c>
      <c r="J708" s="228">
        <v>1</v>
      </c>
      <c r="K708" s="228">
        <v>0</v>
      </c>
      <c r="L708" s="228">
        <v>0</v>
      </c>
      <c r="M708" s="228">
        <v>0</v>
      </c>
      <c r="N708" s="228">
        <v>0</v>
      </c>
      <c r="O708" s="228">
        <v>0</v>
      </c>
      <c r="P708" s="228">
        <v>1</v>
      </c>
      <c r="Q708" s="228">
        <v>0</v>
      </c>
      <c r="R708" s="228">
        <v>0</v>
      </c>
      <c r="S708" s="228">
        <v>0</v>
      </c>
      <c r="T708" s="232" t="s">
        <v>10241</v>
      </c>
    </row>
    <row r="709" spans="1:20" ht="15" x14ac:dyDescent="0.25">
      <c r="A709" s="228">
        <v>721</v>
      </c>
      <c r="B709" s="228" t="s">
        <v>9817</v>
      </c>
      <c r="C709" s="237" t="s">
        <v>6631</v>
      </c>
      <c r="D709" s="230"/>
      <c r="E709" s="320" t="s">
        <v>740</v>
      </c>
      <c r="F709" s="320">
        <v>1</v>
      </c>
      <c r="G709">
        <v>53.633838653564503</v>
      </c>
      <c r="H709">
        <v>-113.627471923828</v>
      </c>
      <c r="I709" s="228">
        <v>721</v>
      </c>
      <c r="J709" s="228">
        <v>1</v>
      </c>
      <c r="K709" s="228">
        <v>0</v>
      </c>
      <c r="L709" s="228">
        <v>1</v>
      </c>
      <c r="M709" s="228">
        <v>0</v>
      </c>
      <c r="N709" s="228">
        <v>0</v>
      </c>
      <c r="O709" s="228">
        <v>0</v>
      </c>
      <c r="P709" s="228">
        <v>0</v>
      </c>
      <c r="Q709" s="228">
        <v>0</v>
      </c>
      <c r="R709" s="228">
        <v>0</v>
      </c>
      <c r="S709" s="228">
        <v>0</v>
      </c>
      <c r="T709" s="232" t="s">
        <v>10241</v>
      </c>
    </row>
    <row r="710" spans="1:20" ht="15" x14ac:dyDescent="0.25">
      <c r="A710" s="228">
        <v>722</v>
      </c>
      <c r="B710" s="228" t="s">
        <v>9818</v>
      </c>
      <c r="C710" s="237" t="s">
        <v>6615</v>
      </c>
      <c r="D710" s="230"/>
      <c r="E710" s="320" t="s">
        <v>6616</v>
      </c>
      <c r="F710" s="320">
        <v>1</v>
      </c>
      <c r="G710">
        <v>51.506420135497997</v>
      </c>
      <c r="H710">
        <v>-0.12721000611782099</v>
      </c>
      <c r="I710" s="228">
        <v>722</v>
      </c>
      <c r="J710" s="228">
        <v>1</v>
      </c>
      <c r="K710" s="228">
        <v>0</v>
      </c>
      <c r="L710" s="228">
        <v>1</v>
      </c>
      <c r="M710" s="228">
        <v>0</v>
      </c>
      <c r="N710" s="228">
        <v>0</v>
      </c>
      <c r="O710" s="228">
        <v>0</v>
      </c>
      <c r="P710" s="228">
        <v>0</v>
      </c>
      <c r="Q710" s="228">
        <v>0</v>
      </c>
      <c r="R710" s="228">
        <v>0</v>
      </c>
      <c r="S710" s="228">
        <v>0</v>
      </c>
      <c r="T710" s="232" t="s">
        <v>10241</v>
      </c>
    </row>
    <row r="711" spans="1:20" ht="15" x14ac:dyDescent="0.25">
      <c r="A711" s="228">
        <v>723</v>
      </c>
      <c r="B711" s="228" t="s">
        <v>10398</v>
      </c>
      <c r="C711" s="329" t="s">
        <v>9882</v>
      </c>
      <c r="D711" s="230" t="s">
        <v>76</v>
      </c>
      <c r="E711" s="320" t="s">
        <v>50</v>
      </c>
      <c r="F711" s="230"/>
      <c r="G711" s="235">
        <v>34.106681823730497</v>
      </c>
      <c r="H711" s="235">
        <v>-117.802978515625</v>
      </c>
      <c r="I711" s="228">
        <v>723</v>
      </c>
      <c r="J711" s="228">
        <v>1</v>
      </c>
      <c r="K711" s="228">
        <v>0</v>
      </c>
      <c r="L711" s="228">
        <v>1</v>
      </c>
      <c r="M711" s="228">
        <v>0</v>
      </c>
      <c r="N711" s="228">
        <v>0</v>
      </c>
      <c r="O711" s="228">
        <v>0</v>
      </c>
      <c r="P711" s="228">
        <v>0</v>
      </c>
      <c r="Q711" s="228">
        <v>0</v>
      </c>
      <c r="R711" s="228">
        <v>0</v>
      </c>
      <c r="S711" s="228">
        <v>0</v>
      </c>
      <c r="T711" s="232" t="s">
        <v>10241</v>
      </c>
    </row>
    <row r="712" spans="1:20" ht="15" x14ac:dyDescent="0.25">
      <c r="A712" s="228">
        <v>724</v>
      </c>
      <c r="B712" s="228" t="s">
        <v>10399</v>
      </c>
      <c r="C712" s="243" t="s">
        <v>9944</v>
      </c>
      <c r="D712" s="243" t="s">
        <v>244</v>
      </c>
      <c r="E712" s="320" t="s">
        <v>50</v>
      </c>
      <c r="F712" s="230"/>
      <c r="G712" s="235">
        <v>37.273670196533203</v>
      </c>
      <c r="H712" s="235">
        <v>-107.87930297851599</v>
      </c>
      <c r="I712" s="228">
        <v>724</v>
      </c>
      <c r="J712" s="228">
        <v>1</v>
      </c>
      <c r="K712" s="228">
        <v>0</v>
      </c>
      <c r="L712" s="228">
        <v>0</v>
      </c>
      <c r="M712" s="228">
        <v>0</v>
      </c>
      <c r="N712" s="228">
        <v>0</v>
      </c>
      <c r="O712" s="228">
        <v>0</v>
      </c>
      <c r="P712" s="228">
        <v>1</v>
      </c>
      <c r="Q712" s="228">
        <v>0</v>
      </c>
      <c r="R712" s="228">
        <v>0</v>
      </c>
      <c r="S712" s="228">
        <v>0</v>
      </c>
      <c r="T712" s="228" t="s">
        <v>10242</v>
      </c>
    </row>
    <row r="713" spans="1:20" ht="15" x14ac:dyDescent="0.25">
      <c r="A713" s="228">
        <v>725</v>
      </c>
      <c r="B713" s="228" t="s">
        <v>10400</v>
      </c>
      <c r="C713" s="8" t="s">
        <v>9969</v>
      </c>
      <c r="D713" s="8" t="s">
        <v>76</v>
      </c>
      <c r="E713" s="320" t="s">
        <v>50</v>
      </c>
      <c r="F713" s="230"/>
      <c r="G713">
        <v>38.106090545654297</v>
      </c>
      <c r="H713">
        <v>-122.567901611328</v>
      </c>
      <c r="I713" s="228">
        <v>725</v>
      </c>
      <c r="J713" s="228">
        <v>1</v>
      </c>
      <c r="K713" s="228">
        <v>0</v>
      </c>
      <c r="L713" s="228">
        <v>0</v>
      </c>
      <c r="M713" s="228">
        <v>1</v>
      </c>
      <c r="N713" s="228">
        <v>0</v>
      </c>
      <c r="O713" s="228">
        <v>0</v>
      </c>
      <c r="P713" s="228">
        <v>0</v>
      </c>
      <c r="Q713" s="228">
        <v>0</v>
      </c>
      <c r="R713" s="228">
        <v>0</v>
      </c>
      <c r="S713" s="228">
        <v>0</v>
      </c>
      <c r="T713" s="228" t="s">
        <v>10242</v>
      </c>
    </row>
    <row r="714" spans="1:20" ht="15" x14ac:dyDescent="0.25">
      <c r="A714" s="228">
        <v>726</v>
      </c>
      <c r="B714" s="228" t="s">
        <v>10401</v>
      </c>
      <c r="C714" s="243" t="s">
        <v>9992</v>
      </c>
      <c r="D714" s="230"/>
      <c r="E714" s="243" t="s">
        <v>9993</v>
      </c>
      <c r="F714" s="230">
        <v>1</v>
      </c>
      <c r="G714">
        <v>30.049919128418001</v>
      </c>
      <c r="H714">
        <v>31.248600006103501</v>
      </c>
      <c r="I714" s="228">
        <v>726</v>
      </c>
      <c r="J714" s="228">
        <v>1</v>
      </c>
      <c r="K714" s="228">
        <v>0</v>
      </c>
      <c r="L714" s="228">
        <v>0</v>
      </c>
      <c r="M714" s="228">
        <v>1</v>
      </c>
      <c r="N714" s="228">
        <v>0</v>
      </c>
      <c r="O714" s="228">
        <v>0</v>
      </c>
      <c r="P714" s="228">
        <v>0</v>
      </c>
      <c r="Q714" s="228">
        <v>0</v>
      </c>
      <c r="R714" s="228">
        <v>0</v>
      </c>
      <c r="S714" s="228">
        <v>0</v>
      </c>
      <c r="T714" s="228" t="s">
        <v>10242</v>
      </c>
    </row>
    <row r="715" spans="1:20" ht="15" x14ac:dyDescent="0.25">
      <c r="A715" s="228">
        <v>727</v>
      </c>
      <c r="B715" s="228" t="s">
        <v>10402</v>
      </c>
      <c r="C715" s="8" t="s">
        <v>10009</v>
      </c>
      <c r="D715" s="8" t="s">
        <v>1488</v>
      </c>
      <c r="E715" s="320" t="s">
        <v>50</v>
      </c>
      <c r="F715" s="230"/>
      <c r="G715">
        <v>20.887769699096701</v>
      </c>
      <c r="H715">
        <v>-156.50175476074199</v>
      </c>
      <c r="I715" s="228">
        <v>727</v>
      </c>
      <c r="J715" s="228">
        <v>1</v>
      </c>
      <c r="K715" s="228">
        <v>0</v>
      </c>
      <c r="L715" s="228">
        <v>1</v>
      </c>
      <c r="M715" s="228">
        <v>0</v>
      </c>
      <c r="N715" s="228">
        <v>0</v>
      </c>
      <c r="O715" s="228">
        <v>0</v>
      </c>
      <c r="P715" s="228">
        <v>0</v>
      </c>
      <c r="Q715" s="228">
        <v>0</v>
      </c>
      <c r="R715" s="228">
        <v>0</v>
      </c>
      <c r="S715" s="228">
        <v>0</v>
      </c>
      <c r="T715" s="228" t="s">
        <v>10242</v>
      </c>
    </row>
    <row r="716" spans="1:20" ht="15" x14ac:dyDescent="0.25">
      <c r="A716" s="228">
        <v>728</v>
      </c>
      <c r="B716" s="228" t="s">
        <v>10403</v>
      </c>
      <c r="C716" s="243" t="s">
        <v>10018</v>
      </c>
      <c r="D716" s="243" t="s">
        <v>250</v>
      </c>
      <c r="E716" s="320" t="s">
        <v>50</v>
      </c>
      <c r="F716" s="230"/>
      <c r="G716">
        <v>35.911788940429702</v>
      </c>
      <c r="H716">
        <v>-79.077232360839801</v>
      </c>
      <c r="I716" s="228">
        <v>728</v>
      </c>
      <c r="J716" s="228">
        <v>1</v>
      </c>
      <c r="K716" s="228">
        <v>0</v>
      </c>
      <c r="L716" s="228">
        <v>0</v>
      </c>
      <c r="M716" s="228">
        <v>1</v>
      </c>
      <c r="N716" s="228">
        <v>0</v>
      </c>
      <c r="O716" s="228">
        <v>0</v>
      </c>
      <c r="P716" s="228">
        <v>0</v>
      </c>
      <c r="Q716" s="228">
        <v>0</v>
      </c>
      <c r="R716" s="228">
        <v>0</v>
      </c>
      <c r="S716" s="228">
        <v>0</v>
      </c>
      <c r="T716" s="228" t="s">
        <v>10242</v>
      </c>
    </row>
    <row r="717" spans="1:20" ht="15" x14ac:dyDescent="0.25">
      <c r="A717" s="228">
        <v>729</v>
      </c>
      <c r="B717" s="228" t="s">
        <v>10404</v>
      </c>
      <c r="C717" s="243" t="s">
        <v>10021</v>
      </c>
      <c r="D717" s="243" t="s">
        <v>60</v>
      </c>
      <c r="E717" s="320" t="s">
        <v>50</v>
      </c>
      <c r="F717" s="230"/>
      <c r="G717">
        <v>40.147609710693402</v>
      </c>
      <c r="H717">
        <v>-84.240226745605497</v>
      </c>
      <c r="I717" s="228">
        <v>729</v>
      </c>
      <c r="J717" s="228">
        <v>1</v>
      </c>
      <c r="K717" s="228">
        <v>0</v>
      </c>
      <c r="L717" s="228">
        <v>1</v>
      </c>
      <c r="M717" s="228">
        <v>0</v>
      </c>
      <c r="N717" s="228">
        <v>0</v>
      </c>
      <c r="O717" s="228">
        <v>0</v>
      </c>
      <c r="P717" s="228">
        <v>0</v>
      </c>
      <c r="Q717" s="228">
        <v>0</v>
      </c>
      <c r="R717" s="228">
        <v>0</v>
      </c>
      <c r="S717" s="228">
        <v>0</v>
      </c>
      <c r="T717" s="228" t="s">
        <v>10242</v>
      </c>
    </row>
    <row r="718" spans="1:20" ht="15" x14ac:dyDescent="0.25">
      <c r="A718" s="228">
        <v>730</v>
      </c>
      <c r="B718" s="228" t="s">
        <v>10405</v>
      </c>
      <c r="C718" s="243" t="s">
        <v>10025</v>
      </c>
      <c r="D718" s="243" t="s">
        <v>1615</v>
      </c>
      <c r="E718" s="320" t="s">
        <v>50</v>
      </c>
      <c r="F718" s="230"/>
      <c r="G718">
        <v>61.582248687744098</v>
      </c>
      <c r="H718">
        <v>-149.44534301757801</v>
      </c>
      <c r="I718" s="228">
        <v>730</v>
      </c>
      <c r="J718" s="228">
        <v>1</v>
      </c>
      <c r="K718" s="228">
        <v>0</v>
      </c>
      <c r="L718" s="228">
        <v>0</v>
      </c>
      <c r="M718" s="228">
        <v>0</v>
      </c>
      <c r="N718" s="228">
        <v>0</v>
      </c>
      <c r="O718" s="228">
        <v>0</v>
      </c>
      <c r="P718" s="228">
        <v>1</v>
      </c>
      <c r="Q718" s="228">
        <v>0</v>
      </c>
      <c r="R718" s="228">
        <v>0</v>
      </c>
      <c r="S718" s="228">
        <v>0</v>
      </c>
      <c r="T718" s="228" t="s">
        <v>10242</v>
      </c>
    </row>
    <row r="719" spans="1:20" ht="15" x14ac:dyDescent="0.25">
      <c r="A719" s="228">
        <v>731</v>
      </c>
      <c r="B719" s="228" t="s">
        <v>10406</v>
      </c>
      <c r="C719" s="243" t="s">
        <v>10043</v>
      </c>
      <c r="D719" s="243" t="s">
        <v>183</v>
      </c>
      <c r="E719" s="320" t="s">
        <v>50</v>
      </c>
      <c r="F719" s="230"/>
      <c r="G719" s="236">
        <v>42.291568756103501</v>
      </c>
      <c r="H719" s="236">
        <v>-85.588508605957003</v>
      </c>
      <c r="I719" s="228">
        <v>731</v>
      </c>
      <c r="J719" s="228">
        <v>3</v>
      </c>
      <c r="K719" s="228">
        <v>1</v>
      </c>
      <c r="L719" s="228">
        <v>0</v>
      </c>
      <c r="M719" s="228">
        <v>1</v>
      </c>
      <c r="N719" s="228">
        <v>0</v>
      </c>
      <c r="O719" s="228">
        <v>1</v>
      </c>
      <c r="P719" s="228">
        <v>0</v>
      </c>
      <c r="Q719" s="228">
        <v>0</v>
      </c>
      <c r="R719" s="228">
        <v>0</v>
      </c>
      <c r="S719" s="228">
        <v>0</v>
      </c>
      <c r="T719" s="228" t="s">
        <v>10242</v>
      </c>
    </row>
    <row r="720" spans="1:20" ht="15" x14ac:dyDescent="0.25">
      <c r="A720" s="228">
        <v>732</v>
      </c>
      <c r="B720" s="228" t="s">
        <v>10407</v>
      </c>
      <c r="C720" s="243" t="s">
        <v>10049</v>
      </c>
      <c r="D720" s="243" t="s">
        <v>165</v>
      </c>
      <c r="E720" s="320" t="s">
        <v>50</v>
      </c>
      <c r="F720" s="230"/>
      <c r="G720">
        <v>28.461990356445298</v>
      </c>
      <c r="H720">
        <v>-81.360206604003906</v>
      </c>
      <c r="I720" s="228">
        <v>732</v>
      </c>
      <c r="J720" s="228">
        <v>1</v>
      </c>
      <c r="K720" s="228">
        <v>0</v>
      </c>
      <c r="L720" s="228">
        <v>1</v>
      </c>
      <c r="M720" s="228">
        <v>0</v>
      </c>
      <c r="N720" s="228">
        <v>0</v>
      </c>
      <c r="O720" s="228">
        <v>0</v>
      </c>
      <c r="P720" s="228">
        <v>0</v>
      </c>
      <c r="Q720" s="228">
        <v>0</v>
      </c>
      <c r="R720" s="228">
        <v>0</v>
      </c>
      <c r="S720" s="228">
        <v>0</v>
      </c>
      <c r="T720" s="228" t="s">
        <v>10242</v>
      </c>
    </row>
    <row r="721" spans="1:20" ht="15" x14ac:dyDescent="0.25">
      <c r="A721" s="228">
        <v>733</v>
      </c>
      <c r="B721" s="228" t="s">
        <v>10408</v>
      </c>
      <c r="C721" s="243" t="s">
        <v>1685</v>
      </c>
      <c r="D721" s="243" t="s">
        <v>60</v>
      </c>
      <c r="E721" s="320" t="s">
        <v>50</v>
      </c>
      <c r="F721" s="230"/>
      <c r="G721">
        <v>41.484489440917997</v>
      </c>
      <c r="H721">
        <v>-81.778289794921903</v>
      </c>
      <c r="I721" s="228">
        <v>733</v>
      </c>
      <c r="J721" s="228">
        <v>1</v>
      </c>
      <c r="K721" s="228">
        <v>0</v>
      </c>
      <c r="L721" s="228">
        <v>0</v>
      </c>
      <c r="M721" s="228">
        <v>0</v>
      </c>
      <c r="N721" s="228">
        <v>1</v>
      </c>
      <c r="O721" s="228">
        <v>0</v>
      </c>
      <c r="P721" s="228">
        <v>0</v>
      </c>
      <c r="Q721" s="228">
        <v>0</v>
      </c>
      <c r="R721" s="228">
        <v>0</v>
      </c>
      <c r="S721" s="228">
        <v>0</v>
      </c>
      <c r="T721" s="228" t="s">
        <v>10242</v>
      </c>
    </row>
    <row r="722" spans="1:20" ht="15" x14ac:dyDescent="0.25">
      <c r="A722" s="228">
        <v>734</v>
      </c>
      <c r="B722" s="228" t="s">
        <v>10409</v>
      </c>
      <c r="C722" s="8" t="s">
        <v>10067</v>
      </c>
      <c r="D722" s="8" t="s">
        <v>122</v>
      </c>
      <c r="E722" s="320" t="s">
        <v>50</v>
      </c>
      <c r="F722" s="230"/>
      <c r="G722">
        <v>45.456321716308601</v>
      </c>
      <c r="H722">
        <v>-123.84262084960901</v>
      </c>
      <c r="I722" s="228">
        <v>734</v>
      </c>
      <c r="J722" s="228">
        <v>1</v>
      </c>
      <c r="K722" s="228">
        <v>0</v>
      </c>
      <c r="L722" s="228">
        <v>0</v>
      </c>
      <c r="M722" s="228">
        <v>0</v>
      </c>
      <c r="N722" s="228">
        <v>0</v>
      </c>
      <c r="O722" s="228">
        <v>0</v>
      </c>
      <c r="P722" s="228">
        <v>1</v>
      </c>
      <c r="Q722" s="228">
        <v>0</v>
      </c>
      <c r="R722" s="228">
        <v>0</v>
      </c>
      <c r="S722" s="228">
        <v>0</v>
      </c>
      <c r="T722" s="228" t="s">
        <v>10242</v>
      </c>
    </row>
    <row r="723" spans="1:20" ht="15" x14ac:dyDescent="0.25">
      <c r="A723" s="228">
        <v>735</v>
      </c>
      <c r="B723" s="228" t="s">
        <v>10410</v>
      </c>
      <c r="C723" s="8" t="s">
        <v>10080</v>
      </c>
      <c r="D723" s="8" t="s">
        <v>384</v>
      </c>
      <c r="E723" s="320" t="s">
        <v>50</v>
      </c>
      <c r="F723" s="230"/>
      <c r="G723">
        <v>29.912590026855501</v>
      </c>
      <c r="H723">
        <v>-90.204010009765597</v>
      </c>
      <c r="I723" s="228">
        <v>735</v>
      </c>
      <c r="J723" s="228">
        <v>1</v>
      </c>
      <c r="K723" s="228">
        <v>0</v>
      </c>
      <c r="L723" s="228">
        <v>1</v>
      </c>
      <c r="M723" s="228">
        <v>0</v>
      </c>
      <c r="N723" s="228">
        <v>0</v>
      </c>
      <c r="O723" s="228">
        <v>0</v>
      </c>
      <c r="P723" s="228">
        <v>0</v>
      </c>
      <c r="Q723" s="228">
        <v>0</v>
      </c>
      <c r="R723" s="228">
        <v>0</v>
      </c>
      <c r="S723" s="228">
        <v>0</v>
      </c>
      <c r="T723" s="228" t="s">
        <v>10242</v>
      </c>
    </row>
    <row r="724" spans="1:20" ht="15" x14ac:dyDescent="0.25">
      <c r="A724" s="228">
        <v>736</v>
      </c>
      <c r="B724" s="228" t="s">
        <v>10411</v>
      </c>
      <c r="C724" s="243" t="s">
        <v>10086</v>
      </c>
      <c r="D724" s="243" t="s">
        <v>808</v>
      </c>
      <c r="E724" s="320" t="s">
        <v>50</v>
      </c>
      <c r="F724" s="230"/>
      <c r="G724">
        <v>41.0802612304688</v>
      </c>
      <c r="H724">
        <v>-85.138313293457003</v>
      </c>
      <c r="I724" s="228">
        <v>736</v>
      </c>
      <c r="J724" s="228">
        <v>1</v>
      </c>
      <c r="K724" s="228">
        <v>0</v>
      </c>
      <c r="L724" s="228">
        <v>0</v>
      </c>
      <c r="M724" s="228">
        <v>1</v>
      </c>
      <c r="N724" s="228">
        <v>0</v>
      </c>
      <c r="O724" s="228">
        <v>0</v>
      </c>
      <c r="P724" s="228">
        <v>0</v>
      </c>
      <c r="Q724" s="228">
        <v>0</v>
      </c>
      <c r="R724" s="228">
        <v>0</v>
      </c>
      <c r="S724" s="228">
        <v>0</v>
      </c>
      <c r="T724" s="228" t="s">
        <v>10242</v>
      </c>
    </row>
    <row r="725" spans="1:20" ht="15" x14ac:dyDescent="0.25">
      <c r="A725" s="228">
        <v>737</v>
      </c>
      <c r="B725" s="228" t="s">
        <v>10412</v>
      </c>
      <c r="C725" s="8" t="s">
        <v>10090</v>
      </c>
      <c r="D725" s="8" t="s">
        <v>107</v>
      </c>
      <c r="E725" s="320" t="s">
        <v>50</v>
      </c>
      <c r="F725" s="230"/>
      <c r="G725">
        <v>40.842159271240199</v>
      </c>
      <c r="H725">
        <v>-72.934211730957003</v>
      </c>
      <c r="I725" s="228">
        <v>737</v>
      </c>
      <c r="J725" s="228">
        <v>1</v>
      </c>
      <c r="K725" s="228">
        <v>1</v>
      </c>
      <c r="L725" s="228">
        <v>0</v>
      </c>
      <c r="M725" s="228">
        <v>0</v>
      </c>
      <c r="N725" s="228">
        <v>0</v>
      </c>
      <c r="O725" s="228">
        <v>0</v>
      </c>
      <c r="P725" s="228">
        <v>0</v>
      </c>
      <c r="Q725" s="228">
        <v>0</v>
      </c>
      <c r="R725" s="228">
        <v>0</v>
      </c>
      <c r="S725" s="228">
        <v>0</v>
      </c>
      <c r="T725" s="228" t="s">
        <v>10242</v>
      </c>
    </row>
    <row r="726" spans="1:20" ht="15" x14ac:dyDescent="0.25">
      <c r="A726" s="228">
        <v>738</v>
      </c>
      <c r="B726" s="228" t="s">
        <v>10413</v>
      </c>
      <c r="C726" s="243" t="s">
        <v>10102</v>
      </c>
      <c r="D726" s="243" t="s">
        <v>76</v>
      </c>
      <c r="E726" s="320" t="s">
        <v>50</v>
      </c>
      <c r="F726" s="230"/>
      <c r="G726">
        <v>37.75</v>
      </c>
      <c r="H726">
        <v>-122.282997131348</v>
      </c>
      <c r="I726" s="228">
        <v>738</v>
      </c>
      <c r="J726" s="228">
        <v>1</v>
      </c>
      <c r="K726" s="228">
        <v>1</v>
      </c>
      <c r="L726" s="228">
        <v>0</v>
      </c>
      <c r="M726" s="228">
        <v>0</v>
      </c>
      <c r="N726" s="228">
        <v>0</v>
      </c>
      <c r="O726" s="228">
        <v>0</v>
      </c>
      <c r="P726" s="228">
        <v>0</v>
      </c>
      <c r="Q726" s="228">
        <v>0</v>
      </c>
      <c r="R726" s="228">
        <v>0</v>
      </c>
      <c r="S726" s="228">
        <v>0</v>
      </c>
      <c r="T726" s="228" t="s">
        <v>10242</v>
      </c>
    </row>
    <row r="727" spans="1:20" ht="15" x14ac:dyDescent="0.25">
      <c r="A727" s="228">
        <v>739</v>
      </c>
      <c r="B727" s="228" t="s">
        <v>10414</v>
      </c>
      <c r="C727" s="358" t="s">
        <v>10123</v>
      </c>
      <c r="D727" s="358" t="s">
        <v>122</v>
      </c>
      <c r="E727" s="320" t="s">
        <v>50</v>
      </c>
      <c r="F727" s="230"/>
      <c r="G727">
        <v>44.933261871337898</v>
      </c>
      <c r="H727">
        <v>-123.043807983398</v>
      </c>
      <c r="I727" s="228">
        <v>739</v>
      </c>
      <c r="J727" s="228">
        <v>3</v>
      </c>
      <c r="K727" s="228">
        <v>1</v>
      </c>
      <c r="L727" s="228">
        <v>1</v>
      </c>
      <c r="M727" s="228">
        <v>0</v>
      </c>
      <c r="N727" s="228">
        <v>0</v>
      </c>
      <c r="O727" s="228">
        <v>0</v>
      </c>
      <c r="P727" s="228">
        <v>0</v>
      </c>
      <c r="Q727" s="228">
        <v>0</v>
      </c>
      <c r="R727" s="228">
        <v>1</v>
      </c>
      <c r="S727" s="228">
        <v>0</v>
      </c>
      <c r="T727" s="228" t="s">
        <v>10242</v>
      </c>
    </row>
    <row r="728" spans="1:20" ht="15" x14ac:dyDescent="0.25">
      <c r="A728" s="228">
        <v>740</v>
      </c>
      <c r="B728" s="228" t="s">
        <v>10415</v>
      </c>
      <c r="C728" s="9" t="s">
        <v>10171</v>
      </c>
      <c r="D728" s="9" t="s">
        <v>76</v>
      </c>
      <c r="E728" s="320" t="s">
        <v>50</v>
      </c>
      <c r="F728" s="230"/>
      <c r="G728">
        <v>33.837051391601598</v>
      </c>
      <c r="H728">
        <v>-118.34311676025401</v>
      </c>
      <c r="I728" s="228">
        <v>740</v>
      </c>
      <c r="J728" s="228">
        <v>1</v>
      </c>
      <c r="K728" s="228">
        <v>1</v>
      </c>
      <c r="L728" s="228">
        <v>0</v>
      </c>
      <c r="M728" s="228">
        <v>0</v>
      </c>
      <c r="N728" s="228">
        <v>0</v>
      </c>
      <c r="O728" s="228">
        <v>0</v>
      </c>
      <c r="P728" s="228">
        <v>0</v>
      </c>
      <c r="Q728" s="228">
        <v>0</v>
      </c>
      <c r="R728" s="228">
        <v>0</v>
      </c>
      <c r="S728" s="228">
        <v>0</v>
      </c>
      <c r="T728" s="228" t="s">
        <v>10242</v>
      </c>
    </row>
    <row r="729" spans="1:20" ht="15" x14ac:dyDescent="0.25">
      <c r="A729" s="228">
        <v>742</v>
      </c>
      <c r="B729" s="228" t="s">
        <v>10416</v>
      </c>
      <c r="C729" s="8" t="s">
        <v>10211</v>
      </c>
      <c r="D729" s="8" t="s">
        <v>76</v>
      </c>
      <c r="E729" s="320" t="s">
        <v>50</v>
      </c>
      <c r="F729" s="230"/>
      <c r="G729">
        <v>37.881511688232401</v>
      </c>
      <c r="H729">
        <v>-122.46647644043</v>
      </c>
      <c r="I729" s="228">
        <v>742</v>
      </c>
      <c r="J729" s="228">
        <v>1</v>
      </c>
      <c r="K729" s="228">
        <v>0</v>
      </c>
      <c r="L729" s="228">
        <v>0</v>
      </c>
      <c r="M729" s="228">
        <v>1</v>
      </c>
      <c r="N729" s="228">
        <v>0</v>
      </c>
      <c r="O729" s="228">
        <v>0</v>
      </c>
      <c r="P729" s="228">
        <v>0</v>
      </c>
      <c r="Q729" s="228">
        <v>0</v>
      </c>
      <c r="R729" s="228">
        <v>0</v>
      </c>
      <c r="S729" s="228">
        <v>0</v>
      </c>
      <c r="T729" s="228" t="s">
        <v>10242</v>
      </c>
    </row>
    <row r="730" spans="1:20" ht="15" x14ac:dyDescent="0.25">
      <c r="A730" s="228">
        <v>743</v>
      </c>
      <c r="B730" s="228" t="s">
        <v>10417</v>
      </c>
      <c r="C730" s="358" t="s">
        <v>10227</v>
      </c>
      <c r="D730" s="358" t="s">
        <v>1268</v>
      </c>
      <c r="E730" s="320" t="s">
        <v>50</v>
      </c>
      <c r="F730" s="230"/>
      <c r="G730">
        <v>36.333488464355497</v>
      </c>
      <c r="H730">
        <v>-94.124938964843807</v>
      </c>
      <c r="I730" s="228">
        <v>743</v>
      </c>
      <c r="J730" s="228">
        <v>1</v>
      </c>
      <c r="K730" s="228">
        <v>0</v>
      </c>
      <c r="L730" s="228">
        <v>0</v>
      </c>
      <c r="M730" s="228">
        <v>0</v>
      </c>
      <c r="N730" s="228">
        <v>1</v>
      </c>
      <c r="O730" s="228">
        <v>0</v>
      </c>
      <c r="P730" s="228">
        <v>0</v>
      </c>
      <c r="Q730" s="228">
        <v>0</v>
      </c>
      <c r="R730" s="228">
        <v>0</v>
      </c>
      <c r="S730" s="228">
        <v>0</v>
      </c>
      <c r="T730" s="228" t="s">
        <v>10242</v>
      </c>
    </row>
    <row r="731" spans="1:20" x14ac:dyDescent="0.2">
      <c r="A731" s="324">
        <v>744</v>
      </c>
      <c r="B731" s="324" t="s">
        <v>11280</v>
      </c>
      <c r="C731" s="324" t="s">
        <v>10640</v>
      </c>
      <c r="D731" s="324" t="s">
        <v>219</v>
      </c>
      <c r="E731" s="324" t="s">
        <v>50</v>
      </c>
      <c r="G731" s="324">
        <v>32.750949859619098</v>
      </c>
      <c r="H731" s="324">
        <v>-97.330856323242102</v>
      </c>
      <c r="I731" s="324">
        <v>744</v>
      </c>
      <c r="J731" s="324">
        <v>1</v>
      </c>
      <c r="K731" s="324">
        <v>1</v>
      </c>
      <c r="L731" s="324">
        <v>0</v>
      </c>
      <c r="M731" s="324">
        <v>0</v>
      </c>
      <c r="N731" s="324">
        <v>0</v>
      </c>
      <c r="O731" s="324">
        <v>0</v>
      </c>
      <c r="P731" s="324">
        <v>0</v>
      </c>
      <c r="Q731" s="324">
        <v>0</v>
      </c>
      <c r="R731" s="324">
        <v>0</v>
      </c>
      <c r="S731" s="324">
        <v>0</v>
      </c>
      <c r="T731" s="324" t="s">
        <v>11278</v>
      </c>
    </row>
    <row r="732" spans="1:20" x14ac:dyDescent="0.2">
      <c r="A732" s="324">
        <v>745</v>
      </c>
      <c r="B732" s="324" t="s">
        <v>11281</v>
      </c>
      <c r="C732" s="324" t="s">
        <v>2892</v>
      </c>
      <c r="D732" s="324" t="s">
        <v>144</v>
      </c>
      <c r="E732" s="324" t="s">
        <v>50</v>
      </c>
      <c r="G732" s="324">
        <v>36.832729339599602</v>
      </c>
      <c r="H732" s="324">
        <v>-76.297706604003906</v>
      </c>
      <c r="I732" s="324">
        <v>745</v>
      </c>
      <c r="J732" s="324">
        <v>1</v>
      </c>
      <c r="K732" s="324">
        <v>0</v>
      </c>
      <c r="L732" s="324">
        <v>0</v>
      </c>
      <c r="M732" s="324">
        <v>0</v>
      </c>
      <c r="N732" s="324">
        <v>1</v>
      </c>
      <c r="O732" s="324">
        <v>0</v>
      </c>
      <c r="P732" s="324">
        <v>0</v>
      </c>
      <c r="Q732" s="324">
        <v>0</v>
      </c>
      <c r="R732" s="324">
        <v>0</v>
      </c>
      <c r="S732" s="324">
        <v>0</v>
      </c>
      <c r="T732" s="324" t="s">
        <v>11278</v>
      </c>
    </row>
    <row r="733" spans="1:20" x14ac:dyDescent="0.2">
      <c r="A733" s="324">
        <v>746</v>
      </c>
      <c r="B733" s="324" t="s">
        <v>11282</v>
      </c>
      <c r="C733" s="324" t="s">
        <v>10526</v>
      </c>
      <c r="D733" s="324" t="s">
        <v>144</v>
      </c>
      <c r="E733" s="324" t="s">
        <v>50</v>
      </c>
      <c r="G733" s="324">
        <v>38.701541900634702</v>
      </c>
      <c r="H733" s="324">
        <v>-77.477333068847599</v>
      </c>
      <c r="I733" s="324">
        <v>746</v>
      </c>
      <c r="J733" s="324">
        <v>2</v>
      </c>
      <c r="K733" s="324">
        <v>0</v>
      </c>
      <c r="L733" s="324">
        <v>1</v>
      </c>
      <c r="M733" s="324">
        <v>0</v>
      </c>
      <c r="N733" s="324">
        <v>0</v>
      </c>
      <c r="O733" s="324">
        <v>1</v>
      </c>
      <c r="P733" s="324">
        <v>0</v>
      </c>
      <c r="Q733" s="324">
        <v>0</v>
      </c>
      <c r="R733" s="324">
        <v>0</v>
      </c>
      <c r="S733" s="324">
        <v>0</v>
      </c>
      <c r="T733" s="324" t="s">
        <v>11278</v>
      </c>
    </row>
    <row r="734" spans="1:20" x14ac:dyDescent="0.2">
      <c r="A734" s="324">
        <v>747</v>
      </c>
      <c r="B734" s="324" t="s">
        <v>11283</v>
      </c>
      <c r="C734" s="324" t="s">
        <v>10549</v>
      </c>
      <c r="D734" s="324" t="s">
        <v>76</v>
      </c>
      <c r="E734" s="324" t="s">
        <v>50</v>
      </c>
      <c r="G734" s="324">
        <v>34.122081756591797</v>
      </c>
      <c r="H734" s="324">
        <v>-118.105209350585</v>
      </c>
      <c r="I734" s="324">
        <v>747</v>
      </c>
      <c r="J734" s="324">
        <v>1</v>
      </c>
      <c r="K734" s="324">
        <v>0</v>
      </c>
      <c r="L734" s="324">
        <v>0</v>
      </c>
      <c r="M734" s="324">
        <v>1</v>
      </c>
      <c r="N734" s="324">
        <v>0</v>
      </c>
      <c r="O734" s="324">
        <v>0</v>
      </c>
      <c r="P734" s="324">
        <v>0</v>
      </c>
      <c r="Q734" s="324">
        <v>0</v>
      </c>
      <c r="R734" s="324">
        <v>0</v>
      </c>
      <c r="S734" s="324">
        <v>0</v>
      </c>
      <c r="T734" s="324" t="s">
        <v>11278</v>
      </c>
    </row>
    <row r="735" spans="1:20" x14ac:dyDescent="0.2">
      <c r="A735" s="324">
        <v>748</v>
      </c>
      <c r="B735" s="324" t="s">
        <v>11284</v>
      </c>
      <c r="C735" s="324" t="s">
        <v>10557</v>
      </c>
      <c r="D735" s="324" t="s">
        <v>208</v>
      </c>
      <c r="E735" s="324" t="s">
        <v>50</v>
      </c>
      <c r="G735" s="324">
        <v>40.117378234863203</v>
      </c>
      <c r="H735" s="324">
        <v>-88.204429626464801</v>
      </c>
      <c r="I735" s="324">
        <v>748</v>
      </c>
      <c r="J735" s="324">
        <v>1</v>
      </c>
      <c r="K735" s="324">
        <v>1</v>
      </c>
      <c r="L735" s="324">
        <v>0</v>
      </c>
      <c r="M735" s="324">
        <v>0</v>
      </c>
      <c r="N735" s="324">
        <v>0</v>
      </c>
      <c r="O735" s="324">
        <v>0</v>
      </c>
      <c r="P735" s="324">
        <v>0</v>
      </c>
      <c r="Q735" s="324">
        <v>0</v>
      </c>
      <c r="R735" s="324">
        <v>0</v>
      </c>
      <c r="S735" s="324">
        <v>0</v>
      </c>
      <c r="T735" s="324" t="s">
        <v>11278</v>
      </c>
    </row>
    <row r="736" spans="1:20" x14ac:dyDescent="0.2">
      <c r="A736" s="324">
        <v>749</v>
      </c>
      <c r="B736" s="324" t="s">
        <v>11285</v>
      </c>
      <c r="C736" s="324" t="s">
        <v>10560</v>
      </c>
      <c r="D736" s="324" t="s">
        <v>219</v>
      </c>
      <c r="E736" s="324" t="s">
        <v>50</v>
      </c>
      <c r="G736" s="324">
        <v>32.220321655273402</v>
      </c>
      <c r="H736" s="324">
        <v>-98.201950073242102</v>
      </c>
      <c r="I736" s="324">
        <v>749</v>
      </c>
      <c r="J736" s="324">
        <v>1</v>
      </c>
      <c r="K736" s="324">
        <v>0</v>
      </c>
      <c r="L736" s="324">
        <v>0</v>
      </c>
      <c r="M736" s="324">
        <v>1</v>
      </c>
      <c r="N736" s="324">
        <v>0</v>
      </c>
      <c r="O736" s="324">
        <v>0</v>
      </c>
      <c r="P736" s="324">
        <v>0</v>
      </c>
      <c r="Q736" s="324">
        <v>0</v>
      </c>
      <c r="R736" s="324">
        <v>0</v>
      </c>
      <c r="S736" s="324">
        <v>0</v>
      </c>
      <c r="T736" s="324" t="s">
        <v>11278</v>
      </c>
    </row>
    <row r="737" spans="1:20" x14ac:dyDescent="0.2">
      <c r="A737" s="324">
        <v>750</v>
      </c>
      <c r="B737" s="324" t="s">
        <v>11286</v>
      </c>
      <c r="C737" s="324" t="s">
        <v>10675</v>
      </c>
      <c r="D737" s="324" t="s">
        <v>107</v>
      </c>
      <c r="E737" s="324" t="s">
        <v>50</v>
      </c>
      <c r="G737" s="324">
        <v>41.121879577636697</v>
      </c>
      <c r="H737" s="324">
        <v>-73.708702087402301</v>
      </c>
      <c r="I737" s="324">
        <v>750</v>
      </c>
      <c r="J737" s="324">
        <v>1</v>
      </c>
      <c r="K737" s="324">
        <v>0</v>
      </c>
      <c r="L737" s="324">
        <v>0</v>
      </c>
      <c r="M737" s="324">
        <v>1</v>
      </c>
      <c r="N737" s="324">
        <v>0</v>
      </c>
      <c r="O737" s="324">
        <v>0</v>
      </c>
      <c r="P737" s="324">
        <v>0</v>
      </c>
      <c r="Q737" s="324">
        <v>0</v>
      </c>
      <c r="R737" s="324">
        <v>0</v>
      </c>
      <c r="S737" s="324">
        <v>0</v>
      </c>
      <c r="T737" s="324" t="s">
        <v>11278</v>
      </c>
    </row>
    <row r="738" spans="1:20" x14ac:dyDescent="0.2">
      <c r="A738" s="324">
        <v>751</v>
      </c>
      <c r="B738" s="324" t="s">
        <v>11287</v>
      </c>
      <c r="C738" s="324" t="s">
        <v>10678</v>
      </c>
      <c r="D738" s="324" t="s">
        <v>160</v>
      </c>
      <c r="E738" s="324" t="s">
        <v>50</v>
      </c>
      <c r="G738" s="324">
        <v>33.86328125</v>
      </c>
      <c r="H738" s="324">
        <v>-83.409271240234304</v>
      </c>
      <c r="I738" s="324">
        <v>751</v>
      </c>
      <c r="J738" s="324">
        <v>1</v>
      </c>
      <c r="K738" s="324">
        <v>0</v>
      </c>
      <c r="L738" s="324">
        <v>1</v>
      </c>
      <c r="M738" s="324">
        <v>0</v>
      </c>
      <c r="N738" s="324">
        <v>0</v>
      </c>
      <c r="O738" s="324">
        <v>0</v>
      </c>
      <c r="P738" s="324">
        <v>0</v>
      </c>
      <c r="Q738" s="324">
        <v>0</v>
      </c>
      <c r="R738" s="324">
        <v>0</v>
      </c>
      <c r="S738" s="324">
        <v>0</v>
      </c>
      <c r="T738" s="324" t="s">
        <v>11278</v>
      </c>
    </row>
    <row r="739" spans="1:20" x14ac:dyDescent="0.2">
      <c r="A739" s="324">
        <v>752</v>
      </c>
      <c r="B739" s="324" t="s">
        <v>11288</v>
      </c>
      <c r="C739" s="324" t="s">
        <v>10572</v>
      </c>
      <c r="D739" s="324" t="s">
        <v>1268</v>
      </c>
      <c r="E739" s="324" t="s">
        <v>50</v>
      </c>
      <c r="G739" s="324">
        <v>36.372329711913999</v>
      </c>
      <c r="H739" s="324">
        <v>-94.209487915039006</v>
      </c>
      <c r="I739" s="324">
        <v>752</v>
      </c>
      <c r="J739" s="324">
        <v>2</v>
      </c>
      <c r="K739" s="324">
        <v>1</v>
      </c>
      <c r="L739" s="324">
        <v>0</v>
      </c>
      <c r="M739" s="324">
        <v>0</v>
      </c>
      <c r="N739" s="324">
        <v>1</v>
      </c>
      <c r="O739" s="324">
        <v>0</v>
      </c>
      <c r="P739" s="324">
        <v>0</v>
      </c>
      <c r="Q739" s="324">
        <v>0</v>
      </c>
      <c r="R739" s="324">
        <v>0</v>
      </c>
      <c r="S739" s="324">
        <v>0</v>
      </c>
      <c r="T739" s="324" t="s">
        <v>11278</v>
      </c>
    </row>
    <row r="740" spans="1:20" x14ac:dyDescent="0.2">
      <c r="A740" s="324">
        <v>753</v>
      </c>
      <c r="B740" s="324" t="s">
        <v>11289</v>
      </c>
      <c r="C740" s="324" t="s">
        <v>10592</v>
      </c>
      <c r="D740" s="324" t="s">
        <v>76</v>
      </c>
      <c r="E740" s="324" t="s">
        <v>50</v>
      </c>
      <c r="G740" s="324">
        <v>37.925559997558501</v>
      </c>
      <c r="H740" s="324">
        <v>-122.527618408203</v>
      </c>
      <c r="I740" s="324">
        <v>753</v>
      </c>
      <c r="J740" s="324">
        <v>1</v>
      </c>
      <c r="K740" s="324">
        <v>0</v>
      </c>
      <c r="L740" s="324">
        <v>1</v>
      </c>
      <c r="M740" s="324">
        <v>0</v>
      </c>
      <c r="N740" s="324">
        <v>0</v>
      </c>
      <c r="O740" s="324">
        <v>0</v>
      </c>
      <c r="P740" s="324">
        <v>0</v>
      </c>
      <c r="Q740" s="324">
        <v>0</v>
      </c>
      <c r="R740" s="324">
        <v>0</v>
      </c>
      <c r="S740" s="324">
        <v>0</v>
      </c>
      <c r="T740" s="324" t="s">
        <v>11278</v>
      </c>
    </row>
    <row r="741" spans="1:20" x14ac:dyDescent="0.2">
      <c r="A741" s="324">
        <v>754</v>
      </c>
      <c r="B741" s="324" t="s">
        <v>11290</v>
      </c>
      <c r="C741" s="324" t="s">
        <v>10689</v>
      </c>
      <c r="D741" s="324" t="s">
        <v>76</v>
      </c>
      <c r="E741" s="324" t="s">
        <v>50</v>
      </c>
      <c r="G741" s="324">
        <v>33.678138732910099</v>
      </c>
      <c r="H741" s="324">
        <v>-116.29537963867099</v>
      </c>
      <c r="I741" s="324">
        <v>754</v>
      </c>
      <c r="J741" s="324">
        <v>1</v>
      </c>
      <c r="K741" s="324">
        <v>0</v>
      </c>
      <c r="L741" s="324">
        <v>1</v>
      </c>
      <c r="M741" s="324">
        <v>0</v>
      </c>
      <c r="N741" s="324">
        <v>0</v>
      </c>
      <c r="O741" s="324">
        <v>0</v>
      </c>
      <c r="P741" s="324">
        <v>0</v>
      </c>
      <c r="Q741" s="324">
        <v>0</v>
      </c>
      <c r="R741" s="324">
        <v>0</v>
      </c>
      <c r="S741" s="324">
        <v>0</v>
      </c>
      <c r="T741" s="324" t="s">
        <v>11278</v>
      </c>
    </row>
    <row r="742" spans="1:20" x14ac:dyDescent="0.2">
      <c r="A742" s="324">
        <v>755</v>
      </c>
      <c r="B742" s="324" t="s">
        <v>11291</v>
      </c>
      <c r="C742" s="324" t="s">
        <v>11019</v>
      </c>
      <c r="D742" s="324" t="s">
        <v>250</v>
      </c>
      <c r="E742" s="324" t="s">
        <v>50</v>
      </c>
      <c r="G742" s="324">
        <v>35.955360412597599</v>
      </c>
      <c r="H742" s="324">
        <v>-80.005203247070298</v>
      </c>
      <c r="I742" s="324">
        <v>755</v>
      </c>
      <c r="J742" s="324">
        <v>1</v>
      </c>
      <c r="K742" s="324">
        <v>0</v>
      </c>
      <c r="L742" s="324">
        <v>1</v>
      </c>
      <c r="M742" s="324">
        <v>0</v>
      </c>
      <c r="N742" s="324">
        <v>0</v>
      </c>
      <c r="O742" s="324">
        <v>0</v>
      </c>
      <c r="P742" s="324">
        <v>0</v>
      </c>
      <c r="Q742" s="324">
        <v>0</v>
      </c>
      <c r="R742" s="324">
        <v>0</v>
      </c>
      <c r="S742" s="324">
        <v>0</v>
      </c>
      <c r="T742" s="324" t="s">
        <v>11278</v>
      </c>
    </row>
    <row r="743" spans="1:20" x14ac:dyDescent="0.2">
      <c r="A743" s="324">
        <v>756</v>
      </c>
      <c r="B743" s="324" t="s">
        <v>11292</v>
      </c>
      <c r="C743" s="324" t="s">
        <v>2142</v>
      </c>
      <c r="D743" s="324" t="s">
        <v>250</v>
      </c>
      <c r="E743" s="324" t="s">
        <v>50</v>
      </c>
      <c r="G743" s="324">
        <v>35.823051452636697</v>
      </c>
      <c r="H743" s="324">
        <v>-78.830146789550696</v>
      </c>
      <c r="I743" s="324">
        <v>756</v>
      </c>
      <c r="J743" s="324">
        <v>1</v>
      </c>
      <c r="K743" s="324">
        <v>0</v>
      </c>
      <c r="L743" s="324">
        <v>1</v>
      </c>
      <c r="M743" s="324">
        <v>0</v>
      </c>
      <c r="N743" s="324">
        <v>0</v>
      </c>
      <c r="O743" s="324">
        <v>0</v>
      </c>
      <c r="P743" s="324">
        <v>0</v>
      </c>
      <c r="Q743" s="324">
        <v>0</v>
      </c>
      <c r="R743" s="324">
        <v>0</v>
      </c>
      <c r="S743" s="324">
        <v>0</v>
      </c>
      <c r="T743" s="324" t="s">
        <v>11278</v>
      </c>
    </row>
    <row r="744" spans="1:20" x14ac:dyDescent="0.2">
      <c r="A744" s="324">
        <v>757</v>
      </c>
      <c r="B744" s="324" t="s">
        <v>11293</v>
      </c>
      <c r="C744" s="324" t="s">
        <v>10698</v>
      </c>
      <c r="D744" s="324" t="s">
        <v>874</v>
      </c>
      <c r="E744" s="324" t="s">
        <v>50</v>
      </c>
      <c r="G744" s="324">
        <v>41.051948547363203</v>
      </c>
      <c r="H744" s="324">
        <v>-73.542221069335895</v>
      </c>
      <c r="I744" s="324">
        <v>757</v>
      </c>
      <c r="J744" s="324">
        <v>1</v>
      </c>
      <c r="K744" s="324">
        <v>0</v>
      </c>
      <c r="L744" s="324">
        <v>0</v>
      </c>
      <c r="M744" s="324">
        <v>1</v>
      </c>
      <c r="N744" s="324">
        <v>0</v>
      </c>
      <c r="O744" s="324">
        <v>0</v>
      </c>
      <c r="P744" s="324">
        <v>0</v>
      </c>
      <c r="Q744" s="324">
        <v>0</v>
      </c>
      <c r="R744" s="324">
        <v>0</v>
      </c>
      <c r="S744" s="324">
        <v>0</v>
      </c>
      <c r="T744" s="324" t="s">
        <v>11278</v>
      </c>
    </row>
    <row r="745" spans="1:20" x14ac:dyDescent="0.2">
      <c r="A745" s="324">
        <v>758</v>
      </c>
      <c r="B745" s="324" t="s">
        <v>11294</v>
      </c>
      <c r="C745" s="324" t="s">
        <v>738</v>
      </c>
      <c r="D745" s="324" t="s">
        <v>740</v>
      </c>
      <c r="E745" s="324" t="s">
        <v>740</v>
      </c>
      <c r="F745" s="324">
        <v>1</v>
      </c>
      <c r="G745" s="324">
        <v>49.2447509765625</v>
      </c>
      <c r="H745" s="324">
        <v>-122.973342895507</v>
      </c>
      <c r="I745" s="324">
        <v>758</v>
      </c>
      <c r="J745" s="324">
        <v>1</v>
      </c>
      <c r="K745" s="324">
        <v>0</v>
      </c>
      <c r="L745" s="324">
        <v>0</v>
      </c>
      <c r="M745" s="324">
        <v>1</v>
      </c>
      <c r="N745" s="324">
        <v>0</v>
      </c>
      <c r="O745" s="324">
        <v>0</v>
      </c>
      <c r="P745" s="324">
        <v>0</v>
      </c>
      <c r="Q745" s="324">
        <v>0</v>
      </c>
      <c r="R745" s="324">
        <v>0</v>
      </c>
      <c r="S745" s="324">
        <v>0</v>
      </c>
      <c r="T745" s="324" t="s">
        <v>11278</v>
      </c>
    </row>
    <row r="746" spans="1:20" x14ac:dyDescent="0.2">
      <c r="A746" s="324">
        <v>759</v>
      </c>
      <c r="B746" s="324" t="s">
        <v>11295</v>
      </c>
      <c r="C746" s="324" t="s">
        <v>10612</v>
      </c>
      <c r="D746" s="324" t="s">
        <v>76</v>
      </c>
      <c r="E746" s="324" t="s">
        <v>50</v>
      </c>
      <c r="G746" s="324">
        <v>37.694580078125</v>
      </c>
      <c r="H746" s="324">
        <v>-122.085632324218</v>
      </c>
      <c r="I746" s="324">
        <v>759</v>
      </c>
      <c r="J746" s="324">
        <v>1</v>
      </c>
      <c r="K746" s="324">
        <v>0</v>
      </c>
      <c r="L746" s="324">
        <v>0</v>
      </c>
      <c r="M746" s="324">
        <v>1</v>
      </c>
      <c r="N746" s="324">
        <v>0</v>
      </c>
      <c r="O746" s="324">
        <v>0</v>
      </c>
      <c r="P746" s="324">
        <v>0</v>
      </c>
      <c r="Q746" s="324">
        <v>0</v>
      </c>
      <c r="R746" s="324">
        <v>0</v>
      </c>
      <c r="S746" s="324">
        <v>0</v>
      </c>
      <c r="T746" s="324" t="s">
        <v>11278</v>
      </c>
    </row>
    <row r="747" spans="1:20" x14ac:dyDescent="0.2">
      <c r="A747" s="324">
        <v>760</v>
      </c>
      <c r="B747" s="324" t="s">
        <v>11296</v>
      </c>
      <c r="C747" s="324" t="s">
        <v>10716</v>
      </c>
      <c r="D747" s="324" t="s">
        <v>156</v>
      </c>
      <c r="E747" s="324" t="s">
        <v>50</v>
      </c>
      <c r="G747" s="324">
        <v>41.410148620605398</v>
      </c>
      <c r="H747" s="324">
        <v>-75.660781860351506</v>
      </c>
      <c r="I747" s="324">
        <v>760</v>
      </c>
      <c r="J747" s="324">
        <v>1</v>
      </c>
      <c r="K747" s="324">
        <v>0</v>
      </c>
      <c r="L747" s="324">
        <v>1</v>
      </c>
      <c r="M747" s="324">
        <v>0</v>
      </c>
      <c r="N747" s="324">
        <v>0</v>
      </c>
      <c r="O747" s="324">
        <v>0</v>
      </c>
      <c r="P747" s="324">
        <v>0</v>
      </c>
      <c r="Q747" s="324">
        <v>0</v>
      </c>
      <c r="R747" s="324">
        <v>0</v>
      </c>
      <c r="S747" s="324">
        <v>0</v>
      </c>
      <c r="T747" s="324" t="s">
        <v>11278</v>
      </c>
    </row>
    <row r="748" spans="1:20" x14ac:dyDescent="0.2">
      <c r="A748" s="324">
        <v>761</v>
      </c>
      <c r="B748" s="324" t="s">
        <v>11297</v>
      </c>
      <c r="C748" s="324" t="s">
        <v>2749</v>
      </c>
      <c r="D748" s="324" t="s">
        <v>208</v>
      </c>
      <c r="E748" s="324" t="s">
        <v>50</v>
      </c>
      <c r="G748" s="324">
        <v>40.692359924316399</v>
      </c>
      <c r="H748" s="324">
        <v>-89.587989807128906</v>
      </c>
      <c r="I748" s="324">
        <v>761</v>
      </c>
      <c r="J748" s="324">
        <v>1</v>
      </c>
      <c r="K748" s="324">
        <v>1</v>
      </c>
      <c r="L748" s="324">
        <v>0</v>
      </c>
      <c r="M748" s="324">
        <v>0</v>
      </c>
      <c r="N748" s="324">
        <v>0</v>
      </c>
      <c r="O748" s="324">
        <v>0</v>
      </c>
      <c r="P748" s="324">
        <v>0</v>
      </c>
      <c r="Q748" s="324">
        <v>0</v>
      </c>
      <c r="R748" s="324">
        <v>0</v>
      </c>
      <c r="S748" s="324">
        <v>0</v>
      </c>
      <c r="T748" s="324" t="s">
        <v>11278</v>
      </c>
    </row>
    <row r="749" spans="1:20" x14ac:dyDescent="0.2">
      <c r="A749" s="324">
        <v>762</v>
      </c>
      <c r="B749" s="324" t="s">
        <v>11298</v>
      </c>
      <c r="C749" s="324" t="s">
        <v>10799</v>
      </c>
      <c r="D749" s="324" t="s">
        <v>815</v>
      </c>
      <c r="E749" s="324" t="s">
        <v>50</v>
      </c>
      <c r="G749" s="324">
        <v>39.896549224853501</v>
      </c>
      <c r="H749" s="324">
        <v>-75.120651245117102</v>
      </c>
      <c r="I749" s="324">
        <v>762</v>
      </c>
      <c r="J749" s="324">
        <v>1</v>
      </c>
      <c r="K749" s="324">
        <v>0</v>
      </c>
      <c r="L749" s="324">
        <v>0</v>
      </c>
      <c r="M749" s="324">
        <v>0</v>
      </c>
      <c r="N749" s="324">
        <v>0</v>
      </c>
      <c r="O749" s="324">
        <v>1</v>
      </c>
      <c r="P749" s="324">
        <v>0</v>
      </c>
      <c r="Q749" s="324">
        <v>0</v>
      </c>
      <c r="R749" s="324">
        <v>0</v>
      </c>
      <c r="S749" s="324">
        <v>0</v>
      </c>
      <c r="T749" s="324" t="s">
        <v>11278</v>
      </c>
    </row>
    <row r="750" spans="1:20" x14ac:dyDescent="0.2">
      <c r="A750" s="324">
        <v>763</v>
      </c>
      <c r="B750" s="324" t="s">
        <v>11299</v>
      </c>
      <c r="C750" s="324" t="s">
        <v>10807</v>
      </c>
      <c r="D750" s="324" t="s">
        <v>219</v>
      </c>
      <c r="E750" s="324" t="s">
        <v>50</v>
      </c>
      <c r="G750" s="324">
        <v>27.530920028686499</v>
      </c>
      <c r="H750" s="324">
        <v>-99.502227783203097</v>
      </c>
      <c r="I750" s="324">
        <v>763</v>
      </c>
      <c r="J750" s="324">
        <v>1</v>
      </c>
      <c r="K750" s="324">
        <v>0</v>
      </c>
      <c r="L750" s="324">
        <v>0</v>
      </c>
      <c r="M750" s="324">
        <v>0</v>
      </c>
      <c r="N750" s="324">
        <v>1</v>
      </c>
      <c r="O750" s="324">
        <v>0</v>
      </c>
      <c r="P750" s="324">
        <v>0</v>
      </c>
      <c r="Q750" s="324">
        <v>0</v>
      </c>
      <c r="R750" s="324">
        <v>0</v>
      </c>
      <c r="S750" s="324">
        <v>0</v>
      </c>
      <c r="T750" s="324" t="s">
        <v>11278</v>
      </c>
    </row>
    <row r="751" spans="1:20" x14ac:dyDescent="0.2">
      <c r="A751" s="324">
        <v>764</v>
      </c>
      <c r="B751" s="324" t="s">
        <v>11300</v>
      </c>
      <c r="C751" s="324" t="s">
        <v>10853</v>
      </c>
      <c r="D751" s="324" t="s">
        <v>76</v>
      </c>
      <c r="E751" s="324" t="s">
        <v>50</v>
      </c>
      <c r="G751" s="324">
        <v>39.063407897949197</v>
      </c>
      <c r="H751" s="324">
        <v>-120.717895507812</v>
      </c>
      <c r="I751" s="324">
        <v>764</v>
      </c>
      <c r="J751" s="324">
        <v>1</v>
      </c>
      <c r="K751" s="324">
        <v>0</v>
      </c>
      <c r="L751" s="324">
        <v>0</v>
      </c>
      <c r="M751" s="324">
        <v>1</v>
      </c>
      <c r="N751" s="324">
        <v>0</v>
      </c>
      <c r="O751" s="324">
        <v>0</v>
      </c>
      <c r="P751" s="324">
        <v>0</v>
      </c>
      <c r="Q751" s="324">
        <v>0</v>
      </c>
      <c r="R751" s="324">
        <v>0</v>
      </c>
      <c r="S751" s="324">
        <v>0</v>
      </c>
      <c r="T751" s="324" t="s">
        <v>11278</v>
      </c>
    </row>
    <row r="752" spans="1:20" x14ac:dyDescent="0.2">
      <c r="A752" s="324">
        <v>765</v>
      </c>
      <c r="B752" s="324" t="s">
        <v>11301</v>
      </c>
      <c r="C752" s="324" t="s">
        <v>10870</v>
      </c>
      <c r="D752" s="324" t="s">
        <v>1276</v>
      </c>
      <c r="E752" s="324" t="s">
        <v>50</v>
      </c>
      <c r="G752" s="324">
        <v>33.425510406494098</v>
      </c>
      <c r="H752" s="324">
        <v>-111.937240600585</v>
      </c>
      <c r="I752" s="324">
        <v>765</v>
      </c>
      <c r="J752" s="324">
        <v>1</v>
      </c>
      <c r="K752" s="324">
        <v>0</v>
      </c>
      <c r="L752" s="324">
        <v>0</v>
      </c>
      <c r="M752" s="324">
        <v>1</v>
      </c>
      <c r="N752" s="324">
        <v>0</v>
      </c>
      <c r="O752" s="324">
        <v>0</v>
      </c>
      <c r="P752" s="324">
        <v>0</v>
      </c>
      <c r="Q752" s="324">
        <v>0</v>
      </c>
      <c r="R752" s="324">
        <v>0</v>
      </c>
      <c r="S752" s="324">
        <v>0</v>
      </c>
      <c r="T752" s="324" t="s">
        <v>11278</v>
      </c>
    </row>
    <row r="753" spans="1:20" x14ac:dyDescent="0.2">
      <c r="A753" s="324">
        <v>766</v>
      </c>
      <c r="B753" s="324" t="s">
        <v>11302</v>
      </c>
      <c r="C753" s="324" t="s">
        <v>10880</v>
      </c>
      <c r="D753" s="324" t="s">
        <v>261</v>
      </c>
      <c r="E753" s="324" t="s">
        <v>50</v>
      </c>
      <c r="G753" s="324">
        <v>47.627281188964801</v>
      </c>
      <c r="H753" s="324">
        <v>-122.52100372314401</v>
      </c>
      <c r="I753" s="324">
        <v>766</v>
      </c>
      <c r="J753" s="324">
        <v>1</v>
      </c>
      <c r="K753" s="324">
        <v>0</v>
      </c>
      <c r="L753" s="324">
        <v>1</v>
      </c>
      <c r="M753" s="324">
        <v>0</v>
      </c>
      <c r="N753" s="324">
        <v>0</v>
      </c>
      <c r="O753" s="324">
        <v>0</v>
      </c>
      <c r="P753" s="324">
        <v>0</v>
      </c>
      <c r="Q753" s="324">
        <v>0</v>
      </c>
      <c r="R753" s="324">
        <v>0</v>
      </c>
      <c r="S753" s="324">
        <v>0</v>
      </c>
      <c r="T753" s="324" t="s">
        <v>11278</v>
      </c>
    </row>
    <row r="754" spans="1:20" x14ac:dyDescent="0.2">
      <c r="A754" s="324">
        <v>767</v>
      </c>
      <c r="B754" s="324" t="s">
        <v>11303</v>
      </c>
      <c r="C754" s="324" t="s">
        <v>10896</v>
      </c>
      <c r="D754" s="324" t="s">
        <v>10897</v>
      </c>
      <c r="E754" s="324" t="s">
        <v>10897</v>
      </c>
      <c r="F754" s="324">
        <v>1</v>
      </c>
      <c r="G754" s="324">
        <v>55.675670623779297</v>
      </c>
      <c r="H754" s="324">
        <v>12.5675601959228</v>
      </c>
      <c r="I754" s="324">
        <v>767</v>
      </c>
      <c r="J754" s="324">
        <v>1</v>
      </c>
      <c r="K754" s="324">
        <v>0</v>
      </c>
      <c r="L754" s="324">
        <v>0</v>
      </c>
      <c r="M754" s="324">
        <v>0</v>
      </c>
      <c r="N754" s="324">
        <v>0</v>
      </c>
      <c r="O754" s="324">
        <v>0</v>
      </c>
      <c r="P754" s="324">
        <v>0</v>
      </c>
      <c r="Q754" s="324">
        <v>0</v>
      </c>
      <c r="R754" s="324">
        <v>0</v>
      </c>
      <c r="S754" s="324">
        <v>1</v>
      </c>
      <c r="T754" s="324" t="s">
        <v>11278</v>
      </c>
    </row>
    <row r="755" spans="1:20" x14ac:dyDescent="0.2">
      <c r="A755" s="324">
        <v>768</v>
      </c>
      <c r="B755" s="324" t="s">
        <v>11304</v>
      </c>
      <c r="C755" s="324" t="s">
        <v>10911</v>
      </c>
      <c r="D755" s="324" t="s">
        <v>219</v>
      </c>
      <c r="E755" s="324" t="s">
        <v>50</v>
      </c>
      <c r="G755" s="324">
        <v>31.462755203246999</v>
      </c>
      <c r="H755" s="324">
        <v>-99.333030700683594</v>
      </c>
      <c r="I755" s="324">
        <v>768</v>
      </c>
      <c r="J755" s="324">
        <v>1</v>
      </c>
      <c r="K755" s="324">
        <v>1</v>
      </c>
      <c r="L755" s="324">
        <v>0</v>
      </c>
      <c r="M755" s="324">
        <v>0</v>
      </c>
      <c r="N755" s="324">
        <v>0</v>
      </c>
      <c r="O755" s="324">
        <v>0</v>
      </c>
      <c r="P755" s="324">
        <v>0</v>
      </c>
      <c r="Q755" s="324">
        <v>0</v>
      </c>
      <c r="R755" s="324">
        <v>0</v>
      </c>
      <c r="S755" s="324">
        <v>0</v>
      </c>
      <c r="T755" s="324" t="s">
        <v>11278</v>
      </c>
    </row>
    <row r="756" spans="1:20" x14ac:dyDescent="0.2">
      <c r="A756" s="324">
        <v>769</v>
      </c>
      <c r="B756" s="324" t="s">
        <v>11305</v>
      </c>
      <c r="C756" s="324" t="s">
        <v>11277</v>
      </c>
      <c r="D756" s="324" t="s">
        <v>1276</v>
      </c>
      <c r="E756" s="324" t="s">
        <v>50</v>
      </c>
      <c r="G756" s="324">
        <v>33.423141479492102</v>
      </c>
      <c r="H756" s="324">
        <v>-111.54611968994099</v>
      </c>
      <c r="I756" s="324">
        <v>769</v>
      </c>
      <c r="J756" s="324">
        <v>1</v>
      </c>
      <c r="K756" s="324">
        <v>1</v>
      </c>
      <c r="L756" s="324">
        <v>0</v>
      </c>
      <c r="M756" s="324">
        <v>0</v>
      </c>
      <c r="N756" s="324">
        <v>0</v>
      </c>
      <c r="O756" s="324">
        <v>0</v>
      </c>
      <c r="P756" s="324">
        <v>0</v>
      </c>
      <c r="Q756" s="324">
        <v>0</v>
      </c>
      <c r="R756" s="324">
        <v>0</v>
      </c>
      <c r="S756" s="324">
        <v>0</v>
      </c>
      <c r="T756" s="324" t="s">
        <v>11278</v>
      </c>
    </row>
    <row r="757" spans="1:20" x14ac:dyDescent="0.2">
      <c r="A757" s="324">
        <v>770</v>
      </c>
      <c r="B757" s="324" t="s">
        <v>11306</v>
      </c>
      <c r="C757" s="324" t="s">
        <v>11000</v>
      </c>
      <c r="D757" s="324" t="s">
        <v>76</v>
      </c>
      <c r="E757" s="324" t="s">
        <v>50</v>
      </c>
      <c r="G757" s="324">
        <v>36.439708709716797</v>
      </c>
      <c r="H757" s="324">
        <v>-118.90453338623</v>
      </c>
      <c r="I757" s="324">
        <v>770</v>
      </c>
      <c r="J757" s="324">
        <v>1</v>
      </c>
      <c r="K757" s="324">
        <v>1</v>
      </c>
      <c r="L757" s="324">
        <v>0</v>
      </c>
      <c r="M757" s="324">
        <v>0</v>
      </c>
      <c r="N757" s="324">
        <v>0</v>
      </c>
      <c r="O757" s="324">
        <v>0</v>
      </c>
      <c r="P757" s="324">
        <v>0</v>
      </c>
      <c r="Q757" s="324">
        <v>0</v>
      </c>
      <c r="R757" s="324">
        <v>0</v>
      </c>
      <c r="S757" s="324">
        <v>0</v>
      </c>
      <c r="T757" s="324" t="s">
        <v>11278</v>
      </c>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
  <sheetViews>
    <sheetView workbookViewId="0">
      <selection activeCell="K34" sqref="K34"/>
    </sheetView>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D67"/>
  <sheetViews>
    <sheetView workbookViewId="0"/>
  </sheetViews>
  <sheetFormatPr defaultRowHeight="15" x14ac:dyDescent="0.25"/>
  <cols>
    <col min="1" max="1" width="21.7109375" customWidth="1"/>
  </cols>
  <sheetData>
    <row r="1" spans="1:4" x14ac:dyDescent="0.25">
      <c r="A1" s="231" t="s">
        <v>5857</v>
      </c>
      <c r="B1" s="231" t="s">
        <v>5858</v>
      </c>
      <c r="C1" s="231" t="s">
        <v>5859</v>
      </c>
      <c r="D1" s="231" t="s">
        <v>16</v>
      </c>
    </row>
    <row r="2" spans="1:4" x14ac:dyDescent="0.25">
      <c r="A2" s="230" t="s">
        <v>6472</v>
      </c>
      <c r="B2" s="235">
        <v>37.431369781494098</v>
      </c>
      <c r="C2" s="235">
        <v>-122.16892242431599</v>
      </c>
      <c r="D2" s="228">
        <v>646</v>
      </c>
    </row>
    <row r="3" spans="1:4" x14ac:dyDescent="0.25">
      <c r="A3" s="230" t="s">
        <v>6473</v>
      </c>
      <c r="B3">
        <v>44.455490112304702</v>
      </c>
      <c r="C3">
        <v>-73.179130554199205</v>
      </c>
      <c r="D3" s="228">
        <v>647</v>
      </c>
    </row>
    <row r="4" spans="1:4" x14ac:dyDescent="0.25">
      <c r="A4" s="230" t="s">
        <v>6474</v>
      </c>
      <c r="B4">
        <v>34.748699188232401</v>
      </c>
      <c r="C4">
        <v>-92.274848937988295</v>
      </c>
      <c r="D4" s="228">
        <v>648</v>
      </c>
    </row>
    <row r="5" spans="1:4" x14ac:dyDescent="0.25">
      <c r="A5" s="230" t="s">
        <v>6475</v>
      </c>
      <c r="B5">
        <v>45.209201812744098</v>
      </c>
      <c r="C5">
        <v>-123.19912719726599</v>
      </c>
      <c r="D5" s="228">
        <v>649</v>
      </c>
    </row>
    <row r="6" spans="1:4" x14ac:dyDescent="0.25">
      <c r="A6" s="230" t="s">
        <v>6476</v>
      </c>
      <c r="B6">
        <v>34.287059783935497</v>
      </c>
      <c r="C6">
        <v>-118.882209777832</v>
      </c>
      <c r="D6" s="228">
        <v>650</v>
      </c>
    </row>
    <row r="7" spans="1:4" x14ac:dyDescent="0.25">
      <c r="A7" s="230" t="s">
        <v>6477</v>
      </c>
      <c r="B7">
        <v>33.479290008544901</v>
      </c>
      <c r="C7">
        <v>-81.9752197265625</v>
      </c>
      <c r="D7" s="228">
        <v>651</v>
      </c>
    </row>
    <row r="8" spans="1:4" x14ac:dyDescent="0.25">
      <c r="A8" s="230" t="s">
        <v>6478</v>
      </c>
      <c r="B8">
        <v>27.946529388427699</v>
      </c>
      <c r="C8">
        <v>-82.459266662597699</v>
      </c>
      <c r="D8" s="228">
        <v>652</v>
      </c>
    </row>
    <row r="9" spans="1:4" x14ac:dyDescent="0.25">
      <c r="A9" s="230" t="s">
        <v>6479</v>
      </c>
      <c r="B9" s="236">
        <v>45.708850860595703</v>
      </c>
      <c r="C9" s="236">
        <v>-121.51072692871099</v>
      </c>
      <c r="D9" s="228">
        <v>653</v>
      </c>
    </row>
    <row r="10" spans="1:4" x14ac:dyDescent="0.25">
      <c r="A10" s="230" t="s">
        <v>6480</v>
      </c>
      <c r="B10">
        <v>40.259860992431598</v>
      </c>
      <c r="C10">
        <v>-76.882232666015597</v>
      </c>
      <c r="D10" s="228">
        <v>654</v>
      </c>
    </row>
    <row r="11" spans="1:4" x14ac:dyDescent="0.25">
      <c r="A11" s="230" t="s">
        <v>6481</v>
      </c>
      <c r="B11">
        <v>38.263858795166001</v>
      </c>
      <c r="C11">
        <v>-104.61237335205099</v>
      </c>
      <c r="D11" s="228">
        <v>655</v>
      </c>
    </row>
    <row r="12" spans="1:4" x14ac:dyDescent="0.25">
      <c r="A12" s="230" t="s">
        <v>6482</v>
      </c>
      <c r="B12">
        <v>34.001190185546903</v>
      </c>
      <c r="C12">
        <v>-118.15493774414099</v>
      </c>
      <c r="D12" s="228">
        <v>656</v>
      </c>
    </row>
    <row r="13" spans="1:4" x14ac:dyDescent="0.25">
      <c r="A13" s="230" t="s">
        <v>6483</v>
      </c>
      <c r="B13">
        <v>42.393760681152301</v>
      </c>
      <c r="C13">
        <v>-71.032371520996094</v>
      </c>
      <c r="D13" s="228">
        <v>657</v>
      </c>
    </row>
    <row r="14" spans="1:4" x14ac:dyDescent="0.25">
      <c r="A14" s="230" t="s">
        <v>6484</v>
      </c>
      <c r="B14">
        <v>42.115528106689503</v>
      </c>
      <c r="C14">
        <v>-86.457481384277301</v>
      </c>
      <c r="D14" s="228">
        <v>658</v>
      </c>
    </row>
    <row r="15" spans="1:4" x14ac:dyDescent="0.25">
      <c r="A15" s="230" t="s">
        <v>6485</v>
      </c>
      <c r="B15">
        <v>33.901790618896499</v>
      </c>
      <c r="C15">
        <v>-84.280143737792997</v>
      </c>
      <c r="D15" s="228">
        <v>659</v>
      </c>
    </row>
    <row r="16" spans="1:4" x14ac:dyDescent="0.25">
      <c r="A16" s="230" t="s">
        <v>6486</v>
      </c>
      <c r="B16">
        <v>34.102619171142599</v>
      </c>
      <c r="C16">
        <v>-117.573852539063</v>
      </c>
      <c r="D16" s="228">
        <v>660</v>
      </c>
    </row>
    <row r="17" spans="1:4" x14ac:dyDescent="0.25">
      <c r="A17" s="230" t="s">
        <v>6487</v>
      </c>
      <c r="B17">
        <v>40.005290985107401</v>
      </c>
      <c r="C17">
        <v>-75.264419555664105</v>
      </c>
      <c r="D17" s="228">
        <v>661</v>
      </c>
    </row>
    <row r="18" spans="1:4" x14ac:dyDescent="0.25">
      <c r="A18" s="230" t="s">
        <v>6488</v>
      </c>
      <c r="B18">
        <v>42.025341033935497</v>
      </c>
      <c r="C18">
        <v>-93.620201110839801</v>
      </c>
      <c r="D18" s="228">
        <v>662</v>
      </c>
    </row>
    <row r="19" spans="1:4" x14ac:dyDescent="0.25">
      <c r="A19" s="230" t="s">
        <v>6489</v>
      </c>
      <c r="B19">
        <v>25.9020900726318</v>
      </c>
      <c r="C19">
        <v>-97.499237060546903</v>
      </c>
      <c r="D19" s="228">
        <v>663</v>
      </c>
    </row>
    <row r="20" spans="1:4" x14ac:dyDescent="0.25">
      <c r="A20" s="230" t="s">
        <v>6490</v>
      </c>
      <c r="B20">
        <v>33.8052787780762</v>
      </c>
      <c r="C20">
        <v>-118.319900512695</v>
      </c>
      <c r="D20" s="228">
        <v>664</v>
      </c>
    </row>
    <row r="21" spans="1:4" x14ac:dyDescent="0.25">
      <c r="A21" s="230" t="s">
        <v>6491</v>
      </c>
      <c r="B21">
        <v>46.8790283203125</v>
      </c>
      <c r="C21">
        <v>-102.79058837890599</v>
      </c>
      <c r="D21" s="228">
        <v>665</v>
      </c>
    </row>
    <row r="22" spans="1:4" x14ac:dyDescent="0.25">
      <c r="A22" s="230" t="s">
        <v>6492</v>
      </c>
      <c r="B22">
        <v>34.152259826660199</v>
      </c>
      <c r="C22">
        <v>-118.693801879883</v>
      </c>
      <c r="D22" s="228">
        <v>666</v>
      </c>
    </row>
    <row r="23" spans="1:4" x14ac:dyDescent="0.25">
      <c r="A23" s="230" t="s">
        <v>6493</v>
      </c>
      <c r="B23">
        <v>42.367610931396499</v>
      </c>
      <c r="C23">
        <v>-71.187881469726605</v>
      </c>
      <c r="D23" s="228">
        <v>667</v>
      </c>
    </row>
    <row r="24" spans="1:4" x14ac:dyDescent="0.25">
      <c r="A24" s="230" t="s">
        <v>6494</v>
      </c>
      <c r="B24">
        <v>34.087429046630902</v>
      </c>
      <c r="C24">
        <v>-117.88990783691401</v>
      </c>
      <c r="D24" s="228">
        <v>668</v>
      </c>
    </row>
    <row r="25" spans="1:4" x14ac:dyDescent="0.25">
      <c r="A25" s="230" t="s">
        <v>6495</v>
      </c>
      <c r="B25">
        <v>42.287818908691399</v>
      </c>
      <c r="C25">
        <v>-87.952301025390597</v>
      </c>
      <c r="D25" s="228">
        <v>669</v>
      </c>
    </row>
    <row r="26" spans="1:4" x14ac:dyDescent="0.25">
      <c r="A26" s="230" t="s">
        <v>6496</v>
      </c>
      <c r="B26">
        <v>39.644790649414098</v>
      </c>
      <c r="C26">
        <v>-106.949569702148</v>
      </c>
      <c r="D26" s="228">
        <v>670</v>
      </c>
    </row>
    <row r="27" spans="1:4" x14ac:dyDescent="0.25">
      <c r="A27" s="230" t="s">
        <v>6497</v>
      </c>
      <c r="B27" s="237">
        <v>40.799751281738303</v>
      </c>
      <c r="C27" s="237">
        <v>-77.860488891601605</v>
      </c>
      <c r="D27" s="228">
        <v>671</v>
      </c>
    </row>
    <row r="28" spans="1:4" x14ac:dyDescent="0.25">
      <c r="A28" s="230" t="s">
        <v>6498</v>
      </c>
      <c r="B28" s="237">
        <v>38.885490417480497</v>
      </c>
      <c r="C28" s="237">
        <v>-77.173622131347699</v>
      </c>
      <c r="D28" s="228">
        <v>672</v>
      </c>
    </row>
    <row r="29" spans="1:4" x14ac:dyDescent="0.25">
      <c r="A29" s="230" t="s">
        <v>6499</v>
      </c>
      <c r="B29" s="237">
        <v>33.953189849853501</v>
      </c>
      <c r="C29" s="237">
        <v>-84.545883178710895</v>
      </c>
      <c r="D29" s="228">
        <v>673</v>
      </c>
    </row>
    <row r="30" spans="1:4" x14ac:dyDescent="0.25">
      <c r="A30" s="230" t="s">
        <v>6500</v>
      </c>
      <c r="B30">
        <v>40.961128234863303</v>
      </c>
      <c r="C30">
        <v>-76.890640258789105</v>
      </c>
      <c r="D30" s="228">
        <v>674</v>
      </c>
    </row>
    <row r="31" spans="1:4" x14ac:dyDescent="0.25">
      <c r="A31" s="230" t="s">
        <v>6501</v>
      </c>
      <c r="B31">
        <v>38.420158386230497</v>
      </c>
      <c r="C31">
        <v>-82.445457458496094</v>
      </c>
      <c r="D31" s="228">
        <v>675</v>
      </c>
    </row>
    <row r="32" spans="1:4" x14ac:dyDescent="0.25">
      <c r="A32" s="230" t="s">
        <v>6502</v>
      </c>
      <c r="B32">
        <v>36.9087104797363</v>
      </c>
      <c r="C32">
        <v>-121.755157470703</v>
      </c>
      <c r="D32" s="228">
        <v>676</v>
      </c>
    </row>
    <row r="33" spans="1:4" x14ac:dyDescent="0.25">
      <c r="A33" s="230" t="s">
        <v>6503</v>
      </c>
      <c r="B33">
        <v>41.033790588378899</v>
      </c>
      <c r="C33">
        <v>-73.763442993164105</v>
      </c>
      <c r="D33" s="228">
        <v>677</v>
      </c>
    </row>
    <row r="34" spans="1:4" x14ac:dyDescent="0.25">
      <c r="A34" s="230" t="s">
        <v>6504</v>
      </c>
      <c r="B34">
        <v>44.7599906921387</v>
      </c>
      <c r="C34">
        <v>-85.615837097167997</v>
      </c>
      <c r="D34" s="228">
        <v>678</v>
      </c>
    </row>
    <row r="35" spans="1:4" x14ac:dyDescent="0.25">
      <c r="A35" s="230" t="s">
        <v>6505</v>
      </c>
      <c r="B35">
        <v>33.884860992431598</v>
      </c>
      <c r="C35">
        <v>-84.516433715820298</v>
      </c>
      <c r="D35" s="228">
        <v>679</v>
      </c>
    </row>
    <row r="36" spans="1:4" x14ac:dyDescent="0.25">
      <c r="A36" s="230" t="s">
        <v>6506</v>
      </c>
      <c r="B36">
        <v>36.149738311767599</v>
      </c>
      <c r="C36">
        <v>-95.993331909179702</v>
      </c>
      <c r="D36" s="228">
        <v>680</v>
      </c>
    </row>
    <row r="37" spans="1:4" x14ac:dyDescent="0.25">
      <c r="A37" s="230" t="s">
        <v>6507</v>
      </c>
      <c r="B37">
        <v>45.0567016601563</v>
      </c>
      <c r="C37">
        <v>-92.810569763183594</v>
      </c>
      <c r="D37" s="228">
        <v>681</v>
      </c>
    </row>
    <row r="38" spans="1:4" x14ac:dyDescent="0.25">
      <c r="A38" s="230" t="s">
        <v>6508</v>
      </c>
      <c r="B38">
        <v>33.659309387207003</v>
      </c>
      <c r="C38">
        <v>-84.408546447753906</v>
      </c>
      <c r="D38" s="228">
        <v>682</v>
      </c>
    </row>
    <row r="39" spans="1:4" x14ac:dyDescent="0.25">
      <c r="A39" s="230" t="s">
        <v>6509</v>
      </c>
      <c r="B39">
        <v>35.278289794921903</v>
      </c>
      <c r="C39">
        <v>-93.134811401367202</v>
      </c>
      <c r="D39" s="228">
        <v>683</v>
      </c>
    </row>
    <row r="40" spans="1:4" x14ac:dyDescent="0.25">
      <c r="A40" s="230" t="s">
        <v>6510</v>
      </c>
      <c r="B40">
        <v>44.081161499023402</v>
      </c>
      <c r="C40">
        <v>-103.23088836669901</v>
      </c>
      <c r="D40" s="228">
        <v>684</v>
      </c>
    </row>
    <row r="41" spans="1:4" x14ac:dyDescent="0.25">
      <c r="A41" s="230" t="s">
        <v>6511</v>
      </c>
      <c r="B41">
        <v>34.0235595703125</v>
      </c>
      <c r="C41">
        <v>-84.189292907714801</v>
      </c>
      <c r="D41" s="228">
        <v>685</v>
      </c>
    </row>
    <row r="42" spans="1:4" x14ac:dyDescent="0.25">
      <c r="A42" s="230" t="s">
        <v>6512</v>
      </c>
      <c r="B42">
        <v>39.115669250488303</v>
      </c>
      <c r="C42">
        <v>-77.565299987792997</v>
      </c>
      <c r="D42" s="228">
        <v>686</v>
      </c>
    </row>
    <row r="43" spans="1:4" x14ac:dyDescent="0.25">
      <c r="A43" s="230" t="s">
        <v>6513</v>
      </c>
      <c r="B43">
        <v>47.541030883789098</v>
      </c>
      <c r="C43">
        <v>-122.638473510742</v>
      </c>
      <c r="D43" s="228">
        <v>687</v>
      </c>
    </row>
    <row r="44" spans="1:4" x14ac:dyDescent="0.25">
      <c r="A44" s="230" t="s">
        <v>6514</v>
      </c>
      <c r="B44">
        <v>26.123670578002901</v>
      </c>
      <c r="C44">
        <v>-80.143562316894503</v>
      </c>
      <c r="D44" s="228">
        <v>688</v>
      </c>
    </row>
    <row r="45" spans="1:4" x14ac:dyDescent="0.25">
      <c r="A45" s="230" t="s">
        <v>6515</v>
      </c>
      <c r="B45">
        <v>58.299728393554702</v>
      </c>
      <c r="C45">
        <v>-134.40678405761699</v>
      </c>
      <c r="D45" s="228">
        <v>689</v>
      </c>
    </row>
    <row r="46" spans="1:4" x14ac:dyDescent="0.25">
      <c r="A46" s="230" t="s">
        <v>6516</v>
      </c>
      <c r="B46">
        <v>40.825199127197301</v>
      </c>
      <c r="C46">
        <v>-73.203483581542997</v>
      </c>
      <c r="D46" s="228">
        <v>690</v>
      </c>
    </row>
    <row r="47" spans="1:4" x14ac:dyDescent="0.25">
      <c r="A47" s="230" t="s">
        <v>6517</v>
      </c>
      <c r="B47">
        <v>38.936809539794901</v>
      </c>
      <c r="C47">
        <v>-77.184928894042997</v>
      </c>
      <c r="D47" s="228">
        <v>691</v>
      </c>
    </row>
    <row r="48" spans="1:4" x14ac:dyDescent="0.25">
      <c r="A48" s="230" t="s">
        <v>6518</v>
      </c>
      <c r="B48">
        <v>33.787868499755902</v>
      </c>
      <c r="C48">
        <v>-117.850708007813</v>
      </c>
      <c r="D48" s="228">
        <v>692</v>
      </c>
    </row>
    <row r="49" spans="1:4" x14ac:dyDescent="0.25">
      <c r="A49" s="230" t="s">
        <v>6519</v>
      </c>
      <c r="B49">
        <v>34.096099853515597</v>
      </c>
      <c r="C49">
        <v>-117.71640014648401</v>
      </c>
      <c r="D49" s="228">
        <v>693</v>
      </c>
    </row>
    <row r="50" spans="1:4" x14ac:dyDescent="0.25">
      <c r="A50" s="230" t="s">
        <v>6520</v>
      </c>
      <c r="B50">
        <v>41.039180755615199</v>
      </c>
      <c r="C50">
        <v>-73.867866516113295</v>
      </c>
      <c r="D50" s="228">
        <v>694</v>
      </c>
    </row>
    <row r="51" spans="1:4" x14ac:dyDescent="0.25">
      <c r="A51" s="230" t="s">
        <v>6521</v>
      </c>
      <c r="B51">
        <v>39.740230560302699</v>
      </c>
      <c r="C51">
        <v>-75.550842285156307</v>
      </c>
      <c r="D51" s="228">
        <v>695</v>
      </c>
    </row>
    <row r="52" spans="1:4" x14ac:dyDescent="0.25">
      <c r="A52" s="230" t="s">
        <v>6522</v>
      </c>
      <c r="B52">
        <v>28.294429779052699</v>
      </c>
      <c r="C52">
        <v>-81.40673828125</v>
      </c>
      <c r="D52" s="228">
        <v>696</v>
      </c>
    </row>
    <row r="53" spans="1:4" x14ac:dyDescent="0.25">
      <c r="A53" s="230" t="s">
        <v>6523</v>
      </c>
      <c r="B53">
        <v>30.2675895690918</v>
      </c>
      <c r="C53">
        <v>-97.742988586425795</v>
      </c>
      <c r="D53" s="228">
        <v>697</v>
      </c>
    </row>
    <row r="54" spans="1:4" x14ac:dyDescent="0.25">
      <c r="A54" s="230" t="s">
        <v>6524</v>
      </c>
      <c r="B54">
        <v>39.068790435791001</v>
      </c>
      <c r="C54">
        <v>-108.564453125</v>
      </c>
      <c r="D54" s="228">
        <v>698</v>
      </c>
    </row>
    <row r="55" spans="1:4" x14ac:dyDescent="0.25">
      <c r="A55" s="230" t="s">
        <v>6525</v>
      </c>
      <c r="B55">
        <v>41.706710815429702</v>
      </c>
      <c r="C55">
        <v>-73.929367065429702</v>
      </c>
      <c r="D55" s="228">
        <v>699</v>
      </c>
    </row>
    <row r="56" spans="1:4" x14ac:dyDescent="0.25">
      <c r="A56" s="230" t="s">
        <v>6526</v>
      </c>
      <c r="B56">
        <v>41.291168212890597</v>
      </c>
      <c r="C56">
        <v>-73.922111511230497</v>
      </c>
      <c r="D56" s="228">
        <v>700</v>
      </c>
    </row>
    <row r="57" spans="1:4" x14ac:dyDescent="0.25">
      <c r="A57" s="230" t="s">
        <v>6527</v>
      </c>
      <c r="B57">
        <v>39.166599273681598</v>
      </c>
      <c r="C57">
        <v>-86.534797668457003</v>
      </c>
      <c r="D57" s="228">
        <v>701</v>
      </c>
    </row>
    <row r="58" spans="1:4" x14ac:dyDescent="0.25">
      <c r="A58" s="230" t="s">
        <v>6528</v>
      </c>
      <c r="B58">
        <v>41.523200988769503</v>
      </c>
      <c r="C58">
        <v>-81.519439697265597</v>
      </c>
      <c r="D58" s="228">
        <v>702</v>
      </c>
    </row>
    <row r="59" spans="1:4" x14ac:dyDescent="0.25">
      <c r="A59" s="230" t="s">
        <v>6529</v>
      </c>
      <c r="B59">
        <v>46.728939056396499</v>
      </c>
      <c r="C59">
        <v>-122.95298004150401</v>
      </c>
      <c r="D59" s="228">
        <v>703</v>
      </c>
    </row>
    <row r="60" spans="1:4" x14ac:dyDescent="0.25">
      <c r="A60" s="230" t="s">
        <v>6530</v>
      </c>
      <c r="B60">
        <v>42.206390380859403</v>
      </c>
      <c r="C60">
        <v>-71.004806518554702</v>
      </c>
      <c r="D60" s="228">
        <v>704</v>
      </c>
    </row>
    <row r="61" spans="1:4" x14ac:dyDescent="0.25">
      <c r="A61" s="230" t="s">
        <v>6531</v>
      </c>
      <c r="B61">
        <v>40.038051605224602</v>
      </c>
      <c r="C61">
        <v>-76.301292419433594</v>
      </c>
      <c r="D61" s="228">
        <v>705</v>
      </c>
    </row>
    <row r="62" spans="1:4" x14ac:dyDescent="0.25">
      <c r="A62" s="230" t="s">
        <v>6532</v>
      </c>
      <c r="B62">
        <v>33.9428100585938</v>
      </c>
      <c r="C62">
        <v>-84.210952758789105</v>
      </c>
      <c r="D62" s="228">
        <v>706</v>
      </c>
    </row>
    <row r="63" spans="1:4" x14ac:dyDescent="0.25">
      <c r="A63" s="230" t="s">
        <v>5862</v>
      </c>
      <c r="B63">
        <v>41.7634887695313</v>
      </c>
      <c r="C63">
        <v>-72.674018859863295</v>
      </c>
      <c r="D63" s="228">
        <v>707</v>
      </c>
    </row>
    <row r="64" spans="1:4" x14ac:dyDescent="0.25">
      <c r="A64" s="230" t="s">
        <v>6533</v>
      </c>
      <c r="B64">
        <v>33.885158538818402</v>
      </c>
      <c r="C64">
        <v>-118.16139984130901</v>
      </c>
      <c r="D64" s="228">
        <v>708</v>
      </c>
    </row>
    <row r="65" spans="1:4" x14ac:dyDescent="0.25">
      <c r="A65" s="230" t="s">
        <v>6534</v>
      </c>
      <c r="B65">
        <v>38.925048828125</v>
      </c>
      <c r="C65">
        <v>-76.907180786132798</v>
      </c>
      <c r="D65" s="228">
        <v>709</v>
      </c>
    </row>
    <row r="66" spans="1:4" x14ac:dyDescent="0.25">
      <c r="A66" s="230" t="s">
        <v>6535</v>
      </c>
      <c r="B66">
        <v>43.476730346679702</v>
      </c>
      <c r="C66">
        <v>-80.764541625976605</v>
      </c>
      <c r="D66" s="228">
        <v>710</v>
      </c>
    </row>
    <row r="67" spans="1:4" x14ac:dyDescent="0.25">
      <c r="A67" s="230" t="s">
        <v>6536</v>
      </c>
      <c r="B67">
        <v>34.055381774902301</v>
      </c>
      <c r="C67">
        <v>-117.182586669922</v>
      </c>
      <c r="D67" s="228">
        <v>711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S2536"/>
  <sheetViews>
    <sheetView workbookViewId="0"/>
  </sheetViews>
  <sheetFormatPr defaultRowHeight="15" x14ac:dyDescent="0.25"/>
  <cols>
    <col min="2" max="2" width="12.140625" customWidth="1"/>
    <col min="3" max="3" width="9" customWidth="1"/>
    <col min="4" max="4" width="65.7109375" customWidth="1"/>
    <col min="5" max="5" width="48" bestFit="1" customWidth="1"/>
    <col min="6" max="6" width="19.5703125" customWidth="1"/>
    <col min="7" max="7" width="18" bestFit="1" customWidth="1"/>
    <col min="8" max="8" width="9" customWidth="1"/>
    <col min="9" max="9" width="23.5703125" customWidth="1"/>
    <col min="10" max="10" width="16.140625" customWidth="1"/>
    <col min="11" max="11" width="30.42578125" style="32" bestFit="1" customWidth="1"/>
    <col min="12" max="12" width="33.7109375" customWidth="1"/>
    <col min="13" max="13" width="24.7109375" bestFit="1" customWidth="1"/>
    <col min="14" max="14" width="20.5703125" style="32" bestFit="1" customWidth="1"/>
    <col min="15" max="15" width="13.42578125" customWidth="1"/>
    <col min="16" max="16" width="11.28515625" customWidth="1"/>
    <col min="19" max="19" width="20.5703125" style="32" bestFit="1" customWidth="1"/>
  </cols>
  <sheetData>
    <row r="1" spans="1:19" x14ac:dyDescent="0.25">
      <c r="A1" s="1" t="s">
        <v>0</v>
      </c>
      <c r="B1" s="1" t="s">
        <v>1</v>
      </c>
      <c r="C1" s="2" t="s">
        <v>2</v>
      </c>
      <c r="D1" s="2" t="s">
        <v>3</v>
      </c>
      <c r="E1" s="2" t="s">
        <v>4</v>
      </c>
      <c r="F1" s="2" t="s">
        <v>5</v>
      </c>
      <c r="G1" s="3" t="s">
        <v>6</v>
      </c>
      <c r="H1" s="2" t="s">
        <v>7</v>
      </c>
      <c r="I1" s="2" t="s">
        <v>8</v>
      </c>
      <c r="J1" s="2" t="s">
        <v>9</v>
      </c>
      <c r="K1" s="2" t="s">
        <v>10</v>
      </c>
      <c r="L1" s="3" t="s">
        <v>11</v>
      </c>
      <c r="M1" s="3" t="s">
        <v>12</v>
      </c>
      <c r="N1" s="3" t="s">
        <v>13</v>
      </c>
      <c r="O1" s="3" t="s">
        <v>14</v>
      </c>
      <c r="P1" s="3" t="s">
        <v>15</v>
      </c>
      <c r="Q1" s="4" t="s">
        <v>16</v>
      </c>
      <c r="S1"/>
    </row>
    <row r="2" spans="1:19" ht="22.5" x14ac:dyDescent="0.25">
      <c r="A2" s="5">
        <v>313</v>
      </c>
      <c r="B2" s="6">
        <v>2007.425</v>
      </c>
      <c r="C2" s="7">
        <v>2007</v>
      </c>
      <c r="D2" s="7" t="s">
        <v>17</v>
      </c>
      <c r="E2" s="7" t="s">
        <v>18</v>
      </c>
      <c r="F2" s="7" t="s">
        <v>19</v>
      </c>
      <c r="G2" s="7" t="s">
        <v>19</v>
      </c>
      <c r="H2" s="8" t="s">
        <v>20</v>
      </c>
      <c r="I2" s="5" t="s">
        <v>21</v>
      </c>
      <c r="J2" s="7" t="s">
        <v>22</v>
      </c>
      <c r="K2" s="7" t="s">
        <v>23</v>
      </c>
      <c r="L2" s="8" t="str">
        <f t="shared" ref="L2:L65" si="0">IF(H2="INT", G2&amp;"_"&amp;I2,  G2&amp;"_"&amp;H2)</f>
        <v>Abu Dhabi_United Arab Emirates</v>
      </c>
      <c r="M2" s="9" t="str">
        <f t="shared" ref="M2:M65" si="1">Q2&amp;"_"&amp;N2</f>
        <v>54.3717384338378_Multimodal</v>
      </c>
      <c r="N2" s="7" t="s">
        <v>23</v>
      </c>
      <c r="O2" s="5"/>
      <c r="P2" s="5"/>
      <c r="Q2">
        <f>VLOOKUP($L2,LocID!$B$2:$I$966, 7, FALSE)</f>
        <v>54.371738433837798</v>
      </c>
      <c r="S2"/>
    </row>
    <row r="3" spans="1:19" ht="22.5" x14ac:dyDescent="0.25">
      <c r="A3" s="5">
        <v>314</v>
      </c>
      <c r="B3" s="6">
        <v>2007.317</v>
      </c>
      <c r="C3" s="7">
        <v>2007</v>
      </c>
      <c r="D3" s="7" t="s">
        <v>24</v>
      </c>
      <c r="E3" s="7" t="s">
        <v>18</v>
      </c>
      <c r="F3" s="7" t="s">
        <v>19</v>
      </c>
      <c r="G3" s="7" t="s">
        <v>19</v>
      </c>
      <c r="H3" s="8" t="s">
        <v>20</v>
      </c>
      <c r="I3" s="5" t="s">
        <v>21</v>
      </c>
      <c r="J3" s="7" t="s">
        <v>22</v>
      </c>
      <c r="K3" s="7" t="s">
        <v>23</v>
      </c>
      <c r="L3" s="8" t="str">
        <f t="shared" si="0"/>
        <v>Abu Dhabi_United Arab Emirates</v>
      </c>
      <c r="M3" s="9" t="str">
        <f t="shared" si="1"/>
        <v>54.3717384338378_Multimodal</v>
      </c>
      <c r="N3" s="7" t="s">
        <v>23</v>
      </c>
      <c r="O3" s="5"/>
      <c r="P3" s="5"/>
      <c r="Q3">
        <f>VLOOKUP($L3,LocID!$B$2:$I$966, 7, FALSE)</f>
        <v>54.371738433837798</v>
      </c>
      <c r="S3"/>
    </row>
    <row r="4" spans="1:19" ht="22.5" x14ac:dyDescent="0.25">
      <c r="A4" s="5">
        <v>315</v>
      </c>
      <c r="B4" s="6">
        <v>2007.0070000000001</v>
      </c>
      <c r="C4" s="8">
        <v>2007</v>
      </c>
      <c r="D4" s="8" t="s">
        <v>25</v>
      </c>
      <c r="E4" s="8"/>
      <c r="F4" s="10" t="s">
        <v>19</v>
      </c>
      <c r="G4" s="10" t="s">
        <v>19</v>
      </c>
      <c r="H4" s="8" t="s">
        <v>20</v>
      </c>
      <c r="I4" s="5" t="s">
        <v>21</v>
      </c>
      <c r="J4" s="10" t="s">
        <v>22</v>
      </c>
      <c r="K4" s="8" t="s">
        <v>26</v>
      </c>
      <c r="L4" s="8" t="str">
        <f t="shared" si="0"/>
        <v>Abu Dhabi_United Arab Emirates</v>
      </c>
      <c r="M4" s="9" t="str">
        <f t="shared" si="1"/>
        <v>54.3717384338378_Parking and TDM</v>
      </c>
      <c r="N4" s="8" t="s">
        <v>26</v>
      </c>
      <c r="O4" s="5"/>
      <c r="P4" s="5"/>
      <c r="Q4">
        <f>VLOOKUP($L4,LocID!$B$2:$I$966, 7, FALSE)</f>
        <v>54.371738433837798</v>
      </c>
      <c r="S4"/>
    </row>
    <row r="5" spans="1:19" ht="22.5" x14ac:dyDescent="0.25">
      <c r="A5" s="5">
        <v>316</v>
      </c>
      <c r="B5" s="6">
        <v>2007.2080000000001</v>
      </c>
      <c r="C5" s="7">
        <v>2007</v>
      </c>
      <c r="D5" s="7" t="s">
        <v>27</v>
      </c>
      <c r="E5" s="7" t="s">
        <v>28</v>
      </c>
      <c r="F5" s="7" t="s">
        <v>19</v>
      </c>
      <c r="G5" s="7" t="s">
        <v>19</v>
      </c>
      <c r="H5" s="8" t="s">
        <v>20</v>
      </c>
      <c r="I5" s="5" t="s">
        <v>21</v>
      </c>
      <c r="J5" s="7" t="s">
        <v>22</v>
      </c>
      <c r="K5" s="7" t="s">
        <v>23</v>
      </c>
      <c r="L5" s="8" t="str">
        <f t="shared" si="0"/>
        <v>Abu Dhabi_United Arab Emirates</v>
      </c>
      <c r="M5" s="9" t="str">
        <f t="shared" si="1"/>
        <v>54.3717384338378_Multimodal</v>
      </c>
      <c r="N5" s="7" t="s">
        <v>23</v>
      </c>
      <c r="O5" s="5"/>
      <c r="P5" s="5"/>
      <c r="Q5">
        <f>VLOOKUP($L5,LocID!$B$2:$I$966, 7, FALSE)</f>
        <v>54.371738433837798</v>
      </c>
      <c r="S5"/>
    </row>
    <row r="6" spans="1:19" ht="22.5" x14ac:dyDescent="0.25">
      <c r="A6" s="5">
        <v>595</v>
      </c>
      <c r="B6" s="6">
        <v>2008.3019999999999</v>
      </c>
      <c r="C6" s="8" t="s">
        <v>29</v>
      </c>
      <c r="D6" s="11" t="s">
        <v>30</v>
      </c>
      <c r="E6" s="8" t="s">
        <v>31</v>
      </c>
      <c r="F6" s="10" t="s">
        <v>19</v>
      </c>
      <c r="G6" s="10" t="s">
        <v>19</v>
      </c>
      <c r="H6" s="8" t="s">
        <v>20</v>
      </c>
      <c r="I6" s="5" t="s">
        <v>21</v>
      </c>
      <c r="J6" s="8" t="s">
        <v>22</v>
      </c>
      <c r="K6" s="8" t="s">
        <v>23</v>
      </c>
      <c r="L6" s="8" t="str">
        <f t="shared" si="0"/>
        <v>Abu Dhabi_United Arab Emirates</v>
      </c>
      <c r="M6" s="9" t="str">
        <f t="shared" si="1"/>
        <v>54.3717384338378_Multimodal</v>
      </c>
      <c r="N6" s="8" t="s">
        <v>23</v>
      </c>
      <c r="O6" s="5"/>
      <c r="P6" s="5"/>
      <c r="Q6">
        <f>VLOOKUP($L6,LocID!$B$2:$I$966, 7, FALSE)</f>
        <v>54.371738433837798</v>
      </c>
      <c r="S6"/>
    </row>
    <row r="7" spans="1:19" ht="22.5" x14ac:dyDescent="0.25">
      <c r="A7" s="5">
        <v>596</v>
      </c>
      <c r="B7" s="6">
        <v>2008.3030000000001</v>
      </c>
      <c r="C7" s="8" t="s">
        <v>29</v>
      </c>
      <c r="D7" s="11" t="s">
        <v>32</v>
      </c>
      <c r="E7" s="8" t="s">
        <v>31</v>
      </c>
      <c r="F7" s="10" t="s">
        <v>19</v>
      </c>
      <c r="G7" s="10" t="s">
        <v>19</v>
      </c>
      <c r="H7" s="8" t="s">
        <v>20</v>
      </c>
      <c r="I7" s="5" t="s">
        <v>21</v>
      </c>
      <c r="J7" s="8" t="s">
        <v>22</v>
      </c>
      <c r="K7" s="8" t="s">
        <v>23</v>
      </c>
      <c r="L7" s="8" t="str">
        <f t="shared" si="0"/>
        <v>Abu Dhabi_United Arab Emirates</v>
      </c>
      <c r="M7" s="9" t="str">
        <f t="shared" si="1"/>
        <v>54.3717384338378_Multimodal</v>
      </c>
      <c r="N7" s="8" t="s">
        <v>23</v>
      </c>
      <c r="O7" s="5"/>
      <c r="P7" s="5"/>
      <c r="Q7">
        <f>VLOOKUP($L7,LocID!$B$2:$I$966, 7, FALSE)</f>
        <v>54.371738433837798</v>
      </c>
      <c r="S7"/>
    </row>
    <row r="8" spans="1:19" ht="22.5" x14ac:dyDescent="0.25">
      <c r="A8" s="5">
        <v>607</v>
      </c>
      <c r="B8" s="6">
        <v>2008.144</v>
      </c>
      <c r="C8" s="8" t="s">
        <v>29</v>
      </c>
      <c r="D8" s="11" t="s">
        <v>33</v>
      </c>
      <c r="E8" s="8" t="s">
        <v>34</v>
      </c>
      <c r="F8" s="10" t="s">
        <v>19</v>
      </c>
      <c r="G8" s="10" t="s">
        <v>19</v>
      </c>
      <c r="H8" s="8" t="s">
        <v>20</v>
      </c>
      <c r="I8" s="5" t="s">
        <v>21</v>
      </c>
      <c r="J8" s="8" t="s">
        <v>22</v>
      </c>
      <c r="K8" s="8" t="s">
        <v>23</v>
      </c>
      <c r="L8" s="8" t="str">
        <f t="shared" si="0"/>
        <v>Abu Dhabi_United Arab Emirates</v>
      </c>
      <c r="M8" s="9" t="str">
        <f t="shared" si="1"/>
        <v>54.3717384338378_Multimodal</v>
      </c>
      <c r="N8" s="8" t="s">
        <v>23</v>
      </c>
      <c r="O8" s="5"/>
      <c r="P8" s="5"/>
      <c r="Q8">
        <f>VLOOKUP($L8,LocID!$B$2:$I$966, 7, FALSE)</f>
        <v>54.371738433837798</v>
      </c>
      <c r="S8"/>
    </row>
    <row r="9" spans="1:19" ht="22.5" x14ac:dyDescent="0.25">
      <c r="A9" s="5">
        <v>669</v>
      </c>
      <c r="B9" s="6">
        <v>2008.2619999999999</v>
      </c>
      <c r="C9" s="8" t="s">
        <v>35</v>
      </c>
      <c r="D9" s="11" t="s">
        <v>36</v>
      </c>
      <c r="E9" s="8" t="s">
        <v>31</v>
      </c>
      <c r="F9" s="10" t="s">
        <v>19</v>
      </c>
      <c r="G9" s="10" t="s">
        <v>19</v>
      </c>
      <c r="H9" s="8" t="s">
        <v>20</v>
      </c>
      <c r="I9" s="5" t="s">
        <v>21</v>
      </c>
      <c r="J9" s="8" t="s">
        <v>22</v>
      </c>
      <c r="K9" s="8" t="s">
        <v>23</v>
      </c>
      <c r="L9" s="8" t="str">
        <f t="shared" si="0"/>
        <v>Abu Dhabi_United Arab Emirates</v>
      </c>
      <c r="M9" s="9" t="str">
        <f t="shared" si="1"/>
        <v>54.3717384338378_Multimodal</v>
      </c>
      <c r="N9" s="8" t="s">
        <v>23</v>
      </c>
      <c r="O9" s="5"/>
      <c r="P9" s="5"/>
      <c r="Q9">
        <f>VLOOKUP($L9,LocID!$B$2:$I$966, 7, FALSE)</f>
        <v>54.371738433837798</v>
      </c>
      <c r="S9"/>
    </row>
    <row r="10" spans="1:19" ht="22.5" x14ac:dyDescent="0.25">
      <c r="A10" s="5">
        <v>697</v>
      </c>
      <c r="B10" s="6">
        <v>2008.4639999999999</v>
      </c>
      <c r="C10" s="8" t="s">
        <v>37</v>
      </c>
      <c r="D10" s="11" t="s">
        <v>38</v>
      </c>
      <c r="E10" s="8" t="s">
        <v>31</v>
      </c>
      <c r="F10" s="10" t="s">
        <v>19</v>
      </c>
      <c r="G10" s="10" t="s">
        <v>19</v>
      </c>
      <c r="H10" s="8" t="s">
        <v>20</v>
      </c>
      <c r="I10" s="5" t="s">
        <v>21</v>
      </c>
      <c r="J10" s="8" t="s">
        <v>22</v>
      </c>
      <c r="K10" s="8" t="s">
        <v>23</v>
      </c>
      <c r="L10" s="8" t="str">
        <f t="shared" si="0"/>
        <v>Abu Dhabi_United Arab Emirates</v>
      </c>
      <c r="M10" s="9" t="str">
        <f t="shared" si="1"/>
        <v>54.3717384338378_Multimodal</v>
      </c>
      <c r="N10" s="8" t="s">
        <v>23</v>
      </c>
      <c r="O10" s="5"/>
      <c r="P10" s="5"/>
      <c r="Q10">
        <f>VLOOKUP($L10,LocID!$B$2:$I$966, 7, FALSE)</f>
        <v>54.371738433837798</v>
      </c>
      <c r="S10"/>
    </row>
    <row r="11" spans="1:19" ht="22.5" x14ac:dyDescent="0.25">
      <c r="A11" s="5">
        <v>754</v>
      </c>
      <c r="B11" s="6">
        <v>2009.2650000000001</v>
      </c>
      <c r="C11" s="8" t="s">
        <v>39</v>
      </c>
      <c r="D11" s="11" t="s">
        <v>40</v>
      </c>
      <c r="E11" s="8" t="s">
        <v>31</v>
      </c>
      <c r="F11" s="10" t="s">
        <v>19</v>
      </c>
      <c r="G11" s="10" t="s">
        <v>19</v>
      </c>
      <c r="H11" s="8" t="s">
        <v>20</v>
      </c>
      <c r="I11" s="5" t="s">
        <v>21</v>
      </c>
      <c r="J11" s="8" t="s">
        <v>22</v>
      </c>
      <c r="K11" s="8" t="s">
        <v>23</v>
      </c>
      <c r="L11" s="8" t="str">
        <f t="shared" si="0"/>
        <v>Abu Dhabi_United Arab Emirates</v>
      </c>
      <c r="M11" s="9" t="str">
        <f t="shared" si="1"/>
        <v>54.3717384338378_Multimodal</v>
      </c>
      <c r="N11" s="8" t="s">
        <v>23</v>
      </c>
      <c r="O11" s="5"/>
      <c r="P11" s="5"/>
      <c r="Q11">
        <f>VLOOKUP($L11,LocID!$B$2:$I$966, 7, FALSE)</f>
        <v>54.371738433837798</v>
      </c>
      <c r="S11"/>
    </row>
    <row r="12" spans="1:19" ht="22.5" x14ac:dyDescent="0.25">
      <c r="A12" s="5">
        <v>857</v>
      </c>
      <c r="B12" s="6">
        <v>2009.172</v>
      </c>
      <c r="C12" s="8" t="s">
        <v>41</v>
      </c>
      <c r="D12" s="11" t="s">
        <v>42</v>
      </c>
      <c r="E12" s="8" t="s">
        <v>31</v>
      </c>
      <c r="F12" s="10" t="s">
        <v>19</v>
      </c>
      <c r="G12" s="10" t="s">
        <v>19</v>
      </c>
      <c r="H12" s="8" t="s">
        <v>20</v>
      </c>
      <c r="I12" s="5" t="s">
        <v>21</v>
      </c>
      <c r="J12" s="8" t="s">
        <v>22</v>
      </c>
      <c r="K12" s="8" t="s">
        <v>23</v>
      </c>
      <c r="L12" s="8" t="str">
        <f t="shared" si="0"/>
        <v>Abu Dhabi_United Arab Emirates</v>
      </c>
      <c r="M12" s="9" t="str">
        <f t="shared" si="1"/>
        <v>54.3717384338378_Multimodal</v>
      </c>
      <c r="N12" s="8" t="s">
        <v>23</v>
      </c>
      <c r="O12" s="5"/>
      <c r="P12" s="5"/>
      <c r="Q12">
        <f>VLOOKUP($L12,LocID!$B$2:$I$966, 7, FALSE)</f>
        <v>54.371738433837798</v>
      </c>
      <c r="S12"/>
    </row>
    <row r="13" spans="1:19" ht="22.5" x14ac:dyDescent="0.25">
      <c r="A13" s="5">
        <v>1094</v>
      </c>
      <c r="B13" s="6">
        <v>2010.4159999999999</v>
      </c>
      <c r="C13" s="8" t="s">
        <v>43</v>
      </c>
      <c r="D13" s="11" t="s">
        <v>44</v>
      </c>
      <c r="E13" s="8" t="s">
        <v>45</v>
      </c>
      <c r="F13" s="10" t="s">
        <v>19</v>
      </c>
      <c r="G13" s="10" t="s">
        <v>19</v>
      </c>
      <c r="H13" s="8" t="s">
        <v>20</v>
      </c>
      <c r="I13" s="5" t="s">
        <v>21</v>
      </c>
      <c r="J13" s="8" t="s">
        <v>22</v>
      </c>
      <c r="K13" s="8" t="s">
        <v>23</v>
      </c>
      <c r="L13" s="8" t="str">
        <f t="shared" si="0"/>
        <v>Abu Dhabi_United Arab Emirates</v>
      </c>
      <c r="M13" s="9" t="str">
        <f t="shared" si="1"/>
        <v>54.3717384338378_Multimodal</v>
      </c>
      <c r="N13" s="8" t="s">
        <v>23</v>
      </c>
      <c r="O13" s="5"/>
      <c r="P13" s="5"/>
      <c r="Q13">
        <f>VLOOKUP($L13,LocID!$B$2:$I$966, 7, FALSE)</f>
        <v>54.371738433837798</v>
      </c>
      <c r="S13"/>
    </row>
    <row r="14" spans="1:19" x14ac:dyDescent="0.25">
      <c r="A14" s="5">
        <v>647</v>
      </c>
      <c r="B14" s="6">
        <v>2008.2260000000001</v>
      </c>
      <c r="C14" s="8" t="s">
        <v>29</v>
      </c>
      <c r="D14" s="11" t="s">
        <v>46</v>
      </c>
      <c r="E14" s="8" t="s">
        <v>47</v>
      </c>
      <c r="F14" s="10" t="s">
        <v>48</v>
      </c>
      <c r="G14" s="10" t="s">
        <v>48</v>
      </c>
      <c r="H14" s="8" t="s">
        <v>49</v>
      </c>
      <c r="I14" s="8" t="s">
        <v>50</v>
      </c>
      <c r="J14" s="8" t="s">
        <v>51</v>
      </c>
      <c r="K14" s="8" t="s">
        <v>52</v>
      </c>
      <c r="L14" s="8" t="str">
        <f t="shared" si="0"/>
        <v>Acton_MA</v>
      </c>
      <c r="M14" s="9" t="str">
        <f t="shared" si="1"/>
        <v>-71.4333190917968_Transit</v>
      </c>
      <c r="N14" s="8" t="s">
        <v>52</v>
      </c>
      <c r="O14" s="5"/>
      <c r="P14" s="5"/>
      <c r="Q14">
        <f>VLOOKUP($L14,LocID!$B$2:$I$966, 7, FALSE)</f>
        <v>-71.433319091796804</v>
      </c>
      <c r="S14"/>
    </row>
    <row r="15" spans="1:19" ht="33" x14ac:dyDescent="0.25">
      <c r="A15" s="5">
        <v>737</v>
      </c>
      <c r="B15" s="6">
        <v>2009.1590000000001</v>
      </c>
      <c r="C15" s="8" t="s">
        <v>37</v>
      </c>
      <c r="D15" s="11" t="s">
        <v>53</v>
      </c>
      <c r="E15" s="8" t="s">
        <v>54</v>
      </c>
      <c r="F15" s="10" t="s">
        <v>48</v>
      </c>
      <c r="G15" s="10" t="s">
        <v>48</v>
      </c>
      <c r="H15" s="8" t="s">
        <v>49</v>
      </c>
      <c r="I15" s="8" t="s">
        <v>50</v>
      </c>
      <c r="J15" s="8" t="s">
        <v>55</v>
      </c>
      <c r="K15" s="8" t="s">
        <v>26</v>
      </c>
      <c r="L15" s="8" t="str">
        <f t="shared" si="0"/>
        <v>Acton_MA</v>
      </c>
      <c r="M15" s="9" t="str">
        <f t="shared" si="1"/>
        <v>-71.4333190917968_Parking and TDM</v>
      </c>
      <c r="N15" s="8" t="s">
        <v>26</v>
      </c>
      <c r="O15" s="5"/>
      <c r="P15" s="5"/>
      <c r="Q15">
        <f>VLOOKUP($L15,LocID!$B$2:$I$966, 7, FALSE)</f>
        <v>-71.433319091796804</v>
      </c>
      <c r="S15"/>
    </row>
    <row r="16" spans="1:19" ht="33" x14ac:dyDescent="0.25">
      <c r="A16" s="5">
        <v>928</v>
      </c>
      <c r="B16" s="6">
        <v>2009.5930000000001</v>
      </c>
      <c r="C16" s="8" t="s">
        <v>56</v>
      </c>
      <c r="D16" s="11" t="s">
        <v>57</v>
      </c>
      <c r="E16" s="8" t="s">
        <v>58</v>
      </c>
      <c r="F16" s="10" t="s">
        <v>59</v>
      </c>
      <c r="G16" s="10" t="s">
        <v>59</v>
      </c>
      <c r="H16" s="8" t="s">
        <v>60</v>
      </c>
      <c r="I16" s="8" t="s">
        <v>50</v>
      </c>
      <c r="J16" s="8" t="s">
        <v>61</v>
      </c>
      <c r="K16" s="8" t="s">
        <v>23</v>
      </c>
      <c r="L16" s="8" t="str">
        <f t="shared" si="0"/>
        <v>Akron_OH</v>
      </c>
      <c r="M16" s="9" t="str">
        <f t="shared" si="1"/>
        <v>-81.514060974121_Multimodal</v>
      </c>
      <c r="N16" s="8" t="s">
        <v>23</v>
      </c>
      <c r="O16" s="5"/>
      <c r="P16" s="5"/>
      <c r="Q16">
        <f>VLOOKUP($L16,LocID!$B$2:$I$966, 7, FALSE)</f>
        <v>-81.514060974121094</v>
      </c>
      <c r="S16"/>
    </row>
    <row r="17" spans="1:19" ht="33" x14ac:dyDescent="0.25">
      <c r="A17" s="5">
        <v>1854</v>
      </c>
      <c r="B17" s="6">
        <v>2012.874</v>
      </c>
      <c r="C17" s="12" t="s">
        <v>62</v>
      </c>
      <c r="D17" s="12" t="s">
        <v>63</v>
      </c>
      <c r="E17" s="12" t="s">
        <v>64</v>
      </c>
      <c r="F17" s="12" t="s">
        <v>59</v>
      </c>
      <c r="G17" s="12" t="s">
        <v>59</v>
      </c>
      <c r="H17" s="12" t="s">
        <v>60</v>
      </c>
      <c r="I17" s="8" t="s">
        <v>50</v>
      </c>
      <c r="J17" s="12" t="s">
        <v>61</v>
      </c>
      <c r="K17" s="12" t="s">
        <v>23</v>
      </c>
      <c r="L17" s="8" t="str">
        <f t="shared" si="0"/>
        <v>Akron_OH</v>
      </c>
      <c r="M17" s="9" t="str">
        <f t="shared" si="1"/>
        <v>-81.514060974121_Multimodal</v>
      </c>
      <c r="N17" s="12" t="s">
        <v>23</v>
      </c>
      <c r="O17" s="5"/>
      <c r="P17" s="5"/>
      <c r="Q17">
        <f>VLOOKUP($L17,LocID!$B$2:$I$966, 7, FALSE)</f>
        <v>-81.514060974121094</v>
      </c>
      <c r="S17"/>
    </row>
    <row r="18" spans="1:19" x14ac:dyDescent="0.25">
      <c r="A18" s="5">
        <v>2006</v>
      </c>
      <c r="B18" s="6">
        <v>2013.0737999999999</v>
      </c>
      <c r="C18" s="8" t="s">
        <v>65</v>
      </c>
      <c r="D18" s="8" t="s">
        <v>66</v>
      </c>
      <c r="E18" s="8" t="s">
        <v>67</v>
      </c>
      <c r="F18" s="8" t="s">
        <v>59</v>
      </c>
      <c r="G18" s="8" t="s">
        <v>59</v>
      </c>
      <c r="H18" s="8" t="s">
        <v>60</v>
      </c>
      <c r="I18" s="8" t="s">
        <v>50</v>
      </c>
      <c r="J18" s="8" t="s">
        <v>61</v>
      </c>
      <c r="K18" s="12" t="s">
        <v>52</v>
      </c>
      <c r="L18" s="8" t="str">
        <f t="shared" si="0"/>
        <v>Akron_OH</v>
      </c>
      <c r="M18" s="9" t="str">
        <f t="shared" si="1"/>
        <v>-81.514060974121_Transit</v>
      </c>
      <c r="N18" s="12" t="s">
        <v>52</v>
      </c>
      <c r="O18" s="5"/>
      <c r="P18" s="5"/>
      <c r="Q18">
        <f>VLOOKUP($L18,LocID!$B$2:$I$966, 7, FALSE)</f>
        <v>-81.514060974121094</v>
      </c>
      <c r="S18"/>
    </row>
    <row r="19" spans="1:19" ht="22.5" x14ac:dyDescent="0.25">
      <c r="A19" s="5">
        <v>1061</v>
      </c>
      <c r="B19" s="6">
        <v>2010.0329999999999</v>
      </c>
      <c r="C19" s="8" t="s">
        <v>68</v>
      </c>
      <c r="D19" s="11" t="s">
        <v>69</v>
      </c>
      <c r="E19" s="8" t="s">
        <v>70</v>
      </c>
      <c r="F19" s="10" t="s">
        <v>71</v>
      </c>
      <c r="G19" s="10" t="s">
        <v>71</v>
      </c>
      <c r="H19" s="8" t="s">
        <v>20</v>
      </c>
      <c r="I19" s="5" t="s">
        <v>21</v>
      </c>
      <c r="J19" s="8" t="s">
        <v>22</v>
      </c>
      <c r="K19" s="8" t="s">
        <v>72</v>
      </c>
      <c r="L19" s="8" t="str">
        <f t="shared" si="0"/>
        <v>Al Ain_United Arab Emirates</v>
      </c>
      <c r="M19" s="9" t="str">
        <f t="shared" si="1"/>
        <v>55.6817016601562_Multimodal</v>
      </c>
      <c r="N19" s="8" t="s">
        <v>23</v>
      </c>
      <c r="O19" s="5">
        <v>1</v>
      </c>
      <c r="P19" s="5"/>
      <c r="Q19">
        <f>VLOOKUP($L19,LocID!$B$2:$I$966, 7, FALSE)</f>
        <v>55.6817016601562</v>
      </c>
      <c r="S19"/>
    </row>
    <row r="20" spans="1:19" ht="33" x14ac:dyDescent="0.25">
      <c r="A20" s="5">
        <v>323</v>
      </c>
      <c r="B20" s="13">
        <v>2007.3920000000001</v>
      </c>
      <c r="C20" s="10">
        <v>2007</v>
      </c>
      <c r="D20" s="10" t="s">
        <v>73</v>
      </c>
      <c r="E20" s="10" t="s">
        <v>74</v>
      </c>
      <c r="F20" s="10" t="s">
        <v>75</v>
      </c>
      <c r="G20" s="10" t="s">
        <v>75</v>
      </c>
      <c r="H20" s="14" t="s">
        <v>76</v>
      </c>
      <c r="I20" s="8" t="s">
        <v>50</v>
      </c>
      <c r="J20" s="10" t="s">
        <v>77</v>
      </c>
      <c r="K20" s="10" t="s">
        <v>26</v>
      </c>
      <c r="L20" s="8" t="str">
        <f t="shared" si="0"/>
        <v>Alameda_CA</v>
      </c>
      <c r="M20" s="9" t="str">
        <f t="shared" si="1"/>
        <v>-122.245300292968_Parking and TDM</v>
      </c>
      <c r="N20" s="10" t="s">
        <v>26</v>
      </c>
      <c r="O20" s="5"/>
      <c r="P20" s="5"/>
      <c r="Q20">
        <f>VLOOKUP($L20,LocID!$B$2:$I$966, 7, FALSE)</f>
        <v>-122.245300292968</v>
      </c>
      <c r="S20"/>
    </row>
    <row r="21" spans="1:19" x14ac:dyDescent="0.25">
      <c r="A21" s="5">
        <v>405</v>
      </c>
      <c r="B21" s="6">
        <v>2006.48</v>
      </c>
      <c r="C21" s="8">
        <v>2007</v>
      </c>
      <c r="D21" s="8" t="s">
        <v>78</v>
      </c>
      <c r="E21" s="8" t="s">
        <v>79</v>
      </c>
      <c r="F21" s="10" t="s">
        <v>75</v>
      </c>
      <c r="G21" s="10" t="s">
        <v>75</v>
      </c>
      <c r="H21" s="8" t="s">
        <v>76</v>
      </c>
      <c r="I21" s="8" t="s">
        <v>50</v>
      </c>
      <c r="J21" s="10" t="s">
        <v>77</v>
      </c>
      <c r="K21" s="8" t="s">
        <v>52</v>
      </c>
      <c r="L21" s="8" t="str">
        <f t="shared" si="0"/>
        <v>Alameda_CA</v>
      </c>
      <c r="M21" s="9" t="str">
        <f t="shared" si="1"/>
        <v>-122.245300292968_Transit</v>
      </c>
      <c r="N21" s="8" t="s">
        <v>52</v>
      </c>
      <c r="O21" s="5"/>
      <c r="P21" s="5"/>
      <c r="Q21">
        <f>VLOOKUP($L21,LocID!$B$2:$I$966, 7, FALSE)</f>
        <v>-122.245300292968</v>
      </c>
      <c r="S21"/>
    </row>
    <row r="22" spans="1:19" ht="33" x14ac:dyDescent="0.25">
      <c r="A22" s="5">
        <v>698</v>
      </c>
      <c r="B22" s="6">
        <v>2008.413</v>
      </c>
      <c r="C22" s="8" t="s">
        <v>37</v>
      </c>
      <c r="D22" s="11" t="s">
        <v>80</v>
      </c>
      <c r="E22" s="8" t="s">
        <v>74</v>
      </c>
      <c r="F22" s="10" t="s">
        <v>75</v>
      </c>
      <c r="G22" s="10" t="s">
        <v>75</v>
      </c>
      <c r="H22" s="8" t="s">
        <v>76</v>
      </c>
      <c r="I22" s="8" t="s">
        <v>50</v>
      </c>
      <c r="J22" s="8" t="s">
        <v>77</v>
      </c>
      <c r="K22" s="8" t="s">
        <v>26</v>
      </c>
      <c r="L22" s="8" t="str">
        <f t="shared" si="0"/>
        <v>Alameda_CA</v>
      </c>
      <c r="M22" s="9" t="str">
        <f t="shared" si="1"/>
        <v>-122.245300292968_Parking and TDM</v>
      </c>
      <c r="N22" s="8" t="s">
        <v>26</v>
      </c>
      <c r="O22" s="5"/>
      <c r="P22" s="5"/>
      <c r="Q22">
        <f>VLOOKUP($L22,LocID!$B$2:$I$966, 7, FALSE)</f>
        <v>-122.245300292968</v>
      </c>
      <c r="S22"/>
    </row>
    <row r="23" spans="1:19" ht="33" x14ac:dyDescent="0.25">
      <c r="A23" s="5">
        <v>756</v>
      </c>
      <c r="B23" s="6">
        <v>2009.248</v>
      </c>
      <c r="C23" s="8" t="s">
        <v>39</v>
      </c>
      <c r="D23" s="11" t="s">
        <v>81</v>
      </c>
      <c r="E23" s="8" t="s">
        <v>74</v>
      </c>
      <c r="F23" s="10" t="s">
        <v>75</v>
      </c>
      <c r="G23" s="10" t="s">
        <v>75</v>
      </c>
      <c r="H23" s="8" t="s">
        <v>76</v>
      </c>
      <c r="I23" s="8" t="s">
        <v>50</v>
      </c>
      <c r="J23" s="8" t="s">
        <v>77</v>
      </c>
      <c r="K23" s="8" t="s">
        <v>23</v>
      </c>
      <c r="L23" s="8" t="str">
        <f t="shared" si="0"/>
        <v>Alameda_CA</v>
      </c>
      <c r="M23" s="9" t="str">
        <f t="shared" si="1"/>
        <v>-122.245300292968_Multimodal</v>
      </c>
      <c r="N23" s="8" t="s">
        <v>23</v>
      </c>
      <c r="O23" s="5"/>
      <c r="P23" s="5"/>
      <c r="Q23">
        <f>VLOOKUP($L23,LocID!$B$2:$I$966, 7, FALSE)</f>
        <v>-122.245300292968</v>
      </c>
      <c r="S23"/>
    </row>
    <row r="24" spans="1:19" ht="33" x14ac:dyDescent="0.25">
      <c r="A24" s="5">
        <v>981</v>
      </c>
      <c r="B24" s="6">
        <v>2009.19</v>
      </c>
      <c r="C24" s="8" t="s">
        <v>82</v>
      </c>
      <c r="D24" s="11" t="s">
        <v>83</v>
      </c>
      <c r="E24" s="8" t="s">
        <v>74</v>
      </c>
      <c r="F24" s="10" t="s">
        <v>75</v>
      </c>
      <c r="G24" s="10" t="s">
        <v>75</v>
      </c>
      <c r="H24" s="8" t="s">
        <v>76</v>
      </c>
      <c r="I24" s="8" t="s">
        <v>50</v>
      </c>
      <c r="J24" s="8" t="s">
        <v>77</v>
      </c>
      <c r="K24" s="8" t="s">
        <v>23</v>
      </c>
      <c r="L24" s="8" t="str">
        <f t="shared" si="0"/>
        <v>Alameda_CA</v>
      </c>
      <c r="M24" s="9" t="str">
        <f t="shared" si="1"/>
        <v>-122.245300292968_Multimodal</v>
      </c>
      <c r="N24" s="8" t="s">
        <v>23</v>
      </c>
      <c r="O24" s="5"/>
      <c r="P24" s="5"/>
      <c r="Q24">
        <f>VLOOKUP($L24,LocID!$B$2:$I$966, 7, FALSE)</f>
        <v>-122.245300292968</v>
      </c>
      <c r="S24"/>
    </row>
    <row r="25" spans="1:19" x14ac:dyDescent="0.25">
      <c r="A25" s="5">
        <v>982</v>
      </c>
      <c r="B25" s="6">
        <v>2009.6569999999999</v>
      </c>
      <c r="C25" s="8" t="s">
        <v>82</v>
      </c>
      <c r="D25" s="11" t="s">
        <v>84</v>
      </c>
      <c r="E25" s="8" t="s">
        <v>74</v>
      </c>
      <c r="F25" s="10" t="s">
        <v>75</v>
      </c>
      <c r="G25" s="10" t="s">
        <v>75</v>
      </c>
      <c r="H25" s="8" t="s">
        <v>76</v>
      </c>
      <c r="I25" s="8" t="s">
        <v>50</v>
      </c>
      <c r="J25" s="8" t="s">
        <v>77</v>
      </c>
      <c r="K25" s="8" t="s">
        <v>52</v>
      </c>
      <c r="L25" s="8" t="str">
        <f t="shared" si="0"/>
        <v>Alameda_CA</v>
      </c>
      <c r="M25" s="9" t="str">
        <f t="shared" si="1"/>
        <v>-122.245300292968_Transit</v>
      </c>
      <c r="N25" s="8" t="s">
        <v>52</v>
      </c>
      <c r="O25" s="5"/>
      <c r="P25" s="5"/>
      <c r="Q25">
        <f>VLOOKUP($L25,LocID!$B$2:$I$966, 7, FALSE)</f>
        <v>-122.245300292968</v>
      </c>
      <c r="S25"/>
    </row>
    <row r="26" spans="1:19" ht="33" x14ac:dyDescent="0.25">
      <c r="A26" s="5">
        <v>1213</v>
      </c>
      <c r="B26" s="6">
        <v>2010.6949999999999</v>
      </c>
      <c r="C26" s="8" t="s">
        <v>85</v>
      </c>
      <c r="D26" s="11" t="s">
        <v>86</v>
      </c>
      <c r="E26" s="8" t="s">
        <v>74</v>
      </c>
      <c r="F26" s="10" t="s">
        <v>75</v>
      </c>
      <c r="G26" s="10" t="s">
        <v>75</v>
      </c>
      <c r="H26" s="8" t="s">
        <v>76</v>
      </c>
      <c r="I26" s="8" t="s">
        <v>50</v>
      </c>
      <c r="J26" s="8" t="s">
        <v>77</v>
      </c>
      <c r="K26" s="8" t="s">
        <v>26</v>
      </c>
      <c r="L26" s="8" t="str">
        <f t="shared" si="0"/>
        <v>Alameda_CA</v>
      </c>
      <c r="M26" s="9" t="str">
        <f t="shared" si="1"/>
        <v>-122.245300292968_Parking and TDM</v>
      </c>
      <c r="N26" s="8" t="s">
        <v>26</v>
      </c>
      <c r="O26" s="5"/>
      <c r="P26" s="5"/>
      <c r="Q26">
        <f>VLOOKUP($L26,LocID!$B$2:$I$966, 7, FALSE)</f>
        <v>-122.245300292968</v>
      </c>
      <c r="S26"/>
    </row>
    <row r="27" spans="1:19" ht="33" x14ac:dyDescent="0.25">
      <c r="A27" s="5">
        <v>1578</v>
      </c>
      <c r="B27" s="6">
        <v>2012.2349999999999</v>
      </c>
      <c r="C27" s="10" t="s">
        <v>87</v>
      </c>
      <c r="D27" s="10" t="s">
        <v>88</v>
      </c>
      <c r="E27" s="10" t="s">
        <v>89</v>
      </c>
      <c r="F27" s="10" t="s">
        <v>75</v>
      </c>
      <c r="G27" s="10" t="s">
        <v>75</v>
      </c>
      <c r="H27" s="10" t="s">
        <v>76</v>
      </c>
      <c r="I27" s="8" t="s">
        <v>50</v>
      </c>
      <c r="J27" s="10" t="s">
        <v>77</v>
      </c>
      <c r="K27" s="10" t="s">
        <v>26</v>
      </c>
      <c r="L27" s="8" t="str">
        <f t="shared" si="0"/>
        <v>Alameda_CA</v>
      </c>
      <c r="M27" s="9" t="str">
        <f t="shared" si="1"/>
        <v>-122.245300292968_Parking and TDM</v>
      </c>
      <c r="N27" s="10" t="s">
        <v>26</v>
      </c>
      <c r="O27" s="5"/>
      <c r="P27" s="5"/>
      <c r="Q27">
        <f>VLOOKUP($L27,LocID!$B$2:$I$966, 7, FALSE)</f>
        <v>-122.245300292968</v>
      </c>
      <c r="S27"/>
    </row>
    <row r="28" spans="1:19" ht="33" x14ac:dyDescent="0.25">
      <c r="A28" s="5">
        <v>1709</v>
      </c>
      <c r="B28" s="6">
        <v>2012.0450000000001</v>
      </c>
      <c r="C28" s="8" t="s">
        <v>90</v>
      </c>
      <c r="D28" s="8" t="s">
        <v>91</v>
      </c>
      <c r="E28" s="8" t="s">
        <v>74</v>
      </c>
      <c r="F28" s="10" t="s">
        <v>75</v>
      </c>
      <c r="G28" s="10" t="s">
        <v>75</v>
      </c>
      <c r="H28" s="8" t="s">
        <v>76</v>
      </c>
      <c r="I28" s="8" t="s">
        <v>50</v>
      </c>
      <c r="J28" s="8" t="s">
        <v>77</v>
      </c>
      <c r="K28" s="8" t="s">
        <v>23</v>
      </c>
      <c r="L28" s="8" t="str">
        <f t="shared" si="0"/>
        <v>Alameda_CA</v>
      </c>
      <c r="M28" s="9" t="str">
        <f t="shared" si="1"/>
        <v>-122.245300292968_Multimodal</v>
      </c>
      <c r="N28" s="8" t="s">
        <v>23</v>
      </c>
      <c r="O28" s="5"/>
      <c r="P28" s="5"/>
      <c r="Q28">
        <f>VLOOKUP($L28,LocID!$B$2:$I$966, 7, FALSE)</f>
        <v>-122.245300292968</v>
      </c>
      <c r="S28"/>
    </row>
    <row r="29" spans="1:19" ht="33" x14ac:dyDescent="0.25">
      <c r="A29" s="5">
        <v>2358</v>
      </c>
      <c r="B29" s="6">
        <v>2014.0975000000001</v>
      </c>
      <c r="C29" s="8" t="s">
        <v>92</v>
      </c>
      <c r="D29" s="8" t="s">
        <v>93</v>
      </c>
      <c r="E29" s="8" t="s">
        <v>94</v>
      </c>
      <c r="F29" s="8" t="s">
        <v>75</v>
      </c>
      <c r="G29" s="8" t="s">
        <v>75</v>
      </c>
      <c r="H29" s="8" t="s">
        <v>76</v>
      </c>
      <c r="I29" s="8" t="s">
        <v>50</v>
      </c>
      <c r="J29" s="8" t="s">
        <v>77</v>
      </c>
      <c r="K29" s="12" t="s">
        <v>26</v>
      </c>
      <c r="L29" s="8" t="str">
        <f t="shared" si="0"/>
        <v>Alameda_CA</v>
      </c>
      <c r="M29" s="9" t="str">
        <f t="shared" si="1"/>
        <v>-122.245300292968_Parking and TDM</v>
      </c>
      <c r="N29" s="12" t="s">
        <v>26</v>
      </c>
      <c r="O29" s="5"/>
      <c r="P29" s="5"/>
      <c r="Q29">
        <f>VLOOKUP($L29,LocID!$B$2:$I$966, 7, FALSE)</f>
        <v>-122.245300292968</v>
      </c>
      <c r="S29"/>
    </row>
    <row r="30" spans="1:19" x14ac:dyDescent="0.25">
      <c r="A30" s="5">
        <v>1595</v>
      </c>
      <c r="B30" s="6">
        <v>2012.2719999999999</v>
      </c>
      <c r="C30" s="10" t="s">
        <v>87</v>
      </c>
      <c r="D30" s="10" t="s">
        <v>95</v>
      </c>
      <c r="E30" s="10" t="s">
        <v>96</v>
      </c>
      <c r="F30" s="10" t="s">
        <v>97</v>
      </c>
      <c r="G30" s="10" t="s">
        <v>97</v>
      </c>
      <c r="H30" s="10" t="s">
        <v>76</v>
      </c>
      <c r="I30" s="8" t="s">
        <v>50</v>
      </c>
      <c r="J30" s="10" t="s">
        <v>77</v>
      </c>
      <c r="K30" s="10" t="s">
        <v>98</v>
      </c>
      <c r="L30" s="8" t="str">
        <f t="shared" si="0"/>
        <v>Alamo_CA</v>
      </c>
      <c r="M30" s="9" t="str">
        <f t="shared" si="1"/>
        <v>-122.032386779785_PACT</v>
      </c>
      <c r="N30" s="10" t="s">
        <v>98</v>
      </c>
      <c r="O30" s="5"/>
      <c r="P30" s="5"/>
      <c r="Q30">
        <f>VLOOKUP($L30,LocID!$B$2:$I$966, 7, FALSE)</f>
        <v>-122.032386779785</v>
      </c>
      <c r="S30"/>
    </row>
    <row r="31" spans="1:19" ht="33" x14ac:dyDescent="0.25">
      <c r="A31" s="5">
        <v>1565</v>
      </c>
      <c r="B31" s="6">
        <v>2012.259</v>
      </c>
      <c r="C31" s="10" t="s">
        <v>87</v>
      </c>
      <c r="D31" s="10" t="s">
        <v>99</v>
      </c>
      <c r="E31" s="10" t="s">
        <v>100</v>
      </c>
      <c r="F31" s="10" t="s">
        <v>101</v>
      </c>
      <c r="G31" s="10" t="s">
        <v>101</v>
      </c>
      <c r="H31" s="10" t="s">
        <v>76</v>
      </c>
      <c r="I31" s="8" t="s">
        <v>50</v>
      </c>
      <c r="J31" s="10" t="s">
        <v>77</v>
      </c>
      <c r="K31" s="10" t="s">
        <v>23</v>
      </c>
      <c r="L31" s="8" t="str">
        <f t="shared" si="0"/>
        <v>Albany_CA</v>
      </c>
      <c r="M31" s="9" t="str">
        <f t="shared" si="1"/>
        <v>-122.297996520996_Multimodal</v>
      </c>
      <c r="N31" s="10" t="s">
        <v>23</v>
      </c>
      <c r="O31" s="5"/>
      <c r="P31" s="5"/>
      <c r="Q31">
        <f>VLOOKUP($L31,LocID!$B$2:$I$966, 7, FALSE)</f>
        <v>-122.29799652099599</v>
      </c>
      <c r="S31"/>
    </row>
    <row r="32" spans="1:19" ht="33" x14ac:dyDescent="0.25">
      <c r="A32" s="5">
        <v>1801</v>
      </c>
      <c r="B32" s="6">
        <v>2012.932</v>
      </c>
      <c r="C32" s="8" t="s">
        <v>62</v>
      </c>
      <c r="D32" s="8" t="s">
        <v>102</v>
      </c>
      <c r="E32" s="8" t="s">
        <v>100</v>
      </c>
      <c r="F32" s="8" t="s">
        <v>101</v>
      </c>
      <c r="G32" s="8" t="s">
        <v>101</v>
      </c>
      <c r="H32" s="8" t="s">
        <v>76</v>
      </c>
      <c r="I32" s="8" t="s">
        <v>50</v>
      </c>
      <c r="J32" s="8" t="s">
        <v>77</v>
      </c>
      <c r="K32" s="12" t="s">
        <v>72</v>
      </c>
      <c r="L32" s="8" t="str">
        <f t="shared" si="0"/>
        <v>Albany_CA</v>
      </c>
      <c r="M32" s="9" t="str">
        <f t="shared" si="1"/>
        <v>-122.297996520996_Multimodal</v>
      </c>
      <c r="N32" s="12" t="s">
        <v>23</v>
      </c>
      <c r="O32" s="5">
        <v>1</v>
      </c>
      <c r="P32" s="5"/>
      <c r="Q32">
        <f>VLOOKUP($L32,LocID!$B$2:$I$966, 7, FALSE)</f>
        <v>-122.29799652099599</v>
      </c>
      <c r="S32"/>
    </row>
    <row r="33" spans="1:19" ht="33" x14ac:dyDescent="0.25">
      <c r="A33" s="5">
        <v>2052</v>
      </c>
      <c r="B33" s="6">
        <v>2013.0746999999999</v>
      </c>
      <c r="C33" s="8" t="s">
        <v>65</v>
      </c>
      <c r="D33" s="8" t="s">
        <v>103</v>
      </c>
      <c r="E33" s="8" t="s">
        <v>100</v>
      </c>
      <c r="F33" s="8" t="s">
        <v>101</v>
      </c>
      <c r="G33" s="8" t="s">
        <v>101</v>
      </c>
      <c r="H33" s="8" t="s">
        <v>76</v>
      </c>
      <c r="I33" s="8" t="s">
        <v>50</v>
      </c>
      <c r="J33" s="8" t="s">
        <v>77</v>
      </c>
      <c r="K33" s="12" t="s">
        <v>72</v>
      </c>
      <c r="L33" s="8" t="str">
        <f t="shared" si="0"/>
        <v>Albany_CA</v>
      </c>
      <c r="M33" s="9" t="str">
        <f t="shared" si="1"/>
        <v>-122.297996520996_Multimodal</v>
      </c>
      <c r="N33" s="12" t="s">
        <v>23</v>
      </c>
      <c r="O33" s="5">
        <v>1</v>
      </c>
      <c r="P33" s="5"/>
      <c r="Q33">
        <f>VLOOKUP($L33,LocID!$B$2:$I$966, 7, FALSE)</f>
        <v>-122.29799652099599</v>
      </c>
      <c r="S33"/>
    </row>
    <row r="34" spans="1:19" ht="33" x14ac:dyDescent="0.25">
      <c r="A34" s="5">
        <v>549</v>
      </c>
      <c r="B34" s="6">
        <v>2008.1859999999999</v>
      </c>
      <c r="C34" s="8" t="s">
        <v>104</v>
      </c>
      <c r="D34" s="11" t="s">
        <v>105</v>
      </c>
      <c r="E34" s="8" t="s">
        <v>106</v>
      </c>
      <c r="F34" s="10" t="s">
        <v>101</v>
      </c>
      <c r="G34" s="10" t="s">
        <v>101</v>
      </c>
      <c r="H34" s="8" t="s">
        <v>107</v>
      </c>
      <c r="I34" s="8" t="s">
        <v>50</v>
      </c>
      <c r="J34" s="8" t="s">
        <v>51</v>
      </c>
      <c r="K34" s="8" t="s">
        <v>23</v>
      </c>
      <c r="L34" s="8" t="str">
        <f t="shared" si="0"/>
        <v>Albany_NY</v>
      </c>
      <c r="M34" s="9" t="str">
        <f t="shared" si="1"/>
        <v>-73.7552108764648_Multimodal</v>
      </c>
      <c r="N34" s="8" t="s">
        <v>23</v>
      </c>
      <c r="O34" s="5"/>
      <c r="P34" s="5"/>
      <c r="Q34">
        <f>VLOOKUP($L34,LocID!$B$2:$I$966, 7, FALSE)</f>
        <v>-73.755210876464801</v>
      </c>
      <c r="S34"/>
    </row>
    <row r="35" spans="1:19" ht="33" x14ac:dyDescent="0.25">
      <c r="A35" s="5">
        <v>567</v>
      </c>
      <c r="B35" s="13">
        <v>2005.4390000000001</v>
      </c>
      <c r="C35" s="10" t="s">
        <v>104</v>
      </c>
      <c r="D35" s="10" t="s">
        <v>108</v>
      </c>
      <c r="E35" s="10" t="s">
        <v>109</v>
      </c>
      <c r="F35" s="10" t="s">
        <v>101</v>
      </c>
      <c r="G35" s="10" t="s">
        <v>101</v>
      </c>
      <c r="H35" s="10" t="s">
        <v>107</v>
      </c>
      <c r="I35" s="8" t="s">
        <v>50</v>
      </c>
      <c r="J35" s="10" t="s">
        <v>51</v>
      </c>
      <c r="K35" s="10" t="s">
        <v>23</v>
      </c>
      <c r="L35" s="8" t="str">
        <f t="shared" si="0"/>
        <v>Albany_NY</v>
      </c>
      <c r="M35" s="9" t="str">
        <f t="shared" si="1"/>
        <v>-73.7552108764648_Multimodal</v>
      </c>
      <c r="N35" s="10" t="s">
        <v>23</v>
      </c>
      <c r="O35" s="5"/>
      <c r="P35" s="5"/>
      <c r="Q35">
        <f>VLOOKUP($L35,LocID!$B$2:$I$966, 7, FALSE)</f>
        <v>-73.755210876464801</v>
      </c>
      <c r="S35"/>
    </row>
    <row r="36" spans="1:19" ht="33" x14ac:dyDescent="0.25">
      <c r="A36" s="5">
        <v>1611</v>
      </c>
      <c r="B36" s="6">
        <v>2012.3989999999999</v>
      </c>
      <c r="C36" s="8" t="s">
        <v>110</v>
      </c>
      <c r="D36" s="8" t="s">
        <v>111</v>
      </c>
      <c r="E36" s="8" t="s">
        <v>109</v>
      </c>
      <c r="F36" s="8" t="s">
        <v>101</v>
      </c>
      <c r="G36" s="8" t="s">
        <v>101</v>
      </c>
      <c r="H36" s="8" t="s">
        <v>107</v>
      </c>
      <c r="I36" s="8" t="s">
        <v>50</v>
      </c>
      <c r="J36" s="8" t="s">
        <v>51</v>
      </c>
      <c r="K36" s="8" t="s">
        <v>23</v>
      </c>
      <c r="L36" s="8" t="str">
        <f t="shared" si="0"/>
        <v>Albany_NY</v>
      </c>
      <c r="M36" s="9" t="str">
        <f t="shared" si="1"/>
        <v>-73.7552108764648_Multimodal</v>
      </c>
      <c r="N36" s="8" t="s">
        <v>23</v>
      </c>
      <c r="O36" s="5"/>
      <c r="P36" s="5"/>
      <c r="Q36">
        <f>VLOOKUP($L36,LocID!$B$2:$I$966, 7, FALSE)</f>
        <v>-73.755210876464801</v>
      </c>
      <c r="S36"/>
    </row>
    <row r="37" spans="1:19" ht="33" x14ac:dyDescent="0.25">
      <c r="A37" s="5">
        <v>2100</v>
      </c>
      <c r="B37" s="6">
        <v>2013.1036999999999</v>
      </c>
      <c r="C37" s="8" t="s">
        <v>112</v>
      </c>
      <c r="D37" s="8" t="s">
        <v>113</v>
      </c>
      <c r="E37" s="8" t="s">
        <v>114</v>
      </c>
      <c r="F37" s="8" t="s">
        <v>101</v>
      </c>
      <c r="G37" s="8" t="s">
        <v>101</v>
      </c>
      <c r="H37" s="8" t="s">
        <v>107</v>
      </c>
      <c r="I37" s="8" t="s">
        <v>50</v>
      </c>
      <c r="J37" s="8" t="s">
        <v>51</v>
      </c>
      <c r="K37" s="12" t="s">
        <v>26</v>
      </c>
      <c r="L37" s="8" t="str">
        <f t="shared" si="0"/>
        <v>Albany_NY</v>
      </c>
      <c r="M37" s="9" t="str">
        <f t="shared" si="1"/>
        <v>-73.7552108764648_Parking and TDM</v>
      </c>
      <c r="N37" s="12" t="s">
        <v>26</v>
      </c>
      <c r="O37" s="5"/>
      <c r="P37" s="5"/>
      <c r="Q37">
        <f>VLOOKUP($L37,LocID!$B$2:$I$966, 7, FALSE)</f>
        <v>-73.755210876464801</v>
      </c>
      <c r="S37"/>
    </row>
    <row r="38" spans="1:19" ht="33" x14ac:dyDescent="0.25">
      <c r="A38" s="5">
        <v>2205</v>
      </c>
      <c r="B38" s="6">
        <v>2014.0153</v>
      </c>
      <c r="C38" s="8" t="s">
        <v>115</v>
      </c>
      <c r="D38" s="8" t="s">
        <v>116</v>
      </c>
      <c r="E38" s="8" t="s">
        <v>117</v>
      </c>
      <c r="F38" s="8" t="s">
        <v>101</v>
      </c>
      <c r="G38" s="8" t="s">
        <v>101</v>
      </c>
      <c r="H38" s="8" t="s">
        <v>107</v>
      </c>
      <c r="I38" s="8" t="s">
        <v>50</v>
      </c>
      <c r="J38" s="8" t="s">
        <v>51</v>
      </c>
      <c r="K38" s="8" t="s">
        <v>26</v>
      </c>
      <c r="L38" s="8" t="str">
        <f t="shared" si="0"/>
        <v>Albany_NY</v>
      </c>
      <c r="M38" s="9" t="str">
        <f t="shared" si="1"/>
        <v>-73.7552108764648_Parking and TDM</v>
      </c>
      <c r="N38" s="8" t="s">
        <v>26</v>
      </c>
      <c r="O38" s="5"/>
      <c r="P38" s="5"/>
      <c r="Q38">
        <f>VLOOKUP($L38,LocID!$B$2:$I$966, 7, FALSE)</f>
        <v>-73.755210876464801</v>
      </c>
      <c r="S38"/>
    </row>
    <row r="39" spans="1:19" ht="33" x14ac:dyDescent="0.25">
      <c r="A39" s="5">
        <v>2338</v>
      </c>
      <c r="B39" s="6">
        <v>2014.0451</v>
      </c>
      <c r="C39" s="8" t="s">
        <v>92</v>
      </c>
      <c r="D39" s="8" t="s">
        <v>118</v>
      </c>
      <c r="E39" s="8" t="s">
        <v>119</v>
      </c>
      <c r="F39" s="8" t="s">
        <v>101</v>
      </c>
      <c r="G39" s="8" t="s">
        <v>101</v>
      </c>
      <c r="H39" s="8" t="s">
        <v>107</v>
      </c>
      <c r="I39" s="8" t="s">
        <v>50</v>
      </c>
      <c r="J39" s="8" t="s">
        <v>51</v>
      </c>
      <c r="K39" s="12" t="s">
        <v>23</v>
      </c>
      <c r="L39" s="8" t="str">
        <f t="shared" si="0"/>
        <v>Albany_NY</v>
      </c>
      <c r="M39" s="9" t="str">
        <f t="shared" si="1"/>
        <v>-73.7552108764648_Multimodal</v>
      </c>
      <c r="N39" s="12" t="s">
        <v>23</v>
      </c>
      <c r="O39" s="5"/>
      <c r="P39" s="5"/>
      <c r="Q39">
        <f>VLOOKUP($L39,LocID!$B$2:$I$966, 7, FALSE)</f>
        <v>-73.755210876464801</v>
      </c>
      <c r="S39"/>
    </row>
    <row r="40" spans="1:19" x14ac:dyDescent="0.25">
      <c r="A40" s="5">
        <v>2339</v>
      </c>
      <c r="B40" s="6">
        <v>2014.056</v>
      </c>
      <c r="C40" s="8" t="s">
        <v>92</v>
      </c>
      <c r="D40" s="8" t="s">
        <v>120</v>
      </c>
      <c r="E40" s="8" t="s">
        <v>121</v>
      </c>
      <c r="F40" s="8" t="s">
        <v>101</v>
      </c>
      <c r="G40" s="8" t="s">
        <v>101</v>
      </c>
      <c r="H40" s="8" t="s">
        <v>122</v>
      </c>
      <c r="I40" s="8" t="s">
        <v>50</v>
      </c>
      <c r="J40" s="8" t="s">
        <v>123</v>
      </c>
      <c r="K40" s="12" t="s">
        <v>52</v>
      </c>
      <c r="L40" s="8" t="str">
        <f t="shared" si="0"/>
        <v>Albany_OR</v>
      </c>
      <c r="M40" s="9" t="str">
        <f t="shared" si="1"/>
        <v>-123.107757568359_Transit</v>
      </c>
      <c r="N40" s="12" t="s">
        <v>52</v>
      </c>
      <c r="O40" s="5"/>
      <c r="P40" s="5"/>
      <c r="Q40">
        <f>VLOOKUP($L40,LocID!$B$2:$I$966, 7, FALSE)</f>
        <v>-123.10775756835901</v>
      </c>
      <c r="S40"/>
    </row>
    <row r="41" spans="1:19" x14ac:dyDescent="0.25">
      <c r="A41" s="5">
        <v>1013</v>
      </c>
      <c r="B41" s="6">
        <v>2010.528</v>
      </c>
      <c r="C41" s="8" t="s">
        <v>68</v>
      </c>
      <c r="D41" s="11" t="s">
        <v>124</v>
      </c>
      <c r="E41" s="8" t="s">
        <v>125</v>
      </c>
      <c r="F41" s="10" t="s">
        <v>126</v>
      </c>
      <c r="G41" s="10" t="s">
        <v>126</v>
      </c>
      <c r="H41" s="8" t="s">
        <v>127</v>
      </c>
      <c r="I41" s="8" t="s">
        <v>50</v>
      </c>
      <c r="J41" s="8" t="s">
        <v>128</v>
      </c>
      <c r="K41" s="8" t="s">
        <v>52</v>
      </c>
      <c r="L41" s="8" t="str">
        <f t="shared" si="0"/>
        <v>Albuquerque_NM</v>
      </c>
      <c r="M41" s="9" t="str">
        <f t="shared" si="1"/>
        <v>-106.648643493652_Transit</v>
      </c>
      <c r="N41" s="8" t="s">
        <v>52</v>
      </c>
      <c r="O41" s="5"/>
      <c r="P41" s="5"/>
      <c r="Q41">
        <f>VLOOKUP($L41,LocID!$B$2:$I$966, 7, FALSE)</f>
        <v>-106.648643493652</v>
      </c>
      <c r="S41"/>
    </row>
    <row r="42" spans="1:19" ht="33" x14ac:dyDescent="0.25">
      <c r="A42" s="5">
        <v>1546</v>
      </c>
      <c r="B42" s="6">
        <v>2011.748</v>
      </c>
      <c r="C42" s="8" t="s">
        <v>87</v>
      </c>
      <c r="D42" s="11" t="s">
        <v>129</v>
      </c>
      <c r="E42" s="8" t="s">
        <v>125</v>
      </c>
      <c r="F42" s="10" t="s">
        <v>126</v>
      </c>
      <c r="G42" s="10" t="s">
        <v>126</v>
      </c>
      <c r="H42" s="8" t="s">
        <v>127</v>
      </c>
      <c r="I42" s="8" t="s">
        <v>50</v>
      </c>
      <c r="J42" s="8" t="s">
        <v>128</v>
      </c>
      <c r="K42" s="8" t="s">
        <v>23</v>
      </c>
      <c r="L42" s="8" t="str">
        <f t="shared" si="0"/>
        <v>Albuquerque_NM</v>
      </c>
      <c r="M42" s="9" t="str">
        <f t="shared" si="1"/>
        <v>-106.648643493652_Multimodal</v>
      </c>
      <c r="N42" s="8" t="s">
        <v>23</v>
      </c>
      <c r="O42" s="5"/>
      <c r="P42" s="5"/>
      <c r="Q42">
        <f>VLOOKUP($L42,LocID!$B$2:$I$966, 7, FALSE)</f>
        <v>-106.648643493652</v>
      </c>
      <c r="S42"/>
    </row>
    <row r="43" spans="1:19" ht="33" x14ac:dyDescent="0.25">
      <c r="A43" s="5">
        <v>1547</v>
      </c>
      <c r="B43" s="6">
        <v>2011.5139999999999</v>
      </c>
      <c r="C43" s="8" t="s">
        <v>87</v>
      </c>
      <c r="D43" s="8" t="s">
        <v>130</v>
      </c>
      <c r="E43" s="8" t="s">
        <v>125</v>
      </c>
      <c r="F43" s="10" t="s">
        <v>126</v>
      </c>
      <c r="G43" s="10" t="s">
        <v>126</v>
      </c>
      <c r="H43" s="8" t="s">
        <v>127</v>
      </c>
      <c r="I43" s="8" t="s">
        <v>50</v>
      </c>
      <c r="J43" s="8" t="s">
        <v>128</v>
      </c>
      <c r="K43" s="8" t="s">
        <v>131</v>
      </c>
      <c r="L43" s="8" t="str">
        <f t="shared" si="0"/>
        <v>Albuquerque_NM</v>
      </c>
      <c r="M43" s="9" t="str">
        <f t="shared" si="1"/>
        <v>-106.648643493652_multimodal</v>
      </c>
      <c r="N43" s="8" t="s">
        <v>131</v>
      </c>
      <c r="O43" s="5"/>
      <c r="P43" s="5"/>
      <c r="Q43">
        <f>VLOOKUP($L43,LocID!$B$2:$I$966, 7, FALSE)</f>
        <v>-106.648643493652</v>
      </c>
      <c r="S43"/>
    </row>
    <row r="44" spans="1:19" x14ac:dyDescent="0.25">
      <c r="A44" s="5">
        <v>1612</v>
      </c>
      <c r="B44" s="6">
        <v>2012.5530000000001</v>
      </c>
      <c r="C44" s="12" t="s">
        <v>110</v>
      </c>
      <c r="D44" s="12" t="s">
        <v>132</v>
      </c>
      <c r="E44" s="12" t="s">
        <v>125</v>
      </c>
      <c r="F44" s="10" t="s">
        <v>126</v>
      </c>
      <c r="G44" s="10" t="s">
        <v>126</v>
      </c>
      <c r="H44" s="12" t="s">
        <v>127</v>
      </c>
      <c r="I44" s="8" t="s">
        <v>50</v>
      </c>
      <c r="J44" s="12" t="s">
        <v>128</v>
      </c>
      <c r="K44" s="12" t="s">
        <v>98</v>
      </c>
      <c r="L44" s="8" t="str">
        <f t="shared" si="0"/>
        <v>Albuquerque_NM</v>
      </c>
      <c r="M44" s="9" t="str">
        <f t="shared" si="1"/>
        <v>-106.648643493652_PACT</v>
      </c>
      <c r="N44" s="12" t="s">
        <v>98</v>
      </c>
      <c r="O44" s="5"/>
      <c r="P44" s="5"/>
      <c r="Q44">
        <f>VLOOKUP($L44,LocID!$B$2:$I$966, 7, FALSE)</f>
        <v>-106.648643493652</v>
      </c>
      <c r="S44"/>
    </row>
    <row r="45" spans="1:19" ht="33" x14ac:dyDescent="0.25">
      <c r="A45" s="5">
        <v>1710</v>
      </c>
      <c r="B45" s="6">
        <v>2012.4110000000001</v>
      </c>
      <c r="C45" s="8" t="s">
        <v>90</v>
      </c>
      <c r="D45" s="8" t="s">
        <v>133</v>
      </c>
      <c r="E45" s="8" t="s">
        <v>125</v>
      </c>
      <c r="F45" s="10" t="s">
        <v>126</v>
      </c>
      <c r="G45" s="10" t="s">
        <v>126</v>
      </c>
      <c r="H45" s="8" t="s">
        <v>127</v>
      </c>
      <c r="I45" s="8" t="s">
        <v>50</v>
      </c>
      <c r="J45" s="8" t="s">
        <v>128</v>
      </c>
      <c r="K45" s="8" t="s">
        <v>23</v>
      </c>
      <c r="L45" s="8" t="str">
        <f t="shared" si="0"/>
        <v>Albuquerque_NM</v>
      </c>
      <c r="M45" s="9" t="str">
        <f t="shared" si="1"/>
        <v>-106.648643493652_Multimodal</v>
      </c>
      <c r="N45" s="8" t="s">
        <v>23</v>
      </c>
      <c r="O45" s="5"/>
      <c r="P45" s="5"/>
      <c r="Q45">
        <f>VLOOKUP($L45,LocID!$B$2:$I$966, 7, FALSE)</f>
        <v>-106.648643493652</v>
      </c>
      <c r="S45"/>
    </row>
    <row r="46" spans="1:19" x14ac:dyDescent="0.25">
      <c r="A46" s="5">
        <v>1802</v>
      </c>
      <c r="B46" s="6">
        <v>2013.0085999999999</v>
      </c>
      <c r="C46" s="12" t="s">
        <v>62</v>
      </c>
      <c r="D46" s="12" t="s">
        <v>134</v>
      </c>
      <c r="E46" s="15" t="s">
        <v>135</v>
      </c>
      <c r="F46" s="10" t="s">
        <v>126</v>
      </c>
      <c r="G46" s="10" t="s">
        <v>126</v>
      </c>
      <c r="H46" s="15" t="s">
        <v>127</v>
      </c>
      <c r="I46" s="8" t="s">
        <v>50</v>
      </c>
      <c r="J46" s="15" t="s">
        <v>128</v>
      </c>
      <c r="K46" s="12" t="s">
        <v>52</v>
      </c>
      <c r="L46" s="8" t="str">
        <f t="shared" si="0"/>
        <v>Albuquerque_NM</v>
      </c>
      <c r="M46" s="9" t="str">
        <f t="shared" si="1"/>
        <v>-106.648643493652_Transit</v>
      </c>
      <c r="N46" s="12" t="s">
        <v>52</v>
      </c>
      <c r="O46" s="5"/>
      <c r="P46" s="5"/>
      <c r="Q46">
        <f>VLOOKUP($L46,LocID!$B$2:$I$966, 7, FALSE)</f>
        <v>-106.648643493652</v>
      </c>
      <c r="S46"/>
    </row>
    <row r="47" spans="1:19" ht="33" x14ac:dyDescent="0.25">
      <c r="A47" s="5">
        <v>2376</v>
      </c>
      <c r="B47" s="6">
        <v>2014.1052</v>
      </c>
      <c r="C47" s="8" t="s">
        <v>92</v>
      </c>
      <c r="D47" s="16" t="s">
        <v>136</v>
      </c>
      <c r="E47" s="16" t="s">
        <v>137</v>
      </c>
      <c r="F47" s="10" t="s">
        <v>126</v>
      </c>
      <c r="G47" s="10" t="s">
        <v>126</v>
      </c>
      <c r="H47" s="8" t="s">
        <v>127</v>
      </c>
      <c r="I47" s="8" t="s">
        <v>50</v>
      </c>
      <c r="J47" s="8" t="s">
        <v>128</v>
      </c>
      <c r="K47" s="12" t="s">
        <v>23</v>
      </c>
      <c r="L47" s="8" t="str">
        <f t="shared" si="0"/>
        <v>Albuquerque_NM</v>
      </c>
      <c r="M47" s="9" t="str">
        <f t="shared" si="1"/>
        <v>-106.648643493652_Multimodal</v>
      </c>
      <c r="N47" s="12" t="s">
        <v>23</v>
      </c>
      <c r="O47" s="5"/>
      <c r="P47" s="5"/>
      <c r="Q47">
        <f>VLOOKUP($L47,LocID!$B$2:$I$966, 7, FALSE)</f>
        <v>-106.648643493652</v>
      </c>
      <c r="S47"/>
    </row>
    <row r="48" spans="1:19" ht="33" x14ac:dyDescent="0.25">
      <c r="A48" s="5">
        <v>234</v>
      </c>
      <c r="B48" s="6">
        <v>2015.1152</v>
      </c>
      <c r="C48" s="9" t="s">
        <v>138</v>
      </c>
      <c r="D48" s="17" t="s">
        <v>139</v>
      </c>
      <c r="E48" s="17" t="s">
        <v>140</v>
      </c>
      <c r="F48" s="9" t="s">
        <v>126</v>
      </c>
      <c r="G48" s="9" t="s">
        <v>126</v>
      </c>
      <c r="H48" s="9" t="s">
        <v>127</v>
      </c>
      <c r="I48" s="8" t="s">
        <v>50</v>
      </c>
      <c r="J48" s="9" t="s">
        <v>128</v>
      </c>
      <c r="K48" s="9" t="s">
        <v>23</v>
      </c>
      <c r="L48" s="8" t="str">
        <f t="shared" si="0"/>
        <v>Albuquerque_NM</v>
      </c>
      <c r="M48" s="9" t="str">
        <f t="shared" si="1"/>
        <v>-106.648643493652_Multimodal</v>
      </c>
      <c r="N48" s="9" t="s">
        <v>23</v>
      </c>
      <c r="O48" s="5"/>
      <c r="P48" s="5"/>
      <c r="Q48">
        <f>VLOOKUP($L48,LocID!$B$2:$I$966, 7, FALSE)</f>
        <v>-106.648643493652</v>
      </c>
      <c r="S48"/>
    </row>
    <row r="49" spans="1:19" ht="33" x14ac:dyDescent="0.25">
      <c r="A49" s="5">
        <v>559</v>
      </c>
      <c r="B49" s="6">
        <v>2008.048</v>
      </c>
      <c r="C49" s="8" t="s">
        <v>104</v>
      </c>
      <c r="D49" s="11" t="s">
        <v>141</v>
      </c>
      <c r="E49" s="8" t="s">
        <v>142</v>
      </c>
      <c r="F49" s="10" t="s">
        <v>143</v>
      </c>
      <c r="G49" s="10" t="s">
        <v>143</v>
      </c>
      <c r="H49" s="8" t="s">
        <v>144</v>
      </c>
      <c r="I49" s="8" t="s">
        <v>50</v>
      </c>
      <c r="J49" s="10" t="s">
        <v>51</v>
      </c>
      <c r="K49" s="8" t="s">
        <v>23</v>
      </c>
      <c r="L49" s="8" t="str">
        <f t="shared" si="0"/>
        <v>Alexandria_VA</v>
      </c>
      <c r="M49" s="9" t="str">
        <f t="shared" si="1"/>
        <v>-77.0434112548828_Multimodal</v>
      </c>
      <c r="N49" s="8" t="s">
        <v>23</v>
      </c>
      <c r="O49" s="5"/>
      <c r="P49" s="5"/>
      <c r="Q49">
        <f>VLOOKUP($L49,LocID!$B$2:$I$966, 7, FALSE)</f>
        <v>-77.043411254882798</v>
      </c>
      <c r="S49"/>
    </row>
    <row r="50" spans="1:19" ht="33" x14ac:dyDescent="0.25">
      <c r="A50" s="5">
        <v>632</v>
      </c>
      <c r="B50" s="6">
        <v>2008.125</v>
      </c>
      <c r="C50" s="8" t="s">
        <v>29</v>
      </c>
      <c r="D50" s="11" t="s">
        <v>145</v>
      </c>
      <c r="E50" s="8" t="s">
        <v>142</v>
      </c>
      <c r="F50" s="10" t="s">
        <v>143</v>
      </c>
      <c r="G50" s="10" t="s">
        <v>143</v>
      </c>
      <c r="H50" s="8" t="s">
        <v>144</v>
      </c>
      <c r="I50" s="8" t="s">
        <v>50</v>
      </c>
      <c r="J50" s="8" t="s">
        <v>51</v>
      </c>
      <c r="K50" s="8" t="s">
        <v>23</v>
      </c>
      <c r="L50" s="8" t="str">
        <f t="shared" si="0"/>
        <v>Alexandria_VA</v>
      </c>
      <c r="M50" s="9" t="str">
        <f t="shared" si="1"/>
        <v>-77.0434112548828_Multimodal</v>
      </c>
      <c r="N50" s="8" t="s">
        <v>23</v>
      </c>
      <c r="O50" s="5"/>
      <c r="P50" s="5"/>
      <c r="Q50">
        <f>VLOOKUP($L50,LocID!$B$2:$I$966, 7, FALSE)</f>
        <v>-77.043411254882798</v>
      </c>
      <c r="S50"/>
    </row>
    <row r="51" spans="1:19" ht="33" x14ac:dyDescent="0.25">
      <c r="A51" s="5">
        <v>872</v>
      </c>
      <c r="B51" s="6">
        <v>2009.3679999999999</v>
      </c>
      <c r="C51" s="8" t="s">
        <v>56</v>
      </c>
      <c r="D51" s="11" t="s">
        <v>146</v>
      </c>
      <c r="E51" s="8" t="s">
        <v>142</v>
      </c>
      <c r="F51" s="10" t="s">
        <v>143</v>
      </c>
      <c r="G51" s="10" t="s">
        <v>143</v>
      </c>
      <c r="H51" s="8" t="s">
        <v>144</v>
      </c>
      <c r="I51" s="8" t="s">
        <v>50</v>
      </c>
      <c r="J51" s="8" t="s">
        <v>51</v>
      </c>
      <c r="K51" s="8" t="s">
        <v>23</v>
      </c>
      <c r="L51" s="8" t="str">
        <f t="shared" si="0"/>
        <v>Alexandria_VA</v>
      </c>
      <c r="M51" s="9" t="str">
        <f t="shared" si="1"/>
        <v>-77.0434112548828_Multimodal</v>
      </c>
      <c r="N51" s="8" t="s">
        <v>23</v>
      </c>
      <c r="O51" s="5"/>
      <c r="P51" s="5"/>
      <c r="Q51">
        <f>VLOOKUP($L51,LocID!$B$2:$I$966, 7, FALSE)</f>
        <v>-77.043411254882798</v>
      </c>
      <c r="S51"/>
    </row>
    <row r="52" spans="1:19" x14ac:dyDescent="0.25">
      <c r="A52" s="5">
        <v>1478</v>
      </c>
      <c r="B52" s="6">
        <v>2011.7159999999999</v>
      </c>
      <c r="C52" s="8" t="s">
        <v>147</v>
      </c>
      <c r="D52" s="8" t="s">
        <v>148</v>
      </c>
      <c r="E52" s="8" t="s">
        <v>142</v>
      </c>
      <c r="F52" s="10" t="s">
        <v>143</v>
      </c>
      <c r="G52" s="10" t="s">
        <v>143</v>
      </c>
      <c r="H52" s="8" t="s">
        <v>144</v>
      </c>
      <c r="I52" s="8" t="s">
        <v>50</v>
      </c>
      <c r="J52" s="8" t="s">
        <v>51</v>
      </c>
      <c r="K52" s="8" t="s">
        <v>52</v>
      </c>
      <c r="L52" s="8" t="str">
        <f t="shared" si="0"/>
        <v>Alexandria_VA</v>
      </c>
      <c r="M52" s="9" t="str">
        <f t="shared" si="1"/>
        <v>-77.0434112548828_Transit</v>
      </c>
      <c r="N52" s="8" t="s">
        <v>52</v>
      </c>
      <c r="O52" s="5"/>
      <c r="P52" s="5"/>
      <c r="Q52">
        <f>VLOOKUP($L52,LocID!$B$2:$I$966, 7, FALSE)</f>
        <v>-77.043411254882798</v>
      </c>
      <c r="S52"/>
    </row>
    <row r="53" spans="1:19" ht="33" x14ac:dyDescent="0.25">
      <c r="A53" s="5">
        <v>2087</v>
      </c>
      <c r="B53" s="6">
        <v>2013.0579</v>
      </c>
      <c r="C53" s="8" t="s">
        <v>112</v>
      </c>
      <c r="D53" s="8" t="s">
        <v>149</v>
      </c>
      <c r="E53" s="8" t="s">
        <v>150</v>
      </c>
      <c r="F53" s="8" t="s">
        <v>143</v>
      </c>
      <c r="G53" s="8" t="s">
        <v>143</v>
      </c>
      <c r="H53" s="8" t="s">
        <v>144</v>
      </c>
      <c r="I53" s="8" t="s">
        <v>50</v>
      </c>
      <c r="J53" s="8" t="s">
        <v>51</v>
      </c>
      <c r="K53" s="12" t="s">
        <v>23</v>
      </c>
      <c r="L53" s="8" t="str">
        <f t="shared" si="0"/>
        <v>Alexandria_VA</v>
      </c>
      <c r="M53" s="9" t="str">
        <f t="shared" si="1"/>
        <v>-77.0434112548828_Multimodal</v>
      </c>
      <c r="N53" s="12" t="s">
        <v>23</v>
      </c>
      <c r="O53" s="5"/>
      <c r="P53" s="5"/>
      <c r="Q53">
        <f>VLOOKUP($L53,LocID!$B$2:$I$966, 7, FALSE)</f>
        <v>-77.043411254882798</v>
      </c>
      <c r="S53"/>
    </row>
    <row r="54" spans="1:19" ht="33" x14ac:dyDescent="0.25">
      <c r="A54" s="5">
        <v>2332</v>
      </c>
      <c r="B54" s="6">
        <v>2014.0003999999999</v>
      </c>
      <c r="C54" s="8" t="s">
        <v>151</v>
      </c>
      <c r="D54" s="8" t="s">
        <v>152</v>
      </c>
      <c r="E54" s="8" t="s">
        <v>142</v>
      </c>
      <c r="F54" s="8" t="s">
        <v>143</v>
      </c>
      <c r="G54" s="8" t="s">
        <v>143</v>
      </c>
      <c r="H54" s="8" t="s">
        <v>144</v>
      </c>
      <c r="I54" s="8" t="s">
        <v>50</v>
      </c>
      <c r="J54" s="8" t="s">
        <v>51</v>
      </c>
      <c r="K54" s="8" t="s">
        <v>23</v>
      </c>
      <c r="L54" s="8" t="str">
        <f t="shared" si="0"/>
        <v>Alexandria_VA</v>
      </c>
      <c r="M54" s="9" t="str">
        <f t="shared" si="1"/>
        <v>-77.0434112548828_Multimodal</v>
      </c>
      <c r="N54" s="8" t="s">
        <v>23</v>
      </c>
      <c r="O54" s="5"/>
      <c r="P54" s="5"/>
      <c r="Q54">
        <f>VLOOKUP($L54,LocID!$B$2:$I$966, 7, FALSE)</f>
        <v>-77.043411254882798</v>
      </c>
      <c r="S54"/>
    </row>
    <row r="55" spans="1:19" ht="33" x14ac:dyDescent="0.25">
      <c r="A55" s="5">
        <v>2257</v>
      </c>
      <c r="B55" s="6">
        <v>2013.0252</v>
      </c>
      <c r="C55" s="12" t="s">
        <v>151</v>
      </c>
      <c r="D55" s="12" t="s">
        <v>153</v>
      </c>
      <c r="E55" s="18" t="s">
        <v>154</v>
      </c>
      <c r="F55" s="18" t="s">
        <v>155</v>
      </c>
      <c r="G55" s="18" t="s">
        <v>155</v>
      </c>
      <c r="H55" s="18" t="s">
        <v>156</v>
      </c>
      <c r="I55" s="8" t="s">
        <v>50</v>
      </c>
      <c r="J55" s="18" t="s">
        <v>51</v>
      </c>
      <c r="K55" s="12" t="s">
        <v>23</v>
      </c>
      <c r="L55" s="8" t="str">
        <f t="shared" si="0"/>
        <v>Allentown_PA</v>
      </c>
      <c r="M55" s="9" t="str">
        <f t="shared" si="1"/>
        <v>-75.4702606201171_Multimodal</v>
      </c>
      <c r="N55" s="12" t="s">
        <v>23</v>
      </c>
      <c r="O55" s="5"/>
      <c r="P55" s="5"/>
      <c r="Q55">
        <f>VLOOKUP($L55,LocID!$B$2:$I$966, 7, FALSE)</f>
        <v>-75.470260620117102</v>
      </c>
      <c r="S55"/>
    </row>
    <row r="56" spans="1:19" ht="33" x14ac:dyDescent="0.25">
      <c r="A56" s="5">
        <v>1867</v>
      </c>
      <c r="B56" s="6">
        <v>2013.009</v>
      </c>
      <c r="C56" s="12" t="s">
        <v>62</v>
      </c>
      <c r="D56" s="12" t="s">
        <v>157</v>
      </c>
      <c r="E56" s="15" t="s">
        <v>158</v>
      </c>
      <c r="F56" s="15" t="s">
        <v>159</v>
      </c>
      <c r="G56" s="15" t="s">
        <v>159</v>
      </c>
      <c r="H56" s="15" t="s">
        <v>160</v>
      </c>
      <c r="I56" s="8" t="s">
        <v>50</v>
      </c>
      <c r="J56" s="15" t="s">
        <v>161</v>
      </c>
      <c r="K56" s="12" t="s">
        <v>23</v>
      </c>
      <c r="L56" s="8" t="str">
        <f t="shared" si="0"/>
        <v>Alpharetta_GA</v>
      </c>
      <c r="M56" s="9" t="str">
        <f t="shared" si="1"/>
        <v>-84.2945480346679_Multimodal</v>
      </c>
      <c r="N56" s="12" t="s">
        <v>23</v>
      </c>
      <c r="O56" s="5"/>
      <c r="P56" s="5"/>
      <c r="Q56">
        <f>VLOOKUP($L56,LocID!$B$2:$I$966, 7, FALSE)</f>
        <v>-84.294548034667898</v>
      </c>
      <c r="S56"/>
    </row>
    <row r="57" spans="1:19" x14ac:dyDescent="0.25">
      <c r="A57" s="5">
        <v>2372</v>
      </c>
      <c r="B57" s="6">
        <v>2014.0951</v>
      </c>
      <c r="C57" s="19" t="s">
        <v>92</v>
      </c>
      <c r="D57" s="19" t="s">
        <v>162</v>
      </c>
      <c r="E57" s="19" t="s">
        <v>163</v>
      </c>
      <c r="F57" s="19" t="s">
        <v>164</v>
      </c>
      <c r="G57" s="19" t="s">
        <v>164</v>
      </c>
      <c r="H57" s="19" t="s">
        <v>165</v>
      </c>
      <c r="I57" s="8" t="s">
        <v>50</v>
      </c>
      <c r="J57" s="19" t="s">
        <v>161</v>
      </c>
      <c r="K57" s="12" t="s">
        <v>52</v>
      </c>
      <c r="L57" s="8" t="str">
        <f t="shared" si="0"/>
        <v>Altamonte Springs_FL</v>
      </c>
      <c r="M57" s="9" t="str">
        <f t="shared" si="1"/>
        <v>-81.3597564697265_Transit</v>
      </c>
      <c r="N57" s="12" t="s">
        <v>52</v>
      </c>
      <c r="O57" s="5"/>
      <c r="P57" s="5"/>
      <c r="Q57">
        <f>VLOOKUP($L57,LocID!$B$2:$I$966, 7, FALSE)</f>
        <v>-81.359756469726506</v>
      </c>
      <c r="S57"/>
    </row>
    <row r="58" spans="1:19" ht="33" x14ac:dyDescent="0.25">
      <c r="A58" s="5">
        <v>2363</v>
      </c>
      <c r="B58" s="6">
        <v>2014.0206000000001</v>
      </c>
      <c r="C58" s="8" t="s">
        <v>92</v>
      </c>
      <c r="D58" s="8" t="s">
        <v>166</v>
      </c>
      <c r="E58" s="8" t="s">
        <v>167</v>
      </c>
      <c r="F58" s="8" t="s">
        <v>168</v>
      </c>
      <c r="G58" s="8" t="s">
        <v>168</v>
      </c>
      <c r="H58" s="8" t="s">
        <v>49</v>
      </c>
      <c r="I58" s="8" t="s">
        <v>50</v>
      </c>
      <c r="J58" s="8" t="s">
        <v>51</v>
      </c>
      <c r="K58" s="12" t="s">
        <v>26</v>
      </c>
      <c r="L58" s="8" t="str">
        <f t="shared" si="0"/>
        <v>Amherst_MA</v>
      </c>
      <c r="M58" s="9" t="str">
        <f t="shared" si="1"/>
        <v>-72.5189514160156_Parking and TDM</v>
      </c>
      <c r="N58" s="12" t="s">
        <v>26</v>
      </c>
      <c r="O58" s="5"/>
      <c r="P58" s="5"/>
      <c r="Q58">
        <f>VLOOKUP($L58,LocID!$B$2:$I$966, 7, FALSE)</f>
        <v>-72.518951416015597</v>
      </c>
      <c r="S58"/>
    </row>
    <row r="59" spans="1:19" ht="33" x14ac:dyDescent="0.25">
      <c r="A59" s="5">
        <v>259</v>
      </c>
      <c r="B59" s="6">
        <v>2015.1193000000001</v>
      </c>
      <c r="C59" s="9" t="s">
        <v>138</v>
      </c>
      <c r="D59" s="17" t="s">
        <v>169</v>
      </c>
      <c r="E59" s="17" t="s">
        <v>167</v>
      </c>
      <c r="F59" s="9" t="s">
        <v>168</v>
      </c>
      <c r="G59" s="9" t="s">
        <v>168</v>
      </c>
      <c r="H59" s="9" t="s">
        <v>49</v>
      </c>
      <c r="I59" s="8" t="s">
        <v>50</v>
      </c>
      <c r="J59" s="9" t="s">
        <v>51</v>
      </c>
      <c r="K59" s="9" t="s">
        <v>23</v>
      </c>
      <c r="L59" s="8" t="str">
        <f t="shared" si="0"/>
        <v>Amherst_MA</v>
      </c>
      <c r="M59" s="9" t="str">
        <f t="shared" si="1"/>
        <v>-72.5189514160156_Multimodal</v>
      </c>
      <c r="N59" s="9" t="s">
        <v>23</v>
      </c>
      <c r="O59" s="5"/>
      <c r="P59" s="5"/>
      <c r="Q59">
        <f>VLOOKUP($L59,LocID!$B$2:$I$966, 7, FALSE)</f>
        <v>-72.518951416015597</v>
      </c>
      <c r="S59"/>
    </row>
    <row r="60" spans="1:19" x14ac:dyDescent="0.25">
      <c r="A60" s="5">
        <v>1215</v>
      </c>
      <c r="B60" s="6">
        <v>2010.6880000000001</v>
      </c>
      <c r="C60" s="8" t="s">
        <v>85</v>
      </c>
      <c r="D60" s="11" t="s">
        <v>170</v>
      </c>
      <c r="E60" s="8" t="s">
        <v>171</v>
      </c>
      <c r="F60" s="10" t="s">
        <v>172</v>
      </c>
      <c r="G60" s="10" t="s">
        <v>172</v>
      </c>
      <c r="H60" s="8" t="s">
        <v>76</v>
      </c>
      <c r="I60" s="8" t="s">
        <v>50</v>
      </c>
      <c r="J60" s="8" t="s">
        <v>77</v>
      </c>
      <c r="K60" s="8" t="s">
        <v>98</v>
      </c>
      <c r="L60" s="8" t="str">
        <f t="shared" si="0"/>
        <v>Anaheim_CA</v>
      </c>
      <c r="M60" s="9" t="str">
        <f t="shared" si="1"/>
        <v>-117.915718078613_PACT</v>
      </c>
      <c r="N60" s="8" t="s">
        <v>98</v>
      </c>
      <c r="O60" s="5"/>
      <c r="P60" s="5"/>
      <c r="Q60">
        <f>VLOOKUP($L60,LocID!$B$2:$I$966, 7, FALSE)</f>
        <v>-117.915718078613</v>
      </c>
      <c r="S60"/>
    </row>
    <row r="61" spans="1:19" ht="33" x14ac:dyDescent="0.25">
      <c r="A61" s="5">
        <v>2438</v>
      </c>
      <c r="B61" s="6">
        <v>2013.0161000000001</v>
      </c>
      <c r="C61" s="12" t="s">
        <v>173</v>
      </c>
      <c r="D61" s="12" t="s">
        <v>174</v>
      </c>
      <c r="E61" s="15" t="s">
        <v>175</v>
      </c>
      <c r="F61" s="15" t="s">
        <v>176</v>
      </c>
      <c r="G61" s="15" t="s">
        <v>176</v>
      </c>
      <c r="H61" s="15" t="s">
        <v>49</v>
      </c>
      <c r="I61" s="8" t="s">
        <v>50</v>
      </c>
      <c r="J61" s="15" t="s">
        <v>51</v>
      </c>
      <c r="K61" s="12" t="s">
        <v>26</v>
      </c>
      <c r="L61" s="8" t="str">
        <f t="shared" si="0"/>
        <v>Andover_MA</v>
      </c>
      <c r="M61" s="9" t="str">
        <f t="shared" si="1"/>
        <v>-71.1419067382812_Parking and TDM</v>
      </c>
      <c r="N61" s="12" t="s">
        <v>26</v>
      </c>
      <c r="O61" s="5"/>
      <c r="P61" s="5"/>
      <c r="Q61">
        <f>VLOOKUP($L61,LocID!$B$2:$I$966, 7, FALSE)</f>
        <v>-71.141906738281193</v>
      </c>
      <c r="S61"/>
    </row>
    <row r="62" spans="1:19" ht="33" x14ac:dyDescent="0.25">
      <c r="A62" s="5">
        <v>326</v>
      </c>
      <c r="B62" s="6">
        <v>2007.1130000000001</v>
      </c>
      <c r="C62" s="8">
        <v>2007</v>
      </c>
      <c r="D62" s="8" t="s">
        <v>177</v>
      </c>
      <c r="E62" s="8" t="s">
        <v>178</v>
      </c>
      <c r="F62" s="10" t="s">
        <v>179</v>
      </c>
      <c r="G62" s="10" t="s">
        <v>179</v>
      </c>
      <c r="H62" s="8" t="s">
        <v>76</v>
      </c>
      <c r="I62" s="8" t="s">
        <v>50</v>
      </c>
      <c r="J62" s="10" t="s">
        <v>77</v>
      </c>
      <c r="K62" s="8" t="s">
        <v>26</v>
      </c>
      <c r="L62" s="8" t="str">
        <f t="shared" si="0"/>
        <v>Angwin_CA</v>
      </c>
      <c r="M62" s="9" t="str">
        <f t="shared" si="1"/>
        <v>-122.442230224609_Parking and TDM</v>
      </c>
      <c r="N62" s="8" t="s">
        <v>26</v>
      </c>
      <c r="O62" s="5"/>
      <c r="P62" s="5"/>
      <c r="Q62">
        <f>VLOOKUP($L62,LocID!$B$2:$I$966, 7, FALSE)</f>
        <v>-122.44223022460901</v>
      </c>
      <c r="S62"/>
    </row>
    <row r="63" spans="1:19" ht="33" x14ac:dyDescent="0.25">
      <c r="A63" s="5">
        <v>327</v>
      </c>
      <c r="B63" s="6">
        <v>2007.039</v>
      </c>
      <c r="C63" s="8">
        <v>2007</v>
      </c>
      <c r="D63" s="8" t="s">
        <v>180</v>
      </c>
      <c r="E63" s="8" t="s">
        <v>181</v>
      </c>
      <c r="F63" s="10" t="s">
        <v>182</v>
      </c>
      <c r="G63" s="10" t="s">
        <v>182</v>
      </c>
      <c r="H63" s="8" t="s">
        <v>183</v>
      </c>
      <c r="I63" s="8" t="s">
        <v>50</v>
      </c>
      <c r="J63" s="10" t="s">
        <v>61</v>
      </c>
      <c r="K63" s="8" t="s">
        <v>26</v>
      </c>
      <c r="L63" s="8" t="str">
        <f t="shared" si="0"/>
        <v>Ann Arbor_MI</v>
      </c>
      <c r="M63" s="9" t="str">
        <f t="shared" si="1"/>
        <v>-83.7484664916992_Parking and TDM</v>
      </c>
      <c r="N63" s="8" t="s">
        <v>26</v>
      </c>
      <c r="O63" s="5"/>
      <c r="P63" s="5"/>
      <c r="Q63">
        <f>VLOOKUP($L63,LocID!$B$2:$I$966, 7, FALSE)</f>
        <v>-83.748466491699205</v>
      </c>
      <c r="S63"/>
    </row>
    <row r="64" spans="1:19" ht="33" x14ac:dyDescent="0.25">
      <c r="A64" s="5">
        <v>2082</v>
      </c>
      <c r="B64" s="6">
        <v>2013.0784000000001</v>
      </c>
      <c r="C64" s="19" t="s">
        <v>112</v>
      </c>
      <c r="D64" s="20" t="s">
        <v>184</v>
      </c>
      <c r="E64" s="20" t="s">
        <v>185</v>
      </c>
      <c r="F64" s="20" t="s">
        <v>182</v>
      </c>
      <c r="G64" s="20" t="s">
        <v>182</v>
      </c>
      <c r="H64" s="20" t="s">
        <v>183</v>
      </c>
      <c r="I64" s="8" t="s">
        <v>50</v>
      </c>
      <c r="J64" s="20" t="s">
        <v>61</v>
      </c>
      <c r="K64" s="12" t="s">
        <v>23</v>
      </c>
      <c r="L64" s="8" t="str">
        <f t="shared" si="0"/>
        <v>Ann Arbor_MI</v>
      </c>
      <c r="M64" s="9" t="str">
        <f t="shared" si="1"/>
        <v>-83.7484664916992_Multimodal</v>
      </c>
      <c r="N64" s="12" t="s">
        <v>23</v>
      </c>
      <c r="O64" s="5"/>
      <c r="P64" s="5"/>
      <c r="Q64">
        <f>VLOOKUP($L64,LocID!$B$2:$I$966, 7, FALSE)</f>
        <v>-83.748466491699205</v>
      </c>
      <c r="S64"/>
    </row>
    <row r="65" spans="1:19" ht="33" x14ac:dyDescent="0.25">
      <c r="A65" s="5">
        <v>129</v>
      </c>
      <c r="B65" s="6">
        <v>2015.0589</v>
      </c>
      <c r="C65" s="9" t="s">
        <v>138</v>
      </c>
      <c r="D65" s="17" t="s">
        <v>186</v>
      </c>
      <c r="E65" s="17" t="s">
        <v>185</v>
      </c>
      <c r="F65" s="8" t="s">
        <v>182</v>
      </c>
      <c r="G65" s="8" t="s">
        <v>182</v>
      </c>
      <c r="H65" s="8" t="s">
        <v>183</v>
      </c>
      <c r="I65" s="8" t="s">
        <v>50</v>
      </c>
      <c r="J65" s="19" t="s">
        <v>61</v>
      </c>
      <c r="K65" s="8" t="s">
        <v>26</v>
      </c>
      <c r="L65" s="8" t="str">
        <f t="shared" si="0"/>
        <v>Ann Arbor_MI</v>
      </c>
      <c r="M65" s="9" t="str">
        <f t="shared" si="1"/>
        <v>-83.7484664916992_Parking and TDM</v>
      </c>
      <c r="N65" s="8" t="s">
        <v>26</v>
      </c>
      <c r="O65" s="5"/>
      <c r="P65" s="5"/>
      <c r="Q65">
        <f>VLOOKUP($L65,LocID!$B$2:$I$966, 7, FALSE)</f>
        <v>-83.748466491699205</v>
      </c>
      <c r="S65"/>
    </row>
    <row r="66" spans="1:19" ht="22.5" x14ac:dyDescent="0.25">
      <c r="A66" s="5">
        <v>240</v>
      </c>
      <c r="B66" s="6">
        <v>2015.104</v>
      </c>
      <c r="C66" s="9" t="s">
        <v>138</v>
      </c>
      <c r="D66" s="17" t="s">
        <v>187</v>
      </c>
      <c r="E66" s="17" t="s">
        <v>185</v>
      </c>
      <c r="F66" s="9" t="s">
        <v>182</v>
      </c>
      <c r="G66" s="9" t="s">
        <v>182</v>
      </c>
      <c r="H66" s="9" t="s">
        <v>183</v>
      </c>
      <c r="I66" s="8" t="s">
        <v>50</v>
      </c>
      <c r="J66" s="9" t="s">
        <v>61</v>
      </c>
      <c r="K66" s="9" t="s">
        <v>188</v>
      </c>
      <c r="L66" s="8" t="str">
        <f t="shared" ref="L66:L129" si="2">IF(H66="INT", G66&amp;"_"&amp;I66,  G66&amp;"_"&amp;H66)</f>
        <v>Ann Arbor_MI</v>
      </c>
      <c r="M66" s="9" t="str">
        <f t="shared" ref="M66:M129" si="3">Q66&amp;"_"&amp;N66</f>
        <v>-83.7484664916992_Design and Engineering</v>
      </c>
      <c r="N66" s="9" t="s">
        <v>188</v>
      </c>
      <c r="O66" s="5"/>
      <c r="P66" s="5"/>
      <c r="Q66">
        <f>VLOOKUP($L66,LocID!$B$2:$I$966, 7, FALSE)</f>
        <v>-83.748466491699205</v>
      </c>
      <c r="S66"/>
    </row>
    <row r="67" spans="1:19" ht="33" x14ac:dyDescent="0.25">
      <c r="A67" s="5">
        <v>1463</v>
      </c>
      <c r="B67" s="6">
        <v>2012.0550000000001</v>
      </c>
      <c r="C67" s="8" t="s">
        <v>147</v>
      </c>
      <c r="D67" s="8" t="s">
        <v>189</v>
      </c>
      <c r="E67" s="8" t="s">
        <v>190</v>
      </c>
      <c r="F67" s="10" t="s">
        <v>191</v>
      </c>
      <c r="G67" s="10" t="s">
        <v>191</v>
      </c>
      <c r="H67" s="8" t="s">
        <v>192</v>
      </c>
      <c r="I67" s="8" t="s">
        <v>50</v>
      </c>
      <c r="J67" s="8" t="s">
        <v>51</v>
      </c>
      <c r="K67" s="8" t="s">
        <v>26</v>
      </c>
      <c r="L67" s="8" t="str">
        <f t="shared" si="2"/>
        <v>Annapolis_MD</v>
      </c>
      <c r="M67" s="9" t="str">
        <f t="shared" si="3"/>
        <v>-76.4899597167968_Parking and TDM</v>
      </c>
      <c r="N67" s="8" t="s">
        <v>26</v>
      </c>
      <c r="O67" s="5"/>
      <c r="P67" s="5"/>
      <c r="Q67">
        <f>VLOOKUP($L67,LocID!$B$2:$I$966, 7, FALSE)</f>
        <v>-76.489959716796804</v>
      </c>
      <c r="S67"/>
    </row>
    <row r="68" spans="1:19" ht="33" x14ac:dyDescent="0.25">
      <c r="A68" s="5">
        <v>87</v>
      </c>
      <c r="B68" s="6">
        <v>2015.0358000000001</v>
      </c>
      <c r="C68" s="9" t="s">
        <v>138</v>
      </c>
      <c r="D68" s="17" t="s">
        <v>193</v>
      </c>
      <c r="E68" s="17" t="s">
        <v>194</v>
      </c>
      <c r="F68" s="19" t="s">
        <v>191</v>
      </c>
      <c r="G68" s="19" t="s">
        <v>191</v>
      </c>
      <c r="H68" s="19" t="s">
        <v>192</v>
      </c>
      <c r="I68" s="8" t="s">
        <v>50</v>
      </c>
      <c r="J68" s="19" t="s">
        <v>51</v>
      </c>
      <c r="K68" s="19" t="s">
        <v>23</v>
      </c>
      <c r="L68" s="8" t="str">
        <f t="shared" si="2"/>
        <v>Annapolis_MD</v>
      </c>
      <c r="M68" s="9" t="str">
        <f t="shared" si="3"/>
        <v>-76.4899597167968_Multimodal</v>
      </c>
      <c r="N68" s="19" t="s">
        <v>23</v>
      </c>
      <c r="O68" s="5"/>
      <c r="P68" s="5"/>
      <c r="Q68">
        <f>VLOOKUP($L68,LocID!$B$2:$I$966, 7, FALSE)</f>
        <v>-76.489959716796804</v>
      </c>
      <c r="S68"/>
    </row>
    <row r="69" spans="1:19" x14ac:dyDescent="0.25">
      <c r="A69" s="5">
        <v>343</v>
      </c>
      <c r="B69" s="21">
        <v>2007.396</v>
      </c>
      <c r="C69" s="7">
        <v>2007</v>
      </c>
      <c r="D69" s="7" t="s">
        <v>195</v>
      </c>
      <c r="E69" s="7" t="s">
        <v>196</v>
      </c>
      <c r="F69" s="7" t="s">
        <v>197</v>
      </c>
      <c r="G69" s="7" t="s">
        <v>197</v>
      </c>
      <c r="H69" s="7" t="s">
        <v>198</v>
      </c>
      <c r="I69" s="8" t="s">
        <v>50</v>
      </c>
      <c r="J69" s="7" t="s">
        <v>61</v>
      </c>
      <c r="K69" s="7" t="s">
        <v>52</v>
      </c>
      <c r="L69" s="8" t="str">
        <f t="shared" si="2"/>
        <v>Apple Valley_MN</v>
      </c>
      <c r="M69" s="9" t="str">
        <f t="shared" si="3"/>
        <v>-93.2175903320312_Transit</v>
      </c>
      <c r="N69" s="7" t="s">
        <v>52</v>
      </c>
      <c r="O69" s="5"/>
      <c r="P69" s="5"/>
      <c r="Q69">
        <f>VLOOKUP($L69,LocID!$B$2:$I$966, 7, FALSE)</f>
        <v>-93.217590332031193</v>
      </c>
      <c r="S69"/>
    </row>
    <row r="70" spans="1:19" x14ac:dyDescent="0.25">
      <c r="A70" s="5">
        <v>1024</v>
      </c>
      <c r="B70" s="6">
        <v>2010.4179999999999</v>
      </c>
      <c r="C70" s="8" t="s">
        <v>68</v>
      </c>
      <c r="D70" s="11" t="s">
        <v>199</v>
      </c>
      <c r="E70" s="8" t="s">
        <v>196</v>
      </c>
      <c r="F70" s="10" t="s">
        <v>197</v>
      </c>
      <c r="G70" s="10" t="s">
        <v>197</v>
      </c>
      <c r="H70" s="8" t="s">
        <v>198</v>
      </c>
      <c r="I70" s="8" t="s">
        <v>50</v>
      </c>
      <c r="J70" s="8" t="s">
        <v>61</v>
      </c>
      <c r="K70" s="8" t="s">
        <v>52</v>
      </c>
      <c r="L70" s="8" t="str">
        <f t="shared" si="2"/>
        <v>Apple Valley_MN</v>
      </c>
      <c r="M70" s="9" t="str">
        <f t="shared" si="3"/>
        <v>-93.2175903320312_Transit</v>
      </c>
      <c r="N70" s="8" t="s">
        <v>52</v>
      </c>
      <c r="O70" s="5"/>
      <c r="P70" s="5"/>
      <c r="Q70">
        <f>VLOOKUP($L70,LocID!$B$2:$I$966, 7, FALSE)</f>
        <v>-93.217590332031193</v>
      </c>
      <c r="S70"/>
    </row>
    <row r="71" spans="1:19" x14ac:dyDescent="0.25">
      <c r="A71" s="5">
        <v>758</v>
      </c>
      <c r="B71" s="6">
        <v>2009.153</v>
      </c>
      <c r="C71" s="8" t="s">
        <v>39</v>
      </c>
      <c r="D71" s="11" t="s">
        <v>200</v>
      </c>
      <c r="E71" s="8" t="s">
        <v>201</v>
      </c>
      <c r="F71" s="10" t="s">
        <v>202</v>
      </c>
      <c r="G71" s="10" t="s">
        <v>203</v>
      </c>
      <c r="H71" s="8" t="s">
        <v>49</v>
      </c>
      <c r="I71" s="8" t="s">
        <v>50</v>
      </c>
      <c r="J71" s="8" t="s">
        <v>55</v>
      </c>
      <c r="K71" s="8" t="s">
        <v>52</v>
      </c>
      <c r="L71" s="8" t="str">
        <f t="shared" si="2"/>
        <v>Aquinnah_MA</v>
      </c>
      <c r="M71" s="9" t="str">
        <f t="shared" si="3"/>
        <v>-70.8152084350585_Transit</v>
      </c>
      <c r="N71" s="8" t="s">
        <v>52</v>
      </c>
      <c r="O71" s="5"/>
      <c r="P71" s="5"/>
      <c r="Q71">
        <f>VLOOKUP($L71,LocID!$B$2:$I$966, 7, FALSE)</f>
        <v>-70.815208435058594</v>
      </c>
      <c r="S71"/>
    </row>
    <row r="72" spans="1:19" x14ac:dyDescent="0.25">
      <c r="A72" s="5">
        <v>952</v>
      </c>
      <c r="B72" s="6">
        <v>2009.404</v>
      </c>
      <c r="C72" s="8" t="s">
        <v>204</v>
      </c>
      <c r="D72" s="11" t="s">
        <v>205</v>
      </c>
      <c r="E72" s="8" t="s">
        <v>206</v>
      </c>
      <c r="F72" s="10" t="s">
        <v>207</v>
      </c>
      <c r="G72" s="10" t="s">
        <v>207</v>
      </c>
      <c r="H72" s="8" t="s">
        <v>208</v>
      </c>
      <c r="I72" s="8" t="s">
        <v>50</v>
      </c>
      <c r="J72" s="8" t="s">
        <v>61</v>
      </c>
      <c r="K72" s="8" t="s">
        <v>52</v>
      </c>
      <c r="L72" s="8" t="str">
        <f t="shared" si="2"/>
        <v>Arlington Heights_IL</v>
      </c>
      <c r="M72" s="9" t="str">
        <f t="shared" si="3"/>
        <v>-87.9804382324218_Transit</v>
      </c>
      <c r="N72" s="8" t="s">
        <v>52</v>
      </c>
      <c r="O72" s="5"/>
      <c r="P72" s="5"/>
      <c r="Q72">
        <f>VLOOKUP($L72,LocID!$B$2:$I$966, 7, FALSE)</f>
        <v>-87.980438232421804</v>
      </c>
      <c r="S72"/>
    </row>
    <row r="73" spans="1:19" x14ac:dyDescent="0.25">
      <c r="A73" s="5">
        <v>962</v>
      </c>
      <c r="B73" s="6">
        <v>2009.5</v>
      </c>
      <c r="C73" s="8" t="s">
        <v>204</v>
      </c>
      <c r="D73" s="11" t="s">
        <v>209</v>
      </c>
      <c r="E73" s="8" t="s">
        <v>206</v>
      </c>
      <c r="F73" s="10" t="s">
        <v>207</v>
      </c>
      <c r="G73" s="10" t="s">
        <v>207</v>
      </c>
      <c r="H73" s="8" t="s">
        <v>208</v>
      </c>
      <c r="I73" s="8" t="s">
        <v>50</v>
      </c>
      <c r="J73" s="8" t="s">
        <v>61</v>
      </c>
      <c r="K73" s="8" t="s">
        <v>98</v>
      </c>
      <c r="L73" s="8" t="str">
        <f t="shared" si="2"/>
        <v>Arlington Heights_IL</v>
      </c>
      <c r="M73" s="9" t="str">
        <f t="shared" si="3"/>
        <v>-87.9804382324218_PACT</v>
      </c>
      <c r="N73" s="8" t="s">
        <v>98</v>
      </c>
      <c r="O73" s="5"/>
      <c r="P73" s="5"/>
      <c r="Q73">
        <f>VLOOKUP($L73,LocID!$B$2:$I$966, 7, FALSE)</f>
        <v>-87.980438232421804</v>
      </c>
      <c r="S73"/>
    </row>
    <row r="74" spans="1:19" x14ac:dyDescent="0.25">
      <c r="A74" s="5">
        <v>1670</v>
      </c>
      <c r="B74" s="6">
        <v>2012.5160000000001</v>
      </c>
      <c r="C74" s="8" t="s">
        <v>110</v>
      </c>
      <c r="D74" s="8" t="s">
        <v>210</v>
      </c>
      <c r="E74" s="8" t="s">
        <v>206</v>
      </c>
      <c r="F74" s="8" t="s">
        <v>207</v>
      </c>
      <c r="G74" s="8" t="s">
        <v>207</v>
      </c>
      <c r="H74" s="8" t="s">
        <v>208</v>
      </c>
      <c r="I74" s="8" t="s">
        <v>50</v>
      </c>
      <c r="J74" s="8" t="s">
        <v>61</v>
      </c>
      <c r="K74" s="12" t="s">
        <v>98</v>
      </c>
      <c r="L74" s="8" t="str">
        <f t="shared" si="2"/>
        <v>Arlington Heights_IL</v>
      </c>
      <c r="M74" s="9" t="str">
        <f t="shared" si="3"/>
        <v>-87.9804382324218_PACT</v>
      </c>
      <c r="N74" s="12" t="s">
        <v>98</v>
      </c>
      <c r="O74" s="5"/>
      <c r="P74" s="5"/>
      <c r="Q74">
        <f>VLOOKUP($L74,LocID!$B$2:$I$966, 7, FALSE)</f>
        <v>-87.980438232421804</v>
      </c>
      <c r="S74"/>
    </row>
    <row r="75" spans="1:19" x14ac:dyDescent="0.25">
      <c r="A75" s="5">
        <v>2123</v>
      </c>
      <c r="B75" s="6">
        <v>2013.0581999999999</v>
      </c>
      <c r="C75" s="8" t="s">
        <v>112</v>
      </c>
      <c r="D75" s="8" t="s">
        <v>211</v>
      </c>
      <c r="E75" s="8" t="s">
        <v>206</v>
      </c>
      <c r="F75" s="8" t="s">
        <v>207</v>
      </c>
      <c r="G75" s="8" t="s">
        <v>207</v>
      </c>
      <c r="H75" s="8" t="s">
        <v>208</v>
      </c>
      <c r="I75" s="8" t="s">
        <v>50</v>
      </c>
      <c r="J75" s="8" t="s">
        <v>61</v>
      </c>
      <c r="K75" s="12" t="s">
        <v>52</v>
      </c>
      <c r="L75" s="8" t="str">
        <f t="shared" si="2"/>
        <v>Arlington Heights_IL</v>
      </c>
      <c r="M75" s="9" t="str">
        <f t="shared" si="3"/>
        <v>-87.9804382324218_Transit</v>
      </c>
      <c r="N75" s="12" t="s">
        <v>52</v>
      </c>
      <c r="O75" s="5"/>
      <c r="P75" s="5"/>
      <c r="Q75">
        <f>VLOOKUP($L75,LocID!$B$2:$I$966, 7, FALSE)</f>
        <v>-87.980438232421804</v>
      </c>
      <c r="S75"/>
    </row>
    <row r="76" spans="1:19" ht="33" x14ac:dyDescent="0.25">
      <c r="A76" s="5">
        <v>550</v>
      </c>
      <c r="B76" s="6">
        <v>2008.2080000000001</v>
      </c>
      <c r="C76" s="8" t="s">
        <v>104</v>
      </c>
      <c r="D76" s="11" t="s">
        <v>212</v>
      </c>
      <c r="E76" s="8" t="s">
        <v>213</v>
      </c>
      <c r="F76" s="10" t="s">
        <v>214</v>
      </c>
      <c r="G76" s="10" t="s">
        <v>214</v>
      </c>
      <c r="H76" s="8" t="s">
        <v>49</v>
      </c>
      <c r="I76" s="8" t="s">
        <v>50</v>
      </c>
      <c r="J76" s="8" t="s">
        <v>51</v>
      </c>
      <c r="K76" s="8" t="s">
        <v>26</v>
      </c>
      <c r="L76" s="8" t="str">
        <f t="shared" si="2"/>
        <v>Arlington_MA</v>
      </c>
      <c r="M76" s="9" t="str">
        <f t="shared" si="3"/>
        <v>-71.1567611694335_Parking and TDM</v>
      </c>
      <c r="N76" s="8" t="s">
        <v>26</v>
      </c>
      <c r="O76" s="5"/>
      <c r="P76" s="5"/>
      <c r="Q76">
        <f>VLOOKUP($L76,LocID!$B$2:$I$966, 7, FALSE)</f>
        <v>-71.156761169433594</v>
      </c>
      <c r="S76"/>
    </row>
    <row r="77" spans="1:19" ht="33" x14ac:dyDescent="0.25">
      <c r="A77" s="5">
        <v>2061</v>
      </c>
      <c r="B77" s="6">
        <v>2013.0752</v>
      </c>
      <c r="C77" s="8" t="s">
        <v>112</v>
      </c>
      <c r="D77" s="8" t="s">
        <v>215</v>
      </c>
      <c r="E77" s="8" t="s">
        <v>216</v>
      </c>
      <c r="F77" s="8" t="s">
        <v>214</v>
      </c>
      <c r="G77" s="8" t="s">
        <v>214</v>
      </c>
      <c r="H77" s="8" t="s">
        <v>49</v>
      </c>
      <c r="I77" s="8" t="s">
        <v>50</v>
      </c>
      <c r="J77" s="8" t="s">
        <v>51</v>
      </c>
      <c r="K77" s="12" t="s">
        <v>26</v>
      </c>
      <c r="L77" s="8" t="str">
        <f t="shared" si="2"/>
        <v>Arlington_MA</v>
      </c>
      <c r="M77" s="9" t="str">
        <f t="shared" si="3"/>
        <v>-71.1567611694335_Parking and TDM</v>
      </c>
      <c r="N77" s="12" t="s">
        <v>26</v>
      </c>
      <c r="O77" s="5"/>
      <c r="P77" s="5"/>
      <c r="Q77">
        <f>VLOOKUP($L77,LocID!$B$2:$I$966, 7, FALSE)</f>
        <v>-71.156761169433594</v>
      </c>
      <c r="S77"/>
    </row>
    <row r="78" spans="1:19" x14ac:dyDescent="0.25">
      <c r="A78" s="5">
        <v>1477</v>
      </c>
      <c r="B78" s="6">
        <v>2012.06</v>
      </c>
      <c r="C78" s="8" t="s">
        <v>147</v>
      </c>
      <c r="D78" s="8" t="s">
        <v>217</v>
      </c>
      <c r="E78" s="8" t="s">
        <v>218</v>
      </c>
      <c r="F78" s="10" t="s">
        <v>214</v>
      </c>
      <c r="G78" s="10" t="s">
        <v>214</v>
      </c>
      <c r="H78" s="8" t="s">
        <v>219</v>
      </c>
      <c r="I78" s="8" t="s">
        <v>50</v>
      </c>
      <c r="J78" s="8" t="s">
        <v>220</v>
      </c>
      <c r="K78" s="8" t="s">
        <v>52</v>
      </c>
      <c r="L78" s="8" t="str">
        <f t="shared" si="2"/>
        <v>Arlington_TX</v>
      </c>
      <c r="M78" s="9" t="str">
        <f t="shared" si="3"/>
        <v>-97.1077194213867_Transit</v>
      </c>
      <c r="N78" s="8" t="s">
        <v>52</v>
      </c>
      <c r="O78" s="5"/>
      <c r="P78" s="5"/>
      <c r="Q78">
        <f>VLOOKUP($L78,LocID!$B$2:$I$966, 7, FALSE)</f>
        <v>-97.107719421386705</v>
      </c>
      <c r="S78"/>
    </row>
    <row r="79" spans="1:19" x14ac:dyDescent="0.25">
      <c r="A79" s="5">
        <v>1601</v>
      </c>
      <c r="B79" s="13">
        <v>2012.203</v>
      </c>
      <c r="C79" s="10" t="s">
        <v>87</v>
      </c>
      <c r="D79" s="10" t="s">
        <v>221</v>
      </c>
      <c r="E79" s="10" t="s">
        <v>222</v>
      </c>
      <c r="F79" s="10" t="s">
        <v>214</v>
      </c>
      <c r="G79" s="10" t="s">
        <v>214</v>
      </c>
      <c r="H79" s="10" t="s">
        <v>219</v>
      </c>
      <c r="I79" s="8" t="s">
        <v>50</v>
      </c>
      <c r="J79" s="10" t="s">
        <v>220</v>
      </c>
      <c r="K79" s="10" t="s">
        <v>52</v>
      </c>
      <c r="L79" s="8" t="str">
        <f t="shared" si="2"/>
        <v>Arlington_TX</v>
      </c>
      <c r="M79" s="9" t="str">
        <f t="shared" si="3"/>
        <v>-97.1077194213867_Transit</v>
      </c>
      <c r="N79" s="10" t="s">
        <v>52</v>
      </c>
      <c r="O79" s="5"/>
      <c r="P79" s="5"/>
      <c r="Q79">
        <f>VLOOKUP($L79,LocID!$B$2:$I$966, 7, FALSE)</f>
        <v>-97.107719421386705</v>
      </c>
      <c r="S79"/>
    </row>
    <row r="80" spans="1:19" x14ac:dyDescent="0.25">
      <c r="A80" s="5">
        <v>1764</v>
      </c>
      <c r="B80" s="6">
        <v>2012.615</v>
      </c>
      <c r="C80" s="12" t="s">
        <v>90</v>
      </c>
      <c r="D80" s="12" t="s">
        <v>223</v>
      </c>
      <c r="E80" s="12" t="s">
        <v>218</v>
      </c>
      <c r="F80" s="12" t="s">
        <v>214</v>
      </c>
      <c r="G80" s="12" t="s">
        <v>214</v>
      </c>
      <c r="H80" s="12" t="s">
        <v>219</v>
      </c>
      <c r="I80" s="8" t="s">
        <v>50</v>
      </c>
      <c r="J80" s="12" t="s">
        <v>220</v>
      </c>
      <c r="K80" s="12" t="s">
        <v>98</v>
      </c>
      <c r="L80" s="8" t="str">
        <f t="shared" si="2"/>
        <v>Arlington_TX</v>
      </c>
      <c r="M80" s="9" t="str">
        <f t="shared" si="3"/>
        <v>-97.1077194213867_PACT</v>
      </c>
      <c r="N80" s="12" t="s">
        <v>98</v>
      </c>
      <c r="O80" s="5"/>
      <c r="P80" s="5"/>
      <c r="Q80">
        <f>VLOOKUP($L80,LocID!$B$2:$I$966, 7, FALSE)</f>
        <v>-97.107719421386705</v>
      </c>
      <c r="S80"/>
    </row>
    <row r="81" spans="1:19" x14ac:dyDescent="0.25">
      <c r="A81" s="5">
        <v>1822</v>
      </c>
      <c r="B81" s="6">
        <v>2013.0015000000001</v>
      </c>
      <c r="C81" s="12" t="s">
        <v>62</v>
      </c>
      <c r="D81" s="12" t="s">
        <v>224</v>
      </c>
      <c r="E81" s="15" t="s">
        <v>222</v>
      </c>
      <c r="F81" s="15" t="s">
        <v>214</v>
      </c>
      <c r="G81" s="15" t="s">
        <v>214</v>
      </c>
      <c r="H81" s="15" t="s">
        <v>219</v>
      </c>
      <c r="I81" s="8" t="s">
        <v>50</v>
      </c>
      <c r="J81" s="15" t="s">
        <v>220</v>
      </c>
      <c r="K81" s="12" t="s">
        <v>52</v>
      </c>
      <c r="L81" s="8" t="str">
        <f t="shared" si="2"/>
        <v>Arlington_TX</v>
      </c>
      <c r="M81" s="9" t="str">
        <f t="shared" si="3"/>
        <v>-97.1077194213867_Transit</v>
      </c>
      <c r="N81" s="12" t="s">
        <v>52</v>
      </c>
      <c r="O81" s="5"/>
      <c r="P81" s="5"/>
      <c r="Q81">
        <f>VLOOKUP($L81,LocID!$B$2:$I$966, 7, FALSE)</f>
        <v>-97.107719421386705</v>
      </c>
      <c r="S81"/>
    </row>
    <row r="82" spans="1:19" x14ac:dyDescent="0.25">
      <c r="A82" s="5">
        <v>2546</v>
      </c>
      <c r="B82" s="6">
        <v>2014.1008999999999</v>
      </c>
      <c r="C82" s="8" t="s">
        <v>173</v>
      </c>
      <c r="D82" s="16" t="s">
        <v>225</v>
      </c>
      <c r="E82" s="16" t="s">
        <v>222</v>
      </c>
      <c r="F82" s="8" t="s">
        <v>214</v>
      </c>
      <c r="G82" s="8" t="s">
        <v>214</v>
      </c>
      <c r="H82" s="8" t="s">
        <v>219</v>
      </c>
      <c r="I82" s="8" t="s">
        <v>50</v>
      </c>
      <c r="J82" s="8" t="s">
        <v>220</v>
      </c>
      <c r="K82" s="12" t="s">
        <v>52</v>
      </c>
      <c r="L82" s="8" t="str">
        <f t="shared" si="2"/>
        <v>Arlington_TX</v>
      </c>
      <c r="M82" s="9" t="str">
        <f t="shared" si="3"/>
        <v>-97.1077194213867_Transit</v>
      </c>
      <c r="N82" s="12" t="s">
        <v>52</v>
      </c>
      <c r="O82" s="5"/>
      <c r="P82" s="5"/>
      <c r="Q82">
        <f>VLOOKUP($L82,LocID!$B$2:$I$966, 7, FALSE)</f>
        <v>-97.107719421386705</v>
      </c>
      <c r="S82"/>
    </row>
    <row r="83" spans="1:19" x14ac:dyDescent="0.25">
      <c r="A83" s="5">
        <v>149</v>
      </c>
      <c r="B83" s="6">
        <v>2015.0778</v>
      </c>
      <c r="C83" s="9" t="s">
        <v>138</v>
      </c>
      <c r="D83" s="19" t="s">
        <v>226</v>
      </c>
      <c r="E83" s="19" t="s">
        <v>218</v>
      </c>
      <c r="F83" s="19" t="s">
        <v>214</v>
      </c>
      <c r="G83" s="19" t="s">
        <v>214</v>
      </c>
      <c r="H83" s="19" t="s">
        <v>219</v>
      </c>
      <c r="I83" s="8" t="s">
        <v>50</v>
      </c>
      <c r="J83" s="19" t="s">
        <v>220</v>
      </c>
      <c r="K83" s="19" t="s">
        <v>52</v>
      </c>
      <c r="L83" s="8" t="str">
        <f t="shared" si="2"/>
        <v>Arlington_TX</v>
      </c>
      <c r="M83" s="9" t="str">
        <f t="shared" si="3"/>
        <v>-97.1077194213867_Transit</v>
      </c>
      <c r="N83" s="19" t="s">
        <v>52</v>
      </c>
      <c r="O83" s="5"/>
      <c r="P83" s="5"/>
      <c r="Q83">
        <f>VLOOKUP($L83,LocID!$B$2:$I$966, 7, FALSE)</f>
        <v>-97.107719421386705</v>
      </c>
      <c r="S83"/>
    </row>
    <row r="84" spans="1:19" ht="33" x14ac:dyDescent="0.25">
      <c r="A84" s="5">
        <v>328</v>
      </c>
      <c r="B84" s="6">
        <v>2007.1410000000001</v>
      </c>
      <c r="C84" s="8">
        <v>2007</v>
      </c>
      <c r="D84" s="8" t="s">
        <v>227</v>
      </c>
      <c r="E84" s="8" t="s">
        <v>228</v>
      </c>
      <c r="F84" s="10" t="s">
        <v>214</v>
      </c>
      <c r="G84" s="10" t="s">
        <v>214</v>
      </c>
      <c r="H84" s="8" t="s">
        <v>144</v>
      </c>
      <c r="I84" s="8" t="s">
        <v>50</v>
      </c>
      <c r="J84" s="10" t="s">
        <v>51</v>
      </c>
      <c r="K84" s="8" t="s">
        <v>23</v>
      </c>
      <c r="L84" s="8" t="str">
        <f t="shared" si="2"/>
        <v>Arlington_VA</v>
      </c>
      <c r="M84" s="9" t="str">
        <f t="shared" si="3"/>
        <v>-77.0688323974609_Multimodal</v>
      </c>
      <c r="N84" s="8" t="s">
        <v>23</v>
      </c>
      <c r="O84" s="5"/>
      <c r="P84" s="5"/>
      <c r="Q84">
        <f>VLOOKUP($L84,LocID!$B$2:$I$966, 7, FALSE)</f>
        <v>-77.068832397460895</v>
      </c>
      <c r="S84"/>
    </row>
    <row r="85" spans="1:19" ht="33" x14ac:dyDescent="0.25">
      <c r="A85" s="5">
        <v>357</v>
      </c>
      <c r="B85" s="13">
        <v>2007.325</v>
      </c>
      <c r="C85" s="10">
        <v>2007</v>
      </c>
      <c r="D85" s="10" t="s">
        <v>229</v>
      </c>
      <c r="E85" s="10" t="s">
        <v>228</v>
      </c>
      <c r="F85" s="10" t="s">
        <v>214</v>
      </c>
      <c r="G85" s="10" t="s">
        <v>214</v>
      </c>
      <c r="H85" s="10" t="s">
        <v>144</v>
      </c>
      <c r="I85" s="8" t="s">
        <v>50</v>
      </c>
      <c r="J85" s="10" t="s">
        <v>51</v>
      </c>
      <c r="K85" s="10" t="s">
        <v>23</v>
      </c>
      <c r="L85" s="8" t="str">
        <f t="shared" si="2"/>
        <v>Arlington_VA</v>
      </c>
      <c r="M85" s="9" t="str">
        <f t="shared" si="3"/>
        <v>-77.0688323974609_Multimodal</v>
      </c>
      <c r="N85" s="10" t="s">
        <v>23</v>
      </c>
      <c r="O85" s="5"/>
      <c r="P85" s="5"/>
      <c r="Q85">
        <f>VLOOKUP($L85,LocID!$B$2:$I$966, 7, FALSE)</f>
        <v>-77.068832397460895</v>
      </c>
      <c r="S85"/>
    </row>
    <row r="86" spans="1:19" x14ac:dyDescent="0.25">
      <c r="A86" s="5">
        <v>461</v>
      </c>
      <c r="B86" s="13">
        <v>2007.192</v>
      </c>
      <c r="C86" s="10">
        <v>2007</v>
      </c>
      <c r="D86" s="10" t="s">
        <v>230</v>
      </c>
      <c r="E86" s="10" t="s">
        <v>228</v>
      </c>
      <c r="F86" s="10" t="s">
        <v>214</v>
      </c>
      <c r="G86" s="10" t="s">
        <v>214</v>
      </c>
      <c r="H86" s="10" t="s">
        <v>144</v>
      </c>
      <c r="I86" s="8" t="s">
        <v>50</v>
      </c>
      <c r="J86" s="10" t="s">
        <v>51</v>
      </c>
      <c r="K86" s="10" t="s">
        <v>98</v>
      </c>
      <c r="L86" s="8" t="str">
        <f t="shared" si="2"/>
        <v>Arlington_VA</v>
      </c>
      <c r="M86" s="9" t="str">
        <f t="shared" si="3"/>
        <v>-77.0688323974609_PACT</v>
      </c>
      <c r="N86" s="10" t="s">
        <v>98</v>
      </c>
      <c r="O86" s="5"/>
      <c r="P86" s="5"/>
      <c r="Q86">
        <f>VLOOKUP($L86,LocID!$B$2:$I$966, 7, FALSE)</f>
        <v>-77.068832397460895</v>
      </c>
      <c r="S86"/>
    </row>
    <row r="87" spans="1:19" ht="33" x14ac:dyDescent="0.25">
      <c r="A87" s="5">
        <v>1069</v>
      </c>
      <c r="B87" s="6">
        <v>2010.2360000000001</v>
      </c>
      <c r="C87" s="8" t="s">
        <v>68</v>
      </c>
      <c r="D87" s="11" t="s">
        <v>231</v>
      </c>
      <c r="E87" s="8" t="s">
        <v>232</v>
      </c>
      <c r="F87" s="10" t="s">
        <v>214</v>
      </c>
      <c r="G87" s="10" t="s">
        <v>214</v>
      </c>
      <c r="H87" s="8" t="s">
        <v>144</v>
      </c>
      <c r="I87" s="8" t="s">
        <v>50</v>
      </c>
      <c r="J87" s="8" t="s">
        <v>51</v>
      </c>
      <c r="K87" s="8" t="s">
        <v>23</v>
      </c>
      <c r="L87" s="8" t="str">
        <f t="shared" si="2"/>
        <v>Arlington_VA</v>
      </c>
      <c r="M87" s="9" t="str">
        <f t="shared" si="3"/>
        <v>-77.0688323974609_Multimodal</v>
      </c>
      <c r="N87" s="8" t="s">
        <v>23</v>
      </c>
      <c r="O87" s="5"/>
      <c r="P87" s="5"/>
      <c r="Q87">
        <f>VLOOKUP($L87,LocID!$B$2:$I$966, 7, FALSE)</f>
        <v>-77.068832397460895</v>
      </c>
      <c r="S87"/>
    </row>
    <row r="88" spans="1:19" x14ac:dyDescent="0.25">
      <c r="A88" s="5">
        <v>1416</v>
      </c>
      <c r="B88" s="6">
        <v>2011.441</v>
      </c>
      <c r="C88" s="8" t="s">
        <v>233</v>
      </c>
      <c r="D88" s="8" t="s">
        <v>234</v>
      </c>
      <c r="E88" s="8" t="s">
        <v>235</v>
      </c>
      <c r="F88" s="10" t="s">
        <v>214</v>
      </c>
      <c r="G88" s="10" t="s">
        <v>214</v>
      </c>
      <c r="H88" s="8" t="s">
        <v>144</v>
      </c>
      <c r="I88" s="8" t="s">
        <v>50</v>
      </c>
      <c r="J88" s="10" t="s">
        <v>51</v>
      </c>
      <c r="K88" s="8" t="s">
        <v>52</v>
      </c>
      <c r="L88" s="8" t="str">
        <f t="shared" si="2"/>
        <v>Arlington_VA</v>
      </c>
      <c r="M88" s="9" t="str">
        <f t="shared" si="3"/>
        <v>-77.0688323974609_Transit</v>
      </c>
      <c r="N88" s="8" t="s">
        <v>52</v>
      </c>
      <c r="O88" s="5"/>
      <c r="P88" s="5"/>
      <c r="Q88">
        <f>VLOOKUP($L88,LocID!$B$2:$I$966, 7, FALSE)</f>
        <v>-77.068832397460895</v>
      </c>
      <c r="S88"/>
    </row>
    <row r="89" spans="1:19" ht="33" x14ac:dyDescent="0.25">
      <c r="A89" s="5">
        <v>1433</v>
      </c>
      <c r="B89" s="6">
        <v>2011.327</v>
      </c>
      <c r="C89" s="8" t="s">
        <v>233</v>
      </c>
      <c r="D89" s="8" t="s">
        <v>236</v>
      </c>
      <c r="E89" s="8" t="s">
        <v>228</v>
      </c>
      <c r="F89" s="10" t="s">
        <v>214</v>
      </c>
      <c r="G89" s="10" t="s">
        <v>214</v>
      </c>
      <c r="H89" s="8" t="s">
        <v>144</v>
      </c>
      <c r="I89" s="8" t="s">
        <v>50</v>
      </c>
      <c r="J89" s="8" t="s">
        <v>51</v>
      </c>
      <c r="K89" s="8" t="s">
        <v>23</v>
      </c>
      <c r="L89" s="8" t="str">
        <f t="shared" si="2"/>
        <v>Arlington_VA</v>
      </c>
      <c r="M89" s="9" t="str">
        <f t="shared" si="3"/>
        <v>-77.0688323974609_Multimodal</v>
      </c>
      <c r="N89" s="8" t="s">
        <v>23</v>
      </c>
      <c r="O89" s="5"/>
      <c r="P89" s="5"/>
      <c r="Q89">
        <f>VLOOKUP($L89,LocID!$B$2:$I$966, 7, FALSE)</f>
        <v>-77.068832397460895</v>
      </c>
      <c r="S89"/>
    </row>
    <row r="90" spans="1:19" x14ac:dyDescent="0.25">
      <c r="A90" s="5">
        <v>1656</v>
      </c>
      <c r="B90" s="6">
        <v>2012.328</v>
      </c>
      <c r="C90" s="8" t="s">
        <v>110</v>
      </c>
      <c r="D90" s="8" t="s">
        <v>237</v>
      </c>
      <c r="E90" s="8" t="s">
        <v>238</v>
      </c>
      <c r="F90" s="10" t="s">
        <v>214</v>
      </c>
      <c r="G90" s="10" t="s">
        <v>214</v>
      </c>
      <c r="H90" s="8" t="s">
        <v>144</v>
      </c>
      <c r="I90" s="8" t="s">
        <v>50</v>
      </c>
      <c r="J90" s="10" t="s">
        <v>51</v>
      </c>
      <c r="K90" s="8" t="s">
        <v>52</v>
      </c>
      <c r="L90" s="8" t="str">
        <f t="shared" si="2"/>
        <v>Arlington_VA</v>
      </c>
      <c r="M90" s="9" t="str">
        <f t="shared" si="3"/>
        <v>-77.0688323974609_Transit</v>
      </c>
      <c r="N90" s="8" t="s">
        <v>52</v>
      </c>
      <c r="O90" s="5"/>
      <c r="P90" s="5"/>
      <c r="Q90">
        <f>VLOOKUP($L90,LocID!$B$2:$I$966, 7, FALSE)</f>
        <v>-77.068832397460895</v>
      </c>
      <c r="S90"/>
    </row>
    <row r="91" spans="1:19" ht="33" x14ac:dyDescent="0.25">
      <c r="A91" s="5">
        <v>1984</v>
      </c>
      <c r="B91" s="6">
        <v>2013.0042000000001</v>
      </c>
      <c r="C91" s="12" t="s">
        <v>65</v>
      </c>
      <c r="D91" s="12" t="s">
        <v>239</v>
      </c>
      <c r="E91" s="8" t="s">
        <v>228</v>
      </c>
      <c r="F91" s="15" t="s">
        <v>214</v>
      </c>
      <c r="G91" s="15" t="s">
        <v>214</v>
      </c>
      <c r="H91" s="15" t="s">
        <v>144</v>
      </c>
      <c r="I91" s="8" t="s">
        <v>50</v>
      </c>
      <c r="J91" s="15" t="s">
        <v>51</v>
      </c>
      <c r="K91" s="12" t="s">
        <v>23</v>
      </c>
      <c r="L91" s="8" t="str">
        <f t="shared" si="2"/>
        <v>Arlington_VA</v>
      </c>
      <c r="M91" s="9" t="str">
        <f t="shared" si="3"/>
        <v>-77.0688323974609_Multimodal</v>
      </c>
      <c r="N91" s="12" t="s">
        <v>23</v>
      </c>
      <c r="O91" s="5"/>
      <c r="P91" s="5"/>
      <c r="Q91">
        <f>VLOOKUP($L91,LocID!$B$2:$I$966, 7, FALSE)</f>
        <v>-77.068832397460895</v>
      </c>
      <c r="S91"/>
    </row>
    <row r="92" spans="1:19" ht="33" x14ac:dyDescent="0.25">
      <c r="A92" s="5">
        <v>171</v>
      </c>
      <c r="B92" s="6">
        <v>2015.0934</v>
      </c>
      <c r="C92" s="9" t="s">
        <v>138</v>
      </c>
      <c r="D92" s="17" t="s">
        <v>240</v>
      </c>
      <c r="E92" s="17" t="s">
        <v>228</v>
      </c>
      <c r="F92" s="9" t="s">
        <v>214</v>
      </c>
      <c r="G92" s="9" t="s">
        <v>214</v>
      </c>
      <c r="H92" s="9" t="s">
        <v>144</v>
      </c>
      <c r="I92" s="8" t="s">
        <v>50</v>
      </c>
      <c r="J92" s="19" t="s">
        <v>51</v>
      </c>
      <c r="K92" s="9" t="s">
        <v>26</v>
      </c>
      <c r="L92" s="8" t="str">
        <f t="shared" si="2"/>
        <v>Arlington_VA</v>
      </c>
      <c r="M92" s="9" t="str">
        <f t="shared" si="3"/>
        <v>-77.0688323974609_Parking and TDM</v>
      </c>
      <c r="N92" s="9" t="s">
        <v>26</v>
      </c>
      <c r="O92" s="5"/>
      <c r="P92" s="5"/>
      <c r="Q92">
        <f>VLOOKUP($L92,LocID!$B$2:$I$966, 7, FALSE)</f>
        <v>-77.068832397460895</v>
      </c>
      <c r="S92"/>
    </row>
    <row r="93" spans="1:19" x14ac:dyDescent="0.25">
      <c r="A93" s="5">
        <v>905</v>
      </c>
      <c r="B93" s="6">
        <v>2009.39</v>
      </c>
      <c r="C93" s="8" t="s">
        <v>56</v>
      </c>
      <c r="D93" s="11" t="s">
        <v>241</v>
      </c>
      <c r="E93" s="8" t="s">
        <v>242</v>
      </c>
      <c r="F93" s="10" t="s">
        <v>243</v>
      </c>
      <c r="G93" s="10" t="s">
        <v>243</v>
      </c>
      <c r="H93" s="8" t="s">
        <v>244</v>
      </c>
      <c r="I93" s="8" t="s">
        <v>50</v>
      </c>
      <c r="J93" s="8" t="s">
        <v>245</v>
      </c>
      <c r="K93" s="8" t="s">
        <v>52</v>
      </c>
      <c r="L93" s="8" t="str">
        <f t="shared" si="2"/>
        <v>Arvada_CO</v>
      </c>
      <c r="M93" s="9" t="str">
        <f t="shared" si="3"/>
        <v>-105.087837219238_Transit</v>
      </c>
      <c r="N93" s="8" t="s">
        <v>52</v>
      </c>
      <c r="O93" s="5"/>
      <c r="P93" s="5"/>
      <c r="Q93">
        <f>VLOOKUP($L93,LocID!$B$2:$I$966, 7, FALSE)</f>
        <v>-105.087837219238</v>
      </c>
      <c r="S93"/>
    </row>
    <row r="94" spans="1:19" ht="33" x14ac:dyDescent="0.25">
      <c r="A94" s="5">
        <v>1912</v>
      </c>
      <c r="B94" s="6">
        <v>2013.0353</v>
      </c>
      <c r="C94" s="8" t="s">
        <v>246</v>
      </c>
      <c r="D94" s="8" t="s">
        <v>247</v>
      </c>
      <c r="E94" s="8" t="s">
        <v>248</v>
      </c>
      <c r="F94" s="10" t="s">
        <v>249</v>
      </c>
      <c r="G94" s="10" t="s">
        <v>249</v>
      </c>
      <c r="H94" s="8" t="s">
        <v>250</v>
      </c>
      <c r="I94" s="8" t="s">
        <v>50</v>
      </c>
      <c r="J94" s="8" t="s">
        <v>161</v>
      </c>
      <c r="K94" s="12" t="s">
        <v>23</v>
      </c>
      <c r="L94" s="8" t="str">
        <f t="shared" si="2"/>
        <v>Asheville_NC</v>
      </c>
      <c r="M94" s="9" t="str">
        <f t="shared" si="3"/>
        <v>-82.5531387329101_Multimodal</v>
      </c>
      <c r="N94" s="12" t="s">
        <v>23</v>
      </c>
      <c r="O94" s="5"/>
      <c r="P94" s="5"/>
      <c r="Q94">
        <f>VLOOKUP($L94,LocID!$B$2:$I$966, 7, FALSE)</f>
        <v>-82.553138732910099</v>
      </c>
      <c r="S94"/>
    </row>
    <row r="95" spans="1:19" ht="33" x14ac:dyDescent="0.25">
      <c r="A95" s="5">
        <v>2162</v>
      </c>
      <c r="B95" s="6">
        <v>2013.1021000000001</v>
      </c>
      <c r="C95" s="8" t="s">
        <v>115</v>
      </c>
      <c r="D95" s="8" t="s">
        <v>251</v>
      </c>
      <c r="E95" s="8" t="s">
        <v>252</v>
      </c>
      <c r="F95" s="8" t="s">
        <v>249</v>
      </c>
      <c r="G95" s="8" t="s">
        <v>249</v>
      </c>
      <c r="H95" s="8" t="s">
        <v>250</v>
      </c>
      <c r="I95" s="8" t="s">
        <v>50</v>
      </c>
      <c r="J95" s="8" t="s">
        <v>161</v>
      </c>
      <c r="K95" s="12" t="s">
        <v>23</v>
      </c>
      <c r="L95" s="8" t="str">
        <f t="shared" si="2"/>
        <v>Asheville_NC</v>
      </c>
      <c r="M95" s="9" t="str">
        <f t="shared" si="3"/>
        <v>-82.5531387329101_Multimodal</v>
      </c>
      <c r="N95" s="12" t="s">
        <v>23</v>
      </c>
      <c r="O95" s="5"/>
      <c r="P95" s="5"/>
      <c r="Q95">
        <f>VLOOKUP($L95,LocID!$B$2:$I$966, 7, FALSE)</f>
        <v>-82.553138732910099</v>
      </c>
      <c r="S95"/>
    </row>
    <row r="96" spans="1:19" ht="33" x14ac:dyDescent="0.25">
      <c r="A96" s="5">
        <v>9</v>
      </c>
      <c r="B96" s="6">
        <v>2015.0045</v>
      </c>
      <c r="C96" s="22" t="s">
        <v>253</v>
      </c>
      <c r="D96" s="17" t="s">
        <v>254</v>
      </c>
      <c r="E96" s="17" t="s">
        <v>248</v>
      </c>
      <c r="F96" s="19" t="s">
        <v>249</v>
      </c>
      <c r="G96" s="19" t="s">
        <v>249</v>
      </c>
      <c r="H96" s="19" t="s">
        <v>250</v>
      </c>
      <c r="I96" s="8" t="s">
        <v>50</v>
      </c>
      <c r="J96" s="19" t="s">
        <v>161</v>
      </c>
      <c r="K96" s="19" t="s">
        <v>23</v>
      </c>
      <c r="L96" s="8" t="str">
        <f t="shared" si="2"/>
        <v>Asheville_NC</v>
      </c>
      <c r="M96" s="9" t="str">
        <f t="shared" si="3"/>
        <v>-82.5531387329101_Multimodal</v>
      </c>
      <c r="N96" s="19" t="s">
        <v>23</v>
      </c>
      <c r="O96" s="5"/>
      <c r="P96" s="5"/>
      <c r="Q96">
        <f>VLOOKUP($L96,LocID!$B$2:$I$966, 7, FALSE)</f>
        <v>-82.553138732910099</v>
      </c>
      <c r="S96"/>
    </row>
    <row r="97" spans="1:19" x14ac:dyDescent="0.25">
      <c r="A97" s="5">
        <v>539</v>
      </c>
      <c r="B97" s="13">
        <v>2008.0039999999999</v>
      </c>
      <c r="C97" s="8" t="s">
        <v>104</v>
      </c>
      <c r="D97" s="11" t="s">
        <v>255</v>
      </c>
      <c r="E97" s="8" t="s">
        <v>256</v>
      </c>
      <c r="F97" s="10" t="s">
        <v>257</v>
      </c>
      <c r="G97" s="10" t="s">
        <v>257</v>
      </c>
      <c r="H97" s="8" t="s">
        <v>122</v>
      </c>
      <c r="I97" s="8" t="s">
        <v>50</v>
      </c>
      <c r="J97" s="8" t="s">
        <v>123</v>
      </c>
      <c r="K97" s="8" t="s">
        <v>52</v>
      </c>
      <c r="L97" s="8" t="str">
        <f t="shared" si="2"/>
        <v>Ashland_OR</v>
      </c>
      <c r="M97" s="9" t="str">
        <f t="shared" si="3"/>
        <v>-122.71703338623_Transit</v>
      </c>
      <c r="N97" s="8" t="s">
        <v>52</v>
      </c>
      <c r="O97" s="5"/>
      <c r="P97" s="5"/>
      <c r="Q97">
        <f>VLOOKUP($L97,LocID!$B$2:$I$966, 7, FALSE)</f>
        <v>-122.71703338623</v>
      </c>
      <c r="S97"/>
    </row>
    <row r="98" spans="1:19" x14ac:dyDescent="0.25">
      <c r="A98" s="5">
        <v>688</v>
      </c>
      <c r="B98" s="6">
        <v>2008.4459999999999</v>
      </c>
      <c r="C98" s="8" t="s">
        <v>35</v>
      </c>
      <c r="D98" s="11" t="s">
        <v>258</v>
      </c>
      <c r="E98" s="8" t="s">
        <v>259</v>
      </c>
      <c r="F98" s="10" t="s">
        <v>260</v>
      </c>
      <c r="G98" s="10" t="s">
        <v>260</v>
      </c>
      <c r="H98" s="8" t="s">
        <v>261</v>
      </c>
      <c r="I98" s="8" t="s">
        <v>50</v>
      </c>
      <c r="J98" s="8" t="s">
        <v>262</v>
      </c>
      <c r="K98" s="8" t="s">
        <v>52</v>
      </c>
      <c r="L98" s="8" t="str">
        <f t="shared" si="2"/>
        <v>Asotin_WA</v>
      </c>
      <c r="M98" s="9" t="str">
        <f t="shared" si="3"/>
        <v>-117.047821044921_Transit</v>
      </c>
      <c r="N98" s="8" t="s">
        <v>52</v>
      </c>
      <c r="O98" s="5"/>
      <c r="P98" s="5"/>
      <c r="Q98">
        <f>VLOOKUP($L98,LocID!$B$2:$I$966, 7, FALSE)</f>
        <v>-117.04782104492099</v>
      </c>
      <c r="S98"/>
    </row>
    <row r="99" spans="1:19" x14ac:dyDescent="0.25">
      <c r="A99" s="5">
        <v>1068</v>
      </c>
      <c r="B99" s="6">
        <v>2010.452</v>
      </c>
      <c r="C99" s="8" t="s">
        <v>68</v>
      </c>
      <c r="D99" s="11" t="s">
        <v>263</v>
      </c>
      <c r="E99" s="8" t="s">
        <v>264</v>
      </c>
      <c r="F99" s="10" t="s">
        <v>265</v>
      </c>
      <c r="G99" s="10" t="s">
        <v>265</v>
      </c>
      <c r="H99" s="8" t="s">
        <v>244</v>
      </c>
      <c r="I99" s="8" t="s">
        <v>50</v>
      </c>
      <c r="J99" s="8" t="s">
        <v>245</v>
      </c>
      <c r="K99" s="8" t="s">
        <v>52</v>
      </c>
      <c r="L99" s="8" t="str">
        <f t="shared" si="2"/>
        <v>Aspen_CO</v>
      </c>
      <c r="M99" s="9" t="str">
        <f t="shared" si="3"/>
        <v>-106.818176269531_Transit</v>
      </c>
      <c r="N99" s="8" t="s">
        <v>52</v>
      </c>
      <c r="O99" s="5"/>
      <c r="P99" s="5"/>
      <c r="Q99">
        <f>VLOOKUP($L99,LocID!$B$2:$I$966, 7, FALSE)</f>
        <v>-106.81817626953099</v>
      </c>
      <c r="S99"/>
    </row>
    <row r="100" spans="1:19" ht="33" x14ac:dyDescent="0.25">
      <c r="A100" s="5">
        <v>1266</v>
      </c>
      <c r="B100" s="6">
        <v>2011.232</v>
      </c>
      <c r="C100" s="8" t="s">
        <v>85</v>
      </c>
      <c r="D100" s="11" t="s">
        <v>266</v>
      </c>
      <c r="E100" s="8" t="s">
        <v>267</v>
      </c>
      <c r="F100" s="10" t="s">
        <v>268</v>
      </c>
      <c r="G100" s="10" t="s">
        <v>268</v>
      </c>
      <c r="H100" s="8" t="s">
        <v>76</v>
      </c>
      <c r="I100" s="8" t="s">
        <v>50</v>
      </c>
      <c r="J100" s="8" t="s">
        <v>77</v>
      </c>
      <c r="K100" s="8" t="s">
        <v>26</v>
      </c>
      <c r="L100" s="8" t="str">
        <f t="shared" si="2"/>
        <v>Atherton_CA</v>
      </c>
      <c r="M100" s="9" t="str">
        <f t="shared" si="3"/>
        <v>-122.197799682617_Parking and TDM</v>
      </c>
      <c r="N100" s="8" t="s">
        <v>26</v>
      </c>
      <c r="O100" s="5"/>
      <c r="P100" s="5"/>
      <c r="Q100">
        <f>VLOOKUP($L100,LocID!$B$2:$I$966, 7, FALSE)</f>
        <v>-122.197799682617</v>
      </c>
      <c r="S100"/>
    </row>
    <row r="101" spans="1:19" ht="22.5" x14ac:dyDescent="0.25">
      <c r="A101" s="5">
        <v>774</v>
      </c>
      <c r="B101" s="6">
        <v>2009.1869999999999</v>
      </c>
      <c r="C101" s="8" t="s">
        <v>39</v>
      </c>
      <c r="D101" s="11" t="s">
        <v>269</v>
      </c>
      <c r="E101" s="8" t="s">
        <v>270</v>
      </c>
      <c r="F101" s="10" t="s">
        <v>271</v>
      </c>
      <c r="G101" s="10" t="s">
        <v>271</v>
      </c>
      <c r="H101" s="8" t="s">
        <v>160</v>
      </c>
      <c r="I101" s="8" t="s">
        <v>50</v>
      </c>
      <c r="J101" s="8" t="s">
        <v>161</v>
      </c>
      <c r="K101" s="8" t="s">
        <v>23</v>
      </c>
      <c r="L101" s="8" t="str">
        <f t="shared" si="2"/>
        <v>Atlanta_GA</v>
      </c>
      <c r="M101" s="9" t="str">
        <f t="shared" si="3"/>
        <v>-84.39111328125_Multimodal</v>
      </c>
      <c r="N101" s="8" t="s">
        <v>23</v>
      </c>
      <c r="O101" s="5"/>
      <c r="P101" s="5"/>
      <c r="Q101">
        <f>VLOOKUP($L101,LocID!$B$2:$I$966, 7, FALSE)</f>
        <v>-84.39111328125</v>
      </c>
      <c r="S101"/>
    </row>
    <row r="102" spans="1:19" x14ac:dyDescent="0.25">
      <c r="A102" s="5">
        <v>949</v>
      </c>
      <c r="B102" s="6">
        <v>2010.116</v>
      </c>
      <c r="C102" s="8" t="s">
        <v>204</v>
      </c>
      <c r="D102" s="11" t="s">
        <v>272</v>
      </c>
      <c r="E102" s="8"/>
      <c r="F102" s="10" t="s">
        <v>271</v>
      </c>
      <c r="G102" s="10" t="s">
        <v>271</v>
      </c>
      <c r="H102" s="8" t="s">
        <v>160</v>
      </c>
      <c r="I102" s="8" t="s">
        <v>50</v>
      </c>
      <c r="J102" s="8" t="s">
        <v>161</v>
      </c>
      <c r="K102" s="8" t="s">
        <v>98</v>
      </c>
      <c r="L102" s="8" t="str">
        <f t="shared" si="2"/>
        <v>Atlanta_GA</v>
      </c>
      <c r="M102" s="9" t="str">
        <f t="shared" si="3"/>
        <v>-84.39111328125_PACT</v>
      </c>
      <c r="N102" s="8" t="s">
        <v>98</v>
      </c>
      <c r="O102" s="5"/>
      <c r="P102" s="5"/>
      <c r="Q102">
        <f>VLOOKUP($L102,LocID!$B$2:$I$966, 7, FALSE)</f>
        <v>-84.39111328125</v>
      </c>
      <c r="S102"/>
    </row>
    <row r="103" spans="1:19" x14ac:dyDescent="0.25">
      <c r="A103" s="5">
        <v>1087</v>
      </c>
      <c r="B103" s="6">
        <v>2010.454</v>
      </c>
      <c r="C103" s="8" t="s">
        <v>68</v>
      </c>
      <c r="D103" s="11" t="s">
        <v>273</v>
      </c>
      <c r="E103" s="8"/>
      <c r="F103" s="10" t="s">
        <v>271</v>
      </c>
      <c r="G103" s="10" t="s">
        <v>271</v>
      </c>
      <c r="H103" s="8" t="s">
        <v>160</v>
      </c>
      <c r="I103" s="8" t="s">
        <v>50</v>
      </c>
      <c r="J103" s="8" t="s">
        <v>161</v>
      </c>
      <c r="K103" s="8" t="s">
        <v>52</v>
      </c>
      <c r="L103" s="8" t="str">
        <f t="shared" si="2"/>
        <v>Atlanta_GA</v>
      </c>
      <c r="M103" s="9" t="str">
        <f t="shared" si="3"/>
        <v>-84.39111328125_Transit</v>
      </c>
      <c r="N103" s="8" t="s">
        <v>52</v>
      </c>
      <c r="O103" s="5"/>
      <c r="P103" s="5"/>
      <c r="Q103">
        <f>VLOOKUP($L103,LocID!$B$2:$I$966, 7, FALSE)</f>
        <v>-84.39111328125</v>
      </c>
      <c r="S103"/>
    </row>
    <row r="104" spans="1:19" ht="22.5" x14ac:dyDescent="0.25">
      <c r="A104" s="5">
        <v>1139</v>
      </c>
      <c r="B104" s="6">
        <v>2010.769</v>
      </c>
      <c r="C104" s="8" t="s">
        <v>274</v>
      </c>
      <c r="D104" s="11" t="s">
        <v>275</v>
      </c>
      <c r="E104" s="8" t="s">
        <v>276</v>
      </c>
      <c r="F104" s="10" t="s">
        <v>271</v>
      </c>
      <c r="G104" s="10" t="s">
        <v>271</v>
      </c>
      <c r="H104" s="8" t="s">
        <v>160</v>
      </c>
      <c r="I104" s="8" t="s">
        <v>50</v>
      </c>
      <c r="J104" s="8" t="s">
        <v>161</v>
      </c>
      <c r="K104" s="8" t="s">
        <v>23</v>
      </c>
      <c r="L104" s="8" t="str">
        <f t="shared" si="2"/>
        <v>Atlanta_GA</v>
      </c>
      <c r="M104" s="9" t="str">
        <f t="shared" si="3"/>
        <v>-84.39111328125_Multimodal</v>
      </c>
      <c r="N104" s="8" t="s">
        <v>23</v>
      </c>
      <c r="O104" s="5"/>
      <c r="P104" s="5"/>
      <c r="Q104">
        <f>VLOOKUP($L104,LocID!$B$2:$I$966, 7, FALSE)</f>
        <v>-84.39111328125</v>
      </c>
      <c r="S104"/>
    </row>
    <row r="105" spans="1:19" x14ac:dyDescent="0.25">
      <c r="A105" s="5">
        <v>1180</v>
      </c>
      <c r="B105" s="6">
        <v>2010.6210000000001</v>
      </c>
      <c r="C105" s="8" t="s">
        <v>274</v>
      </c>
      <c r="D105" s="11" t="s">
        <v>277</v>
      </c>
      <c r="E105" s="8" t="s">
        <v>278</v>
      </c>
      <c r="F105" s="10" t="s">
        <v>271</v>
      </c>
      <c r="G105" s="10" t="s">
        <v>271</v>
      </c>
      <c r="H105" s="8" t="s">
        <v>160</v>
      </c>
      <c r="I105" s="8" t="s">
        <v>50</v>
      </c>
      <c r="J105" s="8" t="s">
        <v>161</v>
      </c>
      <c r="K105" s="8" t="s">
        <v>52</v>
      </c>
      <c r="L105" s="8" t="str">
        <f t="shared" si="2"/>
        <v>Atlanta_GA</v>
      </c>
      <c r="M105" s="9" t="str">
        <f t="shared" si="3"/>
        <v>-84.39111328125_Transit</v>
      </c>
      <c r="N105" s="8" t="s">
        <v>52</v>
      </c>
      <c r="O105" s="5"/>
      <c r="P105" s="5"/>
      <c r="Q105">
        <f>VLOOKUP($L105,LocID!$B$2:$I$966, 7, FALSE)</f>
        <v>-84.39111328125</v>
      </c>
      <c r="S105"/>
    </row>
    <row r="106" spans="1:19" x14ac:dyDescent="0.25">
      <c r="A106" s="5">
        <v>1443</v>
      </c>
      <c r="B106" s="6">
        <v>2011.6880000000001</v>
      </c>
      <c r="C106" s="8" t="s">
        <v>233</v>
      </c>
      <c r="D106" s="8" t="s">
        <v>279</v>
      </c>
      <c r="E106" s="8" t="s">
        <v>280</v>
      </c>
      <c r="F106" s="10" t="s">
        <v>271</v>
      </c>
      <c r="G106" s="10" t="s">
        <v>271</v>
      </c>
      <c r="H106" s="8" t="s">
        <v>160</v>
      </c>
      <c r="I106" s="8" t="s">
        <v>50</v>
      </c>
      <c r="J106" s="8" t="s">
        <v>161</v>
      </c>
      <c r="K106" s="8" t="s">
        <v>98</v>
      </c>
      <c r="L106" s="8" t="str">
        <f t="shared" si="2"/>
        <v>Atlanta_GA</v>
      </c>
      <c r="M106" s="9" t="str">
        <f t="shared" si="3"/>
        <v>-84.39111328125_PACT</v>
      </c>
      <c r="N106" s="8" t="s">
        <v>98</v>
      </c>
      <c r="O106" s="5"/>
      <c r="P106" s="5"/>
      <c r="Q106">
        <f>VLOOKUP($L106,LocID!$B$2:$I$966, 7, FALSE)</f>
        <v>-84.39111328125</v>
      </c>
      <c r="S106"/>
    </row>
    <row r="107" spans="1:19" x14ac:dyDescent="0.25">
      <c r="A107" s="5">
        <v>1549</v>
      </c>
      <c r="B107" s="6">
        <v>2012.377</v>
      </c>
      <c r="C107" s="8" t="s">
        <v>87</v>
      </c>
      <c r="D107" s="8" t="s">
        <v>281</v>
      </c>
      <c r="E107" s="8" t="s">
        <v>282</v>
      </c>
      <c r="F107" s="8" t="s">
        <v>271</v>
      </c>
      <c r="G107" s="8" t="s">
        <v>271</v>
      </c>
      <c r="H107" s="8" t="s">
        <v>160</v>
      </c>
      <c r="I107" s="8" t="s">
        <v>50</v>
      </c>
      <c r="J107" s="8" t="s">
        <v>161</v>
      </c>
      <c r="K107" s="8" t="s">
        <v>98</v>
      </c>
      <c r="L107" s="8" t="str">
        <f t="shared" si="2"/>
        <v>Atlanta_GA</v>
      </c>
      <c r="M107" s="9" t="str">
        <f t="shared" si="3"/>
        <v>-84.39111328125_PACT</v>
      </c>
      <c r="N107" s="8" t="s">
        <v>98</v>
      </c>
      <c r="O107" s="5"/>
      <c r="P107" s="5"/>
      <c r="Q107">
        <f>VLOOKUP($L107,LocID!$B$2:$I$966, 7, FALSE)</f>
        <v>-84.39111328125</v>
      </c>
      <c r="S107"/>
    </row>
    <row r="108" spans="1:19" x14ac:dyDescent="0.25">
      <c r="A108" s="5">
        <v>1773</v>
      </c>
      <c r="B108" s="6">
        <v>2012.8520000000001</v>
      </c>
      <c r="C108" s="12" t="s">
        <v>90</v>
      </c>
      <c r="D108" s="12" t="s">
        <v>283</v>
      </c>
      <c r="E108" s="12" t="s">
        <v>280</v>
      </c>
      <c r="F108" s="12" t="s">
        <v>271</v>
      </c>
      <c r="G108" s="12" t="s">
        <v>271</v>
      </c>
      <c r="H108" s="12" t="s">
        <v>160</v>
      </c>
      <c r="I108" s="8" t="s">
        <v>50</v>
      </c>
      <c r="J108" s="12" t="s">
        <v>161</v>
      </c>
      <c r="K108" s="12" t="s">
        <v>98</v>
      </c>
      <c r="L108" s="8" t="str">
        <f t="shared" si="2"/>
        <v>Atlanta_GA</v>
      </c>
      <c r="M108" s="9" t="str">
        <f t="shared" si="3"/>
        <v>-84.39111328125_PACT</v>
      </c>
      <c r="N108" s="12" t="s">
        <v>98</v>
      </c>
      <c r="O108" s="5"/>
      <c r="P108" s="5"/>
      <c r="Q108">
        <f>VLOOKUP($L108,LocID!$B$2:$I$966, 7, FALSE)</f>
        <v>-84.39111328125</v>
      </c>
      <c r="S108"/>
    </row>
    <row r="109" spans="1:19" x14ac:dyDescent="0.25">
      <c r="A109" s="5">
        <v>1806</v>
      </c>
      <c r="B109" s="6">
        <v>2013.0016000000001</v>
      </c>
      <c r="C109" s="12" t="s">
        <v>62</v>
      </c>
      <c r="D109" s="12" t="s">
        <v>284</v>
      </c>
      <c r="E109" s="15" t="s">
        <v>278</v>
      </c>
      <c r="F109" s="15" t="s">
        <v>271</v>
      </c>
      <c r="G109" s="15" t="s">
        <v>271</v>
      </c>
      <c r="H109" s="15" t="s">
        <v>160</v>
      </c>
      <c r="I109" s="8" t="s">
        <v>50</v>
      </c>
      <c r="J109" s="15" t="s">
        <v>161</v>
      </c>
      <c r="K109" s="12" t="s">
        <v>98</v>
      </c>
      <c r="L109" s="8" t="str">
        <f t="shared" si="2"/>
        <v>Atlanta_GA</v>
      </c>
      <c r="M109" s="9" t="str">
        <f t="shared" si="3"/>
        <v>-84.39111328125_PACT</v>
      </c>
      <c r="N109" s="12" t="s">
        <v>98</v>
      </c>
      <c r="O109" s="5"/>
      <c r="P109" s="5"/>
      <c r="Q109">
        <f>VLOOKUP($L109,LocID!$B$2:$I$966, 7, FALSE)</f>
        <v>-84.39111328125</v>
      </c>
      <c r="S109"/>
    </row>
    <row r="110" spans="1:19" ht="22.5" x14ac:dyDescent="0.25">
      <c r="A110" s="5">
        <v>1850</v>
      </c>
      <c r="B110" s="6">
        <v>2013.0183999999999</v>
      </c>
      <c r="C110" s="12" t="s">
        <v>62</v>
      </c>
      <c r="D110" s="12" t="s">
        <v>285</v>
      </c>
      <c r="E110" s="15" t="s">
        <v>286</v>
      </c>
      <c r="F110" s="15" t="s">
        <v>271</v>
      </c>
      <c r="G110" s="15" t="s">
        <v>271</v>
      </c>
      <c r="H110" s="15" t="s">
        <v>160</v>
      </c>
      <c r="I110" s="8" t="s">
        <v>50</v>
      </c>
      <c r="J110" s="15" t="s">
        <v>161</v>
      </c>
      <c r="K110" s="12" t="s">
        <v>26</v>
      </c>
      <c r="L110" s="8" t="str">
        <f t="shared" si="2"/>
        <v>Atlanta_GA</v>
      </c>
      <c r="M110" s="9" t="str">
        <f t="shared" si="3"/>
        <v>-84.39111328125_Parking and TDM</v>
      </c>
      <c r="N110" s="12" t="s">
        <v>26</v>
      </c>
      <c r="O110" s="5"/>
      <c r="P110" s="5"/>
      <c r="Q110">
        <f>VLOOKUP($L110,LocID!$B$2:$I$966, 7, FALSE)</f>
        <v>-84.39111328125</v>
      </c>
      <c r="S110"/>
    </row>
    <row r="111" spans="1:19" ht="22.5" x14ac:dyDescent="0.25">
      <c r="A111" s="5">
        <v>1928</v>
      </c>
      <c r="B111" s="6">
        <v>2012.924</v>
      </c>
      <c r="C111" s="8" t="s">
        <v>246</v>
      </c>
      <c r="D111" s="8" t="s">
        <v>287</v>
      </c>
      <c r="E111" s="8" t="s">
        <v>288</v>
      </c>
      <c r="F111" s="10" t="s">
        <v>271</v>
      </c>
      <c r="G111" s="10" t="s">
        <v>271</v>
      </c>
      <c r="H111" s="8" t="s">
        <v>160</v>
      </c>
      <c r="I111" s="8" t="s">
        <v>50</v>
      </c>
      <c r="J111" s="8" t="s">
        <v>161</v>
      </c>
      <c r="K111" s="12" t="s">
        <v>23</v>
      </c>
      <c r="L111" s="8" t="str">
        <f t="shared" si="2"/>
        <v>Atlanta_GA</v>
      </c>
      <c r="M111" s="9" t="str">
        <f t="shared" si="3"/>
        <v>-84.39111328125_Multimodal</v>
      </c>
      <c r="N111" s="12" t="s">
        <v>23</v>
      </c>
      <c r="O111" s="5"/>
      <c r="P111" s="5"/>
      <c r="Q111">
        <f>VLOOKUP($L111,LocID!$B$2:$I$966, 7, FALSE)</f>
        <v>-84.39111328125</v>
      </c>
      <c r="S111"/>
    </row>
    <row r="112" spans="1:19" ht="22.5" x14ac:dyDescent="0.25">
      <c r="A112" s="5">
        <v>1979</v>
      </c>
      <c r="B112" s="6">
        <v>2013.0722000000001</v>
      </c>
      <c r="C112" s="8" t="s">
        <v>65</v>
      </c>
      <c r="D112" s="8" t="s">
        <v>289</v>
      </c>
      <c r="E112" s="8" t="s">
        <v>276</v>
      </c>
      <c r="F112" s="8" t="s">
        <v>271</v>
      </c>
      <c r="G112" s="8" t="s">
        <v>271</v>
      </c>
      <c r="H112" s="8" t="s">
        <v>160</v>
      </c>
      <c r="I112" s="8" t="s">
        <v>50</v>
      </c>
      <c r="J112" s="8" t="s">
        <v>161</v>
      </c>
      <c r="K112" s="12" t="s">
        <v>23</v>
      </c>
      <c r="L112" s="8" t="str">
        <f t="shared" si="2"/>
        <v>Atlanta_GA</v>
      </c>
      <c r="M112" s="9" t="str">
        <f t="shared" si="3"/>
        <v>-84.39111328125_Multimodal</v>
      </c>
      <c r="N112" s="12" t="s">
        <v>23</v>
      </c>
      <c r="O112" s="5"/>
      <c r="P112" s="5"/>
      <c r="Q112">
        <f>VLOOKUP($L112,LocID!$B$2:$I$966, 7, FALSE)</f>
        <v>-84.39111328125</v>
      </c>
      <c r="S112"/>
    </row>
    <row r="113" spans="1:19" x14ac:dyDescent="0.25">
      <c r="A113" s="5">
        <v>2090</v>
      </c>
      <c r="B113" s="6">
        <v>2013.0758000000001</v>
      </c>
      <c r="C113" s="8" t="s">
        <v>112</v>
      </c>
      <c r="D113" s="8" t="s">
        <v>290</v>
      </c>
      <c r="E113" s="8" t="s">
        <v>291</v>
      </c>
      <c r="F113" s="8" t="s">
        <v>271</v>
      </c>
      <c r="G113" s="8" t="s">
        <v>271</v>
      </c>
      <c r="H113" s="8" t="s">
        <v>160</v>
      </c>
      <c r="I113" s="8" t="s">
        <v>50</v>
      </c>
      <c r="J113" s="8" t="s">
        <v>161</v>
      </c>
      <c r="K113" s="12" t="s">
        <v>52</v>
      </c>
      <c r="L113" s="8" t="str">
        <f t="shared" si="2"/>
        <v>Atlanta_GA</v>
      </c>
      <c r="M113" s="9" t="str">
        <f t="shared" si="3"/>
        <v>-84.39111328125_Transit</v>
      </c>
      <c r="N113" s="12" t="s">
        <v>52</v>
      </c>
      <c r="O113" s="5"/>
      <c r="P113" s="5"/>
      <c r="Q113">
        <f>VLOOKUP($L113,LocID!$B$2:$I$966, 7, FALSE)</f>
        <v>-84.39111328125</v>
      </c>
      <c r="S113"/>
    </row>
    <row r="114" spans="1:19" ht="22.5" x14ac:dyDescent="0.25">
      <c r="A114" s="5">
        <v>2243</v>
      </c>
      <c r="B114" s="6">
        <v>2013.0826</v>
      </c>
      <c r="C114" s="8" t="s">
        <v>115</v>
      </c>
      <c r="D114" s="8" t="s">
        <v>292</v>
      </c>
      <c r="E114" s="8" t="s">
        <v>293</v>
      </c>
      <c r="F114" s="8" t="s">
        <v>271</v>
      </c>
      <c r="G114" s="8" t="s">
        <v>271</v>
      </c>
      <c r="H114" s="8" t="s">
        <v>160</v>
      </c>
      <c r="I114" s="8" t="s">
        <v>50</v>
      </c>
      <c r="J114" s="8" t="s">
        <v>161</v>
      </c>
      <c r="K114" s="12" t="s">
        <v>23</v>
      </c>
      <c r="L114" s="8" t="str">
        <f t="shared" si="2"/>
        <v>Atlanta_GA</v>
      </c>
      <c r="M114" s="9" t="str">
        <f t="shared" si="3"/>
        <v>-84.39111328125_Multimodal</v>
      </c>
      <c r="N114" s="12" t="s">
        <v>23</v>
      </c>
      <c r="O114" s="5"/>
      <c r="P114" s="5"/>
      <c r="Q114">
        <f>VLOOKUP($L114,LocID!$B$2:$I$966, 7, FALSE)</f>
        <v>-84.39111328125</v>
      </c>
      <c r="S114"/>
    </row>
    <row r="115" spans="1:19" ht="22.5" x14ac:dyDescent="0.25">
      <c r="A115" s="5">
        <v>2258</v>
      </c>
      <c r="B115" s="6">
        <v>2014.0463</v>
      </c>
      <c r="C115" s="8" t="s">
        <v>151</v>
      </c>
      <c r="D115" s="8" t="s">
        <v>294</v>
      </c>
      <c r="E115" s="8" t="s">
        <v>295</v>
      </c>
      <c r="F115" s="8" t="s">
        <v>271</v>
      </c>
      <c r="G115" s="8" t="s">
        <v>271</v>
      </c>
      <c r="H115" s="8" t="s">
        <v>160</v>
      </c>
      <c r="I115" s="8" t="s">
        <v>50</v>
      </c>
      <c r="J115" s="8" t="s">
        <v>161</v>
      </c>
      <c r="K115" s="12" t="s">
        <v>188</v>
      </c>
      <c r="L115" s="8" t="str">
        <f t="shared" si="2"/>
        <v>Atlanta_GA</v>
      </c>
      <c r="M115" s="9" t="str">
        <f t="shared" si="3"/>
        <v>-84.39111328125_Design and Engineering</v>
      </c>
      <c r="N115" s="12" t="s">
        <v>188</v>
      </c>
      <c r="O115" s="5"/>
      <c r="P115" s="5"/>
      <c r="Q115">
        <f>VLOOKUP($L115,LocID!$B$2:$I$966, 7, FALSE)</f>
        <v>-84.39111328125</v>
      </c>
      <c r="S115"/>
    </row>
    <row r="116" spans="1:19" ht="22.5" x14ac:dyDescent="0.25">
      <c r="A116" s="5">
        <v>2259</v>
      </c>
      <c r="B116" s="6">
        <v>2014.0703000000001</v>
      </c>
      <c r="C116" s="8" t="s">
        <v>151</v>
      </c>
      <c r="D116" s="8" t="s">
        <v>296</v>
      </c>
      <c r="E116" s="8" t="s">
        <v>293</v>
      </c>
      <c r="F116" s="8" t="s">
        <v>271</v>
      </c>
      <c r="G116" s="8" t="s">
        <v>271</v>
      </c>
      <c r="H116" s="8" t="s">
        <v>160</v>
      </c>
      <c r="I116" s="8" t="s">
        <v>50</v>
      </c>
      <c r="J116" s="8" t="s">
        <v>161</v>
      </c>
      <c r="K116" s="12" t="s">
        <v>23</v>
      </c>
      <c r="L116" s="8" t="str">
        <f t="shared" si="2"/>
        <v>Atlanta_GA</v>
      </c>
      <c r="M116" s="9" t="str">
        <f t="shared" si="3"/>
        <v>-84.39111328125_Multimodal</v>
      </c>
      <c r="N116" s="12" t="s">
        <v>23</v>
      </c>
      <c r="O116" s="5"/>
      <c r="P116" s="5"/>
      <c r="Q116">
        <f>VLOOKUP($L116,LocID!$B$2:$I$966, 7, FALSE)</f>
        <v>-84.39111328125</v>
      </c>
      <c r="S116"/>
    </row>
    <row r="117" spans="1:19" ht="22.5" x14ac:dyDescent="0.25">
      <c r="A117" s="5">
        <v>2276</v>
      </c>
      <c r="B117" s="6">
        <v>2014.019</v>
      </c>
      <c r="C117" s="8" t="s">
        <v>151</v>
      </c>
      <c r="D117" s="8" t="s">
        <v>297</v>
      </c>
      <c r="E117" s="8" t="s">
        <v>282</v>
      </c>
      <c r="F117" s="8" t="s">
        <v>271</v>
      </c>
      <c r="G117" s="8" t="s">
        <v>271</v>
      </c>
      <c r="H117" s="8" t="s">
        <v>160</v>
      </c>
      <c r="I117" s="8" t="s">
        <v>50</v>
      </c>
      <c r="J117" s="8" t="s">
        <v>161</v>
      </c>
      <c r="K117" s="12" t="s">
        <v>23</v>
      </c>
      <c r="L117" s="8" t="str">
        <f t="shared" si="2"/>
        <v>Atlanta_GA</v>
      </c>
      <c r="M117" s="9" t="str">
        <f t="shared" si="3"/>
        <v>-84.39111328125_Multimodal</v>
      </c>
      <c r="N117" s="12" t="s">
        <v>23</v>
      </c>
      <c r="O117" s="5"/>
      <c r="P117" s="5"/>
      <c r="Q117">
        <f>VLOOKUP($L117,LocID!$B$2:$I$966, 7, FALSE)</f>
        <v>-84.39111328125</v>
      </c>
      <c r="S117"/>
    </row>
    <row r="118" spans="1:19" ht="22.5" x14ac:dyDescent="0.25">
      <c r="A118" s="5">
        <v>2440</v>
      </c>
      <c r="B118" s="6">
        <v>2014.0905</v>
      </c>
      <c r="C118" s="8" t="s">
        <v>173</v>
      </c>
      <c r="D118" s="16" t="s">
        <v>298</v>
      </c>
      <c r="E118" s="16" t="s">
        <v>299</v>
      </c>
      <c r="F118" s="8" t="s">
        <v>271</v>
      </c>
      <c r="G118" s="8" t="s">
        <v>271</v>
      </c>
      <c r="H118" s="8" t="s">
        <v>160</v>
      </c>
      <c r="I118" s="8" t="s">
        <v>50</v>
      </c>
      <c r="J118" s="8" t="s">
        <v>161</v>
      </c>
      <c r="K118" s="12" t="s">
        <v>23</v>
      </c>
      <c r="L118" s="8" t="str">
        <f t="shared" si="2"/>
        <v>Atlanta_GA</v>
      </c>
      <c r="M118" s="9" t="str">
        <f t="shared" si="3"/>
        <v>-84.39111328125_Multimodal</v>
      </c>
      <c r="N118" s="12" t="s">
        <v>23</v>
      </c>
      <c r="O118" s="5"/>
      <c r="P118" s="5"/>
      <c r="Q118">
        <f>VLOOKUP($L118,LocID!$B$2:$I$966, 7, FALSE)</f>
        <v>-84.39111328125</v>
      </c>
      <c r="S118"/>
    </row>
    <row r="119" spans="1:19" x14ac:dyDescent="0.25">
      <c r="A119" s="5">
        <v>2489</v>
      </c>
      <c r="B119" s="6">
        <v>2014.1244999999999</v>
      </c>
      <c r="C119" s="8" t="s">
        <v>173</v>
      </c>
      <c r="D119" s="16" t="s">
        <v>300</v>
      </c>
      <c r="E119" s="16" t="s">
        <v>288</v>
      </c>
      <c r="F119" s="8" t="s">
        <v>271</v>
      </c>
      <c r="G119" s="8" t="s">
        <v>271</v>
      </c>
      <c r="H119" s="8" t="s">
        <v>160</v>
      </c>
      <c r="I119" s="8" t="s">
        <v>50</v>
      </c>
      <c r="J119" s="8" t="s">
        <v>161</v>
      </c>
      <c r="K119" s="12" t="s">
        <v>98</v>
      </c>
      <c r="L119" s="8" t="str">
        <f t="shared" si="2"/>
        <v>Atlanta_GA</v>
      </c>
      <c r="M119" s="9" t="str">
        <f t="shared" si="3"/>
        <v>-84.39111328125_PACT</v>
      </c>
      <c r="N119" s="12" t="s">
        <v>98</v>
      </c>
      <c r="O119" s="5"/>
      <c r="P119" s="5"/>
      <c r="Q119">
        <f>VLOOKUP($L119,LocID!$B$2:$I$966, 7, FALSE)</f>
        <v>-84.39111328125</v>
      </c>
      <c r="S119"/>
    </row>
    <row r="120" spans="1:19" x14ac:dyDescent="0.25">
      <c r="A120" s="5">
        <v>2535</v>
      </c>
      <c r="B120" s="6">
        <v>2014.0942</v>
      </c>
      <c r="C120" s="8" t="s">
        <v>173</v>
      </c>
      <c r="D120" s="16" t="s">
        <v>301</v>
      </c>
      <c r="E120" s="16" t="s">
        <v>288</v>
      </c>
      <c r="F120" s="8" t="s">
        <v>271</v>
      </c>
      <c r="G120" s="8" t="s">
        <v>271</v>
      </c>
      <c r="H120" s="8" t="s">
        <v>160</v>
      </c>
      <c r="I120" s="8" t="s">
        <v>50</v>
      </c>
      <c r="J120" s="8" t="s">
        <v>161</v>
      </c>
      <c r="K120" s="12" t="s">
        <v>52</v>
      </c>
      <c r="L120" s="8" t="str">
        <f t="shared" si="2"/>
        <v>Atlanta_GA</v>
      </c>
      <c r="M120" s="9" t="str">
        <f t="shared" si="3"/>
        <v>-84.39111328125_Transit</v>
      </c>
      <c r="N120" s="12" t="s">
        <v>52</v>
      </c>
      <c r="O120" s="5"/>
      <c r="P120" s="5"/>
      <c r="Q120">
        <f>VLOOKUP($L120,LocID!$B$2:$I$966, 7, FALSE)</f>
        <v>-84.39111328125</v>
      </c>
      <c r="S120"/>
    </row>
    <row r="121" spans="1:19" ht="22.5" x14ac:dyDescent="0.25">
      <c r="A121" s="5">
        <v>2550</v>
      </c>
      <c r="B121" s="6">
        <v>2014.1128000000001</v>
      </c>
      <c r="C121" s="8" t="s">
        <v>173</v>
      </c>
      <c r="D121" s="16" t="s">
        <v>302</v>
      </c>
      <c r="E121" s="16" t="s">
        <v>303</v>
      </c>
      <c r="F121" s="8" t="s">
        <v>271</v>
      </c>
      <c r="G121" s="8" t="s">
        <v>271</v>
      </c>
      <c r="H121" s="8" t="s">
        <v>160</v>
      </c>
      <c r="I121" s="8" t="s">
        <v>50</v>
      </c>
      <c r="J121" s="8" t="s">
        <v>161</v>
      </c>
      <c r="K121" s="12" t="s">
        <v>23</v>
      </c>
      <c r="L121" s="8" t="str">
        <f t="shared" si="2"/>
        <v>Atlanta_GA</v>
      </c>
      <c r="M121" s="9" t="str">
        <f t="shared" si="3"/>
        <v>-84.39111328125_Multimodal</v>
      </c>
      <c r="N121" s="12" t="s">
        <v>23</v>
      </c>
      <c r="O121" s="5"/>
      <c r="P121" s="5"/>
      <c r="Q121">
        <f>VLOOKUP($L121,LocID!$B$2:$I$966, 7, FALSE)</f>
        <v>-84.39111328125</v>
      </c>
      <c r="S121"/>
    </row>
    <row r="122" spans="1:19" ht="22.5" x14ac:dyDescent="0.25">
      <c r="A122" s="5">
        <v>2</v>
      </c>
      <c r="B122" s="6">
        <v>2015.0633</v>
      </c>
      <c r="C122" s="22" t="s">
        <v>253</v>
      </c>
      <c r="D122" s="17" t="s">
        <v>304</v>
      </c>
      <c r="E122" s="17" t="s">
        <v>305</v>
      </c>
      <c r="F122" s="8" t="s">
        <v>271</v>
      </c>
      <c r="G122" s="8" t="s">
        <v>271</v>
      </c>
      <c r="H122" s="19" t="s">
        <v>160</v>
      </c>
      <c r="I122" s="8" t="s">
        <v>50</v>
      </c>
      <c r="J122" s="19" t="s">
        <v>161</v>
      </c>
      <c r="K122" s="8" t="s">
        <v>23</v>
      </c>
      <c r="L122" s="8" t="str">
        <f t="shared" si="2"/>
        <v>Atlanta_GA</v>
      </c>
      <c r="M122" s="9" t="str">
        <f t="shared" si="3"/>
        <v>-84.39111328125_Multimodal</v>
      </c>
      <c r="N122" s="8" t="s">
        <v>23</v>
      </c>
      <c r="O122" s="5"/>
      <c r="P122" s="5"/>
      <c r="Q122">
        <f>VLOOKUP($L122,LocID!$B$2:$I$966, 7, FALSE)</f>
        <v>-84.39111328125</v>
      </c>
      <c r="S122"/>
    </row>
    <row r="123" spans="1:19" ht="22.5" x14ac:dyDescent="0.25">
      <c r="A123" s="5">
        <v>2571</v>
      </c>
      <c r="B123" s="6">
        <v>2015.0191</v>
      </c>
      <c r="C123" s="8" t="s">
        <v>306</v>
      </c>
      <c r="D123" s="16" t="s">
        <v>307</v>
      </c>
      <c r="E123" s="16" t="s">
        <v>308</v>
      </c>
      <c r="F123" s="8" t="s">
        <v>271</v>
      </c>
      <c r="G123" s="8" t="s">
        <v>271</v>
      </c>
      <c r="H123" s="8" t="s">
        <v>160</v>
      </c>
      <c r="I123" s="8" t="s">
        <v>50</v>
      </c>
      <c r="J123" s="8" t="s">
        <v>161</v>
      </c>
      <c r="K123" s="19" t="s">
        <v>23</v>
      </c>
      <c r="L123" s="8" t="str">
        <f t="shared" si="2"/>
        <v>Atlanta_GA</v>
      </c>
      <c r="M123" s="9" t="str">
        <f t="shared" si="3"/>
        <v>-84.39111328125_Multimodal</v>
      </c>
      <c r="N123" s="19" t="s">
        <v>23</v>
      </c>
      <c r="O123" s="5"/>
      <c r="P123" s="5"/>
      <c r="Q123">
        <f>VLOOKUP($L123,LocID!$B$2:$I$966, 7, FALSE)</f>
        <v>-84.39111328125</v>
      </c>
      <c r="S123"/>
    </row>
    <row r="124" spans="1:19" x14ac:dyDescent="0.25">
      <c r="A124" s="5">
        <v>2600</v>
      </c>
      <c r="B124" s="6">
        <v>2016.0092999999999</v>
      </c>
      <c r="C124" s="9" t="s">
        <v>309</v>
      </c>
      <c r="D124" s="17" t="s">
        <v>310</v>
      </c>
      <c r="E124" s="17" t="s">
        <v>280</v>
      </c>
      <c r="F124" s="9" t="s">
        <v>271</v>
      </c>
      <c r="G124" s="9" t="s">
        <v>271</v>
      </c>
      <c r="H124" s="9" t="s">
        <v>160</v>
      </c>
      <c r="I124" s="8" t="s">
        <v>50</v>
      </c>
      <c r="J124" s="9" t="s">
        <v>220</v>
      </c>
      <c r="K124" s="9" t="s">
        <v>52</v>
      </c>
      <c r="L124" s="8" t="str">
        <f t="shared" si="2"/>
        <v>Atlanta_GA</v>
      </c>
      <c r="M124" s="9" t="str">
        <f t="shared" si="3"/>
        <v>-84.39111328125_Transit</v>
      </c>
      <c r="N124" s="9" t="s">
        <v>52</v>
      </c>
      <c r="O124" s="5"/>
      <c r="P124" s="5"/>
      <c r="Q124">
        <f>VLOOKUP($L124,LocID!$B$2:$I$966, 7, FALSE)</f>
        <v>-84.39111328125</v>
      </c>
      <c r="S124"/>
    </row>
    <row r="125" spans="1:19" x14ac:dyDescent="0.25">
      <c r="A125" s="5">
        <v>131</v>
      </c>
      <c r="B125" s="6">
        <v>2015.0473</v>
      </c>
      <c r="C125" s="9" t="s">
        <v>138</v>
      </c>
      <c r="D125" s="17" t="s">
        <v>311</v>
      </c>
      <c r="E125" s="17" t="s">
        <v>312</v>
      </c>
      <c r="F125" s="8" t="s">
        <v>271</v>
      </c>
      <c r="G125" s="8" t="s">
        <v>271</v>
      </c>
      <c r="H125" s="8" t="s">
        <v>160</v>
      </c>
      <c r="I125" s="8" t="s">
        <v>50</v>
      </c>
      <c r="J125" s="8" t="s">
        <v>161</v>
      </c>
      <c r="K125" s="8" t="s">
        <v>98</v>
      </c>
      <c r="L125" s="8" t="str">
        <f t="shared" si="2"/>
        <v>Atlanta_GA</v>
      </c>
      <c r="M125" s="9" t="str">
        <f t="shared" si="3"/>
        <v>-84.39111328125_PACT</v>
      </c>
      <c r="N125" s="8" t="s">
        <v>98</v>
      </c>
      <c r="O125" s="5"/>
      <c r="P125" s="5"/>
      <c r="Q125">
        <f>VLOOKUP($L125,LocID!$B$2:$I$966, 7, FALSE)</f>
        <v>-84.39111328125</v>
      </c>
      <c r="S125"/>
    </row>
    <row r="126" spans="1:19" x14ac:dyDescent="0.25">
      <c r="A126" s="5">
        <v>168</v>
      </c>
      <c r="B126" s="6">
        <v>2015.0488</v>
      </c>
      <c r="C126" s="9" t="s">
        <v>138</v>
      </c>
      <c r="D126" s="17" t="s">
        <v>313</v>
      </c>
      <c r="E126" s="17" t="s">
        <v>314</v>
      </c>
      <c r="F126" s="8" t="s">
        <v>271</v>
      </c>
      <c r="G126" s="8" t="s">
        <v>271</v>
      </c>
      <c r="H126" s="8" t="s">
        <v>160</v>
      </c>
      <c r="I126" s="8" t="s">
        <v>50</v>
      </c>
      <c r="J126" s="8" t="s">
        <v>161</v>
      </c>
      <c r="K126" s="16" t="s">
        <v>52</v>
      </c>
      <c r="L126" s="8" t="str">
        <f t="shared" si="2"/>
        <v>Atlanta_GA</v>
      </c>
      <c r="M126" s="9" t="str">
        <f t="shared" si="3"/>
        <v>-84.39111328125_Transit</v>
      </c>
      <c r="N126" s="16" t="s">
        <v>52</v>
      </c>
      <c r="O126" s="5"/>
      <c r="P126" s="5"/>
      <c r="Q126">
        <f>VLOOKUP($L126,LocID!$B$2:$I$966, 7, FALSE)</f>
        <v>-84.39111328125</v>
      </c>
      <c r="S126"/>
    </row>
    <row r="127" spans="1:19" x14ac:dyDescent="0.25">
      <c r="A127" s="5">
        <v>183</v>
      </c>
      <c r="B127" s="6">
        <v>2015.0752</v>
      </c>
      <c r="C127" s="9" t="s">
        <v>138</v>
      </c>
      <c r="D127" s="17" t="s">
        <v>310</v>
      </c>
      <c r="E127" s="17" t="s">
        <v>280</v>
      </c>
      <c r="F127" s="19" t="s">
        <v>271</v>
      </c>
      <c r="G127" s="19" t="s">
        <v>271</v>
      </c>
      <c r="H127" s="19" t="s">
        <v>160</v>
      </c>
      <c r="I127" s="8" t="s">
        <v>50</v>
      </c>
      <c r="J127" s="19" t="s">
        <v>161</v>
      </c>
      <c r="K127" s="19" t="s">
        <v>52</v>
      </c>
      <c r="L127" s="8" t="str">
        <f t="shared" si="2"/>
        <v>Atlanta_GA</v>
      </c>
      <c r="M127" s="9" t="str">
        <f t="shared" si="3"/>
        <v>-84.39111328125_Transit</v>
      </c>
      <c r="N127" s="19" t="s">
        <v>52</v>
      </c>
      <c r="O127" s="5"/>
      <c r="P127" s="5"/>
      <c r="Q127">
        <f>VLOOKUP($L127,LocID!$B$2:$I$966, 7, FALSE)</f>
        <v>-84.39111328125</v>
      </c>
      <c r="S127"/>
    </row>
    <row r="128" spans="1:19" ht="22.5" x14ac:dyDescent="0.25">
      <c r="A128" s="5">
        <v>188</v>
      </c>
      <c r="B128" s="6">
        <v>2015.0207</v>
      </c>
      <c r="C128" s="9" t="s">
        <v>138</v>
      </c>
      <c r="D128" s="17" t="s">
        <v>315</v>
      </c>
      <c r="E128" s="17" t="s">
        <v>316</v>
      </c>
      <c r="F128" s="19" t="s">
        <v>271</v>
      </c>
      <c r="G128" s="19" t="s">
        <v>271</v>
      </c>
      <c r="H128" s="19" t="s">
        <v>160</v>
      </c>
      <c r="I128" s="8" t="s">
        <v>50</v>
      </c>
      <c r="J128" s="19" t="s">
        <v>161</v>
      </c>
      <c r="K128" s="19" t="s">
        <v>23</v>
      </c>
      <c r="L128" s="8" t="str">
        <f t="shared" si="2"/>
        <v>Atlanta_GA</v>
      </c>
      <c r="M128" s="9" t="str">
        <f t="shared" si="3"/>
        <v>-84.39111328125_Multimodal</v>
      </c>
      <c r="N128" s="19" t="s">
        <v>23</v>
      </c>
      <c r="O128" s="5"/>
      <c r="P128" s="5"/>
      <c r="Q128">
        <f>VLOOKUP($L128,LocID!$B$2:$I$966, 7, FALSE)</f>
        <v>-84.39111328125</v>
      </c>
      <c r="S128"/>
    </row>
    <row r="129" spans="1:19" ht="33" x14ac:dyDescent="0.25">
      <c r="A129" s="5">
        <v>667</v>
      </c>
      <c r="B129" s="6">
        <v>2008.3869999999999</v>
      </c>
      <c r="C129" s="8" t="s">
        <v>35</v>
      </c>
      <c r="D129" s="11" t="s">
        <v>317</v>
      </c>
      <c r="E129" s="8" t="s">
        <v>318</v>
      </c>
      <c r="F129" s="10" t="s">
        <v>319</v>
      </c>
      <c r="G129" s="10" t="s">
        <v>319</v>
      </c>
      <c r="H129" s="8" t="s">
        <v>320</v>
      </c>
      <c r="I129" s="8" t="s">
        <v>50</v>
      </c>
      <c r="J129" s="8" t="s">
        <v>51</v>
      </c>
      <c r="K129" s="8" t="s">
        <v>23</v>
      </c>
      <c r="L129" s="8" t="str">
        <f t="shared" si="2"/>
        <v>Auburn_ME</v>
      </c>
      <c r="M129" s="9" t="str">
        <f t="shared" si="3"/>
        <v>-70.2292861938476_Multimodal</v>
      </c>
      <c r="N129" s="8" t="s">
        <v>23</v>
      </c>
      <c r="O129" s="5"/>
      <c r="P129" s="5"/>
      <c r="Q129">
        <f>VLOOKUP($L129,LocID!$B$2:$I$966, 7, FALSE)</f>
        <v>-70.229286193847599</v>
      </c>
      <c r="S129"/>
    </row>
    <row r="130" spans="1:19" ht="22.5" x14ac:dyDescent="0.25">
      <c r="A130" s="5">
        <v>2472</v>
      </c>
      <c r="B130" s="6">
        <v>2014.0918999999999</v>
      </c>
      <c r="C130" s="19" t="s">
        <v>173</v>
      </c>
      <c r="D130" s="17" t="s">
        <v>321</v>
      </c>
      <c r="E130" s="17" t="s">
        <v>322</v>
      </c>
      <c r="F130" s="19" t="s">
        <v>319</v>
      </c>
      <c r="G130" s="19" t="s">
        <v>319</v>
      </c>
      <c r="H130" s="19" t="s">
        <v>320</v>
      </c>
      <c r="I130" s="8" t="s">
        <v>50</v>
      </c>
      <c r="J130" s="19" t="s">
        <v>51</v>
      </c>
      <c r="K130" s="12" t="s">
        <v>188</v>
      </c>
      <c r="L130" s="8" t="str">
        <f t="shared" ref="L130:L193" si="4">IF(H130="INT", G130&amp;"_"&amp;I130,  G130&amp;"_"&amp;H130)</f>
        <v>Auburn_ME</v>
      </c>
      <c r="M130" s="9" t="str">
        <f t="shared" ref="M130:M193" si="5">Q130&amp;"_"&amp;N130</f>
        <v>-70.2292861938476_Design and Engineering</v>
      </c>
      <c r="N130" s="12" t="s">
        <v>188</v>
      </c>
      <c r="O130" s="5"/>
      <c r="P130" s="5"/>
      <c r="Q130">
        <f>VLOOKUP($L130,LocID!$B$2:$I$966, 7, FALSE)</f>
        <v>-70.229286193847599</v>
      </c>
      <c r="S130"/>
    </row>
    <row r="131" spans="1:19" ht="22.5" x14ac:dyDescent="0.25">
      <c r="A131" s="5">
        <v>193</v>
      </c>
      <c r="B131" s="6">
        <v>2015.0891999999999</v>
      </c>
      <c r="C131" s="9" t="s">
        <v>138</v>
      </c>
      <c r="D131" s="17" t="s">
        <v>323</v>
      </c>
      <c r="E131" s="17" t="s">
        <v>324</v>
      </c>
      <c r="F131" s="9" t="s">
        <v>325</v>
      </c>
      <c r="G131" s="9" t="s">
        <v>325</v>
      </c>
      <c r="H131" s="8" t="s">
        <v>20</v>
      </c>
      <c r="I131" s="9" t="s">
        <v>326</v>
      </c>
      <c r="J131" s="9" t="s">
        <v>22</v>
      </c>
      <c r="K131" s="9" t="s">
        <v>23</v>
      </c>
      <c r="L131" s="8" t="str">
        <f t="shared" si="4"/>
        <v>Auckland_New Zealand</v>
      </c>
      <c r="M131" s="9" t="str">
        <f t="shared" si="5"/>
        <v>174.763900756835_Multimodal</v>
      </c>
      <c r="N131" s="9" t="s">
        <v>23</v>
      </c>
      <c r="O131" s="5"/>
      <c r="P131" s="5"/>
      <c r="Q131">
        <f>VLOOKUP($L131,LocID!$B$2:$I$966, 7, FALSE)</f>
        <v>174.763900756835</v>
      </c>
      <c r="S131"/>
    </row>
    <row r="132" spans="1:19" x14ac:dyDescent="0.25">
      <c r="A132" s="5">
        <v>393</v>
      </c>
      <c r="B132" s="13">
        <v>2007.4110000000001</v>
      </c>
      <c r="C132" s="10">
        <v>2007</v>
      </c>
      <c r="D132" s="10" t="s">
        <v>327</v>
      </c>
      <c r="E132" s="10" t="s">
        <v>328</v>
      </c>
      <c r="F132" s="10" t="s">
        <v>329</v>
      </c>
      <c r="G132" s="10" t="s">
        <v>329</v>
      </c>
      <c r="H132" s="10" t="s">
        <v>320</v>
      </c>
      <c r="I132" s="8" t="s">
        <v>50</v>
      </c>
      <c r="J132" s="10" t="s">
        <v>51</v>
      </c>
      <c r="K132" s="10" t="s">
        <v>98</v>
      </c>
      <c r="L132" s="8" t="str">
        <f t="shared" si="4"/>
        <v>Augusta_ME</v>
      </c>
      <c r="M132" s="9" t="str">
        <f t="shared" si="5"/>
        <v>-69.6363906860351_PACT</v>
      </c>
      <c r="N132" s="10" t="s">
        <v>98</v>
      </c>
      <c r="O132" s="5"/>
      <c r="P132" s="5"/>
      <c r="Q132">
        <f>VLOOKUP($L132,LocID!$B$2:$I$966, 7, FALSE)</f>
        <v>-69.636390686035099</v>
      </c>
      <c r="S132"/>
    </row>
    <row r="133" spans="1:19" ht="33" x14ac:dyDescent="0.25">
      <c r="A133" s="5">
        <v>569</v>
      </c>
      <c r="B133" s="6">
        <v>2008.133</v>
      </c>
      <c r="C133" s="8" t="s">
        <v>104</v>
      </c>
      <c r="D133" s="11" t="s">
        <v>330</v>
      </c>
      <c r="E133" s="8" t="s">
        <v>331</v>
      </c>
      <c r="F133" s="10" t="s">
        <v>332</v>
      </c>
      <c r="G133" s="10" t="s">
        <v>332</v>
      </c>
      <c r="H133" s="8" t="s">
        <v>219</v>
      </c>
      <c r="I133" s="8" t="s">
        <v>50</v>
      </c>
      <c r="J133" s="8" t="s">
        <v>220</v>
      </c>
      <c r="K133" s="8" t="s">
        <v>72</v>
      </c>
      <c r="L133" s="8" t="str">
        <f t="shared" si="4"/>
        <v>Austin_TX</v>
      </c>
      <c r="M133" s="9" t="str">
        <f t="shared" si="5"/>
        <v>-97.7429885864257_Multimodal</v>
      </c>
      <c r="N133" s="8" t="s">
        <v>23</v>
      </c>
      <c r="O133" s="5">
        <v>1</v>
      </c>
      <c r="P133" s="5"/>
      <c r="Q133">
        <f>VLOOKUP($L133,LocID!$B$2:$I$966, 7, FALSE)</f>
        <v>-97.742988586425696</v>
      </c>
      <c r="S133"/>
    </row>
    <row r="134" spans="1:19" ht="33" x14ac:dyDescent="0.25">
      <c r="A134" s="5">
        <v>671</v>
      </c>
      <c r="B134" s="6">
        <v>2008.3969999999999</v>
      </c>
      <c r="C134" s="8" t="s">
        <v>35</v>
      </c>
      <c r="D134" s="11" t="s">
        <v>333</v>
      </c>
      <c r="E134" s="8" t="s">
        <v>334</v>
      </c>
      <c r="F134" s="10" t="s">
        <v>332</v>
      </c>
      <c r="G134" s="10" t="s">
        <v>332</v>
      </c>
      <c r="H134" s="8" t="s">
        <v>219</v>
      </c>
      <c r="I134" s="8" t="s">
        <v>50</v>
      </c>
      <c r="J134" s="8" t="s">
        <v>220</v>
      </c>
      <c r="K134" s="8" t="s">
        <v>26</v>
      </c>
      <c r="L134" s="8" t="str">
        <f t="shared" si="4"/>
        <v>Austin_TX</v>
      </c>
      <c r="M134" s="9" t="str">
        <f t="shared" si="5"/>
        <v>-97.7429885864257_Parking and TDM</v>
      </c>
      <c r="N134" s="8" t="s">
        <v>26</v>
      </c>
      <c r="O134" s="5"/>
      <c r="P134" s="5"/>
      <c r="Q134">
        <f>VLOOKUP($L134,LocID!$B$2:$I$966, 7, FALSE)</f>
        <v>-97.742988586425696</v>
      </c>
      <c r="S134"/>
    </row>
    <row r="135" spans="1:19" ht="33" x14ac:dyDescent="0.25">
      <c r="A135" s="5">
        <v>1589</v>
      </c>
      <c r="B135" s="6">
        <v>2012.3440000000001</v>
      </c>
      <c r="C135" s="8" t="s">
        <v>87</v>
      </c>
      <c r="D135" s="8" t="s">
        <v>335</v>
      </c>
      <c r="E135" s="8" t="s">
        <v>334</v>
      </c>
      <c r="F135" s="8" t="s">
        <v>332</v>
      </c>
      <c r="G135" s="8" t="s">
        <v>332</v>
      </c>
      <c r="H135" s="8" t="s">
        <v>219</v>
      </c>
      <c r="I135" s="8" t="s">
        <v>50</v>
      </c>
      <c r="J135" s="8" t="s">
        <v>220</v>
      </c>
      <c r="K135" s="8" t="s">
        <v>26</v>
      </c>
      <c r="L135" s="8" t="str">
        <f t="shared" si="4"/>
        <v>Austin_TX</v>
      </c>
      <c r="M135" s="9" t="str">
        <f t="shared" si="5"/>
        <v>-97.7429885864257_Parking and TDM</v>
      </c>
      <c r="N135" s="8" t="s">
        <v>26</v>
      </c>
      <c r="O135" s="5"/>
      <c r="P135" s="5"/>
      <c r="Q135">
        <f>VLOOKUP($L135,LocID!$B$2:$I$966, 7, FALSE)</f>
        <v>-97.742988586425696</v>
      </c>
      <c r="S135"/>
    </row>
    <row r="136" spans="1:19" ht="33" x14ac:dyDescent="0.25">
      <c r="A136" s="5">
        <v>1767</v>
      </c>
      <c r="B136" s="6">
        <v>2012.7550000000001</v>
      </c>
      <c r="C136" s="12" t="s">
        <v>90</v>
      </c>
      <c r="D136" s="12" t="s">
        <v>336</v>
      </c>
      <c r="E136" s="12" t="s">
        <v>337</v>
      </c>
      <c r="F136" s="12" t="s">
        <v>332</v>
      </c>
      <c r="G136" s="12" t="s">
        <v>332</v>
      </c>
      <c r="H136" s="12" t="s">
        <v>219</v>
      </c>
      <c r="I136" s="8" t="s">
        <v>50</v>
      </c>
      <c r="J136" s="12" t="s">
        <v>220</v>
      </c>
      <c r="K136" s="12" t="s">
        <v>23</v>
      </c>
      <c r="L136" s="8" t="str">
        <f t="shared" si="4"/>
        <v>Austin_TX</v>
      </c>
      <c r="M136" s="9" t="str">
        <f t="shared" si="5"/>
        <v>-97.7429885864257_Multimodal</v>
      </c>
      <c r="N136" s="12" t="s">
        <v>23</v>
      </c>
      <c r="O136" s="5"/>
      <c r="P136" s="5"/>
      <c r="Q136">
        <f>VLOOKUP($L136,LocID!$B$2:$I$966, 7, FALSE)</f>
        <v>-97.742988586425696</v>
      </c>
      <c r="S136"/>
    </row>
    <row r="137" spans="1:19" ht="33" x14ac:dyDescent="0.25">
      <c r="A137" s="5">
        <v>1937</v>
      </c>
      <c r="B137" s="6">
        <v>2012.6859999999999</v>
      </c>
      <c r="C137" s="12" t="s">
        <v>246</v>
      </c>
      <c r="D137" s="12" t="s">
        <v>338</v>
      </c>
      <c r="E137" s="12" t="s">
        <v>334</v>
      </c>
      <c r="F137" s="12" t="s">
        <v>332</v>
      </c>
      <c r="G137" s="12" t="s">
        <v>332</v>
      </c>
      <c r="H137" s="12" t="s">
        <v>219</v>
      </c>
      <c r="I137" s="8" t="s">
        <v>50</v>
      </c>
      <c r="J137" s="12" t="s">
        <v>220</v>
      </c>
      <c r="K137" s="12" t="s">
        <v>26</v>
      </c>
      <c r="L137" s="8" t="str">
        <f t="shared" si="4"/>
        <v>Austin_TX</v>
      </c>
      <c r="M137" s="9" t="str">
        <f t="shared" si="5"/>
        <v>-97.7429885864257_Parking and TDM</v>
      </c>
      <c r="N137" s="12" t="s">
        <v>26</v>
      </c>
      <c r="O137" s="5"/>
      <c r="P137" s="5"/>
      <c r="Q137">
        <f>VLOOKUP($L137,LocID!$B$2:$I$966, 7, FALSE)</f>
        <v>-97.742988586425696</v>
      </c>
      <c r="S137"/>
    </row>
    <row r="138" spans="1:19" x14ac:dyDescent="0.25">
      <c r="A138" s="5">
        <v>2038</v>
      </c>
      <c r="B138" s="6">
        <v>2013.0504000000001</v>
      </c>
      <c r="C138" s="8" t="s">
        <v>65</v>
      </c>
      <c r="D138" s="8" t="s">
        <v>339</v>
      </c>
      <c r="E138" s="8" t="s">
        <v>340</v>
      </c>
      <c r="F138" s="8" t="s">
        <v>332</v>
      </c>
      <c r="G138" s="8" t="s">
        <v>332</v>
      </c>
      <c r="H138" s="8" t="s">
        <v>219</v>
      </c>
      <c r="I138" s="8" t="s">
        <v>50</v>
      </c>
      <c r="J138" s="8" t="s">
        <v>220</v>
      </c>
      <c r="K138" s="12" t="s">
        <v>52</v>
      </c>
      <c r="L138" s="8" t="str">
        <f t="shared" si="4"/>
        <v>Austin_TX</v>
      </c>
      <c r="M138" s="9" t="str">
        <f t="shared" si="5"/>
        <v>-97.7429885864257_Transit</v>
      </c>
      <c r="N138" s="12" t="s">
        <v>52</v>
      </c>
      <c r="O138" s="5"/>
      <c r="P138" s="5"/>
      <c r="Q138">
        <f>VLOOKUP($L138,LocID!$B$2:$I$966, 7, FALSE)</f>
        <v>-97.742988586425696</v>
      </c>
      <c r="S138"/>
    </row>
    <row r="139" spans="1:19" x14ac:dyDescent="0.25">
      <c r="A139" s="5">
        <v>2169</v>
      </c>
      <c r="B139" s="6">
        <v>2013.1184000000001</v>
      </c>
      <c r="C139" s="8" t="s">
        <v>115</v>
      </c>
      <c r="D139" s="8" t="s">
        <v>341</v>
      </c>
      <c r="E139" s="8" t="s">
        <v>342</v>
      </c>
      <c r="F139" s="8" t="s">
        <v>332</v>
      </c>
      <c r="G139" s="8" t="s">
        <v>332</v>
      </c>
      <c r="H139" s="8" t="s">
        <v>219</v>
      </c>
      <c r="I139" s="8" t="s">
        <v>50</v>
      </c>
      <c r="J139" s="8" t="s">
        <v>220</v>
      </c>
      <c r="K139" s="12" t="s">
        <v>98</v>
      </c>
      <c r="L139" s="8" t="str">
        <f t="shared" si="4"/>
        <v>Austin_TX</v>
      </c>
      <c r="M139" s="9" t="str">
        <f t="shared" si="5"/>
        <v>-97.7429885864257_PACT</v>
      </c>
      <c r="N139" s="12" t="s">
        <v>98</v>
      </c>
      <c r="O139" s="5"/>
      <c r="P139" s="5"/>
      <c r="Q139">
        <f>VLOOKUP($L139,LocID!$B$2:$I$966, 7, FALSE)</f>
        <v>-97.742988586425696</v>
      </c>
      <c r="S139"/>
    </row>
    <row r="140" spans="1:19" x14ac:dyDescent="0.25">
      <c r="A140" s="5">
        <v>239</v>
      </c>
      <c r="B140" s="6">
        <v>2015.1030000000001</v>
      </c>
      <c r="C140" s="9" t="s">
        <v>138</v>
      </c>
      <c r="D140" s="17" t="s">
        <v>343</v>
      </c>
      <c r="E140" s="17" t="s">
        <v>342</v>
      </c>
      <c r="F140" s="9" t="s">
        <v>332</v>
      </c>
      <c r="G140" s="9" t="s">
        <v>332</v>
      </c>
      <c r="H140" s="9" t="s">
        <v>219</v>
      </c>
      <c r="I140" s="8" t="s">
        <v>50</v>
      </c>
      <c r="J140" s="9" t="s">
        <v>220</v>
      </c>
      <c r="K140" s="9" t="s">
        <v>52</v>
      </c>
      <c r="L140" s="8" t="str">
        <f t="shared" si="4"/>
        <v>Austin_TX</v>
      </c>
      <c r="M140" s="9" t="str">
        <f t="shared" si="5"/>
        <v>-97.7429885864257_Transit</v>
      </c>
      <c r="N140" s="9" t="s">
        <v>52</v>
      </c>
      <c r="O140" s="5"/>
      <c r="P140" s="5"/>
      <c r="Q140">
        <f>VLOOKUP($L140,LocID!$B$2:$I$966, 7, FALSE)</f>
        <v>-97.742988586425696</v>
      </c>
      <c r="S140"/>
    </row>
    <row r="141" spans="1:19" ht="33" x14ac:dyDescent="0.25">
      <c r="A141" s="5">
        <v>260</v>
      </c>
      <c r="B141" s="6">
        <v>2015.1177</v>
      </c>
      <c r="C141" s="9" t="s">
        <v>138</v>
      </c>
      <c r="D141" s="17" t="s">
        <v>344</v>
      </c>
      <c r="E141" s="17" t="s">
        <v>345</v>
      </c>
      <c r="F141" s="9" t="s">
        <v>332</v>
      </c>
      <c r="G141" s="9" t="s">
        <v>332</v>
      </c>
      <c r="H141" s="9" t="s">
        <v>219</v>
      </c>
      <c r="I141" s="8" t="s">
        <v>50</v>
      </c>
      <c r="J141" s="9" t="s">
        <v>220</v>
      </c>
      <c r="K141" s="9" t="s">
        <v>23</v>
      </c>
      <c r="L141" s="8" t="str">
        <f t="shared" si="4"/>
        <v>Austin_TX</v>
      </c>
      <c r="M141" s="9" t="str">
        <f t="shared" si="5"/>
        <v>-97.7429885864257_Multimodal</v>
      </c>
      <c r="N141" s="9" t="s">
        <v>23</v>
      </c>
      <c r="O141" s="5"/>
      <c r="P141" s="5"/>
      <c r="Q141">
        <f>VLOOKUP($L141,LocID!$B$2:$I$966, 7, FALSE)</f>
        <v>-97.742988586425696</v>
      </c>
      <c r="S141"/>
    </row>
    <row r="142" spans="1:19" ht="33" x14ac:dyDescent="0.25">
      <c r="A142" s="5">
        <v>267</v>
      </c>
      <c r="B142" s="6">
        <v>2015.1283000000001</v>
      </c>
      <c r="C142" s="9" t="s">
        <v>138</v>
      </c>
      <c r="D142" s="17" t="s">
        <v>346</v>
      </c>
      <c r="E142" s="17" t="s">
        <v>347</v>
      </c>
      <c r="F142" s="9" t="s">
        <v>332</v>
      </c>
      <c r="G142" s="9" t="s">
        <v>332</v>
      </c>
      <c r="H142" s="9" t="s">
        <v>219</v>
      </c>
      <c r="I142" s="8" t="s">
        <v>50</v>
      </c>
      <c r="J142" s="9" t="s">
        <v>220</v>
      </c>
      <c r="K142" s="9" t="s">
        <v>348</v>
      </c>
      <c r="L142" s="8" t="str">
        <f t="shared" si="4"/>
        <v>Austin_TX</v>
      </c>
      <c r="M142" s="9" t="str">
        <f t="shared" si="5"/>
        <v>-97.7429885864257_Multimodal</v>
      </c>
      <c r="N142" s="9" t="s">
        <v>23</v>
      </c>
      <c r="O142" s="5">
        <v>1</v>
      </c>
      <c r="P142" s="5"/>
      <c r="Q142">
        <f>VLOOKUP($L142,LocID!$B$2:$I$966, 7, FALSE)</f>
        <v>-97.742988586425696</v>
      </c>
      <c r="S142"/>
    </row>
    <row r="143" spans="1:19" ht="22.5" x14ac:dyDescent="0.25">
      <c r="A143" s="5">
        <v>2261</v>
      </c>
      <c r="B143" s="6">
        <v>2014.0368000000001</v>
      </c>
      <c r="C143" s="8" t="s">
        <v>151</v>
      </c>
      <c r="D143" s="8" t="s">
        <v>349</v>
      </c>
      <c r="E143" s="8" t="s">
        <v>350</v>
      </c>
      <c r="F143" s="8" t="s">
        <v>351</v>
      </c>
      <c r="G143" s="8" t="s">
        <v>351</v>
      </c>
      <c r="H143" s="8" t="s">
        <v>160</v>
      </c>
      <c r="I143" s="8" t="s">
        <v>50</v>
      </c>
      <c r="J143" s="8" t="s">
        <v>161</v>
      </c>
      <c r="K143" s="12" t="s">
        <v>188</v>
      </c>
      <c r="L143" s="8" t="str">
        <f t="shared" si="4"/>
        <v>Avondale Estates_GA</v>
      </c>
      <c r="M143" s="9" t="str">
        <f t="shared" si="5"/>
        <v>-84.2672271728515_Design and Engineering</v>
      </c>
      <c r="N143" s="12" t="s">
        <v>188</v>
      </c>
      <c r="O143" s="5"/>
      <c r="P143" s="5"/>
      <c r="Q143">
        <f>VLOOKUP($L143,LocID!$B$2:$I$966, 7, FALSE)</f>
        <v>-84.267227172851506</v>
      </c>
      <c r="S143"/>
    </row>
    <row r="144" spans="1:19" x14ac:dyDescent="0.25">
      <c r="A144" s="5">
        <v>352</v>
      </c>
      <c r="B144" s="6">
        <v>2006.4829999999999</v>
      </c>
      <c r="C144" s="8">
        <v>2007</v>
      </c>
      <c r="D144" s="8" t="s">
        <v>352</v>
      </c>
      <c r="E144" s="8" t="s">
        <v>353</v>
      </c>
      <c r="F144" s="10" t="s">
        <v>354</v>
      </c>
      <c r="G144" s="10" t="s">
        <v>354</v>
      </c>
      <c r="H144" s="8" t="s">
        <v>76</v>
      </c>
      <c r="I144" s="8" t="s">
        <v>50</v>
      </c>
      <c r="J144" s="10" t="s">
        <v>77</v>
      </c>
      <c r="K144" s="8" t="s">
        <v>98</v>
      </c>
      <c r="L144" s="8" t="str">
        <f t="shared" si="4"/>
        <v>Bakersfield_CA</v>
      </c>
      <c r="M144" s="9" t="str">
        <f t="shared" si="5"/>
        <v>-119.018859863281_PACT</v>
      </c>
      <c r="N144" s="8" t="s">
        <v>98</v>
      </c>
      <c r="O144" s="5"/>
      <c r="P144" s="5"/>
      <c r="Q144">
        <f>VLOOKUP($L144,LocID!$B$2:$I$966, 7, FALSE)</f>
        <v>-119.01885986328099</v>
      </c>
      <c r="S144"/>
    </row>
    <row r="145" spans="1:19" x14ac:dyDescent="0.25">
      <c r="A145" s="5">
        <v>699</v>
      </c>
      <c r="B145" s="6">
        <v>2008.4570000000001</v>
      </c>
      <c r="C145" s="8" t="s">
        <v>37</v>
      </c>
      <c r="D145" s="11" t="s">
        <v>355</v>
      </c>
      <c r="E145" s="8" t="s">
        <v>353</v>
      </c>
      <c r="F145" s="10" t="s">
        <v>354</v>
      </c>
      <c r="G145" s="10" t="s">
        <v>354</v>
      </c>
      <c r="H145" s="8" t="s">
        <v>76</v>
      </c>
      <c r="I145" s="8" t="s">
        <v>50</v>
      </c>
      <c r="J145" s="8" t="s">
        <v>77</v>
      </c>
      <c r="K145" s="8" t="s">
        <v>52</v>
      </c>
      <c r="L145" s="8" t="str">
        <f t="shared" si="4"/>
        <v>Bakersfield_CA</v>
      </c>
      <c r="M145" s="9" t="str">
        <f t="shared" si="5"/>
        <v>-119.018859863281_Transit</v>
      </c>
      <c r="N145" s="8" t="s">
        <v>52</v>
      </c>
      <c r="O145" s="5"/>
      <c r="P145" s="5"/>
      <c r="Q145">
        <f>VLOOKUP($L145,LocID!$B$2:$I$966, 7, FALSE)</f>
        <v>-119.01885986328099</v>
      </c>
      <c r="S145"/>
    </row>
    <row r="146" spans="1:19" ht="33" x14ac:dyDescent="0.25">
      <c r="A146" s="5">
        <v>890</v>
      </c>
      <c r="B146" s="6">
        <v>2009.413</v>
      </c>
      <c r="C146" s="8" t="s">
        <v>56</v>
      </c>
      <c r="D146" s="11" t="s">
        <v>356</v>
      </c>
      <c r="E146" s="8" t="s">
        <v>353</v>
      </c>
      <c r="F146" s="10" t="s">
        <v>354</v>
      </c>
      <c r="G146" s="10" t="s">
        <v>354</v>
      </c>
      <c r="H146" s="8" t="s">
        <v>76</v>
      </c>
      <c r="I146" s="8" t="s">
        <v>50</v>
      </c>
      <c r="J146" s="8" t="s">
        <v>77</v>
      </c>
      <c r="K146" s="10" t="s">
        <v>23</v>
      </c>
      <c r="L146" s="8" t="str">
        <f t="shared" si="4"/>
        <v>Bakersfield_CA</v>
      </c>
      <c r="M146" s="9" t="str">
        <f t="shared" si="5"/>
        <v>-119.018859863281_Multimodal</v>
      </c>
      <c r="N146" s="10" t="s">
        <v>23</v>
      </c>
      <c r="O146" s="5"/>
      <c r="P146" s="5"/>
      <c r="Q146">
        <f>VLOOKUP($L146,LocID!$B$2:$I$966, 7, FALSE)</f>
        <v>-119.01885986328099</v>
      </c>
      <c r="S146"/>
    </row>
    <row r="147" spans="1:19" x14ac:dyDescent="0.25">
      <c r="A147" s="5">
        <v>892</v>
      </c>
      <c r="B147" s="6">
        <v>2009.4480000000001</v>
      </c>
      <c r="C147" s="8" t="s">
        <v>56</v>
      </c>
      <c r="D147" s="11" t="s">
        <v>357</v>
      </c>
      <c r="E147" s="8" t="s">
        <v>353</v>
      </c>
      <c r="F147" s="10" t="s">
        <v>354</v>
      </c>
      <c r="G147" s="10" t="s">
        <v>354</v>
      </c>
      <c r="H147" s="8" t="s">
        <v>76</v>
      </c>
      <c r="I147" s="8" t="s">
        <v>50</v>
      </c>
      <c r="J147" s="8" t="s">
        <v>77</v>
      </c>
      <c r="K147" s="8" t="s">
        <v>52</v>
      </c>
      <c r="L147" s="8" t="str">
        <f t="shared" si="4"/>
        <v>Bakersfield_CA</v>
      </c>
      <c r="M147" s="9" t="str">
        <f t="shared" si="5"/>
        <v>-119.018859863281_Transit</v>
      </c>
      <c r="N147" s="8" t="s">
        <v>52</v>
      </c>
      <c r="O147" s="5"/>
      <c r="P147" s="5"/>
      <c r="Q147">
        <f>VLOOKUP($L147,LocID!$B$2:$I$966, 7, FALSE)</f>
        <v>-119.01885986328099</v>
      </c>
      <c r="S147"/>
    </row>
    <row r="148" spans="1:19" x14ac:dyDescent="0.25">
      <c r="A148" s="5">
        <v>1425</v>
      </c>
      <c r="B148" s="6">
        <v>2011.7449999999999</v>
      </c>
      <c r="C148" s="8" t="s">
        <v>233</v>
      </c>
      <c r="D148" s="11" t="s">
        <v>358</v>
      </c>
      <c r="E148" s="8" t="s">
        <v>353</v>
      </c>
      <c r="F148" s="10" t="s">
        <v>354</v>
      </c>
      <c r="G148" s="10" t="s">
        <v>354</v>
      </c>
      <c r="H148" s="8" t="s">
        <v>76</v>
      </c>
      <c r="I148" s="8" t="s">
        <v>50</v>
      </c>
      <c r="J148" s="8" t="s">
        <v>77</v>
      </c>
      <c r="K148" s="8" t="s">
        <v>52</v>
      </c>
      <c r="L148" s="8" t="str">
        <f t="shared" si="4"/>
        <v>Bakersfield_CA</v>
      </c>
      <c r="M148" s="9" t="str">
        <f t="shared" si="5"/>
        <v>-119.018859863281_Transit</v>
      </c>
      <c r="N148" s="8" t="s">
        <v>52</v>
      </c>
      <c r="O148" s="5"/>
      <c r="P148" s="5"/>
      <c r="Q148">
        <f>VLOOKUP($L148,LocID!$B$2:$I$966, 7, FALSE)</f>
        <v>-119.01885986328099</v>
      </c>
      <c r="S148"/>
    </row>
    <row r="149" spans="1:19" x14ac:dyDescent="0.25">
      <c r="A149" s="5">
        <v>2377</v>
      </c>
      <c r="B149" s="6">
        <v>2014.0796</v>
      </c>
      <c r="C149" s="8" t="s">
        <v>92</v>
      </c>
      <c r="D149" s="16" t="s">
        <v>359</v>
      </c>
      <c r="E149" s="16" t="s">
        <v>353</v>
      </c>
      <c r="F149" s="8" t="s">
        <v>354</v>
      </c>
      <c r="G149" s="8" t="s">
        <v>354</v>
      </c>
      <c r="H149" s="8" t="s">
        <v>76</v>
      </c>
      <c r="I149" s="8" t="s">
        <v>50</v>
      </c>
      <c r="J149" s="8" t="s">
        <v>77</v>
      </c>
      <c r="K149" s="12" t="s">
        <v>52</v>
      </c>
      <c r="L149" s="8" t="str">
        <f t="shared" si="4"/>
        <v>Bakersfield_CA</v>
      </c>
      <c r="M149" s="9" t="str">
        <f t="shared" si="5"/>
        <v>-119.018859863281_Transit</v>
      </c>
      <c r="N149" s="12" t="s">
        <v>52</v>
      </c>
      <c r="O149" s="5"/>
      <c r="P149" s="5"/>
      <c r="Q149">
        <f>VLOOKUP($L149,LocID!$B$2:$I$966, 7, FALSE)</f>
        <v>-119.01885986328099</v>
      </c>
      <c r="S149"/>
    </row>
    <row r="150" spans="1:19" ht="33" x14ac:dyDescent="0.25">
      <c r="A150" s="5">
        <v>206</v>
      </c>
      <c r="B150" s="6">
        <v>2015.1007</v>
      </c>
      <c r="C150" s="9" t="s">
        <v>138</v>
      </c>
      <c r="D150" s="17" t="s">
        <v>360</v>
      </c>
      <c r="E150" s="17" t="s">
        <v>361</v>
      </c>
      <c r="F150" s="9" t="s">
        <v>354</v>
      </c>
      <c r="G150" s="9" t="s">
        <v>354</v>
      </c>
      <c r="H150" s="9" t="s">
        <v>76</v>
      </c>
      <c r="I150" s="8" t="s">
        <v>50</v>
      </c>
      <c r="J150" s="9" t="s">
        <v>77</v>
      </c>
      <c r="K150" s="9" t="s">
        <v>23</v>
      </c>
      <c r="L150" s="8" t="str">
        <f t="shared" si="4"/>
        <v>Bakersfield_CA</v>
      </c>
      <c r="M150" s="9" t="str">
        <f t="shared" si="5"/>
        <v>-119.018859863281_Multimodal</v>
      </c>
      <c r="N150" s="9" t="s">
        <v>23</v>
      </c>
      <c r="O150" s="5"/>
      <c r="P150" s="5"/>
      <c r="Q150">
        <f>VLOOKUP($L150,LocID!$B$2:$I$966, 7, FALSE)</f>
        <v>-119.01885986328099</v>
      </c>
      <c r="S150"/>
    </row>
    <row r="151" spans="1:19" ht="22.5" x14ac:dyDescent="0.25">
      <c r="A151" s="5">
        <v>381</v>
      </c>
      <c r="B151" s="6">
        <v>2007.09</v>
      </c>
      <c r="C151" s="8">
        <v>2007</v>
      </c>
      <c r="D151" s="8" t="s">
        <v>362</v>
      </c>
      <c r="E151" s="8" t="s">
        <v>363</v>
      </c>
      <c r="F151" s="10" t="s">
        <v>364</v>
      </c>
      <c r="G151" s="10" t="s">
        <v>364</v>
      </c>
      <c r="H151" s="8" t="s">
        <v>192</v>
      </c>
      <c r="I151" s="8" t="s">
        <v>50</v>
      </c>
      <c r="J151" s="10" t="s">
        <v>51</v>
      </c>
      <c r="K151" s="8" t="s">
        <v>26</v>
      </c>
      <c r="L151" s="8" t="str">
        <f t="shared" si="4"/>
        <v>Baltimore_MD</v>
      </c>
      <c r="M151" s="9" t="str">
        <f t="shared" si="5"/>
        <v>-76.609260559082_Parking and TDM</v>
      </c>
      <c r="N151" s="8" t="s">
        <v>26</v>
      </c>
      <c r="O151" s="5"/>
      <c r="P151" s="5"/>
      <c r="Q151">
        <f>VLOOKUP($L151,LocID!$B$2:$I$966, 7, FALSE)</f>
        <v>-76.609260559082003</v>
      </c>
      <c r="S151"/>
    </row>
    <row r="152" spans="1:19" ht="22.5" x14ac:dyDescent="0.25">
      <c r="A152" s="5">
        <v>611</v>
      </c>
      <c r="B152" s="6">
        <v>2008.296</v>
      </c>
      <c r="C152" s="8" t="s">
        <v>29</v>
      </c>
      <c r="D152" s="11" t="s">
        <v>365</v>
      </c>
      <c r="E152" s="8" t="s">
        <v>366</v>
      </c>
      <c r="F152" s="10" t="s">
        <v>364</v>
      </c>
      <c r="G152" s="10" t="s">
        <v>364</v>
      </c>
      <c r="H152" s="8" t="s">
        <v>192</v>
      </c>
      <c r="I152" s="8" t="s">
        <v>50</v>
      </c>
      <c r="J152" s="8" t="s">
        <v>51</v>
      </c>
      <c r="K152" s="8" t="s">
        <v>26</v>
      </c>
      <c r="L152" s="8" t="str">
        <f t="shared" si="4"/>
        <v>Baltimore_MD</v>
      </c>
      <c r="M152" s="9" t="str">
        <f t="shared" si="5"/>
        <v>-76.609260559082_Parking and TDM</v>
      </c>
      <c r="N152" s="8" t="s">
        <v>26</v>
      </c>
      <c r="O152" s="5"/>
      <c r="P152" s="5"/>
      <c r="Q152">
        <f>VLOOKUP($L152,LocID!$B$2:$I$966, 7, FALSE)</f>
        <v>-76.609260559082003</v>
      </c>
      <c r="S152"/>
    </row>
    <row r="153" spans="1:19" ht="33" x14ac:dyDescent="0.25">
      <c r="A153" s="5">
        <v>1016</v>
      </c>
      <c r="B153" s="6">
        <v>2010.56</v>
      </c>
      <c r="C153" s="8" t="s">
        <v>68</v>
      </c>
      <c r="D153" s="11" t="s">
        <v>367</v>
      </c>
      <c r="E153" s="8" t="s">
        <v>368</v>
      </c>
      <c r="F153" s="10" t="s">
        <v>364</v>
      </c>
      <c r="G153" s="10" t="s">
        <v>364</v>
      </c>
      <c r="H153" s="8" t="s">
        <v>192</v>
      </c>
      <c r="I153" s="8" t="s">
        <v>50</v>
      </c>
      <c r="J153" s="8" t="s">
        <v>51</v>
      </c>
      <c r="K153" s="8" t="s">
        <v>23</v>
      </c>
      <c r="L153" s="8" t="str">
        <f t="shared" si="4"/>
        <v>Baltimore_MD</v>
      </c>
      <c r="M153" s="9" t="str">
        <f t="shared" si="5"/>
        <v>-76.609260559082_Multimodal</v>
      </c>
      <c r="N153" s="8" t="s">
        <v>23</v>
      </c>
      <c r="O153" s="5"/>
      <c r="P153" s="5"/>
      <c r="Q153">
        <f>VLOOKUP($L153,LocID!$B$2:$I$966, 7, FALSE)</f>
        <v>-76.609260559082003</v>
      </c>
      <c r="S153"/>
    </row>
    <row r="154" spans="1:19" ht="22.5" x14ac:dyDescent="0.25">
      <c r="A154" s="5">
        <v>1550</v>
      </c>
      <c r="B154" s="6">
        <v>2012.2439999999999</v>
      </c>
      <c r="C154" s="10" t="s">
        <v>87</v>
      </c>
      <c r="D154" s="10" t="s">
        <v>369</v>
      </c>
      <c r="E154" s="10" t="s">
        <v>370</v>
      </c>
      <c r="F154" s="10" t="s">
        <v>364</v>
      </c>
      <c r="G154" s="10" t="s">
        <v>364</v>
      </c>
      <c r="H154" s="10" t="s">
        <v>192</v>
      </c>
      <c r="I154" s="8" t="s">
        <v>50</v>
      </c>
      <c r="J154" s="10" t="s">
        <v>51</v>
      </c>
      <c r="K154" s="10" t="s">
        <v>26</v>
      </c>
      <c r="L154" s="8" t="str">
        <f t="shared" si="4"/>
        <v>Baltimore_MD</v>
      </c>
      <c r="M154" s="9" t="str">
        <f t="shared" si="5"/>
        <v>-76.609260559082_Parking and TDM</v>
      </c>
      <c r="N154" s="10" t="s">
        <v>26</v>
      </c>
      <c r="O154" s="5"/>
      <c r="P154" s="5"/>
      <c r="Q154">
        <f>VLOOKUP($L154,LocID!$B$2:$I$966, 7, FALSE)</f>
        <v>-76.609260559082003</v>
      </c>
      <c r="S154"/>
    </row>
    <row r="155" spans="1:19" x14ac:dyDescent="0.25">
      <c r="A155" s="5">
        <v>2572</v>
      </c>
      <c r="B155" s="6">
        <v>2015.0116</v>
      </c>
      <c r="C155" s="8" t="s">
        <v>306</v>
      </c>
      <c r="D155" s="17" t="s">
        <v>371</v>
      </c>
      <c r="E155" s="17" t="s">
        <v>372</v>
      </c>
      <c r="F155" s="19" t="s">
        <v>364</v>
      </c>
      <c r="G155" s="19" t="s">
        <v>364</v>
      </c>
      <c r="H155" s="19" t="s">
        <v>192</v>
      </c>
      <c r="I155" s="8" t="s">
        <v>50</v>
      </c>
      <c r="J155" s="19" t="s">
        <v>51</v>
      </c>
      <c r="K155" s="19" t="s">
        <v>98</v>
      </c>
      <c r="L155" s="8" t="str">
        <f t="shared" si="4"/>
        <v>Baltimore_MD</v>
      </c>
      <c r="M155" s="9" t="str">
        <f t="shared" si="5"/>
        <v>-76.609260559082_PACT</v>
      </c>
      <c r="N155" s="19" t="s">
        <v>98</v>
      </c>
      <c r="O155" s="5"/>
      <c r="P155" s="5"/>
      <c r="Q155">
        <f>VLOOKUP($L155,LocID!$B$2:$I$966, 7, FALSE)</f>
        <v>-76.609260559082003</v>
      </c>
      <c r="S155"/>
    </row>
    <row r="156" spans="1:19" ht="22.5" x14ac:dyDescent="0.25">
      <c r="A156" s="5">
        <v>1646</v>
      </c>
      <c r="B156" s="6">
        <v>2012.4369999999999</v>
      </c>
      <c r="C156" s="8" t="s">
        <v>110</v>
      </c>
      <c r="D156" s="8" t="s">
        <v>373</v>
      </c>
      <c r="E156" s="8" t="s">
        <v>374</v>
      </c>
      <c r="F156" s="8" t="s">
        <v>375</v>
      </c>
      <c r="G156" s="8" t="s">
        <v>375</v>
      </c>
      <c r="H156" s="8" t="s">
        <v>20</v>
      </c>
      <c r="I156" s="8" t="s">
        <v>376</v>
      </c>
      <c r="J156" s="8" t="s">
        <v>22</v>
      </c>
      <c r="K156" s="12" t="s">
        <v>72</v>
      </c>
      <c r="L156" s="8" t="str">
        <f t="shared" si="4"/>
        <v>Bangkok_Thailand</v>
      </c>
      <c r="M156" s="9" t="str">
        <f t="shared" si="5"/>
        <v>100.504829406738_Multimodal</v>
      </c>
      <c r="N156" s="12" t="s">
        <v>23</v>
      </c>
      <c r="O156" s="5">
        <v>1</v>
      </c>
      <c r="P156" s="5"/>
      <c r="Q156">
        <f>VLOOKUP($L156,LocID!$B$2:$I$966, 7, FALSE)</f>
        <v>100.504829406738</v>
      </c>
      <c r="S156"/>
    </row>
    <row r="157" spans="1:19" ht="33" x14ac:dyDescent="0.25">
      <c r="A157" s="5">
        <v>38</v>
      </c>
      <c r="B157" s="6">
        <v>2015.0071</v>
      </c>
      <c r="C157" s="9" t="s">
        <v>306</v>
      </c>
      <c r="D157" s="8" t="s">
        <v>377</v>
      </c>
      <c r="E157" s="8" t="s">
        <v>378</v>
      </c>
      <c r="F157" s="8" t="s">
        <v>379</v>
      </c>
      <c r="G157" s="8" t="s">
        <v>379</v>
      </c>
      <c r="H157" s="8" t="s">
        <v>380</v>
      </c>
      <c r="I157" s="8" t="s">
        <v>50</v>
      </c>
      <c r="J157" s="8" t="s">
        <v>51</v>
      </c>
      <c r="K157" s="8" t="s">
        <v>26</v>
      </c>
      <c r="L157" s="8" t="str">
        <f t="shared" si="4"/>
        <v>Barrington_RI</v>
      </c>
      <c r="M157" s="9" t="str">
        <f t="shared" si="5"/>
        <v>-71.3087005615234_Parking and TDM</v>
      </c>
      <c r="N157" s="8" t="s">
        <v>26</v>
      </c>
      <c r="O157" s="5"/>
      <c r="P157" s="5"/>
      <c r="Q157">
        <f>VLOOKUP($L157,LocID!$B$2:$I$966, 7, FALSE)</f>
        <v>-71.308700561523395</v>
      </c>
      <c r="S157"/>
    </row>
    <row r="158" spans="1:19" ht="33" x14ac:dyDescent="0.25">
      <c r="A158" s="5">
        <v>145</v>
      </c>
      <c r="B158" s="6">
        <v>2015.0764999999999</v>
      </c>
      <c r="C158" s="9" t="s">
        <v>138</v>
      </c>
      <c r="D158" s="19" t="s">
        <v>381</v>
      </c>
      <c r="E158" s="19" t="s">
        <v>378</v>
      </c>
      <c r="F158" s="19" t="s">
        <v>379</v>
      </c>
      <c r="G158" s="19" t="s">
        <v>379</v>
      </c>
      <c r="H158" s="19" t="s">
        <v>380</v>
      </c>
      <c r="I158" s="8" t="s">
        <v>50</v>
      </c>
      <c r="J158" s="19" t="s">
        <v>51</v>
      </c>
      <c r="K158" s="19" t="s">
        <v>26</v>
      </c>
      <c r="L158" s="8" t="str">
        <f t="shared" si="4"/>
        <v>Barrington_RI</v>
      </c>
      <c r="M158" s="9" t="str">
        <f t="shared" si="5"/>
        <v>-71.3087005615234_Parking and TDM</v>
      </c>
      <c r="N158" s="19" t="s">
        <v>26</v>
      </c>
      <c r="O158" s="5"/>
      <c r="P158" s="5"/>
      <c r="Q158">
        <f>VLOOKUP($L158,LocID!$B$2:$I$966, 7, FALSE)</f>
        <v>-71.308700561523395</v>
      </c>
      <c r="S158"/>
    </row>
    <row r="159" spans="1:19" ht="33" x14ac:dyDescent="0.25">
      <c r="A159" s="5">
        <v>703</v>
      </c>
      <c r="B159" s="6">
        <v>2008.4380000000001</v>
      </c>
      <c r="C159" s="8" t="s">
        <v>37</v>
      </c>
      <c r="D159" s="11" t="s">
        <v>382</v>
      </c>
      <c r="E159" s="8" t="s">
        <v>383</v>
      </c>
      <c r="F159" s="10" t="s">
        <v>383</v>
      </c>
      <c r="G159" s="10" t="s">
        <v>383</v>
      </c>
      <c r="H159" s="8" t="s">
        <v>384</v>
      </c>
      <c r="I159" s="8" t="s">
        <v>50</v>
      </c>
      <c r="J159" s="8" t="s">
        <v>220</v>
      </c>
      <c r="K159" s="8" t="s">
        <v>23</v>
      </c>
      <c r="L159" s="8" t="str">
        <f t="shared" si="4"/>
        <v>Baton Rouge_LA</v>
      </c>
      <c r="M159" s="9" t="str">
        <f t="shared" si="5"/>
        <v>-91.1869888305664_Multimodal</v>
      </c>
      <c r="N159" s="8" t="s">
        <v>23</v>
      </c>
      <c r="O159" s="5"/>
      <c r="P159" s="5"/>
      <c r="Q159">
        <f>VLOOKUP($L159,LocID!$B$2:$I$966, 7, FALSE)</f>
        <v>-91.186988830566406</v>
      </c>
      <c r="S159"/>
    </row>
    <row r="160" spans="1:19" ht="33" x14ac:dyDescent="0.25">
      <c r="A160" s="5">
        <v>2262</v>
      </c>
      <c r="B160" s="6">
        <v>2014.0401999999999</v>
      </c>
      <c r="C160" s="19" t="s">
        <v>151</v>
      </c>
      <c r="D160" s="20" t="s">
        <v>385</v>
      </c>
      <c r="E160" s="20" t="s">
        <v>386</v>
      </c>
      <c r="F160" s="19" t="s">
        <v>383</v>
      </c>
      <c r="G160" s="19" t="s">
        <v>383</v>
      </c>
      <c r="H160" s="19" t="s">
        <v>384</v>
      </c>
      <c r="I160" s="8" t="s">
        <v>50</v>
      </c>
      <c r="J160" s="19" t="s">
        <v>220</v>
      </c>
      <c r="K160" s="12" t="s">
        <v>23</v>
      </c>
      <c r="L160" s="8" t="str">
        <f t="shared" si="4"/>
        <v>Baton Rouge_LA</v>
      </c>
      <c r="M160" s="9" t="str">
        <f t="shared" si="5"/>
        <v>-91.1869888305664_Multimodal</v>
      </c>
      <c r="N160" s="12" t="s">
        <v>23</v>
      </c>
      <c r="O160" s="5"/>
      <c r="P160" s="5"/>
      <c r="Q160">
        <f>VLOOKUP($L160,LocID!$B$2:$I$966, 7, FALSE)</f>
        <v>-91.186988830566406</v>
      </c>
      <c r="S160"/>
    </row>
    <row r="161" spans="1:19" ht="33" x14ac:dyDescent="0.25">
      <c r="A161" s="5">
        <v>180</v>
      </c>
      <c r="B161" s="6">
        <v>2015.0817</v>
      </c>
      <c r="C161" s="9" t="s">
        <v>138</v>
      </c>
      <c r="D161" s="17" t="s">
        <v>387</v>
      </c>
      <c r="E161" s="17" t="s">
        <v>388</v>
      </c>
      <c r="F161" s="19" t="s">
        <v>383</v>
      </c>
      <c r="G161" s="19" t="s">
        <v>383</v>
      </c>
      <c r="H161" s="19" t="s">
        <v>384</v>
      </c>
      <c r="I161" s="8" t="s">
        <v>50</v>
      </c>
      <c r="J161" s="19" t="s">
        <v>220</v>
      </c>
      <c r="K161" s="8" t="s">
        <v>23</v>
      </c>
      <c r="L161" s="8" t="str">
        <f t="shared" si="4"/>
        <v>Baton Rouge_LA</v>
      </c>
      <c r="M161" s="9" t="str">
        <f t="shared" si="5"/>
        <v>-91.1869888305664_Multimodal</v>
      </c>
      <c r="N161" s="8" t="s">
        <v>23</v>
      </c>
      <c r="O161" s="5"/>
      <c r="P161" s="5"/>
      <c r="Q161">
        <f>VLOOKUP($L161,LocID!$B$2:$I$966, 7, FALSE)</f>
        <v>-91.186988830566406</v>
      </c>
      <c r="S161"/>
    </row>
    <row r="162" spans="1:19" ht="33" x14ac:dyDescent="0.25">
      <c r="A162" s="5">
        <v>1020</v>
      </c>
      <c r="B162" s="6">
        <v>2010.383</v>
      </c>
      <c r="C162" s="8" t="s">
        <v>68</v>
      </c>
      <c r="D162" s="11" t="s">
        <v>389</v>
      </c>
      <c r="E162" s="8" t="s">
        <v>390</v>
      </c>
      <c r="F162" s="10" t="s">
        <v>391</v>
      </c>
      <c r="G162" s="10" t="s">
        <v>391</v>
      </c>
      <c r="H162" s="8" t="s">
        <v>122</v>
      </c>
      <c r="I162" s="8" t="s">
        <v>50</v>
      </c>
      <c r="J162" s="8" t="s">
        <v>123</v>
      </c>
      <c r="K162" s="8" t="s">
        <v>23</v>
      </c>
      <c r="L162" s="8" t="str">
        <f t="shared" si="4"/>
        <v>Beaverton_OR</v>
      </c>
      <c r="M162" s="9" t="str">
        <f t="shared" si="5"/>
        <v>-122.796043395996_Multimodal</v>
      </c>
      <c r="N162" s="8" t="s">
        <v>23</v>
      </c>
      <c r="O162" s="5"/>
      <c r="P162" s="5"/>
      <c r="Q162">
        <f>VLOOKUP($L162,LocID!$B$2:$I$966, 7, FALSE)</f>
        <v>-122.79604339599599</v>
      </c>
      <c r="S162"/>
    </row>
    <row r="163" spans="1:19" ht="33" x14ac:dyDescent="0.25">
      <c r="A163" s="5">
        <v>1554</v>
      </c>
      <c r="B163" s="6">
        <v>2012.3430000000001</v>
      </c>
      <c r="C163" s="8" t="s">
        <v>87</v>
      </c>
      <c r="D163" s="8" t="s">
        <v>392</v>
      </c>
      <c r="E163" s="8" t="s">
        <v>393</v>
      </c>
      <c r="F163" s="8" t="s">
        <v>391</v>
      </c>
      <c r="G163" s="8" t="s">
        <v>391</v>
      </c>
      <c r="H163" s="8" t="s">
        <v>122</v>
      </c>
      <c r="I163" s="8" t="s">
        <v>50</v>
      </c>
      <c r="J163" s="8" t="s">
        <v>123</v>
      </c>
      <c r="K163" s="8" t="s">
        <v>23</v>
      </c>
      <c r="L163" s="8" t="str">
        <f t="shared" si="4"/>
        <v>Beaverton_OR</v>
      </c>
      <c r="M163" s="9" t="str">
        <f t="shared" si="5"/>
        <v>-122.796043395996_Multimodal</v>
      </c>
      <c r="N163" s="8" t="s">
        <v>23</v>
      </c>
      <c r="O163" s="5"/>
      <c r="P163" s="5"/>
      <c r="Q163">
        <f>VLOOKUP($L163,LocID!$B$2:$I$966, 7, FALSE)</f>
        <v>-122.79604339599599</v>
      </c>
      <c r="S163"/>
    </row>
    <row r="164" spans="1:19" ht="33" x14ac:dyDescent="0.25">
      <c r="A164" s="5">
        <v>2250</v>
      </c>
      <c r="B164" s="6">
        <v>2014.0343</v>
      </c>
      <c r="C164" s="8" t="s">
        <v>151</v>
      </c>
      <c r="D164" s="8" t="s">
        <v>394</v>
      </c>
      <c r="E164" s="8" t="s">
        <v>395</v>
      </c>
      <c r="F164" s="8" t="s">
        <v>391</v>
      </c>
      <c r="G164" s="8" t="s">
        <v>391</v>
      </c>
      <c r="H164" s="8" t="s">
        <v>122</v>
      </c>
      <c r="I164" s="8" t="s">
        <v>50</v>
      </c>
      <c r="J164" s="8" t="s">
        <v>123</v>
      </c>
      <c r="K164" s="12" t="s">
        <v>23</v>
      </c>
      <c r="L164" s="8" t="str">
        <f t="shared" si="4"/>
        <v>Beaverton_OR</v>
      </c>
      <c r="M164" s="9" t="str">
        <f t="shared" si="5"/>
        <v>-122.796043395996_Multimodal</v>
      </c>
      <c r="N164" s="12" t="s">
        <v>23</v>
      </c>
      <c r="O164" s="5"/>
      <c r="P164" s="5"/>
      <c r="Q164">
        <f>VLOOKUP($L164,LocID!$B$2:$I$966, 7, FALSE)</f>
        <v>-122.79604339599599</v>
      </c>
      <c r="S164"/>
    </row>
    <row r="165" spans="1:19" ht="33" x14ac:dyDescent="0.25">
      <c r="A165" s="5">
        <v>1404</v>
      </c>
      <c r="B165" s="6">
        <v>2011.837</v>
      </c>
      <c r="C165" s="8" t="s">
        <v>233</v>
      </c>
      <c r="D165" s="8" t="s">
        <v>396</v>
      </c>
      <c r="E165" s="8" t="s">
        <v>397</v>
      </c>
      <c r="F165" s="10" t="s">
        <v>398</v>
      </c>
      <c r="G165" s="10" t="s">
        <v>398</v>
      </c>
      <c r="H165" s="8" t="s">
        <v>399</v>
      </c>
      <c r="I165" s="8" t="s">
        <v>50</v>
      </c>
      <c r="J165" s="8" t="s">
        <v>51</v>
      </c>
      <c r="K165" s="8" t="s">
        <v>23</v>
      </c>
      <c r="L165" s="8" t="str">
        <f t="shared" si="4"/>
        <v>Bedford_NH</v>
      </c>
      <c r="M165" s="9" t="str">
        <f t="shared" si="5"/>
        <v>-71.5166931152343_Multimodal</v>
      </c>
      <c r="N165" s="8" t="s">
        <v>23</v>
      </c>
      <c r="O165" s="5"/>
      <c r="P165" s="5"/>
      <c r="Q165">
        <f>VLOOKUP($L165,LocID!$B$2:$I$966, 7, FALSE)</f>
        <v>-71.516693115234304</v>
      </c>
      <c r="S165"/>
    </row>
    <row r="166" spans="1:19" ht="33" x14ac:dyDescent="0.25">
      <c r="A166" s="5">
        <v>338</v>
      </c>
      <c r="B166" s="13">
        <v>2007.1769999999999</v>
      </c>
      <c r="C166" s="10">
        <v>2007</v>
      </c>
      <c r="D166" s="10" t="s">
        <v>400</v>
      </c>
      <c r="E166" s="10" t="s">
        <v>401</v>
      </c>
      <c r="F166" s="10" t="s">
        <v>402</v>
      </c>
      <c r="G166" s="10" t="s">
        <v>402</v>
      </c>
      <c r="H166" s="10" t="s">
        <v>261</v>
      </c>
      <c r="I166" s="8" t="s">
        <v>50</v>
      </c>
      <c r="J166" s="10" t="s">
        <v>123</v>
      </c>
      <c r="K166" s="10" t="s">
        <v>23</v>
      </c>
      <c r="L166" s="8" t="str">
        <f t="shared" si="4"/>
        <v>Bellevue_WA</v>
      </c>
      <c r="M166" s="9" t="str">
        <f t="shared" si="5"/>
        <v>-122.187850952148_Multimodal</v>
      </c>
      <c r="N166" s="10" t="s">
        <v>23</v>
      </c>
      <c r="O166" s="5"/>
      <c r="P166" s="5"/>
      <c r="Q166">
        <f>VLOOKUP($L166,LocID!$B$2:$I$966, 7, FALSE)</f>
        <v>-122.187850952148</v>
      </c>
      <c r="S166"/>
    </row>
    <row r="167" spans="1:19" ht="33" x14ac:dyDescent="0.25">
      <c r="A167" s="5">
        <v>339</v>
      </c>
      <c r="B167" s="6">
        <v>2006.4929999999999</v>
      </c>
      <c r="C167" s="8">
        <v>2007</v>
      </c>
      <c r="D167" s="8" t="s">
        <v>403</v>
      </c>
      <c r="E167" s="8" t="s">
        <v>404</v>
      </c>
      <c r="F167" s="10" t="s">
        <v>402</v>
      </c>
      <c r="G167" s="10" t="s">
        <v>402</v>
      </c>
      <c r="H167" s="8" t="s">
        <v>261</v>
      </c>
      <c r="I167" s="8" t="s">
        <v>50</v>
      </c>
      <c r="J167" s="10" t="s">
        <v>123</v>
      </c>
      <c r="K167" s="8" t="s">
        <v>23</v>
      </c>
      <c r="L167" s="8" t="str">
        <f t="shared" si="4"/>
        <v>Bellevue_WA</v>
      </c>
      <c r="M167" s="9" t="str">
        <f t="shared" si="5"/>
        <v>-122.187850952148_Multimodal</v>
      </c>
      <c r="N167" s="8" t="s">
        <v>23</v>
      </c>
      <c r="O167" s="5"/>
      <c r="P167" s="5"/>
      <c r="Q167">
        <f>VLOOKUP($L167,LocID!$B$2:$I$966, 7, FALSE)</f>
        <v>-122.187850952148</v>
      </c>
      <c r="S167"/>
    </row>
    <row r="168" spans="1:19" x14ac:dyDescent="0.25">
      <c r="A168" s="5">
        <v>1131</v>
      </c>
      <c r="B168" s="6">
        <v>2010.7639999999999</v>
      </c>
      <c r="C168" s="8" t="s">
        <v>274</v>
      </c>
      <c r="D168" s="11" t="s">
        <v>405</v>
      </c>
      <c r="E168" s="8" t="s">
        <v>406</v>
      </c>
      <c r="F168" s="10" t="s">
        <v>402</v>
      </c>
      <c r="G168" s="10" t="s">
        <v>402</v>
      </c>
      <c r="H168" s="8" t="s">
        <v>261</v>
      </c>
      <c r="I168" s="8" t="s">
        <v>50</v>
      </c>
      <c r="J168" s="8" t="s">
        <v>123</v>
      </c>
      <c r="K168" s="8" t="s">
        <v>52</v>
      </c>
      <c r="L168" s="8" t="str">
        <f t="shared" si="4"/>
        <v>Bellevue_WA</v>
      </c>
      <c r="M168" s="9" t="str">
        <f t="shared" si="5"/>
        <v>-122.187850952148_Transit</v>
      </c>
      <c r="N168" s="8" t="s">
        <v>52</v>
      </c>
      <c r="O168" s="5"/>
      <c r="P168" s="5"/>
      <c r="Q168">
        <f>VLOOKUP($L168,LocID!$B$2:$I$966, 7, FALSE)</f>
        <v>-122.187850952148</v>
      </c>
      <c r="S168"/>
    </row>
    <row r="169" spans="1:19" ht="33" x14ac:dyDescent="0.25">
      <c r="A169" s="5">
        <v>1132</v>
      </c>
      <c r="B169" s="6">
        <v>2010.625</v>
      </c>
      <c r="C169" s="8" t="s">
        <v>274</v>
      </c>
      <c r="D169" s="11" t="s">
        <v>407</v>
      </c>
      <c r="E169" s="8" t="s">
        <v>408</v>
      </c>
      <c r="F169" s="10" t="s">
        <v>402</v>
      </c>
      <c r="G169" s="10" t="s">
        <v>402</v>
      </c>
      <c r="H169" s="8" t="s">
        <v>261</v>
      </c>
      <c r="I169" s="8" t="s">
        <v>50</v>
      </c>
      <c r="J169" s="8" t="s">
        <v>123</v>
      </c>
      <c r="K169" s="8" t="s">
        <v>26</v>
      </c>
      <c r="L169" s="8" t="str">
        <f t="shared" si="4"/>
        <v>Bellevue_WA</v>
      </c>
      <c r="M169" s="9" t="str">
        <f t="shared" si="5"/>
        <v>-122.187850952148_Parking and TDM</v>
      </c>
      <c r="N169" s="8" t="s">
        <v>26</v>
      </c>
      <c r="O169" s="5"/>
      <c r="P169" s="5"/>
      <c r="Q169">
        <f>VLOOKUP($L169,LocID!$B$2:$I$966, 7, FALSE)</f>
        <v>-122.187850952148</v>
      </c>
      <c r="S169"/>
    </row>
    <row r="170" spans="1:19" x14ac:dyDescent="0.25">
      <c r="A170" s="5">
        <v>1346</v>
      </c>
      <c r="B170" s="6">
        <v>2011.3409999999999</v>
      </c>
      <c r="C170" s="8" t="s">
        <v>409</v>
      </c>
      <c r="D170" s="11" t="s">
        <v>410</v>
      </c>
      <c r="E170" s="8" t="s">
        <v>406</v>
      </c>
      <c r="F170" s="10" t="s">
        <v>402</v>
      </c>
      <c r="G170" s="10" t="s">
        <v>402</v>
      </c>
      <c r="H170" s="8" t="s">
        <v>261</v>
      </c>
      <c r="I170" s="8" t="s">
        <v>50</v>
      </c>
      <c r="J170" s="8" t="s">
        <v>123</v>
      </c>
      <c r="K170" s="8" t="s">
        <v>52</v>
      </c>
      <c r="L170" s="8" t="str">
        <f t="shared" si="4"/>
        <v>Bellevue_WA</v>
      </c>
      <c r="M170" s="9" t="str">
        <f t="shared" si="5"/>
        <v>-122.187850952148_Transit</v>
      </c>
      <c r="N170" s="8" t="s">
        <v>52</v>
      </c>
      <c r="O170" s="5"/>
      <c r="P170" s="5"/>
      <c r="Q170">
        <f>VLOOKUP($L170,LocID!$B$2:$I$966, 7, FALSE)</f>
        <v>-122.187850952148</v>
      </c>
      <c r="S170"/>
    </row>
    <row r="171" spans="1:19" ht="33" x14ac:dyDescent="0.25">
      <c r="A171" s="5">
        <v>55</v>
      </c>
      <c r="B171" s="6">
        <v>2015.0949000000001</v>
      </c>
      <c r="C171" s="9" t="s">
        <v>309</v>
      </c>
      <c r="D171" s="17" t="s">
        <v>411</v>
      </c>
      <c r="E171" s="17" t="s">
        <v>412</v>
      </c>
      <c r="F171" s="9" t="s">
        <v>402</v>
      </c>
      <c r="G171" s="9" t="s">
        <v>402</v>
      </c>
      <c r="H171" s="9" t="s">
        <v>261</v>
      </c>
      <c r="I171" s="8" t="s">
        <v>50</v>
      </c>
      <c r="J171" s="9" t="s">
        <v>123</v>
      </c>
      <c r="K171" s="9" t="s">
        <v>23</v>
      </c>
      <c r="L171" s="8" t="str">
        <f t="shared" si="4"/>
        <v>Bellevue_WA</v>
      </c>
      <c r="M171" s="9" t="str">
        <f t="shared" si="5"/>
        <v>-122.187850952148_Multimodal</v>
      </c>
      <c r="N171" s="9" t="s">
        <v>23</v>
      </c>
      <c r="O171" s="5"/>
      <c r="P171" s="5"/>
      <c r="Q171">
        <f>VLOOKUP($L171,LocID!$B$2:$I$966, 7, FALSE)</f>
        <v>-122.187850952148</v>
      </c>
      <c r="S171"/>
    </row>
    <row r="172" spans="1:19" ht="33" x14ac:dyDescent="0.25">
      <c r="A172" s="5">
        <v>56</v>
      </c>
      <c r="B172" s="6">
        <v>2015.095</v>
      </c>
      <c r="C172" s="9" t="s">
        <v>309</v>
      </c>
      <c r="D172" s="17" t="s">
        <v>413</v>
      </c>
      <c r="E172" s="17" t="s">
        <v>412</v>
      </c>
      <c r="F172" s="9" t="s">
        <v>402</v>
      </c>
      <c r="G172" s="9" t="s">
        <v>402</v>
      </c>
      <c r="H172" s="9" t="s">
        <v>261</v>
      </c>
      <c r="I172" s="8" t="s">
        <v>50</v>
      </c>
      <c r="J172" s="9" t="s">
        <v>123</v>
      </c>
      <c r="K172" s="9" t="s">
        <v>23</v>
      </c>
      <c r="L172" s="8" t="str">
        <f t="shared" si="4"/>
        <v>Bellevue_WA</v>
      </c>
      <c r="M172" s="9" t="str">
        <f t="shared" si="5"/>
        <v>-122.187850952148_Multimodal</v>
      </c>
      <c r="N172" s="9" t="s">
        <v>23</v>
      </c>
      <c r="O172" s="5"/>
      <c r="P172" s="5"/>
      <c r="Q172">
        <f>VLOOKUP($L172,LocID!$B$2:$I$966, 7, FALSE)</f>
        <v>-122.187850952148</v>
      </c>
      <c r="S172"/>
    </row>
    <row r="173" spans="1:19" ht="33" x14ac:dyDescent="0.25">
      <c r="A173" s="5">
        <v>123</v>
      </c>
      <c r="B173" s="6">
        <v>2015.0609999999999</v>
      </c>
      <c r="C173" s="9" t="s">
        <v>138</v>
      </c>
      <c r="D173" s="17" t="s">
        <v>414</v>
      </c>
      <c r="E173" s="17" t="s">
        <v>412</v>
      </c>
      <c r="F173" s="19" t="s">
        <v>402</v>
      </c>
      <c r="G173" s="19" t="s">
        <v>402</v>
      </c>
      <c r="H173" s="19" t="s">
        <v>261</v>
      </c>
      <c r="I173" s="8" t="s">
        <v>50</v>
      </c>
      <c r="J173" s="19" t="s">
        <v>123</v>
      </c>
      <c r="K173" s="19" t="s">
        <v>23</v>
      </c>
      <c r="L173" s="8" t="str">
        <f t="shared" si="4"/>
        <v>Bellevue_WA</v>
      </c>
      <c r="M173" s="9" t="str">
        <f t="shared" si="5"/>
        <v>-122.187850952148_Multimodal</v>
      </c>
      <c r="N173" s="19" t="s">
        <v>23</v>
      </c>
      <c r="O173" s="5"/>
      <c r="P173" s="5"/>
      <c r="Q173">
        <f>VLOOKUP($L173,LocID!$B$2:$I$966, 7, FALSE)</f>
        <v>-122.187850952148</v>
      </c>
      <c r="S173"/>
    </row>
    <row r="174" spans="1:19" ht="33" x14ac:dyDescent="0.25">
      <c r="A174" s="5">
        <v>172</v>
      </c>
      <c r="B174" s="6">
        <v>2015.0550000000001</v>
      </c>
      <c r="C174" s="9" t="s">
        <v>138</v>
      </c>
      <c r="D174" s="23" t="s">
        <v>415</v>
      </c>
      <c r="E174" s="23" t="s">
        <v>401</v>
      </c>
      <c r="F174" s="8" t="s">
        <v>402</v>
      </c>
      <c r="G174" s="8" t="s">
        <v>402</v>
      </c>
      <c r="H174" s="8" t="s">
        <v>261</v>
      </c>
      <c r="I174" s="8" t="s">
        <v>50</v>
      </c>
      <c r="J174" s="8" t="s">
        <v>123</v>
      </c>
      <c r="K174" s="19" t="s">
        <v>23</v>
      </c>
      <c r="L174" s="8" t="str">
        <f t="shared" si="4"/>
        <v>Bellevue_WA</v>
      </c>
      <c r="M174" s="9" t="str">
        <f t="shared" si="5"/>
        <v>-122.187850952148_Multimodal</v>
      </c>
      <c r="N174" s="19" t="s">
        <v>23</v>
      </c>
      <c r="O174" s="5"/>
      <c r="P174" s="5"/>
      <c r="Q174">
        <f>VLOOKUP($L174,LocID!$B$2:$I$966, 7, FALSE)</f>
        <v>-122.187850952148</v>
      </c>
      <c r="S174"/>
    </row>
    <row r="175" spans="1:19" ht="33" x14ac:dyDescent="0.25">
      <c r="A175" s="5">
        <v>242</v>
      </c>
      <c r="B175" s="6">
        <v>2015.1171999999999</v>
      </c>
      <c r="C175" s="9" t="s">
        <v>138</v>
      </c>
      <c r="D175" s="17" t="s">
        <v>416</v>
      </c>
      <c r="E175" s="17" t="s">
        <v>412</v>
      </c>
      <c r="F175" s="9" t="s">
        <v>402</v>
      </c>
      <c r="G175" s="9" t="s">
        <v>402</v>
      </c>
      <c r="H175" s="9" t="s">
        <v>261</v>
      </c>
      <c r="I175" s="8" t="s">
        <v>50</v>
      </c>
      <c r="J175" s="9" t="s">
        <v>123</v>
      </c>
      <c r="K175" s="9" t="s">
        <v>23</v>
      </c>
      <c r="L175" s="8" t="str">
        <f t="shared" si="4"/>
        <v>Bellevue_WA</v>
      </c>
      <c r="M175" s="9" t="str">
        <f t="shared" si="5"/>
        <v>-122.187850952148_Multimodal</v>
      </c>
      <c r="N175" s="9" t="s">
        <v>23</v>
      </c>
      <c r="O175" s="5"/>
      <c r="P175" s="5"/>
      <c r="Q175">
        <f>VLOOKUP($L175,LocID!$B$2:$I$966, 7, FALSE)</f>
        <v>-122.187850952148</v>
      </c>
      <c r="S175"/>
    </row>
    <row r="176" spans="1:19" x14ac:dyDescent="0.25">
      <c r="A176" s="5">
        <v>879</v>
      </c>
      <c r="B176" s="6">
        <v>2009.489</v>
      </c>
      <c r="C176" s="8" t="s">
        <v>56</v>
      </c>
      <c r="D176" s="11" t="s">
        <v>417</v>
      </c>
      <c r="E176" s="8" t="s">
        <v>418</v>
      </c>
      <c r="F176" s="10" t="s">
        <v>419</v>
      </c>
      <c r="G176" s="10" t="s">
        <v>419</v>
      </c>
      <c r="H176" s="8" t="s">
        <v>261</v>
      </c>
      <c r="I176" s="8" t="s">
        <v>50</v>
      </c>
      <c r="J176" s="8" t="s">
        <v>123</v>
      </c>
      <c r="K176" s="8" t="s">
        <v>52</v>
      </c>
      <c r="L176" s="8" t="str">
        <f t="shared" si="4"/>
        <v>Bellingham_WA</v>
      </c>
      <c r="M176" s="9" t="str">
        <f t="shared" si="5"/>
        <v>-122.471221923828_Transit</v>
      </c>
      <c r="N176" s="8" t="s">
        <v>52</v>
      </c>
      <c r="O176" s="5"/>
      <c r="P176" s="5"/>
      <c r="Q176">
        <f>VLOOKUP($L176,LocID!$B$2:$I$966, 7, FALSE)</f>
        <v>-122.471221923828</v>
      </c>
      <c r="S176"/>
    </row>
    <row r="177" spans="1:19" x14ac:dyDescent="0.25">
      <c r="A177" s="5">
        <v>2533</v>
      </c>
      <c r="B177" s="6">
        <v>2014.1223</v>
      </c>
      <c r="C177" s="8" t="s">
        <v>173</v>
      </c>
      <c r="D177" s="16" t="s">
        <v>420</v>
      </c>
      <c r="E177" s="16" t="s">
        <v>418</v>
      </c>
      <c r="F177" s="8" t="s">
        <v>419</v>
      </c>
      <c r="G177" s="8" t="s">
        <v>419</v>
      </c>
      <c r="H177" s="8" t="s">
        <v>261</v>
      </c>
      <c r="I177" s="8" t="s">
        <v>50</v>
      </c>
      <c r="J177" s="8" t="s">
        <v>123</v>
      </c>
      <c r="K177" s="12" t="s">
        <v>52</v>
      </c>
      <c r="L177" s="8" t="str">
        <f t="shared" si="4"/>
        <v>Bellingham_WA</v>
      </c>
      <c r="M177" s="9" t="str">
        <f t="shared" si="5"/>
        <v>-122.471221923828_Transit</v>
      </c>
      <c r="N177" s="12" t="s">
        <v>52</v>
      </c>
      <c r="O177" s="5"/>
      <c r="P177" s="5"/>
      <c r="Q177">
        <f>VLOOKUP($L177,LocID!$B$2:$I$966, 7, FALSE)</f>
        <v>-122.471221923828</v>
      </c>
      <c r="S177"/>
    </row>
    <row r="178" spans="1:19" ht="33" x14ac:dyDescent="0.25">
      <c r="A178" s="5">
        <v>585</v>
      </c>
      <c r="B178" s="6">
        <v>2008.183</v>
      </c>
      <c r="C178" s="8" t="s">
        <v>104</v>
      </c>
      <c r="D178" s="11" t="s">
        <v>421</v>
      </c>
      <c r="E178" s="8" t="s">
        <v>422</v>
      </c>
      <c r="F178" s="10" t="s">
        <v>423</v>
      </c>
      <c r="G178" s="10" t="s">
        <v>423</v>
      </c>
      <c r="H178" s="8" t="s">
        <v>49</v>
      </c>
      <c r="I178" s="8" t="s">
        <v>50</v>
      </c>
      <c r="J178" s="8" t="s">
        <v>51</v>
      </c>
      <c r="K178" s="8" t="s">
        <v>26</v>
      </c>
      <c r="L178" s="8" t="str">
        <f t="shared" si="4"/>
        <v>Belmont_MA</v>
      </c>
      <c r="M178" s="9" t="str">
        <f t="shared" si="5"/>
        <v>-71.1770095825195_Parking and TDM</v>
      </c>
      <c r="N178" s="8" t="s">
        <v>26</v>
      </c>
      <c r="O178" s="5"/>
      <c r="P178" s="5"/>
      <c r="Q178">
        <f>VLOOKUP($L178,LocID!$B$2:$I$966, 7, FALSE)</f>
        <v>-71.177009582519503</v>
      </c>
      <c r="S178"/>
    </row>
    <row r="179" spans="1:19" ht="33" x14ac:dyDescent="0.25">
      <c r="A179" s="5">
        <v>686</v>
      </c>
      <c r="B179" s="6">
        <v>2008.4659999999999</v>
      </c>
      <c r="C179" s="8" t="s">
        <v>35</v>
      </c>
      <c r="D179" s="11" t="s">
        <v>424</v>
      </c>
      <c r="E179" s="8" t="s">
        <v>422</v>
      </c>
      <c r="F179" s="10" t="s">
        <v>423</v>
      </c>
      <c r="G179" s="10" t="s">
        <v>423</v>
      </c>
      <c r="H179" s="8" t="s">
        <v>49</v>
      </c>
      <c r="I179" s="8" t="s">
        <v>50</v>
      </c>
      <c r="J179" s="8" t="s">
        <v>51</v>
      </c>
      <c r="K179" s="8" t="s">
        <v>23</v>
      </c>
      <c r="L179" s="8" t="str">
        <f t="shared" si="4"/>
        <v>Belmont_MA</v>
      </c>
      <c r="M179" s="9" t="str">
        <f t="shared" si="5"/>
        <v>-71.1770095825195_Multimodal</v>
      </c>
      <c r="N179" s="8" t="s">
        <v>23</v>
      </c>
      <c r="O179" s="5"/>
      <c r="P179" s="5"/>
      <c r="Q179">
        <f>VLOOKUP($L179,LocID!$B$2:$I$966, 7, FALSE)</f>
        <v>-71.177009582519503</v>
      </c>
      <c r="S179"/>
    </row>
    <row r="180" spans="1:19" ht="33" x14ac:dyDescent="0.25">
      <c r="A180" s="5">
        <v>820</v>
      </c>
      <c r="B180" s="6">
        <v>2009.3409999999999</v>
      </c>
      <c r="C180" s="8" t="s">
        <v>41</v>
      </c>
      <c r="D180" s="11" t="s">
        <v>425</v>
      </c>
      <c r="E180" s="8" t="s">
        <v>422</v>
      </c>
      <c r="F180" s="10" t="s">
        <v>423</v>
      </c>
      <c r="G180" s="10" t="s">
        <v>423</v>
      </c>
      <c r="H180" s="8" t="s">
        <v>49</v>
      </c>
      <c r="I180" s="8" t="s">
        <v>50</v>
      </c>
      <c r="J180" s="8" t="s">
        <v>51</v>
      </c>
      <c r="K180" s="8" t="s">
        <v>23</v>
      </c>
      <c r="L180" s="8" t="str">
        <f t="shared" si="4"/>
        <v>Belmont_MA</v>
      </c>
      <c r="M180" s="9" t="str">
        <f t="shared" si="5"/>
        <v>-71.1770095825195_Multimodal</v>
      </c>
      <c r="N180" s="8" t="s">
        <v>23</v>
      </c>
      <c r="O180" s="5"/>
      <c r="P180" s="5"/>
      <c r="Q180">
        <f>VLOOKUP($L180,LocID!$B$2:$I$966, 7, FALSE)</f>
        <v>-71.177009582519503</v>
      </c>
      <c r="S180"/>
    </row>
    <row r="181" spans="1:19" ht="33" x14ac:dyDescent="0.25">
      <c r="A181" s="5">
        <v>1223</v>
      </c>
      <c r="B181" s="6">
        <v>2011.21</v>
      </c>
      <c r="C181" s="8" t="s">
        <v>85</v>
      </c>
      <c r="D181" s="11" t="s">
        <v>426</v>
      </c>
      <c r="E181" s="8" t="s">
        <v>422</v>
      </c>
      <c r="F181" s="10" t="s">
        <v>423</v>
      </c>
      <c r="G181" s="10" t="s">
        <v>423</v>
      </c>
      <c r="H181" s="8" t="s">
        <v>49</v>
      </c>
      <c r="I181" s="8" t="s">
        <v>50</v>
      </c>
      <c r="J181" s="8" t="s">
        <v>51</v>
      </c>
      <c r="K181" s="8" t="s">
        <v>26</v>
      </c>
      <c r="L181" s="8" t="str">
        <f t="shared" si="4"/>
        <v>Belmont_MA</v>
      </c>
      <c r="M181" s="9" t="str">
        <f t="shared" si="5"/>
        <v>-71.1770095825195_Parking and TDM</v>
      </c>
      <c r="N181" s="8" t="s">
        <v>26</v>
      </c>
      <c r="O181" s="5"/>
      <c r="P181" s="5"/>
      <c r="Q181">
        <f>VLOOKUP($L181,LocID!$B$2:$I$966, 7, FALSE)</f>
        <v>-71.177009582519503</v>
      </c>
      <c r="S181"/>
    </row>
    <row r="182" spans="1:19" ht="33" x14ac:dyDescent="0.25">
      <c r="A182" s="5">
        <v>1555</v>
      </c>
      <c r="B182" s="6">
        <v>2012.317</v>
      </c>
      <c r="C182" s="8" t="s">
        <v>87</v>
      </c>
      <c r="D182" s="8" t="s">
        <v>427</v>
      </c>
      <c r="E182" s="8" t="s">
        <v>422</v>
      </c>
      <c r="F182" s="8" t="s">
        <v>423</v>
      </c>
      <c r="G182" s="8" t="s">
        <v>423</v>
      </c>
      <c r="H182" s="8" t="s">
        <v>49</v>
      </c>
      <c r="I182" s="8" t="s">
        <v>50</v>
      </c>
      <c r="J182" s="8" t="s">
        <v>51</v>
      </c>
      <c r="K182" s="8" t="s">
        <v>26</v>
      </c>
      <c r="L182" s="8" t="str">
        <f t="shared" si="4"/>
        <v>Belmont_MA</v>
      </c>
      <c r="M182" s="9" t="str">
        <f t="shared" si="5"/>
        <v>-71.1770095825195_Parking and tdm</v>
      </c>
      <c r="N182" s="8" t="s">
        <v>428</v>
      </c>
      <c r="O182" s="5"/>
      <c r="P182" s="5"/>
      <c r="Q182">
        <f>VLOOKUP($L182,LocID!$B$2:$I$966, 7, FALSE)</f>
        <v>-71.177009582519503</v>
      </c>
      <c r="S182"/>
    </row>
    <row r="183" spans="1:19" x14ac:dyDescent="0.25">
      <c r="A183" s="5">
        <v>2344</v>
      </c>
      <c r="B183" s="6">
        <v>2014.0981999999999</v>
      </c>
      <c r="C183" s="19" t="s">
        <v>92</v>
      </c>
      <c r="D183" s="17" t="s">
        <v>429</v>
      </c>
      <c r="E183" s="17" t="s">
        <v>430</v>
      </c>
      <c r="F183" s="19" t="s">
        <v>431</v>
      </c>
      <c r="G183" s="19" t="s">
        <v>431</v>
      </c>
      <c r="H183" s="19" t="s">
        <v>432</v>
      </c>
      <c r="I183" s="8" t="s">
        <v>50</v>
      </c>
      <c r="J183" s="19" t="s">
        <v>61</v>
      </c>
      <c r="K183" s="12" t="s">
        <v>52</v>
      </c>
      <c r="L183" s="8" t="str">
        <f t="shared" si="4"/>
        <v>Beloit_WI</v>
      </c>
      <c r="M183" s="9" t="str">
        <f t="shared" si="5"/>
        <v>-89.0379333496093_Transit</v>
      </c>
      <c r="N183" s="12" t="s">
        <v>52</v>
      </c>
      <c r="O183" s="5"/>
      <c r="P183" s="5"/>
      <c r="Q183">
        <f>VLOOKUP($L183,LocID!$B$2:$I$966, 7, FALSE)</f>
        <v>-89.037933349609304</v>
      </c>
      <c r="S183"/>
    </row>
    <row r="184" spans="1:19" ht="33" x14ac:dyDescent="0.25">
      <c r="A184" s="5">
        <v>1224</v>
      </c>
      <c r="B184" s="6">
        <v>2011.3330000000001</v>
      </c>
      <c r="C184" s="8" t="s">
        <v>85</v>
      </c>
      <c r="D184" s="11" t="s">
        <v>433</v>
      </c>
      <c r="E184" s="8" t="s">
        <v>434</v>
      </c>
      <c r="F184" s="10" t="s">
        <v>435</v>
      </c>
      <c r="G184" s="10" t="s">
        <v>435</v>
      </c>
      <c r="H184" s="8" t="s">
        <v>122</v>
      </c>
      <c r="I184" s="8" t="s">
        <v>50</v>
      </c>
      <c r="J184" s="8" t="s">
        <v>262</v>
      </c>
      <c r="K184" s="8" t="s">
        <v>23</v>
      </c>
      <c r="L184" s="8" t="str">
        <f t="shared" si="4"/>
        <v>Bend_OR</v>
      </c>
      <c r="M184" s="9" t="str">
        <f t="shared" si="5"/>
        <v>-121.315811157226_Multimodal</v>
      </c>
      <c r="N184" s="8" t="s">
        <v>23</v>
      </c>
      <c r="O184" s="5"/>
      <c r="P184" s="5"/>
      <c r="Q184">
        <f>VLOOKUP($L184,LocID!$B$2:$I$966, 7, FALSE)</f>
        <v>-121.31581115722599</v>
      </c>
      <c r="S184"/>
    </row>
    <row r="185" spans="1:19" ht="33" x14ac:dyDescent="0.25">
      <c r="A185" s="5">
        <v>1328</v>
      </c>
      <c r="B185" s="6">
        <v>2011.5029999999999</v>
      </c>
      <c r="C185" s="8" t="s">
        <v>409</v>
      </c>
      <c r="D185" s="11" t="s">
        <v>436</v>
      </c>
      <c r="E185" s="8" t="s">
        <v>437</v>
      </c>
      <c r="F185" s="10" t="s">
        <v>435</v>
      </c>
      <c r="G185" s="10" t="s">
        <v>435</v>
      </c>
      <c r="H185" s="8" t="s">
        <v>122</v>
      </c>
      <c r="I185" s="8" t="s">
        <v>50</v>
      </c>
      <c r="J185" s="8" t="s">
        <v>123</v>
      </c>
      <c r="K185" s="8" t="s">
        <v>23</v>
      </c>
      <c r="L185" s="8" t="str">
        <f t="shared" si="4"/>
        <v>Bend_OR</v>
      </c>
      <c r="M185" s="9" t="str">
        <f t="shared" si="5"/>
        <v>-121.315811157226_Multimodal</v>
      </c>
      <c r="N185" s="8" t="s">
        <v>23</v>
      </c>
      <c r="O185" s="5"/>
      <c r="P185" s="5"/>
      <c r="Q185">
        <f>VLOOKUP($L185,LocID!$B$2:$I$966, 7, FALSE)</f>
        <v>-121.31581115722599</v>
      </c>
      <c r="S185"/>
    </row>
    <row r="186" spans="1:19" x14ac:dyDescent="0.25">
      <c r="A186" s="5">
        <v>1405</v>
      </c>
      <c r="B186" s="6">
        <v>2011.7190000000001</v>
      </c>
      <c r="C186" s="8" t="s">
        <v>233</v>
      </c>
      <c r="D186" s="8" t="s">
        <v>438</v>
      </c>
      <c r="E186" s="8" t="s">
        <v>437</v>
      </c>
      <c r="F186" s="10" t="s">
        <v>435</v>
      </c>
      <c r="G186" s="10" t="s">
        <v>435</v>
      </c>
      <c r="H186" s="8" t="s">
        <v>122</v>
      </c>
      <c r="I186" s="8" t="s">
        <v>50</v>
      </c>
      <c r="J186" s="8" t="s">
        <v>123</v>
      </c>
      <c r="K186" s="8" t="s">
        <v>52</v>
      </c>
      <c r="L186" s="8" t="str">
        <f t="shared" si="4"/>
        <v>Bend_OR</v>
      </c>
      <c r="M186" s="9" t="str">
        <f t="shared" si="5"/>
        <v>-121.315811157226_Transit</v>
      </c>
      <c r="N186" s="8" t="s">
        <v>52</v>
      </c>
      <c r="O186" s="5"/>
      <c r="P186" s="5"/>
      <c r="Q186">
        <f>VLOOKUP($L186,LocID!$B$2:$I$966, 7, FALSE)</f>
        <v>-121.31581115722599</v>
      </c>
      <c r="S186"/>
    </row>
    <row r="187" spans="1:19" ht="33" x14ac:dyDescent="0.25">
      <c r="A187" s="5">
        <v>1888</v>
      </c>
      <c r="B187" s="6">
        <v>2013.0223000000001</v>
      </c>
      <c r="C187" s="12" t="s">
        <v>246</v>
      </c>
      <c r="D187" s="12" t="s">
        <v>439</v>
      </c>
      <c r="E187" s="15" t="s">
        <v>440</v>
      </c>
      <c r="F187" s="15" t="s">
        <v>435</v>
      </c>
      <c r="G187" s="15" t="s">
        <v>435</v>
      </c>
      <c r="H187" s="15" t="s">
        <v>122</v>
      </c>
      <c r="I187" s="8" t="s">
        <v>50</v>
      </c>
      <c r="J187" s="15" t="s">
        <v>123</v>
      </c>
      <c r="K187" s="12" t="s">
        <v>23</v>
      </c>
      <c r="L187" s="8" t="str">
        <f t="shared" si="4"/>
        <v>Bend_OR</v>
      </c>
      <c r="M187" s="9" t="str">
        <f t="shared" si="5"/>
        <v>-121.315811157226_Multimodal</v>
      </c>
      <c r="N187" s="12" t="s">
        <v>23</v>
      </c>
      <c r="O187" s="5"/>
      <c r="P187" s="5"/>
      <c r="Q187">
        <f>VLOOKUP($L187,LocID!$B$2:$I$966, 7, FALSE)</f>
        <v>-121.31581115722599</v>
      </c>
      <c r="S187"/>
    </row>
    <row r="188" spans="1:19" x14ac:dyDescent="0.25">
      <c r="A188" s="5">
        <v>821</v>
      </c>
      <c r="B188" s="6">
        <v>2009.0419999999999</v>
      </c>
      <c r="C188" s="8" t="s">
        <v>41</v>
      </c>
      <c r="D188" s="11" t="s">
        <v>441</v>
      </c>
      <c r="E188" s="8" t="s">
        <v>442</v>
      </c>
      <c r="F188" s="10" t="s">
        <v>443</v>
      </c>
      <c r="G188" s="10" t="s">
        <v>443</v>
      </c>
      <c r="H188" s="8" t="s">
        <v>76</v>
      </c>
      <c r="I188" s="8" t="s">
        <v>50</v>
      </c>
      <c r="J188" s="8" t="s">
        <v>77</v>
      </c>
      <c r="K188" s="8" t="s">
        <v>52</v>
      </c>
      <c r="L188" s="8" t="str">
        <f t="shared" si="4"/>
        <v>Benicia_CA</v>
      </c>
      <c r="M188" s="9" t="str">
        <f t="shared" si="5"/>
        <v>-122.153511047363_Transit</v>
      </c>
      <c r="N188" s="8" t="s">
        <v>52</v>
      </c>
      <c r="O188" s="5"/>
      <c r="P188" s="5"/>
      <c r="Q188">
        <f>VLOOKUP($L188,LocID!$B$2:$I$966, 7, FALSE)</f>
        <v>-122.153511047363</v>
      </c>
      <c r="S188"/>
    </row>
    <row r="189" spans="1:19" ht="33" x14ac:dyDescent="0.25">
      <c r="A189" s="5">
        <v>477</v>
      </c>
      <c r="B189" s="13">
        <v>2007.327</v>
      </c>
      <c r="C189" s="10">
        <v>2007</v>
      </c>
      <c r="D189" s="10" t="s">
        <v>444</v>
      </c>
      <c r="E189" s="10" t="s">
        <v>445</v>
      </c>
      <c r="F189" s="10" t="s">
        <v>446</v>
      </c>
      <c r="G189" s="10" t="s">
        <v>446</v>
      </c>
      <c r="H189" s="10" t="s">
        <v>76</v>
      </c>
      <c r="I189" s="8" t="s">
        <v>50</v>
      </c>
      <c r="J189" s="10" t="s">
        <v>77</v>
      </c>
      <c r="K189" s="10" t="s">
        <v>26</v>
      </c>
      <c r="L189" s="8" t="str">
        <f t="shared" si="4"/>
        <v>Berkeley_CA</v>
      </c>
      <c r="M189" s="9" t="str">
        <f t="shared" si="5"/>
        <v>-122.270538330078_Parking and TDM</v>
      </c>
      <c r="N189" s="10" t="s">
        <v>26</v>
      </c>
      <c r="O189" s="5"/>
      <c r="P189" s="5"/>
      <c r="Q189">
        <f>VLOOKUP($L189,LocID!$B$2:$I$966, 7, FALSE)</f>
        <v>-122.270538330078</v>
      </c>
      <c r="S189"/>
    </row>
    <row r="190" spans="1:19" x14ac:dyDescent="0.25">
      <c r="A190" s="5">
        <v>537</v>
      </c>
      <c r="B190" s="6">
        <v>2008.0550000000001</v>
      </c>
      <c r="C190" s="8" t="s">
        <v>104</v>
      </c>
      <c r="D190" s="11" t="s">
        <v>447</v>
      </c>
      <c r="E190" s="8" t="s">
        <v>448</v>
      </c>
      <c r="F190" s="10" t="s">
        <v>446</v>
      </c>
      <c r="G190" s="10" t="s">
        <v>446</v>
      </c>
      <c r="H190" s="8" t="s">
        <v>76</v>
      </c>
      <c r="I190" s="8" t="s">
        <v>50</v>
      </c>
      <c r="J190" s="8" t="s">
        <v>77</v>
      </c>
      <c r="K190" s="8" t="s">
        <v>98</v>
      </c>
      <c r="L190" s="8" t="str">
        <f t="shared" si="4"/>
        <v>Berkeley_CA</v>
      </c>
      <c r="M190" s="9" t="str">
        <f t="shared" si="5"/>
        <v>-122.270538330078_PACT</v>
      </c>
      <c r="N190" s="8" t="s">
        <v>98</v>
      </c>
      <c r="O190" s="5"/>
      <c r="P190" s="5"/>
      <c r="Q190">
        <f>VLOOKUP($L190,LocID!$B$2:$I$966, 7, FALSE)</f>
        <v>-122.270538330078</v>
      </c>
      <c r="S190"/>
    </row>
    <row r="191" spans="1:19" x14ac:dyDescent="0.25">
      <c r="A191" s="5">
        <v>601</v>
      </c>
      <c r="B191" s="6">
        <v>2008.3579999999999</v>
      </c>
      <c r="C191" s="8" t="s">
        <v>29</v>
      </c>
      <c r="D191" s="11" t="s">
        <v>449</v>
      </c>
      <c r="E191" s="8" t="s">
        <v>450</v>
      </c>
      <c r="F191" s="10" t="s">
        <v>446</v>
      </c>
      <c r="G191" s="10" t="s">
        <v>446</v>
      </c>
      <c r="H191" s="8" t="s">
        <v>76</v>
      </c>
      <c r="I191" s="8" t="s">
        <v>50</v>
      </c>
      <c r="J191" s="8" t="s">
        <v>77</v>
      </c>
      <c r="K191" s="8" t="s">
        <v>52</v>
      </c>
      <c r="L191" s="8" t="str">
        <f t="shared" si="4"/>
        <v>Berkeley_CA</v>
      </c>
      <c r="M191" s="9" t="str">
        <f t="shared" si="5"/>
        <v>-122.270538330078_Transit</v>
      </c>
      <c r="N191" s="8" t="s">
        <v>52</v>
      </c>
      <c r="O191" s="5"/>
      <c r="P191" s="5"/>
      <c r="Q191">
        <f>VLOOKUP($L191,LocID!$B$2:$I$966, 7, FALSE)</f>
        <v>-122.270538330078</v>
      </c>
      <c r="S191"/>
    </row>
    <row r="192" spans="1:19" ht="33" x14ac:dyDescent="0.25">
      <c r="A192" s="5">
        <v>602</v>
      </c>
      <c r="B192" s="6">
        <v>2008.2670000000001</v>
      </c>
      <c r="C192" s="8" t="s">
        <v>29</v>
      </c>
      <c r="D192" s="11" t="s">
        <v>451</v>
      </c>
      <c r="E192" s="8" t="s">
        <v>450</v>
      </c>
      <c r="F192" s="10" t="s">
        <v>446</v>
      </c>
      <c r="G192" s="10" t="s">
        <v>446</v>
      </c>
      <c r="H192" s="8" t="s">
        <v>76</v>
      </c>
      <c r="I192" s="8" t="s">
        <v>50</v>
      </c>
      <c r="J192" s="8" t="s">
        <v>77</v>
      </c>
      <c r="K192" s="8" t="s">
        <v>26</v>
      </c>
      <c r="L192" s="8" t="str">
        <f t="shared" si="4"/>
        <v>Berkeley_CA</v>
      </c>
      <c r="M192" s="9" t="str">
        <f t="shared" si="5"/>
        <v>-122.270538330078_Parking and TDM</v>
      </c>
      <c r="N192" s="8" t="s">
        <v>26</v>
      </c>
      <c r="O192" s="5"/>
      <c r="P192" s="5"/>
      <c r="Q192">
        <f>VLOOKUP($L192,LocID!$B$2:$I$966, 7, FALSE)</f>
        <v>-122.270538330078</v>
      </c>
      <c r="S192"/>
    </row>
    <row r="193" spans="1:19" x14ac:dyDescent="0.25">
      <c r="A193" s="5">
        <v>822</v>
      </c>
      <c r="B193" s="6">
        <v>2009.384</v>
      </c>
      <c r="C193" s="8" t="s">
        <v>41</v>
      </c>
      <c r="D193" s="11" t="s">
        <v>452</v>
      </c>
      <c r="E193" s="8" t="s">
        <v>450</v>
      </c>
      <c r="F193" s="10" t="s">
        <v>446</v>
      </c>
      <c r="G193" s="10" t="s">
        <v>446</v>
      </c>
      <c r="H193" s="8" t="s">
        <v>76</v>
      </c>
      <c r="I193" s="8" t="s">
        <v>50</v>
      </c>
      <c r="J193" s="8" t="s">
        <v>77</v>
      </c>
      <c r="K193" s="8" t="s">
        <v>52</v>
      </c>
      <c r="L193" s="8" t="str">
        <f t="shared" si="4"/>
        <v>Berkeley_CA</v>
      </c>
      <c r="M193" s="9" t="str">
        <f t="shared" si="5"/>
        <v>-122.270538330078_Transit</v>
      </c>
      <c r="N193" s="8" t="s">
        <v>52</v>
      </c>
      <c r="O193" s="5"/>
      <c r="P193" s="5"/>
      <c r="Q193">
        <f>VLOOKUP($L193,LocID!$B$2:$I$966, 7, FALSE)</f>
        <v>-122.270538330078</v>
      </c>
      <c r="S193"/>
    </row>
    <row r="194" spans="1:19" ht="33" x14ac:dyDescent="0.25">
      <c r="A194" s="5">
        <v>823</v>
      </c>
      <c r="B194" s="6">
        <v>2009.261</v>
      </c>
      <c r="C194" s="8" t="s">
        <v>41</v>
      </c>
      <c r="D194" s="11" t="s">
        <v>453</v>
      </c>
      <c r="E194" s="8" t="s">
        <v>454</v>
      </c>
      <c r="F194" s="10" t="s">
        <v>446</v>
      </c>
      <c r="G194" s="10" t="s">
        <v>446</v>
      </c>
      <c r="H194" s="8" t="s">
        <v>76</v>
      </c>
      <c r="I194" s="8" t="s">
        <v>50</v>
      </c>
      <c r="J194" s="8" t="s">
        <v>77</v>
      </c>
      <c r="K194" s="8" t="s">
        <v>26</v>
      </c>
      <c r="L194" s="8" t="str">
        <f t="shared" ref="L194:L257" si="6">IF(H194="INT", G194&amp;"_"&amp;I194,  G194&amp;"_"&amp;H194)</f>
        <v>Berkeley_CA</v>
      </c>
      <c r="M194" s="9" t="str">
        <f t="shared" ref="M194:M257" si="7">Q194&amp;"_"&amp;N194</f>
        <v>-122.270538330078_Parking and TDM</v>
      </c>
      <c r="N194" s="8" t="s">
        <v>26</v>
      </c>
      <c r="O194" s="5"/>
      <c r="P194" s="5"/>
      <c r="Q194">
        <f>VLOOKUP($L194,LocID!$B$2:$I$966, 7, FALSE)</f>
        <v>-122.270538330078</v>
      </c>
      <c r="S194"/>
    </row>
    <row r="195" spans="1:19" ht="33" x14ac:dyDescent="0.25">
      <c r="A195" s="5">
        <v>926</v>
      </c>
      <c r="B195" s="6">
        <v>2009.518</v>
      </c>
      <c r="C195" s="8" t="s">
        <v>56</v>
      </c>
      <c r="D195" s="11" t="s">
        <v>455</v>
      </c>
      <c r="E195" s="8" t="s">
        <v>456</v>
      </c>
      <c r="F195" s="10" t="s">
        <v>446</v>
      </c>
      <c r="G195" s="10" t="s">
        <v>446</v>
      </c>
      <c r="H195" s="8" t="s">
        <v>76</v>
      </c>
      <c r="I195" s="8" t="s">
        <v>50</v>
      </c>
      <c r="J195" s="8" t="s">
        <v>77</v>
      </c>
      <c r="K195" s="8" t="s">
        <v>26</v>
      </c>
      <c r="L195" s="8" t="str">
        <f t="shared" si="6"/>
        <v>Berkeley_CA</v>
      </c>
      <c r="M195" s="9" t="str">
        <f t="shared" si="7"/>
        <v>-122.270538330078_Parking and TDM</v>
      </c>
      <c r="N195" s="8" t="s">
        <v>26</v>
      </c>
      <c r="O195" s="5"/>
      <c r="P195" s="5"/>
      <c r="Q195">
        <f>VLOOKUP($L195,LocID!$B$2:$I$966, 7, FALSE)</f>
        <v>-122.270538330078</v>
      </c>
      <c r="S195"/>
    </row>
    <row r="196" spans="1:19" x14ac:dyDescent="0.25">
      <c r="A196" s="5">
        <v>1007</v>
      </c>
      <c r="B196" s="6">
        <v>2010.271</v>
      </c>
      <c r="C196" s="8" t="s">
        <v>82</v>
      </c>
      <c r="D196" s="11" t="s">
        <v>457</v>
      </c>
      <c r="E196" s="8" t="s">
        <v>458</v>
      </c>
      <c r="F196" s="10" t="s">
        <v>446</v>
      </c>
      <c r="G196" s="10" t="s">
        <v>446</v>
      </c>
      <c r="H196" s="8" t="s">
        <v>76</v>
      </c>
      <c r="I196" s="8" t="s">
        <v>50</v>
      </c>
      <c r="J196" s="8" t="s">
        <v>459</v>
      </c>
      <c r="K196" s="8" t="s">
        <v>98</v>
      </c>
      <c r="L196" s="8" t="str">
        <f t="shared" si="6"/>
        <v>Berkeley_CA</v>
      </c>
      <c r="M196" s="9" t="str">
        <f t="shared" si="7"/>
        <v>-122.270538330078_PACT</v>
      </c>
      <c r="N196" s="8" t="s">
        <v>98</v>
      </c>
      <c r="O196" s="5"/>
      <c r="P196" s="5"/>
      <c r="Q196">
        <f>VLOOKUP($L196,LocID!$B$2:$I$966, 7, FALSE)</f>
        <v>-122.270538330078</v>
      </c>
      <c r="S196"/>
    </row>
    <row r="197" spans="1:19" ht="33" x14ac:dyDescent="0.25">
      <c r="A197" s="5">
        <v>1021</v>
      </c>
      <c r="B197" s="6">
        <v>2010.4079999999999</v>
      </c>
      <c r="C197" s="8" t="s">
        <v>68</v>
      </c>
      <c r="D197" s="11" t="s">
        <v>460</v>
      </c>
      <c r="E197" s="8" t="s">
        <v>450</v>
      </c>
      <c r="F197" s="10" t="s">
        <v>446</v>
      </c>
      <c r="G197" s="10" t="s">
        <v>446</v>
      </c>
      <c r="H197" s="8" t="s">
        <v>76</v>
      </c>
      <c r="I197" s="8" t="s">
        <v>50</v>
      </c>
      <c r="J197" s="8" t="s">
        <v>77</v>
      </c>
      <c r="K197" s="10" t="s">
        <v>23</v>
      </c>
      <c r="L197" s="8" t="str">
        <f t="shared" si="6"/>
        <v>Berkeley_CA</v>
      </c>
      <c r="M197" s="9" t="str">
        <f t="shared" si="7"/>
        <v>-122.270538330078_Multimodal</v>
      </c>
      <c r="N197" s="10" t="s">
        <v>23</v>
      </c>
      <c r="O197" s="5"/>
      <c r="P197" s="5"/>
      <c r="Q197">
        <f>VLOOKUP($L197,LocID!$B$2:$I$966, 7, FALSE)</f>
        <v>-122.270538330078</v>
      </c>
      <c r="S197"/>
    </row>
    <row r="198" spans="1:19" ht="33" x14ac:dyDescent="0.25">
      <c r="A198" s="5">
        <v>1225</v>
      </c>
      <c r="B198" s="6">
        <v>2011.136</v>
      </c>
      <c r="C198" s="8" t="s">
        <v>85</v>
      </c>
      <c r="D198" s="11" t="s">
        <v>461</v>
      </c>
      <c r="E198" s="8" t="s">
        <v>454</v>
      </c>
      <c r="F198" s="10" t="s">
        <v>446</v>
      </c>
      <c r="G198" s="10" t="s">
        <v>446</v>
      </c>
      <c r="H198" s="8" t="s">
        <v>76</v>
      </c>
      <c r="I198" s="8" t="s">
        <v>50</v>
      </c>
      <c r="J198" s="8" t="s">
        <v>459</v>
      </c>
      <c r="K198" s="8" t="s">
        <v>23</v>
      </c>
      <c r="L198" s="8" t="str">
        <f t="shared" si="6"/>
        <v>Berkeley_CA</v>
      </c>
      <c r="M198" s="9" t="str">
        <f t="shared" si="7"/>
        <v>-122.270538330078_Multimodal</v>
      </c>
      <c r="N198" s="8" t="s">
        <v>23</v>
      </c>
      <c r="O198" s="5"/>
      <c r="P198" s="5"/>
      <c r="Q198">
        <f>VLOOKUP($L198,LocID!$B$2:$I$966, 7, FALSE)</f>
        <v>-122.270538330078</v>
      </c>
      <c r="S198"/>
    </row>
    <row r="199" spans="1:19" ht="33" x14ac:dyDescent="0.25">
      <c r="A199" s="5">
        <v>1454</v>
      </c>
      <c r="B199" s="6">
        <v>2011.4949999999999</v>
      </c>
      <c r="C199" s="8" t="s">
        <v>233</v>
      </c>
      <c r="D199" s="8" t="s">
        <v>462</v>
      </c>
      <c r="E199" s="8" t="s">
        <v>456</v>
      </c>
      <c r="F199" s="10" t="s">
        <v>446</v>
      </c>
      <c r="G199" s="10" t="s">
        <v>446</v>
      </c>
      <c r="H199" s="8" t="s">
        <v>76</v>
      </c>
      <c r="I199" s="8" t="s">
        <v>50</v>
      </c>
      <c r="J199" s="8" t="s">
        <v>77</v>
      </c>
      <c r="K199" s="8" t="s">
        <v>26</v>
      </c>
      <c r="L199" s="8" t="str">
        <f t="shared" si="6"/>
        <v>Berkeley_CA</v>
      </c>
      <c r="M199" s="9" t="str">
        <f t="shared" si="7"/>
        <v>-122.270538330078_Parking and TDM</v>
      </c>
      <c r="N199" s="8" t="s">
        <v>26</v>
      </c>
      <c r="O199" s="5"/>
      <c r="P199" s="5"/>
      <c r="Q199">
        <f>VLOOKUP($L199,LocID!$B$2:$I$966, 7, FALSE)</f>
        <v>-122.270538330078</v>
      </c>
      <c r="S199"/>
    </row>
    <row r="200" spans="1:19" ht="22.5" x14ac:dyDescent="0.25">
      <c r="A200" s="5">
        <v>1472</v>
      </c>
      <c r="B200" s="6">
        <v>2012.144</v>
      </c>
      <c r="C200" s="8" t="s">
        <v>147</v>
      </c>
      <c r="D200" s="8" t="s">
        <v>463</v>
      </c>
      <c r="E200" s="8" t="s">
        <v>454</v>
      </c>
      <c r="F200" s="8" t="s">
        <v>446</v>
      </c>
      <c r="G200" s="8" t="s">
        <v>446</v>
      </c>
      <c r="H200" s="8" t="s">
        <v>76</v>
      </c>
      <c r="I200" s="8" t="s">
        <v>50</v>
      </c>
      <c r="J200" s="8" t="s">
        <v>77</v>
      </c>
      <c r="K200" s="8" t="s">
        <v>52</v>
      </c>
      <c r="L200" s="8" t="str">
        <f t="shared" si="6"/>
        <v>Berkeley_CA</v>
      </c>
      <c r="M200" s="9" t="str">
        <f t="shared" si="7"/>
        <v>-122.270538330078_Transit</v>
      </c>
      <c r="N200" s="8" t="s">
        <v>52</v>
      </c>
      <c r="O200" s="5"/>
      <c r="P200" s="5"/>
      <c r="Q200">
        <f>VLOOKUP($L200,LocID!$B$2:$I$966, 7, FALSE)</f>
        <v>-122.270538330078</v>
      </c>
      <c r="S200"/>
    </row>
    <row r="201" spans="1:19" x14ac:dyDescent="0.25">
      <c r="A201" s="5">
        <v>1480</v>
      </c>
      <c r="B201" s="6">
        <v>2012.0609999999999</v>
      </c>
      <c r="C201" s="8" t="s">
        <v>147</v>
      </c>
      <c r="D201" s="8" t="s">
        <v>464</v>
      </c>
      <c r="E201" s="8" t="s">
        <v>465</v>
      </c>
      <c r="F201" s="10" t="s">
        <v>446</v>
      </c>
      <c r="G201" s="10" t="s">
        <v>446</v>
      </c>
      <c r="H201" s="8" t="s">
        <v>76</v>
      </c>
      <c r="I201" s="8" t="s">
        <v>50</v>
      </c>
      <c r="J201" s="8" t="s">
        <v>77</v>
      </c>
      <c r="K201" s="8" t="s">
        <v>98</v>
      </c>
      <c r="L201" s="8" t="str">
        <f t="shared" si="6"/>
        <v>Berkeley_CA</v>
      </c>
      <c r="M201" s="9" t="str">
        <f t="shared" si="7"/>
        <v>-122.270538330078_PACT</v>
      </c>
      <c r="N201" s="8" t="s">
        <v>98</v>
      </c>
      <c r="O201" s="5"/>
      <c r="P201" s="5"/>
      <c r="Q201">
        <f>VLOOKUP($L201,LocID!$B$2:$I$966, 7, FALSE)</f>
        <v>-122.270538330078</v>
      </c>
      <c r="S201"/>
    </row>
    <row r="202" spans="1:19" ht="33" x14ac:dyDescent="0.25">
      <c r="A202" s="5">
        <v>1556</v>
      </c>
      <c r="B202" s="6">
        <v>2012.463</v>
      </c>
      <c r="C202" s="8" t="s">
        <v>87</v>
      </c>
      <c r="D202" s="8" t="s">
        <v>466</v>
      </c>
      <c r="E202" s="8" t="s">
        <v>454</v>
      </c>
      <c r="F202" s="8" t="s">
        <v>446</v>
      </c>
      <c r="G202" s="8" t="s">
        <v>446</v>
      </c>
      <c r="H202" s="8" t="s">
        <v>76</v>
      </c>
      <c r="I202" s="8" t="s">
        <v>50</v>
      </c>
      <c r="J202" s="8" t="s">
        <v>77</v>
      </c>
      <c r="K202" s="8" t="s">
        <v>26</v>
      </c>
      <c r="L202" s="8" t="str">
        <f t="shared" si="6"/>
        <v>Berkeley_CA</v>
      </c>
      <c r="M202" s="9" t="str">
        <f t="shared" si="7"/>
        <v>-122.270538330078_Parking and tdm</v>
      </c>
      <c r="N202" s="12" t="s">
        <v>428</v>
      </c>
      <c r="O202" s="5"/>
      <c r="P202" s="5"/>
      <c r="Q202">
        <f>VLOOKUP($L202,LocID!$B$2:$I$966, 7, FALSE)</f>
        <v>-122.270538330078</v>
      </c>
      <c r="S202"/>
    </row>
    <row r="203" spans="1:19" ht="33" x14ac:dyDescent="0.25">
      <c r="A203" s="5">
        <v>1696</v>
      </c>
      <c r="B203" s="6">
        <v>2012.5029999999999</v>
      </c>
      <c r="C203" s="8" t="s">
        <v>110</v>
      </c>
      <c r="D203" s="8" t="s">
        <v>467</v>
      </c>
      <c r="E203" s="8" t="s">
        <v>468</v>
      </c>
      <c r="F203" s="8" t="s">
        <v>446</v>
      </c>
      <c r="G203" s="8" t="s">
        <v>446</v>
      </c>
      <c r="H203" s="8" t="s">
        <v>76</v>
      </c>
      <c r="I203" s="8" t="s">
        <v>50</v>
      </c>
      <c r="J203" s="8" t="s">
        <v>77</v>
      </c>
      <c r="K203" s="12" t="s">
        <v>26</v>
      </c>
      <c r="L203" s="8" t="str">
        <f t="shared" si="6"/>
        <v>Berkeley_CA</v>
      </c>
      <c r="M203" s="9" t="str">
        <f t="shared" si="7"/>
        <v>-122.270538330078_Parking and TDM</v>
      </c>
      <c r="N203" s="12" t="s">
        <v>26</v>
      </c>
      <c r="O203" s="5"/>
      <c r="P203" s="5"/>
      <c r="Q203">
        <f>VLOOKUP($L203,LocID!$B$2:$I$966, 7, FALSE)</f>
        <v>-122.270538330078</v>
      </c>
      <c r="S203"/>
    </row>
    <row r="204" spans="1:19" ht="33" x14ac:dyDescent="0.25">
      <c r="A204" s="5">
        <v>1809</v>
      </c>
      <c r="B204" s="6">
        <v>2013.0148999999999</v>
      </c>
      <c r="C204" s="12" t="s">
        <v>62</v>
      </c>
      <c r="D204" s="12" t="s">
        <v>469</v>
      </c>
      <c r="E204" s="15" t="s">
        <v>470</v>
      </c>
      <c r="F204" s="15" t="s">
        <v>446</v>
      </c>
      <c r="G204" s="15" t="s">
        <v>446</v>
      </c>
      <c r="H204" s="15" t="s">
        <v>76</v>
      </c>
      <c r="I204" s="8" t="s">
        <v>50</v>
      </c>
      <c r="J204" s="15" t="s">
        <v>77</v>
      </c>
      <c r="K204" s="12" t="s">
        <v>26</v>
      </c>
      <c r="L204" s="8" t="str">
        <f t="shared" si="6"/>
        <v>Berkeley_CA</v>
      </c>
      <c r="M204" s="9" t="str">
        <f t="shared" si="7"/>
        <v>-122.270538330078_Parking and TDM</v>
      </c>
      <c r="N204" s="12" t="s">
        <v>26</v>
      </c>
      <c r="O204" s="5"/>
      <c r="P204" s="5"/>
      <c r="Q204">
        <f>VLOOKUP($L204,LocID!$B$2:$I$966, 7, FALSE)</f>
        <v>-122.270538330078</v>
      </c>
      <c r="S204"/>
    </row>
    <row r="205" spans="1:19" ht="33" x14ac:dyDescent="0.25">
      <c r="A205" s="5">
        <v>2121</v>
      </c>
      <c r="B205" s="6">
        <v>2013.0805</v>
      </c>
      <c r="C205" s="8" t="s">
        <v>112</v>
      </c>
      <c r="D205" s="8" t="s">
        <v>471</v>
      </c>
      <c r="E205" s="8" t="s">
        <v>450</v>
      </c>
      <c r="F205" s="8" t="s">
        <v>446</v>
      </c>
      <c r="G205" s="8" t="s">
        <v>446</v>
      </c>
      <c r="H205" s="8" t="s">
        <v>76</v>
      </c>
      <c r="I205" s="8" t="s">
        <v>50</v>
      </c>
      <c r="J205" s="8" t="s">
        <v>77</v>
      </c>
      <c r="K205" s="12" t="s">
        <v>23</v>
      </c>
      <c r="L205" s="8" t="str">
        <f t="shared" si="6"/>
        <v>Berkeley_CA</v>
      </c>
      <c r="M205" s="9" t="str">
        <f t="shared" si="7"/>
        <v>-122.270538330078_Multimodal</v>
      </c>
      <c r="N205" s="12" t="s">
        <v>23</v>
      </c>
      <c r="O205" s="5"/>
      <c r="P205" s="5"/>
      <c r="Q205">
        <f>VLOOKUP($L205,LocID!$B$2:$I$966, 7, FALSE)</f>
        <v>-122.270538330078</v>
      </c>
      <c r="S205"/>
    </row>
    <row r="206" spans="1:19" ht="33" x14ac:dyDescent="0.25">
      <c r="A206" s="5">
        <v>2165</v>
      </c>
      <c r="B206" s="6">
        <v>2014.0170000000001</v>
      </c>
      <c r="C206" s="8" t="s">
        <v>115</v>
      </c>
      <c r="D206" s="8" t="s">
        <v>472</v>
      </c>
      <c r="E206" s="8" t="s">
        <v>473</v>
      </c>
      <c r="F206" s="8" t="s">
        <v>446</v>
      </c>
      <c r="G206" s="8" t="s">
        <v>446</v>
      </c>
      <c r="H206" s="8" t="s">
        <v>76</v>
      </c>
      <c r="I206" s="8" t="s">
        <v>50</v>
      </c>
      <c r="J206" s="8" t="s">
        <v>77</v>
      </c>
      <c r="K206" s="8" t="s">
        <v>26</v>
      </c>
      <c r="L206" s="8" t="str">
        <f t="shared" si="6"/>
        <v>Berkeley_CA</v>
      </c>
      <c r="M206" s="9" t="str">
        <f t="shared" si="7"/>
        <v>-122.270538330078_Parking and TDM</v>
      </c>
      <c r="N206" s="8" t="s">
        <v>26</v>
      </c>
      <c r="O206" s="5"/>
      <c r="P206" s="5"/>
      <c r="Q206">
        <f>VLOOKUP($L206,LocID!$B$2:$I$966, 7, FALSE)</f>
        <v>-122.270538330078</v>
      </c>
      <c r="S206"/>
    </row>
    <row r="207" spans="1:19" ht="33" x14ac:dyDescent="0.25">
      <c r="A207" s="5">
        <v>235</v>
      </c>
      <c r="B207" s="6">
        <v>2015.1180999999999</v>
      </c>
      <c r="C207" s="9" t="s">
        <v>138</v>
      </c>
      <c r="D207" s="17" t="s">
        <v>474</v>
      </c>
      <c r="E207" s="17" t="s">
        <v>454</v>
      </c>
      <c r="F207" s="9" t="s">
        <v>446</v>
      </c>
      <c r="G207" s="9" t="s">
        <v>446</v>
      </c>
      <c r="H207" s="9" t="s">
        <v>76</v>
      </c>
      <c r="I207" s="8" t="s">
        <v>50</v>
      </c>
      <c r="J207" s="9" t="s">
        <v>77</v>
      </c>
      <c r="K207" s="9" t="s">
        <v>26</v>
      </c>
      <c r="L207" s="8" t="str">
        <f t="shared" si="6"/>
        <v>Berkeley_CA</v>
      </c>
      <c r="M207" s="9" t="str">
        <f t="shared" si="7"/>
        <v>-122.270538330078_Parking and TDM</v>
      </c>
      <c r="N207" s="9" t="s">
        <v>26</v>
      </c>
      <c r="O207" s="5"/>
      <c r="P207" s="5"/>
      <c r="Q207">
        <f>VLOOKUP($L207,LocID!$B$2:$I$966, 7, FALSE)</f>
        <v>-122.270538330078</v>
      </c>
      <c r="S207"/>
    </row>
    <row r="208" spans="1:19" ht="33" x14ac:dyDescent="0.25">
      <c r="A208" s="5">
        <v>262</v>
      </c>
      <c r="B208" s="6">
        <v>2015.1215999999999</v>
      </c>
      <c r="C208" s="9" t="s">
        <v>138</v>
      </c>
      <c r="D208" s="17" t="s">
        <v>475</v>
      </c>
      <c r="E208" s="17" t="s">
        <v>476</v>
      </c>
      <c r="F208" s="9" t="s">
        <v>446</v>
      </c>
      <c r="G208" s="9" t="s">
        <v>446</v>
      </c>
      <c r="H208" s="9" t="s">
        <v>76</v>
      </c>
      <c r="I208" s="8" t="s">
        <v>50</v>
      </c>
      <c r="J208" s="9" t="s">
        <v>77</v>
      </c>
      <c r="K208" s="9" t="s">
        <v>23</v>
      </c>
      <c r="L208" s="8" t="str">
        <f t="shared" si="6"/>
        <v>Berkeley_CA</v>
      </c>
      <c r="M208" s="9" t="str">
        <f t="shared" si="7"/>
        <v>-122.270538330078_Multimodal</v>
      </c>
      <c r="N208" s="9" t="s">
        <v>23</v>
      </c>
      <c r="O208" s="5"/>
      <c r="P208" s="5"/>
      <c r="Q208">
        <f>VLOOKUP($L208,LocID!$B$2:$I$966, 7, FALSE)</f>
        <v>-122.270538330078</v>
      </c>
      <c r="S208"/>
    </row>
    <row r="209" spans="1:19" ht="33" x14ac:dyDescent="0.25">
      <c r="A209" s="5">
        <v>162</v>
      </c>
      <c r="B209" s="6">
        <v>2015.0803000000001</v>
      </c>
      <c r="C209" s="9" t="s">
        <v>138</v>
      </c>
      <c r="D209" s="19" t="s">
        <v>477</v>
      </c>
      <c r="E209" s="19" t="s">
        <v>478</v>
      </c>
      <c r="F209" s="19" t="s">
        <v>479</v>
      </c>
      <c r="G209" s="19" t="s">
        <v>479</v>
      </c>
      <c r="H209" s="19" t="s">
        <v>76</v>
      </c>
      <c r="I209" s="8" t="s">
        <v>50</v>
      </c>
      <c r="J209" s="19" t="s">
        <v>77</v>
      </c>
      <c r="K209" s="19" t="s">
        <v>26</v>
      </c>
      <c r="L209" s="8" t="str">
        <f t="shared" si="6"/>
        <v>Bethesda_CA</v>
      </c>
      <c r="M209" s="9" t="str">
        <f t="shared" si="7"/>
        <v>-77.1327972412109_Parking and TDM</v>
      </c>
      <c r="N209" s="19" t="s">
        <v>26</v>
      </c>
      <c r="O209" s="5"/>
      <c r="P209" s="5"/>
      <c r="Q209">
        <f>VLOOKUP($L209,LocID!$B$2:$I$966, 7, FALSE)</f>
        <v>-77.132797241210895</v>
      </c>
      <c r="S209"/>
    </row>
    <row r="210" spans="1:19" ht="33" x14ac:dyDescent="0.25">
      <c r="A210" s="5">
        <v>2234</v>
      </c>
      <c r="B210" s="6">
        <v>2014.0081</v>
      </c>
      <c r="C210" s="8" t="s">
        <v>115</v>
      </c>
      <c r="D210" s="8" t="s">
        <v>480</v>
      </c>
      <c r="E210" s="8" t="s">
        <v>481</v>
      </c>
      <c r="F210" s="8" t="s">
        <v>479</v>
      </c>
      <c r="G210" s="8" t="s">
        <v>479</v>
      </c>
      <c r="H210" s="8" t="s">
        <v>192</v>
      </c>
      <c r="I210" s="8" t="s">
        <v>50</v>
      </c>
      <c r="J210" s="8" t="s">
        <v>51</v>
      </c>
      <c r="K210" s="8" t="s">
        <v>23</v>
      </c>
      <c r="L210" s="8" t="str">
        <f t="shared" si="6"/>
        <v>Bethesda_MD</v>
      </c>
      <c r="M210" s="9" t="str">
        <f t="shared" si="7"/>
        <v>-77.0969161987304_Multimodal</v>
      </c>
      <c r="N210" s="8" t="s">
        <v>23</v>
      </c>
      <c r="O210" s="5"/>
      <c r="P210" s="5"/>
      <c r="Q210">
        <f>VLOOKUP($L210,LocID!$B$2:$I$966, 7, FALSE)</f>
        <v>-77.096916198730398</v>
      </c>
      <c r="S210"/>
    </row>
    <row r="211" spans="1:19" x14ac:dyDescent="0.25">
      <c r="A211" s="5">
        <v>858</v>
      </c>
      <c r="B211" s="6">
        <v>2009.422</v>
      </c>
      <c r="C211" s="8" t="s">
        <v>41</v>
      </c>
      <c r="D211" s="11" t="s">
        <v>482</v>
      </c>
      <c r="E211" s="8" t="s">
        <v>483</v>
      </c>
      <c r="F211" s="10" t="s">
        <v>484</v>
      </c>
      <c r="G211" s="10" t="s">
        <v>484</v>
      </c>
      <c r="H211" s="8" t="s">
        <v>399</v>
      </c>
      <c r="I211" s="8" t="s">
        <v>50</v>
      </c>
      <c r="J211" s="8" t="s">
        <v>51</v>
      </c>
      <c r="K211" s="8" t="s">
        <v>52</v>
      </c>
      <c r="L211" s="8" t="str">
        <f t="shared" si="6"/>
        <v>Bethlehem_NH</v>
      </c>
      <c r="M211" s="9" t="str">
        <f t="shared" si="7"/>
        <v>-71.6875610351562_Transit</v>
      </c>
      <c r="N211" s="8" t="s">
        <v>52</v>
      </c>
      <c r="O211" s="5"/>
      <c r="P211" s="5"/>
      <c r="Q211">
        <f>VLOOKUP($L211,LocID!$B$2:$I$966, 7, FALSE)</f>
        <v>-71.687561035156193</v>
      </c>
      <c r="S211"/>
    </row>
    <row r="212" spans="1:19" ht="33" x14ac:dyDescent="0.25">
      <c r="A212" s="5">
        <v>902</v>
      </c>
      <c r="B212" s="6">
        <v>2009.6320000000001</v>
      </c>
      <c r="C212" s="8" t="s">
        <v>56</v>
      </c>
      <c r="D212" s="11" t="s">
        <v>485</v>
      </c>
      <c r="E212" s="8" t="s">
        <v>486</v>
      </c>
      <c r="F212" s="10" t="s">
        <v>487</v>
      </c>
      <c r="G212" s="10" t="s">
        <v>487</v>
      </c>
      <c r="H212" s="8" t="s">
        <v>488</v>
      </c>
      <c r="I212" s="8" t="s">
        <v>50</v>
      </c>
      <c r="J212" s="8" t="s">
        <v>61</v>
      </c>
      <c r="K212" s="8" t="s">
        <v>23</v>
      </c>
      <c r="L212" s="8" t="str">
        <f t="shared" si="6"/>
        <v>Bettendorf_IA</v>
      </c>
      <c r="M212" s="9" t="str">
        <f t="shared" si="7"/>
        <v>-90.4956283569335_Multimodal</v>
      </c>
      <c r="N212" s="8" t="s">
        <v>23</v>
      </c>
      <c r="O212" s="5"/>
      <c r="P212" s="5"/>
      <c r="Q212">
        <f>VLOOKUP($L212,LocID!$B$2:$I$966, 7, FALSE)</f>
        <v>-90.495628356933594</v>
      </c>
      <c r="S212"/>
    </row>
    <row r="213" spans="1:19" x14ac:dyDescent="0.25">
      <c r="A213" s="5">
        <v>1226</v>
      </c>
      <c r="B213" s="6">
        <v>2011.1310000000001</v>
      </c>
      <c r="C213" s="8" t="s">
        <v>85</v>
      </c>
      <c r="D213" s="11" t="s">
        <v>489</v>
      </c>
      <c r="E213" s="8" t="s">
        <v>490</v>
      </c>
      <c r="F213" s="10" t="s">
        <v>491</v>
      </c>
      <c r="G213" s="10" t="s">
        <v>491</v>
      </c>
      <c r="H213" s="8" t="s">
        <v>76</v>
      </c>
      <c r="I213" s="8" t="s">
        <v>50</v>
      </c>
      <c r="J213" s="8" t="s">
        <v>459</v>
      </c>
      <c r="K213" s="8" t="s">
        <v>492</v>
      </c>
      <c r="L213" s="8" t="str">
        <f t="shared" si="6"/>
        <v>Beverly Hills_CA</v>
      </c>
      <c r="M213" s="9" t="str">
        <f t="shared" si="7"/>
        <v>-118.400337219238_PACT</v>
      </c>
      <c r="N213" s="8" t="s">
        <v>98</v>
      </c>
      <c r="O213" s="5"/>
      <c r="P213" s="5"/>
      <c r="Q213">
        <f>VLOOKUP($L213,LocID!$B$2:$I$966, 7, FALSE)</f>
        <v>-118.400337219238</v>
      </c>
      <c r="S213"/>
    </row>
    <row r="214" spans="1:19" x14ac:dyDescent="0.25">
      <c r="A214" s="5">
        <v>1810</v>
      </c>
      <c r="B214" s="6">
        <v>2012.8420000000001</v>
      </c>
      <c r="C214" s="12" t="s">
        <v>62</v>
      </c>
      <c r="D214" s="12" t="s">
        <v>493</v>
      </c>
      <c r="E214" s="12" t="s">
        <v>494</v>
      </c>
      <c r="F214" s="12" t="s">
        <v>491</v>
      </c>
      <c r="G214" s="12" t="s">
        <v>491</v>
      </c>
      <c r="H214" s="12" t="s">
        <v>76</v>
      </c>
      <c r="I214" s="8" t="s">
        <v>50</v>
      </c>
      <c r="J214" s="10" t="s">
        <v>77</v>
      </c>
      <c r="K214" s="12" t="s">
        <v>98</v>
      </c>
      <c r="L214" s="8" t="str">
        <f t="shared" si="6"/>
        <v>Beverly Hills_CA</v>
      </c>
      <c r="M214" s="9" t="str">
        <f t="shared" si="7"/>
        <v>-118.400337219238_PACT</v>
      </c>
      <c r="N214" s="12" t="s">
        <v>98</v>
      </c>
      <c r="O214" s="5"/>
      <c r="P214" s="5"/>
      <c r="Q214">
        <f>VLOOKUP($L214,LocID!$B$2:$I$966, 7, FALSE)</f>
        <v>-118.400337219238</v>
      </c>
      <c r="S214"/>
    </row>
    <row r="215" spans="1:19" ht="33" x14ac:dyDescent="0.25">
      <c r="A215" s="5">
        <v>2166</v>
      </c>
      <c r="B215" s="6">
        <v>2013.1179999999999</v>
      </c>
      <c r="C215" s="8" t="s">
        <v>115</v>
      </c>
      <c r="D215" s="8" t="s">
        <v>495</v>
      </c>
      <c r="E215" s="8" t="s">
        <v>496</v>
      </c>
      <c r="F215" s="8" t="s">
        <v>491</v>
      </c>
      <c r="G215" s="8" t="s">
        <v>491</v>
      </c>
      <c r="H215" s="8" t="s">
        <v>76</v>
      </c>
      <c r="I215" s="8" t="s">
        <v>50</v>
      </c>
      <c r="J215" s="8" t="s">
        <v>77</v>
      </c>
      <c r="K215" s="12" t="s">
        <v>26</v>
      </c>
      <c r="L215" s="8" t="str">
        <f t="shared" si="6"/>
        <v>Beverly Hills_CA</v>
      </c>
      <c r="M215" s="9" t="str">
        <f t="shared" si="7"/>
        <v>-118.400337219238_Parking and TDM</v>
      </c>
      <c r="N215" s="12" t="s">
        <v>26</v>
      </c>
      <c r="O215" s="5"/>
      <c r="P215" s="5"/>
      <c r="Q215">
        <f>VLOOKUP($L215,LocID!$B$2:$I$966, 7, FALSE)</f>
        <v>-118.400337219238</v>
      </c>
      <c r="S215"/>
    </row>
    <row r="216" spans="1:19" x14ac:dyDescent="0.25">
      <c r="A216" s="5">
        <v>4</v>
      </c>
      <c r="B216" s="6">
        <v>2015.0211999999999</v>
      </c>
      <c r="C216" s="22" t="s">
        <v>253</v>
      </c>
      <c r="D216" s="17" t="s">
        <v>497</v>
      </c>
      <c r="E216" s="17" t="s">
        <v>494</v>
      </c>
      <c r="F216" s="19" t="s">
        <v>491</v>
      </c>
      <c r="G216" s="19" t="s">
        <v>491</v>
      </c>
      <c r="H216" s="19" t="s">
        <v>76</v>
      </c>
      <c r="I216" s="8" t="s">
        <v>50</v>
      </c>
      <c r="J216" s="19" t="s">
        <v>77</v>
      </c>
      <c r="K216" s="19" t="s">
        <v>98</v>
      </c>
      <c r="L216" s="8" t="str">
        <f t="shared" si="6"/>
        <v>Beverly Hills_CA</v>
      </c>
      <c r="M216" s="9" t="str">
        <f t="shared" si="7"/>
        <v>-118.400337219238_PACT</v>
      </c>
      <c r="N216" s="19" t="s">
        <v>98</v>
      </c>
      <c r="O216" s="5"/>
      <c r="P216" s="5"/>
      <c r="Q216">
        <f>VLOOKUP($L216,LocID!$B$2:$I$966, 7, FALSE)</f>
        <v>-118.400337219238</v>
      </c>
      <c r="S216"/>
    </row>
    <row r="217" spans="1:19" ht="33" x14ac:dyDescent="0.25">
      <c r="A217" s="5">
        <v>662</v>
      </c>
      <c r="B217" s="6">
        <v>2008.248</v>
      </c>
      <c r="C217" s="8" t="s">
        <v>35</v>
      </c>
      <c r="D217" s="11" t="s">
        <v>498</v>
      </c>
      <c r="E217" s="8" t="s">
        <v>499</v>
      </c>
      <c r="F217" s="10" t="s">
        <v>500</v>
      </c>
      <c r="G217" s="10" t="s">
        <v>500</v>
      </c>
      <c r="H217" s="8" t="s">
        <v>501</v>
      </c>
      <c r="I217" s="8" t="s">
        <v>50</v>
      </c>
      <c r="J217" s="8" t="s">
        <v>245</v>
      </c>
      <c r="K217" s="11" t="s">
        <v>23</v>
      </c>
      <c r="L217" s="8" t="str">
        <f t="shared" si="6"/>
        <v>Billings_MT</v>
      </c>
      <c r="M217" s="9" t="str">
        <f t="shared" si="7"/>
        <v>-108.505676269531_Multimodal</v>
      </c>
      <c r="N217" s="11" t="s">
        <v>23</v>
      </c>
      <c r="O217" s="5"/>
      <c r="P217" s="5"/>
      <c r="Q217">
        <f>VLOOKUP($L217,LocID!$B$2:$I$966, 7, FALSE)</f>
        <v>-108.50567626953099</v>
      </c>
      <c r="S217"/>
    </row>
    <row r="218" spans="1:19" ht="33" x14ac:dyDescent="0.25">
      <c r="A218" s="5">
        <v>824</v>
      </c>
      <c r="B218" s="6">
        <v>2009.424</v>
      </c>
      <c r="C218" s="8" t="s">
        <v>41</v>
      </c>
      <c r="D218" s="11" t="s">
        <v>502</v>
      </c>
      <c r="E218" s="8" t="s">
        <v>503</v>
      </c>
      <c r="F218" s="10" t="s">
        <v>500</v>
      </c>
      <c r="G218" s="10" t="s">
        <v>500</v>
      </c>
      <c r="H218" s="8" t="s">
        <v>501</v>
      </c>
      <c r="I218" s="8" t="s">
        <v>50</v>
      </c>
      <c r="J218" s="8" t="s">
        <v>245</v>
      </c>
      <c r="K218" s="8" t="s">
        <v>26</v>
      </c>
      <c r="L218" s="8" t="str">
        <f t="shared" si="6"/>
        <v>Billings_MT</v>
      </c>
      <c r="M218" s="9" t="str">
        <f t="shared" si="7"/>
        <v>-108.505676269531_Parking and TDM</v>
      </c>
      <c r="N218" s="8" t="s">
        <v>26</v>
      </c>
      <c r="O218" s="5"/>
      <c r="P218" s="5"/>
      <c r="Q218">
        <f>VLOOKUP($L218,LocID!$B$2:$I$966, 7, FALSE)</f>
        <v>-108.50567626953099</v>
      </c>
      <c r="S218"/>
    </row>
    <row r="219" spans="1:19" ht="33" x14ac:dyDescent="0.25">
      <c r="A219" s="5">
        <v>1889</v>
      </c>
      <c r="B219" s="6">
        <v>2013.0317</v>
      </c>
      <c r="C219" s="8" t="s">
        <v>246</v>
      </c>
      <c r="D219" s="8" t="s">
        <v>504</v>
      </c>
      <c r="E219" s="8" t="s">
        <v>505</v>
      </c>
      <c r="F219" s="10" t="s">
        <v>506</v>
      </c>
      <c r="G219" s="10" t="s">
        <v>506</v>
      </c>
      <c r="H219" s="8" t="s">
        <v>107</v>
      </c>
      <c r="I219" s="8" t="s">
        <v>50</v>
      </c>
      <c r="J219" s="8" t="s">
        <v>51</v>
      </c>
      <c r="K219" s="12" t="s">
        <v>23</v>
      </c>
      <c r="L219" s="8" t="str">
        <f t="shared" si="6"/>
        <v>Binghamton_NY</v>
      </c>
      <c r="M219" s="9" t="str">
        <f t="shared" si="7"/>
        <v>-75.9113616943359_Multimodal</v>
      </c>
      <c r="N219" s="12" t="s">
        <v>23</v>
      </c>
      <c r="O219" s="5"/>
      <c r="P219" s="5"/>
      <c r="Q219">
        <f>VLOOKUP($L219,LocID!$B$2:$I$966, 7, FALSE)</f>
        <v>-75.911361694335895</v>
      </c>
      <c r="S219"/>
    </row>
    <row r="220" spans="1:19" x14ac:dyDescent="0.25">
      <c r="A220" s="5">
        <v>173</v>
      </c>
      <c r="B220" s="6">
        <v>2015.0753</v>
      </c>
      <c r="C220" s="9" t="s">
        <v>138</v>
      </c>
      <c r="D220" s="17" t="s">
        <v>507</v>
      </c>
      <c r="E220" s="17" t="s">
        <v>508</v>
      </c>
      <c r="F220" s="19" t="s">
        <v>509</v>
      </c>
      <c r="G220" s="19" t="s">
        <v>509</v>
      </c>
      <c r="H220" s="19" t="s">
        <v>510</v>
      </c>
      <c r="I220" s="8" t="s">
        <v>50</v>
      </c>
      <c r="J220" s="19" t="s">
        <v>220</v>
      </c>
      <c r="K220" s="9" t="s">
        <v>52</v>
      </c>
      <c r="L220" s="8" t="str">
        <f t="shared" si="6"/>
        <v>Birmingham_AL</v>
      </c>
      <c r="M220" s="9" t="str">
        <f t="shared" si="7"/>
        <v>-86.8117599487304_Transit</v>
      </c>
      <c r="N220" s="9" t="s">
        <v>52</v>
      </c>
      <c r="O220" s="5"/>
      <c r="P220" s="5"/>
      <c r="Q220">
        <f>VLOOKUP($L220,LocID!$B$2:$I$966, 7, FALSE)</f>
        <v>-86.811759948730398</v>
      </c>
      <c r="S220"/>
    </row>
    <row r="221" spans="1:19" ht="22.5" x14ac:dyDescent="0.25">
      <c r="A221" s="5">
        <v>2564</v>
      </c>
      <c r="B221" s="6">
        <v>2014.1158</v>
      </c>
      <c r="C221" s="19" t="s">
        <v>173</v>
      </c>
      <c r="D221" s="17" t="s">
        <v>511</v>
      </c>
      <c r="E221" s="17" t="s">
        <v>512</v>
      </c>
      <c r="F221" s="19" t="s">
        <v>509</v>
      </c>
      <c r="G221" s="19" t="s">
        <v>509</v>
      </c>
      <c r="H221" s="19" t="s">
        <v>183</v>
      </c>
      <c r="I221" s="8" t="s">
        <v>50</v>
      </c>
      <c r="J221" s="19" t="s">
        <v>61</v>
      </c>
      <c r="K221" s="12" t="s">
        <v>188</v>
      </c>
      <c r="L221" s="8" t="str">
        <f t="shared" si="6"/>
        <v>Birmingham_MI</v>
      </c>
      <c r="M221" s="9" t="str">
        <f t="shared" si="7"/>
        <v>-83.2155075073242_Design and Engineering</v>
      </c>
      <c r="N221" s="12" t="s">
        <v>188</v>
      </c>
      <c r="O221" s="5"/>
      <c r="P221" s="5"/>
      <c r="Q221">
        <f>VLOOKUP($L221,LocID!$B$2:$I$966, 7, FALSE)</f>
        <v>-83.215507507324205</v>
      </c>
      <c r="S221"/>
    </row>
    <row r="222" spans="1:19" x14ac:dyDescent="0.25">
      <c r="A222" s="5">
        <v>1134</v>
      </c>
      <c r="B222" s="6">
        <v>2010.7059999999999</v>
      </c>
      <c r="C222" s="8" t="s">
        <v>274</v>
      </c>
      <c r="D222" s="11" t="s">
        <v>513</v>
      </c>
      <c r="E222" s="8" t="s">
        <v>514</v>
      </c>
      <c r="F222" s="24" t="s">
        <v>515</v>
      </c>
      <c r="G222" s="24" t="s">
        <v>515</v>
      </c>
      <c r="H222" s="8" t="s">
        <v>516</v>
      </c>
      <c r="I222" s="8" t="s">
        <v>50</v>
      </c>
      <c r="J222" s="8" t="s">
        <v>61</v>
      </c>
      <c r="K222" s="8" t="s">
        <v>52</v>
      </c>
      <c r="L222" s="8" t="str">
        <f t="shared" si="6"/>
        <v>Bismarck_ND</v>
      </c>
      <c r="M222" s="9" t="str">
        <f t="shared" si="7"/>
        <v>-100.779327392578_Transit</v>
      </c>
      <c r="N222" s="8" t="s">
        <v>52</v>
      </c>
      <c r="O222" s="5"/>
      <c r="P222" s="5"/>
      <c r="Q222">
        <f>VLOOKUP($L222,LocID!$B$2:$I$966, 7, FALSE)</f>
        <v>-100.779327392578</v>
      </c>
      <c r="S222"/>
    </row>
    <row r="223" spans="1:19" ht="33" x14ac:dyDescent="0.25">
      <c r="A223" s="5">
        <v>1725</v>
      </c>
      <c r="B223" s="25">
        <v>2012.819</v>
      </c>
      <c r="C223" s="24" t="s">
        <v>90</v>
      </c>
      <c r="D223" s="24" t="s">
        <v>517</v>
      </c>
      <c r="E223" s="24" t="s">
        <v>514</v>
      </c>
      <c r="F223" s="24" t="s">
        <v>515</v>
      </c>
      <c r="G223" s="24" t="s">
        <v>515</v>
      </c>
      <c r="H223" s="24" t="s">
        <v>516</v>
      </c>
      <c r="I223" s="8" t="s">
        <v>50</v>
      </c>
      <c r="J223" s="24" t="s">
        <v>61</v>
      </c>
      <c r="K223" s="12" t="s">
        <v>23</v>
      </c>
      <c r="L223" s="8" t="str">
        <f t="shared" si="6"/>
        <v>Bismarck_ND</v>
      </c>
      <c r="M223" s="9" t="str">
        <f t="shared" si="7"/>
        <v>-100.779327392578_Multimodal</v>
      </c>
      <c r="N223" s="12" t="s">
        <v>23</v>
      </c>
      <c r="O223" s="5"/>
      <c r="P223" s="5"/>
      <c r="Q223">
        <f>VLOOKUP($L223,LocID!$B$2:$I$966, 7, FALSE)</f>
        <v>-100.779327392578</v>
      </c>
      <c r="S223"/>
    </row>
    <row r="224" spans="1:19" ht="33" x14ac:dyDescent="0.25">
      <c r="A224" s="5">
        <v>340</v>
      </c>
      <c r="B224" s="6">
        <v>2007.0909999999999</v>
      </c>
      <c r="C224" s="8">
        <v>2007</v>
      </c>
      <c r="D224" s="8" t="s">
        <v>518</v>
      </c>
      <c r="E224" s="8" t="s">
        <v>519</v>
      </c>
      <c r="F224" s="10" t="s">
        <v>520</v>
      </c>
      <c r="G224" s="10" t="s">
        <v>520</v>
      </c>
      <c r="H224" s="8" t="s">
        <v>208</v>
      </c>
      <c r="I224" s="8" t="s">
        <v>50</v>
      </c>
      <c r="J224" s="10" t="s">
        <v>61</v>
      </c>
      <c r="K224" s="8" t="s">
        <v>26</v>
      </c>
      <c r="L224" s="8" t="str">
        <f t="shared" si="6"/>
        <v>Bloomington_IL</v>
      </c>
      <c r="M224" s="9" t="str">
        <f t="shared" si="7"/>
        <v>-88.9977111816406_Parking and TDM</v>
      </c>
      <c r="N224" s="8" t="s">
        <v>26</v>
      </c>
      <c r="O224" s="5"/>
      <c r="P224" s="5"/>
      <c r="Q224">
        <f>VLOOKUP($L224,LocID!$B$2:$I$966, 7, FALSE)</f>
        <v>-88.997711181640597</v>
      </c>
      <c r="S224"/>
    </row>
    <row r="225" spans="1:19" ht="33" x14ac:dyDescent="0.25">
      <c r="A225" s="5">
        <v>661</v>
      </c>
      <c r="B225" s="6">
        <v>2008.383</v>
      </c>
      <c r="C225" s="8" t="s">
        <v>35</v>
      </c>
      <c r="D225" s="11" t="s">
        <v>521</v>
      </c>
      <c r="E225" s="8" t="s">
        <v>522</v>
      </c>
      <c r="F225" s="10" t="s">
        <v>520</v>
      </c>
      <c r="G225" s="10" t="s">
        <v>520</v>
      </c>
      <c r="H225" s="8" t="s">
        <v>208</v>
      </c>
      <c r="I225" s="8" t="s">
        <v>50</v>
      </c>
      <c r="J225" s="8" t="s">
        <v>61</v>
      </c>
      <c r="K225" s="8" t="s">
        <v>26</v>
      </c>
      <c r="L225" s="8" t="str">
        <f t="shared" si="6"/>
        <v>Bloomington_IL</v>
      </c>
      <c r="M225" s="9" t="str">
        <f t="shared" si="7"/>
        <v>-88.9977111816406_Parking and TDM</v>
      </c>
      <c r="N225" s="8" t="s">
        <v>26</v>
      </c>
      <c r="O225" s="5"/>
      <c r="P225" s="5"/>
      <c r="Q225">
        <f>VLOOKUP($L225,LocID!$B$2:$I$966, 7, FALSE)</f>
        <v>-88.997711181640597</v>
      </c>
      <c r="S225"/>
    </row>
    <row r="226" spans="1:19" ht="33" x14ac:dyDescent="0.25">
      <c r="A226" s="5">
        <v>895</v>
      </c>
      <c r="B226" s="6">
        <v>2009.6559999999999</v>
      </c>
      <c r="C226" s="8" t="s">
        <v>56</v>
      </c>
      <c r="D226" s="11" t="s">
        <v>523</v>
      </c>
      <c r="E226" s="8" t="s">
        <v>524</v>
      </c>
      <c r="F226" s="10" t="s">
        <v>525</v>
      </c>
      <c r="G226" s="10" t="s">
        <v>525</v>
      </c>
      <c r="H226" s="8" t="s">
        <v>526</v>
      </c>
      <c r="I226" s="8" t="s">
        <v>50</v>
      </c>
      <c r="J226" s="8" t="s">
        <v>123</v>
      </c>
      <c r="K226" s="8" t="s">
        <v>23</v>
      </c>
      <c r="L226" s="8" t="str">
        <f t="shared" si="6"/>
        <v>Boise_ID</v>
      </c>
      <c r="M226" s="9" t="str">
        <f t="shared" si="7"/>
        <v>-116.193412780761_Multimodal</v>
      </c>
      <c r="N226" s="8" t="s">
        <v>23</v>
      </c>
      <c r="O226" s="5"/>
      <c r="P226" s="5"/>
      <c r="Q226">
        <f>VLOOKUP($L226,LocID!$B$2:$I$966, 7, FALSE)</f>
        <v>-116.19341278076099</v>
      </c>
      <c r="S226"/>
    </row>
    <row r="227" spans="1:19" x14ac:dyDescent="0.25">
      <c r="A227" s="5">
        <v>2138</v>
      </c>
      <c r="B227" s="6">
        <v>2013.0723</v>
      </c>
      <c r="C227" s="8" t="s">
        <v>112</v>
      </c>
      <c r="D227" s="8" t="s">
        <v>527</v>
      </c>
      <c r="E227" s="8" t="s">
        <v>528</v>
      </c>
      <c r="F227" s="8" t="s">
        <v>525</v>
      </c>
      <c r="G227" s="8" t="s">
        <v>525</v>
      </c>
      <c r="H227" s="8" t="s">
        <v>526</v>
      </c>
      <c r="I227" s="8" t="s">
        <v>50</v>
      </c>
      <c r="J227" s="8" t="s">
        <v>123</v>
      </c>
      <c r="K227" s="12" t="s">
        <v>98</v>
      </c>
      <c r="L227" s="8" t="str">
        <f t="shared" si="6"/>
        <v>Boise_ID</v>
      </c>
      <c r="M227" s="9" t="str">
        <f t="shared" si="7"/>
        <v>-116.193412780761_PACT</v>
      </c>
      <c r="N227" s="12" t="s">
        <v>98</v>
      </c>
      <c r="O227" s="5"/>
      <c r="P227" s="5"/>
      <c r="Q227">
        <f>VLOOKUP($L227,LocID!$B$2:$I$966, 7, FALSE)</f>
        <v>-116.19341278076099</v>
      </c>
      <c r="S227"/>
    </row>
    <row r="228" spans="1:19" x14ac:dyDescent="0.25">
      <c r="A228" s="5">
        <v>288</v>
      </c>
      <c r="B228" s="6">
        <v>2015.1241</v>
      </c>
      <c r="C228" s="9" t="s">
        <v>138</v>
      </c>
      <c r="D228" s="17" t="s">
        <v>529</v>
      </c>
      <c r="E228" s="17" t="s">
        <v>530</v>
      </c>
      <c r="F228" s="9" t="s">
        <v>525</v>
      </c>
      <c r="G228" s="9" t="s">
        <v>525</v>
      </c>
      <c r="H228" s="9" t="s">
        <v>526</v>
      </c>
      <c r="I228" s="8" t="s">
        <v>50</v>
      </c>
      <c r="J228" s="19" t="s">
        <v>123</v>
      </c>
      <c r="K228" s="9" t="s">
        <v>98</v>
      </c>
      <c r="L228" s="8" t="str">
        <f t="shared" si="6"/>
        <v>Boise_ID</v>
      </c>
      <c r="M228" s="9" t="str">
        <f t="shared" si="7"/>
        <v>-116.193412780761_PACT</v>
      </c>
      <c r="N228" s="9" t="s">
        <v>98</v>
      </c>
      <c r="O228" s="5"/>
      <c r="P228" s="5"/>
      <c r="Q228">
        <f>VLOOKUP($L228,LocID!$B$2:$I$966, 7, FALSE)</f>
        <v>-116.19341278076099</v>
      </c>
      <c r="S228"/>
    </row>
    <row r="229" spans="1:19" x14ac:dyDescent="0.25">
      <c r="A229" s="5">
        <v>399</v>
      </c>
      <c r="B229" s="6">
        <v>2006.2460000000001</v>
      </c>
      <c r="C229" s="8">
        <v>2007</v>
      </c>
      <c r="D229" s="8" t="s">
        <v>531</v>
      </c>
      <c r="E229" s="8" t="s">
        <v>532</v>
      </c>
      <c r="F229" s="10" t="s">
        <v>533</v>
      </c>
      <c r="G229" s="10" t="s">
        <v>533</v>
      </c>
      <c r="H229" s="8" t="s">
        <v>49</v>
      </c>
      <c r="I229" s="8" t="s">
        <v>50</v>
      </c>
      <c r="J229" s="10" t="s">
        <v>51</v>
      </c>
      <c r="K229" s="8" t="s">
        <v>52</v>
      </c>
      <c r="L229" s="8" t="str">
        <f t="shared" si="6"/>
        <v>Boston_MA</v>
      </c>
      <c r="M229" s="9" t="str">
        <f t="shared" si="7"/>
        <v>-71.0567398071289_Transit</v>
      </c>
      <c r="N229" s="8" t="s">
        <v>52</v>
      </c>
      <c r="O229" s="5"/>
      <c r="P229" s="5"/>
      <c r="Q229">
        <f>VLOOKUP($L229,LocID!$B$2:$I$966, 7, FALSE)</f>
        <v>-71.056739807128906</v>
      </c>
      <c r="S229"/>
    </row>
    <row r="230" spans="1:19" ht="33" x14ac:dyDescent="0.25">
      <c r="A230" s="5">
        <v>465</v>
      </c>
      <c r="B230" s="13">
        <v>2007.203</v>
      </c>
      <c r="C230" s="10">
        <v>2007</v>
      </c>
      <c r="D230" s="10" t="s">
        <v>534</v>
      </c>
      <c r="E230" s="10" t="s">
        <v>213</v>
      </c>
      <c r="F230" s="10" t="s">
        <v>533</v>
      </c>
      <c r="G230" s="10" t="s">
        <v>533</v>
      </c>
      <c r="H230" s="10" t="s">
        <v>49</v>
      </c>
      <c r="I230" s="8" t="s">
        <v>50</v>
      </c>
      <c r="J230" s="10" t="s">
        <v>51</v>
      </c>
      <c r="K230" s="10" t="s">
        <v>26</v>
      </c>
      <c r="L230" s="8" t="str">
        <f t="shared" si="6"/>
        <v>Boston_MA</v>
      </c>
      <c r="M230" s="9" t="str">
        <f t="shared" si="7"/>
        <v>-71.0567398071289_Parking and TDM</v>
      </c>
      <c r="N230" s="10" t="s">
        <v>26</v>
      </c>
      <c r="O230" s="5"/>
      <c r="P230" s="5"/>
      <c r="Q230">
        <f>VLOOKUP($L230,LocID!$B$2:$I$966, 7, FALSE)</f>
        <v>-71.056739807128906</v>
      </c>
      <c r="S230"/>
    </row>
    <row r="231" spans="1:19" ht="33" x14ac:dyDescent="0.25">
      <c r="A231" s="5">
        <v>508</v>
      </c>
      <c r="B231" s="6">
        <v>2008.018</v>
      </c>
      <c r="C231" s="8" t="s">
        <v>535</v>
      </c>
      <c r="D231" s="11" t="s">
        <v>536</v>
      </c>
      <c r="E231" s="8" t="s">
        <v>537</v>
      </c>
      <c r="F231" s="10" t="s">
        <v>533</v>
      </c>
      <c r="G231" s="10" t="s">
        <v>533</v>
      </c>
      <c r="H231" s="8" t="s">
        <v>49</v>
      </c>
      <c r="I231" s="8" t="s">
        <v>50</v>
      </c>
      <c r="J231" s="8" t="s">
        <v>51</v>
      </c>
      <c r="K231" s="8" t="s">
        <v>23</v>
      </c>
      <c r="L231" s="8" t="str">
        <f t="shared" si="6"/>
        <v>Boston_MA</v>
      </c>
      <c r="M231" s="9" t="str">
        <f t="shared" si="7"/>
        <v>-71.0567398071289_Multimodal</v>
      </c>
      <c r="N231" s="8" t="s">
        <v>23</v>
      </c>
      <c r="O231" s="5"/>
      <c r="P231" s="5"/>
      <c r="Q231">
        <f>VLOOKUP($L231,LocID!$B$2:$I$966, 7, FALSE)</f>
        <v>-71.056739807128906</v>
      </c>
      <c r="S231"/>
    </row>
    <row r="232" spans="1:19" ht="33" x14ac:dyDescent="0.25">
      <c r="A232" s="5">
        <v>527</v>
      </c>
      <c r="B232" s="6">
        <v>2008.0170000000001</v>
      </c>
      <c r="C232" s="8" t="s">
        <v>535</v>
      </c>
      <c r="D232" s="11" t="s">
        <v>538</v>
      </c>
      <c r="E232" s="8" t="s">
        <v>537</v>
      </c>
      <c r="F232" s="10" t="s">
        <v>533</v>
      </c>
      <c r="G232" s="10" t="s">
        <v>533</v>
      </c>
      <c r="H232" s="8" t="s">
        <v>49</v>
      </c>
      <c r="I232" s="8" t="s">
        <v>50</v>
      </c>
      <c r="J232" s="8" t="s">
        <v>51</v>
      </c>
      <c r="K232" s="8" t="s">
        <v>23</v>
      </c>
      <c r="L232" s="8" t="str">
        <f t="shared" si="6"/>
        <v>Boston_MA</v>
      </c>
      <c r="M232" s="9" t="str">
        <f t="shared" si="7"/>
        <v>-71.0567398071289_Multimodal</v>
      </c>
      <c r="N232" s="8" t="s">
        <v>23</v>
      </c>
      <c r="O232" s="5"/>
      <c r="P232" s="5"/>
      <c r="Q232">
        <f>VLOOKUP($L232,LocID!$B$2:$I$966, 7, FALSE)</f>
        <v>-71.056739807128906</v>
      </c>
      <c r="S232"/>
    </row>
    <row r="233" spans="1:19" ht="33" x14ac:dyDescent="0.25">
      <c r="A233" s="5">
        <v>563</v>
      </c>
      <c r="B233" s="6">
        <v>2008.11</v>
      </c>
      <c r="C233" s="8" t="s">
        <v>104</v>
      </c>
      <c r="D233" s="11" t="s">
        <v>539</v>
      </c>
      <c r="E233" s="8" t="s">
        <v>540</v>
      </c>
      <c r="F233" s="10" t="s">
        <v>533</v>
      </c>
      <c r="G233" s="10" t="s">
        <v>533</v>
      </c>
      <c r="H233" s="8" t="s">
        <v>49</v>
      </c>
      <c r="I233" s="8" t="s">
        <v>50</v>
      </c>
      <c r="J233" s="8" t="s">
        <v>51</v>
      </c>
      <c r="K233" s="8" t="s">
        <v>26</v>
      </c>
      <c r="L233" s="8" t="str">
        <f t="shared" si="6"/>
        <v>Boston_MA</v>
      </c>
      <c r="M233" s="9" t="str">
        <f t="shared" si="7"/>
        <v>-71.0567398071289_Parking and TDM</v>
      </c>
      <c r="N233" s="8" t="s">
        <v>26</v>
      </c>
      <c r="O233" s="5"/>
      <c r="P233" s="5"/>
      <c r="Q233">
        <f>VLOOKUP($L233,LocID!$B$2:$I$966, 7, FALSE)</f>
        <v>-71.056739807128906</v>
      </c>
      <c r="S233"/>
    </row>
    <row r="234" spans="1:19" x14ac:dyDescent="0.25">
      <c r="A234" s="5">
        <v>624</v>
      </c>
      <c r="B234" s="6">
        <v>2008.0450000000001</v>
      </c>
      <c r="C234" s="8" t="s">
        <v>29</v>
      </c>
      <c r="D234" s="8" t="s">
        <v>541</v>
      </c>
      <c r="E234" s="8" t="s">
        <v>532</v>
      </c>
      <c r="F234" s="10" t="s">
        <v>533</v>
      </c>
      <c r="G234" s="10" t="s">
        <v>533</v>
      </c>
      <c r="H234" s="8" t="s">
        <v>49</v>
      </c>
      <c r="I234" s="8" t="s">
        <v>50</v>
      </c>
      <c r="J234" s="8" t="s">
        <v>542</v>
      </c>
      <c r="K234" s="8" t="s">
        <v>52</v>
      </c>
      <c r="L234" s="8" t="str">
        <f t="shared" si="6"/>
        <v>Boston_MA</v>
      </c>
      <c r="M234" s="9" t="str">
        <f t="shared" si="7"/>
        <v>-71.0567398071289_Transit</v>
      </c>
      <c r="N234" s="8" t="s">
        <v>52</v>
      </c>
      <c r="O234" s="5"/>
      <c r="P234" s="5"/>
      <c r="Q234">
        <f>VLOOKUP($L234,LocID!$B$2:$I$966, 7, FALSE)</f>
        <v>-71.056739807128906</v>
      </c>
      <c r="S234"/>
    </row>
    <row r="235" spans="1:19" x14ac:dyDescent="0.25">
      <c r="A235" s="5">
        <v>646</v>
      </c>
      <c r="B235" s="26">
        <v>2008.202</v>
      </c>
      <c r="C235" s="8" t="s">
        <v>29</v>
      </c>
      <c r="D235" s="11" t="s">
        <v>543</v>
      </c>
      <c r="E235" s="8" t="s">
        <v>532</v>
      </c>
      <c r="F235" s="10" t="s">
        <v>533</v>
      </c>
      <c r="G235" s="10" t="s">
        <v>533</v>
      </c>
      <c r="H235" s="8" t="s">
        <v>49</v>
      </c>
      <c r="I235" s="8" t="s">
        <v>50</v>
      </c>
      <c r="J235" s="8" t="s">
        <v>51</v>
      </c>
      <c r="K235" s="8" t="s">
        <v>98</v>
      </c>
      <c r="L235" s="8" t="str">
        <f t="shared" si="6"/>
        <v>Boston_MA</v>
      </c>
      <c r="M235" s="9" t="str">
        <f t="shared" si="7"/>
        <v>-71.0567398071289_PACT</v>
      </c>
      <c r="N235" s="8" t="s">
        <v>98</v>
      </c>
      <c r="O235" s="5"/>
      <c r="P235" s="5"/>
      <c r="Q235">
        <f>VLOOKUP($L235,LocID!$B$2:$I$966, 7, FALSE)</f>
        <v>-71.056739807128906</v>
      </c>
      <c r="S235"/>
    </row>
    <row r="236" spans="1:19" ht="33" x14ac:dyDescent="0.25">
      <c r="A236" s="5">
        <v>656</v>
      </c>
      <c r="B236" s="6">
        <v>2008.3989999999999</v>
      </c>
      <c r="C236" s="8" t="s">
        <v>35</v>
      </c>
      <c r="D236" s="11" t="s">
        <v>544</v>
      </c>
      <c r="E236" s="8" t="s">
        <v>545</v>
      </c>
      <c r="F236" s="10" t="s">
        <v>533</v>
      </c>
      <c r="G236" s="10" t="s">
        <v>533</v>
      </c>
      <c r="H236" s="8" t="s">
        <v>49</v>
      </c>
      <c r="I236" s="8" t="s">
        <v>50</v>
      </c>
      <c r="J236" s="8" t="s">
        <v>51</v>
      </c>
      <c r="K236" s="8" t="s">
        <v>23</v>
      </c>
      <c r="L236" s="8" t="str">
        <f t="shared" si="6"/>
        <v>Boston_MA</v>
      </c>
      <c r="M236" s="9" t="str">
        <f t="shared" si="7"/>
        <v>-71.0567398071289_Multimodal</v>
      </c>
      <c r="N236" s="8" t="s">
        <v>23</v>
      </c>
      <c r="O236" s="5"/>
      <c r="P236" s="5"/>
      <c r="Q236">
        <f>VLOOKUP($L236,LocID!$B$2:$I$966, 7, FALSE)</f>
        <v>-71.056739807128906</v>
      </c>
      <c r="S236"/>
    </row>
    <row r="237" spans="1:19" ht="33" x14ac:dyDescent="0.25">
      <c r="A237" s="5">
        <v>767</v>
      </c>
      <c r="B237" s="6">
        <v>2009.297</v>
      </c>
      <c r="C237" s="8" t="s">
        <v>39</v>
      </c>
      <c r="D237" s="11" t="s">
        <v>546</v>
      </c>
      <c r="E237" s="8" t="s">
        <v>213</v>
      </c>
      <c r="F237" s="10" t="s">
        <v>533</v>
      </c>
      <c r="G237" s="10" t="s">
        <v>533</v>
      </c>
      <c r="H237" s="8" t="s">
        <v>49</v>
      </c>
      <c r="I237" s="8" t="s">
        <v>50</v>
      </c>
      <c r="J237" s="8" t="s">
        <v>55</v>
      </c>
      <c r="K237" s="8" t="s">
        <v>26</v>
      </c>
      <c r="L237" s="8" t="str">
        <f t="shared" si="6"/>
        <v>Boston_MA</v>
      </c>
      <c r="M237" s="9" t="str">
        <f t="shared" si="7"/>
        <v>-71.0567398071289_Parking and TDM</v>
      </c>
      <c r="N237" s="8" t="s">
        <v>26</v>
      </c>
      <c r="O237" s="5"/>
      <c r="P237" s="5"/>
      <c r="Q237">
        <f>VLOOKUP($L237,LocID!$B$2:$I$966, 7, FALSE)</f>
        <v>-71.056739807128906</v>
      </c>
      <c r="S237"/>
    </row>
    <row r="238" spans="1:19" ht="33" x14ac:dyDescent="0.25">
      <c r="A238" s="5">
        <v>898</v>
      </c>
      <c r="B238" s="6">
        <v>2009.09</v>
      </c>
      <c r="C238" s="8" t="s">
        <v>56</v>
      </c>
      <c r="D238" s="11" t="s">
        <v>547</v>
      </c>
      <c r="E238" s="8" t="s">
        <v>548</v>
      </c>
      <c r="F238" s="10" t="s">
        <v>533</v>
      </c>
      <c r="G238" s="10" t="s">
        <v>533</v>
      </c>
      <c r="H238" s="8" t="s">
        <v>49</v>
      </c>
      <c r="I238" s="8" t="s">
        <v>50</v>
      </c>
      <c r="J238" s="8" t="s">
        <v>55</v>
      </c>
      <c r="K238" s="8" t="s">
        <v>26</v>
      </c>
      <c r="L238" s="8" t="str">
        <f t="shared" si="6"/>
        <v>Boston_MA</v>
      </c>
      <c r="M238" s="9" t="str">
        <f t="shared" si="7"/>
        <v>-71.0567398071289_Parking and TDM</v>
      </c>
      <c r="N238" s="8" t="s">
        <v>26</v>
      </c>
      <c r="O238" s="5"/>
      <c r="P238" s="5"/>
      <c r="Q238">
        <f>VLOOKUP($L238,LocID!$B$2:$I$966, 7, FALSE)</f>
        <v>-71.056739807128906</v>
      </c>
      <c r="S238"/>
    </row>
    <row r="239" spans="1:19" ht="33" x14ac:dyDescent="0.25">
      <c r="A239" s="5">
        <v>956</v>
      </c>
      <c r="B239" s="6">
        <v>2009.627</v>
      </c>
      <c r="C239" s="8" t="s">
        <v>204</v>
      </c>
      <c r="D239" s="11" t="s">
        <v>549</v>
      </c>
      <c r="E239" s="8" t="s">
        <v>550</v>
      </c>
      <c r="F239" s="10" t="s">
        <v>533</v>
      </c>
      <c r="G239" s="10" t="s">
        <v>533</v>
      </c>
      <c r="H239" s="8" t="s">
        <v>49</v>
      </c>
      <c r="I239" s="8" t="s">
        <v>50</v>
      </c>
      <c r="J239" s="8" t="s">
        <v>51</v>
      </c>
      <c r="K239" s="8" t="s">
        <v>26</v>
      </c>
      <c r="L239" s="8" t="str">
        <f t="shared" si="6"/>
        <v>Boston_MA</v>
      </c>
      <c r="M239" s="9" t="str">
        <f t="shared" si="7"/>
        <v>-71.0567398071289_Parking and TDM</v>
      </c>
      <c r="N239" s="8" t="s">
        <v>26</v>
      </c>
      <c r="O239" s="5"/>
      <c r="P239" s="5"/>
      <c r="Q239">
        <f>VLOOKUP($L239,LocID!$B$2:$I$966, 7, FALSE)</f>
        <v>-71.056739807128906</v>
      </c>
      <c r="S239"/>
    </row>
    <row r="240" spans="1:19" x14ac:dyDescent="0.25">
      <c r="A240" s="5">
        <v>1006</v>
      </c>
      <c r="B240" s="6">
        <v>2010.268</v>
      </c>
      <c r="C240" s="8" t="s">
        <v>82</v>
      </c>
      <c r="D240" s="11" t="s">
        <v>551</v>
      </c>
      <c r="E240" s="8" t="s">
        <v>552</v>
      </c>
      <c r="F240" s="10" t="s">
        <v>533</v>
      </c>
      <c r="G240" s="10" t="s">
        <v>533</v>
      </c>
      <c r="H240" s="8" t="s">
        <v>49</v>
      </c>
      <c r="I240" s="8" t="s">
        <v>50</v>
      </c>
      <c r="J240" s="8" t="s">
        <v>51</v>
      </c>
      <c r="K240" s="8" t="s">
        <v>98</v>
      </c>
      <c r="L240" s="8" t="str">
        <f t="shared" si="6"/>
        <v>Boston_MA</v>
      </c>
      <c r="M240" s="9" t="str">
        <f t="shared" si="7"/>
        <v>-71.0567398071289_PACT</v>
      </c>
      <c r="N240" s="8" t="s">
        <v>98</v>
      </c>
      <c r="O240" s="5"/>
      <c r="P240" s="5"/>
      <c r="Q240">
        <f>VLOOKUP($L240,LocID!$B$2:$I$966, 7, FALSE)</f>
        <v>-71.056739807128906</v>
      </c>
      <c r="S240"/>
    </row>
    <row r="241" spans="1:19" x14ac:dyDescent="0.25">
      <c r="A241" s="5">
        <v>1048</v>
      </c>
      <c r="B241" s="6">
        <v>2010.248</v>
      </c>
      <c r="C241" s="8" t="s">
        <v>68</v>
      </c>
      <c r="D241" s="11" t="s">
        <v>553</v>
      </c>
      <c r="E241" s="8" t="s">
        <v>532</v>
      </c>
      <c r="F241" s="10" t="s">
        <v>533</v>
      </c>
      <c r="G241" s="10" t="s">
        <v>533</v>
      </c>
      <c r="H241" s="8" t="s">
        <v>49</v>
      </c>
      <c r="I241" s="8" t="s">
        <v>50</v>
      </c>
      <c r="J241" s="8" t="s">
        <v>51</v>
      </c>
      <c r="K241" s="8" t="s">
        <v>52</v>
      </c>
      <c r="L241" s="8" t="str">
        <f t="shared" si="6"/>
        <v>Boston_MA</v>
      </c>
      <c r="M241" s="9" t="str">
        <f t="shared" si="7"/>
        <v>-71.0567398071289_Transit</v>
      </c>
      <c r="N241" s="8" t="s">
        <v>52</v>
      </c>
      <c r="O241" s="5"/>
      <c r="P241" s="5"/>
      <c r="Q241">
        <f>VLOOKUP($L241,LocID!$B$2:$I$966, 7, FALSE)</f>
        <v>-71.056739807128906</v>
      </c>
      <c r="S241"/>
    </row>
    <row r="242" spans="1:19" x14ac:dyDescent="0.25">
      <c r="A242" s="5">
        <v>1111</v>
      </c>
      <c r="B242" s="26">
        <v>2010.739</v>
      </c>
      <c r="C242" s="8" t="s">
        <v>43</v>
      </c>
      <c r="D242" s="11" t="s">
        <v>554</v>
      </c>
      <c r="E242" s="8" t="s">
        <v>532</v>
      </c>
      <c r="F242" s="10" t="s">
        <v>533</v>
      </c>
      <c r="G242" s="10" t="s">
        <v>533</v>
      </c>
      <c r="H242" s="8" t="s">
        <v>49</v>
      </c>
      <c r="I242" s="8" t="s">
        <v>50</v>
      </c>
      <c r="J242" s="8" t="s">
        <v>51</v>
      </c>
      <c r="K242" s="8" t="s">
        <v>98</v>
      </c>
      <c r="L242" s="8" t="str">
        <f t="shared" si="6"/>
        <v>Boston_MA</v>
      </c>
      <c r="M242" s="9" t="str">
        <f t="shared" si="7"/>
        <v>-71.0567398071289_PACT</v>
      </c>
      <c r="N242" s="8" t="s">
        <v>98</v>
      </c>
      <c r="O242" s="5"/>
      <c r="P242" s="5"/>
      <c r="Q242">
        <f>VLOOKUP($L242,LocID!$B$2:$I$966, 7, FALSE)</f>
        <v>-71.056739807128906</v>
      </c>
      <c r="S242"/>
    </row>
    <row r="243" spans="1:19" ht="33" x14ac:dyDescent="0.25">
      <c r="A243" s="5">
        <v>1145</v>
      </c>
      <c r="B243" s="6">
        <v>2010.673</v>
      </c>
      <c r="C243" s="8" t="s">
        <v>274</v>
      </c>
      <c r="D243" s="11" t="s">
        <v>555</v>
      </c>
      <c r="E243" s="8" t="s">
        <v>556</v>
      </c>
      <c r="F243" s="10" t="s">
        <v>533</v>
      </c>
      <c r="G243" s="10" t="s">
        <v>533</v>
      </c>
      <c r="H243" s="8" t="s">
        <v>49</v>
      </c>
      <c r="I243" s="8" t="s">
        <v>50</v>
      </c>
      <c r="J243" s="8" t="s">
        <v>51</v>
      </c>
      <c r="K243" s="8" t="s">
        <v>23</v>
      </c>
      <c r="L243" s="8" t="str">
        <f t="shared" si="6"/>
        <v>Boston_MA</v>
      </c>
      <c r="M243" s="9" t="str">
        <f t="shared" si="7"/>
        <v>-71.0567398071289_Multimodal</v>
      </c>
      <c r="N243" s="8" t="s">
        <v>23</v>
      </c>
      <c r="O243" s="5"/>
      <c r="P243" s="5"/>
      <c r="Q243">
        <f>VLOOKUP($L243,LocID!$B$2:$I$966, 7, FALSE)</f>
        <v>-71.056739807128906</v>
      </c>
      <c r="S243"/>
    </row>
    <row r="244" spans="1:19" ht="33" x14ac:dyDescent="0.25">
      <c r="A244" s="5">
        <v>1165</v>
      </c>
      <c r="B244" s="6">
        <v>2010.519</v>
      </c>
      <c r="C244" s="8" t="s">
        <v>274</v>
      </c>
      <c r="D244" s="11" t="s">
        <v>557</v>
      </c>
      <c r="E244" s="8" t="s">
        <v>558</v>
      </c>
      <c r="F244" s="10" t="s">
        <v>533</v>
      </c>
      <c r="G244" s="10" t="s">
        <v>533</v>
      </c>
      <c r="H244" s="8" t="s">
        <v>49</v>
      </c>
      <c r="I244" s="8" t="s">
        <v>50</v>
      </c>
      <c r="J244" s="8" t="s">
        <v>51</v>
      </c>
      <c r="K244" s="8" t="s">
        <v>26</v>
      </c>
      <c r="L244" s="8" t="str">
        <f t="shared" si="6"/>
        <v>Boston_MA</v>
      </c>
      <c r="M244" s="9" t="str">
        <f t="shared" si="7"/>
        <v>-71.0567398071289_Parking and TDM</v>
      </c>
      <c r="N244" s="8" t="s">
        <v>26</v>
      </c>
      <c r="O244" s="5"/>
      <c r="P244" s="5"/>
      <c r="Q244">
        <f>VLOOKUP($L244,LocID!$B$2:$I$966, 7, FALSE)</f>
        <v>-71.056739807128906</v>
      </c>
      <c r="S244"/>
    </row>
    <row r="245" spans="1:19" ht="33" x14ac:dyDescent="0.25">
      <c r="A245" s="5">
        <v>1227</v>
      </c>
      <c r="B245" s="6">
        <v>2011.135</v>
      </c>
      <c r="C245" s="8" t="s">
        <v>85</v>
      </c>
      <c r="D245" s="11" t="s">
        <v>559</v>
      </c>
      <c r="E245" s="8" t="s">
        <v>560</v>
      </c>
      <c r="F245" s="10" t="s">
        <v>533</v>
      </c>
      <c r="G245" s="10" t="s">
        <v>533</v>
      </c>
      <c r="H245" s="8" t="s">
        <v>49</v>
      </c>
      <c r="I245" s="8" t="s">
        <v>50</v>
      </c>
      <c r="J245" s="8" t="s">
        <v>51</v>
      </c>
      <c r="K245" s="8" t="s">
        <v>26</v>
      </c>
      <c r="L245" s="8" t="str">
        <f t="shared" si="6"/>
        <v>Boston_MA</v>
      </c>
      <c r="M245" s="9" t="str">
        <f t="shared" si="7"/>
        <v>-71.0567398071289_Parking and TDM</v>
      </c>
      <c r="N245" s="8" t="s">
        <v>26</v>
      </c>
      <c r="O245" s="5"/>
      <c r="P245" s="5"/>
      <c r="Q245">
        <f>VLOOKUP($L245,LocID!$B$2:$I$966, 7, FALSE)</f>
        <v>-71.056739807128906</v>
      </c>
      <c r="S245"/>
    </row>
    <row r="246" spans="1:19" ht="33" x14ac:dyDescent="0.25">
      <c r="A246" s="5">
        <v>1236</v>
      </c>
      <c r="B246" s="6">
        <v>2010.414</v>
      </c>
      <c r="C246" s="8" t="s">
        <v>85</v>
      </c>
      <c r="D246" s="11" t="s">
        <v>561</v>
      </c>
      <c r="E246" s="8" t="s">
        <v>213</v>
      </c>
      <c r="F246" s="10" t="s">
        <v>533</v>
      </c>
      <c r="G246" s="10" t="s">
        <v>533</v>
      </c>
      <c r="H246" s="8" t="s">
        <v>49</v>
      </c>
      <c r="I246" s="8" t="s">
        <v>50</v>
      </c>
      <c r="J246" s="8" t="s">
        <v>51</v>
      </c>
      <c r="K246" s="8" t="s">
        <v>26</v>
      </c>
      <c r="L246" s="8" t="str">
        <f t="shared" si="6"/>
        <v>Boston_MA</v>
      </c>
      <c r="M246" s="9" t="str">
        <f t="shared" si="7"/>
        <v>-71.0567398071289_Parking and TDM</v>
      </c>
      <c r="N246" s="8" t="s">
        <v>26</v>
      </c>
      <c r="O246" s="5"/>
      <c r="P246" s="5"/>
      <c r="Q246">
        <f>VLOOKUP($L246,LocID!$B$2:$I$966, 7, FALSE)</f>
        <v>-71.056739807128906</v>
      </c>
      <c r="S246"/>
    </row>
    <row r="247" spans="1:19" x14ac:dyDescent="0.25">
      <c r="A247" s="5">
        <v>1263</v>
      </c>
      <c r="B247" s="26">
        <v>2011.258</v>
      </c>
      <c r="C247" s="8" t="s">
        <v>85</v>
      </c>
      <c r="D247" s="11" t="s">
        <v>562</v>
      </c>
      <c r="E247" s="8" t="s">
        <v>532</v>
      </c>
      <c r="F247" s="10" t="s">
        <v>533</v>
      </c>
      <c r="G247" s="10" t="s">
        <v>533</v>
      </c>
      <c r="H247" s="8" t="s">
        <v>49</v>
      </c>
      <c r="I247" s="8" t="s">
        <v>50</v>
      </c>
      <c r="J247" s="8" t="s">
        <v>51</v>
      </c>
      <c r="K247" s="8" t="s">
        <v>98</v>
      </c>
      <c r="L247" s="8" t="str">
        <f t="shared" si="6"/>
        <v>Boston_MA</v>
      </c>
      <c r="M247" s="9" t="str">
        <f t="shared" si="7"/>
        <v>-71.0567398071289_PACT</v>
      </c>
      <c r="N247" s="8" t="s">
        <v>98</v>
      </c>
      <c r="O247" s="5"/>
      <c r="P247" s="5"/>
      <c r="Q247">
        <f>VLOOKUP($L247,LocID!$B$2:$I$966, 7, FALSE)</f>
        <v>-71.056739807128906</v>
      </c>
      <c r="S247"/>
    </row>
    <row r="248" spans="1:19" x14ac:dyDescent="0.25">
      <c r="A248" s="5">
        <v>1330</v>
      </c>
      <c r="B248" s="6">
        <v>2011.223</v>
      </c>
      <c r="C248" s="8" t="s">
        <v>409</v>
      </c>
      <c r="D248" s="11" t="s">
        <v>563</v>
      </c>
      <c r="E248" s="8" t="s">
        <v>558</v>
      </c>
      <c r="F248" s="10" t="s">
        <v>533</v>
      </c>
      <c r="G248" s="10" t="s">
        <v>533</v>
      </c>
      <c r="H248" s="8" t="s">
        <v>49</v>
      </c>
      <c r="I248" s="8" t="s">
        <v>50</v>
      </c>
      <c r="J248" s="8" t="s">
        <v>51</v>
      </c>
      <c r="K248" s="8" t="s">
        <v>52</v>
      </c>
      <c r="L248" s="8" t="str">
        <f t="shared" si="6"/>
        <v>Boston_MA</v>
      </c>
      <c r="M248" s="9" t="str">
        <f t="shared" si="7"/>
        <v>-71.0567398071289_Transit</v>
      </c>
      <c r="N248" s="8" t="s">
        <v>52</v>
      </c>
      <c r="O248" s="5"/>
      <c r="P248" s="5"/>
      <c r="Q248">
        <f>VLOOKUP($L248,LocID!$B$2:$I$966, 7, FALSE)</f>
        <v>-71.056739807128906</v>
      </c>
      <c r="S248"/>
    </row>
    <row r="249" spans="1:19" ht="33" x14ac:dyDescent="0.25">
      <c r="A249" s="5">
        <v>1406</v>
      </c>
      <c r="B249" s="6">
        <v>2011.585</v>
      </c>
      <c r="C249" s="8" t="s">
        <v>233</v>
      </c>
      <c r="D249" s="8" t="s">
        <v>564</v>
      </c>
      <c r="E249" s="8" t="s">
        <v>560</v>
      </c>
      <c r="F249" s="10" t="s">
        <v>533</v>
      </c>
      <c r="G249" s="10" t="s">
        <v>533</v>
      </c>
      <c r="H249" s="8" t="s">
        <v>49</v>
      </c>
      <c r="I249" s="8" t="s">
        <v>50</v>
      </c>
      <c r="J249" s="8" t="s">
        <v>51</v>
      </c>
      <c r="K249" s="8" t="s">
        <v>23</v>
      </c>
      <c r="L249" s="8" t="str">
        <f t="shared" si="6"/>
        <v>Boston_MA</v>
      </c>
      <c r="M249" s="9" t="str">
        <f t="shared" si="7"/>
        <v>-71.0567398071289_Multimodal</v>
      </c>
      <c r="N249" s="8" t="s">
        <v>23</v>
      </c>
      <c r="O249" s="5"/>
      <c r="P249" s="5"/>
      <c r="Q249">
        <f>VLOOKUP($L249,LocID!$B$2:$I$966, 7, FALSE)</f>
        <v>-71.056739807128906</v>
      </c>
      <c r="S249"/>
    </row>
    <row r="250" spans="1:19" x14ac:dyDescent="0.25">
      <c r="A250" s="5">
        <v>1430</v>
      </c>
      <c r="B250" s="6">
        <v>2011.4829999999999</v>
      </c>
      <c r="C250" s="8" t="s">
        <v>233</v>
      </c>
      <c r="D250" s="8" t="s">
        <v>565</v>
      </c>
      <c r="E250" s="8" t="s">
        <v>566</v>
      </c>
      <c r="F250" s="10" t="s">
        <v>533</v>
      </c>
      <c r="G250" s="10" t="s">
        <v>533</v>
      </c>
      <c r="H250" s="8" t="s">
        <v>49</v>
      </c>
      <c r="I250" s="8" t="s">
        <v>50</v>
      </c>
      <c r="J250" s="8" t="s">
        <v>51</v>
      </c>
      <c r="K250" s="8" t="s">
        <v>52</v>
      </c>
      <c r="L250" s="8" t="str">
        <f t="shared" si="6"/>
        <v>Boston_MA</v>
      </c>
      <c r="M250" s="9" t="str">
        <f t="shared" si="7"/>
        <v>-71.0567398071289_Transit</v>
      </c>
      <c r="N250" s="8" t="s">
        <v>52</v>
      </c>
      <c r="O250" s="5"/>
      <c r="P250" s="5"/>
      <c r="Q250">
        <f>VLOOKUP($L250,LocID!$B$2:$I$966, 7, FALSE)</f>
        <v>-71.056739807128906</v>
      </c>
      <c r="S250"/>
    </row>
    <row r="251" spans="1:19" ht="33" x14ac:dyDescent="0.25">
      <c r="A251" s="5">
        <v>1435</v>
      </c>
      <c r="B251" s="6">
        <v>2011.8119999999999</v>
      </c>
      <c r="C251" s="8" t="s">
        <v>233</v>
      </c>
      <c r="D251" s="8" t="s">
        <v>567</v>
      </c>
      <c r="E251" s="8" t="s">
        <v>548</v>
      </c>
      <c r="F251" s="10" t="s">
        <v>533</v>
      </c>
      <c r="G251" s="10" t="s">
        <v>533</v>
      </c>
      <c r="H251" s="8" t="s">
        <v>49</v>
      </c>
      <c r="I251" s="8" t="s">
        <v>50</v>
      </c>
      <c r="J251" s="8" t="s">
        <v>51</v>
      </c>
      <c r="K251" s="8" t="s">
        <v>26</v>
      </c>
      <c r="L251" s="8" t="str">
        <f t="shared" si="6"/>
        <v>Boston_MA</v>
      </c>
      <c r="M251" s="9" t="str">
        <f t="shared" si="7"/>
        <v>-71.0567398071289_Parking and tdm</v>
      </c>
      <c r="N251" s="8" t="s">
        <v>428</v>
      </c>
      <c r="O251" s="5"/>
      <c r="P251" s="5"/>
      <c r="Q251">
        <f>VLOOKUP($L251,LocID!$B$2:$I$966, 7, FALSE)</f>
        <v>-71.056739807128906</v>
      </c>
      <c r="S251"/>
    </row>
    <row r="252" spans="1:19" ht="33" x14ac:dyDescent="0.25">
      <c r="A252" s="5">
        <v>1450</v>
      </c>
      <c r="B252" s="6">
        <v>2011.809</v>
      </c>
      <c r="C252" s="8" t="s">
        <v>233</v>
      </c>
      <c r="D252" s="8" t="s">
        <v>568</v>
      </c>
      <c r="E252" s="8" t="s">
        <v>550</v>
      </c>
      <c r="F252" s="10" t="s">
        <v>533</v>
      </c>
      <c r="G252" s="10" t="s">
        <v>533</v>
      </c>
      <c r="H252" s="8" t="s">
        <v>49</v>
      </c>
      <c r="I252" s="8" t="s">
        <v>50</v>
      </c>
      <c r="J252" s="8" t="s">
        <v>51</v>
      </c>
      <c r="K252" s="8" t="s">
        <v>26</v>
      </c>
      <c r="L252" s="8" t="str">
        <f t="shared" si="6"/>
        <v>Boston_MA</v>
      </c>
      <c r="M252" s="9" t="str">
        <f t="shared" si="7"/>
        <v>-71.0567398071289_Parking and tdm</v>
      </c>
      <c r="N252" s="8" t="s">
        <v>428</v>
      </c>
      <c r="O252" s="5"/>
      <c r="P252" s="5"/>
      <c r="Q252">
        <f>VLOOKUP($L252,LocID!$B$2:$I$966, 7, FALSE)</f>
        <v>-71.056739807128906</v>
      </c>
      <c r="S252"/>
    </row>
    <row r="253" spans="1:19" ht="33" x14ac:dyDescent="0.25">
      <c r="A253" s="5">
        <v>1479</v>
      </c>
      <c r="B253" s="6">
        <v>2012.2280000000001</v>
      </c>
      <c r="C253" s="10" t="s">
        <v>147</v>
      </c>
      <c r="D253" s="10" t="s">
        <v>569</v>
      </c>
      <c r="E253" s="10" t="s">
        <v>570</v>
      </c>
      <c r="F253" s="10" t="s">
        <v>533</v>
      </c>
      <c r="G253" s="10" t="s">
        <v>533</v>
      </c>
      <c r="H253" s="10" t="s">
        <v>49</v>
      </c>
      <c r="I253" s="8" t="s">
        <v>50</v>
      </c>
      <c r="J253" s="10" t="s">
        <v>51</v>
      </c>
      <c r="K253" s="10" t="s">
        <v>26</v>
      </c>
      <c r="L253" s="8" t="str">
        <f t="shared" si="6"/>
        <v>Boston_MA</v>
      </c>
      <c r="M253" s="9" t="str">
        <f t="shared" si="7"/>
        <v>-71.0567398071289_Parking and TDM</v>
      </c>
      <c r="N253" s="10" t="s">
        <v>26</v>
      </c>
      <c r="O253" s="5"/>
      <c r="P253" s="5"/>
      <c r="Q253">
        <f>VLOOKUP($L253,LocID!$B$2:$I$966, 7, FALSE)</f>
        <v>-71.056739807128906</v>
      </c>
      <c r="S253"/>
    </row>
    <row r="254" spans="1:19" ht="33" x14ac:dyDescent="0.25">
      <c r="A254" s="5">
        <v>1533</v>
      </c>
      <c r="B254" s="6">
        <v>2012.23</v>
      </c>
      <c r="C254" s="10" t="s">
        <v>147</v>
      </c>
      <c r="D254" s="10" t="s">
        <v>571</v>
      </c>
      <c r="E254" s="10" t="s">
        <v>570</v>
      </c>
      <c r="F254" s="10" t="s">
        <v>533</v>
      </c>
      <c r="G254" s="10" t="s">
        <v>533</v>
      </c>
      <c r="H254" s="10" t="s">
        <v>49</v>
      </c>
      <c r="I254" s="8" t="s">
        <v>50</v>
      </c>
      <c r="J254" s="10" t="s">
        <v>51</v>
      </c>
      <c r="K254" s="10" t="s">
        <v>26</v>
      </c>
      <c r="L254" s="8" t="str">
        <f t="shared" si="6"/>
        <v>Boston_MA</v>
      </c>
      <c r="M254" s="9" t="str">
        <f t="shared" si="7"/>
        <v>-71.0567398071289_Parking and TDM</v>
      </c>
      <c r="N254" s="10" t="s">
        <v>26</v>
      </c>
      <c r="O254" s="5"/>
      <c r="P254" s="5"/>
      <c r="Q254">
        <f>VLOOKUP($L254,LocID!$B$2:$I$966, 7, FALSE)</f>
        <v>-71.056739807128906</v>
      </c>
      <c r="S254"/>
    </row>
    <row r="255" spans="1:19" ht="33" x14ac:dyDescent="0.25">
      <c r="A255" s="5">
        <v>1541</v>
      </c>
      <c r="B255" s="6">
        <v>2012.229</v>
      </c>
      <c r="C255" s="10" t="s">
        <v>147</v>
      </c>
      <c r="D255" s="10" t="s">
        <v>572</v>
      </c>
      <c r="E255" s="10" t="s">
        <v>570</v>
      </c>
      <c r="F255" s="10" t="s">
        <v>533</v>
      </c>
      <c r="G255" s="10" t="s">
        <v>533</v>
      </c>
      <c r="H255" s="10" t="s">
        <v>49</v>
      </c>
      <c r="I255" s="8" t="s">
        <v>50</v>
      </c>
      <c r="J255" s="10" t="s">
        <v>51</v>
      </c>
      <c r="K255" s="10" t="s">
        <v>26</v>
      </c>
      <c r="L255" s="8" t="str">
        <f t="shared" si="6"/>
        <v>Boston_MA</v>
      </c>
      <c r="M255" s="9" t="str">
        <f t="shared" si="7"/>
        <v>-71.0567398071289_Parking and TDM</v>
      </c>
      <c r="N255" s="10" t="s">
        <v>26</v>
      </c>
      <c r="O255" s="5"/>
      <c r="P255" s="5"/>
      <c r="Q255">
        <f>VLOOKUP($L255,LocID!$B$2:$I$966, 7, FALSE)</f>
        <v>-71.056739807128906</v>
      </c>
      <c r="S255"/>
    </row>
    <row r="256" spans="1:19" ht="33" x14ac:dyDescent="0.25">
      <c r="A256" s="5">
        <v>1557</v>
      </c>
      <c r="B256" s="6">
        <v>2012.319</v>
      </c>
      <c r="C256" s="8" t="s">
        <v>87</v>
      </c>
      <c r="D256" s="8" t="s">
        <v>573</v>
      </c>
      <c r="E256" s="8" t="s">
        <v>574</v>
      </c>
      <c r="F256" s="8" t="s">
        <v>533</v>
      </c>
      <c r="G256" s="8" t="s">
        <v>533</v>
      </c>
      <c r="H256" s="8" t="s">
        <v>49</v>
      </c>
      <c r="I256" s="8" t="s">
        <v>50</v>
      </c>
      <c r="J256" s="8" t="s">
        <v>51</v>
      </c>
      <c r="K256" s="8" t="s">
        <v>26</v>
      </c>
      <c r="L256" s="8" t="str">
        <f t="shared" si="6"/>
        <v>Boston_MA</v>
      </c>
      <c r="M256" s="9" t="str">
        <f t="shared" si="7"/>
        <v>-71.0567398071289_Parking and tdm</v>
      </c>
      <c r="N256" s="8" t="s">
        <v>428</v>
      </c>
      <c r="O256" s="5"/>
      <c r="P256" s="5"/>
      <c r="Q256">
        <f>VLOOKUP($L256,LocID!$B$2:$I$966, 7, FALSE)</f>
        <v>-71.056739807128906</v>
      </c>
      <c r="S256"/>
    </row>
    <row r="257" spans="1:19" x14ac:dyDescent="0.25">
      <c r="A257" s="5">
        <v>1587</v>
      </c>
      <c r="B257" s="6">
        <v>2012.0319999999999</v>
      </c>
      <c r="C257" s="8" t="s">
        <v>87</v>
      </c>
      <c r="D257" s="8" t="s">
        <v>575</v>
      </c>
      <c r="E257" s="8" t="s">
        <v>566</v>
      </c>
      <c r="F257" s="10" t="s">
        <v>533</v>
      </c>
      <c r="G257" s="10" t="s">
        <v>533</v>
      </c>
      <c r="H257" s="8" t="s">
        <v>49</v>
      </c>
      <c r="I257" s="8" t="s">
        <v>50</v>
      </c>
      <c r="J257" s="8" t="s">
        <v>51</v>
      </c>
      <c r="K257" s="8" t="s">
        <v>52</v>
      </c>
      <c r="L257" s="8" t="str">
        <f t="shared" si="6"/>
        <v>Boston_MA</v>
      </c>
      <c r="M257" s="9" t="str">
        <f t="shared" si="7"/>
        <v>-71.0567398071289_Transit</v>
      </c>
      <c r="N257" s="8" t="s">
        <v>52</v>
      </c>
      <c r="O257" s="5"/>
      <c r="P257" s="5"/>
      <c r="Q257">
        <f>VLOOKUP($L257,LocID!$B$2:$I$966, 7, FALSE)</f>
        <v>-71.056739807128906</v>
      </c>
      <c r="S257"/>
    </row>
    <row r="258" spans="1:19" ht="33" x14ac:dyDescent="0.25">
      <c r="A258" s="5">
        <v>1592</v>
      </c>
      <c r="B258" s="6">
        <v>2012.3920000000001</v>
      </c>
      <c r="C258" s="8" t="s">
        <v>87</v>
      </c>
      <c r="D258" s="8" t="s">
        <v>576</v>
      </c>
      <c r="E258" s="8" t="s">
        <v>550</v>
      </c>
      <c r="F258" s="8" t="s">
        <v>533</v>
      </c>
      <c r="G258" s="8" t="s">
        <v>533</v>
      </c>
      <c r="H258" s="8" t="s">
        <v>49</v>
      </c>
      <c r="I258" s="8" t="s">
        <v>50</v>
      </c>
      <c r="J258" s="8" t="s">
        <v>51</v>
      </c>
      <c r="K258" s="8" t="s">
        <v>26</v>
      </c>
      <c r="L258" s="8" t="str">
        <f t="shared" ref="L258:L321" si="8">IF(H258="INT", G258&amp;"_"&amp;I258,  G258&amp;"_"&amp;H258)</f>
        <v>Boston_MA</v>
      </c>
      <c r="M258" s="9" t="str">
        <f t="shared" ref="M258:M321" si="9">Q258&amp;"_"&amp;N258</f>
        <v>-71.0567398071289_Parking and TDM</v>
      </c>
      <c r="N258" s="8" t="s">
        <v>26</v>
      </c>
      <c r="O258" s="5"/>
      <c r="P258" s="5"/>
      <c r="Q258">
        <f>VLOOKUP($L258,LocID!$B$2:$I$966, 7, FALSE)</f>
        <v>-71.056739807128906</v>
      </c>
      <c r="S258"/>
    </row>
    <row r="259" spans="1:19" x14ac:dyDescent="0.25">
      <c r="A259" s="5">
        <v>1657</v>
      </c>
      <c r="B259" s="6">
        <v>2012.3420000000001</v>
      </c>
      <c r="C259" s="8" t="s">
        <v>110</v>
      </c>
      <c r="D259" s="8" t="s">
        <v>577</v>
      </c>
      <c r="E259" s="8" t="s">
        <v>566</v>
      </c>
      <c r="F259" s="8" t="s">
        <v>533</v>
      </c>
      <c r="G259" s="8" t="s">
        <v>533</v>
      </c>
      <c r="H259" s="8" t="s">
        <v>49</v>
      </c>
      <c r="I259" s="8" t="s">
        <v>50</v>
      </c>
      <c r="J259" s="8" t="s">
        <v>51</v>
      </c>
      <c r="K259" s="8" t="s">
        <v>52</v>
      </c>
      <c r="L259" s="8" t="str">
        <f t="shared" si="8"/>
        <v>Boston_MA</v>
      </c>
      <c r="M259" s="9" t="str">
        <f t="shared" si="9"/>
        <v>-71.0567398071289_Transit</v>
      </c>
      <c r="N259" s="8" t="s">
        <v>52</v>
      </c>
      <c r="O259" s="5"/>
      <c r="P259" s="5"/>
      <c r="Q259">
        <f>VLOOKUP($L259,LocID!$B$2:$I$966, 7, FALSE)</f>
        <v>-71.056739807128906</v>
      </c>
      <c r="S259"/>
    </row>
    <row r="260" spans="1:19" ht="33" x14ac:dyDescent="0.25">
      <c r="A260" s="5">
        <v>1702</v>
      </c>
      <c r="B260" s="6">
        <v>2012.664</v>
      </c>
      <c r="C260" s="12" t="s">
        <v>110</v>
      </c>
      <c r="D260" s="12" t="s">
        <v>578</v>
      </c>
      <c r="E260" s="12" t="s">
        <v>548</v>
      </c>
      <c r="F260" s="12" t="s">
        <v>533</v>
      </c>
      <c r="G260" s="12" t="s">
        <v>533</v>
      </c>
      <c r="H260" s="12" t="s">
        <v>49</v>
      </c>
      <c r="I260" s="8" t="s">
        <v>50</v>
      </c>
      <c r="J260" s="12" t="s">
        <v>51</v>
      </c>
      <c r="K260" s="12" t="s">
        <v>26</v>
      </c>
      <c r="L260" s="8" t="str">
        <f t="shared" si="8"/>
        <v>Boston_MA</v>
      </c>
      <c r="M260" s="9" t="str">
        <f t="shared" si="9"/>
        <v>-71.0567398071289_Parking and TDM</v>
      </c>
      <c r="N260" s="12" t="s">
        <v>26</v>
      </c>
      <c r="O260" s="5"/>
      <c r="P260" s="5"/>
      <c r="Q260">
        <f>VLOOKUP($L260,LocID!$B$2:$I$966, 7, FALSE)</f>
        <v>-71.056739807128906</v>
      </c>
      <c r="S260"/>
    </row>
    <row r="261" spans="1:19" x14ac:dyDescent="0.25">
      <c r="A261" s="5">
        <v>1706</v>
      </c>
      <c r="B261" s="6">
        <v>2012.8</v>
      </c>
      <c r="C261" s="12" t="s">
        <v>90</v>
      </c>
      <c r="D261" s="12" t="s">
        <v>579</v>
      </c>
      <c r="E261" s="12" t="s">
        <v>558</v>
      </c>
      <c r="F261" s="12" t="s">
        <v>533</v>
      </c>
      <c r="G261" s="12" t="s">
        <v>533</v>
      </c>
      <c r="H261" s="12" t="s">
        <v>49</v>
      </c>
      <c r="I261" s="8" t="s">
        <v>50</v>
      </c>
      <c r="J261" s="12" t="s">
        <v>51</v>
      </c>
      <c r="K261" s="12" t="s">
        <v>52</v>
      </c>
      <c r="L261" s="8" t="str">
        <f t="shared" si="8"/>
        <v>Boston_MA</v>
      </c>
      <c r="M261" s="9" t="str">
        <f t="shared" si="9"/>
        <v>-71.0567398071289_Transit</v>
      </c>
      <c r="N261" s="12" t="s">
        <v>52</v>
      </c>
      <c r="O261" s="5"/>
      <c r="P261" s="5"/>
      <c r="Q261">
        <f>VLOOKUP($L261,LocID!$B$2:$I$966, 7, FALSE)</f>
        <v>-71.056739807128906</v>
      </c>
      <c r="S261"/>
    </row>
    <row r="262" spans="1:19" ht="33" x14ac:dyDescent="0.25">
      <c r="A262" s="5">
        <v>1714</v>
      </c>
      <c r="B262" s="6">
        <v>2012.9549999999999</v>
      </c>
      <c r="C262" s="12" t="s">
        <v>90</v>
      </c>
      <c r="D262" s="8" t="s">
        <v>580</v>
      </c>
      <c r="E262" s="8" t="s">
        <v>581</v>
      </c>
      <c r="F262" s="12" t="s">
        <v>533</v>
      </c>
      <c r="G262" s="12" t="s">
        <v>533</v>
      </c>
      <c r="H262" s="12" t="s">
        <v>49</v>
      </c>
      <c r="I262" s="8" t="s">
        <v>50</v>
      </c>
      <c r="J262" s="12" t="s">
        <v>51</v>
      </c>
      <c r="K262" s="12" t="s">
        <v>26</v>
      </c>
      <c r="L262" s="8" t="str">
        <f t="shared" si="8"/>
        <v>Boston_MA</v>
      </c>
      <c r="M262" s="9" t="str">
        <f t="shared" si="9"/>
        <v>-71.0567398071289_Parking and TDM</v>
      </c>
      <c r="N262" s="12" t="s">
        <v>26</v>
      </c>
      <c r="O262" s="5"/>
      <c r="P262" s="5"/>
      <c r="Q262">
        <f>VLOOKUP($L262,LocID!$B$2:$I$966, 7, FALSE)</f>
        <v>-71.056739807128906</v>
      </c>
      <c r="S262"/>
    </row>
    <row r="263" spans="1:19" x14ac:dyDescent="0.25">
      <c r="A263" s="5">
        <v>1744</v>
      </c>
      <c r="B263" s="6">
        <v>2012.44</v>
      </c>
      <c r="C263" s="8" t="s">
        <v>90</v>
      </c>
      <c r="D263" s="8" t="s">
        <v>582</v>
      </c>
      <c r="E263" s="8" t="s">
        <v>566</v>
      </c>
      <c r="F263" s="8" t="s">
        <v>533</v>
      </c>
      <c r="G263" s="8" t="s">
        <v>533</v>
      </c>
      <c r="H263" s="8" t="s">
        <v>49</v>
      </c>
      <c r="I263" s="8" t="s">
        <v>50</v>
      </c>
      <c r="J263" s="8" t="s">
        <v>51</v>
      </c>
      <c r="K263" s="12" t="s">
        <v>52</v>
      </c>
      <c r="L263" s="8" t="str">
        <f t="shared" si="8"/>
        <v>Boston_MA</v>
      </c>
      <c r="M263" s="9" t="str">
        <f t="shared" si="9"/>
        <v>-71.0567398071289_Transit</v>
      </c>
      <c r="N263" s="12" t="s">
        <v>52</v>
      </c>
      <c r="O263" s="5"/>
      <c r="P263" s="5"/>
      <c r="Q263">
        <f>VLOOKUP($L263,LocID!$B$2:$I$966, 7, FALSE)</f>
        <v>-71.056739807128906</v>
      </c>
      <c r="S263"/>
    </row>
    <row r="264" spans="1:19" x14ac:dyDescent="0.25">
      <c r="A264" s="5">
        <v>1745</v>
      </c>
      <c r="B264" s="27">
        <v>2012.181</v>
      </c>
      <c r="C264" s="10" t="s">
        <v>90</v>
      </c>
      <c r="D264" s="10" t="s">
        <v>583</v>
      </c>
      <c r="E264" s="10" t="s">
        <v>566</v>
      </c>
      <c r="F264" s="10" t="s">
        <v>533</v>
      </c>
      <c r="G264" s="10" t="s">
        <v>533</v>
      </c>
      <c r="H264" s="10" t="s">
        <v>49</v>
      </c>
      <c r="I264" s="8" t="s">
        <v>50</v>
      </c>
      <c r="J264" s="10" t="s">
        <v>51</v>
      </c>
      <c r="K264" s="10" t="s">
        <v>98</v>
      </c>
      <c r="L264" s="8" t="str">
        <f t="shared" si="8"/>
        <v>Boston_MA</v>
      </c>
      <c r="M264" s="9" t="str">
        <f t="shared" si="9"/>
        <v>-71.0567398071289_PACT</v>
      </c>
      <c r="N264" s="10" t="s">
        <v>98</v>
      </c>
      <c r="O264" s="5"/>
      <c r="P264" s="5"/>
      <c r="Q264">
        <f>VLOOKUP($L264,LocID!$B$2:$I$966, 7, FALSE)</f>
        <v>-71.056739807128906</v>
      </c>
      <c r="S264"/>
    </row>
    <row r="265" spans="1:19" ht="33" x14ac:dyDescent="0.25">
      <c r="A265" s="5">
        <v>1751</v>
      </c>
      <c r="B265" s="6">
        <v>2012.7929999999999</v>
      </c>
      <c r="C265" s="12" t="s">
        <v>90</v>
      </c>
      <c r="D265" s="12" t="s">
        <v>584</v>
      </c>
      <c r="E265" s="12" t="s">
        <v>585</v>
      </c>
      <c r="F265" s="12" t="s">
        <v>533</v>
      </c>
      <c r="G265" s="12" t="s">
        <v>533</v>
      </c>
      <c r="H265" s="12" t="s">
        <v>49</v>
      </c>
      <c r="I265" s="8" t="s">
        <v>50</v>
      </c>
      <c r="J265" s="12" t="s">
        <v>51</v>
      </c>
      <c r="K265" s="12" t="s">
        <v>23</v>
      </c>
      <c r="L265" s="8" t="str">
        <f t="shared" si="8"/>
        <v>Boston_MA</v>
      </c>
      <c r="M265" s="9" t="str">
        <f t="shared" si="9"/>
        <v>-71.0567398071289_Multimodal</v>
      </c>
      <c r="N265" s="12" t="s">
        <v>23</v>
      </c>
      <c r="O265" s="5"/>
      <c r="P265" s="5"/>
      <c r="Q265">
        <f>VLOOKUP($L265,LocID!$B$2:$I$966, 7, FALSE)</f>
        <v>-71.056739807128906</v>
      </c>
      <c r="S265"/>
    </row>
    <row r="266" spans="1:19" ht="33" x14ac:dyDescent="0.25">
      <c r="A266" s="5">
        <v>1800</v>
      </c>
      <c r="B266" s="6">
        <v>2013.0108</v>
      </c>
      <c r="C266" s="12" t="s">
        <v>62</v>
      </c>
      <c r="D266" s="12" t="s">
        <v>586</v>
      </c>
      <c r="E266" s="15" t="s">
        <v>587</v>
      </c>
      <c r="F266" s="15" t="s">
        <v>533</v>
      </c>
      <c r="G266" s="15" t="s">
        <v>533</v>
      </c>
      <c r="H266" s="15" t="s">
        <v>49</v>
      </c>
      <c r="I266" s="8" t="s">
        <v>50</v>
      </c>
      <c r="J266" s="15" t="s">
        <v>51</v>
      </c>
      <c r="K266" s="12" t="s">
        <v>23</v>
      </c>
      <c r="L266" s="8" t="str">
        <f t="shared" si="8"/>
        <v>Boston_MA</v>
      </c>
      <c r="M266" s="9" t="str">
        <f t="shared" si="9"/>
        <v>-71.0567398071289_Multimodal</v>
      </c>
      <c r="N266" s="12" t="s">
        <v>23</v>
      </c>
      <c r="O266" s="5"/>
      <c r="P266" s="5"/>
      <c r="Q266">
        <f>VLOOKUP($L266,LocID!$B$2:$I$966, 7, FALSE)</f>
        <v>-71.056739807128906</v>
      </c>
      <c r="S266"/>
    </row>
    <row r="267" spans="1:19" x14ac:dyDescent="0.25">
      <c r="A267" s="5">
        <v>1890</v>
      </c>
      <c r="B267" s="6">
        <v>2013.0329999999999</v>
      </c>
      <c r="C267" s="8" t="s">
        <v>246</v>
      </c>
      <c r="D267" s="8" t="s">
        <v>588</v>
      </c>
      <c r="E267" s="8" t="s">
        <v>560</v>
      </c>
      <c r="F267" s="10" t="s">
        <v>533</v>
      </c>
      <c r="G267" s="10" t="s">
        <v>533</v>
      </c>
      <c r="H267" s="8" t="s">
        <v>49</v>
      </c>
      <c r="I267" s="8" t="s">
        <v>50</v>
      </c>
      <c r="J267" s="8" t="s">
        <v>51</v>
      </c>
      <c r="K267" s="12" t="s">
        <v>98</v>
      </c>
      <c r="L267" s="8" t="str">
        <f t="shared" si="8"/>
        <v>Boston_MA</v>
      </c>
      <c r="M267" s="9" t="str">
        <f t="shared" si="9"/>
        <v>-71.0567398071289_PACT</v>
      </c>
      <c r="N267" s="12" t="s">
        <v>98</v>
      </c>
      <c r="O267" s="5"/>
      <c r="P267" s="5"/>
      <c r="Q267">
        <f>VLOOKUP($L267,LocID!$B$2:$I$966, 7, FALSE)</f>
        <v>-71.056739807128906</v>
      </c>
      <c r="S267"/>
    </row>
    <row r="268" spans="1:19" ht="33" x14ac:dyDescent="0.25">
      <c r="A268" s="5">
        <v>1943</v>
      </c>
      <c r="B268" s="6">
        <v>2013.0449000000001</v>
      </c>
      <c r="C268" s="8" t="s">
        <v>246</v>
      </c>
      <c r="D268" s="8" t="s">
        <v>589</v>
      </c>
      <c r="E268" s="8" t="s">
        <v>590</v>
      </c>
      <c r="F268" s="10" t="s">
        <v>533</v>
      </c>
      <c r="G268" s="10" t="s">
        <v>533</v>
      </c>
      <c r="H268" s="8" t="s">
        <v>49</v>
      </c>
      <c r="I268" s="8" t="s">
        <v>50</v>
      </c>
      <c r="J268" s="8" t="s">
        <v>51</v>
      </c>
      <c r="K268" s="12" t="s">
        <v>23</v>
      </c>
      <c r="L268" s="8" t="str">
        <f t="shared" si="8"/>
        <v>Boston_MA</v>
      </c>
      <c r="M268" s="9" t="str">
        <f t="shared" si="9"/>
        <v>-71.0567398071289_Multimodal</v>
      </c>
      <c r="N268" s="12" t="s">
        <v>23</v>
      </c>
      <c r="O268" s="5"/>
      <c r="P268" s="5"/>
      <c r="Q268">
        <f>VLOOKUP($L268,LocID!$B$2:$I$966, 7, FALSE)</f>
        <v>-71.056739807128906</v>
      </c>
      <c r="S268"/>
    </row>
    <row r="269" spans="1:19" ht="33" x14ac:dyDescent="0.25">
      <c r="A269" s="5">
        <v>1968</v>
      </c>
      <c r="B269" s="6">
        <v>2013.0292999999999</v>
      </c>
      <c r="C269" s="8" t="s">
        <v>246</v>
      </c>
      <c r="D269" s="8" t="s">
        <v>591</v>
      </c>
      <c r="E269" s="8" t="s">
        <v>570</v>
      </c>
      <c r="F269" s="10" t="s">
        <v>533</v>
      </c>
      <c r="G269" s="10" t="s">
        <v>533</v>
      </c>
      <c r="H269" s="8" t="s">
        <v>49</v>
      </c>
      <c r="I269" s="8" t="s">
        <v>50</v>
      </c>
      <c r="J269" s="8" t="s">
        <v>51</v>
      </c>
      <c r="K269" s="12" t="s">
        <v>26</v>
      </c>
      <c r="L269" s="8" t="str">
        <f t="shared" si="8"/>
        <v>Boston_MA</v>
      </c>
      <c r="M269" s="9" t="str">
        <f t="shared" si="9"/>
        <v>-71.0567398071289_Parking and TDM</v>
      </c>
      <c r="N269" s="12" t="s">
        <v>26</v>
      </c>
      <c r="O269" s="5"/>
      <c r="P269" s="5"/>
      <c r="Q269">
        <f>VLOOKUP($L269,LocID!$B$2:$I$966, 7, FALSE)</f>
        <v>-71.056739807128906</v>
      </c>
      <c r="S269"/>
    </row>
    <row r="270" spans="1:19" ht="33" x14ac:dyDescent="0.25">
      <c r="A270" s="5">
        <v>2017</v>
      </c>
      <c r="B270" s="6">
        <v>2013.0435</v>
      </c>
      <c r="C270" s="8" t="s">
        <v>65</v>
      </c>
      <c r="D270" s="8" t="s">
        <v>592</v>
      </c>
      <c r="E270" s="8" t="s">
        <v>593</v>
      </c>
      <c r="F270" s="10" t="s">
        <v>533</v>
      </c>
      <c r="G270" s="10" t="s">
        <v>533</v>
      </c>
      <c r="H270" s="8" t="s">
        <v>49</v>
      </c>
      <c r="I270" s="8" t="s">
        <v>50</v>
      </c>
      <c r="J270" s="8" t="s">
        <v>51</v>
      </c>
      <c r="K270" s="12" t="s">
        <v>23</v>
      </c>
      <c r="L270" s="8" t="str">
        <f t="shared" si="8"/>
        <v>Boston_MA</v>
      </c>
      <c r="M270" s="9" t="str">
        <f t="shared" si="9"/>
        <v>-71.0567398071289_Multimodal</v>
      </c>
      <c r="N270" s="12" t="s">
        <v>23</v>
      </c>
      <c r="O270" s="5"/>
      <c r="P270" s="5"/>
      <c r="Q270">
        <f>VLOOKUP($L270,LocID!$B$2:$I$966, 7, FALSE)</f>
        <v>-71.056739807128906</v>
      </c>
      <c r="S270"/>
    </row>
    <row r="271" spans="1:19" ht="33" x14ac:dyDescent="0.25">
      <c r="A271" s="5">
        <v>2066</v>
      </c>
      <c r="B271" s="6">
        <v>2013.1048000000001</v>
      </c>
      <c r="C271" s="8" t="s">
        <v>112</v>
      </c>
      <c r="D271" s="8" t="s">
        <v>594</v>
      </c>
      <c r="E271" s="8" t="s">
        <v>595</v>
      </c>
      <c r="F271" s="8" t="s">
        <v>533</v>
      </c>
      <c r="G271" s="8" t="s">
        <v>533</v>
      </c>
      <c r="H271" s="8" t="s">
        <v>49</v>
      </c>
      <c r="I271" s="8" t="s">
        <v>50</v>
      </c>
      <c r="J271" s="8" t="s">
        <v>51</v>
      </c>
      <c r="K271" s="12" t="s">
        <v>23</v>
      </c>
      <c r="L271" s="8" t="str">
        <f t="shared" si="8"/>
        <v>Boston_MA</v>
      </c>
      <c r="M271" s="9" t="str">
        <f t="shared" si="9"/>
        <v>-71.0567398071289_Multimodal</v>
      </c>
      <c r="N271" s="12" t="s">
        <v>23</v>
      </c>
      <c r="O271" s="5"/>
      <c r="P271" s="5"/>
      <c r="Q271">
        <f>VLOOKUP($L271,LocID!$B$2:$I$966, 7, FALSE)</f>
        <v>-71.056739807128906</v>
      </c>
      <c r="S271"/>
    </row>
    <row r="272" spans="1:19" ht="33" x14ac:dyDescent="0.25">
      <c r="A272" s="5">
        <v>2067</v>
      </c>
      <c r="B272" s="6">
        <v>2013.0987</v>
      </c>
      <c r="C272" s="8" t="s">
        <v>112</v>
      </c>
      <c r="D272" s="8" t="s">
        <v>596</v>
      </c>
      <c r="E272" s="8" t="s">
        <v>548</v>
      </c>
      <c r="F272" s="8" t="s">
        <v>533</v>
      </c>
      <c r="G272" s="8" t="s">
        <v>533</v>
      </c>
      <c r="H272" s="8" t="s">
        <v>49</v>
      </c>
      <c r="I272" s="8" t="s">
        <v>50</v>
      </c>
      <c r="J272" s="8" t="s">
        <v>51</v>
      </c>
      <c r="K272" s="12" t="s">
        <v>23</v>
      </c>
      <c r="L272" s="8" t="str">
        <f t="shared" si="8"/>
        <v>Boston_MA</v>
      </c>
      <c r="M272" s="9" t="str">
        <f t="shared" si="9"/>
        <v>-71.0567398071289_Multimodal</v>
      </c>
      <c r="N272" s="12" t="s">
        <v>23</v>
      </c>
      <c r="O272" s="5"/>
      <c r="P272" s="5"/>
      <c r="Q272">
        <f>VLOOKUP($L272,LocID!$B$2:$I$966, 7, FALSE)</f>
        <v>-71.056739807128906</v>
      </c>
      <c r="S272"/>
    </row>
    <row r="273" spans="1:19" ht="22.5" x14ac:dyDescent="0.25">
      <c r="A273" s="5">
        <v>2105</v>
      </c>
      <c r="B273" s="26">
        <v>2013.0378000000001</v>
      </c>
      <c r="C273" s="8" t="s">
        <v>112</v>
      </c>
      <c r="D273" s="8" t="s">
        <v>597</v>
      </c>
      <c r="E273" s="8" t="s">
        <v>566</v>
      </c>
      <c r="F273" s="10" t="s">
        <v>533</v>
      </c>
      <c r="G273" s="10" t="s">
        <v>533</v>
      </c>
      <c r="H273" s="8" t="s">
        <v>49</v>
      </c>
      <c r="I273" s="8" t="s">
        <v>50</v>
      </c>
      <c r="J273" s="8" t="s">
        <v>51</v>
      </c>
      <c r="K273" s="12" t="s">
        <v>98</v>
      </c>
      <c r="L273" s="8" t="str">
        <f t="shared" si="8"/>
        <v>Boston_MA</v>
      </c>
      <c r="M273" s="9" t="str">
        <f t="shared" si="9"/>
        <v>-71.0567398071289_PACT</v>
      </c>
      <c r="N273" s="12" t="s">
        <v>98</v>
      </c>
      <c r="O273" s="5"/>
      <c r="P273" s="5"/>
      <c r="Q273">
        <f>VLOOKUP($L273,LocID!$B$2:$I$966, 7, FALSE)</f>
        <v>-71.056739807128906</v>
      </c>
      <c r="S273"/>
    </row>
    <row r="274" spans="1:19" x14ac:dyDescent="0.25">
      <c r="A274" s="5">
        <v>2195</v>
      </c>
      <c r="B274" s="6">
        <v>2013.1016999999999</v>
      </c>
      <c r="C274" s="8" t="s">
        <v>115</v>
      </c>
      <c r="D274" s="8" t="s">
        <v>598</v>
      </c>
      <c r="E274" s="8" t="s">
        <v>566</v>
      </c>
      <c r="F274" s="8" t="s">
        <v>533</v>
      </c>
      <c r="G274" s="8" t="s">
        <v>533</v>
      </c>
      <c r="H274" s="8" t="s">
        <v>49</v>
      </c>
      <c r="I274" s="8" t="s">
        <v>50</v>
      </c>
      <c r="J274" s="8" t="s">
        <v>51</v>
      </c>
      <c r="K274" s="12" t="s">
        <v>52</v>
      </c>
      <c r="L274" s="8" t="str">
        <f t="shared" si="8"/>
        <v>Boston_MA</v>
      </c>
      <c r="M274" s="9" t="str">
        <f t="shared" si="9"/>
        <v>-71.0567398071289_Transit</v>
      </c>
      <c r="N274" s="12" t="s">
        <v>52</v>
      </c>
      <c r="O274" s="5"/>
      <c r="P274" s="5"/>
      <c r="Q274">
        <f>VLOOKUP($L274,LocID!$B$2:$I$966, 7, FALSE)</f>
        <v>-71.056739807128906</v>
      </c>
      <c r="S274"/>
    </row>
    <row r="275" spans="1:19" x14ac:dyDescent="0.25">
      <c r="A275" s="5">
        <v>2196</v>
      </c>
      <c r="B275" s="6">
        <v>2013.1192000000001</v>
      </c>
      <c r="C275" s="8" t="s">
        <v>115</v>
      </c>
      <c r="D275" s="8" t="s">
        <v>599</v>
      </c>
      <c r="E275" s="8" t="s">
        <v>566</v>
      </c>
      <c r="F275" s="8" t="s">
        <v>533</v>
      </c>
      <c r="G275" s="8" t="s">
        <v>533</v>
      </c>
      <c r="H275" s="8" t="s">
        <v>49</v>
      </c>
      <c r="I275" s="8" t="s">
        <v>50</v>
      </c>
      <c r="J275" s="8" t="s">
        <v>51</v>
      </c>
      <c r="K275" s="12" t="s">
        <v>52</v>
      </c>
      <c r="L275" s="8" t="str">
        <f t="shared" si="8"/>
        <v>Boston_MA</v>
      </c>
      <c r="M275" s="9" t="str">
        <f t="shared" si="9"/>
        <v>-71.0567398071289_Transit</v>
      </c>
      <c r="N275" s="12" t="s">
        <v>52</v>
      </c>
      <c r="O275" s="5"/>
      <c r="P275" s="5"/>
      <c r="Q275">
        <f>VLOOKUP($L275,LocID!$B$2:$I$966, 7, FALSE)</f>
        <v>-71.056739807128906</v>
      </c>
      <c r="S275"/>
    </row>
    <row r="276" spans="1:19" ht="33" x14ac:dyDescent="0.25">
      <c r="A276" s="5">
        <v>2264</v>
      </c>
      <c r="B276" s="6">
        <v>2014.0029</v>
      </c>
      <c r="C276" s="8" t="s">
        <v>151</v>
      </c>
      <c r="D276" s="8" t="s">
        <v>600</v>
      </c>
      <c r="E276" s="8" t="s">
        <v>601</v>
      </c>
      <c r="F276" s="8" t="s">
        <v>533</v>
      </c>
      <c r="G276" s="8" t="s">
        <v>533</v>
      </c>
      <c r="H276" s="8" t="s">
        <v>49</v>
      </c>
      <c r="I276" s="8" t="s">
        <v>50</v>
      </c>
      <c r="J276" s="8" t="s">
        <v>51</v>
      </c>
      <c r="K276" s="8" t="s">
        <v>26</v>
      </c>
      <c r="L276" s="8" t="str">
        <f t="shared" si="8"/>
        <v>Boston_MA</v>
      </c>
      <c r="M276" s="9" t="str">
        <f t="shared" si="9"/>
        <v>-71.0567398071289_Parking and TDM</v>
      </c>
      <c r="N276" s="8" t="s">
        <v>26</v>
      </c>
      <c r="O276" s="5"/>
      <c r="P276" s="5"/>
      <c r="Q276">
        <f>VLOOKUP($L276,LocID!$B$2:$I$966, 7, FALSE)</f>
        <v>-71.056739807128906</v>
      </c>
      <c r="S276"/>
    </row>
    <row r="277" spans="1:19" ht="33" x14ac:dyDescent="0.25">
      <c r="A277" s="5">
        <v>2292</v>
      </c>
      <c r="B277" s="6">
        <v>2014.0482999999999</v>
      </c>
      <c r="C277" s="8" t="s">
        <v>151</v>
      </c>
      <c r="D277" s="8" t="s">
        <v>602</v>
      </c>
      <c r="E277" s="8" t="s">
        <v>550</v>
      </c>
      <c r="F277" s="8" t="s">
        <v>533</v>
      </c>
      <c r="G277" s="8" t="s">
        <v>533</v>
      </c>
      <c r="H277" s="8" t="s">
        <v>49</v>
      </c>
      <c r="I277" s="8" t="s">
        <v>50</v>
      </c>
      <c r="J277" s="8" t="s">
        <v>51</v>
      </c>
      <c r="K277" s="12" t="s">
        <v>23</v>
      </c>
      <c r="L277" s="8" t="str">
        <f t="shared" si="8"/>
        <v>Boston_MA</v>
      </c>
      <c r="M277" s="9" t="str">
        <f t="shared" si="9"/>
        <v>-71.0567398071289_Multimodal</v>
      </c>
      <c r="N277" s="12" t="s">
        <v>23</v>
      </c>
      <c r="O277" s="5"/>
      <c r="P277" s="5"/>
      <c r="Q277">
        <f>VLOOKUP($L277,LocID!$B$2:$I$966, 7, FALSE)</f>
        <v>-71.056739807128906</v>
      </c>
      <c r="S277"/>
    </row>
    <row r="278" spans="1:19" ht="33" x14ac:dyDescent="0.25">
      <c r="A278" s="5">
        <v>2335</v>
      </c>
      <c r="B278" s="6">
        <v>2014.0834</v>
      </c>
      <c r="C278" s="8" t="s">
        <v>92</v>
      </c>
      <c r="D278" s="16" t="s">
        <v>603</v>
      </c>
      <c r="E278" s="16" t="s">
        <v>604</v>
      </c>
      <c r="F278" s="8" t="s">
        <v>533</v>
      </c>
      <c r="G278" s="8" t="s">
        <v>533</v>
      </c>
      <c r="H278" s="8" t="s">
        <v>49</v>
      </c>
      <c r="I278" s="8" t="s">
        <v>50</v>
      </c>
      <c r="J278" s="8" t="s">
        <v>51</v>
      </c>
      <c r="K278" s="12" t="s">
        <v>23</v>
      </c>
      <c r="L278" s="8" t="str">
        <f t="shared" si="8"/>
        <v>Boston_MA</v>
      </c>
      <c r="M278" s="9" t="str">
        <f t="shared" si="9"/>
        <v>-71.0567398071289_Multimodal</v>
      </c>
      <c r="N278" s="12" t="s">
        <v>23</v>
      </c>
      <c r="O278" s="5"/>
      <c r="P278" s="5"/>
      <c r="Q278">
        <f>VLOOKUP($L278,LocID!$B$2:$I$966, 7, FALSE)</f>
        <v>-71.056739807128906</v>
      </c>
      <c r="S278"/>
    </row>
    <row r="279" spans="1:19" x14ac:dyDescent="0.25">
      <c r="A279" s="5">
        <v>2337</v>
      </c>
      <c r="B279" s="6">
        <v>2014.1033</v>
      </c>
      <c r="C279" s="8" t="s">
        <v>92</v>
      </c>
      <c r="D279" s="16" t="s">
        <v>605</v>
      </c>
      <c r="E279" s="16" t="s">
        <v>606</v>
      </c>
      <c r="F279" s="8" t="s">
        <v>533</v>
      </c>
      <c r="G279" s="8" t="s">
        <v>533</v>
      </c>
      <c r="H279" s="8" t="s">
        <v>49</v>
      </c>
      <c r="I279" s="8" t="s">
        <v>50</v>
      </c>
      <c r="J279" s="8" t="s">
        <v>51</v>
      </c>
      <c r="K279" s="12" t="s">
        <v>98</v>
      </c>
      <c r="L279" s="8" t="str">
        <f t="shared" si="8"/>
        <v>Boston_MA</v>
      </c>
      <c r="M279" s="9" t="str">
        <f t="shared" si="9"/>
        <v>-71.0567398071289_PACT</v>
      </c>
      <c r="N279" s="12" t="s">
        <v>98</v>
      </c>
      <c r="O279" s="5"/>
      <c r="P279" s="5"/>
      <c r="Q279">
        <f>VLOOKUP($L279,LocID!$B$2:$I$966, 7, FALSE)</f>
        <v>-71.056739807128906</v>
      </c>
      <c r="S279"/>
    </row>
    <row r="280" spans="1:19" ht="33" x14ac:dyDescent="0.25">
      <c r="A280" s="5">
        <v>2345</v>
      </c>
      <c r="B280" s="6">
        <v>2014.0983000000001</v>
      </c>
      <c r="C280" s="8" t="s">
        <v>92</v>
      </c>
      <c r="D280" s="16" t="s">
        <v>607</v>
      </c>
      <c r="E280" s="16" t="s">
        <v>548</v>
      </c>
      <c r="F280" s="8" t="s">
        <v>533</v>
      </c>
      <c r="G280" s="8" t="s">
        <v>533</v>
      </c>
      <c r="H280" s="8" t="s">
        <v>49</v>
      </c>
      <c r="I280" s="8" t="s">
        <v>50</v>
      </c>
      <c r="J280" s="8" t="s">
        <v>51</v>
      </c>
      <c r="K280" s="12" t="s">
        <v>23</v>
      </c>
      <c r="L280" s="8" t="str">
        <f t="shared" si="8"/>
        <v>Boston_MA</v>
      </c>
      <c r="M280" s="9" t="str">
        <f t="shared" si="9"/>
        <v>-71.0567398071289_Multimodal</v>
      </c>
      <c r="N280" s="12" t="s">
        <v>23</v>
      </c>
      <c r="O280" s="5"/>
      <c r="P280" s="5"/>
      <c r="Q280">
        <f>VLOOKUP($L280,LocID!$B$2:$I$966, 7, FALSE)</f>
        <v>-71.056739807128906</v>
      </c>
      <c r="S280"/>
    </row>
    <row r="281" spans="1:19" ht="33" x14ac:dyDescent="0.25">
      <c r="A281" s="5">
        <v>2346</v>
      </c>
      <c r="B281" s="6">
        <v>2014.0986</v>
      </c>
      <c r="C281" s="8" t="s">
        <v>92</v>
      </c>
      <c r="D281" s="16" t="s">
        <v>608</v>
      </c>
      <c r="E281" s="16" t="s">
        <v>609</v>
      </c>
      <c r="F281" s="8" t="s">
        <v>533</v>
      </c>
      <c r="G281" s="8" t="s">
        <v>533</v>
      </c>
      <c r="H281" s="8" t="s">
        <v>49</v>
      </c>
      <c r="I281" s="8" t="s">
        <v>50</v>
      </c>
      <c r="J281" s="8" t="s">
        <v>51</v>
      </c>
      <c r="K281" s="12" t="s">
        <v>26</v>
      </c>
      <c r="L281" s="8" t="str">
        <f t="shared" si="8"/>
        <v>Boston_MA</v>
      </c>
      <c r="M281" s="9" t="str">
        <f t="shared" si="9"/>
        <v>-71.0567398071289_Parking and TDM</v>
      </c>
      <c r="N281" s="12" t="s">
        <v>26</v>
      </c>
      <c r="O281" s="5"/>
      <c r="P281" s="5"/>
      <c r="Q281">
        <f>VLOOKUP($L281,LocID!$B$2:$I$966, 7, FALSE)</f>
        <v>-71.056739807128906</v>
      </c>
      <c r="S281"/>
    </row>
    <row r="282" spans="1:19" ht="33" x14ac:dyDescent="0.25">
      <c r="A282" s="5">
        <v>2347</v>
      </c>
      <c r="B282" s="6">
        <v>2014.0246</v>
      </c>
      <c r="C282" s="8" t="s">
        <v>92</v>
      </c>
      <c r="D282" s="8" t="s">
        <v>610</v>
      </c>
      <c r="E282" s="8" t="s">
        <v>611</v>
      </c>
      <c r="F282" s="8" t="s">
        <v>533</v>
      </c>
      <c r="G282" s="8" t="s">
        <v>533</v>
      </c>
      <c r="H282" s="8" t="s">
        <v>49</v>
      </c>
      <c r="I282" s="8" t="s">
        <v>50</v>
      </c>
      <c r="J282" s="8" t="s">
        <v>51</v>
      </c>
      <c r="K282" s="12" t="s">
        <v>23</v>
      </c>
      <c r="L282" s="8" t="str">
        <f t="shared" si="8"/>
        <v>Boston_MA</v>
      </c>
      <c r="M282" s="9" t="str">
        <f t="shared" si="9"/>
        <v>-71.0567398071289_Multimodal</v>
      </c>
      <c r="N282" s="12" t="s">
        <v>23</v>
      </c>
      <c r="O282" s="5"/>
      <c r="P282" s="5"/>
      <c r="Q282">
        <f>VLOOKUP($L282,LocID!$B$2:$I$966, 7, FALSE)</f>
        <v>-71.056739807128906</v>
      </c>
      <c r="S282"/>
    </row>
    <row r="283" spans="1:19" ht="33" x14ac:dyDescent="0.25">
      <c r="A283" s="5">
        <v>2400</v>
      </c>
      <c r="B283" s="6">
        <v>2014.0923</v>
      </c>
      <c r="C283" s="8" t="s">
        <v>92</v>
      </c>
      <c r="D283" s="16" t="s">
        <v>589</v>
      </c>
      <c r="E283" s="16" t="s">
        <v>612</v>
      </c>
      <c r="F283" s="8" t="s">
        <v>533</v>
      </c>
      <c r="G283" s="8" t="s">
        <v>533</v>
      </c>
      <c r="H283" s="8" t="s">
        <v>49</v>
      </c>
      <c r="I283" s="8" t="s">
        <v>50</v>
      </c>
      <c r="J283" s="8" t="s">
        <v>51</v>
      </c>
      <c r="K283" s="12" t="s">
        <v>26</v>
      </c>
      <c r="L283" s="8" t="str">
        <f t="shared" si="8"/>
        <v>Boston_MA</v>
      </c>
      <c r="M283" s="9" t="str">
        <f t="shared" si="9"/>
        <v>-71.0567398071289_Parking and TDM</v>
      </c>
      <c r="N283" s="12" t="s">
        <v>26</v>
      </c>
      <c r="O283" s="5"/>
      <c r="P283" s="5"/>
      <c r="Q283">
        <f>VLOOKUP($L283,LocID!$B$2:$I$966, 7, FALSE)</f>
        <v>-71.056739807128906</v>
      </c>
      <c r="S283"/>
    </row>
    <row r="284" spans="1:19" ht="33" x14ac:dyDescent="0.25">
      <c r="A284" s="5">
        <v>2409</v>
      </c>
      <c r="B284" s="6">
        <v>2014.0835</v>
      </c>
      <c r="C284" s="8" t="s">
        <v>92</v>
      </c>
      <c r="D284" s="16" t="s">
        <v>613</v>
      </c>
      <c r="E284" s="16" t="s">
        <v>614</v>
      </c>
      <c r="F284" s="8" t="s">
        <v>533</v>
      </c>
      <c r="G284" s="8" t="s">
        <v>533</v>
      </c>
      <c r="H284" s="8" t="s">
        <v>49</v>
      </c>
      <c r="I284" s="8" t="s">
        <v>50</v>
      </c>
      <c r="J284" s="8" t="s">
        <v>51</v>
      </c>
      <c r="K284" s="12" t="s">
        <v>26</v>
      </c>
      <c r="L284" s="8" t="str">
        <f t="shared" si="8"/>
        <v>Boston_MA</v>
      </c>
      <c r="M284" s="9" t="str">
        <f t="shared" si="9"/>
        <v>-71.0567398071289_Parking and TDM</v>
      </c>
      <c r="N284" s="12" t="s">
        <v>26</v>
      </c>
      <c r="O284" s="5"/>
      <c r="P284" s="5"/>
      <c r="Q284">
        <f>VLOOKUP($L284,LocID!$B$2:$I$966, 7, FALSE)</f>
        <v>-71.056739807128906</v>
      </c>
      <c r="S284"/>
    </row>
    <row r="285" spans="1:19" x14ac:dyDescent="0.25">
      <c r="A285" s="5">
        <v>2491</v>
      </c>
      <c r="B285" s="6">
        <v>2014.1086</v>
      </c>
      <c r="C285" s="8" t="s">
        <v>173</v>
      </c>
      <c r="D285" s="16" t="s">
        <v>615</v>
      </c>
      <c r="E285" s="16" t="s">
        <v>558</v>
      </c>
      <c r="F285" s="8" t="s">
        <v>533</v>
      </c>
      <c r="G285" s="8" t="s">
        <v>533</v>
      </c>
      <c r="H285" s="8" t="s">
        <v>49</v>
      </c>
      <c r="I285" s="8" t="s">
        <v>50</v>
      </c>
      <c r="J285" s="8" t="s">
        <v>51</v>
      </c>
      <c r="K285" s="12" t="s">
        <v>52</v>
      </c>
      <c r="L285" s="8" t="str">
        <f t="shared" si="8"/>
        <v>Boston_MA</v>
      </c>
      <c r="M285" s="9" t="str">
        <f t="shared" si="9"/>
        <v>-71.0567398071289_Transit</v>
      </c>
      <c r="N285" s="12" t="s">
        <v>52</v>
      </c>
      <c r="O285" s="5"/>
      <c r="P285" s="5"/>
      <c r="Q285">
        <f>VLOOKUP($L285,LocID!$B$2:$I$966, 7, FALSE)</f>
        <v>-71.056739807128906</v>
      </c>
      <c r="S285"/>
    </row>
    <row r="286" spans="1:19" ht="33" x14ac:dyDescent="0.25">
      <c r="A286" s="5">
        <v>6</v>
      </c>
      <c r="B286" s="6">
        <v>2015.01</v>
      </c>
      <c r="C286" s="22" t="s">
        <v>253</v>
      </c>
      <c r="D286" s="19" t="s">
        <v>616</v>
      </c>
      <c r="E286" s="19" t="s">
        <v>550</v>
      </c>
      <c r="F286" s="19" t="s">
        <v>533</v>
      </c>
      <c r="G286" s="19" t="s">
        <v>533</v>
      </c>
      <c r="H286" s="19" t="s">
        <v>49</v>
      </c>
      <c r="I286" s="8" t="s">
        <v>50</v>
      </c>
      <c r="J286" s="19" t="s">
        <v>51</v>
      </c>
      <c r="K286" s="19" t="s">
        <v>23</v>
      </c>
      <c r="L286" s="8" t="str">
        <f t="shared" si="8"/>
        <v>Boston_MA</v>
      </c>
      <c r="M286" s="9" t="str">
        <f t="shared" si="9"/>
        <v>-71.0567398071289_Multimodal</v>
      </c>
      <c r="N286" s="19" t="s">
        <v>23</v>
      </c>
      <c r="O286" s="5"/>
      <c r="P286" s="5"/>
      <c r="Q286">
        <f>VLOOKUP($L286,LocID!$B$2:$I$966, 7, FALSE)</f>
        <v>-71.056739807128906</v>
      </c>
      <c r="S286"/>
    </row>
    <row r="287" spans="1:19" ht="33" x14ac:dyDescent="0.25">
      <c r="A287" s="5">
        <v>16</v>
      </c>
      <c r="B287" s="6">
        <v>2015.0571</v>
      </c>
      <c r="C287" s="22" t="s">
        <v>253</v>
      </c>
      <c r="D287" s="17" t="s">
        <v>617</v>
      </c>
      <c r="E287" s="17" t="s">
        <v>618</v>
      </c>
      <c r="F287" s="8" t="s">
        <v>533</v>
      </c>
      <c r="G287" s="8" t="s">
        <v>533</v>
      </c>
      <c r="H287" s="8" t="s">
        <v>49</v>
      </c>
      <c r="I287" s="8" t="s">
        <v>50</v>
      </c>
      <c r="J287" s="8" t="s">
        <v>51</v>
      </c>
      <c r="K287" s="19" t="s">
        <v>26</v>
      </c>
      <c r="L287" s="8" t="str">
        <f t="shared" si="8"/>
        <v>Boston_MA</v>
      </c>
      <c r="M287" s="9" t="str">
        <f t="shared" si="9"/>
        <v>-71.0567398071289_Parking and TDM</v>
      </c>
      <c r="N287" s="19" t="s">
        <v>26</v>
      </c>
      <c r="O287" s="5"/>
      <c r="P287" s="5"/>
      <c r="Q287">
        <f>VLOOKUP($L287,LocID!$B$2:$I$966, 7, FALSE)</f>
        <v>-71.056739807128906</v>
      </c>
      <c r="S287"/>
    </row>
    <row r="288" spans="1:19" ht="22.5" x14ac:dyDescent="0.25">
      <c r="A288" s="5">
        <v>18</v>
      </c>
      <c r="B288" s="6">
        <v>2015.0539000000001</v>
      </c>
      <c r="C288" s="22" t="s">
        <v>253</v>
      </c>
      <c r="D288" s="23" t="s">
        <v>619</v>
      </c>
      <c r="E288" s="23"/>
      <c r="F288" s="8" t="s">
        <v>533</v>
      </c>
      <c r="G288" s="8" t="s">
        <v>533</v>
      </c>
      <c r="H288" s="8" t="s">
        <v>49</v>
      </c>
      <c r="I288" s="8" t="s">
        <v>50</v>
      </c>
      <c r="J288" s="10" t="s">
        <v>51</v>
      </c>
      <c r="K288" s="8" t="s">
        <v>188</v>
      </c>
      <c r="L288" s="8" t="str">
        <f t="shared" si="8"/>
        <v>Boston_MA</v>
      </c>
      <c r="M288" s="9" t="str">
        <f t="shared" si="9"/>
        <v>-71.0567398071289_Design and Engineering</v>
      </c>
      <c r="N288" s="8" t="s">
        <v>188</v>
      </c>
      <c r="O288" s="5"/>
      <c r="P288" s="5"/>
      <c r="Q288">
        <f>VLOOKUP($L288,LocID!$B$2:$I$966, 7, FALSE)</f>
        <v>-71.056739807128906</v>
      </c>
      <c r="S288"/>
    </row>
    <row r="289" spans="1:19" ht="33" x14ac:dyDescent="0.25">
      <c r="A289" s="5">
        <v>21</v>
      </c>
      <c r="B289" s="6">
        <v>2015.0893000000001</v>
      </c>
      <c r="C289" s="22" t="s">
        <v>253</v>
      </c>
      <c r="D289" s="17" t="s">
        <v>620</v>
      </c>
      <c r="E289" s="17" t="s">
        <v>550</v>
      </c>
      <c r="F289" s="9" t="s">
        <v>533</v>
      </c>
      <c r="G289" s="9" t="s">
        <v>533</v>
      </c>
      <c r="H289" s="9" t="s">
        <v>49</v>
      </c>
      <c r="I289" s="8" t="s">
        <v>50</v>
      </c>
      <c r="J289" s="9" t="s">
        <v>51</v>
      </c>
      <c r="K289" s="9" t="s">
        <v>23</v>
      </c>
      <c r="L289" s="8" t="str">
        <f t="shared" si="8"/>
        <v>Boston_MA</v>
      </c>
      <c r="M289" s="9" t="str">
        <f t="shared" si="9"/>
        <v>-71.0567398071289_Multimodal</v>
      </c>
      <c r="N289" s="9" t="s">
        <v>23</v>
      </c>
      <c r="O289" s="5"/>
      <c r="P289" s="5"/>
      <c r="Q289">
        <f>VLOOKUP($L289,LocID!$B$2:$I$966, 7, FALSE)</f>
        <v>-71.056739807128906</v>
      </c>
      <c r="S289"/>
    </row>
    <row r="290" spans="1:19" x14ac:dyDescent="0.25">
      <c r="A290" s="5">
        <v>30</v>
      </c>
      <c r="B290" s="6">
        <v>2015.0084999999999</v>
      </c>
      <c r="C290" s="22" t="s">
        <v>253</v>
      </c>
      <c r="D290" s="19" t="s">
        <v>621</v>
      </c>
      <c r="E290" s="19" t="s">
        <v>558</v>
      </c>
      <c r="F290" s="19" t="s">
        <v>533</v>
      </c>
      <c r="G290" s="19" t="s">
        <v>533</v>
      </c>
      <c r="H290" s="19" t="s">
        <v>49</v>
      </c>
      <c r="I290" s="8" t="s">
        <v>50</v>
      </c>
      <c r="J290" s="19" t="s">
        <v>51</v>
      </c>
      <c r="K290" s="19" t="s">
        <v>52</v>
      </c>
      <c r="L290" s="8" t="str">
        <f t="shared" si="8"/>
        <v>Boston_MA</v>
      </c>
      <c r="M290" s="9" t="str">
        <f t="shared" si="9"/>
        <v>-71.0567398071289_Transit</v>
      </c>
      <c r="N290" s="19" t="s">
        <v>52</v>
      </c>
      <c r="O290" s="5"/>
      <c r="P290" s="5"/>
      <c r="Q290">
        <f>VLOOKUP($L290,LocID!$B$2:$I$966, 7, FALSE)</f>
        <v>-71.056739807128906</v>
      </c>
      <c r="S290"/>
    </row>
    <row r="291" spans="1:19" ht="33" x14ac:dyDescent="0.25">
      <c r="A291" s="5">
        <v>2583</v>
      </c>
      <c r="B291" s="6">
        <v>2014.1277</v>
      </c>
      <c r="C291" s="19" t="s">
        <v>306</v>
      </c>
      <c r="D291" s="17" t="s">
        <v>622</v>
      </c>
      <c r="E291" s="17"/>
      <c r="F291" s="19" t="s">
        <v>533</v>
      </c>
      <c r="G291" s="19" t="s">
        <v>533</v>
      </c>
      <c r="H291" s="19" t="s">
        <v>49</v>
      </c>
      <c r="I291" s="8" t="s">
        <v>50</v>
      </c>
      <c r="J291" s="19" t="s">
        <v>51</v>
      </c>
      <c r="K291" s="19" t="s">
        <v>23</v>
      </c>
      <c r="L291" s="8" t="str">
        <f t="shared" si="8"/>
        <v>Boston_MA</v>
      </c>
      <c r="M291" s="9" t="str">
        <f t="shared" si="9"/>
        <v>-71.0567398071289_Multimodal</v>
      </c>
      <c r="N291" s="19" t="s">
        <v>23</v>
      </c>
      <c r="O291" s="5"/>
      <c r="P291" s="5"/>
      <c r="Q291">
        <f>VLOOKUP($L291,LocID!$B$2:$I$966, 7, FALSE)</f>
        <v>-71.056739807128906</v>
      </c>
      <c r="S291"/>
    </row>
    <row r="292" spans="1:19" ht="33" x14ac:dyDescent="0.25">
      <c r="A292" s="5">
        <v>2585</v>
      </c>
      <c r="B292" s="6">
        <v>2015.0204000000001</v>
      </c>
      <c r="C292" s="8" t="s">
        <v>306</v>
      </c>
      <c r="D292" s="16" t="s">
        <v>623</v>
      </c>
      <c r="E292" s="16" t="s">
        <v>614</v>
      </c>
      <c r="F292" s="8" t="s">
        <v>533</v>
      </c>
      <c r="G292" s="8" t="s">
        <v>533</v>
      </c>
      <c r="H292" s="8" t="s">
        <v>49</v>
      </c>
      <c r="I292" s="8" t="s">
        <v>50</v>
      </c>
      <c r="J292" s="8" t="s">
        <v>51</v>
      </c>
      <c r="K292" s="8" t="s">
        <v>26</v>
      </c>
      <c r="L292" s="8" t="str">
        <f t="shared" si="8"/>
        <v>Boston_MA</v>
      </c>
      <c r="M292" s="9" t="str">
        <f t="shared" si="9"/>
        <v>-71.0567398071289_Parking and TDM</v>
      </c>
      <c r="N292" s="8" t="s">
        <v>26</v>
      </c>
      <c r="O292" s="5"/>
      <c r="P292" s="5"/>
      <c r="Q292">
        <f>VLOOKUP($L292,LocID!$B$2:$I$966, 7, FALSE)</f>
        <v>-71.056739807128906</v>
      </c>
      <c r="S292"/>
    </row>
    <row r="293" spans="1:19" ht="33" x14ac:dyDescent="0.25">
      <c r="A293" s="5">
        <v>59</v>
      </c>
      <c r="B293" s="6">
        <v>2015.0349000000001</v>
      </c>
      <c r="C293" s="9" t="s">
        <v>309</v>
      </c>
      <c r="D293" s="16" t="s">
        <v>624</v>
      </c>
      <c r="E293" s="16" t="s">
        <v>625</v>
      </c>
      <c r="F293" s="8" t="s">
        <v>533</v>
      </c>
      <c r="G293" s="8" t="s">
        <v>533</v>
      </c>
      <c r="H293" s="8" t="s">
        <v>49</v>
      </c>
      <c r="I293" s="8" t="s">
        <v>50</v>
      </c>
      <c r="J293" s="8" t="s">
        <v>51</v>
      </c>
      <c r="K293" s="19" t="s">
        <v>23</v>
      </c>
      <c r="L293" s="8" t="str">
        <f t="shared" si="8"/>
        <v>Boston_MA</v>
      </c>
      <c r="M293" s="9" t="str">
        <f t="shared" si="9"/>
        <v>-71.0567398071289_Multimodal</v>
      </c>
      <c r="N293" s="19" t="s">
        <v>23</v>
      </c>
      <c r="O293" s="5"/>
      <c r="P293" s="5"/>
      <c r="Q293">
        <f>VLOOKUP($L293,LocID!$B$2:$I$966, 7, FALSE)</f>
        <v>-71.056739807128906</v>
      </c>
      <c r="S293"/>
    </row>
    <row r="294" spans="1:19" x14ac:dyDescent="0.25">
      <c r="A294" s="5">
        <v>60</v>
      </c>
      <c r="B294" s="6">
        <v>2015.0073</v>
      </c>
      <c r="C294" s="9" t="s">
        <v>309</v>
      </c>
      <c r="D294" s="19" t="s">
        <v>626</v>
      </c>
      <c r="E294" s="19" t="s">
        <v>558</v>
      </c>
      <c r="F294" s="19" t="s">
        <v>533</v>
      </c>
      <c r="G294" s="19" t="s">
        <v>533</v>
      </c>
      <c r="H294" s="19" t="s">
        <v>49</v>
      </c>
      <c r="I294" s="8" t="s">
        <v>50</v>
      </c>
      <c r="J294" s="19" t="s">
        <v>51</v>
      </c>
      <c r="K294" s="19" t="s">
        <v>52</v>
      </c>
      <c r="L294" s="8" t="str">
        <f t="shared" si="8"/>
        <v>Boston_MA</v>
      </c>
      <c r="M294" s="9" t="str">
        <f t="shared" si="9"/>
        <v>-71.0567398071289_Transit</v>
      </c>
      <c r="N294" s="19" t="s">
        <v>52</v>
      </c>
      <c r="O294" s="5"/>
      <c r="P294" s="5"/>
      <c r="Q294">
        <f>VLOOKUP($L294,LocID!$B$2:$I$966, 7, FALSE)</f>
        <v>-71.056739807128906</v>
      </c>
      <c r="S294"/>
    </row>
    <row r="295" spans="1:19" x14ac:dyDescent="0.25">
      <c r="A295" s="5">
        <v>61</v>
      </c>
      <c r="B295" s="6">
        <v>2015.0305000000001</v>
      </c>
      <c r="C295" s="9" t="s">
        <v>309</v>
      </c>
      <c r="D295" s="16" t="s">
        <v>627</v>
      </c>
      <c r="E295" s="16" t="s">
        <v>566</v>
      </c>
      <c r="F295" s="8" t="s">
        <v>533</v>
      </c>
      <c r="G295" s="8" t="s">
        <v>533</v>
      </c>
      <c r="H295" s="8" t="s">
        <v>49</v>
      </c>
      <c r="I295" s="8" t="s">
        <v>50</v>
      </c>
      <c r="J295" s="8" t="s">
        <v>51</v>
      </c>
      <c r="K295" s="19" t="s">
        <v>52</v>
      </c>
      <c r="L295" s="8" t="str">
        <f t="shared" si="8"/>
        <v>Boston_MA</v>
      </c>
      <c r="M295" s="9" t="str">
        <f t="shared" si="9"/>
        <v>-71.0567398071289_Transit</v>
      </c>
      <c r="N295" s="19" t="s">
        <v>52</v>
      </c>
      <c r="O295" s="5"/>
      <c r="P295" s="5"/>
      <c r="Q295">
        <f>VLOOKUP($L295,LocID!$B$2:$I$966, 7, FALSE)</f>
        <v>-71.056739807128906</v>
      </c>
      <c r="S295"/>
    </row>
    <row r="296" spans="1:19" x14ac:dyDescent="0.25">
      <c r="A296" s="5">
        <v>62</v>
      </c>
      <c r="B296" s="6">
        <v>2015.0951</v>
      </c>
      <c r="C296" s="9" t="s">
        <v>309</v>
      </c>
      <c r="D296" s="17" t="s">
        <v>628</v>
      </c>
      <c r="E296" s="17" t="s">
        <v>532</v>
      </c>
      <c r="F296" s="9" t="s">
        <v>533</v>
      </c>
      <c r="G296" s="9" t="s">
        <v>533</v>
      </c>
      <c r="H296" s="9" t="s">
        <v>49</v>
      </c>
      <c r="I296" s="8" t="s">
        <v>50</v>
      </c>
      <c r="J296" s="9" t="s">
        <v>51</v>
      </c>
      <c r="K296" s="9" t="s">
        <v>98</v>
      </c>
      <c r="L296" s="8" t="str">
        <f t="shared" si="8"/>
        <v>Boston_MA</v>
      </c>
      <c r="M296" s="9" t="str">
        <f t="shared" si="9"/>
        <v>-71.0567398071289_PACT</v>
      </c>
      <c r="N296" s="9" t="s">
        <v>98</v>
      </c>
      <c r="O296" s="5"/>
      <c r="P296" s="5"/>
      <c r="Q296">
        <f>VLOOKUP($L296,LocID!$B$2:$I$966, 7, FALSE)</f>
        <v>-71.056739807128906</v>
      </c>
      <c r="S296"/>
    </row>
    <row r="297" spans="1:19" ht="33" x14ac:dyDescent="0.25">
      <c r="A297" s="5">
        <v>75</v>
      </c>
      <c r="B297" s="6">
        <v>2015.0471</v>
      </c>
      <c r="C297" s="9" t="s">
        <v>138</v>
      </c>
      <c r="D297" s="17" t="s">
        <v>629</v>
      </c>
      <c r="E297" s="17" t="s">
        <v>601</v>
      </c>
      <c r="F297" s="8" t="s">
        <v>533</v>
      </c>
      <c r="G297" s="8" t="s">
        <v>533</v>
      </c>
      <c r="H297" s="8" t="s">
        <v>49</v>
      </c>
      <c r="I297" s="8" t="s">
        <v>50</v>
      </c>
      <c r="J297" s="8" t="s">
        <v>51</v>
      </c>
      <c r="K297" s="19" t="s">
        <v>26</v>
      </c>
      <c r="L297" s="8" t="str">
        <f t="shared" si="8"/>
        <v>Boston_MA</v>
      </c>
      <c r="M297" s="9" t="str">
        <f t="shared" si="9"/>
        <v>-71.0567398071289_Parking and TDM</v>
      </c>
      <c r="N297" s="19" t="s">
        <v>26</v>
      </c>
      <c r="O297" s="5"/>
      <c r="P297" s="5"/>
      <c r="Q297">
        <f>VLOOKUP($L297,LocID!$B$2:$I$966, 7, FALSE)</f>
        <v>-71.056739807128906</v>
      </c>
      <c r="S297"/>
    </row>
    <row r="298" spans="1:19" ht="33" x14ac:dyDescent="0.25">
      <c r="A298" s="5">
        <v>99</v>
      </c>
      <c r="B298" s="6">
        <v>2015.0479</v>
      </c>
      <c r="C298" s="9" t="s">
        <v>138</v>
      </c>
      <c r="D298" s="17" t="s">
        <v>630</v>
      </c>
      <c r="E298" s="17" t="s">
        <v>612</v>
      </c>
      <c r="F298" s="8" t="s">
        <v>533</v>
      </c>
      <c r="G298" s="8" t="s">
        <v>533</v>
      </c>
      <c r="H298" s="8" t="s">
        <v>49</v>
      </c>
      <c r="I298" s="8" t="s">
        <v>50</v>
      </c>
      <c r="J298" s="8" t="s">
        <v>51</v>
      </c>
      <c r="K298" s="8" t="s">
        <v>348</v>
      </c>
      <c r="L298" s="8" t="str">
        <f t="shared" si="8"/>
        <v>Boston_MA</v>
      </c>
      <c r="M298" s="9" t="str">
        <f t="shared" si="9"/>
        <v>-71.0567398071289_Multimodal</v>
      </c>
      <c r="N298" s="8" t="s">
        <v>23</v>
      </c>
      <c r="O298" s="5">
        <v>1</v>
      </c>
      <c r="P298" s="5"/>
      <c r="Q298">
        <f>VLOOKUP($L298,LocID!$B$2:$I$966, 7, FALSE)</f>
        <v>-71.056739807128906</v>
      </c>
      <c r="S298"/>
    </row>
    <row r="299" spans="1:19" ht="33" x14ac:dyDescent="0.25">
      <c r="A299" s="5">
        <v>134</v>
      </c>
      <c r="B299" s="6">
        <v>2015.0653</v>
      </c>
      <c r="C299" s="9" t="s">
        <v>138</v>
      </c>
      <c r="D299" s="17" t="s">
        <v>631</v>
      </c>
      <c r="E299" s="17" t="s">
        <v>632</v>
      </c>
      <c r="F299" s="19" t="s">
        <v>533</v>
      </c>
      <c r="G299" s="19" t="s">
        <v>533</v>
      </c>
      <c r="H299" s="19" t="s">
        <v>49</v>
      </c>
      <c r="I299" s="8" t="s">
        <v>50</v>
      </c>
      <c r="J299" s="19" t="s">
        <v>51</v>
      </c>
      <c r="K299" s="19" t="s">
        <v>26</v>
      </c>
      <c r="L299" s="8" t="str">
        <f t="shared" si="8"/>
        <v>Boston_MA</v>
      </c>
      <c r="M299" s="9" t="str">
        <f t="shared" si="9"/>
        <v>-71.0567398071289_Parking and TDM</v>
      </c>
      <c r="N299" s="19" t="s">
        <v>26</v>
      </c>
      <c r="O299" s="5"/>
      <c r="P299" s="5"/>
      <c r="Q299">
        <f>VLOOKUP($L299,LocID!$B$2:$I$966, 7, FALSE)</f>
        <v>-71.056739807128906</v>
      </c>
      <c r="S299"/>
    </row>
    <row r="300" spans="1:19" ht="33" x14ac:dyDescent="0.25">
      <c r="A300" s="5">
        <v>155</v>
      </c>
      <c r="B300" s="6">
        <v>2015.0822000000001</v>
      </c>
      <c r="C300" s="9" t="s">
        <v>138</v>
      </c>
      <c r="D300" s="17" t="s">
        <v>633</v>
      </c>
      <c r="E300" s="17" t="s">
        <v>550</v>
      </c>
      <c r="F300" s="19" t="s">
        <v>533</v>
      </c>
      <c r="G300" s="19" t="s">
        <v>533</v>
      </c>
      <c r="H300" s="19" t="s">
        <v>49</v>
      </c>
      <c r="I300" s="8" t="s">
        <v>50</v>
      </c>
      <c r="J300" s="19" t="s">
        <v>51</v>
      </c>
      <c r="K300" s="19" t="s">
        <v>23</v>
      </c>
      <c r="L300" s="8" t="str">
        <f t="shared" si="8"/>
        <v>Boston_MA</v>
      </c>
      <c r="M300" s="9" t="str">
        <f t="shared" si="9"/>
        <v>-71.0567398071289_Multimodal</v>
      </c>
      <c r="N300" s="19" t="s">
        <v>23</v>
      </c>
      <c r="O300" s="5"/>
      <c r="P300" s="5"/>
      <c r="Q300">
        <f>VLOOKUP($L300,LocID!$B$2:$I$966, 7, FALSE)</f>
        <v>-71.056739807128906</v>
      </c>
      <c r="S300"/>
    </row>
    <row r="301" spans="1:19" ht="33" x14ac:dyDescent="0.25">
      <c r="A301" s="5">
        <v>178</v>
      </c>
      <c r="B301" s="6">
        <v>2015.079</v>
      </c>
      <c r="C301" s="9" t="s">
        <v>138</v>
      </c>
      <c r="D301" s="19" t="s">
        <v>634</v>
      </c>
      <c r="E301" s="19" t="s">
        <v>548</v>
      </c>
      <c r="F301" s="19" t="s">
        <v>533</v>
      </c>
      <c r="G301" s="19" t="s">
        <v>533</v>
      </c>
      <c r="H301" s="19" t="s">
        <v>49</v>
      </c>
      <c r="I301" s="8" t="s">
        <v>50</v>
      </c>
      <c r="J301" s="19" t="s">
        <v>51</v>
      </c>
      <c r="K301" s="19" t="s">
        <v>23</v>
      </c>
      <c r="L301" s="8" t="str">
        <f t="shared" si="8"/>
        <v>Boston_MA</v>
      </c>
      <c r="M301" s="9" t="str">
        <f t="shared" si="9"/>
        <v>-71.0567398071289_Multimodal</v>
      </c>
      <c r="N301" s="19" t="s">
        <v>23</v>
      </c>
      <c r="O301" s="5"/>
      <c r="P301" s="5"/>
      <c r="Q301">
        <f>VLOOKUP($L301,LocID!$B$2:$I$966, 7, FALSE)</f>
        <v>-71.056739807128906</v>
      </c>
      <c r="S301"/>
    </row>
    <row r="302" spans="1:19" ht="33" x14ac:dyDescent="0.25">
      <c r="A302" s="5">
        <v>219</v>
      </c>
      <c r="B302" s="6">
        <v>2015.1032</v>
      </c>
      <c r="C302" s="9" t="s">
        <v>138</v>
      </c>
      <c r="D302" s="17" t="s">
        <v>635</v>
      </c>
      <c r="E302" s="17" t="s">
        <v>636</v>
      </c>
      <c r="F302" s="9" t="s">
        <v>533</v>
      </c>
      <c r="G302" s="9" t="s">
        <v>533</v>
      </c>
      <c r="H302" s="9" t="s">
        <v>49</v>
      </c>
      <c r="I302" s="8" t="s">
        <v>50</v>
      </c>
      <c r="J302" s="9" t="s">
        <v>51</v>
      </c>
      <c r="K302" s="9" t="s">
        <v>26</v>
      </c>
      <c r="L302" s="8" t="str">
        <f t="shared" si="8"/>
        <v>Boston_MA</v>
      </c>
      <c r="M302" s="9" t="str">
        <f t="shared" si="9"/>
        <v>-71.0567398071289_Parking and TDM</v>
      </c>
      <c r="N302" s="9" t="s">
        <v>26</v>
      </c>
      <c r="O302" s="5"/>
      <c r="P302" s="5"/>
      <c r="Q302">
        <f>VLOOKUP($L302,LocID!$B$2:$I$966, 7, FALSE)</f>
        <v>-71.056739807128906</v>
      </c>
      <c r="S302"/>
    </row>
    <row r="303" spans="1:19" ht="22.5" x14ac:dyDescent="0.25">
      <c r="A303" s="5">
        <v>224</v>
      </c>
      <c r="B303" s="6">
        <v>2015.1066000000001</v>
      </c>
      <c r="C303" s="9" t="s">
        <v>138</v>
      </c>
      <c r="D303" s="17" t="s">
        <v>637</v>
      </c>
      <c r="E303" s="17" t="s">
        <v>614</v>
      </c>
      <c r="F303" s="9" t="s">
        <v>533</v>
      </c>
      <c r="G303" s="9" t="s">
        <v>533</v>
      </c>
      <c r="H303" s="9" t="s">
        <v>49</v>
      </c>
      <c r="I303" s="8" t="s">
        <v>50</v>
      </c>
      <c r="J303" s="9" t="s">
        <v>51</v>
      </c>
      <c r="K303" s="9" t="s">
        <v>188</v>
      </c>
      <c r="L303" s="8" t="str">
        <f t="shared" si="8"/>
        <v>Boston_MA</v>
      </c>
      <c r="M303" s="9" t="str">
        <f t="shared" si="9"/>
        <v>-71.0567398071289_Design and Engineering</v>
      </c>
      <c r="N303" s="9" t="s">
        <v>188</v>
      </c>
      <c r="O303" s="5"/>
      <c r="P303" s="5"/>
      <c r="Q303">
        <f>VLOOKUP($L303,LocID!$B$2:$I$966, 7, FALSE)</f>
        <v>-71.056739807128906</v>
      </c>
      <c r="S303"/>
    </row>
    <row r="304" spans="1:19" x14ac:dyDescent="0.25">
      <c r="A304" s="5">
        <v>232</v>
      </c>
      <c r="B304" s="6">
        <v>2015.1133</v>
      </c>
      <c r="C304" s="9" t="s">
        <v>138</v>
      </c>
      <c r="D304" s="9" t="s">
        <v>638</v>
      </c>
      <c r="E304" s="9" t="s">
        <v>606</v>
      </c>
      <c r="F304" s="9" t="s">
        <v>533</v>
      </c>
      <c r="G304" s="9" t="s">
        <v>533</v>
      </c>
      <c r="H304" s="9" t="s">
        <v>49</v>
      </c>
      <c r="I304" s="8" t="s">
        <v>50</v>
      </c>
      <c r="J304" s="9" t="s">
        <v>51</v>
      </c>
      <c r="K304" s="9" t="s">
        <v>98</v>
      </c>
      <c r="L304" s="8" t="str">
        <f t="shared" si="8"/>
        <v>Boston_MA</v>
      </c>
      <c r="M304" s="9" t="str">
        <f t="shared" si="9"/>
        <v>-71.0567398071289_PACT</v>
      </c>
      <c r="N304" s="9" t="s">
        <v>98</v>
      </c>
      <c r="O304" s="5"/>
      <c r="P304" s="5"/>
      <c r="Q304">
        <f>VLOOKUP($L304,LocID!$B$2:$I$966, 7, FALSE)</f>
        <v>-71.056739807128906</v>
      </c>
      <c r="S304"/>
    </row>
    <row r="305" spans="1:19" ht="33" x14ac:dyDescent="0.25">
      <c r="A305" s="5">
        <v>236</v>
      </c>
      <c r="B305" s="6">
        <v>2015.116</v>
      </c>
      <c r="C305" s="9" t="s">
        <v>138</v>
      </c>
      <c r="D305" s="17" t="s">
        <v>639</v>
      </c>
      <c r="E305" s="17" t="s">
        <v>560</v>
      </c>
      <c r="F305" s="9" t="s">
        <v>533</v>
      </c>
      <c r="G305" s="9" t="s">
        <v>533</v>
      </c>
      <c r="H305" s="9" t="s">
        <v>49</v>
      </c>
      <c r="I305" s="8" t="s">
        <v>50</v>
      </c>
      <c r="J305" s="9" t="s">
        <v>51</v>
      </c>
      <c r="K305" s="9" t="s">
        <v>23</v>
      </c>
      <c r="L305" s="8" t="str">
        <f t="shared" si="8"/>
        <v>Boston_MA</v>
      </c>
      <c r="M305" s="9" t="str">
        <f t="shared" si="9"/>
        <v>-71.0567398071289_Multimodal</v>
      </c>
      <c r="N305" s="9" t="s">
        <v>23</v>
      </c>
      <c r="O305" s="5"/>
      <c r="P305" s="5"/>
      <c r="Q305">
        <f>VLOOKUP($L305,LocID!$B$2:$I$966, 7, FALSE)</f>
        <v>-71.056739807128906</v>
      </c>
      <c r="S305"/>
    </row>
    <row r="306" spans="1:19" ht="33" x14ac:dyDescent="0.25">
      <c r="A306" s="5">
        <v>237</v>
      </c>
      <c r="B306" s="6">
        <v>2015.1273000000001</v>
      </c>
      <c r="C306" s="9" t="s">
        <v>138</v>
      </c>
      <c r="D306" s="17" t="s">
        <v>640</v>
      </c>
      <c r="E306" s="17" t="s">
        <v>560</v>
      </c>
      <c r="F306" s="9" t="s">
        <v>533</v>
      </c>
      <c r="G306" s="9" t="s">
        <v>533</v>
      </c>
      <c r="H306" s="9" t="s">
        <v>49</v>
      </c>
      <c r="I306" s="8" t="s">
        <v>50</v>
      </c>
      <c r="J306" s="9" t="s">
        <v>51</v>
      </c>
      <c r="K306" s="9" t="s">
        <v>23</v>
      </c>
      <c r="L306" s="8" t="str">
        <f t="shared" si="8"/>
        <v>Boston_MA</v>
      </c>
      <c r="M306" s="9" t="str">
        <f t="shared" si="9"/>
        <v>-71.0567398071289_Multimodal</v>
      </c>
      <c r="N306" s="9" t="s">
        <v>23</v>
      </c>
      <c r="O306" s="5"/>
      <c r="P306" s="5"/>
      <c r="Q306">
        <f>VLOOKUP($L306,LocID!$B$2:$I$966, 7, FALSE)</f>
        <v>-71.056739807128906</v>
      </c>
      <c r="S306"/>
    </row>
    <row r="307" spans="1:19" ht="33" x14ac:dyDescent="0.25">
      <c r="A307" s="5">
        <v>302</v>
      </c>
      <c r="B307" s="6">
        <v>2015.1210000000001</v>
      </c>
      <c r="C307" s="9" t="s">
        <v>138</v>
      </c>
      <c r="D307" s="17" t="s">
        <v>641</v>
      </c>
      <c r="E307" s="17" t="s">
        <v>642</v>
      </c>
      <c r="F307" s="9" t="s">
        <v>533</v>
      </c>
      <c r="G307" s="9" t="s">
        <v>533</v>
      </c>
      <c r="H307" s="9" t="s">
        <v>49</v>
      </c>
      <c r="I307" s="8" t="s">
        <v>50</v>
      </c>
      <c r="J307" s="9" t="s">
        <v>51</v>
      </c>
      <c r="K307" s="9" t="s">
        <v>23</v>
      </c>
      <c r="L307" s="8" t="str">
        <f t="shared" si="8"/>
        <v>Boston_MA</v>
      </c>
      <c r="M307" s="9" t="str">
        <f t="shared" si="9"/>
        <v>-71.0567398071289_Multimodal</v>
      </c>
      <c r="N307" s="9" t="s">
        <v>23</v>
      </c>
      <c r="O307" s="5"/>
      <c r="P307" s="5"/>
      <c r="Q307">
        <f>VLOOKUP($L307,LocID!$B$2:$I$966, 7, FALSE)</f>
        <v>-71.056739807128906</v>
      </c>
      <c r="S307"/>
    </row>
    <row r="308" spans="1:19" ht="33" x14ac:dyDescent="0.25">
      <c r="A308" s="5">
        <v>489</v>
      </c>
      <c r="B308" s="13">
        <v>2007.46</v>
      </c>
      <c r="C308" s="10">
        <v>2007</v>
      </c>
      <c r="D308" s="10" t="s">
        <v>643</v>
      </c>
      <c r="E308" s="10" t="s">
        <v>644</v>
      </c>
      <c r="F308" s="10" t="s">
        <v>645</v>
      </c>
      <c r="G308" s="10" t="s">
        <v>533</v>
      </c>
      <c r="H308" s="10" t="s">
        <v>49</v>
      </c>
      <c r="I308" s="8" t="s">
        <v>50</v>
      </c>
      <c r="J308" s="10" t="s">
        <v>51</v>
      </c>
      <c r="K308" s="10" t="s">
        <v>26</v>
      </c>
      <c r="L308" s="8" t="str">
        <f t="shared" si="8"/>
        <v>Boston_MA</v>
      </c>
      <c r="M308" s="9" t="str">
        <f t="shared" si="9"/>
        <v>-71.0567398071289_Parking and TDM</v>
      </c>
      <c r="N308" s="10" t="s">
        <v>26</v>
      </c>
      <c r="O308" s="5"/>
      <c r="P308" s="5"/>
      <c r="Q308">
        <f>VLOOKUP($L308,LocID!$B$2:$I$966, 7, FALSE)</f>
        <v>-71.056739807128906</v>
      </c>
      <c r="S308"/>
    </row>
    <row r="309" spans="1:19" ht="33" x14ac:dyDescent="0.25">
      <c r="A309" s="5">
        <v>1388</v>
      </c>
      <c r="B309" s="6">
        <v>2011.472</v>
      </c>
      <c r="C309" s="8" t="s">
        <v>409</v>
      </c>
      <c r="D309" s="8" t="s">
        <v>646</v>
      </c>
      <c r="E309" s="8" t="s">
        <v>647</v>
      </c>
      <c r="F309" s="10" t="s">
        <v>648</v>
      </c>
      <c r="G309" s="10" t="s">
        <v>648</v>
      </c>
      <c r="H309" s="8" t="s">
        <v>261</v>
      </c>
      <c r="I309" s="8" t="s">
        <v>50</v>
      </c>
      <c r="J309" s="8" t="s">
        <v>123</v>
      </c>
      <c r="K309" s="8" t="s">
        <v>26</v>
      </c>
      <c r="L309" s="8" t="str">
        <f t="shared" si="8"/>
        <v>Bothell_WA</v>
      </c>
      <c r="M309" s="9" t="str">
        <f t="shared" si="9"/>
        <v>-122.228996276855_Parking and TDM</v>
      </c>
      <c r="N309" s="8" t="s">
        <v>26</v>
      </c>
      <c r="O309" s="5"/>
      <c r="P309" s="5"/>
      <c r="Q309">
        <f>VLOOKUP($L309,LocID!$B$2:$I$966, 7, FALSE)</f>
        <v>-122.228996276855</v>
      </c>
      <c r="S309"/>
    </row>
    <row r="310" spans="1:19" x14ac:dyDescent="0.25">
      <c r="A310" s="5">
        <v>1716</v>
      </c>
      <c r="B310" s="6">
        <v>2012.777</v>
      </c>
      <c r="C310" s="12" t="s">
        <v>90</v>
      </c>
      <c r="D310" s="12" t="s">
        <v>649</v>
      </c>
      <c r="E310" s="12" t="s">
        <v>650</v>
      </c>
      <c r="F310" s="12" t="s">
        <v>651</v>
      </c>
      <c r="G310" s="12" t="s">
        <v>651</v>
      </c>
      <c r="H310" s="12" t="s">
        <v>244</v>
      </c>
      <c r="I310" s="8" t="s">
        <v>50</v>
      </c>
      <c r="J310" s="12" t="s">
        <v>245</v>
      </c>
      <c r="K310" s="12" t="s">
        <v>52</v>
      </c>
      <c r="L310" s="8" t="str">
        <f t="shared" si="8"/>
        <v>Boulder_CO</v>
      </c>
      <c r="M310" s="9" t="str">
        <f t="shared" si="9"/>
        <v>-105.279243469238_Transit</v>
      </c>
      <c r="N310" s="12" t="s">
        <v>52</v>
      </c>
      <c r="O310" s="5"/>
      <c r="P310" s="5"/>
      <c r="Q310">
        <f>VLOOKUP($L310,LocID!$B$2:$I$966, 7, FALSE)</f>
        <v>-105.279243469238</v>
      </c>
      <c r="S310"/>
    </row>
    <row r="311" spans="1:19" ht="33" x14ac:dyDescent="0.25">
      <c r="A311" s="5">
        <v>1721</v>
      </c>
      <c r="B311" s="6">
        <v>2012.8040000000001</v>
      </c>
      <c r="C311" s="12" t="s">
        <v>90</v>
      </c>
      <c r="D311" s="12" t="s">
        <v>652</v>
      </c>
      <c r="E311" s="12" t="s">
        <v>653</v>
      </c>
      <c r="F311" s="12" t="s">
        <v>651</v>
      </c>
      <c r="G311" s="12" t="s">
        <v>651</v>
      </c>
      <c r="H311" s="12" t="s">
        <v>244</v>
      </c>
      <c r="I311" s="8" t="s">
        <v>50</v>
      </c>
      <c r="J311" s="12" t="s">
        <v>245</v>
      </c>
      <c r="K311" s="12" t="s">
        <v>23</v>
      </c>
      <c r="L311" s="8" t="str">
        <f t="shared" si="8"/>
        <v>Boulder_CO</v>
      </c>
      <c r="M311" s="9" t="str">
        <f t="shared" si="9"/>
        <v>-105.279243469238_Multimodal</v>
      </c>
      <c r="N311" s="12" t="s">
        <v>23</v>
      </c>
      <c r="O311" s="5"/>
      <c r="P311" s="5"/>
      <c r="Q311">
        <f>VLOOKUP($L311,LocID!$B$2:$I$966, 7, FALSE)</f>
        <v>-105.279243469238</v>
      </c>
      <c r="S311"/>
    </row>
    <row r="312" spans="1:19" ht="33" x14ac:dyDescent="0.25">
      <c r="A312" s="5">
        <v>1811</v>
      </c>
      <c r="B312" s="6">
        <v>2013.0119</v>
      </c>
      <c r="C312" s="12" t="s">
        <v>62</v>
      </c>
      <c r="D312" s="12" t="s">
        <v>654</v>
      </c>
      <c r="E312" s="15" t="s">
        <v>650</v>
      </c>
      <c r="F312" s="15" t="s">
        <v>651</v>
      </c>
      <c r="G312" s="15" t="s">
        <v>651</v>
      </c>
      <c r="H312" s="15" t="s">
        <v>244</v>
      </c>
      <c r="I312" s="8" t="s">
        <v>50</v>
      </c>
      <c r="J312" s="15" t="s">
        <v>245</v>
      </c>
      <c r="K312" s="12" t="s">
        <v>23</v>
      </c>
      <c r="L312" s="8" t="str">
        <f t="shared" si="8"/>
        <v>Boulder_CO</v>
      </c>
      <c r="M312" s="9" t="str">
        <f t="shared" si="9"/>
        <v>-105.279243469238_Multimodal</v>
      </c>
      <c r="N312" s="12" t="s">
        <v>23</v>
      </c>
      <c r="O312" s="5"/>
      <c r="P312" s="5"/>
      <c r="Q312">
        <f>VLOOKUP($L312,LocID!$B$2:$I$966, 7, FALSE)</f>
        <v>-105.279243469238</v>
      </c>
      <c r="S312"/>
    </row>
    <row r="313" spans="1:19" ht="33" x14ac:dyDescent="0.25">
      <c r="A313" s="5">
        <v>2447</v>
      </c>
      <c r="B313" s="6">
        <v>2014.1369</v>
      </c>
      <c r="C313" s="8" t="s">
        <v>173</v>
      </c>
      <c r="D313" s="28" t="s">
        <v>655</v>
      </c>
      <c r="E313" s="28" t="s">
        <v>650</v>
      </c>
      <c r="F313" s="8" t="s">
        <v>651</v>
      </c>
      <c r="G313" s="8" t="s">
        <v>651</v>
      </c>
      <c r="H313" s="8" t="s">
        <v>244</v>
      </c>
      <c r="I313" s="8" t="s">
        <v>50</v>
      </c>
      <c r="J313" s="8" t="s">
        <v>245</v>
      </c>
      <c r="K313" s="8" t="s">
        <v>23</v>
      </c>
      <c r="L313" s="8" t="str">
        <f t="shared" si="8"/>
        <v>Boulder_CO</v>
      </c>
      <c r="M313" s="9" t="str">
        <f t="shared" si="9"/>
        <v>-105.279243469238_Multimodal</v>
      </c>
      <c r="N313" s="8" t="s">
        <v>23</v>
      </c>
      <c r="O313" s="5"/>
      <c r="P313" s="5"/>
      <c r="Q313">
        <f>VLOOKUP($L313,LocID!$B$2:$I$966, 7, FALSE)</f>
        <v>-105.279243469238</v>
      </c>
      <c r="S313"/>
    </row>
    <row r="314" spans="1:19" x14ac:dyDescent="0.25">
      <c r="A314" s="5">
        <v>98</v>
      </c>
      <c r="B314" s="6">
        <v>2015.0510999999999</v>
      </c>
      <c r="C314" s="9" t="s">
        <v>138</v>
      </c>
      <c r="D314" s="17" t="s">
        <v>656</v>
      </c>
      <c r="E314" s="17" t="s">
        <v>653</v>
      </c>
      <c r="F314" s="8" t="s">
        <v>651</v>
      </c>
      <c r="G314" s="8" t="s">
        <v>651</v>
      </c>
      <c r="H314" s="8" t="s">
        <v>244</v>
      </c>
      <c r="I314" s="8" t="s">
        <v>50</v>
      </c>
      <c r="J314" s="8" t="s">
        <v>245</v>
      </c>
      <c r="K314" s="8" t="s">
        <v>98</v>
      </c>
      <c r="L314" s="8" t="str">
        <f t="shared" si="8"/>
        <v>Boulder_CO</v>
      </c>
      <c r="M314" s="9" t="str">
        <f t="shared" si="9"/>
        <v>-105.279243469238_PACT</v>
      </c>
      <c r="N314" s="8" t="s">
        <v>98</v>
      </c>
      <c r="O314" s="5"/>
      <c r="P314" s="5"/>
      <c r="Q314">
        <f>VLOOKUP($L314,LocID!$B$2:$I$966, 7, FALSE)</f>
        <v>-105.279243469238</v>
      </c>
      <c r="S314"/>
    </row>
    <row r="315" spans="1:19" x14ac:dyDescent="0.25">
      <c r="A315" s="5">
        <v>2075</v>
      </c>
      <c r="B315" s="6">
        <v>2013.0869</v>
      </c>
      <c r="C315" s="19" t="s">
        <v>112</v>
      </c>
      <c r="D315" s="20" t="s">
        <v>657</v>
      </c>
      <c r="E315" s="20" t="s">
        <v>658</v>
      </c>
      <c r="F315" s="20" t="s">
        <v>659</v>
      </c>
      <c r="G315" s="20" t="s">
        <v>659</v>
      </c>
      <c r="H315" s="20" t="s">
        <v>660</v>
      </c>
      <c r="I315" s="8" t="s">
        <v>50</v>
      </c>
      <c r="J315" s="20" t="s">
        <v>245</v>
      </c>
      <c r="K315" s="12" t="s">
        <v>52</v>
      </c>
      <c r="L315" s="8" t="str">
        <f t="shared" si="8"/>
        <v>Bountiful_UT</v>
      </c>
      <c r="M315" s="9" t="str">
        <f t="shared" si="9"/>
        <v>-111.878387451171_Transit</v>
      </c>
      <c r="N315" s="12" t="s">
        <v>52</v>
      </c>
      <c r="O315" s="5"/>
      <c r="P315" s="5"/>
      <c r="Q315">
        <f>VLOOKUP($L315,LocID!$B$2:$I$966, 7, FALSE)</f>
        <v>-111.87838745117099</v>
      </c>
      <c r="S315"/>
    </row>
    <row r="316" spans="1:19" ht="33" x14ac:dyDescent="0.25">
      <c r="A316" s="5">
        <v>277</v>
      </c>
      <c r="B316" s="6">
        <v>2015.1233</v>
      </c>
      <c r="C316" s="9" t="s">
        <v>138</v>
      </c>
      <c r="D316" s="17" t="s">
        <v>661</v>
      </c>
      <c r="E316" s="17" t="s">
        <v>662</v>
      </c>
      <c r="F316" s="9" t="s">
        <v>663</v>
      </c>
      <c r="G316" s="9" t="s">
        <v>663</v>
      </c>
      <c r="H316" s="9" t="s">
        <v>244</v>
      </c>
      <c r="I316" s="8" t="s">
        <v>50</v>
      </c>
      <c r="J316" s="9" t="s">
        <v>245</v>
      </c>
      <c r="K316" s="9" t="s">
        <v>26</v>
      </c>
      <c r="L316" s="8" t="str">
        <f t="shared" si="8"/>
        <v>Breckenridge_CO</v>
      </c>
      <c r="M316" s="9" t="str">
        <f t="shared" si="9"/>
        <v>-106.047180175781_Parking and TDM</v>
      </c>
      <c r="N316" s="9" t="s">
        <v>26</v>
      </c>
      <c r="O316" s="5"/>
      <c r="P316" s="5"/>
      <c r="Q316">
        <f>VLOOKUP($L316,LocID!$B$2:$I$966, 7, FALSE)</f>
        <v>-106.04718017578099</v>
      </c>
      <c r="S316"/>
    </row>
    <row r="317" spans="1:19" x14ac:dyDescent="0.25">
      <c r="A317" s="5">
        <v>385</v>
      </c>
      <c r="B317" s="6">
        <v>2006.4069999999999</v>
      </c>
      <c r="C317" s="8">
        <v>2007</v>
      </c>
      <c r="D317" s="8" t="s">
        <v>664</v>
      </c>
      <c r="E317" s="8" t="s">
        <v>665</v>
      </c>
      <c r="F317" s="10" t="s">
        <v>666</v>
      </c>
      <c r="G317" s="10" t="s">
        <v>666</v>
      </c>
      <c r="H317" s="8" t="s">
        <v>261</v>
      </c>
      <c r="I317" s="8" t="s">
        <v>50</v>
      </c>
      <c r="J317" s="10" t="s">
        <v>123</v>
      </c>
      <c r="K317" s="8" t="s">
        <v>52</v>
      </c>
      <c r="L317" s="8" t="str">
        <f t="shared" si="8"/>
        <v>Bremerton_WA</v>
      </c>
      <c r="M317" s="9" t="str">
        <f t="shared" si="9"/>
        <v>-122.627471923828_Transit</v>
      </c>
      <c r="N317" s="8" t="s">
        <v>52</v>
      </c>
      <c r="O317" s="5"/>
      <c r="P317" s="5"/>
      <c r="Q317">
        <f>VLOOKUP($L317,LocID!$B$2:$I$966, 7, FALSE)</f>
        <v>-122.627471923828</v>
      </c>
      <c r="S317"/>
    </row>
    <row r="318" spans="1:19" x14ac:dyDescent="0.25">
      <c r="A318" s="5">
        <v>415</v>
      </c>
      <c r="B318" s="13">
        <v>2007.346</v>
      </c>
      <c r="C318" s="10">
        <v>2007</v>
      </c>
      <c r="D318" s="10" t="s">
        <v>667</v>
      </c>
      <c r="E318" s="10" t="s">
        <v>665</v>
      </c>
      <c r="F318" s="10" t="s">
        <v>666</v>
      </c>
      <c r="G318" s="10" t="s">
        <v>666</v>
      </c>
      <c r="H318" s="10" t="s">
        <v>261</v>
      </c>
      <c r="I318" s="8" t="s">
        <v>50</v>
      </c>
      <c r="J318" s="10" t="s">
        <v>123</v>
      </c>
      <c r="K318" s="10" t="s">
        <v>52</v>
      </c>
      <c r="L318" s="8" t="str">
        <f t="shared" si="8"/>
        <v>Bremerton_WA</v>
      </c>
      <c r="M318" s="9" t="str">
        <f t="shared" si="9"/>
        <v>-122.627471923828_Transit</v>
      </c>
      <c r="N318" s="10" t="s">
        <v>52</v>
      </c>
      <c r="O318" s="5"/>
      <c r="P318" s="5"/>
      <c r="Q318">
        <f>VLOOKUP($L318,LocID!$B$2:$I$966, 7, FALSE)</f>
        <v>-122.627471923828</v>
      </c>
      <c r="S318"/>
    </row>
    <row r="319" spans="1:19" x14ac:dyDescent="0.25">
      <c r="A319" s="5">
        <v>584</v>
      </c>
      <c r="B319" s="6">
        <v>2008.08</v>
      </c>
      <c r="C319" s="8" t="s">
        <v>104</v>
      </c>
      <c r="D319" s="11" t="s">
        <v>668</v>
      </c>
      <c r="E319" s="8" t="s">
        <v>665</v>
      </c>
      <c r="F319" s="10" t="s">
        <v>666</v>
      </c>
      <c r="G319" s="10" t="s">
        <v>666</v>
      </c>
      <c r="H319" s="8" t="s">
        <v>261</v>
      </c>
      <c r="I319" s="8" t="s">
        <v>50</v>
      </c>
      <c r="J319" s="8" t="s">
        <v>123</v>
      </c>
      <c r="K319" s="8" t="s">
        <v>52</v>
      </c>
      <c r="L319" s="8" t="str">
        <f t="shared" si="8"/>
        <v>Bremerton_WA</v>
      </c>
      <c r="M319" s="9" t="str">
        <f t="shared" si="9"/>
        <v>-122.627471923828_Transit</v>
      </c>
      <c r="N319" s="8" t="s">
        <v>52</v>
      </c>
      <c r="O319" s="5"/>
      <c r="P319" s="5"/>
      <c r="Q319">
        <f>VLOOKUP($L319,LocID!$B$2:$I$966, 7, FALSE)</f>
        <v>-122.627471923828</v>
      </c>
      <c r="S319"/>
    </row>
    <row r="320" spans="1:19" ht="22.5" x14ac:dyDescent="0.25">
      <c r="A320" s="5">
        <v>891</v>
      </c>
      <c r="B320" s="6">
        <v>2009.4970000000001</v>
      </c>
      <c r="C320" s="8" t="s">
        <v>56</v>
      </c>
      <c r="D320" s="11" t="s">
        <v>669</v>
      </c>
      <c r="E320" s="8" t="s">
        <v>665</v>
      </c>
      <c r="F320" s="10" t="s">
        <v>666</v>
      </c>
      <c r="G320" s="10" t="s">
        <v>666</v>
      </c>
      <c r="H320" s="8" t="s">
        <v>261</v>
      </c>
      <c r="I320" s="8" t="s">
        <v>50</v>
      </c>
      <c r="J320" s="8" t="s">
        <v>123</v>
      </c>
      <c r="K320" s="8" t="s">
        <v>52</v>
      </c>
      <c r="L320" s="8" t="str">
        <f t="shared" si="8"/>
        <v>Bremerton_WA</v>
      </c>
      <c r="M320" s="9" t="str">
        <f t="shared" si="9"/>
        <v>-122.627471923828_Transit</v>
      </c>
      <c r="N320" s="8" t="s">
        <v>52</v>
      </c>
      <c r="O320" s="5"/>
      <c r="P320" s="5"/>
      <c r="Q320">
        <f>VLOOKUP($L320,LocID!$B$2:$I$966, 7, FALSE)</f>
        <v>-122.627471923828</v>
      </c>
      <c r="S320"/>
    </row>
    <row r="321" spans="1:19" ht="33" x14ac:dyDescent="0.25">
      <c r="A321" s="5">
        <v>174</v>
      </c>
      <c r="B321" s="6">
        <v>2015.0884000000001</v>
      </c>
      <c r="C321" s="9" t="s">
        <v>138</v>
      </c>
      <c r="D321" s="17" t="s">
        <v>670</v>
      </c>
      <c r="E321" s="17" t="s">
        <v>671</v>
      </c>
      <c r="F321" s="9" t="s">
        <v>672</v>
      </c>
      <c r="G321" s="9" t="s">
        <v>672</v>
      </c>
      <c r="H321" s="9" t="s">
        <v>673</v>
      </c>
      <c r="I321" s="8" t="s">
        <v>50</v>
      </c>
      <c r="J321" s="9" t="s">
        <v>61</v>
      </c>
      <c r="K321" s="9" t="s">
        <v>23</v>
      </c>
      <c r="L321" s="8" t="str">
        <f t="shared" si="8"/>
        <v>Brentwood_MO</v>
      </c>
      <c r="M321" s="9" t="str">
        <f t="shared" si="9"/>
        <v>-90.3484802246093_Multimodal</v>
      </c>
      <c r="N321" s="9" t="s">
        <v>23</v>
      </c>
      <c r="O321" s="5"/>
      <c r="P321" s="5"/>
      <c r="Q321">
        <f>VLOOKUP($L321,LocID!$B$2:$I$966, 7, FALSE)</f>
        <v>-90.348480224609304</v>
      </c>
      <c r="S321"/>
    </row>
    <row r="322" spans="1:19" ht="33" x14ac:dyDescent="0.25">
      <c r="A322" s="5">
        <v>1620</v>
      </c>
      <c r="B322" s="6">
        <v>2012.346</v>
      </c>
      <c r="C322" s="8" t="s">
        <v>110</v>
      </c>
      <c r="D322" s="8" t="s">
        <v>674</v>
      </c>
      <c r="E322" s="8" t="s">
        <v>675</v>
      </c>
      <c r="F322" s="8" t="s">
        <v>676</v>
      </c>
      <c r="G322" s="8" t="s">
        <v>676</v>
      </c>
      <c r="H322" s="8" t="s">
        <v>76</v>
      </c>
      <c r="I322" s="8" t="s">
        <v>50</v>
      </c>
      <c r="J322" s="8" t="s">
        <v>77</v>
      </c>
      <c r="K322" s="8" t="s">
        <v>23</v>
      </c>
      <c r="L322" s="8" t="str">
        <f t="shared" ref="L322:L385" si="10">IF(H322="INT", G322&amp;"_"&amp;I322,  G322&amp;"_"&amp;H322)</f>
        <v>Bridgeport_CA</v>
      </c>
      <c r="M322" s="9" t="str">
        <f t="shared" ref="M322:M385" si="11">Q322&amp;"_"&amp;N322</f>
        <v>-119.227638244628_Multimodal</v>
      </c>
      <c r="N322" s="8" t="s">
        <v>23</v>
      </c>
      <c r="O322" s="5"/>
      <c r="P322" s="5"/>
      <c r="Q322">
        <f>VLOOKUP($L322,LocID!$B$2:$I$966, 7, FALSE)</f>
        <v>-119.227638244628</v>
      </c>
      <c r="S322"/>
    </row>
    <row r="323" spans="1:19" ht="33" x14ac:dyDescent="0.25">
      <c r="A323" s="5">
        <v>2167</v>
      </c>
      <c r="B323" s="6">
        <v>2014.0002999999999</v>
      </c>
      <c r="C323" s="8" t="s">
        <v>115</v>
      </c>
      <c r="D323" s="8" t="s">
        <v>677</v>
      </c>
      <c r="E323" s="8" t="s">
        <v>678</v>
      </c>
      <c r="F323" s="8" t="s">
        <v>679</v>
      </c>
      <c r="G323" s="8" t="s">
        <v>679</v>
      </c>
      <c r="H323" s="8" t="s">
        <v>49</v>
      </c>
      <c r="I323" s="8" t="s">
        <v>50</v>
      </c>
      <c r="J323" s="8" t="s">
        <v>51</v>
      </c>
      <c r="K323" s="8" t="s">
        <v>23</v>
      </c>
      <c r="L323" s="8" t="str">
        <f t="shared" si="10"/>
        <v>Bridgewater_MA</v>
      </c>
      <c r="M323" s="9" t="str">
        <f t="shared" si="11"/>
        <v>-70.9770202636718_Multimodal</v>
      </c>
      <c r="N323" s="8" t="s">
        <v>23</v>
      </c>
      <c r="O323" s="5"/>
      <c r="P323" s="5"/>
      <c r="Q323">
        <f>VLOOKUP($L323,LocID!$B$2:$I$966, 7, FALSE)</f>
        <v>-70.977020263671804</v>
      </c>
      <c r="S323"/>
    </row>
    <row r="324" spans="1:19" ht="33" x14ac:dyDescent="0.25">
      <c r="A324" s="5">
        <v>877</v>
      </c>
      <c r="B324" s="6">
        <v>2009.6310000000001</v>
      </c>
      <c r="C324" s="8" t="s">
        <v>56</v>
      </c>
      <c r="D324" s="11" t="s">
        <v>680</v>
      </c>
      <c r="E324" s="8" t="s">
        <v>681</v>
      </c>
      <c r="F324" s="10" t="s">
        <v>682</v>
      </c>
      <c r="G324" s="10" t="s">
        <v>682</v>
      </c>
      <c r="H324" s="8" t="s">
        <v>76</v>
      </c>
      <c r="I324" s="8" t="s">
        <v>50</v>
      </c>
      <c r="J324" s="8" t="s">
        <v>77</v>
      </c>
      <c r="K324" s="8" t="s">
        <v>23</v>
      </c>
      <c r="L324" s="8" t="str">
        <f t="shared" si="10"/>
        <v>Brisbane_CA</v>
      </c>
      <c r="M324" s="9" t="str">
        <f t="shared" si="11"/>
        <v>-122.402076721191_Multimodal</v>
      </c>
      <c r="N324" s="8" t="s">
        <v>23</v>
      </c>
      <c r="O324" s="5"/>
      <c r="P324" s="5"/>
      <c r="Q324">
        <f>VLOOKUP($L324,LocID!$B$2:$I$966, 7, FALSE)</f>
        <v>-122.40207672119099</v>
      </c>
      <c r="S324"/>
    </row>
    <row r="325" spans="1:19" ht="33" x14ac:dyDescent="0.25">
      <c r="A325" s="5">
        <v>120</v>
      </c>
      <c r="B325" s="6">
        <v>2015.0592999999999</v>
      </c>
      <c r="C325" s="9" t="s">
        <v>138</v>
      </c>
      <c r="D325" s="17" t="s">
        <v>683</v>
      </c>
      <c r="E325" s="17" t="s">
        <v>684</v>
      </c>
      <c r="F325" s="19" t="s">
        <v>685</v>
      </c>
      <c r="G325" s="19" t="s">
        <v>685</v>
      </c>
      <c r="H325" s="19" t="s">
        <v>49</v>
      </c>
      <c r="I325" s="8" t="s">
        <v>50</v>
      </c>
      <c r="J325" s="19" t="s">
        <v>51</v>
      </c>
      <c r="K325" s="19" t="s">
        <v>26</v>
      </c>
      <c r="L325" s="8" t="str">
        <f t="shared" si="10"/>
        <v>Brockton_MA</v>
      </c>
      <c r="M325" s="9" t="str">
        <f t="shared" si="11"/>
        <v>-71.0172424316406_Parking and TDM</v>
      </c>
      <c r="N325" s="19" t="s">
        <v>26</v>
      </c>
      <c r="O325" s="5"/>
      <c r="P325" s="5"/>
      <c r="Q325">
        <f>VLOOKUP($L325,LocID!$B$2:$I$966, 7, FALSE)</f>
        <v>-71.017242431640597</v>
      </c>
      <c r="S325"/>
    </row>
    <row r="326" spans="1:19" ht="33" x14ac:dyDescent="0.25">
      <c r="A326" s="5">
        <v>2349</v>
      </c>
      <c r="B326" s="6">
        <v>2014.1012000000001</v>
      </c>
      <c r="C326" s="8" t="s">
        <v>92</v>
      </c>
      <c r="D326" s="16" t="s">
        <v>686</v>
      </c>
      <c r="E326" s="16" t="s">
        <v>687</v>
      </c>
      <c r="F326" s="8" t="s">
        <v>688</v>
      </c>
      <c r="G326" s="8" t="s">
        <v>688</v>
      </c>
      <c r="H326" s="8" t="s">
        <v>122</v>
      </c>
      <c r="I326" s="8" t="s">
        <v>50</v>
      </c>
      <c r="J326" s="8" t="s">
        <v>123</v>
      </c>
      <c r="K326" s="12" t="s">
        <v>23</v>
      </c>
      <c r="L326" s="8" t="str">
        <f t="shared" si="10"/>
        <v>Brookings_OR</v>
      </c>
      <c r="M326" s="9" t="str">
        <f t="shared" si="11"/>
        <v>-124.288932800292_Multimodal</v>
      </c>
      <c r="N326" s="12" t="s">
        <v>23</v>
      </c>
      <c r="O326" s="5"/>
      <c r="P326" s="5"/>
      <c r="Q326">
        <f>VLOOKUP($L326,LocID!$B$2:$I$966, 7, FALSE)</f>
        <v>-124.288932800292</v>
      </c>
      <c r="S326"/>
    </row>
    <row r="327" spans="1:19" ht="33" x14ac:dyDescent="0.25">
      <c r="A327" s="5">
        <v>2069</v>
      </c>
      <c r="B327" s="6">
        <v>2013.1079999999999</v>
      </c>
      <c r="C327" s="8" t="s">
        <v>112</v>
      </c>
      <c r="D327" s="8" t="s">
        <v>689</v>
      </c>
      <c r="E327" s="8" t="s">
        <v>690</v>
      </c>
      <c r="F327" s="8" t="s">
        <v>691</v>
      </c>
      <c r="G327" s="8" t="s">
        <v>691</v>
      </c>
      <c r="H327" s="8" t="s">
        <v>49</v>
      </c>
      <c r="I327" s="8" t="s">
        <v>50</v>
      </c>
      <c r="J327" s="8" t="s">
        <v>51</v>
      </c>
      <c r="K327" s="12" t="s">
        <v>26</v>
      </c>
      <c r="L327" s="8" t="str">
        <f t="shared" si="10"/>
        <v>Brookline_MA</v>
      </c>
      <c r="M327" s="9" t="str">
        <f t="shared" si="11"/>
        <v>-71.1204681396484_Parking and TDM</v>
      </c>
      <c r="N327" s="12" t="s">
        <v>26</v>
      </c>
      <c r="O327" s="5"/>
      <c r="P327" s="5"/>
      <c r="Q327">
        <f>VLOOKUP($L327,LocID!$B$2:$I$966, 7, FALSE)</f>
        <v>-71.120468139648395</v>
      </c>
      <c r="S327"/>
    </row>
    <row r="328" spans="1:19" ht="33" x14ac:dyDescent="0.25">
      <c r="A328" s="5">
        <v>2427</v>
      </c>
      <c r="B328" s="6">
        <v>2014.0752</v>
      </c>
      <c r="C328" s="8" t="s">
        <v>92</v>
      </c>
      <c r="D328" s="16" t="s">
        <v>692</v>
      </c>
      <c r="E328" s="16" t="s">
        <v>690</v>
      </c>
      <c r="F328" s="8" t="s">
        <v>691</v>
      </c>
      <c r="G328" s="8" t="s">
        <v>691</v>
      </c>
      <c r="H328" s="8" t="s">
        <v>49</v>
      </c>
      <c r="I328" s="8" t="s">
        <v>50</v>
      </c>
      <c r="J328" s="8" t="s">
        <v>51</v>
      </c>
      <c r="K328" s="12" t="s">
        <v>26</v>
      </c>
      <c r="L328" s="8" t="str">
        <f t="shared" si="10"/>
        <v>Brookline_MA</v>
      </c>
      <c r="M328" s="9" t="str">
        <f t="shared" si="11"/>
        <v>-71.1204681396484_Parking and TDM</v>
      </c>
      <c r="N328" s="12" t="s">
        <v>26</v>
      </c>
      <c r="O328" s="5"/>
      <c r="P328" s="5"/>
      <c r="Q328">
        <f>VLOOKUP($L328,LocID!$B$2:$I$966, 7, FALSE)</f>
        <v>-71.120468139648395</v>
      </c>
      <c r="S328"/>
    </row>
    <row r="329" spans="1:19" ht="33" x14ac:dyDescent="0.25">
      <c r="A329" s="5">
        <v>609</v>
      </c>
      <c r="B329" s="6">
        <v>2008.2819999999999</v>
      </c>
      <c r="C329" s="8" t="s">
        <v>29</v>
      </c>
      <c r="D329" s="11" t="s">
        <v>693</v>
      </c>
      <c r="E329" s="8" t="s">
        <v>694</v>
      </c>
      <c r="F329" s="10" t="s">
        <v>695</v>
      </c>
      <c r="G329" s="10" t="s">
        <v>695</v>
      </c>
      <c r="H329" s="8" t="s">
        <v>107</v>
      </c>
      <c r="I329" s="8" t="s">
        <v>50</v>
      </c>
      <c r="J329" s="8" t="s">
        <v>51</v>
      </c>
      <c r="K329" s="8" t="s">
        <v>23</v>
      </c>
      <c r="L329" s="8" t="str">
        <f t="shared" si="10"/>
        <v>Brooklyn_NY</v>
      </c>
      <c r="M329" s="9" t="str">
        <f t="shared" si="11"/>
        <v>-73.9903564453125_Multimodal</v>
      </c>
      <c r="N329" s="8" t="s">
        <v>23</v>
      </c>
      <c r="O329" s="5"/>
      <c r="P329" s="5"/>
      <c r="Q329">
        <f>VLOOKUP($L329,LocID!$B$2:$I$966, 7, FALSE)</f>
        <v>-73.9903564453125</v>
      </c>
      <c r="S329"/>
    </row>
    <row r="330" spans="1:19" ht="33" x14ac:dyDescent="0.25">
      <c r="A330" s="5">
        <v>732</v>
      </c>
      <c r="B330" s="6">
        <v>2008.5239999999999</v>
      </c>
      <c r="C330" s="8" t="s">
        <v>37</v>
      </c>
      <c r="D330" s="11" t="s">
        <v>696</v>
      </c>
      <c r="E330" s="8" t="s">
        <v>697</v>
      </c>
      <c r="F330" s="10" t="s">
        <v>695</v>
      </c>
      <c r="G330" s="10" t="s">
        <v>695</v>
      </c>
      <c r="H330" s="8" t="s">
        <v>107</v>
      </c>
      <c r="I330" s="8" t="s">
        <v>50</v>
      </c>
      <c r="J330" s="8" t="s">
        <v>51</v>
      </c>
      <c r="K330" s="8" t="s">
        <v>23</v>
      </c>
      <c r="L330" s="8" t="str">
        <f t="shared" si="10"/>
        <v>Brooklyn_NY</v>
      </c>
      <c r="M330" s="9" t="str">
        <f t="shared" si="11"/>
        <v>-73.9903564453125_Multimodal</v>
      </c>
      <c r="N330" s="8" t="s">
        <v>23</v>
      </c>
      <c r="O330" s="5"/>
      <c r="P330" s="5"/>
      <c r="Q330">
        <f>VLOOKUP($L330,LocID!$B$2:$I$966, 7, FALSE)</f>
        <v>-73.9903564453125</v>
      </c>
      <c r="S330"/>
    </row>
    <row r="331" spans="1:19" ht="33" x14ac:dyDescent="0.25">
      <c r="A331" s="5">
        <v>772</v>
      </c>
      <c r="B331" s="6">
        <v>2009.3140000000001</v>
      </c>
      <c r="C331" s="8" t="s">
        <v>39</v>
      </c>
      <c r="D331" s="11" t="s">
        <v>698</v>
      </c>
      <c r="E331" s="8" t="s">
        <v>697</v>
      </c>
      <c r="F331" s="10" t="s">
        <v>695</v>
      </c>
      <c r="G331" s="10" t="s">
        <v>695</v>
      </c>
      <c r="H331" s="8" t="s">
        <v>107</v>
      </c>
      <c r="I331" s="8" t="s">
        <v>50</v>
      </c>
      <c r="J331" s="8" t="s">
        <v>51</v>
      </c>
      <c r="K331" s="8" t="s">
        <v>23</v>
      </c>
      <c r="L331" s="8" t="str">
        <f t="shared" si="10"/>
        <v>Brooklyn_NY</v>
      </c>
      <c r="M331" s="9" t="str">
        <f t="shared" si="11"/>
        <v>-73.9903564453125_Multimodal</v>
      </c>
      <c r="N331" s="8" t="s">
        <v>23</v>
      </c>
      <c r="O331" s="5"/>
      <c r="P331" s="5"/>
      <c r="Q331">
        <f>VLOOKUP($L331,LocID!$B$2:$I$966, 7, FALSE)</f>
        <v>-73.9903564453125</v>
      </c>
      <c r="S331"/>
    </row>
    <row r="332" spans="1:19" ht="33" x14ac:dyDescent="0.25">
      <c r="A332" s="5">
        <v>825</v>
      </c>
      <c r="B332" s="6">
        <v>2009.461</v>
      </c>
      <c r="C332" s="8" t="s">
        <v>41</v>
      </c>
      <c r="D332" s="11" t="s">
        <v>699</v>
      </c>
      <c r="E332" s="8" t="s">
        <v>697</v>
      </c>
      <c r="F332" s="10" t="s">
        <v>695</v>
      </c>
      <c r="G332" s="10" t="s">
        <v>695</v>
      </c>
      <c r="H332" s="8" t="s">
        <v>107</v>
      </c>
      <c r="I332" s="8" t="s">
        <v>50</v>
      </c>
      <c r="J332" s="8" t="s">
        <v>51</v>
      </c>
      <c r="K332" s="8" t="s">
        <v>23</v>
      </c>
      <c r="L332" s="8" t="str">
        <f t="shared" si="10"/>
        <v>Brooklyn_NY</v>
      </c>
      <c r="M332" s="9" t="str">
        <f t="shared" si="11"/>
        <v>-73.9903564453125_Multimodal</v>
      </c>
      <c r="N332" s="8" t="s">
        <v>23</v>
      </c>
      <c r="O332" s="5"/>
      <c r="P332" s="5"/>
      <c r="Q332">
        <f>VLOOKUP($L332,LocID!$B$2:$I$966, 7, FALSE)</f>
        <v>-73.9903564453125</v>
      </c>
      <c r="S332"/>
    </row>
    <row r="333" spans="1:19" ht="33" x14ac:dyDescent="0.25">
      <c r="A333" s="5">
        <v>999</v>
      </c>
      <c r="B333" s="6">
        <v>2010.2260000000001</v>
      </c>
      <c r="C333" s="8" t="s">
        <v>82</v>
      </c>
      <c r="D333" s="11" t="s">
        <v>700</v>
      </c>
      <c r="E333" s="8"/>
      <c r="F333" s="10" t="s">
        <v>695</v>
      </c>
      <c r="G333" s="10" t="s">
        <v>695</v>
      </c>
      <c r="H333" s="8" t="s">
        <v>107</v>
      </c>
      <c r="I333" s="8" t="s">
        <v>50</v>
      </c>
      <c r="J333" s="8" t="s">
        <v>51</v>
      </c>
      <c r="K333" s="8" t="s">
        <v>23</v>
      </c>
      <c r="L333" s="8" t="str">
        <f t="shared" si="10"/>
        <v>Brooklyn_NY</v>
      </c>
      <c r="M333" s="9" t="str">
        <f t="shared" si="11"/>
        <v>-73.9903564453125_Multimodal</v>
      </c>
      <c r="N333" s="8" t="s">
        <v>23</v>
      </c>
      <c r="O333" s="5"/>
      <c r="P333" s="5"/>
      <c r="Q333">
        <f>VLOOKUP($L333,LocID!$B$2:$I$966, 7, FALSE)</f>
        <v>-73.9903564453125</v>
      </c>
      <c r="S333"/>
    </row>
    <row r="334" spans="1:19" ht="33" x14ac:dyDescent="0.25">
      <c r="A334" s="5">
        <v>1000</v>
      </c>
      <c r="B334" s="6">
        <v>2010.223</v>
      </c>
      <c r="C334" s="8" t="s">
        <v>82</v>
      </c>
      <c r="D334" s="11" t="s">
        <v>701</v>
      </c>
      <c r="E334" s="8"/>
      <c r="F334" s="10" t="s">
        <v>695</v>
      </c>
      <c r="G334" s="10" t="s">
        <v>695</v>
      </c>
      <c r="H334" s="8" t="s">
        <v>107</v>
      </c>
      <c r="I334" s="8" t="s">
        <v>50</v>
      </c>
      <c r="J334" s="8" t="s">
        <v>51</v>
      </c>
      <c r="K334" s="8" t="s">
        <v>23</v>
      </c>
      <c r="L334" s="8" t="str">
        <f t="shared" si="10"/>
        <v>Brooklyn_NY</v>
      </c>
      <c r="M334" s="9" t="str">
        <f t="shared" si="11"/>
        <v>-73.9903564453125_Multimodal</v>
      </c>
      <c r="N334" s="8" t="s">
        <v>23</v>
      </c>
      <c r="O334" s="5"/>
      <c r="P334" s="5"/>
      <c r="Q334">
        <f>VLOOKUP($L334,LocID!$B$2:$I$966, 7, FALSE)</f>
        <v>-73.9903564453125</v>
      </c>
      <c r="S334"/>
    </row>
    <row r="335" spans="1:19" x14ac:dyDescent="0.25">
      <c r="A335" s="5">
        <v>1022</v>
      </c>
      <c r="B335" s="6">
        <v>2010.0989999999999</v>
      </c>
      <c r="C335" s="8" t="s">
        <v>68</v>
      </c>
      <c r="D335" s="11" t="s">
        <v>702</v>
      </c>
      <c r="E335" s="8" t="s">
        <v>697</v>
      </c>
      <c r="F335" s="10" t="s">
        <v>695</v>
      </c>
      <c r="G335" s="10" t="s">
        <v>695</v>
      </c>
      <c r="H335" s="8" t="s">
        <v>107</v>
      </c>
      <c r="I335" s="8" t="s">
        <v>50</v>
      </c>
      <c r="J335" s="8" t="s">
        <v>51</v>
      </c>
      <c r="K335" s="8" t="s">
        <v>52</v>
      </c>
      <c r="L335" s="8" t="str">
        <f t="shared" si="10"/>
        <v>Brooklyn_NY</v>
      </c>
      <c r="M335" s="9" t="str">
        <f t="shared" si="11"/>
        <v>-73.9903564453125_Transit</v>
      </c>
      <c r="N335" s="8" t="s">
        <v>52</v>
      </c>
      <c r="O335" s="5"/>
      <c r="P335" s="5"/>
      <c r="Q335">
        <f>VLOOKUP($L335,LocID!$B$2:$I$966, 7, FALSE)</f>
        <v>-73.9903564453125</v>
      </c>
      <c r="S335"/>
    </row>
    <row r="336" spans="1:19" ht="33" x14ac:dyDescent="0.25">
      <c r="A336" s="5">
        <v>1046</v>
      </c>
      <c r="B336" s="6">
        <v>2010.2439999999999</v>
      </c>
      <c r="C336" s="8" t="s">
        <v>68</v>
      </c>
      <c r="D336" s="11" t="s">
        <v>703</v>
      </c>
      <c r="E336" s="8" t="s">
        <v>697</v>
      </c>
      <c r="F336" s="10" t="s">
        <v>695</v>
      </c>
      <c r="G336" s="10" t="s">
        <v>695</v>
      </c>
      <c r="H336" s="8" t="s">
        <v>107</v>
      </c>
      <c r="I336" s="8" t="s">
        <v>50</v>
      </c>
      <c r="J336" s="8" t="s">
        <v>51</v>
      </c>
      <c r="K336" s="8" t="s">
        <v>23</v>
      </c>
      <c r="L336" s="8" t="str">
        <f t="shared" si="10"/>
        <v>Brooklyn_NY</v>
      </c>
      <c r="M336" s="9" t="str">
        <f t="shared" si="11"/>
        <v>-73.9903564453125_Multimodal</v>
      </c>
      <c r="N336" s="8" t="s">
        <v>23</v>
      </c>
      <c r="O336" s="5"/>
      <c r="P336" s="5"/>
      <c r="Q336">
        <f>VLOOKUP($L336,LocID!$B$2:$I$966, 7, FALSE)</f>
        <v>-73.9903564453125</v>
      </c>
      <c r="S336"/>
    </row>
    <row r="337" spans="1:19" ht="33" x14ac:dyDescent="0.25">
      <c r="A337" s="5">
        <v>1256</v>
      </c>
      <c r="B337" s="6">
        <v>2011.145</v>
      </c>
      <c r="C337" s="8" t="s">
        <v>85</v>
      </c>
      <c r="D337" s="11" t="s">
        <v>704</v>
      </c>
      <c r="E337" s="8" t="s">
        <v>697</v>
      </c>
      <c r="F337" s="10" t="s">
        <v>695</v>
      </c>
      <c r="G337" s="10" t="s">
        <v>695</v>
      </c>
      <c r="H337" s="8" t="s">
        <v>107</v>
      </c>
      <c r="I337" s="8" t="s">
        <v>50</v>
      </c>
      <c r="J337" s="8" t="s">
        <v>51</v>
      </c>
      <c r="K337" s="8" t="s">
        <v>23</v>
      </c>
      <c r="L337" s="8" t="str">
        <f t="shared" si="10"/>
        <v>Brooklyn_NY</v>
      </c>
      <c r="M337" s="9" t="str">
        <f t="shared" si="11"/>
        <v>-73.9903564453125_Multimodal</v>
      </c>
      <c r="N337" s="8" t="s">
        <v>23</v>
      </c>
      <c r="O337" s="5"/>
      <c r="P337" s="5"/>
      <c r="Q337">
        <f>VLOOKUP($L337,LocID!$B$2:$I$966, 7, FALSE)</f>
        <v>-73.9903564453125</v>
      </c>
      <c r="S337"/>
    </row>
    <row r="338" spans="1:19" ht="22.5" x14ac:dyDescent="0.25">
      <c r="A338" s="5">
        <v>2471</v>
      </c>
      <c r="B338" s="6">
        <v>2014.1319000000001</v>
      </c>
      <c r="C338" s="8" t="s">
        <v>173</v>
      </c>
      <c r="D338" s="16" t="s">
        <v>705</v>
      </c>
      <c r="E338" s="16" t="s">
        <v>706</v>
      </c>
      <c r="F338" s="8" t="s">
        <v>695</v>
      </c>
      <c r="G338" s="8" t="s">
        <v>695</v>
      </c>
      <c r="H338" s="8" t="s">
        <v>107</v>
      </c>
      <c r="I338" s="8" t="s">
        <v>50</v>
      </c>
      <c r="J338" s="8" t="s">
        <v>51</v>
      </c>
      <c r="K338" s="12" t="s">
        <v>188</v>
      </c>
      <c r="L338" s="8" t="str">
        <f t="shared" si="10"/>
        <v>Brooklyn_NY</v>
      </c>
      <c r="M338" s="9" t="str">
        <f t="shared" si="11"/>
        <v>-73.9903564453125_Design and Engineering</v>
      </c>
      <c r="N338" s="12" t="s">
        <v>188</v>
      </c>
      <c r="O338" s="5"/>
      <c r="P338" s="5"/>
      <c r="Q338">
        <f>VLOOKUP($L338,LocID!$B$2:$I$966, 7, FALSE)</f>
        <v>-73.9903564453125</v>
      </c>
      <c r="S338"/>
    </row>
    <row r="339" spans="1:19" ht="33" x14ac:dyDescent="0.25">
      <c r="A339" s="5">
        <v>1558</v>
      </c>
      <c r="B339" s="6">
        <v>2012.248</v>
      </c>
      <c r="C339" s="7" t="s">
        <v>87</v>
      </c>
      <c r="D339" s="7" t="s">
        <v>707</v>
      </c>
      <c r="E339" s="7" t="s">
        <v>708</v>
      </c>
      <c r="F339" s="7" t="s">
        <v>709</v>
      </c>
      <c r="G339" s="7" t="s">
        <v>709</v>
      </c>
      <c r="H339" s="8" t="s">
        <v>20</v>
      </c>
      <c r="I339" s="7" t="s">
        <v>710</v>
      </c>
      <c r="J339" s="7" t="s">
        <v>22</v>
      </c>
      <c r="K339" s="7" t="s">
        <v>72</v>
      </c>
      <c r="L339" s="8" t="str">
        <f t="shared" si="10"/>
        <v>Buenos Aires_Argentina</v>
      </c>
      <c r="M339" s="9" t="str">
        <f t="shared" si="11"/>
        <v>-58.4458770751953_Multimodal</v>
      </c>
      <c r="N339" s="7" t="s">
        <v>23</v>
      </c>
      <c r="O339" s="5">
        <v>1</v>
      </c>
      <c r="P339" s="5"/>
      <c r="Q339">
        <f>VLOOKUP($L339,LocID!$B$2:$I$966, 7, FALSE)</f>
        <v>-58.445877075195298</v>
      </c>
      <c r="S339"/>
    </row>
    <row r="340" spans="1:19" ht="33" x14ac:dyDescent="0.25">
      <c r="A340" s="5">
        <v>1891</v>
      </c>
      <c r="B340" s="6">
        <v>2012.3530000000001</v>
      </c>
      <c r="C340" s="8" t="s">
        <v>246</v>
      </c>
      <c r="D340" s="8" t="s">
        <v>711</v>
      </c>
      <c r="E340" s="8" t="s">
        <v>712</v>
      </c>
      <c r="F340" s="10" t="s">
        <v>709</v>
      </c>
      <c r="G340" s="10" t="s">
        <v>709</v>
      </c>
      <c r="H340" s="8" t="s">
        <v>20</v>
      </c>
      <c r="I340" s="5" t="s">
        <v>710</v>
      </c>
      <c r="J340" s="10" t="s">
        <v>22</v>
      </c>
      <c r="K340" s="8" t="s">
        <v>72</v>
      </c>
      <c r="L340" s="8" t="str">
        <f t="shared" si="10"/>
        <v>Buenos Aires_Argentina</v>
      </c>
      <c r="M340" s="9" t="str">
        <f t="shared" si="11"/>
        <v>-58.4458770751953_Multimodal</v>
      </c>
      <c r="N340" s="8" t="s">
        <v>23</v>
      </c>
      <c r="O340" s="5">
        <v>1</v>
      </c>
      <c r="P340" s="5"/>
      <c r="Q340">
        <f>VLOOKUP($L340,LocID!$B$2:$I$966, 7, FALSE)</f>
        <v>-58.445877075195298</v>
      </c>
      <c r="S340"/>
    </row>
    <row r="341" spans="1:19" ht="33" x14ac:dyDescent="0.25">
      <c r="A341" s="5">
        <v>612</v>
      </c>
      <c r="B341" s="6">
        <v>2008.3409999999999</v>
      </c>
      <c r="C341" s="8" t="s">
        <v>29</v>
      </c>
      <c r="D341" s="11" t="s">
        <v>713</v>
      </c>
      <c r="E341" s="8" t="s">
        <v>714</v>
      </c>
      <c r="F341" s="10" t="s">
        <v>715</v>
      </c>
      <c r="G341" s="10" t="s">
        <v>715</v>
      </c>
      <c r="H341" s="8" t="s">
        <v>107</v>
      </c>
      <c r="I341" s="8" t="s">
        <v>50</v>
      </c>
      <c r="J341" s="8" t="s">
        <v>51</v>
      </c>
      <c r="K341" s="8" t="s">
        <v>23</v>
      </c>
      <c r="L341" s="8" t="str">
        <f t="shared" si="10"/>
        <v>Buffalo_NY</v>
      </c>
      <c r="M341" s="9" t="str">
        <f t="shared" si="11"/>
        <v>-78.8784637451171_Multimodal</v>
      </c>
      <c r="N341" s="8" t="s">
        <v>23</v>
      </c>
      <c r="O341" s="5"/>
      <c r="P341" s="5"/>
      <c r="Q341">
        <f>VLOOKUP($L341,LocID!$B$2:$I$966, 7, FALSE)</f>
        <v>-78.878463745117102</v>
      </c>
      <c r="S341"/>
    </row>
    <row r="342" spans="1:19" ht="33" x14ac:dyDescent="0.25">
      <c r="A342" s="5">
        <v>2129</v>
      </c>
      <c r="B342" s="6">
        <v>2013.0751</v>
      </c>
      <c r="C342" s="8" t="s">
        <v>112</v>
      </c>
      <c r="D342" s="8" t="s">
        <v>716</v>
      </c>
      <c r="E342" s="8" t="s">
        <v>717</v>
      </c>
      <c r="F342" s="8" t="s">
        <v>715</v>
      </c>
      <c r="G342" s="8" t="s">
        <v>715</v>
      </c>
      <c r="H342" s="8" t="s">
        <v>107</v>
      </c>
      <c r="I342" s="8" t="s">
        <v>50</v>
      </c>
      <c r="J342" s="8" t="s">
        <v>51</v>
      </c>
      <c r="K342" s="12" t="s">
        <v>23</v>
      </c>
      <c r="L342" s="8" t="str">
        <f t="shared" si="10"/>
        <v>Buffalo_NY</v>
      </c>
      <c r="M342" s="9" t="str">
        <f t="shared" si="11"/>
        <v>-78.8784637451171_Multimodal</v>
      </c>
      <c r="N342" s="12" t="s">
        <v>23</v>
      </c>
      <c r="O342" s="5"/>
      <c r="P342" s="5"/>
      <c r="Q342">
        <f>VLOOKUP($L342,LocID!$B$2:$I$966, 7, FALSE)</f>
        <v>-78.878463745117102</v>
      </c>
      <c r="S342"/>
    </row>
    <row r="343" spans="1:19" x14ac:dyDescent="0.25">
      <c r="A343" s="5">
        <v>2236</v>
      </c>
      <c r="B343" s="6">
        <v>2013.0985000000001</v>
      </c>
      <c r="C343" s="8" t="s">
        <v>115</v>
      </c>
      <c r="D343" s="8" t="s">
        <v>718</v>
      </c>
      <c r="E343" s="8" t="s">
        <v>719</v>
      </c>
      <c r="F343" s="8" t="s">
        <v>715</v>
      </c>
      <c r="G343" s="8" t="s">
        <v>715</v>
      </c>
      <c r="H343" s="8" t="s">
        <v>107</v>
      </c>
      <c r="I343" s="8" t="s">
        <v>50</v>
      </c>
      <c r="J343" s="8" t="s">
        <v>51</v>
      </c>
      <c r="K343" s="12" t="s">
        <v>52</v>
      </c>
      <c r="L343" s="8" t="str">
        <f t="shared" si="10"/>
        <v>Buffalo_NY</v>
      </c>
      <c r="M343" s="9" t="str">
        <f t="shared" si="11"/>
        <v>-78.8784637451171_Transit</v>
      </c>
      <c r="N343" s="12" t="s">
        <v>52</v>
      </c>
      <c r="O343" s="5"/>
      <c r="P343" s="5"/>
      <c r="Q343">
        <f>VLOOKUP($L343,LocID!$B$2:$I$966, 7, FALSE)</f>
        <v>-78.878463745117102</v>
      </c>
      <c r="S343"/>
    </row>
    <row r="344" spans="1:19" ht="22.5" x14ac:dyDescent="0.25">
      <c r="A344" s="5">
        <v>603</v>
      </c>
      <c r="B344" s="6">
        <v>2008.242</v>
      </c>
      <c r="C344" s="8" t="s">
        <v>29</v>
      </c>
      <c r="D344" s="11" t="s">
        <v>720</v>
      </c>
      <c r="E344" s="8" t="s">
        <v>721</v>
      </c>
      <c r="F344" s="10" t="s">
        <v>722</v>
      </c>
      <c r="G344" s="10" t="s">
        <v>722</v>
      </c>
      <c r="H344" s="8" t="s">
        <v>76</v>
      </c>
      <c r="I344" s="8" t="s">
        <v>50</v>
      </c>
      <c r="J344" s="8" t="s">
        <v>77</v>
      </c>
      <c r="K344" s="8" t="s">
        <v>26</v>
      </c>
      <c r="L344" s="8" t="str">
        <f t="shared" si="10"/>
        <v>Burbank_CA</v>
      </c>
      <c r="M344" s="9" t="str">
        <f t="shared" si="11"/>
        <v>-118.30793762207_Parking and TDM</v>
      </c>
      <c r="N344" s="8" t="s">
        <v>26</v>
      </c>
      <c r="O344" s="5"/>
      <c r="P344" s="5"/>
      <c r="Q344">
        <f>VLOOKUP($L344,LocID!$B$2:$I$966, 7, FALSE)</f>
        <v>-118.30793762207</v>
      </c>
      <c r="S344"/>
    </row>
    <row r="345" spans="1:19" x14ac:dyDescent="0.25">
      <c r="A345" s="5">
        <v>650</v>
      </c>
      <c r="B345" s="6">
        <v>2008.2070000000001</v>
      </c>
      <c r="C345" s="8" t="s">
        <v>29</v>
      </c>
      <c r="D345" s="11" t="s">
        <v>723</v>
      </c>
      <c r="E345" s="8" t="s">
        <v>721</v>
      </c>
      <c r="F345" s="10" t="s">
        <v>722</v>
      </c>
      <c r="G345" s="10" t="s">
        <v>722</v>
      </c>
      <c r="H345" s="8" t="s">
        <v>76</v>
      </c>
      <c r="I345" s="8" t="s">
        <v>50</v>
      </c>
      <c r="J345" s="8" t="s">
        <v>77</v>
      </c>
      <c r="K345" s="8" t="s">
        <v>52</v>
      </c>
      <c r="L345" s="8" t="str">
        <f t="shared" si="10"/>
        <v>Burbank_CA</v>
      </c>
      <c r="M345" s="9" t="str">
        <f t="shared" si="11"/>
        <v>-118.30793762207_Transit</v>
      </c>
      <c r="N345" s="8" t="s">
        <v>52</v>
      </c>
      <c r="O345" s="5"/>
      <c r="P345" s="5"/>
      <c r="Q345">
        <f>VLOOKUP($L345,LocID!$B$2:$I$966, 7, FALSE)</f>
        <v>-118.30793762207</v>
      </c>
      <c r="S345"/>
    </row>
    <row r="346" spans="1:19" ht="33" x14ac:dyDescent="0.25">
      <c r="A346" s="5">
        <v>2454</v>
      </c>
      <c r="B346" s="6">
        <v>2014.1348</v>
      </c>
      <c r="C346" s="8" t="s">
        <v>173</v>
      </c>
      <c r="D346" s="28" t="s">
        <v>724</v>
      </c>
      <c r="E346" s="28" t="s">
        <v>725</v>
      </c>
      <c r="F346" s="8" t="s">
        <v>726</v>
      </c>
      <c r="G346" s="8" t="s">
        <v>726</v>
      </c>
      <c r="H346" s="8" t="s">
        <v>76</v>
      </c>
      <c r="I346" s="8" t="s">
        <v>50</v>
      </c>
      <c r="J346" s="8" t="s">
        <v>77</v>
      </c>
      <c r="K346" s="8" t="s">
        <v>26</v>
      </c>
      <c r="L346" s="8" t="str">
        <f t="shared" si="10"/>
        <v>Burlingame_CA</v>
      </c>
      <c r="M346" s="9" t="str">
        <f t="shared" si="11"/>
        <v>-122.350662231445_Parking and TDM</v>
      </c>
      <c r="N346" s="8" t="s">
        <v>26</v>
      </c>
      <c r="O346" s="5"/>
      <c r="P346" s="5"/>
      <c r="Q346">
        <f>VLOOKUP($L346,LocID!$B$2:$I$966, 7, FALSE)</f>
        <v>-122.350662231445</v>
      </c>
      <c r="S346"/>
    </row>
    <row r="347" spans="1:19" ht="33" x14ac:dyDescent="0.25">
      <c r="A347" s="5">
        <v>2456</v>
      </c>
      <c r="B347" s="6">
        <v>2014.1077</v>
      </c>
      <c r="C347" s="8" t="s">
        <v>173</v>
      </c>
      <c r="D347" s="16" t="s">
        <v>727</v>
      </c>
      <c r="E347" s="16" t="s">
        <v>728</v>
      </c>
      <c r="F347" s="8" t="s">
        <v>726</v>
      </c>
      <c r="G347" s="8" t="s">
        <v>726</v>
      </c>
      <c r="H347" s="8" t="s">
        <v>76</v>
      </c>
      <c r="I347" s="8" t="s">
        <v>50</v>
      </c>
      <c r="J347" s="8" t="s">
        <v>77</v>
      </c>
      <c r="K347" s="12" t="s">
        <v>23</v>
      </c>
      <c r="L347" s="8" t="str">
        <f t="shared" si="10"/>
        <v>Burlingame_CA</v>
      </c>
      <c r="M347" s="9" t="str">
        <f t="shared" si="11"/>
        <v>-122.350662231445_Multimodal</v>
      </c>
      <c r="N347" s="12" t="s">
        <v>23</v>
      </c>
      <c r="O347" s="5"/>
      <c r="P347" s="5"/>
      <c r="Q347">
        <f>VLOOKUP($L347,LocID!$B$2:$I$966, 7, FALSE)</f>
        <v>-122.350662231445</v>
      </c>
      <c r="S347"/>
    </row>
    <row r="348" spans="1:19" ht="33" x14ac:dyDescent="0.25">
      <c r="A348" s="5">
        <v>1331</v>
      </c>
      <c r="B348" s="6">
        <v>2011.316</v>
      </c>
      <c r="C348" s="8" t="s">
        <v>409</v>
      </c>
      <c r="D348" s="11" t="s">
        <v>729</v>
      </c>
      <c r="E348" s="8" t="s">
        <v>730</v>
      </c>
      <c r="F348" s="10" t="s">
        <v>731</v>
      </c>
      <c r="G348" s="10" t="s">
        <v>731</v>
      </c>
      <c r="H348" s="8" t="s">
        <v>732</v>
      </c>
      <c r="I348" s="8" t="s">
        <v>50</v>
      </c>
      <c r="J348" s="8" t="s">
        <v>51</v>
      </c>
      <c r="K348" s="8" t="s">
        <v>23</v>
      </c>
      <c r="L348" s="8" t="str">
        <f t="shared" si="10"/>
        <v>Burlington_VT</v>
      </c>
      <c r="M348" s="9" t="str">
        <f t="shared" si="11"/>
        <v>-73.2132263183593_Multimodal</v>
      </c>
      <c r="N348" s="8" t="s">
        <v>23</v>
      </c>
      <c r="O348" s="5"/>
      <c r="P348" s="5"/>
      <c r="Q348">
        <f>VLOOKUP($L348,LocID!$B$2:$I$966, 7, FALSE)</f>
        <v>-73.213226318359304</v>
      </c>
      <c r="S348"/>
    </row>
    <row r="349" spans="1:19" ht="33" x14ac:dyDescent="0.25">
      <c r="A349" s="5">
        <v>2350</v>
      </c>
      <c r="B349" s="6">
        <v>2014.0214000000001</v>
      </c>
      <c r="C349" s="8" t="s">
        <v>92</v>
      </c>
      <c r="D349" s="8" t="s">
        <v>733</v>
      </c>
      <c r="E349" s="8" t="s">
        <v>734</v>
      </c>
      <c r="F349" s="8" t="s">
        <v>731</v>
      </c>
      <c r="G349" s="8" t="s">
        <v>731</v>
      </c>
      <c r="H349" s="8" t="s">
        <v>732</v>
      </c>
      <c r="I349" s="8" t="s">
        <v>50</v>
      </c>
      <c r="J349" s="8" t="s">
        <v>51</v>
      </c>
      <c r="K349" s="12" t="s">
        <v>23</v>
      </c>
      <c r="L349" s="8" t="str">
        <f t="shared" si="10"/>
        <v>Burlington_VT</v>
      </c>
      <c r="M349" s="9" t="str">
        <f t="shared" si="11"/>
        <v>-73.2132263183593_Multimodal</v>
      </c>
      <c r="N349" s="12" t="s">
        <v>23</v>
      </c>
      <c r="O349" s="5"/>
      <c r="P349" s="5"/>
      <c r="Q349">
        <f>VLOOKUP($L349,LocID!$B$2:$I$966, 7, FALSE)</f>
        <v>-73.213226318359304</v>
      </c>
      <c r="S349"/>
    </row>
    <row r="350" spans="1:19" ht="33" x14ac:dyDescent="0.25">
      <c r="A350" s="5">
        <v>2554</v>
      </c>
      <c r="B350" s="6">
        <v>2014.0961</v>
      </c>
      <c r="C350" s="8" t="s">
        <v>173</v>
      </c>
      <c r="D350" s="16" t="s">
        <v>735</v>
      </c>
      <c r="E350" s="16" t="s">
        <v>734</v>
      </c>
      <c r="F350" s="8" t="s">
        <v>731</v>
      </c>
      <c r="G350" s="8" t="s">
        <v>731</v>
      </c>
      <c r="H350" s="8" t="s">
        <v>732</v>
      </c>
      <c r="I350" s="8" t="s">
        <v>50</v>
      </c>
      <c r="J350" s="8" t="s">
        <v>51</v>
      </c>
      <c r="K350" s="12" t="s">
        <v>26</v>
      </c>
      <c r="L350" s="8" t="str">
        <f t="shared" si="10"/>
        <v>Burlington_VT</v>
      </c>
      <c r="M350" s="9" t="str">
        <f t="shared" si="11"/>
        <v>-73.2132263183593_Parking and TDM</v>
      </c>
      <c r="N350" s="12" t="s">
        <v>26</v>
      </c>
      <c r="O350" s="5"/>
      <c r="P350" s="5"/>
      <c r="Q350">
        <f>VLOOKUP($L350,LocID!$B$2:$I$966, 7, FALSE)</f>
        <v>-73.213226318359304</v>
      </c>
      <c r="S350"/>
    </row>
    <row r="351" spans="1:19" x14ac:dyDescent="0.25">
      <c r="A351" s="5">
        <v>2158</v>
      </c>
      <c r="B351" s="6">
        <v>2013.1165000000001</v>
      </c>
      <c r="C351" s="19" t="s">
        <v>115</v>
      </c>
      <c r="D351" s="20" t="s">
        <v>736</v>
      </c>
      <c r="E351" s="20" t="s">
        <v>737</v>
      </c>
      <c r="F351" s="20" t="s">
        <v>738</v>
      </c>
      <c r="G351" s="20" t="s">
        <v>738</v>
      </c>
      <c r="H351" s="20" t="s">
        <v>739</v>
      </c>
      <c r="I351" s="20" t="s">
        <v>740</v>
      </c>
      <c r="J351" s="20" t="s">
        <v>740</v>
      </c>
      <c r="K351" s="12" t="s">
        <v>52</v>
      </c>
      <c r="L351" s="8" t="str">
        <f t="shared" si="10"/>
        <v>Burnaby_BC</v>
      </c>
      <c r="M351" s="9" t="e">
        <f t="shared" si="11"/>
        <v>#N/A</v>
      </c>
      <c r="N351" s="12" t="s">
        <v>52</v>
      </c>
      <c r="O351" s="5"/>
      <c r="P351" s="5"/>
      <c r="Q351" t="e">
        <f>VLOOKUP($L351,LocID!$B$2:$I$966, 7, FALSE)</f>
        <v>#N/A</v>
      </c>
      <c r="S351"/>
    </row>
    <row r="352" spans="1:19" x14ac:dyDescent="0.25">
      <c r="A352" s="5">
        <v>474</v>
      </c>
      <c r="B352" s="13">
        <v>2007.373</v>
      </c>
      <c r="C352" s="10">
        <v>2007</v>
      </c>
      <c r="D352" s="10" t="s">
        <v>741</v>
      </c>
      <c r="E352" s="10" t="s">
        <v>737</v>
      </c>
      <c r="F352" s="10" t="s">
        <v>738</v>
      </c>
      <c r="G352" s="10" t="s">
        <v>738</v>
      </c>
      <c r="H352" s="20" t="s">
        <v>739</v>
      </c>
      <c r="I352" s="20" t="s">
        <v>740</v>
      </c>
      <c r="J352" s="8" t="s">
        <v>740</v>
      </c>
      <c r="K352" s="10" t="s">
        <v>98</v>
      </c>
      <c r="L352" s="8" t="str">
        <f t="shared" si="10"/>
        <v>Burnaby_BC</v>
      </c>
      <c r="M352" s="9" t="e">
        <f t="shared" si="11"/>
        <v>#N/A</v>
      </c>
      <c r="N352" s="10" t="s">
        <v>98</v>
      </c>
      <c r="O352" s="5"/>
      <c r="P352" s="5"/>
      <c r="Q352" t="e">
        <f>VLOOKUP($L352,LocID!$B$2:$I$966, 7, FALSE)</f>
        <v>#N/A</v>
      </c>
      <c r="S352"/>
    </row>
    <row r="353" spans="1:19" x14ac:dyDescent="0.25">
      <c r="A353" s="5">
        <v>475</v>
      </c>
      <c r="B353" s="13">
        <v>2007.354</v>
      </c>
      <c r="C353" s="10">
        <v>2007</v>
      </c>
      <c r="D353" s="10" t="s">
        <v>742</v>
      </c>
      <c r="E353" s="10" t="s">
        <v>737</v>
      </c>
      <c r="F353" s="10" t="s">
        <v>738</v>
      </c>
      <c r="G353" s="10" t="s">
        <v>738</v>
      </c>
      <c r="H353" s="20" t="s">
        <v>739</v>
      </c>
      <c r="I353" s="20" t="s">
        <v>740</v>
      </c>
      <c r="J353" s="8" t="s">
        <v>740</v>
      </c>
      <c r="K353" s="10" t="s">
        <v>98</v>
      </c>
      <c r="L353" s="8" t="str">
        <f t="shared" si="10"/>
        <v>Burnaby_BC</v>
      </c>
      <c r="M353" s="9" t="e">
        <f t="shared" si="11"/>
        <v>#N/A</v>
      </c>
      <c r="N353" s="10" t="s">
        <v>98</v>
      </c>
      <c r="O353" s="5"/>
      <c r="P353" s="5"/>
      <c r="Q353" t="e">
        <f>VLOOKUP($L353,LocID!$B$2:$I$966, 7, FALSE)</f>
        <v>#N/A</v>
      </c>
      <c r="S353"/>
    </row>
    <row r="354" spans="1:19" x14ac:dyDescent="0.25">
      <c r="A354" s="5">
        <v>476</v>
      </c>
      <c r="B354" s="6">
        <v>2007.0229999999999</v>
      </c>
      <c r="C354" s="8">
        <v>2007</v>
      </c>
      <c r="D354" s="8" t="s">
        <v>743</v>
      </c>
      <c r="E354" s="8" t="s">
        <v>737</v>
      </c>
      <c r="F354" s="10" t="s">
        <v>738</v>
      </c>
      <c r="G354" s="10" t="s">
        <v>738</v>
      </c>
      <c r="H354" s="20" t="s">
        <v>739</v>
      </c>
      <c r="I354" s="20" t="s">
        <v>740</v>
      </c>
      <c r="J354" s="8" t="s">
        <v>740</v>
      </c>
      <c r="K354" s="8" t="s">
        <v>52</v>
      </c>
      <c r="L354" s="8" t="str">
        <f t="shared" si="10"/>
        <v>Burnaby_BC</v>
      </c>
      <c r="M354" s="9" t="e">
        <f t="shared" si="11"/>
        <v>#N/A</v>
      </c>
      <c r="N354" s="8" t="s">
        <v>52</v>
      </c>
      <c r="O354" s="5"/>
      <c r="P354" s="5"/>
      <c r="Q354" t="e">
        <f>VLOOKUP($L354,LocID!$B$2:$I$966, 7, FALSE)</f>
        <v>#N/A</v>
      </c>
      <c r="S354"/>
    </row>
    <row r="355" spans="1:19" x14ac:dyDescent="0.25">
      <c r="A355" s="5">
        <v>690</v>
      </c>
      <c r="B355" s="6">
        <v>2008.498</v>
      </c>
      <c r="C355" s="8" t="s">
        <v>35</v>
      </c>
      <c r="D355" s="11" t="s">
        <v>744</v>
      </c>
      <c r="E355" s="8" t="s">
        <v>737</v>
      </c>
      <c r="F355" s="10" t="s">
        <v>738</v>
      </c>
      <c r="G355" s="10" t="s">
        <v>738</v>
      </c>
      <c r="H355" s="20" t="s">
        <v>739</v>
      </c>
      <c r="I355" s="20" t="s">
        <v>740</v>
      </c>
      <c r="J355" s="8" t="s">
        <v>740</v>
      </c>
      <c r="K355" s="8" t="s">
        <v>98</v>
      </c>
      <c r="L355" s="8" t="str">
        <f t="shared" si="10"/>
        <v>Burnaby_BC</v>
      </c>
      <c r="M355" s="9" t="e">
        <f t="shared" si="11"/>
        <v>#N/A</v>
      </c>
      <c r="N355" s="8" t="s">
        <v>98</v>
      </c>
      <c r="O355" s="5"/>
      <c r="P355" s="5"/>
      <c r="Q355" t="e">
        <f>VLOOKUP($L355,LocID!$B$2:$I$966, 7, FALSE)</f>
        <v>#N/A</v>
      </c>
      <c r="S355"/>
    </row>
    <row r="356" spans="1:19" x14ac:dyDescent="0.25">
      <c r="A356" s="5">
        <v>747</v>
      </c>
      <c r="B356" s="6">
        <v>2009.116</v>
      </c>
      <c r="C356" s="8" t="s">
        <v>37</v>
      </c>
      <c r="D356" s="11" t="s">
        <v>745</v>
      </c>
      <c r="E356" s="8" t="s">
        <v>737</v>
      </c>
      <c r="F356" s="10" t="s">
        <v>738</v>
      </c>
      <c r="G356" s="10" t="s">
        <v>738</v>
      </c>
      <c r="H356" s="20" t="s">
        <v>739</v>
      </c>
      <c r="I356" s="20" t="s">
        <v>740</v>
      </c>
      <c r="J356" s="8" t="s">
        <v>740</v>
      </c>
      <c r="K356" s="8" t="s">
        <v>98</v>
      </c>
      <c r="L356" s="8" t="str">
        <f t="shared" si="10"/>
        <v>Burnaby_BC</v>
      </c>
      <c r="M356" s="9" t="e">
        <f t="shared" si="11"/>
        <v>#N/A</v>
      </c>
      <c r="N356" s="8" t="s">
        <v>98</v>
      </c>
      <c r="O356" s="5"/>
      <c r="P356" s="5"/>
      <c r="Q356" t="e">
        <f>VLOOKUP($L356,LocID!$B$2:$I$966, 7, FALSE)</f>
        <v>#N/A</v>
      </c>
      <c r="S356"/>
    </row>
    <row r="357" spans="1:19" x14ac:dyDescent="0.25">
      <c r="A357" s="5">
        <v>803</v>
      </c>
      <c r="B357" s="6">
        <v>2008.5060000000001</v>
      </c>
      <c r="C357" s="8" t="s">
        <v>39</v>
      </c>
      <c r="D357" s="11" t="s">
        <v>746</v>
      </c>
      <c r="E357" s="8" t="s">
        <v>737</v>
      </c>
      <c r="F357" s="10" t="s">
        <v>738</v>
      </c>
      <c r="G357" s="10" t="s">
        <v>738</v>
      </c>
      <c r="H357" s="20" t="s">
        <v>739</v>
      </c>
      <c r="I357" s="20" t="s">
        <v>740</v>
      </c>
      <c r="J357" s="8" t="s">
        <v>740</v>
      </c>
      <c r="K357" s="8" t="s">
        <v>98</v>
      </c>
      <c r="L357" s="8" t="str">
        <f t="shared" si="10"/>
        <v>Burnaby_BC</v>
      </c>
      <c r="M357" s="9" t="e">
        <f t="shared" si="11"/>
        <v>#N/A</v>
      </c>
      <c r="N357" s="8" t="s">
        <v>98</v>
      </c>
      <c r="O357" s="5"/>
      <c r="P357" s="5"/>
      <c r="Q357" t="e">
        <f>VLOOKUP($L357,LocID!$B$2:$I$966, 7, FALSE)</f>
        <v>#N/A</v>
      </c>
      <c r="S357"/>
    </row>
    <row r="358" spans="1:19" x14ac:dyDescent="0.25">
      <c r="A358" s="5">
        <v>810</v>
      </c>
      <c r="B358" s="6">
        <v>2008.4839999999999</v>
      </c>
      <c r="C358" s="8" t="s">
        <v>39</v>
      </c>
      <c r="D358" s="11" t="s">
        <v>747</v>
      </c>
      <c r="E358" s="8" t="s">
        <v>737</v>
      </c>
      <c r="F358" s="10" t="s">
        <v>738</v>
      </c>
      <c r="G358" s="10" t="s">
        <v>738</v>
      </c>
      <c r="H358" s="20" t="s">
        <v>739</v>
      </c>
      <c r="I358" s="20" t="s">
        <v>740</v>
      </c>
      <c r="J358" s="8" t="s">
        <v>740</v>
      </c>
      <c r="K358" s="8" t="s">
        <v>23</v>
      </c>
      <c r="L358" s="8" t="str">
        <f t="shared" si="10"/>
        <v>Burnaby_BC</v>
      </c>
      <c r="M358" s="9" t="e">
        <f t="shared" si="11"/>
        <v>#N/A</v>
      </c>
      <c r="N358" s="8" t="s">
        <v>23</v>
      </c>
      <c r="O358" s="5"/>
      <c r="P358" s="5"/>
      <c r="Q358" t="e">
        <f>VLOOKUP($L358,LocID!$B$2:$I$966, 7, FALSE)</f>
        <v>#N/A</v>
      </c>
      <c r="S358"/>
    </row>
    <row r="359" spans="1:19" x14ac:dyDescent="0.25">
      <c r="A359" s="5">
        <v>811</v>
      </c>
      <c r="B359" s="6">
        <v>2008.4860000000001</v>
      </c>
      <c r="C359" s="8" t="s">
        <v>39</v>
      </c>
      <c r="D359" s="11" t="s">
        <v>748</v>
      </c>
      <c r="E359" s="8" t="s">
        <v>737</v>
      </c>
      <c r="F359" s="10" t="s">
        <v>738</v>
      </c>
      <c r="G359" s="10" t="s">
        <v>738</v>
      </c>
      <c r="H359" s="20" t="s">
        <v>739</v>
      </c>
      <c r="I359" s="20" t="s">
        <v>740</v>
      </c>
      <c r="J359" s="8" t="s">
        <v>740</v>
      </c>
      <c r="K359" s="8" t="s">
        <v>23</v>
      </c>
      <c r="L359" s="8" t="str">
        <f t="shared" si="10"/>
        <v>Burnaby_BC</v>
      </c>
      <c r="M359" s="9" t="e">
        <f t="shared" si="11"/>
        <v>#N/A</v>
      </c>
      <c r="N359" s="8" t="s">
        <v>23</v>
      </c>
      <c r="O359" s="5"/>
      <c r="P359" s="5"/>
      <c r="Q359" t="e">
        <f>VLOOKUP($L359,LocID!$B$2:$I$966, 7, FALSE)</f>
        <v>#N/A</v>
      </c>
      <c r="S359"/>
    </row>
    <row r="360" spans="1:19" x14ac:dyDescent="0.25">
      <c r="A360" s="5">
        <v>865</v>
      </c>
      <c r="B360" s="6">
        <v>2009.32</v>
      </c>
      <c r="C360" s="8" t="s">
        <v>41</v>
      </c>
      <c r="D360" s="11" t="s">
        <v>749</v>
      </c>
      <c r="E360" s="8" t="s">
        <v>737</v>
      </c>
      <c r="F360" s="10" t="s">
        <v>738</v>
      </c>
      <c r="G360" s="10" t="s">
        <v>738</v>
      </c>
      <c r="H360" s="20" t="s">
        <v>739</v>
      </c>
      <c r="I360" s="20" t="s">
        <v>740</v>
      </c>
      <c r="J360" s="8" t="s">
        <v>740</v>
      </c>
      <c r="K360" s="8" t="s">
        <v>98</v>
      </c>
      <c r="L360" s="8" t="str">
        <f t="shared" si="10"/>
        <v>Burnaby_BC</v>
      </c>
      <c r="M360" s="9" t="e">
        <f t="shared" si="11"/>
        <v>#N/A</v>
      </c>
      <c r="N360" s="8" t="s">
        <v>98</v>
      </c>
      <c r="O360" s="5"/>
      <c r="P360" s="5"/>
      <c r="Q360" t="e">
        <f>VLOOKUP($L360,LocID!$B$2:$I$966, 7, FALSE)</f>
        <v>#N/A</v>
      </c>
      <c r="S360"/>
    </row>
    <row r="361" spans="1:19" x14ac:dyDescent="0.25">
      <c r="A361" s="5">
        <v>924</v>
      </c>
      <c r="B361" s="6">
        <v>2009.577</v>
      </c>
      <c r="C361" s="8" t="s">
        <v>56</v>
      </c>
      <c r="D361" s="11" t="s">
        <v>750</v>
      </c>
      <c r="E361" s="8" t="s">
        <v>737</v>
      </c>
      <c r="F361" s="10" t="s">
        <v>738</v>
      </c>
      <c r="G361" s="10" t="s">
        <v>738</v>
      </c>
      <c r="H361" s="20" t="s">
        <v>739</v>
      </c>
      <c r="I361" s="20" t="s">
        <v>740</v>
      </c>
      <c r="J361" s="8" t="s">
        <v>740</v>
      </c>
      <c r="K361" s="8" t="s">
        <v>98</v>
      </c>
      <c r="L361" s="8" t="str">
        <f t="shared" si="10"/>
        <v>Burnaby_BC</v>
      </c>
      <c r="M361" s="9" t="e">
        <f t="shared" si="11"/>
        <v>#N/A</v>
      </c>
      <c r="N361" s="8" t="s">
        <v>98</v>
      </c>
      <c r="O361" s="5"/>
      <c r="P361" s="5"/>
      <c r="Q361" t="e">
        <f>VLOOKUP($L361,LocID!$B$2:$I$966, 7, FALSE)</f>
        <v>#N/A</v>
      </c>
      <c r="S361"/>
    </row>
    <row r="362" spans="1:19" x14ac:dyDescent="0.25">
      <c r="A362" s="5">
        <v>1009</v>
      </c>
      <c r="B362" s="6">
        <v>2009.6510000000001</v>
      </c>
      <c r="C362" s="8" t="s">
        <v>82</v>
      </c>
      <c r="D362" s="11" t="s">
        <v>751</v>
      </c>
      <c r="E362" s="8" t="s">
        <v>737</v>
      </c>
      <c r="F362" s="10" t="s">
        <v>738</v>
      </c>
      <c r="G362" s="10" t="s">
        <v>738</v>
      </c>
      <c r="H362" s="20" t="s">
        <v>739</v>
      </c>
      <c r="I362" s="20" t="s">
        <v>740</v>
      </c>
      <c r="J362" s="8" t="s">
        <v>740</v>
      </c>
      <c r="K362" s="8" t="s">
        <v>23</v>
      </c>
      <c r="L362" s="8" t="str">
        <f t="shared" si="10"/>
        <v>Burnaby_BC</v>
      </c>
      <c r="M362" s="9" t="e">
        <f t="shared" si="11"/>
        <v>#N/A</v>
      </c>
      <c r="N362" s="8" t="s">
        <v>23</v>
      </c>
      <c r="O362" s="5"/>
      <c r="P362" s="5"/>
      <c r="Q362" t="e">
        <f>VLOOKUP($L362,LocID!$B$2:$I$966, 7, FALSE)</f>
        <v>#N/A</v>
      </c>
      <c r="S362"/>
    </row>
    <row r="363" spans="1:19" x14ac:dyDescent="0.25">
      <c r="A363" s="5">
        <v>1108</v>
      </c>
      <c r="B363" s="6">
        <v>2010.71</v>
      </c>
      <c r="C363" s="8" t="s">
        <v>43</v>
      </c>
      <c r="D363" s="11" t="s">
        <v>752</v>
      </c>
      <c r="E363" s="8" t="s">
        <v>737</v>
      </c>
      <c r="F363" s="10" t="s">
        <v>738</v>
      </c>
      <c r="G363" s="10" t="s">
        <v>738</v>
      </c>
      <c r="H363" s="20" t="s">
        <v>739</v>
      </c>
      <c r="I363" s="20" t="s">
        <v>740</v>
      </c>
      <c r="J363" s="8" t="s">
        <v>740</v>
      </c>
      <c r="K363" s="8" t="s">
        <v>98</v>
      </c>
      <c r="L363" s="8" t="str">
        <f t="shared" si="10"/>
        <v>Burnaby_BC</v>
      </c>
      <c r="M363" s="9" t="e">
        <f t="shared" si="11"/>
        <v>#N/A</v>
      </c>
      <c r="N363" s="8" t="s">
        <v>98</v>
      </c>
      <c r="O363" s="5"/>
      <c r="P363" s="5"/>
      <c r="Q363" t="e">
        <f>VLOOKUP($L363,LocID!$B$2:$I$966, 7, FALSE)</f>
        <v>#N/A</v>
      </c>
      <c r="S363"/>
    </row>
    <row r="364" spans="1:19" x14ac:dyDescent="0.25">
      <c r="A364" s="5">
        <v>1212</v>
      </c>
      <c r="B364" s="6">
        <v>2011.2950000000001</v>
      </c>
      <c r="C364" s="8" t="s">
        <v>85</v>
      </c>
      <c r="D364" s="11" t="s">
        <v>753</v>
      </c>
      <c r="E364" s="8" t="s">
        <v>737</v>
      </c>
      <c r="F364" s="10" t="s">
        <v>738</v>
      </c>
      <c r="G364" s="10" t="s">
        <v>738</v>
      </c>
      <c r="H364" s="20" t="s">
        <v>739</v>
      </c>
      <c r="I364" s="20" t="s">
        <v>740</v>
      </c>
      <c r="J364" s="8" t="s">
        <v>740</v>
      </c>
      <c r="K364" s="8" t="s">
        <v>23</v>
      </c>
      <c r="L364" s="8" t="str">
        <f t="shared" si="10"/>
        <v>Burnaby_BC</v>
      </c>
      <c r="M364" s="9" t="e">
        <f t="shared" si="11"/>
        <v>#N/A</v>
      </c>
      <c r="N364" s="8" t="s">
        <v>23</v>
      </c>
      <c r="O364" s="5"/>
      <c r="P364" s="5"/>
      <c r="Q364" t="e">
        <f>VLOOKUP($L364,LocID!$B$2:$I$966, 7, FALSE)</f>
        <v>#N/A</v>
      </c>
      <c r="S364"/>
    </row>
    <row r="365" spans="1:19" x14ac:dyDescent="0.25">
      <c r="A365" s="5">
        <v>1361</v>
      </c>
      <c r="B365" s="6">
        <v>2011.367</v>
      </c>
      <c r="C365" s="8" t="s">
        <v>409</v>
      </c>
      <c r="D365" s="11" t="s">
        <v>754</v>
      </c>
      <c r="E365" s="8" t="s">
        <v>737</v>
      </c>
      <c r="F365" s="10" t="s">
        <v>738</v>
      </c>
      <c r="G365" s="10" t="s">
        <v>738</v>
      </c>
      <c r="H365" s="20" t="s">
        <v>739</v>
      </c>
      <c r="I365" s="20" t="s">
        <v>740</v>
      </c>
      <c r="J365" s="8" t="s">
        <v>740</v>
      </c>
      <c r="K365" s="8" t="s">
        <v>23</v>
      </c>
      <c r="L365" s="8" t="str">
        <f t="shared" si="10"/>
        <v>Burnaby_BC</v>
      </c>
      <c r="M365" s="9" t="e">
        <f t="shared" si="11"/>
        <v>#N/A</v>
      </c>
      <c r="N365" s="8" t="s">
        <v>23</v>
      </c>
      <c r="O365" s="5"/>
      <c r="P365" s="5"/>
      <c r="Q365" t="e">
        <f>VLOOKUP($L365,LocID!$B$2:$I$966, 7, FALSE)</f>
        <v>#N/A</v>
      </c>
      <c r="S365"/>
    </row>
    <row r="366" spans="1:19" x14ac:dyDescent="0.25">
      <c r="A366" s="5">
        <v>1566</v>
      </c>
      <c r="B366" s="6">
        <v>2012.1079999999999</v>
      </c>
      <c r="C366" s="8" t="s">
        <v>87</v>
      </c>
      <c r="D366" s="8" t="s">
        <v>755</v>
      </c>
      <c r="E366" s="8" t="s">
        <v>737</v>
      </c>
      <c r="F366" s="10" t="s">
        <v>738</v>
      </c>
      <c r="G366" s="10" t="s">
        <v>738</v>
      </c>
      <c r="H366" s="20" t="s">
        <v>739</v>
      </c>
      <c r="I366" s="20" t="s">
        <v>740</v>
      </c>
      <c r="J366" s="8" t="s">
        <v>740</v>
      </c>
      <c r="K366" s="8" t="s">
        <v>23</v>
      </c>
      <c r="L366" s="8" t="str">
        <f t="shared" si="10"/>
        <v>Burnaby_BC</v>
      </c>
      <c r="M366" s="9" t="e">
        <f t="shared" si="11"/>
        <v>#N/A</v>
      </c>
      <c r="N366" s="8" t="s">
        <v>23</v>
      </c>
      <c r="O366" s="5"/>
      <c r="P366" s="5"/>
      <c r="Q366" t="e">
        <f>VLOOKUP($L366,LocID!$B$2:$I$966, 7, FALSE)</f>
        <v>#N/A</v>
      </c>
      <c r="S366"/>
    </row>
    <row r="367" spans="1:19" x14ac:dyDescent="0.25">
      <c r="A367" s="5">
        <v>1720</v>
      </c>
      <c r="B367" s="6">
        <v>2012.635</v>
      </c>
      <c r="C367" s="12" t="s">
        <v>90</v>
      </c>
      <c r="D367" s="12" t="s">
        <v>756</v>
      </c>
      <c r="E367" s="12" t="s">
        <v>737</v>
      </c>
      <c r="F367" s="12" t="s">
        <v>738</v>
      </c>
      <c r="G367" s="12" t="s">
        <v>738</v>
      </c>
      <c r="H367" s="20" t="s">
        <v>739</v>
      </c>
      <c r="I367" s="20" t="s">
        <v>740</v>
      </c>
      <c r="J367" s="8" t="s">
        <v>740</v>
      </c>
      <c r="K367" s="12" t="s">
        <v>52</v>
      </c>
      <c r="L367" s="8" t="str">
        <f t="shared" si="10"/>
        <v>Burnaby_BC</v>
      </c>
      <c r="M367" s="9" t="e">
        <f t="shared" si="11"/>
        <v>#N/A</v>
      </c>
      <c r="N367" s="12" t="s">
        <v>52</v>
      </c>
      <c r="O367" s="5"/>
      <c r="P367" s="5"/>
      <c r="Q367" t="e">
        <f>VLOOKUP($L367,LocID!$B$2:$I$966, 7, FALSE)</f>
        <v>#N/A</v>
      </c>
      <c r="S367"/>
    </row>
    <row r="368" spans="1:19" x14ac:dyDescent="0.25">
      <c r="A368" s="5">
        <v>1791</v>
      </c>
      <c r="B368" s="6">
        <v>2012.8810000000001</v>
      </c>
      <c r="C368" s="12" t="s">
        <v>90</v>
      </c>
      <c r="D368" s="12" t="s">
        <v>757</v>
      </c>
      <c r="E368" s="12" t="s">
        <v>737</v>
      </c>
      <c r="F368" s="12" t="s">
        <v>738</v>
      </c>
      <c r="G368" s="12" t="s">
        <v>738</v>
      </c>
      <c r="H368" s="20" t="s">
        <v>739</v>
      </c>
      <c r="I368" s="20" t="s">
        <v>740</v>
      </c>
      <c r="J368" s="12" t="s">
        <v>740</v>
      </c>
      <c r="K368" s="12" t="s">
        <v>98</v>
      </c>
      <c r="L368" s="8" t="str">
        <f t="shared" si="10"/>
        <v>Burnaby_BC</v>
      </c>
      <c r="M368" s="9" t="e">
        <f t="shared" si="11"/>
        <v>#N/A</v>
      </c>
      <c r="N368" s="12" t="s">
        <v>98</v>
      </c>
      <c r="O368" s="5"/>
      <c r="P368" s="5"/>
      <c r="Q368" t="e">
        <f>VLOOKUP($L368,LocID!$B$2:$I$966, 7, FALSE)</f>
        <v>#N/A</v>
      </c>
      <c r="S368"/>
    </row>
    <row r="369" spans="1:19" x14ac:dyDescent="0.25">
      <c r="A369" s="5">
        <v>1792</v>
      </c>
      <c r="B369" s="6">
        <v>2012.741</v>
      </c>
      <c r="C369" s="12" t="s">
        <v>90</v>
      </c>
      <c r="D369" s="12" t="s">
        <v>758</v>
      </c>
      <c r="E369" s="12" t="s">
        <v>737</v>
      </c>
      <c r="F369" s="12" t="s">
        <v>738</v>
      </c>
      <c r="G369" s="12" t="s">
        <v>738</v>
      </c>
      <c r="H369" s="20" t="s">
        <v>739</v>
      </c>
      <c r="I369" s="20" t="s">
        <v>740</v>
      </c>
      <c r="J369" s="8" t="s">
        <v>740</v>
      </c>
      <c r="K369" s="12" t="s">
        <v>52</v>
      </c>
      <c r="L369" s="8" t="str">
        <f t="shared" si="10"/>
        <v>Burnaby_BC</v>
      </c>
      <c r="M369" s="9" t="e">
        <f t="shared" si="11"/>
        <v>#N/A</v>
      </c>
      <c r="N369" s="12" t="s">
        <v>52</v>
      </c>
      <c r="O369" s="5"/>
      <c r="P369" s="5"/>
      <c r="Q369" t="e">
        <f>VLOOKUP($L369,LocID!$B$2:$I$966, 7, FALSE)</f>
        <v>#N/A</v>
      </c>
      <c r="S369"/>
    </row>
    <row r="370" spans="1:19" ht="22.5" x14ac:dyDescent="0.25">
      <c r="A370" s="5">
        <v>1866</v>
      </c>
      <c r="B370" s="6">
        <v>2012.944</v>
      </c>
      <c r="C370" s="12" t="s">
        <v>62</v>
      </c>
      <c r="D370" s="12" t="s">
        <v>759</v>
      </c>
      <c r="E370" s="12" t="s">
        <v>737</v>
      </c>
      <c r="F370" s="12" t="s">
        <v>738</v>
      </c>
      <c r="G370" s="12" t="s">
        <v>738</v>
      </c>
      <c r="H370" s="20" t="s">
        <v>739</v>
      </c>
      <c r="I370" s="20" t="s">
        <v>740</v>
      </c>
      <c r="J370" s="12" t="s">
        <v>740</v>
      </c>
      <c r="K370" s="12" t="s">
        <v>52</v>
      </c>
      <c r="L370" s="8" t="str">
        <f t="shared" si="10"/>
        <v>Burnaby_BC</v>
      </c>
      <c r="M370" s="9" t="e">
        <f t="shared" si="11"/>
        <v>#N/A</v>
      </c>
      <c r="N370" s="12" t="s">
        <v>52</v>
      </c>
      <c r="O370" s="5"/>
      <c r="P370" s="5"/>
      <c r="Q370" t="e">
        <f>VLOOKUP($L370,LocID!$B$2:$I$966, 7, FALSE)</f>
        <v>#N/A</v>
      </c>
      <c r="S370"/>
    </row>
    <row r="371" spans="1:19" x14ac:dyDescent="0.25">
      <c r="A371" s="5">
        <v>1872</v>
      </c>
      <c r="B371" s="6">
        <v>2013.0206000000001</v>
      </c>
      <c r="C371" s="12" t="s">
        <v>62</v>
      </c>
      <c r="D371" s="12" t="s">
        <v>760</v>
      </c>
      <c r="E371" s="15" t="s">
        <v>737</v>
      </c>
      <c r="F371" s="15" t="s">
        <v>738</v>
      </c>
      <c r="G371" s="15" t="s">
        <v>738</v>
      </c>
      <c r="H371" s="20" t="s">
        <v>739</v>
      </c>
      <c r="I371" s="20" t="s">
        <v>740</v>
      </c>
      <c r="J371" s="15" t="s">
        <v>740</v>
      </c>
      <c r="K371" s="12" t="s">
        <v>52</v>
      </c>
      <c r="L371" s="8" t="str">
        <f t="shared" si="10"/>
        <v>Burnaby_BC</v>
      </c>
      <c r="M371" s="9" t="e">
        <f t="shared" si="11"/>
        <v>#N/A</v>
      </c>
      <c r="N371" s="12" t="s">
        <v>52</v>
      </c>
      <c r="O371" s="5"/>
      <c r="P371" s="5"/>
      <c r="Q371" t="e">
        <f>VLOOKUP($L371,LocID!$B$2:$I$966, 7, FALSE)</f>
        <v>#N/A</v>
      </c>
      <c r="S371"/>
    </row>
    <row r="372" spans="1:19" x14ac:dyDescent="0.25">
      <c r="A372" s="5">
        <v>1892</v>
      </c>
      <c r="B372" s="6">
        <v>2013.0409</v>
      </c>
      <c r="C372" s="8" t="s">
        <v>246</v>
      </c>
      <c r="D372" s="8" t="s">
        <v>761</v>
      </c>
      <c r="E372" s="8" t="s">
        <v>737</v>
      </c>
      <c r="F372" s="10" t="s">
        <v>738</v>
      </c>
      <c r="G372" s="10" t="s">
        <v>738</v>
      </c>
      <c r="H372" s="20" t="s">
        <v>739</v>
      </c>
      <c r="I372" s="20" t="s">
        <v>740</v>
      </c>
      <c r="J372" s="8" t="s">
        <v>740</v>
      </c>
      <c r="K372" s="12" t="s">
        <v>52</v>
      </c>
      <c r="L372" s="8" t="str">
        <f t="shared" si="10"/>
        <v>Burnaby_BC</v>
      </c>
      <c r="M372" s="9" t="e">
        <f t="shared" si="11"/>
        <v>#N/A</v>
      </c>
      <c r="N372" s="12" t="s">
        <v>52</v>
      </c>
      <c r="O372" s="5"/>
      <c r="P372" s="5"/>
      <c r="Q372" t="e">
        <f>VLOOKUP($L372,LocID!$B$2:$I$966, 7, FALSE)</f>
        <v>#N/A</v>
      </c>
      <c r="S372"/>
    </row>
    <row r="373" spans="1:19" x14ac:dyDescent="0.25">
      <c r="A373" s="5">
        <v>1015</v>
      </c>
      <c r="B373" s="6">
        <v>2010.2049999999999</v>
      </c>
      <c r="C373" s="8" t="s">
        <v>68</v>
      </c>
      <c r="D373" s="11" t="s">
        <v>762</v>
      </c>
      <c r="E373" s="8" t="s">
        <v>763</v>
      </c>
      <c r="F373" s="10" t="s">
        <v>764</v>
      </c>
      <c r="G373" s="10" t="s">
        <v>764</v>
      </c>
      <c r="H373" s="8" t="s">
        <v>198</v>
      </c>
      <c r="I373" s="8" t="s">
        <v>50</v>
      </c>
      <c r="J373" s="8" t="s">
        <v>61</v>
      </c>
      <c r="K373" s="8" t="s">
        <v>52</v>
      </c>
      <c r="L373" s="8" t="str">
        <f t="shared" si="10"/>
        <v>Burnsville_MN</v>
      </c>
      <c r="M373" s="9" t="str">
        <f t="shared" si="11"/>
        <v>-93.2747726440429_Transit</v>
      </c>
      <c r="N373" s="8" t="s">
        <v>52</v>
      </c>
      <c r="O373" s="5"/>
      <c r="P373" s="5"/>
      <c r="Q373">
        <f>VLOOKUP($L373,LocID!$B$2:$I$966, 7, FALSE)</f>
        <v>-93.274772644042898</v>
      </c>
      <c r="S373"/>
    </row>
    <row r="374" spans="1:19" x14ac:dyDescent="0.25">
      <c r="A374" s="5">
        <v>1332</v>
      </c>
      <c r="B374" s="6">
        <v>2011.502</v>
      </c>
      <c r="C374" s="8" t="s">
        <v>409</v>
      </c>
      <c r="D374" s="11" t="s">
        <v>765</v>
      </c>
      <c r="E374" s="8" t="s">
        <v>766</v>
      </c>
      <c r="F374" s="10" t="s">
        <v>767</v>
      </c>
      <c r="G374" s="10" t="s">
        <v>767</v>
      </c>
      <c r="H374" s="8" t="s">
        <v>768</v>
      </c>
      <c r="I374" s="20" t="s">
        <v>740</v>
      </c>
      <c r="J374" s="8" t="s">
        <v>740</v>
      </c>
      <c r="K374" s="8" t="s">
        <v>52</v>
      </c>
      <c r="L374" s="8" t="str">
        <f t="shared" si="10"/>
        <v>Calgary_AB</v>
      </c>
      <c r="M374" s="9" t="str">
        <f t="shared" si="11"/>
        <v>-114.063018798828_Transit</v>
      </c>
      <c r="N374" s="8" t="s">
        <v>52</v>
      </c>
      <c r="O374" s="5"/>
      <c r="P374" s="5"/>
      <c r="Q374">
        <f>VLOOKUP($L374,LocID!$B$2:$I$966, 7, FALSE)</f>
        <v>-114.063018798828</v>
      </c>
      <c r="S374"/>
    </row>
    <row r="375" spans="1:19" ht="33" x14ac:dyDescent="0.25">
      <c r="A375" s="5">
        <v>2353</v>
      </c>
      <c r="B375" s="6">
        <v>2014.0851</v>
      </c>
      <c r="C375" s="19" t="s">
        <v>92</v>
      </c>
      <c r="D375" s="17" t="s">
        <v>769</v>
      </c>
      <c r="E375" s="17" t="s">
        <v>766</v>
      </c>
      <c r="F375" s="19" t="s">
        <v>767</v>
      </c>
      <c r="G375" s="19" t="s">
        <v>767</v>
      </c>
      <c r="H375" s="19" t="s">
        <v>768</v>
      </c>
      <c r="I375" s="20" t="s">
        <v>740</v>
      </c>
      <c r="J375" s="19" t="s">
        <v>740</v>
      </c>
      <c r="K375" s="12" t="s">
        <v>72</v>
      </c>
      <c r="L375" s="8" t="str">
        <f t="shared" si="10"/>
        <v>Calgary_AB</v>
      </c>
      <c r="M375" s="9" t="str">
        <f t="shared" si="11"/>
        <v>-114.063018798828_Multimodal</v>
      </c>
      <c r="N375" s="12" t="s">
        <v>23</v>
      </c>
      <c r="O375" s="5">
        <v>1</v>
      </c>
      <c r="P375" s="5"/>
      <c r="Q375">
        <f>VLOOKUP($L375,LocID!$B$2:$I$966, 7, FALSE)</f>
        <v>-114.063018798828</v>
      </c>
      <c r="S375"/>
    </row>
    <row r="376" spans="1:19" ht="33" x14ac:dyDescent="0.25">
      <c r="A376" s="5">
        <v>1228</v>
      </c>
      <c r="B376" s="6">
        <v>2011.444</v>
      </c>
      <c r="C376" s="8" t="s">
        <v>85</v>
      </c>
      <c r="D376" s="11" t="s">
        <v>770</v>
      </c>
      <c r="E376" s="8" t="s">
        <v>766</v>
      </c>
      <c r="F376" s="10" t="s">
        <v>767</v>
      </c>
      <c r="G376" s="10" t="s">
        <v>767</v>
      </c>
      <c r="H376" s="19" t="s">
        <v>768</v>
      </c>
      <c r="I376" s="20" t="s">
        <v>740</v>
      </c>
      <c r="J376" s="8" t="s">
        <v>740</v>
      </c>
      <c r="K376" s="8" t="s">
        <v>23</v>
      </c>
      <c r="L376" s="8" t="str">
        <f t="shared" si="10"/>
        <v>Calgary_AB</v>
      </c>
      <c r="M376" s="9" t="str">
        <f t="shared" si="11"/>
        <v>-114.063018798828_Multimodal</v>
      </c>
      <c r="N376" s="8" t="s">
        <v>23</v>
      </c>
      <c r="O376" s="5"/>
      <c r="P376" s="5"/>
      <c r="Q376">
        <f>VLOOKUP($L376,LocID!$B$2:$I$966, 7, FALSE)</f>
        <v>-114.063018798828</v>
      </c>
      <c r="S376"/>
    </row>
    <row r="377" spans="1:19" ht="33" x14ac:dyDescent="0.25">
      <c r="A377" s="5">
        <v>197</v>
      </c>
      <c r="B377" s="6">
        <v>2015.0907999999999</v>
      </c>
      <c r="C377" s="9" t="s">
        <v>138</v>
      </c>
      <c r="D377" s="17" t="s">
        <v>771</v>
      </c>
      <c r="E377" s="17" t="s">
        <v>766</v>
      </c>
      <c r="F377" s="9" t="s">
        <v>767</v>
      </c>
      <c r="G377" s="9" t="s">
        <v>767</v>
      </c>
      <c r="H377" s="19" t="s">
        <v>768</v>
      </c>
      <c r="I377" s="9" t="s">
        <v>740</v>
      </c>
      <c r="J377" s="9" t="s">
        <v>740</v>
      </c>
      <c r="K377" s="19" t="s">
        <v>23</v>
      </c>
      <c r="L377" s="8" t="str">
        <f t="shared" si="10"/>
        <v>Calgary_AB</v>
      </c>
      <c r="M377" s="9" t="str">
        <f t="shared" si="11"/>
        <v>-114.063018798828_Multimodal</v>
      </c>
      <c r="N377" s="19" t="s">
        <v>23</v>
      </c>
      <c r="O377" s="5"/>
      <c r="P377" s="5"/>
      <c r="Q377">
        <f>VLOOKUP($L377,LocID!$B$2:$I$966, 7, FALSE)</f>
        <v>-114.063018798828</v>
      </c>
      <c r="S377"/>
    </row>
    <row r="378" spans="1:19" ht="33" x14ac:dyDescent="0.25">
      <c r="A378" s="5">
        <v>198</v>
      </c>
      <c r="B378" s="6">
        <v>2015.0926999999999</v>
      </c>
      <c r="C378" s="9" t="s">
        <v>138</v>
      </c>
      <c r="D378" s="17" t="s">
        <v>772</v>
      </c>
      <c r="E378" s="17" t="s">
        <v>766</v>
      </c>
      <c r="F378" s="9" t="s">
        <v>767</v>
      </c>
      <c r="G378" s="9" t="s">
        <v>767</v>
      </c>
      <c r="H378" s="19" t="s">
        <v>768</v>
      </c>
      <c r="I378" s="9" t="s">
        <v>740</v>
      </c>
      <c r="J378" s="9" t="s">
        <v>740</v>
      </c>
      <c r="K378" s="19" t="s">
        <v>23</v>
      </c>
      <c r="L378" s="8" t="str">
        <f t="shared" si="10"/>
        <v>Calgary_AB</v>
      </c>
      <c r="M378" s="9" t="str">
        <f t="shared" si="11"/>
        <v>-114.063018798828_Multimodal</v>
      </c>
      <c r="N378" s="19" t="s">
        <v>23</v>
      </c>
      <c r="O378" s="5"/>
      <c r="P378" s="5"/>
      <c r="Q378">
        <f>VLOOKUP($L378,LocID!$B$2:$I$966, 7, FALSE)</f>
        <v>-114.063018798828</v>
      </c>
      <c r="S378"/>
    </row>
    <row r="379" spans="1:19" x14ac:dyDescent="0.25">
      <c r="A379" s="5">
        <v>1030</v>
      </c>
      <c r="B379" s="6">
        <v>2010.3330000000001</v>
      </c>
      <c r="C379" s="8" t="s">
        <v>68</v>
      </c>
      <c r="D379" s="11" t="s">
        <v>773</v>
      </c>
      <c r="E379" s="8" t="s">
        <v>774</v>
      </c>
      <c r="F379" s="10" t="s">
        <v>775</v>
      </c>
      <c r="G379" s="10" t="s">
        <v>775</v>
      </c>
      <c r="H379" s="8" t="s">
        <v>49</v>
      </c>
      <c r="I379" s="8" t="s">
        <v>50</v>
      </c>
      <c r="J379" s="8" t="s">
        <v>51</v>
      </c>
      <c r="K379" s="8" t="s">
        <v>52</v>
      </c>
      <c r="L379" s="8" t="str">
        <f t="shared" si="10"/>
        <v>Cambridge_MA</v>
      </c>
      <c r="M379" s="9" t="str">
        <f t="shared" si="11"/>
        <v>-71.1060104370117_Transit</v>
      </c>
      <c r="N379" s="8" t="s">
        <v>52</v>
      </c>
      <c r="O379" s="5"/>
      <c r="P379" s="5"/>
      <c r="Q379">
        <f>VLOOKUP($L379,LocID!$B$2:$I$966, 7, FALSE)</f>
        <v>-71.106010437011705</v>
      </c>
      <c r="S379"/>
    </row>
    <row r="380" spans="1:19" ht="33" x14ac:dyDescent="0.25">
      <c r="A380" s="5">
        <v>1203</v>
      </c>
      <c r="B380" s="6">
        <v>2011.0329999999999</v>
      </c>
      <c r="C380" s="8" t="s">
        <v>274</v>
      </c>
      <c r="D380" s="11" t="s">
        <v>776</v>
      </c>
      <c r="E380" s="8" t="s">
        <v>777</v>
      </c>
      <c r="F380" s="10" t="s">
        <v>775</v>
      </c>
      <c r="G380" s="10" t="s">
        <v>775</v>
      </c>
      <c r="H380" s="8" t="s">
        <v>49</v>
      </c>
      <c r="I380" s="8" t="s">
        <v>50</v>
      </c>
      <c r="J380" s="8" t="s">
        <v>51</v>
      </c>
      <c r="K380" s="8" t="s">
        <v>23</v>
      </c>
      <c r="L380" s="8" t="str">
        <f t="shared" si="10"/>
        <v>Cambridge_MA</v>
      </c>
      <c r="M380" s="9" t="str">
        <f t="shared" si="11"/>
        <v>-71.1060104370117_Multimodal</v>
      </c>
      <c r="N380" s="8" t="s">
        <v>23</v>
      </c>
      <c r="O380" s="5"/>
      <c r="P380" s="5"/>
      <c r="Q380">
        <f>VLOOKUP($L380,LocID!$B$2:$I$966, 7, FALSE)</f>
        <v>-71.106010437011705</v>
      </c>
      <c r="S380"/>
    </row>
    <row r="381" spans="1:19" ht="33" x14ac:dyDescent="0.25">
      <c r="A381" s="5">
        <v>1248</v>
      </c>
      <c r="B381" s="6">
        <v>2011.3789999999999</v>
      </c>
      <c r="C381" s="8" t="s">
        <v>85</v>
      </c>
      <c r="D381" s="11" t="s">
        <v>778</v>
      </c>
      <c r="E381" s="8" t="s">
        <v>778</v>
      </c>
      <c r="F381" s="10" t="s">
        <v>775</v>
      </c>
      <c r="G381" s="10" t="s">
        <v>775</v>
      </c>
      <c r="H381" s="8" t="s">
        <v>49</v>
      </c>
      <c r="I381" s="8" t="s">
        <v>50</v>
      </c>
      <c r="J381" s="8" t="s">
        <v>51</v>
      </c>
      <c r="K381" s="8" t="s">
        <v>23</v>
      </c>
      <c r="L381" s="8" t="str">
        <f t="shared" si="10"/>
        <v>Cambridge_MA</v>
      </c>
      <c r="M381" s="9" t="str">
        <f t="shared" si="11"/>
        <v>-71.1060104370117_Multimodal</v>
      </c>
      <c r="N381" s="8" t="s">
        <v>23</v>
      </c>
      <c r="O381" s="5"/>
      <c r="P381" s="5"/>
      <c r="Q381">
        <f>VLOOKUP($L381,LocID!$B$2:$I$966, 7, FALSE)</f>
        <v>-71.106010437011705</v>
      </c>
      <c r="S381"/>
    </row>
    <row r="382" spans="1:19" ht="33" x14ac:dyDescent="0.25">
      <c r="A382" s="5">
        <v>1351</v>
      </c>
      <c r="B382" s="6">
        <v>2011.482</v>
      </c>
      <c r="C382" s="8" t="s">
        <v>409</v>
      </c>
      <c r="D382" s="11" t="s">
        <v>779</v>
      </c>
      <c r="E382" s="8" t="s">
        <v>780</v>
      </c>
      <c r="F382" s="10" t="s">
        <v>775</v>
      </c>
      <c r="G382" s="10" t="s">
        <v>775</v>
      </c>
      <c r="H382" s="8" t="s">
        <v>49</v>
      </c>
      <c r="I382" s="8" t="s">
        <v>50</v>
      </c>
      <c r="J382" s="8" t="s">
        <v>51</v>
      </c>
      <c r="K382" s="8" t="s">
        <v>23</v>
      </c>
      <c r="L382" s="8" t="str">
        <f t="shared" si="10"/>
        <v>Cambridge_MA</v>
      </c>
      <c r="M382" s="9" t="str">
        <f t="shared" si="11"/>
        <v>-71.1060104370117_Multimodal</v>
      </c>
      <c r="N382" s="8" t="s">
        <v>23</v>
      </c>
      <c r="O382" s="5"/>
      <c r="P382" s="5"/>
      <c r="Q382">
        <f>VLOOKUP($L382,LocID!$B$2:$I$966, 7, FALSE)</f>
        <v>-71.106010437011705</v>
      </c>
      <c r="S382"/>
    </row>
    <row r="383" spans="1:19" x14ac:dyDescent="0.25">
      <c r="A383" s="5">
        <v>1475</v>
      </c>
      <c r="B383" s="6">
        <v>2012.019</v>
      </c>
      <c r="C383" s="8" t="s">
        <v>147</v>
      </c>
      <c r="D383" s="8" t="s">
        <v>781</v>
      </c>
      <c r="E383" s="8" t="s">
        <v>774</v>
      </c>
      <c r="F383" s="10" t="s">
        <v>775</v>
      </c>
      <c r="G383" s="10" t="s">
        <v>775</v>
      </c>
      <c r="H383" s="8" t="s">
        <v>49</v>
      </c>
      <c r="I383" s="8" t="s">
        <v>50</v>
      </c>
      <c r="J383" s="8" t="s">
        <v>51</v>
      </c>
      <c r="K383" s="8" t="s">
        <v>52</v>
      </c>
      <c r="L383" s="8" t="str">
        <f t="shared" si="10"/>
        <v>Cambridge_MA</v>
      </c>
      <c r="M383" s="9" t="str">
        <f t="shared" si="11"/>
        <v>-71.1060104370117_Transit</v>
      </c>
      <c r="N383" s="8" t="s">
        <v>52</v>
      </c>
      <c r="O383" s="5"/>
      <c r="P383" s="5"/>
      <c r="Q383">
        <f>VLOOKUP($L383,LocID!$B$2:$I$966, 7, FALSE)</f>
        <v>-71.106010437011705</v>
      </c>
      <c r="S383"/>
    </row>
    <row r="384" spans="1:19" ht="33" x14ac:dyDescent="0.25">
      <c r="A384" s="5">
        <v>1814</v>
      </c>
      <c r="B384" s="6">
        <v>2013.0116</v>
      </c>
      <c r="C384" s="12" t="s">
        <v>62</v>
      </c>
      <c r="D384" s="12" t="s">
        <v>782</v>
      </c>
      <c r="E384" s="15" t="s">
        <v>783</v>
      </c>
      <c r="F384" s="15" t="s">
        <v>775</v>
      </c>
      <c r="G384" s="15" t="s">
        <v>775</v>
      </c>
      <c r="H384" s="15" t="s">
        <v>49</v>
      </c>
      <c r="I384" s="8" t="s">
        <v>50</v>
      </c>
      <c r="J384" s="15" t="s">
        <v>51</v>
      </c>
      <c r="K384" s="12" t="s">
        <v>23</v>
      </c>
      <c r="L384" s="8" t="str">
        <f t="shared" si="10"/>
        <v>Cambridge_MA</v>
      </c>
      <c r="M384" s="9" t="str">
        <f t="shared" si="11"/>
        <v>-71.1060104370117_Multimodal</v>
      </c>
      <c r="N384" s="12" t="s">
        <v>23</v>
      </c>
      <c r="O384" s="5"/>
      <c r="P384" s="5"/>
      <c r="Q384">
        <f>VLOOKUP($L384,LocID!$B$2:$I$966, 7, FALSE)</f>
        <v>-71.106010437011705</v>
      </c>
      <c r="S384"/>
    </row>
    <row r="385" spans="1:19" ht="33" x14ac:dyDescent="0.25">
      <c r="A385" s="5">
        <v>2534</v>
      </c>
      <c r="B385" s="6">
        <v>2014.0915</v>
      </c>
      <c r="C385" s="8" t="s">
        <v>173</v>
      </c>
      <c r="D385" s="16" t="s">
        <v>784</v>
      </c>
      <c r="E385" s="16" t="s">
        <v>785</v>
      </c>
      <c r="F385" s="8" t="s">
        <v>775</v>
      </c>
      <c r="G385" s="8" t="s">
        <v>775</v>
      </c>
      <c r="H385" s="8" t="s">
        <v>49</v>
      </c>
      <c r="I385" s="8" t="s">
        <v>50</v>
      </c>
      <c r="J385" s="8" t="s">
        <v>51</v>
      </c>
      <c r="K385" s="12" t="s">
        <v>26</v>
      </c>
      <c r="L385" s="8" t="str">
        <f t="shared" si="10"/>
        <v>Cambridge_MA</v>
      </c>
      <c r="M385" s="9" t="str">
        <f t="shared" si="11"/>
        <v>-71.1060104370117_Parking and TDM</v>
      </c>
      <c r="N385" s="12" t="s">
        <v>26</v>
      </c>
      <c r="O385" s="5"/>
      <c r="P385" s="5"/>
      <c r="Q385">
        <f>VLOOKUP($L385,LocID!$B$2:$I$966, 7, FALSE)</f>
        <v>-71.106010437011705</v>
      </c>
      <c r="S385"/>
    </row>
    <row r="386" spans="1:19" ht="33" x14ac:dyDescent="0.25">
      <c r="A386" s="5">
        <v>17</v>
      </c>
      <c r="B386" s="6">
        <v>2015.0605</v>
      </c>
      <c r="C386" s="22" t="s">
        <v>253</v>
      </c>
      <c r="D386" s="17" t="s">
        <v>786</v>
      </c>
      <c r="E386" s="17" t="s">
        <v>787</v>
      </c>
      <c r="F386" s="19" t="s">
        <v>775</v>
      </c>
      <c r="G386" s="19" t="s">
        <v>775</v>
      </c>
      <c r="H386" s="19" t="s">
        <v>49</v>
      </c>
      <c r="I386" s="8" t="s">
        <v>50</v>
      </c>
      <c r="J386" s="19" t="s">
        <v>51</v>
      </c>
      <c r="K386" s="19" t="s">
        <v>26</v>
      </c>
      <c r="L386" s="8" t="str">
        <f t="shared" ref="L386:L449" si="12">IF(H386="INT", G386&amp;"_"&amp;I386,  G386&amp;"_"&amp;H386)</f>
        <v>Cambridge_MA</v>
      </c>
      <c r="M386" s="9" t="str">
        <f t="shared" ref="M386:M449" si="13">Q386&amp;"_"&amp;N386</f>
        <v>-71.1060104370117_Parking and TDM</v>
      </c>
      <c r="N386" s="19" t="s">
        <v>26</v>
      </c>
      <c r="O386" s="5"/>
      <c r="P386" s="5"/>
      <c r="Q386">
        <f>VLOOKUP($L386,LocID!$B$2:$I$966, 7, FALSE)</f>
        <v>-71.106010437011705</v>
      </c>
      <c r="S386"/>
    </row>
    <row r="387" spans="1:19" x14ac:dyDescent="0.25">
      <c r="A387" s="5">
        <v>2581</v>
      </c>
      <c r="B387" s="6">
        <v>2014.105</v>
      </c>
      <c r="C387" s="19" t="s">
        <v>306</v>
      </c>
      <c r="D387" s="17" t="s">
        <v>788</v>
      </c>
      <c r="E387" s="17" t="s">
        <v>789</v>
      </c>
      <c r="F387" s="19" t="s">
        <v>775</v>
      </c>
      <c r="G387" s="19" t="s">
        <v>775</v>
      </c>
      <c r="H387" s="19" t="s">
        <v>49</v>
      </c>
      <c r="I387" s="8" t="s">
        <v>50</v>
      </c>
      <c r="J387" s="19" t="s">
        <v>51</v>
      </c>
      <c r="K387" s="19" t="s">
        <v>52</v>
      </c>
      <c r="L387" s="8" t="str">
        <f t="shared" si="12"/>
        <v>Cambridge_MA</v>
      </c>
      <c r="M387" s="9" t="str">
        <f t="shared" si="13"/>
        <v>-71.1060104370117_Transit</v>
      </c>
      <c r="N387" s="19" t="s">
        <v>52</v>
      </c>
      <c r="O387" s="5"/>
      <c r="P387" s="5"/>
      <c r="Q387">
        <f>VLOOKUP($L387,LocID!$B$2:$I$966, 7, FALSE)</f>
        <v>-71.106010437011705</v>
      </c>
      <c r="S387"/>
    </row>
    <row r="388" spans="1:19" ht="33" x14ac:dyDescent="0.25">
      <c r="A388" s="5">
        <v>94</v>
      </c>
      <c r="B388" s="6">
        <v>2015.0435</v>
      </c>
      <c r="C388" s="9" t="s">
        <v>138</v>
      </c>
      <c r="D388" s="8" t="s">
        <v>790</v>
      </c>
      <c r="E388" s="8" t="s">
        <v>791</v>
      </c>
      <c r="F388" s="8" t="s">
        <v>775</v>
      </c>
      <c r="G388" s="8" t="s">
        <v>775</v>
      </c>
      <c r="H388" s="8" t="s">
        <v>49</v>
      </c>
      <c r="I388" s="8" t="s">
        <v>50</v>
      </c>
      <c r="J388" s="8" t="s">
        <v>51</v>
      </c>
      <c r="K388" s="19" t="s">
        <v>26</v>
      </c>
      <c r="L388" s="8" t="str">
        <f t="shared" si="12"/>
        <v>Cambridge_MA</v>
      </c>
      <c r="M388" s="9" t="str">
        <f t="shared" si="13"/>
        <v>-71.1060104370117_Parking and TDM</v>
      </c>
      <c r="N388" s="19" t="s">
        <v>26</v>
      </c>
      <c r="O388" s="5"/>
      <c r="P388" s="5"/>
      <c r="Q388">
        <f>VLOOKUP($L388,LocID!$B$2:$I$966, 7, FALSE)</f>
        <v>-71.106010437011705</v>
      </c>
      <c r="S388"/>
    </row>
    <row r="389" spans="1:19" ht="33" x14ac:dyDescent="0.25">
      <c r="A389" s="5">
        <v>147</v>
      </c>
      <c r="B389" s="6">
        <v>2015.0719999999999</v>
      </c>
      <c r="C389" s="9" t="s">
        <v>138</v>
      </c>
      <c r="D389" s="17" t="s">
        <v>792</v>
      </c>
      <c r="E389" s="17" t="s">
        <v>777</v>
      </c>
      <c r="F389" s="19" t="s">
        <v>775</v>
      </c>
      <c r="G389" s="19" t="s">
        <v>775</v>
      </c>
      <c r="H389" s="19" t="s">
        <v>49</v>
      </c>
      <c r="I389" s="8" t="s">
        <v>50</v>
      </c>
      <c r="J389" s="19" t="s">
        <v>51</v>
      </c>
      <c r="K389" s="19" t="s">
        <v>23</v>
      </c>
      <c r="L389" s="8" t="str">
        <f t="shared" si="12"/>
        <v>Cambridge_MA</v>
      </c>
      <c r="M389" s="9" t="str">
        <f t="shared" si="13"/>
        <v>-71.1060104370117_Multimodal</v>
      </c>
      <c r="N389" s="19" t="s">
        <v>23</v>
      </c>
      <c r="O389" s="5"/>
      <c r="P389" s="5"/>
      <c r="Q389">
        <f>VLOOKUP($L389,LocID!$B$2:$I$966, 7, FALSE)</f>
        <v>-71.106010437011705</v>
      </c>
      <c r="S389"/>
    </row>
    <row r="390" spans="1:19" ht="33" x14ac:dyDescent="0.25">
      <c r="A390" s="5">
        <v>2072</v>
      </c>
      <c r="B390" s="6">
        <v>2013.1006</v>
      </c>
      <c r="C390" s="8" t="s">
        <v>112</v>
      </c>
      <c r="D390" s="8" t="s">
        <v>793</v>
      </c>
      <c r="E390" s="8" t="s">
        <v>794</v>
      </c>
      <c r="F390" s="8" t="s">
        <v>740</v>
      </c>
      <c r="G390" s="8" t="s">
        <v>740</v>
      </c>
      <c r="H390" s="19" t="s">
        <v>768</v>
      </c>
      <c r="I390" s="9" t="s">
        <v>740</v>
      </c>
      <c r="J390" s="8" t="s">
        <v>740</v>
      </c>
      <c r="K390" s="12" t="s">
        <v>23</v>
      </c>
      <c r="L390" s="8" t="str">
        <f t="shared" si="12"/>
        <v>Canada_AB</v>
      </c>
      <c r="M390" s="9" t="str">
        <f t="shared" si="13"/>
        <v>-1.79999995231628_Multimodal</v>
      </c>
      <c r="N390" s="12" t="s">
        <v>23</v>
      </c>
      <c r="O390" s="5"/>
      <c r="P390" s="5"/>
      <c r="Q390">
        <f>VLOOKUP($L390,LocID!$B$2:$I$966, 7, FALSE)</f>
        <v>-1.79999995231628</v>
      </c>
      <c r="S390"/>
    </row>
    <row r="391" spans="1:19" x14ac:dyDescent="0.25">
      <c r="A391" s="5">
        <v>2125</v>
      </c>
      <c r="B391" s="6">
        <v>2013.0891999999999</v>
      </c>
      <c r="C391" s="8" t="s">
        <v>112</v>
      </c>
      <c r="D391" s="8" t="s">
        <v>795</v>
      </c>
      <c r="E391" s="8" t="s">
        <v>737</v>
      </c>
      <c r="F391" s="10" t="s">
        <v>738</v>
      </c>
      <c r="G391" s="10" t="s">
        <v>738</v>
      </c>
      <c r="H391" s="20" t="s">
        <v>739</v>
      </c>
      <c r="I391" s="8" t="s">
        <v>740</v>
      </c>
      <c r="J391" s="8" t="s">
        <v>740</v>
      </c>
      <c r="K391" s="12" t="s">
        <v>23</v>
      </c>
      <c r="L391" s="8" t="str">
        <f t="shared" si="12"/>
        <v>Burnaby_BC</v>
      </c>
      <c r="M391" s="9" t="e">
        <f t="shared" si="13"/>
        <v>#N/A</v>
      </c>
      <c r="N391" s="12" t="s">
        <v>23</v>
      </c>
      <c r="O391" s="5"/>
      <c r="P391" s="5"/>
      <c r="Q391" t="e">
        <f>VLOOKUP($L391,LocID!$B$2:$I$966, 7, FALSE)</f>
        <v>#N/A</v>
      </c>
      <c r="S391"/>
    </row>
    <row r="392" spans="1:19" ht="33" x14ac:dyDescent="0.25">
      <c r="A392" s="5">
        <v>2151</v>
      </c>
      <c r="B392" s="6">
        <v>2013.098</v>
      </c>
      <c r="C392" s="8" t="s">
        <v>112</v>
      </c>
      <c r="D392" s="8" t="s">
        <v>796</v>
      </c>
      <c r="E392" s="8" t="s">
        <v>797</v>
      </c>
      <c r="F392" s="8" t="s">
        <v>740</v>
      </c>
      <c r="G392" s="8" t="s">
        <v>798</v>
      </c>
      <c r="H392" s="8" t="s">
        <v>20</v>
      </c>
      <c r="I392" s="8" t="s">
        <v>740</v>
      </c>
      <c r="J392" s="8" t="s">
        <v>740</v>
      </c>
      <c r="K392" s="12" t="s">
        <v>23</v>
      </c>
      <c r="L392" s="8" t="str">
        <f t="shared" si="12"/>
        <v>Ottawa_Canada</v>
      </c>
      <c r="M392" s="9" t="str">
        <f t="shared" si="13"/>
        <v>-75.688003540039_Multimodal</v>
      </c>
      <c r="N392" s="12" t="s">
        <v>23</v>
      </c>
      <c r="O392" s="5"/>
      <c r="P392" s="5"/>
      <c r="Q392">
        <f>VLOOKUP($L392,LocID!$B$2:$I$966, 7, FALSE)</f>
        <v>-75.688003540039006</v>
      </c>
      <c r="S392"/>
    </row>
    <row r="393" spans="1:19" ht="33" x14ac:dyDescent="0.25">
      <c r="A393" s="5">
        <v>504</v>
      </c>
      <c r="B393" s="13">
        <v>2007.462</v>
      </c>
      <c r="C393" s="8" t="s">
        <v>535</v>
      </c>
      <c r="D393" s="11" t="s">
        <v>799</v>
      </c>
      <c r="E393" s="11" t="s">
        <v>800</v>
      </c>
      <c r="F393" s="10" t="s">
        <v>801</v>
      </c>
      <c r="G393" s="10" t="s">
        <v>801</v>
      </c>
      <c r="H393" s="8" t="s">
        <v>20</v>
      </c>
      <c r="I393" s="8" t="s">
        <v>740</v>
      </c>
      <c r="J393" s="8" t="s">
        <v>740</v>
      </c>
      <c r="K393" s="8" t="s">
        <v>26</v>
      </c>
      <c r="L393" s="8" t="str">
        <f t="shared" si="12"/>
        <v>Canmore_Canada</v>
      </c>
      <c r="M393" s="9" t="str">
        <f t="shared" si="13"/>
        <v>-115.353996276855_Parking and TDM</v>
      </c>
      <c r="N393" s="8" t="s">
        <v>26</v>
      </c>
      <c r="O393" s="5"/>
      <c r="P393" s="5"/>
      <c r="Q393">
        <f>VLOOKUP($L393,LocID!$B$2:$I$966, 7, FALSE)</f>
        <v>-115.353996276855</v>
      </c>
      <c r="S393"/>
    </row>
    <row r="394" spans="1:19" ht="33" x14ac:dyDescent="0.25">
      <c r="A394" s="5">
        <v>57</v>
      </c>
      <c r="B394" s="6">
        <v>2015.029</v>
      </c>
      <c r="C394" s="9" t="s">
        <v>309</v>
      </c>
      <c r="D394" s="16" t="s">
        <v>802</v>
      </c>
      <c r="E394" s="16" t="s">
        <v>803</v>
      </c>
      <c r="F394" s="8" t="s">
        <v>804</v>
      </c>
      <c r="G394" s="8" t="s">
        <v>804</v>
      </c>
      <c r="H394" s="8" t="s">
        <v>76</v>
      </c>
      <c r="I394" s="8" t="s">
        <v>50</v>
      </c>
      <c r="J394" s="8" t="s">
        <v>77</v>
      </c>
      <c r="K394" s="19" t="s">
        <v>23</v>
      </c>
      <c r="L394" s="8" t="str">
        <f t="shared" si="12"/>
        <v>Carlsbad_CA</v>
      </c>
      <c r="M394" s="9" t="str">
        <f t="shared" si="13"/>
        <v>-117.338218688964_Multimodal</v>
      </c>
      <c r="N394" s="19" t="s">
        <v>23</v>
      </c>
      <c r="O394" s="5"/>
      <c r="P394" s="5"/>
      <c r="Q394">
        <f>VLOOKUP($L394,LocID!$B$2:$I$966, 7, FALSE)</f>
        <v>-117.33821868896401</v>
      </c>
      <c r="S394"/>
    </row>
    <row r="395" spans="1:19" x14ac:dyDescent="0.25">
      <c r="A395" s="5">
        <v>1625</v>
      </c>
      <c r="B395" s="6">
        <v>2012.6130000000001</v>
      </c>
      <c r="C395" s="12" t="s">
        <v>110</v>
      </c>
      <c r="D395" s="12" t="s">
        <v>805</v>
      </c>
      <c r="E395" s="12" t="s">
        <v>806</v>
      </c>
      <c r="F395" s="12" t="s">
        <v>807</v>
      </c>
      <c r="G395" s="12" t="s">
        <v>807</v>
      </c>
      <c r="H395" s="12" t="s">
        <v>808</v>
      </c>
      <c r="I395" s="8" t="s">
        <v>50</v>
      </c>
      <c r="J395" s="12" t="s">
        <v>61</v>
      </c>
      <c r="K395" s="12" t="s">
        <v>52</v>
      </c>
      <c r="L395" s="8" t="str">
        <f t="shared" si="12"/>
        <v>Carmel_IN</v>
      </c>
      <c r="M395" s="9" t="str">
        <f t="shared" si="13"/>
        <v>-86.1264190673828_Transit</v>
      </c>
      <c r="N395" s="12" t="s">
        <v>52</v>
      </c>
      <c r="O395" s="5"/>
      <c r="P395" s="5"/>
      <c r="Q395">
        <f>VLOOKUP($L395,LocID!$B$2:$I$966, 7, FALSE)</f>
        <v>-86.126419067382798</v>
      </c>
      <c r="S395"/>
    </row>
    <row r="396" spans="1:19" ht="33" x14ac:dyDescent="0.25">
      <c r="A396" s="5">
        <v>2411</v>
      </c>
      <c r="B396" s="6">
        <v>2014.0835999999999</v>
      </c>
      <c r="C396" s="8" t="s">
        <v>92</v>
      </c>
      <c r="D396" s="16" t="s">
        <v>809</v>
      </c>
      <c r="E396" s="16" t="s">
        <v>810</v>
      </c>
      <c r="F396" s="8" t="s">
        <v>811</v>
      </c>
      <c r="G396" s="8" t="s">
        <v>811</v>
      </c>
      <c r="H396" s="8" t="s">
        <v>76</v>
      </c>
      <c r="I396" s="8" t="s">
        <v>50</v>
      </c>
      <c r="J396" s="8" t="s">
        <v>77</v>
      </c>
      <c r="K396" s="12" t="s">
        <v>23</v>
      </c>
      <c r="L396" s="8" t="str">
        <f t="shared" si="12"/>
        <v>Carson City_CA</v>
      </c>
      <c r="M396" s="9" t="str">
        <f t="shared" si="13"/>
        <v>-118.26212310791_Multimodal</v>
      </c>
      <c r="N396" s="12" t="s">
        <v>23</v>
      </c>
      <c r="O396" s="5"/>
      <c r="P396" s="5"/>
      <c r="Q396">
        <f>VLOOKUP($L396,LocID!$B$2:$I$966, 7, FALSE)</f>
        <v>-118.26212310791</v>
      </c>
      <c r="S396"/>
    </row>
    <row r="397" spans="1:19" ht="33" x14ac:dyDescent="0.25">
      <c r="A397" s="5">
        <v>2446</v>
      </c>
      <c r="B397" s="6">
        <v>2014.1184000000001</v>
      </c>
      <c r="C397" s="8" t="s">
        <v>173</v>
      </c>
      <c r="D397" s="16" t="s">
        <v>812</v>
      </c>
      <c r="E397" s="16" t="s">
        <v>813</v>
      </c>
      <c r="F397" s="8" t="s">
        <v>814</v>
      </c>
      <c r="G397" s="8" t="s">
        <v>814</v>
      </c>
      <c r="H397" s="8" t="s">
        <v>815</v>
      </c>
      <c r="I397" s="8" t="s">
        <v>50</v>
      </c>
      <c r="J397" s="8" t="s">
        <v>51</v>
      </c>
      <c r="K397" s="12" t="s">
        <v>23</v>
      </c>
      <c r="L397" s="8" t="str">
        <f t="shared" si="12"/>
        <v>Carteret_NJ</v>
      </c>
      <c r="M397" s="9" t="str">
        <f t="shared" si="13"/>
        <v>-74.2191467285156_Multimodal</v>
      </c>
      <c r="N397" s="12" t="s">
        <v>23</v>
      </c>
      <c r="O397" s="5"/>
      <c r="P397" s="5"/>
      <c r="Q397">
        <f>VLOOKUP($L397,LocID!$B$2:$I$966, 7, FALSE)</f>
        <v>-74.219146728515597</v>
      </c>
      <c r="S397"/>
    </row>
    <row r="398" spans="1:19" ht="33" x14ac:dyDescent="0.25">
      <c r="A398" s="5">
        <v>1816</v>
      </c>
      <c r="B398" s="6">
        <v>2012.847</v>
      </c>
      <c r="C398" s="12" t="s">
        <v>62</v>
      </c>
      <c r="D398" s="12" t="s">
        <v>816</v>
      </c>
      <c r="E398" s="12" t="s">
        <v>817</v>
      </c>
      <c r="F398" s="12" t="s">
        <v>818</v>
      </c>
      <c r="G398" s="12" t="s">
        <v>818</v>
      </c>
      <c r="H398" s="12" t="s">
        <v>250</v>
      </c>
      <c r="I398" s="8" t="s">
        <v>50</v>
      </c>
      <c r="J398" s="8" t="s">
        <v>161</v>
      </c>
      <c r="K398" s="12" t="s">
        <v>23</v>
      </c>
      <c r="L398" s="8" t="str">
        <f t="shared" si="12"/>
        <v>Cary_NC</v>
      </c>
      <c r="M398" s="9" t="str">
        <f t="shared" si="13"/>
        <v>-78.7811584472656_Multimodal</v>
      </c>
      <c r="N398" s="12" t="s">
        <v>23</v>
      </c>
      <c r="O398" s="5"/>
      <c r="P398" s="5"/>
      <c r="Q398">
        <f>VLOOKUP($L398,LocID!$B$2:$I$966, 7, FALSE)</f>
        <v>-78.781158447265597</v>
      </c>
      <c r="S398"/>
    </row>
    <row r="399" spans="1:19" x14ac:dyDescent="0.25">
      <c r="A399" s="5">
        <v>802</v>
      </c>
      <c r="B399" s="6">
        <v>2009.077</v>
      </c>
      <c r="C399" s="8" t="s">
        <v>39</v>
      </c>
      <c r="D399" s="11" t="s">
        <v>819</v>
      </c>
      <c r="E399" s="8" t="s">
        <v>820</v>
      </c>
      <c r="F399" s="10" t="s">
        <v>821</v>
      </c>
      <c r="G399" s="10" t="s">
        <v>821</v>
      </c>
      <c r="H399" s="8" t="s">
        <v>822</v>
      </c>
      <c r="I399" s="8" t="s">
        <v>50</v>
      </c>
      <c r="J399" s="8" t="s">
        <v>245</v>
      </c>
      <c r="K399" s="8" t="s">
        <v>52</v>
      </c>
      <c r="L399" s="8" t="str">
        <f t="shared" si="12"/>
        <v>Casper_WY</v>
      </c>
      <c r="M399" s="9" t="str">
        <f t="shared" si="13"/>
        <v>-106.32778930664_Transit</v>
      </c>
      <c r="N399" s="8" t="s">
        <v>52</v>
      </c>
      <c r="O399" s="5"/>
      <c r="P399" s="5"/>
      <c r="Q399">
        <f>VLOOKUP($L399,LocID!$B$2:$I$966, 7, FALSE)</f>
        <v>-106.32778930664</v>
      </c>
      <c r="S399"/>
    </row>
    <row r="400" spans="1:19" ht="33" x14ac:dyDescent="0.25">
      <c r="A400" s="5">
        <v>1323</v>
      </c>
      <c r="B400" s="6">
        <v>2011.4760000000001</v>
      </c>
      <c r="C400" s="8" t="s">
        <v>409</v>
      </c>
      <c r="D400" s="11" t="s">
        <v>823</v>
      </c>
      <c r="E400" s="8" t="s">
        <v>824</v>
      </c>
      <c r="F400" s="10" t="s">
        <v>825</v>
      </c>
      <c r="G400" s="10" t="s">
        <v>825</v>
      </c>
      <c r="H400" s="8" t="s">
        <v>432</v>
      </c>
      <c r="I400" s="8" t="s">
        <v>50</v>
      </c>
      <c r="J400" s="8" t="s">
        <v>61</v>
      </c>
      <c r="K400" s="8" t="s">
        <v>72</v>
      </c>
      <c r="L400" s="8" t="str">
        <f t="shared" si="12"/>
        <v>Cedarburg_WI</v>
      </c>
      <c r="M400" s="9" t="str">
        <f t="shared" si="13"/>
        <v>-87.9883499145507_Multimodal</v>
      </c>
      <c r="N400" s="8" t="s">
        <v>23</v>
      </c>
      <c r="O400" s="5">
        <v>1</v>
      </c>
      <c r="P400" s="5"/>
      <c r="Q400">
        <f>VLOOKUP($L400,LocID!$B$2:$I$966, 7, FALSE)</f>
        <v>-87.988349914550696</v>
      </c>
      <c r="S400"/>
    </row>
    <row r="401" spans="1:19" ht="33" x14ac:dyDescent="0.25">
      <c r="A401" s="5">
        <v>1014</v>
      </c>
      <c r="B401" s="6">
        <v>2010.5619999999999</v>
      </c>
      <c r="C401" s="8" t="s">
        <v>68</v>
      </c>
      <c r="D401" s="11" t="s">
        <v>826</v>
      </c>
      <c r="E401" s="8" t="s">
        <v>824</v>
      </c>
      <c r="F401" s="10" t="s">
        <v>825</v>
      </c>
      <c r="G401" s="10" t="s">
        <v>825</v>
      </c>
      <c r="H401" s="8" t="s">
        <v>432</v>
      </c>
      <c r="I401" s="8" t="s">
        <v>50</v>
      </c>
      <c r="J401" s="8" t="s">
        <v>61</v>
      </c>
      <c r="K401" s="8" t="s">
        <v>23</v>
      </c>
      <c r="L401" s="8" t="str">
        <f t="shared" si="12"/>
        <v>Cedarburg_WI</v>
      </c>
      <c r="M401" s="9" t="str">
        <f t="shared" si="13"/>
        <v>-87.9883499145507_Multimodal</v>
      </c>
      <c r="N401" s="8" t="s">
        <v>23</v>
      </c>
      <c r="O401" s="5"/>
      <c r="P401" s="5"/>
      <c r="Q401">
        <f>VLOOKUP($L401,LocID!$B$2:$I$966, 7, FALSE)</f>
        <v>-87.988349914550696</v>
      </c>
      <c r="S401"/>
    </row>
    <row r="402" spans="1:19" ht="33" x14ac:dyDescent="0.25">
      <c r="A402" s="5">
        <v>1099</v>
      </c>
      <c r="B402" s="6">
        <v>2010.3869999999999</v>
      </c>
      <c r="C402" s="8" t="s">
        <v>43</v>
      </c>
      <c r="D402" s="11" t="s">
        <v>827</v>
      </c>
      <c r="E402" s="8" t="s">
        <v>824</v>
      </c>
      <c r="F402" s="10" t="s">
        <v>825</v>
      </c>
      <c r="G402" s="10" t="s">
        <v>825</v>
      </c>
      <c r="H402" s="8" t="s">
        <v>432</v>
      </c>
      <c r="I402" s="8" t="s">
        <v>50</v>
      </c>
      <c r="J402" s="8" t="s">
        <v>61</v>
      </c>
      <c r="K402" s="8" t="s">
        <v>23</v>
      </c>
      <c r="L402" s="8" t="str">
        <f t="shared" si="12"/>
        <v>Cedarburg_WI</v>
      </c>
      <c r="M402" s="9" t="str">
        <f t="shared" si="13"/>
        <v>-87.9883499145507_Multimodal</v>
      </c>
      <c r="N402" s="8" t="s">
        <v>23</v>
      </c>
      <c r="O402" s="5"/>
      <c r="P402" s="5"/>
      <c r="Q402">
        <f>VLOOKUP($L402,LocID!$B$2:$I$966, 7, FALSE)</f>
        <v>-87.988349914550696</v>
      </c>
      <c r="S402"/>
    </row>
    <row r="403" spans="1:19" ht="22.5" x14ac:dyDescent="0.25">
      <c r="A403" s="5">
        <v>499</v>
      </c>
      <c r="B403" s="6">
        <v>2012.4359999999999</v>
      </c>
      <c r="C403" s="8" t="s">
        <v>828</v>
      </c>
      <c r="D403" s="8" t="s">
        <v>829</v>
      </c>
      <c r="E403" s="8" t="s">
        <v>830</v>
      </c>
      <c r="F403" s="8" t="s">
        <v>831</v>
      </c>
      <c r="G403" s="8" t="s">
        <v>831</v>
      </c>
      <c r="H403" s="8" t="s">
        <v>20</v>
      </c>
      <c r="I403" s="20" t="s">
        <v>832</v>
      </c>
      <c r="J403" s="8" t="s">
        <v>22</v>
      </c>
      <c r="K403" s="8" t="s">
        <v>23</v>
      </c>
      <c r="L403" s="8" t="str">
        <f t="shared" si="12"/>
        <v>Changzhou_China</v>
      </c>
      <c r="M403" s="9" t="str">
        <f t="shared" si="13"/>
        <v>119.940940856933_Multimodal</v>
      </c>
      <c r="N403" s="8" t="s">
        <v>23</v>
      </c>
      <c r="O403" s="5"/>
      <c r="P403" s="5"/>
      <c r="Q403">
        <f>VLOOKUP($L403,LocID!$B$2:$I$966, 7, FALSE)</f>
        <v>119.940940856933</v>
      </c>
      <c r="S403"/>
    </row>
    <row r="404" spans="1:19" ht="33" x14ac:dyDescent="0.25">
      <c r="A404" s="5">
        <v>1042</v>
      </c>
      <c r="B404" s="6">
        <v>2010.4829999999999</v>
      </c>
      <c r="C404" s="8" t="s">
        <v>68</v>
      </c>
      <c r="D404" s="11" t="s">
        <v>833</v>
      </c>
      <c r="E404" s="8" t="s">
        <v>834</v>
      </c>
      <c r="F404" s="10" t="s">
        <v>835</v>
      </c>
      <c r="G404" s="10" t="s">
        <v>835</v>
      </c>
      <c r="H404" s="8" t="s">
        <v>250</v>
      </c>
      <c r="I404" s="8" t="s">
        <v>50</v>
      </c>
      <c r="J404" s="10" t="s">
        <v>161</v>
      </c>
      <c r="K404" s="8" t="s">
        <v>23</v>
      </c>
      <c r="L404" s="8" t="str">
        <f t="shared" si="12"/>
        <v>Chapel Hill_NC</v>
      </c>
      <c r="M404" s="9" t="str">
        <f t="shared" si="13"/>
        <v>-79.0392684936523_Multimodal</v>
      </c>
      <c r="N404" s="8" t="s">
        <v>23</v>
      </c>
      <c r="O404" s="5"/>
      <c r="P404" s="5"/>
      <c r="Q404">
        <f>VLOOKUP($L404,LocID!$B$2:$I$966, 7, FALSE)</f>
        <v>-79.039268493652301</v>
      </c>
      <c r="S404"/>
    </row>
    <row r="405" spans="1:19" x14ac:dyDescent="0.25">
      <c r="A405" s="5">
        <v>1988</v>
      </c>
      <c r="B405" s="6">
        <v>2013.019</v>
      </c>
      <c r="C405" s="12" t="s">
        <v>65</v>
      </c>
      <c r="D405" s="12" t="s">
        <v>836</v>
      </c>
      <c r="E405" s="15" t="s">
        <v>837</v>
      </c>
      <c r="F405" s="15" t="s">
        <v>835</v>
      </c>
      <c r="G405" s="15" t="s">
        <v>835</v>
      </c>
      <c r="H405" s="15" t="s">
        <v>250</v>
      </c>
      <c r="I405" s="8" t="s">
        <v>50</v>
      </c>
      <c r="J405" s="8" t="s">
        <v>161</v>
      </c>
      <c r="K405" s="12" t="s">
        <v>52</v>
      </c>
      <c r="L405" s="8" t="str">
        <f t="shared" si="12"/>
        <v>Chapel Hill_NC</v>
      </c>
      <c r="M405" s="9" t="str">
        <f t="shared" si="13"/>
        <v>-79.0392684936523_Transit</v>
      </c>
      <c r="N405" s="12" t="s">
        <v>52</v>
      </c>
      <c r="O405" s="5"/>
      <c r="P405" s="5"/>
      <c r="Q405">
        <f>VLOOKUP($L405,LocID!$B$2:$I$966, 7, FALSE)</f>
        <v>-79.039268493652301</v>
      </c>
      <c r="S405"/>
    </row>
    <row r="406" spans="1:19" ht="33" x14ac:dyDescent="0.25">
      <c r="A406" s="5">
        <v>963</v>
      </c>
      <c r="B406" s="6">
        <v>2010.0250000000001</v>
      </c>
      <c r="C406" s="8" t="s">
        <v>204</v>
      </c>
      <c r="D406" s="11" t="s">
        <v>838</v>
      </c>
      <c r="E406" s="8" t="s">
        <v>839</v>
      </c>
      <c r="F406" s="10" t="s">
        <v>840</v>
      </c>
      <c r="G406" s="10" t="s">
        <v>840</v>
      </c>
      <c r="H406" s="8" t="s">
        <v>841</v>
      </c>
      <c r="I406" s="8" t="s">
        <v>50</v>
      </c>
      <c r="J406" s="8" t="s">
        <v>161</v>
      </c>
      <c r="K406" s="8" t="s">
        <v>26</v>
      </c>
      <c r="L406" s="8" t="str">
        <f t="shared" si="12"/>
        <v>Charleston_SC</v>
      </c>
      <c r="M406" s="9" t="str">
        <f t="shared" si="13"/>
        <v>-79.9316024780273_Parking and TDM</v>
      </c>
      <c r="N406" s="8" t="s">
        <v>26</v>
      </c>
      <c r="O406" s="5"/>
      <c r="P406" s="5"/>
      <c r="Q406">
        <f>VLOOKUP($L406,LocID!$B$2:$I$966, 7, FALSE)</f>
        <v>-79.931602478027301</v>
      </c>
      <c r="S406"/>
    </row>
    <row r="407" spans="1:19" x14ac:dyDescent="0.25">
      <c r="A407" s="5">
        <v>1731</v>
      </c>
      <c r="B407" s="6">
        <v>2012.7670000000001</v>
      </c>
      <c r="C407" s="12" t="s">
        <v>90</v>
      </c>
      <c r="D407" s="12" t="s">
        <v>842</v>
      </c>
      <c r="E407" s="12" t="s">
        <v>843</v>
      </c>
      <c r="F407" s="12" t="s">
        <v>844</v>
      </c>
      <c r="G407" s="12" t="s">
        <v>844</v>
      </c>
      <c r="H407" s="12" t="s">
        <v>250</v>
      </c>
      <c r="I407" s="8" t="s">
        <v>50</v>
      </c>
      <c r="J407" s="8" t="s">
        <v>161</v>
      </c>
      <c r="K407" s="12" t="s">
        <v>52</v>
      </c>
      <c r="L407" s="8" t="str">
        <f t="shared" si="12"/>
        <v>Charlotte_NC</v>
      </c>
      <c r="M407" s="9" t="str">
        <f t="shared" si="13"/>
        <v>-80.8379592895507_Transit</v>
      </c>
      <c r="N407" s="12" t="s">
        <v>52</v>
      </c>
      <c r="O407" s="5"/>
      <c r="P407" s="5"/>
      <c r="Q407">
        <f>VLOOKUP($L407,LocID!$B$2:$I$966, 7, FALSE)</f>
        <v>-80.837959289550696</v>
      </c>
      <c r="S407"/>
    </row>
    <row r="408" spans="1:19" ht="33" x14ac:dyDescent="0.25">
      <c r="A408" s="5">
        <v>1817</v>
      </c>
      <c r="B408" s="6">
        <v>2013.0118</v>
      </c>
      <c r="C408" s="12" t="s">
        <v>62</v>
      </c>
      <c r="D408" s="12" t="s">
        <v>845</v>
      </c>
      <c r="E408" s="15" t="s">
        <v>843</v>
      </c>
      <c r="F408" s="15" t="s">
        <v>844</v>
      </c>
      <c r="G408" s="15" t="s">
        <v>844</v>
      </c>
      <c r="H408" s="15" t="s">
        <v>250</v>
      </c>
      <c r="I408" s="8" t="s">
        <v>50</v>
      </c>
      <c r="J408" s="8" t="s">
        <v>161</v>
      </c>
      <c r="K408" s="12" t="s">
        <v>26</v>
      </c>
      <c r="L408" s="8" t="str">
        <f t="shared" si="12"/>
        <v>Charlotte_NC</v>
      </c>
      <c r="M408" s="9" t="str">
        <f t="shared" si="13"/>
        <v>-80.8379592895507_Parking and TDM</v>
      </c>
      <c r="N408" s="12" t="s">
        <v>26</v>
      </c>
      <c r="O408" s="5"/>
      <c r="P408" s="5"/>
      <c r="Q408">
        <f>VLOOKUP($L408,LocID!$B$2:$I$966, 7, FALSE)</f>
        <v>-80.837959289550696</v>
      </c>
      <c r="S408"/>
    </row>
    <row r="409" spans="1:19" ht="33" x14ac:dyDescent="0.25">
      <c r="A409" s="5">
        <v>1858</v>
      </c>
      <c r="B409" s="6">
        <v>2013.0012999999999</v>
      </c>
      <c r="C409" s="12" t="s">
        <v>62</v>
      </c>
      <c r="D409" s="12" t="s">
        <v>846</v>
      </c>
      <c r="E409" s="15" t="s">
        <v>847</v>
      </c>
      <c r="F409" s="15" t="s">
        <v>844</v>
      </c>
      <c r="G409" s="15" t="s">
        <v>844</v>
      </c>
      <c r="H409" s="15" t="s">
        <v>250</v>
      </c>
      <c r="I409" s="8" t="s">
        <v>50</v>
      </c>
      <c r="J409" s="8" t="s">
        <v>161</v>
      </c>
      <c r="K409" s="12" t="s">
        <v>26</v>
      </c>
      <c r="L409" s="8" t="str">
        <f t="shared" si="12"/>
        <v>Charlotte_NC</v>
      </c>
      <c r="M409" s="9" t="str">
        <f t="shared" si="13"/>
        <v>-80.8379592895507_Parking and TDM</v>
      </c>
      <c r="N409" s="12" t="s">
        <v>26</v>
      </c>
      <c r="O409" s="5"/>
      <c r="P409" s="5"/>
      <c r="Q409">
        <f>VLOOKUP($L409,LocID!$B$2:$I$966, 7, FALSE)</f>
        <v>-80.837959289550696</v>
      </c>
      <c r="S409"/>
    </row>
    <row r="410" spans="1:19" x14ac:dyDescent="0.25">
      <c r="A410" s="5">
        <v>175</v>
      </c>
      <c r="B410" s="6">
        <v>2015.0785000000001</v>
      </c>
      <c r="C410" s="9" t="s">
        <v>138</v>
      </c>
      <c r="D410" s="19" t="s">
        <v>848</v>
      </c>
      <c r="E410" s="19" t="s">
        <v>849</v>
      </c>
      <c r="F410" s="19" t="s">
        <v>844</v>
      </c>
      <c r="G410" s="19" t="s">
        <v>844</v>
      </c>
      <c r="H410" s="19" t="s">
        <v>250</v>
      </c>
      <c r="I410" s="8" t="s">
        <v>50</v>
      </c>
      <c r="J410" s="19" t="s">
        <v>161</v>
      </c>
      <c r="K410" s="19" t="s">
        <v>52</v>
      </c>
      <c r="L410" s="8" t="str">
        <f t="shared" si="12"/>
        <v>Charlotte_NC</v>
      </c>
      <c r="M410" s="9" t="str">
        <f t="shared" si="13"/>
        <v>-80.8379592895507_Transit</v>
      </c>
      <c r="N410" s="19" t="s">
        <v>52</v>
      </c>
      <c r="O410" s="5"/>
      <c r="P410" s="5"/>
      <c r="Q410">
        <f>VLOOKUP($L410,LocID!$B$2:$I$966, 7, FALSE)</f>
        <v>-80.837959289550696</v>
      </c>
      <c r="S410"/>
    </row>
    <row r="411" spans="1:19" x14ac:dyDescent="0.25">
      <c r="A411" s="5">
        <v>344</v>
      </c>
      <c r="B411" s="6">
        <v>2007.1110000000001</v>
      </c>
      <c r="C411" s="8">
        <v>2007</v>
      </c>
      <c r="D411" s="8" t="s">
        <v>850</v>
      </c>
      <c r="E411" s="8" t="s">
        <v>851</v>
      </c>
      <c r="F411" s="8" t="s">
        <v>852</v>
      </c>
      <c r="G411" s="8" t="s">
        <v>852</v>
      </c>
      <c r="H411" s="8" t="s">
        <v>144</v>
      </c>
      <c r="I411" s="8" t="s">
        <v>50</v>
      </c>
      <c r="J411" s="10" t="s">
        <v>51</v>
      </c>
      <c r="K411" s="8" t="s">
        <v>52</v>
      </c>
      <c r="L411" s="8" t="str">
        <f t="shared" si="12"/>
        <v>Charlottesville_VA</v>
      </c>
      <c r="M411" s="9" t="str">
        <f t="shared" si="13"/>
        <v>-78.4775314331054_Transit</v>
      </c>
      <c r="N411" s="8" t="s">
        <v>52</v>
      </c>
      <c r="O411" s="5"/>
      <c r="P411" s="5"/>
      <c r="Q411">
        <f>VLOOKUP($L411,LocID!$B$2:$I$966, 7, FALSE)</f>
        <v>-78.477531433105398</v>
      </c>
      <c r="S411"/>
    </row>
    <row r="412" spans="1:19" x14ac:dyDescent="0.25">
      <c r="A412" s="5">
        <v>517</v>
      </c>
      <c r="B412" s="6">
        <v>2007.3879999999999</v>
      </c>
      <c r="C412" s="8" t="s">
        <v>535</v>
      </c>
      <c r="D412" s="11" t="s">
        <v>853</v>
      </c>
      <c r="E412" s="8" t="s">
        <v>854</v>
      </c>
      <c r="F412" s="10" t="s">
        <v>852</v>
      </c>
      <c r="G412" s="10" t="s">
        <v>852</v>
      </c>
      <c r="H412" s="8" t="s">
        <v>144</v>
      </c>
      <c r="I412" s="8" t="s">
        <v>50</v>
      </c>
      <c r="J412" s="10" t="s">
        <v>51</v>
      </c>
      <c r="K412" s="8" t="s">
        <v>52</v>
      </c>
      <c r="L412" s="8" t="str">
        <f t="shared" si="12"/>
        <v>Charlottesville_VA</v>
      </c>
      <c r="M412" s="9" t="str">
        <f t="shared" si="13"/>
        <v>-78.4775314331054_Transit</v>
      </c>
      <c r="N412" s="8" t="s">
        <v>52</v>
      </c>
      <c r="O412" s="5"/>
      <c r="P412" s="5"/>
      <c r="Q412">
        <f>VLOOKUP($L412,LocID!$B$2:$I$966, 7, FALSE)</f>
        <v>-78.477531433105398</v>
      </c>
      <c r="S412"/>
    </row>
    <row r="413" spans="1:19" x14ac:dyDescent="0.25">
      <c r="A413" s="5">
        <v>1470</v>
      </c>
      <c r="B413" s="6">
        <v>2011.808</v>
      </c>
      <c r="C413" s="8" t="s">
        <v>147</v>
      </c>
      <c r="D413" s="11" t="s">
        <v>855</v>
      </c>
      <c r="E413" s="8" t="s">
        <v>856</v>
      </c>
      <c r="F413" s="10" t="s">
        <v>852</v>
      </c>
      <c r="G413" s="10" t="s">
        <v>852</v>
      </c>
      <c r="H413" s="8" t="s">
        <v>144</v>
      </c>
      <c r="I413" s="8" t="s">
        <v>50</v>
      </c>
      <c r="J413" s="8" t="s">
        <v>51</v>
      </c>
      <c r="K413" s="8" t="s">
        <v>52</v>
      </c>
      <c r="L413" s="8" t="str">
        <f t="shared" si="12"/>
        <v>Charlottesville_VA</v>
      </c>
      <c r="M413" s="9" t="str">
        <f t="shared" si="13"/>
        <v>-78.4775314331054_Transit</v>
      </c>
      <c r="N413" s="8" t="s">
        <v>52</v>
      </c>
      <c r="O413" s="5"/>
      <c r="P413" s="5"/>
      <c r="Q413">
        <f>VLOOKUP($L413,LocID!$B$2:$I$966, 7, FALSE)</f>
        <v>-78.477531433105398</v>
      </c>
      <c r="S413"/>
    </row>
    <row r="414" spans="1:19" ht="33" x14ac:dyDescent="0.25">
      <c r="A414" s="5">
        <v>1896</v>
      </c>
      <c r="B414" s="6">
        <v>2013.0211999999999</v>
      </c>
      <c r="C414" s="12" t="s">
        <v>246</v>
      </c>
      <c r="D414" s="12" t="s">
        <v>857</v>
      </c>
      <c r="E414" s="15" t="s">
        <v>858</v>
      </c>
      <c r="F414" s="15" t="s">
        <v>852</v>
      </c>
      <c r="G414" s="15" t="s">
        <v>852</v>
      </c>
      <c r="H414" s="15" t="s">
        <v>144</v>
      </c>
      <c r="I414" s="8" t="s">
        <v>50</v>
      </c>
      <c r="J414" s="15" t="s">
        <v>51</v>
      </c>
      <c r="K414" s="12" t="s">
        <v>23</v>
      </c>
      <c r="L414" s="8" t="str">
        <f t="shared" si="12"/>
        <v>Charlottesville_VA</v>
      </c>
      <c r="M414" s="9" t="str">
        <f t="shared" si="13"/>
        <v>-78.4775314331054_Multimodal</v>
      </c>
      <c r="N414" s="12" t="s">
        <v>23</v>
      </c>
      <c r="O414" s="5"/>
      <c r="P414" s="5"/>
      <c r="Q414">
        <f>VLOOKUP($L414,LocID!$B$2:$I$966, 7, FALSE)</f>
        <v>-78.477531433105398</v>
      </c>
      <c r="S414"/>
    </row>
    <row r="415" spans="1:19" ht="33" x14ac:dyDescent="0.25">
      <c r="A415" s="5">
        <v>2355</v>
      </c>
      <c r="B415" s="6">
        <v>2014.0282999999999</v>
      </c>
      <c r="C415" s="8" t="s">
        <v>92</v>
      </c>
      <c r="D415" s="8" t="s">
        <v>859</v>
      </c>
      <c r="E415" s="8" t="s">
        <v>856</v>
      </c>
      <c r="F415" s="8" t="s">
        <v>852</v>
      </c>
      <c r="G415" s="8" t="s">
        <v>852</v>
      </c>
      <c r="H415" s="8" t="s">
        <v>144</v>
      </c>
      <c r="I415" s="8" t="s">
        <v>50</v>
      </c>
      <c r="J415" s="8" t="s">
        <v>51</v>
      </c>
      <c r="K415" s="12" t="s">
        <v>23</v>
      </c>
      <c r="L415" s="8" t="str">
        <f t="shared" si="12"/>
        <v>Charlottesville_VA</v>
      </c>
      <c r="M415" s="9" t="str">
        <f t="shared" si="13"/>
        <v>-78.4775314331054_Multimodal</v>
      </c>
      <c r="N415" s="12" t="s">
        <v>23</v>
      </c>
      <c r="O415" s="5"/>
      <c r="P415" s="5"/>
      <c r="Q415">
        <f>VLOOKUP($L415,LocID!$B$2:$I$966, 7, FALSE)</f>
        <v>-78.477531433105398</v>
      </c>
      <c r="S415"/>
    </row>
    <row r="416" spans="1:19" ht="33" x14ac:dyDescent="0.25">
      <c r="A416" s="5">
        <v>2356</v>
      </c>
      <c r="B416" s="6">
        <v>2014.078</v>
      </c>
      <c r="C416" s="8" t="s">
        <v>92</v>
      </c>
      <c r="D416" s="16" t="s">
        <v>860</v>
      </c>
      <c r="E416" s="16" t="s">
        <v>858</v>
      </c>
      <c r="F416" s="8" t="s">
        <v>852</v>
      </c>
      <c r="G416" s="8" t="s">
        <v>852</v>
      </c>
      <c r="H416" s="8" t="s">
        <v>144</v>
      </c>
      <c r="I416" s="8" t="s">
        <v>50</v>
      </c>
      <c r="J416" s="8" t="s">
        <v>51</v>
      </c>
      <c r="K416" s="12" t="s">
        <v>23</v>
      </c>
      <c r="L416" s="8" t="str">
        <f t="shared" si="12"/>
        <v>Charlottesville_VA</v>
      </c>
      <c r="M416" s="9" t="str">
        <f t="shared" si="13"/>
        <v>-78.4775314331054_Multimodal</v>
      </c>
      <c r="N416" s="12" t="s">
        <v>23</v>
      </c>
      <c r="O416" s="5"/>
      <c r="P416" s="5"/>
      <c r="Q416">
        <f>VLOOKUP($L416,LocID!$B$2:$I$966, 7, FALSE)</f>
        <v>-78.477531433105398</v>
      </c>
      <c r="S416"/>
    </row>
    <row r="417" spans="1:19" ht="33" x14ac:dyDescent="0.25">
      <c r="A417" s="5">
        <v>2461</v>
      </c>
      <c r="B417" s="6">
        <v>2014.0897</v>
      </c>
      <c r="C417" s="8" t="s">
        <v>173</v>
      </c>
      <c r="D417" s="16" t="s">
        <v>861</v>
      </c>
      <c r="E417" s="16" t="s">
        <v>856</v>
      </c>
      <c r="F417" s="8" t="s">
        <v>852</v>
      </c>
      <c r="G417" s="8" t="s">
        <v>852</v>
      </c>
      <c r="H417" s="8" t="s">
        <v>144</v>
      </c>
      <c r="I417" s="8" t="s">
        <v>50</v>
      </c>
      <c r="J417" s="8" t="s">
        <v>51</v>
      </c>
      <c r="K417" s="12" t="s">
        <v>26</v>
      </c>
      <c r="L417" s="8" t="str">
        <f t="shared" si="12"/>
        <v>Charlottesville_VA</v>
      </c>
      <c r="M417" s="9" t="str">
        <f t="shared" si="13"/>
        <v>-78.4775314331054_Parking and TDM</v>
      </c>
      <c r="N417" s="12" t="s">
        <v>26</v>
      </c>
      <c r="O417" s="5"/>
      <c r="P417" s="5"/>
      <c r="Q417">
        <f>VLOOKUP($L417,LocID!$B$2:$I$966, 7, FALSE)</f>
        <v>-78.477531433105398</v>
      </c>
      <c r="S417"/>
    </row>
    <row r="418" spans="1:19" x14ac:dyDescent="0.25">
      <c r="A418" s="5">
        <v>2357</v>
      </c>
      <c r="B418" s="6">
        <v>2014.0771</v>
      </c>
      <c r="C418" s="19" t="s">
        <v>92</v>
      </c>
      <c r="D418" s="17" t="s">
        <v>862</v>
      </c>
      <c r="E418" s="17" t="s">
        <v>863</v>
      </c>
      <c r="F418" s="19" t="s">
        <v>864</v>
      </c>
      <c r="G418" s="19" t="s">
        <v>864</v>
      </c>
      <c r="H418" s="19" t="s">
        <v>865</v>
      </c>
      <c r="I418" s="8" t="s">
        <v>50</v>
      </c>
      <c r="J418" s="19" t="s">
        <v>220</v>
      </c>
      <c r="K418" s="12" t="s">
        <v>52</v>
      </c>
      <c r="L418" s="8" t="str">
        <f t="shared" si="12"/>
        <v>Chattanooga_TN</v>
      </c>
      <c r="M418" s="9" t="str">
        <f t="shared" si="13"/>
        <v>-85.3094635009765_Transit</v>
      </c>
      <c r="N418" s="12" t="s">
        <v>52</v>
      </c>
      <c r="O418" s="5"/>
      <c r="P418" s="5"/>
      <c r="Q418">
        <f>VLOOKUP($L418,LocID!$B$2:$I$966, 7, FALSE)</f>
        <v>-85.309463500976506</v>
      </c>
      <c r="S418"/>
    </row>
    <row r="419" spans="1:19" ht="33" x14ac:dyDescent="0.25">
      <c r="A419" s="5">
        <v>207</v>
      </c>
      <c r="B419" s="6">
        <v>2015.1061</v>
      </c>
      <c r="C419" s="9" t="s">
        <v>138</v>
      </c>
      <c r="D419" s="17" t="s">
        <v>866</v>
      </c>
      <c r="E419" s="17" t="s">
        <v>867</v>
      </c>
      <c r="F419" s="9" t="s">
        <v>864</v>
      </c>
      <c r="G419" s="9" t="s">
        <v>864</v>
      </c>
      <c r="H419" s="9" t="s">
        <v>865</v>
      </c>
      <c r="I419" s="8" t="s">
        <v>50</v>
      </c>
      <c r="J419" s="9" t="s">
        <v>220</v>
      </c>
      <c r="K419" s="9" t="s">
        <v>23</v>
      </c>
      <c r="L419" s="8" t="str">
        <f t="shared" si="12"/>
        <v>Chattanooga_TN</v>
      </c>
      <c r="M419" s="9" t="str">
        <f t="shared" si="13"/>
        <v>-85.3094635009765_Multimodal</v>
      </c>
      <c r="N419" s="9" t="s">
        <v>23</v>
      </c>
      <c r="O419" s="5"/>
      <c r="P419" s="5"/>
      <c r="Q419">
        <f>VLOOKUP($L419,LocID!$B$2:$I$966, 7, FALSE)</f>
        <v>-85.309463500976506</v>
      </c>
      <c r="S419"/>
    </row>
    <row r="420" spans="1:19" ht="33" x14ac:dyDescent="0.25">
      <c r="A420" s="5">
        <v>1897</v>
      </c>
      <c r="B420" s="6">
        <v>2013.0534</v>
      </c>
      <c r="C420" s="8" t="s">
        <v>246</v>
      </c>
      <c r="D420" s="8" t="s">
        <v>868</v>
      </c>
      <c r="E420" s="8" t="s">
        <v>869</v>
      </c>
      <c r="F420" s="8" t="s">
        <v>870</v>
      </c>
      <c r="G420" s="8" t="s">
        <v>870</v>
      </c>
      <c r="H420" s="8" t="s">
        <v>49</v>
      </c>
      <c r="I420" s="8" t="s">
        <v>50</v>
      </c>
      <c r="J420" s="8" t="s">
        <v>51</v>
      </c>
      <c r="K420" s="12" t="s">
        <v>23</v>
      </c>
      <c r="L420" s="8" t="str">
        <f t="shared" si="12"/>
        <v>Chelmsford_MA</v>
      </c>
      <c r="M420" s="9" t="str">
        <f t="shared" si="13"/>
        <v>-71.3468017578125_Multimodal</v>
      </c>
      <c r="N420" s="12" t="s">
        <v>23</v>
      </c>
      <c r="O420" s="5"/>
      <c r="P420" s="5"/>
      <c r="Q420">
        <f>VLOOKUP($L420,LocID!$B$2:$I$966, 7, FALSE)</f>
        <v>-71.3468017578125</v>
      </c>
      <c r="S420"/>
    </row>
    <row r="421" spans="1:19" ht="33" x14ac:dyDescent="0.25">
      <c r="A421" s="5">
        <v>2256</v>
      </c>
      <c r="B421" s="6">
        <v>2014.0653</v>
      </c>
      <c r="C421" s="8" t="s">
        <v>151</v>
      </c>
      <c r="D421" s="8" t="s">
        <v>871</v>
      </c>
      <c r="E421" s="8" t="s">
        <v>872</v>
      </c>
      <c r="F421" s="8" t="s">
        <v>873</v>
      </c>
      <c r="G421" s="8" t="s">
        <v>873</v>
      </c>
      <c r="H421" s="8" t="s">
        <v>874</v>
      </c>
      <c r="I421" s="8" t="s">
        <v>50</v>
      </c>
      <c r="J421" s="8" t="s">
        <v>51</v>
      </c>
      <c r="K421" s="12" t="s">
        <v>26</v>
      </c>
      <c r="L421" s="8" t="str">
        <f t="shared" si="12"/>
        <v>Cheshire_CT</v>
      </c>
      <c r="M421" s="9" t="str">
        <f t="shared" si="13"/>
        <v>-72.8991088867187_Parking and TDM</v>
      </c>
      <c r="N421" s="12" t="s">
        <v>26</v>
      </c>
      <c r="O421" s="5"/>
      <c r="P421" s="5"/>
      <c r="Q421">
        <f>VLOOKUP($L421,LocID!$B$2:$I$966, 7, FALSE)</f>
        <v>-72.899108886718693</v>
      </c>
      <c r="S421"/>
    </row>
    <row r="422" spans="1:19" ht="33" x14ac:dyDescent="0.25">
      <c r="A422" s="5">
        <v>345</v>
      </c>
      <c r="B422" s="13">
        <v>2007.23</v>
      </c>
      <c r="C422" s="10">
        <v>2007</v>
      </c>
      <c r="D422" s="10" t="s">
        <v>875</v>
      </c>
      <c r="E422" s="10" t="s">
        <v>876</v>
      </c>
      <c r="F422" s="10" t="s">
        <v>877</v>
      </c>
      <c r="G422" s="10" t="s">
        <v>877</v>
      </c>
      <c r="H422" s="10" t="s">
        <v>208</v>
      </c>
      <c r="I422" s="8" t="s">
        <v>50</v>
      </c>
      <c r="J422" s="10" t="s">
        <v>61</v>
      </c>
      <c r="K422" s="10" t="s">
        <v>26</v>
      </c>
      <c r="L422" s="8" t="str">
        <f t="shared" si="12"/>
        <v>Chicago_IL</v>
      </c>
      <c r="M422" s="9" t="str">
        <f t="shared" si="13"/>
        <v>-87.6324462890625_Parking and TDM</v>
      </c>
      <c r="N422" s="10" t="s">
        <v>26</v>
      </c>
      <c r="O422" s="5"/>
      <c r="P422" s="5"/>
      <c r="Q422">
        <f>VLOOKUP($L422,LocID!$B$2:$I$966, 7, FALSE)</f>
        <v>-87.6324462890625</v>
      </c>
      <c r="S422"/>
    </row>
    <row r="423" spans="1:19" ht="33" x14ac:dyDescent="0.25">
      <c r="A423" s="5">
        <v>547</v>
      </c>
      <c r="B423" s="6">
        <v>2007.1590000000001</v>
      </c>
      <c r="C423" s="8" t="s">
        <v>104</v>
      </c>
      <c r="D423" s="11" t="s">
        <v>878</v>
      </c>
      <c r="E423" s="8" t="s">
        <v>879</v>
      </c>
      <c r="F423" s="10" t="s">
        <v>877</v>
      </c>
      <c r="G423" s="10" t="s">
        <v>877</v>
      </c>
      <c r="H423" s="8" t="s">
        <v>208</v>
      </c>
      <c r="I423" s="8" t="s">
        <v>50</v>
      </c>
      <c r="J423" s="8" t="s">
        <v>61</v>
      </c>
      <c r="K423" s="8" t="s">
        <v>23</v>
      </c>
      <c r="L423" s="8" t="str">
        <f t="shared" si="12"/>
        <v>Chicago_IL</v>
      </c>
      <c r="M423" s="9" t="str">
        <f t="shared" si="13"/>
        <v>-87.6324462890625_Multimodal</v>
      </c>
      <c r="N423" s="8" t="s">
        <v>23</v>
      </c>
      <c r="O423" s="5"/>
      <c r="P423" s="5"/>
      <c r="Q423">
        <f>VLOOKUP($L423,LocID!$B$2:$I$966, 7, FALSE)</f>
        <v>-87.6324462890625</v>
      </c>
      <c r="S423"/>
    </row>
    <row r="424" spans="1:19" x14ac:dyDescent="0.25">
      <c r="A424" s="5">
        <v>634</v>
      </c>
      <c r="B424" s="6">
        <v>2008.2049999999999</v>
      </c>
      <c r="C424" s="8" t="s">
        <v>29</v>
      </c>
      <c r="D424" s="11" t="s">
        <v>880</v>
      </c>
      <c r="E424" s="8" t="s">
        <v>881</v>
      </c>
      <c r="F424" s="10" t="s">
        <v>877</v>
      </c>
      <c r="G424" s="10" t="s">
        <v>877</v>
      </c>
      <c r="H424" s="8" t="s">
        <v>208</v>
      </c>
      <c r="I424" s="8" t="s">
        <v>50</v>
      </c>
      <c r="J424" s="8" t="s">
        <v>61</v>
      </c>
      <c r="K424" s="8" t="s">
        <v>98</v>
      </c>
      <c r="L424" s="8" t="str">
        <f t="shared" si="12"/>
        <v>Chicago_IL</v>
      </c>
      <c r="M424" s="9" t="str">
        <f t="shared" si="13"/>
        <v>-87.6324462890625_PACT</v>
      </c>
      <c r="N424" s="8" t="s">
        <v>98</v>
      </c>
      <c r="O424" s="5"/>
      <c r="P424" s="5"/>
      <c r="Q424">
        <f>VLOOKUP($L424,LocID!$B$2:$I$966, 7, FALSE)</f>
        <v>-87.6324462890625</v>
      </c>
      <c r="S424"/>
    </row>
    <row r="425" spans="1:19" x14ac:dyDescent="0.25">
      <c r="A425" s="5">
        <v>700</v>
      </c>
      <c r="B425" s="6">
        <v>2008.501</v>
      </c>
      <c r="C425" s="8" t="s">
        <v>37</v>
      </c>
      <c r="D425" s="11" t="s">
        <v>882</v>
      </c>
      <c r="E425" s="8" t="s">
        <v>881</v>
      </c>
      <c r="F425" s="10" t="s">
        <v>877</v>
      </c>
      <c r="G425" s="10" t="s">
        <v>877</v>
      </c>
      <c r="H425" s="8" t="s">
        <v>208</v>
      </c>
      <c r="I425" s="8" t="s">
        <v>50</v>
      </c>
      <c r="J425" s="8" t="s">
        <v>61</v>
      </c>
      <c r="K425" s="8" t="s">
        <v>98</v>
      </c>
      <c r="L425" s="8" t="str">
        <f t="shared" si="12"/>
        <v>Chicago_IL</v>
      </c>
      <c r="M425" s="9" t="str">
        <f t="shared" si="13"/>
        <v>-87.6324462890625_PACT</v>
      </c>
      <c r="N425" s="8" t="s">
        <v>98</v>
      </c>
      <c r="O425" s="5"/>
      <c r="P425" s="5"/>
      <c r="Q425">
        <f>VLOOKUP($L425,LocID!$B$2:$I$966, 7, FALSE)</f>
        <v>-87.6324462890625</v>
      </c>
      <c r="S425"/>
    </row>
    <row r="426" spans="1:19" x14ac:dyDescent="0.25">
      <c r="A426" s="5">
        <v>1096</v>
      </c>
      <c r="B426" s="6">
        <v>2010.2750000000001</v>
      </c>
      <c r="C426" s="8" t="s">
        <v>43</v>
      </c>
      <c r="D426" s="11" t="s">
        <v>883</v>
      </c>
      <c r="E426" s="8" t="s">
        <v>884</v>
      </c>
      <c r="F426" s="10" t="s">
        <v>877</v>
      </c>
      <c r="G426" s="10" t="s">
        <v>877</v>
      </c>
      <c r="H426" s="8" t="s">
        <v>208</v>
      </c>
      <c r="I426" s="8" t="s">
        <v>50</v>
      </c>
      <c r="J426" s="8" t="s">
        <v>61</v>
      </c>
      <c r="K426" s="8" t="s">
        <v>98</v>
      </c>
      <c r="L426" s="8" t="str">
        <f t="shared" si="12"/>
        <v>Chicago_IL</v>
      </c>
      <c r="M426" s="9" t="str">
        <f t="shared" si="13"/>
        <v>-87.6324462890625_PACT</v>
      </c>
      <c r="N426" s="8" t="s">
        <v>98</v>
      </c>
      <c r="O426" s="5"/>
      <c r="P426" s="5"/>
      <c r="Q426">
        <f>VLOOKUP($L426,LocID!$B$2:$I$966, 7, FALSE)</f>
        <v>-87.6324462890625</v>
      </c>
      <c r="S426"/>
    </row>
    <row r="427" spans="1:19" ht="33" x14ac:dyDescent="0.25">
      <c r="A427" s="5">
        <v>1118</v>
      </c>
      <c r="B427" s="6">
        <v>2010.586</v>
      </c>
      <c r="C427" s="8" t="s">
        <v>43</v>
      </c>
      <c r="D427" s="8" t="s">
        <v>885</v>
      </c>
      <c r="E427" s="8" t="s">
        <v>886</v>
      </c>
      <c r="F427" s="10" t="s">
        <v>877</v>
      </c>
      <c r="G427" s="10" t="s">
        <v>877</v>
      </c>
      <c r="H427" s="8" t="s">
        <v>208</v>
      </c>
      <c r="I427" s="8" t="s">
        <v>50</v>
      </c>
      <c r="J427" s="8" t="s">
        <v>61</v>
      </c>
      <c r="K427" s="8" t="s">
        <v>23</v>
      </c>
      <c r="L427" s="8" t="str">
        <f t="shared" si="12"/>
        <v>Chicago_IL</v>
      </c>
      <c r="M427" s="9" t="str">
        <f t="shared" si="13"/>
        <v>-87.6324462890625_Multimodal</v>
      </c>
      <c r="N427" s="8" t="s">
        <v>23</v>
      </c>
      <c r="O427" s="5"/>
      <c r="P427" s="5"/>
      <c r="Q427">
        <f>VLOOKUP($L427,LocID!$B$2:$I$966, 7, FALSE)</f>
        <v>-87.6324462890625</v>
      </c>
      <c r="S427"/>
    </row>
    <row r="428" spans="1:19" ht="33" x14ac:dyDescent="0.25">
      <c r="A428" s="5">
        <v>1334</v>
      </c>
      <c r="B428" s="6">
        <v>2011.366</v>
      </c>
      <c r="C428" s="8" t="s">
        <v>409</v>
      </c>
      <c r="D428" s="11" t="s">
        <v>887</v>
      </c>
      <c r="E428" s="8" t="s">
        <v>888</v>
      </c>
      <c r="F428" s="10" t="s">
        <v>877</v>
      </c>
      <c r="G428" s="10" t="s">
        <v>877</v>
      </c>
      <c r="H428" s="8" t="s">
        <v>208</v>
      </c>
      <c r="I428" s="8" t="s">
        <v>50</v>
      </c>
      <c r="J428" s="8" t="s">
        <v>61</v>
      </c>
      <c r="K428" s="8" t="s">
        <v>23</v>
      </c>
      <c r="L428" s="8" t="str">
        <f t="shared" si="12"/>
        <v>Chicago_IL</v>
      </c>
      <c r="M428" s="9" t="str">
        <f t="shared" si="13"/>
        <v>-87.6324462890625_Multimodal</v>
      </c>
      <c r="N428" s="8" t="s">
        <v>23</v>
      </c>
      <c r="O428" s="5"/>
      <c r="P428" s="5"/>
      <c r="Q428">
        <f>VLOOKUP($L428,LocID!$B$2:$I$966, 7, FALSE)</f>
        <v>-87.6324462890625</v>
      </c>
      <c r="S428"/>
    </row>
    <row r="429" spans="1:19" ht="33" x14ac:dyDescent="0.25">
      <c r="A429" s="5">
        <v>1340</v>
      </c>
      <c r="B429" s="6">
        <v>2011.598</v>
      </c>
      <c r="C429" s="8" t="s">
        <v>409</v>
      </c>
      <c r="D429" s="11" t="s">
        <v>889</v>
      </c>
      <c r="E429" s="8" t="s">
        <v>890</v>
      </c>
      <c r="F429" s="10" t="s">
        <v>877</v>
      </c>
      <c r="G429" s="10" t="s">
        <v>877</v>
      </c>
      <c r="H429" s="8" t="s">
        <v>208</v>
      </c>
      <c r="I429" s="8" t="s">
        <v>50</v>
      </c>
      <c r="J429" s="8" t="s">
        <v>61</v>
      </c>
      <c r="K429" s="8" t="s">
        <v>23</v>
      </c>
      <c r="L429" s="8" t="str">
        <f t="shared" si="12"/>
        <v>Chicago_IL</v>
      </c>
      <c r="M429" s="9" t="str">
        <f t="shared" si="13"/>
        <v>-87.6324462890625_Multimodal</v>
      </c>
      <c r="N429" s="8" t="s">
        <v>23</v>
      </c>
      <c r="O429" s="5"/>
      <c r="P429" s="5"/>
      <c r="Q429">
        <f>VLOOKUP($L429,LocID!$B$2:$I$966, 7, FALSE)</f>
        <v>-87.6324462890625</v>
      </c>
      <c r="S429"/>
    </row>
    <row r="430" spans="1:19" ht="33" x14ac:dyDescent="0.25">
      <c r="A430" s="5">
        <v>1410</v>
      </c>
      <c r="B430" s="6">
        <v>2011.607</v>
      </c>
      <c r="C430" s="8" t="s">
        <v>233</v>
      </c>
      <c r="D430" s="8" t="s">
        <v>891</v>
      </c>
      <c r="E430" s="8" t="s">
        <v>881</v>
      </c>
      <c r="F430" s="10" t="s">
        <v>877</v>
      </c>
      <c r="G430" s="10" t="s">
        <v>877</v>
      </c>
      <c r="H430" s="8" t="s">
        <v>208</v>
      </c>
      <c r="I430" s="8" t="s">
        <v>50</v>
      </c>
      <c r="J430" s="8" t="s">
        <v>61</v>
      </c>
      <c r="K430" s="8" t="s">
        <v>23</v>
      </c>
      <c r="L430" s="8" t="str">
        <f t="shared" si="12"/>
        <v>Chicago_IL</v>
      </c>
      <c r="M430" s="9" t="str">
        <f t="shared" si="13"/>
        <v>-87.6324462890625_Multimodal</v>
      </c>
      <c r="N430" s="8" t="s">
        <v>23</v>
      </c>
      <c r="O430" s="5"/>
      <c r="P430" s="5"/>
      <c r="Q430">
        <f>VLOOKUP($L430,LocID!$B$2:$I$966, 7, FALSE)</f>
        <v>-87.6324462890625</v>
      </c>
      <c r="S430"/>
    </row>
    <row r="431" spans="1:19" ht="33" x14ac:dyDescent="0.25">
      <c r="A431" s="5">
        <v>1471</v>
      </c>
      <c r="B431" s="13">
        <v>2012.1859999999999</v>
      </c>
      <c r="C431" s="10" t="s">
        <v>147</v>
      </c>
      <c r="D431" s="10" t="s">
        <v>892</v>
      </c>
      <c r="E431" s="10" t="s">
        <v>893</v>
      </c>
      <c r="F431" s="10" t="s">
        <v>877</v>
      </c>
      <c r="G431" s="10" t="s">
        <v>877</v>
      </c>
      <c r="H431" s="10" t="s">
        <v>208</v>
      </c>
      <c r="I431" s="8" t="s">
        <v>50</v>
      </c>
      <c r="J431" s="10" t="s">
        <v>61</v>
      </c>
      <c r="K431" s="10" t="s">
        <v>26</v>
      </c>
      <c r="L431" s="8" t="str">
        <f t="shared" si="12"/>
        <v>Chicago_IL</v>
      </c>
      <c r="M431" s="9" t="str">
        <f t="shared" si="13"/>
        <v>-87.6324462890625_Parking and TDM</v>
      </c>
      <c r="N431" s="10" t="s">
        <v>26</v>
      </c>
      <c r="O431" s="5"/>
      <c r="P431" s="5"/>
      <c r="Q431">
        <f>VLOOKUP($L431,LocID!$B$2:$I$966, 7, FALSE)</f>
        <v>-87.6324462890625</v>
      </c>
      <c r="S431"/>
    </row>
    <row r="432" spans="1:19" x14ac:dyDescent="0.25">
      <c r="A432" s="5">
        <v>1630</v>
      </c>
      <c r="B432" s="6">
        <v>2012.2860000000001</v>
      </c>
      <c r="C432" s="8" t="s">
        <v>110</v>
      </c>
      <c r="D432" s="8" t="s">
        <v>894</v>
      </c>
      <c r="E432" s="8" t="s">
        <v>895</v>
      </c>
      <c r="F432" s="8" t="s">
        <v>877</v>
      </c>
      <c r="G432" s="8" t="s">
        <v>877</v>
      </c>
      <c r="H432" s="8" t="s">
        <v>208</v>
      </c>
      <c r="I432" s="8" t="s">
        <v>50</v>
      </c>
      <c r="J432" s="8" t="s">
        <v>61</v>
      </c>
      <c r="K432" s="8" t="s">
        <v>52</v>
      </c>
      <c r="L432" s="8" t="str">
        <f t="shared" si="12"/>
        <v>Chicago_IL</v>
      </c>
      <c r="M432" s="9" t="str">
        <f t="shared" si="13"/>
        <v>-87.6324462890625_Transit</v>
      </c>
      <c r="N432" s="8" t="s">
        <v>52</v>
      </c>
      <c r="O432" s="5"/>
      <c r="P432" s="5"/>
      <c r="Q432">
        <f>VLOOKUP($L432,LocID!$B$2:$I$966, 7, FALSE)</f>
        <v>-87.6324462890625</v>
      </c>
      <c r="S432"/>
    </row>
    <row r="433" spans="1:19" x14ac:dyDescent="0.25">
      <c r="A433" s="5">
        <v>1717</v>
      </c>
      <c r="B433" s="6">
        <v>2011.701</v>
      </c>
      <c r="C433" s="8" t="s">
        <v>90</v>
      </c>
      <c r="D433" s="11" t="s">
        <v>896</v>
      </c>
      <c r="E433" s="8" t="s">
        <v>897</v>
      </c>
      <c r="F433" s="10" t="s">
        <v>877</v>
      </c>
      <c r="G433" s="10" t="s">
        <v>877</v>
      </c>
      <c r="H433" s="8" t="s">
        <v>208</v>
      </c>
      <c r="I433" s="8" t="s">
        <v>50</v>
      </c>
      <c r="J433" s="8" t="s">
        <v>61</v>
      </c>
      <c r="K433" s="8" t="s">
        <v>98</v>
      </c>
      <c r="L433" s="8" t="str">
        <f t="shared" si="12"/>
        <v>Chicago_IL</v>
      </c>
      <c r="M433" s="9" t="str">
        <f t="shared" si="13"/>
        <v>-87.6324462890625_PACT</v>
      </c>
      <c r="N433" s="8" t="s">
        <v>98</v>
      </c>
      <c r="O433" s="5"/>
      <c r="P433" s="5"/>
      <c r="Q433">
        <f>VLOOKUP($L433,LocID!$B$2:$I$966, 7, FALSE)</f>
        <v>-87.6324462890625</v>
      </c>
      <c r="S433"/>
    </row>
    <row r="434" spans="1:19" x14ac:dyDescent="0.25">
      <c r="A434" s="5">
        <v>1827</v>
      </c>
      <c r="B434" s="6">
        <v>2012.7170000000001</v>
      </c>
      <c r="C434" s="12" t="s">
        <v>62</v>
      </c>
      <c r="D434" s="12" t="s">
        <v>898</v>
      </c>
      <c r="E434" s="12" t="s">
        <v>879</v>
      </c>
      <c r="F434" s="12" t="s">
        <v>877</v>
      </c>
      <c r="G434" s="12" t="s">
        <v>877</v>
      </c>
      <c r="H434" s="12" t="s">
        <v>208</v>
      </c>
      <c r="I434" s="8" t="s">
        <v>50</v>
      </c>
      <c r="J434" s="12" t="s">
        <v>61</v>
      </c>
      <c r="K434" s="12" t="s">
        <v>52</v>
      </c>
      <c r="L434" s="8" t="str">
        <f t="shared" si="12"/>
        <v>Chicago_IL</v>
      </c>
      <c r="M434" s="9" t="str">
        <f t="shared" si="13"/>
        <v>-87.6324462890625_Transit</v>
      </c>
      <c r="N434" s="12" t="s">
        <v>52</v>
      </c>
      <c r="O434" s="5"/>
      <c r="P434" s="5"/>
      <c r="Q434">
        <f>VLOOKUP($L434,LocID!$B$2:$I$966, 7, FALSE)</f>
        <v>-87.6324462890625</v>
      </c>
      <c r="S434"/>
    </row>
    <row r="435" spans="1:19" x14ac:dyDescent="0.25">
      <c r="A435" s="5">
        <v>2074</v>
      </c>
      <c r="B435" s="6">
        <v>2012.886</v>
      </c>
      <c r="C435" s="12" t="s">
        <v>112</v>
      </c>
      <c r="D435" s="12" t="s">
        <v>899</v>
      </c>
      <c r="E435" s="12" t="s">
        <v>881</v>
      </c>
      <c r="F435" s="12" t="s">
        <v>877</v>
      </c>
      <c r="G435" s="12" t="s">
        <v>877</v>
      </c>
      <c r="H435" s="12" t="s">
        <v>208</v>
      </c>
      <c r="I435" s="8" t="s">
        <v>50</v>
      </c>
      <c r="J435" s="12" t="s">
        <v>61</v>
      </c>
      <c r="K435" s="12" t="s">
        <v>52</v>
      </c>
      <c r="L435" s="8" t="str">
        <f t="shared" si="12"/>
        <v>Chicago_IL</v>
      </c>
      <c r="M435" s="9" t="str">
        <f t="shared" si="13"/>
        <v>-87.6324462890625_Transit</v>
      </c>
      <c r="N435" s="12" t="s">
        <v>52</v>
      </c>
      <c r="O435" s="5"/>
      <c r="P435" s="5"/>
      <c r="Q435">
        <f>VLOOKUP($L435,LocID!$B$2:$I$966, 7, FALSE)</f>
        <v>-87.6324462890625</v>
      </c>
      <c r="S435"/>
    </row>
    <row r="436" spans="1:19" x14ac:dyDescent="0.25">
      <c r="A436" s="5">
        <v>2538</v>
      </c>
      <c r="B436" s="6">
        <v>2014.0871999999999</v>
      </c>
      <c r="C436" s="8" t="s">
        <v>173</v>
      </c>
      <c r="D436" s="16" t="s">
        <v>900</v>
      </c>
      <c r="E436" s="16" t="s">
        <v>884</v>
      </c>
      <c r="F436" s="8" t="s">
        <v>877</v>
      </c>
      <c r="G436" s="8" t="s">
        <v>877</v>
      </c>
      <c r="H436" s="8" t="s">
        <v>208</v>
      </c>
      <c r="I436" s="8" t="s">
        <v>50</v>
      </c>
      <c r="J436" s="8" t="s">
        <v>61</v>
      </c>
      <c r="K436" s="12" t="s">
        <v>98</v>
      </c>
      <c r="L436" s="8" t="str">
        <f t="shared" si="12"/>
        <v>Chicago_IL</v>
      </c>
      <c r="M436" s="9" t="str">
        <f t="shared" si="13"/>
        <v>-87.6324462890625_PACT</v>
      </c>
      <c r="N436" s="12" t="s">
        <v>98</v>
      </c>
      <c r="O436" s="5"/>
      <c r="P436" s="5"/>
      <c r="Q436">
        <f>VLOOKUP($L436,LocID!$B$2:$I$966, 7, FALSE)</f>
        <v>-87.6324462890625</v>
      </c>
      <c r="S436"/>
    </row>
    <row r="437" spans="1:19" x14ac:dyDescent="0.25">
      <c r="A437" s="5">
        <v>79</v>
      </c>
      <c r="B437" s="6">
        <v>2015.0337999999999</v>
      </c>
      <c r="C437" s="9" t="s">
        <v>138</v>
      </c>
      <c r="D437" s="17" t="s">
        <v>901</v>
      </c>
      <c r="E437" s="17" t="s">
        <v>884</v>
      </c>
      <c r="F437" s="19" t="s">
        <v>877</v>
      </c>
      <c r="G437" s="19" t="s">
        <v>877</v>
      </c>
      <c r="H437" s="19" t="s">
        <v>208</v>
      </c>
      <c r="I437" s="8" t="s">
        <v>50</v>
      </c>
      <c r="J437" s="19" t="s">
        <v>61</v>
      </c>
      <c r="K437" s="19" t="s">
        <v>98</v>
      </c>
      <c r="L437" s="8" t="str">
        <f t="shared" si="12"/>
        <v>Chicago_IL</v>
      </c>
      <c r="M437" s="9" t="str">
        <f t="shared" si="13"/>
        <v>-87.6324462890625_PACT</v>
      </c>
      <c r="N437" s="19" t="s">
        <v>98</v>
      </c>
      <c r="O437" s="5"/>
      <c r="P437" s="5"/>
      <c r="Q437">
        <f>VLOOKUP($L437,LocID!$B$2:$I$966, 7, FALSE)</f>
        <v>-87.6324462890625</v>
      </c>
      <c r="S437"/>
    </row>
    <row r="438" spans="1:19" ht="22.5" x14ac:dyDescent="0.25">
      <c r="A438" s="5">
        <v>140</v>
      </c>
      <c r="B438" s="6">
        <v>2015.0640000000001</v>
      </c>
      <c r="C438" s="9" t="s">
        <v>138</v>
      </c>
      <c r="D438" s="17" t="s">
        <v>902</v>
      </c>
      <c r="E438" s="17" t="s">
        <v>903</v>
      </c>
      <c r="F438" s="19" t="s">
        <v>877</v>
      </c>
      <c r="G438" s="19" t="s">
        <v>877</v>
      </c>
      <c r="H438" s="19" t="s">
        <v>208</v>
      </c>
      <c r="I438" s="8" t="s">
        <v>50</v>
      </c>
      <c r="J438" s="19" t="s">
        <v>61</v>
      </c>
      <c r="K438" s="19" t="s">
        <v>188</v>
      </c>
      <c r="L438" s="8" t="str">
        <f t="shared" si="12"/>
        <v>Chicago_IL</v>
      </c>
      <c r="M438" s="9" t="str">
        <f t="shared" si="13"/>
        <v>-87.6324462890625_Design and Engineering</v>
      </c>
      <c r="N438" s="19" t="s">
        <v>188</v>
      </c>
      <c r="O438" s="5"/>
      <c r="P438" s="5"/>
      <c r="Q438">
        <f>VLOOKUP($L438,LocID!$B$2:$I$966, 7, FALSE)</f>
        <v>-87.6324462890625</v>
      </c>
      <c r="S438"/>
    </row>
    <row r="439" spans="1:19" ht="33" x14ac:dyDescent="0.25">
      <c r="A439" s="5">
        <v>1267</v>
      </c>
      <c r="B439" s="6">
        <v>2011.3019999999999</v>
      </c>
      <c r="C439" s="8" t="s">
        <v>85</v>
      </c>
      <c r="D439" s="11" t="s">
        <v>904</v>
      </c>
      <c r="E439" s="8" t="s">
        <v>905</v>
      </c>
      <c r="F439" s="10" t="s">
        <v>906</v>
      </c>
      <c r="G439" s="10" t="s">
        <v>906</v>
      </c>
      <c r="H439" s="8" t="s">
        <v>76</v>
      </c>
      <c r="I439" s="8" t="s">
        <v>50</v>
      </c>
      <c r="J439" s="8" t="s">
        <v>459</v>
      </c>
      <c r="K439" s="8" t="s">
        <v>26</v>
      </c>
      <c r="L439" s="8" t="str">
        <f t="shared" si="12"/>
        <v>Chico_CA</v>
      </c>
      <c r="M439" s="9" t="str">
        <f t="shared" si="13"/>
        <v>-121.841979980468_Parking and TDM</v>
      </c>
      <c r="N439" s="8" t="s">
        <v>26</v>
      </c>
      <c r="O439" s="5"/>
      <c r="P439" s="5"/>
      <c r="Q439">
        <f>VLOOKUP($L439,LocID!$B$2:$I$966, 7, FALSE)</f>
        <v>-121.841979980468</v>
      </c>
      <c r="S439"/>
    </row>
    <row r="440" spans="1:19" x14ac:dyDescent="0.25">
      <c r="A440" s="5">
        <v>1894</v>
      </c>
      <c r="B440" s="6">
        <v>2013.0477000000001</v>
      </c>
      <c r="C440" s="8" t="s">
        <v>246</v>
      </c>
      <c r="D440" s="8" t="s">
        <v>907</v>
      </c>
      <c r="E440" s="8" t="s">
        <v>908</v>
      </c>
      <c r="F440" s="10" t="s">
        <v>906</v>
      </c>
      <c r="G440" s="10" t="s">
        <v>906</v>
      </c>
      <c r="H440" s="8" t="s">
        <v>76</v>
      </c>
      <c r="I440" s="8" t="s">
        <v>50</v>
      </c>
      <c r="J440" s="8" t="s">
        <v>77</v>
      </c>
      <c r="K440" s="12" t="s">
        <v>52</v>
      </c>
      <c r="L440" s="8" t="str">
        <f t="shared" si="12"/>
        <v>Chico_CA</v>
      </c>
      <c r="M440" s="9" t="str">
        <f t="shared" si="13"/>
        <v>-121.841979980468_Transit</v>
      </c>
      <c r="N440" s="12" t="s">
        <v>52</v>
      </c>
      <c r="O440" s="5"/>
      <c r="P440" s="5"/>
      <c r="Q440">
        <f>VLOOKUP($L440,LocID!$B$2:$I$966, 7, FALSE)</f>
        <v>-121.841979980468</v>
      </c>
      <c r="S440"/>
    </row>
    <row r="441" spans="1:19" x14ac:dyDescent="0.25">
      <c r="A441" s="5">
        <v>1931</v>
      </c>
      <c r="B441" s="6">
        <v>2012.779</v>
      </c>
      <c r="C441" s="12" t="s">
        <v>246</v>
      </c>
      <c r="D441" s="12" t="s">
        <v>909</v>
      </c>
      <c r="E441" s="12" t="s">
        <v>910</v>
      </c>
      <c r="F441" s="12" t="s">
        <v>906</v>
      </c>
      <c r="G441" s="12" t="s">
        <v>906</v>
      </c>
      <c r="H441" s="12" t="s">
        <v>76</v>
      </c>
      <c r="I441" s="8" t="s">
        <v>50</v>
      </c>
      <c r="J441" s="12" t="s">
        <v>77</v>
      </c>
      <c r="K441" s="12" t="s">
        <v>52</v>
      </c>
      <c r="L441" s="8" t="str">
        <f t="shared" si="12"/>
        <v>Chico_CA</v>
      </c>
      <c r="M441" s="9" t="str">
        <f t="shared" si="13"/>
        <v>-121.841979980468_Transit</v>
      </c>
      <c r="N441" s="12" t="s">
        <v>52</v>
      </c>
      <c r="O441" s="5"/>
      <c r="P441" s="5"/>
      <c r="Q441">
        <f>VLOOKUP($L441,LocID!$B$2:$I$966, 7, FALSE)</f>
        <v>-121.841979980468</v>
      </c>
      <c r="S441"/>
    </row>
    <row r="442" spans="1:19" ht="33" x14ac:dyDescent="0.25">
      <c r="A442" s="5">
        <v>1989</v>
      </c>
      <c r="B442" s="6">
        <v>2014.0732</v>
      </c>
      <c r="C442" s="8" t="s">
        <v>65</v>
      </c>
      <c r="D442" s="16" t="s">
        <v>911</v>
      </c>
      <c r="E442" s="16" t="s">
        <v>912</v>
      </c>
      <c r="F442" s="8" t="s">
        <v>906</v>
      </c>
      <c r="G442" s="8" t="s">
        <v>906</v>
      </c>
      <c r="H442" s="8" t="s">
        <v>76</v>
      </c>
      <c r="I442" s="8" t="s">
        <v>50</v>
      </c>
      <c r="J442" s="8" t="s">
        <v>77</v>
      </c>
      <c r="K442" s="12" t="s">
        <v>26</v>
      </c>
      <c r="L442" s="8" t="str">
        <f t="shared" si="12"/>
        <v>Chico_CA</v>
      </c>
      <c r="M442" s="9" t="str">
        <f t="shared" si="13"/>
        <v>-121.841979980468_Parking and TDM</v>
      </c>
      <c r="N442" s="12" t="s">
        <v>26</v>
      </c>
      <c r="O442" s="5"/>
      <c r="P442" s="5"/>
      <c r="Q442">
        <f>VLOOKUP($L442,LocID!$B$2:$I$966, 7, FALSE)</f>
        <v>-121.841979980468</v>
      </c>
      <c r="S442"/>
    </row>
    <row r="443" spans="1:19" ht="33" x14ac:dyDescent="0.25">
      <c r="A443" s="5">
        <v>391</v>
      </c>
      <c r="B443" s="6">
        <v>2007.1579999999999</v>
      </c>
      <c r="C443" s="8">
        <v>2007</v>
      </c>
      <c r="D443" s="8" t="s">
        <v>913</v>
      </c>
      <c r="E443" s="8" t="s">
        <v>213</v>
      </c>
      <c r="F443" s="10" t="s">
        <v>914</v>
      </c>
      <c r="G443" s="10" t="s">
        <v>914</v>
      </c>
      <c r="H443" s="8" t="s">
        <v>49</v>
      </c>
      <c r="I443" s="8" t="s">
        <v>50</v>
      </c>
      <c r="J443" s="10" t="s">
        <v>51</v>
      </c>
      <c r="K443" s="8" t="s">
        <v>26</v>
      </c>
      <c r="L443" s="8" t="str">
        <f t="shared" si="12"/>
        <v>Chicopee_MA</v>
      </c>
      <c r="M443" s="9" t="str">
        <f t="shared" si="13"/>
        <v>-72.6069717407226_Parking and TDM</v>
      </c>
      <c r="N443" s="8" t="s">
        <v>26</v>
      </c>
      <c r="O443" s="5"/>
      <c r="P443" s="5"/>
      <c r="Q443">
        <f>VLOOKUP($L443,LocID!$B$2:$I$966, 7, FALSE)</f>
        <v>-72.606971740722599</v>
      </c>
      <c r="S443"/>
    </row>
    <row r="444" spans="1:19" ht="33" x14ac:dyDescent="0.25">
      <c r="A444" s="5">
        <v>1898</v>
      </c>
      <c r="B444" s="6">
        <v>2012.539</v>
      </c>
      <c r="C444" s="12" t="s">
        <v>246</v>
      </c>
      <c r="D444" s="12" t="s">
        <v>915</v>
      </c>
      <c r="E444" s="12" t="s">
        <v>916</v>
      </c>
      <c r="F444" s="12" t="s">
        <v>917</v>
      </c>
      <c r="G444" s="12" t="s">
        <v>917</v>
      </c>
      <c r="H444" s="12" t="s">
        <v>76</v>
      </c>
      <c r="I444" s="8" t="s">
        <v>50</v>
      </c>
      <c r="J444" s="12" t="s">
        <v>77</v>
      </c>
      <c r="K444" s="12" t="s">
        <v>26</v>
      </c>
      <c r="L444" s="8" t="str">
        <f t="shared" si="12"/>
        <v>Chula Vista_CA</v>
      </c>
      <c r="M444" s="9" t="str">
        <f t="shared" si="13"/>
        <v>-117.084281921386_Parking and TDM</v>
      </c>
      <c r="N444" s="12" t="s">
        <v>26</v>
      </c>
      <c r="O444" s="5"/>
      <c r="P444" s="5"/>
      <c r="Q444">
        <f>VLOOKUP($L444,LocID!$B$2:$I$966, 7, FALSE)</f>
        <v>-117.08428192138599</v>
      </c>
      <c r="S444"/>
    </row>
    <row r="445" spans="1:19" ht="33" x14ac:dyDescent="0.25">
      <c r="A445" s="5">
        <v>39</v>
      </c>
      <c r="B445" s="6">
        <v>2015.0162</v>
      </c>
      <c r="C445" s="9" t="s">
        <v>306</v>
      </c>
      <c r="D445" s="16" t="s">
        <v>918</v>
      </c>
      <c r="E445" s="16" t="s">
        <v>919</v>
      </c>
      <c r="F445" s="8" t="s">
        <v>917</v>
      </c>
      <c r="G445" s="8" t="s">
        <v>917</v>
      </c>
      <c r="H445" s="19" t="s">
        <v>76</v>
      </c>
      <c r="I445" s="8" t="s">
        <v>50</v>
      </c>
      <c r="J445" s="19" t="s">
        <v>77</v>
      </c>
      <c r="K445" s="8" t="s">
        <v>26</v>
      </c>
      <c r="L445" s="8" t="str">
        <f t="shared" si="12"/>
        <v>Chula Vista_CA</v>
      </c>
      <c r="M445" s="9" t="str">
        <f t="shared" si="13"/>
        <v>-117.084281921386_Parking and TDM</v>
      </c>
      <c r="N445" s="8" t="s">
        <v>26</v>
      </c>
      <c r="O445" s="5"/>
      <c r="P445" s="5"/>
      <c r="Q445">
        <f>VLOOKUP($L445,LocID!$B$2:$I$966, 7, FALSE)</f>
        <v>-117.08428192138599</v>
      </c>
      <c r="S445"/>
    </row>
    <row r="446" spans="1:19" x14ac:dyDescent="0.25">
      <c r="A446" s="5">
        <v>1474</v>
      </c>
      <c r="B446" s="6">
        <v>2011.8019999999999</v>
      </c>
      <c r="C446" s="8" t="s">
        <v>147</v>
      </c>
      <c r="D446" s="11" t="s">
        <v>920</v>
      </c>
      <c r="E446" s="8" t="s">
        <v>921</v>
      </c>
      <c r="F446" s="10" t="s">
        <v>922</v>
      </c>
      <c r="G446" s="10" t="s">
        <v>922</v>
      </c>
      <c r="H446" s="8" t="s">
        <v>60</v>
      </c>
      <c r="I446" s="8" t="s">
        <v>50</v>
      </c>
      <c r="J446" s="8" t="s">
        <v>61</v>
      </c>
      <c r="K446" s="8" t="s">
        <v>52</v>
      </c>
      <c r="L446" s="8" t="str">
        <f t="shared" si="12"/>
        <v>Cincinnati_OH</v>
      </c>
      <c r="M446" s="9" t="str">
        <f t="shared" si="13"/>
        <v>-84.5041275024414_Transit</v>
      </c>
      <c r="N446" s="8" t="s">
        <v>52</v>
      </c>
      <c r="O446" s="5"/>
      <c r="P446" s="5"/>
      <c r="Q446">
        <f>VLOOKUP($L446,LocID!$B$2:$I$966, 7, FALSE)</f>
        <v>-84.504127502441406</v>
      </c>
      <c r="S446"/>
    </row>
    <row r="447" spans="1:19" ht="22.5" x14ac:dyDescent="0.25">
      <c r="A447" s="5">
        <v>230</v>
      </c>
      <c r="B447" s="6">
        <v>2015.0985000000001</v>
      </c>
      <c r="C447" s="9" t="s">
        <v>138</v>
      </c>
      <c r="D447" s="17" t="s">
        <v>923</v>
      </c>
      <c r="E447" s="17" t="s">
        <v>924</v>
      </c>
      <c r="F447" s="9" t="s">
        <v>922</v>
      </c>
      <c r="G447" s="9" t="s">
        <v>922</v>
      </c>
      <c r="H447" s="9" t="s">
        <v>60</v>
      </c>
      <c r="I447" s="8" t="s">
        <v>50</v>
      </c>
      <c r="J447" s="9" t="s">
        <v>61</v>
      </c>
      <c r="K447" s="19" t="s">
        <v>188</v>
      </c>
      <c r="L447" s="8" t="str">
        <f t="shared" si="12"/>
        <v>Cincinnati_OH</v>
      </c>
      <c r="M447" s="9" t="str">
        <f t="shared" si="13"/>
        <v>-84.5041275024414_Design and Engineering</v>
      </c>
      <c r="N447" s="19" t="s">
        <v>188</v>
      </c>
      <c r="O447" s="5"/>
      <c r="P447" s="5"/>
      <c r="Q447">
        <f>VLOOKUP($L447,LocID!$B$2:$I$966, 7, FALSE)</f>
        <v>-84.504127502441406</v>
      </c>
      <c r="S447"/>
    </row>
    <row r="448" spans="1:19" x14ac:dyDescent="0.25">
      <c r="A448" s="5">
        <v>1900</v>
      </c>
      <c r="B448" s="6">
        <v>2013.0172</v>
      </c>
      <c r="C448" s="12" t="s">
        <v>246</v>
      </c>
      <c r="D448" s="12" t="s">
        <v>925</v>
      </c>
      <c r="E448" s="15" t="s">
        <v>926</v>
      </c>
      <c r="F448" s="15" t="s">
        <v>927</v>
      </c>
      <c r="G448" s="15" t="s">
        <v>927</v>
      </c>
      <c r="H448" s="15" t="s">
        <v>76</v>
      </c>
      <c r="I448" s="8" t="s">
        <v>50</v>
      </c>
      <c r="J448" s="15" t="s">
        <v>77</v>
      </c>
      <c r="K448" s="12" t="s">
        <v>52</v>
      </c>
      <c r="L448" s="8" t="str">
        <f t="shared" si="12"/>
        <v>Citrus Heights_CA</v>
      </c>
      <c r="M448" s="9" t="str">
        <f t="shared" si="13"/>
        <v>-121.271713256835_Transit</v>
      </c>
      <c r="N448" s="12" t="s">
        <v>52</v>
      </c>
      <c r="O448" s="5"/>
      <c r="P448" s="5"/>
      <c r="Q448">
        <f>VLOOKUP($L448,LocID!$B$2:$I$966, 7, FALSE)</f>
        <v>-121.271713256835</v>
      </c>
      <c r="S448"/>
    </row>
    <row r="449" spans="1:19" ht="33" x14ac:dyDescent="0.25">
      <c r="A449" s="5">
        <v>1638</v>
      </c>
      <c r="B449" s="25">
        <v>2012.53</v>
      </c>
      <c r="C449" s="24" t="s">
        <v>110</v>
      </c>
      <c r="D449" s="24" t="s">
        <v>928</v>
      </c>
      <c r="E449" s="24" t="s">
        <v>929</v>
      </c>
      <c r="F449" s="24" t="s">
        <v>930</v>
      </c>
      <c r="G449" s="24" t="s">
        <v>930</v>
      </c>
      <c r="H449" s="24" t="s">
        <v>399</v>
      </c>
      <c r="I449" s="8" t="s">
        <v>50</v>
      </c>
      <c r="J449" s="24" t="s">
        <v>51</v>
      </c>
      <c r="K449" s="12" t="s">
        <v>23</v>
      </c>
      <c r="L449" s="8" t="str">
        <f t="shared" si="12"/>
        <v>Claremont_NH</v>
      </c>
      <c r="M449" s="9" t="str">
        <f t="shared" si="13"/>
        <v>-72.3361587524414_Multimodal</v>
      </c>
      <c r="N449" s="12" t="s">
        <v>23</v>
      </c>
      <c r="O449" s="5"/>
      <c r="P449" s="5"/>
      <c r="Q449">
        <f>VLOOKUP($L449,LocID!$B$2:$I$966, 7, FALSE)</f>
        <v>-72.336158752441406</v>
      </c>
      <c r="S449"/>
    </row>
    <row r="450" spans="1:19" x14ac:dyDescent="0.25">
      <c r="A450" s="5">
        <v>951</v>
      </c>
      <c r="B450" s="6">
        <v>2010.09</v>
      </c>
      <c r="C450" s="8" t="s">
        <v>204</v>
      </c>
      <c r="D450" s="11" t="s">
        <v>931</v>
      </c>
      <c r="E450" s="8" t="s">
        <v>932</v>
      </c>
      <c r="F450" s="10" t="s">
        <v>933</v>
      </c>
      <c r="G450" s="10" t="s">
        <v>933</v>
      </c>
      <c r="H450" s="8" t="s">
        <v>261</v>
      </c>
      <c r="I450" s="8" t="s">
        <v>50</v>
      </c>
      <c r="J450" s="8" t="s">
        <v>123</v>
      </c>
      <c r="K450" s="8" t="s">
        <v>98</v>
      </c>
      <c r="L450" s="8" t="str">
        <f t="shared" ref="L450:L513" si="14">IF(H450="INT", G450&amp;"_"&amp;I450,  G450&amp;"_"&amp;H450)</f>
        <v>Clarkston_WA</v>
      </c>
      <c r="M450" s="9" t="str">
        <f t="shared" ref="M450:M513" si="15">Q450&amp;"_"&amp;N450</f>
        <v>-117.04556274414_PACT</v>
      </c>
      <c r="N450" s="8" t="s">
        <v>98</v>
      </c>
      <c r="O450" s="5"/>
      <c r="P450" s="5"/>
      <c r="Q450">
        <f>VLOOKUP($L450,LocID!$B$2:$I$966, 7, FALSE)</f>
        <v>-117.04556274414</v>
      </c>
      <c r="S450"/>
    </row>
    <row r="451" spans="1:19" ht="33" x14ac:dyDescent="0.25">
      <c r="A451" s="5">
        <v>1232</v>
      </c>
      <c r="B451" s="6">
        <v>2011.278</v>
      </c>
      <c r="C451" s="8" t="s">
        <v>85</v>
      </c>
      <c r="D451" s="11" t="s">
        <v>934</v>
      </c>
      <c r="E451" s="8" t="s">
        <v>935</v>
      </c>
      <c r="F451" s="10" t="s">
        <v>936</v>
      </c>
      <c r="G451" s="10" t="s">
        <v>936</v>
      </c>
      <c r="H451" s="8" t="s">
        <v>60</v>
      </c>
      <c r="I451" s="8" t="s">
        <v>50</v>
      </c>
      <c r="J451" s="8" t="s">
        <v>61</v>
      </c>
      <c r="K451" s="8" t="s">
        <v>23</v>
      </c>
      <c r="L451" s="8" t="str">
        <f t="shared" si="14"/>
        <v>Cleveland_OH</v>
      </c>
      <c r="M451" s="9" t="str">
        <f t="shared" si="15"/>
        <v>-81.6907196044921_Multimodal</v>
      </c>
      <c r="N451" s="8" t="s">
        <v>23</v>
      </c>
      <c r="O451" s="5"/>
      <c r="P451" s="5"/>
      <c r="Q451">
        <f>VLOOKUP($L451,LocID!$B$2:$I$966, 7, FALSE)</f>
        <v>-81.690719604492102</v>
      </c>
      <c r="S451"/>
    </row>
    <row r="452" spans="1:19" ht="33" x14ac:dyDescent="0.25">
      <c r="A452" s="5">
        <v>1718</v>
      </c>
      <c r="B452" s="6">
        <v>2012.962</v>
      </c>
      <c r="C452" s="12" t="s">
        <v>90</v>
      </c>
      <c r="D452" s="8" t="s">
        <v>937</v>
      </c>
      <c r="E452" s="8" t="s">
        <v>938</v>
      </c>
      <c r="F452" s="12" t="s">
        <v>936</v>
      </c>
      <c r="G452" s="12" t="s">
        <v>936</v>
      </c>
      <c r="H452" s="12" t="s">
        <v>60</v>
      </c>
      <c r="I452" s="8" t="s">
        <v>50</v>
      </c>
      <c r="J452" s="12" t="s">
        <v>61</v>
      </c>
      <c r="K452" s="12" t="s">
        <v>26</v>
      </c>
      <c r="L452" s="8" t="str">
        <f t="shared" si="14"/>
        <v>Cleveland_OH</v>
      </c>
      <c r="M452" s="9" t="str">
        <f t="shared" si="15"/>
        <v>-81.6907196044921_Parking and TDM</v>
      </c>
      <c r="N452" s="12" t="s">
        <v>26</v>
      </c>
      <c r="O452" s="5"/>
      <c r="P452" s="5"/>
      <c r="Q452">
        <f>VLOOKUP($L452,LocID!$B$2:$I$966, 7, FALSE)</f>
        <v>-81.690719604492102</v>
      </c>
      <c r="S452"/>
    </row>
    <row r="453" spans="1:19" x14ac:dyDescent="0.25">
      <c r="A453" s="5">
        <v>1818</v>
      </c>
      <c r="B453" s="6">
        <v>2013.0178000000001</v>
      </c>
      <c r="C453" s="12" t="s">
        <v>62</v>
      </c>
      <c r="D453" s="12" t="s">
        <v>939</v>
      </c>
      <c r="E453" s="15" t="s">
        <v>938</v>
      </c>
      <c r="F453" s="15" t="s">
        <v>936</v>
      </c>
      <c r="G453" s="15" t="s">
        <v>936</v>
      </c>
      <c r="H453" s="15" t="s">
        <v>60</v>
      </c>
      <c r="I453" s="8" t="s">
        <v>50</v>
      </c>
      <c r="J453" s="15" t="s">
        <v>61</v>
      </c>
      <c r="K453" s="12" t="s">
        <v>52</v>
      </c>
      <c r="L453" s="8" t="str">
        <f t="shared" si="14"/>
        <v>Cleveland_OH</v>
      </c>
      <c r="M453" s="9" t="str">
        <f t="shared" si="15"/>
        <v>-81.6907196044921_Transit</v>
      </c>
      <c r="N453" s="12" t="s">
        <v>52</v>
      </c>
      <c r="O453" s="5"/>
      <c r="P453" s="5"/>
      <c r="Q453">
        <f>VLOOKUP($L453,LocID!$B$2:$I$966, 7, FALSE)</f>
        <v>-81.690719604492102</v>
      </c>
      <c r="S453"/>
    </row>
    <row r="454" spans="1:19" ht="33" x14ac:dyDescent="0.25">
      <c r="A454" s="5">
        <v>2238</v>
      </c>
      <c r="B454" s="6">
        <v>2013.0749000000001</v>
      </c>
      <c r="C454" s="8" t="s">
        <v>115</v>
      </c>
      <c r="D454" s="8" t="s">
        <v>940</v>
      </c>
      <c r="E454" s="8" t="s">
        <v>941</v>
      </c>
      <c r="F454" s="8" t="s">
        <v>936</v>
      </c>
      <c r="G454" s="8" t="s">
        <v>936</v>
      </c>
      <c r="H454" s="8" t="s">
        <v>60</v>
      </c>
      <c r="I454" s="8" t="s">
        <v>50</v>
      </c>
      <c r="J454" s="8" t="s">
        <v>61</v>
      </c>
      <c r="K454" s="12" t="s">
        <v>23</v>
      </c>
      <c r="L454" s="8" t="str">
        <f t="shared" si="14"/>
        <v>Cleveland_OH</v>
      </c>
      <c r="M454" s="9" t="str">
        <f t="shared" si="15"/>
        <v>-81.6907196044921_Multimodal</v>
      </c>
      <c r="N454" s="12" t="s">
        <v>23</v>
      </c>
      <c r="O454" s="5"/>
      <c r="P454" s="5"/>
      <c r="Q454">
        <f>VLOOKUP($L454,LocID!$B$2:$I$966, 7, FALSE)</f>
        <v>-81.690719604492102</v>
      </c>
      <c r="S454"/>
    </row>
    <row r="455" spans="1:19" ht="33" x14ac:dyDescent="0.25">
      <c r="A455" s="5">
        <v>2270</v>
      </c>
      <c r="B455" s="6">
        <v>2013.0486000000001</v>
      </c>
      <c r="C455" s="8" t="s">
        <v>151</v>
      </c>
      <c r="D455" s="8" t="s">
        <v>942</v>
      </c>
      <c r="E455" s="8" t="s">
        <v>938</v>
      </c>
      <c r="F455" s="10" t="s">
        <v>936</v>
      </c>
      <c r="G455" s="10" t="s">
        <v>936</v>
      </c>
      <c r="H455" s="8" t="s">
        <v>60</v>
      </c>
      <c r="I455" s="8" t="s">
        <v>50</v>
      </c>
      <c r="J455" s="8" t="s">
        <v>61</v>
      </c>
      <c r="K455" s="12" t="s">
        <v>23</v>
      </c>
      <c r="L455" s="8" t="str">
        <f t="shared" si="14"/>
        <v>Cleveland_OH</v>
      </c>
      <c r="M455" s="9" t="str">
        <f t="shared" si="15"/>
        <v>-81.6907196044921_Multimodal</v>
      </c>
      <c r="N455" s="12" t="s">
        <v>23</v>
      </c>
      <c r="O455" s="5"/>
      <c r="P455" s="5"/>
      <c r="Q455">
        <f>VLOOKUP($L455,LocID!$B$2:$I$966, 7, FALSE)</f>
        <v>-81.690719604492102</v>
      </c>
      <c r="S455"/>
    </row>
    <row r="456" spans="1:19" ht="33" x14ac:dyDescent="0.25">
      <c r="A456" s="5">
        <v>2330</v>
      </c>
      <c r="B456" s="6">
        <v>2014.0232000000001</v>
      </c>
      <c r="C456" s="8" t="s">
        <v>151</v>
      </c>
      <c r="D456" s="8" t="s">
        <v>943</v>
      </c>
      <c r="E456" s="8" t="s">
        <v>944</v>
      </c>
      <c r="F456" s="8" t="s">
        <v>936</v>
      </c>
      <c r="G456" s="8" t="s">
        <v>936</v>
      </c>
      <c r="H456" s="8" t="s">
        <v>60</v>
      </c>
      <c r="I456" s="8" t="s">
        <v>50</v>
      </c>
      <c r="J456" s="8" t="s">
        <v>61</v>
      </c>
      <c r="K456" s="12" t="s">
        <v>23</v>
      </c>
      <c r="L456" s="8" t="str">
        <f t="shared" si="14"/>
        <v>Cleveland_OH</v>
      </c>
      <c r="M456" s="9" t="str">
        <f t="shared" si="15"/>
        <v>-81.6907196044921_Multimodal</v>
      </c>
      <c r="N456" s="12" t="s">
        <v>23</v>
      </c>
      <c r="O456" s="5"/>
      <c r="P456" s="5"/>
      <c r="Q456">
        <f>VLOOKUP($L456,LocID!$B$2:$I$966, 7, FALSE)</f>
        <v>-81.690719604492102</v>
      </c>
      <c r="S456"/>
    </row>
    <row r="457" spans="1:19" x14ac:dyDescent="0.25">
      <c r="A457" s="5">
        <v>2466</v>
      </c>
      <c r="B457" s="6">
        <v>2014.1267</v>
      </c>
      <c r="C457" s="8" t="s">
        <v>173</v>
      </c>
      <c r="D457" s="16" t="s">
        <v>945</v>
      </c>
      <c r="E457" s="16" t="s">
        <v>946</v>
      </c>
      <c r="F457" s="8" t="s">
        <v>936</v>
      </c>
      <c r="G457" s="8" t="s">
        <v>936</v>
      </c>
      <c r="H457" s="8" t="s">
        <v>60</v>
      </c>
      <c r="I457" s="8" t="s">
        <v>50</v>
      </c>
      <c r="J457" s="8" t="s">
        <v>61</v>
      </c>
      <c r="K457" s="8" t="s">
        <v>52</v>
      </c>
      <c r="L457" s="8" t="str">
        <f t="shared" si="14"/>
        <v>Cleveland_OH</v>
      </c>
      <c r="M457" s="9" t="str">
        <f t="shared" si="15"/>
        <v>-81.6907196044921_Transit</v>
      </c>
      <c r="N457" s="8" t="s">
        <v>52</v>
      </c>
      <c r="O457" s="5"/>
      <c r="P457" s="5"/>
      <c r="Q457">
        <f>VLOOKUP($L457,LocID!$B$2:$I$966, 7, FALSE)</f>
        <v>-81.690719604492102</v>
      </c>
      <c r="S457"/>
    </row>
    <row r="458" spans="1:19" x14ac:dyDescent="0.25">
      <c r="A458" s="5">
        <v>7</v>
      </c>
      <c r="B458" s="6">
        <v>2015.0012999999999</v>
      </c>
      <c r="C458" s="22" t="s">
        <v>253</v>
      </c>
      <c r="D458" s="16" t="s">
        <v>947</v>
      </c>
      <c r="E458" s="16" t="s">
        <v>944</v>
      </c>
      <c r="F458" s="8" t="s">
        <v>936</v>
      </c>
      <c r="G458" s="8" t="s">
        <v>936</v>
      </c>
      <c r="H458" s="8" t="s">
        <v>60</v>
      </c>
      <c r="I458" s="8" t="s">
        <v>50</v>
      </c>
      <c r="J458" s="8" t="s">
        <v>61</v>
      </c>
      <c r="K458" s="8" t="s">
        <v>52</v>
      </c>
      <c r="L458" s="8" t="str">
        <f t="shared" si="14"/>
        <v>Cleveland_OH</v>
      </c>
      <c r="M458" s="9" t="str">
        <f t="shared" si="15"/>
        <v>-81.6907196044921_Transit</v>
      </c>
      <c r="N458" s="8" t="s">
        <v>52</v>
      </c>
      <c r="O458" s="5"/>
      <c r="P458" s="5"/>
      <c r="Q458">
        <f>VLOOKUP($L458,LocID!$B$2:$I$966, 7, FALSE)</f>
        <v>-81.690719604492102</v>
      </c>
      <c r="S458"/>
    </row>
    <row r="459" spans="1:19" ht="22.5" x14ac:dyDescent="0.25">
      <c r="A459" s="5">
        <v>179</v>
      </c>
      <c r="B459" s="6">
        <v>2015.0871999999999</v>
      </c>
      <c r="C459" s="9" t="s">
        <v>138</v>
      </c>
      <c r="D459" s="17" t="s">
        <v>948</v>
      </c>
      <c r="E459" s="17" t="s">
        <v>949</v>
      </c>
      <c r="F459" s="9" t="s">
        <v>936</v>
      </c>
      <c r="G459" s="9" t="s">
        <v>936</v>
      </c>
      <c r="H459" s="9" t="s">
        <v>60</v>
      </c>
      <c r="I459" s="8" t="s">
        <v>50</v>
      </c>
      <c r="J459" s="9" t="s">
        <v>61</v>
      </c>
      <c r="K459" s="9" t="s">
        <v>188</v>
      </c>
      <c r="L459" s="8" t="str">
        <f t="shared" si="14"/>
        <v>Cleveland_OH</v>
      </c>
      <c r="M459" s="9" t="str">
        <f t="shared" si="15"/>
        <v>-81.6907196044921_Design and Engineering</v>
      </c>
      <c r="N459" s="9" t="s">
        <v>188</v>
      </c>
      <c r="O459" s="5"/>
      <c r="P459" s="5"/>
      <c r="Q459">
        <f>VLOOKUP($L459,LocID!$B$2:$I$966, 7, FALSE)</f>
        <v>-81.690719604492102</v>
      </c>
      <c r="S459"/>
    </row>
    <row r="460" spans="1:19" x14ac:dyDescent="0.25">
      <c r="A460" s="5">
        <v>264</v>
      </c>
      <c r="B460" s="6">
        <v>2015.1229000000001</v>
      </c>
      <c r="C460" s="9" t="s">
        <v>138</v>
      </c>
      <c r="D460" s="17" t="s">
        <v>950</v>
      </c>
      <c r="E460" s="17" t="s">
        <v>951</v>
      </c>
      <c r="F460" s="9" t="s">
        <v>936</v>
      </c>
      <c r="G460" s="9" t="s">
        <v>936</v>
      </c>
      <c r="H460" s="9" t="s">
        <v>60</v>
      </c>
      <c r="I460" s="8" t="s">
        <v>50</v>
      </c>
      <c r="J460" s="9" t="s">
        <v>61</v>
      </c>
      <c r="K460" s="9" t="s">
        <v>52</v>
      </c>
      <c r="L460" s="8" t="str">
        <f t="shared" si="14"/>
        <v>Cleveland_OH</v>
      </c>
      <c r="M460" s="9" t="str">
        <f t="shared" si="15"/>
        <v>-81.6907196044921_Transit</v>
      </c>
      <c r="N460" s="9" t="s">
        <v>52</v>
      </c>
      <c r="O460" s="5"/>
      <c r="P460" s="5"/>
      <c r="Q460">
        <f>VLOOKUP($L460,LocID!$B$2:$I$966, 7, FALSE)</f>
        <v>-81.690719604492102</v>
      </c>
      <c r="S460"/>
    </row>
    <row r="461" spans="1:19" ht="33" x14ac:dyDescent="0.25">
      <c r="A461" s="5">
        <v>82</v>
      </c>
      <c r="B461" s="6">
        <v>2015.0540000000001</v>
      </c>
      <c r="C461" s="9" t="s">
        <v>138</v>
      </c>
      <c r="D461" s="28" t="s">
        <v>952</v>
      </c>
      <c r="E461" s="16" t="s">
        <v>949</v>
      </c>
      <c r="F461" s="8" t="s">
        <v>949</v>
      </c>
      <c r="G461" s="8" t="s">
        <v>936</v>
      </c>
      <c r="H461" s="8" t="s">
        <v>60</v>
      </c>
      <c r="I461" s="8" t="s">
        <v>50</v>
      </c>
      <c r="J461" s="8" t="s">
        <v>61</v>
      </c>
      <c r="K461" s="8" t="s">
        <v>23</v>
      </c>
      <c r="L461" s="8" t="str">
        <f t="shared" si="14"/>
        <v>Cleveland_OH</v>
      </c>
      <c r="M461" s="9" t="str">
        <f t="shared" si="15"/>
        <v>-81.6907196044921_Multimodal</v>
      </c>
      <c r="N461" s="8" t="s">
        <v>23</v>
      </c>
      <c r="O461" s="5"/>
      <c r="P461" s="5"/>
      <c r="Q461">
        <f>VLOOKUP($L461,LocID!$B$2:$I$966, 7, FALSE)</f>
        <v>-81.690719604492102</v>
      </c>
      <c r="S461"/>
    </row>
    <row r="462" spans="1:19" ht="33" x14ac:dyDescent="0.25">
      <c r="A462" s="5">
        <v>766</v>
      </c>
      <c r="B462" s="6">
        <v>2008.4829999999999</v>
      </c>
      <c r="C462" s="8" t="s">
        <v>39</v>
      </c>
      <c r="D462" s="11" t="s">
        <v>953</v>
      </c>
      <c r="E462" s="8" t="s">
        <v>954</v>
      </c>
      <c r="F462" s="10" t="s">
        <v>955</v>
      </c>
      <c r="G462" s="10" t="s">
        <v>955</v>
      </c>
      <c r="H462" s="8" t="s">
        <v>76</v>
      </c>
      <c r="I462" s="8" t="s">
        <v>50</v>
      </c>
      <c r="J462" s="8" t="s">
        <v>77</v>
      </c>
      <c r="K462" s="8" t="s">
        <v>23</v>
      </c>
      <c r="L462" s="8" t="str">
        <f t="shared" si="14"/>
        <v>Cloverdale_CA</v>
      </c>
      <c r="M462" s="9" t="str">
        <f t="shared" si="15"/>
        <v>-123.017707824707_Multimodal</v>
      </c>
      <c r="N462" s="8" t="s">
        <v>23</v>
      </c>
      <c r="O462" s="5"/>
      <c r="P462" s="5"/>
      <c r="Q462">
        <f>VLOOKUP($L462,LocID!$B$2:$I$966, 7, FALSE)</f>
        <v>-123.017707824707</v>
      </c>
      <c r="S462"/>
    </row>
    <row r="463" spans="1:19" x14ac:dyDescent="0.25">
      <c r="A463" s="5">
        <v>297</v>
      </c>
      <c r="B463" s="6">
        <v>2015.1497999999999</v>
      </c>
      <c r="C463" s="9" t="s">
        <v>138</v>
      </c>
      <c r="D463" s="9" t="s">
        <v>956</v>
      </c>
      <c r="E463" s="9" t="s">
        <v>957</v>
      </c>
      <c r="F463" s="9" t="s">
        <v>958</v>
      </c>
      <c r="G463" s="9" t="s">
        <v>958</v>
      </c>
      <c r="H463" s="8" t="s">
        <v>20</v>
      </c>
      <c r="I463" s="9" t="s">
        <v>740</v>
      </c>
      <c r="J463" s="9" t="s">
        <v>740</v>
      </c>
      <c r="K463" s="9" t="s">
        <v>52</v>
      </c>
      <c r="L463" s="8" t="str">
        <f t="shared" si="14"/>
        <v>Cochrane_Canada</v>
      </c>
      <c r="M463" s="9" t="str">
        <f t="shared" si="15"/>
        <v>-114.507003784179_Transit</v>
      </c>
      <c r="N463" s="9" t="s">
        <v>52</v>
      </c>
      <c r="O463" s="5"/>
      <c r="P463" s="5"/>
      <c r="Q463">
        <f>VLOOKUP($L463,LocID!$B$2:$I$966, 7, FALSE)</f>
        <v>-114.50700378417901</v>
      </c>
      <c r="S463"/>
    </row>
    <row r="464" spans="1:19" ht="33" x14ac:dyDescent="0.25">
      <c r="A464" s="5">
        <v>1983</v>
      </c>
      <c r="B464" s="6">
        <v>2013.0808</v>
      </c>
      <c r="C464" s="8" t="s">
        <v>65</v>
      </c>
      <c r="D464" s="8" t="s">
        <v>959</v>
      </c>
      <c r="E464" s="8" t="s">
        <v>960</v>
      </c>
      <c r="F464" s="8" t="s">
        <v>961</v>
      </c>
      <c r="G464" s="8" t="s">
        <v>961</v>
      </c>
      <c r="H464" s="8" t="s">
        <v>192</v>
      </c>
      <c r="I464" s="8" t="s">
        <v>50</v>
      </c>
      <c r="J464" s="8" t="s">
        <v>51</v>
      </c>
      <c r="K464" s="12" t="s">
        <v>23</v>
      </c>
      <c r="L464" s="8" t="str">
        <f t="shared" si="14"/>
        <v>College Park_MD</v>
      </c>
      <c r="M464" s="9" t="str">
        <f t="shared" si="15"/>
        <v>-76.937271118164_Multimodal</v>
      </c>
      <c r="N464" s="12" t="s">
        <v>23</v>
      </c>
      <c r="O464" s="5"/>
      <c r="P464" s="5"/>
      <c r="Q464">
        <f>VLOOKUP($L464,LocID!$B$2:$I$966, 7, FALSE)</f>
        <v>-76.937271118164006</v>
      </c>
      <c r="S464"/>
    </row>
    <row r="465" spans="1:19" x14ac:dyDescent="0.25">
      <c r="A465" s="5">
        <v>364</v>
      </c>
      <c r="B465" s="13">
        <v>2007.4259999999999</v>
      </c>
      <c r="C465" s="10">
        <v>2007</v>
      </c>
      <c r="D465" s="10" t="s">
        <v>962</v>
      </c>
      <c r="E465" s="10" t="s">
        <v>963</v>
      </c>
      <c r="F465" s="10" t="s">
        <v>964</v>
      </c>
      <c r="G465" s="10" t="s">
        <v>964</v>
      </c>
      <c r="H465" s="10" t="s">
        <v>244</v>
      </c>
      <c r="I465" s="8" t="s">
        <v>50</v>
      </c>
      <c r="J465" s="8" t="s">
        <v>245</v>
      </c>
      <c r="K465" s="10" t="s">
        <v>52</v>
      </c>
      <c r="L465" s="8" t="str">
        <f t="shared" si="14"/>
        <v>Colorado Springs_CO</v>
      </c>
      <c r="M465" s="9" t="str">
        <f t="shared" si="15"/>
        <v>-104.821807861328_Transit</v>
      </c>
      <c r="N465" s="10" t="s">
        <v>52</v>
      </c>
      <c r="O465" s="5"/>
      <c r="P465" s="5"/>
      <c r="Q465">
        <f>VLOOKUP($L465,LocID!$B$2:$I$966, 7, FALSE)</f>
        <v>-104.821807861328</v>
      </c>
      <c r="S465"/>
    </row>
    <row r="466" spans="1:19" x14ac:dyDescent="0.25">
      <c r="A466" s="5">
        <v>1199</v>
      </c>
      <c r="B466" s="6">
        <v>2010.614</v>
      </c>
      <c r="C466" s="8" t="s">
        <v>274</v>
      </c>
      <c r="D466" s="11" t="s">
        <v>965</v>
      </c>
      <c r="E466" s="8" t="s">
        <v>963</v>
      </c>
      <c r="F466" s="10" t="s">
        <v>964</v>
      </c>
      <c r="G466" s="10" t="s">
        <v>964</v>
      </c>
      <c r="H466" s="8" t="s">
        <v>244</v>
      </c>
      <c r="I466" s="8" t="s">
        <v>50</v>
      </c>
      <c r="J466" s="8" t="s">
        <v>245</v>
      </c>
      <c r="K466" s="8" t="s">
        <v>52</v>
      </c>
      <c r="L466" s="8" t="str">
        <f t="shared" si="14"/>
        <v>Colorado Springs_CO</v>
      </c>
      <c r="M466" s="9" t="str">
        <f t="shared" si="15"/>
        <v>-104.821807861328_Transit</v>
      </c>
      <c r="N466" s="8" t="s">
        <v>52</v>
      </c>
      <c r="O466" s="5"/>
      <c r="P466" s="5"/>
      <c r="Q466">
        <f>VLOOKUP($L466,LocID!$B$2:$I$966, 7, FALSE)</f>
        <v>-104.821807861328</v>
      </c>
      <c r="S466"/>
    </row>
    <row r="467" spans="1:19" x14ac:dyDescent="0.25">
      <c r="A467" s="5">
        <v>1233</v>
      </c>
      <c r="B467" s="6">
        <v>2011.319</v>
      </c>
      <c r="C467" s="8" t="s">
        <v>85</v>
      </c>
      <c r="D467" s="11" t="s">
        <v>966</v>
      </c>
      <c r="E467" s="8" t="s">
        <v>963</v>
      </c>
      <c r="F467" s="10" t="s">
        <v>964</v>
      </c>
      <c r="G467" s="10" t="s">
        <v>964</v>
      </c>
      <c r="H467" s="8" t="s">
        <v>244</v>
      </c>
      <c r="I467" s="8" t="s">
        <v>50</v>
      </c>
      <c r="J467" s="8" t="s">
        <v>245</v>
      </c>
      <c r="K467" s="8" t="s">
        <v>52</v>
      </c>
      <c r="L467" s="8" t="str">
        <f t="shared" si="14"/>
        <v>Colorado Springs_CO</v>
      </c>
      <c r="M467" s="9" t="str">
        <f t="shared" si="15"/>
        <v>-104.821807861328_Transit</v>
      </c>
      <c r="N467" s="8" t="s">
        <v>52</v>
      </c>
      <c r="O467" s="5"/>
      <c r="P467" s="5"/>
      <c r="Q467">
        <f>VLOOKUP($L467,LocID!$B$2:$I$966, 7, FALSE)</f>
        <v>-104.821807861328</v>
      </c>
      <c r="S467"/>
    </row>
    <row r="468" spans="1:19" ht="33" x14ac:dyDescent="0.25">
      <c r="A468" s="5">
        <v>1819</v>
      </c>
      <c r="B468" s="6">
        <v>2013.0029999999999</v>
      </c>
      <c r="C468" s="12" t="s">
        <v>62</v>
      </c>
      <c r="D468" s="12" t="s">
        <v>967</v>
      </c>
      <c r="E468" s="15" t="s">
        <v>963</v>
      </c>
      <c r="F468" s="15" t="s">
        <v>964</v>
      </c>
      <c r="G468" s="15" t="s">
        <v>964</v>
      </c>
      <c r="H468" s="15" t="s">
        <v>244</v>
      </c>
      <c r="I468" s="8" t="s">
        <v>50</v>
      </c>
      <c r="J468" s="15" t="s">
        <v>245</v>
      </c>
      <c r="K468" s="12" t="s">
        <v>26</v>
      </c>
      <c r="L468" s="8" t="str">
        <f t="shared" si="14"/>
        <v>Colorado Springs_CO</v>
      </c>
      <c r="M468" s="9" t="str">
        <f t="shared" si="15"/>
        <v>-104.821807861328_Parking and TDM</v>
      </c>
      <c r="N468" s="12" t="s">
        <v>26</v>
      </c>
      <c r="O468" s="5"/>
      <c r="P468" s="5"/>
      <c r="Q468">
        <f>VLOOKUP($L468,LocID!$B$2:$I$966, 7, FALSE)</f>
        <v>-104.821807861328</v>
      </c>
      <c r="S468"/>
    </row>
    <row r="469" spans="1:19" ht="33" x14ac:dyDescent="0.25">
      <c r="A469" s="5">
        <v>943</v>
      </c>
      <c r="B469" s="6">
        <v>2010.1320000000001</v>
      </c>
      <c r="C469" s="8" t="s">
        <v>204</v>
      </c>
      <c r="D469" s="11" t="s">
        <v>968</v>
      </c>
      <c r="E469" s="8" t="s">
        <v>969</v>
      </c>
      <c r="F469" s="10" t="s">
        <v>970</v>
      </c>
      <c r="G469" s="10" t="s">
        <v>970</v>
      </c>
      <c r="H469" s="8" t="s">
        <v>192</v>
      </c>
      <c r="I469" s="8" t="s">
        <v>50</v>
      </c>
      <c r="J469" s="8" t="s">
        <v>51</v>
      </c>
      <c r="K469" s="8" t="s">
        <v>23</v>
      </c>
      <c r="L469" s="8" t="str">
        <f t="shared" si="14"/>
        <v>Columbia_MD</v>
      </c>
      <c r="M469" s="9" t="str">
        <f t="shared" si="15"/>
        <v>-76.8673095703125_Multimodal</v>
      </c>
      <c r="N469" s="8" t="s">
        <v>23</v>
      </c>
      <c r="O469" s="5"/>
      <c r="P469" s="5"/>
      <c r="Q469">
        <f>VLOOKUP($L469,LocID!$B$2:$I$966, 7, FALSE)</f>
        <v>-76.8673095703125</v>
      </c>
      <c r="S469"/>
    </row>
    <row r="470" spans="1:19" ht="33" x14ac:dyDescent="0.25">
      <c r="A470" s="5">
        <v>1981</v>
      </c>
      <c r="B470" s="6">
        <v>2013.0268000000001</v>
      </c>
      <c r="C470" s="12" t="s">
        <v>65</v>
      </c>
      <c r="D470" s="12" t="s">
        <v>971</v>
      </c>
      <c r="E470" s="8" t="s">
        <v>972</v>
      </c>
      <c r="F470" s="12" t="s">
        <v>973</v>
      </c>
      <c r="G470" s="12" t="s">
        <v>973</v>
      </c>
      <c r="H470" s="8" t="s">
        <v>808</v>
      </c>
      <c r="I470" s="8" t="s">
        <v>50</v>
      </c>
      <c r="J470" s="8" t="s">
        <v>61</v>
      </c>
      <c r="K470" s="12" t="s">
        <v>26</v>
      </c>
      <c r="L470" s="8" t="str">
        <f t="shared" si="14"/>
        <v>Columbus_IN</v>
      </c>
      <c r="M470" s="9" t="str">
        <f t="shared" si="15"/>
        <v>-85.9186782836914_Parking and TDM</v>
      </c>
      <c r="N470" s="12" t="s">
        <v>26</v>
      </c>
      <c r="O470" s="5"/>
      <c r="P470" s="5"/>
      <c r="Q470">
        <f>VLOOKUP($L470,LocID!$B$2:$I$966, 7, FALSE)</f>
        <v>-85.918678283691406</v>
      </c>
      <c r="S470"/>
    </row>
    <row r="471" spans="1:19" x14ac:dyDescent="0.25">
      <c r="A471" s="5">
        <v>1116</v>
      </c>
      <c r="B471" s="6">
        <v>2010.5709999999999</v>
      </c>
      <c r="C471" s="8" t="s">
        <v>43</v>
      </c>
      <c r="D471" s="11" t="s">
        <v>974</v>
      </c>
      <c r="E471" s="8" t="s">
        <v>975</v>
      </c>
      <c r="F471" s="10" t="s">
        <v>973</v>
      </c>
      <c r="G471" s="10" t="s">
        <v>973</v>
      </c>
      <c r="H471" s="8" t="s">
        <v>60</v>
      </c>
      <c r="I471" s="8" t="s">
        <v>50</v>
      </c>
      <c r="J471" s="8" t="s">
        <v>61</v>
      </c>
      <c r="K471" s="8" t="s">
        <v>98</v>
      </c>
      <c r="L471" s="8" t="str">
        <f t="shared" si="14"/>
        <v>Columbus_OH</v>
      </c>
      <c r="M471" s="9" t="str">
        <f t="shared" si="15"/>
        <v>-83.0027465820312_PACT</v>
      </c>
      <c r="N471" s="8" t="s">
        <v>98</v>
      </c>
      <c r="O471" s="5"/>
      <c r="P471" s="5"/>
      <c r="Q471">
        <f>VLOOKUP($L471,LocID!$B$2:$I$966, 7, FALSE)</f>
        <v>-83.002746582031193</v>
      </c>
      <c r="S471"/>
    </row>
    <row r="472" spans="1:19" ht="33" x14ac:dyDescent="0.25">
      <c r="A472" s="5">
        <v>1240</v>
      </c>
      <c r="B472" s="6">
        <v>2011.2829999999999</v>
      </c>
      <c r="C472" s="8" t="s">
        <v>85</v>
      </c>
      <c r="D472" s="11" t="s">
        <v>976</v>
      </c>
      <c r="E472" s="8" t="s">
        <v>977</v>
      </c>
      <c r="F472" s="10" t="s">
        <v>973</v>
      </c>
      <c r="G472" s="10" t="s">
        <v>973</v>
      </c>
      <c r="H472" s="8" t="s">
        <v>60</v>
      </c>
      <c r="I472" s="8" t="s">
        <v>50</v>
      </c>
      <c r="J472" s="8" t="s">
        <v>61</v>
      </c>
      <c r="K472" s="8" t="s">
        <v>23</v>
      </c>
      <c r="L472" s="8" t="str">
        <f t="shared" si="14"/>
        <v>Columbus_OH</v>
      </c>
      <c r="M472" s="9" t="str">
        <f t="shared" si="15"/>
        <v>-83.0027465820312_Multimodal</v>
      </c>
      <c r="N472" s="8" t="s">
        <v>23</v>
      </c>
      <c r="O472" s="5"/>
      <c r="P472" s="5"/>
      <c r="Q472">
        <f>VLOOKUP($L472,LocID!$B$2:$I$966, 7, FALSE)</f>
        <v>-83.002746582031193</v>
      </c>
      <c r="S472"/>
    </row>
    <row r="473" spans="1:19" x14ac:dyDescent="0.25">
      <c r="A473" s="5">
        <v>2022</v>
      </c>
      <c r="B473" s="6">
        <v>2013.0459000000001</v>
      </c>
      <c r="C473" s="8" t="s">
        <v>65</v>
      </c>
      <c r="D473" s="8" t="s">
        <v>978</v>
      </c>
      <c r="E473" s="8" t="s">
        <v>975</v>
      </c>
      <c r="F473" s="10" t="s">
        <v>973</v>
      </c>
      <c r="G473" s="10" t="s">
        <v>973</v>
      </c>
      <c r="H473" s="8" t="s">
        <v>60</v>
      </c>
      <c r="I473" s="8" t="s">
        <v>50</v>
      </c>
      <c r="J473" s="8" t="s">
        <v>61</v>
      </c>
      <c r="K473" s="12" t="s">
        <v>52</v>
      </c>
      <c r="L473" s="8" t="str">
        <f t="shared" si="14"/>
        <v>Columbus_OH</v>
      </c>
      <c r="M473" s="9" t="str">
        <f t="shared" si="15"/>
        <v>-83.0027465820312_Transit</v>
      </c>
      <c r="N473" s="12" t="s">
        <v>52</v>
      </c>
      <c r="O473" s="5"/>
      <c r="P473" s="5"/>
      <c r="Q473">
        <f>VLOOKUP($L473,LocID!$B$2:$I$966, 7, FALSE)</f>
        <v>-83.002746582031193</v>
      </c>
      <c r="S473"/>
    </row>
    <row r="474" spans="1:19" ht="33" x14ac:dyDescent="0.25">
      <c r="A474" s="5">
        <v>2041</v>
      </c>
      <c r="B474" s="6">
        <v>2013.0681</v>
      </c>
      <c r="C474" s="8" t="s">
        <v>65</v>
      </c>
      <c r="D474" s="8" t="s">
        <v>979</v>
      </c>
      <c r="E474" s="8" t="s">
        <v>977</v>
      </c>
      <c r="F474" s="8" t="s">
        <v>973</v>
      </c>
      <c r="G474" s="8" t="s">
        <v>973</v>
      </c>
      <c r="H474" s="8" t="s">
        <v>60</v>
      </c>
      <c r="I474" s="8" t="s">
        <v>50</v>
      </c>
      <c r="J474" s="8" t="s">
        <v>61</v>
      </c>
      <c r="K474" s="12" t="s">
        <v>26</v>
      </c>
      <c r="L474" s="8" t="str">
        <f t="shared" si="14"/>
        <v>Columbus_OH</v>
      </c>
      <c r="M474" s="9" t="str">
        <f t="shared" si="15"/>
        <v>-83.0027465820312_Parking and TDM</v>
      </c>
      <c r="N474" s="12" t="s">
        <v>26</v>
      </c>
      <c r="O474" s="5"/>
      <c r="P474" s="5"/>
      <c r="Q474">
        <f>VLOOKUP($L474,LocID!$B$2:$I$966, 7, FALSE)</f>
        <v>-83.002746582031193</v>
      </c>
      <c r="S474"/>
    </row>
    <row r="475" spans="1:19" ht="33" x14ac:dyDescent="0.25">
      <c r="A475" s="5">
        <v>2304</v>
      </c>
      <c r="B475" s="6">
        <v>2014.027</v>
      </c>
      <c r="C475" s="8" t="s">
        <v>151</v>
      </c>
      <c r="D475" s="8" t="s">
        <v>980</v>
      </c>
      <c r="E475" s="8" t="s">
        <v>977</v>
      </c>
      <c r="F475" s="8" t="s">
        <v>973</v>
      </c>
      <c r="G475" s="8" t="s">
        <v>973</v>
      </c>
      <c r="H475" s="8" t="s">
        <v>60</v>
      </c>
      <c r="I475" s="8" t="s">
        <v>50</v>
      </c>
      <c r="J475" s="8" t="s">
        <v>61</v>
      </c>
      <c r="K475" s="12" t="s">
        <v>23</v>
      </c>
      <c r="L475" s="8" t="str">
        <f t="shared" si="14"/>
        <v>Columbus_OH</v>
      </c>
      <c r="M475" s="9" t="str">
        <f t="shared" si="15"/>
        <v>-83.0027465820312_Multimodal</v>
      </c>
      <c r="N475" s="12" t="s">
        <v>23</v>
      </c>
      <c r="O475" s="5"/>
      <c r="P475" s="5"/>
      <c r="Q475">
        <f>VLOOKUP($L475,LocID!$B$2:$I$966, 7, FALSE)</f>
        <v>-83.002746582031193</v>
      </c>
      <c r="S475"/>
    </row>
    <row r="476" spans="1:19" x14ac:dyDescent="0.25">
      <c r="A476" s="5">
        <v>2469</v>
      </c>
      <c r="B476" s="6">
        <v>2014.0965000000001</v>
      </c>
      <c r="C476" s="8" t="s">
        <v>173</v>
      </c>
      <c r="D476" s="16" t="s">
        <v>981</v>
      </c>
      <c r="E476" s="16" t="s">
        <v>982</v>
      </c>
      <c r="F476" s="8" t="s">
        <v>973</v>
      </c>
      <c r="G476" s="8" t="s">
        <v>973</v>
      </c>
      <c r="H476" s="8" t="s">
        <v>60</v>
      </c>
      <c r="I476" s="8" t="s">
        <v>50</v>
      </c>
      <c r="J476" s="8" t="s">
        <v>61</v>
      </c>
      <c r="K476" s="12" t="s">
        <v>52</v>
      </c>
      <c r="L476" s="8" t="str">
        <f t="shared" si="14"/>
        <v>Columbus_OH</v>
      </c>
      <c r="M476" s="9" t="str">
        <f t="shared" si="15"/>
        <v>-83.0027465820312_Transit</v>
      </c>
      <c r="N476" s="12" t="s">
        <v>52</v>
      </c>
      <c r="O476" s="5"/>
      <c r="P476" s="5"/>
      <c r="Q476">
        <f>VLOOKUP($L476,LocID!$B$2:$I$966, 7, FALSE)</f>
        <v>-83.002746582031193</v>
      </c>
      <c r="S476"/>
    </row>
    <row r="477" spans="1:19" x14ac:dyDescent="0.25">
      <c r="A477" s="5">
        <v>1707</v>
      </c>
      <c r="B477" s="6">
        <v>2012.7059999999999</v>
      </c>
      <c r="C477" s="12" t="s">
        <v>90</v>
      </c>
      <c r="D477" s="12" t="s">
        <v>983</v>
      </c>
      <c r="E477" s="12" t="s">
        <v>984</v>
      </c>
      <c r="F477" s="12" t="s">
        <v>985</v>
      </c>
      <c r="G477" s="12" t="s">
        <v>985</v>
      </c>
      <c r="H477" s="12" t="s">
        <v>76</v>
      </c>
      <c r="I477" s="8" t="s">
        <v>50</v>
      </c>
      <c r="J477" s="12" t="s">
        <v>77</v>
      </c>
      <c r="K477" s="12" t="s">
        <v>52</v>
      </c>
      <c r="L477" s="8" t="str">
        <f t="shared" si="14"/>
        <v>Concord_CA</v>
      </c>
      <c r="M477" s="9" t="str">
        <f t="shared" si="15"/>
        <v>-122.025833129882_Transit</v>
      </c>
      <c r="N477" s="12" t="s">
        <v>52</v>
      </c>
      <c r="O477" s="5"/>
      <c r="P477" s="5"/>
      <c r="Q477">
        <f>VLOOKUP($L477,LocID!$B$2:$I$966, 7, FALSE)</f>
        <v>-122.025833129882</v>
      </c>
      <c r="S477"/>
    </row>
    <row r="478" spans="1:19" x14ac:dyDescent="0.25">
      <c r="A478" s="5">
        <v>2379</v>
      </c>
      <c r="B478" s="6">
        <v>2014.0504000000001</v>
      </c>
      <c r="C478" s="8" t="s">
        <v>92</v>
      </c>
      <c r="D478" s="8" t="s">
        <v>986</v>
      </c>
      <c r="E478" s="8" t="s">
        <v>984</v>
      </c>
      <c r="F478" s="8" t="s">
        <v>985</v>
      </c>
      <c r="G478" s="8" t="s">
        <v>985</v>
      </c>
      <c r="H478" s="8" t="s">
        <v>76</v>
      </c>
      <c r="I478" s="8" t="s">
        <v>50</v>
      </c>
      <c r="J478" s="8" t="s">
        <v>77</v>
      </c>
      <c r="K478" s="12" t="s">
        <v>52</v>
      </c>
      <c r="L478" s="8" t="str">
        <f t="shared" si="14"/>
        <v>Concord_CA</v>
      </c>
      <c r="M478" s="9" t="str">
        <f t="shared" si="15"/>
        <v>-122.025833129882_Transit</v>
      </c>
      <c r="N478" s="12" t="s">
        <v>52</v>
      </c>
      <c r="O478" s="5"/>
      <c r="P478" s="5"/>
      <c r="Q478">
        <f>VLOOKUP($L478,LocID!$B$2:$I$966, 7, FALSE)</f>
        <v>-122.025833129882</v>
      </c>
      <c r="S478"/>
    </row>
    <row r="479" spans="1:19" x14ac:dyDescent="0.25">
      <c r="A479" s="5">
        <v>150</v>
      </c>
      <c r="B479" s="6">
        <v>2015.0763999999999</v>
      </c>
      <c r="C479" s="9" t="s">
        <v>138</v>
      </c>
      <c r="D479" s="19" t="s">
        <v>987</v>
      </c>
      <c r="E479" s="19" t="s">
        <v>988</v>
      </c>
      <c r="F479" s="19" t="s">
        <v>985</v>
      </c>
      <c r="G479" s="19" t="s">
        <v>985</v>
      </c>
      <c r="H479" s="19" t="s">
        <v>76</v>
      </c>
      <c r="I479" s="8" t="s">
        <v>50</v>
      </c>
      <c r="J479" s="19" t="s">
        <v>77</v>
      </c>
      <c r="K479" s="19" t="s">
        <v>52</v>
      </c>
      <c r="L479" s="8" t="str">
        <f t="shared" si="14"/>
        <v>Concord_CA</v>
      </c>
      <c r="M479" s="9" t="str">
        <f t="shared" si="15"/>
        <v>-122.025833129882_Transit</v>
      </c>
      <c r="N479" s="19" t="s">
        <v>52</v>
      </c>
      <c r="O479" s="5"/>
      <c r="P479" s="5"/>
      <c r="Q479">
        <f>VLOOKUP($L479,LocID!$B$2:$I$966, 7, FALSE)</f>
        <v>-122.025833129882</v>
      </c>
      <c r="S479"/>
    </row>
    <row r="480" spans="1:19" ht="33" x14ac:dyDescent="0.25">
      <c r="A480" s="5">
        <v>1412</v>
      </c>
      <c r="B480" s="6">
        <v>2011.527</v>
      </c>
      <c r="C480" s="8" t="s">
        <v>233</v>
      </c>
      <c r="D480" s="8" t="s">
        <v>989</v>
      </c>
      <c r="E480" s="8" t="s">
        <v>990</v>
      </c>
      <c r="F480" s="10" t="s">
        <v>985</v>
      </c>
      <c r="G480" s="10" t="s">
        <v>985</v>
      </c>
      <c r="H480" s="8" t="s">
        <v>49</v>
      </c>
      <c r="I480" s="8" t="s">
        <v>50</v>
      </c>
      <c r="J480" s="8" t="s">
        <v>51</v>
      </c>
      <c r="K480" s="8" t="s">
        <v>26</v>
      </c>
      <c r="L480" s="8" t="str">
        <f t="shared" si="14"/>
        <v>Concord_MA</v>
      </c>
      <c r="M480" s="9" t="str">
        <f t="shared" si="15"/>
        <v>-71.3490524291992_Parking and TDM</v>
      </c>
      <c r="N480" s="8" t="s">
        <v>26</v>
      </c>
      <c r="O480" s="5"/>
      <c r="P480" s="5"/>
      <c r="Q480">
        <f>VLOOKUP($L480,LocID!$B$2:$I$966, 7, FALSE)</f>
        <v>-71.349052429199205</v>
      </c>
      <c r="S480"/>
    </row>
    <row r="481" spans="1:19" ht="33" x14ac:dyDescent="0.25">
      <c r="A481" s="5">
        <v>2077</v>
      </c>
      <c r="B481" s="6">
        <v>2013.1017999999999</v>
      </c>
      <c r="C481" s="8" t="s">
        <v>112</v>
      </c>
      <c r="D481" s="8" t="s">
        <v>991</v>
      </c>
      <c r="E481" s="8" t="s">
        <v>990</v>
      </c>
      <c r="F481" s="8" t="s">
        <v>985</v>
      </c>
      <c r="G481" s="8" t="s">
        <v>985</v>
      </c>
      <c r="H481" s="8" t="s">
        <v>49</v>
      </c>
      <c r="I481" s="8" t="s">
        <v>50</v>
      </c>
      <c r="J481" s="8" t="s">
        <v>51</v>
      </c>
      <c r="K481" s="12" t="s">
        <v>26</v>
      </c>
      <c r="L481" s="8" t="str">
        <f t="shared" si="14"/>
        <v>Concord_MA</v>
      </c>
      <c r="M481" s="9" t="str">
        <f t="shared" si="15"/>
        <v>-71.3490524291992_Parking and TDM</v>
      </c>
      <c r="N481" s="12" t="s">
        <v>26</v>
      </c>
      <c r="O481" s="5"/>
      <c r="P481" s="5"/>
      <c r="Q481">
        <f>VLOOKUP($L481,LocID!$B$2:$I$966, 7, FALSE)</f>
        <v>-71.349052429199205</v>
      </c>
      <c r="S481"/>
    </row>
    <row r="482" spans="1:19" x14ac:dyDescent="0.25">
      <c r="A482" s="5">
        <v>672</v>
      </c>
      <c r="B482" s="6">
        <v>2008.43</v>
      </c>
      <c r="C482" s="8" t="s">
        <v>35</v>
      </c>
      <c r="D482" s="11" t="s">
        <v>992</v>
      </c>
      <c r="E482" s="8" t="s">
        <v>993</v>
      </c>
      <c r="F482" s="10" t="s">
        <v>985</v>
      </c>
      <c r="G482" s="10" t="s">
        <v>985</v>
      </c>
      <c r="H482" s="8" t="s">
        <v>399</v>
      </c>
      <c r="I482" s="8" t="s">
        <v>50</v>
      </c>
      <c r="J482" s="8" t="s">
        <v>51</v>
      </c>
      <c r="K482" s="8" t="s">
        <v>98</v>
      </c>
      <c r="L482" s="8" t="str">
        <f t="shared" si="14"/>
        <v>Concord_NH</v>
      </c>
      <c r="M482" s="9" t="str">
        <f t="shared" si="15"/>
        <v>-71.5365982055664_PACT</v>
      </c>
      <c r="N482" s="8" t="s">
        <v>98</v>
      </c>
      <c r="O482" s="5"/>
      <c r="P482" s="5"/>
      <c r="Q482">
        <f>VLOOKUP($L482,LocID!$B$2:$I$966, 7, FALSE)</f>
        <v>-71.536598205566406</v>
      </c>
      <c r="S482"/>
    </row>
    <row r="483" spans="1:19" x14ac:dyDescent="0.25">
      <c r="A483" s="5">
        <v>880</v>
      </c>
      <c r="B483" s="6">
        <v>2009.0840000000001</v>
      </c>
      <c r="C483" s="8" t="s">
        <v>56</v>
      </c>
      <c r="D483" s="11" t="s">
        <v>994</v>
      </c>
      <c r="E483" s="8" t="s">
        <v>995</v>
      </c>
      <c r="F483" s="10" t="s">
        <v>985</v>
      </c>
      <c r="G483" s="10" t="s">
        <v>985</v>
      </c>
      <c r="H483" s="8" t="s">
        <v>399</v>
      </c>
      <c r="I483" s="8" t="s">
        <v>50</v>
      </c>
      <c r="J483" s="8" t="s">
        <v>55</v>
      </c>
      <c r="K483" s="8" t="s">
        <v>52</v>
      </c>
      <c r="L483" s="8" t="str">
        <f t="shared" si="14"/>
        <v>Concord_NH</v>
      </c>
      <c r="M483" s="9" t="str">
        <f t="shared" si="15"/>
        <v>-71.5365982055664_Transit</v>
      </c>
      <c r="N483" s="8" t="s">
        <v>52</v>
      </c>
      <c r="O483" s="5"/>
      <c r="P483" s="5"/>
      <c r="Q483">
        <f>VLOOKUP($L483,LocID!$B$2:$I$966, 7, FALSE)</f>
        <v>-71.536598205566406</v>
      </c>
      <c r="S483"/>
    </row>
    <row r="484" spans="1:19" x14ac:dyDescent="0.25">
      <c r="A484" s="5">
        <v>918</v>
      </c>
      <c r="B484" s="6">
        <v>2009.499</v>
      </c>
      <c r="C484" s="8" t="s">
        <v>56</v>
      </c>
      <c r="D484" s="11" t="s">
        <v>996</v>
      </c>
      <c r="E484" s="8" t="s">
        <v>993</v>
      </c>
      <c r="F484" s="10" t="s">
        <v>985</v>
      </c>
      <c r="G484" s="10" t="s">
        <v>985</v>
      </c>
      <c r="H484" s="8" t="s">
        <v>399</v>
      </c>
      <c r="I484" s="8" t="s">
        <v>50</v>
      </c>
      <c r="J484" s="8" t="s">
        <v>51</v>
      </c>
      <c r="K484" s="8" t="s">
        <v>98</v>
      </c>
      <c r="L484" s="8" t="str">
        <f t="shared" si="14"/>
        <v>Concord_NH</v>
      </c>
      <c r="M484" s="9" t="str">
        <f t="shared" si="15"/>
        <v>-71.5365982055664_PACT</v>
      </c>
      <c r="N484" s="8" t="s">
        <v>98</v>
      </c>
      <c r="O484" s="5"/>
      <c r="P484" s="5"/>
      <c r="Q484">
        <f>VLOOKUP($L484,LocID!$B$2:$I$966, 7, FALSE)</f>
        <v>-71.536598205566406</v>
      </c>
      <c r="S484"/>
    </row>
    <row r="485" spans="1:19" x14ac:dyDescent="0.25">
      <c r="A485" s="5">
        <v>945</v>
      </c>
      <c r="B485" s="6">
        <v>2010.145</v>
      </c>
      <c r="C485" s="8" t="s">
        <v>204</v>
      </c>
      <c r="D485" s="11" t="s">
        <v>997</v>
      </c>
      <c r="E485" s="8" t="s">
        <v>998</v>
      </c>
      <c r="F485" s="10" t="s">
        <v>985</v>
      </c>
      <c r="G485" s="10" t="s">
        <v>985</v>
      </c>
      <c r="H485" s="8" t="s">
        <v>399</v>
      </c>
      <c r="I485" s="8" t="s">
        <v>50</v>
      </c>
      <c r="J485" s="8" t="s">
        <v>51</v>
      </c>
      <c r="K485" s="8" t="s">
        <v>52</v>
      </c>
      <c r="L485" s="8" t="str">
        <f t="shared" si="14"/>
        <v>Concord_NH</v>
      </c>
      <c r="M485" s="9" t="str">
        <f t="shared" si="15"/>
        <v>-71.5365982055664_Transit</v>
      </c>
      <c r="N485" s="8" t="s">
        <v>52</v>
      </c>
      <c r="O485" s="5"/>
      <c r="P485" s="5"/>
      <c r="Q485">
        <f>VLOOKUP($L485,LocID!$B$2:$I$966, 7, FALSE)</f>
        <v>-71.536598205566406</v>
      </c>
      <c r="S485"/>
    </row>
    <row r="486" spans="1:19" ht="33" x14ac:dyDescent="0.25">
      <c r="A486" s="5">
        <v>2299</v>
      </c>
      <c r="B486" s="6">
        <v>2014.0119999999999</v>
      </c>
      <c r="C486" s="19" t="s">
        <v>151</v>
      </c>
      <c r="D486" s="20" t="s">
        <v>999</v>
      </c>
      <c r="E486" s="20" t="s">
        <v>1000</v>
      </c>
      <c r="F486" s="20" t="s">
        <v>985</v>
      </c>
      <c r="G486" s="20" t="s">
        <v>985</v>
      </c>
      <c r="H486" s="20" t="s">
        <v>399</v>
      </c>
      <c r="I486" s="8" t="s">
        <v>50</v>
      </c>
      <c r="J486" s="20" t="s">
        <v>51</v>
      </c>
      <c r="K486" s="20" t="s">
        <v>26</v>
      </c>
      <c r="L486" s="8" t="str">
        <f t="shared" si="14"/>
        <v>Concord_NH</v>
      </c>
      <c r="M486" s="9" t="str">
        <f t="shared" si="15"/>
        <v>-71.5365982055664_Parking and TDM</v>
      </c>
      <c r="N486" s="20" t="s">
        <v>26</v>
      </c>
      <c r="O486" s="5"/>
      <c r="P486" s="5"/>
      <c r="Q486">
        <f>VLOOKUP($L486,LocID!$B$2:$I$966, 7, FALSE)</f>
        <v>-71.536598205566406</v>
      </c>
      <c r="S486"/>
    </row>
    <row r="487" spans="1:19" x14ac:dyDescent="0.25">
      <c r="A487" s="5">
        <v>1624</v>
      </c>
      <c r="B487" s="25">
        <v>2012.518</v>
      </c>
      <c r="C487" s="19" t="s">
        <v>110</v>
      </c>
      <c r="D487" s="19" t="s">
        <v>1001</v>
      </c>
      <c r="E487" s="19" t="s">
        <v>1002</v>
      </c>
      <c r="F487" s="19" t="s">
        <v>1003</v>
      </c>
      <c r="G487" s="19" t="s">
        <v>1003</v>
      </c>
      <c r="H487" s="19" t="s">
        <v>739</v>
      </c>
      <c r="I487" s="9" t="s">
        <v>740</v>
      </c>
      <c r="J487" s="19" t="s">
        <v>740</v>
      </c>
      <c r="K487" s="12" t="s">
        <v>52</v>
      </c>
      <c r="L487" s="8" t="str">
        <f t="shared" si="14"/>
        <v>Coquitlam_BC</v>
      </c>
      <c r="M487" s="9" t="str">
        <f t="shared" si="15"/>
        <v>-122.794380187988_Transit</v>
      </c>
      <c r="N487" s="12" t="s">
        <v>52</v>
      </c>
      <c r="O487" s="5"/>
      <c r="P487" s="5"/>
      <c r="Q487">
        <f>VLOOKUP($L487,LocID!$B$2:$I$966, 7, FALSE)</f>
        <v>-122.794380187988</v>
      </c>
      <c r="S487"/>
    </row>
    <row r="488" spans="1:19" ht="33" x14ac:dyDescent="0.25">
      <c r="A488" s="5">
        <v>2159</v>
      </c>
      <c r="B488" s="6">
        <v>2014.0248999999999</v>
      </c>
      <c r="C488" s="8" t="s">
        <v>115</v>
      </c>
      <c r="D488" s="8" t="s">
        <v>1004</v>
      </c>
      <c r="E488" s="8" t="s">
        <v>1005</v>
      </c>
      <c r="F488" s="8" t="s">
        <v>1006</v>
      </c>
      <c r="G488" s="8" t="s">
        <v>1006</v>
      </c>
      <c r="H488" s="8" t="s">
        <v>165</v>
      </c>
      <c r="I488" s="8" t="s">
        <v>50</v>
      </c>
      <c r="J488" s="8" t="s">
        <v>161</v>
      </c>
      <c r="K488" s="12" t="s">
        <v>26</v>
      </c>
      <c r="L488" s="8" t="str">
        <f t="shared" si="14"/>
        <v>Coral Gables_FL</v>
      </c>
      <c r="M488" s="9" t="str">
        <f t="shared" si="15"/>
        <v>-80.2629470825195_Parking and TDM</v>
      </c>
      <c r="N488" s="12" t="s">
        <v>26</v>
      </c>
      <c r="O488" s="5"/>
      <c r="P488" s="5"/>
      <c r="Q488">
        <f>VLOOKUP($L488,LocID!$B$2:$I$966, 7, FALSE)</f>
        <v>-80.262947082519503</v>
      </c>
      <c r="S488"/>
    </row>
    <row r="489" spans="1:19" x14ac:dyDescent="0.25">
      <c r="A489" s="5">
        <v>1341</v>
      </c>
      <c r="B489" s="6">
        <v>2011.3720000000001</v>
      </c>
      <c r="C489" s="8" t="s">
        <v>409</v>
      </c>
      <c r="D489" s="11" t="s">
        <v>1007</v>
      </c>
      <c r="E489" s="8" t="s">
        <v>1008</v>
      </c>
      <c r="F489" s="10" t="s">
        <v>1009</v>
      </c>
      <c r="G489" s="10" t="s">
        <v>1009</v>
      </c>
      <c r="H489" s="8" t="s">
        <v>219</v>
      </c>
      <c r="I489" s="8" t="s">
        <v>50</v>
      </c>
      <c r="J489" s="8" t="s">
        <v>220</v>
      </c>
      <c r="K489" s="8" t="s">
        <v>52</v>
      </c>
      <c r="L489" s="8" t="str">
        <f t="shared" si="14"/>
        <v>Corpus Christi_TX</v>
      </c>
      <c r="M489" s="9" t="str">
        <f t="shared" si="15"/>
        <v>-97.4035568237304_Transit</v>
      </c>
      <c r="N489" s="8" t="s">
        <v>52</v>
      </c>
      <c r="O489" s="5"/>
      <c r="P489" s="5"/>
      <c r="Q489">
        <f>VLOOKUP($L489,LocID!$B$2:$I$966, 7, FALSE)</f>
        <v>-97.403556823730398</v>
      </c>
      <c r="S489"/>
    </row>
    <row r="490" spans="1:19" x14ac:dyDescent="0.25">
      <c r="A490" s="5">
        <v>83</v>
      </c>
      <c r="B490" s="6">
        <v>2015.0310999999999</v>
      </c>
      <c r="C490" s="9" t="s">
        <v>138</v>
      </c>
      <c r="D490" s="17" t="s">
        <v>1010</v>
      </c>
      <c r="E490" s="17" t="s">
        <v>1008</v>
      </c>
      <c r="F490" s="19" t="s">
        <v>1009</v>
      </c>
      <c r="G490" s="19" t="s">
        <v>1009</v>
      </c>
      <c r="H490" s="19" t="s">
        <v>219</v>
      </c>
      <c r="I490" s="8" t="s">
        <v>50</v>
      </c>
      <c r="J490" s="19" t="s">
        <v>220</v>
      </c>
      <c r="K490" s="19" t="s">
        <v>52</v>
      </c>
      <c r="L490" s="8" t="str">
        <f t="shared" si="14"/>
        <v>Corpus Christi_TX</v>
      </c>
      <c r="M490" s="9" t="str">
        <f t="shared" si="15"/>
        <v>-97.4035568237304_Transit</v>
      </c>
      <c r="N490" s="19" t="s">
        <v>52</v>
      </c>
      <c r="O490" s="5"/>
      <c r="P490" s="5"/>
      <c r="Q490">
        <f>VLOOKUP($L490,LocID!$B$2:$I$966, 7, FALSE)</f>
        <v>-97.403556823730398</v>
      </c>
      <c r="S490"/>
    </row>
    <row r="491" spans="1:19" x14ac:dyDescent="0.25">
      <c r="A491" s="5">
        <v>353</v>
      </c>
      <c r="B491" s="13">
        <v>2007.3230000000001</v>
      </c>
      <c r="C491" s="10">
        <v>2007</v>
      </c>
      <c r="D491" s="10" t="s">
        <v>1011</v>
      </c>
      <c r="E491" s="10" t="s">
        <v>1012</v>
      </c>
      <c r="F491" s="10" t="s">
        <v>1013</v>
      </c>
      <c r="G491" s="10" t="s">
        <v>1013</v>
      </c>
      <c r="H491" s="10" t="s">
        <v>107</v>
      </c>
      <c r="I491" s="8" t="s">
        <v>50</v>
      </c>
      <c r="J491" s="10" t="s">
        <v>51</v>
      </c>
      <c r="K491" s="10" t="s">
        <v>52</v>
      </c>
      <c r="L491" s="8" t="str">
        <f t="shared" si="14"/>
        <v>Cortland_NY</v>
      </c>
      <c r="M491" s="9" t="str">
        <f t="shared" si="15"/>
        <v>-76.174819946289_Transit</v>
      </c>
      <c r="N491" s="10" t="s">
        <v>52</v>
      </c>
      <c r="O491" s="5"/>
      <c r="P491" s="5"/>
      <c r="Q491">
        <f>VLOOKUP($L491,LocID!$B$2:$I$966, 7, FALSE)</f>
        <v>-76.174819946289006</v>
      </c>
      <c r="S491"/>
    </row>
    <row r="492" spans="1:19" ht="33" x14ac:dyDescent="0.25">
      <c r="A492" s="5">
        <v>2274</v>
      </c>
      <c r="B492" s="6">
        <v>2013.095</v>
      </c>
      <c r="C492" s="8" t="s">
        <v>151</v>
      </c>
      <c r="D492" s="8" t="s">
        <v>1014</v>
      </c>
      <c r="E492" s="8" t="s">
        <v>1015</v>
      </c>
      <c r="F492" s="8" t="s">
        <v>1016</v>
      </c>
      <c r="G492" s="8" t="s">
        <v>1016</v>
      </c>
      <c r="H492" s="8" t="s">
        <v>122</v>
      </c>
      <c r="I492" s="8" t="s">
        <v>50</v>
      </c>
      <c r="J492" s="8" t="s">
        <v>123</v>
      </c>
      <c r="K492" s="12" t="s">
        <v>23</v>
      </c>
      <c r="L492" s="8" t="str">
        <f t="shared" si="14"/>
        <v>Corvallis_OR</v>
      </c>
      <c r="M492" s="9" t="str">
        <f t="shared" si="15"/>
        <v>-123.263526916503_Multimodal</v>
      </c>
      <c r="N492" s="12" t="s">
        <v>23</v>
      </c>
      <c r="O492" s="5"/>
      <c r="P492" s="5"/>
      <c r="Q492">
        <f>VLOOKUP($L492,LocID!$B$2:$I$966, 7, FALSE)</f>
        <v>-123.263526916503</v>
      </c>
      <c r="S492"/>
    </row>
    <row r="493" spans="1:19" x14ac:dyDescent="0.25">
      <c r="A493" s="5">
        <v>2340</v>
      </c>
      <c r="B493" s="6">
        <v>2014.1083000000001</v>
      </c>
      <c r="C493" s="8" t="s">
        <v>92</v>
      </c>
      <c r="D493" s="8" t="s">
        <v>1017</v>
      </c>
      <c r="E493" s="8" t="s">
        <v>1018</v>
      </c>
      <c r="F493" s="8" t="s">
        <v>1016</v>
      </c>
      <c r="G493" s="8" t="s">
        <v>1016</v>
      </c>
      <c r="H493" s="8" t="s">
        <v>122</v>
      </c>
      <c r="I493" s="8" t="s">
        <v>50</v>
      </c>
      <c r="J493" s="8" t="s">
        <v>123</v>
      </c>
      <c r="K493" s="12" t="s">
        <v>52</v>
      </c>
      <c r="L493" s="8" t="str">
        <f t="shared" si="14"/>
        <v>Corvallis_OR</v>
      </c>
      <c r="M493" s="9" t="str">
        <f t="shared" si="15"/>
        <v>-123.263526916503_Transit</v>
      </c>
      <c r="N493" s="12" t="s">
        <v>52</v>
      </c>
      <c r="O493" s="5"/>
      <c r="P493" s="5"/>
      <c r="Q493">
        <f>VLOOKUP($L493,LocID!$B$2:$I$966, 7, FALSE)</f>
        <v>-123.263526916503</v>
      </c>
      <c r="S493"/>
    </row>
    <row r="494" spans="1:19" ht="33" x14ac:dyDescent="0.25">
      <c r="A494" s="5">
        <v>1413</v>
      </c>
      <c r="B494" s="6">
        <v>2011.6669999999999</v>
      </c>
      <c r="C494" s="8" t="s">
        <v>233</v>
      </c>
      <c r="D494" s="8" t="s">
        <v>1019</v>
      </c>
      <c r="E494" s="8" t="s">
        <v>1020</v>
      </c>
      <c r="F494" s="10" t="s">
        <v>1021</v>
      </c>
      <c r="G494" s="10" t="s">
        <v>1021</v>
      </c>
      <c r="H494" s="8" t="s">
        <v>76</v>
      </c>
      <c r="I494" s="8" t="s">
        <v>50</v>
      </c>
      <c r="J494" s="8" t="s">
        <v>77</v>
      </c>
      <c r="K494" s="8" t="s">
        <v>23</v>
      </c>
      <c r="L494" s="8" t="str">
        <f t="shared" si="14"/>
        <v>Cotati_CA</v>
      </c>
      <c r="M494" s="9" t="str">
        <f t="shared" si="15"/>
        <v>-122.708343505859_Multimodal</v>
      </c>
      <c r="N494" s="8" t="s">
        <v>23</v>
      </c>
      <c r="O494" s="5"/>
      <c r="P494" s="5"/>
      <c r="Q494">
        <f>VLOOKUP($L494,LocID!$B$2:$I$966, 7, FALSE)</f>
        <v>-122.70834350585901</v>
      </c>
      <c r="S494"/>
    </row>
    <row r="495" spans="1:19" x14ac:dyDescent="0.25">
      <c r="A495" s="5">
        <v>1140</v>
      </c>
      <c r="B495" s="6">
        <v>2011.01</v>
      </c>
      <c r="C495" s="8" t="s">
        <v>274</v>
      </c>
      <c r="D495" s="11" t="s">
        <v>1010</v>
      </c>
      <c r="E495" s="8" t="s">
        <v>1022</v>
      </c>
      <c r="F495" s="10" t="s">
        <v>1023</v>
      </c>
      <c r="G495" s="10" t="s">
        <v>1023</v>
      </c>
      <c r="H495" s="8" t="s">
        <v>488</v>
      </c>
      <c r="I495" s="8" t="s">
        <v>50</v>
      </c>
      <c r="J495" s="8" t="s">
        <v>61</v>
      </c>
      <c r="K495" s="8" t="s">
        <v>52</v>
      </c>
      <c r="L495" s="8" t="str">
        <f t="shared" si="14"/>
        <v>Council Bluffs_IA</v>
      </c>
      <c r="M495" s="9" t="str">
        <f t="shared" si="15"/>
        <v>-95.8512115478515_Transit</v>
      </c>
      <c r="N495" s="8" t="s">
        <v>52</v>
      </c>
      <c r="O495" s="5"/>
      <c r="P495" s="5"/>
      <c r="Q495">
        <f>VLOOKUP($L495,LocID!$B$2:$I$966, 7, FALSE)</f>
        <v>-95.851211547851506</v>
      </c>
      <c r="S495"/>
    </row>
    <row r="496" spans="1:19" ht="33" x14ac:dyDescent="0.25">
      <c r="A496" s="5">
        <v>708</v>
      </c>
      <c r="B496" s="6">
        <v>2009.037</v>
      </c>
      <c r="C496" s="8" t="s">
        <v>37</v>
      </c>
      <c r="D496" s="11" t="s">
        <v>1024</v>
      </c>
      <c r="E496" s="8" t="s">
        <v>1025</v>
      </c>
      <c r="F496" s="10" t="s">
        <v>1026</v>
      </c>
      <c r="G496" s="10" t="s">
        <v>1026</v>
      </c>
      <c r="H496" s="8" t="s">
        <v>122</v>
      </c>
      <c r="I496" s="8" t="s">
        <v>50</v>
      </c>
      <c r="J496" s="8" t="s">
        <v>123</v>
      </c>
      <c r="K496" s="8" t="s">
        <v>23</v>
      </c>
      <c r="L496" s="8" t="str">
        <f t="shared" si="14"/>
        <v>Covington_OR</v>
      </c>
      <c r="M496" s="9" t="str">
        <f t="shared" si="15"/>
        <v>-122.899772644042_Multimodal</v>
      </c>
      <c r="N496" s="8" t="s">
        <v>23</v>
      </c>
      <c r="O496" s="5"/>
      <c r="P496" s="5"/>
      <c r="Q496">
        <f>VLOOKUP($L496,LocID!$B$2:$I$966, 7, FALSE)</f>
        <v>-122.899772644042</v>
      </c>
      <c r="S496"/>
    </row>
    <row r="497" spans="1:19" x14ac:dyDescent="0.25">
      <c r="A497" s="5">
        <v>354</v>
      </c>
      <c r="B497" s="13">
        <v>2007.2739999999999</v>
      </c>
      <c r="C497" s="10">
        <v>2007</v>
      </c>
      <c r="D497" s="10" t="s">
        <v>1027</v>
      </c>
      <c r="E497" s="10" t="s">
        <v>1028</v>
      </c>
      <c r="F497" s="10" t="s">
        <v>1029</v>
      </c>
      <c r="G497" s="10" t="s">
        <v>1029</v>
      </c>
      <c r="H497" s="10" t="s">
        <v>76</v>
      </c>
      <c r="I497" s="8" t="s">
        <v>50</v>
      </c>
      <c r="J497" s="10" t="s">
        <v>77</v>
      </c>
      <c r="K497" s="10" t="s">
        <v>52</v>
      </c>
      <c r="L497" s="8" t="str">
        <f t="shared" si="14"/>
        <v>Culver City_CA</v>
      </c>
      <c r="M497" s="9" t="str">
        <f t="shared" si="15"/>
        <v>-118.396209716796_Transit</v>
      </c>
      <c r="N497" s="10" t="s">
        <v>52</v>
      </c>
      <c r="O497" s="5"/>
      <c r="P497" s="5"/>
      <c r="Q497">
        <f>VLOOKUP($L497,LocID!$B$2:$I$966, 7, FALSE)</f>
        <v>-118.39620971679599</v>
      </c>
      <c r="S497"/>
    </row>
    <row r="498" spans="1:19" x14ac:dyDescent="0.25">
      <c r="A498" s="5">
        <v>687</v>
      </c>
      <c r="B498" s="6">
        <v>2008.2550000000001</v>
      </c>
      <c r="C498" s="8" t="s">
        <v>35</v>
      </c>
      <c r="D498" s="11" t="s">
        <v>1030</v>
      </c>
      <c r="E498" s="8" t="s">
        <v>1031</v>
      </c>
      <c r="F498" s="10" t="s">
        <v>1029</v>
      </c>
      <c r="G498" s="10" t="s">
        <v>1029</v>
      </c>
      <c r="H498" s="8" t="s">
        <v>76</v>
      </c>
      <c r="I498" s="8" t="s">
        <v>50</v>
      </c>
      <c r="J498" s="8" t="s">
        <v>77</v>
      </c>
      <c r="K498" s="11" t="s">
        <v>52</v>
      </c>
      <c r="L498" s="8" t="str">
        <f t="shared" si="14"/>
        <v>Culver City_CA</v>
      </c>
      <c r="M498" s="9" t="str">
        <f t="shared" si="15"/>
        <v>-118.396209716796_Transit</v>
      </c>
      <c r="N498" s="11" t="s">
        <v>52</v>
      </c>
      <c r="O498" s="5"/>
      <c r="P498" s="5"/>
      <c r="Q498">
        <f>VLOOKUP($L498,LocID!$B$2:$I$966, 7, FALSE)</f>
        <v>-118.39620971679599</v>
      </c>
      <c r="S498"/>
    </row>
    <row r="499" spans="1:19" x14ac:dyDescent="0.25">
      <c r="A499" s="5">
        <v>1257</v>
      </c>
      <c r="B499" s="6">
        <v>2010.644</v>
      </c>
      <c r="C499" s="8" t="s">
        <v>85</v>
      </c>
      <c r="D499" s="11" t="s">
        <v>1032</v>
      </c>
      <c r="E499" s="8" t="s">
        <v>1031</v>
      </c>
      <c r="F499" s="10" t="s">
        <v>1029</v>
      </c>
      <c r="G499" s="10" t="s">
        <v>1029</v>
      </c>
      <c r="H499" s="8" t="s">
        <v>76</v>
      </c>
      <c r="I499" s="8" t="s">
        <v>50</v>
      </c>
      <c r="J499" s="8" t="s">
        <v>77</v>
      </c>
      <c r="K499" s="8" t="s">
        <v>52</v>
      </c>
      <c r="L499" s="8" t="str">
        <f t="shared" si="14"/>
        <v>Culver City_CA</v>
      </c>
      <c r="M499" s="9" t="str">
        <f t="shared" si="15"/>
        <v>-118.396209716796_Transit</v>
      </c>
      <c r="N499" s="8" t="s">
        <v>52</v>
      </c>
      <c r="O499" s="5"/>
      <c r="P499" s="5"/>
      <c r="Q499">
        <f>VLOOKUP($L499,LocID!$B$2:$I$966, 7, FALSE)</f>
        <v>-118.39620971679599</v>
      </c>
      <c r="S499"/>
    </row>
    <row r="500" spans="1:19" x14ac:dyDescent="0.25">
      <c r="A500" s="5">
        <v>52</v>
      </c>
      <c r="B500" s="6">
        <v>2015.0355999999999</v>
      </c>
      <c r="C500" s="9" t="s">
        <v>309</v>
      </c>
      <c r="D500" s="17" t="s">
        <v>1033</v>
      </c>
      <c r="E500" s="17" t="s">
        <v>1028</v>
      </c>
      <c r="F500" s="19" t="s">
        <v>1029</v>
      </c>
      <c r="G500" s="19" t="s">
        <v>1029</v>
      </c>
      <c r="H500" s="19" t="s">
        <v>76</v>
      </c>
      <c r="I500" s="8" t="s">
        <v>50</v>
      </c>
      <c r="J500" s="19" t="s">
        <v>77</v>
      </c>
      <c r="K500" s="19" t="s">
        <v>52</v>
      </c>
      <c r="L500" s="8" t="str">
        <f t="shared" si="14"/>
        <v>Culver City_CA</v>
      </c>
      <c r="M500" s="9" t="str">
        <f t="shared" si="15"/>
        <v>-118.396209716796_Transit</v>
      </c>
      <c r="N500" s="19" t="s">
        <v>52</v>
      </c>
      <c r="O500" s="5"/>
      <c r="P500" s="5"/>
      <c r="Q500">
        <f>VLOOKUP($L500,LocID!$B$2:$I$966, 7, FALSE)</f>
        <v>-118.39620971679599</v>
      </c>
      <c r="S500"/>
    </row>
    <row r="501" spans="1:19" x14ac:dyDescent="0.25">
      <c r="A501" s="5">
        <v>151</v>
      </c>
      <c r="B501" s="6">
        <v>2015.0776000000001</v>
      </c>
      <c r="C501" s="9" t="s">
        <v>138</v>
      </c>
      <c r="D501" s="19" t="s">
        <v>1034</v>
      </c>
      <c r="E501" s="19" t="s">
        <v>1035</v>
      </c>
      <c r="F501" s="19" t="s">
        <v>1029</v>
      </c>
      <c r="G501" s="19" t="s">
        <v>1029</v>
      </c>
      <c r="H501" s="19" t="s">
        <v>76</v>
      </c>
      <c r="I501" s="8" t="s">
        <v>50</v>
      </c>
      <c r="J501" s="19" t="s">
        <v>77</v>
      </c>
      <c r="K501" s="19" t="s">
        <v>52</v>
      </c>
      <c r="L501" s="8" t="str">
        <f t="shared" si="14"/>
        <v>Culver City_CA</v>
      </c>
      <c r="M501" s="9" t="str">
        <f t="shared" si="15"/>
        <v>-118.396209716796_Transit</v>
      </c>
      <c r="N501" s="19" t="s">
        <v>52</v>
      </c>
      <c r="O501" s="5"/>
      <c r="P501" s="5"/>
      <c r="Q501">
        <f>VLOOKUP($L501,LocID!$B$2:$I$966, 7, FALSE)</f>
        <v>-118.39620971679599</v>
      </c>
      <c r="S501"/>
    </row>
    <row r="502" spans="1:19" x14ac:dyDescent="0.25">
      <c r="A502" s="5">
        <v>355</v>
      </c>
      <c r="B502" s="13">
        <v>2007.4010000000001</v>
      </c>
      <c r="C502" s="10">
        <v>2007</v>
      </c>
      <c r="D502" s="10" t="s">
        <v>1036</v>
      </c>
      <c r="E502" s="10" t="s">
        <v>1037</v>
      </c>
      <c r="F502" s="10" t="s">
        <v>1038</v>
      </c>
      <c r="G502" s="10" t="s">
        <v>1038</v>
      </c>
      <c r="H502" s="10" t="s">
        <v>76</v>
      </c>
      <c r="I502" s="8" t="s">
        <v>50</v>
      </c>
      <c r="J502" s="10" t="s">
        <v>77</v>
      </c>
      <c r="K502" s="10" t="s">
        <v>52</v>
      </c>
      <c r="L502" s="8" t="str">
        <f t="shared" si="14"/>
        <v>Cupertino_CA</v>
      </c>
      <c r="M502" s="9" t="str">
        <f t="shared" si="15"/>
        <v>-122.02928161621_Transit</v>
      </c>
      <c r="N502" s="10" t="s">
        <v>52</v>
      </c>
      <c r="O502" s="5"/>
      <c r="P502" s="5"/>
      <c r="Q502">
        <f>VLOOKUP($L502,LocID!$B$2:$I$966, 7, FALSE)</f>
        <v>-122.02928161621</v>
      </c>
      <c r="S502"/>
    </row>
    <row r="503" spans="1:19" ht="22.5" x14ac:dyDescent="0.25">
      <c r="A503" s="5">
        <v>1464</v>
      </c>
      <c r="B503" s="6">
        <v>2011.729</v>
      </c>
      <c r="C503" s="8" t="s">
        <v>147</v>
      </c>
      <c r="D503" s="11" t="s">
        <v>1039</v>
      </c>
      <c r="E503" s="8" t="s">
        <v>1037</v>
      </c>
      <c r="F503" s="10" t="s">
        <v>1038</v>
      </c>
      <c r="G503" s="10" t="s">
        <v>1038</v>
      </c>
      <c r="H503" s="8" t="s">
        <v>76</v>
      </c>
      <c r="I503" s="8" t="s">
        <v>50</v>
      </c>
      <c r="J503" s="8" t="s">
        <v>77</v>
      </c>
      <c r="K503" s="8" t="s">
        <v>26</v>
      </c>
      <c r="L503" s="8" t="str">
        <f t="shared" si="14"/>
        <v>Cupertino_CA</v>
      </c>
      <c r="M503" s="9" t="str">
        <f t="shared" si="15"/>
        <v>-122.02928161621_Parking and TDM</v>
      </c>
      <c r="N503" s="8" t="s">
        <v>26</v>
      </c>
      <c r="O503" s="5"/>
      <c r="P503" s="5"/>
      <c r="Q503">
        <f>VLOOKUP($L503,LocID!$B$2:$I$966, 7, FALSE)</f>
        <v>-122.02928161621</v>
      </c>
      <c r="S503"/>
    </row>
    <row r="504" spans="1:19" x14ac:dyDescent="0.25">
      <c r="A504" s="5">
        <v>1272</v>
      </c>
      <c r="B504" s="6">
        <v>2010.539</v>
      </c>
      <c r="C504" s="8" t="s">
        <v>85</v>
      </c>
      <c r="D504" s="11" t="s">
        <v>1040</v>
      </c>
      <c r="E504" s="8" t="s">
        <v>1041</v>
      </c>
      <c r="F504" s="10" t="s">
        <v>1042</v>
      </c>
      <c r="G504" s="10" t="s">
        <v>1042</v>
      </c>
      <c r="H504" s="8" t="s">
        <v>219</v>
      </c>
      <c r="I504" s="8" t="s">
        <v>50</v>
      </c>
      <c r="J504" s="8" t="s">
        <v>220</v>
      </c>
      <c r="K504" s="8" t="s">
        <v>98</v>
      </c>
      <c r="L504" s="8" t="str">
        <f t="shared" si="14"/>
        <v>Dallas_TX</v>
      </c>
      <c r="M504" s="9" t="str">
        <f t="shared" si="15"/>
        <v>-96.7954025268554_PACT</v>
      </c>
      <c r="N504" s="8" t="s">
        <v>98</v>
      </c>
      <c r="O504" s="5"/>
      <c r="P504" s="5"/>
      <c r="Q504">
        <f>VLOOKUP($L504,LocID!$B$2:$I$966, 7, FALSE)</f>
        <v>-96.795402526855398</v>
      </c>
      <c r="S504"/>
    </row>
    <row r="505" spans="1:19" ht="33" x14ac:dyDescent="0.25">
      <c r="A505" s="5">
        <v>2095</v>
      </c>
      <c r="B505" s="6">
        <v>2013.0878</v>
      </c>
      <c r="C505" s="8" t="s">
        <v>112</v>
      </c>
      <c r="D505" s="8" t="s">
        <v>1043</v>
      </c>
      <c r="E505" s="8" t="s">
        <v>1044</v>
      </c>
      <c r="F505" s="8" t="s">
        <v>1042</v>
      </c>
      <c r="G505" s="8" t="s">
        <v>1042</v>
      </c>
      <c r="H505" s="8" t="s">
        <v>219</v>
      </c>
      <c r="I505" s="8" t="s">
        <v>50</v>
      </c>
      <c r="J505" s="8" t="s">
        <v>220</v>
      </c>
      <c r="K505" s="12" t="s">
        <v>23</v>
      </c>
      <c r="L505" s="8" t="str">
        <f t="shared" si="14"/>
        <v>Dallas_TX</v>
      </c>
      <c r="M505" s="9" t="str">
        <f t="shared" si="15"/>
        <v>-96.7954025268554_Multimodal</v>
      </c>
      <c r="N505" s="12" t="s">
        <v>23</v>
      </c>
      <c r="O505" s="5"/>
      <c r="P505" s="5"/>
      <c r="Q505">
        <f>VLOOKUP($L505,LocID!$B$2:$I$966, 7, FALSE)</f>
        <v>-96.795402526855398</v>
      </c>
      <c r="S505"/>
    </row>
    <row r="506" spans="1:19" ht="33" x14ac:dyDescent="0.25">
      <c r="A506" s="5">
        <v>2154</v>
      </c>
      <c r="B506" s="6">
        <v>2013.1093000000001</v>
      </c>
      <c r="C506" s="8" t="s">
        <v>112</v>
      </c>
      <c r="D506" s="8" t="s">
        <v>1045</v>
      </c>
      <c r="E506" s="8" t="s">
        <v>1046</v>
      </c>
      <c r="F506" s="8" t="s">
        <v>1042</v>
      </c>
      <c r="G506" s="8" t="s">
        <v>1042</v>
      </c>
      <c r="H506" s="8" t="s">
        <v>219</v>
      </c>
      <c r="I506" s="8" t="s">
        <v>50</v>
      </c>
      <c r="J506" s="8" t="s">
        <v>220</v>
      </c>
      <c r="K506" s="12" t="s">
        <v>23</v>
      </c>
      <c r="L506" s="8" t="str">
        <f t="shared" si="14"/>
        <v>Dallas_TX</v>
      </c>
      <c r="M506" s="9" t="str">
        <f t="shared" si="15"/>
        <v>-96.7954025268554_Multimodal</v>
      </c>
      <c r="N506" s="12" t="s">
        <v>23</v>
      </c>
      <c r="O506" s="5"/>
      <c r="P506" s="5"/>
      <c r="Q506">
        <f>VLOOKUP($L506,LocID!$B$2:$I$966, 7, FALSE)</f>
        <v>-96.795402526855398</v>
      </c>
      <c r="S506"/>
    </row>
    <row r="507" spans="1:19" ht="33" x14ac:dyDescent="0.25">
      <c r="A507" s="5">
        <v>2365</v>
      </c>
      <c r="B507" s="6">
        <v>2014.0726999999999</v>
      </c>
      <c r="C507" s="8" t="s">
        <v>92</v>
      </c>
      <c r="D507" s="8" t="s">
        <v>1047</v>
      </c>
      <c r="E507" s="8" t="s">
        <v>1048</v>
      </c>
      <c r="F507" s="8" t="s">
        <v>1042</v>
      </c>
      <c r="G507" s="8" t="s">
        <v>1042</v>
      </c>
      <c r="H507" s="8" t="s">
        <v>219</v>
      </c>
      <c r="I507" s="8" t="s">
        <v>50</v>
      </c>
      <c r="J507" s="8" t="s">
        <v>220</v>
      </c>
      <c r="K507" s="12" t="s">
        <v>23</v>
      </c>
      <c r="L507" s="8" t="str">
        <f t="shared" si="14"/>
        <v>Dallas_TX</v>
      </c>
      <c r="M507" s="9" t="str">
        <f t="shared" si="15"/>
        <v>-96.7954025268554_Multimodal</v>
      </c>
      <c r="N507" s="12" t="s">
        <v>23</v>
      </c>
      <c r="O507" s="5"/>
      <c r="P507" s="5"/>
      <c r="Q507">
        <f>VLOOKUP($L507,LocID!$B$2:$I$966, 7, FALSE)</f>
        <v>-96.795402526855398</v>
      </c>
      <c r="S507"/>
    </row>
    <row r="508" spans="1:19" ht="33" x14ac:dyDescent="0.25">
      <c r="A508" s="5">
        <v>2470</v>
      </c>
      <c r="B508" s="6">
        <v>2014.1360999999999</v>
      </c>
      <c r="C508" s="8" t="s">
        <v>173</v>
      </c>
      <c r="D508" s="28" t="s">
        <v>1049</v>
      </c>
      <c r="E508" s="28" t="s">
        <v>1048</v>
      </c>
      <c r="F508" s="8" t="s">
        <v>1042</v>
      </c>
      <c r="G508" s="8" t="s">
        <v>1042</v>
      </c>
      <c r="H508" s="8" t="s">
        <v>219</v>
      </c>
      <c r="I508" s="8" t="s">
        <v>50</v>
      </c>
      <c r="J508" s="8" t="s">
        <v>220</v>
      </c>
      <c r="K508" s="8" t="s">
        <v>23</v>
      </c>
      <c r="L508" s="8" t="str">
        <f t="shared" si="14"/>
        <v>Dallas_TX</v>
      </c>
      <c r="M508" s="9" t="str">
        <f t="shared" si="15"/>
        <v>-96.7954025268554_Multimodal</v>
      </c>
      <c r="N508" s="8" t="s">
        <v>23</v>
      </c>
      <c r="O508" s="5"/>
      <c r="P508" s="5"/>
      <c r="Q508">
        <f>VLOOKUP($L508,LocID!$B$2:$I$966, 7, FALSE)</f>
        <v>-96.795402526855398</v>
      </c>
      <c r="S508"/>
    </row>
    <row r="509" spans="1:19" ht="33" x14ac:dyDescent="0.25">
      <c r="A509" s="5">
        <v>153</v>
      </c>
      <c r="B509" s="6">
        <v>2015.0761</v>
      </c>
      <c r="C509" s="9" t="s">
        <v>138</v>
      </c>
      <c r="D509" s="17" t="s">
        <v>1050</v>
      </c>
      <c r="E509" s="17" t="s">
        <v>1051</v>
      </c>
      <c r="F509" s="19" t="s">
        <v>1042</v>
      </c>
      <c r="G509" s="19" t="s">
        <v>1042</v>
      </c>
      <c r="H509" s="19" t="s">
        <v>219</v>
      </c>
      <c r="I509" s="8" t="s">
        <v>50</v>
      </c>
      <c r="J509" s="19" t="s">
        <v>220</v>
      </c>
      <c r="K509" s="19" t="s">
        <v>23</v>
      </c>
      <c r="L509" s="8" t="str">
        <f t="shared" si="14"/>
        <v>Dallas_TX</v>
      </c>
      <c r="M509" s="9" t="str">
        <f t="shared" si="15"/>
        <v>-96.7954025268554_Multimodal</v>
      </c>
      <c r="N509" s="19" t="s">
        <v>23</v>
      </c>
      <c r="O509" s="5"/>
      <c r="P509" s="5"/>
      <c r="Q509">
        <f>VLOOKUP($L509,LocID!$B$2:$I$966, 7, FALSE)</f>
        <v>-96.795402526855398</v>
      </c>
      <c r="S509"/>
    </row>
    <row r="510" spans="1:19" ht="33" x14ac:dyDescent="0.25">
      <c r="A510" s="5">
        <v>1908</v>
      </c>
      <c r="B510" s="6">
        <v>2013.0263</v>
      </c>
      <c r="C510" s="12" t="s">
        <v>246</v>
      </c>
      <c r="D510" s="12" t="s">
        <v>1052</v>
      </c>
      <c r="E510" s="15" t="s">
        <v>331</v>
      </c>
      <c r="F510" s="15" t="s">
        <v>1053</v>
      </c>
      <c r="G510" s="15" t="s">
        <v>1053</v>
      </c>
      <c r="H510" s="15" t="s">
        <v>76</v>
      </c>
      <c r="I510" s="8" t="s">
        <v>50</v>
      </c>
      <c r="J510" s="15" t="s">
        <v>77</v>
      </c>
      <c r="K510" s="12" t="s">
        <v>23</v>
      </c>
      <c r="L510" s="8" t="str">
        <f t="shared" si="14"/>
        <v>Dana Point_CA</v>
      </c>
      <c r="M510" s="9" t="str">
        <f t="shared" si="15"/>
        <v>-117.697639465332_Multimodal</v>
      </c>
      <c r="N510" s="12" t="s">
        <v>23</v>
      </c>
      <c r="O510" s="5"/>
      <c r="P510" s="5"/>
      <c r="Q510">
        <f>VLOOKUP($L510,LocID!$B$2:$I$966, 7, FALSE)</f>
        <v>-117.697639465332</v>
      </c>
      <c r="S510"/>
    </row>
    <row r="511" spans="1:19" ht="33" x14ac:dyDescent="0.25">
      <c r="A511" s="5">
        <v>2079</v>
      </c>
      <c r="B511" s="6">
        <v>2013.0797</v>
      </c>
      <c r="C511" s="8" t="s">
        <v>112</v>
      </c>
      <c r="D511" s="8" t="s">
        <v>1054</v>
      </c>
      <c r="E511" s="8" t="s">
        <v>1055</v>
      </c>
      <c r="F511" s="8" t="s">
        <v>1053</v>
      </c>
      <c r="G511" s="8" t="s">
        <v>1053</v>
      </c>
      <c r="H511" s="8" t="s">
        <v>76</v>
      </c>
      <c r="I511" s="8" t="s">
        <v>50</v>
      </c>
      <c r="J511" s="8" t="s">
        <v>77</v>
      </c>
      <c r="K511" s="12" t="s">
        <v>26</v>
      </c>
      <c r="L511" s="8" t="str">
        <f t="shared" si="14"/>
        <v>Dana Point_CA</v>
      </c>
      <c r="M511" s="9" t="str">
        <f t="shared" si="15"/>
        <v>-117.697639465332_Parking and TDM</v>
      </c>
      <c r="N511" s="12" t="s">
        <v>26</v>
      </c>
      <c r="O511" s="5"/>
      <c r="P511" s="5"/>
      <c r="Q511">
        <f>VLOOKUP($L511,LocID!$B$2:$I$966, 7, FALSE)</f>
        <v>-117.697639465332</v>
      </c>
      <c r="S511"/>
    </row>
    <row r="512" spans="1:19" ht="33" x14ac:dyDescent="0.25">
      <c r="A512" s="5">
        <v>2175</v>
      </c>
      <c r="B512" s="6">
        <v>2014.0073</v>
      </c>
      <c r="C512" s="8" t="s">
        <v>115</v>
      </c>
      <c r="D512" s="8" t="s">
        <v>1056</v>
      </c>
      <c r="E512" s="8" t="s">
        <v>1055</v>
      </c>
      <c r="F512" s="8" t="s">
        <v>1053</v>
      </c>
      <c r="G512" s="8" t="s">
        <v>1053</v>
      </c>
      <c r="H512" s="8" t="s">
        <v>76</v>
      </c>
      <c r="I512" s="8" t="s">
        <v>50</v>
      </c>
      <c r="J512" s="8" t="s">
        <v>77</v>
      </c>
      <c r="K512" s="8" t="s">
        <v>26</v>
      </c>
      <c r="L512" s="8" t="str">
        <f t="shared" si="14"/>
        <v>Dana Point_CA</v>
      </c>
      <c r="M512" s="9" t="str">
        <f t="shared" si="15"/>
        <v>-117.697639465332_Parking and TDM</v>
      </c>
      <c r="N512" s="8" t="s">
        <v>26</v>
      </c>
      <c r="O512" s="5"/>
      <c r="P512" s="5"/>
      <c r="Q512">
        <f>VLOOKUP($L512,LocID!$B$2:$I$966, 7, FALSE)</f>
        <v>-117.697639465332</v>
      </c>
      <c r="S512"/>
    </row>
    <row r="513" spans="1:19" ht="33" x14ac:dyDescent="0.25">
      <c r="A513" s="5">
        <v>210</v>
      </c>
      <c r="B513" s="6">
        <v>2015.1047000000001</v>
      </c>
      <c r="C513" s="9" t="s">
        <v>138</v>
      </c>
      <c r="D513" s="17" t="s">
        <v>1057</v>
      </c>
      <c r="E513" s="17" t="s">
        <v>1055</v>
      </c>
      <c r="F513" s="9" t="s">
        <v>1053</v>
      </c>
      <c r="G513" s="9" t="s">
        <v>1053</v>
      </c>
      <c r="H513" s="9" t="s">
        <v>76</v>
      </c>
      <c r="I513" s="8" t="s">
        <v>50</v>
      </c>
      <c r="J513" s="9" t="s">
        <v>77</v>
      </c>
      <c r="K513" s="9" t="s">
        <v>23</v>
      </c>
      <c r="L513" s="8" t="str">
        <f t="shared" si="14"/>
        <v>Dana Point_CA</v>
      </c>
      <c r="M513" s="9" t="str">
        <f t="shared" si="15"/>
        <v>-117.697639465332_Multimodal</v>
      </c>
      <c r="N513" s="9" t="s">
        <v>23</v>
      </c>
      <c r="O513" s="5"/>
      <c r="P513" s="5"/>
      <c r="Q513">
        <f>VLOOKUP($L513,LocID!$B$2:$I$966, 7, FALSE)</f>
        <v>-117.697639465332</v>
      </c>
      <c r="S513"/>
    </row>
    <row r="514" spans="1:19" ht="33" x14ac:dyDescent="0.25">
      <c r="A514" s="5">
        <v>8</v>
      </c>
      <c r="B514" s="6">
        <v>2015.136</v>
      </c>
      <c r="C514" s="22" t="s">
        <v>253</v>
      </c>
      <c r="D514" s="17" t="s">
        <v>1058</v>
      </c>
      <c r="E514" s="17" t="s">
        <v>1059</v>
      </c>
      <c r="F514" s="9" t="s">
        <v>1060</v>
      </c>
      <c r="G514" s="9" t="s">
        <v>1060</v>
      </c>
      <c r="H514" s="9" t="s">
        <v>49</v>
      </c>
      <c r="I514" s="8" t="s">
        <v>50</v>
      </c>
      <c r="J514" s="9" t="s">
        <v>51</v>
      </c>
      <c r="K514" s="9" t="s">
        <v>26</v>
      </c>
      <c r="L514" s="8" t="str">
        <f t="shared" ref="L514:L577" si="16">IF(H514="INT", G514&amp;"_"&amp;I514,  G514&amp;"_"&amp;H514)</f>
        <v>Danvers_MA</v>
      </c>
      <c r="M514" s="9" t="str">
        <f t="shared" ref="M514:M577" si="17">Q514&amp;"_"&amp;N514</f>
        <v>-70.9365005493164_Parking and TDM</v>
      </c>
      <c r="N514" s="9" t="s">
        <v>26</v>
      </c>
      <c r="O514" s="5"/>
      <c r="P514" s="5"/>
      <c r="Q514">
        <f>VLOOKUP($L514,LocID!$B$2:$I$966, 7, FALSE)</f>
        <v>-70.936500549316406</v>
      </c>
      <c r="S514"/>
    </row>
    <row r="515" spans="1:19" x14ac:dyDescent="0.25">
      <c r="A515" s="5">
        <v>498</v>
      </c>
      <c r="B515" s="6">
        <v>2012.434</v>
      </c>
      <c r="C515" s="8" t="s">
        <v>1061</v>
      </c>
      <c r="D515" s="8" t="s">
        <v>1062</v>
      </c>
      <c r="E515" s="8" t="s">
        <v>708</v>
      </c>
      <c r="F515" s="8" t="s">
        <v>1063</v>
      </c>
      <c r="G515" s="8" t="s">
        <v>1063</v>
      </c>
      <c r="H515" s="8" t="s">
        <v>20</v>
      </c>
      <c r="I515" s="8" t="s">
        <v>1064</v>
      </c>
      <c r="J515" s="8" t="s">
        <v>22</v>
      </c>
      <c r="K515" s="8" t="s">
        <v>52</v>
      </c>
      <c r="L515" s="8" t="str">
        <f t="shared" si="16"/>
        <v>Dar es Salaam_Tanzania</v>
      </c>
      <c r="M515" s="9" t="str">
        <f t="shared" si="17"/>
        <v>39.2676696777343_Transit</v>
      </c>
      <c r="N515" s="8" t="s">
        <v>52</v>
      </c>
      <c r="O515" s="5"/>
      <c r="P515" s="5"/>
      <c r="Q515">
        <f>VLOOKUP($L515,LocID!$B$2:$I$966, 7, FALSE)</f>
        <v>39.267669677734297</v>
      </c>
      <c r="S515"/>
    </row>
    <row r="516" spans="1:19" ht="33" x14ac:dyDescent="0.25">
      <c r="A516" s="5">
        <v>1632</v>
      </c>
      <c r="B516" s="6">
        <v>2012.702</v>
      </c>
      <c r="C516" s="12" t="s">
        <v>110</v>
      </c>
      <c r="D516" s="12" t="s">
        <v>1065</v>
      </c>
      <c r="E516" s="12" t="s">
        <v>213</v>
      </c>
      <c r="F516" s="12" t="s">
        <v>1066</v>
      </c>
      <c r="G516" s="12" t="s">
        <v>1066</v>
      </c>
      <c r="H516" s="12" t="s">
        <v>49</v>
      </c>
      <c r="I516" s="8" t="s">
        <v>50</v>
      </c>
      <c r="J516" s="12" t="s">
        <v>51</v>
      </c>
      <c r="K516" s="12" t="s">
        <v>26</v>
      </c>
      <c r="L516" s="8" t="str">
        <f t="shared" si="16"/>
        <v>Dartmouth_MA</v>
      </c>
      <c r="M516" s="9" t="str">
        <f t="shared" si="17"/>
        <v>-70.9660263061523_Parking and TDM</v>
      </c>
      <c r="N516" s="12" t="s">
        <v>26</v>
      </c>
      <c r="O516" s="5"/>
      <c r="P516" s="5"/>
      <c r="Q516">
        <f>VLOOKUP($L516,LocID!$B$2:$I$966, 7, FALSE)</f>
        <v>-70.966026306152301</v>
      </c>
      <c r="S516"/>
    </row>
    <row r="517" spans="1:19" ht="33" x14ac:dyDescent="0.25">
      <c r="A517" s="5">
        <v>709</v>
      </c>
      <c r="B517" s="6">
        <v>2008.4870000000001</v>
      </c>
      <c r="C517" s="8" t="s">
        <v>37</v>
      </c>
      <c r="D517" s="11" t="s">
        <v>1067</v>
      </c>
      <c r="E517" s="8" t="s">
        <v>1068</v>
      </c>
      <c r="F517" s="10" t="s">
        <v>1069</v>
      </c>
      <c r="G517" s="10" t="s">
        <v>1069</v>
      </c>
      <c r="H517" s="8" t="s">
        <v>488</v>
      </c>
      <c r="I517" s="8" t="s">
        <v>50</v>
      </c>
      <c r="J517" s="8" t="s">
        <v>61</v>
      </c>
      <c r="K517" s="8" t="s">
        <v>23</v>
      </c>
      <c r="L517" s="8" t="str">
        <f t="shared" si="16"/>
        <v>Davenport_IA</v>
      </c>
      <c r="M517" s="9" t="str">
        <f t="shared" si="17"/>
        <v>-90.5764007568359_Multimodal</v>
      </c>
      <c r="N517" s="8" t="s">
        <v>23</v>
      </c>
      <c r="O517" s="5"/>
      <c r="P517" s="5"/>
      <c r="Q517">
        <f>VLOOKUP($L517,LocID!$B$2:$I$966, 7, FALSE)</f>
        <v>-90.576400756835895</v>
      </c>
      <c r="S517"/>
    </row>
    <row r="518" spans="1:19" ht="33" x14ac:dyDescent="0.25">
      <c r="A518" s="5">
        <v>1101</v>
      </c>
      <c r="B518" s="6">
        <v>2010.029</v>
      </c>
      <c r="C518" s="8" t="s">
        <v>43</v>
      </c>
      <c r="D518" s="11" t="s">
        <v>1070</v>
      </c>
      <c r="E518" s="8" t="s">
        <v>1068</v>
      </c>
      <c r="F518" s="10" t="s">
        <v>1069</v>
      </c>
      <c r="G518" s="10" t="s">
        <v>1069</v>
      </c>
      <c r="H518" s="8" t="s">
        <v>488</v>
      </c>
      <c r="I518" s="8" t="s">
        <v>50</v>
      </c>
      <c r="J518" s="8" t="s">
        <v>61</v>
      </c>
      <c r="K518" s="8" t="s">
        <v>23</v>
      </c>
      <c r="L518" s="8" t="str">
        <f t="shared" si="16"/>
        <v>Davenport_IA</v>
      </c>
      <c r="M518" s="9" t="str">
        <f t="shared" si="17"/>
        <v>-90.5764007568359_Multimodal</v>
      </c>
      <c r="N518" s="8" t="s">
        <v>23</v>
      </c>
      <c r="O518" s="5"/>
      <c r="P518" s="5"/>
      <c r="Q518">
        <f>VLOOKUP($L518,LocID!$B$2:$I$966, 7, FALSE)</f>
        <v>-90.576400756835895</v>
      </c>
      <c r="S518"/>
    </row>
    <row r="519" spans="1:19" ht="33" x14ac:dyDescent="0.25">
      <c r="A519" s="5">
        <v>2569</v>
      </c>
      <c r="B519" s="6">
        <v>2014.1328000000001</v>
      </c>
      <c r="C519" s="8" t="s">
        <v>253</v>
      </c>
      <c r="D519" s="16" t="s">
        <v>1071</v>
      </c>
      <c r="E519" s="16" t="s">
        <v>1072</v>
      </c>
      <c r="F519" s="8" t="s">
        <v>1073</v>
      </c>
      <c r="G519" s="8" t="s">
        <v>1073</v>
      </c>
      <c r="H519" s="8" t="s">
        <v>76</v>
      </c>
      <c r="I519" s="8" t="s">
        <v>50</v>
      </c>
      <c r="J519" s="8" t="s">
        <v>77</v>
      </c>
      <c r="K519" s="8" t="s">
        <v>23</v>
      </c>
      <c r="L519" s="8" t="str">
        <f t="shared" si="16"/>
        <v>Davis_CA</v>
      </c>
      <c r="M519" s="9" t="str">
        <f t="shared" si="17"/>
        <v>-121.744567871093_Multimodal</v>
      </c>
      <c r="N519" s="8" t="s">
        <v>23</v>
      </c>
      <c r="O519" s="5"/>
      <c r="P519" s="5"/>
      <c r="Q519">
        <f>VLOOKUP($L519,LocID!$B$2:$I$966, 7, FALSE)</f>
        <v>-121.744567871093</v>
      </c>
      <c r="S519"/>
    </row>
    <row r="520" spans="1:19" x14ac:dyDescent="0.25">
      <c r="A520" s="5">
        <v>400</v>
      </c>
      <c r="B520" s="6">
        <v>2006.4059999999999</v>
      </c>
      <c r="C520" s="8">
        <v>2007</v>
      </c>
      <c r="D520" s="8" t="s">
        <v>1074</v>
      </c>
      <c r="E520" s="8" t="s">
        <v>1075</v>
      </c>
      <c r="F520" s="10" t="s">
        <v>1076</v>
      </c>
      <c r="G520" s="10" t="s">
        <v>1076</v>
      </c>
      <c r="H520" s="8" t="s">
        <v>60</v>
      </c>
      <c r="I520" s="8" t="s">
        <v>50</v>
      </c>
      <c r="J520" s="10" t="s">
        <v>61</v>
      </c>
      <c r="K520" s="8" t="s">
        <v>98</v>
      </c>
      <c r="L520" s="8" t="str">
        <f t="shared" si="16"/>
        <v>Dayton_OH</v>
      </c>
      <c r="M520" s="9" t="str">
        <f t="shared" si="17"/>
        <v>-84.1944427490234_PACT</v>
      </c>
      <c r="N520" s="8" t="s">
        <v>98</v>
      </c>
      <c r="O520" s="5"/>
      <c r="P520" s="5"/>
      <c r="Q520">
        <f>VLOOKUP($L520,LocID!$B$2:$I$966, 7, FALSE)</f>
        <v>-84.194442749023395</v>
      </c>
      <c r="S520"/>
    </row>
    <row r="521" spans="1:19" x14ac:dyDescent="0.25">
      <c r="A521" s="5">
        <v>663</v>
      </c>
      <c r="B521" s="6">
        <v>2008.357</v>
      </c>
      <c r="C521" s="8" t="s">
        <v>35</v>
      </c>
      <c r="D521" s="11" t="s">
        <v>1077</v>
      </c>
      <c r="E521" s="8" t="s">
        <v>1078</v>
      </c>
      <c r="F521" s="10" t="s">
        <v>1079</v>
      </c>
      <c r="G521" s="10" t="s">
        <v>1079</v>
      </c>
      <c r="H521" s="8" t="s">
        <v>160</v>
      </c>
      <c r="I521" s="8" t="s">
        <v>50</v>
      </c>
      <c r="J521" s="8" t="s">
        <v>161</v>
      </c>
      <c r="K521" s="8" t="s">
        <v>52</v>
      </c>
      <c r="L521" s="8" t="str">
        <f t="shared" si="16"/>
        <v>Decatur_GA</v>
      </c>
      <c r="M521" s="9" t="str">
        <f t="shared" si="17"/>
        <v>-84.2965927124023_Transit</v>
      </c>
      <c r="N521" s="8" t="s">
        <v>52</v>
      </c>
      <c r="O521" s="5"/>
      <c r="P521" s="5"/>
      <c r="Q521">
        <f>VLOOKUP($L521,LocID!$B$2:$I$966, 7, FALSE)</f>
        <v>-84.296592712402301</v>
      </c>
      <c r="S521"/>
    </row>
    <row r="522" spans="1:19" ht="33" x14ac:dyDescent="0.25">
      <c r="A522" s="5">
        <v>1634</v>
      </c>
      <c r="B522" s="6">
        <v>2012.4680000000001</v>
      </c>
      <c r="C522" s="8" t="s">
        <v>110</v>
      </c>
      <c r="D522" s="8" t="s">
        <v>1080</v>
      </c>
      <c r="E522" s="8" t="s">
        <v>1081</v>
      </c>
      <c r="F522" s="8" t="s">
        <v>1082</v>
      </c>
      <c r="G522" s="8" t="s">
        <v>1082</v>
      </c>
      <c r="H522" s="8" t="s">
        <v>49</v>
      </c>
      <c r="I522" s="8" t="s">
        <v>50</v>
      </c>
      <c r="J522" s="8" t="s">
        <v>51</v>
      </c>
      <c r="K522" s="12" t="s">
        <v>23</v>
      </c>
      <c r="L522" s="8" t="str">
        <f t="shared" si="16"/>
        <v>Deerfield_MA</v>
      </c>
      <c r="M522" s="9" t="str">
        <f t="shared" si="17"/>
        <v>-72.6019973754882_Multimodal</v>
      </c>
      <c r="N522" s="12" t="s">
        <v>23</v>
      </c>
      <c r="O522" s="5"/>
      <c r="P522" s="5"/>
      <c r="Q522">
        <f>VLOOKUP($L522,LocID!$B$2:$I$966, 7, FALSE)</f>
        <v>-72.601997375488196</v>
      </c>
      <c r="S522"/>
    </row>
    <row r="523" spans="1:19" ht="33" x14ac:dyDescent="0.25">
      <c r="A523" s="5">
        <v>1907</v>
      </c>
      <c r="B523" s="6">
        <v>2013.0311999999999</v>
      </c>
      <c r="C523" s="8" t="s">
        <v>246</v>
      </c>
      <c r="D523" s="8" t="s">
        <v>1083</v>
      </c>
      <c r="E523" s="8" t="s">
        <v>1084</v>
      </c>
      <c r="F523" s="10" t="s">
        <v>1085</v>
      </c>
      <c r="G523" s="10" t="s">
        <v>1085</v>
      </c>
      <c r="H523" s="8" t="s">
        <v>76</v>
      </c>
      <c r="I523" s="8" t="s">
        <v>50</v>
      </c>
      <c r="J523" s="8" t="s">
        <v>77</v>
      </c>
      <c r="K523" s="12" t="s">
        <v>26</v>
      </c>
      <c r="L523" s="8" t="str">
        <f t="shared" si="16"/>
        <v>Del Mar_CA</v>
      </c>
      <c r="M523" s="9" t="str">
        <f t="shared" si="17"/>
        <v>-117.263481140136_Parking and TDM</v>
      </c>
      <c r="N523" s="12" t="s">
        <v>26</v>
      </c>
      <c r="O523" s="5"/>
      <c r="P523" s="5"/>
      <c r="Q523">
        <f>VLOOKUP($L523,LocID!$B$2:$I$966, 7, FALSE)</f>
        <v>-117.26348114013599</v>
      </c>
      <c r="S523"/>
    </row>
    <row r="524" spans="1:19" ht="33" x14ac:dyDescent="0.25">
      <c r="A524" s="5">
        <v>1115</v>
      </c>
      <c r="B524" s="6">
        <v>2010.5740000000001</v>
      </c>
      <c r="C524" s="8" t="s">
        <v>43</v>
      </c>
      <c r="D524" s="11" t="s">
        <v>1086</v>
      </c>
      <c r="E524" s="8" t="s">
        <v>1087</v>
      </c>
      <c r="F524" s="10" t="s">
        <v>1088</v>
      </c>
      <c r="G524" s="10" t="s">
        <v>1088</v>
      </c>
      <c r="H524" s="8" t="s">
        <v>76</v>
      </c>
      <c r="I524" s="8" t="s">
        <v>50</v>
      </c>
      <c r="J524" s="8" t="s">
        <v>77</v>
      </c>
      <c r="K524" s="8" t="s">
        <v>23</v>
      </c>
      <c r="L524" s="8" t="str">
        <f t="shared" si="16"/>
        <v>Delano_CA</v>
      </c>
      <c r="M524" s="9" t="str">
        <f t="shared" si="17"/>
        <v>-119.245277404785_Multimodal</v>
      </c>
      <c r="N524" s="8" t="s">
        <v>23</v>
      </c>
      <c r="O524" s="5"/>
      <c r="P524" s="5"/>
      <c r="Q524">
        <f>VLOOKUP($L524,LocID!$B$2:$I$966, 7, FALSE)</f>
        <v>-119.245277404785</v>
      </c>
      <c r="S524"/>
    </row>
    <row r="525" spans="1:19" x14ac:dyDescent="0.25">
      <c r="A525" s="5">
        <v>303</v>
      </c>
      <c r="B525" s="6">
        <v>2012.432</v>
      </c>
      <c r="C525" s="8">
        <v>2003</v>
      </c>
      <c r="D525" s="8" t="s">
        <v>1089</v>
      </c>
      <c r="E525" s="8" t="s">
        <v>1090</v>
      </c>
      <c r="F525" s="8" t="s">
        <v>1091</v>
      </c>
      <c r="G525" s="8" t="s">
        <v>1091</v>
      </c>
      <c r="H525" s="8" t="s">
        <v>20</v>
      </c>
      <c r="I525" s="20" t="s">
        <v>1092</v>
      </c>
      <c r="J525" s="8" t="s">
        <v>22</v>
      </c>
      <c r="K525" s="8" t="s">
        <v>52</v>
      </c>
      <c r="L525" s="8" t="str">
        <f t="shared" si="16"/>
        <v>Delhi_India</v>
      </c>
      <c r="M525" s="9" t="str">
        <f t="shared" si="17"/>
        <v>77.2164306640625_Transit</v>
      </c>
      <c r="N525" s="8" t="s">
        <v>52</v>
      </c>
      <c r="O525" s="5"/>
      <c r="P525" s="5"/>
      <c r="Q525">
        <f>VLOOKUP($L525,LocID!$B$2:$I$966, 7, FALSE)</f>
        <v>77.2164306640625</v>
      </c>
      <c r="S525"/>
    </row>
    <row r="526" spans="1:19" ht="33" x14ac:dyDescent="0.25">
      <c r="A526" s="5">
        <v>2591</v>
      </c>
      <c r="B526" s="6">
        <v>2014.1318000000001</v>
      </c>
      <c r="C526" s="8" t="s">
        <v>306</v>
      </c>
      <c r="D526" s="16" t="s">
        <v>1093</v>
      </c>
      <c r="E526" s="16" t="s">
        <v>1094</v>
      </c>
      <c r="F526" s="8" t="s">
        <v>1095</v>
      </c>
      <c r="G526" s="8" t="s">
        <v>1095</v>
      </c>
      <c r="H526" s="8" t="s">
        <v>219</v>
      </c>
      <c r="I526" s="8" t="s">
        <v>50</v>
      </c>
      <c r="J526" s="8" t="s">
        <v>220</v>
      </c>
      <c r="K526" s="8" t="s">
        <v>1096</v>
      </c>
      <c r="L526" s="8" t="str">
        <f t="shared" si="16"/>
        <v>Denton_TX</v>
      </c>
      <c r="M526" s="9" t="str">
        <f t="shared" si="17"/>
        <v>-97.1309814453125_Multimodal</v>
      </c>
      <c r="N526" s="8" t="s">
        <v>23</v>
      </c>
      <c r="O526" s="5">
        <v>1</v>
      </c>
      <c r="P526" s="5"/>
      <c r="Q526">
        <f>VLOOKUP($L526,LocID!$B$2:$I$966, 7, FALSE)</f>
        <v>-97.1309814453125</v>
      </c>
      <c r="S526"/>
    </row>
    <row r="527" spans="1:19" ht="33" x14ac:dyDescent="0.25">
      <c r="A527" s="5">
        <v>318</v>
      </c>
      <c r="B527" s="6">
        <v>2007.021</v>
      </c>
      <c r="C527" s="8">
        <v>2007</v>
      </c>
      <c r="D527" s="8" t="s">
        <v>1097</v>
      </c>
      <c r="E527" s="8" t="s">
        <v>1098</v>
      </c>
      <c r="F527" s="10" t="s">
        <v>1099</v>
      </c>
      <c r="G527" s="10" t="s">
        <v>1099</v>
      </c>
      <c r="H527" s="8" t="s">
        <v>244</v>
      </c>
      <c r="I527" s="8" t="s">
        <v>50</v>
      </c>
      <c r="J527" s="10" t="s">
        <v>245</v>
      </c>
      <c r="K527" s="8" t="s">
        <v>26</v>
      </c>
      <c r="L527" s="8" t="str">
        <f t="shared" si="16"/>
        <v>Denver_CO</v>
      </c>
      <c r="M527" s="9" t="str">
        <f t="shared" si="17"/>
        <v>-104.992301940917_Parking and TDM</v>
      </c>
      <c r="N527" s="8" t="s">
        <v>26</v>
      </c>
      <c r="O527" s="5"/>
      <c r="P527" s="5"/>
      <c r="Q527">
        <f>VLOOKUP($L527,LocID!$B$2:$I$966, 7, FALSE)</f>
        <v>-104.992301940917</v>
      </c>
      <c r="S527"/>
    </row>
    <row r="528" spans="1:19" x14ac:dyDescent="0.25">
      <c r="A528" s="5">
        <v>342</v>
      </c>
      <c r="B528" s="6">
        <v>2007.1010000000001</v>
      </c>
      <c r="C528" s="8">
        <v>2007</v>
      </c>
      <c r="D528" s="8" t="s">
        <v>1100</v>
      </c>
      <c r="E528" s="8" t="s">
        <v>1101</v>
      </c>
      <c r="F528" s="10" t="s">
        <v>1099</v>
      </c>
      <c r="G528" s="10" t="s">
        <v>1099</v>
      </c>
      <c r="H528" s="8" t="s">
        <v>244</v>
      </c>
      <c r="I528" s="8" t="s">
        <v>50</v>
      </c>
      <c r="J528" s="10" t="s">
        <v>245</v>
      </c>
      <c r="K528" s="8" t="s">
        <v>52</v>
      </c>
      <c r="L528" s="8" t="str">
        <f t="shared" si="16"/>
        <v>Denver_CO</v>
      </c>
      <c r="M528" s="9" t="str">
        <f t="shared" si="17"/>
        <v>-104.992301940917_Transit</v>
      </c>
      <c r="N528" s="8" t="s">
        <v>52</v>
      </c>
      <c r="O528" s="5"/>
      <c r="P528" s="5"/>
      <c r="Q528">
        <f>VLOOKUP($L528,LocID!$B$2:$I$966, 7, FALSE)</f>
        <v>-104.992301940917</v>
      </c>
      <c r="S528"/>
    </row>
    <row r="529" spans="1:19" ht="33" x14ac:dyDescent="0.25">
      <c r="A529" s="5">
        <v>378</v>
      </c>
      <c r="B529" s="6">
        <v>2006.3140000000001</v>
      </c>
      <c r="C529" s="8">
        <v>2007</v>
      </c>
      <c r="D529" s="8" t="s">
        <v>1102</v>
      </c>
      <c r="E529" s="8" t="s">
        <v>1103</v>
      </c>
      <c r="F529" s="10" t="s">
        <v>1099</v>
      </c>
      <c r="G529" s="10" t="s">
        <v>1099</v>
      </c>
      <c r="H529" s="8" t="s">
        <v>244</v>
      </c>
      <c r="I529" s="8" t="s">
        <v>50</v>
      </c>
      <c r="J529" s="10" t="s">
        <v>245</v>
      </c>
      <c r="K529" s="8" t="s">
        <v>23</v>
      </c>
      <c r="L529" s="8" t="str">
        <f t="shared" si="16"/>
        <v>Denver_CO</v>
      </c>
      <c r="M529" s="9" t="str">
        <f t="shared" si="17"/>
        <v>-104.992301940917_Multimodal</v>
      </c>
      <c r="N529" s="8" t="s">
        <v>23</v>
      </c>
      <c r="O529" s="5"/>
      <c r="P529" s="5"/>
      <c r="Q529">
        <f>VLOOKUP($L529,LocID!$B$2:$I$966, 7, FALSE)</f>
        <v>-104.992301940917</v>
      </c>
      <c r="S529"/>
    </row>
    <row r="530" spans="1:19" ht="33" x14ac:dyDescent="0.25">
      <c r="A530" s="5">
        <v>831</v>
      </c>
      <c r="B530" s="6">
        <v>2008.482</v>
      </c>
      <c r="C530" s="8" t="s">
        <v>41</v>
      </c>
      <c r="D530" s="11" t="s">
        <v>1104</v>
      </c>
      <c r="E530" s="8" t="s">
        <v>1105</v>
      </c>
      <c r="F530" s="10" t="s">
        <v>1099</v>
      </c>
      <c r="G530" s="10" t="s">
        <v>1099</v>
      </c>
      <c r="H530" s="8" t="s">
        <v>244</v>
      </c>
      <c r="I530" s="8" t="s">
        <v>50</v>
      </c>
      <c r="J530" s="8" t="s">
        <v>245</v>
      </c>
      <c r="K530" s="8" t="s">
        <v>23</v>
      </c>
      <c r="L530" s="8" t="str">
        <f t="shared" si="16"/>
        <v>Denver_CO</v>
      </c>
      <c r="M530" s="9" t="str">
        <f t="shared" si="17"/>
        <v>-104.992301940917_Multimodal</v>
      </c>
      <c r="N530" s="8" t="s">
        <v>23</v>
      </c>
      <c r="O530" s="5"/>
      <c r="P530" s="5"/>
      <c r="Q530">
        <f>VLOOKUP($L530,LocID!$B$2:$I$966, 7, FALSE)</f>
        <v>-104.992301940917</v>
      </c>
      <c r="S530"/>
    </row>
    <row r="531" spans="1:19" ht="33" x14ac:dyDescent="0.25">
      <c r="A531" s="5">
        <v>854</v>
      </c>
      <c r="B531" s="6">
        <v>2009.252</v>
      </c>
      <c r="C531" s="8" t="s">
        <v>41</v>
      </c>
      <c r="D531" s="11" t="s">
        <v>1106</v>
      </c>
      <c r="E531" s="8" t="s">
        <v>1103</v>
      </c>
      <c r="F531" s="10" t="s">
        <v>1099</v>
      </c>
      <c r="G531" s="10" t="s">
        <v>1099</v>
      </c>
      <c r="H531" s="8" t="s">
        <v>244</v>
      </c>
      <c r="I531" s="8" t="s">
        <v>50</v>
      </c>
      <c r="J531" s="8" t="s">
        <v>245</v>
      </c>
      <c r="K531" s="8" t="s">
        <v>23</v>
      </c>
      <c r="L531" s="8" t="str">
        <f t="shared" si="16"/>
        <v>Denver_CO</v>
      </c>
      <c r="M531" s="9" t="str">
        <f t="shared" si="17"/>
        <v>-104.992301940917_Multimodal</v>
      </c>
      <c r="N531" s="8" t="s">
        <v>23</v>
      </c>
      <c r="O531" s="5"/>
      <c r="P531" s="5"/>
      <c r="Q531">
        <f>VLOOKUP($L531,LocID!$B$2:$I$966, 7, FALSE)</f>
        <v>-104.992301940917</v>
      </c>
      <c r="S531"/>
    </row>
    <row r="532" spans="1:19" x14ac:dyDescent="0.25">
      <c r="A532" s="5">
        <v>871</v>
      </c>
      <c r="B532" s="6">
        <v>2009.4590000000001</v>
      </c>
      <c r="C532" s="8" t="s">
        <v>56</v>
      </c>
      <c r="D532" s="11" t="s">
        <v>1107</v>
      </c>
      <c r="E532" s="8" t="s">
        <v>1108</v>
      </c>
      <c r="F532" s="10" t="s">
        <v>1099</v>
      </c>
      <c r="G532" s="10" t="s">
        <v>1099</v>
      </c>
      <c r="H532" s="8" t="s">
        <v>244</v>
      </c>
      <c r="I532" s="8" t="s">
        <v>50</v>
      </c>
      <c r="J532" s="8" t="s">
        <v>245</v>
      </c>
      <c r="K532" s="8" t="s">
        <v>52</v>
      </c>
      <c r="L532" s="8" t="str">
        <f t="shared" si="16"/>
        <v>Denver_CO</v>
      </c>
      <c r="M532" s="9" t="str">
        <f t="shared" si="17"/>
        <v>-104.992301940917_Transit</v>
      </c>
      <c r="N532" s="8" t="s">
        <v>52</v>
      </c>
      <c r="O532" s="5"/>
      <c r="P532" s="5"/>
      <c r="Q532">
        <f>VLOOKUP($L532,LocID!$B$2:$I$966, 7, FALSE)</f>
        <v>-104.992301940917</v>
      </c>
      <c r="S532"/>
    </row>
    <row r="533" spans="1:19" ht="33" x14ac:dyDescent="0.25">
      <c r="A533" s="5">
        <v>936</v>
      </c>
      <c r="B533" s="6">
        <v>2010.1669999999999</v>
      </c>
      <c r="C533" s="8" t="s">
        <v>204</v>
      </c>
      <c r="D533" s="11" t="s">
        <v>1097</v>
      </c>
      <c r="E533" s="8" t="s">
        <v>1098</v>
      </c>
      <c r="F533" s="10" t="s">
        <v>1099</v>
      </c>
      <c r="G533" s="10" t="s">
        <v>1099</v>
      </c>
      <c r="H533" s="8" t="s">
        <v>244</v>
      </c>
      <c r="I533" s="8" t="s">
        <v>50</v>
      </c>
      <c r="J533" s="8" t="s">
        <v>245</v>
      </c>
      <c r="K533" s="8" t="s">
        <v>26</v>
      </c>
      <c r="L533" s="8" t="str">
        <f t="shared" si="16"/>
        <v>Denver_CO</v>
      </c>
      <c r="M533" s="9" t="str">
        <f t="shared" si="17"/>
        <v>-104.992301940917_Parking and TDM</v>
      </c>
      <c r="N533" s="8" t="s">
        <v>26</v>
      </c>
      <c r="O533" s="5"/>
      <c r="P533" s="5"/>
      <c r="Q533">
        <f>VLOOKUP($L533,LocID!$B$2:$I$966, 7, FALSE)</f>
        <v>-104.992301940917</v>
      </c>
      <c r="S533"/>
    </row>
    <row r="534" spans="1:19" ht="33" x14ac:dyDescent="0.25">
      <c r="A534" s="5">
        <v>946</v>
      </c>
      <c r="B534" s="6">
        <v>2010.1030000000001</v>
      </c>
      <c r="C534" s="8" t="s">
        <v>204</v>
      </c>
      <c r="D534" s="11" t="s">
        <v>1109</v>
      </c>
      <c r="E534" s="8" t="s">
        <v>1110</v>
      </c>
      <c r="F534" s="10" t="s">
        <v>1099</v>
      </c>
      <c r="G534" s="10" t="s">
        <v>1099</v>
      </c>
      <c r="H534" s="8" t="s">
        <v>244</v>
      </c>
      <c r="I534" s="8" t="s">
        <v>50</v>
      </c>
      <c r="J534" s="8" t="s">
        <v>245</v>
      </c>
      <c r="K534" s="8" t="s">
        <v>26</v>
      </c>
      <c r="L534" s="8" t="str">
        <f t="shared" si="16"/>
        <v>Denver_CO</v>
      </c>
      <c r="M534" s="9" t="str">
        <f t="shared" si="17"/>
        <v>-104.992301940917_Parking and TDM</v>
      </c>
      <c r="N534" s="8" t="s">
        <v>26</v>
      </c>
      <c r="O534" s="5"/>
      <c r="P534" s="5"/>
      <c r="Q534">
        <f>VLOOKUP($L534,LocID!$B$2:$I$966, 7, FALSE)</f>
        <v>-104.992301940917</v>
      </c>
      <c r="S534"/>
    </row>
    <row r="535" spans="1:19" x14ac:dyDescent="0.25">
      <c r="A535" s="5">
        <v>1324</v>
      </c>
      <c r="B535" s="6">
        <v>2011.4870000000001</v>
      </c>
      <c r="C535" s="8" t="s">
        <v>409</v>
      </c>
      <c r="D535" s="11" t="s">
        <v>1111</v>
      </c>
      <c r="E535" s="8" t="s">
        <v>1103</v>
      </c>
      <c r="F535" s="10" t="s">
        <v>1099</v>
      </c>
      <c r="G535" s="10" t="s">
        <v>1099</v>
      </c>
      <c r="H535" s="8" t="s">
        <v>244</v>
      </c>
      <c r="I535" s="8" t="s">
        <v>50</v>
      </c>
      <c r="J535" s="8" t="s">
        <v>245</v>
      </c>
      <c r="K535" s="8" t="s">
        <v>52</v>
      </c>
      <c r="L535" s="8" t="str">
        <f t="shared" si="16"/>
        <v>Denver_CO</v>
      </c>
      <c r="M535" s="9" t="str">
        <f t="shared" si="17"/>
        <v>-104.992301940917_Transit</v>
      </c>
      <c r="N535" s="8" t="s">
        <v>52</v>
      </c>
      <c r="O535" s="5"/>
      <c r="P535" s="5"/>
      <c r="Q535">
        <f>VLOOKUP($L535,LocID!$B$2:$I$966, 7, FALSE)</f>
        <v>-104.992301940917</v>
      </c>
      <c r="S535"/>
    </row>
    <row r="536" spans="1:19" x14ac:dyDescent="0.25">
      <c r="A536" s="5">
        <v>1385</v>
      </c>
      <c r="B536" s="6">
        <v>2011.479</v>
      </c>
      <c r="C536" s="8" t="s">
        <v>409</v>
      </c>
      <c r="D536" s="11" t="s">
        <v>1112</v>
      </c>
      <c r="E536" s="8" t="s">
        <v>1103</v>
      </c>
      <c r="F536" s="10" t="s">
        <v>1099</v>
      </c>
      <c r="G536" s="10" t="s">
        <v>1099</v>
      </c>
      <c r="H536" s="8" t="s">
        <v>244</v>
      </c>
      <c r="I536" s="8" t="s">
        <v>50</v>
      </c>
      <c r="J536" s="8" t="s">
        <v>245</v>
      </c>
      <c r="K536" s="8" t="s">
        <v>52</v>
      </c>
      <c r="L536" s="8" t="str">
        <f t="shared" si="16"/>
        <v>Denver_CO</v>
      </c>
      <c r="M536" s="9" t="str">
        <f t="shared" si="17"/>
        <v>-104.992301940917_Transit</v>
      </c>
      <c r="N536" s="8" t="s">
        <v>52</v>
      </c>
      <c r="O536" s="5"/>
      <c r="P536" s="5"/>
      <c r="Q536">
        <f>VLOOKUP($L536,LocID!$B$2:$I$966, 7, FALSE)</f>
        <v>-104.992301940917</v>
      </c>
      <c r="S536"/>
    </row>
    <row r="537" spans="1:19" ht="22.5" x14ac:dyDescent="0.25">
      <c r="A537" s="5">
        <v>1603</v>
      </c>
      <c r="B537" s="6">
        <v>2012.261</v>
      </c>
      <c r="C537" s="10" t="s">
        <v>87</v>
      </c>
      <c r="D537" s="10" t="s">
        <v>1113</v>
      </c>
      <c r="E537" s="10" t="s">
        <v>1114</v>
      </c>
      <c r="F537" s="10" t="s">
        <v>1099</v>
      </c>
      <c r="G537" s="10" t="s">
        <v>1099</v>
      </c>
      <c r="H537" s="10" t="s">
        <v>244</v>
      </c>
      <c r="I537" s="8" t="s">
        <v>50</v>
      </c>
      <c r="J537" s="10" t="s">
        <v>245</v>
      </c>
      <c r="K537" s="10" t="s">
        <v>98</v>
      </c>
      <c r="L537" s="8" t="str">
        <f t="shared" si="16"/>
        <v>Denver_CO</v>
      </c>
      <c r="M537" s="9" t="str">
        <f t="shared" si="17"/>
        <v>-104.992301940917_PACT</v>
      </c>
      <c r="N537" s="10" t="s">
        <v>98</v>
      </c>
      <c r="O537" s="5"/>
      <c r="P537" s="5"/>
      <c r="Q537">
        <f>VLOOKUP($L537,LocID!$B$2:$I$966, 7, FALSE)</f>
        <v>-104.992301940917</v>
      </c>
      <c r="S537"/>
    </row>
    <row r="538" spans="1:19" x14ac:dyDescent="0.25">
      <c r="A538" s="5">
        <v>1719</v>
      </c>
      <c r="B538" s="6">
        <v>2012.7339999999999</v>
      </c>
      <c r="C538" s="12" t="s">
        <v>90</v>
      </c>
      <c r="D538" s="12" t="s">
        <v>1115</v>
      </c>
      <c r="E538" s="12" t="s">
        <v>1101</v>
      </c>
      <c r="F538" s="12" t="s">
        <v>1099</v>
      </c>
      <c r="G538" s="12" t="s">
        <v>1099</v>
      </c>
      <c r="H538" s="12" t="s">
        <v>244</v>
      </c>
      <c r="I538" s="8" t="s">
        <v>50</v>
      </c>
      <c r="J538" s="12" t="s">
        <v>245</v>
      </c>
      <c r="K538" s="12" t="s">
        <v>52</v>
      </c>
      <c r="L538" s="8" t="str">
        <f t="shared" si="16"/>
        <v>Denver_CO</v>
      </c>
      <c r="M538" s="9" t="str">
        <f t="shared" si="17"/>
        <v>-104.992301940917_Transit</v>
      </c>
      <c r="N538" s="12" t="s">
        <v>52</v>
      </c>
      <c r="O538" s="5"/>
      <c r="P538" s="5"/>
      <c r="Q538">
        <f>VLOOKUP($L538,LocID!$B$2:$I$966, 7, FALSE)</f>
        <v>-104.992301940917</v>
      </c>
      <c r="S538"/>
    </row>
    <row r="539" spans="1:19" ht="33" x14ac:dyDescent="0.25">
      <c r="A539" s="5">
        <v>1987</v>
      </c>
      <c r="B539" s="6">
        <v>2013.0727999999999</v>
      </c>
      <c r="C539" s="8" t="s">
        <v>65</v>
      </c>
      <c r="D539" s="8" t="s">
        <v>1116</v>
      </c>
      <c r="E539" s="8" t="s">
        <v>1117</v>
      </c>
      <c r="F539" s="8" t="s">
        <v>1099</v>
      </c>
      <c r="G539" s="8" t="s">
        <v>1099</v>
      </c>
      <c r="H539" s="8" t="s">
        <v>244</v>
      </c>
      <c r="I539" s="8" t="s">
        <v>50</v>
      </c>
      <c r="J539" s="8" t="s">
        <v>245</v>
      </c>
      <c r="K539" s="12" t="s">
        <v>26</v>
      </c>
      <c r="L539" s="8" t="str">
        <f t="shared" si="16"/>
        <v>Denver_CO</v>
      </c>
      <c r="M539" s="9" t="str">
        <f t="shared" si="17"/>
        <v>-104.992301940917_Parking and TDM</v>
      </c>
      <c r="N539" s="12" t="s">
        <v>26</v>
      </c>
      <c r="O539" s="5"/>
      <c r="P539" s="5"/>
      <c r="Q539">
        <f>VLOOKUP($L539,LocID!$B$2:$I$966, 7, FALSE)</f>
        <v>-104.992301940917</v>
      </c>
      <c r="S539"/>
    </row>
    <row r="540" spans="1:19" ht="33" x14ac:dyDescent="0.25">
      <c r="A540" s="5">
        <v>2005</v>
      </c>
      <c r="B540" s="6">
        <v>2013.0778</v>
      </c>
      <c r="C540" s="8" t="s">
        <v>65</v>
      </c>
      <c r="D540" s="8" t="s">
        <v>1118</v>
      </c>
      <c r="E540" s="8" t="s">
        <v>1103</v>
      </c>
      <c r="F540" s="8" t="s">
        <v>1099</v>
      </c>
      <c r="G540" s="8" t="s">
        <v>1099</v>
      </c>
      <c r="H540" s="8" t="s">
        <v>244</v>
      </c>
      <c r="I540" s="8" t="s">
        <v>50</v>
      </c>
      <c r="J540" s="8" t="s">
        <v>245</v>
      </c>
      <c r="K540" s="12" t="s">
        <v>23</v>
      </c>
      <c r="L540" s="8" t="str">
        <f t="shared" si="16"/>
        <v>Denver_CO</v>
      </c>
      <c r="M540" s="9" t="str">
        <f t="shared" si="17"/>
        <v>-104.992301940917_Multimodal</v>
      </c>
      <c r="N540" s="12" t="s">
        <v>23</v>
      </c>
      <c r="O540" s="5"/>
      <c r="P540" s="5"/>
      <c r="Q540">
        <f>VLOOKUP($L540,LocID!$B$2:$I$966, 7, FALSE)</f>
        <v>-104.992301940917</v>
      </c>
      <c r="S540"/>
    </row>
    <row r="541" spans="1:19" ht="33" x14ac:dyDescent="0.25">
      <c r="A541" s="5">
        <v>2056</v>
      </c>
      <c r="B541" s="6">
        <v>2013.1123</v>
      </c>
      <c r="C541" s="8" t="s">
        <v>112</v>
      </c>
      <c r="D541" s="8" t="s">
        <v>1119</v>
      </c>
      <c r="E541" s="8" t="s">
        <v>1120</v>
      </c>
      <c r="F541" s="8" t="s">
        <v>1099</v>
      </c>
      <c r="G541" s="8" t="s">
        <v>1099</v>
      </c>
      <c r="H541" s="8" t="s">
        <v>244</v>
      </c>
      <c r="I541" s="8" t="s">
        <v>50</v>
      </c>
      <c r="J541" s="8" t="s">
        <v>245</v>
      </c>
      <c r="K541" s="12" t="s">
        <v>26</v>
      </c>
      <c r="L541" s="8" t="str">
        <f t="shared" si="16"/>
        <v>Denver_CO</v>
      </c>
      <c r="M541" s="9" t="str">
        <f t="shared" si="17"/>
        <v>-104.992301940917_Parking and TDM</v>
      </c>
      <c r="N541" s="12" t="s">
        <v>26</v>
      </c>
      <c r="O541" s="5"/>
      <c r="P541" s="5"/>
      <c r="Q541">
        <f>VLOOKUP($L541,LocID!$B$2:$I$966, 7, FALSE)</f>
        <v>-104.992301940917</v>
      </c>
      <c r="S541"/>
    </row>
    <row r="542" spans="1:19" ht="33" x14ac:dyDescent="0.25">
      <c r="A542" s="5">
        <v>257</v>
      </c>
      <c r="B542" s="6">
        <v>2015.1153999999999</v>
      </c>
      <c r="C542" s="9" t="s">
        <v>138</v>
      </c>
      <c r="D542" s="17" t="s">
        <v>1121</v>
      </c>
      <c r="E542" s="17" t="s">
        <v>1122</v>
      </c>
      <c r="F542" s="9" t="s">
        <v>1099</v>
      </c>
      <c r="G542" s="9" t="s">
        <v>1099</v>
      </c>
      <c r="H542" s="9" t="s">
        <v>244</v>
      </c>
      <c r="I542" s="8" t="s">
        <v>50</v>
      </c>
      <c r="J542" s="9" t="s">
        <v>245</v>
      </c>
      <c r="K542" s="9" t="s">
        <v>23</v>
      </c>
      <c r="L542" s="8" t="str">
        <f t="shared" si="16"/>
        <v>Denver_CO</v>
      </c>
      <c r="M542" s="9" t="str">
        <f t="shared" si="17"/>
        <v>-104.992301940917_Multimodal</v>
      </c>
      <c r="N542" s="9" t="s">
        <v>23</v>
      </c>
      <c r="O542" s="5"/>
      <c r="P542" s="5"/>
      <c r="Q542">
        <f>VLOOKUP($L542,LocID!$B$2:$I$966, 7, FALSE)</f>
        <v>-104.992301940917</v>
      </c>
      <c r="S542"/>
    </row>
    <row r="543" spans="1:19" ht="22.5" x14ac:dyDescent="0.25">
      <c r="A543" s="5">
        <v>181</v>
      </c>
      <c r="B543" s="6">
        <v>2015.0455999999999</v>
      </c>
      <c r="C543" s="9" t="s">
        <v>138</v>
      </c>
      <c r="D543" s="17" t="s">
        <v>1123</v>
      </c>
      <c r="E543" s="17" t="s">
        <v>1124</v>
      </c>
      <c r="F543" s="8" t="s">
        <v>1125</v>
      </c>
      <c r="G543" s="8" t="s">
        <v>1125</v>
      </c>
      <c r="H543" s="8" t="s">
        <v>488</v>
      </c>
      <c r="I543" s="8" t="s">
        <v>50</v>
      </c>
      <c r="J543" s="8" t="s">
        <v>61</v>
      </c>
      <c r="K543" s="8" t="s">
        <v>188</v>
      </c>
      <c r="L543" s="8" t="str">
        <f t="shared" si="16"/>
        <v>Des Moines_IA</v>
      </c>
      <c r="M543" s="9" t="str">
        <f t="shared" si="17"/>
        <v>-93.6156463623046_Design and Engineering</v>
      </c>
      <c r="N543" s="8" t="s">
        <v>188</v>
      </c>
      <c r="O543" s="5"/>
      <c r="P543" s="5"/>
      <c r="Q543">
        <f>VLOOKUP($L543,LocID!$B$2:$I$966, 7, FALSE)</f>
        <v>-93.615646362304602</v>
      </c>
      <c r="S543"/>
    </row>
    <row r="544" spans="1:19" x14ac:dyDescent="0.25">
      <c r="A544" s="5">
        <v>1032</v>
      </c>
      <c r="B544" s="6">
        <v>2010.249</v>
      </c>
      <c r="C544" s="8" t="s">
        <v>68</v>
      </c>
      <c r="D544" s="11" t="s">
        <v>1126</v>
      </c>
      <c r="E544" s="8" t="s">
        <v>1127</v>
      </c>
      <c r="F544" s="10" t="s">
        <v>1128</v>
      </c>
      <c r="G544" s="10" t="s">
        <v>1128</v>
      </c>
      <c r="H544" s="8" t="s">
        <v>219</v>
      </c>
      <c r="I544" s="8" t="s">
        <v>50</v>
      </c>
      <c r="J544" s="8" t="s">
        <v>220</v>
      </c>
      <c r="K544" s="8" t="s">
        <v>52</v>
      </c>
      <c r="L544" s="8" t="str">
        <f t="shared" si="16"/>
        <v>DeSoto_TX</v>
      </c>
      <c r="M544" s="9" t="str">
        <f t="shared" si="17"/>
        <v>-96.8570404052734_Transit</v>
      </c>
      <c r="N544" s="8" t="s">
        <v>52</v>
      </c>
      <c r="O544" s="5"/>
      <c r="P544" s="5"/>
      <c r="Q544">
        <f>VLOOKUP($L544,LocID!$B$2:$I$966, 7, FALSE)</f>
        <v>-96.857040405273395</v>
      </c>
      <c r="S544"/>
    </row>
    <row r="545" spans="1:19" x14ac:dyDescent="0.25">
      <c r="A545" s="5">
        <v>1189</v>
      </c>
      <c r="B545" s="6">
        <v>2011.1880000000001</v>
      </c>
      <c r="C545" s="8" t="s">
        <v>274</v>
      </c>
      <c r="D545" s="11" t="s">
        <v>1129</v>
      </c>
      <c r="E545" s="8" t="s">
        <v>1130</v>
      </c>
      <c r="F545" s="10" t="s">
        <v>1131</v>
      </c>
      <c r="G545" s="10" t="s">
        <v>1131</v>
      </c>
      <c r="H545" s="8" t="s">
        <v>183</v>
      </c>
      <c r="I545" s="8" t="s">
        <v>50</v>
      </c>
      <c r="J545" s="8" t="s">
        <v>61</v>
      </c>
      <c r="K545" s="8" t="s">
        <v>52</v>
      </c>
      <c r="L545" s="8" t="str">
        <f t="shared" si="16"/>
        <v>Detroit_MI</v>
      </c>
      <c r="M545" s="9" t="str">
        <f t="shared" si="17"/>
        <v>-83.047996520996_Transit</v>
      </c>
      <c r="N545" s="8" t="s">
        <v>52</v>
      </c>
      <c r="O545" s="5"/>
      <c r="P545" s="5"/>
      <c r="Q545">
        <f>VLOOKUP($L545,LocID!$B$2:$I$966, 7, FALSE)</f>
        <v>-83.047996520996094</v>
      </c>
      <c r="S545"/>
    </row>
    <row r="546" spans="1:19" ht="33" x14ac:dyDescent="0.25">
      <c r="A546" s="5">
        <v>238</v>
      </c>
      <c r="B546" s="6">
        <v>2015.117</v>
      </c>
      <c r="C546" s="9" t="s">
        <v>138</v>
      </c>
      <c r="D546" s="17" t="s">
        <v>1132</v>
      </c>
      <c r="E546" s="17" t="s">
        <v>1133</v>
      </c>
      <c r="F546" s="9" t="s">
        <v>1131</v>
      </c>
      <c r="G546" s="9" t="s">
        <v>1131</v>
      </c>
      <c r="H546" s="9" t="s">
        <v>183</v>
      </c>
      <c r="I546" s="8" t="s">
        <v>50</v>
      </c>
      <c r="J546" s="9" t="s">
        <v>61</v>
      </c>
      <c r="K546" s="19" t="s">
        <v>23</v>
      </c>
      <c r="L546" s="8" t="str">
        <f t="shared" si="16"/>
        <v>Detroit_MI</v>
      </c>
      <c r="M546" s="9" t="str">
        <f t="shared" si="17"/>
        <v>-83.047996520996_Multimodal</v>
      </c>
      <c r="N546" s="19" t="s">
        <v>23</v>
      </c>
      <c r="O546" s="5"/>
      <c r="P546" s="5"/>
      <c r="Q546">
        <f>VLOOKUP($L546,LocID!$B$2:$I$966, 7, FALSE)</f>
        <v>-83.047996520996094</v>
      </c>
      <c r="S546"/>
    </row>
    <row r="547" spans="1:19" x14ac:dyDescent="0.25">
      <c r="A547" s="5">
        <v>604</v>
      </c>
      <c r="B547" s="6">
        <v>2008.14</v>
      </c>
      <c r="C547" s="8" t="s">
        <v>29</v>
      </c>
      <c r="D547" s="11" t="s">
        <v>1134</v>
      </c>
      <c r="E547" s="8" t="s">
        <v>1135</v>
      </c>
      <c r="F547" s="10" t="s">
        <v>1136</v>
      </c>
      <c r="G547" s="10" t="s">
        <v>1136</v>
      </c>
      <c r="H547" s="8" t="s">
        <v>76</v>
      </c>
      <c r="I547" s="8" t="s">
        <v>50</v>
      </c>
      <c r="J547" s="8" t="s">
        <v>77</v>
      </c>
      <c r="K547" s="8" t="s">
        <v>52</v>
      </c>
      <c r="L547" s="8" t="str">
        <f t="shared" si="16"/>
        <v>Dixon_CA</v>
      </c>
      <c r="M547" s="9" t="str">
        <f t="shared" si="17"/>
        <v>-121.817070007324_Transit</v>
      </c>
      <c r="N547" s="8" t="s">
        <v>52</v>
      </c>
      <c r="O547" s="5"/>
      <c r="P547" s="5"/>
      <c r="Q547">
        <f>VLOOKUP($L547,LocID!$B$2:$I$966, 7, FALSE)</f>
        <v>-121.81707000732401</v>
      </c>
      <c r="S547"/>
    </row>
    <row r="548" spans="1:19" x14ac:dyDescent="0.25">
      <c r="A548" s="5">
        <v>434</v>
      </c>
      <c r="B548" s="6">
        <v>2007.2919999999999</v>
      </c>
      <c r="C548" s="7">
        <v>2007</v>
      </c>
      <c r="D548" s="7" t="s">
        <v>1137</v>
      </c>
      <c r="E548" s="7" t="s">
        <v>1138</v>
      </c>
      <c r="F548" s="7" t="s">
        <v>1139</v>
      </c>
      <c r="G548" s="7" t="s">
        <v>1139</v>
      </c>
      <c r="H548" s="8" t="s">
        <v>20</v>
      </c>
      <c r="I548" s="5" t="s">
        <v>1140</v>
      </c>
      <c r="J548" s="7" t="s">
        <v>22</v>
      </c>
      <c r="K548" s="7" t="s">
        <v>23</v>
      </c>
      <c r="L548" s="8" t="str">
        <f t="shared" si="16"/>
        <v>Doha_State of Qatar</v>
      </c>
      <c r="M548" s="9" t="e">
        <f t="shared" si="17"/>
        <v>#N/A</v>
      </c>
      <c r="N548" s="7" t="s">
        <v>23</v>
      </c>
      <c r="O548" s="5"/>
      <c r="P548" s="5"/>
      <c r="Q548" t="e">
        <f>VLOOKUP($L548,LocID!$B$2:$I$966, 7, FALSE)</f>
        <v>#N/A</v>
      </c>
      <c r="S548"/>
    </row>
    <row r="549" spans="1:19" x14ac:dyDescent="0.25">
      <c r="A549" s="5">
        <v>1200</v>
      </c>
      <c r="B549" s="6">
        <v>2010.671</v>
      </c>
      <c r="C549" s="8" t="s">
        <v>274</v>
      </c>
      <c r="D549" s="11" t="s">
        <v>1141</v>
      </c>
      <c r="E549" s="8" t="s">
        <v>1142</v>
      </c>
      <c r="F549" s="10" t="s">
        <v>1143</v>
      </c>
      <c r="G549" s="10" t="s">
        <v>1143</v>
      </c>
      <c r="H549" s="8" t="s">
        <v>60</v>
      </c>
      <c r="I549" s="8" t="s">
        <v>50</v>
      </c>
      <c r="J549" s="8" t="s">
        <v>61</v>
      </c>
      <c r="K549" s="8" t="s">
        <v>52</v>
      </c>
      <c r="L549" s="8" t="str">
        <f t="shared" si="16"/>
        <v>Dublin_OH</v>
      </c>
      <c r="M549" s="9" t="str">
        <f t="shared" si="17"/>
        <v>-83.1330871582031_Transit</v>
      </c>
      <c r="N549" s="8" t="s">
        <v>52</v>
      </c>
      <c r="O549" s="5"/>
      <c r="P549" s="5"/>
      <c r="Q549">
        <f>VLOOKUP($L549,LocID!$B$2:$I$966, 7, FALSE)</f>
        <v>-83.133087158203097</v>
      </c>
      <c r="S549"/>
    </row>
    <row r="550" spans="1:19" ht="33" x14ac:dyDescent="0.25">
      <c r="A550" s="5">
        <v>250</v>
      </c>
      <c r="B550" s="6">
        <v>2015.1108999999999</v>
      </c>
      <c r="C550" s="9" t="s">
        <v>138</v>
      </c>
      <c r="D550" s="17" t="s">
        <v>1144</v>
      </c>
      <c r="E550" s="17" t="s">
        <v>1145</v>
      </c>
      <c r="F550" s="9" t="s">
        <v>1146</v>
      </c>
      <c r="G550" s="9" t="s">
        <v>1146</v>
      </c>
      <c r="H550" s="9" t="s">
        <v>250</v>
      </c>
      <c r="I550" s="8" t="s">
        <v>50</v>
      </c>
      <c r="J550" s="9" t="s">
        <v>161</v>
      </c>
      <c r="K550" s="9" t="s">
        <v>23</v>
      </c>
      <c r="L550" s="8" t="str">
        <f t="shared" si="16"/>
        <v>Durham_NC</v>
      </c>
      <c r="M550" s="9" t="str">
        <f t="shared" si="17"/>
        <v>-78.8964385986328_Multimodal</v>
      </c>
      <c r="N550" s="9" t="s">
        <v>23</v>
      </c>
      <c r="O550" s="5"/>
      <c r="P550" s="5"/>
      <c r="Q550">
        <f>VLOOKUP($L550,LocID!$B$2:$I$966, 7, FALSE)</f>
        <v>-78.896438598632798</v>
      </c>
      <c r="S550"/>
    </row>
    <row r="551" spans="1:19" ht="33" x14ac:dyDescent="0.25">
      <c r="A551" s="5">
        <v>1905</v>
      </c>
      <c r="B551" s="6">
        <v>2013.0207</v>
      </c>
      <c r="C551" s="12" t="s">
        <v>246</v>
      </c>
      <c r="D551" s="12" t="s">
        <v>1147</v>
      </c>
      <c r="E551" s="15" t="s">
        <v>1148</v>
      </c>
      <c r="F551" s="15" t="s">
        <v>1149</v>
      </c>
      <c r="G551" s="15" t="s">
        <v>1149</v>
      </c>
      <c r="H551" s="15" t="s">
        <v>49</v>
      </c>
      <c r="I551" s="8" t="s">
        <v>50</v>
      </c>
      <c r="J551" s="15" t="s">
        <v>51</v>
      </c>
      <c r="K551" s="12" t="s">
        <v>23</v>
      </c>
      <c r="L551" s="8" t="str">
        <f t="shared" si="16"/>
        <v>E Boston_MA</v>
      </c>
      <c r="M551" s="9" t="str">
        <f t="shared" si="17"/>
        <v>-71.015640258789_Multimodal</v>
      </c>
      <c r="N551" s="12" t="s">
        <v>23</v>
      </c>
      <c r="O551" s="5"/>
      <c r="P551" s="5"/>
      <c r="Q551">
        <f>VLOOKUP($L551,LocID!$B$2:$I$966, 7, FALSE)</f>
        <v>-71.015640258789006</v>
      </c>
      <c r="S551"/>
    </row>
    <row r="552" spans="1:19" ht="33" x14ac:dyDescent="0.25">
      <c r="A552" s="5">
        <v>1729</v>
      </c>
      <c r="B552" s="6">
        <v>2012.001</v>
      </c>
      <c r="C552" s="8" t="s">
        <v>90</v>
      </c>
      <c r="D552" s="8" t="s">
        <v>1150</v>
      </c>
      <c r="E552" s="8" t="s">
        <v>1151</v>
      </c>
      <c r="F552" s="10" t="s">
        <v>1152</v>
      </c>
      <c r="G552" s="10" t="s">
        <v>1152</v>
      </c>
      <c r="H552" s="8" t="s">
        <v>76</v>
      </c>
      <c r="I552" s="8" t="s">
        <v>50</v>
      </c>
      <c r="J552" s="8" t="s">
        <v>77</v>
      </c>
      <c r="K552" s="8" t="s">
        <v>26</v>
      </c>
      <c r="L552" s="8" t="str">
        <f t="shared" si="16"/>
        <v>East Palo Alto_CA</v>
      </c>
      <c r="M552" s="9" t="str">
        <f t="shared" si="17"/>
        <v>-122.139549255371_Parking and TDM</v>
      </c>
      <c r="N552" s="8" t="s">
        <v>26</v>
      </c>
      <c r="O552" s="5"/>
      <c r="P552" s="5"/>
      <c r="Q552">
        <f>VLOOKUP($L552,LocID!$B$2:$I$966, 7, FALSE)</f>
        <v>-122.13954925537099</v>
      </c>
      <c r="S552"/>
    </row>
    <row r="553" spans="1:19" ht="33" x14ac:dyDescent="0.25">
      <c r="A553" s="5">
        <v>2127</v>
      </c>
      <c r="B553" s="6">
        <v>2013.0119999999999</v>
      </c>
      <c r="C553" s="12" t="s">
        <v>112</v>
      </c>
      <c r="D553" s="12" t="s">
        <v>1153</v>
      </c>
      <c r="E553" s="15" t="s">
        <v>1151</v>
      </c>
      <c r="F553" s="10" t="s">
        <v>1152</v>
      </c>
      <c r="G553" s="10" t="s">
        <v>1152</v>
      </c>
      <c r="H553" s="15" t="s">
        <v>76</v>
      </c>
      <c r="I553" s="8" t="s">
        <v>50</v>
      </c>
      <c r="J553" s="15" t="s">
        <v>77</v>
      </c>
      <c r="K553" s="12" t="s">
        <v>23</v>
      </c>
      <c r="L553" s="8" t="str">
        <f t="shared" si="16"/>
        <v>East Palo Alto_CA</v>
      </c>
      <c r="M553" s="9" t="str">
        <f t="shared" si="17"/>
        <v>-122.139549255371_Multimodal</v>
      </c>
      <c r="N553" s="12" t="s">
        <v>23</v>
      </c>
      <c r="O553" s="5"/>
      <c r="P553" s="5"/>
      <c r="Q553">
        <f>VLOOKUP($L553,LocID!$B$2:$I$966, 7, FALSE)</f>
        <v>-122.13954925537099</v>
      </c>
      <c r="S553"/>
    </row>
    <row r="554" spans="1:19" x14ac:dyDescent="0.25">
      <c r="A554" s="5">
        <v>2191</v>
      </c>
      <c r="B554" s="6">
        <v>2013.0814</v>
      </c>
      <c r="C554" s="19" t="s">
        <v>115</v>
      </c>
      <c r="D554" s="20" t="s">
        <v>1154</v>
      </c>
      <c r="E554" s="20" t="s">
        <v>1155</v>
      </c>
      <c r="F554" s="20" t="s">
        <v>1156</v>
      </c>
      <c r="G554" s="20" t="s">
        <v>1156</v>
      </c>
      <c r="H554" s="20" t="s">
        <v>198</v>
      </c>
      <c r="I554" s="8" t="s">
        <v>50</v>
      </c>
      <c r="J554" s="20" t="s">
        <v>61</v>
      </c>
      <c r="K554" s="12" t="s">
        <v>52</v>
      </c>
      <c r="L554" s="8" t="str">
        <f t="shared" si="16"/>
        <v>Eden Prairie_MN</v>
      </c>
      <c r="M554" s="9" t="str">
        <f t="shared" si="17"/>
        <v>-93.4601287841796_Transit</v>
      </c>
      <c r="N554" s="12" t="s">
        <v>52</v>
      </c>
      <c r="O554" s="5"/>
      <c r="P554" s="5"/>
      <c r="Q554">
        <f>VLOOKUP($L554,LocID!$B$2:$I$966, 7, FALSE)</f>
        <v>-93.460128784179602</v>
      </c>
      <c r="S554"/>
    </row>
    <row r="555" spans="1:19" ht="22.5" x14ac:dyDescent="0.25">
      <c r="A555" s="5">
        <v>92</v>
      </c>
      <c r="B555" s="6">
        <v>2015.0995</v>
      </c>
      <c r="C555" s="9" t="s">
        <v>138</v>
      </c>
      <c r="D555" s="17" t="s">
        <v>1157</v>
      </c>
      <c r="E555" s="17" t="s">
        <v>1158</v>
      </c>
      <c r="F555" s="9" t="s">
        <v>1159</v>
      </c>
      <c r="G555" s="9" t="s">
        <v>1159</v>
      </c>
      <c r="H555" s="9" t="s">
        <v>198</v>
      </c>
      <c r="I555" s="8" t="s">
        <v>50</v>
      </c>
      <c r="J555" s="9" t="s">
        <v>61</v>
      </c>
      <c r="K555" s="9" t="s">
        <v>188</v>
      </c>
      <c r="L555" s="8" t="str">
        <f t="shared" si="16"/>
        <v>Edina_MN</v>
      </c>
      <c r="M555" s="9" t="str">
        <f t="shared" si="17"/>
        <v>-93.3482208251953_Design and Engineering</v>
      </c>
      <c r="N555" s="9" t="s">
        <v>188</v>
      </c>
      <c r="O555" s="5"/>
      <c r="P555" s="5"/>
      <c r="Q555">
        <f>VLOOKUP($L555,LocID!$B$2:$I$966, 7, FALSE)</f>
        <v>-93.348220825195298</v>
      </c>
      <c r="S555"/>
    </row>
    <row r="556" spans="1:19" ht="33" x14ac:dyDescent="0.25">
      <c r="A556" s="5">
        <v>1241</v>
      </c>
      <c r="B556" s="6">
        <v>2010.3389999999999</v>
      </c>
      <c r="C556" s="8" t="s">
        <v>85</v>
      </c>
      <c r="D556" s="11" t="s">
        <v>1160</v>
      </c>
      <c r="E556" s="8" t="s">
        <v>1161</v>
      </c>
      <c r="F556" s="10" t="s">
        <v>1162</v>
      </c>
      <c r="G556" s="10" t="s">
        <v>1162</v>
      </c>
      <c r="H556" s="8" t="s">
        <v>20</v>
      </c>
      <c r="I556" s="9" t="s">
        <v>740</v>
      </c>
      <c r="J556" s="8" t="s">
        <v>740</v>
      </c>
      <c r="K556" s="8" t="s">
        <v>23</v>
      </c>
      <c r="L556" s="8" t="str">
        <f t="shared" si="16"/>
        <v>Edmonton_Canada</v>
      </c>
      <c r="M556" s="9" t="str">
        <f t="shared" si="17"/>
        <v>-113.509002685546_Multimodal</v>
      </c>
      <c r="N556" s="8" t="s">
        <v>23</v>
      </c>
      <c r="O556" s="5"/>
      <c r="P556" s="5"/>
      <c r="Q556">
        <f>VLOOKUP($L556,LocID!$B$2:$I$966, 7, FALSE)</f>
        <v>-113.50900268554599</v>
      </c>
      <c r="S556"/>
    </row>
    <row r="557" spans="1:19" x14ac:dyDescent="0.25">
      <c r="A557" s="5">
        <v>1823</v>
      </c>
      <c r="B557" s="6">
        <v>2013.0087000000001</v>
      </c>
      <c r="C557" s="12" t="s">
        <v>62</v>
      </c>
      <c r="D557" s="12" t="s">
        <v>1163</v>
      </c>
      <c r="E557" s="15" t="s">
        <v>1161</v>
      </c>
      <c r="F557" s="15" t="s">
        <v>1162</v>
      </c>
      <c r="G557" s="15" t="s">
        <v>1162</v>
      </c>
      <c r="H557" s="8" t="s">
        <v>20</v>
      </c>
      <c r="I557" s="9" t="s">
        <v>740</v>
      </c>
      <c r="J557" s="15" t="s">
        <v>740</v>
      </c>
      <c r="K557" s="12" t="s">
        <v>52</v>
      </c>
      <c r="L557" s="8" t="str">
        <f t="shared" si="16"/>
        <v>Edmonton_Canada</v>
      </c>
      <c r="M557" s="9" t="str">
        <f t="shared" si="17"/>
        <v>-113.509002685546_Transit</v>
      </c>
      <c r="N557" s="12" t="s">
        <v>52</v>
      </c>
      <c r="O557" s="5"/>
      <c r="P557" s="5"/>
      <c r="Q557">
        <f>VLOOKUP($L557,LocID!$B$2:$I$966, 7, FALSE)</f>
        <v>-113.50900268554599</v>
      </c>
      <c r="S557"/>
    </row>
    <row r="558" spans="1:19" ht="33" x14ac:dyDescent="0.25">
      <c r="A558" s="5">
        <v>2083</v>
      </c>
      <c r="B558" s="6">
        <v>2013.0700999999999</v>
      </c>
      <c r="C558" s="8" t="s">
        <v>112</v>
      </c>
      <c r="D558" s="8" t="s">
        <v>1164</v>
      </c>
      <c r="E558" s="8" t="s">
        <v>1165</v>
      </c>
      <c r="F558" s="8" t="s">
        <v>1162</v>
      </c>
      <c r="G558" s="8" t="s">
        <v>1162</v>
      </c>
      <c r="H558" s="8" t="s">
        <v>20</v>
      </c>
      <c r="I558" s="9" t="s">
        <v>740</v>
      </c>
      <c r="J558" s="8" t="s">
        <v>740</v>
      </c>
      <c r="K558" s="12" t="s">
        <v>23</v>
      </c>
      <c r="L558" s="8" t="str">
        <f t="shared" si="16"/>
        <v>Edmonton_Canada</v>
      </c>
      <c r="M558" s="9" t="str">
        <f t="shared" si="17"/>
        <v>-113.509002685546_Multimodal</v>
      </c>
      <c r="N558" s="12" t="s">
        <v>23</v>
      </c>
      <c r="O558" s="5"/>
      <c r="P558" s="5"/>
      <c r="Q558">
        <f>VLOOKUP($L558,LocID!$B$2:$I$966, 7, FALSE)</f>
        <v>-113.50900268554599</v>
      </c>
      <c r="S558"/>
    </row>
    <row r="559" spans="1:19" ht="33" x14ac:dyDescent="0.25">
      <c r="A559" s="5">
        <v>22</v>
      </c>
      <c r="B559" s="6">
        <v>2015.1135999999999</v>
      </c>
      <c r="C559" s="22" t="s">
        <v>253</v>
      </c>
      <c r="D559" s="9" t="s">
        <v>1166</v>
      </c>
      <c r="E559" s="9" t="s">
        <v>1161</v>
      </c>
      <c r="F559" s="9" t="s">
        <v>1162</v>
      </c>
      <c r="G559" s="9" t="s">
        <v>1162</v>
      </c>
      <c r="H559" s="8" t="s">
        <v>20</v>
      </c>
      <c r="I559" s="9" t="s">
        <v>740</v>
      </c>
      <c r="J559" s="9" t="s">
        <v>740</v>
      </c>
      <c r="K559" s="9" t="s">
        <v>23</v>
      </c>
      <c r="L559" s="8" t="str">
        <f t="shared" si="16"/>
        <v>Edmonton_Canada</v>
      </c>
      <c r="M559" s="9" t="str">
        <f t="shared" si="17"/>
        <v>-113.509002685546_Multimodal</v>
      </c>
      <c r="N559" s="9" t="s">
        <v>23</v>
      </c>
      <c r="O559" s="5"/>
      <c r="P559" s="5"/>
      <c r="Q559">
        <f>VLOOKUP($L559,LocID!$B$2:$I$966, 7, FALSE)</f>
        <v>-113.50900268554599</v>
      </c>
      <c r="S559"/>
    </row>
    <row r="560" spans="1:19" x14ac:dyDescent="0.25">
      <c r="A560" s="5">
        <v>430</v>
      </c>
      <c r="B560" s="13">
        <v>2007.258</v>
      </c>
      <c r="C560" s="10">
        <v>2007</v>
      </c>
      <c r="D560" s="10" t="s">
        <v>1167</v>
      </c>
      <c r="E560" s="10" t="s">
        <v>1168</v>
      </c>
      <c r="F560" s="10" t="s">
        <v>1169</v>
      </c>
      <c r="G560" s="10" t="s">
        <v>1169</v>
      </c>
      <c r="H560" s="10" t="s">
        <v>76</v>
      </c>
      <c r="I560" s="8" t="s">
        <v>50</v>
      </c>
      <c r="J560" s="10" t="s">
        <v>77</v>
      </c>
      <c r="K560" s="10" t="s">
        <v>52</v>
      </c>
      <c r="L560" s="8" t="str">
        <f t="shared" si="16"/>
        <v>El Centro_CA</v>
      </c>
      <c r="M560" s="9" t="str">
        <f t="shared" si="17"/>
        <v>-115.569969177246_Transit</v>
      </c>
      <c r="N560" s="10" t="s">
        <v>52</v>
      </c>
      <c r="O560" s="5"/>
      <c r="P560" s="5"/>
      <c r="Q560">
        <f>VLOOKUP($L560,LocID!$B$2:$I$966, 7, FALSE)</f>
        <v>-115.56996917724599</v>
      </c>
      <c r="S560"/>
    </row>
    <row r="561" spans="1:19" ht="33" x14ac:dyDescent="0.25">
      <c r="A561" s="5">
        <v>884</v>
      </c>
      <c r="B561" s="6">
        <v>2009.643</v>
      </c>
      <c r="C561" s="8" t="s">
        <v>56</v>
      </c>
      <c r="D561" s="11" t="s">
        <v>1170</v>
      </c>
      <c r="E561" s="8" t="s">
        <v>1171</v>
      </c>
      <c r="F561" s="10" t="s">
        <v>1172</v>
      </c>
      <c r="G561" s="10" t="s">
        <v>1172</v>
      </c>
      <c r="H561" s="8" t="s">
        <v>76</v>
      </c>
      <c r="I561" s="8" t="s">
        <v>50</v>
      </c>
      <c r="J561" s="8" t="s">
        <v>77</v>
      </c>
      <c r="K561" s="8" t="s">
        <v>26</v>
      </c>
      <c r="L561" s="8" t="str">
        <f t="shared" si="16"/>
        <v>El Cerrito_CA</v>
      </c>
      <c r="M561" s="9" t="str">
        <f t="shared" si="17"/>
        <v>-122.311470031738_Parking and TDM</v>
      </c>
      <c r="N561" s="8" t="s">
        <v>26</v>
      </c>
      <c r="O561" s="5"/>
      <c r="P561" s="5"/>
      <c r="Q561">
        <f>VLOOKUP($L561,LocID!$B$2:$I$966, 7, FALSE)</f>
        <v>-122.311470031738</v>
      </c>
      <c r="S561"/>
    </row>
    <row r="562" spans="1:19" ht="33" x14ac:dyDescent="0.25">
      <c r="A562" s="5">
        <v>2458</v>
      </c>
      <c r="B562" s="6">
        <v>2014.1409000000001</v>
      </c>
      <c r="C562" s="8" t="s">
        <v>173</v>
      </c>
      <c r="D562" s="28" t="s">
        <v>1173</v>
      </c>
      <c r="E562" s="28" t="s">
        <v>1171</v>
      </c>
      <c r="F562" s="8" t="s">
        <v>1172</v>
      </c>
      <c r="G562" s="8" t="s">
        <v>1172</v>
      </c>
      <c r="H562" s="8" t="s">
        <v>76</v>
      </c>
      <c r="I562" s="8" t="s">
        <v>50</v>
      </c>
      <c r="J562" s="8" t="s">
        <v>77</v>
      </c>
      <c r="K562" s="8" t="s">
        <v>23</v>
      </c>
      <c r="L562" s="8" t="str">
        <f t="shared" si="16"/>
        <v>El Cerrito_CA</v>
      </c>
      <c r="M562" s="9" t="str">
        <f t="shared" si="17"/>
        <v>-122.311470031738_Multimodal</v>
      </c>
      <c r="N562" s="8" t="s">
        <v>23</v>
      </c>
      <c r="O562" s="5"/>
      <c r="P562" s="5"/>
      <c r="Q562">
        <f>VLOOKUP($L562,LocID!$B$2:$I$966, 7, FALSE)</f>
        <v>-122.311470031738</v>
      </c>
      <c r="S562"/>
    </row>
    <row r="563" spans="1:19" x14ac:dyDescent="0.25">
      <c r="A563" s="5">
        <v>1494</v>
      </c>
      <c r="B563" s="6">
        <v>2011.7619999999999</v>
      </c>
      <c r="C563" s="8" t="s">
        <v>147</v>
      </c>
      <c r="D563" s="11" t="s">
        <v>1174</v>
      </c>
      <c r="E563" s="8" t="s">
        <v>1175</v>
      </c>
      <c r="F563" s="10" t="s">
        <v>1176</v>
      </c>
      <c r="G563" s="10" t="s">
        <v>1176</v>
      </c>
      <c r="H563" s="8" t="s">
        <v>76</v>
      </c>
      <c r="I563" s="8" t="s">
        <v>50</v>
      </c>
      <c r="J563" s="8" t="s">
        <v>77</v>
      </c>
      <c r="K563" s="8" t="s">
        <v>98</v>
      </c>
      <c r="L563" s="8" t="str">
        <f t="shared" si="16"/>
        <v>El Monte_CA</v>
      </c>
      <c r="M563" s="9" t="str">
        <f t="shared" si="17"/>
        <v>-118.030372619628_PACT</v>
      </c>
      <c r="N563" s="8" t="s">
        <v>98</v>
      </c>
      <c r="O563" s="5"/>
      <c r="P563" s="5"/>
      <c r="Q563">
        <f>VLOOKUP($L563,LocID!$B$2:$I$966, 7, FALSE)</f>
        <v>-118.030372619628</v>
      </c>
      <c r="S563"/>
    </row>
    <row r="564" spans="1:19" x14ac:dyDescent="0.25">
      <c r="A564" s="5">
        <v>1782</v>
      </c>
      <c r="B564" s="6">
        <v>2012.7370000000001</v>
      </c>
      <c r="C564" s="12" t="s">
        <v>90</v>
      </c>
      <c r="D564" s="12" t="s">
        <v>1177</v>
      </c>
      <c r="E564" s="12" t="s">
        <v>1175</v>
      </c>
      <c r="F564" s="12" t="s">
        <v>1176</v>
      </c>
      <c r="G564" s="12" t="s">
        <v>1176</v>
      </c>
      <c r="H564" s="12" t="s">
        <v>76</v>
      </c>
      <c r="I564" s="8" t="s">
        <v>50</v>
      </c>
      <c r="J564" s="12" t="s">
        <v>77</v>
      </c>
      <c r="K564" s="12" t="s">
        <v>98</v>
      </c>
      <c r="L564" s="8" t="str">
        <f t="shared" si="16"/>
        <v>El Monte_CA</v>
      </c>
      <c r="M564" s="9" t="str">
        <f t="shared" si="17"/>
        <v>-118.030372619628_PACT</v>
      </c>
      <c r="N564" s="12" t="s">
        <v>98</v>
      </c>
      <c r="O564" s="5"/>
      <c r="P564" s="5"/>
      <c r="Q564">
        <f>VLOOKUP($L564,LocID!$B$2:$I$966, 7, FALSE)</f>
        <v>-118.030372619628</v>
      </c>
      <c r="S564"/>
    </row>
    <row r="565" spans="1:19" x14ac:dyDescent="0.25">
      <c r="A565" s="5">
        <v>2378</v>
      </c>
      <c r="B565" s="6">
        <v>2014.0995</v>
      </c>
      <c r="C565" s="8" t="s">
        <v>92</v>
      </c>
      <c r="D565" s="16" t="s">
        <v>1178</v>
      </c>
      <c r="E565" s="16" t="s">
        <v>1175</v>
      </c>
      <c r="F565" s="8" t="s">
        <v>1176</v>
      </c>
      <c r="G565" s="8" t="s">
        <v>1176</v>
      </c>
      <c r="H565" s="8" t="s">
        <v>76</v>
      </c>
      <c r="I565" s="8" t="s">
        <v>50</v>
      </c>
      <c r="J565" s="8" t="s">
        <v>77</v>
      </c>
      <c r="K565" s="12" t="s">
        <v>98</v>
      </c>
      <c r="L565" s="8" t="str">
        <f t="shared" si="16"/>
        <v>El Monte_CA</v>
      </c>
      <c r="M565" s="9" t="str">
        <f t="shared" si="17"/>
        <v>-118.030372619628_PACT</v>
      </c>
      <c r="N565" s="12" t="s">
        <v>98</v>
      </c>
      <c r="O565" s="5"/>
      <c r="P565" s="5"/>
      <c r="Q565">
        <f>VLOOKUP($L565,LocID!$B$2:$I$966, 7, FALSE)</f>
        <v>-118.030372619628</v>
      </c>
      <c r="S565"/>
    </row>
    <row r="566" spans="1:19" ht="33" x14ac:dyDescent="0.25">
      <c r="A566" s="5">
        <v>753</v>
      </c>
      <c r="B566" s="6">
        <v>2008.4939999999999</v>
      </c>
      <c r="C566" s="8" t="s">
        <v>37</v>
      </c>
      <c r="D566" s="11" t="s">
        <v>1179</v>
      </c>
      <c r="E566" s="8" t="s">
        <v>1180</v>
      </c>
      <c r="F566" s="10" t="s">
        <v>1181</v>
      </c>
      <c r="G566" s="10" t="s">
        <v>1181</v>
      </c>
      <c r="H566" s="8" t="s">
        <v>76</v>
      </c>
      <c r="I566" s="8" t="s">
        <v>50</v>
      </c>
      <c r="J566" s="8" t="s">
        <v>77</v>
      </c>
      <c r="K566" s="8" t="s">
        <v>26</v>
      </c>
      <c r="L566" s="8" t="str">
        <f t="shared" si="16"/>
        <v>El Portal_CA</v>
      </c>
      <c r="M566" s="9" t="str">
        <f t="shared" si="17"/>
        <v>-119.776397705078_Parking and TDM</v>
      </c>
      <c r="N566" s="8" t="s">
        <v>26</v>
      </c>
      <c r="O566" s="5"/>
      <c r="P566" s="5"/>
      <c r="Q566">
        <f>VLOOKUP($L566,LocID!$B$2:$I$966, 7, FALSE)</f>
        <v>-119.776397705078</v>
      </c>
      <c r="S566"/>
    </row>
    <row r="567" spans="1:19" ht="33" x14ac:dyDescent="0.25">
      <c r="A567" s="5">
        <v>1178</v>
      </c>
      <c r="B567" s="6">
        <v>2010.7170000000001</v>
      </c>
      <c r="C567" s="8" t="s">
        <v>274</v>
      </c>
      <c r="D567" s="11" t="s">
        <v>1182</v>
      </c>
      <c r="E567" s="8" t="s">
        <v>1183</v>
      </c>
      <c r="F567" s="10" t="s">
        <v>1181</v>
      </c>
      <c r="G567" s="10" t="s">
        <v>1181</v>
      </c>
      <c r="H567" s="8" t="s">
        <v>76</v>
      </c>
      <c r="I567" s="8" t="s">
        <v>50</v>
      </c>
      <c r="J567" s="8" t="s">
        <v>77</v>
      </c>
      <c r="K567" s="8" t="s">
        <v>23</v>
      </c>
      <c r="L567" s="8" t="str">
        <f t="shared" si="16"/>
        <v>El Portal_CA</v>
      </c>
      <c r="M567" s="9" t="str">
        <f t="shared" si="17"/>
        <v>-119.776397705078_Multimodal</v>
      </c>
      <c r="N567" s="8" t="s">
        <v>23</v>
      </c>
      <c r="O567" s="5"/>
      <c r="P567" s="5"/>
      <c r="Q567">
        <f>VLOOKUP($L567,LocID!$B$2:$I$966, 7, FALSE)</f>
        <v>-119.776397705078</v>
      </c>
      <c r="S567"/>
    </row>
    <row r="568" spans="1:19" ht="33" x14ac:dyDescent="0.25">
      <c r="A568" s="5">
        <v>1394</v>
      </c>
      <c r="B568" s="6">
        <v>2011.309</v>
      </c>
      <c r="C568" s="8" t="s">
        <v>409</v>
      </c>
      <c r="D568" s="11" t="s">
        <v>1184</v>
      </c>
      <c r="E568" s="8" t="s">
        <v>1183</v>
      </c>
      <c r="F568" s="10" t="s">
        <v>1181</v>
      </c>
      <c r="G568" s="10" t="s">
        <v>1181</v>
      </c>
      <c r="H568" s="8" t="s">
        <v>76</v>
      </c>
      <c r="I568" s="8" t="s">
        <v>50</v>
      </c>
      <c r="J568" s="8" t="s">
        <v>459</v>
      </c>
      <c r="K568" s="8" t="s">
        <v>23</v>
      </c>
      <c r="L568" s="8" t="str">
        <f t="shared" si="16"/>
        <v>El Portal_CA</v>
      </c>
      <c r="M568" s="9" t="str">
        <f t="shared" si="17"/>
        <v>-119.776397705078_Multimodal</v>
      </c>
      <c r="N568" s="8" t="s">
        <v>23</v>
      </c>
      <c r="O568" s="5"/>
      <c r="P568" s="5"/>
      <c r="Q568">
        <f>VLOOKUP($L568,LocID!$B$2:$I$966, 7, FALSE)</f>
        <v>-119.776397705078</v>
      </c>
      <c r="S568"/>
    </row>
    <row r="569" spans="1:19" x14ac:dyDescent="0.25">
      <c r="A569" s="5">
        <v>1313</v>
      </c>
      <c r="B569" s="6">
        <v>2011.296</v>
      </c>
      <c r="C569" s="8" t="s">
        <v>85</v>
      </c>
      <c r="D569" s="11" t="s">
        <v>1185</v>
      </c>
      <c r="E569" s="8" t="s">
        <v>1186</v>
      </c>
      <c r="F569" s="8" t="s">
        <v>1187</v>
      </c>
      <c r="G569" s="8" t="s">
        <v>1187</v>
      </c>
      <c r="H569" s="8" t="s">
        <v>261</v>
      </c>
      <c r="I569" s="8" t="s">
        <v>50</v>
      </c>
      <c r="J569" s="8" t="s">
        <v>262</v>
      </c>
      <c r="K569" s="8" t="s">
        <v>52</v>
      </c>
      <c r="L569" s="8" t="str">
        <f t="shared" si="16"/>
        <v>Ellensburg_WA</v>
      </c>
      <c r="M569" s="9" t="str">
        <f t="shared" si="17"/>
        <v>-120.548721313476_Transit</v>
      </c>
      <c r="N569" s="8" t="s">
        <v>52</v>
      </c>
      <c r="O569" s="5"/>
      <c r="P569" s="5"/>
      <c r="Q569">
        <f>VLOOKUP($L569,LocID!$B$2:$I$966, 7, FALSE)</f>
        <v>-120.54872131347599</v>
      </c>
      <c r="S569"/>
    </row>
    <row r="570" spans="1:19" x14ac:dyDescent="0.25">
      <c r="A570" s="5">
        <v>1347</v>
      </c>
      <c r="B570" s="6">
        <v>2011.521</v>
      </c>
      <c r="C570" s="8" t="s">
        <v>409</v>
      </c>
      <c r="D570" s="11" t="s">
        <v>1188</v>
      </c>
      <c r="E570" s="8" t="s">
        <v>1186</v>
      </c>
      <c r="F570" s="8" t="s">
        <v>1187</v>
      </c>
      <c r="G570" s="8" t="s">
        <v>1187</v>
      </c>
      <c r="H570" s="8" t="s">
        <v>261</v>
      </c>
      <c r="I570" s="8" t="s">
        <v>50</v>
      </c>
      <c r="J570" s="8" t="s">
        <v>123</v>
      </c>
      <c r="K570" s="8" t="s">
        <v>52</v>
      </c>
      <c r="L570" s="8" t="str">
        <f t="shared" si="16"/>
        <v>Ellensburg_WA</v>
      </c>
      <c r="M570" s="9" t="str">
        <f t="shared" si="17"/>
        <v>-120.548721313476_Transit</v>
      </c>
      <c r="N570" s="8" t="s">
        <v>52</v>
      </c>
      <c r="O570" s="5"/>
      <c r="P570" s="5"/>
      <c r="Q570">
        <f>VLOOKUP($L570,LocID!$B$2:$I$966, 7, FALSE)</f>
        <v>-120.54872131347599</v>
      </c>
      <c r="S570"/>
    </row>
    <row r="571" spans="1:19" x14ac:dyDescent="0.25">
      <c r="A571" s="5">
        <v>1481</v>
      </c>
      <c r="B571" s="6">
        <v>2012.163</v>
      </c>
      <c r="C571" s="8" t="s">
        <v>147</v>
      </c>
      <c r="D571" s="8" t="s">
        <v>1189</v>
      </c>
      <c r="E571" s="8" t="s">
        <v>1186</v>
      </c>
      <c r="F571" s="8" t="s">
        <v>1187</v>
      </c>
      <c r="G571" s="8" t="s">
        <v>1187</v>
      </c>
      <c r="H571" s="8" t="s">
        <v>261</v>
      </c>
      <c r="I571" s="8" t="s">
        <v>50</v>
      </c>
      <c r="J571" s="8" t="s">
        <v>123</v>
      </c>
      <c r="K571" s="8" t="s">
        <v>52</v>
      </c>
      <c r="L571" s="8" t="str">
        <f t="shared" si="16"/>
        <v>Ellensburg_WA</v>
      </c>
      <c r="M571" s="9" t="str">
        <f t="shared" si="17"/>
        <v>-120.548721313476_Transit</v>
      </c>
      <c r="N571" s="8" t="s">
        <v>52</v>
      </c>
      <c r="O571" s="5"/>
      <c r="P571" s="5"/>
      <c r="Q571">
        <f>VLOOKUP($L571,LocID!$B$2:$I$966, 7, FALSE)</f>
        <v>-120.54872131347599</v>
      </c>
      <c r="S571"/>
    </row>
    <row r="572" spans="1:19" x14ac:dyDescent="0.25">
      <c r="A572" s="5">
        <v>2084</v>
      </c>
      <c r="B572" s="6">
        <v>2013.0762</v>
      </c>
      <c r="C572" s="8" t="s">
        <v>112</v>
      </c>
      <c r="D572" s="8" t="s">
        <v>1190</v>
      </c>
      <c r="E572" s="8" t="s">
        <v>1186</v>
      </c>
      <c r="F572" s="8" t="s">
        <v>1187</v>
      </c>
      <c r="G572" s="8" t="s">
        <v>1187</v>
      </c>
      <c r="H572" s="8" t="s">
        <v>261</v>
      </c>
      <c r="I572" s="8" t="s">
        <v>50</v>
      </c>
      <c r="J572" s="8" t="s">
        <v>123</v>
      </c>
      <c r="K572" s="12" t="s">
        <v>52</v>
      </c>
      <c r="L572" s="8" t="str">
        <f t="shared" si="16"/>
        <v>Ellensburg_WA</v>
      </c>
      <c r="M572" s="9" t="str">
        <f t="shared" si="17"/>
        <v>-120.548721313476_Transit</v>
      </c>
      <c r="N572" s="12" t="s">
        <v>52</v>
      </c>
      <c r="O572" s="5"/>
      <c r="P572" s="5"/>
      <c r="Q572">
        <f>VLOOKUP($L572,LocID!$B$2:$I$966, 7, FALSE)</f>
        <v>-120.54872131347599</v>
      </c>
      <c r="S572"/>
    </row>
    <row r="573" spans="1:19" x14ac:dyDescent="0.25">
      <c r="A573" s="5">
        <v>182</v>
      </c>
      <c r="B573" s="6">
        <v>2015.0887</v>
      </c>
      <c r="C573" s="9" t="s">
        <v>138</v>
      </c>
      <c r="D573" s="17" t="s">
        <v>1191</v>
      </c>
      <c r="E573" s="17" t="s">
        <v>1186</v>
      </c>
      <c r="F573" s="9" t="s">
        <v>1187</v>
      </c>
      <c r="G573" s="9" t="s">
        <v>1187</v>
      </c>
      <c r="H573" s="9" t="s">
        <v>261</v>
      </c>
      <c r="I573" s="8" t="s">
        <v>50</v>
      </c>
      <c r="J573" s="9" t="s">
        <v>123</v>
      </c>
      <c r="K573" s="9" t="s">
        <v>52</v>
      </c>
      <c r="L573" s="8" t="str">
        <f t="shared" si="16"/>
        <v>Ellensburg_WA</v>
      </c>
      <c r="M573" s="9" t="str">
        <f t="shared" si="17"/>
        <v>-120.548721313476_Transit</v>
      </c>
      <c r="N573" s="9" t="s">
        <v>52</v>
      </c>
      <c r="O573" s="5"/>
      <c r="P573" s="5"/>
      <c r="Q573">
        <f>VLOOKUP($L573,LocID!$B$2:$I$966, 7, FALSE)</f>
        <v>-120.54872131347599</v>
      </c>
      <c r="S573"/>
    </row>
    <row r="574" spans="1:19" x14ac:dyDescent="0.25">
      <c r="A574" s="5">
        <v>347</v>
      </c>
      <c r="B574" s="13">
        <v>2007.162</v>
      </c>
      <c r="C574" s="10">
        <v>2007</v>
      </c>
      <c r="D574" s="10" t="s">
        <v>1192</v>
      </c>
      <c r="E574" s="10" t="s">
        <v>1193</v>
      </c>
      <c r="F574" s="10" t="s">
        <v>1194</v>
      </c>
      <c r="G574" s="10" t="s">
        <v>1194</v>
      </c>
      <c r="H574" s="10" t="s">
        <v>76</v>
      </c>
      <c r="I574" s="8" t="s">
        <v>50</v>
      </c>
      <c r="J574" s="10" t="s">
        <v>77</v>
      </c>
      <c r="K574" s="10" t="s">
        <v>52</v>
      </c>
      <c r="L574" s="8" t="str">
        <f t="shared" si="16"/>
        <v>Emeryville_CA</v>
      </c>
      <c r="M574" s="9" t="str">
        <f t="shared" si="17"/>
        <v>-122.301750183105_Transit</v>
      </c>
      <c r="N574" s="10" t="s">
        <v>52</v>
      </c>
      <c r="O574" s="5"/>
      <c r="P574" s="5"/>
      <c r="Q574">
        <f>VLOOKUP($L574,LocID!$B$2:$I$966, 7, FALSE)</f>
        <v>-122.301750183105</v>
      </c>
      <c r="S574"/>
    </row>
    <row r="575" spans="1:19" ht="33" x14ac:dyDescent="0.25">
      <c r="A575" s="5">
        <v>679</v>
      </c>
      <c r="B575" s="6">
        <v>2008.396</v>
      </c>
      <c r="C575" s="8" t="s">
        <v>35</v>
      </c>
      <c r="D575" s="11" t="s">
        <v>1195</v>
      </c>
      <c r="E575" s="8" t="s">
        <v>1193</v>
      </c>
      <c r="F575" s="10" t="s">
        <v>1194</v>
      </c>
      <c r="G575" s="10" t="s">
        <v>1194</v>
      </c>
      <c r="H575" s="8" t="s">
        <v>76</v>
      </c>
      <c r="I575" s="8" t="s">
        <v>50</v>
      </c>
      <c r="J575" s="8" t="s">
        <v>77</v>
      </c>
      <c r="K575" s="8" t="s">
        <v>23</v>
      </c>
      <c r="L575" s="8" t="str">
        <f t="shared" si="16"/>
        <v>Emeryville_CA</v>
      </c>
      <c r="M575" s="9" t="str">
        <f t="shared" si="17"/>
        <v>-122.301750183105_Multimodal</v>
      </c>
      <c r="N575" s="8" t="s">
        <v>23</v>
      </c>
      <c r="O575" s="5"/>
      <c r="P575" s="5"/>
      <c r="Q575">
        <f>VLOOKUP($L575,LocID!$B$2:$I$966, 7, FALSE)</f>
        <v>-122.301750183105</v>
      </c>
      <c r="S575"/>
    </row>
    <row r="576" spans="1:19" x14ac:dyDescent="0.25">
      <c r="A576" s="5">
        <v>885</v>
      </c>
      <c r="B576" s="6">
        <v>2009.3710000000001</v>
      </c>
      <c r="C576" s="8" t="s">
        <v>56</v>
      </c>
      <c r="D576" s="11" t="s">
        <v>1196</v>
      </c>
      <c r="E576" s="8" t="s">
        <v>1193</v>
      </c>
      <c r="F576" s="10" t="s">
        <v>1194</v>
      </c>
      <c r="G576" s="10" t="s">
        <v>1194</v>
      </c>
      <c r="H576" s="8" t="s">
        <v>76</v>
      </c>
      <c r="I576" s="8" t="s">
        <v>50</v>
      </c>
      <c r="J576" s="8" t="s">
        <v>77</v>
      </c>
      <c r="K576" s="8" t="s">
        <v>52</v>
      </c>
      <c r="L576" s="8" t="str">
        <f t="shared" si="16"/>
        <v>Emeryville_CA</v>
      </c>
      <c r="M576" s="9" t="str">
        <f t="shared" si="17"/>
        <v>-122.301750183105_Transit</v>
      </c>
      <c r="N576" s="8" t="s">
        <v>52</v>
      </c>
      <c r="O576" s="5"/>
      <c r="P576" s="5"/>
      <c r="Q576">
        <f>VLOOKUP($L576,LocID!$B$2:$I$966, 7, FALSE)</f>
        <v>-122.301750183105</v>
      </c>
      <c r="S576"/>
    </row>
    <row r="577" spans="1:19" ht="33" x14ac:dyDescent="0.25">
      <c r="A577" s="5">
        <v>1537</v>
      </c>
      <c r="B577" s="6">
        <v>2011.8109999999999</v>
      </c>
      <c r="C577" s="8" t="s">
        <v>147</v>
      </c>
      <c r="D577" s="8" t="s">
        <v>1197</v>
      </c>
      <c r="E577" s="8" t="s">
        <v>1198</v>
      </c>
      <c r="F577" s="10" t="s">
        <v>1194</v>
      </c>
      <c r="G577" s="10" t="s">
        <v>1194</v>
      </c>
      <c r="H577" s="8" t="s">
        <v>76</v>
      </c>
      <c r="I577" s="8" t="s">
        <v>50</v>
      </c>
      <c r="J577" s="8" t="s">
        <v>77</v>
      </c>
      <c r="K577" s="8" t="s">
        <v>26</v>
      </c>
      <c r="L577" s="8" t="str">
        <f t="shared" si="16"/>
        <v>Emeryville_CA</v>
      </c>
      <c r="M577" s="9" t="str">
        <f t="shared" si="17"/>
        <v>-122.301750183105_Parking and TDM</v>
      </c>
      <c r="N577" s="8" t="s">
        <v>26</v>
      </c>
      <c r="O577" s="5"/>
      <c r="P577" s="5"/>
      <c r="Q577">
        <f>VLOOKUP($L577,LocID!$B$2:$I$966, 7, FALSE)</f>
        <v>-122.301750183105</v>
      </c>
      <c r="S577"/>
    </row>
    <row r="578" spans="1:19" ht="33" x14ac:dyDescent="0.25">
      <c r="A578" s="5">
        <v>122</v>
      </c>
      <c r="B578" s="6">
        <v>2015.059</v>
      </c>
      <c r="C578" s="9" t="s">
        <v>138</v>
      </c>
      <c r="D578" s="17" t="s">
        <v>1199</v>
      </c>
      <c r="E578" s="17" t="s">
        <v>1200</v>
      </c>
      <c r="F578" s="8" t="s">
        <v>1194</v>
      </c>
      <c r="G578" s="8" t="s">
        <v>1194</v>
      </c>
      <c r="H578" s="8" t="s">
        <v>76</v>
      </c>
      <c r="I578" s="8" t="s">
        <v>50</v>
      </c>
      <c r="J578" s="19" t="s">
        <v>77</v>
      </c>
      <c r="K578" s="8" t="s">
        <v>26</v>
      </c>
      <c r="L578" s="8" t="str">
        <f t="shared" ref="L578:L641" si="18">IF(H578="INT", G578&amp;"_"&amp;I578,  G578&amp;"_"&amp;H578)</f>
        <v>Emeryville_CA</v>
      </c>
      <c r="M578" s="9" t="str">
        <f t="shared" ref="M578:M641" si="19">Q578&amp;"_"&amp;N578</f>
        <v>-122.301750183105_Parking and TDM</v>
      </c>
      <c r="N578" s="8" t="s">
        <v>26</v>
      </c>
      <c r="O578" s="5"/>
      <c r="P578" s="5"/>
      <c r="Q578">
        <f>VLOOKUP($L578,LocID!$B$2:$I$966, 7, FALSE)</f>
        <v>-122.301750183105</v>
      </c>
      <c r="S578"/>
    </row>
    <row r="579" spans="1:19" ht="33" x14ac:dyDescent="0.25">
      <c r="A579" s="5">
        <v>231</v>
      </c>
      <c r="B579" s="6">
        <v>2015.0992000000001</v>
      </c>
      <c r="C579" s="9" t="s">
        <v>138</v>
      </c>
      <c r="D579" s="17" t="s">
        <v>1201</v>
      </c>
      <c r="E579" s="17" t="s">
        <v>1202</v>
      </c>
      <c r="F579" s="9" t="s">
        <v>1194</v>
      </c>
      <c r="G579" s="9" t="s">
        <v>1194</v>
      </c>
      <c r="H579" s="9" t="s">
        <v>76</v>
      </c>
      <c r="I579" s="8" t="s">
        <v>50</v>
      </c>
      <c r="J579" s="9" t="s">
        <v>77</v>
      </c>
      <c r="K579" s="9" t="s">
        <v>1096</v>
      </c>
      <c r="L579" s="8" t="str">
        <f t="shared" si="18"/>
        <v>Emeryville_CA</v>
      </c>
      <c r="M579" s="9" t="str">
        <f t="shared" si="19"/>
        <v>-122.301750183105_Multimodal</v>
      </c>
      <c r="N579" s="9" t="s">
        <v>23</v>
      </c>
      <c r="O579" s="5">
        <v>1</v>
      </c>
      <c r="P579" s="5"/>
      <c r="Q579">
        <f>VLOOKUP($L579,LocID!$B$2:$I$966, 7, FALSE)</f>
        <v>-122.301750183105</v>
      </c>
      <c r="S579"/>
    </row>
    <row r="580" spans="1:19" ht="33" x14ac:dyDescent="0.25">
      <c r="A580" s="5">
        <v>241</v>
      </c>
      <c r="B580" s="6">
        <v>2015.1114</v>
      </c>
      <c r="C580" s="9" t="s">
        <v>138</v>
      </c>
      <c r="D580" s="17" t="s">
        <v>1203</v>
      </c>
      <c r="E580" s="17" t="s">
        <v>1204</v>
      </c>
      <c r="F580" s="9" t="s">
        <v>1194</v>
      </c>
      <c r="G580" s="9" t="s">
        <v>1194</v>
      </c>
      <c r="H580" s="9" t="s">
        <v>76</v>
      </c>
      <c r="I580" s="8" t="s">
        <v>50</v>
      </c>
      <c r="J580" s="9" t="s">
        <v>77</v>
      </c>
      <c r="K580" s="9" t="s">
        <v>26</v>
      </c>
      <c r="L580" s="8" t="str">
        <f t="shared" si="18"/>
        <v>Emeryville_CA</v>
      </c>
      <c r="M580" s="9" t="str">
        <f t="shared" si="19"/>
        <v>-122.301750183105_Parking and TDM</v>
      </c>
      <c r="N580" s="9" t="s">
        <v>26</v>
      </c>
      <c r="O580" s="5"/>
      <c r="P580" s="5"/>
      <c r="Q580">
        <f>VLOOKUP($L580,LocID!$B$2:$I$966, 7, FALSE)</f>
        <v>-122.301750183105</v>
      </c>
      <c r="S580"/>
    </row>
    <row r="581" spans="1:19" ht="22.5" x14ac:dyDescent="0.25">
      <c r="A581" s="5">
        <v>2323</v>
      </c>
      <c r="B581" s="6">
        <v>2014.0365999999999</v>
      </c>
      <c r="C581" s="8" t="s">
        <v>151</v>
      </c>
      <c r="D581" s="8" t="s">
        <v>1205</v>
      </c>
      <c r="E581" s="8" t="s">
        <v>1206</v>
      </c>
      <c r="F581" s="8" t="s">
        <v>1207</v>
      </c>
      <c r="G581" s="8" t="s">
        <v>1207</v>
      </c>
      <c r="H581" s="8" t="s">
        <v>874</v>
      </c>
      <c r="I581" s="8" t="s">
        <v>50</v>
      </c>
      <c r="J581" s="8" t="s">
        <v>51</v>
      </c>
      <c r="K581" s="12" t="s">
        <v>26</v>
      </c>
      <c r="L581" s="8" t="str">
        <f t="shared" si="18"/>
        <v>Enfield_CT</v>
      </c>
      <c r="M581" s="9" t="str">
        <f t="shared" si="19"/>
        <v>-72.574363708496_Parking and TDM</v>
      </c>
      <c r="N581" s="12" t="s">
        <v>26</v>
      </c>
      <c r="O581" s="5"/>
      <c r="P581" s="5"/>
      <c r="Q581">
        <f>VLOOKUP($L581,LocID!$B$2:$I$966, 7, FALSE)</f>
        <v>-72.574363708496094</v>
      </c>
      <c r="S581"/>
    </row>
    <row r="582" spans="1:19" x14ac:dyDescent="0.25">
      <c r="A582" s="5">
        <v>1310</v>
      </c>
      <c r="B582" s="6">
        <v>2011.1849999999999</v>
      </c>
      <c r="C582" s="8" t="s">
        <v>85</v>
      </c>
      <c r="D582" s="11" t="s">
        <v>1208</v>
      </c>
      <c r="E582" s="8" t="s">
        <v>1209</v>
      </c>
      <c r="F582" s="10" t="s">
        <v>1210</v>
      </c>
      <c r="G582" s="10" t="s">
        <v>1210</v>
      </c>
      <c r="H582" s="8" t="s">
        <v>244</v>
      </c>
      <c r="I582" s="8" t="s">
        <v>50</v>
      </c>
      <c r="J582" s="8" t="s">
        <v>245</v>
      </c>
      <c r="K582" s="8" t="s">
        <v>52</v>
      </c>
      <c r="L582" s="8" t="str">
        <f t="shared" si="18"/>
        <v>Englewood_CO</v>
      </c>
      <c r="M582" s="9" t="str">
        <f t="shared" si="19"/>
        <v>-104.993560791015_Transit</v>
      </c>
      <c r="N582" s="8" t="s">
        <v>52</v>
      </c>
      <c r="O582" s="5"/>
      <c r="P582" s="5"/>
      <c r="Q582">
        <f>VLOOKUP($L582,LocID!$B$2:$I$966, 7, FALSE)</f>
        <v>-104.993560791015</v>
      </c>
      <c r="S582"/>
    </row>
    <row r="583" spans="1:19" ht="33" x14ac:dyDescent="0.25">
      <c r="A583" s="5">
        <v>713</v>
      </c>
      <c r="B583" s="6">
        <v>2008.4880000000001</v>
      </c>
      <c r="C583" s="8" t="s">
        <v>37</v>
      </c>
      <c r="D583" s="11" t="s">
        <v>1211</v>
      </c>
      <c r="E583" s="8" t="s">
        <v>1212</v>
      </c>
      <c r="F583" s="10" t="s">
        <v>1213</v>
      </c>
      <c r="G583" s="10" t="s">
        <v>1213</v>
      </c>
      <c r="H583" s="8" t="s">
        <v>874</v>
      </c>
      <c r="I583" s="8" t="s">
        <v>50</v>
      </c>
      <c r="J583" s="8" t="s">
        <v>51</v>
      </c>
      <c r="K583" s="8" t="s">
        <v>23</v>
      </c>
      <c r="L583" s="8" t="str">
        <f t="shared" si="18"/>
        <v>Essex_CT</v>
      </c>
      <c r="M583" s="9" t="str">
        <f t="shared" si="19"/>
        <v>-72.390640258789_Multimodal</v>
      </c>
      <c r="N583" s="8" t="s">
        <v>23</v>
      </c>
      <c r="O583" s="5"/>
      <c r="P583" s="5"/>
      <c r="Q583">
        <f>VLOOKUP($L583,LocID!$B$2:$I$966, 7, FALSE)</f>
        <v>-72.390640258789006</v>
      </c>
      <c r="S583"/>
    </row>
    <row r="584" spans="1:19" x14ac:dyDescent="0.25">
      <c r="A584" s="5">
        <v>359</v>
      </c>
      <c r="B584" s="6">
        <v>2007.075</v>
      </c>
      <c r="C584" s="8">
        <v>2007</v>
      </c>
      <c r="D584" s="8" t="s">
        <v>1214</v>
      </c>
      <c r="E584" s="8" t="s">
        <v>1215</v>
      </c>
      <c r="F584" s="10" t="s">
        <v>1216</v>
      </c>
      <c r="G584" s="10" t="s">
        <v>1216</v>
      </c>
      <c r="H584" s="8" t="s">
        <v>122</v>
      </c>
      <c r="I584" s="8" t="s">
        <v>50</v>
      </c>
      <c r="J584" s="10" t="s">
        <v>123</v>
      </c>
      <c r="K584" s="8" t="s">
        <v>52</v>
      </c>
      <c r="L584" s="8" t="str">
        <f t="shared" si="18"/>
        <v>Eugene_OR</v>
      </c>
      <c r="M584" s="9" t="str">
        <f t="shared" si="19"/>
        <v>-123.088539123535_Transit</v>
      </c>
      <c r="N584" s="8" t="s">
        <v>52</v>
      </c>
      <c r="O584" s="5"/>
      <c r="P584" s="5"/>
      <c r="Q584">
        <f>VLOOKUP($L584,LocID!$B$2:$I$966, 7, FALSE)</f>
        <v>-123.088539123535</v>
      </c>
      <c r="S584"/>
    </row>
    <row r="585" spans="1:19" ht="33" x14ac:dyDescent="0.25">
      <c r="A585" s="5">
        <v>387</v>
      </c>
      <c r="B585" s="6">
        <v>2007.087</v>
      </c>
      <c r="C585" s="8">
        <v>2007</v>
      </c>
      <c r="D585" s="8" t="s">
        <v>1217</v>
      </c>
      <c r="E585" s="8" t="s">
        <v>1215</v>
      </c>
      <c r="F585" s="10" t="s">
        <v>1216</v>
      </c>
      <c r="G585" s="10" t="s">
        <v>1216</v>
      </c>
      <c r="H585" s="8" t="s">
        <v>122</v>
      </c>
      <c r="I585" s="8" t="s">
        <v>50</v>
      </c>
      <c r="J585" s="10" t="s">
        <v>123</v>
      </c>
      <c r="K585" s="8" t="s">
        <v>23</v>
      </c>
      <c r="L585" s="8" t="str">
        <f t="shared" si="18"/>
        <v>Eugene_OR</v>
      </c>
      <c r="M585" s="9" t="str">
        <f t="shared" si="19"/>
        <v>-123.088539123535_Multimodal</v>
      </c>
      <c r="N585" s="8" t="s">
        <v>23</v>
      </c>
      <c r="O585" s="5"/>
      <c r="P585" s="5"/>
      <c r="Q585">
        <f>VLOOKUP($L585,LocID!$B$2:$I$966, 7, FALSE)</f>
        <v>-123.088539123535</v>
      </c>
      <c r="S585"/>
    </row>
    <row r="586" spans="1:19" x14ac:dyDescent="0.25">
      <c r="A586" s="5">
        <v>726</v>
      </c>
      <c r="B586" s="6">
        <v>2009.0139999999999</v>
      </c>
      <c r="C586" s="8" t="s">
        <v>37</v>
      </c>
      <c r="D586" s="11" t="s">
        <v>1218</v>
      </c>
      <c r="E586" s="8" t="s">
        <v>1215</v>
      </c>
      <c r="F586" s="10" t="s">
        <v>1216</v>
      </c>
      <c r="G586" s="10" t="s">
        <v>1216</v>
      </c>
      <c r="H586" s="8" t="s">
        <v>122</v>
      </c>
      <c r="I586" s="8" t="s">
        <v>50</v>
      </c>
      <c r="J586" s="8" t="s">
        <v>123</v>
      </c>
      <c r="K586" s="8" t="s">
        <v>98</v>
      </c>
      <c r="L586" s="8" t="str">
        <f t="shared" si="18"/>
        <v>Eugene_OR</v>
      </c>
      <c r="M586" s="9" t="str">
        <f t="shared" si="19"/>
        <v>-123.088539123535_PACT</v>
      </c>
      <c r="N586" s="8" t="s">
        <v>98</v>
      </c>
      <c r="O586" s="5"/>
      <c r="P586" s="5"/>
      <c r="Q586">
        <f>VLOOKUP($L586,LocID!$B$2:$I$966, 7, FALSE)</f>
        <v>-123.088539123535</v>
      </c>
      <c r="S586"/>
    </row>
    <row r="587" spans="1:19" x14ac:dyDescent="0.25">
      <c r="A587" s="5">
        <v>994</v>
      </c>
      <c r="B587" s="6">
        <v>2010.106</v>
      </c>
      <c r="C587" s="8" t="s">
        <v>82</v>
      </c>
      <c r="D587" s="11" t="s">
        <v>1219</v>
      </c>
      <c r="E587" s="8" t="s">
        <v>1215</v>
      </c>
      <c r="F587" s="10" t="s">
        <v>1216</v>
      </c>
      <c r="G587" s="10" t="s">
        <v>1216</v>
      </c>
      <c r="H587" s="8" t="s">
        <v>122</v>
      </c>
      <c r="I587" s="8" t="s">
        <v>50</v>
      </c>
      <c r="J587" s="8" t="s">
        <v>123</v>
      </c>
      <c r="K587" s="8" t="s">
        <v>52</v>
      </c>
      <c r="L587" s="8" t="str">
        <f t="shared" si="18"/>
        <v>Eugene_OR</v>
      </c>
      <c r="M587" s="9" t="str">
        <f t="shared" si="19"/>
        <v>-123.088539123535_Transit</v>
      </c>
      <c r="N587" s="8" t="s">
        <v>52</v>
      </c>
      <c r="O587" s="5"/>
      <c r="P587" s="5"/>
      <c r="Q587">
        <f>VLOOKUP($L587,LocID!$B$2:$I$966, 7, FALSE)</f>
        <v>-123.088539123535</v>
      </c>
      <c r="S587"/>
    </row>
    <row r="588" spans="1:19" ht="33" x14ac:dyDescent="0.25">
      <c r="A588" s="5">
        <v>1738</v>
      </c>
      <c r="B588" s="6">
        <v>2012.357</v>
      </c>
      <c r="C588" s="8" t="s">
        <v>90</v>
      </c>
      <c r="D588" s="8" t="s">
        <v>1220</v>
      </c>
      <c r="E588" s="8" t="s">
        <v>1215</v>
      </c>
      <c r="F588" s="8" t="s">
        <v>1216</v>
      </c>
      <c r="G588" s="8" t="s">
        <v>1216</v>
      </c>
      <c r="H588" s="8" t="s">
        <v>122</v>
      </c>
      <c r="I588" s="8" t="s">
        <v>50</v>
      </c>
      <c r="J588" s="8" t="s">
        <v>123</v>
      </c>
      <c r="K588" s="8" t="s">
        <v>23</v>
      </c>
      <c r="L588" s="8" t="str">
        <f t="shared" si="18"/>
        <v>Eugene_OR</v>
      </c>
      <c r="M588" s="9" t="str">
        <f t="shared" si="19"/>
        <v>-123.088539123535_Multimodal</v>
      </c>
      <c r="N588" s="8" t="s">
        <v>23</v>
      </c>
      <c r="O588" s="5"/>
      <c r="P588" s="5"/>
      <c r="Q588">
        <f>VLOOKUP($L588,LocID!$B$2:$I$966, 7, FALSE)</f>
        <v>-123.088539123535</v>
      </c>
      <c r="S588"/>
    </row>
    <row r="589" spans="1:19" x14ac:dyDescent="0.25">
      <c r="A589" s="5">
        <v>1924</v>
      </c>
      <c r="B589" s="6">
        <v>2013.0338999999999</v>
      </c>
      <c r="C589" s="8" t="s">
        <v>246</v>
      </c>
      <c r="D589" s="8" t="s">
        <v>1221</v>
      </c>
      <c r="E589" s="8" t="s">
        <v>1215</v>
      </c>
      <c r="F589" s="10" t="s">
        <v>1216</v>
      </c>
      <c r="G589" s="10" t="s">
        <v>1216</v>
      </c>
      <c r="H589" s="8" t="s">
        <v>122</v>
      </c>
      <c r="I589" s="8" t="s">
        <v>50</v>
      </c>
      <c r="J589" s="8" t="s">
        <v>123</v>
      </c>
      <c r="K589" s="12" t="s">
        <v>52</v>
      </c>
      <c r="L589" s="8" t="str">
        <f t="shared" si="18"/>
        <v>Eugene_OR</v>
      </c>
      <c r="M589" s="9" t="str">
        <f t="shared" si="19"/>
        <v>-123.088539123535_Transit</v>
      </c>
      <c r="N589" s="12" t="s">
        <v>52</v>
      </c>
      <c r="O589" s="5"/>
      <c r="P589" s="5"/>
      <c r="Q589">
        <f>VLOOKUP($L589,LocID!$B$2:$I$966, 7, FALSE)</f>
        <v>-123.088539123535</v>
      </c>
      <c r="S589"/>
    </row>
    <row r="590" spans="1:19" ht="33" x14ac:dyDescent="0.25">
      <c r="A590" s="5">
        <v>372</v>
      </c>
      <c r="B590" s="6">
        <v>2006.2190000000001</v>
      </c>
      <c r="C590" s="8">
        <v>2007</v>
      </c>
      <c r="D590" s="8" t="s">
        <v>1222</v>
      </c>
      <c r="E590" s="8" t="s">
        <v>1223</v>
      </c>
      <c r="F590" s="10" t="s">
        <v>1224</v>
      </c>
      <c r="G590" s="10" t="s">
        <v>1224</v>
      </c>
      <c r="H590" s="8" t="s">
        <v>76</v>
      </c>
      <c r="I590" s="8" t="s">
        <v>50</v>
      </c>
      <c r="J590" s="10" t="s">
        <v>77</v>
      </c>
      <c r="K590" s="8" t="s">
        <v>23</v>
      </c>
      <c r="L590" s="8" t="str">
        <f t="shared" si="18"/>
        <v>Eureka_CA</v>
      </c>
      <c r="M590" s="9" t="str">
        <f t="shared" si="19"/>
        <v>-124.159530639648_Multimodal</v>
      </c>
      <c r="N590" s="8" t="s">
        <v>23</v>
      </c>
      <c r="O590" s="5"/>
      <c r="P590" s="5"/>
      <c r="Q590">
        <f>VLOOKUP($L590,LocID!$B$2:$I$966, 7, FALSE)</f>
        <v>-124.159530639648</v>
      </c>
      <c r="S590"/>
    </row>
    <row r="591" spans="1:19" ht="33" x14ac:dyDescent="0.25">
      <c r="A591" s="5">
        <v>375</v>
      </c>
      <c r="B591" s="13">
        <v>2007.4369999999999</v>
      </c>
      <c r="C591" s="10">
        <v>2007</v>
      </c>
      <c r="D591" s="10" t="s">
        <v>1225</v>
      </c>
      <c r="E591" s="10" t="s">
        <v>1226</v>
      </c>
      <c r="F591" s="10" t="s">
        <v>1224</v>
      </c>
      <c r="G591" s="10" t="s">
        <v>1224</v>
      </c>
      <c r="H591" s="10" t="s">
        <v>76</v>
      </c>
      <c r="I591" s="8" t="s">
        <v>50</v>
      </c>
      <c r="J591" s="10" t="s">
        <v>77</v>
      </c>
      <c r="K591" s="10" t="s">
        <v>23</v>
      </c>
      <c r="L591" s="8" t="str">
        <f t="shared" si="18"/>
        <v>Eureka_CA</v>
      </c>
      <c r="M591" s="9" t="str">
        <f t="shared" si="19"/>
        <v>-124.159530639648_Multimodal</v>
      </c>
      <c r="N591" s="10" t="s">
        <v>23</v>
      </c>
      <c r="O591" s="5"/>
      <c r="P591" s="5"/>
      <c r="Q591">
        <f>VLOOKUP($L591,LocID!$B$2:$I$966, 7, FALSE)</f>
        <v>-124.159530639648</v>
      </c>
      <c r="S591"/>
    </row>
    <row r="592" spans="1:19" ht="33" x14ac:dyDescent="0.25">
      <c r="A592" s="5">
        <v>888</v>
      </c>
      <c r="B592" s="6">
        <v>2009.431</v>
      </c>
      <c r="C592" s="8" t="s">
        <v>56</v>
      </c>
      <c r="D592" s="11" t="s">
        <v>1227</v>
      </c>
      <c r="E592" s="8" t="s">
        <v>1228</v>
      </c>
      <c r="F592" s="10" t="s">
        <v>1224</v>
      </c>
      <c r="G592" s="10" t="s">
        <v>1224</v>
      </c>
      <c r="H592" s="8" t="s">
        <v>76</v>
      </c>
      <c r="I592" s="8" t="s">
        <v>50</v>
      </c>
      <c r="J592" s="8" t="s">
        <v>77</v>
      </c>
      <c r="K592" s="8" t="s">
        <v>23</v>
      </c>
      <c r="L592" s="8" t="str">
        <f t="shared" si="18"/>
        <v>Eureka_CA</v>
      </c>
      <c r="M592" s="9" t="str">
        <f t="shared" si="19"/>
        <v>-124.159530639648_Multimodal</v>
      </c>
      <c r="N592" s="8" t="s">
        <v>23</v>
      </c>
      <c r="O592" s="5"/>
      <c r="P592" s="5"/>
      <c r="Q592">
        <f>VLOOKUP($L592,LocID!$B$2:$I$966, 7, FALSE)</f>
        <v>-124.159530639648</v>
      </c>
      <c r="S592"/>
    </row>
    <row r="593" spans="1:19" ht="33" x14ac:dyDescent="0.25">
      <c r="A593" s="5">
        <v>1910</v>
      </c>
      <c r="B593" s="6">
        <v>2013.047</v>
      </c>
      <c r="C593" s="8" t="s">
        <v>246</v>
      </c>
      <c r="D593" s="8" t="s">
        <v>1229</v>
      </c>
      <c r="E593" s="8" t="s">
        <v>1230</v>
      </c>
      <c r="F593" s="10" t="s">
        <v>1224</v>
      </c>
      <c r="G593" s="10" t="s">
        <v>1224</v>
      </c>
      <c r="H593" s="8" t="s">
        <v>76</v>
      </c>
      <c r="I593" s="8" t="s">
        <v>50</v>
      </c>
      <c r="J593" s="8" t="s">
        <v>77</v>
      </c>
      <c r="K593" s="12" t="s">
        <v>23</v>
      </c>
      <c r="L593" s="8" t="str">
        <f t="shared" si="18"/>
        <v>Eureka_CA</v>
      </c>
      <c r="M593" s="9" t="str">
        <f t="shared" si="19"/>
        <v>-124.159530639648_Multimodal</v>
      </c>
      <c r="N593" s="12" t="s">
        <v>23</v>
      </c>
      <c r="O593" s="5"/>
      <c r="P593" s="5"/>
      <c r="Q593">
        <f>VLOOKUP($L593,LocID!$B$2:$I$966, 7, FALSE)</f>
        <v>-124.159530639648</v>
      </c>
      <c r="S593"/>
    </row>
    <row r="594" spans="1:19" ht="22.5" x14ac:dyDescent="0.25">
      <c r="A594" s="5">
        <v>265</v>
      </c>
      <c r="B594" s="6">
        <v>2015.1217999999999</v>
      </c>
      <c r="C594" s="9" t="s">
        <v>138</v>
      </c>
      <c r="D594" s="17" t="s">
        <v>1231</v>
      </c>
      <c r="E594" s="17" t="s">
        <v>1232</v>
      </c>
      <c r="F594" s="9" t="s">
        <v>1233</v>
      </c>
      <c r="G594" s="9" t="s">
        <v>1233</v>
      </c>
      <c r="H594" s="9" t="s">
        <v>49</v>
      </c>
      <c r="I594" s="8" t="s">
        <v>50</v>
      </c>
      <c r="J594" s="9" t="s">
        <v>51</v>
      </c>
      <c r="K594" s="9" t="s">
        <v>188</v>
      </c>
      <c r="L594" s="8" t="str">
        <f t="shared" si="18"/>
        <v>Everett_MA</v>
      </c>
      <c r="M594" s="9" t="str">
        <f t="shared" si="19"/>
        <v>-71.0544967651367_Design and Engineering</v>
      </c>
      <c r="N594" s="9" t="s">
        <v>188</v>
      </c>
      <c r="O594" s="5"/>
      <c r="P594" s="5"/>
      <c r="Q594">
        <f>VLOOKUP($L594,LocID!$B$2:$I$966, 7, FALSE)</f>
        <v>-71.054496765136705</v>
      </c>
      <c r="S594"/>
    </row>
    <row r="595" spans="1:19" x14ac:dyDescent="0.25">
      <c r="A595" s="5">
        <v>506</v>
      </c>
      <c r="B595" s="6">
        <v>2007.415</v>
      </c>
      <c r="C595" s="8" t="s">
        <v>535</v>
      </c>
      <c r="D595" s="11" t="s">
        <v>1234</v>
      </c>
      <c r="E595" s="11" t="s">
        <v>1235</v>
      </c>
      <c r="F595" s="10" t="s">
        <v>1233</v>
      </c>
      <c r="G595" s="10" t="s">
        <v>1233</v>
      </c>
      <c r="H595" s="11" t="s">
        <v>261</v>
      </c>
      <c r="I595" s="8" t="s">
        <v>50</v>
      </c>
      <c r="J595" s="11" t="s">
        <v>123</v>
      </c>
      <c r="K595" s="11" t="s">
        <v>52</v>
      </c>
      <c r="L595" s="8" t="str">
        <f t="shared" si="18"/>
        <v>Everett_WA</v>
      </c>
      <c r="M595" s="9" t="str">
        <f t="shared" si="19"/>
        <v>-122.205932617187_Transit</v>
      </c>
      <c r="N595" s="11" t="s">
        <v>52</v>
      </c>
      <c r="O595" s="5"/>
      <c r="P595" s="5"/>
      <c r="Q595">
        <f>VLOOKUP($L595,LocID!$B$2:$I$966, 7, FALSE)</f>
        <v>-122.205932617187</v>
      </c>
      <c r="S595"/>
    </row>
    <row r="596" spans="1:19" x14ac:dyDescent="0.25">
      <c r="A596" s="5">
        <v>507</v>
      </c>
      <c r="B596" s="6">
        <v>2007.386</v>
      </c>
      <c r="C596" s="8" t="s">
        <v>535</v>
      </c>
      <c r="D596" s="11" t="s">
        <v>1236</v>
      </c>
      <c r="E596" s="8" t="s">
        <v>1235</v>
      </c>
      <c r="F596" s="10" t="s">
        <v>1233</v>
      </c>
      <c r="G596" s="10" t="s">
        <v>1233</v>
      </c>
      <c r="H596" s="8" t="s">
        <v>261</v>
      </c>
      <c r="I596" s="8" t="s">
        <v>50</v>
      </c>
      <c r="J596" s="8" t="s">
        <v>123</v>
      </c>
      <c r="K596" s="8" t="s">
        <v>52</v>
      </c>
      <c r="L596" s="8" t="str">
        <f t="shared" si="18"/>
        <v>Everett_WA</v>
      </c>
      <c r="M596" s="9" t="str">
        <f t="shared" si="19"/>
        <v>-122.205932617187_Transit</v>
      </c>
      <c r="N596" s="8" t="s">
        <v>52</v>
      </c>
      <c r="O596" s="5"/>
      <c r="P596" s="5"/>
      <c r="Q596">
        <f>VLOOKUP($L596,LocID!$B$2:$I$966, 7, FALSE)</f>
        <v>-122.205932617187</v>
      </c>
      <c r="S596"/>
    </row>
    <row r="597" spans="1:19" x14ac:dyDescent="0.25">
      <c r="A597" s="5">
        <v>1027</v>
      </c>
      <c r="B597" s="6">
        <v>2010.511</v>
      </c>
      <c r="C597" s="8" t="s">
        <v>68</v>
      </c>
      <c r="D597" s="11" t="s">
        <v>1237</v>
      </c>
      <c r="E597" s="8" t="s">
        <v>1235</v>
      </c>
      <c r="F597" s="10" t="s">
        <v>1233</v>
      </c>
      <c r="G597" s="10" t="s">
        <v>1233</v>
      </c>
      <c r="H597" s="8" t="s">
        <v>261</v>
      </c>
      <c r="I597" s="8" t="s">
        <v>50</v>
      </c>
      <c r="J597" s="11" t="s">
        <v>123</v>
      </c>
      <c r="K597" s="8" t="s">
        <v>52</v>
      </c>
      <c r="L597" s="8" t="str">
        <f t="shared" si="18"/>
        <v>Everett_WA</v>
      </c>
      <c r="M597" s="9" t="str">
        <f t="shared" si="19"/>
        <v>-122.205932617187_Transit</v>
      </c>
      <c r="N597" s="8" t="s">
        <v>52</v>
      </c>
      <c r="O597" s="5"/>
      <c r="P597" s="5"/>
      <c r="Q597">
        <f>VLOOKUP($L597,LocID!$B$2:$I$966, 7, FALSE)</f>
        <v>-122.205932617187</v>
      </c>
      <c r="S597"/>
    </row>
    <row r="598" spans="1:19" x14ac:dyDescent="0.25">
      <c r="A598" s="5">
        <v>1138</v>
      </c>
      <c r="B598" s="6">
        <v>2010.6310000000001</v>
      </c>
      <c r="C598" s="8" t="s">
        <v>274</v>
      </c>
      <c r="D598" s="11" t="s">
        <v>1238</v>
      </c>
      <c r="E598" s="8" t="s">
        <v>1235</v>
      </c>
      <c r="F598" s="10" t="s">
        <v>1233</v>
      </c>
      <c r="G598" s="10" t="s">
        <v>1233</v>
      </c>
      <c r="H598" s="8" t="s">
        <v>261</v>
      </c>
      <c r="I598" s="8" t="s">
        <v>50</v>
      </c>
      <c r="J598" s="8" t="s">
        <v>123</v>
      </c>
      <c r="K598" s="8" t="s">
        <v>52</v>
      </c>
      <c r="L598" s="8" t="str">
        <f t="shared" si="18"/>
        <v>Everett_WA</v>
      </c>
      <c r="M598" s="9" t="str">
        <f t="shared" si="19"/>
        <v>-122.205932617187_Transit</v>
      </c>
      <c r="N598" s="8" t="s">
        <v>52</v>
      </c>
      <c r="O598" s="5"/>
      <c r="P598" s="5"/>
      <c r="Q598">
        <f>VLOOKUP($L598,LocID!$B$2:$I$966, 7, FALSE)</f>
        <v>-122.205932617187</v>
      </c>
      <c r="S598"/>
    </row>
    <row r="599" spans="1:19" x14ac:dyDescent="0.25">
      <c r="A599" s="5">
        <v>1383</v>
      </c>
      <c r="B599" s="6">
        <v>2011.6210000000001</v>
      </c>
      <c r="C599" s="8" t="s">
        <v>409</v>
      </c>
      <c r="D599" s="11" t="s">
        <v>1239</v>
      </c>
      <c r="E599" s="8" t="s">
        <v>1235</v>
      </c>
      <c r="F599" s="10" t="s">
        <v>1233</v>
      </c>
      <c r="G599" s="10" t="s">
        <v>1233</v>
      </c>
      <c r="H599" s="8" t="s">
        <v>261</v>
      </c>
      <c r="I599" s="8" t="s">
        <v>50</v>
      </c>
      <c r="J599" s="8" t="s">
        <v>123</v>
      </c>
      <c r="K599" s="8" t="s">
        <v>52</v>
      </c>
      <c r="L599" s="8" t="str">
        <f t="shared" si="18"/>
        <v>Everett_WA</v>
      </c>
      <c r="M599" s="9" t="str">
        <f t="shared" si="19"/>
        <v>-122.205932617187_Transit</v>
      </c>
      <c r="N599" s="8" t="s">
        <v>52</v>
      </c>
      <c r="O599" s="5"/>
      <c r="P599" s="5"/>
      <c r="Q599">
        <f>VLOOKUP($L599,LocID!$B$2:$I$966, 7, FALSE)</f>
        <v>-122.205932617187</v>
      </c>
      <c r="S599"/>
    </row>
    <row r="600" spans="1:19" x14ac:dyDescent="0.25">
      <c r="A600" s="5">
        <v>1847</v>
      </c>
      <c r="B600" s="6">
        <v>2012.84</v>
      </c>
      <c r="C600" s="12" t="s">
        <v>62</v>
      </c>
      <c r="D600" s="12" t="s">
        <v>1240</v>
      </c>
      <c r="E600" s="12" t="s">
        <v>1235</v>
      </c>
      <c r="F600" s="12" t="s">
        <v>1233</v>
      </c>
      <c r="G600" s="12" t="s">
        <v>1233</v>
      </c>
      <c r="H600" s="12" t="s">
        <v>261</v>
      </c>
      <c r="I600" s="8" t="s">
        <v>50</v>
      </c>
      <c r="J600" s="12" t="s">
        <v>123</v>
      </c>
      <c r="K600" s="12" t="s">
        <v>52</v>
      </c>
      <c r="L600" s="8" t="str">
        <f t="shared" si="18"/>
        <v>Everett_WA</v>
      </c>
      <c r="M600" s="9" t="str">
        <f t="shared" si="19"/>
        <v>-122.205932617187_Transit</v>
      </c>
      <c r="N600" s="12" t="s">
        <v>52</v>
      </c>
      <c r="O600" s="5"/>
      <c r="P600" s="5"/>
      <c r="Q600">
        <f>VLOOKUP($L600,LocID!$B$2:$I$966, 7, FALSE)</f>
        <v>-122.205932617187</v>
      </c>
      <c r="S600"/>
    </row>
    <row r="601" spans="1:19" x14ac:dyDescent="0.25">
      <c r="A601" s="5">
        <v>1970</v>
      </c>
      <c r="B601" s="6">
        <v>2013.0510999999999</v>
      </c>
      <c r="C601" s="8" t="s">
        <v>65</v>
      </c>
      <c r="D601" s="8" t="s">
        <v>1241</v>
      </c>
      <c r="E601" s="8" t="s">
        <v>1235</v>
      </c>
      <c r="F601" s="8" t="s">
        <v>1233</v>
      </c>
      <c r="G601" s="8" t="s">
        <v>1233</v>
      </c>
      <c r="H601" s="8" t="s">
        <v>261</v>
      </c>
      <c r="I601" s="8" t="s">
        <v>50</v>
      </c>
      <c r="J601" s="8" t="s">
        <v>123</v>
      </c>
      <c r="K601" s="12" t="s">
        <v>52</v>
      </c>
      <c r="L601" s="8" t="str">
        <f t="shared" si="18"/>
        <v>Everett_WA</v>
      </c>
      <c r="M601" s="9" t="str">
        <f t="shared" si="19"/>
        <v>-122.205932617187_Transit</v>
      </c>
      <c r="N601" s="12" t="s">
        <v>52</v>
      </c>
      <c r="O601" s="5"/>
      <c r="P601" s="5"/>
      <c r="Q601">
        <f>VLOOKUP($L601,LocID!$B$2:$I$966, 7, FALSE)</f>
        <v>-122.205932617187</v>
      </c>
      <c r="S601"/>
    </row>
    <row r="602" spans="1:19" ht="33" x14ac:dyDescent="0.25">
      <c r="A602" s="5">
        <v>1911</v>
      </c>
      <c r="B602" s="6">
        <v>2013.0243</v>
      </c>
      <c r="C602" s="12" t="s">
        <v>246</v>
      </c>
      <c r="D602" s="12" t="s">
        <v>1242</v>
      </c>
      <c r="E602" s="15" t="s">
        <v>1243</v>
      </c>
      <c r="F602" s="15" t="s">
        <v>1244</v>
      </c>
      <c r="G602" s="15" t="s">
        <v>1244</v>
      </c>
      <c r="H602" s="15" t="s">
        <v>76</v>
      </c>
      <c r="I602" s="8" t="s">
        <v>50</v>
      </c>
      <c r="J602" s="15" t="s">
        <v>77</v>
      </c>
      <c r="K602" s="12" t="s">
        <v>23</v>
      </c>
      <c r="L602" s="8" t="str">
        <f t="shared" si="18"/>
        <v>Fairfax_CA</v>
      </c>
      <c r="M602" s="9" t="str">
        <f t="shared" si="19"/>
        <v>-122.590377807617_Multimodal</v>
      </c>
      <c r="N602" s="12" t="s">
        <v>23</v>
      </c>
      <c r="O602" s="5"/>
      <c r="P602" s="5"/>
      <c r="Q602">
        <f>VLOOKUP($L602,LocID!$B$2:$I$966, 7, FALSE)</f>
        <v>-122.590377807617</v>
      </c>
      <c r="S602"/>
    </row>
    <row r="603" spans="1:19" ht="33" x14ac:dyDescent="0.25">
      <c r="A603" s="5">
        <v>2579</v>
      </c>
      <c r="B603" s="6">
        <v>2013.0243</v>
      </c>
      <c r="C603" s="12" t="s">
        <v>306</v>
      </c>
      <c r="D603" s="12" t="s">
        <v>1242</v>
      </c>
      <c r="E603" s="18" t="s">
        <v>1243</v>
      </c>
      <c r="F603" s="18" t="s">
        <v>1244</v>
      </c>
      <c r="G603" s="18" t="s">
        <v>1244</v>
      </c>
      <c r="H603" s="18" t="s">
        <v>76</v>
      </c>
      <c r="I603" s="8" t="s">
        <v>50</v>
      </c>
      <c r="J603" s="18" t="s">
        <v>77</v>
      </c>
      <c r="K603" s="12" t="s">
        <v>23</v>
      </c>
      <c r="L603" s="8" t="str">
        <f t="shared" si="18"/>
        <v>Fairfax_CA</v>
      </c>
      <c r="M603" s="9" t="str">
        <f t="shared" si="19"/>
        <v>-122.590377807617_Multimodal</v>
      </c>
      <c r="N603" s="12" t="s">
        <v>23</v>
      </c>
      <c r="O603" s="5"/>
      <c r="P603" s="5"/>
      <c r="Q603">
        <f>VLOOKUP($L603,LocID!$B$2:$I$966, 7, FALSE)</f>
        <v>-122.590377807617</v>
      </c>
      <c r="S603"/>
    </row>
    <row r="604" spans="1:19" ht="33" x14ac:dyDescent="0.25">
      <c r="A604" s="5">
        <v>360</v>
      </c>
      <c r="B604" s="13">
        <v>2007.173</v>
      </c>
      <c r="C604" s="10">
        <v>2007</v>
      </c>
      <c r="D604" s="10" t="s">
        <v>1245</v>
      </c>
      <c r="E604" s="10" t="s">
        <v>1246</v>
      </c>
      <c r="F604" s="10" t="s">
        <v>1244</v>
      </c>
      <c r="G604" s="10" t="s">
        <v>1244</v>
      </c>
      <c r="H604" s="10" t="s">
        <v>144</v>
      </c>
      <c r="I604" s="8" t="s">
        <v>50</v>
      </c>
      <c r="J604" s="10" t="s">
        <v>51</v>
      </c>
      <c r="K604" s="10" t="s">
        <v>23</v>
      </c>
      <c r="L604" s="8" t="str">
        <f t="shared" si="18"/>
        <v>Fairfax_VA</v>
      </c>
      <c r="M604" s="9" t="str">
        <f t="shared" si="19"/>
        <v>-77.3088684082031_Multimodal</v>
      </c>
      <c r="N604" s="10" t="s">
        <v>23</v>
      </c>
      <c r="O604" s="5"/>
      <c r="P604" s="5"/>
      <c r="Q604">
        <f>VLOOKUP($L604,LocID!$B$2:$I$966, 7, FALSE)</f>
        <v>-77.308868408203097</v>
      </c>
      <c r="S604"/>
    </row>
    <row r="605" spans="1:19" x14ac:dyDescent="0.25">
      <c r="A605" s="5">
        <v>1153</v>
      </c>
      <c r="B605" s="6">
        <v>2010.6959999999999</v>
      </c>
      <c r="C605" s="8" t="s">
        <v>274</v>
      </c>
      <c r="D605" s="11" t="s">
        <v>1247</v>
      </c>
      <c r="E605" s="8" t="s">
        <v>1248</v>
      </c>
      <c r="F605" s="10" t="s">
        <v>1244</v>
      </c>
      <c r="G605" s="10" t="s">
        <v>1244</v>
      </c>
      <c r="H605" s="8" t="s">
        <v>144</v>
      </c>
      <c r="I605" s="8" t="s">
        <v>50</v>
      </c>
      <c r="J605" s="8" t="s">
        <v>51</v>
      </c>
      <c r="K605" s="8" t="s">
        <v>98</v>
      </c>
      <c r="L605" s="8" t="str">
        <f t="shared" si="18"/>
        <v>Fairfax_VA</v>
      </c>
      <c r="M605" s="9" t="str">
        <f t="shared" si="19"/>
        <v>-77.3088684082031_PACT</v>
      </c>
      <c r="N605" s="8" t="s">
        <v>98</v>
      </c>
      <c r="O605" s="5"/>
      <c r="P605" s="5"/>
      <c r="Q605">
        <f>VLOOKUP($L605,LocID!$B$2:$I$966, 7, FALSE)</f>
        <v>-77.308868408203097</v>
      </c>
      <c r="S605"/>
    </row>
    <row r="606" spans="1:19" ht="33" x14ac:dyDescent="0.25">
      <c r="A606" s="5">
        <v>2093</v>
      </c>
      <c r="B606" s="6">
        <v>2013.0887</v>
      </c>
      <c r="C606" s="8" t="s">
        <v>112</v>
      </c>
      <c r="D606" s="8" t="s">
        <v>1249</v>
      </c>
      <c r="E606" s="8" t="s">
        <v>1250</v>
      </c>
      <c r="F606" s="8" t="s">
        <v>1244</v>
      </c>
      <c r="G606" s="8" t="s">
        <v>1244</v>
      </c>
      <c r="H606" s="8" t="s">
        <v>144</v>
      </c>
      <c r="I606" s="8" t="s">
        <v>50</v>
      </c>
      <c r="J606" s="8" t="s">
        <v>51</v>
      </c>
      <c r="K606" s="12" t="s">
        <v>23</v>
      </c>
      <c r="L606" s="8" t="str">
        <f t="shared" si="18"/>
        <v>Fairfax_VA</v>
      </c>
      <c r="M606" s="9" t="str">
        <f t="shared" si="19"/>
        <v>-77.3088684082031_Multimodal</v>
      </c>
      <c r="N606" s="12" t="s">
        <v>23</v>
      </c>
      <c r="O606" s="5"/>
      <c r="P606" s="5"/>
      <c r="Q606">
        <f>VLOOKUP($L606,LocID!$B$2:$I$966, 7, FALSE)</f>
        <v>-77.308868408203097</v>
      </c>
      <c r="S606"/>
    </row>
    <row r="607" spans="1:19" ht="33" x14ac:dyDescent="0.25">
      <c r="A607" s="5">
        <v>137</v>
      </c>
      <c r="B607" s="6">
        <v>2015.0558000000001</v>
      </c>
      <c r="C607" s="9" t="s">
        <v>138</v>
      </c>
      <c r="D607" s="23" t="s">
        <v>1251</v>
      </c>
      <c r="E607" s="23" t="s">
        <v>238</v>
      </c>
      <c r="F607" s="8" t="s">
        <v>1244</v>
      </c>
      <c r="G607" s="8" t="s">
        <v>1244</v>
      </c>
      <c r="H607" s="8" t="s">
        <v>144</v>
      </c>
      <c r="I607" s="8" t="s">
        <v>50</v>
      </c>
      <c r="J607" s="8" t="s">
        <v>51</v>
      </c>
      <c r="K607" s="19" t="s">
        <v>23</v>
      </c>
      <c r="L607" s="8" t="str">
        <f t="shared" si="18"/>
        <v>Fairfax_VA</v>
      </c>
      <c r="M607" s="9" t="str">
        <f t="shared" si="19"/>
        <v>-77.3088684082031_Multimodal</v>
      </c>
      <c r="N607" s="19" t="s">
        <v>23</v>
      </c>
      <c r="O607" s="5"/>
      <c r="P607" s="5"/>
      <c r="Q607">
        <f>VLOOKUP($L607,LocID!$B$2:$I$966, 7, FALSE)</f>
        <v>-77.308868408203097</v>
      </c>
      <c r="S607"/>
    </row>
    <row r="608" spans="1:19" x14ac:dyDescent="0.25">
      <c r="A608" s="5">
        <v>361</v>
      </c>
      <c r="B608" s="13">
        <v>2007.3989999999999</v>
      </c>
      <c r="C608" s="10">
        <v>2007</v>
      </c>
      <c r="D608" s="10" t="s">
        <v>1252</v>
      </c>
      <c r="E608" s="10" t="s">
        <v>1253</v>
      </c>
      <c r="F608" s="10" t="s">
        <v>1254</v>
      </c>
      <c r="G608" s="10" t="s">
        <v>1254</v>
      </c>
      <c r="H608" s="10" t="s">
        <v>76</v>
      </c>
      <c r="I608" s="8" t="s">
        <v>50</v>
      </c>
      <c r="J608" s="10" t="s">
        <v>77</v>
      </c>
      <c r="K608" s="10" t="s">
        <v>52</v>
      </c>
      <c r="L608" s="8" t="str">
        <f t="shared" si="18"/>
        <v>Fairfield_CA</v>
      </c>
      <c r="M608" s="9" t="str">
        <f t="shared" si="19"/>
        <v>-122.043876647949_Transit</v>
      </c>
      <c r="N608" s="10" t="s">
        <v>52</v>
      </c>
      <c r="O608" s="5"/>
      <c r="P608" s="5"/>
      <c r="Q608">
        <f>VLOOKUP($L608,LocID!$B$2:$I$966, 7, FALSE)</f>
        <v>-122.04387664794901</v>
      </c>
      <c r="S608"/>
    </row>
    <row r="609" spans="1:19" ht="22.5" x14ac:dyDescent="0.25">
      <c r="A609" s="5">
        <v>922</v>
      </c>
      <c r="B609" s="6">
        <v>2009.454</v>
      </c>
      <c r="C609" s="8" t="s">
        <v>56</v>
      </c>
      <c r="D609" s="11" t="s">
        <v>1255</v>
      </c>
      <c r="E609" s="8" t="s">
        <v>1256</v>
      </c>
      <c r="F609" s="10" t="s">
        <v>1254</v>
      </c>
      <c r="G609" s="10" t="s">
        <v>1254</v>
      </c>
      <c r="H609" s="8" t="s">
        <v>76</v>
      </c>
      <c r="I609" s="8" t="s">
        <v>50</v>
      </c>
      <c r="J609" s="8" t="s">
        <v>77</v>
      </c>
      <c r="K609" s="8" t="s">
        <v>98</v>
      </c>
      <c r="L609" s="8" t="str">
        <f t="shared" si="18"/>
        <v>Fairfield_CA</v>
      </c>
      <c r="M609" s="9" t="str">
        <f t="shared" si="19"/>
        <v>-122.043876647949_PACT</v>
      </c>
      <c r="N609" s="8" t="s">
        <v>98</v>
      </c>
      <c r="O609" s="5"/>
      <c r="P609" s="5"/>
      <c r="Q609">
        <f>VLOOKUP($L609,LocID!$B$2:$I$966, 7, FALSE)</f>
        <v>-122.04387664794901</v>
      </c>
      <c r="S609"/>
    </row>
    <row r="610" spans="1:19" ht="33" x14ac:dyDescent="0.25">
      <c r="A610" s="5">
        <v>2505</v>
      </c>
      <c r="B610" s="6">
        <v>2014.1188999999999</v>
      </c>
      <c r="C610" s="8" t="s">
        <v>173</v>
      </c>
      <c r="D610" s="16" t="s">
        <v>1257</v>
      </c>
      <c r="E610" s="16" t="s">
        <v>1258</v>
      </c>
      <c r="F610" s="8" t="s">
        <v>1254</v>
      </c>
      <c r="G610" s="8" t="s">
        <v>1254</v>
      </c>
      <c r="H610" s="8" t="s">
        <v>76</v>
      </c>
      <c r="I610" s="8" t="s">
        <v>50</v>
      </c>
      <c r="J610" s="8" t="s">
        <v>77</v>
      </c>
      <c r="K610" s="12" t="s">
        <v>26</v>
      </c>
      <c r="L610" s="8" t="str">
        <f t="shared" si="18"/>
        <v>Fairfield_CA</v>
      </c>
      <c r="M610" s="9" t="str">
        <f t="shared" si="19"/>
        <v>-122.043876647949_Parking and TDM</v>
      </c>
      <c r="N610" s="12" t="s">
        <v>26</v>
      </c>
      <c r="O610" s="5"/>
      <c r="P610" s="5"/>
      <c r="Q610">
        <f>VLOOKUP($L610,LocID!$B$2:$I$966, 7, FALSE)</f>
        <v>-122.04387664794901</v>
      </c>
      <c r="S610"/>
    </row>
    <row r="611" spans="1:19" ht="33" x14ac:dyDescent="0.25">
      <c r="A611" s="5">
        <v>714</v>
      </c>
      <c r="B611" s="6">
        <v>2009.1610000000001</v>
      </c>
      <c r="C611" s="8" t="s">
        <v>37</v>
      </c>
      <c r="D611" s="11" t="s">
        <v>1259</v>
      </c>
      <c r="E611" s="8" t="s">
        <v>1260</v>
      </c>
      <c r="F611" s="10" t="s">
        <v>1261</v>
      </c>
      <c r="G611" s="10" t="s">
        <v>1261</v>
      </c>
      <c r="H611" s="8" t="s">
        <v>320</v>
      </c>
      <c r="I611" s="8" t="s">
        <v>50</v>
      </c>
      <c r="J611" s="8" t="s">
        <v>55</v>
      </c>
      <c r="K611" s="8" t="s">
        <v>23</v>
      </c>
      <c r="L611" s="8" t="str">
        <f t="shared" si="18"/>
        <v>Falmouth_ME</v>
      </c>
      <c r="M611" s="9" t="str">
        <f t="shared" si="19"/>
        <v>-70.2322998046875_Multimodal</v>
      </c>
      <c r="N611" s="8" t="s">
        <v>23</v>
      </c>
      <c r="O611" s="5"/>
      <c r="P611" s="5"/>
      <c r="Q611">
        <f>VLOOKUP($L611,LocID!$B$2:$I$966, 7, FALSE)</f>
        <v>-70.2322998046875</v>
      </c>
      <c r="S611"/>
    </row>
    <row r="612" spans="1:19" x14ac:dyDescent="0.25">
      <c r="A612" s="5">
        <v>1198</v>
      </c>
      <c r="B612" s="6">
        <v>2011.06</v>
      </c>
      <c r="C612" s="8" t="s">
        <v>274</v>
      </c>
      <c r="D612" s="11" t="s">
        <v>1262</v>
      </c>
      <c r="E612" s="8" t="s">
        <v>1263</v>
      </c>
      <c r="F612" s="10" t="s">
        <v>1264</v>
      </c>
      <c r="G612" s="10" t="s">
        <v>1264</v>
      </c>
      <c r="H612" s="8" t="s">
        <v>516</v>
      </c>
      <c r="I612" s="8" t="s">
        <v>50</v>
      </c>
      <c r="J612" s="8" t="s">
        <v>61</v>
      </c>
      <c r="K612" s="8" t="s">
        <v>52</v>
      </c>
      <c r="L612" s="8" t="str">
        <f t="shared" si="18"/>
        <v>Fargo_ND</v>
      </c>
      <c r="M612" s="9" t="str">
        <f t="shared" si="19"/>
        <v>-96.7817611694335_Transit</v>
      </c>
      <c r="N612" s="8" t="s">
        <v>52</v>
      </c>
      <c r="O612" s="5"/>
      <c r="P612" s="5"/>
      <c r="Q612">
        <f>VLOOKUP($L612,LocID!$B$2:$I$966, 7, FALSE)</f>
        <v>-96.781761169433594</v>
      </c>
      <c r="S612"/>
    </row>
    <row r="613" spans="1:19" ht="33" x14ac:dyDescent="0.25">
      <c r="A613" s="5">
        <v>2168</v>
      </c>
      <c r="B613" s="6">
        <v>2013.1005</v>
      </c>
      <c r="C613" s="19" t="s">
        <v>115</v>
      </c>
      <c r="D613" s="20" t="s">
        <v>1265</v>
      </c>
      <c r="E613" s="20" t="s">
        <v>1266</v>
      </c>
      <c r="F613" s="20" t="s">
        <v>1267</v>
      </c>
      <c r="G613" s="20" t="s">
        <v>1267</v>
      </c>
      <c r="H613" s="20" t="s">
        <v>1268</v>
      </c>
      <c r="I613" s="8" t="s">
        <v>50</v>
      </c>
      <c r="J613" s="20" t="s">
        <v>220</v>
      </c>
      <c r="K613" s="12" t="s">
        <v>1096</v>
      </c>
      <c r="L613" s="8" t="str">
        <f t="shared" si="18"/>
        <v>Fayetteville_AR</v>
      </c>
      <c r="M613" s="9" t="str">
        <f t="shared" si="19"/>
        <v>-94.1579132080078_Multimodal</v>
      </c>
      <c r="N613" s="12" t="s">
        <v>23</v>
      </c>
      <c r="O613" s="5">
        <v>1</v>
      </c>
      <c r="P613" s="5"/>
      <c r="Q613">
        <f>VLOOKUP($L613,LocID!$B$2:$I$966, 7, FALSE)</f>
        <v>-94.157913208007798</v>
      </c>
      <c r="S613"/>
    </row>
    <row r="614" spans="1:19" ht="33" x14ac:dyDescent="0.25">
      <c r="A614" s="5">
        <v>2181</v>
      </c>
      <c r="B614" s="6">
        <v>2013.1195</v>
      </c>
      <c r="C614" s="19" t="s">
        <v>115</v>
      </c>
      <c r="D614" s="20" t="s">
        <v>1269</v>
      </c>
      <c r="E614" s="20" t="s">
        <v>1270</v>
      </c>
      <c r="F614" s="20" t="s">
        <v>1267</v>
      </c>
      <c r="G614" s="20" t="s">
        <v>1267</v>
      </c>
      <c r="H614" s="20" t="s">
        <v>1268</v>
      </c>
      <c r="I614" s="8" t="s">
        <v>50</v>
      </c>
      <c r="J614" s="20" t="s">
        <v>220</v>
      </c>
      <c r="K614" s="20" t="s">
        <v>23</v>
      </c>
      <c r="L614" s="8" t="str">
        <f t="shared" si="18"/>
        <v>Fayetteville_AR</v>
      </c>
      <c r="M614" s="9" t="str">
        <f t="shared" si="19"/>
        <v>-94.1579132080078_Multimodal</v>
      </c>
      <c r="N614" s="20" t="s">
        <v>23</v>
      </c>
      <c r="O614" s="5"/>
      <c r="P614" s="5"/>
      <c r="Q614">
        <f>VLOOKUP($L614,LocID!$B$2:$I$966, 7, FALSE)</f>
        <v>-94.157913208007798</v>
      </c>
      <c r="S614"/>
    </row>
    <row r="615" spans="1:19" ht="22.5" x14ac:dyDescent="0.25">
      <c r="A615" s="5">
        <v>510</v>
      </c>
      <c r="B615" s="6">
        <v>2007.249</v>
      </c>
      <c r="C615" s="8" t="s">
        <v>535</v>
      </c>
      <c r="D615" s="11" t="s">
        <v>1271</v>
      </c>
      <c r="E615" s="8" t="s">
        <v>1272</v>
      </c>
      <c r="F615" s="10" t="s">
        <v>1267</v>
      </c>
      <c r="G615" s="10" t="s">
        <v>1267</v>
      </c>
      <c r="H615" s="8" t="s">
        <v>250</v>
      </c>
      <c r="I615" s="8" t="s">
        <v>50</v>
      </c>
      <c r="J615" s="10" t="s">
        <v>161</v>
      </c>
      <c r="K615" s="8" t="s">
        <v>52</v>
      </c>
      <c r="L615" s="8" t="str">
        <f t="shared" si="18"/>
        <v>Fayetteville_NC</v>
      </c>
      <c r="M615" s="9" t="str">
        <f t="shared" si="19"/>
        <v>-78.8775787353515_Transit</v>
      </c>
      <c r="N615" s="8" t="s">
        <v>52</v>
      </c>
      <c r="O615" s="5"/>
      <c r="P615" s="5"/>
      <c r="Q615">
        <f>VLOOKUP($L615,LocID!$B$2:$I$966, 7, FALSE)</f>
        <v>-78.877578735351506</v>
      </c>
      <c r="S615"/>
    </row>
    <row r="616" spans="1:19" ht="33" x14ac:dyDescent="0.25">
      <c r="A616" s="5">
        <v>1774</v>
      </c>
      <c r="B616" s="6">
        <v>2011.3240000000001</v>
      </c>
      <c r="C616" s="8" t="s">
        <v>90</v>
      </c>
      <c r="D616" s="11" t="s">
        <v>1273</v>
      </c>
      <c r="E616" s="8" t="s">
        <v>1274</v>
      </c>
      <c r="F616" s="10" t="s">
        <v>1275</v>
      </c>
      <c r="G616" s="10" t="s">
        <v>1275</v>
      </c>
      <c r="H616" s="8" t="s">
        <v>1276</v>
      </c>
      <c r="I616" s="8" t="s">
        <v>50</v>
      </c>
      <c r="J616" s="8" t="s">
        <v>128</v>
      </c>
      <c r="K616" s="12" t="s">
        <v>23</v>
      </c>
      <c r="L616" s="8" t="str">
        <f t="shared" si="18"/>
        <v>Flagstaff_AZ</v>
      </c>
      <c r="M616" s="9" t="str">
        <f t="shared" si="19"/>
        <v>-111.651298522949_Multimodal</v>
      </c>
      <c r="N616" s="12" t="s">
        <v>23</v>
      </c>
      <c r="O616" s="5"/>
      <c r="P616" s="5"/>
      <c r="Q616">
        <f>VLOOKUP($L616,LocID!$B$2:$I$966, 7, FALSE)</f>
        <v>-111.65129852294901</v>
      </c>
      <c r="S616"/>
    </row>
    <row r="617" spans="1:19" x14ac:dyDescent="0.25">
      <c r="A617" s="5">
        <v>586</v>
      </c>
      <c r="B617" s="6">
        <v>2008.2280000000001</v>
      </c>
      <c r="C617" s="8" t="s">
        <v>104</v>
      </c>
      <c r="D617" s="11" t="s">
        <v>1277</v>
      </c>
      <c r="E617" s="8" t="s">
        <v>1278</v>
      </c>
      <c r="F617" s="10" t="s">
        <v>1279</v>
      </c>
      <c r="G617" s="10" t="s">
        <v>1279</v>
      </c>
      <c r="H617" s="8" t="s">
        <v>1276</v>
      </c>
      <c r="I617" s="8" t="s">
        <v>50</v>
      </c>
      <c r="J617" s="8" t="s">
        <v>128</v>
      </c>
      <c r="K617" s="8" t="s">
        <v>52</v>
      </c>
      <c r="L617" s="8" t="str">
        <f t="shared" si="18"/>
        <v>Florence_AZ</v>
      </c>
      <c r="M617" s="9" t="str">
        <f t="shared" si="19"/>
        <v>-111.387542724609_Transit</v>
      </c>
      <c r="N617" s="8" t="s">
        <v>52</v>
      </c>
      <c r="O617" s="5"/>
      <c r="P617" s="5"/>
      <c r="Q617">
        <f>VLOOKUP($L617,LocID!$B$2:$I$966, 7, FALSE)</f>
        <v>-111.38754272460901</v>
      </c>
      <c r="S617"/>
    </row>
    <row r="618" spans="1:19" ht="33" x14ac:dyDescent="0.25">
      <c r="A618" s="5">
        <v>2085</v>
      </c>
      <c r="B618" s="6">
        <v>2013.0434</v>
      </c>
      <c r="C618" s="8" t="s">
        <v>112</v>
      </c>
      <c r="D618" s="8" t="s">
        <v>1280</v>
      </c>
      <c r="E618" s="8" t="s">
        <v>1281</v>
      </c>
      <c r="F618" s="10" t="s">
        <v>1282</v>
      </c>
      <c r="G618" s="10" t="s">
        <v>1283</v>
      </c>
      <c r="H618" s="8" t="s">
        <v>20</v>
      </c>
      <c r="I618" s="8" t="s">
        <v>1284</v>
      </c>
      <c r="J618" s="8" t="s">
        <v>22</v>
      </c>
      <c r="K618" s="12" t="s">
        <v>23</v>
      </c>
      <c r="L618" s="8" t="str">
        <f t="shared" si="18"/>
        <v>Florianopolis_Brazil</v>
      </c>
      <c r="M618" s="9" t="str">
        <f t="shared" si="19"/>
        <v>-48.5481796264648_Multimodal</v>
      </c>
      <c r="N618" s="12" t="s">
        <v>23</v>
      </c>
      <c r="O618" s="5"/>
      <c r="P618" s="5"/>
      <c r="Q618">
        <f>VLOOKUP($L618,LocID!$B$2:$I$966, 7, FALSE)</f>
        <v>-48.548179626464801</v>
      </c>
      <c r="S618"/>
    </row>
    <row r="619" spans="1:19" ht="33" x14ac:dyDescent="0.25">
      <c r="A619" s="5">
        <v>1104</v>
      </c>
      <c r="B619" s="6">
        <v>2010.192</v>
      </c>
      <c r="C619" s="8" t="s">
        <v>43</v>
      </c>
      <c r="D619" s="11" t="s">
        <v>1285</v>
      </c>
      <c r="E619" s="8" t="s">
        <v>1286</v>
      </c>
      <c r="F619" s="10" t="s">
        <v>1287</v>
      </c>
      <c r="G619" s="10" t="s">
        <v>1287</v>
      </c>
      <c r="H619" s="8" t="s">
        <v>122</v>
      </c>
      <c r="I619" s="8" t="s">
        <v>50</v>
      </c>
      <c r="J619" s="8" t="s">
        <v>123</v>
      </c>
      <c r="K619" s="8" t="s">
        <v>23</v>
      </c>
      <c r="L619" s="8" t="str">
        <f t="shared" si="18"/>
        <v>Forest Grove_OR</v>
      </c>
      <c r="M619" s="9" t="str">
        <f t="shared" si="19"/>
        <v>-123.111198425292_Multimodal</v>
      </c>
      <c r="N619" s="8" t="s">
        <v>23</v>
      </c>
      <c r="O619" s="5"/>
      <c r="P619" s="5"/>
      <c r="Q619">
        <f>VLOOKUP($L619,LocID!$B$2:$I$966, 7, FALSE)</f>
        <v>-123.111198425292</v>
      </c>
      <c r="S619"/>
    </row>
    <row r="620" spans="1:19" x14ac:dyDescent="0.25">
      <c r="A620" s="5">
        <v>1575</v>
      </c>
      <c r="B620" s="6">
        <v>2012.4490000000001</v>
      </c>
      <c r="C620" s="8" t="s">
        <v>87</v>
      </c>
      <c r="D620" s="8" t="s">
        <v>1288</v>
      </c>
      <c r="E620" s="8" t="s">
        <v>1286</v>
      </c>
      <c r="F620" s="8" t="s">
        <v>1287</v>
      </c>
      <c r="G620" s="8" t="s">
        <v>1287</v>
      </c>
      <c r="H620" s="8" t="s">
        <v>122</v>
      </c>
      <c r="I620" s="8" t="s">
        <v>50</v>
      </c>
      <c r="J620" s="8" t="s">
        <v>123</v>
      </c>
      <c r="K620" s="12" t="s">
        <v>52</v>
      </c>
      <c r="L620" s="8" t="str">
        <f t="shared" si="18"/>
        <v>Forest Grove_OR</v>
      </c>
      <c r="M620" s="9" t="str">
        <f t="shared" si="19"/>
        <v>-123.111198425292_Transit</v>
      </c>
      <c r="N620" s="12" t="s">
        <v>52</v>
      </c>
      <c r="O620" s="5"/>
      <c r="P620" s="5"/>
      <c r="Q620">
        <f>VLOOKUP($L620,LocID!$B$2:$I$966, 7, FALSE)</f>
        <v>-123.111198425292</v>
      </c>
      <c r="S620"/>
    </row>
    <row r="621" spans="1:19" x14ac:dyDescent="0.25">
      <c r="A621" s="5">
        <v>1637</v>
      </c>
      <c r="B621" s="6">
        <v>2012.63</v>
      </c>
      <c r="C621" s="12" t="s">
        <v>110</v>
      </c>
      <c r="D621" s="12" t="s">
        <v>1289</v>
      </c>
      <c r="E621" s="12" t="s">
        <v>1287</v>
      </c>
      <c r="F621" s="12" t="s">
        <v>1287</v>
      </c>
      <c r="G621" s="12" t="s">
        <v>1287</v>
      </c>
      <c r="H621" s="12" t="s">
        <v>122</v>
      </c>
      <c r="I621" s="8" t="s">
        <v>50</v>
      </c>
      <c r="J621" s="12" t="s">
        <v>123</v>
      </c>
      <c r="K621" s="12" t="s">
        <v>52</v>
      </c>
      <c r="L621" s="8" t="str">
        <f t="shared" si="18"/>
        <v>Forest Grove_OR</v>
      </c>
      <c r="M621" s="9" t="str">
        <f t="shared" si="19"/>
        <v>-123.111198425292_Transit</v>
      </c>
      <c r="N621" s="12" t="s">
        <v>52</v>
      </c>
      <c r="O621" s="5"/>
      <c r="P621" s="5"/>
      <c r="Q621">
        <f>VLOOKUP($L621,LocID!$B$2:$I$966, 7, FALSE)</f>
        <v>-123.111198425292</v>
      </c>
      <c r="S621"/>
    </row>
    <row r="622" spans="1:19" ht="33" x14ac:dyDescent="0.25">
      <c r="A622" s="5">
        <v>553</v>
      </c>
      <c r="B622" s="6">
        <v>2008.03</v>
      </c>
      <c r="C622" s="8" t="s">
        <v>104</v>
      </c>
      <c r="D622" s="11" t="s">
        <v>1290</v>
      </c>
      <c r="E622" s="8" t="s">
        <v>1291</v>
      </c>
      <c r="F622" s="10" t="s">
        <v>1292</v>
      </c>
      <c r="G622" s="10" t="s">
        <v>1292</v>
      </c>
      <c r="H622" s="8" t="s">
        <v>76</v>
      </c>
      <c r="I622" s="8" t="s">
        <v>50</v>
      </c>
      <c r="J622" s="8" t="s">
        <v>77</v>
      </c>
      <c r="K622" s="8" t="s">
        <v>26</v>
      </c>
      <c r="L622" s="8" t="str">
        <f t="shared" si="18"/>
        <v>Fort Bragg_CA</v>
      </c>
      <c r="M622" s="9" t="str">
        <f t="shared" si="19"/>
        <v>-123.805923461914_Parking and TDM</v>
      </c>
      <c r="N622" s="8" t="s">
        <v>26</v>
      </c>
      <c r="O622" s="5"/>
      <c r="P622" s="5"/>
      <c r="Q622">
        <f>VLOOKUP($L622,LocID!$B$2:$I$966, 7, FALSE)</f>
        <v>-123.80592346191401</v>
      </c>
      <c r="S622"/>
    </row>
    <row r="623" spans="1:19" x14ac:dyDescent="0.25">
      <c r="A623" s="5">
        <v>961</v>
      </c>
      <c r="B623" s="6">
        <v>2010.0170000000001</v>
      </c>
      <c r="C623" s="8" t="s">
        <v>204</v>
      </c>
      <c r="D623" s="11" t="s">
        <v>1293</v>
      </c>
      <c r="E623" s="8" t="s">
        <v>1294</v>
      </c>
      <c r="F623" s="10" t="s">
        <v>1295</v>
      </c>
      <c r="G623" s="10" t="s">
        <v>1295</v>
      </c>
      <c r="H623" s="8" t="s">
        <v>244</v>
      </c>
      <c r="I623" s="8" t="s">
        <v>50</v>
      </c>
      <c r="J623" s="8" t="s">
        <v>245</v>
      </c>
      <c r="K623" s="8" t="s">
        <v>52</v>
      </c>
      <c r="L623" s="8" t="str">
        <f t="shared" si="18"/>
        <v>Fort Collins_CO</v>
      </c>
      <c r="M623" s="9" t="str">
        <f t="shared" si="19"/>
        <v>-105.076263427734_Transit</v>
      </c>
      <c r="N623" s="8" t="s">
        <v>52</v>
      </c>
      <c r="O623" s="5"/>
      <c r="P623" s="5"/>
      <c r="Q623">
        <f>VLOOKUP($L623,LocID!$B$2:$I$966, 7, FALSE)</f>
        <v>-105.07626342773401</v>
      </c>
      <c r="S623"/>
    </row>
    <row r="624" spans="1:19" x14ac:dyDescent="0.25">
      <c r="A624" s="5">
        <v>1415</v>
      </c>
      <c r="B624" s="6">
        <v>2011.5650000000001</v>
      </c>
      <c r="C624" s="8" t="s">
        <v>233</v>
      </c>
      <c r="D624" s="11" t="s">
        <v>1296</v>
      </c>
      <c r="E624" s="8" t="s">
        <v>1297</v>
      </c>
      <c r="F624" s="10" t="s">
        <v>1295</v>
      </c>
      <c r="G624" s="10" t="s">
        <v>1295</v>
      </c>
      <c r="H624" s="8" t="s">
        <v>244</v>
      </c>
      <c r="I624" s="8" t="s">
        <v>50</v>
      </c>
      <c r="J624" s="8" t="s">
        <v>245</v>
      </c>
      <c r="K624" s="8" t="s">
        <v>52</v>
      </c>
      <c r="L624" s="8" t="str">
        <f t="shared" si="18"/>
        <v>Fort Collins_CO</v>
      </c>
      <c r="M624" s="9" t="str">
        <f t="shared" si="19"/>
        <v>-105.076263427734_Transit</v>
      </c>
      <c r="N624" s="8" t="s">
        <v>52</v>
      </c>
      <c r="O624" s="5"/>
      <c r="P624" s="5"/>
      <c r="Q624">
        <f>VLOOKUP($L624,LocID!$B$2:$I$966, 7, FALSE)</f>
        <v>-105.07626342773401</v>
      </c>
      <c r="S624"/>
    </row>
    <row r="625" spans="1:19" x14ac:dyDescent="0.25">
      <c r="A625" s="5">
        <v>1787</v>
      </c>
      <c r="B625" s="6">
        <v>2012.7380000000001</v>
      </c>
      <c r="C625" s="12" t="s">
        <v>90</v>
      </c>
      <c r="D625" s="12" t="s">
        <v>1298</v>
      </c>
      <c r="E625" s="12" t="s">
        <v>1299</v>
      </c>
      <c r="F625" s="12" t="s">
        <v>1300</v>
      </c>
      <c r="G625" s="12" t="s">
        <v>1300</v>
      </c>
      <c r="H625" s="12" t="s">
        <v>1301</v>
      </c>
      <c r="I625" s="8" t="s">
        <v>50</v>
      </c>
      <c r="J625" s="12" t="s">
        <v>220</v>
      </c>
      <c r="K625" s="12" t="s">
        <v>52</v>
      </c>
      <c r="L625" s="8" t="str">
        <f t="shared" si="18"/>
        <v>Fort Wright_KY</v>
      </c>
      <c r="M625" s="9" t="str">
        <f t="shared" si="19"/>
        <v>-84.5384979248046_Transit</v>
      </c>
      <c r="N625" s="12" t="s">
        <v>52</v>
      </c>
      <c r="O625" s="5"/>
      <c r="P625" s="5"/>
      <c r="Q625">
        <f>VLOOKUP($L625,LocID!$B$2:$I$966, 7, FALSE)</f>
        <v>-84.538497924804602</v>
      </c>
      <c r="S625"/>
    </row>
    <row r="626" spans="1:19" ht="33" x14ac:dyDescent="0.25">
      <c r="A626" s="5">
        <v>2382</v>
      </c>
      <c r="B626" s="6">
        <v>2014.049</v>
      </c>
      <c r="C626" s="8" t="s">
        <v>92</v>
      </c>
      <c r="D626" s="8" t="s">
        <v>1302</v>
      </c>
      <c r="E626" s="8" t="s">
        <v>1303</v>
      </c>
      <c r="F626" s="8" t="s">
        <v>1304</v>
      </c>
      <c r="G626" s="8" t="s">
        <v>1304</v>
      </c>
      <c r="H626" s="8" t="s">
        <v>76</v>
      </c>
      <c r="I626" s="8" t="s">
        <v>50</v>
      </c>
      <c r="J626" s="8" t="s">
        <v>77</v>
      </c>
      <c r="K626" s="12" t="s">
        <v>23</v>
      </c>
      <c r="L626" s="8" t="str">
        <f t="shared" si="18"/>
        <v>Foster City_CA</v>
      </c>
      <c r="M626" s="9" t="str">
        <f t="shared" si="19"/>
        <v>-122.268882751464_Multimodal</v>
      </c>
      <c r="N626" s="12" t="s">
        <v>23</v>
      </c>
      <c r="O626" s="5"/>
      <c r="P626" s="5"/>
      <c r="Q626">
        <f>VLOOKUP($L626,LocID!$B$2:$I$966, 7, FALSE)</f>
        <v>-122.26888275146401</v>
      </c>
      <c r="S626"/>
    </row>
    <row r="627" spans="1:19" ht="33" x14ac:dyDescent="0.25">
      <c r="A627" s="5">
        <v>2455</v>
      </c>
      <c r="B627" s="6">
        <v>2014.1396</v>
      </c>
      <c r="C627" s="8" t="s">
        <v>173</v>
      </c>
      <c r="D627" s="28" t="s">
        <v>1305</v>
      </c>
      <c r="E627" s="28" t="s">
        <v>1306</v>
      </c>
      <c r="F627" s="8" t="s">
        <v>1304</v>
      </c>
      <c r="G627" s="8" t="s">
        <v>1304</v>
      </c>
      <c r="H627" s="8" t="s">
        <v>76</v>
      </c>
      <c r="I627" s="8" t="s">
        <v>50</v>
      </c>
      <c r="J627" s="8" t="s">
        <v>77</v>
      </c>
      <c r="K627" s="8" t="s">
        <v>23</v>
      </c>
      <c r="L627" s="8" t="str">
        <f t="shared" si="18"/>
        <v>Foster City_CA</v>
      </c>
      <c r="M627" s="9" t="str">
        <f t="shared" si="19"/>
        <v>-122.268882751464_Multimodal</v>
      </c>
      <c r="N627" s="8" t="s">
        <v>23</v>
      </c>
      <c r="O627" s="5"/>
      <c r="P627" s="5"/>
      <c r="Q627">
        <f>VLOOKUP($L627,LocID!$B$2:$I$966, 7, FALSE)</f>
        <v>-122.26888275146401</v>
      </c>
      <c r="S627"/>
    </row>
    <row r="628" spans="1:19" x14ac:dyDescent="0.25">
      <c r="A628" s="5">
        <v>370</v>
      </c>
      <c r="B628" s="13">
        <v>2007.357</v>
      </c>
      <c r="C628" s="10">
        <v>2007</v>
      </c>
      <c r="D628" s="10" t="s">
        <v>1307</v>
      </c>
      <c r="E628" s="10" t="s">
        <v>1308</v>
      </c>
      <c r="F628" s="10" t="s">
        <v>1309</v>
      </c>
      <c r="G628" s="10" t="s">
        <v>1309</v>
      </c>
      <c r="H628" s="10" t="s">
        <v>144</v>
      </c>
      <c r="I628" s="8" t="s">
        <v>50</v>
      </c>
      <c r="J628" s="10" t="s">
        <v>51</v>
      </c>
      <c r="K628" s="10" t="s">
        <v>52</v>
      </c>
      <c r="L628" s="8" t="str">
        <f t="shared" si="18"/>
        <v>Fredericksburg_VA</v>
      </c>
      <c r="M628" s="9" t="str">
        <f t="shared" si="19"/>
        <v>-77.4591369628906_Transit</v>
      </c>
      <c r="N628" s="10" t="s">
        <v>52</v>
      </c>
      <c r="O628" s="5"/>
      <c r="P628" s="5"/>
      <c r="Q628">
        <f>VLOOKUP($L628,LocID!$B$2:$I$966, 7, FALSE)</f>
        <v>-77.459136962890597</v>
      </c>
      <c r="S628"/>
    </row>
    <row r="629" spans="1:19" x14ac:dyDescent="0.25">
      <c r="A629" s="5">
        <v>613</v>
      </c>
      <c r="B629" s="6">
        <v>2008.329</v>
      </c>
      <c r="C629" s="8" t="s">
        <v>29</v>
      </c>
      <c r="D629" s="11" t="s">
        <v>1310</v>
      </c>
      <c r="E629" s="8" t="s">
        <v>1308</v>
      </c>
      <c r="F629" s="10" t="s">
        <v>1309</v>
      </c>
      <c r="G629" s="10" t="s">
        <v>1309</v>
      </c>
      <c r="H629" s="8" t="s">
        <v>144</v>
      </c>
      <c r="I629" s="8" t="s">
        <v>50</v>
      </c>
      <c r="J629" s="8" t="s">
        <v>51</v>
      </c>
      <c r="K629" s="8" t="s">
        <v>52</v>
      </c>
      <c r="L629" s="8" t="str">
        <f t="shared" si="18"/>
        <v>Fredericksburg_VA</v>
      </c>
      <c r="M629" s="9" t="str">
        <f t="shared" si="19"/>
        <v>-77.4591369628906_Transit</v>
      </c>
      <c r="N629" s="8" t="s">
        <v>52</v>
      </c>
      <c r="O629" s="5"/>
      <c r="P629" s="5"/>
      <c r="Q629">
        <f>VLOOKUP($L629,LocID!$B$2:$I$966, 7, FALSE)</f>
        <v>-77.459136962890597</v>
      </c>
      <c r="S629"/>
    </row>
    <row r="630" spans="1:19" x14ac:dyDescent="0.25">
      <c r="A630" s="5">
        <v>618</v>
      </c>
      <c r="B630" s="6">
        <v>2008.0309999999999</v>
      </c>
      <c r="C630" s="8" t="s">
        <v>29</v>
      </c>
      <c r="D630" s="11" t="s">
        <v>1311</v>
      </c>
      <c r="E630" s="8" t="s">
        <v>1312</v>
      </c>
      <c r="F630" s="10" t="s">
        <v>1309</v>
      </c>
      <c r="G630" s="10" t="s">
        <v>1309</v>
      </c>
      <c r="H630" s="8" t="s">
        <v>144</v>
      </c>
      <c r="I630" s="8" t="s">
        <v>50</v>
      </c>
      <c r="J630" s="10" t="s">
        <v>51</v>
      </c>
      <c r="K630" s="8" t="s">
        <v>52</v>
      </c>
      <c r="L630" s="8" t="str">
        <f t="shared" si="18"/>
        <v>Fredericksburg_VA</v>
      </c>
      <c r="M630" s="9" t="str">
        <f t="shared" si="19"/>
        <v>-77.4591369628906_Transit</v>
      </c>
      <c r="N630" s="8" t="s">
        <v>52</v>
      </c>
      <c r="O630" s="5"/>
      <c r="P630" s="5"/>
      <c r="Q630">
        <f>VLOOKUP($L630,LocID!$B$2:$I$966, 7, FALSE)</f>
        <v>-77.459136962890597</v>
      </c>
      <c r="S630"/>
    </row>
    <row r="631" spans="1:19" x14ac:dyDescent="0.25">
      <c r="A631" s="5">
        <v>771</v>
      </c>
      <c r="B631" s="6">
        <v>2009.1959999999999</v>
      </c>
      <c r="C631" s="8" t="s">
        <v>39</v>
      </c>
      <c r="D631" s="11" t="s">
        <v>1313</v>
      </c>
      <c r="E631" s="8" t="s">
        <v>1312</v>
      </c>
      <c r="F631" s="10" t="s">
        <v>1309</v>
      </c>
      <c r="G631" s="10" t="s">
        <v>1309</v>
      </c>
      <c r="H631" s="8" t="s">
        <v>144</v>
      </c>
      <c r="I631" s="8" t="s">
        <v>50</v>
      </c>
      <c r="J631" s="8" t="s">
        <v>55</v>
      </c>
      <c r="K631" s="8" t="s">
        <v>52</v>
      </c>
      <c r="L631" s="8" t="str">
        <f t="shared" si="18"/>
        <v>Fredericksburg_VA</v>
      </c>
      <c r="M631" s="9" t="str">
        <f t="shared" si="19"/>
        <v>-77.4591369628906_Transit</v>
      </c>
      <c r="N631" s="8" t="s">
        <v>52</v>
      </c>
      <c r="O631" s="5"/>
      <c r="P631" s="5"/>
      <c r="Q631">
        <f>VLOOKUP($L631,LocID!$B$2:$I$966, 7, FALSE)</f>
        <v>-77.459136962890597</v>
      </c>
      <c r="S631"/>
    </row>
    <row r="632" spans="1:19" x14ac:dyDescent="0.25">
      <c r="A632" s="5">
        <v>1244</v>
      </c>
      <c r="B632" s="6">
        <v>2011.45</v>
      </c>
      <c r="C632" s="8" t="s">
        <v>85</v>
      </c>
      <c r="D632" s="11" t="s">
        <v>1314</v>
      </c>
      <c r="E632" s="8" t="s">
        <v>1315</v>
      </c>
      <c r="F632" s="10" t="s">
        <v>1309</v>
      </c>
      <c r="G632" s="10" t="s">
        <v>1309</v>
      </c>
      <c r="H632" s="8" t="s">
        <v>144</v>
      </c>
      <c r="I632" s="8" t="s">
        <v>50</v>
      </c>
      <c r="J632" s="10" t="s">
        <v>51</v>
      </c>
      <c r="K632" s="8" t="s">
        <v>52</v>
      </c>
      <c r="L632" s="8" t="str">
        <f t="shared" si="18"/>
        <v>Fredericksburg_VA</v>
      </c>
      <c r="M632" s="9" t="str">
        <f t="shared" si="19"/>
        <v>-77.4591369628906_Transit</v>
      </c>
      <c r="N632" s="8" t="s">
        <v>52</v>
      </c>
      <c r="O632" s="5"/>
      <c r="P632" s="5"/>
      <c r="Q632">
        <f>VLOOKUP($L632,LocID!$B$2:$I$966, 7, FALSE)</f>
        <v>-77.459136962890597</v>
      </c>
      <c r="S632"/>
    </row>
    <row r="633" spans="1:19" x14ac:dyDescent="0.25">
      <c r="A633" s="5">
        <v>1246</v>
      </c>
      <c r="B633" s="6">
        <v>2011.191</v>
      </c>
      <c r="C633" s="8" t="s">
        <v>85</v>
      </c>
      <c r="D633" s="11" t="s">
        <v>1316</v>
      </c>
      <c r="E633" s="8" t="s">
        <v>1308</v>
      </c>
      <c r="F633" s="10" t="s">
        <v>1309</v>
      </c>
      <c r="G633" s="10" t="s">
        <v>1309</v>
      </c>
      <c r="H633" s="8" t="s">
        <v>144</v>
      </c>
      <c r="I633" s="8" t="s">
        <v>50</v>
      </c>
      <c r="J633" s="8" t="s">
        <v>51</v>
      </c>
      <c r="K633" s="8" t="s">
        <v>52</v>
      </c>
      <c r="L633" s="8" t="str">
        <f t="shared" si="18"/>
        <v>Fredericksburg_VA</v>
      </c>
      <c r="M633" s="9" t="str">
        <f t="shared" si="19"/>
        <v>-77.4591369628906_Transit</v>
      </c>
      <c r="N633" s="8" t="s">
        <v>52</v>
      </c>
      <c r="O633" s="5"/>
      <c r="P633" s="5"/>
      <c r="Q633">
        <f>VLOOKUP($L633,LocID!$B$2:$I$966, 7, FALSE)</f>
        <v>-77.459136962890597</v>
      </c>
      <c r="S633"/>
    </row>
    <row r="634" spans="1:19" ht="22.5" x14ac:dyDescent="0.25">
      <c r="A634" s="5">
        <v>835</v>
      </c>
      <c r="B634" s="6">
        <v>2009.338</v>
      </c>
      <c r="C634" s="8" t="s">
        <v>41</v>
      </c>
      <c r="D634" s="11" t="s">
        <v>1317</v>
      </c>
      <c r="E634" s="8" t="s">
        <v>1318</v>
      </c>
      <c r="F634" s="10" t="s">
        <v>1319</v>
      </c>
      <c r="G634" s="10" t="s">
        <v>1319</v>
      </c>
      <c r="H634" s="8" t="s">
        <v>76</v>
      </c>
      <c r="I634" s="8" t="s">
        <v>50</v>
      </c>
      <c r="J634" s="8" t="s">
        <v>77</v>
      </c>
      <c r="K634" s="8" t="s">
        <v>26</v>
      </c>
      <c r="L634" s="8" t="str">
        <f t="shared" si="18"/>
        <v>Fremont_CA</v>
      </c>
      <c r="M634" s="9" t="str">
        <f t="shared" si="19"/>
        <v>-121.98217010498_Parking and TDM</v>
      </c>
      <c r="N634" s="8" t="s">
        <v>26</v>
      </c>
      <c r="O634" s="5"/>
      <c r="P634" s="5"/>
      <c r="Q634">
        <f>VLOOKUP($L634,LocID!$B$2:$I$966, 7, FALSE)</f>
        <v>-121.98217010498</v>
      </c>
      <c r="S634"/>
    </row>
    <row r="635" spans="1:19" ht="33" x14ac:dyDescent="0.25">
      <c r="A635" s="5">
        <v>1576</v>
      </c>
      <c r="B635" s="13">
        <v>2012.2270000000001</v>
      </c>
      <c r="C635" s="10" t="s">
        <v>87</v>
      </c>
      <c r="D635" s="10" t="s">
        <v>1320</v>
      </c>
      <c r="E635" s="10" t="s">
        <v>1318</v>
      </c>
      <c r="F635" s="10" t="s">
        <v>1319</v>
      </c>
      <c r="G635" s="10" t="s">
        <v>1319</v>
      </c>
      <c r="H635" s="10" t="s">
        <v>76</v>
      </c>
      <c r="I635" s="8" t="s">
        <v>50</v>
      </c>
      <c r="J635" s="10" t="s">
        <v>77</v>
      </c>
      <c r="K635" s="10" t="s">
        <v>23</v>
      </c>
      <c r="L635" s="8" t="str">
        <f t="shared" si="18"/>
        <v>Fremont_CA</v>
      </c>
      <c r="M635" s="9" t="str">
        <f t="shared" si="19"/>
        <v>-121.98217010498_Multimodal</v>
      </c>
      <c r="N635" s="10" t="s">
        <v>23</v>
      </c>
      <c r="O635" s="5"/>
      <c r="P635" s="5"/>
      <c r="Q635">
        <f>VLOOKUP($L635,LocID!$B$2:$I$966, 7, FALSE)</f>
        <v>-121.98217010498</v>
      </c>
      <c r="S635"/>
    </row>
    <row r="636" spans="1:19" ht="33" x14ac:dyDescent="0.25">
      <c r="A636" s="5">
        <v>886</v>
      </c>
      <c r="B636" s="6">
        <v>2009.2719999999999</v>
      </c>
      <c r="C636" s="8" t="s">
        <v>56</v>
      </c>
      <c r="D636" s="11" t="s">
        <v>1321</v>
      </c>
      <c r="E636" s="8" t="s">
        <v>1322</v>
      </c>
      <c r="F636" s="10" t="s">
        <v>1323</v>
      </c>
      <c r="G636" s="10" t="s">
        <v>1323</v>
      </c>
      <c r="H636" s="8" t="s">
        <v>76</v>
      </c>
      <c r="I636" s="8" t="s">
        <v>50</v>
      </c>
      <c r="J636" s="8" t="s">
        <v>77</v>
      </c>
      <c r="K636" s="8" t="s">
        <v>23</v>
      </c>
      <c r="L636" s="8" t="str">
        <f t="shared" si="18"/>
        <v>Fresno_CA</v>
      </c>
      <c r="M636" s="9" t="str">
        <f t="shared" si="19"/>
        <v>-119.785728454589_Multimodal</v>
      </c>
      <c r="N636" s="8" t="s">
        <v>23</v>
      </c>
      <c r="O636" s="5"/>
      <c r="P636" s="5"/>
      <c r="Q636">
        <f>VLOOKUP($L636,LocID!$B$2:$I$966, 7, FALSE)</f>
        <v>-119.78572845458901</v>
      </c>
      <c r="S636"/>
    </row>
    <row r="637" spans="1:19" x14ac:dyDescent="0.25">
      <c r="A637" s="5">
        <v>976</v>
      </c>
      <c r="B637" s="6">
        <v>2010.1510000000001</v>
      </c>
      <c r="C637" s="8" t="s">
        <v>204</v>
      </c>
      <c r="D637" s="11" t="s">
        <v>1324</v>
      </c>
      <c r="E637" s="8" t="s">
        <v>1322</v>
      </c>
      <c r="F637" s="10" t="s">
        <v>1323</v>
      </c>
      <c r="G637" s="10" t="s">
        <v>1323</v>
      </c>
      <c r="H637" s="8" t="s">
        <v>76</v>
      </c>
      <c r="I637" s="8" t="s">
        <v>50</v>
      </c>
      <c r="J637" s="8" t="s">
        <v>77</v>
      </c>
      <c r="K637" s="8" t="s">
        <v>52</v>
      </c>
      <c r="L637" s="8" t="str">
        <f t="shared" si="18"/>
        <v>Fresno_CA</v>
      </c>
      <c r="M637" s="9" t="str">
        <f t="shared" si="19"/>
        <v>-119.785728454589_Transit</v>
      </c>
      <c r="N637" s="8" t="s">
        <v>52</v>
      </c>
      <c r="O637" s="5"/>
      <c r="P637" s="5"/>
      <c r="Q637">
        <f>VLOOKUP($L637,LocID!$B$2:$I$966, 7, FALSE)</f>
        <v>-119.78572845458901</v>
      </c>
      <c r="S637"/>
    </row>
    <row r="638" spans="1:19" x14ac:dyDescent="0.25">
      <c r="A638" s="5">
        <v>987</v>
      </c>
      <c r="B638" s="6">
        <v>2009.58</v>
      </c>
      <c r="C638" s="8" t="s">
        <v>82</v>
      </c>
      <c r="D638" s="11" t="s">
        <v>1325</v>
      </c>
      <c r="E638" s="8" t="s">
        <v>1326</v>
      </c>
      <c r="F638" s="10" t="s">
        <v>1323</v>
      </c>
      <c r="G638" s="10" t="s">
        <v>1323</v>
      </c>
      <c r="H638" s="8" t="s">
        <v>76</v>
      </c>
      <c r="I638" s="8" t="s">
        <v>50</v>
      </c>
      <c r="J638" s="8" t="s">
        <v>77</v>
      </c>
      <c r="K638" s="8" t="s">
        <v>52</v>
      </c>
      <c r="L638" s="8" t="str">
        <f t="shared" si="18"/>
        <v>Fresno_CA</v>
      </c>
      <c r="M638" s="9" t="str">
        <f t="shared" si="19"/>
        <v>-119.785728454589_Transit</v>
      </c>
      <c r="N638" s="8" t="s">
        <v>52</v>
      </c>
      <c r="O638" s="5"/>
      <c r="P638" s="5"/>
      <c r="Q638">
        <f>VLOOKUP($L638,LocID!$B$2:$I$966, 7, FALSE)</f>
        <v>-119.78572845458901</v>
      </c>
      <c r="S638"/>
    </row>
    <row r="639" spans="1:19" x14ac:dyDescent="0.25">
      <c r="A639" s="5">
        <v>1121</v>
      </c>
      <c r="B639" s="6">
        <v>2010.742</v>
      </c>
      <c r="C639" s="8" t="s">
        <v>43</v>
      </c>
      <c r="D639" s="11" t="s">
        <v>1327</v>
      </c>
      <c r="E639" s="8" t="s">
        <v>1328</v>
      </c>
      <c r="F639" s="10" t="s">
        <v>1323</v>
      </c>
      <c r="G639" s="10" t="s">
        <v>1323</v>
      </c>
      <c r="H639" s="8" t="s">
        <v>76</v>
      </c>
      <c r="I639" s="8" t="s">
        <v>50</v>
      </c>
      <c r="J639" s="8" t="s">
        <v>77</v>
      </c>
      <c r="K639" s="8" t="s">
        <v>52</v>
      </c>
      <c r="L639" s="8" t="str">
        <f t="shared" si="18"/>
        <v>Fresno_CA</v>
      </c>
      <c r="M639" s="9" t="str">
        <f t="shared" si="19"/>
        <v>-119.785728454589_Transit</v>
      </c>
      <c r="N639" s="8" t="s">
        <v>52</v>
      </c>
      <c r="O639" s="5"/>
      <c r="P639" s="5"/>
      <c r="Q639">
        <f>VLOOKUP($L639,LocID!$B$2:$I$966, 7, FALSE)</f>
        <v>-119.78572845458901</v>
      </c>
      <c r="S639"/>
    </row>
    <row r="640" spans="1:19" ht="33" x14ac:dyDescent="0.25">
      <c r="A640" s="5">
        <v>1920</v>
      </c>
      <c r="B640" s="6">
        <v>2013.0334</v>
      </c>
      <c r="C640" s="8" t="s">
        <v>246</v>
      </c>
      <c r="D640" s="8" t="s">
        <v>1329</v>
      </c>
      <c r="E640" s="8" t="s">
        <v>1322</v>
      </c>
      <c r="F640" s="10" t="s">
        <v>1323</v>
      </c>
      <c r="G640" s="10" t="s">
        <v>1323</v>
      </c>
      <c r="H640" s="8" t="s">
        <v>76</v>
      </c>
      <c r="I640" s="8" t="s">
        <v>50</v>
      </c>
      <c r="J640" s="8" t="s">
        <v>77</v>
      </c>
      <c r="K640" s="12" t="s">
        <v>23</v>
      </c>
      <c r="L640" s="8" t="str">
        <f t="shared" si="18"/>
        <v>Fresno_CA</v>
      </c>
      <c r="M640" s="9" t="str">
        <f t="shared" si="19"/>
        <v>-119.785728454589_Multimodal</v>
      </c>
      <c r="N640" s="12" t="s">
        <v>23</v>
      </c>
      <c r="O640" s="5"/>
      <c r="P640" s="5"/>
      <c r="Q640">
        <f>VLOOKUP($L640,LocID!$B$2:$I$966, 7, FALSE)</f>
        <v>-119.78572845458901</v>
      </c>
      <c r="S640"/>
    </row>
    <row r="641" spans="1:19" ht="22.5" x14ac:dyDescent="0.25">
      <c r="A641" s="5">
        <v>2476</v>
      </c>
      <c r="B641" s="6">
        <v>2014.1122</v>
      </c>
      <c r="C641" s="8" t="s">
        <v>173</v>
      </c>
      <c r="D641" s="16" t="s">
        <v>1330</v>
      </c>
      <c r="E641" s="16" t="s">
        <v>1322</v>
      </c>
      <c r="F641" s="8" t="s">
        <v>1323</v>
      </c>
      <c r="G641" s="8" t="s">
        <v>1323</v>
      </c>
      <c r="H641" s="8" t="s">
        <v>76</v>
      </c>
      <c r="I641" s="8" t="s">
        <v>50</v>
      </c>
      <c r="J641" s="8" t="s">
        <v>77</v>
      </c>
      <c r="K641" s="12" t="s">
        <v>188</v>
      </c>
      <c r="L641" s="8" t="str">
        <f t="shared" si="18"/>
        <v>Fresno_CA</v>
      </c>
      <c r="M641" s="9" t="str">
        <f t="shared" si="19"/>
        <v>-119.785728454589_Design and Engineering</v>
      </c>
      <c r="N641" s="12" t="s">
        <v>188</v>
      </c>
      <c r="O641" s="5"/>
      <c r="P641" s="5"/>
      <c r="Q641">
        <f>VLOOKUP($L641,LocID!$B$2:$I$966, 7, FALSE)</f>
        <v>-119.78572845458901</v>
      </c>
      <c r="S641"/>
    </row>
    <row r="642" spans="1:19" ht="33" x14ac:dyDescent="0.25">
      <c r="A642" s="5">
        <v>2477</v>
      </c>
      <c r="B642" s="6">
        <v>2014.1088</v>
      </c>
      <c r="C642" s="8" t="s">
        <v>173</v>
      </c>
      <c r="D642" s="16" t="s">
        <v>1331</v>
      </c>
      <c r="E642" s="16" t="s">
        <v>1322</v>
      </c>
      <c r="F642" s="8" t="s">
        <v>1323</v>
      </c>
      <c r="G642" s="8" t="s">
        <v>1323</v>
      </c>
      <c r="H642" s="8" t="s">
        <v>76</v>
      </c>
      <c r="I642" s="8" t="s">
        <v>50</v>
      </c>
      <c r="J642" s="8" t="s">
        <v>77</v>
      </c>
      <c r="K642" s="12" t="s">
        <v>23</v>
      </c>
      <c r="L642" s="8" t="str">
        <f t="shared" ref="L642:L705" si="20">IF(H642="INT", G642&amp;"_"&amp;I642,  G642&amp;"_"&amp;H642)</f>
        <v>Fresno_CA</v>
      </c>
      <c r="M642" s="9" t="str">
        <f t="shared" ref="M642:M705" si="21">Q642&amp;"_"&amp;N642</f>
        <v>-119.785728454589_Multimodal</v>
      </c>
      <c r="N642" s="12" t="s">
        <v>23</v>
      </c>
      <c r="O642" s="5"/>
      <c r="P642" s="5"/>
      <c r="Q642">
        <f>VLOOKUP($L642,LocID!$B$2:$I$966, 7, FALSE)</f>
        <v>-119.78572845458901</v>
      </c>
      <c r="S642"/>
    </row>
    <row r="643" spans="1:19" x14ac:dyDescent="0.25">
      <c r="A643" s="5">
        <v>86</v>
      </c>
      <c r="B643" s="6">
        <v>2015.0447999999999</v>
      </c>
      <c r="C643" s="9" t="s">
        <v>138</v>
      </c>
      <c r="D643" s="17" t="s">
        <v>1332</v>
      </c>
      <c r="E643" s="17" t="s">
        <v>1333</v>
      </c>
      <c r="F643" s="8" t="s">
        <v>1334</v>
      </c>
      <c r="G643" s="8" t="s">
        <v>1334</v>
      </c>
      <c r="H643" s="8" t="s">
        <v>165</v>
      </c>
      <c r="I643" s="8" t="s">
        <v>50</v>
      </c>
      <c r="J643" s="8" t="s">
        <v>161</v>
      </c>
      <c r="K643" s="8" t="s">
        <v>52</v>
      </c>
      <c r="L643" s="8" t="str">
        <f t="shared" si="20"/>
        <v>Ft. Lauderdale_FL</v>
      </c>
      <c r="M643" s="9" t="str">
        <f t="shared" si="21"/>
        <v>-80.1435623168945_Transit</v>
      </c>
      <c r="N643" s="8" t="s">
        <v>52</v>
      </c>
      <c r="O643" s="5"/>
      <c r="P643" s="5"/>
      <c r="Q643">
        <f>VLOOKUP($L643,LocID!$B$2:$I$966, 7, FALSE)</f>
        <v>-80.143562316894503</v>
      </c>
      <c r="S643"/>
    </row>
    <row r="644" spans="1:19" x14ac:dyDescent="0.25">
      <c r="A644" s="5">
        <v>1635</v>
      </c>
      <c r="B644" s="6">
        <v>2012.748</v>
      </c>
      <c r="C644" s="12" t="s">
        <v>110</v>
      </c>
      <c r="D644" s="12" t="s">
        <v>1335</v>
      </c>
      <c r="E644" s="12" t="s">
        <v>1299</v>
      </c>
      <c r="F644" s="12" t="s">
        <v>1336</v>
      </c>
      <c r="G644" s="12" t="s">
        <v>1300</v>
      </c>
      <c r="H644" s="12" t="s">
        <v>1301</v>
      </c>
      <c r="I644" s="8" t="s">
        <v>50</v>
      </c>
      <c r="J644" s="12" t="s">
        <v>220</v>
      </c>
      <c r="K644" s="12" t="s">
        <v>52</v>
      </c>
      <c r="L644" s="8" t="str">
        <f t="shared" si="20"/>
        <v>Fort Wright_KY</v>
      </c>
      <c r="M644" s="9" t="str">
        <f t="shared" si="21"/>
        <v>-84.5384979248046_Transit</v>
      </c>
      <c r="N644" s="12" t="s">
        <v>52</v>
      </c>
      <c r="O644" s="5"/>
      <c r="P644" s="5"/>
      <c r="Q644">
        <f>VLOOKUP($L644,LocID!$B$2:$I$966, 7, FALSE)</f>
        <v>-84.538497924804602</v>
      </c>
      <c r="S644"/>
    </row>
    <row r="645" spans="1:19" ht="22.5" x14ac:dyDescent="0.25">
      <c r="A645" s="5">
        <v>2426</v>
      </c>
      <c r="B645" s="6">
        <v>2014.0527999999999</v>
      </c>
      <c r="C645" s="8" t="s">
        <v>92</v>
      </c>
      <c r="D645" s="8" t="s">
        <v>1337</v>
      </c>
      <c r="E645" s="8" t="s">
        <v>1299</v>
      </c>
      <c r="F645" s="8" t="s">
        <v>1336</v>
      </c>
      <c r="G645" s="12" t="s">
        <v>1300</v>
      </c>
      <c r="H645" s="8" t="s">
        <v>1301</v>
      </c>
      <c r="I645" s="8" t="s">
        <v>50</v>
      </c>
      <c r="J645" s="8" t="s">
        <v>220</v>
      </c>
      <c r="K645" s="12" t="s">
        <v>52</v>
      </c>
      <c r="L645" s="8" t="str">
        <f t="shared" si="20"/>
        <v>Fort Wright_KY</v>
      </c>
      <c r="M645" s="9" t="str">
        <f t="shared" si="21"/>
        <v>-84.5384979248046_Transit</v>
      </c>
      <c r="N645" s="12" t="s">
        <v>52</v>
      </c>
      <c r="O645" s="5"/>
      <c r="P645" s="5"/>
      <c r="Q645">
        <f>VLOOKUP($L645,LocID!$B$2:$I$966, 7, FALSE)</f>
        <v>-84.538497924804602</v>
      </c>
      <c r="S645"/>
    </row>
    <row r="646" spans="1:19" ht="33" x14ac:dyDescent="0.25">
      <c r="A646" s="5">
        <v>1921</v>
      </c>
      <c r="B646" s="6">
        <v>2013.0427</v>
      </c>
      <c r="C646" s="8" t="s">
        <v>246</v>
      </c>
      <c r="D646" s="8" t="s">
        <v>1338</v>
      </c>
      <c r="E646" s="8" t="s">
        <v>1339</v>
      </c>
      <c r="F646" s="10" t="s">
        <v>1340</v>
      </c>
      <c r="G646" s="10" t="s">
        <v>1340</v>
      </c>
      <c r="H646" s="8" t="s">
        <v>165</v>
      </c>
      <c r="I646" s="8" t="s">
        <v>50</v>
      </c>
      <c r="J646" s="8" t="s">
        <v>161</v>
      </c>
      <c r="K646" s="12" t="s">
        <v>26</v>
      </c>
      <c r="L646" s="8" t="str">
        <f t="shared" si="20"/>
        <v>Gainesville_FL</v>
      </c>
      <c r="M646" s="9" t="str">
        <f t="shared" si="21"/>
        <v>-82.3231811523437_Parking and TDM</v>
      </c>
      <c r="N646" s="12" t="s">
        <v>26</v>
      </c>
      <c r="O646" s="5"/>
      <c r="P646" s="5"/>
      <c r="Q646">
        <f>VLOOKUP($L646,LocID!$B$2:$I$966, 7, FALSE)</f>
        <v>-82.323181152343693</v>
      </c>
      <c r="S646"/>
    </row>
    <row r="647" spans="1:19" ht="33" x14ac:dyDescent="0.25">
      <c r="A647" s="5">
        <v>2183</v>
      </c>
      <c r="B647" s="6">
        <v>2014.0093999999999</v>
      </c>
      <c r="C647" s="8" t="s">
        <v>115</v>
      </c>
      <c r="D647" s="8" t="s">
        <v>1341</v>
      </c>
      <c r="E647" s="8" t="s">
        <v>1339</v>
      </c>
      <c r="F647" s="8" t="s">
        <v>1340</v>
      </c>
      <c r="G647" s="8" t="s">
        <v>1340</v>
      </c>
      <c r="H647" s="8" t="s">
        <v>165</v>
      </c>
      <c r="I647" s="8" t="s">
        <v>50</v>
      </c>
      <c r="J647" s="8" t="s">
        <v>161</v>
      </c>
      <c r="K647" s="8" t="s">
        <v>26</v>
      </c>
      <c r="L647" s="8" t="str">
        <f t="shared" si="20"/>
        <v>Gainesville_FL</v>
      </c>
      <c r="M647" s="9" t="str">
        <f t="shared" si="21"/>
        <v>-82.3231811523437_Parking and TDM</v>
      </c>
      <c r="N647" s="8" t="s">
        <v>26</v>
      </c>
      <c r="O647" s="5"/>
      <c r="P647" s="5"/>
      <c r="Q647">
        <f>VLOOKUP($L647,LocID!$B$2:$I$966, 7, FALSE)</f>
        <v>-82.323181152343693</v>
      </c>
      <c r="S647"/>
    </row>
    <row r="648" spans="1:19" ht="33" x14ac:dyDescent="0.25">
      <c r="A648" s="5">
        <v>849</v>
      </c>
      <c r="B648" s="6">
        <v>2009.145</v>
      </c>
      <c r="C648" s="8" t="s">
        <v>41</v>
      </c>
      <c r="D648" s="11" t="s">
        <v>1342</v>
      </c>
      <c r="E648" s="8" t="s">
        <v>1343</v>
      </c>
      <c r="F648" s="10" t="s">
        <v>1344</v>
      </c>
      <c r="G648" s="10" t="s">
        <v>1344</v>
      </c>
      <c r="H648" s="8" t="s">
        <v>192</v>
      </c>
      <c r="I648" s="8" t="s">
        <v>50</v>
      </c>
      <c r="J648" s="8" t="s">
        <v>55</v>
      </c>
      <c r="K648" s="8" t="s">
        <v>26</v>
      </c>
      <c r="L648" s="8" t="str">
        <f t="shared" si="20"/>
        <v>Gaithersburg_MD</v>
      </c>
      <c r="M648" s="9" t="str">
        <f t="shared" si="21"/>
        <v>-77.1938171386718_Parking and TDM</v>
      </c>
      <c r="N648" s="8" t="s">
        <v>26</v>
      </c>
      <c r="O648" s="5"/>
      <c r="P648" s="5"/>
      <c r="Q648">
        <f>VLOOKUP($L648,LocID!$B$2:$I$966, 7, FALSE)</f>
        <v>-77.193817138671804</v>
      </c>
      <c r="S648"/>
    </row>
    <row r="649" spans="1:19" ht="33" x14ac:dyDescent="0.25">
      <c r="A649" s="5">
        <v>1749</v>
      </c>
      <c r="B649" s="6">
        <v>2012.8119999999999</v>
      </c>
      <c r="C649" s="12" t="s">
        <v>90</v>
      </c>
      <c r="D649" s="12" t="s">
        <v>1345</v>
      </c>
      <c r="E649" s="12" t="s">
        <v>1346</v>
      </c>
      <c r="F649" s="12" t="s">
        <v>1344</v>
      </c>
      <c r="G649" s="12" t="s">
        <v>1344</v>
      </c>
      <c r="H649" s="12" t="s">
        <v>192</v>
      </c>
      <c r="I649" s="8" t="s">
        <v>50</v>
      </c>
      <c r="J649" s="12" t="s">
        <v>51</v>
      </c>
      <c r="K649" s="12" t="s">
        <v>26</v>
      </c>
      <c r="L649" s="8" t="str">
        <f t="shared" si="20"/>
        <v>Gaithersburg_MD</v>
      </c>
      <c r="M649" s="9" t="str">
        <f t="shared" si="21"/>
        <v>-77.1938171386718_Parking and TDM</v>
      </c>
      <c r="N649" s="12" t="s">
        <v>26</v>
      </c>
      <c r="O649" s="5"/>
      <c r="P649" s="5"/>
      <c r="Q649">
        <f>VLOOKUP($L649,LocID!$B$2:$I$966, 7, FALSE)</f>
        <v>-77.193817138671804</v>
      </c>
      <c r="S649"/>
    </row>
    <row r="650" spans="1:19" ht="33" x14ac:dyDescent="0.25">
      <c r="A650" s="5">
        <v>2144</v>
      </c>
      <c r="B650" s="6">
        <v>2013.0739000000001</v>
      </c>
      <c r="C650" s="8" t="s">
        <v>112</v>
      </c>
      <c r="D650" s="8" t="s">
        <v>1347</v>
      </c>
      <c r="E650" s="8" t="s">
        <v>1348</v>
      </c>
      <c r="F650" s="8" t="s">
        <v>1344</v>
      </c>
      <c r="G650" s="8" t="s">
        <v>1344</v>
      </c>
      <c r="H650" s="8" t="s">
        <v>192</v>
      </c>
      <c r="I650" s="8" t="s">
        <v>50</v>
      </c>
      <c r="J650" s="8" t="s">
        <v>51</v>
      </c>
      <c r="K650" s="12" t="s">
        <v>23</v>
      </c>
      <c r="L650" s="8" t="str">
        <f t="shared" si="20"/>
        <v>Gaithersburg_MD</v>
      </c>
      <c r="M650" s="9" t="str">
        <f t="shared" si="21"/>
        <v>-77.1938171386718_Multimodal</v>
      </c>
      <c r="N650" s="12" t="s">
        <v>23</v>
      </c>
      <c r="O650" s="5"/>
      <c r="P650" s="5"/>
      <c r="Q650">
        <f>VLOOKUP($L650,LocID!$B$2:$I$966, 7, FALSE)</f>
        <v>-77.193817138671804</v>
      </c>
      <c r="S650"/>
    </row>
    <row r="651" spans="1:19" ht="33" x14ac:dyDescent="0.25">
      <c r="A651" s="5">
        <v>1623</v>
      </c>
      <c r="B651" s="6">
        <v>2012.6289999999999</v>
      </c>
      <c r="C651" s="12" t="s">
        <v>110</v>
      </c>
      <c r="D651" s="12" t="s">
        <v>1349</v>
      </c>
      <c r="E651" s="12" t="s">
        <v>1350</v>
      </c>
      <c r="F651" s="12" t="s">
        <v>1351</v>
      </c>
      <c r="G651" s="12" t="s">
        <v>1351</v>
      </c>
      <c r="H651" s="12" t="s">
        <v>107</v>
      </c>
      <c r="I651" s="8" t="s">
        <v>50</v>
      </c>
      <c r="J651" s="12" t="s">
        <v>51</v>
      </c>
      <c r="K651" s="12" t="s">
        <v>26</v>
      </c>
      <c r="L651" s="8" t="str">
        <f t="shared" si="20"/>
        <v>Garden City_NY</v>
      </c>
      <c r="M651" s="9" t="str">
        <f t="shared" si="21"/>
        <v>-73.6355895996093_Parking and TDM</v>
      </c>
      <c r="N651" s="12" t="s">
        <v>26</v>
      </c>
      <c r="O651" s="5"/>
      <c r="P651" s="5"/>
      <c r="Q651">
        <f>VLOOKUP($L651,LocID!$B$2:$I$966, 7, FALSE)</f>
        <v>-73.635589599609304</v>
      </c>
      <c r="S651"/>
    </row>
    <row r="652" spans="1:19" x14ac:dyDescent="0.25">
      <c r="A652" s="5">
        <v>842</v>
      </c>
      <c r="B652" s="6">
        <v>2009.2329999999999</v>
      </c>
      <c r="C652" s="8" t="s">
        <v>41</v>
      </c>
      <c r="D652" s="11" t="s">
        <v>1352</v>
      </c>
      <c r="E652" s="8" t="s">
        <v>1353</v>
      </c>
      <c r="F652" s="10" t="s">
        <v>1354</v>
      </c>
      <c r="G652" s="10" t="s">
        <v>1354</v>
      </c>
      <c r="H652" s="8" t="s">
        <v>208</v>
      </c>
      <c r="I652" s="8" t="s">
        <v>50</v>
      </c>
      <c r="J652" s="8" t="s">
        <v>61</v>
      </c>
      <c r="K652" s="8" t="s">
        <v>52</v>
      </c>
      <c r="L652" s="8" t="str">
        <f t="shared" si="20"/>
        <v>Geneva_IL</v>
      </c>
      <c r="M652" s="9" t="str">
        <f t="shared" si="21"/>
        <v>-88.3051681518554_Transit</v>
      </c>
      <c r="N652" s="8" t="s">
        <v>52</v>
      </c>
      <c r="O652" s="5"/>
      <c r="P652" s="5"/>
      <c r="Q652">
        <f>VLOOKUP($L652,LocID!$B$2:$I$966, 7, FALSE)</f>
        <v>-88.305168151855398</v>
      </c>
      <c r="S652"/>
    </row>
    <row r="653" spans="1:19" x14ac:dyDescent="0.25">
      <c r="A653" s="5">
        <v>998</v>
      </c>
      <c r="B653" s="6">
        <v>2010.26</v>
      </c>
      <c r="C653" s="8" t="s">
        <v>82</v>
      </c>
      <c r="D653" s="11" t="s">
        <v>1355</v>
      </c>
      <c r="E653" s="8" t="s">
        <v>1353</v>
      </c>
      <c r="F653" s="10" t="s">
        <v>1354</v>
      </c>
      <c r="G653" s="10" t="s">
        <v>1354</v>
      </c>
      <c r="H653" s="8" t="s">
        <v>208</v>
      </c>
      <c r="I653" s="8" t="s">
        <v>50</v>
      </c>
      <c r="J653" s="8" t="s">
        <v>61</v>
      </c>
      <c r="K653" s="8" t="s">
        <v>52</v>
      </c>
      <c r="L653" s="8" t="str">
        <f t="shared" si="20"/>
        <v>Geneva_IL</v>
      </c>
      <c r="M653" s="9" t="str">
        <f t="shared" si="21"/>
        <v>-88.3051681518554_Transit</v>
      </c>
      <c r="N653" s="8" t="s">
        <v>52</v>
      </c>
      <c r="O653" s="5"/>
      <c r="P653" s="5"/>
      <c r="Q653">
        <f>VLOOKUP($L653,LocID!$B$2:$I$966, 7, FALSE)</f>
        <v>-88.305168151855398</v>
      </c>
      <c r="S653"/>
    </row>
    <row r="654" spans="1:19" x14ac:dyDescent="0.25">
      <c r="A654" s="5">
        <v>793</v>
      </c>
      <c r="B654" s="6">
        <v>2009.223</v>
      </c>
      <c r="C654" s="8" t="s">
        <v>39</v>
      </c>
      <c r="D654" s="11" t="s">
        <v>1356</v>
      </c>
      <c r="E654" s="8" t="s">
        <v>1357</v>
      </c>
      <c r="F654" s="10" t="s">
        <v>1358</v>
      </c>
      <c r="G654" s="10" t="s">
        <v>1358</v>
      </c>
      <c r="H654" s="8" t="s">
        <v>76</v>
      </c>
      <c r="I654" s="8" t="s">
        <v>50</v>
      </c>
      <c r="J654" s="8" t="s">
        <v>77</v>
      </c>
      <c r="K654" s="8" t="s">
        <v>52</v>
      </c>
      <c r="L654" s="8" t="str">
        <f t="shared" si="20"/>
        <v>Geyserville_CA</v>
      </c>
      <c r="M654" s="9" t="str">
        <f t="shared" si="21"/>
        <v>-122.904083251953_Transit</v>
      </c>
      <c r="N654" s="8" t="s">
        <v>52</v>
      </c>
      <c r="O654" s="5"/>
      <c r="P654" s="5"/>
      <c r="Q654">
        <f>VLOOKUP($L654,LocID!$B$2:$I$966, 7, FALSE)</f>
        <v>-122.904083251953</v>
      </c>
      <c r="S654"/>
    </row>
    <row r="655" spans="1:19" ht="33" x14ac:dyDescent="0.25">
      <c r="A655" s="5">
        <v>367</v>
      </c>
      <c r="B655" s="6">
        <v>2006.4659999999999</v>
      </c>
      <c r="C655" s="8">
        <v>2007</v>
      </c>
      <c r="D655" s="8" t="s">
        <v>1359</v>
      </c>
      <c r="E655" s="8" t="s">
        <v>1360</v>
      </c>
      <c r="F655" s="10" t="s">
        <v>1361</v>
      </c>
      <c r="G655" s="10" t="s">
        <v>1361</v>
      </c>
      <c r="H655" s="8" t="s">
        <v>76</v>
      </c>
      <c r="I655" s="8" t="s">
        <v>50</v>
      </c>
      <c r="J655" s="10" t="s">
        <v>77</v>
      </c>
      <c r="K655" s="8" t="s">
        <v>26</v>
      </c>
      <c r="L655" s="8" t="str">
        <f t="shared" si="20"/>
        <v>Gilroy_CA</v>
      </c>
      <c r="M655" s="9" t="str">
        <f t="shared" si="21"/>
        <v>-121.571670532226_Parking and TDM</v>
      </c>
      <c r="N655" s="8" t="s">
        <v>26</v>
      </c>
      <c r="O655" s="5"/>
      <c r="P655" s="5"/>
      <c r="Q655">
        <f>VLOOKUP($L655,LocID!$B$2:$I$966, 7, FALSE)</f>
        <v>-121.57167053222599</v>
      </c>
      <c r="S655"/>
    </row>
    <row r="656" spans="1:19" ht="33" x14ac:dyDescent="0.25">
      <c r="A656" s="5">
        <v>1563</v>
      </c>
      <c r="B656" s="6">
        <v>2011.412</v>
      </c>
      <c r="C656" s="8" t="s">
        <v>87</v>
      </c>
      <c r="D656" s="8" t="s">
        <v>1362</v>
      </c>
      <c r="E656" s="8" t="s">
        <v>1363</v>
      </c>
      <c r="F656" s="10" t="s">
        <v>1364</v>
      </c>
      <c r="G656" s="10" t="s">
        <v>1364</v>
      </c>
      <c r="H656" s="8" t="s">
        <v>673</v>
      </c>
      <c r="I656" s="8" t="s">
        <v>50</v>
      </c>
      <c r="J656" s="8" t="s">
        <v>61</v>
      </c>
      <c r="K656" s="8" t="s">
        <v>23</v>
      </c>
      <c r="L656" s="8" t="str">
        <f t="shared" si="20"/>
        <v>Gladstone_MO</v>
      </c>
      <c r="M656" s="9" t="str">
        <f t="shared" si="21"/>
        <v>-94.5767974853515_Multimodal</v>
      </c>
      <c r="N656" s="8" t="s">
        <v>23</v>
      </c>
      <c r="O656" s="5"/>
      <c r="P656" s="5"/>
      <c r="Q656">
        <f>VLOOKUP($L656,LocID!$B$2:$I$966, 7, FALSE)</f>
        <v>-94.576797485351506</v>
      </c>
      <c r="S656"/>
    </row>
    <row r="657" spans="1:19" ht="33" x14ac:dyDescent="0.25">
      <c r="A657" s="5">
        <v>1914</v>
      </c>
      <c r="B657" s="6">
        <v>2013.0363</v>
      </c>
      <c r="C657" s="8" t="s">
        <v>246</v>
      </c>
      <c r="D657" s="8" t="s">
        <v>1365</v>
      </c>
      <c r="E657" s="8" t="s">
        <v>1363</v>
      </c>
      <c r="F657" s="10" t="s">
        <v>1364</v>
      </c>
      <c r="G657" s="10" t="s">
        <v>1364</v>
      </c>
      <c r="H657" s="8" t="s">
        <v>673</v>
      </c>
      <c r="I657" s="8" t="s">
        <v>50</v>
      </c>
      <c r="J657" s="8" t="s">
        <v>61</v>
      </c>
      <c r="K657" s="12" t="s">
        <v>23</v>
      </c>
      <c r="L657" s="8" t="str">
        <f t="shared" si="20"/>
        <v>Gladstone_MO</v>
      </c>
      <c r="M657" s="9" t="str">
        <f t="shared" si="21"/>
        <v>-94.5767974853515_Multimodal</v>
      </c>
      <c r="N657" s="12" t="s">
        <v>23</v>
      </c>
      <c r="O657" s="5"/>
      <c r="P657" s="5"/>
      <c r="Q657">
        <f>VLOOKUP($L657,LocID!$B$2:$I$966, 7, FALSE)</f>
        <v>-94.576797485351506</v>
      </c>
      <c r="S657"/>
    </row>
    <row r="658" spans="1:19" ht="33" x14ac:dyDescent="0.25">
      <c r="A658" s="5">
        <v>1508</v>
      </c>
      <c r="B658" s="6">
        <v>2011.845</v>
      </c>
      <c r="C658" s="8" t="s">
        <v>147</v>
      </c>
      <c r="D658" s="8" t="s">
        <v>1366</v>
      </c>
      <c r="E658" s="8" t="s">
        <v>1367</v>
      </c>
      <c r="F658" s="10" t="s">
        <v>1368</v>
      </c>
      <c r="G658" s="10" t="s">
        <v>1368</v>
      </c>
      <c r="H658" s="8" t="s">
        <v>1276</v>
      </c>
      <c r="I658" s="8" t="s">
        <v>50</v>
      </c>
      <c r="J658" s="8" t="s">
        <v>128</v>
      </c>
      <c r="K658" s="8" t="s">
        <v>23</v>
      </c>
      <c r="L658" s="8" t="str">
        <f t="shared" si="20"/>
        <v>Glendale_AZ</v>
      </c>
      <c r="M658" s="9" t="str">
        <f t="shared" si="21"/>
        <v>-112.18627166748_Multimodal</v>
      </c>
      <c r="N658" s="8" t="s">
        <v>23</v>
      </c>
      <c r="O658" s="5"/>
      <c r="P658" s="5"/>
      <c r="Q658">
        <f>VLOOKUP($L658,LocID!$B$2:$I$966, 7, FALSE)</f>
        <v>-112.18627166748</v>
      </c>
      <c r="S658"/>
    </row>
    <row r="659" spans="1:19" x14ac:dyDescent="0.25">
      <c r="A659" s="5">
        <v>341</v>
      </c>
      <c r="B659" s="6">
        <v>2007.1479999999999</v>
      </c>
      <c r="C659" s="8">
        <v>2007</v>
      </c>
      <c r="D659" s="8" t="s">
        <v>1369</v>
      </c>
      <c r="E659" s="8" t="s">
        <v>1370</v>
      </c>
      <c r="F659" s="10" t="s">
        <v>1368</v>
      </c>
      <c r="G659" s="10" t="s">
        <v>1368</v>
      </c>
      <c r="H659" s="8" t="s">
        <v>76</v>
      </c>
      <c r="I659" s="8" t="s">
        <v>50</v>
      </c>
      <c r="J659" s="10" t="s">
        <v>77</v>
      </c>
      <c r="K659" s="8" t="s">
        <v>52</v>
      </c>
      <c r="L659" s="8" t="str">
        <f t="shared" si="20"/>
        <v>Glendale_CA</v>
      </c>
      <c r="M659" s="9" t="str">
        <f t="shared" si="21"/>
        <v>-118.248641967773_Transit</v>
      </c>
      <c r="N659" s="8" t="s">
        <v>52</v>
      </c>
      <c r="O659" s="5"/>
      <c r="P659" s="5"/>
      <c r="Q659">
        <f>VLOOKUP($L659,LocID!$B$2:$I$966, 7, FALSE)</f>
        <v>-118.248641967773</v>
      </c>
      <c r="S659"/>
    </row>
    <row r="660" spans="1:19" ht="33" x14ac:dyDescent="0.25">
      <c r="A660" s="5">
        <v>988</v>
      </c>
      <c r="B660" s="6">
        <v>2008.0830000000001</v>
      </c>
      <c r="C660" s="8" t="s">
        <v>82</v>
      </c>
      <c r="D660" s="11" t="s">
        <v>1371</v>
      </c>
      <c r="E660" s="8" t="s">
        <v>1370</v>
      </c>
      <c r="F660" s="10" t="s">
        <v>1368</v>
      </c>
      <c r="G660" s="10" t="s">
        <v>1368</v>
      </c>
      <c r="H660" s="8" t="s">
        <v>76</v>
      </c>
      <c r="I660" s="8" t="s">
        <v>50</v>
      </c>
      <c r="J660" s="8" t="s">
        <v>77</v>
      </c>
      <c r="K660" s="8" t="s">
        <v>23</v>
      </c>
      <c r="L660" s="8" t="str">
        <f t="shared" si="20"/>
        <v>Glendale_CA</v>
      </c>
      <c r="M660" s="9" t="str">
        <f t="shared" si="21"/>
        <v>-118.248641967773_Multimodal</v>
      </c>
      <c r="N660" s="8" t="s">
        <v>23</v>
      </c>
      <c r="O660" s="5"/>
      <c r="P660" s="5"/>
      <c r="Q660">
        <f>VLOOKUP($L660,LocID!$B$2:$I$966, 7, FALSE)</f>
        <v>-118.248641967773</v>
      </c>
      <c r="S660"/>
    </row>
    <row r="661" spans="1:19" ht="33" x14ac:dyDescent="0.25">
      <c r="A661" s="5">
        <v>1039</v>
      </c>
      <c r="B661" s="6">
        <v>2010.48</v>
      </c>
      <c r="C661" s="8" t="s">
        <v>68</v>
      </c>
      <c r="D661" s="11" t="s">
        <v>1372</v>
      </c>
      <c r="E661" s="8" t="s">
        <v>1370</v>
      </c>
      <c r="F661" s="10" t="s">
        <v>1368</v>
      </c>
      <c r="G661" s="10" t="s">
        <v>1368</v>
      </c>
      <c r="H661" s="8" t="s">
        <v>76</v>
      </c>
      <c r="I661" s="8" t="s">
        <v>50</v>
      </c>
      <c r="J661" s="8" t="s">
        <v>77</v>
      </c>
      <c r="K661" s="8" t="s">
        <v>72</v>
      </c>
      <c r="L661" s="8" t="str">
        <f t="shared" si="20"/>
        <v>Glendale_CA</v>
      </c>
      <c r="M661" s="9" t="str">
        <f t="shared" si="21"/>
        <v>-118.248641967773_Multimodal</v>
      </c>
      <c r="N661" s="8" t="s">
        <v>23</v>
      </c>
      <c r="O661" s="5">
        <v>1</v>
      </c>
      <c r="P661" s="5"/>
      <c r="Q661">
        <f>VLOOKUP($L661,LocID!$B$2:$I$966, 7, FALSE)</f>
        <v>-118.248641967773</v>
      </c>
      <c r="S661"/>
    </row>
    <row r="662" spans="1:19" ht="33" x14ac:dyDescent="0.25">
      <c r="A662" s="5">
        <v>1639</v>
      </c>
      <c r="B662" s="6">
        <v>2012.567</v>
      </c>
      <c r="C662" s="12" t="s">
        <v>110</v>
      </c>
      <c r="D662" s="12" t="s">
        <v>1373</v>
      </c>
      <c r="E662" s="12" t="s">
        <v>1370</v>
      </c>
      <c r="F662" s="12" t="s">
        <v>1368</v>
      </c>
      <c r="G662" s="12" t="s">
        <v>1368</v>
      </c>
      <c r="H662" s="12" t="s">
        <v>76</v>
      </c>
      <c r="I662" s="8" t="s">
        <v>50</v>
      </c>
      <c r="J662" s="12" t="s">
        <v>77</v>
      </c>
      <c r="K662" s="12" t="s">
        <v>23</v>
      </c>
      <c r="L662" s="8" t="str">
        <f t="shared" si="20"/>
        <v>Glendale_CA</v>
      </c>
      <c r="M662" s="9" t="str">
        <f t="shared" si="21"/>
        <v>-118.248641967773_Multimodal</v>
      </c>
      <c r="N662" s="12" t="s">
        <v>23</v>
      </c>
      <c r="O662" s="5"/>
      <c r="P662" s="5"/>
      <c r="Q662">
        <f>VLOOKUP($L662,LocID!$B$2:$I$966, 7, FALSE)</f>
        <v>-118.248641967773</v>
      </c>
      <c r="S662"/>
    </row>
    <row r="663" spans="1:19" ht="33" x14ac:dyDescent="0.25">
      <c r="A663" s="5">
        <v>1996</v>
      </c>
      <c r="B663" s="6">
        <v>2013.0583999999999</v>
      </c>
      <c r="C663" s="8" t="s">
        <v>65</v>
      </c>
      <c r="D663" s="8" t="s">
        <v>1374</v>
      </c>
      <c r="E663" s="8" t="s">
        <v>1375</v>
      </c>
      <c r="F663" s="8" t="s">
        <v>1368</v>
      </c>
      <c r="G663" s="8" t="s">
        <v>1368</v>
      </c>
      <c r="H663" s="8" t="s">
        <v>76</v>
      </c>
      <c r="I663" s="8" t="s">
        <v>50</v>
      </c>
      <c r="J663" s="8" t="s">
        <v>77</v>
      </c>
      <c r="K663" s="12" t="s">
        <v>23</v>
      </c>
      <c r="L663" s="8" t="str">
        <f t="shared" si="20"/>
        <v>Glendale_CA</v>
      </c>
      <c r="M663" s="9" t="str">
        <f t="shared" si="21"/>
        <v>-118.248641967773_Multimodal</v>
      </c>
      <c r="N663" s="12" t="s">
        <v>23</v>
      </c>
      <c r="O663" s="5"/>
      <c r="P663" s="5"/>
      <c r="Q663">
        <f>VLOOKUP($L663,LocID!$B$2:$I$966, 7, FALSE)</f>
        <v>-118.248641967773</v>
      </c>
      <c r="S663"/>
    </row>
    <row r="664" spans="1:19" ht="33" x14ac:dyDescent="0.25">
      <c r="A664" s="5">
        <v>177</v>
      </c>
      <c r="B664" s="6">
        <v>2015.0758000000001</v>
      </c>
      <c r="C664" s="9" t="s">
        <v>138</v>
      </c>
      <c r="D664" s="17" t="s">
        <v>1376</v>
      </c>
      <c r="E664" s="17" t="s">
        <v>1375</v>
      </c>
      <c r="F664" s="19" t="s">
        <v>1368</v>
      </c>
      <c r="G664" s="19" t="s">
        <v>1368</v>
      </c>
      <c r="H664" s="19" t="s">
        <v>76</v>
      </c>
      <c r="I664" s="8" t="s">
        <v>50</v>
      </c>
      <c r="J664" s="19" t="s">
        <v>77</v>
      </c>
      <c r="K664" s="19" t="s">
        <v>72</v>
      </c>
      <c r="L664" s="8" t="str">
        <f t="shared" si="20"/>
        <v>Glendale_CA</v>
      </c>
      <c r="M664" s="9" t="str">
        <f t="shared" si="21"/>
        <v>-118.248641967773_Multimodal</v>
      </c>
      <c r="N664" s="19" t="s">
        <v>23</v>
      </c>
      <c r="O664" s="5">
        <v>1</v>
      </c>
      <c r="P664" s="5"/>
      <c r="Q664">
        <f>VLOOKUP($L664,LocID!$B$2:$I$966, 7, FALSE)</f>
        <v>-118.248641967773</v>
      </c>
      <c r="S664"/>
    </row>
    <row r="665" spans="1:19" ht="33" x14ac:dyDescent="0.25">
      <c r="A665" s="5">
        <v>212</v>
      </c>
      <c r="B665" s="6">
        <v>2015.1057000000001</v>
      </c>
      <c r="C665" s="9" t="s">
        <v>138</v>
      </c>
      <c r="D665" s="17" t="s">
        <v>1377</v>
      </c>
      <c r="E665" s="17" t="s">
        <v>1375</v>
      </c>
      <c r="F665" s="9" t="s">
        <v>1368</v>
      </c>
      <c r="G665" s="9" t="s">
        <v>1368</v>
      </c>
      <c r="H665" s="9" t="s">
        <v>76</v>
      </c>
      <c r="I665" s="8" t="s">
        <v>50</v>
      </c>
      <c r="J665" s="9" t="s">
        <v>77</v>
      </c>
      <c r="K665" s="9" t="s">
        <v>23</v>
      </c>
      <c r="L665" s="8" t="str">
        <f t="shared" si="20"/>
        <v>Glendale_CA</v>
      </c>
      <c r="M665" s="9" t="str">
        <f t="shared" si="21"/>
        <v>-118.248641967773_Multimodal</v>
      </c>
      <c r="N665" s="9" t="s">
        <v>23</v>
      </c>
      <c r="O665" s="5"/>
      <c r="P665" s="5"/>
      <c r="Q665">
        <f>VLOOKUP($L665,LocID!$B$2:$I$966, 7, FALSE)</f>
        <v>-118.248641967773</v>
      </c>
      <c r="S665"/>
    </row>
    <row r="666" spans="1:19" ht="33" x14ac:dyDescent="0.25">
      <c r="A666" s="5">
        <v>2026</v>
      </c>
      <c r="B666" s="6">
        <v>2013.0372</v>
      </c>
      <c r="C666" s="8" t="s">
        <v>65</v>
      </c>
      <c r="D666" s="20" t="s">
        <v>1378</v>
      </c>
      <c r="E666" s="20" t="s">
        <v>1379</v>
      </c>
      <c r="F666" s="10" t="s">
        <v>1380</v>
      </c>
      <c r="G666" s="10" t="s">
        <v>1380</v>
      </c>
      <c r="H666" s="8" t="s">
        <v>399</v>
      </c>
      <c r="I666" s="8" t="s">
        <v>50</v>
      </c>
      <c r="J666" s="8" t="s">
        <v>51</v>
      </c>
      <c r="K666" s="12" t="s">
        <v>23</v>
      </c>
      <c r="L666" s="8" t="str">
        <f t="shared" si="20"/>
        <v>Goffstown_NH</v>
      </c>
      <c r="M666" s="9" t="str">
        <f t="shared" si="21"/>
        <v>-71.6002197265625_Multimodal</v>
      </c>
      <c r="N666" s="12" t="s">
        <v>23</v>
      </c>
      <c r="O666" s="5"/>
      <c r="P666" s="5"/>
      <c r="Q666">
        <f>VLOOKUP($L666,LocID!$B$2:$I$966, 7, FALSE)</f>
        <v>-71.6002197265625</v>
      </c>
      <c r="S666"/>
    </row>
    <row r="667" spans="1:19" x14ac:dyDescent="0.25">
      <c r="A667" s="5">
        <v>554</v>
      </c>
      <c r="B667" s="6">
        <v>2008.1590000000001</v>
      </c>
      <c r="C667" s="8" t="s">
        <v>104</v>
      </c>
      <c r="D667" s="11" t="s">
        <v>1381</v>
      </c>
      <c r="E667" s="8" t="s">
        <v>1382</v>
      </c>
      <c r="F667" s="10" t="s">
        <v>1383</v>
      </c>
      <c r="G667" s="10" t="s">
        <v>1383</v>
      </c>
      <c r="H667" s="8" t="s">
        <v>1276</v>
      </c>
      <c r="I667" s="8" t="s">
        <v>50</v>
      </c>
      <c r="J667" s="8" t="s">
        <v>128</v>
      </c>
      <c r="K667" s="8" t="s">
        <v>52</v>
      </c>
      <c r="L667" s="8" t="str">
        <f t="shared" si="20"/>
        <v>Grand Canyon_AZ</v>
      </c>
      <c r="M667" s="9" t="str">
        <f t="shared" si="21"/>
        <v>-112.792114257812_Transit</v>
      </c>
      <c r="N667" s="8" t="s">
        <v>52</v>
      </c>
      <c r="O667" s="5"/>
      <c r="P667" s="5"/>
      <c r="Q667">
        <f>VLOOKUP($L667,LocID!$B$2:$I$966, 7, FALSE)</f>
        <v>-112.792114257812</v>
      </c>
      <c r="S667"/>
    </row>
    <row r="668" spans="1:19" x14ac:dyDescent="0.25">
      <c r="A668" s="5">
        <v>837</v>
      </c>
      <c r="B668" s="6">
        <v>2009.4570000000001</v>
      </c>
      <c r="C668" s="8" t="s">
        <v>41</v>
      </c>
      <c r="D668" s="11" t="s">
        <v>1384</v>
      </c>
      <c r="E668" s="8" t="s">
        <v>1382</v>
      </c>
      <c r="F668" s="10" t="s">
        <v>1383</v>
      </c>
      <c r="G668" s="10" t="s">
        <v>1383</v>
      </c>
      <c r="H668" s="8" t="s">
        <v>1276</v>
      </c>
      <c r="I668" s="8" t="s">
        <v>50</v>
      </c>
      <c r="J668" s="8" t="s">
        <v>128</v>
      </c>
      <c r="K668" s="8" t="s">
        <v>52</v>
      </c>
      <c r="L668" s="8" t="str">
        <f t="shared" si="20"/>
        <v>Grand Canyon_AZ</v>
      </c>
      <c r="M668" s="9" t="str">
        <f t="shared" si="21"/>
        <v>-112.792114257812_Transit</v>
      </c>
      <c r="N668" s="8" t="s">
        <v>52</v>
      </c>
      <c r="O668" s="5"/>
      <c r="P668" s="5"/>
      <c r="Q668">
        <f>VLOOKUP($L668,LocID!$B$2:$I$966, 7, FALSE)</f>
        <v>-112.792114257812</v>
      </c>
      <c r="S668"/>
    </row>
    <row r="669" spans="1:19" ht="33" x14ac:dyDescent="0.25">
      <c r="A669" s="5">
        <v>91</v>
      </c>
      <c r="B669" s="6">
        <v>2015.0507</v>
      </c>
      <c r="C669" s="9" t="s">
        <v>138</v>
      </c>
      <c r="D669" s="17" t="s">
        <v>1385</v>
      </c>
      <c r="E669" s="17" t="s">
        <v>1386</v>
      </c>
      <c r="F669" s="8" t="s">
        <v>1387</v>
      </c>
      <c r="G669" s="8" t="s">
        <v>1387</v>
      </c>
      <c r="H669" s="8" t="s">
        <v>516</v>
      </c>
      <c r="I669" s="8" t="s">
        <v>50</v>
      </c>
      <c r="J669" s="8" t="s">
        <v>61</v>
      </c>
      <c r="K669" s="8" t="s">
        <v>23</v>
      </c>
      <c r="L669" s="8" t="str">
        <f t="shared" si="20"/>
        <v>Grand Forks_ND</v>
      </c>
      <c r="M669" s="9" t="str">
        <f t="shared" si="21"/>
        <v>-97.0320281982421_Multimodal</v>
      </c>
      <c r="N669" s="8" t="s">
        <v>23</v>
      </c>
      <c r="O669" s="5"/>
      <c r="P669" s="5"/>
      <c r="Q669">
        <f>VLOOKUP($L669,LocID!$B$2:$I$966, 7, FALSE)</f>
        <v>-97.032028198242102</v>
      </c>
      <c r="S669"/>
    </row>
    <row r="670" spans="1:19" ht="33" x14ac:dyDescent="0.25">
      <c r="A670" s="5">
        <v>1828</v>
      </c>
      <c r="B670" s="6">
        <v>2013.0264</v>
      </c>
      <c r="C670" s="12" t="s">
        <v>62</v>
      </c>
      <c r="D670" s="12" t="s">
        <v>1388</v>
      </c>
      <c r="E670" s="18" t="s">
        <v>1389</v>
      </c>
      <c r="F670" s="18" t="s">
        <v>1390</v>
      </c>
      <c r="G670" s="18" t="s">
        <v>1390</v>
      </c>
      <c r="H670" s="18" t="s">
        <v>183</v>
      </c>
      <c r="I670" s="8" t="s">
        <v>50</v>
      </c>
      <c r="J670" s="18" t="s">
        <v>61</v>
      </c>
      <c r="K670" s="12" t="s">
        <v>26</v>
      </c>
      <c r="L670" s="8" t="str">
        <f t="shared" si="20"/>
        <v>Grand Rapids_MI</v>
      </c>
      <c r="M670" s="9" t="str">
        <f t="shared" si="21"/>
        <v>-85.6711807250976_Parking and TDM</v>
      </c>
      <c r="N670" s="12" t="s">
        <v>26</v>
      </c>
      <c r="O670" s="5"/>
      <c r="P670" s="5"/>
      <c r="Q670">
        <f>VLOOKUP($L670,LocID!$B$2:$I$966, 7, FALSE)</f>
        <v>-85.671180725097599</v>
      </c>
      <c r="S670"/>
    </row>
    <row r="671" spans="1:19" ht="33" x14ac:dyDescent="0.25">
      <c r="A671" s="5">
        <v>125</v>
      </c>
      <c r="B671" s="6">
        <v>2015.0246999999999</v>
      </c>
      <c r="C671" s="9" t="s">
        <v>138</v>
      </c>
      <c r="D671" s="17" t="s">
        <v>1391</v>
      </c>
      <c r="E671" s="17" t="s">
        <v>1392</v>
      </c>
      <c r="F671" s="19" t="s">
        <v>1390</v>
      </c>
      <c r="G671" s="19" t="s">
        <v>1390</v>
      </c>
      <c r="H671" s="19" t="s">
        <v>183</v>
      </c>
      <c r="I671" s="8" t="s">
        <v>50</v>
      </c>
      <c r="J671" s="19" t="s">
        <v>61</v>
      </c>
      <c r="K671" s="19" t="s">
        <v>23</v>
      </c>
      <c r="L671" s="8" t="str">
        <f t="shared" si="20"/>
        <v>Grand Rapids_MI</v>
      </c>
      <c r="M671" s="9" t="str">
        <f t="shared" si="21"/>
        <v>-85.6711807250976_Multimodal</v>
      </c>
      <c r="N671" s="19" t="s">
        <v>23</v>
      </c>
      <c r="O671" s="5"/>
      <c r="P671" s="5"/>
      <c r="Q671">
        <f>VLOOKUP($L671,LocID!$B$2:$I$966, 7, FALSE)</f>
        <v>-85.671180725097599</v>
      </c>
      <c r="S671"/>
    </row>
    <row r="672" spans="1:19" ht="33" x14ac:dyDescent="0.25">
      <c r="A672" s="5">
        <v>392</v>
      </c>
      <c r="B672" s="13">
        <v>2007.2439999999999</v>
      </c>
      <c r="C672" s="10">
        <v>2007</v>
      </c>
      <c r="D672" s="10" t="s">
        <v>1393</v>
      </c>
      <c r="E672" s="10" t="s">
        <v>1394</v>
      </c>
      <c r="F672" s="10" t="s">
        <v>1395</v>
      </c>
      <c r="G672" s="10" t="s">
        <v>1395</v>
      </c>
      <c r="H672" s="10" t="s">
        <v>208</v>
      </c>
      <c r="I672" s="8" t="s">
        <v>50</v>
      </c>
      <c r="J672" s="10" t="s">
        <v>61</v>
      </c>
      <c r="K672" s="10" t="s">
        <v>72</v>
      </c>
      <c r="L672" s="8" t="str">
        <f t="shared" si="20"/>
        <v>Granite City_IL</v>
      </c>
      <c r="M672" s="9" t="str">
        <f t="shared" si="21"/>
        <v>-90.1481323242187_Multimodal</v>
      </c>
      <c r="N672" s="10" t="s">
        <v>23</v>
      </c>
      <c r="O672" s="5">
        <v>1</v>
      </c>
      <c r="P672" s="5"/>
      <c r="Q672">
        <f>VLOOKUP($L672,LocID!$B$2:$I$966, 7, FALSE)</f>
        <v>-90.148132324218693</v>
      </c>
      <c r="S672"/>
    </row>
    <row r="673" spans="1:19" x14ac:dyDescent="0.25">
      <c r="A673" s="5">
        <v>1253</v>
      </c>
      <c r="B673" s="6">
        <v>2011.134</v>
      </c>
      <c r="C673" s="8" t="s">
        <v>85</v>
      </c>
      <c r="D673" s="11" t="s">
        <v>1396</v>
      </c>
      <c r="E673" s="8" t="s">
        <v>1397</v>
      </c>
      <c r="F673" s="10" t="s">
        <v>1398</v>
      </c>
      <c r="G673" s="10" t="s">
        <v>1398</v>
      </c>
      <c r="H673" s="8" t="s">
        <v>122</v>
      </c>
      <c r="I673" s="8" t="s">
        <v>50</v>
      </c>
      <c r="J673" s="8" t="s">
        <v>262</v>
      </c>
      <c r="K673" s="8" t="s">
        <v>52</v>
      </c>
      <c r="L673" s="8" t="str">
        <f t="shared" si="20"/>
        <v>Grants Pass_OR</v>
      </c>
      <c r="M673" s="9" t="str">
        <f t="shared" si="21"/>
        <v>-123.324638366699_Transit</v>
      </c>
      <c r="N673" s="8" t="s">
        <v>52</v>
      </c>
      <c r="O673" s="5"/>
      <c r="P673" s="5"/>
      <c r="Q673">
        <f>VLOOKUP($L673,LocID!$B$2:$I$966, 7, FALSE)</f>
        <v>-123.32463836669901</v>
      </c>
      <c r="S673"/>
    </row>
    <row r="674" spans="1:19" ht="33" x14ac:dyDescent="0.25">
      <c r="A674" s="5">
        <v>459</v>
      </c>
      <c r="B674" s="13">
        <v>2007.43</v>
      </c>
      <c r="C674" s="10">
        <v>2007</v>
      </c>
      <c r="D674" s="10" t="s">
        <v>1399</v>
      </c>
      <c r="E674" s="10" t="s">
        <v>1400</v>
      </c>
      <c r="F674" s="10" t="s">
        <v>1401</v>
      </c>
      <c r="G674" s="10" t="s">
        <v>1401</v>
      </c>
      <c r="H674" s="10" t="s">
        <v>76</v>
      </c>
      <c r="I674" s="8" t="s">
        <v>50</v>
      </c>
      <c r="J674" s="10" t="s">
        <v>77</v>
      </c>
      <c r="K674" s="10" t="s">
        <v>26</v>
      </c>
      <c r="L674" s="8" t="str">
        <f t="shared" si="20"/>
        <v>Grass Valley_CA</v>
      </c>
      <c r="M674" s="9" t="str">
        <f t="shared" si="21"/>
        <v>-121.061500549316_Parking and TDM</v>
      </c>
      <c r="N674" s="10" t="s">
        <v>26</v>
      </c>
      <c r="O674" s="5"/>
      <c r="P674" s="5"/>
      <c r="Q674">
        <f>VLOOKUP($L674,LocID!$B$2:$I$966, 7, FALSE)</f>
        <v>-121.06150054931599</v>
      </c>
      <c r="S674"/>
    </row>
    <row r="675" spans="1:19" x14ac:dyDescent="0.25">
      <c r="A675" s="5">
        <v>213</v>
      </c>
      <c r="B675" s="6">
        <v>2015.0374999999999</v>
      </c>
      <c r="C675" s="9" t="s">
        <v>138</v>
      </c>
      <c r="D675" s="17" t="s">
        <v>1402</v>
      </c>
      <c r="E675" s="17" t="s">
        <v>1403</v>
      </c>
      <c r="F675" s="19" t="s">
        <v>1404</v>
      </c>
      <c r="G675" s="19" t="s">
        <v>1404</v>
      </c>
      <c r="H675" s="19" t="s">
        <v>244</v>
      </c>
      <c r="I675" s="8" t="s">
        <v>50</v>
      </c>
      <c r="J675" s="19" t="s">
        <v>245</v>
      </c>
      <c r="K675" s="9" t="s">
        <v>52</v>
      </c>
      <c r="L675" s="8" t="str">
        <f t="shared" si="20"/>
        <v>Greeley_CO</v>
      </c>
      <c r="M675" s="9" t="str">
        <f t="shared" si="21"/>
        <v>-104.694458007812_Transit</v>
      </c>
      <c r="N675" s="9" t="s">
        <v>52</v>
      </c>
      <c r="O675" s="5"/>
      <c r="P675" s="5"/>
      <c r="Q675">
        <f>VLOOKUP($L675,LocID!$B$2:$I$966, 7, FALSE)</f>
        <v>-104.694458007812</v>
      </c>
      <c r="S675"/>
    </row>
    <row r="676" spans="1:19" x14ac:dyDescent="0.25">
      <c r="A676" s="5">
        <v>2184</v>
      </c>
      <c r="B676" s="6">
        <v>2013.1062999999999</v>
      </c>
      <c r="C676" s="8" t="s">
        <v>115</v>
      </c>
      <c r="D676" s="8" t="s">
        <v>1405</v>
      </c>
      <c r="E676" s="8" t="s">
        <v>1406</v>
      </c>
      <c r="F676" s="8" t="s">
        <v>1407</v>
      </c>
      <c r="G676" s="8" t="s">
        <v>1407</v>
      </c>
      <c r="H676" s="8" t="s">
        <v>244</v>
      </c>
      <c r="I676" s="8" t="s">
        <v>50</v>
      </c>
      <c r="J676" s="8" t="s">
        <v>245</v>
      </c>
      <c r="K676" s="12" t="s">
        <v>52</v>
      </c>
      <c r="L676" s="8" t="str">
        <f t="shared" si="20"/>
        <v>Greenly_CO</v>
      </c>
      <c r="M676" s="9" t="e">
        <f t="shared" si="21"/>
        <v>#N/A</v>
      </c>
      <c r="N676" s="12" t="s">
        <v>52</v>
      </c>
      <c r="O676" s="5"/>
      <c r="P676" s="5"/>
      <c r="Q676" t="e">
        <f>VLOOKUP($L676,LocID!$B$2:$I$966, 7, FALSE)</f>
        <v>#N/A</v>
      </c>
      <c r="S676"/>
    </row>
    <row r="677" spans="1:19" ht="33" x14ac:dyDescent="0.25">
      <c r="A677" s="5">
        <v>19</v>
      </c>
      <c r="B677" s="6">
        <v>2015.0181</v>
      </c>
      <c r="C677" s="22" t="s">
        <v>253</v>
      </c>
      <c r="D677" s="16" t="s">
        <v>1408</v>
      </c>
      <c r="E677" s="16" t="s">
        <v>1409</v>
      </c>
      <c r="F677" s="8" t="s">
        <v>1410</v>
      </c>
      <c r="G677" s="8" t="s">
        <v>1410</v>
      </c>
      <c r="H677" s="19" t="s">
        <v>841</v>
      </c>
      <c r="I677" s="8" t="s">
        <v>50</v>
      </c>
      <c r="J677" s="19" t="s">
        <v>161</v>
      </c>
      <c r="K677" s="8" t="s">
        <v>26</v>
      </c>
      <c r="L677" s="8" t="str">
        <f t="shared" si="20"/>
        <v>Greenville_SC</v>
      </c>
      <c r="M677" s="9" t="str">
        <f t="shared" si="21"/>
        <v>-82.4001083374023_Parking and TDM</v>
      </c>
      <c r="N677" s="8" t="s">
        <v>26</v>
      </c>
      <c r="O677" s="5"/>
      <c r="P677" s="5"/>
      <c r="Q677">
        <f>VLOOKUP($L677,LocID!$B$2:$I$966, 7, FALSE)</f>
        <v>-82.400108337402301</v>
      </c>
      <c r="S677"/>
    </row>
    <row r="678" spans="1:19" ht="33" x14ac:dyDescent="0.25">
      <c r="A678" s="5">
        <v>337</v>
      </c>
      <c r="B678" s="6">
        <v>2007.069</v>
      </c>
      <c r="C678" s="8">
        <v>2007</v>
      </c>
      <c r="D678" s="8" t="s">
        <v>1411</v>
      </c>
      <c r="E678" s="8" t="s">
        <v>1412</v>
      </c>
      <c r="F678" s="10" t="s">
        <v>1413</v>
      </c>
      <c r="G678" s="10" t="s">
        <v>1413</v>
      </c>
      <c r="H678" s="8" t="s">
        <v>244</v>
      </c>
      <c r="I678" s="8" t="s">
        <v>50</v>
      </c>
      <c r="J678" s="10" t="s">
        <v>245</v>
      </c>
      <c r="K678" s="8" t="s">
        <v>26</v>
      </c>
      <c r="L678" s="8" t="str">
        <f t="shared" si="20"/>
        <v>Greenwood Village_CO</v>
      </c>
      <c r="M678" s="9" t="str">
        <f t="shared" si="21"/>
        <v>-104.904006958007_Parking and TDM</v>
      </c>
      <c r="N678" s="8" t="s">
        <v>26</v>
      </c>
      <c r="O678" s="5"/>
      <c r="P678" s="5"/>
      <c r="Q678">
        <f>VLOOKUP($L678,LocID!$B$2:$I$966, 7, FALSE)</f>
        <v>-104.904006958007</v>
      </c>
      <c r="S678"/>
    </row>
    <row r="679" spans="1:19" ht="33" x14ac:dyDescent="0.25">
      <c r="A679" s="5">
        <v>540</v>
      </c>
      <c r="B679" s="6">
        <v>2012.4290000000001</v>
      </c>
      <c r="C679" s="8" t="s">
        <v>104</v>
      </c>
      <c r="D679" s="8" t="s">
        <v>1414</v>
      </c>
      <c r="E679" s="8" t="s">
        <v>1090</v>
      </c>
      <c r="F679" s="8" t="s">
        <v>1415</v>
      </c>
      <c r="G679" s="8" t="s">
        <v>1415</v>
      </c>
      <c r="H679" s="8" t="s">
        <v>20</v>
      </c>
      <c r="I679" s="8" t="s">
        <v>1416</v>
      </c>
      <c r="J679" s="8" t="s">
        <v>22</v>
      </c>
      <c r="K679" s="8" t="s">
        <v>23</v>
      </c>
      <c r="L679" s="8" t="str">
        <f t="shared" si="20"/>
        <v>Guadalajara_Mexico</v>
      </c>
      <c r="M679" s="9" t="str">
        <f t="shared" si="21"/>
        <v>-103.351112365722_Multimodal</v>
      </c>
      <c r="N679" s="8" t="s">
        <v>23</v>
      </c>
      <c r="O679" s="5"/>
      <c r="P679" s="5"/>
      <c r="Q679">
        <f>VLOOKUP($L679,LocID!$B$2:$I$966, 7, FALSE)</f>
        <v>-103.351112365722</v>
      </c>
      <c r="S679"/>
    </row>
    <row r="680" spans="1:19" ht="33" x14ac:dyDescent="0.25">
      <c r="A680" s="5">
        <v>718</v>
      </c>
      <c r="B680" s="6">
        <v>2009.0129999999999</v>
      </c>
      <c r="C680" s="8" t="s">
        <v>37</v>
      </c>
      <c r="D680" s="11" t="s">
        <v>1417</v>
      </c>
      <c r="E680" s="8" t="s">
        <v>1418</v>
      </c>
      <c r="F680" s="10" t="s">
        <v>1415</v>
      </c>
      <c r="G680" s="10" t="s">
        <v>1415</v>
      </c>
      <c r="H680" s="8" t="s">
        <v>20</v>
      </c>
      <c r="I680" s="8" t="s">
        <v>1416</v>
      </c>
      <c r="J680" s="8" t="s">
        <v>22</v>
      </c>
      <c r="K680" s="8" t="s">
        <v>23</v>
      </c>
      <c r="L680" s="8" t="str">
        <f t="shared" si="20"/>
        <v>Guadalajara_Mexico</v>
      </c>
      <c r="M680" s="9" t="str">
        <f t="shared" si="21"/>
        <v>-103.351112365722_Multimodal</v>
      </c>
      <c r="N680" s="8" t="s">
        <v>23</v>
      </c>
      <c r="O680" s="5"/>
      <c r="P680" s="5"/>
      <c r="Q680">
        <f>VLOOKUP($L680,LocID!$B$2:$I$966, 7, FALSE)</f>
        <v>-103.351112365722</v>
      </c>
      <c r="S680"/>
    </row>
    <row r="681" spans="1:19" x14ac:dyDescent="0.25">
      <c r="A681" s="5">
        <v>2135</v>
      </c>
      <c r="B681" s="6">
        <v>2013.0861</v>
      </c>
      <c r="C681" s="8" t="s">
        <v>112</v>
      </c>
      <c r="D681" s="8" t="s">
        <v>1419</v>
      </c>
      <c r="E681" s="8" t="s">
        <v>1420</v>
      </c>
      <c r="F681" s="8" t="s">
        <v>1421</v>
      </c>
      <c r="G681" s="8" t="s">
        <v>1421</v>
      </c>
      <c r="H681" s="8" t="s">
        <v>76</v>
      </c>
      <c r="I681" s="8" t="s">
        <v>50</v>
      </c>
      <c r="J681" s="8" t="s">
        <v>77</v>
      </c>
      <c r="K681" s="12" t="s">
        <v>52</v>
      </c>
      <c r="L681" s="8" t="str">
        <f t="shared" si="20"/>
        <v>Guadalupe_CA</v>
      </c>
      <c r="M681" s="9" t="str">
        <f t="shared" si="21"/>
        <v>-120.573982238769_Transit</v>
      </c>
      <c r="N681" s="12" t="s">
        <v>52</v>
      </c>
      <c r="O681" s="5"/>
      <c r="P681" s="5"/>
      <c r="Q681">
        <f>VLOOKUP($L681,LocID!$B$2:$I$966, 7, FALSE)</f>
        <v>-120.57398223876901</v>
      </c>
      <c r="S681"/>
    </row>
    <row r="682" spans="1:19" x14ac:dyDescent="0.25">
      <c r="A682" s="5">
        <v>816</v>
      </c>
      <c r="B682" s="6">
        <v>2012.4280000000001</v>
      </c>
      <c r="C682" s="8" t="s">
        <v>39</v>
      </c>
      <c r="D682" s="8" t="s">
        <v>1422</v>
      </c>
      <c r="E682" s="8" t="s">
        <v>1090</v>
      </c>
      <c r="F682" s="8" t="s">
        <v>1423</v>
      </c>
      <c r="G682" s="8" t="s">
        <v>1423</v>
      </c>
      <c r="H682" s="8" t="s">
        <v>20</v>
      </c>
      <c r="I682" s="20" t="s">
        <v>832</v>
      </c>
      <c r="J682" s="8" t="s">
        <v>22</v>
      </c>
      <c r="K682" s="8" t="s">
        <v>52</v>
      </c>
      <c r="L682" s="8" t="str">
        <f t="shared" si="20"/>
        <v>Guangzhou_China</v>
      </c>
      <c r="M682" s="9" t="str">
        <f t="shared" si="21"/>
        <v>113.255233764648_Transit</v>
      </c>
      <c r="N682" s="8" t="s">
        <v>52</v>
      </c>
      <c r="O682" s="5"/>
      <c r="P682" s="5"/>
      <c r="Q682">
        <f>VLOOKUP($L682,LocID!$B$2:$I$966, 7, FALSE)</f>
        <v>113.255233764648</v>
      </c>
      <c r="S682"/>
    </row>
    <row r="683" spans="1:19" ht="33" x14ac:dyDescent="0.25">
      <c r="A683" s="5">
        <v>1423</v>
      </c>
      <c r="B683" s="6">
        <v>2011.693</v>
      </c>
      <c r="C683" s="8" t="s">
        <v>233</v>
      </c>
      <c r="D683" s="8" t="s">
        <v>1424</v>
      </c>
      <c r="E683" s="8" t="s">
        <v>1425</v>
      </c>
      <c r="F683" s="24" t="s">
        <v>1426</v>
      </c>
      <c r="G683" s="24" t="s">
        <v>1426</v>
      </c>
      <c r="H683" s="8" t="s">
        <v>20</v>
      </c>
      <c r="I683" s="20" t="s">
        <v>1426</v>
      </c>
      <c r="J683" s="8" t="s">
        <v>22</v>
      </c>
      <c r="K683" s="8" t="s">
        <v>23</v>
      </c>
      <c r="L683" s="8" t="str">
        <f t="shared" si="20"/>
        <v>Guatemala_Guatemala</v>
      </c>
      <c r="M683" s="9" t="str">
        <f t="shared" si="21"/>
        <v>-90.4674377441406_Multimodal</v>
      </c>
      <c r="N683" s="8" t="s">
        <v>23</v>
      </c>
      <c r="O683" s="5"/>
      <c r="P683" s="5"/>
      <c r="Q683">
        <f>VLOOKUP($L683,LocID!$B$2:$I$966, 7, FALSE)</f>
        <v>-90.467437744140597</v>
      </c>
      <c r="S683"/>
    </row>
    <row r="684" spans="1:19" ht="33" x14ac:dyDescent="0.25">
      <c r="A684" s="5">
        <v>1899</v>
      </c>
      <c r="B684" s="6">
        <v>2013.0319</v>
      </c>
      <c r="C684" s="8" t="s">
        <v>246</v>
      </c>
      <c r="D684" s="8" t="s">
        <v>1427</v>
      </c>
      <c r="E684" s="8" t="s">
        <v>1428</v>
      </c>
      <c r="F684" s="10" t="s">
        <v>1429</v>
      </c>
      <c r="G684" s="10" t="s">
        <v>1429</v>
      </c>
      <c r="H684" s="8" t="s">
        <v>76</v>
      </c>
      <c r="I684" s="8" t="s">
        <v>50</v>
      </c>
      <c r="J684" s="8" t="s">
        <v>77</v>
      </c>
      <c r="K684" s="12" t="s">
        <v>23</v>
      </c>
      <c r="L684" s="8" t="str">
        <f t="shared" si="20"/>
        <v>Half Moon Bay_CA</v>
      </c>
      <c r="M684" s="9" t="str">
        <f t="shared" si="21"/>
        <v>-122.429298400878_Multimodal</v>
      </c>
      <c r="N684" s="12" t="s">
        <v>23</v>
      </c>
      <c r="O684" s="5"/>
      <c r="P684" s="5"/>
      <c r="Q684">
        <f>VLOOKUP($L684,LocID!$B$2:$I$966, 7, FALSE)</f>
        <v>-122.429298400878</v>
      </c>
      <c r="S684"/>
    </row>
    <row r="685" spans="1:19" x14ac:dyDescent="0.25">
      <c r="A685" s="5">
        <v>555</v>
      </c>
      <c r="B685" s="6">
        <v>2008.05</v>
      </c>
      <c r="C685" s="8" t="s">
        <v>104</v>
      </c>
      <c r="D685" s="11" t="s">
        <v>1430</v>
      </c>
      <c r="E685" s="8" t="s">
        <v>1431</v>
      </c>
      <c r="F685" s="10" t="s">
        <v>1432</v>
      </c>
      <c r="G685" s="10" t="s">
        <v>1432</v>
      </c>
      <c r="H685" s="8" t="s">
        <v>20</v>
      </c>
      <c r="I685" s="9" t="s">
        <v>740</v>
      </c>
      <c r="J685" s="8" t="s">
        <v>740</v>
      </c>
      <c r="K685" s="8" t="s">
        <v>98</v>
      </c>
      <c r="L685" s="8" t="str">
        <f t="shared" si="20"/>
        <v>Hamilton_Canada</v>
      </c>
      <c r="M685" s="9" t="str">
        <f t="shared" si="21"/>
        <v>-79.8880004882812_PACT</v>
      </c>
      <c r="N685" s="8" t="s">
        <v>98</v>
      </c>
      <c r="O685" s="5"/>
      <c r="P685" s="5"/>
      <c r="Q685">
        <f>VLOOKUP($L685,LocID!$B$2:$I$966, 7, FALSE)</f>
        <v>-79.888000488281193</v>
      </c>
      <c r="S685"/>
    </row>
    <row r="686" spans="1:19" x14ac:dyDescent="0.25">
      <c r="A686" s="5">
        <v>1732</v>
      </c>
      <c r="B686" s="6">
        <v>2012.809</v>
      </c>
      <c r="C686" s="12" t="s">
        <v>90</v>
      </c>
      <c r="D686" s="12" t="s">
        <v>1433</v>
      </c>
      <c r="E686" s="12" t="s">
        <v>1434</v>
      </c>
      <c r="F686" s="12" t="s">
        <v>1432</v>
      </c>
      <c r="G686" s="12" t="s">
        <v>1432</v>
      </c>
      <c r="H686" s="8" t="s">
        <v>20</v>
      </c>
      <c r="I686" s="9" t="s">
        <v>740</v>
      </c>
      <c r="J686" s="8" t="s">
        <v>740</v>
      </c>
      <c r="K686" s="12" t="s">
        <v>98</v>
      </c>
      <c r="L686" s="8" t="str">
        <f t="shared" si="20"/>
        <v>Hamilton_Canada</v>
      </c>
      <c r="M686" s="9" t="str">
        <f t="shared" si="21"/>
        <v>-79.8880004882812_PACT</v>
      </c>
      <c r="N686" s="12" t="s">
        <v>98</v>
      </c>
      <c r="O686" s="5"/>
      <c r="P686" s="5"/>
      <c r="Q686">
        <f>VLOOKUP($L686,LocID!$B$2:$I$966, 7, FALSE)</f>
        <v>-79.888000488281193</v>
      </c>
      <c r="S686"/>
    </row>
    <row r="687" spans="1:19" ht="22.5" x14ac:dyDescent="0.25">
      <c r="A687" s="5">
        <v>522</v>
      </c>
      <c r="B687" s="6">
        <v>2012.43</v>
      </c>
      <c r="C687" s="8" t="s">
        <v>535</v>
      </c>
      <c r="D687" s="8" t="s">
        <v>1435</v>
      </c>
      <c r="E687" s="8" t="s">
        <v>1090</v>
      </c>
      <c r="F687" s="8" t="s">
        <v>1436</v>
      </c>
      <c r="G687" s="8" t="s">
        <v>1436</v>
      </c>
      <c r="H687" s="8" t="s">
        <v>20</v>
      </c>
      <c r="I687" s="20" t="s">
        <v>832</v>
      </c>
      <c r="J687" s="8" t="s">
        <v>22</v>
      </c>
      <c r="K687" s="8" t="s">
        <v>23</v>
      </c>
      <c r="L687" s="8" t="str">
        <f t="shared" si="20"/>
        <v>Harbin_China</v>
      </c>
      <c r="M687" s="9" t="str">
        <f t="shared" si="21"/>
        <v>126.639511108398_Multimodal</v>
      </c>
      <c r="N687" s="8" t="s">
        <v>23</v>
      </c>
      <c r="O687" s="5"/>
      <c r="P687" s="5"/>
      <c r="Q687">
        <f>VLOOKUP($L687,LocID!$B$2:$I$966, 7, FALSE)</f>
        <v>126.639511108398</v>
      </c>
      <c r="S687"/>
    </row>
    <row r="688" spans="1:19" x14ac:dyDescent="0.25">
      <c r="A688" s="5">
        <v>1424</v>
      </c>
      <c r="B688" s="6">
        <v>2011.2660000000001</v>
      </c>
      <c r="C688" s="8" t="s">
        <v>233</v>
      </c>
      <c r="D688" s="11" t="s">
        <v>1437</v>
      </c>
      <c r="E688" s="8" t="s">
        <v>1438</v>
      </c>
      <c r="F688" s="10" t="s">
        <v>1439</v>
      </c>
      <c r="G688" s="10" t="s">
        <v>1439</v>
      </c>
      <c r="H688" s="8" t="s">
        <v>874</v>
      </c>
      <c r="I688" s="8" t="s">
        <v>50</v>
      </c>
      <c r="J688" s="8" t="s">
        <v>51</v>
      </c>
      <c r="K688" s="8" t="s">
        <v>52</v>
      </c>
      <c r="L688" s="8" t="str">
        <f t="shared" si="20"/>
        <v>Hartford_CT</v>
      </c>
      <c r="M688" s="9" t="str">
        <f t="shared" si="21"/>
        <v>-72.6740188598632_Transit</v>
      </c>
      <c r="N688" s="8" t="s">
        <v>52</v>
      </c>
      <c r="O688" s="5"/>
      <c r="P688" s="5"/>
      <c r="Q688">
        <f>VLOOKUP($L688,LocID!$B$2:$I$966, 7, FALSE)</f>
        <v>-72.674018859863196</v>
      </c>
      <c r="S688"/>
    </row>
    <row r="689" spans="1:19" ht="33" x14ac:dyDescent="0.25">
      <c r="A689" s="5">
        <v>1756</v>
      </c>
      <c r="B689" s="6">
        <v>2012.7750000000001</v>
      </c>
      <c r="C689" s="12" t="s">
        <v>90</v>
      </c>
      <c r="D689" s="12" t="s">
        <v>1440</v>
      </c>
      <c r="E689" s="12" t="s">
        <v>1441</v>
      </c>
      <c r="F689" s="12" t="s">
        <v>1439</v>
      </c>
      <c r="G689" s="12" t="s">
        <v>1439</v>
      </c>
      <c r="H689" s="12" t="s">
        <v>874</v>
      </c>
      <c r="I689" s="8" t="s">
        <v>50</v>
      </c>
      <c r="J689" s="12" t="s">
        <v>51</v>
      </c>
      <c r="K689" s="12" t="s">
        <v>23</v>
      </c>
      <c r="L689" s="8" t="str">
        <f t="shared" si="20"/>
        <v>Hartford_CT</v>
      </c>
      <c r="M689" s="9" t="str">
        <f t="shared" si="21"/>
        <v>-72.6740188598632_Multimodal</v>
      </c>
      <c r="N689" s="12" t="s">
        <v>23</v>
      </c>
      <c r="O689" s="5"/>
      <c r="P689" s="5"/>
      <c r="Q689">
        <f>VLOOKUP($L689,LocID!$B$2:$I$966, 7, FALSE)</f>
        <v>-72.674018859863196</v>
      </c>
      <c r="S689"/>
    </row>
    <row r="690" spans="1:19" ht="33" x14ac:dyDescent="0.25">
      <c r="A690" s="5">
        <v>2091</v>
      </c>
      <c r="B690" s="6">
        <v>2013.0337</v>
      </c>
      <c r="C690" s="8" t="s">
        <v>112</v>
      </c>
      <c r="D690" s="8" t="s">
        <v>1442</v>
      </c>
      <c r="E690" s="8" t="s">
        <v>1443</v>
      </c>
      <c r="F690" s="10" t="s">
        <v>1439</v>
      </c>
      <c r="G690" s="10" t="s">
        <v>1439</v>
      </c>
      <c r="H690" s="8" t="s">
        <v>874</v>
      </c>
      <c r="I690" s="8" t="s">
        <v>50</v>
      </c>
      <c r="J690" s="8" t="s">
        <v>51</v>
      </c>
      <c r="K690" s="12" t="s">
        <v>26</v>
      </c>
      <c r="L690" s="8" t="str">
        <f t="shared" si="20"/>
        <v>Hartford_CT</v>
      </c>
      <c r="M690" s="9" t="str">
        <f t="shared" si="21"/>
        <v>-72.6740188598632_Parking and TDM</v>
      </c>
      <c r="N690" s="12" t="s">
        <v>26</v>
      </c>
      <c r="O690" s="5"/>
      <c r="P690" s="5"/>
      <c r="Q690">
        <f>VLOOKUP($L690,LocID!$B$2:$I$966, 7, FALSE)</f>
        <v>-72.674018859863196</v>
      </c>
      <c r="S690"/>
    </row>
    <row r="691" spans="1:19" x14ac:dyDescent="0.25">
      <c r="A691" s="5">
        <v>2186</v>
      </c>
      <c r="B691" s="6">
        <v>2013.0775000000001</v>
      </c>
      <c r="C691" s="8" t="s">
        <v>115</v>
      </c>
      <c r="D691" s="8" t="s">
        <v>1444</v>
      </c>
      <c r="E691" s="8" t="s">
        <v>1438</v>
      </c>
      <c r="F691" s="8" t="s">
        <v>1439</v>
      </c>
      <c r="G691" s="8" t="s">
        <v>1439</v>
      </c>
      <c r="H691" s="8" t="s">
        <v>874</v>
      </c>
      <c r="I691" s="8" t="s">
        <v>50</v>
      </c>
      <c r="J691" s="8" t="s">
        <v>51</v>
      </c>
      <c r="K691" s="12" t="s">
        <v>52</v>
      </c>
      <c r="L691" s="8" t="str">
        <f t="shared" si="20"/>
        <v>Hartford_CT</v>
      </c>
      <c r="M691" s="9" t="str">
        <f t="shared" si="21"/>
        <v>-72.6740188598632_Transit</v>
      </c>
      <c r="N691" s="12" t="s">
        <v>52</v>
      </c>
      <c r="O691" s="5"/>
      <c r="P691" s="5"/>
      <c r="Q691">
        <f>VLOOKUP($L691,LocID!$B$2:$I$966, 7, FALSE)</f>
        <v>-72.674018859863196</v>
      </c>
      <c r="S691"/>
    </row>
    <row r="692" spans="1:19" ht="33" x14ac:dyDescent="0.25">
      <c r="A692" s="5">
        <v>2566</v>
      </c>
      <c r="B692" s="6">
        <v>2014.1070999999999</v>
      </c>
      <c r="C692" s="8" t="s">
        <v>253</v>
      </c>
      <c r="D692" s="16" t="s">
        <v>1445</v>
      </c>
      <c r="E692" s="16" t="s">
        <v>1438</v>
      </c>
      <c r="F692" s="8" t="s">
        <v>1439</v>
      </c>
      <c r="G692" s="8" t="s">
        <v>1439</v>
      </c>
      <c r="H692" s="8" t="s">
        <v>874</v>
      </c>
      <c r="I692" s="8" t="s">
        <v>50</v>
      </c>
      <c r="J692" s="8" t="s">
        <v>51</v>
      </c>
      <c r="K692" s="8" t="s">
        <v>23</v>
      </c>
      <c r="L692" s="8" t="str">
        <f t="shared" si="20"/>
        <v>Hartford_CT</v>
      </c>
      <c r="M692" s="9" t="str">
        <f t="shared" si="21"/>
        <v>-72.6740188598632_Multimodal</v>
      </c>
      <c r="N692" s="8" t="s">
        <v>23</v>
      </c>
      <c r="O692" s="5"/>
      <c r="P692" s="5"/>
      <c r="Q692">
        <f>VLOOKUP($L692,LocID!$B$2:$I$966, 7, FALSE)</f>
        <v>-72.674018859863196</v>
      </c>
      <c r="S692"/>
    </row>
    <row r="693" spans="1:19" ht="22.5" x14ac:dyDescent="0.25">
      <c r="A693" s="5">
        <v>93</v>
      </c>
      <c r="B693" s="6">
        <v>2015.0454999999999</v>
      </c>
      <c r="C693" s="9" t="s">
        <v>138</v>
      </c>
      <c r="D693" s="17" t="s">
        <v>1446</v>
      </c>
      <c r="E693" s="17" t="s">
        <v>1441</v>
      </c>
      <c r="F693" s="8" t="s">
        <v>1439</v>
      </c>
      <c r="G693" s="8" t="s">
        <v>1439</v>
      </c>
      <c r="H693" s="8" t="s">
        <v>874</v>
      </c>
      <c r="I693" s="8" t="s">
        <v>50</v>
      </c>
      <c r="J693" s="8" t="s">
        <v>51</v>
      </c>
      <c r="K693" s="8" t="s">
        <v>188</v>
      </c>
      <c r="L693" s="8" t="str">
        <f t="shared" si="20"/>
        <v>Hartford_CT</v>
      </c>
      <c r="M693" s="9" t="str">
        <f t="shared" si="21"/>
        <v>-72.6740188598632_Design and Engineering</v>
      </c>
      <c r="N693" s="8" t="s">
        <v>188</v>
      </c>
      <c r="O693" s="5"/>
      <c r="P693" s="5"/>
      <c r="Q693">
        <f>VLOOKUP($L693,LocID!$B$2:$I$966, 7, FALSE)</f>
        <v>-72.674018859863196</v>
      </c>
      <c r="S693"/>
    </row>
    <row r="694" spans="1:19" x14ac:dyDescent="0.25">
      <c r="A694" s="5">
        <v>286</v>
      </c>
      <c r="B694" s="6">
        <v>2015.1348</v>
      </c>
      <c r="C694" s="9" t="s">
        <v>138</v>
      </c>
      <c r="D694" s="17" t="s">
        <v>1447</v>
      </c>
      <c r="E694" s="17" t="s">
        <v>1438</v>
      </c>
      <c r="F694" s="9" t="s">
        <v>1439</v>
      </c>
      <c r="G694" s="9" t="s">
        <v>1439</v>
      </c>
      <c r="H694" s="9" t="s">
        <v>874</v>
      </c>
      <c r="I694" s="8" t="s">
        <v>50</v>
      </c>
      <c r="J694" s="9" t="s">
        <v>51</v>
      </c>
      <c r="K694" s="9" t="s">
        <v>52</v>
      </c>
      <c r="L694" s="8" t="str">
        <f t="shared" si="20"/>
        <v>Hartford_CT</v>
      </c>
      <c r="M694" s="9" t="str">
        <f t="shared" si="21"/>
        <v>-72.6740188598632_Transit</v>
      </c>
      <c r="N694" s="9" t="s">
        <v>52</v>
      </c>
      <c r="O694" s="5"/>
      <c r="P694" s="5"/>
      <c r="Q694">
        <f>VLOOKUP($L694,LocID!$B$2:$I$966, 7, FALSE)</f>
        <v>-72.674018859863196</v>
      </c>
      <c r="S694"/>
    </row>
    <row r="695" spans="1:19" ht="33" x14ac:dyDescent="0.25">
      <c r="A695" s="5">
        <v>990</v>
      </c>
      <c r="B695" s="6">
        <v>2010.0160000000001</v>
      </c>
      <c r="C695" s="8" t="s">
        <v>82</v>
      </c>
      <c r="D695" s="11" t="s">
        <v>1448</v>
      </c>
      <c r="E695" s="8" t="s">
        <v>1449</v>
      </c>
      <c r="F695" s="10" t="s">
        <v>1450</v>
      </c>
      <c r="G695" s="10" t="s">
        <v>1450</v>
      </c>
      <c r="H695" s="8" t="s">
        <v>49</v>
      </c>
      <c r="I695" s="8" t="s">
        <v>50</v>
      </c>
      <c r="J695" s="8" t="s">
        <v>51</v>
      </c>
      <c r="K695" s="8" t="s">
        <v>26</v>
      </c>
      <c r="L695" s="8" t="str">
        <f t="shared" si="20"/>
        <v>Haverhill_MA</v>
      </c>
      <c r="M695" s="9" t="str">
        <f t="shared" si="21"/>
        <v>-71.0765380859375_Parking and TDM</v>
      </c>
      <c r="N695" s="8" t="s">
        <v>26</v>
      </c>
      <c r="O695" s="5"/>
      <c r="P695" s="5"/>
      <c r="Q695">
        <f>VLOOKUP($L695,LocID!$B$2:$I$966, 7, FALSE)</f>
        <v>-71.0765380859375</v>
      </c>
      <c r="S695"/>
    </row>
    <row r="696" spans="1:19" ht="33" x14ac:dyDescent="0.25">
      <c r="A696" s="5">
        <v>2281</v>
      </c>
      <c r="B696" s="6">
        <v>2014.046</v>
      </c>
      <c r="C696" s="8" t="s">
        <v>151</v>
      </c>
      <c r="D696" s="8" t="s">
        <v>1451</v>
      </c>
      <c r="E696" s="8" t="s">
        <v>1452</v>
      </c>
      <c r="F696" s="8" t="s">
        <v>1450</v>
      </c>
      <c r="G696" s="8" t="s">
        <v>1450</v>
      </c>
      <c r="H696" s="8" t="s">
        <v>49</v>
      </c>
      <c r="I696" s="8" t="s">
        <v>50</v>
      </c>
      <c r="J696" s="8" t="s">
        <v>51</v>
      </c>
      <c r="K696" s="12" t="s">
        <v>26</v>
      </c>
      <c r="L696" s="8" t="str">
        <f t="shared" si="20"/>
        <v>Haverhill_MA</v>
      </c>
      <c r="M696" s="9" t="str">
        <f t="shared" si="21"/>
        <v>-71.0765380859375_Parking and TDM</v>
      </c>
      <c r="N696" s="12" t="s">
        <v>26</v>
      </c>
      <c r="O696" s="5"/>
      <c r="P696" s="5"/>
      <c r="Q696">
        <f>VLOOKUP($L696,LocID!$B$2:$I$966, 7, FALSE)</f>
        <v>-71.0765380859375</v>
      </c>
      <c r="S696"/>
    </row>
    <row r="697" spans="1:19" x14ac:dyDescent="0.25">
      <c r="A697" s="5">
        <v>1352</v>
      </c>
      <c r="B697" s="6">
        <v>2011.4839999999999</v>
      </c>
      <c r="C697" s="8" t="s">
        <v>409</v>
      </c>
      <c r="D697" s="11" t="s">
        <v>1453</v>
      </c>
      <c r="E697" s="8" t="s">
        <v>1449</v>
      </c>
      <c r="F697" s="10" t="s">
        <v>1454</v>
      </c>
      <c r="G697" s="10" t="s">
        <v>1455</v>
      </c>
      <c r="H697" s="8" t="s">
        <v>49</v>
      </c>
      <c r="I697" s="8" t="s">
        <v>50</v>
      </c>
      <c r="J697" s="8" t="s">
        <v>51</v>
      </c>
      <c r="K697" s="8" t="s">
        <v>26</v>
      </c>
      <c r="L697" s="8" t="str">
        <f t="shared" si="20"/>
        <v>Haverhille_MA</v>
      </c>
      <c r="M697" s="9" t="e">
        <f t="shared" si="21"/>
        <v>#N/A</v>
      </c>
      <c r="N697" s="8" t="s">
        <v>26</v>
      </c>
      <c r="O697" s="5"/>
      <c r="P697" s="5"/>
      <c r="Q697" t="e">
        <f>VLOOKUP($L697,LocID!$B$2:$I$966, 7, FALSE)</f>
        <v>#N/A</v>
      </c>
      <c r="S697"/>
    </row>
    <row r="698" spans="1:19" ht="22.5" x14ac:dyDescent="0.25">
      <c r="A698" s="5">
        <v>583</v>
      </c>
      <c r="B698" s="6">
        <v>2008.2159999999999</v>
      </c>
      <c r="C698" s="8" t="s">
        <v>104</v>
      </c>
      <c r="D698" s="11" t="s">
        <v>1456</v>
      </c>
      <c r="E698" s="8" t="s">
        <v>1457</v>
      </c>
      <c r="F698" s="10" t="s">
        <v>1458</v>
      </c>
      <c r="G698" s="10" t="s">
        <v>1458</v>
      </c>
      <c r="H698" s="8" t="s">
        <v>76</v>
      </c>
      <c r="I698" s="8" t="s">
        <v>50</v>
      </c>
      <c r="J698" s="8" t="s">
        <v>77</v>
      </c>
      <c r="K698" s="8" t="s">
        <v>26</v>
      </c>
      <c r="L698" s="8" t="str">
        <f t="shared" si="20"/>
        <v>Hayward_CA</v>
      </c>
      <c r="M698" s="9" t="str">
        <f t="shared" si="21"/>
        <v>-122.0855178833_Parking and TDM</v>
      </c>
      <c r="N698" s="8" t="s">
        <v>26</v>
      </c>
      <c r="O698" s="5"/>
      <c r="P698" s="5"/>
      <c r="Q698">
        <f>VLOOKUP($L698,LocID!$B$2:$I$966, 7, FALSE)</f>
        <v>-122.0855178833</v>
      </c>
      <c r="S698"/>
    </row>
    <row r="699" spans="1:19" ht="22.5" x14ac:dyDescent="0.25">
      <c r="A699" s="5">
        <v>827</v>
      </c>
      <c r="B699" s="6">
        <v>2009.4469999999999</v>
      </c>
      <c r="C699" s="8" t="s">
        <v>41</v>
      </c>
      <c r="D699" s="11" t="s">
        <v>1459</v>
      </c>
      <c r="E699" s="8" t="s">
        <v>1460</v>
      </c>
      <c r="F699" s="10" t="s">
        <v>1458</v>
      </c>
      <c r="G699" s="10" t="s">
        <v>1458</v>
      </c>
      <c r="H699" s="8" t="s">
        <v>76</v>
      </c>
      <c r="I699" s="8" t="s">
        <v>50</v>
      </c>
      <c r="J699" s="8" t="s">
        <v>77</v>
      </c>
      <c r="K699" s="8" t="s">
        <v>26</v>
      </c>
      <c r="L699" s="8" t="str">
        <f t="shared" si="20"/>
        <v>Hayward_CA</v>
      </c>
      <c r="M699" s="9" t="str">
        <f t="shared" si="21"/>
        <v>-122.0855178833_Parking and TDM</v>
      </c>
      <c r="N699" s="8" t="s">
        <v>26</v>
      </c>
      <c r="O699" s="5"/>
      <c r="P699" s="5"/>
      <c r="Q699">
        <f>VLOOKUP($L699,LocID!$B$2:$I$966, 7, FALSE)</f>
        <v>-122.0855178833</v>
      </c>
      <c r="S699"/>
    </row>
    <row r="700" spans="1:19" ht="22.5" x14ac:dyDescent="0.25">
      <c r="A700" s="5">
        <v>887</v>
      </c>
      <c r="B700" s="6">
        <v>2009.453</v>
      </c>
      <c r="C700" s="8" t="s">
        <v>56</v>
      </c>
      <c r="D700" s="11" t="s">
        <v>1461</v>
      </c>
      <c r="E700" s="8" t="s">
        <v>1457</v>
      </c>
      <c r="F700" s="10" t="s">
        <v>1458</v>
      </c>
      <c r="G700" s="10" t="s">
        <v>1458</v>
      </c>
      <c r="H700" s="8" t="s">
        <v>76</v>
      </c>
      <c r="I700" s="8" t="s">
        <v>50</v>
      </c>
      <c r="J700" s="8" t="s">
        <v>77</v>
      </c>
      <c r="K700" s="8" t="s">
        <v>26</v>
      </c>
      <c r="L700" s="8" t="str">
        <f t="shared" si="20"/>
        <v>Hayward_CA</v>
      </c>
      <c r="M700" s="9" t="str">
        <f t="shared" si="21"/>
        <v>-122.0855178833_Parking and TDM</v>
      </c>
      <c r="N700" s="8" t="s">
        <v>26</v>
      </c>
      <c r="O700" s="5"/>
      <c r="P700" s="5"/>
      <c r="Q700">
        <f>VLOOKUP($L700,LocID!$B$2:$I$966, 7, FALSE)</f>
        <v>-122.0855178833</v>
      </c>
      <c r="S700"/>
    </row>
    <row r="701" spans="1:19" ht="22.5" x14ac:dyDescent="0.25">
      <c r="A701" s="5">
        <v>1071</v>
      </c>
      <c r="B701" s="6">
        <v>2010.4380000000001</v>
      </c>
      <c r="C701" s="8" t="s">
        <v>68</v>
      </c>
      <c r="D701" s="11" t="s">
        <v>1462</v>
      </c>
      <c r="E701" s="8" t="s">
        <v>1463</v>
      </c>
      <c r="F701" s="10" t="s">
        <v>1458</v>
      </c>
      <c r="G701" s="10" t="s">
        <v>1458</v>
      </c>
      <c r="H701" s="8" t="s">
        <v>76</v>
      </c>
      <c r="I701" s="8" t="s">
        <v>50</v>
      </c>
      <c r="J701" s="8" t="s">
        <v>77</v>
      </c>
      <c r="K701" s="8" t="s">
        <v>26</v>
      </c>
      <c r="L701" s="8" t="str">
        <f t="shared" si="20"/>
        <v>Hayward_CA</v>
      </c>
      <c r="M701" s="9" t="str">
        <f t="shared" si="21"/>
        <v>-122.0855178833_Parking and TDM</v>
      </c>
      <c r="N701" s="8" t="s">
        <v>26</v>
      </c>
      <c r="O701" s="5"/>
      <c r="P701" s="5"/>
      <c r="Q701">
        <f>VLOOKUP($L701,LocID!$B$2:$I$966, 7, FALSE)</f>
        <v>-122.0855178833</v>
      </c>
      <c r="S701"/>
    </row>
    <row r="702" spans="1:19" ht="22.5" x14ac:dyDescent="0.25">
      <c r="A702" s="5">
        <v>1343</v>
      </c>
      <c r="B702" s="6">
        <v>2011.6389999999999</v>
      </c>
      <c r="C702" s="8" t="s">
        <v>409</v>
      </c>
      <c r="D702" s="11" t="s">
        <v>1464</v>
      </c>
      <c r="E702" s="8" t="s">
        <v>1465</v>
      </c>
      <c r="F702" s="10" t="s">
        <v>1458</v>
      </c>
      <c r="G702" s="10" t="s">
        <v>1458</v>
      </c>
      <c r="H702" s="8" t="s">
        <v>76</v>
      </c>
      <c r="I702" s="8" t="s">
        <v>50</v>
      </c>
      <c r="J702" s="8" t="s">
        <v>77</v>
      </c>
      <c r="K702" s="8" t="s">
        <v>26</v>
      </c>
      <c r="L702" s="8" t="str">
        <f t="shared" si="20"/>
        <v>Hayward_CA</v>
      </c>
      <c r="M702" s="9" t="str">
        <f t="shared" si="21"/>
        <v>-122.0855178833_Parking and TDM</v>
      </c>
      <c r="N702" s="8" t="s">
        <v>26</v>
      </c>
      <c r="O702" s="5"/>
      <c r="P702" s="5"/>
      <c r="Q702">
        <f>VLOOKUP($L702,LocID!$B$2:$I$966, 7, FALSE)</f>
        <v>-122.0855178833</v>
      </c>
      <c r="S702"/>
    </row>
    <row r="703" spans="1:19" ht="22.5" x14ac:dyDescent="0.25">
      <c r="A703" s="5">
        <v>1571</v>
      </c>
      <c r="B703" s="6">
        <v>2012.1489999999999</v>
      </c>
      <c r="C703" s="8" t="s">
        <v>87</v>
      </c>
      <c r="D703" s="8" t="s">
        <v>1466</v>
      </c>
      <c r="E703" s="8" t="s">
        <v>1467</v>
      </c>
      <c r="F703" s="10" t="s">
        <v>1458</v>
      </c>
      <c r="G703" s="10" t="s">
        <v>1458</v>
      </c>
      <c r="H703" s="8" t="s">
        <v>76</v>
      </c>
      <c r="I703" s="8" t="s">
        <v>50</v>
      </c>
      <c r="J703" s="8" t="s">
        <v>77</v>
      </c>
      <c r="K703" s="8" t="s">
        <v>26</v>
      </c>
      <c r="L703" s="8" t="str">
        <f t="shared" si="20"/>
        <v>Hayward_CA</v>
      </c>
      <c r="M703" s="9" t="str">
        <f t="shared" si="21"/>
        <v>-122.0855178833_Parking and TDM</v>
      </c>
      <c r="N703" s="8" t="s">
        <v>26</v>
      </c>
      <c r="O703" s="5"/>
      <c r="P703" s="5"/>
      <c r="Q703">
        <f>VLOOKUP($L703,LocID!$B$2:$I$966, 7, FALSE)</f>
        <v>-122.0855178833</v>
      </c>
      <c r="S703"/>
    </row>
    <row r="704" spans="1:19" ht="22.5" x14ac:dyDescent="0.25">
      <c r="A704" s="5">
        <v>1726</v>
      </c>
      <c r="B704" s="6">
        <v>2012.7329999999999</v>
      </c>
      <c r="C704" s="12" t="s">
        <v>90</v>
      </c>
      <c r="D704" s="12" t="s">
        <v>1468</v>
      </c>
      <c r="E704" s="12" t="s">
        <v>1457</v>
      </c>
      <c r="F704" s="12" t="s">
        <v>1458</v>
      </c>
      <c r="G704" s="12" t="s">
        <v>1458</v>
      </c>
      <c r="H704" s="12" t="s">
        <v>76</v>
      </c>
      <c r="I704" s="8" t="s">
        <v>50</v>
      </c>
      <c r="J704" s="12" t="s">
        <v>77</v>
      </c>
      <c r="K704" s="12" t="s">
        <v>26</v>
      </c>
      <c r="L704" s="8" t="str">
        <f t="shared" si="20"/>
        <v>Hayward_CA</v>
      </c>
      <c r="M704" s="9" t="str">
        <f t="shared" si="21"/>
        <v>-122.0855178833_Parking and TDM</v>
      </c>
      <c r="N704" s="12" t="s">
        <v>26</v>
      </c>
      <c r="O704" s="5"/>
      <c r="P704" s="5"/>
      <c r="Q704">
        <f>VLOOKUP($L704,LocID!$B$2:$I$966, 7, FALSE)</f>
        <v>-122.0855178833</v>
      </c>
      <c r="S704"/>
    </row>
    <row r="705" spans="1:19" x14ac:dyDescent="0.25">
      <c r="A705" s="5">
        <v>2321</v>
      </c>
      <c r="B705" s="6">
        <v>2014.0465999999999</v>
      </c>
      <c r="C705" s="8" t="s">
        <v>151</v>
      </c>
      <c r="D705" s="8" t="s">
        <v>1469</v>
      </c>
      <c r="E705" s="8" t="s">
        <v>1470</v>
      </c>
      <c r="F705" s="8" t="s">
        <v>1471</v>
      </c>
      <c r="G705" s="8" t="s">
        <v>1471</v>
      </c>
      <c r="H705" s="8" t="s">
        <v>501</v>
      </c>
      <c r="I705" s="8" t="s">
        <v>50</v>
      </c>
      <c r="J705" s="8" t="s">
        <v>245</v>
      </c>
      <c r="K705" s="12" t="s">
        <v>52</v>
      </c>
      <c r="L705" s="8" t="str">
        <f t="shared" si="20"/>
        <v>Helena_MT</v>
      </c>
      <c r="M705" s="9" t="str">
        <f t="shared" si="21"/>
        <v>-112.021202087402_Transit</v>
      </c>
      <c r="N705" s="12" t="s">
        <v>52</v>
      </c>
      <c r="O705" s="5"/>
      <c r="P705" s="5"/>
      <c r="Q705">
        <f>VLOOKUP($L705,LocID!$B$2:$I$966, 7, FALSE)</f>
        <v>-112.021202087402</v>
      </c>
      <c r="S705"/>
    </row>
    <row r="706" spans="1:19" ht="33" x14ac:dyDescent="0.25">
      <c r="A706" s="5">
        <v>2146</v>
      </c>
      <c r="B706" s="6">
        <v>2013.1068</v>
      </c>
      <c r="C706" s="8" t="s">
        <v>112</v>
      </c>
      <c r="D706" s="8" t="s">
        <v>1472</v>
      </c>
      <c r="E706" s="8" t="s">
        <v>1473</v>
      </c>
      <c r="F706" s="8" t="s">
        <v>1474</v>
      </c>
      <c r="G706" s="8" t="s">
        <v>1474</v>
      </c>
      <c r="H706" s="8" t="s">
        <v>1475</v>
      </c>
      <c r="I706" s="8" t="s">
        <v>50</v>
      </c>
      <c r="J706" s="8" t="s">
        <v>245</v>
      </c>
      <c r="K706" s="12" t="s">
        <v>23</v>
      </c>
      <c r="L706" s="8" t="str">
        <f t="shared" ref="L706:L769" si="22">IF(H706="INT", G706&amp;"_"&amp;I706,  G706&amp;"_"&amp;H706)</f>
        <v>Henderson_NV</v>
      </c>
      <c r="M706" s="9" t="str">
        <f t="shared" ref="M706:M769" si="23">Q706&amp;"_"&amp;N706</f>
        <v>-114.981086730957_Multimodal</v>
      </c>
      <c r="N706" s="12" t="s">
        <v>23</v>
      </c>
      <c r="O706" s="5"/>
      <c r="P706" s="5"/>
      <c r="Q706">
        <f>VLOOKUP($L706,LocID!$B$2:$I$966, 7, FALSE)</f>
        <v>-114.981086730957</v>
      </c>
      <c r="S706"/>
    </row>
    <row r="707" spans="1:19" x14ac:dyDescent="0.25">
      <c r="A707" s="5">
        <v>1037</v>
      </c>
      <c r="B707" s="6">
        <v>2010.4680000000001</v>
      </c>
      <c r="C707" s="8" t="s">
        <v>68</v>
      </c>
      <c r="D707" s="11" t="s">
        <v>1476</v>
      </c>
      <c r="E707" s="8" t="s">
        <v>1477</v>
      </c>
      <c r="F707" s="10" t="s">
        <v>1478</v>
      </c>
      <c r="G707" s="10" t="s">
        <v>1478</v>
      </c>
      <c r="H707" s="8" t="s">
        <v>144</v>
      </c>
      <c r="I707" s="8" t="s">
        <v>50</v>
      </c>
      <c r="J707" s="8" t="s">
        <v>51</v>
      </c>
      <c r="K707" s="8" t="s">
        <v>52</v>
      </c>
      <c r="L707" s="8" t="str">
        <f t="shared" si="22"/>
        <v>Herndon_VA</v>
      </c>
      <c r="M707" s="9" t="str">
        <f t="shared" si="23"/>
        <v>-77.3855514526367_Transit</v>
      </c>
      <c r="N707" s="8" t="s">
        <v>52</v>
      </c>
      <c r="O707" s="5"/>
      <c r="P707" s="5"/>
      <c r="Q707">
        <f>VLOOKUP($L707,LocID!$B$2:$I$966, 7, FALSE)</f>
        <v>-77.385551452636705</v>
      </c>
      <c r="S707"/>
    </row>
    <row r="708" spans="1:19" ht="33" x14ac:dyDescent="0.25">
      <c r="A708" s="5">
        <v>2094</v>
      </c>
      <c r="B708" s="6">
        <v>2013.0726</v>
      </c>
      <c r="C708" s="8" t="s">
        <v>112</v>
      </c>
      <c r="D708" s="8" t="s">
        <v>1479</v>
      </c>
      <c r="E708" s="8" t="s">
        <v>1480</v>
      </c>
      <c r="F708" s="8" t="s">
        <v>1481</v>
      </c>
      <c r="G708" s="8" t="s">
        <v>1481</v>
      </c>
      <c r="H708" s="8" t="s">
        <v>219</v>
      </c>
      <c r="I708" s="8" t="s">
        <v>50</v>
      </c>
      <c r="J708" s="8" t="s">
        <v>220</v>
      </c>
      <c r="K708" s="12" t="s">
        <v>23</v>
      </c>
      <c r="L708" s="8" t="str">
        <f t="shared" si="22"/>
        <v>Highland Park_TX</v>
      </c>
      <c r="M708" s="9" t="str">
        <f t="shared" si="23"/>
        <v>-96.7970275878906_Multimodal</v>
      </c>
      <c r="N708" s="12" t="s">
        <v>23</v>
      </c>
      <c r="O708" s="5"/>
      <c r="P708" s="5"/>
      <c r="Q708">
        <f>VLOOKUP($L708,LocID!$B$2:$I$966, 7, FALSE)</f>
        <v>-96.797027587890597</v>
      </c>
      <c r="S708"/>
    </row>
    <row r="709" spans="1:19" ht="33" x14ac:dyDescent="0.25">
      <c r="A709" s="5">
        <v>1667</v>
      </c>
      <c r="B709" s="6">
        <v>2012.12</v>
      </c>
      <c r="C709" s="8" t="s">
        <v>110</v>
      </c>
      <c r="D709" s="8" t="s">
        <v>1482</v>
      </c>
      <c r="E709" s="8" t="s">
        <v>1483</v>
      </c>
      <c r="F709" s="10" t="s">
        <v>1484</v>
      </c>
      <c r="G709" s="10" t="s">
        <v>1484</v>
      </c>
      <c r="H709" s="8" t="s">
        <v>76</v>
      </c>
      <c r="I709" s="8" t="s">
        <v>50</v>
      </c>
      <c r="J709" s="8" t="s">
        <v>77</v>
      </c>
      <c r="K709" s="10" t="s">
        <v>23</v>
      </c>
      <c r="L709" s="8" t="str">
        <f t="shared" si="22"/>
        <v>Hillsborough_CA</v>
      </c>
      <c r="M709" s="9" t="str">
        <f t="shared" si="23"/>
        <v>-122.355651855468_Multimodal</v>
      </c>
      <c r="N709" s="10" t="s">
        <v>23</v>
      </c>
      <c r="O709" s="5"/>
      <c r="P709" s="5"/>
      <c r="Q709">
        <f>VLOOKUP($L709,LocID!$B$2:$I$966, 7, FALSE)</f>
        <v>-122.355651855468</v>
      </c>
      <c r="S709"/>
    </row>
    <row r="710" spans="1:19" x14ac:dyDescent="0.25">
      <c r="A710" s="5">
        <v>2361</v>
      </c>
      <c r="B710" s="6">
        <v>2014.0836999999999</v>
      </c>
      <c r="C710" s="8" t="s">
        <v>92</v>
      </c>
      <c r="D710" s="16" t="s">
        <v>1485</v>
      </c>
      <c r="E710" s="16" t="s">
        <v>1486</v>
      </c>
      <c r="F710" s="8" t="s">
        <v>1487</v>
      </c>
      <c r="G710" s="8" t="s">
        <v>1487</v>
      </c>
      <c r="H710" s="8" t="s">
        <v>1488</v>
      </c>
      <c r="I710" s="8" t="s">
        <v>50</v>
      </c>
      <c r="J710" s="8" t="s">
        <v>123</v>
      </c>
      <c r="K710" s="12" t="s">
        <v>98</v>
      </c>
      <c r="L710" s="8" t="str">
        <f t="shared" si="22"/>
        <v>Hilo_HI</v>
      </c>
      <c r="M710" s="9" t="str">
        <f t="shared" si="23"/>
        <v>-155.081848144531_PACT</v>
      </c>
      <c r="N710" s="12" t="s">
        <v>98</v>
      </c>
      <c r="O710" s="5"/>
      <c r="P710" s="5"/>
      <c r="Q710">
        <f>VLOOKUP($L710,LocID!$B$2:$I$966, 7, FALSE)</f>
        <v>-155.08184814453099</v>
      </c>
      <c r="S710"/>
    </row>
    <row r="711" spans="1:19" ht="33" x14ac:dyDescent="0.25">
      <c r="A711" s="5">
        <v>2045</v>
      </c>
      <c r="B711" s="6">
        <v>2013.0636999999999</v>
      </c>
      <c r="C711" s="8" t="s">
        <v>65</v>
      </c>
      <c r="D711" s="8" t="s">
        <v>1489</v>
      </c>
      <c r="E711" s="8" t="s">
        <v>1490</v>
      </c>
      <c r="F711" s="8" t="s">
        <v>1491</v>
      </c>
      <c r="G711" s="8" t="s">
        <v>1491</v>
      </c>
      <c r="H711" s="8" t="s">
        <v>815</v>
      </c>
      <c r="I711" s="8" t="s">
        <v>50</v>
      </c>
      <c r="J711" s="8" t="s">
        <v>51</v>
      </c>
      <c r="K711" s="12" t="s">
        <v>26</v>
      </c>
      <c r="L711" s="8" t="str">
        <f t="shared" si="22"/>
        <v>Hoboken_NJ</v>
      </c>
      <c r="M711" s="9" t="str">
        <f t="shared" si="23"/>
        <v>-74.0309677124023_Parking and TDM</v>
      </c>
      <c r="N711" s="12" t="s">
        <v>26</v>
      </c>
      <c r="O711" s="5"/>
      <c r="P711" s="5"/>
      <c r="Q711">
        <f>VLOOKUP($L711,LocID!$B$2:$I$966, 7, FALSE)</f>
        <v>-74.030967712402301</v>
      </c>
      <c r="S711"/>
    </row>
    <row r="712" spans="1:19" ht="33" x14ac:dyDescent="0.25">
      <c r="A712" s="5">
        <v>2425</v>
      </c>
      <c r="B712" s="6">
        <v>2014.0808999999999</v>
      </c>
      <c r="C712" s="8" t="s">
        <v>92</v>
      </c>
      <c r="D712" s="16" t="s">
        <v>1492</v>
      </c>
      <c r="E712" s="16" t="s">
        <v>1490</v>
      </c>
      <c r="F712" s="8" t="s">
        <v>1491</v>
      </c>
      <c r="G712" s="8" t="s">
        <v>1491</v>
      </c>
      <c r="H712" s="8" t="s">
        <v>815</v>
      </c>
      <c r="I712" s="8" t="s">
        <v>50</v>
      </c>
      <c r="J712" s="8" t="s">
        <v>51</v>
      </c>
      <c r="K712" s="12" t="s">
        <v>26</v>
      </c>
      <c r="L712" s="8" t="str">
        <f t="shared" si="22"/>
        <v>Hoboken_NJ</v>
      </c>
      <c r="M712" s="9" t="str">
        <f t="shared" si="23"/>
        <v>-74.0309677124023_Parking and TDM</v>
      </c>
      <c r="N712" s="12" t="s">
        <v>26</v>
      </c>
      <c r="O712" s="5"/>
      <c r="P712" s="5"/>
      <c r="Q712">
        <f>VLOOKUP($L712,LocID!$B$2:$I$966, 7, FALSE)</f>
        <v>-74.030967712402301</v>
      </c>
      <c r="S712"/>
    </row>
    <row r="713" spans="1:19" ht="33" x14ac:dyDescent="0.25">
      <c r="A713" s="5">
        <v>2539</v>
      </c>
      <c r="B713" s="6">
        <v>2014.1051</v>
      </c>
      <c r="C713" s="8" t="s">
        <v>173</v>
      </c>
      <c r="D713" s="16" t="s">
        <v>1493</v>
      </c>
      <c r="E713" s="16" t="s">
        <v>1490</v>
      </c>
      <c r="F713" s="8" t="s">
        <v>1491</v>
      </c>
      <c r="G713" s="8" t="s">
        <v>1491</v>
      </c>
      <c r="H713" s="8" t="s">
        <v>815</v>
      </c>
      <c r="I713" s="8" t="s">
        <v>50</v>
      </c>
      <c r="J713" s="8" t="s">
        <v>51</v>
      </c>
      <c r="K713" s="12" t="s">
        <v>26</v>
      </c>
      <c r="L713" s="8" t="str">
        <f t="shared" si="22"/>
        <v>Hoboken_NJ</v>
      </c>
      <c r="M713" s="9" t="str">
        <f t="shared" si="23"/>
        <v>-74.0309677124023_Parking and TDM</v>
      </c>
      <c r="N713" s="12" t="s">
        <v>26</v>
      </c>
      <c r="O713" s="5"/>
      <c r="P713" s="5"/>
      <c r="Q713">
        <f>VLOOKUP($L713,LocID!$B$2:$I$966, 7, FALSE)</f>
        <v>-74.030967712402301</v>
      </c>
      <c r="S713"/>
    </row>
    <row r="714" spans="1:19" ht="33" x14ac:dyDescent="0.25">
      <c r="A714" s="5">
        <v>907</v>
      </c>
      <c r="B714" s="6">
        <v>2009.4549999999999</v>
      </c>
      <c r="C714" s="8" t="s">
        <v>56</v>
      </c>
      <c r="D714" s="11" t="s">
        <v>1494</v>
      </c>
      <c r="E714" s="8" t="s">
        <v>1495</v>
      </c>
      <c r="F714" s="10" t="s">
        <v>1496</v>
      </c>
      <c r="G714" s="10" t="s">
        <v>1496</v>
      </c>
      <c r="H714" s="8" t="s">
        <v>76</v>
      </c>
      <c r="I714" s="8" t="s">
        <v>50</v>
      </c>
      <c r="J714" s="8" t="s">
        <v>77</v>
      </c>
      <c r="K714" s="8" t="s">
        <v>23</v>
      </c>
      <c r="L714" s="8" t="str">
        <f t="shared" si="22"/>
        <v>Hollister_CA</v>
      </c>
      <c r="M714" s="9" t="str">
        <f t="shared" si="23"/>
        <v>-121.403259277343_Multimodal</v>
      </c>
      <c r="N714" s="8" t="s">
        <v>23</v>
      </c>
      <c r="O714" s="5"/>
      <c r="P714" s="5"/>
      <c r="Q714">
        <f>VLOOKUP($L714,LocID!$B$2:$I$966, 7, FALSE)</f>
        <v>-121.403259277343</v>
      </c>
      <c r="S714"/>
    </row>
    <row r="715" spans="1:19" ht="33" x14ac:dyDescent="0.25">
      <c r="A715" s="5">
        <v>1917</v>
      </c>
      <c r="B715" s="6">
        <v>2013.0213000000001</v>
      </c>
      <c r="C715" s="12" t="s">
        <v>246</v>
      </c>
      <c r="D715" s="12" t="s">
        <v>1497</v>
      </c>
      <c r="E715" s="15" t="s">
        <v>1498</v>
      </c>
      <c r="F715" s="15" t="s">
        <v>1496</v>
      </c>
      <c r="G715" s="15" t="s">
        <v>1496</v>
      </c>
      <c r="H715" s="15" t="s">
        <v>76</v>
      </c>
      <c r="I715" s="8" t="s">
        <v>50</v>
      </c>
      <c r="J715" s="15" t="s">
        <v>77</v>
      </c>
      <c r="K715" s="12" t="s">
        <v>23</v>
      </c>
      <c r="L715" s="8" t="str">
        <f t="shared" si="22"/>
        <v>Hollister_CA</v>
      </c>
      <c r="M715" s="9" t="str">
        <f t="shared" si="23"/>
        <v>-121.403259277343_Multimodal</v>
      </c>
      <c r="N715" s="12" t="s">
        <v>23</v>
      </c>
      <c r="O715" s="5"/>
      <c r="P715" s="5"/>
      <c r="Q715">
        <f>VLOOKUP($L715,LocID!$B$2:$I$966, 7, FALSE)</f>
        <v>-121.403259277343</v>
      </c>
      <c r="S715"/>
    </row>
    <row r="716" spans="1:19" ht="33" x14ac:dyDescent="0.25">
      <c r="A716" s="5">
        <v>377</v>
      </c>
      <c r="B716" s="13">
        <v>2007.35</v>
      </c>
      <c r="C716" s="10">
        <v>2007</v>
      </c>
      <c r="D716" s="10" t="s">
        <v>1499</v>
      </c>
      <c r="E716" s="10" t="s">
        <v>1500</v>
      </c>
      <c r="F716" s="10" t="s">
        <v>1501</v>
      </c>
      <c r="G716" s="10" t="s">
        <v>1501</v>
      </c>
      <c r="H716" s="10" t="s">
        <v>1488</v>
      </c>
      <c r="I716" s="8" t="s">
        <v>50</v>
      </c>
      <c r="J716" s="8" t="s">
        <v>123</v>
      </c>
      <c r="K716" s="10" t="s">
        <v>23</v>
      </c>
      <c r="L716" s="8" t="str">
        <f t="shared" si="22"/>
        <v>Honolulu_HI</v>
      </c>
      <c r="M716" s="9" t="str">
        <f t="shared" si="23"/>
        <v>-157.857757568359_Multimodal</v>
      </c>
      <c r="N716" s="10" t="s">
        <v>23</v>
      </c>
      <c r="O716" s="5"/>
      <c r="P716" s="5"/>
      <c r="Q716">
        <f>VLOOKUP($L716,LocID!$B$2:$I$966, 7, FALSE)</f>
        <v>-157.85775756835901</v>
      </c>
      <c r="S716"/>
    </row>
    <row r="717" spans="1:19" x14ac:dyDescent="0.25">
      <c r="A717" s="5">
        <v>719</v>
      </c>
      <c r="B717" s="6">
        <v>2008.441</v>
      </c>
      <c r="C717" s="8" t="s">
        <v>37</v>
      </c>
      <c r="D717" s="11" t="s">
        <v>1502</v>
      </c>
      <c r="E717" s="8" t="s">
        <v>1503</v>
      </c>
      <c r="F717" s="10" t="s">
        <v>1501</v>
      </c>
      <c r="G717" s="10" t="s">
        <v>1501</v>
      </c>
      <c r="H717" s="8" t="s">
        <v>1488</v>
      </c>
      <c r="I717" s="8" t="s">
        <v>50</v>
      </c>
      <c r="J717" s="8" t="s">
        <v>123</v>
      </c>
      <c r="K717" s="8" t="s">
        <v>52</v>
      </c>
      <c r="L717" s="8" t="str">
        <f t="shared" si="22"/>
        <v>Honolulu_HI</v>
      </c>
      <c r="M717" s="9" t="str">
        <f t="shared" si="23"/>
        <v>-157.857757568359_Transit</v>
      </c>
      <c r="N717" s="8" t="s">
        <v>52</v>
      </c>
      <c r="O717" s="5"/>
      <c r="P717" s="5"/>
      <c r="Q717">
        <f>VLOOKUP($L717,LocID!$B$2:$I$966, 7, FALSE)</f>
        <v>-157.85775756835901</v>
      </c>
      <c r="S717"/>
    </row>
    <row r="718" spans="1:19" x14ac:dyDescent="0.25">
      <c r="A718" s="5">
        <v>777</v>
      </c>
      <c r="B718" s="6">
        <v>2009.298</v>
      </c>
      <c r="C718" s="8" t="s">
        <v>39</v>
      </c>
      <c r="D718" s="11" t="s">
        <v>1504</v>
      </c>
      <c r="E718" s="8" t="s">
        <v>1505</v>
      </c>
      <c r="F718" s="10" t="s">
        <v>1501</v>
      </c>
      <c r="G718" s="10" t="s">
        <v>1501</v>
      </c>
      <c r="H718" s="8" t="s">
        <v>1488</v>
      </c>
      <c r="I718" s="8" t="s">
        <v>50</v>
      </c>
      <c r="J718" s="8" t="s">
        <v>123</v>
      </c>
      <c r="K718" s="8" t="s">
        <v>98</v>
      </c>
      <c r="L718" s="8" t="str">
        <f t="shared" si="22"/>
        <v>Honolulu_HI</v>
      </c>
      <c r="M718" s="9" t="str">
        <f t="shared" si="23"/>
        <v>-157.857757568359_PACT</v>
      </c>
      <c r="N718" s="8" t="s">
        <v>98</v>
      </c>
      <c r="O718" s="5"/>
      <c r="P718" s="5"/>
      <c r="Q718">
        <f>VLOOKUP($L718,LocID!$B$2:$I$966, 7, FALSE)</f>
        <v>-157.85775756835901</v>
      </c>
      <c r="S718"/>
    </row>
    <row r="719" spans="1:19" x14ac:dyDescent="0.25">
      <c r="A719" s="5">
        <v>1260</v>
      </c>
      <c r="B719" s="6">
        <v>2011.021</v>
      </c>
      <c r="C719" s="8" t="s">
        <v>85</v>
      </c>
      <c r="D719" s="11" t="s">
        <v>1506</v>
      </c>
      <c r="E719" s="8" t="s">
        <v>1503</v>
      </c>
      <c r="F719" s="10" t="s">
        <v>1501</v>
      </c>
      <c r="G719" s="10" t="s">
        <v>1501</v>
      </c>
      <c r="H719" s="8" t="s">
        <v>1488</v>
      </c>
      <c r="I719" s="8" t="s">
        <v>50</v>
      </c>
      <c r="J719" s="8" t="s">
        <v>123</v>
      </c>
      <c r="K719" s="8" t="s">
        <v>52</v>
      </c>
      <c r="L719" s="8" t="str">
        <f t="shared" si="22"/>
        <v>Honolulu_HI</v>
      </c>
      <c r="M719" s="9" t="str">
        <f t="shared" si="23"/>
        <v>-157.857757568359_Transit</v>
      </c>
      <c r="N719" s="8" t="s">
        <v>52</v>
      </c>
      <c r="O719" s="5"/>
      <c r="P719" s="5"/>
      <c r="Q719">
        <f>VLOOKUP($L719,LocID!$B$2:$I$966, 7, FALSE)</f>
        <v>-157.85775756835901</v>
      </c>
      <c r="S719"/>
    </row>
    <row r="720" spans="1:19" ht="33" x14ac:dyDescent="0.25">
      <c r="A720" s="5">
        <v>1316</v>
      </c>
      <c r="B720" s="6">
        <v>2011.115</v>
      </c>
      <c r="C720" s="8" t="s">
        <v>85</v>
      </c>
      <c r="D720" s="11" t="s">
        <v>1507</v>
      </c>
      <c r="E720" s="8" t="s">
        <v>1508</v>
      </c>
      <c r="F720" s="10" t="s">
        <v>1501</v>
      </c>
      <c r="G720" s="10" t="s">
        <v>1501</v>
      </c>
      <c r="H720" s="8" t="s">
        <v>1488</v>
      </c>
      <c r="I720" s="8" t="s">
        <v>50</v>
      </c>
      <c r="J720" s="8" t="s">
        <v>123</v>
      </c>
      <c r="K720" s="8" t="s">
        <v>26</v>
      </c>
      <c r="L720" s="8" t="str">
        <f t="shared" si="22"/>
        <v>Honolulu_HI</v>
      </c>
      <c r="M720" s="9" t="str">
        <f t="shared" si="23"/>
        <v>-157.857757568359_Parking and TDM</v>
      </c>
      <c r="N720" s="8" t="s">
        <v>26</v>
      </c>
      <c r="O720" s="5"/>
      <c r="P720" s="5"/>
      <c r="Q720">
        <f>VLOOKUP($L720,LocID!$B$2:$I$966, 7, FALSE)</f>
        <v>-157.85775756835901</v>
      </c>
      <c r="S720"/>
    </row>
    <row r="721" spans="1:19" ht="33" x14ac:dyDescent="0.25">
      <c r="A721" s="5">
        <v>1579</v>
      </c>
      <c r="B721" s="6">
        <v>2012.3109999999999</v>
      </c>
      <c r="C721" s="8" t="s">
        <v>87</v>
      </c>
      <c r="D721" s="8" t="s">
        <v>1509</v>
      </c>
      <c r="E721" s="8" t="s">
        <v>1510</v>
      </c>
      <c r="F721" s="8" t="s">
        <v>1501</v>
      </c>
      <c r="G721" s="8" t="s">
        <v>1501</v>
      </c>
      <c r="H721" s="8" t="s">
        <v>1488</v>
      </c>
      <c r="I721" s="8" t="s">
        <v>50</v>
      </c>
      <c r="J721" s="8" t="s">
        <v>123</v>
      </c>
      <c r="K721" s="10" t="s">
        <v>23</v>
      </c>
      <c r="L721" s="8" t="str">
        <f t="shared" si="22"/>
        <v>Honolulu_HI</v>
      </c>
      <c r="M721" s="9" t="str">
        <f t="shared" si="23"/>
        <v>-157.857757568359_Multimodal</v>
      </c>
      <c r="N721" s="10" t="s">
        <v>23</v>
      </c>
      <c r="O721" s="5"/>
      <c r="P721" s="5"/>
      <c r="Q721">
        <f>VLOOKUP($L721,LocID!$B$2:$I$966, 7, FALSE)</f>
        <v>-157.85775756835901</v>
      </c>
      <c r="S721"/>
    </row>
    <row r="722" spans="1:19" ht="33" x14ac:dyDescent="0.25">
      <c r="A722" s="5">
        <v>1641</v>
      </c>
      <c r="B722" s="6">
        <v>2012.6510000000001</v>
      </c>
      <c r="C722" s="12" t="s">
        <v>110</v>
      </c>
      <c r="D722" s="12" t="s">
        <v>1511</v>
      </c>
      <c r="E722" s="12" t="s">
        <v>1512</v>
      </c>
      <c r="F722" s="12" t="s">
        <v>1501</v>
      </c>
      <c r="G722" s="12" t="s">
        <v>1501</v>
      </c>
      <c r="H722" s="12" t="s">
        <v>1488</v>
      </c>
      <c r="I722" s="8" t="s">
        <v>50</v>
      </c>
      <c r="J722" s="8" t="s">
        <v>123</v>
      </c>
      <c r="K722" s="12" t="s">
        <v>23</v>
      </c>
      <c r="L722" s="8" t="str">
        <f t="shared" si="22"/>
        <v>Honolulu_HI</v>
      </c>
      <c r="M722" s="9" t="str">
        <f t="shared" si="23"/>
        <v>-157.857757568359_Multimodal</v>
      </c>
      <c r="N722" s="12" t="s">
        <v>23</v>
      </c>
      <c r="O722" s="5"/>
      <c r="P722" s="5"/>
      <c r="Q722">
        <f>VLOOKUP($L722,LocID!$B$2:$I$966, 7, FALSE)</f>
        <v>-157.85775756835901</v>
      </c>
      <c r="S722"/>
    </row>
    <row r="723" spans="1:19" ht="33" x14ac:dyDescent="0.25">
      <c r="A723" s="5">
        <v>1643</v>
      </c>
      <c r="B723" s="6">
        <v>2012.739</v>
      </c>
      <c r="C723" s="12" t="s">
        <v>110</v>
      </c>
      <c r="D723" s="12" t="s">
        <v>1513</v>
      </c>
      <c r="E723" s="12" t="s">
        <v>1508</v>
      </c>
      <c r="F723" s="12" t="s">
        <v>1501</v>
      </c>
      <c r="G723" s="12" t="s">
        <v>1501</v>
      </c>
      <c r="H723" s="12" t="s">
        <v>1488</v>
      </c>
      <c r="I723" s="8" t="s">
        <v>50</v>
      </c>
      <c r="J723" s="8" t="s">
        <v>123</v>
      </c>
      <c r="K723" s="12" t="s">
        <v>23</v>
      </c>
      <c r="L723" s="8" t="str">
        <f t="shared" si="22"/>
        <v>Honolulu_HI</v>
      </c>
      <c r="M723" s="9" t="str">
        <f t="shared" si="23"/>
        <v>-157.857757568359_Multimodal</v>
      </c>
      <c r="N723" s="12" t="s">
        <v>23</v>
      </c>
      <c r="O723" s="5"/>
      <c r="P723" s="5"/>
      <c r="Q723">
        <f>VLOOKUP($L723,LocID!$B$2:$I$966, 7, FALSE)</f>
        <v>-157.85775756835901</v>
      </c>
      <c r="S723"/>
    </row>
    <row r="724" spans="1:19" ht="33" x14ac:dyDescent="0.25">
      <c r="A724" s="5">
        <v>1734</v>
      </c>
      <c r="B724" s="6">
        <v>2012.72</v>
      </c>
      <c r="C724" s="12" t="s">
        <v>90</v>
      </c>
      <c r="D724" s="12" t="s">
        <v>1514</v>
      </c>
      <c r="E724" s="12" t="s">
        <v>1508</v>
      </c>
      <c r="F724" s="12" t="s">
        <v>1501</v>
      </c>
      <c r="G724" s="12" t="s">
        <v>1501</v>
      </c>
      <c r="H724" s="12" t="s">
        <v>1488</v>
      </c>
      <c r="I724" s="8" t="s">
        <v>50</v>
      </c>
      <c r="J724" s="8" t="s">
        <v>123</v>
      </c>
      <c r="K724" s="12" t="s">
        <v>23</v>
      </c>
      <c r="L724" s="8" t="str">
        <f t="shared" si="22"/>
        <v>Honolulu_HI</v>
      </c>
      <c r="M724" s="9" t="str">
        <f t="shared" si="23"/>
        <v>-157.857757568359_Multimodal</v>
      </c>
      <c r="N724" s="12" t="s">
        <v>23</v>
      </c>
      <c r="O724" s="5"/>
      <c r="P724" s="5"/>
      <c r="Q724">
        <f>VLOOKUP($L724,LocID!$B$2:$I$966, 7, FALSE)</f>
        <v>-157.85775756835901</v>
      </c>
      <c r="S724"/>
    </row>
    <row r="725" spans="1:19" ht="33" x14ac:dyDescent="0.25">
      <c r="A725" s="5">
        <v>1918</v>
      </c>
      <c r="B725" s="6">
        <v>2013.0444</v>
      </c>
      <c r="C725" s="8" t="s">
        <v>246</v>
      </c>
      <c r="D725" s="8" t="s">
        <v>1515</v>
      </c>
      <c r="E725" s="8" t="s">
        <v>1503</v>
      </c>
      <c r="F725" s="10" t="s">
        <v>1501</v>
      </c>
      <c r="G725" s="10" t="s">
        <v>1501</v>
      </c>
      <c r="H725" s="8" t="s">
        <v>1488</v>
      </c>
      <c r="I725" s="8" t="s">
        <v>50</v>
      </c>
      <c r="J725" s="8" t="s">
        <v>123</v>
      </c>
      <c r="K725" s="12" t="s">
        <v>72</v>
      </c>
      <c r="L725" s="8" t="str">
        <f t="shared" si="22"/>
        <v>Honolulu_HI</v>
      </c>
      <c r="M725" s="9" t="str">
        <f t="shared" si="23"/>
        <v>-157.857757568359_Multimodal</v>
      </c>
      <c r="N725" s="12" t="s">
        <v>23</v>
      </c>
      <c r="O725" s="5">
        <v>1</v>
      </c>
      <c r="P725" s="5"/>
      <c r="Q725">
        <f>VLOOKUP($L725,LocID!$B$2:$I$966, 7, FALSE)</f>
        <v>-157.85775756835901</v>
      </c>
      <c r="S725"/>
    </row>
    <row r="726" spans="1:19" ht="33" x14ac:dyDescent="0.25">
      <c r="A726" s="5">
        <v>1997</v>
      </c>
      <c r="B726" s="6">
        <v>2013.0461</v>
      </c>
      <c r="C726" s="8" t="s">
        <v>65</v>
      </c>
      <c r="D726" s="8" t="s">
        <v>1516</v>
      </c>
      <c r="E726" s="8" t="s">
        <v>1512</v>
      </c>
      <c r="F726" s="10" t="s">
        <v>1501</v>
      </c>
      <c r="G726" s="10" t="s">
        <v>1501</v>
      </c>
      <c r="H726" s="8" t="s">
        <v>1488</v>
      </c>
      <c r="I726" s="8" t="s">
        <v>50</v>
      </c>
      <c r="J726" s="8" t="s">
        <v>123</v>
      </c>
      <c r="K726" s="12" t="s">
        <v>23</v>
      </c>
      <c r="L726" s="8" t="str">
        <f t="shared" si="22"/>
        <v>Honolulu_HI</v>
      </c>
      <c r="M726" s="9" t="str">
        <f t="shared" si="23"/>
        <v>-157.857757568359_Multimodal</v>
      </c>
      <c r="N726" s="12" t="s">
        <v>23</v>
      </c>
      <c r="O726" s="5"/>
      <c r="P726" s="5"/>
      <c r="Q726">
        <f>VLOOKUP($L726,LocID!$B$2:$I$966, 7, FALSE)</f>
        <v>-157.85775756835901</v>
      </c>
      <c r="S726"/>
    </row>
    <row r="727" spans="1:19" x14ac:dyDescent="0.25">
      <c r="A727" s="5">
        <v>2014</v>
      </c>
      <c r="B727" s="6">
        <v>2013.0371</v>
      </c>
      <c r="C727" s="8" t="s">
        <v>65</v>
      </c>
      <c r="D727" s="8" t="s">
        <v>1517</v>
      </c>
      <c r="E727" s="8" t="s">
        <v>1518</v>
      </c>
      <c r="F727" s="10" t="s">
        <v>1501</v>
      </c>
      <c r="G727" s="10" t="s">
        <v>1501</v>
      </c>
      <c r="H727" s="8" t="s">
        <v>1488</v>
      </c>
      <c r="I727" s="8" t="s">
        <v>50</v>
      </c>
      <c r="J727" s="8" t="s">
        <v>123</v>
      </c>
      <c r="K727" s="12" t="s">
        <v>52</v>
      </c>
      <c r="L727" s="8" t="str">
        <f t="shared" si="22"/>
        <v>Honolulu_HI</v>
      </c>
      <c r="M727" s="9" t="str">
        <f t="shared" si="23"/>
        <v>-157.857757568359_Transit</v>
      </c>
      <c r="N727" s="12" t="s">
        <v>52</v>
      </c>
      <c r="O727" s="5"/>
      <c r="P727" s="5"/>
      <c r="Q727">
        <f>VLOOKUP($L727,LocID!$B$2:$I$966, 7, FALSE)</f>
        <v>-157.85775756835901</v>
      </c>
      <c r="S727"/>
    </row>
    <row r="728" spans="1:19" x14ac:dyDescent="0.25">
      <c r="A728" s="5">
        <v>2096</v>
      </c>
      <c r="B728" s="6">
        <v>2013.0626</v>
      </c>
      <c r="C728" s="8" t="s">
        <v>112</v>
      </c>
      <c r="D728" s="8" t="s">
        <v>1519</v>
      </c>
      <c r="E728" s="8" t="s">
        <v>1503</v>
      </c>
      <c r="F728" s="8" t="s">
        <v>1501</v>
      </c>
      <c r="G728" s="8" t="s">
        <v>1501</v>
      </c>
      <c r="H728" s="8" t="s">
        <v>1488</v>
      </c>
      <c r="I728" s="8" t="s">
        <v>50</v>
      </c>
      <c r="J728" s="8" t="s">
        <v>123</v>
      </c>
      <c r="K728" s="12" t="s">
        <v>52</v>
      </c>
      <c r="L728" s="8" t="str">
        <f t="shared" si="22"/>
        <v>Honolulu_HI</v>
      </c>
      <c r="M728" s="9" t="str">
        <f t="shared" si="23"/>
        <v>-157.857757568359_Transit</v>
      </c>
      <c r="N728" s="12" t="s">
        <v>52</v>
      </c>
      <c r="O728" s="5"/>
      <c r="P728" s="5"/>
      <c r="Q728">
        <f>VLOOKUP($L728,LocID!$B$2:$I$966, 7, FALSE)</f>
        <v>-157.85775756835901</v>
      </c>
      <c r="S728"/>
    </row>
    <row r="729" spans="1:19" ht="22.5" x14ac:dyDescent="0.25">
      <c r="A729" s="5">
        <v>2187</v>
      </c>
      <c r="B729" s="6">
        <v>2013.0708999999999</v>
      </c>
      <c r="C729" s="8" t="s">
        <v>115</v>
      </c>
      <c r="D729" s="8" t="s">
        <v>1520</v>
      </c>
      <c r="E729" s="8" t="s">
        <v>1503</v>
      </c>
      <c r="F729" s="8" t="s">
        <v>1501</v>
      </c>
      <c r="G729" s="8" t="s">
        <v>1501</v>
      </c>
      <c r="H729" s="8" t="s">
        <v>1488</v>
      </c>
      <c r="I729" s="8" t="s">
        <v>50</v>
      </c>
      <c r="J729" s="8" t="s">
        <v>123</v>
      </c>
      <c r="K729" s="12" t="s">
        <v>188</v>
      </c>
      <c r="L729" s="8" t="str">
        <f t="shared" si="22"/>
        <v>Honolulu_HI</v>
      </c>
      <c r="M729" s="9" t="str">
        <f t="shared" si="23"/>
        <v>-157.857757568359_Design and Engineering</v>
      </c>
      <c r="N729" s="12" t="s">
        <v>188</v>
      </c>
      <c r="O729" s="5"/>
      <c r="P729" s="5"/>
      <c r="Q729">
        <f>VLOOKUP($L729,LocID!$B$2:$I$966, 7, FALSE)</f>
        <v>-157.85775756835901</v>
      </c>
      <c r="S729"/>
    </row>
    <row r="730" spans="1:19" ht="33" x14ac:dyDescent="0.25">
      <c r="A730" s="5">
        <v>12</v>
      </c>
      <c r="B730" s="6">
        <v>2015.1387</v>
      </c>
      <c r="C730" s="22" t="s">
        <v>253</v>
      </c>
      <c r="D730" s="17" t="s">
        <v>1521</v>
      </c>
      <c r="E730" s="17" t="s">
        <v>1503</v>
      </c>
      <c r="F730" s="9" t="s">
        <v>1501</v>
      </c>
      <c r="G730" s="9" t="s">
        <v>1501</v>
      </c>
      <c r="H730" s="9" t="s">
        <v>1488</v>
      </c>
      <c r="I730" s="8" t="s">
        <v>50</v>
      </c>
      <c r="J730" s="9" t="s">
        <v>123</v>
      </c>
      <c r="K730" s="9" t="s">
        <v>23</v>
      </c>
      <c r="L730" s="8" t="str">
        <f t="shared" si="22"/>
        <v>Honolulu_HI</v>
      </c>
      <c r="M730" s="9" t="str">
        <f t="shared" si="23"/>
        <v>-157.857757568359_Multimodal</v>
      </c>
      <c r="N730" s="9" t="s">
        <v>23</v>
      </c>
      <c r="O730" s="5"/>
      <c r="P730" s="5"/>
      <c r="Q730">
        <f>VLOOKUP($L730,LocID!$B$2:$I$966, 7, FALSE)</f>
        <v>-157.85775756835901</v>
      </c>
      <c r="S730"/>
    </row>
    <row r="731" spans="1:19" ht="33" x14ac:dyDescent="0.25">
      <c r="A731" s="5">
        <v>74</v>
      </c>
      <c r="B731" s="6">
        <v>2015.0410999999999</v>
      </c>
      <c r="C731" s="9" t="s">
        <v>138</v>
      </c>
      <c r="D731" s="17" t="s">
        <v>1522</v>
      </c>
      <c r="E731" s="17" t="s">
        <v>1503</v>
      </c>
      <c r="F731" s="19" t="s">
        <v>1501</v>
      </c>
      <c r="G731" s="19" t="s">
        <v>1501</v>
      </c>
      <c r="H731" s="19" t="s">
        <v>1488</v>
      </c>
      <c r="I731" s="8" t="s">
        <v>50</v>
      </c>
      <c r="J731" s="19" t="s">
        <v>123</v>
      </c>
      <c r="K731" s="19" t="s">
        <v>72</v>
      </c>
      <c r="L731" s="8" t="str">
        <f t="shared" si="22"/>
        <v>Honolulu_HI</v>
      </c>
      <c r="M731" s="9" t="str">
        <f t="shared" si="23"/>
        <v>-157.857757568359_Multimodal</v>
      </c>
      <c r="N731" s="19" t="s">
        <v>23</v>
      </c>
      <c r="O731" s="5">
        <v>1</v>
      </c>
      <c r="P731" s="5"/>
      <c r="Q731">
        <f>VLOOKUP($L731,LocID!$B$2:$I$966, 7, FALSE)</f>
        <v>-157.85775756835901</v>
      </c>
      <c r="S731"/>
    </row>
    <row r="732" spans="1:19" ht="33" x14ac:dyDescent="0.25">
      <c r="A732" s="5">
        <v>156</v>
      </c>
      <c r="B732" s="6">
        <v>2015.0821000000001</v>
      </c>
      <c r="C732" s="9" t="s">
        <v>138</v>
      </c>
      <c r="D732" s="17" t="s">
        <v>1523</v>
      </c>
      <c r="E732" s="17" t="s">
        <v>1512</v>
      </c>
      <c r="F732" s="19" t="s">
        <v>1501</v>
      </c>
      <c r="G732" s="19" t="s">
        <v>1501</v>
      </c>
      <c r="H732" s="19" t="s">
        <v>1488</v>
      </c>
      <c r="I732" s="8" t="s">
        <v>50</v>
      </c>
      <c r="J732" s="19" t="s">
        <v>123</v>
      </c>
      <c r="K732" s="19" t="s">
        <v>23</v>
      </c>
      <c r="L732" s="8" t="str">
        <f t="shared" si="22"/>
        <v>Honolulu_HI</v>
      </c>
      <c r="M732" s="9" t="str">
        <f t="shared" si="23"/>
        <v>-157.857757568359_Multimodal</v>
      </c>
      <c r="N732" s="19" t="s">
        <v>23</v>
      </c>
      <c r="O732" s="5"/>
      <c r="P732" s="5"/>
      <c r="Q732">
        <f>VLOOKUP($L732,LocID!$B$2:$I$966, 7, FALSE)</f>
        <v>-157.85775756835901</v>
      </c>
      <c r="S732"/>
    </row>
    <row r="733" spans="1:19" ht="33" x14ac:dyDescent="0.25">
      <c r="A733" s="5">
        <v>598</v>
      </c>
      <c r="B733" s="6">
        <v>2008.105</v>
      </c>
      <c r="C733" s="8" t="s">
        <v>29</v>
      </c>
      <c r="D733" s="11" t="s">
        <v>1524</v>
      </c>
      <c r="E733" s="8" t="s">
        <v>1525</v>
      </c>
      <c r="F733" s="10" t="s">
        <v>1526</v>
      </c>
      <c r="G733" s="10" t="s">
        <v>1526</v>
      </c>
      <c r="H733" s="8" t="s">
        <v>219</v>
      </c>
      <c r="I733" s="8" t="s">
        <v>50</v>
      </c>
      <c r="J733" s="8" t="s">
        <v>220</v>
      </c>
      <c r="K733" s="8" t="s">
        <v>72</v>
      </c>
      <c r="L733" s="8" t="str">
        <f t="shared" si="22"/>
        <v>Houston_TX</v>
      </c>
      <c r="M733" s="9" t="str">
        <f t="shared" si="23"/>
        <v>-95.3697814941406_Multimodal</v>
      </c>
      <c r="N733" s="8" t="s">
        <v>23</v>
      </c>
      <c r="O733" s="5">
        <v>1</v>
      </c>
      <c r="P733" s="5"/>
      <c r="Q733">
        <f>VLOOKUP($L733,LocID!$B$2:$I$966, 7, FALSE)</f>
        <v>-95.369781494140597</v>
      </c>
      <c r="S733"/>
    </row>
    <row r="734" spans="1:19" ht="33" x14ac:dyDescent="0.25">
      <c r="A734" s="5">
        <v>778</v>
      </c>
      <c r="B734" s="6">
        <v>2009.1289999999999</v>
      </c>
      <c r="C734" s="8" t="s">
        <v>39</v>
      </c>
      <c r="D734" s="11" t="s">
        <v>1527</v>
      </c>
      <c r="E734" s="8" t="s">
        <v>1525</v>
      </c>
      <c r="F734" s="10" t="s">
        <v>1526</v>
      </c>
      <c r="G734" s="10" t="s">
        <v>1526</v>
      </c>
      <c r="H734" s="8" t="s">
        <v>219</v>
      </c>
      <c r="I734" s="8" t="s">
        <v>50</v>
      </c>
      <c r="J734" s="8" t="s">
        <v>220</v>
      </c>
      <c r="K734" s="8" t="s">
        <v>23</v>
      </c>
      <c r="L734" s="8" t="str">
        <f t="shared" si="22"/>
        <v>Houston_TX</v>
      </c>
      <c r="M734" s="9" t="str">
        <f t="shared" si="23"/>
        <v>-95.3697814941406_Multimodal</v>
      </c>
      <c r="N734" s="8" t="s">
        <v>23</v>
      </c>
      <c r="O734" s="5"/>
      <c r="P734" s="5"/>
      <c r="Q734">
        <f>VLOOKUP($L734,LocID!$B$2:$I$966, 7, FALSE)</f>
        <v>-95.369781494140597</v>
      </c>
      <c r="S734"/>
    </row>
    <row r="735" spans="1:19" ht="33" x14ac:dyDescent="0.25">
      <c r="A735" s="5">
        <v>957</v>
      </c>
      <c r="B735" s="6">
        <v>2009.4659999999999</v>
      </c>
      <c r="C735" s="8" t="s">
        <v>204</v>
      </c>
      <c r="D735" s="11" t="s">
        <v>1528</v>
      </c>
      <c r="E735" s="8" t="s">
        <v>1525</v>
      </c>
      <c r="F735" s="10" t="s">
        <v>1526</v>
      </c>
      <c r="G735" s="10" t="s">
        <v>1526</v>
      </c>
      <c r="H735" s="8" t="s">
        <v>219</v>
      </c>
      <c r="I735" s="8" t="s">
        <v>50</v>
      </c>
      <c r="J735" s="8" t="s">
        <v>220</v>
      </c>
      <c r="K735" s="8" t="s">
        <v>72</v>
      </c>
      <c r="L735" s="8" t="str">
        <f t="shared" si="22"/>
        <v>Houston_TX</v>
      </c>
      <c r="M735" s="9" t="str">
        <f t="shared" si="23"/>
        <v>-95.3697814941406_Multimodal</v>
      </c>
      <c r="N735" s="8" t="s">
        <v>23</v>
      </c>
      <c r="O735" s="5">
        <v>1</v>
      </c>
      <c r="P735" s="5"/>
      <c r="Q735">
        <f>VLOOKUP($L735,LocID!$B$2:$I$966, 7, FALSE)</f>
        <v>-95.369781494140597</v>
      </c>
      <c r="S735"/>
    </row>
    <row r="736" spans="1:19" ht="33" x14ac:dyDescent="0.25">
      <c r="A736" s="5">
        <v>1249</v>
      </c>
      <c r="B736" s="6">
        <v>2010.75</v>
      </c>
      <c r="C736" s="8" t="s">
        <v>85</v>
      </c>
      <c r="D736" s="11" t="s">
        <v>1529</v>
      </c>
      <c r="E736" s="8" t="s">
        <v>1525</v>
      </c>
      <c r="F736" s="10" t="s">
        <v>1526</v>
      </c>
      <c r="G736" s="10" t="s">
        <v>1526</v>
      </c>
      <c r="H736" s="8" t="s">
        <v>219</v>
      </c>
      <c r="I736" s="8" t="s">
        <v>50</v>
      </c>
      <c r="J736" s="8" t="s">
        <v>220</v>
      </c>
      <c r="K736" s="8" t="s">
        <v>23</v>
      </c>
      <c r="L736" s="8" t="str">
        <f t="shared" si="22"/>
        <v>Houston_TX</v>
      </c>
      <c r="M736" s="9" t="str">
        <f t="shared" si="23"/>
        <v>-95.3697814941406_Multimodal</v>
      </c>
      <c r="N736" s="8" t="s">
        <v>23</v>
      </c>
      <c r="O736" s="5"/>
      <c r="P736" s="5"/>
      <c r="Q736">
        <f>VLOOKUP($L736,LocID!$B$2:$I$966, 7, FALSE)</f>
        <v>-95.369781494140597</v>
      </c>
      <c r="S736"/>
    </row>
    <row r="737" spans="1:19" ht="33" x14ac:dyDescent="0.25">
      <c r="A737" s="5">
        <v>1761</v>
      </c>
      <c r="B737" s="6">
        <v>2012.681</v>
      </c>
      <c r="C737" s="12" t="s">
        <v>90</v>
      </c>
      <c r="D737" s="12" t="s">
        <v>1530</v>
      </c>
      <c r="E737" s="12" t="s">
        <v>1525</v>
      </c>
      <c r="F737" s="12" t="s">
        <v>1526</v>
      </c>
      <c r="G737" s="12" t="s">
        <v>1526</v>
      </c>
      <c r="H737" s="12" t="s">
        <v>219</v>
      </c>
      <c r="I737" s="8" t="s">
        <v>50</v>
      </c>
      <c r="J737" s="12" t="s">
        <v>220</v>
      </c>
      <c r="K737" s="12" t="s">
        <v>23</v>
      </c>
      <c r="L737" s="8" t="str">
        <f t="shared" si="22"/>
        <v>Houston_TX</v>
      </c>
      <c r="M737" s="9" t="str">
        <f t="shared" si="23"/>
        <v>-95.3697814941406_Multimodal</v>
      </c>
      <c r="N737" s="12" t="s">
        <v>23</v>
      </c>
      <c r="O737" s="5"/>
      <c r="P737" s="5"/>
      <c r="Q737">
        <f>VLOOKUP($L737,LocID!$B$2:$I$966, 7, FALSE)</f>
        <v>-95.369781494140597</v>
      </c>
      <c r="S737"/>
    </row>
    <row r="738" spans="1:19" ht="33" x14ac:dyDescent="0.25">
      <c r="A738" s="5">
        <v>28</v>
      </c>
      <c r="B738" s="6">
        <v>2015.0046</v>
      </c>
      <c r="C738" s="22" t="s">
        <v>253</v>
      </c>
      <c r="D738" s="17" t="s">
        <v>1531</v>
      </c>
      <c r="E738" s="17" t="s">
        <v>1532</v>
      </c>
      <c r="F738" s="8" t="s">
        <v>1526</v>
      </c>
      <c r="G738" s="8" t="s">
        <v>1526</v>
      </c>
      <c r="H738" s="8" t="s">
        <v>219</v>
      </c>
      <c r="I738" s="8" t="s">
        <v>50</v>
      </c>
      <c r="J738" s="8" t="s">
        <v>220</v>
      </c>
      <c r="K738" s="8" t="s">
        <v>26</v>
      </c>
      <c r="L738" s="8" t="str">
        <f t="shared" si="22"/>
        <v>Houston_TX</v>
      </c>
      <c r="M738" s="9" t="str">
        <f t="shared" si="23"/>
        <v>-95.3697814941406_Parking and TDM</v>
      </c>
      <c r="N738" s="8" t="s">
        <v>26</v>
      </c>
      <c r="O738" s="5"/>
      <c r="P738" s="5"/>
      <c r="Q738">
        <f>VLOOKUP($L738,LocID!$B$2:$I$966, 7, FALSE)</f>
        <v>-95.369781494140597</v>
      </c>
      <c r="S738"/>
    </row>
    <row r="739" spans="1:19" ht="33" x14ac:dyDescent="0.25">
      <c r="A739" s="5">
        <v>287</v>
      </c>
      <c r="B739" s="6">
        <v>2015.1409000000001</v>
      </c>
      <c r="C739" s="9" t="s">
        <v>138</v>
      </c>
      <c r="D739" s="17" t="s">
        <v>1533</v>
      </c>
      <c r="E739" s="17" t="s">
        <v>1534</v>
      </c>
      <c r="F739" s="9" t="s">
        <v>1526</v>
      </c>
      <c r="G739" s="9" t="s">
        <v>1526</v>
      </c>
      <c r="H739" s="9" t="s">
        <v>219</v>
      </c>
      <c r="I739" s="8" t="s">
        <v>50</v>
      </c>
      <c r="J739" s="9" t="s">
        <v>220</v>
      </c>
      <c r="K739" s="9" t="s">
        <v>26</v>
      </c>
      <c r="L739" s="8" t="str">
        <f t="shared" si="22"/>
        <v>Houston_TX</v>
      </c>
      <c r="M739" s="9" t="str">
        <f t="shared" si="23"/>
        <v>-95.3697814941406_Parking and TDM</v>
      </c>
      <c r="N739" s="9" t="s">
        <v>26</v>
      </c>
      <c r="O739" s="5"/>
      <c r="P739" s="5"/>
      <c r="Q739">
        <f>VLOOKUP($L739,LocID!$B$2:$I$966, 7, FALSE)</f>
        <v>-95.369781494140597</v>
      </c>
      <c r="S739"/>
    </row>
    <row r="740" spans="1:19" ht="33" x14ac:dyDescent="0.25">
      <c r="A740" s="5">
        <v>2283</v>
      </c>
      <c r="B740" s="6">
        <v>2014.0374999999999</v>
      </c>
      <c r="C740" s="8" t="s">
        <v>151</v>
      </c>
      <c r="D740" s="8" t="s">
        <v>1535</v>
      </c>
      <c r="E740" s="8" t="s">
        <v>1536</v>
      </c>
      <c r="F740" s="8" t="s">
        <v>1537</v>
      </c>
      <c r="G740" s="8" t="s">
        <v>1537</v>
      </c>
      <c r="H740" s="8" t="s">
        <v>49</v>
      </c>
      <c r="I740" s="8" t="s">
        <v>50</v>
      </c>
      <c r="J740" s="8" t="s">
        <v>51</v>
      </c>
      <c r="K740" s="12" t="s">
        <v>26</v>
      </c>
      <c r="L740" s="8" t="str">
        <f t="shared" si="22"/>
        <v>Hudson_MA</v>
      </c>
      <c r="M740" s="9" t="str">
        <f t="shared" si="23"/>
        <v>-71.5676879882812_Parking and TDM</v>
      </c>
      <c r="N740" s="12" t="s">
        <v>26</v>
      </c>
      <c r="O740" s="5"/>
      <c r="P740" s="5"/>
      <c r="Q740">
        <f>VLOOKUP($L740,LocID!$B$2:$I$966, 7, FALSE)</f>
        <v>-71.567687988281193</v>
      </c>
      <c r="S740"/>
    </row>
    <row r="741" spans="1:19" ht="33" x14ac:dyDescent="0.25">
      <c r="A741" s="5">
        <v>157</v>
      </c>
      <c r="B741" s="6">
        <v>2015.0650000000001</v>
      </c>
      <c r="C741" s="9" t="s">
        <v>138</v>
      </c>
      <c r="D741" s="17" t="s">
        <v>1538</v>
      </c>
      <c r="E741" s="17" t="s">
        <v>1539</v>
      </c>
      <c r="F741" s="19" t="s">
        <v>1540</v>
      </c>
      <c r="G741" s="19" t="s">
        <v>1540</v>
      </c>
      <c r="H741" s="19" t="s">
        <v>49</v>
      </c>
      <c r="I741" s="8" t="s">
        <v>50</v>
      </c>
      <c r="J741" s="19" t="s">
        <v>51</v>
      </c>
      <c r="K741" s="19" t="s">
        <v>23</v>
      </c>
      <c r="L741" s="8" t="str">
        <f t="shared" si="22"/>
        <v>Hull_MA</v>
      </c>
      <c r="M741" s="9" t="str">
        <f t="shared" si="23"/>
        <v>-70.8586120605468_Multimodal</v>
      </c>
      <c r="N741" s="19" t="s">
        <v>23</v>
      </c>
      <c r="O741" s="5"/>
      <c r="P741" s="5"/>
      <c r="Q741">
        <f>VLOOKUP($L741,LocID!$B$2:$I$966, 7, FALSE)</f>
        <v>-70.858612060546804</v>
      </c>
      <c r="S741"/>
    </row>
    <row r="742" spans="1:19" ht="33" x14ac:dyDescent="0.25">
      <c r="A742" s="5">
        <v>1644</v>
      </c>
      <c r="B742" s="6">
        <v>2012.097</v>
      </c>
      <c r="C742" s="8" t="s">
        <v>110</v>
      </c>
      <c r="D742" s="8" t="s">
        <v>1541</v>
      </c>
      <c r="E742" s="8" t="s">
        <v>1542</v>
      </c>
      <c r="F742" s="10" t="s">
        <v>1543</v>
      </c>
      <c r="G742" s="10" t="s">
        <v>1543</v>
      </c>
      <c r="H742" s="8" t="s">
        <v>107</v>
      </c>
      <c r="I742" s="8" t="s">
        <v>50</v>
      </c>
      <c r="J742" s="8" t="s">
        <v>55</v>
      </c>
      <c r="K742" s="8" t="s">
        <v>26</v>
      </c>
      <c r="L742" s="8" t="str">
        <f t="shared" si="22"/>
        <v>Huntington_NY</v>
      </c>
      <c r="M742" s="9" t="str">
        <f t="shared" si="23"/>
        <v>-73.4195098876953_Parking and TDM</v>
      </c>
      <c r="N742" s="8" t="s">
        <v>26</v>
      </c>
      <c r="O742" s="5"/>
      <c r="P742" s="5"/>
      <c r="Q742">
        <f>VLOOKUP($L742,LocID!$B$2:$I$966, 7, FALSE)</f>
        <v>-73.419509887695298</v>
      </c>
      <c r="S742"/>
    </row>
    <row r="743" spans="1:19" x14ac:dyDescent="0.25">
      <c r="A743" s="5">
        <v>1235</v>
      </c>
      <c r="B743" s="6">
        <v>2011.2139999999999</v>
      </c>
      <c r="C743" s="8" t="s">
        <v>85</v>
      </c>
      <c r="D743" s="11" t="s">
        <v>1544</v>
      </c>
      <c r="E743" s="8" t="s">
        <v>1545</v>
      </c>
      <c r="F743" s="10" t="s">
        <v>1546</v>
      </c>
      <c r="G743" s="10" t="s">
        <v>1546</v>
      </c>
      <c r="H743" s="8" t="s">
        <v>510</v>
      </c>
      <c r="I743" s="8" t="s">
        <v>50</v>
      </c>
      <c r="J743" s="8" t="s">
        <v>220</v>
      </c>
      <c r="K743" s="8" t="s">
        <v>52</v>
      </c>
      <c r="L743" s="8" t="str">
        <f t="shared" si="22"/>
        <v>Huntsville_AL</v>
      </c>
      <c r="M743" s="9" t="str">
        <f t="shared" si="23"/>
        <v>-86.584976196289_Transit</v>
      </c>
      <c r="N743" s="8" t="s">
        <v>52</v>
      </c>
      <c r="O743" s="5"/>
      <c r="P743" s="5"/>
      <c r="Q743">
        <f>VLOOKUP($L743,LocID!$B$2:$I$966, 7, FALSE)</f>
        <v>-86.584976196289006</v>
      </c>
      <c r="S743"/>
    </row>
    <row r="744" spans="1:19" ht="33" x14ac:dyDescent="0.25">
      <c r="A744" s="5">
        <v>152</v>
      </c>
      <c r="B744" s="6">
        <v>2015.0666000000001</v>
      </c>
      <c r="C744" s="9" t="s">
        <v>138</v>
      </c>
      <c r="D744" s="19" t="s">
        <v>1547</v>
      </c>
      <c r="E744" s="19" t="s">
        <v>1548</v>
      </c>
      <c r="F744" s="19" t="s">
        <v>1546</v>
      </c>
      <c r="G744" s="19" t="s">
        <v>1546</v>
      </c>
      <c r="H744" s="9" t="s">
        <v>510</v>
      </c>
      <c r="I744" s="8" t="s">
        <v>50</v>
      </c>
      <c r="J744" s="19" t="s">
        <v>220</v>
      </c>
      <c r="K744" s="19" t="s">
        <v>23</v>
      </c>
      <c r="L744" s="8" t="str">
        <f t="shared" si="22"/>
        <v>Huntsville_AL</v>
      </c>
      <c r="M744" s="9" t="str">
        <f t="shared" si="23"/>
        <v>-86.584976196289_Multimodal</v>
      </c>
      <c r="N744" s="19" t="s">
        <v>23</v>
      </c>
      <c r="O744" s="5"/>
      <c r="P744" s="5"/>
      <c r="Q744">
        <f>VLOOKUP($L744,LocID!$B$2:$I$966, 7, FALSE)</f>
        <v>-86.584976196289006</v>
      </c>
      <c r="S744"/>
    </row>
    <row r="745" spans="1:19" x14ac:dyDescent="0.25">
      <c r="A745" s="5">
        <v>470</v>
      </c>
      <c r="B745" s="13">
        <v>2007.3420000000001</v>
      </c>
      <c r="C745" s="10">
        <v>2007</v>
      </c>
      <c r="D745" s="10" t="s">
        <v>1549</v>
      </c>
      <c r="E745" s="10" t="s">
        <v>1550</v>
      </c>
      <c r="F745" s="10" t="s">
        <v>1551</v>
      </c>
      <c r="G745" s="10" t="s">
        <v>1551</v>
      </c>
      <c r="H745" s="10" t="s">
        <v>49</v>
      </c>
      <c r="I745" s="8" t="s">
        <v>50</v>
      </c>
      <c r="J745" s="10" t="s">
        <v>51</v>
      </c>
      <c r="K745" s="10" t="s">
        <v>52</v>
      </c>
      <c r="L745" s="8" t="str">
        <f t="shared" si="22"/>
        <v>Hyannis_MA</v>
      </c>
      <c r="M745" s="9" t="str">
        <f t="shared" si="23"/>
        <v>-70.2796325683593_Transit</v>
      </c>
      <c r="N745" s="10" t="s">
        <v>52</v>
      </c>
      <c r="O745" s="5"/>
      <c r="P745" s="5"/>
      <c r="Q745">
        <f>VLOOKUP($L745,LocID!$B$2:$I$966, 7, FALSE)</f>
        <v>-70.279632568359304</v>
      </c>
      <c r="S745"/>
    </row>
    <row r="746" spans="1:19" ht="33" x14ac:dyDescent="0.25">
      <c r="A746" s="5">
        <v>285</v>
      </c>
      <c r="B746" s="6">
        <v>2015.1279999999999</v>
      </c>
      <c r="C746" s="9" t="s">
        <v>138</v>
      </c>
      <c r="D746" s="17" t="s">
        <v>1552</v>
      </c>
      <c r="E746" s="17" t="s">
        <v>1553</v>
      </c>
      <c r="F746" s="9" t="s">
        <v>1551</v>
      </c>
      <c r="G746" s="9" t="s">
        <v>1551</v>
      </c>
      <c r="H746" s="9" t="s">
        <v>49</v>
      </c>
      <c r="I746" s="8" t="s">
        <v>50</v>
      </c>
      <c r="J746" s="9" t="s">
        <v>51</v>
      </c>
      <c r="K746" s="9" t="s">
        <v>26</v>
      </c>
      <c r="L746" s="8" t="str">
        <f t="shared" si="22"/>
        <v>Hyannis_MA</v>
      </c>
      <c r="M746" s="9" t="str">
        <f t="shared" si="23"/>
        <v>-70.2796325683593_Parking and TDM</v>
      </c>
      <c r="N746" s="9" t="s">
        <v>26</v>
      </c>
      <c r="O746" s="5"/>
      <c r="P746" s="5"/>
      <c r="Q746">
        <f>VLOOKUP($L746,LocID!$B$2:$I$966, 7, FALSE)</f>
        <v>-70.279632568359304</v>
      </c>
      <c r="S746"/>
    </row>
    <row r="747" spans="1:19" ht="22.5" x14ac:dyDescent="0.25">
      <c r="A747" s="5">
        <v>2059</v>
      </c>
      <c r="B747" s="6">
        <v>2013.0565999999999</v>
      </c>
      <c r="C747" s="8" t="s">
        <v>112</v>
      </c>
      <c r="D747" s="8" t="s">
        <v>1554</v>
      </c>
      <c r="E747" s="8" t="s">
        <v>1555</v>
      </c>
      <c r="F747" s="8" t="s">
        <v>1092</v>
      </c>
      <c r="G747" s="8" t="s">
        <v>1092</v>
      </c>
      <c r="H747" s="8" t="s">
        <v>20</v>
      </c>
      <c r="I747" s="8" t="s">
        <v>1092</v>
      </c>
      <c r="J747" s="8" t="s">
        <v>22</v>
      </c>
      <c r="K747" s="12" t="s">
        <v>23</v>
      </c>
      <c r="L747" s="8" t="str">
        <f t="shared" si="22"/>
        <v>India_India</v>
      </c>
      <c r="M747" s="9" t="str">
        <f t="shared" si="23"/>
        <v>76.9701995849609_Multimodal</v>
      </c>
      <c r="N747" s="12" t="s">
        <v>23</v>
      </c>
      <c r="O747" s="5"/>
      <c r="P747" s="5"/>
      <c r="Q747">
        <f>VLOOKUP($L747,LocID!$B$2:$I$966, 7, FALSE)</f>
        <v>76.970199584960895</v>
      </c>
      <c r="S747"/>
    </row>
    <row r="748" spans="1:19" x14ac:dyDescent="0.25">
      <c r="A748" s="5">
        <v>1648</v>
      </c>
      <c r="B748" s="6">
        <v>2012.0250000000001</v>
      </c>
      <c r="C748" s="8" t="s">
        <v>110</v>
      </c>
      <c r="D748" s="8" t="s">
        <v>1556</v>
      </c>
      <c r="E748" s="8" t="s">
        <v>1557</v>
      </c>
      <c r="F748" s="10" t="s">
        <v>1558</v>
      </c>
      <c r="G748" s="10" t="s">
        <v>1558</v>
      </c>
      <c r="H748" s="8" t="s">
        <v>808</v>
      </c>
      <c r="I748" s="8" t="s">
        <v>50</v>
      </c>
      <c r="J748" s="8" t="s">
        <v>61</v>
      </c>
      <c r="K748" s="8" t="s">
        <v>52</v>
      </c>
      <c r="L748" s="8" t="str">
        <f t="shared" si="22"/>
        <v>Indianapolis_IN</v>
      </c>
      <c r="M748" s="9" t="str">
        <f t="shared" si="23"/>
        <v>-86.1499633789062_Transit</v>
      </c>
      <c r="N748" s="8" t="s">
        <v>52</v>
      </c>
      <c r="O748" s="5"/>
      <c r="P748" s="5"/>
      <c r="Q748">
        <f>VLOOKUP($L748,LocID!$B$2:$I$966, 7, FALSE)</f>
        <v>-86.149963378906193</v>
      </c>
      <c r="S748"/>
    </row>
    <row r="749" spans="1:19" ht="33" x14ac:dyDescent="0.25">
      <c r="A749" s="5">
        <v>1788</v>
      </c>
      <c r="B749" s="6">
        <v>2012.94</v>
      </c>
      <c r="C749" s="8" t="s">
        <v>90</v>
      </c>
      <c r="D749" s="8" t="s">
        <v>1559</v>
      </c>
      <c r="E749" s="8" t="s">
        <v>1560</v>
      </c>
      <c r="F749" s="10" t="s">
        <v>1558</v>
      </c>
      <c r="G749" s="10" t="s">
        <v>1558</v>
      </c>
      <c r="H749" s="8" t="s">
        <v>808</v>
      </c>
      <c r="I749" s="8" t="s">
        <v>50</v>
      </c>
      <c r="J749" s="8" t="s">
        <v>61</v>
      </c>
      <c r="K749" s="12" t="s">
        <v>23</v>
      </c>
      <c r="L749" s="8" t="str">
        <f t="shared" si="22"/>
        <v>Indianapolis_IN</v>
      </c>
      <c r="M749" s="9" t="str">
        <f t="shared" si="23"/>
        <v>-86.1499633789062_Multimodal</v>
      </c>
      <c r="N749" s="12" t="s">
        <v>23</v>
      </c>
      <c r="O749" s="5"/>
      <c r="P749" s="5"/>
      <c r="Q749">
        <f>VLOOKUP($L749,LocID!$B$2:$I$966, 7, FALSE)</f>
        <v>-86.149963378906193</v>
      </c>
      <c r="S749"/>
    </row>
    <row r="750" spans="1:19" x14ac:dyDescent="0.25">
      <c r="A750" s="5">
        <v>2507</v>
      </c>
      <c r="B750" s="6">
        <v>2014.1011000000001</v>
      </c>
      <c r="C750" s="8" t="s">
        <v>173</v>
      </c>
      <c r="D750" s="16" t="s">
        <v>1561</v>
      </c>
      <c r="E750" s="16" t="s">
        <v>1562</v>
      </c>
      <c r="F750" s="8" t="s">
        <v>1558</v>
      </c>
      <c r="G750" s="8" t="s">
        <v>1558</v>
      </c>
      <c r="H750" s="8" t="s">
        <v>808</v>
      </c>
      <c r="I750" s="8" t="s">
        <v>50</v>
      </c>
      <c r="J750" s="8" t="s">
        <v>61</v>
      </c>
      <c r="K750" s="12" t="s">
        <v>52</v>
      </c>
      <c r="L750" s="8" t="str">
        <f t="shared" si="22"/>
        <v>Indianapolis_IN</v>
      </c>
      <c r="M750" s="9" t="str">
        <f t="shared" si="23"/>
        <v>-86.1499633789062_Transit</v>
      </c>
      <c r="N750" s="12" t="s">
        <v>52</v>
      </c>
      <c r="O750" s="5"/>
      <c r="P750" s="5"/>
      <c r="Q750">
        <f>VLOOKUP($L750,LocID!$B$2:$I$966, 7, FALSE)</f>
        <v>-86.149963378906193</v>
      </c>
      <c r="S750"/>
    </row>
    <row r="751" spans="1:19" ht="33" x14ac:dyDescent="0.25">
      <c r="A751" s="5">
        <v>164</v>
      </c>
      <c r="B751" s="6">
        <v>2015.0655999999999</v>
      </c>
      <c r="C751" s="9" t="s">
        <v>138</v>
      </c>
      <c r="D751" s="17" t="s">
        <v>1563</v>
      </c>
      <c r="E751" s="17" t="s">
        <v>1564</v>
      </c>
      <c r="F751" s="19" t="s">
        <v>1558</v>
      </c>
      <c r="G751" s="19" t="s">
        <v>1558</v>
      </c>
      <c r="H751" s="19" t="s">
        <v>808</v>
      </c>
      <c r="I751" s="8" t="s">
        <v>50</v>
      </c>
      <c r="J751" s="19" t="s">
        <v>61</v>
      </c>
      <c r="K751" s="19" t="s">
        <v>72</v>
      </c>
      <c r="L751" s="8" t="str">
        <f t="shared" si="22"/>
        <v>Indianapolis_IN</v>
      </c>
      <c r="M751" s="9" t="str">
        <f t="shared" si="23"/>
        <v>-86.1499633789062_Multimodal</v>
      </c>
      <c r="N751" s="19" t="s">
        <v>23</v>
      </c>
      <c r="O751" s="5">
        <v>1</v>
      </c>
      <c r="P751" s="5"/>
      <c r="Q751">
        <f>VLOOKUP($L751,LocID!$B$2:$I$966, 7, FALSE)</f>
        <v>-86.149963378906193</v>
      </c>
      <c r="S751"/>
    </row>
    <row r="752" spans="1:19" ht="33" x14ac:dyDescent="0.25">
      <c r="A752" s="5">
        <v>841</v>
      </c>
      <c r="B752" s="6">
        <v>2009.3910000000001</v>
      </c>
      <c r="C752" s="8" t="s">
        <v>41</v>
      </c>
      <c r="D752" s="11" t="s">
        <v>1565</v>
      </c>
      <c r="E752" s="8" t="s">
        <v>1566</v>
      </c>
      <c r="F752" s="10" t="s">
        <v>1567</v>
      </c>
      <c r="G752" s="10" t="s">
        <v>1567</v>
      </c>
      <c r="H752" s="8" t="s">
        <v>488</v>
      </c>
      <c r="I752" s="8" t="s">
        <v>50</v>
      </c>
      <c r="J752" s="8" t="s">
        <v>61</v>
      </c>
      <c r="K752" s="8" t="s">
        <v>23</v>
      </c>
      <c r="L752" s="8" t="str">
        <f t="shared" si="22"/>
        <v>Iowa City_IA</v>
      </c>
      <c r="M752" s="9" t="str">
        <f t="shared" si="23"/>
        <v>-91.5265274047851_Multimodal</v>
      </c>
      <c r="N752" s="8" t="s">
        <v>23</v>
      </c>
      <c r="O752" s="5"/>
      <c r="P752" s="5"/>
      <c r="Q752">
        <f>VLOOKUP($L752,LocID!$B$2:$I$966, 7, FALSE)</f>
        <v>-91.526527404785099</v>
      </c>
      <c r="S752"/>
    </row>
    <row r="753" spans="1:19" x14ac:dyDescent="0.25">
      <c r="A753" s="5">
        <v>769</v>
      </c>
      <c r="B753" s="6">
        <v>2009.2950000000001</v>
      </c>
      <c r="C753" s="8" t="s">
        <v>39</v>
      </c>
      <c r="D753" s="11" t="s">
        <v>1568</v>
      </c>
      <c r="E753" s="8" t="s">
        <v>1569</v>
      </c>
      <c r="F753" s="10" t="s">
        <v>1570</v>
      </c>
      <c r="G753" s="10" t="s">
        <v>1570</v>
      </c>
      <c r="H753" s="8" t="s">
        <v>76</v>
      </c>
      <c r="I753" s="8" t="s">
        <v>50</v>
      </c>
      <c r="J753" s="8" t="s">
        <v>77</v>
      </c>
      <c r="K753" s="8" t="s">
        <v>52</v>
      </c>
      <c r="L753" s="8" t="str">
        <f t="shared" si="22"/>
        <v>Irvine_CA</v>
      </c>
      <c r="M753" s="9" t="str">
        <f t="shared" si="23"/>
        <v>-117.825820922851_Transit</v>
      </c>
      <c r="N753" s="8" t="s">
        <v>52</v>
      </c>
      <c r="O753" s="5"/>
      <c r="P753" s="5"/>
      <c r="Q753">
        <f>VLOOKUP($L753,LocID!$B$2:$I$966, 7, FALSE)</f>
        <v>-117.82582092285099</v>
      </c>
      <c r="S753"/>
    </row>
    <row r="754" spans="1:19" ht="33" x14ac:dyDescent="0.25">
      <c r="A754" s="5">
        <v>889</v>
      </c>
      <c r="B754" s="6">
        <v>2009.4559999999999</v>
      </c>
      <c r="C754" s="8" t="s">
        <v>56</v>
      </c>
      <c r="D754" s="11" t="s">
        <v>1571</v>
      </c>
      <c r="E754" s="8" t="s">
        <v>1572</v>
      </c>
      <c r="F754" s="10" t="s">
        <v>1573</v>
      </c>
      <c r="G754" s="10" t="s">
        <v>1573</v>
      </c>
      <c r="H754" s="8" t="s">
        <v>261</v>
      </c>
      <c r="I754" s="8" t="s">
        <v>50</v>
      </c>
      <c r="J754" s="8" t="s">
        <v>123</v>
      </c>
      <c r="K754" s="8" t="s">
        <v>26</v>
      </c>
      <c r="L754" s="8" t="str">
        <f t="shared" si="22"/>
        <v>Issaquah_WA</v>
      </c>
      <c r="M754" s="9" t="str">
        <f t="shared" si="23"/>
        <v>-122.033821105957_Parking and TDM</v>
      </c>
      <c r="N754" s="8" t="s">
        <v>26</v>
      </c>
      <c r="O754" s="5"/>
      <c r="P754" s="5"/>
      <c r="Q754">
        <f>VLOOKUP($L754,LocID!$B$2:$I$966, 7, FALSE)</f>
        <v>-122.033821105957</v>
      </c>
      <c r="S754"/>
    </row>
    <row r="755" spans="1:19" ht="33" x14ac:dyDescent="0.25">
      <c r="A755" s="5">
        <v>380</v>
      </c>
      <c r="B755" s="13">
        <v>2007.39</v>
      </c>
      <c r="C755" s="10">
        <v>2007</v>
      </c>
      <c r="D755" s="10" t="s">
        <v>1574</v>
      </c>
      <c r="E755" s="10" t="s">
        <v>1575</v>
      </c>
      <c r="F755" s="10" t="s">
        <v>1576</v>
      </c>
      <c r="G755" s="10" t="s">
        <v>1576</v>
      </c>
      <c r="H755" s="10" t="s">
        <v>107</v>
      </c>
      <c r="I755" s="8" t="s">
        <v>50</v>
      </c>
      <c r="J755" s="10" t="s">
        <v>51</v>
      </c>
      <c r="K755" s="10" t="s">
        <v>26</v>
      </c>
      <c r="L755" s="8" t="str">
        <f t="shared" si="22"/>
        <v>Ithaca_NY</v>
      </c>
      <c r="M755" s="9" t="str">
        <f t="shared" si="23"/>
        <v>-76.4954605102539_Parking and TDM</v>
      </c>
      <c r="N755" s="10" t="s">
        <v>26</v>
      </c>
      <c r="O755" s="5"/>
      <c r="P755" s="5"/>
      <c r="Q755">
        <f>VLOOKUP($L755,LocID!$B$2:$I$966, 7, FALSE)</f>
        <v>-76.495460510253906</v>
      </c>
      <c r="S755"/>
    </row>
    <row r="756" spans="1:19" x14ac:dyDescent="0.25">
      <c r="A756" s="5">
        <v>2233</v>
      </c>
      <c r="B756" s="6">
        <v>2013.1102000000001</v>
      </c>
      <c r="C756" s="8" t="s">
        <v>115</v>
      </c>
      <c r="D756" s="8" t="s">
        <v>1577</v>
      </c>
      <c r="E756" s="8" t="s">
        <v>1578</v>
      </c>
      <c r="F756" s="8" t="s">
        <v>1576</v>
      </c>
      <c r="G756" s="8" t="s">
        <v>1576</v>
      </c>
      <c r="H756" s="8" t="s">
        <v>107</v>
      </c>
      <c r="I756" s="8" t="s">
        <v>50</v>
      </c>
      <c r="J756" s="8" t="s">
        <v>51</v>
      </c>
      <c r="K756" s="12" t="s">
        <v>52</v>
      </c>
      <c r="L756" s="8" t="str">
        <f t="shared" si="22"/>
        <v>Ithaca_NY</v>
      </c>
      <c r="M756" s="9" t="str">
        <f t="shared" si="23"/>
        <v>-76.4954605102539_Transit</v>
      </c>
      <c r="N756" s="12" t="s">
        <v>52</v>
      </c>
      <c r="O756" s="5"/>
      <c r="P756" s="5"/>
      <c r="Q756">
        <f>VLOOKUP($L756,LocID!$B$2:$I$966, 7, FALSE)</f>
        <v>-76.495460510253906</v>
      </c>
      <c r="S756"/>
    </row>
    <row r="757" spans="1:19" ht="33" x14ac:dyDescent="0.25">
      <c r="A757" s="5">
        <v>1105</v>
      </c>
      <c r="B757" s="6">
        <v>2010.7180000000001</v>
      </c>
      <c r="C757" s="8" t="s">
        <v>43</v>
      </c>
      <c r="D757" s="11" t="s">
        <v>1579</v>
      </c>
      <c r="E757" s="8" t="s">
        <v>1580</v>
      </c>
      <c r="F757" s="10" t="s">
        <v>1581</v>
      </c>
      <c r="G757" s="10" t="s">
        <v>1581</v>
      </c>
      <c r="H757" s="8" t="s">
        <v>822</v>
      </c>
      <c r="I757" s="8" t="s">
        <v>50</v>
      </c>
      <c r="J757" s="8" t="s">
        <v>245</v>
      </c>
      <c r="K757" s="8" t="s">
        <v>23</v>
      </c>
      <c r="L757" s="8" t="str">
        <f t="shared" si="22"/>
        <v>Jackson_WY</v>
      </c>
      <c r="M757" s="9" t="str">
        <f t="shared" si="23"/>
        <v>-110.762321472167_Multimodal</v>
      </c>
      <c r="N757" s="8" t="s">
        <v>23</v>
      </c>
      <c r="O757" s="5"/>
      <c r="P757" s="5"/>
      <c r="Q757">
        <f>VLOOKUP($L757,LocID!$B$2:$I$966, 7, FALSE)</f>
        <v>-110.762321472167</v>
      </c>
      <c r="S757"/>
    </row>
    <row r="758" spans="1:19" ht="33" x14ac:dyDescent="0.25">
      <c r="A758" s="5">
        <v>2098</v>
      </c>
      <c r="B758" s="6">
        <v>2013.0951</v>
      </c>
      <c r="C758" s="19" t="s">
        <v>112</v>
      </c>
      <c r="D758" s="20" t="s">
        <v>1582</v>
      </c>
      <c r="E758" s="20" t="s">
        <v>1583</v>
      </c>
      <c r="F758" s="20" t="s">
        <v>1581</v>
      </c>
      <c r="G758" s="20" t="s">
        <v>1581</v>
      </c>
      <c r="H758" s="20" t="s">
        <v>822</v>
      </c>
      <c r="I758" s="8" t="s">
        <v>50</v>
      </c>
      <c r="J758" s="20" t="s">
        <v>245</v>
      </c>
      <c r="K758" s="12" t="s">
        <v>23</v>
      </c>
      <c r="L758" s="8" t="str">
        <f t="shared" si="22"/>
        <v>Jackson_WY</v>
      </c>
      <c r="M758" s="9" t="str">
        <f t="shared" si="23"/>
        <v>-110.762321472167_Multimodal</v>
      </c>
      <c r="N758" s="12" t="s">
        <v>23</v>
      </c>
      <c r="O758" s="5"/>
      <c r="P758" s="5"/>
      <c r="Q758">
        <f>VLOOKUP($L758,LocID!$B$2:$I$966, 7, FALSE)</f>
        <v>-110.762321472167</v>
      </c>
      <c r="S758"/>
    </row>
    <row r="759" spans="1:19" x14ac:dyDescent="0.25">
      <c r="A759" s="5">
        <v>1622</v>
      </c>
      <c r="B759" s="6">
        <v>2012.383</v>
      </c>
      <c r="C759" s="8" t="s">
        <v>110</v>
      </c>
      <c r="D759" s="8" t="s">
        <v>1584</v>
      </c>
      <c r="E759" s="8" t="s">
        <v>1585</v>
      </c>
      <c r="F759" s="10" t="s">
        <v>1586</v>
      </c>
      <c r="G759" s="10" t="s">
        <v>1586</v>
      </c>
      <c r="H759" s="8" t="s">
        <v>165</v>
      </c>
      <c r="I759" s="8" t="s">
        <v>50</v>
      </c>
      <c r="J759" s="10" t="s">
        <v>161</v>
      </c>
      <c r="K759" s="8" t="s">
        <v>52</v>
      </c>
      <c r="L759" s="8" t="str">
        <f t="shared" si="22"/>
        <v>Jacksonville_FL</v>
      </c>
      <c r="M759" s="9" t="str">
        <f t="shared" si="23"/>
        <v>-81.6562194824218_Transit</v>
      </c>
      <c r="N759" s="8" t="s">
        <v>52</v>
      </c>
      <c r="O759" s="5"/>
      <c r="P759" s="5"/>
      <c r="Q759">
        <f>VLOOKUP($L759,LocID!$B$2:$I$966, 7, FALSE)</f>
        <v>-81.656219482421804</v>
      </c>
      <c r="S759"/>
    </row>
    <row r="760" spans="1:19" x14ac:dyDescent="0.25">
      <c r="A760" s="5">
        <v>1844</v>
      </c>
      <c r="B760" s="6">
        <v>2012.9290000000001</v>
      </c>
      <c r="C760" s="8" t="s">
        <v>62</v>
      </c>
      <c r="D760" s="8" t="s">
        <v>1587</v>
      </c>
      <c r="E760" s="8" t="s">
        <v>1585</v>
      </c>
      <c r="F760" s="10" t="s">
        <v>1586</v>
      </c>
      <c r="G760" s="10" t="s">
        <v>1586</v>
      </c>
      <c r="H760" s="8" t="s">
        <v>165</v>
      </c>
      <c r="I760" s="8" t="s">
        <v>50</v>
      </c>
      <c r="J760" s="8" t="s">
        <v>161</v>
      </c>
      <c r="K760" s="12" t="s">
        <v>52</v>
      </c>
      <c r="L760" s="8" t="str">
        <f t="shared" si="22"/>
        <v>Jacksonville_FL</v>
      </c>
      <c r="M760" s="9" t="str">
        <f t="shared" si="23"/>
        <v>-81.6562194824218_Transit</v>
      </c>
      <c r="N760" s="12" t="s">
        <v>52</v>
      </c>
      <c r="O760" s="5"/>
      <c r="P760" s="5"/>
      <c r="Q760">
        <f>VLOOKUP($L760,LocID!$B$2:$I$966, 7, FALSE)</f>
        <v>-81.656219482421804</v>
      </c>
      <c r="S760"/>
    </row>
    <row r="761" spans="1:19" x14ac:dyDescent="0.25">
      <c r="A761" s="5">
        <v>2000</v>
      </c>
      <c r="B761" s="6">
        <v>2013.059</v>
      </c>
      <c r="C761" s="8" t="s">
        <v>65</v>
      </c>
      <c r="D761" s="8" t="s">
        <v>1588</v>
      </c>
      <c r="E761" s="8" t="s">
        <v>1585</v>
      </c>
      <c r="F761" s="8" t="s">
        <v>1586</v>
      </c>
      <c r="G761" s="8" t="s">
        <v>1586</v>
      </c>
      <c r="H761" s="8" t="s">
        <v>165</v>
      </c>
      <c r="I761" s="8" t="s">
        <v>50</v>
      </c>
      <c r="J761" s="8" t="s">
        <v>161</v>
      </c>
      <c r="K761" s="12" t="s">
        <v>52</v>
      </c>
      <c r="L761" s="8" t="str">
        <f t="shared" si="22"/>
        <v>Jacksonville_FL</v>
      </c>
      <c r="M761" s="9" t="str">
        <f t="shared" si="23"/>
        <v>-81.6562194824218_Transit</v>
      </c>
      <c r="N761" s="12" t="s">
        <v>52</v>
      </c>
      <c r="O761" s="5"/>
      <c r="P761" s="5"/>
      <c r="Q761">
        <f>VLOOKUP($L761,LocID!$B$2:$I$966, 7, FALSE)</f>
        <v>-81.656219482421804</v>
      </c>
      <c r="S761"/>
    </row>
    <row r="762" spans="1:19" x14ac:dyDescent="0.25">
      <c r="A762" s="5">
        <v>2055</v>
      </c>
      <c r="B762" s="6">
        <v>2013.0813000000001</v>
      </c>
      <c r="C762" s="8" t="s">
        <v>112</v>
      </c>
      <c r="D762" s="8" t="s">
        <v>1589</v>
      </c>
      <c r="E762" s="8" t="s">
        <v>1589</v>
      </c>
      <c r="F762" s="8" t="s">
        <v>1586</v>
      </c>
      <c r="G762" s="8" t="s">
        <v>1586</v>
      </c>
      <c r="H762" s="8" t="s">
        <v>165</v>
      </c>
      <c r="I762" s="8" t="s">
        <v>50</v>
      </c>
      <c r="J762" s="8" t="s">
        <v>161</v>
      </c>
      <c r="K762" s="12" t="s">
        <v>52</v>
      </c>
      <c r="L762" s="8" t="str">
        <f t="shared" si="22"/>
        <v>Jacksonville_FL</v>
      </c>
      <c r="M762" s="9" t="str">
        <f t="shared" si="23"/>
        <v>-81.6562194824218_Transit</v>
      </c>
      <c r="N762" s="12" t="s">
        <v>52</v>
      </c>
      <c r="O762" s="5"/>
      <c r="P762" s="5"/>
      <c r="Q762">
        <f>VLOOKUP($L762,LocID!$B$2:$I$966, 7, FALSE)</f>
        <v>-81.656219482421804</v>
      </c>
      <c r="S762"/>
    </row>
    <row r="763" spans="1:19" x14ac:dyDescent="0.25">
      <c r="A763" s="5">
        <v>2285</v>
      </c>
      <c r="B763" s="6">
        <v>2014.0544</v>
      </c>
      <c r="C763" s="8" t="s">
        <v>151</v>
      </c>
      <c r="D763" s="8" t="s">
        <v>1590</v>
      </c>
      <c r="E763" s="8" t="s">
        <v>1585</v>
      </c>
      <c r="F763" s="8" t="s">
        <v>1586</v>
      </c>
      <c r="G763" s="8" t="s">
        <v>1586</v>
      </c>
      <c r="H763" s="8" t="s">
        <v>165</v>
      </c>
      <c r="I763" s="8" t="s">
        <v>50</v>
      </c>
      <c r="J763" s="8" t="s">
        <v>161</v>
      </c>
      <c r="K763" s="12" t="s">
        <v>52</v>
      </c>
      <c r="L763" s="8" t="str">
        <f t="shared" si="22"/>
        <v>Jacksonville_FL</v>
      </c>
      <c r="M763" s="9" t="str">
        <f t="shared" si="23"/>
        <v>-81.6562194824218_Transit</v>
      </c>
      <c r="N763" s="12" t="s">
        <v>52</v>
      </c>
      <c r="O763" s="5"/>
      <c r="P763" s="5"/>
      <c r="Q763">
        <f>VLOOKUP($L763,LocID!$B$2:$I$966, 7, FALSE)</f>
        <v>-81.656219482421804</v>
      </c>
      <c r="S763"/>
    </row>
    <row r="764" spans="1:19" x14ac:dyDescent="0.25">
      <c r="A764" s="5">
        <v>2294</v>
      </c>
      <c r="B764" s="6">
        <v>2014.0377000000001</v>
      </c>
      <c r="C764" s="8" t="s">
        <v>151</v>
      </c>
      <c r="D764" s="8" t="s">
        <v>1587</v>
      </c>
      <c r="E764" s="8" t="s">
        <v>1585</v>
      </c>
      <c r="F764" s="8" t="s">
        <v>1586</v>
      </c>
      <c r="G764" s="8" t="s">
        <v>1586</v>
      </c>
      <c r="H764" s="8" t="s">
        <v>165</v>
      </c>
      <c r="I764" s="8" t="s">
        <v>50</v>
      </c>
      <c r="J764" s="8" t="s">
        <v>161</v>
      </c>
      <c r="K764" s="12" t="s">
        <v>52</v>
      </c>
      <c r="L764" s="8" t="str">
        <f t="shared" si="22"/>
        <v>Jacksonville_FL</v>
      </c>
      <c r="M764" s="9" t="str">
        <f t="shared" si="23"/>
        <v>-81.6562194824218_Transit</v>
      </c>
      <c r="N764" s="12" t="s">
        <v>52</v>
      </c>
      <c r="O764" s="5"/>
      <c r="P764" s="5"/>
      <c r="Q764">
        <f>VLOOKUP($L764,LocID!$B$2:$I$966, 7, FALSE)</f>
        <v>-81.656219482421804</v>
      </c>
      <c r="S764"/>
    </row>
    <row r="765" spans="1:19" ht="33" x14ac:dyDescent="0.25">
      <c r="A765" s="5">
        <v>88</v>
      </c>
      <c r="B765" s="6">
        <v>2015.0372</v>
      </c>
      <c r="C765" s="9" t="s">
        <v>138</v>
      </c>
      <c r="D765" s="17" t="s">
        <v>1591</v>
      </c>
      <c r="E765" s="17" t="s">
        <v>1585</v>
      </c>
      <c r="F765" s="19" t="s">
        <v>1586</v>
      </c>
      <c r="G765" s="19" t="s">
        <v>1586</v>
      </c>
      <c r="H765" s="19" t="s">
        <v>165</v>
      </c>
      <c r="I765" s="8" t="s">
        <v>50</v>
      </c>
      <c r="J765" s="19" t="s">
        <v>161</v>
      </c>
      <c r="K765" s="19" t="s">
        <v>23</v>
      </c>
      <c r="L765" s="8" t="str">
        <f t="shared" si="22"/>
        <v>Jacksonville_FL</v>
      </c>
      <c r="M765" s="9" t="str">
        <f t="shared" si="23"/>
        <v>-81.6562194824218_Multimodal</v>
      </c>
      <c r="N765" s="19" t="s">
        <v>23</v>
      </c>
      <c r="O765" s="5"/>
      <c r="P765" s="5"/>
      <c r="Q765">
        <f>VLOOKUP($L765,LocID!$B$2:$I$966, 7, FALSE)</f>
        <v>-81.656219482421804</v>
      </c>
      <c r="S765"/>
    </row>
    <row r="766" spans="1:19" x14ac:dyDescent="0.25">
      <c r="A766" s="5">
        <v>89</v>
      </c>
      <c r="B766" s="6">
        <v>2015.0333000000001</v>
      </c>
      <c r="C766" s="9" t="s">
        <v>138</v>
      </c>
      <c r="D766" s="17" t="s">
        <v>1592</v>
      </c>
      <c r="E766" s="17" t="s">
        <v>1585</v>
      </c>
      <c r="F766" s="19" t="s">
        <v>1586</v>
      </c>
      <c r="G766" s="19" t="s">
        <v>1586</v>
      </c>
      <c r="H766" s="19" t="s">
        <v>165</v>
      </c>
      <c r="I766" s="8" t="s">
        <v>50</v>
      </c>
      <c r="J766" s="19" t="s">
        <v>161</v>
      </c>
      <c r="K766" s="19" t="s">
        <v>52</v>
      </c>
      <c r="L766" s="8" t="str">
        <f t="shared" si="22"/>
        <v>Jacksonville_FL</v>
      </c>
      <c r="M766" s="9" t="str">
        <f t="shared" si="23"/>
        <v>-81.6562194824218_Transit</v>
      </c>
      <c r="N766" s="19" t="s">
        <v>52</v>
      </c>
      <c r="O766" s="5"/>
      <c r="P766" s="5"/>
      <c r="Q766">
        <f>VLOOKUP($L766,LocID!$B$2:$I$966, 7, FALSE)</f>
        <v>-81.656219482421804</v>
      </c>
      <c r="S766"/>
    </row>
    <row r="767" spans="1:19" x14ac:dyDescent="0.25">
      <c r="A767" s="5">
        <v>1155</v>
      </c>
      <c r="B767" s="6">
        <v>2010.721</v>
      </c>
      <c r="C767" s="8" t="s">
        <v>274</v>
      </c>
      <c r="D767" s="11" t="s">
        <v>1593</v>
      </c>
      <c r="E767" s="8" t="s">
        <v>1585</v>
      </c>
      <c r="F767" s="10" t="s">
        <v>1586</v>
      </c>
      <c r="G767" s="10" t="s">
        <v>1586</v>
      </c>
      <c r="H767" s="8" t="s">
        <v>250</v>
      </c>
      <c r="I767" s="8" t="s">
        <v>50</v>
      </c>
      <c r="J767" s="10" t="s">
        <v>161</v>
      </c>
      <c r="K767" s="8" t="s">
        <v>52</v>
      </c>
      <c r="L767" s="8" t="str">
        <f t="shared" si="22"/>
        <v>Jacksonville_NC</v>
      </c>
      <c r="M767" s="9" t="str">
        <f t="shared" si="23"/>
        <v>-77.4210510253906_Transit</v>
      </c>
      <c r="N767" s="8" t="s">
        <v>52</v>
      </c>
      <c r="O767" s="5"/>
      <c r="P767" s="5"/>
      <c r="Q767">
        <f>VLOOKUP($L767,LocID!$B$2:$I$966, 7, FALSE)</f>
        <v>-77.421051025390597</v>
      </c>
      <c r="S767"/>
    </row>
    <row r="768" spans="1:19" ht="22.5" x14ac:dyDescent="0.25">
      <c r="A768" s="5">
        <v>1252</v>
      </c>
      <c r="B768" s="6">
        <v>2010.4639999999999</v>
      </c>
      <c r="C768" s="8" t="s">
        <v>85</v>
      </c>
      <c r="D768" s="11" t="s">
        <v>1594</v>
      </c>
      <c r="E768" s="8" t="s">
        <v>1595</v>
      </c>
      <c r="F768" s="10" t="s">
        <v>1586</v>
      </c>
      <c r="G768" s="10" t="s">
        <v>1586</v>
      </c>
      <c r="H768" s="8" t="s">
        <v>250</v>
      </c>
      <c r="I768" s="8" t="s">
        <v>50</v>
      </c>
      <c r="J768" s="10" t="s">
        <v>161</v>
      </c>
      <c r="K768" s="8" t="s">
        <v>52</v>
      </c>
      <c r="L768" s="8" t="str">
        <f t="shared" si="22"/>
        <v>Jacksonville_NC</v>
      </c>
      <c r="M768" s="9" t="str">
        <f t="shared" si="23"/>
        <v>-77.4210510253906_Transit</v>
      </c>
      <c r="N768" s="8" t="s">
        <v>52</v>
      </c>
      <c r="O768" s="5"/>
      <c r="P768" s="5"/>
      <c r="Q768">
        <f>VLOOKUP($L768,LocID!$B$2:$I$966, 7, FALSE)</f>
        <v>-77.421051025390597</v>
      </c>
      <c r="S768"/>
    </row>
    <row r="769" spans="1:19" x14ac:dyDescent="0.25">
      <c r="A769" s="5">
        <v>2099</v>
      </c>
      <c r="B769" s="6">
        <v>2013.0871</v>
      </c>
      <c r="C769" s="8" t="s">
        <v>112</v>
      </c>
      <c r="D769" s="8" t="s">
        <v>1596</v>
      </c>
      <c r="E769" s="8" t="s">
        <v>1597</v>
      </c>
      <c r="F769" s="8" t="s">
        <v>1586</v>
      </c>
      <c r="G769" s="8" t="s">
        <v>1586</v>
      </c>
      <c r="H769" s="8" t="s">
        <v>250</v>
      </c>
      <c r="I769" s="8" t="s">
        <v>50</v>
      </c>
      <c r="J769" s="8" t="s">
        <v>161</v>
      </c>
      <c r="K769" s="12" t="s">
        <v>52</v>
      </c>
      <c r="L769" s="8" t="str">
        <f t="shared" si="22"/>
        <v>Jacksonville_NC</v>
      </c>
      <c r="M769" s="9" t="str">
        <f t="shared" si="23"/>
        <v>-77.4210510253906_Transit</v>
      </c>
      <c r="N769" s="12" t="s">
        <v>52</v>
      </c>
      <c r="O769" s="5"/>
      <c r="P769" s="5"/>
      <c r="Q769">
        <f>VLOOKUP($L769,LocID!$B$2:$I$966, 7, FALSE)</f>
        <v>-77.421051025390597</v>
      </c>
      <c r="S769"/>
    </row>
    <row r="770" spans="1:19" x14ac:dyDescent="0.25">
      <c r="A770" s="5">
        <v>1489</v>
      </c>
      <c r="B770" s="6">
        <v>2012.0340000000001</v>
      </c>
      <c r="C770" s="8" t="s">
        <v>147</v>
      </c>
      <c r="D770" s="8" t="s">
        <v>1598</v>
      </c>
      <c r="E770" s="8" t="s">
        <v>1599</v>
      </c>
      <c r="F770" s="10" t="s">
        <v>1600</v>
      </c>
      <c r="G770" s="10" t="s">
        <v>1600</v>
      </c>
      <c r="H770" s="8" t="s">
        <v>432</v>
      </c>
      <c r="I770" s="8" t="s">
        <v>50</v>
      </c>
      <c r="J770" s="8" t="s">
        <v>61</v>
      </c>
      <c r="K770" s="8" t="s">
        <v>52</v>
      </c>
      <c r="L770" s="8" t="str">
        <f t="shared" ref="L770:L833" si="24">IF(H770="INT", G770&amp;"_"&amp;I770,  G770&amp;"_"&amp;H770)</f>
        <v>Janesville_WI</v>
      </c>
      <c r="M770" s="9" t="str">
        <f t="shared" ref="M770:M833" si="25">Q770&amp;"_"&amp;N770</f>
        <v>-89.018211364746_Transit</v>
      </c>
      <c r="N770" s="8" t="s">
        <v>52</v>
      </c>
      <c r="O770" s="5"/>
      <c r="P770" s="5"/>
      <c r="Q770">
        <f>VLOOKUP($L770,LocID!$B$2:$I$966, 7, FALSE)</f>
        <v>-89.018211364746094</v>
      </c>
      <c r="S770"/>
    </row>
    <row r="771" spans="1:19" ht="22.5" x14ac:dyDescent="0.25">
      <c r="A771" s="5">
        <v>515</v>
      </c>
      <c r="B771" s="6">
        <v>2007.42</v>
      </c>
      <c r="C771" s="8" t="s">
        <v>535</v>
      </c>
      <c r="D771" s="11" t="s">
        <v>1601</v>
      </c>
      <c r="E771" s="11" t="s">
        <v>1602</v>
      </c>
      <c r="F771" s="10" t="s">
        <v>1603</v>
      </c>
      <c r="G771" s="10" t="s">
        <v>1603</v>
      </c>
      <c r="H771" s="11" t="s">
        <v>815</v>
      </c>
      <c r="I771" s="8" t="s">
        <v>50</v>
      </c>
      <c r="J771" s="11" t="s">
        <v>51</v>
      </c>
      <c r="K771" s="8" t="s">
        <v>98</v>
      </c>
      <c r="L771" s="8" t="str">
        <f t="shared" si="24"/>
        <v>Jersey City_NJ</v>
      </c>
      <c r="M771" s="9" t="str">
        <f t="shared" si="25"/>
        <v>-74.0438537597656_PACT</v>
      </c>
      <c r="N771" s="8" t="s">
        <v>98</v>
      </c>
      <c r="O771" s="5"/>
      <c r="P771" s="5"/>
      <c r="Q771">
        <f>VLOOKUP($L771,LocID!$B$2:$I$966, 7, FALSE)</f>
        <v>-74.043853759765597</v>
      </c>
      <c r="S771"/>
    </row>
    <row r="772" spans="1:19" ht="33" x14ac:dyDescent="0.25">
      <c r="A772" s="5">
        <v>1934</v>
      </c>
      <c r="B772" s="6">
        <v>2012.3340000000001</v>
      </c>
      <c r="C772" s="8" t="s">
        <v>246</v>
      </c>
      <c r="D772" s="8" t="s">
        <v>1604</v>
      </c>
      <c r="E772" s="8" t="s">
        <v>1605</v>
      </c>
      <c r="F772" s="8" t="s">
        <v>1603</v>
      </c>
      <c r="G772" s="8" t="s">
        <v>1603</v>
      </c>
      <c r="H772" s="8" t="s">
        <v>815</v>
      </c>
      <c r="I772" s="8" t="s">
        <v>50</v>
      </c>
      <c r="J772" s="8" t="s">
        <v>51</v>
      </c>
      <c r="K772" s="10" t="s">
        <v>23</v>
      </c>
      <c r="L772" s="8" t="str">
        <f t="shared" si="24"/>
        <v>Jersey City_NJ</v>
      </c>
      <c r="M772" s="9" t="str">
        <f t="shared" si="25"/>
        <v>-74.0438537597656_Multimodal</v>
      </c>
      <c r="N772" s="10" t="s">
        <v>23</v>
      </c>
      <c r="O772" s="5"/>
      <c r="P772" s="5"/>
      <c r="Q772">
        <f>VLOOKUP($L772,LocID!$B$2:$I$966, 7, FALSE)</f>
        <v>-74.043853759765597</v>
      </c>
      <c r="S772"/>
    </row>
    <row r="773" spans="1:19" ht="22.5" x14ac:dyDescent="0.25">
      <c r="A773" s="5">
        <v>1649</v>
      </c>
      <c r="B773" s="25">
        <v>2012.575</v>
      </c>
      <c r="C773" s="24" t="s">
        <v>110</v>
      </c>
      <c r="D773" s="24" t="s">
        <v>1606</v>
      </c>
      <c r="E773" s="24" t="s">
        <v>1607</v>
      </c>
      <c r="F773" s="24" t="s">
        <v>22</v>
      </c>
      <c r="G773" s="24" t="s">
        <v>1608</v>
      </c>
      <c r="H773" s="8" t="s">
        <v>20</v>
      </c>
      <c r="I773" s="20" t="s">
        <v>832</v>
      </c>
      <c r="J773" s="24" t="s">
        <v>22</v>
      </c>
      <c r="K773" s="12" t="s">
        <v>23</v>
      </c>
      <c r="L773" s="8" t="str">
        <f t="shared" si="24"/>
        <v>Jinan_China</v>
      </c>
      <c r="M773" s="9" t="str">
        <f t="shared" si="25"/>
        <v>116.964859008789_Multimodal</v>
      </c>
      <c r="N773" s="12" t="s">
        <v>23</v>
      </c>
      <c r="O773" s="5"/>
      <c r="P773" s="5"/>
      <c r="Q773">
        <f>VLOOKUP($L773,LocID!$B$2:$I$966, 7, FALSE)</f>
        <v>116.96485900878901</v>
      </c>
      <c r="S773"/>
    </row>
    <row r="774" spans="1:19" x14ac:dyDescent="0.25">
      <c r="A774" s="5">
        <v>815</v>
      </c>
      <c r="B774" s="6">
        <v>2009.2280000000001</v>
      </c>
      <c r="C774" s="8" t="s">
        <v>39</v>
      </c>
      <c r="D774" s="11" t="s">
        <v>1609</v>
      </c>
      <c r="E774" s="8" t="s">
        <v>1610</v>
      </c>
      <c r="F774" s="10" t="s">
        <v>1611</v>
      </c>
      <c r="G774" s="10" t="s">
        <v>1611</v>
      </c>
      <c r="H774" s="8" t="s">
        <v>208</v>
      </c>
      <c r="I774" s="8" t="s">
        <v>50</v>
      </c>
      <c r="J774" s="8" t="s">
        <v>61</v>
      </c>
      <c r="K774" s="8" t="s">
        <v>98</v>
      </c>
      <c r="L774" s="8" t="str">
        <f t="shared" si="24"/>
        <v>Joliet_IL</v>
      </c>
      <c r="M774" s="9" t="str">
        <f t="shared" si="25"/>
        <v>-88.0845870971679_PACT</v>
      </c>
      <c r="N774" s="8" t="s">
        <v>98</v>
      </c>
      <c r="O774" s="5"/>
      <c r="P774" s="5"/>
      <c r="Q774">
        <f>VLOOKUP($L774,LocID!$B$2:$I$966, 7, FALSE)</f>
        <v>-88.084587097167898</v>
      </c>
      <c r="S774"/>
    </row>
    <row r="775" spans="1:19" x14ac:dyDescent="0.25">
      <c r="A775" s="5">
        <v>1820</v>
      </c>
      <c r="B775" s="6">
        <v>2013.0001</v>
      </c>
      <c r="C775" s="12" t="s">
        <v>62</v>
      </c>
      <c r="D775" s="12" t="s">
        <v>1612</v>
      </c>
      <c r="E775" s="18" t="s">
        <v>1613</v>
      </c>
      <c r="F775" s="18" t="s">
        <v>1614</v>
      </c>
      <c r="G775" s="18" t="s">
        <v>1614</v>
      </c>
      <c r="H775" s="18" t="s">
        <v>1615</v>
      </c>
      <c r="I775" s="8" t="s">
        <v>50</v>
      </c>
      <c r="J775" s="8" t="s">
        <v>123</v>
      </c>
      <c r="K775" s="12" t="s">
        <v>52</v>
      </c>
      <c r="L775" s="8" t="str">
        <f t="shared" si="24"/>
        <v>Juneau_AK</v>
      </c>
      <c r="M775" s="9" t="str">
        <f t="shared" si="25"/>
        <v>-134.406784057617_Transit</v>
      </c>
      <c r="N775" s="12" t="s">
        <v>52</v>
      </c>
      <c r="O775" s="5"/>
      <c r="P775" s="5"/>
      <c r="Q775">
        <f>VLOOKUP($L775,LocID!$B$2:$I$966, 7, FALSE)</f>
        <v>-134.40678405761699</v>
      </c>
      <c r="S775"/>
    </row>
    <row r="776" spans="1:19" ht="33" x14ac:dyDescent="0.25">
      <c r="A776" s="5">
        <v>1922</v>
      </c>
      <c r="B776" s="25">
        <v>2012.7439999999999</v>
      </c>
      <c r="C776" s="24" t="s">
        <v>246</v>
      </c>
      <c r="D776" s="24" t="s">
        <v>1616</v>
      </c>
      <c r="E776" s="24" t="s">
        <v>1617</v>
      </c>
      <c r="F776" s="24" t="s">
        <v>1618</v>
      </c>
      <c r="G776" s="24" t="s">
        <v>1618</v>
      </c>
      <c r="H776" s="24" t="s">
        <v>1619</v>
      </c>
      <c r="I776" s="8" t="s">
        <v>50</v>
      </c>
      <c r="J776" s="24" t="s">
        <v>61</v>
      </c>
      <c r="K776" s="12" t="s">
        <v>23</v>
      </c>
      <c r="L776" s="8" t="str">
        <f t="shared" si="24"/>
        <v>Kansas City_KS</v>
      </c>
      <c r="M776" s="9" t="str">
        <f t="shared" si="25"/>
        <v>-94.6268234252929_Multimodal</v>
      </c>
      <c r="N776" s="12" t="s">
        <v>23</v>
      </c>
      <c r="O776" s="5"/>
      <c r="P776" s="5"/>
      <c r="Q776">
        <f>VLOOKUP($L776,LocID!$B$2:$I$966, 7, FALSE)</f>
        <v>-94.626823425292898</v>
      </c>
      <c r="S776"/>
    </row>
    <row r="777" spans="1:19" ht="33" x14ac:dyDescent="0.25">
      <c r="A777" s="5">
        <v>855</v>
      </c>
      <c r="B777" s="6">
        <v>2009.403</v>
      </c>
      <c r="C777" s="8" t="s">
        <v>41</v>
      </c>
      <c r="D777" s="11" t="s">
        <v>1620</v>
      </c>
      <c r="E777" s="8" t="s">
        <v>1621</v>
      </c>
      <c r="F777" s="10" t="s">
        <v>1618</v>
      </c>
      <c r="G777" s="10" t="s">
        <v>1618</v>
      </c>
      <c r="H777" s="8" t="s">
        <v>673</v>
      </c>
      <c r="I777" s="8" t="s">
        <v>50</v>
      </c>
      <c r="J777" s="8" t="s">
        <v>61</v>
      </c>
      <c r="K777" s="8" t="s">
        <v>26</v>
      </c>
      <c r="L777" s="8" t="str">
        <f t="shared" si="24"/>
        <v>Kansas City_MO</v>
      </c>
      <c r="M777" s="9" t="str">
        <f t="shared" si="25"/>
        <v>-94.5830764770507_Parking and TDM</v>
      </c>
      <c r="N777" s="8" t="s">
        <v>26</v>
      </c>
      <c r="O777" s="5"/>
      <c r="P777" s="5"/>
      <c r="Q777">
        <f>VLOOKUP($L777,LocID!$B$2:$I$966, 7, FALSE)</f>
        <v>-94.583076477050696</v>
      </c>
      <c r="S777"/>
    </row>
    <row r="778" spans="1:19" x14ac:dyDescent="0.25">
      <c r="A778" s="5">
        <v>992</v>
      </c>
      <c r="B778" s="6">
        <v>2010.0340000000001</v>
      </c>
      <c r="C778" s="8" t="s">
        <v>82</v>
      </c>
      <c r="D778" s="11" t="s">
        <v>1622</v>
      </c>
      <c r="E778" s="8" t="s">
        <v>1617</v>
      </c>
      <c r="F778" s="10" t="s">
        <v>1618</v>
      </c>
      <c r="G778" s="10" t="s">
        <v>1618</v>
      </c>
      <c r="H778" s="8" t="s">
        <v>673</v>
      </c>
      <c r="I778" s="8" t="s">
        <v>50</v>
      </c>
      <c r="J778" s="8" t="s">
        <v>61</v>
      </c>
      <c r="K778" s="8" t="s">
        <v>52</v>
      </c>
      <c r="L778" s="8" t="str">
        <f t="shared" si="24"/>
        <v>Kansas City_MO</v>
      </c>
      <c r="M778" s="9" t="str">
        <f t="shared" si="25"/>
        <v>-94.5830764770507_Transit</v>
      </c>
      <c r="N778" s="8" t="s">
        <v>52</v>
      </c>
      <c r="O778" s="5"/>
      <c r="P778" s="5"/>
      <c r="Q778">
        <f>VLOOKUP($L778,LocID!$B$2:$I$966, 7, FALSE)</f>
        <v>-94.583076477050696</v>
      </c>
      <c r="S778"/>
    </row>
    <row r="779" spans="1:19" x14ac:dyDescent="0.25">
      <c r="A779" s="5">
        <v>1179</v>
      </c>
      <c r="B779" s="6">
        <v>2011.12</v>
      </c>
      <c r="C779" s="8" t="s">
        <v>274</v>
      </c>
      <c r="D779" s="11" t="s">
        <v>1623</v>
      </c>
      <c r="E779" s="8" t="s">
        <v>1621</v>
      </c>
      <c r="F779" s="10" t="s">
        <v>1618</v>
      </c>
      <c r="G779" s="10" t="s">
        <v>1618</v>
      </c>
      <c r="H779" s="8" t="s">
        <v>673</v>
      </c>
      <c r="I779" s="8" t="s">
        <v>50</v>
      </c>
      <c r="J779" s="8" t="s">
        <v>61</v>
      </c>
      <c r="K779" s="8" t="s">
        <v>52</v>
      </c>
      <c r="L779" s="8" t="str">
        <f t="shared" si="24"/>
        <v>Kansas City_MO</v>
      </c>
      <c r="M779" s="9" t="str">
        <f t="shared" si="25"/>
        <v>-94.5830764770507_Transit</v>
      </c>
      <c r="N779" s="8" t="s">
        <v>52</v>
      </c>
      <c r="O779" s="5"/>
      <c r="P779" s="5"/>
      <c r="Q779">
        <f>VLOOKUP($L779,LocID!$B$2:$I$966, 7, FALSE)</f>
        <v>-94.583076477050696</v>
      </c>
      <c r="S779"/>
    </row>
    <row r="780" spans="1:19" ht="33" x14ac:dyDescent="0.25">
      <c r="A780" s="5">
        <v>1338</v>
      </c>
      <c r="B780" s="6">
        <v>2011.568</v>
      </c>
      <c r="C780" s="8" t="s">
        <v>409</v>
      </c>
      <c r="D780" s="11" t="s">
        <v>1624</v>
      </c>
      <c r="E780" s="8" t="s">
        <v>1621</v>
      </c>
      <c r="F780" s="10" t="s">
        <v>1618</v>
      </c>
      <c r="G780" s="10" t="s">
        <v>1618</v>
      </c>
      <c r="H780" s="8" t="s">
        <v>673</v>
      </c>
      <c r="I780" s="8" t="s">
        <v>50</v>
      </c>
      <c r="J780" s="8" t="s">
        <v>61</v>
      </c>
      <c r="K780" s="8" t="s">
        <v>23</v>
      </c>
      <c r="L780" s="8" t="str">
        <f t="shared" si="24"/>
        <v>Kansas City_MO</v>
      </c>
      <c r="M780" s="9" t="str">
        <f t="shared" si="25"/>
        <v>-94.5830764770507_Multimodal</v>
      </c>
      <c r="N780" s="8" t="s">
        <v>23</v>
      </c>
      <c r="O780" s="5"/>
      <c r="P780" s="5"/>
      <c r="Q780">
        <f>VLOOKUP($L780,LocID!$B$2:$I$966, 7, FALSE)</f>
        <v>-94.583076477050696</v>
      </c>
      <c r="S780"/>
    </row>
    <row r="781" spans="1:19" x14ac:dyDescent="0.25">
      <c r="A781" s="5">
        <v>1491</v>
      </c>
      <c r="B781" s="6">
        <v>2011.8440000000001</v>
      </c>
      <c r="C781" s="8" t="s">
        <v>147</v>
      </c>
      <c r="D781" s="8" t="s">
        <v>1625</v>
      </c>
      <c r="E781" s="8" t="s">
        <v>1626</v>
      </c>
      <c r="F781" s="10" t="s">
        <v>1618</v>
      </c>
      <c r="G781" s="10" t="s">
        <v>1618</v>
      </c>
      <c r="H781" s="8" t="s">
        <v>673</v>
      </c>
      <c r="I781" s="8" t="s">
        <v>50</v>
      </c>
      <c r="J781" s="8" t="s">
        <v>61</v>
      </c>
      <c r="K781" s="8" t="s">
        <v>52</v>
      </c>
      <c r="L781" s="8" t="str">
        <f t="shared" si="24"/>
        <v>Kansas City_MO</v>
      </c>
      <c r="M781" s="9" t="str">
        <f t="shared" si="25"/>
        <v>-94.5830764770507_Transit</v>
      </c>
      <c r="N781" s="8" t="s">
        <v>52</v>
      </c>
      <c r="O781" s="5"/>
      <c r="P781" s="5"/>
      <c r="Q781">
        <f>VLOOKUP($L781,LocID!$B$2:$I$966, 7, FALSE)</f>
        <v>-94.583076477050696</v>
      </c>
      <c r="S781"/>
    </row>
    <row r="782" spans="1:19" x14ac:dyDescent="0.25">
      <c r="A782" s="5">
        <v>1492</v>
      </c>
      <c r="B782" s="6">
        <v>2012.056</v>
      </c>
      <c r="C782" s="8" t="s">
        <v>147</v>
      </c>
      <c r="D782" s="8" t="s">
        <v>1627</v>
      </c>
      <c r="E782" s="8" t="s">
        <v>1617</v>
      </c>
      <c r="F782" s="10" t="s">
        <v>1618</v>
      </c>
      <c r="G782" s="10" t="s">
        <v>1618</v>
      </c>
      <c r="H782" s="8" t="s">
        <v>673</v>
      </c>
      <c r="I782" s="8" t="s">
        <v>50</v>
      </c>
      <c r="J782" s="8" t="s">
        <v>61</v>
      </c>
      <c r="K782" s="8" t="s">
        <v>52</v>
      </c>
      <c r="L782" s="8" t="str">
        <f t="shared" si="24"/>
        <v>Kansas City_MO</v>
      </c>
      <c r="M782" s="9" t="str">
        <f t="shared" si="25"/>
        <v>-94.5830764770507_Transit</v>
      </c>
      <c r="N782" s="8" t="s">
        <v>52</v>
      </c>
      <c r="O782" s="5"/>
      <c r="P782" s="5"/>
      <c r="Q782">
        <f>VLOOKUP($L782,LocID!$B$2:$I$966, 7, FALSE)</f>
        <v>-94.583076477050696</v>
      </c>
      <c r="S782"/>
    </row>
    <row r="783" spans="1:19" ht="33" x14ac:dyDescent="0.25">
      <c r="A783" s="5">
        <v>1569</v>
      </c>
      <c r="B783" s="6">
        <v>2012.1510000000001</v>
      </c>
      <c r="C783" s="8" t="s">
        <v>87</v>
      </c>
      <c r="D783" s="8" t="s">
        <v>1628</v>
      </c>
      <c r="E783" s="8" t="s">
        <v>1621</v>
      </c>
      <c r="F783" s="10" t="s">
        <v>1618</v>
      </c>
      <c r="G783" s="10" t="s">
        <v>1618</v>
      </c>
      <c r="H783" s="8" t="s">
        <v>673</v>
      </c>
      <c r="I783" s="8" t="s">
        <v>50</v>
      </c>
      <c r="J783" s="8" t="s">
        <v>61</v>
      </c>
      <c r="K783" s="8" t="s">
        <v>23</v>
      </c>
      <c r="L783" s="8" t="str">
        <f t="shared" si="24"/>
        <v>Kansas City_MO</v>
      </c>
      <c r="M783" s="9" t="str">
        <f t="shared" si="25"/>
        <v>-94.5830764770507_Multimodal</v>
      </c>
      <c r="N783" s="8" t="s">
        <v>23</v>
      </c>
      <c r="O783" s="5"/>
      <c r="P783" s="5"/>
      <c r="Q783">
        <f>VLOOKUP($L783,LocID!$B$2:$I$966, 7, FALSE)</f>
        <v>-94.583076477050696</v>
      </c>
      <c r="S783"/>
    </row>
    <row r="784" spans="1:19" ht="33" x14ac:dyDescent="0.25">
      <c r="A784" s="5">
        <v>1584</v>
      </c>
      <c r="B784" s="6">
        <v>2012.2370000000001</v>
      </c>
      <c r="C784" s="10" t="s">
        <v>87</v>
      </c>
      <c r="D784" s="10" t="s">
        <v>1629</v>
      </c>
      <c r="E784" s="10" t="s">
        <v>1621</v>
      </c>
      <c r="F784" s="10" t="s">
        <v>1618</v>
      </c>
      <c r="G784" s="10" t="s">
        <v>1618</v>
      </c>
      <c r="H784" s="10" t="s">
        <v>673</v>
      </c>
      <c r="I784" s="8" t="s">
        <v>50</v>
      </c>
      <c r="J784" s="10" t="s">
        <v>61</v>
      </c>
      <c r="K784" s="10" t="s">
        <v>23</v>
      </c>
      <c r="L784" s="8" t="str">
        <f t="shared" si="24"/>
        <v>Kansas City_MO</v>
      </c>
      <c r="M784" s="9" t="str">
        <f t="shared" si="25"/>
        <v>-94.5830764770507_Multimodal</v>
      </c>
      <c r="N784" s="10" t="s">
        <v>23</v>
      </c>
      <c r="O784" s="5"/>
      <c r="P784" s="5"/>
      <c r="Q784">
        <f>VLOOKUP($L784,LocID!$B$2:$I$966, 7, FALSE)</f>
        <v>-94.583076477050696</v>
      </c>
      <c r="S784"/>
    </row>
    <row r="785" spans="1:19" x14ac:dyDescent="0.25">
      <c r="A785" s="5">
        <v>1728</v>
      </c>
      <c r="B785" s="6">
        <v>2012.8579999999999</v>
      </c>
      <c r="C785" s="12" t="s">
        <v>90</v>
      </c>
      <c r="D785" s="12" t="s">
        <v>1630</v>
      </c>
      <c r="E785" s="12" t="s">
        <v>1626</v>
      </c>
      <c r="F785" s="12" t="s">
        <v>1618</v>
      </c>
      <c r="G785" s="12" t="s">
        <v>1618</v>
      </c>
      <c r="H785" s="12" t="s">
        <v>673</v>
      </c>
      <c r="I785" s="8" t="s">
        <v>50</v>
      </c>
      <c r="J785" s="12" t="s">
        <v>61</v>
      </c>
      <c r="K785" s="12" t="s">
        <v>52</v>
      </c>
      <c r="L785" s="8" t="str">
        <f t="shared" si="24"/>
        <v>Kansas City_MO</v>
      </c>
      <c r="M785" s="9" t="str">
        <f t="shared" si="25"/>
        <v>-94.5830764770507_Transit</v>
      </c>
      <c r="N785" s="12" t="s">
        <v>52</v>
      </c>
      <c r="O785" s="5"/>
      <c r="P785" s="5"/>
      <c r="Q785">
        <f>VLOOKUP($L785,LocID!$B$2:$I$966, 7, FALSE)</f>
        <v>-94.583076477050696</v>
      </c>
      <c r="S785"/>
    </row>
    <row r="786" spans="1:19" x14ac:dyDescent="0.25">
      <c r="A786" s="5">
        <v>1923</v>
      </c>
      <c r="B786" s="6">
        <v>2013.0350000000001</v>
      </c>
      <c r="C786" s="8" t="s">
        <v>246</v>
      </c>
      <c r="D786" s="8" t="s">
        <v>1631</v>
      </c>
      <c r="E786" s="8" t="s">
        <v>1632</v>
      </c>
      <c r="F786" s="10" t="s">
        <v>1618</v>
      </c>
      <c r="G786" s="10" t="s">
        <v>1618</v>
      </c>
      <c r="H786" s="8" t="s">
        <v>673</v>
      </c>
      <c r="I786" s="8" t="s">
        <v>50</v>
      </c>
      <c r="J786" s="8" t="s">
        <v>61</v>
      </c>
      <c r="K786" s="12" t="s">
        <v>52</v>
      </c>
      <c r="L786" s="8" t="str">
        <f t="shared" si="24"/>
        <v>Kansas City_MO</v>
      </c>
      <c r="M786" s="9" t="str">
        <f t="shared" si="25"/>
        <v>-94.5830764770507_Transit</v>
      </c>
      <c r="N786" s="12" t="s">
        <v>52</v>
      </c>
      <c r="O786" s="5"/>
      <c r="P786" s="5"/>
      <c r="Q786">
        <f>VLOOKUP($L786,LocID!$B$2:$I$966, 7, FALSE)</f>
        <v>-94.583076477050696</v>
      </c>
      <c r="S786"/>
    </row>
    <row r="787" spans="1:19" x14ac:dyDescent="0.25">
      <c r="A787" s="5">
        <v>2286</v>
      </c>
      <c r="B787" s="6">
        <v>2014.0322000000001</v>
      </c>
      <c r="C787" s="8" t="s">
        <v>151</v>
      </c>
      <c r="D787" s="8" t="s">
        <v>1633</v>
      </c>
      <c r="E787" s="8" t="s">
        <v>1634</v>
      </c>
      <c r="F787" s="8" t="s">
        <v>1618</v>
      </c>
      <c r="G787" s="8" t="s">
        <v>1618</v>
      </c>
      <c r="H787" s="8" t="s">
        <v>673</v>
      </c>
      <c r="I787" s="8" t="s">
        <v>50</v>
      </c>
      <c r="J787" s="8" t="s">
        <v>61</v>
      </c>
      <c r="K787" s="12" t="s">
        <v>52</v>
      </c>
      <c r="L787" s="8" t="str">
        <f t="shared" si="24"/>
        <v>Kansas City_MO</v>
      </c>
      <c r="M787" s="9" t="str">
        <f t="shared" si="25"/>
        <v>-94.5830764770507_Transit</v>
      </c>
      <c r="N787" s="12" t="s">
        <v>52</v>
      </c>
      <c r="O787" s="5"/>
      <c r="P787" s="5"/>
      <c r="Q787">
        <f>VLOOKUP($L787,LocID!$B$2:$I$966, 7, FALSE)</f>
        <v>-94.583076477050696</v>
      </c>
      <c r="S787"/>
    </row>
    <row r="788" spans="1:19" x14ac:dyDescent="0.25">
      <c r="A788" s="5">
        <v>2287</v>
      </c>
      <c r="B788" s="6">
        <v>2014.0642</v>
      </c>
      <c r="C788" s="8" t="s">
        <v>151</v>
      </c>
      <c r="D788" s="8" t="s">
        <v>1635</v>
      </c>
      <c r="E788" s="8" t="s">
        <v>1617</v>
      </c>
      <c r="F788" s="8" t="s">
        <v>1618</v>
      </c>
      <c r="G788" s="8" t="s">
        <v>1618</v>
      </c>
      <c r="H788" s="8" t="s">
        <v>673</v>
      </c>
      <c r="I788" s="8" t="s">
        <v>50</v>
      </c>
      <c r="J788" s="8" t="s">
        <v>61</v>
      </c>
      <c r="K788" s="12" t="s">
        <v>52</v>
      </c>
      <c r="L788" s="8" t="str">
        <f t="shared" si="24"/>
        <v>Kansas City_MO</v>
      </c>
      <c r="M788" s="9" t="str">
        <f t="shared" si="25"/>
        <v>-94.5830764770507_Transit</v>
      </c>
      <c r="N788" s="12" t="s">
        <v>52</v>
      </c>
      <c r="O788" s="5"/>
      <c r="P788" s="5"/>
      <c r="Q788">
        <f>VLOOKUP($L788,LocID!$B$2:$I$966, 7, FALSE)</f>
        <v>-94.583076477050696</v>
      </c>
      <c r="S788"/>
    </row>
    <row r="789" spans="1:19" ht="33" x14ac:dyDescent="0.25">
      <c r="A789" s="5">
        <v>202</v>
      </c>
      <c r="B789" s="6">
        <v>2015.0728999999999</v>
      </c>
      <c r="C789" s="9" t="s">
        <v>138</v>
      </c>
      <c r="D789" s="17" t="s">
        <v>1636</v>
      </c>
      <c r="E789" s="17" t="s">
        <v>1621</v>
      </c>
      <c r="F789" s="19" t="s">
        <v>1618</v>
      </c>
      <c r="G789" s="19" t="s">
        <v>1618</v>
      </c>
      <c r="H789" s="19" t="s">
        <v>673</v>
      </c>
      <c r="I789" s="8" t="s">
        <v>50</v>
      </c>
      <c r="J789" s="19" t="s">
        <v>61</v>
      </c>
      <c r="K789" s="19" t="s">
        <v>23</v>
      </c>
      <c r="L789" s="8" t="str">
        <f t="shared" si="24"/>
        <v>Kansas City_MO</v>
      </c>
      <c r="M789" s="9" t="str">
        <f t="shared" si="25"/>
        <v>-94.5830764770507_Multimodal</v>
      </c>
      <c r="N789" s="19" t="s">
        <v>23</v>
      </c>
      <c r="O789" s="5"/>
      <c r="P789" s="5"/>
      <c r="Q789">
        <f>VLOOKUP($L789,LocID!$B$2:$I$966, 7, FALSE)</f>
        <v>-94.583076477050696</v>
      </c>
      <c r="S789"/>
    </row>
    <row r="790" spans="1:19" x14ac:dyDescent="0.25">
      <c r="A790" s="5">
        <v>730</v>
      </c>
      <c r="B790" s="6">
        <v>2008.5129999999999</v>
      </c>
      <c r="C790" s="8" t="s">
        <v>37</v>
      </c>
      <c r="D790" s="11" t="s">
        <v>1637</v>
      </c>
      <c r="E790" s="8" t="s">
        <v>1638</v>
      </c>
      <c r="F790" s="10" t="s">
        <v>1639</v>
      </c>
      <c r="G790" s="10" t="s">
        <v>1639</v>
      </c>
      <c r="H790" s="8" t="s">
        <v>399</v>
      </c>
      <c r="I790" s="8" t="s">
        <v>50</v>
      </c>
      <c r="J790" s="8" t="s">
        <v>51</v>
      </c>
      <c r="K790" s="8" t="s">
        <v>52</v>
      </c>
      <c r="L790" s="8" t="str">
        <f t="shared" si="24"/>
        <v>Keene_NH</v>
      </c>
      <c r="M790" s="9" t="str">
        <f t="shared" si="25"/>
        <v>-72.2815017700195_Transit</v>
      </c>
      <c r="N790" s="8" t="s">
        <v>52</v>
      </c>
      <c r="O790" s="5"/>
      <c r="P790" s="5"/>
      <c r="Q790">
        <f>VLOOKUP($L790,LocID!$B$2:$I$966, 7, FALSE)</f>
        <v>-72.281501770019503</v>
      </c>
      <c r="S790"/>
    </row>
    <row r="791" spans="1:19" ht="33" x14ac:dyDescent="0.25">
      <c r="A791" s="5">
        <v>1742</v>
      </c>
      <c r="B791" s="25">
        <v>2012.7919999999999</v>
      </c>
      <c r="C791" s="24" t="s">
        <v>90</v>
      </c>
      <c r="D791" s="24" t="s">
        <v>1640</v>
      </c>
      <c r="E791" s="24" t="s">
        <v>1641</v>
      </c>
      <c r="F791" s="24" t="s">
        <v>1639</v>
      </c>
      <c r="G791" s="24" t="s">
        <v>1639</v>
      </c>
      <c r="H791" s="24" t="s">
        <v>399</v>
      </c>
      <c r="I791" s="8" t="s">
        <v>50</v>
      </c>
      <c r="J791" s="24" t="s">
        <v>51</v>
      </c>
      <c r="K791" s="12" t="s">
        <v>23</v>
      </c>
      <c r="L791" s="8" t="str">
        <f t="shared" si="24"/>
        <v>Keene_NH</v>
      </c>
      <c r="M791" s="9" t="str">
        <f t="shared" si="25"/>
        <v>-72.2815017700195_Multimodal</v>
      </c>
      <c r="N791" s="12" t="s">
        <v>23</v>
      </c>
      <c r="O791" s="5"/>
      <c r="P791" s="5"/>
      <c r="Q791">
        <f>VLOOKUP($L791,LocID!$B$2:$I$966, 7, FALSE)</f>
        <v>-72.281501770019503</v>
      </c>
      <c r="S791"/>
    </row>
    <row r="792" spans="1:19" x14ac:dyDescent="0.25">
      <c r="A792" s="5">
        <v>2101</v>
      </c>
      <c r="B792" s="6">
        <v>2013.1087</v>
      </c>
      <c r="C792" s="8" t="s">
        <v>112</v>
      </c>
      <c r="D792" s="8" t="s">
        <v>1642</v>
      </c>
      <c r="E792" s="8" t="s">
        <v>1643</v>
      </c>
      <c r="F792" s="8" t="s">
        <v>1644</v>
      </c>
      <c r="G792" s="8" t="s">
        <v>1644</v>
      </c>
      <c r="H792" s="8" t="s">
        <v>20</v>
      </c>
      <c r="I792" s="9" t="s">
        <v>740</v>
      </c>
      <c r="J792" s="8" t="s">
        <v>740</v>
      </c>
      <c r="K792" s="12" t="s">
        <v>52</v>
      </c>
      <c r="L792" s="8" t="str">
        <f t="shared" si="24"/>
        <v>Kelowna_Canada</v>
      </c>
      <c r="M792" s="9" t="str">
        <f t="shared" si="25"/>
        <v>-119.443000793457_Transit</v>
      </c>
      <c r="N792" s="12" t="s">
        <v>52</v>
      </c>
      <c r="O792" s="5"/>
      <c r="P792" s="5"/>
      <c r="Q792">
        <f>VLOOKUP($L792,LocID!$B$2:$I$966, 7, FALSE)</f>
        <v>-119.443000793457</v>
      </c>
      <c r="S792"/>
    </row>
    <row r="793" spans="1:19" ht="33" x14ac:dyDescent="0.25">
      <c r="A793" s="5">
        <v>253</v>
      </c>
      <c r="B793" s="6">
        <v>2015.1081999999999</v>
      </c>
      <c r="C793" s="9" t="s">
        <v>138</v>
      </c>
      <c r="D793" s="9" t="s">
        <v>1645</v>
      </c>
      <c r="E793" s="9" t="s">
        <v>1646</v>
      </c>
      <c r="F793" s="9" t="s">
        <v>1647</v>
      </c>
      <c r="G793" s="9" t="s">
        <v>1647</v>
      </c>
      <c r="H793" s="9" t="s">
        <v>122</v>
      </c>
      <c r="I793" s="8" t="s">
        <v>50</v>
      </c>
      <c r="J793" s="9" t="s">
        <v>123</v>
      </c>
      <c r="K793" s="9" t="s">
        <v>72</v>
      </c>
      <c r="L793" s="8" t="str">
        <f t="shared" si="24"/>
        <v>Kent_OR</v>
      </c>
      <c r="M793" s="9" t="str">
        <f t="shared" si="25"/>
        <v>-120.69554901123_Multimodal</v>
      </c>
      <c r="N793" s="9" t="s">
        <v>23</v>
      </c>
      <c r="O793" s="5">
        <v>1</v>
      </c>
      <c r="P793" s="5"/>
      <c r="Q793">
        <f>VLOOKUP($L793,LocID!$B$2:$I$966, 7, FALSE)</f>
        <v>-120.69554901123</v>
      </c>
      <c r="S793"/>
    </row>
    <row r="794" spans="1:19" x14ac:dyDescent="0.25">
      <c r="A794" s="5">
        <v>382</v>
      </c>
      <c r="B794" s="6">
        <v>2007.154</v>
      </c>
      <c r="C794" s="8">
        <v>2007</v>
      </c>
      <c r="D794" s="8" t="s">
        <v>1648</v>
      </c>
      <c r="E794" s="8" t="s">
        <v>1649</v>
      </c>
      <c r="F794" s="10" t="s">
        <v>1647</v>
      </c>
      <c r="G794" s="10" t="s">
        <v>1647</v>
      </c>
      <c r="H794" s="8" t="s">
        <v>261</v>
      </c>
      <c r="I794" s="8" t="s">
        <v>50</v>
      </c>
      <c r="J794" s="10" t="s">
        <v>123</v>
      </c>
      <c r="K794" s="8" t="s">
        <v>52</v>
      </c>
      <c r="L794" s="8" t="str">
        <f t="shared" si="24"/>
        <v>Kent_WA</v>
      </c>
      <c r="M794" s="9" t="str">
        <f t="shared" si="25"/>
        <v>-122.237419128417_Transit</v>
      </c>
      <c r="N794" s="8" t="s">
        <v>52</v>
      </c>
      <c r="O794" s="5"/>
      <c r="P794" s="5"/>
      <c r="Q794">
        <f>VLOOKUP($L794,LocID!$B$2:$I$966, 7, FALSE)</f>
        <v>-122.237419128417</v>
      </c>
      <c r="S794"/>
    </row>
    <row r="795" spans="1:19" ht="33" x14ac:dyDescent="0.25">
      <c r="A795" s="5">
        <v>1254</v>
      </c>
      <c r="B795" s="6">
        <v>2011.183</v>
      </c>
      <c r="C795" s="8" t="s">
        <v>85</v>
      </c>
      <c r="D795" s="11" t="s">
        <v>1650</v>
      </c>
      <c r="E795" s="8" t="s">
        <v>1651</v>
      </c>
      <c r="F795" s="10" t="s">
        <v>1652</v>
      </c>
      <c r="G795" s="10" t="s">
        <v>1652</v>
      </c>
      <c r="H795" s="8" t="s">
        <v>76</v>
      </c>
      <c r="I795" s="8" t="s">
        <v>50</v>
      </c>
      <c r="J795" s="8" t="s">
        <v>459</v>
      </c>
      <c r="K795" s="8" t="s">
        <v>23</v>
      </c>
      <c r="L795" s="8" t="str">
        <f t="shared" si="24"/>
        <v>Kerman_CA</v>
      </c>
      <c r="M795" s="9" t="str">
        <f t="shared" si="25"/>
        <v>-120.060272216796_Multimodal</v>
      </c>
      <c r="N795" s="8" t="s">
        <v>23</v>
      </c>
      <c r="O795" s="5"/>
      <c r="P795" s="5"/>
      <c r="Q795">
        <f>VLOOKUP($L795,LocID!$B$2:$I$966, 7, FALSE)</f>
        <v>-120.06027221679599</v>
      </c>
      <c r="S795"/>
    </row>
    <row r="796" spans="1:19" x14ac:dyDescent="0.25">
      <c r="A796" s="5">
        <v>1694</v>
      </c>
      <c r="B796" s="6">
        <v>2012.5609999999999</v>
      </c>
      <c r="C796" s="12" t="s">
        <v>110</v>
      </c>
      <c r="D796" s="12" t="s">
        <v>1653</v>
      </c>
      <c r="E796" s="12" t="s">
        <v>1654</v>
      </c>
      <c r="F796" s="12" t="s">
        <v>1655</v>
      </c>
      <c r="G796" s="12" t="s">
        <v>1655</v>
      </c>
      <c r="H796" s="12" t="s">
        <v>76</v>
      </c>
      <c r="I796" s="8" t="s">
        <v>50</v>
      </c>
      <c r="J796" s="12" t="s">
        <v>77</v>
      </c>
      <c r="K796" s="12" t="s">
        <v>52</v>
      </c>
      <c r="L796" s="8" t="str">
        <f t="shared" si="24"/>
        <v>Kings County_CA</v>
      </c>
      <c r="M796" s="9" t="str">
        <f t="shared" si="25"/>
        <v>-119.815559387207_Transit</v>
      </c>
      <c r="N796" s="12" t="s">
        <v>52</v>
      </c>
      <c r="O796" s="5"/>
      <c r="P796" s="5"/>
      <c r="Q796">
        <f>VLOOKUP($L796,LocID!$B$2:$I$966, 7, FALSE)</f>
        <v>-119.815559387207</v>
      </c>
      <c r="S796"/>
    </row>
    <row r="797" spans="1:19" ht="33" x14ac:dyDescent="0.25">
      <c r="A797" s="5">
        <v>775</v>
      </c>
      <c r="B797" s="6">
        <v>2009.1849999999999</v>
      </c>
      <c r="C797" s="8" t="s">
        <v>39</v>
      </c>
      <c r="D797" s="11" t="s">
        <v>1656</v>
      </c>
      <c r="E797" s="8" t="s">
        <v>1657</v>
      </c>
      <c r="F797" s="10" t="s">
        <v>1658</v>
      </c>
      <c r="G797" s="10" t="s">
        <v>1658</v>
      </c>
      <c r="H797" s="8" t="s">
        <v>107</v>
      </c>
      <c r="I797" s="8" t="s">
        <v>50</v>
      </c>
      <c r="J797" s="8" t="s">
        <v>55</v>
      </c>
      <c r="K797" s="8" t="s">
        <v>23</v>
      </c>
      <c r="L797" s="8" t="str">
        <f t="shared" si="24"/>
        <v>Kingston_NY</v>
      </c>
      <c r="M797" s="9" t="str">
        <f t="shared" si="25"/>
        <v>-73.9964981079101_Multimodal</v>
      </c>
      <c r="N797" s="8" t="s">
        <v>23</v>
      </c>
      <c r="O797" s="5"/>
      <c r="P797" s="5"/>
      <c r="Q797">
        <f>VLOOKUP($L797,LocID!$B$2:$I$966, 7, FALSE)</f>
        <v>-73.996498107910099</v>
      </c>
      <c r="S797"/>
    </row>
    <row r="798" spans="1:19" x14ac:dyDescent="0.25">
      <c r="A798" s="5">
        <v>1202</v>
      </c>
      <c r="B798" s="6">
        <v>2009.242</v>
      </c>
      <c r="C798" s="8" t="s">
        <v>274</v>
      </c>
      <c r="D798" s="11" t="s">
        <v>1659</v>
      </c>
      <c r="E798" s="8" t="s">
        <v>1657</v>
      </c>
      <c r="F798" s="10" t="s">
        <v>1658</v>
      </c>
      <c r="G798" s="10" t="s">
        <v>1658</v>
      </c>
      <c r="H798" s="8" t="s">
        <v>107</v>
      </c>
      <c r="I798" s="8" t="s">
        <v>50</v>
      </c>
      <c r="J798" s="8" t="s">
        <v>55</v>
      </c>
      <c r="K798" s="8" t="s">
        <v>52</v>
      </c>
      <c r="L798" s="8" t="str">
        <f t="shared" si="24"/>
        <v>Kingston_NY</v>
      </c>
      <c r="M798" s="9" t="str">
        <f t="shared" si="25"/>
        <v>-73.9964981079101_Transit</v>
      </c>
      <c r="N798" s="8" t="s">
        <v>52</v>
      </c>
      <c r="O798" s="5"/>
      <c r="P798" s="5"/>
      <c r="Q798">
        <f>VLOOKUP($L798,LocID!$B$2:$I$966, 7, FALSE)</f>
        <v>-73.996498107910099</v>
      </c>
      <c r="S798"/>
    </row>
    <row r="799" spans="1:19" ht="22.5" x14ac:dyDescent="0.25">
      <c r="A799" s="5">
        <v>136</v>
      </c>
      <c r="B799" s="6">
        <v>2015.0549000000001</v>
      </c>
      <c r="C799" s="9" t="s">
        <v>138</v>
      </c>
      <c r="D799" s="23" t="s">
        <v>1660</v>
      </c>
      <c r="E799" s="23" t="s">
        <v>1661</v>
      </c>
      <c r="F799" s="8" t="s">
        <v>1658</v>
      </c>
      <c r="G799" s="8" t="s">
        <v>1658</v>
      </c>
      <c r="H799" s="8" t="s">
        <v>107</v>
      </c>
      <c r="I799" s="8" t="s">
        <v>50</v>
      </c>
      <c r="J799" s="8" t="s">
        <v>51</v>
      </c>
      <c r="K799" s="19" t="s">
        <v>98</v>
      </c>
      <c r="L799" s="8" t="str">
        <f t="shared" si="24"/>
        <v>Kingston_NY</v>
      </c>
      <c r="M799" s="9" t="str">
        <f t="shared" si="25"/>
        <v>-73.9964981079101_PACT</v>
      </c>
      <c r="N799" s="19" t="s">
        <v>98</v>
      </c>
      <c r="O799" s="5"/>
      <c r="P799" s="5"/>
      <c r="Q799">
        <f>VLOOKUP($L799,LocID!$B$2:$I$966, 7, FALSE)</f>
        <v>-73.996498107910099</v>
      </c>
      <c r="S799"/>
    </row>
    <row r="800" spans="1:19" ht="33" x14ac:dyDescent="0.25">
      <c r="A800" s="5">
        <v>1538</v>
      </c>
      <c r="B800" s="6">
        <v>2011.827</v>
      </c>
      <c r="C800" s="8" t="s">
        <v>147</v>
      </c>
      <c r="D800" s="8" t="s">
        <v>1662</v>
      </c>
      <c r="E800" s="8" t="s">
        <v>1663</v>
      </c>
      <c r="F800" s="10" t="s">
        <v>1664</v>
      </c>
      <c r="G800" s="10" t="s">
        <v>1664</v>
      </c>
      <c r="H800" s="8" t="s">
        <v>20</v>
      </c>
      <c r="I800" s="9" t="s">
        <v>740</v>
      </c>
      <c r="J800" s="8" t="s">
        <v>740</v>
      </c>
      <c r="K800" s="8" t="s">
        <v>23</v>
      </c>
      <c r="L800" s="8" t="str">
        <f t="shared" si="24"/>
        <v>Kitchener_Canada</v>
      </c>
      <c r="M800" s="9" t="str">
        <f t="shared" si="25"/>
        <v>-80.4869003295898_Multimodal</v>
      </c>
      <c r="N800" s="8" t="s">
        <v>23</v>
      </c>
      <c r="O800" s="5"/>
      <c r="P800" s="5"/>
      <c r="Q800">
        <f>VLOOKUP($L800,LocID!$B$2:$I$966, 7, FALSE)</f>
        <v>-80.486900329589801</v>
      </c>
      <c r="S800"/>
    </row>
    <row r="801" spans="1:19" ht="33" x14ac:dyDescent="0.25">
      <c r="A801" s="5">
        <v>1581</v>
      </c>
      <c r="B801" s="6">
        <v>2012.2840000000001</v>
      </c>
      <c r="C801" s="10" t="s">
        <v>87</v>
      </c>
      <c r="D801" s="10" t="s">
        <v>1665</v>
      </c>
      <c r="E801" s="10" t="s">
        <v>1663</v>
      </c>
      <c r="F801" s="10" t="s">
        <v>1664</v>
      </c>
      <c r="G801" s="10" t="s">
        <v>1664</v>
      </c>
      <c r="H801" s="8" t="s">
        <v>20</v>
      </c>
      <c r="I801" s="9" t="s">
        <v>740</v>
      </c>
      <c r="J801" s="8" t="s">
        <v>740</v>
      </c>
      <c r="K801" s="10" t="s">
        <v>23</v>
      </c>
      <c r="L801" s="8" t="str">
        <f t="shared" si="24"/>
        <v>Kitchener_Canada</v>
      </c>
      <c r="M801" s="9" t="str">
        <f t="shared" si="25"/>
        <v>-80.4869003295898_Multimodal</v>
      </c>
      <c r="N801" s="10" t="s">
        <v>23</v>
      </c>
      <c r="O801" s="5"/>
      <c r="P801" s="5"/>
      <c r="Q801">
        <f>VLOOKUP($L801,LocID!$B$2:$I$966, 7, FALSE)</f>
        <v>-80.486900329589801</v>
      </c>
      <c r="S801"/>
    </row>
    <row r="802" spans="1:19" x14ac:dyDescent="0.25">
      <c r="A802" s="5">
        <v>1838</v>
      </c>
      <c r="B802" s="25">
        <v>2012.883</v>
      </c>
      <c r="C802" s="24" t="s">
        <v>62</v>
      </c>
      <c r="D802" s="24" t="s">
        <v>1666</v>
      </c>
      <c r="E802" s="24" t="s">
        <v>1667</v>
      </c>
      <c r="F802" s="24" t="s">
        <v>1668</v>
      </c>
      <c r="G802" s="24" t="s">
        <v>1668</v>
      </c>
      <c r="H802" s="24" t="s">
        <v>320</v>
      </c>
      <c r="I802" s="8" t="s">
        <v>50</v>
      </c>
      <c r="J802" s="24" t="s">
        <v>51</v>
      </c>
      <c r="K802" s="12" t="s">
        <v>52</v>
      </c>
      <c r="L802" s="8" t="str">
        <f t="shared" si="24"/>
        <v>Knox County_ME</v>
      </c>
      <c r="M802" s="9" t="str">
        <f t="shared" si="25"/>
        <v>-69.1719055175781_Transit</v>
      </c>
      <c r="N802" s="12" t="s">
        <v>52</v>
      </c>
      <c r="O802" s="5"/>
      <c r="P802" s="5"/>
      <c r="Q802">
        <f>VLOOKUP($L802,LocID!$B$2:$I$966, 7, FALSE)</f>
        <v>-69.171905517578097</v>
      </c>
      <c r="S802"/>
    </row>
    <row r="803" spans="1:19" ht="33" x14ac:dyDescent="0.25">
      <c r="A803" s="5">
        <v>305</v>
      </c>
      <c r="B803" s="6">
        <v>2007.0830000000001</v>
      </c>
      <c r="C803" s="8">
        <v>2007</v>
      </c>
      <c r="D803" s="8" t="s">
        <v>1669</v>
      </c>
      <c r="E803" s="8" t="s">
        <v>1670</v>
      </c>
      <c r="F803" s="10" t="s">
        <v>1670</v>
      </c>
      <c r="G803" s="10" t="s">
        <v>1670</v>
      </c>
      <c r="H803" s="8" t="s">
        <v>76</v>
      </c>
      <c r="I803" s="8" t="s">
        <v>50</v>
      </c>
      <c r="J803" s="10" t="s">
        <v>77</v>
      </c>
      <c r="K803" s="8" t="s">
        <v>26</v>
      </c>
      <c r="L803" s="8" t="str">
        <f t="shared" si="24"/>
        <v>La Canada Flintridge_CA</v>
      </c>
      <c r="M803" s="9" t="str">
        <f t="shared" si="25"/>
        <v>-118.207252502441_Parking and TDM</v>
      </c>
      <c r="N803" s="8" t="s">
        <v>26</v>
      </c>
      <c r="O803" s="5"/>
      <c r="P803" s="5"/>
      <c r="Q803">
        <f>VLOOKUP($L803,LocID!$B$2:$I$966, 7, FALSE)</f>
        <v>-118.20725250244099</v>
      </c>
      <c r="S803"/>
    </row>
    <row r="804" spans="1:19" ht="33" x14ac:dyDescent="0.25">
      <c r="A804" s="5">
        <v>493</v>
      </c>
      <c r="B804" s="13">
        <v>2007.461</v>
      </c>
      <c r="C804" s="10">
        <v>2007</v>
      </c>
      <c r="D804" s="10" t="s">
        <v>1671</v>
      </c>
      <c r="E804" s="10" t="s">
        <v>1672</v>
      </c>
      <c r="F804" s="10" t="s">
        <v>1673</v>
      </c>
      <c r="G804" s="10" t="s">
        <v>1673</v>
      </c>
      <c r="H804" s="10" t="s">
        <v>76</v>
      </c>
      <c r="I804" s="8" t="s">
        <v>50</v>
      </c>
      <c r="J804" s="10" t="s">
        <v>77</v>
      </c>
      <c r="K804" s="10" t="s">
        <v>26</v>
      </c>
      <c r="L804" s="8" t="str">
        <f t="shared" si="24"/>
        <v>La Jolla_CA</v>
      </c>
      <c r="M804" s="9" t="str">
        <f t="shared" si="25"/>
        <v>-117.255386352539_Parking and TDM</v>
      </c>
      <c r="N804" s="10" t="s">
        <v>26</v>
      </c>
      <c r="O804" s="5"/>
      <c r="P804" s="5"/>
      <c r="Q804">
        <f>VLOOKUP($L804,LocID!$B$2:$I$966, 7, FALSE)</f>
        <v>-117.25538635253901</v>
      </c>
      <c r="S804"/>
    </row>
    <row r="805" spans="1:19" ht="33" x14ac:dyDescent="0.25">
      <c r="A805" s="5">
        <v>494</v>
      </c>
      <c r="B805" s="13">
        <v>2007.432</v>
      </c>
      <c r="C805" s="10">
        <v>2007</v>
      </c>
      <c r="D805" s="10" t="s">
        <v>1674</v>
      </c>
      <c r="E805" s="10" t="s">
        <v>1672</v>
      </c>
      <c r="F805" s="10" t="s">
        <v>1673</v>
      </c>
      <c r="G805" s="10" t="s">
        <v>1673</v>
      </c>
      <c r="H805" s="10" t="s">
        <v>76</v>
      </c>
      <c r="I805" s="8" t="s">
        <v>50</v>
      </c>
      <c r="J805" s="10" t="s">
        <v>77</v>
      </c>
      <c r="K805" s="10" t="s">
        <v>26</v>
      </c>
      <c r="L805" s="8" t="str">
        <f t="shared" si="24"/>
        <v>La Jolla_CA</v>
      </c>
      <c r="M805" s="9" t="str">
        <f t="shared" si="25"/>
        <v>-117.255386352539_Parking and TDM</v>
      </c>
      <c r="N805" s="10" t="s">
        <v>26</v>
      </c>
      <c r="O805" s="5"/>
      <c r="P805" s="5"/>
      <c r="Q805">
        <f>VLOOKUP($L805,LocID!$B$2:$I$966, 7, FALSE)</f>
        <v>-117.25538635253901</v>
      </c>
      <c r="S805"/>
    </row>
    <row r="806" spans="1:19" x14ac:dyDescent="0.25">
      <c r="A806" s="5">
        <v>386</v>
      </c>
      <c r="B806" s="6">
        <v>2007.123</v>
      </c>
      <c r="C806" s="8">
        <v>2007</v>
      </c>
      <c r="D806" s="8" t="s">
        <v>1675</v>
      </c>
      <c r="E806" s="8" t="s">
        <v>1676</v>
      </c>
      <c r="F806" s="10" t="s">
        <v>1677</v>
      </c>
      <c r="G806" s="10" t="s">
        <v>1677</v>
      </c>
      <c r="H806" s="8" t="s">
        <v>808</v>
      </c>
      <c r="I806" s="8" t="s">
        <v>50</v>
      </c>
      <c r="J806" s="10" t="s">
        <v>61</v>
      </c>
      <c r="K806" s="8" t="s">
        <v>52</v>
      </c>
      <c r="L806" s="8" t="str">
        <f t="shared" si="24"/>
        <v>Lafayette_IN</v>
      </c>
      <c r="M806" s="9" t="str">
        <f t="shared" si="25"/>
        <v>-86.8765487670898_Transit</v>
      </c>
      <c r="N806" s="8" t="s">
        <v>52</v>
      </c>
      <c r="O806" s="5"/>
      <c r="P806" s="5"/>
      <c r="Q806">
        <f>VLOOKUP($L806,LocID!$B$2:$I$966, 7, FALSE)</f>
        <v>-86.876548767089801</v>
      </c>
      <c r="S806"/>
    </row>
    <row r="807" spans="1:19" ht="33" x14ac:dyDescent="0.25">
      <c r="A807" s="5">
        <v>1825</v>
      </c>
      <c r="B807" s="6">
        <v>2013.0077000000001</v>
      </c>
      <c r="C807" s="12" t="s">
        <v>62</v>
      </c>
      <c r="D807" s="12" t="s">
        <v>1678</v>
      </c>
      <c r="E807" s="15" t="s">
        <v>1679</v>
      </c>
      <c r="F807" s="15" t="s">
        <v>1680</v>
      </c>
      <c r="G807" s="15" t="s">
        <v>1680</v>
      </c>
      <c r="H807" s="15" t="s">
        <v>165</v>
      </c>
      <c r="I807" s="8" t="s">
        <v>50</v>
      </c>
      <c r="J807" s="15" t="s">
        <v>161</v>
      </c>
      <c r="K807" s="12" t="s">
        <v>23</v>
      </c>
      <c r="L807" s="8" t="str">
        <f t="shared" si="24"/>
        <v>Lake City_FL</v>
      </c>
      <c r="M807" s="9" t="str">
        <f t="shared" si="25"/>
        <v>-82.6371231079101_Multimodal</v>
      </c>
      <c r="N807" s="12" t="s">
        <v>23</v>
      </c>
      <c r="O807" s="5"/>
      <c r="P807" s="5"/>
      <c r="Q807">
        <f>VLOOKUP($L807,LocID!$B$2:$I$966, 7, FALSE)</f>
        <v>-82.637123107910099</v>
      </c>
      <c r="S807"/>
    </row>
    <row r="808" spans="1:19" ht="33" x14ac:dyDescent="0.25">
      <c r="A808" s="5">
        <v>384</v>
      </c>
      <c r="B808" s="13">
        <v>2007.3389999999999</v>
      </c>
      <c r="C808" s="10">
        <v>2007</v>
      </c>
      <c r="D808" s="10" t="s">
        <v>1681</v>
      </c>
      <c r="E808" s="10" t="s">
        <v>1682</v>
      </c>
      <c r="F808" s="10" t="s">
        <v>1683</v>
      </c>
      <c r="G808" s="10" t="s">
        <v>1683</v>
      </c>
      <c r="H808" s="10" t="s">
        <v>76</v>
      </c>
      <c r="I808" s="8" t="s">
        <v>50</v>
      </c>
      <c r="J808" s="10" t="s">
        <v>77</v>
      </c>
      <c r="K808" s="10" t="s">
        <v>26</v>
      </c>
      <c r="L808" s="8" t="str">
        <f t="shared" si="24"/>
        <v>Lake Tahoe_CA</v>
      </c>
      <c r="M808" s="9" t="str">
        <f t="shared" si="25"/>
        <v>-120.007133483886_Parking and TDM</v>
      </c>
      <c r="N808" s="10" t="s">
        <v>26</v>
      </c>
      <c r="O808" s="5"/>
      <c r="P808" s="5"/>
      <c r="Q808">
        <f>VLOOKUP($L808,LocID!$B$2:$I$966, 7, FALSE)</f>
        <v>-120.00713348388599</v>
      </c>
      <c r="S808"/>
    </row>
    <row r="809" spans="1:19" ht="33" x14ac:dyDescent="0.25">
      <c r="A809" s="5">
        <v>127</v>
      </c>
      <c r="B809" s="6">
        <v>2015.06</v>
      </c>
      <c r="C809" s="9" t="s">
        <v>138</v>
      </c>
      <c r="D809" s="17" t="s">
        <v>1684</v>
      </c>
      <c r="E809" s="17" t="s">
        <v>1103</v>
      </c>
      <c r="F809" s="19"/>
      <c r="G809" s="19" t="s">
        <v>1685</v>
      </c>
      <c r="H809" s="19" t="s">
        <v>244</v>
      </c>
      <c r="I809" s="8" t="s">
        <v>50</v>
      </c>
      <c r="J809" s="19" t="s">
        <v>245</v>
      </c>
      <c r="K809" s="19" t="s">
        <v>23</v>
      </c>
      <c r="L809" s="8" t="str">
        <f t="shared" si="24"/>
        <v>Lakewood_CO</v>
      </c>
      <c r="M809" s="9" t="str">
        <f t="shared" si="25"/>
        <v>-105.082069396972_Multimodal</v>
      </c>
      <c r="N809" s="19" t="s">
        <v>23</v>
      </c>
      <c r="O809" s="5"/>
      <c r="P809" s="5"/>
      <c r="Q809">
        <f>VLOOKUP($L809,LocID!$B$2:$I$966, 7, FALSE)</f>
        <v>-105.082069396972</v>
      </c>
      <c r="S809"/>
    </row>
    <row r="810" spans="1:19" ht="33" x14ac:dyDescent="0.25">
      <c r="A810" s="5">
        <v>2375</v>
      </c>
      <c r="B810" s="6">
        <v>2014.0288</v>
      </c>
      <c r="C810" s="8" t="s">
        <v>92</v>
      </c>
      <c r="D810" s="8" t="s">
        <v>1686</v>
      </c>
      <c r="E810" s="8" t="s">
        <v>1103</v>
      </c>
      <c r="F810" s="8" t="s">
        <v>1685</v>
      </c>
      <c r="G810" s="8" t="s">
        <v>1685</v>
      </c>
      <c r="H810" s="8" t="s">
        <v>244</v>
      </c>
      <c r="I810" s="8" t="s">
        <v>50</v>
      </c>
      <c r="J810" s="8" t="s">
        <v>245</v>
      </c>
      <c r="K810" s="12" t="s">
        <v>23</v>
      </c>
      <c r="L810" s="8" t="str">
        <f t="shared" si="24"/>
        <v>Lakewood_CO</v>
      </c>
      <c r="M810" s="9" t="str">
        <f t="shared" si="25"/>
        <v>-105.082069396972_Multimodal</v>
      </c>
      <c r="N810" s="12" t="s">
        <v>23</v>
      </c>
      <c r="O810" s="5"/>
      <c r="P810" s="5"/>
      <c r="Q810">
        <f>VLOOKUP($L810,LocID!$B$2:$I$966, 7, FALSE)</f>
        <v>-105.082069396972</v>
      </c>
      <c r="S810"/>
    </row>
    <row r="811" spans="1:19" x14ac:dyDescent="0.25">
      <c r="A811" s="5">
        <v>1573</v>
      </c>
      <c r="B811" s="6">
        <v>2012.1559999999999</v>
      </c>
      <c r="C811" s="8" t="s">
        <v>87</v>
      </c>
      <c r="D811" s="8" t="s">
        <v>1687</v>
      </c>
      <c r="E811" s="8" t="s">
        <v>1688</v>
      </c>
      <c r="F811" s="10" t="s">
        <v>1685</v>
      </c>
      <c r="G811" s="10" t="s">
        <v>1685</v>
      </c>
      <c r="H811" s="8" t="s">
        <v>261</v>
      </c>
      <c r="I811" s="8" t="s">
        <v>50</v>
      </c>
      <c r="J811" s="8" t="s">
        <v>123</v>
      </c>
      <c r="K811" s="8" t="s">
        <v>52</v>
      </c>
      <c r="L811" s="8" t="str">
        <f t="shared" si="24"/>
        <v>Lakewood_WA</v>
      </c>
      <c r="M811" s="9" t="str">
        <f t="shared" si="25"/>
        <v>-122.514930725097_Transit</v>
      </c>
      <c r="N811" s="8" t="s">
        <v>52</v>
      </c>
      <c r="O811" s="5"/>
      <c r="P811" s="5"/>
      <c r="Q811">
        <f>VLOOKUP($L811,LocID!$B$2:$I$966, 7, FALSE)</f>
        <v>-122.514930725097</v>
      </c>
      <c r="S811"/>
    </row>
    <row r="812" spans="1:19" x14ac:dyDescent="0.25">
      <c r="A812" s="5">
        <v>284</v>
      </c>
      <c r="B812" s="6">
        <v>2015.1246000000001</v>
      </c>
      <c r="C812" s="9" t="s">
        <v>138</v>
      </c>
      <c r="D812" s="17" t="s">
        <v>1689</v>
      </c>
      <c r="E812" s="17" t="s">
        <v>1688</v>
      </c>
      <c r="F812" s="9" t="s">
        <v>1685</v>
      </c>
      <c r="G812" s="9" t="s">
        <v>1685</v>
      </c>
      <c r="H812" s="9" t="s">
        <v>261</v>
      </c>
      <c r="I812" s="8" t="s">
        <v>50</v>
      </c>
      <c r="J812" s="9" t="s">
        <v>123</v>
      </c>
      <c r="K812" s="9" t="s">
        <v>52</v>
      </c>
      <c r="L812" s="8" t="str">
        <f t="shared" si="24"/>
        <v>Lakewood_WA</v>
      </c>
      <c r="M812" s="9" t="str">
        <f t="shared" si="25"/>
        <v>-122.514930725097_Transit</v>
      </c>
      <c r="N812" s="9" t="s">
        <v>52</v>
      </c>
      <c r="O812" s="5"/>
      <c r="P812" s="5"/>
      <c r="Q812">
        <f>VLOOKUP($L812,LocID!$B$2:$I$966, 7, FALSE)</f>
        <v>-122.514930725097</v>
      </c>
      <c r="S812"/>
    </row>
    <row r="813" spans="1:19" ht="33" x14ac:dyDescent="0.25">
      <c r="A813" s="5">
        <v>1358</v>
      </c>
      <c r="B813" s="6">
        <v>2011.461</v>
      </c>
      <c r="C813" s="8" t="s">
        <v>409</v>
      </c>
      <c r="D813" s="8" t="s">
        <v>1690</v>
      </c>
      <c r="E813" s="8" t="s">
        <v>1691</v>
      </c>
      <c r="F813" s="10" t="s">
        <v>1692</v>
      </c>
      <c r="G813" s="10" t="s">
        <v>1692</v>
      </c>
      <c r="H813" s="8" t="s">
        <v>76</v>
      </c>
      <c r="I813" s="8" t="s">
        <v>50</v>
      </c>
      <c r="J813" s="8" t="s">
        <v>77</v>
      </c>
      <c r="K813" s="8" t="s">
        <v>26</v>
      </c>
      <c r="L813" s="8" t="str">
        <f t="shared" si="24"/>
        <v>Lancaster_CA</v>
      </c>
      <c r="M813" s="9" t="str">
        <f t="shared" si="25"/>
        <v>-118.144783020019_Parking and TDM</v>
      </c>
      <c r="N813" s="8" t="s">
        <v>26</v>
      </c>
      <c r="O813" s="5"/>
      <c r="P813" s="5"/>
      <c r="Q813">
        <f>VLOOKUP($L813,LocID!$B$2:$I$966, 7, FALSE)</f>
        <v>-118.14478302001901</v>
      </c>
      <c r="S813"/>
    </row>
    <row r="814" spans="1:19" ht="33" x14ac:dyDescent="0.25">
      <c r="A814" s="5">
        <v>1737</v>
      </c>
      <c r="B814" s="6">
        <v>2012.8620000000001</v>
      </c>
      <c r="C814" s="12" t="s">
        <v>90</v>
      </c>
      <c r="D814" s="12" t="s">
        <v>1693</v>
      </c>
      <c r="E814" s="12" t="s">
        <v>1691</v>
      </c>
      <c r="F814" s="12" t="s">
        <v>1692</v>
      </c>
      <c r="G814" s="12" t="s">
        <v>1692</v>
      </c>
      <c r="H814" s="12" t="s">
        <v>76</v>
      </c>
      <c r="I814" s="8" t="s">
        <v>50</v>
      </c>
      <c r="J814" s="12" t="s">
        <v>77</v>
      </c>
      <c r="K814" s="12" t="s">
        <v>23</v>
      </c>
      <c r="L814" s="8" t="str">
        <f t="shared" si="24"/>
        <v>Lancaster_CA</v>
      </c>
      <c r="M814" s="9" t="str">
        <f t="shared" si="25"/>
        <v>-118.144783020019_Multimodal</v>
      </c>
      <c r="N814" s="12" t="s">
        <v>23</v>
      </c>
      <c r="O814" s="5"/>
      <c r="P814" s="5"/>
      <c r="Q814">
        <f>VLOOKUP($L814,LocID!$B$2:$I$966, 7, FALSE)</f>
        <v>-118.14478302001901</v>
      </c>
      <c r="S814"/>
    </row>
    <row r="815" spans="1:19" x14ac:dyDescent="0.25">
      <c r="A815" s="5">
        <v>2076</v>
      </c>
      <c r="B815" s="6">
        <v>2013.0807</v>
      </c>
      <c r="C815" s="8" t="s">
        <v>112</v>
      </c>
      <c r="D815" s="8" t="s">
        <v>1694</v>
      </c>
      <c r="E815" s="8" t="s">
        <v>1695</v>
      </c>
      <c r="F815" s="8" t="s">
        <v>1692</v>
      </c>
      <c r="G815" s="8" t="s">
        <v>1692</v>
      </c>
      <c r="H815" s="8" t="s">
        <v>76</v>
      </c>
      <c r="I815" s="8" t="s">
        <v>50</v>
      </c>
      <c r="J815" s="8" t="s">
        <v>77</v>
      </c>
      <c r="K815" s="12" t="s">
        <v>52</v>
      </c>
      <c r="L815" s="8" t="str">
        <f t="shared" si="24"/>
        <v>Lancaster_CA</v>
      </c>
      <c r="M815" s="9" t="str">
        <f t="shared" si="25"/>
        <v>-118.144783020019_Transit</v>
      </c>
      <c r="N815" s="12" t="s">
        <v>52</v>
      </c>
      <c r="O815" s="5"/>
      <c r="P815" s="5"/>
      <c r="Q815">
        <f>VLOOKUP($L815,LocID!$B$2:$I$966, 7, FALSE)</f>
        <v>-118.14478302001901</v>
      </c>
      <c r="S815"/>
    </row>
    <row r="816" spans="1:19" x14ac:dyDescent="0.25">
      <c r="A816" s="5">
        <v>2342</v>
      </c>
      <c r="B816" s="6">
        <v>2014.0406</v>
      </c>
      <c r="C816" s="8" t="s">
        <v>92</v>
      </c>
      <c r="D816" s="8" t="s">
        <v>1696</v>
      </c>
      <c r="E816" s="8" t="s">
        <v>1695</v>
      </c>
      <c r="F816" s="8" t="s">
        <v>1692</v>
      </c>
      <c r="G816" s="8" t="s">
        <v>1692</v>
      </c>
      <c r="H816" s="8" t="s">
        <v>76</v>
      </c>
      <c r="I816" s="8" t="s">
        <v>50</v>
      </c>
      <c r="J816" s="8" t="s">
        <v>77</v>
      </c>
      <c r="K816" s="12" t="s">
        <v>52</v>
      </c>
      <c r="L816" s="8" t="str">
        <f t="shared" si="24"/>
        <v>Lancaster_CA</v>
      </c>
      <c r="M816" s="9" t="str">
        <f t="shared" si="25"/>
        <v>-118.144783020019_Transit</v>
      </c>
      <c r="N816" s="12" t="s">
        <v>52</v>
      </c>
      <c r="O816" s="5"/>
      <c r="P816" s="5"/>
      <c r="Q816">
        <f>VLOOKUP($L816,LocID!$B$2:$I$966, 7, FALSE)</f>
        <v>-118.14478302001901</v>
      </c>
      <c r="S816"/>
    </row>
    <row r="817" spans="1:19" x14ac:dyDescent="0.25">
      <c r="A817" s="5">
        <v>1743</v>
      </c>
      <c r="B817" s="6">
        <v>2012.7270000000001</v>
      </c>
      <c r="C817" s="12" t="s">
        <v>90</v>
      </c>
      <c r="D817" s="12" t="s">
        <v>1697</v>
      </c>
      <c r="E817" s="12" t="s">
        <v>368</v>
      </c>
      <c r="F817" s="12" t="s">
        <v>1698</v>
      </c>
      <c r="G817" s="12" t="s">
        <v>1698</v>
      </c>
      <c r="H817" s="12" t="s">
        <v>192</v>
      </c>
      <c r="I817" s="8" t="s">
        <v>50</v>
      </c>
      <c r="J817" s="12" t="s">
        <v>51</v>
      </c>
      <c r="K817" s="12" t="s">
        <v>52</v>
      </c>
      <c r="L817" s="8" t="str">
        <f t="shared" si="24"/>
        <v>Langley Park_MD</v>
      </c>
      <c r="M817" s="9" t="str">
        <f t="shared" si="25"/>
        <v>-76.9813537597656_Transit</v>
      </c>
      <c r="N817" s="12" t="s">
        <v>52</v>
      </c>
      <c r="O817" s="5"/>
      <c r="P817" s="5"/>
      <c r="Q817">
        <f>VLOOKUP($L817,LocID!$B$2:$I$966, 7, FALSE)</f>
        <v>-76.981353759765597</v>
      </c>
      <c r="S817"/>
    </row>
    <row r="818" spans="1:19" ht="33" x14ac:dyDescent="0.25">
      <c r="A818" s="5">
        <v>1159</v>
      </c>
      <c r="B818" s="6">
        <v>2010.675</v>
      </c>
      <c r="C818" s="8" t="s">
        <v>274</v>
      </c>
      <c r="D818" s="11" t="s">
        <v>1699</v>
      </c>
      <c r="E818" s="8" t="s">
        <v>1700</v>
      </c>
      <c r="F818" s="10" t="s">
        <v>1701</v>
      </c>
      <c r="G818" s="10" t="s">
        <v>1701</v>
      </c>
      <c r="H818" s="8" t="s">
        <v>156</v>
      </c>
      <c r="I818" s="8" t="s">
        <v>50</v>
      </c>
      <c r="J818" s="8" t="s">
        <v>51</v>
      </c>
      <c r="K818" s="8" t="s">
        <v>26</v>
      </c>
      <c r="L818" s="8" t="str">
        <f t="shared" si="24"/>
        <v>Lansdale_PA</v>
      </c>
      <c r="M818" s="9" t="str">
        <f t="shared" si="25"/>
        <v>-75.2853088378906_Parking and TDM</v>
      </c>
      <c r="N818" s="8" t="s">
        <v>26</v>
      </c>
      <c r="O818" s="5"/>
      <c r="P818" s="5"/>
      <c r="Q818">
        <f>VLOOKUP($L818,LocID!$B$2:$I$966, 7, FALSE)</f>
        <v>-75.285308837890597</v>
      </c>
      <c r="S818"/>
    </row>
    <row r="819" spans="1:19" x14ac:dyDescent="0.25">
      <c r="A819" s="5">
        <v>1559</v>
      </c>
      <c r="B819" s="6">
        <v>2012.402</v>
      </c>
      <c r="C819" s="8" t="s">
        <v>87</v>
      </c>
      <c r="D819" s="20" t="s">
        <v>1702</v>
      </c>
      <c r="E819" s="20" t="s">
        <v>1703</v>
      </c>
      <c r="F819" s="20" t="s">
        <v>1704</v>
      </c>
      <c r="G819" s="20" t="s">
        <v>1704</v>
      </c>
      <c r="H819" s="20" t="s">
        <v>183</v>
      </c>
      <c r="I819" s="8" t="s">
        <v>50</v>
      </c>
      <c r="J819" s="20" t="s">
        <v>61</v>
      </c>
      <c r="K819" s="8" t="s">
        <v>52</v>
      </c>
      <c r="L819" s="8" t="str">
        <f t="shared" si="24"/>
        <v>Lansing_MI</v>
      </c>
      <c r="M819" s="9" t="str">
        <f t="shared" si="25"/>
        <v>-84.5933380126953_Transit</v>
      </c>
      <c r="N819" s="8" t="s">
        <v>52</v>
      </c>
      <c r="O819" s="5"/>
      <c r="P819" s="5"/>
      <c r="Q819">
        <f>VLOOKUP($L819,LocID!$B$2:$I$966, 7, FALSE)</f>
        <v>-84.593338012695298</v>
      </c>
      <c r="S819"/>
    </row>
    <row r="820" spans="1:19" ht="22.5" x14ac:dyDescent="0.25">
      <c r="A820" s="5">
        <v>481</v>
      </c>
      <c r="B820" s="6">
        <v>2007.1420000000001</v>
      </c>
      <c r="C820" s="8">
        <v>2007</v>
      </c>
      <c r="D820" s="8" t="s">
        <v>1705</v>
      </c>
      <c r="E820" s="8" t="s">
        <v>1706</v>
      </c>
      <c r="F820" s="10" t="s">
        <v>1707</v>
      </c>
      <c r="G820" s="10" t="s">
        <v>1707</v>
      </c>
      <c r="H820" s="8" t="s">
        <v>822</v>
      </c>
      <c r="I820" s="8" t="s">
        <v>50</v>
      </c>
      <c r="J820" s="10" t="s">
        <v>245</v>
      </c>
      <c r="K820" s="8" t="s">
        <v>26</v>
      </c>
      <c r="L820" s="8" t="str">
        <f t="shared" si="24"/>
        <v>Laramie_WY</v>
      </c>
      <c r="M820" s="9" t="str">
        <f t="shared" si="25"/>
        <v>-105.59031677246_Parking and TDM</v>
      </c>
      <c r="N820" s="8" t="s">
        <v>26</v>
      </c>
      <c r="O820" s="5"/>
      <c r="P820" s="5"/>
      <c r="Q820">
        <f>VLOOKUP($L820,LocID!$B$2:$I$966, 7, FALSE)</f>
        <v>-105.59031677246</v>
      </c>
      <c r="S820"/>
    </row>
    <row r="821" spans="1:19" ht="33" x14ac:dyDescent="0.25">
      <c r="A821" s="5">
        <v>388</v>
      </c>
      <c r="B821" s="6">
        <v>2007.1289999999999</v>
      </c>
      <c r="C821" s="8">
        <v>2007</v>
      </c>
      <c r="D821" s="8" t="s">
        <v>1708</v>
      </c>
      <c r="E821" s="8" t="s">
        <v>1709</v>
      </c>
      <c r="F821" s="10" t="s">
        <v>1710</v>
      </c>
      <c r="G821" s="10" t="s">
        <v>1710</v>
      </c>
      <c r="H821" s="8" t="s">
        <v>76</v>
      </c>
      <c r="I821" s="8" t="s">
        <v>50</v>
      </c>
      <c r="J821" s="10" t="s">
        <v>77</v>
      </c>
      <c r="K821" s="8" t="s">
        <v>23</v>
      </c>
      <c r="L821" s="8" t="str">
        <f t="shared" si="24"/>
        <v>Larkspur_CA</v>
      </c>
      <c r="M821" s="9" t="str">
        <f t="shared" si="25"/>
        <v>-122.535522460937_Multimodal</v>
      </c>
      <c r="N821" s="8" t="s">
        <v>23</v>
      </c>
      <c r="O821" s="5"/>
      <c r="P821" s="5"/>
      <c r="Q821">
        <f>VLOOKUP($L821,LocID!$B$2:$I$966, 7, FALSE)</f>
        <v>-122.535522460937</v>
      </c>
      <c r="S821"/>
    </row>
    <row r="822" spans="1:19" ht="33" x14ac:dyDescent="0.25">
      <c r="A822" s="5">
        <v>428</v>
      </c>
      <c r="B822" s="6">
        <v>2007.0619999999999</v>
      </c>
      <c r="C822" s="8">
        <v>2007</v>
      </c>
      <c r="D822" s="8" t="s">
        <v>1711</v>
      </c>
      <c r="E822" s="8" t="s">
        <v>1709</v>
      </c>
      <c r="F822" s="10" t="s">
        <v>1710</v>
      </c>
      <c r="G822" s="10" t="s">
        <v>1710</v>
      </c>
      <c r="H822" s="8" t="s">
        <v>76</v>
      </c>
      <c r="I822" s="8" t="s">
        <v>50</v>
      </c>
      <c r="J822" s="10" t="s">
        <v>77</v>
      </c>
      <c r="K822" s="8" t="s">
        <v>23</v>
      </c>
      <c r="L822" s="8" t="str">
        <f t="shared" si="24"/>
        <v>Larkspur_CA</v>
      </c>
      <c r="M822" s="9" t="str">
        <f t="shared" si="25"/>
        <v>-122.535522460937_Multimodal</v>
      </c>
      <c r="N822" s="8" t="s">
        <v>23</v>
      </c>
      <c r="O822" s="5"/>
      <c r="P822" s="5"/>
      <c r="Q822">
        <f>VLOOKUP($L822,LocID!$B$2:$I$966, 7, FALSE)</f>
        <v>-122.535522460937</v>
      </c>
      <c r="S822"/>
    </row>
    <row r="823" spans="1:19" ht="33" x14ac:dyDescent="0.25">
      <c r="A823" s="5">
        <v>2519</v>
      </c>
      <c r="B823" s="6">
        <v>2012.6489999999999</v>
      </c>
      <c r="C823" s="12" t="s">
        <v>173</v>
      </c>
      <c r="D823" s="12" t="s">
        <v>1712</v>
      </c>
      <c r="E823" s="12" t="s">
        <v>1713</v>
      </c>
      <c r="F823" s="12" t="s">
        <v>1710</v>
      </c>
      <c r="G823" s="12" t="s">
        <v>1710</v>
      </c>
      <c r="H823" s="12" t="s">
        <v>76</v>
      </c>
      <c r="I823" s="8" t="s">
        <v>50</v>
      </c>
      <c r="J823" s="12" t="s">
        <v>77</v>
      </c>
      <c r="K823" s="12" t="s">
        <v>23</v>
      </c>
      <c r="L823" s="8" t="str">
        <f t="shared" si="24"/>
        <v>Larkspur_CA</v>
      </c>
      <c r="M823" s="9" t="str">
        <f t="shared" si="25"/>
        <v>-122.535522460937_Multimodal</v>
      </c>
      <c r="N823" s="12" t="s">
        <v>23</v>
      </c>
      <c r="O823" s="5"/>
      <c r="P823" s="5"/>
      <c r="Q823">
        <f>VLOOKUP($L823,LocID!$B$2:$I$966, 7, FALSE)</f>
        <v>-122.535522460937</v>
      </c>
      <c r="S823"/>
    </row>
    <row r="824" spans="1:19" x14ac:dyDescent="0.25">
      <c r="A824" s="5">
        <v>2381</v>
      </c>
      <c r="B824" s="6">
        <v>2014.0498</v>
      </c>
      <c r="C824" s="8" t="s">
        <v>92</v>
      </c>
      <c r="D824" s="8" t="s">
        <v>1714</v>
      </c>
      <c r="E824" s="8" t="s">
        <v>1715</v>
      </c>
      <c r="F824" s="8" t="s">
        <v>1716</v>
      </c>
      <c r="G824" s="8" t="s">
        <v>1716</v>
      </c>
      <c r="H824" s="8" t="s">
        <v>127</v>
      </c>
      <c r="I824" s="8" t="s">
        <v>50</v>
      </c>
      <c r="J824" s="8" t="s">
        <v>128</v>
      </c>
      <c r="K824" s="12" t="s">
        <v>52</v>
      </c>
      <c r="L824" s="8" t="str">
        <f t="shared" si="24"/>
        <v>Las Cruce_NM</v>
      </c>
      <c r="M824" s="9" t="str">
        <f t="shared" si="25"/>
        <v>-106.777847290039_Transit</v>
      </c>
      <c r="N824" s="12" t="s">
        <v>52</v>
      </c>
      <c r="O824" s="5"/>
      <c r="P824" s="5"/>
      <c r="Q824">
        <f>VLOOKUP($L824,LocID!$B$2:$I$966, 7, FALSE)</f>
        <v>-106.77784729003901</v>
      </c>
      <c r="S824"/>
    </row>
    <row r="825" spans="1:19" ht="33" x14ac:dyDescent="0.25">
      <c r="A825" s="5">
        <v>2010</v>
      </c>
      <c r="B825" s="6">
        <v>2013.0802000000001</v>
      </c>
      <c r="C825" s="8" t="s">
        <v>65</v>
      </c>
      <c r="D825" s="8" t="s">
        <v>1717</v>
      </c>
      <c r="E825" s="8" t="s">
        <v>1718</v>
      </c>
      <c r="F825" s="8" t="s">
        <v>1719</v>
      </c>
      <c r="G825" s="8" t="s">
        <v>1719</v>
      </c>
      <c r="H825" s="8" t="s">
        <v>1475</v>
      </c>
      <c r="I825" s="8" t="s">
        <v>50</v>
      </c>
      <c r="J825" s="8" t="s">
        <v>245</v>
      </c>
      <c r="K825" s="12" t="s">
        <v>23</v>
      </c>
      <c r="L825" s="8" t="str">
        <f t="shared" si="24"/>
        <v>Las Vegas_NV</v>
      </c>
      <c r="M825" s="9" t="str">
        <f t="shared" si="25"/>
        <v>-115.13996887207_Multimodal</v>
      </c>
      <c r="N825" s="12" t="s">
        <v>23</v>
      </c>
      <c r="O825" s="5"/>
      <c r="P825" s="5"/>
      <c r="Q825">
        <f>VLOOKUP($L825,LocID!$B$2:$I$966, 7, FALSE)</f>
        <v>-115.13996887207</v>
      </c>
      <c r="S825"/>
    </row>
    <row r="826" spans="1:19" ht="33" x14ac:dyDescent="0.25">
      <c r="A826" s="5">
        <v>2028</v>
      </c>
      <c r="B826" s="6">
        <v>2013.027</v>
      </c>
      <c r="C826" s="12" t="s">
        <v>65</v>
      </c>
      <c r="D826" s="12" t="s">
        <v>1720</v>
      </c>
      <c r="E826" s="8" t="s">
        <v>1721</v>
      </c>
      <c r="F826" s="12" t="s">
        <v>1719</v>
      </c>
      <c r="G826" s="12" t="s">
        <v>1719</v>
      </c>
      <c r="H826" s="8" t="s">
        <v>1475</v>
      </c>
      <c r="I826" s="8" t="s">
        <v>50</v>
      </c>
      <c r="J826" s="8" t="s">
        <v>245</v>
      </c>
      <c r="K826" s="12" t="s">
        <v>23</v>
      </c>
      <c r="L826" s="8" t="str">
        <f t="shared" si="24"/>
        <v>Las Vegas_NV</v>
      </c>
      <c r="M826" s="9" t="str">
        <f t="shared" si="25"/>
        <v>-115.13996887207_Multimodal</v>
      </c>
      <c r="N826" s="12" t="s">
        <v>23</v>
      </c>
      <c r="O826" s="5"/>
      <c r="P826" s="5"/>
      <c r="Q826">
        <f>VLOOKUP($L826,LocID!$B$2:$I$966, 7, FALSE)</f>
        <v>-115.13996887207</v>
      </c>
      <c r="S826"/>
    </row>
    <row r="827" spans="1:19" x14ac:dyDescent="0.25">
      <c r="A827" s="5">
        <v>2388</v>
      </c>
      <c r="B827" s="6">
        <v>2014.1048000000001</v>
      </c>
      <c r="C827" s="8" t="s">
        <v>92</v>
      </c>
      <c r="D827" s="16" t="s">
        <v>1722</v>
      </c>
      <c r="E827" s="16" t="s">
        <v>1723</v>
      </c>
      <c r="F827" s="8" t="s">
        <v>1719</v>
      </c>
      <c r="G827" s="8" t="s">
        <v>1719</v>
      </c>
      <c r="H827" s="8" t="s">
        <v>1475</v>
      </c>
      <c r="I827" s="8" t="s">
        <v>50</v>
      </c>
      <c r="J827" s="8" t="s">
        <v>245</v>
      </c>
      <c r="K827" s="12" t="s">
        <v>52</v>
      </c>
      <c r="L827" s="8" t="str">
        <f t="shared" si="24"/>
        <v>Las Vegas_NV</v>
      </c>
      <c r="M827" s="9" t="str">
        <f t="shared" si="25"/>
        <v>-115.13996887207_Transit</v>
      </c>
      <c r="N827" s="12" t="s">
        <v>52</v>
      </c>
      <c r="O827" s="5"/>
      <c r="P827" s="5"/>
      <c r="Q827">
        <f>VLOOKUP($L827,LocID!$B$2:$I$966, 7, FALSE)</f>
        <v>-115.13996887207</v>
      </c>
      <c r="S827"/>
    </row>
    <row r="828" spans="1:19" x14ac:dyDescent="0.25">
      <c r="A828" s="5">
        <v>58</v>
      </c>
      <c r="B828" s="6">
        <v>2015.0246</v>
      </c>
      <c r="C828" s="9" t="s">
        <v>309</v>
      </c>
      <c r="D828" s="17" t="s">
        <v>1724</v>
      </c>
      <c r="E828" s="17" t="s">
        <v>1718</v>
      </c>
      <c r="F828" s="19" t="s">
        <v>1719</v>
      </c>
      <c r="G828" s="19" t="s">
        <v>1719</v>
      </c>
      <c r="H828" s="19" t="s">
        <v>1475</v>
      </c>
      <c r="I828" s="8" t="s">
        <v>50</v>
      </c>
      <c r="J828" s="19" t="s">
        <v>245</v>
      </c>
      <c r="K828" s="19" t="s">
        <v>52</v>
      </c>
      <c r="L828" s="8" t="str">
        <f t="shared" si="24"/>
        <v>Las Vegas_NV</v>
      </c>
      <c r="M828" s="9" t="str">
        <f t="shared" si="25"/>
        <v>-115.13996887207_Transit</v>
      </c>
      <c r="N828" s="19" t="s">
        <v>52</v>
      </c>
      <c r="O828" s="5"/>
      <c r="P828" s="5"/>
      <c r="Q828">
        <f>VLOOKUP($L828,LocID!$B$2:$I$966, 7, FALSE)</f>
        <v>-115.13996887207</v>
      </c>
      <c r="S828"/>
    </row>
    <row r="829" spans="1:19" x14ac:dyDescent="0.25">
      <c r="A829" s="5">
        <v>115</v>
      </c>
      <c r="B829" s="6">
        <v>2015.0347999999999</v>
      </c>
      <c r="C829" s="9" t="s">
        <v>138</v>
      </c>
      <c r="D829" s="17" t="s">
        <v>1725</v>
      </c>
      <c r="E829" s="17" t="s">
        <v>1718</v>
      </c>
      <c r="F829" s="19" t="s">
        <v>1719</v>
      </c>
      <c r="G829" s="19" t="s">
        <v>1719</v>
      </c>
      <c r="H829" s="19" t="s">
        <v>1475</v>
      </c>
      <c r="I829" s="8" t="s">
        <v>50</v>
      </c>
      <c r="J829" s="19" t="s">
        <v>245</v>
      </c>
      <c r="K829" s="19" t="s">
        <v>52</v>
      </c>
      <c r="L829" s="8" t="str">
        <f t="shared" si="24"/>
        <v>Las Vegas_NV</v>
      </c>
      <c r="M829" s="9" t="str">
        <f t="shared" si="25"/>
        <v>-115.13996887207_Transit</v>
      </c>
      <c r="N829" s="19" t="s">
        <v>52</v>
      </c>
      <c r="O829" s="5"/>
      <c r="P829" s="5"/>
      <c r="Q829">
        <f>VLOOKUP($L829,LocID!$B$2:$I$966, 7, FALSE)</f>
        <v>-115.13996887207</v>
      </c>
      <c r="S829"/>
    </row>
    <row r="830" spans="1:19" ht="33" x14ac:dyDescent="0.25">
      <c r="A830" s="5">
        <v>154</v>
      </c>
      <c r="B830" s="6">
        <v>2015.0726999999999</v>
      </c>
      <c r="C830" s="9" t="s">
        <v>138</v>
      </c>
      <c r="D830" s="17" t="s">
        <v>1726</v>
      </c>
      <c r="E830" s="17" t="s">
        <v>1727</v>
      </c>
      <c r="F830" s="19" t="s">
        <v>1728</v>
      </c>
      <c r="G830" s="19" t="s">
        <v>1728</v>
      </c>
      <c r="H830" s="19" t="s">
        <v>49</v>
      </c>
      <c r="I830" s="8" t="s">
        <v>50</v>
      </c>
      <c r="J830" s="19" t="s">
        <v>51</v>
      </c>
      <c r="K830" s="19" t="s">
        <v>26</v>
      </c>
      <c r="L830" s="8" t="str">
        <f t="shared" si="24"/>
        <v>Lawrence_MA</v>
      </c>
      <c r="M830" s="9" t="str">
        <f t="shared" si="25"/>
        <v>-71.1607971191406_Parking and TDM</v>
      </c>
      <c r="N830" s="19" t="s">
        <v>26</v>
      </c>
      <c r="O830" s="5"/>
      <c r="P830" s="5"/>
      <c r="Q830">
        <f>VLOOKUP($L830,LocID!$B$2:$I$966, 7, FALSE)</f>
        <v>-71.160797119140597</v>
      </c>
      <c r="S830"/>
    </row>
    <row r="831" spans="1:19" ht="33" x14ac:dyDescent="0.25">
      <c r="A831" s="5">
        <v>1879</v>
      </c>
      <c r="B831" s="6">
        <v>2013.0053</v>
      </c>
      <c r="C831" s="12" t="s">
        <v>246</v>
      </c>
      <c r="D831" s="12" t="s">
        <v>1729</v>
      </c>
      <c r="E831" s="18" t="s">
        <v>1730</v>
      </c>
      <c r="F831" s="18" t="s">
        <v>1731</v>
      </c>
      <c r="G831" s="18" t="s">
        <v>1731</v>
      </c>
      <c r="H831" s="18" t="s">
        <v>1619</v>
      </c>
      <c r="I831" s="8" t="s">
        <v>50</v>
      </c>
      <c r="J831" s="18" t="s">
        <v>61</v>
      </c>
      <c r="K831" s="12" t="s">
        <v>23</v>
      </c>
      <c r="L831" s="8" t="str">
        <f t="shared" si="24"/>
        <v>Leawood_KS</v>
      </c>
      <c r="M831" s="9" t="str">
        <f t="shared" si="25"/>
        <v>-94.6412963867187_Multimodal</v>
      </c>
      <c r="N831" s="12" t="s">
        <v>23</v>
      </c>
      <c r="O831" s="5"/>
      <c r="P831" s="5"/>
      <c r="Q831">
        <f>VLOOKUP($L831,LocID!$B$2:$I$966, 7, FALSE)</f>
        <v>-94.641296386718693</v>
      </c>
      <c r="S831"/>
    </row>
    <row r="832" spans="1:19" ht="33" x14ac:dyDescent="0.25">
      <c r="A832" s="5">
        <v>243</v>
      </c>
      <c r="B832" s="6">
        <v>2015.1116</v>
      </c>
      <c r="C832" s="9" t="s">
        <v>138</v>
      </c>
      <c r="D832" s="17" t="s">
        <v>1732</v>
      </c>
      <c r="E832" s="17" t="s">
        <v>1730</v>
      </c>
      <c r="F832" s="9" t="s">
        <v>1731</v>
      </c>
      <c r="G832" s="9" t="s">
        <v>1731</v>
      </c>
      <c r="H832" s="9" t="s">
        <v>1619</v>
      </c>
      <c r="I832" s="8" t="s">
        <v>50</v>
      </c>
      <c r="J832" s="9" t="s">
        <v>61</v>
      </c>
      <c r="K832" s="9" t="s">
        <v>23</v>
      </c>
      <c r="L832" s="8" t="str">
        <f t="shared" si="24"/>
        <v>Leawood_KS</v>
      </c>
      <c r="M832" s="9" t="str">
        <f t="shared" si="25"/>
        <v>-94.6412963867187_Multimodal</v>
      </c>
      <c r="N832" s="9" t="s">
        <v>23</v>
      </c>
      <c r="O832" s="5"/>
      <c r="P832" s="5"/>
      <c r="Q832">
        <f>VLOOKUP($L832,LocID!$B$2:$I$966, 7, FALSE)</f>
        <v>-94.641296386718693</v>
      </c>
      <c r="S832"/>
    </row>
    <row r="833" spans="1:19" x14ac:dyDescent="0.25">
      <c r="A833" s="5">
        <v>1056</v>
      </c>
      <c r="B833" s="6">
        <v>2010.5350000000001</v>
      </c>
      <c r="C833" s="8" t="s">
        <v>68</v>
      </c>
      <c r="D833" s="11" t="s">
        <v>1733</v>
      </c>
      <c r="E833" s="8" t="s">
        <v>1734</v>
      </c>
      <c r="F833" s="10" t="s">
        <v>1735</v>
      </c>
      <c r="G833" s="10" t="s">
        <v>1735</v>
      </c>
      <c r="H833" s="8" t="s">
        <v>399</v>
      </c>
      <c r="I833" s="8" t="s">
        <v>50</v>
      </c>
      <c r="J833" s="8" t="s">
        <v>51</v>
      </c>
      <c r="K833" s="8" t="s">
        <v>52</v>
      </c>
      <c r="L833" s="8" t="str">
        <f t="shared" si="24"/>
        <v>Lebanon_NH</v>
      </c>
      <c r="M833" s="9" t="str">
        <f t="shared" si="25"/>
        <v>-72.2539520263671_Transit</v>
      </c>
      <c r="N833" s="8" t="s">
        <v>52</v>
      </c>
      <c r="O833" s="5"/>
      <c r="P833" s="5"/>
      <c r="Q833">
        <f>VLOOKUP($L833,LocID!$B$2:$I$966, 7, FALSE)</f>
        <v>-72.253952026367102</v>
      </c>
      <c r="S833"/>
    </row>
    <row r="834" spans="1:19" ht="33" x14ac:dyDescent="0.25">
      <c r="A834" s="5">
        <v>1815</v>
      </c>
      <c r="B834" s="6">
        <v>2013.011</v>
      </c>
      <c r="C834" s="12" t="s">
        <v>62</v>
      </c>
      <c r="D834" s="12" t="s">
        <v>1736</v>
      </c>
      <c r="E834" s="18" t="s">
        <v>1737</v>
      </c>
      <c r="F834" s="18" t="s">
        <v>1735</v>
      </c>
      <c r="G834" s="18" t="s">
        <v>1735</v>
      </c>
      <c r="H834" s="18" t="s">
        <v>399</v>
      </c>
      <c r="I834" s="8" t="s">
        <v>50</v>
      </c>
      <c r="J834" s="18" t="s">
        <v>51</v>
      </c>
      <c r="K834" s="12" t="s">
        <v>23</v>
      </c>
      <c r="L834" s="8" t="str">
        <f t="shared" ref="L834:L897" si="26">IF(H834="INT", G834&amp;"_"&amp;I834,  G834&amp;"_"&amp;H834)</f>
        <v>Lebanon_NH</v>
      </c>
      <c r="M834" s="9" t="str">
        <f t="shared" ref="M834:M897" si="27">Q834&amp;"_"&amp;N834</f>
        <v>-72.2539520263671_Multimodal</v>
      </c>
      <c r="N834" s="12" t="s">
        <v>23</v>
      </c>
      <c r="O834" s="5"/>
      <c r="P834" s="5"/>
      <c r="Q834">
        <f>VLOOKUP($L834,LocID!$B$2:$I$966, 7, FALSE)</f>
        <v>-72.253952026367102</v>
      </c>
      <c r="S834"/>
    </row>
    <row r="835" spans="1:19" x14ac:dyDescent="0.25">
      <c r="A835" s="5">
        <v>913</v>
      </c>
      <c r="B835" s="6">
        <v>2009.4190000000001</v>
      </c>
      <c r="C835" s="8" t="s">
        <v>56</v>
      </c>
      <c r="D835" s="11" t="s">
        <v>1738</v>
      </c>
      <c r="E835" s="8" t="s">
        <v>1739</v>
      </c>
      <c r="F835" s="10" t="s">
        <v>1740</v>
      </c>
      <c r="G835" s="10" t="s">
        <v>1740</v>
      </c>
      <c r="H835" s="8" t="s">
        <v>219</v>
      </c>
      <c r="I835" s="8" t="s">
        <v>50</v>
      </c>
      <c r="J835" s="8" t="s">
        <v>1741</v>
      </c>
      <c r="K835" s="8" t="s">
        <v>52</v>
      </c>
      <c r="L835" s="8" t="str">
        <f t="shared" si="26"/>
        <v>Lewisville_TX</v>
      </c>
      <c r="M835" s="9" t="str">
        <f t="shared" si="27"/>
        <v>-96.9959335327148_Transit</v>
      </c>
      <c r="N835" s="8" t="s">
        <v>52</v>
      </c>
      <c r="O835" s="5"/>
      <c r="P835" s="5"/>
      <c r="Q835">
        <f>VLOOKUP($L835,LocID!$B$2:$I$966, 7, FALSE)</f>
        <v>-96.995933532714801</v>
      </c>
      <c r="S835"/>
    </row>
    <row r="836" spans="1:19" x14ac:dyDescent="0.25">
      <c r="A836" s="5">
        <v>1906</v>
      </c>
      <c r="B836" s="6">
        <v>2013.0526</v>
      </c>
      <c r="C836" s="8" t="s">
        <v>246</v>
      </c>
      <c r="D836" s="8" t="s">
        <v>1742</v>
      </c>
      <c r="E836" s="8" t="s">
        <v>1739</v>
      </c>
      <c r="F836" s="8" t="s">
        <v>1740</v>
      </c>
      <c r="G836" s="8" t="s">
        <v>1740</v>
      </c>
      <c r="H836" s="8" t="s">
        <v>219</v>
      </c>
      <c r="I836" s="8" t="s">
        <v>50</v>
      </c>
      <c r="J836" s="8" t="s">
        <v>220</v>
      </c>
      <c r="K836" s="12" t="s">
        <v>52</v>
      </c>
      <c r="L836" s="8" t="str">
        <f t="shared" si="26"/>
        <v>Lewisville_TX</v>
      </c>
      <c r="M836" s="9" t="str">
        <f t="shared" si="27"/>
        <v>-96.9959335327148_Transit</v>
      </c>
      <c r="N836" s="12" t="s">
        <v>52</v>
      </c>
      <c r="O836" s="5"/>
      <c r="P836" s="5"/>
      <c r="Q836">
        <f>VLOOKUP($L836,LocID!$B$2:$I$966, 7, FALSE)</f>
        <v>-96.995933532714801</v>
      </c>
      <c r="S836"/>
    </row>
    <row r="837" spans="1:19" x14ac:dyDescent="0.25">
      <c r="A837" s="5">
        <v>2081</v>
      </c>
      <c r="B837" s="6">
        <v>2013.1076</v>
      </c>
      <c r="C837" s="8" t="s">
        <v>112</v>
      </c>
      <c r="D837" s="8" t="s">
        <v>1743</v>
      </c>
      <c r="E837" s="8" t="s">
        <v>1739</v>
      </c>
      <c r="F837" s="8" t="s">
        <v>1740</v>
      </c>
      <c r="G837" s="8" t="s">
        <v>1740</v>
      </c>
      <c r="H837" s="8" t="s">
        <v>219</v>
      </c>
      <c r="I837" s="8" t="s">
        <v>50</v>
      </c>
      <c r="J837" s="8" t="s">
        <v>220</v>
      </c>
      <c r="K837" s="12" t="s">
        <v>52</v>
      </c>
      <c r="L837" s="8" t="str">
        <f t="shared" si="26"/>
        <v>Lewisville_TX</v>
      </c>
      <c r="M837" s="9" t="str">
        <f t="shared" si="27"/>
        <v>-96.9959335327148_Transit</v>
      </c>
      <c r="N837" s="12" t="s">
        <v>52</v>
      </c>
      <c r="O837" s="5"/>
      <c r="P837" s="5"/>
      <c r="Q837">
        <f>VLOOKUP($L837,LocID!$B$2:$I$966, 7, FALSE)</f>
        <v>-96.995933532714801</v>
      </c>
      <c r="S837"/>
    </row>
    <row r="838" spans="1:19" x14ac:dyDescent="0.25">
      <c r="A838" s="5">
        <v>2275</v>
      </c>
      <c r="B838" s="6">
        <v>2014.0386000000001</v>
      </c>
      <c r="C838" s="8" t="s">
        <v>151</v>
      </c>
      <c r="D838" s="8" t="s">
        <v>1744</v>
      </c>
      <c r="E838" s="8" t="s">
        <v>1739</v>
      </c>
      <c r="F838" s="8" t="s">
        <v>1740</v>
      </c>
      <c r="G838" s="8" t="s">
        <v>1740</v>
      </c>
      <c r="H838" s="8" t="s">
        <v>219</v>
      </c>
      <c r="I838" s="8" t="s">
        <v>50</v>
      </c>
      <c r="J838" s="8" t="s">
        <v>220</v>
      </c>
      <c r="K838" s="12" t="s">
        <v>52</v>
      </c>
      <c r="L838" s="8" t="str">
        <f t="shared" si="26"/>
        <v>Lewisville_TX</v>
      </c>
      <c r="M838" s="9" t="str">
        <f t="shared" si="27"/>
        <v>-96.9959335327148_Transit</v>
      </c>
      <c r="N838" s="12" t="s">
        <v>52</v>
      </c>
      <c r="O838" s="5"/>
      <c r="P838" s="5"/>
      <c r="Q838">
        <f>VLOOKUP($L838,LocID!$B$2:$I$966, 7, FALSE)</f>
        <v>-96.995933532714801</v>
      </c>
      <c r="S838"/>
    </row>
    <row r="839" spans="1:19" x14ac:dyDescent="0.25">
      <c r="A839" s="5">
        <v>2366</v>
      </c>
      <c r="B839" s="6">
        <v>2014.0907</v>
      </c>
      <c r="C839" s="29" t="s">
        <v>92</v>
      </c>
      <c r="D839" s="8" t="s">
        <v>1745</v>
      </c>
      <c r="E839" s="8" t="s">
        <v>1745</v>
      </c>
      <c r="F839" s="8" t="s">
        <v>1740</v>
      </c>
      <c r="G839" s="8" t="s">
        <v>1740</v>
      </c>
      <c r="H839" s="8" t="s">
        <v>219</v>
      </c>
      <c r="I839" s="8" t="s">
        <v>50</v>
      </c>
      <c r="J839" s="8" t="s">
        <v>220</v>
      </c>
      <c r="K839" s="12" t="s">
        <v>52</v>
      </c>
      <c r="L839" s="8" t="str">
        <f t="shared" si="26"/>
        <v>Lewisville_TX</v>
      </c>
      <c r="M839" s="9" t="str">
        <f t="shared" si="27"/>
        <v>-96.9959335327148_Transit</v>
      </c>
      <c r="N839" s="12" t="s">
        <v>52</v>
      </c>
      <c r="O839" s="5"/>
      <c r="P839" s="5"/>
      <c r="Q839">
        <f>VLOOKUP($L839,LocID!$B$2:$I$966, 7, FALSE)</f>
        <v>-96.995933532714801</v>
      </c>
      <c r="S839"/>
    </row>
    <row r="840" spans="1:19" x14ac:dyDescent="0.25">
      <c r="A840" s="5">
        <v>48</v>
      </c>
      <c r="B840" s="6">
        <v>2015.0023000000001</v>
      </c>
      <c r="C840" s="9" t="s">
        <v>306</v>
      </c>
      <c r="D840" s="16" t="s">
        <v>1746</v>
      </c>
      <c r="E840" s="16" t="s">
        <v>1739</v>
      </c>
      <c r="F840" s="8" t="s">
        <v>1740</v>
      </c>
      <c r="G840" s="8" t="s">
        <v>1740</v>
      </c>
      <c r="H840" s="8" t="s">
        <v>219</v>
      </c>
      <c r="I840" s="8" t="s">
        <v>50</v>
      </c>
      <c r="J840" s="8" t="s">
        <v>220</v>
      </c>
      <c r="K840" s="8" t="s">
        <v>52</v>
      </c>
      <c r="L840" s="8" t="str">
        <f t="shared" si="26"/>
        <v>Lewisville_TX</v>
      </c>
      <c r="M840" s="9" t="str">
        <f t="shared" si="27"/>
        <v>-96.9959335327148_Transit</v>
      </c>
      <c r="N840" s="8" t="s">
        <v>52</v>
      </c>
      <c r="O840" s="5"/>
      <c r="P840" s="5"/>
      <c r="Q840">
        <f>VLOOKUP($L840,LocID!$B$2:$I$966, 7, FALSE)</f>
        <v>-96.995933532714801</v>
      </c>
      <c r="S840"/>
    </row>
    <row r="841" spans="1:19" x14ac:dyDescent="0.25">
      <c r="A841" s="5">
        <v>2598</v>
      </c>
      <c r="B841" s="6">
        <v>2015.1134</v>
      </c>
      <c r="C841" s="12" t="s">
        <v>309</v>
      </c>
      <c r="D841" s="9" t="s">
        <v>1747</v>
      </c>
      <c r="E841" s="9" t="s">
        <v>1739</v>
      </c>
      <c r="F841" s="9" t="s">
        <v>1740</v>
      </c>
      <c r="G841" s="9" t="s">
        <v>1740</v>
      </c>
      <c r="H841" s="9" t="s">
        <v>219</v>
      </c>
      <c r="I841" s="8" t="s">
        <v>50</v>
      </c>
      <c r="J841" s="9" t="s">
        <v>220</v>
      </c>
      <c r="K841" s="9" t="s">
        <v>52</v>
      </c>
      <c r="L841" s="8" t="str">
        <f t="shared" si="26"/>
        <v>Lewisville_TX</v>
      </c>
      <c r="M841" s="9" t="str">
        <f t="shared" si="27"/>
        <v>-96.9959335327148_Transit</v>
      </c>
      <c r="N841" s="9" t="s">
        <v>52</v>
      </c>
      <c r="O841" s="5"/>
      <c r="P841" s="5"/>
      <c r="Q841">
        <f>VLOOKUP($L841,LocID!$B$2:$I$966, 7, FALSE)</f>
        <v>-96.995933532714801</v>
      </c>
      <c r="S841"/>
    </row>
    <row r="842" spans="1:19" x14ac:dyDescent="0.25">
      <c r="A842" s="5">
        <v>1012</v>
      </c>
      <c r="B842" s="6">
        <v>2010.1959999999999</v>
      </c>
      <c r="C842" s="8" t="s">
        <v>82</v>
      </c>
      <c r="D842" s="11" t="s">
        <v>1748</v>
      </c>
      <c r="E842" s="8" t="s">
        <v>1749</v>
      </c>
      <c r="F842" s="10" t="s">
        <v>1750</v>
      </c>
      <c r="G842" s="10" t="s">
        <v>1750</v>
      </c>
      <c r="H842" s="8" t="s">
        <v>1301</v>
      </c>
      <c r="I842" s="8" t="s">
        <v>50</v>
      </c>
      <c r="J842" s="8" t="s">
        <v>220</v>
      </c>
      <c r="K842" s="8" t="s">
        <v>98</v>
      </c>
      <c r="L842" s="8" t="str">
        <f t="shared" si="26"/>
        <v>Lexington_KY</v>
      </c>
      <c r="M842" s="9" t="str">
        <f t="shared" si="27"/>
        <v>-84.5003204345703_PACT</v>
      </c>
      <c r="N842" s="8" t="s">
        <v>98</v>
      </c>
      <c r="O842" s="5"/>
      <c r="P842" s="5"/>
      <c r="Q842">
        <f>VLOOKUP($L842,LocID!$B$2:$I$966, 7, FALSE)</f>
        <v>-84.500320434570298</v>
      </c>
      <c r="S842"/>
    </row>
    <row r="843" spans="1:19" ht="33" x14ac:dyDescent="0.25">
      <c r="A843" s="5">
        <v>947</v>
      </c>
      <c r="B843" s="6">
        <v>2010.0519999999999</v>
      </c>
      <c r="C843" s="8" t="s">
        <v>204</v>
      </c>
      <c r="D843" s="11" t="s">
        <v>1751</v>
      </c>
      <c r="E843" s="8" t="s">
        <v>213</v>
      </c>
      <c r="F843" s="10" t="s">
        <v>1750</v>
      </c>
      <c r="G843" s="10" t="s">
        <v>1750</v>
      </c>
      <c r="H843" s="8" t="s">
        <v>49</v>
      </c>
      <c r="I843" s="8" t="s">
        <v>50</v>
      </c>
      <c r="J843" s="8" t="s">
        <v>51</v>
      </c>
      <c r="K843" s="8" t="s">
        <v>26</v>
      </c>
      <c r="L843" s="8" t="str">
        <f t="shared" si="26"/>
        <v>Lexington_MA</v>
      </c>
      <c r="M843" s="9" t="str">
        <f t="shared" si="27"/>
        <v>-71.2237396240234_Parking and TDM</v>
      </c>
      <c r="N843" s="8" t="s">
        <v>26</v>
      </c>
      <c r="O843" s="5"/>
      <c r="P843" s="5"/>
      <c r="Q843">
        <f>VLOOKUP($L843,LocID!$B$2:$I$966, 7, FALSE)</f>
        <v>-71.223739624023395</v>
      </c>
      <c r="S843"/>
    </row>
    <row r="844" spans="1:19" ht="33" x14ac:dyDescent="0.25">
      <c r="A844" s="5">
        <v>954</v>
      </c>
      <c r="B844" s="6">
        <v>2010.0530000000001</v>
      </c>
      <c r="C844" s="8" t="s">
        <v>204</v>
      </c>
      <c r="D844" s="11" t="s">
        <v>1752</v>
      </c>
      <c r="E844" s="8" t="s">
        <v>213</v>
      </c>
      <c r="F844" s="10" t="s">
        <v>1750</v>
      </c>
      <c r="G844" s="10" t="s">
        <v>1750</v>
      </c>
      <c r="H844" s="8" t="s">
        <v>49</v>
      </c>
      <c r="I844" s="8" t="s">
        <v>50</v>
      </c>
      <c r="J844" s="8" t="s">
        <v>51</v>
      </c>
      <c r="K844" s="8" t="s">
        <v>26</v>
      </c>
      <c r="L844" s="8" t="str">
        <f t="shared" si="26"/>
        <v>Lexington_MA</v>
      </c>
      <c r="M844" s="9" t="str">
        <f t="shared" si="27"/>
        <v>-71.2237396240234_Parking and TDM</v>
      </c>
      <c r="N844" s="8" t="s">
        <v>26</v>
      </c>
      <c r="O844" s="5"/>
      <c r="P844" s="5"/>
      <c r="Q844">
        <f>VLOOKUP($L844,LocID!$B$2:$I$966, 7, FALSE)</f>
        <v>-71.223739624023395</v>
      </c>
      <c r="S844"/>
    </row>
    <row r="845" spans="1:19" ht="33" x14ac:dyDescent="0.25">
      <c r="A845" s="5">
        <v>1312</v>
      </c>
      <c r="B845" s="6">
        <v>2011.43</v>
      </c>
      <c r="C845" s="8" t="s">
        <v>85</v>
      </c>
      <c r="D845" s="11" t="s">
        <v>1753</v>
      </c>
      <c r="E845" s="8" t="s">
        <v>1754</v>
      </c>
      <c r="F845" s="10" t="s">
        <v>1750</v>
      </c>
      <c r="G845" s="10" t="s">
        <v>1750</v>
      </c>
      <c r="H845" s="8" t="s">
        <v>49</v>
      </c>
      <c r="I845" s="8" t="s">
        <v>50</v>
      </c>
      <c r="J845" s="8" t="s">
        <v>51</v>
      </c>
      <c r="K845" s="8" t="s">
        <v>26</v>
      </c>
      <c r="L845" s="8" t="str">
        <f t="shared" si="26"/>
        <v>Lexington_MA</v>
      </c>
      <c r="M845" s="9" t="str">
        <f t="shared" si="27"/>
        <v>-71.2237396240234_Parking and TDM</v>
      </c>
      <c r="N845" s="8" t="s">
        <v>26</v>
      </c>
      <c r="O845" s="5"/>
      <c r="P845" s="5"/>
      <c r="Q845">
        <f>VLOOKUP($L845,LocID!$B$2:$I$966, 7, FALSE)</f>
        <v>-71.223739624023395</v>
      </c>
      <c r="S845"/>
    </row>
    <row r="846" spans="1:19" ht="33" x14ac:dyDescent="0.25">
      <c r="A846" s="5">
        <v>2001</v>
      </c>
      <c r="B846" s="6">
        <v>2013.0427999999999</v>
      </c>
      <c r="C846" s="8" t="s">
        <v>65</v>
      </c>
      <c r="D846" s="8" t="s">
        <v>1755</v>
      </c>
      <c r="E846" s="8" t="s">
        <v>1756</v>
      </c>
      <c r="F846" s="10" t="s">
        <v>1750</v>
      </c>
      <c r="G846" s="10" t="s">
        <v>1750</v>
      </c>
      <c r="H846" s="8" t="s">
        <v>49</v>
      </c>
      <c r="I846" s="8" t="s">
        <v>50</v>
      </c>
      <c r="J846" s="8" t="s">
        <v>51</v>
      </c>
      <c r="K846" s="12" t="s">
        <v>26</v>
      </c>
      <c r="L846" s="8" t="str">
        <f t="shared" si="26"/>
        <v>Lexington_MA</v>
      </c>
      <c r="M846" s="9" t="str">
        <f t="shared" si="27"/>
        <v>-71.2237396240234_Parking and TDM</v>
      </c>
      <c r="N846" s="12" t="s">
        <v>26</v>
      </c>
      <c r="O846" s="5"/>
      <c r="P846" s="5"/>
      <c r="Q846">
        <f>VLOOKUP($L846,LocID!$B$2:$I$966, 7, FALSE)</f>
        <v>-71.223739624023395</v>
      </c>
      <c r="S846"/>
    </row>
    <row r="847" spans="1:19" ht="33" x14ac:dyDescent="0.25">
      <c r="A847" s="5">
        <v>1356</v>
      </c>
      <c r="B847" s="6">
        <v>2011.4369999999999</v>
      </c>
      <c r="C847" s="8" t="s">
        <v>409</v>
      </c>
      <c r="D847" s="11" t="s">
        <v>1757</v>
      </c>
      <c r="E847" s="8" t="s">
        <v>1758</v>
      </c>
      <c r="F847" s="10" t="s">
        <v>1759</v>
      </c>
      <c r="G847" s="10" t="s">
        <v>1759</v>
      </c>
      <c r="H847" s="8" t="s">
        <v>1488</v>
      </c>
      <c r="I847" s="8" t="s">
        <v>50</v>
      </c>
      <c r="J847" s="8" t="s">
        <v>123</v>
      </c>
      <c r="K847" s="8" t="s">
        <v>23</v>
      </c>
      <c r="L847" s="8" t="str">
        <f t="shared" si="26"/>
        <v>Lihue_HI</v>
      </c>
      <c r="M847" s="9" t="str">
        <f t="shared" si="27"/>
        <v>-159.368591308593_Multimodal</v>
      </c>
      <c r="N847" s="8" t="s">
        <v>23</v>
      </c>
      <c r="O847" s="5"/>
      <c r="P847" s="5"/>
      <c r="Q847">
        <f>VLOOKUP($L847,LocID!$B$2:$I$966, 7, FALSE)</f>
        <v>-159.36859130859301</v>
      </c>
      <c r="S847"/>
    </row>
    <row r="848" spans="1:19" x14ac:dyDescent="0.25">
      <c r="A848" s="5">
        <v>195</v>
      </c>
      <c r="B848" s="6">
        <v>2015.0879</v>
      </c>
      <c r="C848" s="9" t="s">
        <v>138</v>
      </c>
      <c r="D848" s="17" t="s">
        <v>1760</v>
      </c>
      <c r="E848" s="17" t="s">
        <v>1761</v>
      </c>
      <c r="F848" s="9" t="s">
        <v>1759</v>
      </c>
      <c r="G848" s="9" t="s">
        <v>1759</v>
      </c>
      <c r="H848" s="9" t="s">
        <v>1488</v>
      </c>
      <c r="I848" s="8" t="s">
        <v>50</v>
      </c>
      <c r="J848" s="19" t="s">
        <v>123</v>
      </c>
      <c r="K848" s="9" t="s">
        <v>52</v>
      </c>
      <c r="L848" s="8" t="str">
        <f t="shared" si="26"/>
        <v>Lihue_HI</v>
      </c>
      <c r="M848" s="9" t="str">
        <f t="shared" si="27"/>
        <v>-159.368591308593_Transit</v>
      </c>
      <c r="N848" s="9" t="s">
        <v>52</v>
      </c>
      <c r="O848" s="5"/>
      <c r="P848" s="5"/>
      <c r="Q848">
        <f>VLOOKUP($L848,LocID!$B$2:$I$966, 7, FALSE)</f>
        <v>-159.36859130859301</v>
      </c>
      <c r="S848"/>
    </row>
    <row r="849" spans="1:19" ht="33" x14ac:dyDescent="0.25">
      <c r="A849" s="5">
        <v>1652</v>
      </c>
      <c r="B849" s="25">
        <v>2012.527</v>
      </c>
      <c r="C849" s="24" t="s">
        <v>110</v>
      </c>
      <c r="D849" s="24" t="s">
        <v>1762</v>
      </c>
      <c r="E849" s="24" t="s">
        <v>1763</v>
      </c>
      <c r="F849" s="24" t="s">
        <v>1764</v>
      </c>
      <c r="G849" s="24" t="s">
        <v>1764</v>
      </c>
      <c r="H849" s="24" t="s">
        <v>1765</v>
      </c>
      <c r="I849" s="8" t="s">
        <v>50</v>
      </c>
      <c r="J849" s="24" t="s">
        <v>61</v>
      </c>
      <c r="K849" s="12" t="s">
        <v>26</v>
      </c>
      <c r="L849" s="8" t="str">
        <f t="shared" si="26"/>
        <v>Lincoln_NE</v>
      </c>
      <c r="M849" s="9" t="str">
        <f t="shared" si="27"/>
        <v>-96.7077407836914_Parking and TDM</v>
      </c>
      <c r="N849" s="12" t="s">
        <v>26</v>
      </c>
      <c r="O849" s="5"/>
      <c r="P849" s="5"/>
      <c r="Q849">
        <f>VLOOKUP($L849,LocID!$B$2:$I$966, 7, FALSE)</f>
        <v>-96.707740783691406</v>
      </c>
      <c r="S849"/>
    </row>
    <row r="850" spans="1:19" x14ac:dyDescent="0.25">
      <c r="A850" s="5">
        <v>2482</v>
      </c>
      <c r="B850" s="6">
        <v>2014.0880999999999</v>
      </c>
      <c r="C850" s="19" t="s">
        <v>173</v>
      </c>
      <c r="D850" s="19" t="s">
        <v>1766</v>
      </c>
      <c r="E850" s="19" t="s">
        <v>1767</v>
      </c>
      <c r="F850" s="19" t="s">
        <v>1764</v>
      </c>
      <c r="G850" s="19" t="s">
        <v>1764</v>
      </c>
      <c r="H850" s="19" t="s">
        <v>1765</v>
      </c>
      <c r="I850" s="8" t="s">
        <v>50</v>
      </c>
      <c r="J850" s="19" t="s">
        <v>61</v>
      </c>
      <c r="K850" s="12" t="s">
        <v>52</v>
      </c>
      <c r="L850" s="8" t="str">
        <f t="shared" si="26"/>
        <v>Lincoln_NE</v>
      </c>
      <c r="M850" s="9" t="str">
        <f t="shared" si="27"/>
        <v>-96.7077407836914_Transit</v>
      </c>
      <c r="N850" s="12" t="s">
        <v>52</v>
      </c>
      <c r="O850" s="5"/>
      <c r="P850" s="5"/>
      <c r="Q850">
        <f>VLOOKUP($L850,LocID!$B$2:$I$966, 7, FALSE)</f>
        <v>-96.707740783691406</v>
      </c>
      <c r="S850"/>
    </row>
    <row r="851" spans="1:19" ht="33" x14ac:dyDescent="0.25">
      <c r="A851" s="5">
        <v>1797</v>
      </c>
      <c r="B851" s="6">
        <v>2012.9670000000001</v>
      </c>
      <c r="C851" s="12" t="s">
        <v>90</v>
      </c>
      <c r="D851" s="8" t="s">
        <v>1768</v>
      </c>
      <c r="E851" s="8" t="s">
        <v>1769</v>
      </c>
      <c r="F851" s="12" t="s">
        <v>1770</v>
      </c>
      <c r="G851" s="12" t="s">
        <v>1771</v>
      </c>
      <c r="H851" s="12" t="s">
        <v>107</v>
      </c>
      <c r="I851" s="8" t="s">
        <v>50</v>
      </c>
      <c r="J851" s="12" t="s">
        <v>51</v>
      </c>
      <c r="K851" s="12" t="s">
        <v>23</v>
      </c>
      <c r="L851" s="8" t="str">
        <f t="shared" si="26"/>
        <v>Lindenhurst_NY</v>
      </c>
      <c r="M851" s="9" t="str">
        <f t="shared" si="27"/>
        <v>-73.367431640625_Multimodal</v>
      </c>
      <c r="N851" s="12" t="s">
        <v>23</v>
      </c>
      <c r="O851" s="5"/>
      <c r="P851" s="5"/>
      <c r="Q851">
        <f>VLOOKUP($L851,LocID!$B$2:$I$966, 7, FALSE)</f>
        <v>-73.367431640625</v>
      </c>
      <c r="S851"/>
    </row>
    <row r="852" spans="1:19" x14ac:dyDescent="0.25">
      <c r="A852" s="5">
        <v>2214</v>
      </c>
      <c r="B852" s="6">
        <v>2013.0968</v>
      </c>
      <c r="C852" s="8" t="s">
        <v>115</v>
      </c>
      <c r="D852" s="8" t="s">
        <v>1772</v>
      </c>
      <c r="E852" s="8" t="s">
        <v>1769</v>
      </c>
      <c r="F852" s="8" t="s">
        <v>1770</v>
      </c>
      <c r="G852" s="12" t="s">
        <v>1771</v>
      </c>
      <c r="H852" s="8" t="s">
        <v>107</v>
      </c>
      <c r="I852" s="8" t="s">
        <v>50</v>
      </c>
      <c r="J852" s="8" t="s">
        <v>51</v>
      </c>
      <c r="K852" s="12" t="s">
        <v>52</v>
      </c>
      <c r="L852" s="8" t="str">
        <f t="shared" si="26"/>
        <v>Lindenhurst_NY</v>
      </c>
      <c r="M852" s="9" t="str">
        <f t="shared" si="27"/>
        <v>-73.367431640625_Transit</v>
      </c>
      <c r="N852" s="12" t="s">
        <v>52</v>
      </c>
      <c r="O852" s="5"/>
      <c r="P852" s="5"/>
      <c r="Q852">
        <f>VLOOKUP($L852,LocID!$B$2:$I$966, 7, FALSE)</f>
        <v>-73.367431640625</v>
      </c>
      <c r="S852"/>
    </row>
    <row r="853" spans="1:19" x14ac:dyDescent="0.25">
      <c r="A853" s="5">
        <v>593</v>
      </c>
      <c r="B853" s="6">
        <v>2008.117</v>
      </c>
      <c r="C853" s="8" t="s">
        <v>104</v>
      </c>
      <c r="D853" s="11" t="s">
        <v>1773</v>
      </c>
      <c r="E853" s="8" t="s">
        <v>1774</v>
      </c>
      <c r="F853" s="10" t="s">
        <v>1775</v>
      </c>
      <c r="G853" s="10" t="s">
        <v>1775</v>
      </c>
      <c r="H853" s="8" t="s">
        <v>76</v>
      </c>
      <c r="I853" s="8" t="s">
        <v>50</v>
      </c>
      <c r="J853" s="8" t="s">
        <v>77</v>
      </c>
      <c r="K853" s="8" t="s">
        <v>52</v>
      </c>
      <c r="L853" s="8" t="str">
        <f t="shared" si="26"/>
        <v>Livermore_CA</v>
      </c>
      <c r="M853" s="9" t="str">
        <f t="shared" si="27"/>
        <v>-121.75821685791_Transit</v>
      </c>
      <c r="N853" s="8" t="s">
        <v>52</v>
      </c>
      <c r="O853" s="5"/>
      <c r="P853" s="5"/>
      <c r="Q853">
        <f>VLOOKUP($L853,LocID!$B$2:$I$966, 7, FALSE)</f>
        <v>-121.75821685791</v>
      </c>
      <c r="S853"/>
    </row>
    <row r="854" spans="1:19" x14ac:dyDescent="0.25">
      <c r="A854" s="5">
        <v>843</v>
      </c>
      <c r="B854" s="6">
        <v>2009.4110000000001</v>
      </c>
      <c r="C854" s="8" t="s">
        <v>41</v>
      </c>
      <c r="D854" s="11" t="s">
        <v>1776</v>
      </c>
      <c r="E854" s="8" t="s">
        <v>1777</v>
      </c>
      <c r="F854" s="10" t="s">
        <v>1775</v>
      </c>
      <c r="G854" s="10" t="s">
        <v>1775</v>
      </c>
      <c r="H854" s="8" t="s">
        <v>76</v>
      </c>
      <c r="I854" s="8" t="s">
        <v>50</v>
      </c>
      <c r="J854" s="8" t="s">
        <v>77</v>
      </c>
      <c r="K854" s="8" t="s">
        <v>98</v>
      </c>
      <c r="L854" s="8" t="str">
        <f t="shared" si="26"/>
        <v>Livermore_CA</v>
      </c>
      <c r="M854" s="9" t="str">
        <f t="shared" si="27"/>
        <v>-121.75821685791_PACT</v>
      </c>
      <c r="N854" s="8" t="s">
        <v>98</v>
      </c>
      <c r="O854" s="5"/>
      <c r="P854" s="5"/>
      <c r="Q854">
        <f>VLOOKUP($L854,LocID!$B$2:$I$966, 7, FALSE)</f>
        <v>-121.75821685791</v>
      </c>
      <c r="S854"/>
    </row>
    <row r="855" spans="1:19" ht="33" x14ac:dyDescent="0.25">
      <c r="A855" s="5">
        <v>844</v>
      </c>
      <c r="B855" s="6">
        <v>2009.319</v>
      </c>
      <c r="C855" s="8" t="s">
        <v>41</v>
      </c>
      <c r="D855" s="11" t="s">
        <v>1778</v>
      </c>
      <c r="E855" s="8" t="s">
        <v>1779</v>
      </c>
      <c r="F855" s="10" t="s">
        <v>1775</v>
      </c>
      <c r="G855" s="10" t="s">
        <v>1775</v>
      </c>
      <c r="H855" s="8" t="s">
        <v>76</v>
      </c>
      <c r="I855" s="8" t="s">
        <v>50</v>
      </c>
      <c r="J855" s="8" t="s">
        <v>77</v>
      </c>
      <c r="K855" s="8" t="s">
        <v>23</v>
      </c>
      <c r="L855" s="8" t="str">
        <f t="shared" si="26"/>
        <v>Livermore_CA</v>
      </c>
      <c r="M855" s="9" t="str">
        <f t="shared" si="27"/>
        <v>-121.75821685791_Multimodal</v>
      </c>
      <c r="N855" s="8" t="s">
        <v>23</v>
      </c>
      <c r="O855" s="5"/>
      <c r="P855" s="5"/>
      <c r="Q855">
        <f>VLOOKUP($L855,LocID!$B$2:$I$966, 7, FALSE)</f>
        <v>-121.75821685791</v>
      </c>
      <c r="S855"/>
    </row>
    <row r="856" spans="1:19" x14ac:dyDescent="0.25">
      <c r="A856" s="5">
        <v>1023</v>
      </c>
      <c r="B856" s="6">
        <v>2010.211</v>
      </c>
      <c r="C856" s="8" t="s">
        <v>68</v>
      </c>
      <c r="D856" s="11" t="s">
        <v>1780</v>
      </c>
      <c r="E856" s="8" t="s">
        <v>1777</v>
      </c>
      <c r="F856" s="10" t="s">
        <v>1775</v>
      </c>
      <c r="G856" s="10" t="s">
        <v>1775</v>
      </c>
      <c r="H856" s="8" t="s">
        <v>76</v>
      </c>
      <c r="I856" s="8" t="s">
        <v>50</v>
      </c>
      <c r="J856" s="8" t="s">
        <v>77</v>
      </c>
      <c r="K856" s="8" t="s">
        <v>52</v>
      </c>
      <c r="L856" s="8" t="str">
        <f t="shared" si="26"/>
        <v>Livermore_CA</v>
      </c>
      <c r="M856" s="9" t="str">
        <f t="shared" si="27"/>
        <v>-121.75821685791_Transit</v>
      </c>
      <c r="N856" s="8" t="s">
        <v>52</v>
      </c>
      <c r="O856" s="5"/>
      <c r="P856" s="5"/>
      <c r="Q856">
        <f>VLOOKUP($L856,LocID!$B$2:$I$966, 7, FALSE)</f>
        <v>-121.75821685791</v>
      </c>
      <c r="S856"/>
    </row>
    <row r="857" spans="1:19" x14ac:dyDescent="0.25">
      <c r="A857" s="5">
        <v>1258</v>
      </c>
      <c r="B857" s="6">
        <v>2011.3040000000001</v>
      </c>
      <c r="C857" s="8" t="s">
        <v>85</v>
      </c>
      <c r="D857" s="11" t="s">
        <v>1781</v>
      </c>
      <c r="E857" s="8" t="s">
        <v>1779</v>
      </c>
      <c r="F857" s="10" t="s">
        <v>1775</v>
      </c>
      <c r="G857" s="10" t="s">
        <v>1775</v>
      </c>
      <c r="H857" s="8" t="s">
        <v>76</v>
      </c>
      <c r="I857" s="8" t="s">
        <v>50</v>
      </c>
      <c r="J857" s="8" t="s">
        <v>459</v>
      </c>
      <c r="K857" s="8" t="s">
        <v>52</v>
      </c>
      <c r="L857" s="8" t="str">
        <f t="shared" si="26"/>
        <v>Livermore_CA</v>
      </c>
      <c r="M857" s="9" t="str">
        <f t="shared" si="27"/>
        <v>-121.75821685791_Transit</v>
      </c>
      <c r="N857" s="8" t="s">
        <v>52</v>
      </c>
      <c r="O857" s="5"/>
      <c r="P857" s="5"/>
      <c r="Q857">
        <f>VLOOKUP($L857,LocID!$B$2:$I$966, 7, FALSE)</f>
        <v>-121.75821685791</v>
      </c>
      <c r="S857"/>
    </row>
    <row r="858" spans="1:19" ht="22.5" x14ac:dyDescent="0.25">
      <c r="A858" s="5">
        <v>2002</v>
      </c>
      <c r="B858" s="6">
        <v>2013.0572999999999</v>
      </c>
      <c r="C858" s="8" t="s">
        <v>65</v>
      </c>
      <c r="D858" s="8" t="s">
        <v>1782</v>
      </c>
      <c r="E858" s="8" t="s">
        <v>1779</v>
      </c>
      <c r="F858" s="8" t="s">
        <v>1775</v>
      </c>
      <c r="G858" s="8" t="s">
        <v>1775</v>
      </c>
      <c r="H858" s="8" t="s">
        <v>76</v>
      </c>
      <c r="I858" s="8" t="s">
        <v>50</v>
      </c>
      <c r="J858" s="8" t="s">
        <v>77</v>
      </c>
      <c r="K858" s="12" t="s">
        <v>26</v>
      </c>
      <c r="L858" s="8" t="str">
        <f t="shared" si="26"/>
        <v>Livermore_CA</v>
      </c>
      <c r="M858" s="9" t="str">
        <f t="shared" si="27"/>
        <v>-121.75821685791_Parking and TDM</v>
      </c>
      <c r="N858" s="12" t="s">
        <v>26</v>
      </c>
      <c r="O858" s="5"/>
      <c r="P858" s="5"/>
      <c r="Q858">
        <f>VLOOKUP($L858,LocID!$B$2:$I$966, 7, FALSE)</f>
        <v>-121.75821685791</v>
      </c>
      <c r="S858"/>
    </row>
    <row r="859" spans="1:19" x14ac:dyDescent="0.25">
      <c r="A859" s="5">
        <v>2383</v>
      </c>
      <c r="B859" s="6">
        <v>2014.0966000000001</v>
      </c>
      <c r="C859" s="8" t="s">
        <v>92</v>
      </c>
      <c r="D859" s="16" t="s">
        <v>1783</v>
      </c>
      <c r="E859" s="16" t="s">
        <v>1779</v>
      </c>
      <c r="F859" s="8" t="s">
        <v>1775</v>
      </c>
      <c r="G859" s="8" t="s">
        <v>1775</v>
      </c>
      <c r="H859" s="8" t="s">
        <v>76</v>
      </c>
      <c r="I859" s="8" t="s">
        <v>50</v>
      </c>
      <c r="J859" s="8" t="s">
        <v>77</v>
      </c>
      <c r="K859" s="12" t="s">
        <v>52</v>
      </c>
      <c r="L859" s="8" t="str">
        <f t="shared" si="26"/>
        <v>Livermore_CA</v>
      </c>
      <c r="M859" s="9" t="str">
        <f t="shared" si="27"/>
        <v>-121.75821685791_Transit</v>
      </c>
      <c r="N859" s="12" t="s">
        <v>52</v>
      </c>
      <c r="O859" s="5"/>
      <c r="P859" s="5"/>
      <c r="Q859">
        <f>VLOOKUP($L859,LocID!$B$2:$I$966, 7, FALSE)</f>
        <v>-121.75821685791</v>
      </c>
      <c r="S859"/>
    </row>
    <row r="860" spans="1:19" x14ac:dyDescent="0.25">
      <c r="A860" s="5">
        <v>158</v>
      </c>
      <c r="B860" s="6">
        <v>2015.0809999999999</v>
      </c>
      <c r="C860" s="9" t="s">
        <v>138</v>
      </c>
      <c r="D860" s="19" t="s">
        <v>1784</v>
      </c>
      <c r="E860" s="19" t="s">
        <v>1774</v>
      </c>
      <c r="F860" s="19" t="s">
        <v>1775</v>
      </c>
      <c r="G860" s="19" t="s">
        <v>1775</v>
      </c>
      <c r="H860" s="19" t="s">
        <v>76</v>
      </c>
      <c r="I860" s="8" t="s">
        <v>50</v>
      </c>
      <c r="J860" s="19" t="s">
        <v>77</v>
      </c>
      <c r="K860" s="19" t="s">
        <v>52</v>
      </c>
      <c r="L860" s="8" t="str">
        <f t="shared" si="26"/>
        <v>Livermore_CA</v>
      </c>
      <c r="M860" s="9" t="str">
        <f t="shared" si="27"/>
        <v>-121.75821685791_Transit</v>
      </c>
      <c r="N860" s="19" t="s">
        <v>52</v>
      </c>
      <c r="O860" s="5"/>
      <c r="P860" s="5"/>
      <c r="Q860">
        <f>VLOOKUP($L860,LocID!$B$2:$I$966, 7, FALSE)</f>
        <v>-121.75821685791</v>
      </c>
      <c r="S860"/>
    </row>
    <row r="861" spans="1:19" ht="33" x14ac:dyDescent="0.25">
      <c r="A861" s="5">
        <v>1925</v>
      </c>
      <c r="B861" s="6">
        <v>2013.0296000000001</v>
      </c>
      <c r="C861" s="8" t="s">
        <v>246</v>
      </c>
      <c r="D861" s="8" t="s">
        <v>1785</v>
      </c>
      <c r="E861" s="8" t="s">
        <v>1786</v>
      </c>
      <c r="F861" s="10" t="s">
        <v>1787</v>
      </c>
      <c r="G861" s="10" t="s">
        <v>1787</v>
      </c>
      <c r="H861" s="8" t="s">
        <v>76</v>
      </c>
      <c r="I861" s="8" t="s">
        <v>50</v>
      </c>
      <c r="J861" s="8" t="s">
        <v>77</v>
      </c>
      <c r="K861" s="12" t="s">
        <v>23</v>
      </c>
      <c r="L861" s="8" t="str">
        <f t="shared" si="26"/>
        <v>Livingston_CA</v>
      </c>
      <c r="M861" s="9" t="str">
        <f t="shared" si="27"/>
        <v>-120.723396301269_Multimodal</v>
      </c>
      <c r="N861" s="12" t="s">
        <v>23</v>
      </c>
      <c r="O861" s="5"/>
      <c r="P861" s="5"/>
      <c r="Q861">
        <f>VLOOKUP($L861,LocID!$B$2:$I$966, 7, FALSE)</f>
        <v>-120.72339630126901</v>
      </c>
      <c r="S861"/>
    </row>
    <row r="862" spans="1:19" x14ac:dyDescent="0.25">
      <c r="A862" s="5">
        <v>348</v>
      </c>
      <c r="B862" s="13">
        <v>2007.2260000000001</v>
      </c>
      <c r="C862" s="10">
        <v>2007</v>
      </c>
      <c r="D862" s="10" t="s">
        <v>1788</v>
      </c>
      <c r="E862" s="10" t="s">
        <v>1789</v>
      </c>
      <c r="F862" s="10" t="s">
        <v>1790</v>
      </c>
      <c r="G862" s="10" t="s">
        <v>1790</v>
      </c>
      <c r="H862" s="14" t="s">
        <v>76</v>
      </c>
      <c r="I862" s="8" t="s">
        <v>50</v>
      </c>
      <c r="J862" s="10" t="s">
        <v>77</v>
      </c>
      <c r="K862" s="10" t="s">
        <v>52</v>
      </c>
      <c r="L862" s="8" t="str">
        <f t="shared" si="26"/>
        <v>Lodi_CA</v>
      </c>
      <c r="M862" s="9" t="str">
        <f t="shared" si="27"/>
        <v>-121.275466918945_Transit</v>
      </c>
      <c r="N862" s="10" t="s">
        <v>52</v>
      </c>
      <c r="O862" s="5"/>
      <c r="P862" s="5"/>
      <c r="Q862">
        <f>VLOOKUP($L862,LocID!$B$2:$I$966, 7, FALSE)</f>
        <v>-121.275466918945</v>
      </c>
      <c r="S862"/>
    </row>
    <row r="863" spans="1:19" ht="33" x14ac:dyDescent="0.25">
      <c r="A863" s="5">
        <v>1493</v>
      </c>
      <c r="B863" s="6">
        <v>2011.769</v>
      </c>
      <c r="C863" s="8" t="s">
        <v>147</v>
      </c>
      <c r="D863" s="11" t="s">
        <v>1791</v>
      </c>
      <c r="E863" s="8" t="s">
        <v>1789</v>
      </c>
      <c r="F863" s="10" t="s">
        <v>1790</v>
      </c>
      <c r="G863" s="10" t="s">
        <v>1790</v>
      </c>
      <c r="H863" s="8" t="s">
        <v>76</v>
      </c>
      <c r="I863" s="8" t="s">
        <v>50</v>
      </c>
      <c r="J863" s="8" t="s">
        <v>77</v>
      </c>
      <c r="K863" s="10" t="s">
        <v>23</v>
      </c>
      <c r="L863" s="8" t="str">
        <f t="shared" si="26"/>
        <v>Lodi_CA</v>
      </c>
      <c r="M863" s="9" t="str">
        <f t="shared" si="27"/>
        <v>-121.275466918945_Multimodal</v>
      </c>
      <c r="N863" s="10" t="s">
        <v>23</v>
      </c>
      <c r="O863" s="5"/>
      <c r="P863" s="5"/>
      <c r="Q863">
        <f>VLOOKUP($L863,LocID!$B$2:$I$966, 7, FALSE)</f>
        <v>-121.275466918945</v>
      </c>
      <c r="S863"/>
    </row>
    <row r="864" spans="1:19" x14ac:dyDescent="0.25">
      <c r="A864" s="5">
        <v>1306</v>
      </c>
      <c r="B864" s="6">
        <v>2011.2439999999999</v>
      </c>
      <c r="C864" s="8" t="s">
        <v>85</v>
      </c>
      <c r="D864" s="11" t="s">
        <v>1760</v>
      </c>
      <c r="E864" s="8" t="s">
        <v>1792</v>
      </c>
      <c r="F864" s="10" t="s">
        <v>1793</v>
      </c>
      <c r="G864" s="10" t="s">
        <v>1793</v>
      </c>
      <c r="H864" s="8" t="s">
        <v>660</v>
      </c>
      <c r="I864" s="8" t="s">
        <v>50</v>
      </c>
      <c r="J864" s="8" t="s">
        <v>245</v>
      </c>
      <c r="K864" s="8" t="s">
        <v>52</v>
      </c>
      <c r="L864" s="8" t="str">
        <f t="shared" si="26"/>
        <v>Logan_UT</v>
      </c>
      <c r="M864" s="9" t="str">
        <f t="shared" si="27"/>
        <v>-111.834846496582_Transit</v>
      </c>
      <c r="N864" s="8" t="s">
        <v>52</v>
      </c>
      <c r="O864" s="5"/>
      <c r="P864" s="5"/>
      <c r="Q864">
        <f>VLOOKUP($L864,LocID!$B$2:$I$966, 7, FALSE)</f>
        <v>-111.834846496582</v>
      </c>
      <c r="S864"/>
    </row>
    <row r="865" spans="1:19" x14ac:dyDescent="0.25">
      <c r="A865" s="5">
        <v>1431</v>
      </c>
      <c r="B865" s="6">
        <v>2010.1130000000001</v>
      </c>
      <c r="C865" s="8" t="s">
        <v>233</v>
      </c>
      <c r="D865" s="8" t="s">
        <v>1794</v>
      </c>
      <c r="E865" s="8" t="s">
        <v>1795</v>
      </c>
      <c r="F865" s="10" t="s">
        <v>1793</v>
      </c>
      <c r="G865" s="10" t="s">
        <v>1793</v>
      </c>
      <c r="H865" s="8" t="s">
        <v>660</v>
      </c>
      <c r="I865" s="8" t="s">
        <v>50</v>
      </c>
      <c r="J865" s="8" t="s">
        <v>245</v>
      </c>
      <c r="K865" s="8" t="s">
        <v>98</v>
      </c>
      <c r="L865" s="8" t="str">
        <f t="shared" si="26"/>
        <v>Logan_UT</v>
      </c>
      <c r="M865" s="9" t="str">
        <f t="shared" si="27"/>
        <v>-111.834846496582_PACT</v>
      </c>
      <c r="N865" s="8" t="s">
        <v>98</v>
      </c>
      <c r="O865" s="5"/>
      <c r="P865" s="5"/>
      <c r="Q865">
        <f>VLOOKUP($L865,LocID!$B$2:$I$966, 7, FALSE)</f>
        <v>-111.834846496582</v>
      </c>
      <c r="S865"/>
    </row>
    <row r="866" spans="1:19" x14ac:dyDescent="0.25">
      <c r="A866" s="5">
        <v>78</v>
      </c>
      <c r="B866" s="6">
        <v>2015.0654</v>
      </c>
      <c r="C866" s="9" t="s">
        <v>138</v>
      </c>
      <c r="D866" s="17" t="s">
        <v>1796</v>
      </c>
      <c r="E866" s="17" t="s">
        <v>1792</v>
      </c>
      <c r="F866" s="19" t="s">
        <v>1793</v>
      </c>
      <c r="G866" s="19" t="s">
        <v>1793</v>
      </c>
      <c r="H866" s="19" t="s">
        <v>660</v>
      </c>
      <c r="I866" s="8" t="s">
        <v>50</v>
      </c>
      <c r="J866" s="19" t="s">
        <v>245</v>
      </c>
      <c r="K866" s="19" t="s">
        <v>52</v>
      </c>
      <c r="L866" s="8" t="str">
        <f t="shared" si="26"/>
        <v>Logan_UT</v>
      </c>
      <c r="M866" s="9" t="str">
        <f t="shared" si="27"/>
        <v>-111.834846496582_Transit</v>
      </c>
      <c r="N866" s="19" t="s">
        <v>52</v>
      </c>
      <c r="O866" s="5"/>
      <c r="P866" s="5"/>
      <c r="Q866">
        <f>VLOOKUP($L866,LocID!$B$2:$I$966, 7, FALSE)</f>
        <v>-111.834846496582</v>
      </c>
      <c r="S866"/>
    </row>
    <row r="867" spans="1:19" ht="33" x14ac:dyDescent="0.25">
      <c r="A867" s="5">
        <v>1428</v>
      </c>
      <c r="B867" s="6">
        <v>2011.856</v>
      </c>
      <c r="C867" s="8" t="s">
        <v>233</v>
      </c>
      <c r="D867" s="8" t="s">
        <v>1797</v>
      </c>
      <c r="E867" s="8" t="s">
        <v>1798</v>
      </c>
      <c r="F867" s="10" t="s">
        <v>1799</v>
      </c>
      <c r="G867" s="10" t="s">
        <v>1799</v>
      </c>
      <c r="H867" s="8" t="s">
        <v>399</v>
      </c>
      <c r="I867" s="8" t="s">
        <v>50</v>
      </c>
      <c r="J867" s="8" t="s">
        <v>51</v>
      </c>
      <c r="K867" s="8" t="s">
        <v>23</v>
      </c>
      <c r="L867" s="8" t="str">
        <f t="shared" si="26"/>
        <v>Londonderry_NH</v>
      </c>
      <c r="M867" s="9" t="str">
        <f t="shared" si="27"/>
        <v>-71.3747787475585_Multimodal</v>
      </c>
      <c r="N867" s="8" t="s">
        <v>23</v>
      </c>
      <c r="O867" s="5"/>
      <c r="P867" s="5"/>
      <c r="Q867">
        <f>VLOOKUP($L867,LocID!$B$2:$I$966, 7, FALSE)</f>
        <v>-71.374778747558594</v>
      </c>
      <c r="S867"/>
    </row>
    <row r="868" spans="1:19" ht="33" x14ac:dyDescent="0.25">
      <c r="A868" s="5">
        <v>1704</v>
      </c>
      <c r="B868" s="25">
        <v>2012.694</v>
      </c>
      <c r="C868" s="24" t="s">
        <v>110</v>
      </c>
      <c r="D868" s="24" t="s">
        <v>1800</v>
      </c>
      <c r="E868" s="12" t="s">
        <v>1801</v>
      </c>
      <c r="F868" s="24" t="s">
        <v>1799</v>
      </c>
      <c r="G868" s="24" t="s">
        <v>1799</v>
      </c>
      <c r="H868" s="24" t="s">
        <v>399</v>
      </c>
      <c r="I868" s="8" t="s">
        <v>50</v>
      </c>
      <c r="J868" s="8" t="s">
        <v>51</v>
      </c>
      <c r="K868" s="12" t="s">
        <v>23</v>
      </c>
      <c r="L868" s="8" t="str">
        <f t="shared" si="26"/>
        <v>Londonderry_NH</v>
      </c>
      <c r="M868" s="9" t="str">
        <f t="shared" si="27"/>
        <v>-71.3747787475585_Multimodal</v>
      </c>
      <c r="N868" s="12" t="s">
        <v>23</v>
      </c>
      <c r="O868" s="5"/>
      <c r="P868" s="5"/>
      <c r="Q868">
        <f>VLOOKUP($L868,LocID!$B$2:$I$966, 7, FALSE)</f>
        <v>-71.374778747558594</v>
      </c>
      <c r="S868"/>
    </row>
    <row r="869" spans="1:19" ht="33" x14ac:dyDescent="0.25">
      <c r="A869" s="5">
        <v>1407</v>
      </c>
      <c r="B869" s="6">
        <v>2011.4860000000001</v>
      </c>
      <c r="C869" s="8" t="s">
        <v>233</v>
      </c>
      <c r="D869" s="8" t="s">
        <v>1802</v>
      </c>
      <c r="E869" s="8" t="s">
        <v>1803</v>
      </c>
      <c r="F869" s="10" t="s">
        <v>1804</v>
      </c>
      <c r="G869" s="10" t="s">
        <v>1804</v>
      </c>
      <c r="H869" s="8" t="s">
        <v>76</v>
      </c>
      <c r="I869" s="8" t="s">
        <v>50</v>
      </c>
      <c r="J869" s="10" t="s">
        <v>77</v>
      </c>
      <c r="K869" s="8" t="s">
        <v>26</v>
      </c>
      <c r="L869" s="8" t="str">
        <f t="shared" si="26"/>
        <v>Long Beach_CA</v>
      </c>
      <c r="M869" s="9" t="str">
        <f t="shared" si="27"/>
        <v>-118.192398071289_Parking and TDM</v>
      </c>
      <c r="N869" s="8" t="s">
        <v>26</v>
      </c>
      <c r="O869" s="5"/>
      <c r="P869" s="5"/>
      <c r="Q869">
        <f>VLOOKUP($L869,LocID!$B$2:$I$966, 7, FALSE)</f>
        <v>-118.19239807128901</v>
      </c>
      <c r="S869"/>
    </row>
    <row r="870" spans="1:19" ht="33" x14ac:dyDescent="0.25">
      <c r="A870" s="5">
        <v>1408</v>
      </c>
      <c r="B870" s="6">
        <v>2011.4862000000001</v>
      </c>
      <c r="C870" s="8" t="s">
        <v>233</v>
      </c>
      <c r="D870" s="8" t="s">
        <v>1802</v>
      </c>
      <c r="E870" s="8" t="s">
        <v>1803</v>
      </c>
      <c r="F870" s="10" t="s">
        <v>1804</v>
      </c>
      <c r="G870" s="10" t="s">
        <v>1804</v>
      </c>
      <c r="H870" s="8" t="s">
        <v>76</v>
      </c>
      <c r="I870" s="8" t="s">
        <v>50</v>
      </c>
      <c r="J870" s="8" t="s">
        <v>77</v>
      </c>
      <c r="K870" s="8" t="s">
        <v>26</v>
      </c>
      <c r="L870" s="8" t="str">
        <f t="shared" si="26"/>
        <v>Long Beach_CA</v>
      </c>
      <c r="M870" s="9" t="str">
        <f t="shared" si="27"/>
        <v>-118.192398071289_Parking and TDM</v>
      </c>
      <c r="N870" s="8" t="s">
        <v>26</v>
      </c>
      <c r="O870" s="5"/>
      <c r="P870" s="5"/>
      <c r="Q870">
        <f>VLOOKUP($L870,LocID!$B$2:$I$966, 7, FALSE)</f>
        <v>-118.19239807128901</v>
      </c>
      <c r="S870"/>
    </row>
    <row r="871" spans="1:19" ht="33" x14ac:dyDescent="0.25">
      <c r="A871" s="5">
        <v>1429</v>
      </c>
      <c r="B871" s="6">
        <v>2011.7650000000001</v>
      </c>
      <c r="C871" s="8" t="s">
        <v>233</v>
      </c>
      <c r="D871" s="11" t="s">
        <v>1805</v>
      </c>
      <c r="E871" s="8" t="s">
        <v>1806</v>
      </c>
      <c r="F871" s="10" t="s">
        <v>1804</v>
      </c>
      <c r="G871" s="10" t="s">
        <v>1804</v>
      </c>
      <c r="H871" s="8" t="s">
        <v>76</v>
      </c>
      <c r="I871" s="8" t="s">
        <v>50</v>
      </c>
      <c r="J871" s="8" t="s">
        <v>77</v>
      </c>
      <c r="K871" s="8" t="s">
        <v>23</v>
      </c>
      <c r="L871" s="8" t="str">
        <f t="shared" si="26"/>
        <v>Long Beach_CA</v>
      </c>
      <c r="M871" s="9" t="str">
        <f t="shared" si="27"/>
        <v>-118.192398071289_Multimodal</v>
      </c>
      <c r="N871" s="8" t="s">
        <v>23</v>
      </c>
      <c r="O871" s="5"/>
      <c r="P871" s="5"/>
      <c r="Q871">
        <f>VLOOKUP($L871,LocID!$B$2:$I$966, 7, FALSE)</f>
        <v>-118.19239807128901</v>
      </c>
      <c r="S871"/>
    </row>
    <row r="872" spans="1:19" ht="33" x14ac:dyDescent="0.25">
      <c r="A872" s="5">
        <v>1631</v>
      </c>
      <c r="B872" s="6">
        <v>2012.605</v>
      </c>
      <c r="C872" s="12" t="s">
        <v>110</v>
      </c>
      <c r="D872" s="12" t="s">
        <v>1807</v>
      </c>
      <c r="E872" s="12" t="s">
        <v>1808</v>
      </c>
      <c r="F872" s="12" t="s">
        <v>1804</v>
      </c>
      <c r="G872" s="12" t="s">
        <v>1804</v>
      </c>
      <c r="H872" s="12" t="s">
        <v>76</v>
      </c>
      <c r="I872" s="8" t="s">
        <v>50</v>
      </c>
      <c r="J872" s="12" t="s">
        <v>77</v>
      </c>
      <c r="K872" s="12" t="s">
        <v>26</v>
      </c>
      <c r="L872" s="8" t="str">
        <f t="shared" si="26"/>
        <v>Long Beach_CA</v>
      </c>
      <c r="M872" s="9" t="str">
        <f t="shared" si="27"/>
        <v>-118.192398071289_Parking and TDM</v>
      </c>
      <c r="N872" s="12" t="s">
        <v>26</v>
      </c>
      <c r="O872" s="5"/>
      <c r="P872" s="5"/>
      <c r="Q872">
        <f>VLOOKUP($L872,LocID!$B$2:$I$966, 7, FALSE)</f>
        <v>-118.19239807128901</v>
      </c>
      <c r="S872"/>
    </row>
    <row r="873" spans="1:19" ht="33" x14ac:dyDescent="0.25">
      <c r="A873" s="5">
        <v>26</v>
      </c>
      <c r="B873" s="6">
        <v>2015.0050000000001</v>
      </c>
      <c r="C873" s="22" t="s">
        <v>253</v>
      </c>
      <c r="D873" s="16" t="s">
        <v>1809</v>
      </c>
      <c r="E873" s="16" t="s">
        <v>1808</v>
      </c>
      <c r="F873" s="8" t="s">
        <v>1804</v>
      </c>
      <c r="G873" s="8" t="s">
        <v>1804</v>
      </c>
      <c r="H873" s="19" t="s">
        <v>76</v>
      </c>
      <c r="I873" s="8" t="s">
        <v>50</v>
      </c>
      <c r="J873" s="19" t="s">
        <v>77</v>
      </c>
      <c r="K873" s="8" t="s">
        <v>26</v>
      </c>
      <c r="L873" s="8" t="str">
        <f t="shared" si="26"/>
        <v>Long Beach_CA</v>
      </c>
      <c r="M873" s="9" t="str">
        <f t="shared" si="27"/>
        <v>-118.192398071289_Parking and TDM</v>
      </c>
      <c r="N873" s="8" t="s">
        <v>26</v>
      </c>
      <c r="O873" s="5"/>
      <c r="P873" s="5"/>
      <c r="Q873">
        <f>VLOOKUP($L873,LocID!$B$2:$I$966, 7, FALSE)</f>
        <v>-118.19239807128901</v>
      </c>
      <c r="S873"/>
    </row>
    <row r="874" spans="1:19" ht="33" x14ac:dyDescent="0.25">
      <c r="A874" s="5">
        <v>73</v>
      </c>
      <c r="B874" s="6">
        <v>2015.0398</v>
      </c>
      <c r="C874" s="9" t="s">
        <v>138</v>
      </c>
      <c r="D874" s="16" t="s">
        <v>1810</v>
      </c>
      <c r="E874" s="16" t="s">
        <v>1811</v>
      </c>
      <c r="F874" s="8" t="s">
        <v>1804</v>
      </c>
      <c r="G874" s="8" t="s">
        <v>1804</v>
      </c>
      <c r="H874" s="19" t="s">
        <v>76</v>
      </c>
      <c r="I874" s="8" t="s">
        <v>50</v>
      </c>
      <c r="J874" s="19" t="s">
        <v>77</v>
      </c>
      <c r="K874" s="19" t="s">
        <v>26</v>
      </c>
      <c r="L874" s="8" t="str">
        <f t="shared" si="26"/>
        <v>Long Beach_CA</v>
      </c>
      <c r="M874" s="9" t="str">
        <f t="shared" si="27"/>
        <v>-118.192398071289_Parking and TDM</v>
      </c>
      <c r="N874" s="19" t="s">
        <v>26</v>
      </c>
      <c r="O874" s="5"/>
      <c r="P874" s="5"/>
      <c r="Q874">
        <f>VLOOKUP($L874,LocID!$B$2:$I$966, 7, FALSE)</f>
        <v>-118.19239807128901</v>
      </c>
      <c r="S874"/>
    </row>
    <row r="875" spans="1:19" x14ac:dyDescent="0.25">
      <c r="A875" s="5">
        <v>881</v>
      </c>
      <c r="B875" s="6">
        <v>2009.347</v>
      </c>
      <c r="C875" s="8" t="s">
        <v>56</v>
      </c>
      <c r="D875" s="11" t="s">
        <v>1812</v>
      </c>
      <c r="E875" s="8" t="s">
        <v>1813</v>
      </c>
      <c r="F875" s="10" t="s">
        <v>1814</v>
      </c>
      <c r="G875" s="10" t="s">
        <v>1814</v>
      </c>
      <c r="H875" s="8" t="s">
        <v>261</v>
      </c>
      <c r="I875" s="8" t="s">
        <v>50</v>
      </c>
      <c r="J875" s="8" t="s">
        <v>123</v>
      </c>
      <c r="K875" s="8" t="s">
        <v>52</v>
      </c>
      <c r="L875" s="8" t="str">
        <f t="shared" si="26"/>
        <v>Longview_WA</v>
      </c>
      <c r="M875" s="9" t="str">
        <f t="shared" si="27"/>
        <v>-122.950538635253_Transit</v>
      </c>
      <c r="N875" s="8" t="s">
        <v>52</v>
      </c>
      <c r="O875" s="5"/>
      <c r="P875" s="5"/>
      <c r="Q875">
        <f>VLOOKUP($L875,LocID!$B$2:$I$966, 7, FALSE)</f>
        <v>-122.950538635253</v>
      </c>
      <c r="S875"/>
    </row>
    <row r="876" spans="1:19" x14ac:dyDescent="0.25">
      <c r="A876" s="5">
        <v>1342</v>
      </c>
      <c r="B876" s="6">
        <v>2011.501</v>
      </c>
      <c r="C876" s="8" t="s">
        <v>409</v>
      </c>
      <c r="D876" s="11" t="s">
        <v>1815</v>
      </c>
      <c r="E876" s="8" t="s">
        <v>1813</v>
      </c>
      <c r="F876" s="10" t="s">
        <v>1814</v>
      </c>
      <c r="G876" s="10" t="s">
        <v>1814</v>
      </c>
      <c r="H876" s="8" t="s">
        <v>261</v>
      </c>
      <c r="I876" s="8" t="s">
        <v>50</v>
      </c>
      <c r="J876" s="8" t="s">
        <v>123</v>
      </c>
      <c r="K876" s="8" t="s">
        <v>52</v>
      </c>
      <c r="L876" s="8" t="str">
        <f t="shared" si="26"/>
        <v>Longview_WA</v>
      </c>
      <c r="M876" s="9" t="str">
        <f t="shared" si="27"/>
        <v>-122.950538635253_Transit</v>
      </c>
      <c r="N876" s="8" t="s">
        <v>52</v>
      </c>
      <c r="O876" s="5"/>
      <c r="P876" s="5"/>
      <c r="Q876">
        <f>VLOOKUP($L876,LocID!$B$2:$I$966, 7, FALSE)</f>
        <v>-122.950538635253</v>
      </c>
      <c r="S876"/>
    </row>
    <row r="877" spans="1:19" x14ac:dyDescent="0.25">
      <c r="A877" s="5">
        <v>2384</v>
      </c>
      <c r="B877" s="6">
        <v>2014.0857000000001</v>
      </c>
      <c r="C877" s="8" t="s">
        <v>92</v>
      </c>
      <c r="D877" s="16" t="s">
        <v>1816</v>
      </c>
      <c r="E877" s="16" t="s">
        <v>1817</v>
      </c>
      <c r="F877" s="8" t="s">
        <v>1818</v>
      </c>
      <c r="G877" s="8" t="s">
        <v>1818</v>
      </c>
      <c r="H877" s="8" t="s">
        <v>76</v>
      </c>
      <c r="I877" s="8" t="s">
        <v>50</v>
      </c>
      <c r="J877" s="8" t="s">
        <v>77</v>
      </c>
      <c r="K877" s="12" t="s">
        <v>23</v>
      </c>
      <c r="L877" s="8" t="str">
        <f t="shared" si="26"/>
        <v>Los Altos Hills_CA</v>
      </c>
      <c r="M877" s="9" t="str">
        <f t="shared" si="27"/>
        <v>-122.138671875_Multimodal</v>
      </c>
      <c r="N877" s="12" t="s">
        <v>23</v>
      </c>
      <c r="O877" s="5"/>
      <c r="P877" s="5"/>
      <c r="Q877">
        <f>VLOOKUP($L877,LocID!$B$2:$I$966, 7, FALSE)</f>
        <v>-122.138671875</v>
      </c>
      <c r="S877"/>
    </row>
    <row r="878" spans="1:19" ht="33" x14ac:dyDescent="0.25">
      <c r="A878" s="5">
        <v>418</v>
      </c>
      <c r="B878" s="13">
        <v>2007.3589999999999</v>
      </c>
      <c r="C878" s="10">
        <v>2007</v>
      </c>
      <c r="D878" s="10" t="s">
        <v>1819</v>
      </c>
      <c r="E878" s="10" t="s">
        <v>1820</v>
      </c>
      <c r="F878" s="10" t="s">
        <v>1821</v>
      </c>
      <c r="G878" s="10" t="s">
        <v>1821</v>
      </c>
      <c r="H878" s="10" t="s">
        <v>76</v>
      </c>
      <c r="I878" s="8" t="s">
        <v>50</v>
      </c>
      <c r="J878" s="10" t="s">
        <v>77</v>
      </c>
      <c r="K878" s="10" t="s">
        <v>26</v>
      </c>
      <c r="L878" s="8" t="str">
        <f t="shared" si="26"/>
        <v>Los Altos_CA</v>
      </c>
      <c r="M878" s="9" t="str">
        <f t="shared" si="27"/>
        <v>-122.114227294921_Parking and TDM</v>
      </c>
      <c r="N878" s="10" t="s">
        <v>26</v>
      </c>
      <c r="O878" s="5"/>
      <c r="P878" s="5"/>
      <c r="Q878">
        <f>VLOOKUP($L878,LocID!$B$2:$I$966, 7, FALSE)</f>
        <v>-122.11422729492099</v>
      </c>
      <c r="S878"/>
    </row>
    <row r="879" spans="1:19" ht="33" x14ac:dyDescent="0.25">
      <c r="A879" s="5">
        <v>677</v>
      </c>
      <c r="B879" s="6">
        <v>2008.4090000000001</v>
      </c>
      <c r="C879" s="8" t="s">
        <v>35</v>
      </c>
      <c r="D879" s="11" t="s">
        <v>1822</v>
      </c>
      <c r="E879" s="8" t="s">
        <v>1820</v>
      </c>
      <c r="F879" s="10" t="s">
        <v>1821</v>
      </c>
      <c r="G879" s="10" t="s">
        <v>1821</v>
      </c>
      <c r="H879" s="8" t="s">
        <v>76</v>
      </c>
      <c r="I879" s="8" t="s">
        <v>50</v>
      </c>
      <c r="J879" s="8" t="s">
        <v>77</v>
      </c>
      <c r="K879" s="8" t="s">
        <v>26</v>
      </c>
      <c r="L879" s="8" t="str">
        <f t="shared" si="26"/>
        <v>Los Altos_CA</v>
      </c>
      <c r="M879" s="9" t="str">
        <f t="shared" si="27"/>
        <v>-122.114227294921_Parking and TDM</v>
      </c>
      <c r="N879" s="8" t="s">
        <v>26</v>
      </c>
      <c r="O879" s="5"/>
      <c r="P879" s="5"/>
      <c r="Q879">
        <f>VLOOKUP($L879,LocID!$B$2:$I$966, 7, FALSE)</f>
        <v>-122.11422729492099</v>
      </c>
      <c r="S879"/>
    </row>
    <row r="880" spans="1:19" ht="33" x14ac:dyDescent="0.25">
      <c r="A880" s="5">
        <v>1308</v>
      </c>
      <c r="B880" s="6">
        <v>2011.3340000000001</v>
      </c>
      <c r="C880" s="8" t="s">
        <v>85</v>
      </c>
      <c r="D880" s="11" t="s">
        <v>1823</v>
      </c>
      <c r="E880" s="8" t="s">
        <v>1824</v>
      </c>
      <c r="F880" s="10" t="s">
        <v>1821</v>
      </c>
      <c r="G880" s="10" t="s">
        <v>1821</v>
      </c>
      <c r="H880" s="8" t="s">
        <v>76</v>
      </c>
      <c r="I880" s="8" t="s">
        <v>50</v>
      </c>
      <c r="J880" s="8" t="s">
        <v>459</v>
      </c>
      <c r="K880" s="8" t="s">
        <v>26</v>
      </c>
      <c r="L880" s="8" t="str">
        <f t="shared" si="26"/>
        <v>Los Altos_CA</v>
      </c>
      <c r="M880" s="9" t="str">
        <f t="shared" si="27"/>
        <v>-122.114227294921_Parking and TDM</v>
      </c>
      <c r="N880" s="8" t="s">
        <v>26</v>
      </c>
      <c r="O880" s="5"/>
      <c r="P880" s="5"/>
      <c r="Q880">
        <f>VLOOKUP($L880,LocID!$B$2:$I$966, 7, FALSE)</f>
        <v>-122.11422729492099</v>
      </c>
      <c r="S880"/>
    </row>
    <row r="881" spans="1:19" ht="33" x14ac:dyDescent="0.25">
      <c r="A881" s="5">
        <v>2102</v>
      </c>
      <c r="B881" s="6">
        <v>2013.096</v>
      </c>
      <c r="C881" s="8" t="s">
        <v>112</v>
      </c>
      <c r="D881" s="8" t="s">
        <v>1825</v>
      </c>
      <c r="E881" s="8" t="s">
        <v>1826</v>
      </c>
      <c r="F881" s="8" t="s">
        <v>1821</v>
      </c>
      <c r="G881" s="8" t="s">
        <v>1821</v>
      </c>
      <c r="H881" s="8" t="s">
        <v>76</v>
      </c>
      <c r="I881" s="8" t="s">
        <v>50</v>
      </c>
      <c r="J881" s="8" t="s">
        <v>77</v>
      </c>
      <c r="K881" s="12" t="s">
        <v>23</v>
      </c>
      <c r="L881" s="8" t="str">
        <f t="shared" si="26"/>
        <v>Los Altos_CA</v>
      </c>
      <c r="M881" s="9" t="str">
        <f t="shared" si="27"/>
        <v>-122.114227294921_Multimodal</v>
      </c>
      <c r="N881" s="12" t="s">
        <v>23</v>
      </c>
      <c r="O881" s="5"/>
      <c r="P881" s="5"/>
      <c r="Q881">
        <f>VLOOKUP($L881,LocID!$B$2:$I$966, 7, FALSE)</f>
        <v>-122.11422729492099</v>
      </c>
      <c r="S881"/>
    </row>
    <row r="882" spans="1:19" ht="33" x14ac:dyDescent="0.25">
      <c r="A882" s="5">
        <v>2103</v>
      </c>
      <c r="B882" s="6">
        <v>2013.1081999999999</v>
      </c>
      <c r="C882" s="8" t="s">
        <v>112</v>
      </c>
      <c r="D882" s="8" t="s">
        <v>1827</v>
      </c>
      <c r="E882" s="8" t="s">
        <v>1828</v>
      </c>
      <c r="F882" s="8" t="s">
        <v>1821</v>
      </c>
      <c r="G882" s="8" t="s">
        <v>1821</v>
      </c>
      <c r="H882" s="8" t="s">
        <v>76</v>
      </c>
      <c r="I882" s="8" t="s">
        <v>50</v>
      </c>
      <c r="J882" s="8" t="s">
        <v>77</v>
      </c>
      <c r="K882" s="12" t="s">
        <v>23</v>
      </c>
      <c r="L882" s="8" t="str">
        <f t="shared" si="26"/>
        <v>Los Altos_CA</v>
      </c>
      <c r="M882" s="9" t="str">
        <f t="shared" si="27"/>
        <v>-122.114227294921_Multimodal</v>
      </c>
      <c r="N882" s="12" t="s">
        <v>23</v>
      </c>
      <c r="O882" s="5"/>
      <c r="P882" s="5"/>
      <c r="Q882">
        <f>VLOOKUP($L882,LocID!$B$2:$I$966, 7, FALSE)</f>
        <v>-122.11422729492099</v>
      </c>
      <c r="S882"/>
    </row>
    <row r="883" spans="1:19" ht="33" x14ac:dyDescent="0.25">
      <c r="A883" s="5">
        <v>186</v>
      </c>
      <c r="B883" s="6">
        <v>2015.0914</v>
      </c>
      <c r="C883" s="9" t="s">
        <v>138</v>
      </c>
      <c r="D883" s="17" t="s">
        <v>1829</v>
      </c>
      <c r="E883" s="17" t="s">
        <v>1824</v>
      </c>
      <c r="F883" s="9" t="s">
        <v>1821</v>
      </c>
      <c r="G883" s="9" t="s">
        <v>1821</v>
      </c>
      <c r="H883" s="9" t="s">
        <v>76</v>
      </c>
      <c r="I883" s="8" t="s">
        <v>50</v>
      </c>
      <c r="J883" s="9" t="s">
        <v>77</v>
      </c>
      <c r="K883" s="9" t="s">
        <v>26</v>
      </c>
      <c r="L883" s="8" t="str">
        <f t="shared" si="26"/>
        <v>Los Altos_CA</v>
      </c>
      <c r="M883" s="9" t="str">
        <f t="shared" si="27"/>
        <v>-122.114227294921_Parking and TDM</v>
      </c>
      <c r="N883" s="9" t="s">
        <v>26</v>
      </c>
      <c r="O883" s="5"/>
      <c r="P883" s="5"/>
      <c r="Q883">
        <f>VLOOKUP($L883,LocID!$B$2:$I$966, 7, FALSE)</f>
        <v>-122.11422729492099</v>
      </c>
      <c r="S883"/>
    </row>
    <row r="884" spans="1:19" ht="22.5" x14ac:dyDescent="0.25">
      <c r="A884" s="5">
        <v>373</v>
      </c>
      <c r="B884" s="6">
        <v>2006.4280000000001</v>
      </c>
      <c r="C884" s="8">
        <v>2007</v>
      </c>
      <c r="D884" s="8" t="s">
        <v>1830</v>
      </c>
      <c r="E884" s="8" t="s">
        <v>1831</v>
      </c>
      <c r="F884" s="10" t="s">
        <v>1832</v>
      </c>
      <c r="G884" s="10" t="s">
        <v>1832</v>
      </c>
      <c r="H884" s="8" t="s">
        <v>76</v>
      </c>
      <c r="I884" s="8" t="s">
        <v>50</v>
      </c>
      <c r="J884" s="10" t="s">
        <v>77</v>
      </c>
      <c r="K884" s="8" t="s">
        <v>52</v>
      </c>
      <c r="L884" s="8" t="str">
        <f t="shared" si="26"/>
        <v>Los Angeles_CA</v>
      </c>
      <c r="M884" s="9" t="str">
        <f t="shared" si="27"/>
        <v>-118.245323181152_Transit</v>
      </c>
      <c r="N884" s="8" t="s">
        <v>52</v>
      </c>
      <c r="O884" s="5"/>
      <c r="P884" s="5"/>
      <c r="Q884">
        <f>VLOOKUP($L884,LocID!$B$2:$I$966, 7, FALSE)</f>
        <v>-118.245323181152</v>
      </c>
      <c r="S884"/>
    </row>
    <row r="885" spans="1:19" x14ac:dyDescent="0.25">
      <c r="A885" s="5">
        <v>479</v>
      </c>
      <c r="B885" s="13">
        <v>2007.1679999999999</v>
      </c>
      <c r="C885" s="10">
        <v>2007</v>
      </c>
      <c r="D885" s="10" t="s">
        <v>1833</v>
      </c>
      <c r="E885" s="10" t="s">
        <v>1834</v>
      </c>
      <c r="F885" s="10" t="s">
        <v>1832</v>
      </c>
      <c r="G885" s="10" t="s">
        <v>1832</v>
      </c>
      <c r="H885" s="10" t="s">
        <v>76</v>
      </c>
      <c r="I885" s="8" t="s">
        <v>50</v>
      </c>
      <c r="J885" s="10" t="s">
        <v>77</v>
      </c>
      <c r="K885" s="10" t="s">
        <v>52</v>
      </c>
      <c r="L885" s="8" t="str">
        <f t="shared" si="26"/>
        <v>Los Angeles_CA</v>
      </c>
      <c r="M885" s="9" t="str">
        <f t="shared" si="27"/>
        <v>-118.245323181152_Transit</v>
      </c>
      <c r="N885" s="10" t="s">
        <v>52</v>
      </c>
      <c r="O885" s="5"/>
      <c r="P885" s="5"/>
      <c r="Q885">
        <f>VLOOKUP($L885,LocID!$B$2:$I$966, 7, FALSE)</f>
        <v>-118.245323181152</v>
      </c>
      <c r="S885"/>
    </row>
    <row r="886" spans="1:19" ht="33" x14ac:dyDescent="0.25">
      <c r="A886" s="5">
        <v>556</v>
      </c>
      <c r="B886" s="6">
        <v>2008.1079999999999</v>
      </c>
      <c r="C886" s="8" t="s">
        <v>104</v>
      </c>
      <c r="D886" s="11" t="s">
        <v>1835</v>
      </c>
      <c r="E886" s="8" t="s">
        <v>1836</v>
      </c>
      <c r="F886" s="10" t="s">
        <v>1832</v>
      </c>
      <c r="G886" s="10" t="s">
        <v>1832</v>
      </c>
      <c r="H886" s="8" t="s">
        <v>76</v>
      </c>
      <c r="I886" s="8" t="s">
        <v>50</v>
      </c>
      <c r="J886" s="8" t="s">
        <v>77</v>
      </c>
      <c r="K886" s="8" t="s">
        <v>26</v>
      </c>
      <c r="L886" s="8" t="str">
        <f t="shared" si="26"/>
        <v>Los Angeles_CA</v>
      </c>
      <c r="M886" s="9" t="str">
        <f t="shared" si="27"/>
        <v>-118.245323181152_Parking and TDM</v>
      </c>
      <c r="N886" s="8" t="s">
        <v>26</v>
      </c>
      <c r="O886" s="5"/>
      <c r="P886" s="5"/>
      <c r="Q886">
        <f>VLOOKUP($L886,LocID!$B$2:$I$966, 7, FALSE)</f>
        <v>-118.245323181152</v>
      </c>
      <c r="S886"/>
    </row>
    <row r="887" spans="1:19" x14ac:dyDescent="0.25">
      <c r="A887" s="5">
        <v>560</v>
      </c>
      <c r="B887" s="6">
        <v>2008.067</v>
      </c>
      <c r="C887" s="8" t="s">
        <v>104</v>
      </c>
      <c r="D887" s="11" t="s">
        <v>1837</v>
      </c>
      <c r="E887" s="8" t="s">
        <v>1838</v>
      </c>
      <c r="F887" s="10" t="s">
        <v>1832</v>
      </c>
      <c r="G887" s="10" t="s">
        <v>1832</v>
      </c>
      <c r="H887" s="8" t="s">
        <v>76</v>
      </c>
      <c r="I887" s="8" t="s">
        <v>50</v>
      </c>
      <c r="J887" s="8" t="s">
        <v>77</v>
      </c>
      <c r="K887" s="8" t="s">
        <v>98</v>
      </c>
      <c r="L887" s="8" t="str">
        <f t="shared" si="26"/>
        <v>Los Angeles_CA</v>
      </c>
      <c r="M887" s="9" t="str">
        <f t="shared" si="27"/>
        <v>-118.245323181152_PACT</v>
      </c>
      <c r="N887" s="8" t="s">
        <v>98</v>
      </c>
      <c r="O887" s="5"/>
      <c r="P887" s="5"/>
      <c r="Q887">
        <f>VLOOKUP($L887,LocID!$B$2:$I$966, 7, FALSE)</f>
        <v>-118.245323181152</v>
      </c>
      <c r="S887"/>
    </row>
    <row r="888" spans="1:19" ht="33" x14ac:dyDescent="0.25">
      <c r="A888" s="5">
        <v>606</v>
      </c>
      <c r="B888" s="6">
        <v>2008.269</v>
      </c>
      <c r="C888" s="8" t="s">
        <v>29</v>
      </c>
      <c r="D888" s="11" t="s">
        <v>1839</v>
      </c>
      <c r="E888" s="8" t="s">
        <v>1840</v>
      </c>
      <c r="F888" s="10" t="s">
        <v>1832</v>
      </c>
      <c r="G888" s="10" t="s">
        <v>1832</v>
      </c>
      <c r="H888" s="8" t="s">
        <v>76</v>
      </c>
      <c r="I888" s="8" t="s">
        <v>50</v>
      </c>
      <c r="J888" s="8" t="s">
        <v>77</v>
      </c>
      <c r="K888" s="10" t="s">
        <v>23</v>
      </c>
      <c r="L888" s="8" t="str">
        <f t="shared" si="26"/>
        <v>Los Angeles_CA</v>
      </c>
      <c r="M888" s="9" t="str">
        <f t="shared" si="27"/>
        <v>-118.245323181152_Multimodal</v>
      </c>
      <c r="N888" s="10" t="s">
        <v>23</v>
      </c>
      <c r="O888" s="5"/>
      <c r="P888" s="5"/>
      <c r="Q888">
        <f>VLOOKUP($L888,LocID!$B$2:$I$966, 7, FALSE)</f>
        <v>-118.245323181152</v>
      </c>
      <c r="S888"/>
    </row>
    <row r="889" spans="1:19" x14ac:dyDescent="0.25">
      <c r="A889" s="5">
        <v>623</v>
      </c>
      <c r="B889" s="6">
        <v>2008.3040000000001</v>
      </c>
      <c r="C889" s="8" t="s">
        <v>29</v>
      </c>
      <c r="D889" s="11" t="s">
        <v>1841</v>
      </c>
      <c r="E889" s="8" t="s">
        <v>1842</v>
      </c>
      <c r="F889" s="10" t="s">
        <v>1832</v>
      </c>
      <c r="G889" s="10" t="s">
        <v>1832</v>
      </c>
      <c r="H889" s="8" t="s">
        <v>76</v>
      </c>
      <c r="I889" s="8" t="s">
        <v>50</v>
      </c>
      <c r="J889" s="8" t="s">
        <v>77</v>
      </c>
      <c r="K889" s="8" t="s">
        <v>52</v>
      </c>
      <c r="L889" s="8" t="str">
        <f t="shared" si="26"/>
        <v>Los Angeles_CA</v>
      </c>
      <c r="M889" s="9" t="str">
        <f t="shared" si="27"/>
        <v>-118.245323181152_Transit</v>
      </c>
      <c r="N889" s="8" t="s">
        <v>52</v>
      </c>
      <c r="O889" s="5"/>
      <c r="P889" s="5"/>
      <c r="Q889">
        <f>VLOOKUP($L889,LocID!$B$2:$I$966, 7, FALSE)</f>
        <v>-118.245323181152</v>
      </c>
      <c r="S889"/>
    </row>
    <row r="890" spans="1:19" ht="33" x14ac:dyDescent="0.25">
      <c r="A890" s="5">
        <v>723</v>
      </c>
      <c r="B890" s="6">
        <v>2009.0940000000001</v>
      </c>
      <c r="C890" s="8" t="s">
        <v>37</v>
      </c>
      <c r="D890" s="11" t="s">
        <v>1843</v>
      </c>
      <c r="E890" s="8" t="s">
        <v>1844</v>
      </c>
      <c r="F890" s="10" t="s">
        <v>1832</v>
      </c>
      <c r="G890" s="10" t="s">
        <v>1832</v>
      </c>
      <c r="H890" s="8" t="s">
        <v>76</v>
      </c>
      <c r="I890" s="8" t="s">
        <v>50</v>
      </c>
      <c r="J890" s="8" t="s">
        <v>77</v>
      </c>
      <c r="K890" s="8" t="s">
        <v>23</v>
      </c>
      <c r="L890" s="8" t="str">
        <f t="shared" si="26"/>
        <v>Los Angeles_CA</v>
      </c>
      <c r="M890" s="9" t="str">
        <f t="shared" si="27"/>
        <v>-118.245323181152_Multimodal</v>
      </c>
      <c r="N890" s="8" t="s">
        <v>23</v>
      </c>
      <c r="O890" s="5"/>
      <c r="P890" s="5"/>
      <c r="Q890">
        <f>VLOOKUP($L890,LocID!$B$2:$I$966, 7, FALSE)</f>
        <v>-118.245323181152</v>
      </c>
      <c r="S890"/>
    </row>
    <row r="891" spans="1:19" ht="33" x14ac:dyDescent="0.25">
      <c r="A891" s="5">
        <v>814</v>
      </c>
      <c r="B891" s="6">
        <v>2009.175</v>
      </c>
      <c r="C891" s="8" t="s">
        <v>39</v>
      </c>
      <c r="D891" s="11" t="s">
        <v>1845</v>
      </c>
      <c r="E891" s="8" t="s">
        <v>1846</v>
      </c>
      <c r="F891" s="10" t="s">
        <v>1832</v>
      </c>
      <c r="G891" s="10" t="s">
        <v>1832</v>
      </c>
      <c r="H891" s="8" t="s">
        <v>76</v>
      </c>
      <c r="I891" s="8" t="s">
        <v>50</v>
      </c>
      <c r="J891" s="8" t="s">
        <v>77</v>
      </c>
      <c r="K891" s="8" t="s">
        <v>23</v>
      </c>
      <c r="L891" s="8" t="str">
        <f t="shared" si="26"/>
        <v>Los Angeles_CA</v>
      </c>
      <c r="M891" s="9" t="str">
        <f t="shared" si="27"/>
        <v>-118.245323181152_Multimodal</v>
      </c>
      <c r="N891" s="8" t="s">
        <v>23</v>
      </c>
      <c r="O891" s="5"/>
      <c r="P891" s="5"/>
      <c r="Q891">
        <f>VLOOKUP($L891,LocID!$B$2:$I$966, 7, FALSE)</f>
        <v>-118.245323181152</v>
      </c>
      <c r="S891"/>
    </row>
    <row r="892" spans="1:19" ht="33" x14ac:dyDescent="0.25">
      <c r="A892" s="5">
        <v>826</v>
      </c>
      <c r="B892" s="6">
        <v>2009.3340000000001</v>
      </c>
      <c r="C892" s="8" t="s">
        <v>41</v>
      </c>
      <c r="D892" s="11" t="s">
        <v>1847</v>
      </c>
      <c r="E892" s="8" t="s">
        <v>1840</v>
      </c>
      <c r="F892" s="10" t="s">
        <v>1832</v>
      </c>
      <c r="G892" s="10" t="s">
        <v>1832</v>
      </c>
      <c r="H892" s="8" t="s">
        <v>76</v>
      </c>
      <c r="I892" s="8" t="s">
        <v>50</v>
      </c>
      <c r="J892" s="8" t="s">
        <v>77</v>
      </c>
      <c r="K892" s="10" t="s">
        <v>23</v>
      </c>
      <c r="L892" s="8" t="str">
        <f t="shared" si="26"/>
        <v>Los Angeles_CA</v>
      </c>
      <c r="M892" s="9" t="str">
        <f t="shared" si="27"/>
        <v>-118.245323181152_Multimodal</v>
      </c>
      <c r="N892" s="10" t="s">
        <v>23</v>
      </c>
      <c r="O892" s="5"/>
      <c r="P892" s="5"/>
      <c r="Q892">
        <f>VLOOKUP($L892,LocID!$B$2:$I$966, 7, FALSE)</f>
        <v>-118.245323181152</v>
      </c>
      <c r="S892"/>
    </row>
    <row r="893" spans="1:19" x14ac:dyDescent="0.25">
      <c r="A893" s="5">
        <v>845</v>
      </c>
      <c r="B893" s="6">
        <v>2008.5150000000001</v>
      </c>
      <c r="C893" s="8" t="s">
        <v>41</v>
      </c>
      <c r="D893" s="11" t="s">
        <v>1848</v>
      </c>
      <c r="E893" s="8" t="s">
        <v>1846</v>
      </c>
      <c r="F893" s="10" t="s">
        <v>1832</v>
      </c>
      <c r="G893" s="10" t="s">
        <v>1832</v>
      </c>
      <c r="H893" s="8" t="s">
        <v>76</v>
      </c>
      <c r="I893" s="8" t="s">
        <v>50</v>
      </c>
      <c r="J893" s="8" t="s">
        <v>77</v>
      </c>
      <c r="K893" s="8" t="s">
        <v>98</v>
      </c>
      <c r="L893" s="8" t="str">
        <f t="shared" si="26"/>
        <v>Los Angeles_CA</v>
      </c>
      <c r="M893" s="9" t="str">
        <f t="shared" si="27"/>
        <v>-118.245323181152_PACT</v>
      </c>
      <c r="N893" s="8" t="s">
        <v>98</v>
      </c>
      <c r="O893" s="5"/>
      <c r="P893" s="5"/>
      <c r="Q893">
        <f>VLOOKUP($L893,LocID!$B$2:$I$966, 7, FALSE)</f>
        <v>-118.245323181152</v>
      </c>
      <c r="S893"/>
    </row>
    <row r="894" spans="1:19" ht="33" x14ac:dyDescent="0.25">
      <c r="A894" s="5">
        <v>1160</v>
      </c>
      <c r="B894" s="6">
        <v>2011.175</v>
      </c>
      <c r="C894" s="8" t="s">
        <v>274</v>
      </c>
      <c r="D894" s="11" t="s">
        <v>1849</v>
      </c>
      <c r="E894" s="8" t="s">
        <v>1850</v>
      </c>
      <c r="F894" s="10" t="s">
        <v>1832</v>
      </c>
      <c r="G894" s="10" t="s">
        <v>1832</v>
      </c>
      <c r="H894" s="8" t="s">
        <v>76</v>
      </c>
      <c r="I894" s="8" t="s">
        <v>50</v>
      </c>
      <c r="J894" s="8" t="s">
        <v>459</v>
      </c>
      <c r="K894" s="8" t="s">
        <v>23</v>
      </c>
      <c r="L894" s="8" t="str">
        <f t="shared" si="26"/>
        <v>Los Angeles_CA</v>
      </c>
      <c r="M894" s="9" t="str">
        <f t="shared" si="27"/>
        <v>-118.245323181152_Multimodal</v>
      </c>
      <c r="N894" s="8" t="s">
        <v>23</v>
      </c>
      <c r="O894" s="5"/>
      <c r="P894" s="5"/>
      <c r="Q894">
        <f>VLOOKUP($L894,LocID!$B$2:$I$966, 7, FALSE)</f>
        <v>-118.245323181152</v>
      </c>
      <c r="S894"/>
    </row>
    <row r="895" spans="1:19" ht="33" x14ac:dyDescent="0.25">
      <c r="A895" s="5">
        <v>1300</v>
      </c>
      <c r="B895" s="6">
        <v>2011.1189999999999</v>
      </c>
      <c r="C895" s="8" t="s">
        <v>85</v>
      </c>
      <c r="D895" s="11" t="s">
        <v>1851</v>
      </c>
      <c r="E895" s="8" t="s">
        <v>1852</v>
      </c>
      <c r="F895" s="10" t="s">
        <v>1832</v>
      </c>
      <c r="G895" s="10" t="s">
        <v>1832</v>
      </c>
      <c r="H895" s="8" t="s">
        <v>76</v>
      </c>
      <c r="I895" s="8" t="s">
        <v>50</v>
      </c>
      <c r="J895" s="8" t="s">
        <v>77</v>
      </c>
      <c r="K895" s="8" t="s">
        <v>23</v>
      </c>
      <c r="L895" s="8" t="str">
        <f t="shared" si="26"/>
        <v>Los Angeles_CA</v>
      </c>
      <c r="M895" s="9" t="str">
        <f t="shared" si="27"/>
        <v>-118.245323181152_Multimodal</v>
      </c>
      <c r="N895" s="8" t="s">
        <v>23</v>
      </c>
      <c r="O895" s="5"/>
      <c r="P895" s="5"/>
      <c r="Q895">
        <f>VLOOKUP($L895,LocID!$B$2:$I$966, 7, FALSE)</f>
        <v>-118.245323181152</v>
      </c>
      <c r="S895"/>
    </row>
    <row r="896" spans="1:19" ht="33" x14ac:dyDescent="0.25">
      <c r="A896" s="5">
        <v>1473</v>
      </c>
      <c r="B896" s="13">
        <v>2012.165</v>
      </c>
      <c r="C896" s="8" t="s">
        <v>147</v>
      </c>
      <c r="D896" s="8" t="s">
        <v>1853</v>
      </c>
      <c r="E896" s="8" t="s">
        <v>1854</v>
      </c>
      <c r="F896" s="10" t="s">
        <v>1832</v>
      </c>
      <c r="G896" s="10" t="s">
        <v>1832</v>
      </c>
      <c r="H896" s="8" t="s">
        <v>76</v>
      </c>
      <c r="I896" s="8" t="s">
        <v>50</v>
      </c>
      <c r="J896" s="8" t="s">
        <v>77</v>
      </c>
      <c r="K896" s="8" t="s">
        <v>23</v>
      </c>
      <c r="L896" s="8" t="str">
        <f t="shared" si="26"/>
        <v>Los Angeles_CA</v>
      </c>
      <c r="M896" s="9" t="str">
        <f t="shared" si="27"/>
        <v>-118.245323181152_Multimodal</v>
      </c>
      <c r="N896" s="8" t="s">
        <v>23</v>
      </c>
      <c r="O896" s="5"/>
      <c r="P896" s="5"/>
      <c r="Q896">
        <f>VLOOKUP($L896,LocID!$B$2:$I$966, 7, FALSE)</f>
        <v>-118.245323181152</v>
      </c>
      <c r="S896"/>
    </row>
    <row r="897" spans="1:19" ht="33" x14ac:dyDescent="0.25">
      <c r="A897" s="5">
        <v>1531</v>
      </c>
      <c r="B897" s="6">
        <v>2011.7550000000001</v>
      </c>
      <c r="C897" s="11" t="s">
        <v>147</v>
      </c>
      <c r="D897" s="11" t="s">
        <v>1855</v>
      </c>
      <c r="E897" s="8" t="s">
        <v>1842</v>
      </c>
      <c r="F897" s="10" t="s">
        <v>1832</v>
      </c>
      <c r="G897" s="10" t="s">
        <v>1832</v>
      </c>
      <c r="H897" s="8" t="s">
        <v>76</v>
      </c>
      <c r="I897" s="8" t="s">
        <v>50</v>
      </c>
      <c r="J897" s="8" t="s">
        <v>77</v>
      </c>
      <c r="K897" s="8" t="s">
        <v>23</v>
      </c>
      <c r="L897" s="8" t="str">
        <f t="shared" si="26"/>
        <v>Los Angeles_CA</v>
      </c>
      <c r="M897" s="9" t="str">
        <f t="shared" si="27"/>
        <v>-118.245323181152_Multimodal</v>
      </c>
      <c r="N897" s="8" t="s">
        <v>23</v>
      </c>
      <c r="O897" s="5"/>
      <c r="P897" s="5"/>
      <c r="Q897">
        <f>VLOOKUP($L897,LocID!$B$2:$I$966, 7, FALSE)</f>
        <v>-118.245323181152</v>
      </c>
      <c r="S897"/>
    </row>
    <row r="898" spans="1:19" ht="33" x14ac:dyDescent="0.25">
      <c r="A898" s="5">
        <v>1730</v>
      </c>
      <c r="B898" s="6">
        <v>2012.876</v>
      </c>
      <c r="C898" s="12" t="s">
        <v>90</v>
      </c>
      <c r="D898" s="12" t="s">
        <v>1856</v>
      </c>
      <c r="E898" s="12" t="s">
        <v>1857</v>
      </c>
      <c r="F898" s="12" t="s">
        <v>1832</v>
      </c>
      <c r="G898" s="12" t="s">
        <v>1832</v>
      </c>
      <c r="H898" s="12" t="s">
        <v>76</v>
      </c>
      <c r="I898" s="8" t="s">
        <v>50</v>
      </c>
      <c r="J898" s="12" t="s">
        <v>77</v>
      </c>
      <c r="K898" s="12" t="s">
        <v>23</v>
      </c>
      <c r="L898" s="8" t="str">
        <f t="shared" ref="L898:L961" si="28">IF(H898="INT", G898&amp;"_"&amp;I898,  G898&amp;"_"&amp;H898)</f>
        <v>Los Angeles_CA</v>
      </c>
      <c r="M898" s="9" t="str">
        <f t="shared" ref="M898:M961" si="29">Q898&amp;"_"&amp;N898</f>
        <v>-118.245323181152_Multimodal</v>
      </c>
      <c r="N898" s="12" t="s">
        <v>23</v>
      </c>
      <c r="O898" s="5"/>
      <c r="P898" s="5"/>
      <c r="Q898">
        <f>VLOOKUP($L898,LocID!$B$2:$I$966, 7, FALSE)</f>
        <v>-118.245323181152</v>
      </c>
      <c r="S898"/>
    </row>
    <row r="899" spans="1:19" ht="33" x14ac:dyDescent="0.25">
      <c r="A899" s="5">
        <v>1736</v>
      </c>
      <c r="B899" s="6">
        <v>2012.009</v>
      </c>
      <c r="C899" s="8" t="s">
        <v>90</v>
      </c>
      <c r="D899" s="8" t="s">
        <v>1858</v>
      </c>
      <c r="E899" s="8" t="s">
        <v>1859</v>
      </c>
      <c r="F899" s="10" t="s">
        <v>1832</v>
      </c>
      <c r="G899" s="10" t="s">
        <v>1832</v>
      </c>
      <c r="H899" s="8" t="s">
        <v>76</v>
      </c>
      <c r="I899" s="8" t="s">
        <v>50</v>
      </c>
      <c r="J899" s="8" t="s">
        <v>77</v>
      </c>
      <c r="K899" s="8" t="s">
        <v>23</v>
      </c>
      <c r="L899" s="8" t="str">
        <f t="shared" si="28"/>
        <v>Los Angeles_CA</v>
      </c>
      <c r="M899" s="9" t="str">
        <f t="shared" si="29"/>
        <v>-118.245323181152_Multimodal</v>
      </c>
      <c r="N899" s="8" t="s">
        <v>23</v>
      </c>
      <c r="O899" s="5"/>
      <c r="P899" s="5"/>
      <c r="Q899">
        <f>VLOOKUP($L899,LocID!$B$2:$I$966, 7, FALSE)</f>
        <v>-118.245323181152</v>
      </c>
      <c r="S899"/>
    </row>
    <row r="900" spans="1:19" ht="33" x14ac:dyDescent="0.25">
      <c r="A900" s="5">
        <v>1759</v>
      </c>
      <c r="B900" s="13">
        <v>2012.171</v>
      </c>
      <c r="C900" s="10" t="s">
        <v>90</v>
      </c>
      <c r="D900" s="10" t="s">
        <v>1860</v>
      </c>
      <c r="E900" s="10" t="s">
        <v>1861</v>
      </c>
      <c r="F900" s="10" t="s">
        <v>1832</v>
      </c>
      <c r="G900" s="10" t="s">
        <v>1832</v>
      </c>
      <c r="H900" s="10" t="s">
        <v>76</v>
      </c>
      <c r="I900" s="8" t="s">
        <v>50</v>
      </c>
      <c r="J900" s="10" t="s">
        <v>77</v>
      </c>
      <c r="K900" s="8" t="s">
        <v>23</v>
      </c>
      <c r="L900" s="8" t="str">
        <f t="shared" si="28"/>
        <v>Los Angeles_CA</v>
      </c>
      <c r="M900" s="9" t="str">
        <f t="shared" si="29"/>
        <v>-118.245323181152_Multimodal</v>
      </c>
      <c r="N900" s="8" t="s">
        <v>23</v>
      </c>
      <c r="O900" s="5"/>
      <c r="P900" s="5"/>
      <c r="Q900">
        <f>VLOOKUP($L900,LocID!$B$2:$I$966, 7, FALSE)</f>
        <v>-118.245323181152</v>
      </c>
      <c r="S900"/>
    </row>
    <row r="901" spans="1:19" ht="33" x14ac:dyDescent="0.25">
      <c r="A901" s="5">
        <v>1833</v>
      </c>
      <c r="B901" s="6">
        <v>2013.0081</v>
      </c>
      <c r="C901" s="12" t="s">
        <v>62</v>
      </c>
      <c r="D901" s="12" t="s">
        <v>1862</v>
      </c>
      <c r="E901" s="15" t="s">
        <v>1850</v>
      </c>
      <c r="F901" s="15" t="s">
        <v>1832</v>
      </c>
      <c r="G901" s="15" t="s">
        <v>1832</v>
      </c>
      <c r="H901" s="15" t="s">
        <v>76</v>
      </c>
      <c r="I901" s="8" t="s">
        <v>50</v>
      </c>
      <c r="J901" s="15" t="s">
        <v>77</v>
      </c>
      <c r="K901" s="12" t="s">
        <v>23</v>
      </c>
      <c r="L901" s="8" t="str">
        <f t="shared" si="28"/>
        <v>Los Angeles_CA</v>
      </c>
      <c r="M901" s="9" t="str">
        <f t="shared" si="29"/>
        <v>-118.245323181152_Multimodal</v>
      </c>
      <c r="N901" s="12" t="s">
        <v>23</v>
      </c>
      <c r="O901" s="5"/>
      <c r="P901" s="5"/>
      <c r="Q901">
        <f>VLOOKUP($L901,LocID!$B$2:$I$966, 7, FALSE)</f>
        <v>-118.245323181152</v>
      </c>
      <c r="S901"/>
    </row>
    <row r="902" spans="1:19" ht="33" x14ac:dyDescent="0.25">
      <c r="A902" s="5">
        <v>2119</v>
      </c>
      <c r="B902" s="6">
        <v>2013.0137</v>
      </c>
      <c r="C902" s="12" t="s">
        <v>112</v>
      </c>
      <c r="D902" s="12" t="s">
        <v>1863</v>
      </c>
      <c r="E902" s="15" t="s">
        <v>1864</v>
      </c>
      <c r="F902" s="15" t="s">
        <v>1832</v>
      </c>
      <c r="G902" s="15" t="s">
        <v>1832</v>
      </c>
      <c r="H902" s="15" t="s">
        <v>76</v>
      </c>
      <c r="I902" s="8" t="s">
        <v>50</v>
      </c>
      <c r="J902" s="15" t="s">
        <v>77</v>
      </c>
      <c r="K902" s="12" t="s">
        <v>23</v>
      </c>
      <c r="L902" s="8" t="str">
        <f t="shared" si="28"/>
        <v>Los Angeles_CA</v>
      </c>
      <c r="M902" s="9" t="str">
        <f t="shared" si="29"/>
        <v>-118.245323181152_Multimodal</v>
      </c>
      <c r="N902" s="12" t="s">
        <v>23</v>
      </c>
      <c r="O902" s="5"/>
      <c r="P902" s="5"/>
      <c r="Q902">
        <f>VLOOKUP($L902,LocID!$B$2:$I$966, 7, FALSE)</f>
        <v>-118.245323181152</v>
      </c>
      <c r="S902"/>
    </row>
    <row r="903" spans="1:19" ht="33" x14ac:dyDescent="0.25">
      <c r="A903" s="5">
        <v>2147</v>
      </c>
      <c r="B903" s="6">
        <v>2013.0753</v>
      </c>
      <c r="C903" s="8" t="s">
        <v>112</v>
      </c>
      <c r="D903" s="8" t="s">
        <v>771</v>
      </c>
      <c r="E903" s="8" t="s">
        <v>1865</v>
      </c>
      <c r="F903" s="8" t="s">
        <v>1832</v>
      </c>
      <c r="G903" s="8" t="s">
        <v>1832</v>
      </c>
      <c r="H903" s="8" t="s">
        <v>76</v>
      </c>
      <c r="I903" s="8" t="s">
        <v>50</v>
      </c>
      <c r="J903" s="8" t="s">
        <v>77</v>
      </c>
      <c r="K903" s="12" t="s">
        <v>23</v>
      </c>
      <c r="L903" s="8" t="str">
        <f t="shared" si="28"/>
        <v>Los Angeles_CA</v>
      </c>
      <c r="M903" s="9" t="str">
        <f t="shared" si="29"/>
        <v>-118.245323181152_Multimodal</v>
      </c>
      <c r="N903" s="12" t="s">
        <v>23</v>
      </c>
      <c r="O903" s="5"/>
      <c r="P903" s="5"/>
      <c r="Q903">
        <f>VLOOKUP($L903,LocID!$B$2:$I$966, 7, FALSE)</f>
        <v>-118.245323181152</v>
      </c>
      <c r="S903"/>
    </row>
    <row r="904" spans="1:19" ht="33" x14ac:dyDescent="0.25">
      <c r="A904" s="5">
        <v>2277</v>
      </c>
      <c r="B904" s="6">
        <v>2014.0399</v>
      </c>
      <c r="C904" s="8" t="s">
        <v>151</v>
      </c>
      <c r="D904" s="8" t="s">
        <v>1866</v>
      </c>
      <c r="E904" s="8" t="s">
        <v>1852</v>
      </c>
      <c r="F904" s="8" t="s">
        <v>1832</v>
      </c>
      <c r="G904" s="8" t="s">
        <v>1832</v>
      </c>
      <c r="H904" s="8" t="s">
        <v>76</v>
      </c>
      <c r="I904" s="8" t="s">
        <v>50</v>
      </c>
      <c r="J904" s="8" t="s">
        <v>77</v>
      </c>
      <c r="K904" s="12" t="s">
        <v>23</v>
      </c>
      <c r="L904" s="8" t="str">
        <f t="shared" si="28"/>
        <v>Los Angeles_CA</v>
      </c>
      <c r="M904" s="9" t="str">
        <f t="shared" si="29"/>
        <v>-118.245323181152_Multimodal</v>
      </c>
      <c r="N904" s="12" t="s">
        <v>23</v>
      </c>
      <c r="O904" s="5"/>
      <c r="P904" s="5"/>
      <c r="Q904">
        <f>VLOOKUP($L904,LocID!$B$2:$I$966, 7, FALSE)</f>
        <v>-118.245323181152</v>
      </c>
      <c r="S904"/>
    </row>
    <row r="905" spans="1:19" ht="33" x14ac:dyDescent="0.25">
      <c r="A905" s="5">
        <v>2280</v>
      </c>
      <c r="B905" s="6">
        <v>2014.0454999999999</v>
      </c>
      <c r="C905" s="8" t="s">
        <v>151</v>
      </c>
      <c r="D905" s="8" t="s">
        <v>1867</v>
      </c>
      <c r="E905" s="8" t="s">
        <v>1852</v>
      </c>
      <c r="F905" s="8" t="s">
        <v>1832</v>
      </c>
      <c r="G905" s="8" t="s">
        <v>1832</v>
      </c>
      <c r="H905" s="8" t="s">
        <v>76</v>
      </c>
      <c r="I905" s="8" t="s">
        <v>50</v>
      </c>
      <c r="J905" s="8" t="s">
        <v>77</v>
      </c>
      <c r="K905" s="12" t="s">
        <v>23</v>
      </c>
      <c r="L905" s="8" t="str">
        <f t="shared" si="28"/>
        <v>Los Angeles_CA</v>
      </c>
      <c r="M905" s="9" t="str">
        <f t="shared" si="29"/>
        <v>-118.245323181152_Multimodal</v>
      </c>
      <c r="N905" s="12" t="s">
        <v>23</v>
      </c>
      <c r="O905" s="5"/>
      <c r="P905" s="5"/>
      <c r="Q905">
        <f>VLOOKUP($L905,LocID!$B$2:$I$966, 7, FALSE)</f>
        <v>-118.245323181152</v>
      </c>
      <c r="S905"/>
    </row>
    <row r="906" spans="1:19" ht="33" x14ac:dyDescent="0.25">
      <c r="A906" s="5">
        <v>2297</v>
      </c>
      <c r="B906" s="6">
        <v>2014.0295000000001</v>
      </c>
      <c r="C906" s="8" t="s">
        <v>151</v>
      </c>
      <c r="D906" s="8" t="s">
        <v>1868</v>
      </c>
      <c r="E906" s="8" t="s">
        <v>1852</v>
      </c>
      <c r="F906" s="8" t="s">
        <v>1832</v>
      </c>
      <c r="G906" s="8" t="s">
        <v>1832</v>
      </c>
      <c r="H906" s="8" t="s">
        <v>76</v>
      </c>
      <c r="I906" s="8" t="s">
        <v>50</v>
      </c>
      <c r="J906" s="8" t="s">
        <v>77</v>
      </c>
      <c r="K906" s="12" t="s">
        <v>23</v>
      </c>
      <c r="L906" s="8" t="str">
        <f t="shared" si="28"/>
        <v>Los Angeles_CA</v>
      </c>
      <c r="M906" s="9" t="str">
        <f t="shared" si="29"/>
        <v>-118.245323181152_Multimodal</v>
      </c>
      <c r="N906" s="12" t="s">
        <v>23</v>
      </c>
      <c r="O906" s="5"/>
      <c r="P906" s="5"/>
      <c r="Q906">
        <f>VLOOKUP($L906,LocID!$B$2:$I$966, 7, FALSE)</f>
        <v>-118.245323181152</v>
      </c>
      <c r="S906"/>
    </row>
    <row r="907" spans="1:19" ht="33" x14ac:dyDescent="0.25">
      <c r="A907" s="5">
        <v>2385</v>
      </c>
      <c r="B907" s="6">
        <v>2014.0798</v>
      </c>
      <c r="C907" s="8" t="s">
        <v>92</v>
      </c>
      <c r="D907" s="16" t="s">
        <v>1869</v>
      </c>
      <c r="E907" s="16" t="s">
        <v>1870</v>
      </c>
      <c r="F907" s="8" t="s">
        <v>1832</v>
      </c>
      <c r="G907" s="8" t="s">
        <v>1832</v>
      </c>
      <c r="H907" s="8" t="s">
        <v>76</v>
      </c>
      <c r="I907" s="8" t="s">
        <v>50</v>
      </c>
      <c r="J907" s="8" t="s">
        <v>77</v>
      </c>
      <c r="K907" s="12" t="s">
        <v>23</v>
      </c>
      <c r="L907" s="8" t="str">
        <f t="shared" si="28"/>
        <v>Los Angeles_CA</v>
      </c>
      <c r="M907" s="9" t="str">
        <f t="shared" si="29"/>
        <v>-118.245323181152_Multimodal</v>
      </c>
      <c r="N907" s="12" t="s">
        <v>23</v>
      </c>
      <c r="O907" s="5"/>
      <c r="P907" s="5"/>
      <c r="Q907">
        <f>VLOOKUP($L907,LocID!$B$2:$I$966, 7, FALSE)</f>
        <v>-118.245323181152</v>
      </c>
      <c r="S907"/>
    </row>
    <row r="908" spans="1:19" ht="33" x14ac:dyDescent="0.25">
      <c r="A908" s="5">
        <v>2541</v>
      </c>
      <c r="B908" s="6">
        <v>2014.0962999999999</v>
      </c>
      <c r="C908" s="8" t="s">
        <v>173</v>
      </c>
      <c r="D908" s="16" t="s">
        <v>1871</v>
      </c>
      <c r="E908" s="16" t="s">
        <v>1852</v>
      </c>
      <c r="F908" s="8" t="s">
        <v>1832</v>
      </c>
      <c r="G908" s="8" t="s">
        <v>1832</v>
      </c>
      <c r="H908" s="8" t="s">
        <v>76</v>
      </c>
      <c r="I908" s="8" t="s">
        <v>50</v>
      </c>
      <c r="J908" s="8" t="s">
        <v>77</v>
      </c>
      <c r="K908" s="12" t="s">
        <v>23</v>
      </c>
      <c r="L908" s="8" t="str">
        <f t="shared" si="28"/>
        <v>Los Angeles_CA</v>
      </c>
      <c r="M908" s="9" t="str">
        <f t="shared" si="29"/>
        <v>-118.245323181152_Multimodal</v>
      </c>
      <c r="N908" s="12" t="s">
        <v>23</v>
      </c>
      <c r="O908" s="5"/>
      <c r="P908" s="5"/>
      <c r="Q908">
        <f>VLOOKUP($L908,LocID!$B$2:$I$966, 7, FALSE)</f>
        <v>-118.245323181152</v>
      </c>
      <c r="S908"/>
    </row>
    <row r="909" spans="1:19" ht="33" x14ac:dyDescent="0.25">
      <c r="A909" s="5">
        <v>5</v>
      </c>
      <c r="B909" s="6">
        <v>2015.0066999999999</v>
      </c>
      <c r="C909" s="22" t="s">
        <v>253</v>
      </c>
      <c r="D909" s="8" t="s">
        <v>1872</v>
      </c>
      <c r="E909" s="8" t="s">
        <v>1846</v>
      </c>
      <c r="F909" s="8" t="s">
        <v>1832</v>
      </c>
      <c r="G909" s="8" t="s">
        <v>1832</v>
      </c>
      <c r="H909" s="19" t="s">
        <v>76</v>
      </c>
      <c r="I909" s="8" t="s">
        <v>50</v>
      </c>
      <c r="J909" s="19" t="s">
        <v>77</v>
      </c>
      <c r="K909" s="19" t="s">
        <v>23</v>
      </c>
      <c r="L909" s="8" t="str">
        <f t="shared" si="28"/>
        <v>Los Angeles_CA</v>
      </c>
      <c r="M909" s="9" t="str">
        <f t="shared" si="29"/>
        <v>-118.245323181152_Multimodal</v>
      </c>
      <c r="N909" s="19" t="s">
        <v>23</v>
      </c>
      <c r="O909" s="5"/>
      <c r="P909" s="5"/>
      <c r="Q909">
        <f>VLOOKUP($L909,LocID!$B$2:$I$966, 7, FALSE)</f>
        <v>-118.245323181152</v>
      </c>
      <c r="S909"/>
    </row>
    <row r="910" spans="1:19" ht="33" x14ac:dyDescent="0.25">
      <c r="A910" s="5">
        <v>104</v>
      </c>
      <c r="B910" s="6">
        <v>2015.0395000000001</v>
      </c>
      <c r="C910" s="9" t="s">
        <v>138</v>
      </c>
      <c r="D910" s="17" t="s">
        <v>1873</v>
      </c>
      <c r="E910" s="17" t="s">
        <v>1852</v>
      </c>
      <c r="F910" s="19" t="s">
        <v>1832</v>
      </c>
      <c r="G910" s="19" t="s">
        <v>1832</v>
      </c>
      <c r="H910" s="19" t="s">
        <v>76</v>
      </c>
      <c r="I910" s="8" t="s">
        <v>50</v>
      </c>
      <c r="J910" s="19" t="s">
        <v>77</v>
      </c>
      <c r="K910" s="19" t="s">
        <v>23</v>
      </c>
      <c r="L910" s="8" t="str">
        <f t="shared" si="28"/>
        <v>Los Angeles_CA</v>
      </c>
      <c r="M910" s="9" t="str">
        <f t="shared" si="29"/>
        <v>-118.245323181152_Multimodal</v>
      </c>
      <c r="N910" s="19" t="s">
        <v>23</v>
      </c>
      <c r="O910" s="5"/>
      <c r="P910" s="5"/>
      <c r="Q910">
        <f>VLOOKUP($L910,LocID!$B$2:$I$966, 7, FALSE)</f>
        <v>-118.245323181152</v>
      </c>
      <c r="S910"/>
    </row>
    <row r="911" spans="1:19" ht="33" x14ac:dyDescent="0.25">
      <c r="A911" s="5">
        <v>222</v>
      </c>
      <c r="B911" s="6">
        <v>2015.0815</v>
      </c>
      <c r="C911" s="9" t="s">
        <v>138</v>
      </c>
      <c r="D911" s="19" t="s">
        <v>1860</v>
      </c>
      <c r="E911" s="19" t="s">
        <v>1861</v>
      </c>
      <c r="F911" s="19" t="s">
        <v>1832</v>
      </c>
      <c r="G911" s="19" t="s">
        <v>1832</v>
      </c>
      <c r="H911" s="19" t="s">
        <v>76</v>
      </c>
      <c r="I911" s="8" t="s">
        <v>50</v>
      </c>
      <c r="J911" s="19" t="s">
        <v>77</v>
      </c>
      <c r="K911" s="19" t="s">
        <v>23</v>
      </c>
      <c r="L911" s="8" t="str">
        <f t="shared" si="28"/>
        <v>Los Angeles_CA</v>
      </c>
      <c r="M911" s="9" t="str">
        <f t="shared" si="29"/>
        <v>-118.245323181152_Multimodal</v>
      </c>
      <c r="N911" s="19" t="s">
        <v>23</v>
      </c>
      <c r="O911" s="5"/>
      <c r="P911" s="5"/>
      <c r="Q911">
        <f>VLOOKUP($L911,LocID!$B$2:$I$966, 7, FALSE)</f>
        <v>-118.245323181152</v>
      </c>
      <c r="S911"/>
    </row>
    <row r="912" spans="1:19" ht="33" x14ac:dyDescent="0.25">
      <c r="A912" s="5">
        <v>249</v>
      </c>
      <c r="B912" s="6">
        <v>2015.1134999999999</v>
      </c>
      <c r="C912" s="9" t="s">
        <v>138</v>
      </c>
      <c r="D912" s="9" t="s">
        <v>1874</v>
      </c>
      <c r="E912" s="9" t="s">
        <v>1875</v>
      </c>
      <c r="F912" s="9" t="s">
        <v>1832</v>
      </c>
      <c r="G912" s="9" t="s">
        <v>1832</v>
      </c>
      <c r="H912" s="9" t="s">
        <v>76</v>
      </c>
      <c r="I912" s="8" t="s">
        <v>50</v>
      </c>
      <c r="J912" s="9" t="s">
        <v>77</v>
      </c>
      <c r="K912" s="9" t="s">
        <v>1096</v>
      </c>
      <c r="L912" s="8" t="str">
        <f t="shared" si="28"/>
        <v>Los Angeles_CA</v>
      </c>
      <c r="M912" s="9" t="str">
        <f t="shared" si="29"/>
        <v>-118.245323181152_Multimodal</v>
      </c>
      <c r="N912" s="9" t="s">
        <v>23</v>
      </c>
      <c r="O912" s="5">
        <v>1</v>
      </c>
      <c r="P912" s="5"/>
      <c r="Q912">
        <f>VLOOKUP($L912,LocID!$B$2:$I$966, 7, FALSE)</f>
        <v>-118.245323181152</v>
      </c>
      <c r="S912"/>
    </row>
    <row r="913" spans="1:19" ht="33" x14ac:dyDescent="0.25">
      <c r="A913" s="5">
        <v>1495</v>
      </c>
      <c r="B913" s="13">
        <v>2012.1849999999999</v>
      </c>
      <c r="C913" s="10" t="s">
        <v>147</v>
      </c>
      <c r="D913" s="10" t="s">
        <v>1876</v>
      </c>
      <c r="E913" s="10" t="s">
        <v>1877</v>
      </c>
      <c r="F913" s="10" t="s">
        <v>1878</v>
      </c>
      <c r="G913" s="10" t="s">
        <v>1878</v>
      </c>
      <c r="H913" s="10" t="s">
        <v>76</v>
      </c>
      <c r="I913" s="8" t="s">
        <v>50</v>
      </c>
      <c r="J913" s="10" t="s">
        <v>77</v>
      </c>
      <c r="K913" s="10" t="s">
        <v>26</v>
      </c>
      <c r="L913" s="8" t="str">
        <f t="shared" si="28"/>
        <v>Los Gatos_CA</v>
      </c>
      <c r="M913" s="9" t="str">
        <f t="shared" si="29"/>
        <v>-121.979270935058_Parking and TDM</v>
      </c>
      <c r="N913" s="10" t="s">
        <v>26</v>
      </c>
      <c r="O913" s="5"/>
      <c r="P913" s="5"/>
      <c r="Q913">
        <f>VLOOKUP($L913,LocID!$B$2:$I$966, 7, FALSE)</f>
        <v>-121.979270935058</v>
      </c>
      <c r="S913"/>
    </row>
    <row r="914" spans="1:19" ht="33" x14ac:dyDescent="0.25">
      <c r="A914" s="5">
        <v>1926</v>
      </c>
      <c r="B914" s="6">
        <v>2013.0407</v>
      </c>
      <c r="C914" s="8" t="s">
        <v>246</v>
      </c>
      <c r="D914" s="8" t="s">
        <v>1879</v>
      </c>
      <c r="E914" s="8" t="s">
        <v>1880</v>
      </c>
      <c r="F914" s="10" t="s">
        <v>1881</v>
      </c>
      <c r="G914" s="10" t="s">
        <v>1881</v>
      </c>
      <c r="H914" s="10" t="s">
        <v>1301</v>
      </c>
      <c r="I914" s="8" t="s">
        <v>50</v>
      </c>
      <c r="J914" s="10" t="s">
        <v>220</v>
      </c>
      <c r="K914" s="12" t="s">
        <v>23</v>
      </c>
      <c r="L914" s="8" t="str">
        <f t="shared" si="28"/>
        <v>Louisville_KY</v>
      </c>
      <c r="M914" s="9" t="str">
        <f t="shared" si="29"/>
        <v>-85.7664031982421_Multimodal</v>
      </c>
      <c r="N914" s="12" t="s">
        <v>23</v>
      </c>
      <c r="O914" s="5"/>
      <c r="P914" s="5"/>
      <c r="Q914">
        <f>VLOOKUP($L914,LocID!$B$2:$I$966, 7, FALSE)</f>
        <v>-85.766403198242102</v>
      </c>
      <c r="S914"/>
    </row>
    <row r="915" spans="1:19" ht="33" x14ac:dyDescent="0.25">
      <c r="A915" s="5">
        <v>1496</v>
      </c>
      <c r="B915" s="6">
        <v>2012.2159999999999</v>
      </c>
      <c r="C915" s="10" t="s">
        <v>147</v>
      </c>
      <c r="D915" s="10" t="s">
        <v>1882</v>
      </c>
      <c r="E915" s="10" t="s">
        <v>1883</v>
      </c>
      <c r="F915" s="10" t="s">
        <v>1881</v>
      </c>
      <c r="G915" s="10" t="s">
        <v>1881</v>
      </c>
      <c r="H915" s="10" t="s">
        <v>1301</v>
      </c>
      <c r="I915" s="8" t="s">
        <v>50</v>
      </c>
      <c r="J915" s="10" t="s">
        <v>220</v>
      </c>
      <c r="K915" s="8" t="s">
        <v>26</v>
      </c>
      <c r="L915" s="8" t="str">
        <f t="shared" si="28"/>
        <v>Louisville_KY</v>
      </c>
      <c r="M915" s="9" t="str">
        <f t="shared" si="29"/>
        <v>-85.7664031982421_Parking and tdm</v>
      </c>
      <c r="N915" s="10" t="s">
        <v>428</v>
      </c>
      <c r="O915" s="5"/>
      <c r="P915" s="5"/>
      <c r="Q915">
        <f>VLOOKUP($L915,LocID!$B$2:$I$966, 7, FALSE)</f>
        <v>-85.766403198242102</v>
      </c>
      <c r="S915"/>
    </row>
    <row r="916" spans="1:19" x14ac:dyDescent="0.25">
      <c r="A916" s="5">
        <v>724</v>
      </c>
      <c r="B916" s="6">
        <v>2008.452</v>
      </c>
      <c r="C916" s="8" t="s">
        <v>37</v>
      </c>
      <c r="D916" s="11" t="s">
        <v>1884</v>
      </c>
      <c r="E916" s="8" t="s">
        <v>1885</v>
      </c>
      <c r="F916" s="10" t="s">
        <v>1886</v>
      </c>
      <c r="G916" s="10" t="s">
        <v>1886</v>
      </c>
      <c r="H916" s="8" t="s">
        <v>49</v>
      </c>
      <c r="I916" s="8" t="s">
        <v>50</v>
      </c>
      <c r="J916" s="8" t="s">
        <v>51</v>
      </c>
      <c r="K916" s="8" t="s">
        <v>98</v>
      </c>
      <c r="L916" s="8" t="str">
        <f t="shared" si="28"/>
        <v>Lowell_MA</v>
      </c>
      <c r="M916" s="9" t="str">
        <f t="shared" si="29"/>
        <v>-71.3128433227539_PACT</v>
      </c>
      <c r="N916" s="8" t="s">
        <v>98</v>
      </c>
      <c r="O916" s="5"/>
      <c r="P916" s="5"/>
      <c r="Q916">
        <f>VLOOKUP($L916,LocID!$B$2:$I$966, 7, FALSE)</f>
        <v>-71.312843322753906</v>
      </c>
      <c r="S916"/>
    </row>
    <row r="917" spans="1:19" x14ac:dyDescent="0.25">
      <c r="A917" s="5">
        <v>1535</v>
      </c>
      <c r="B917" s="6">
        <v>2011.779</v>
      </c>
      <c r="C917" s="8" t="s">
        <v>147</v>
      </c>
      <c r="D917" s="11" t="s">
        <v>1887</v>
      </c>
      <c r="E917" s="8" t="s">
        <v>1888</v>
      </c>
      <c r="F917" s="10" t="s">
        <v>1886</v>
      </c>
      <c r="G917" s="10" t="s">
        <v>1886</v>
      </c>
      <c r="H917" s="8" t="s">
        <v>49</v>
      </c>
      <c r="I917" s="8" t="s">
        <v>50</v>
      </c>
      <c r="J917" s="8" t="s">
        <v>51</v>
      </c>
      <c r="K917" s="8" t="s">
        <v>52</v>
      </c>
      <c r="L917" s="8" t="str">
        <f t="shared" si="28"/>
        <v>Lowell_MA</v>
      </c>
      <c r="M917" s="9" t="str">
        <f t="shared" si="29"/>
        <v>-71.3128433227539_Transit</v>
      </c>
      <c r="N917" s="8" t="s">
        <v>52</v>
      </c>
      <c r="O917" s="5"/>
      <c r="P917" s="5"/>
      <c r="Q917">
        <f>VLOOKUP($L917,LocID!$B$2:$I$966, 7, FALSE)</f>
        <v>-71.312843322753906</v>
      </c>
      <c r="S917"/>
    </row>
    <row r="918" spans="1:19" ht="33" x14ac:dyDescent="0.25">
      <c r="A918" s="5">
        <v>1727</v>
      </c>
      <c r="B918" s="6">
        <v>2012.5809999999999</v>
      </c>
      <c r="C918" s="12" t="s">
        <v>90</v>
      </c>
      <c r="D918" s="12" t="s">
        <v>1889</v>
      </c>
      <c r="E918" s="12" t="s">
        <v>1890</v>
      </c>
      <c r="F918" s="12" t="s">
        <v>1886</v>
      </c>
      <c r="G918" s="12" t="s">
        <v>1886</v>
      </c>
      <c r="H918" s="12" t="s">
        <v>49</v>
      </c>
      <c r="I918" s="8" t="s">
        <v>50</v>
      </c>
      <c r="J918" s="8" t="s">
        <v>51</v>
      </c>
      <c r="K918" s="12" t="s">
        <v>23</v>
      </c>
      <c r="L918" s="8" t="str">
        <f t="shared" si="28"/>
        <v>Lowell_MA</v>
      </c>
      <c r="M918" s="9" t="str">
        <f t="shared" si="29"/>
        <v>-71.3128433227539_Multimodal</v>
      </c>
      <c r="N918" s="12" t="s">
        <v>23</v>
      </c>
      <c r="O918" s="5"/>
      <c r="P918" s="5"/>
      <c r="Q918">
        <f>VLOOKUP($L918,LocID!$B$2:$I$966, 7, FALSE)</f>
        <v>-71.312843322753906</v>
      </c>
      <c r="S918"/>
    </row>
    <row r="919" spans="1:19" x14ac:dyDescent="0.25">
      <c r="A919" s="5">
        <v>1874</v>
      </c>
      <c r="B919" s="6">
        <v>2012.5</v>
      </c>
      <c r="C919" s="8" t="s">
        <v>62</v>
      </c>
      <c r="D919" s="8" t="s">
        <v>1891</v>
      </c>
      <c r="E919" s="8" t="s">
        <v>1892</v>
      </c>
      <c r="F919" s="8" t="s">
        <v>1886</v>
      </c>
      <c r="G919" s="8" t="s">
        <v>1886</v>
      </c>
      <c r="H919" s="8" t="s">
        <v>49</v>
      </c>
      <c r="I919" s="8" t="s">
        <v>50</v>
      </c>
      <c r="J919" s="8" t="s">
        <v>51</v>
      </c>
      <c r="K919" s="12" t="s">
        <v>52</v>
      </c>
      <c r="L919" s="8" t="str">
        <f t="shared" si="28"/>
        <v>Lowell_MA</v>
      </c>
      <c r="M919" s="9" t="str">
        <f t="shared" si="29"/>
        <v>-71.3128433227539_Transit</v>
      </c>
      <c r="N919" s="12" t="s">
        <v>52</v>
      </c>
      <c r="O919" s="5"/>
      <c r="P919" s="5"/>
      <c r="Q919">
        <f>VLOOKUP($L919,LocID!$B$2:$I$966, 7, FALSE)</f>
        <v>-71.312843322753906</v>
      </c>
      <c r="S919"/>
    </row>
    <row r="920" spans="1:19" x14ac:dyDescent="0.25">
      <c r="A920" s="5">
        <v>2150</v>
      </c>
      <c r="B920" s="6">
        <v>2013.029</v>
      </c>
      <c r="C920" s="8" t="s">
        <v>112</v>
      </c>
      <c r="D920" s="8" t="s">
        <v>1893</v>
      </c>
      <c r="E920" s="8" t="s">
        <v>1888</v>
      </c>
      <c r="F920" s="10" t="s">
        <v>1886</v>
      </c>
      <c r="G920" s="10" t="s">
        <v>1886</v>
      </c>
      <c r="H920" s="8" t="s">
        <v>49</v>
      </c>
      <c r="I920" s="8" t="s">
        <v>50</v>
      </c>
      <c r="J920" s="8" t="s">
        <v>51</v>
      </c>
      <c r="K920" s="12" t="s">
        <v>52</v>
      </c>
      <c r="L920" s="8" t="str">
        <f t="shared" si="28"/>
        <v>Lowell_MA</v>
      </c>
      <c r="M920" s="9" t="str">
        <f t="shared" si="29"/>
        <v>-71.3128433227539_Transit</v>
      </c>
      <c r="N920" s="12" t="s">
        <v>52</v>
      </c>
      <c r="O920" s="5"/>
      <c r="P920" s="5"/>
      <c r="Q920">
        <f>VLOOKUP($L920,LocID!$B$2:$I$966, 7, FALSE)</f>
        <v>-71.312843322753906</v>
      </c>
      <c r="S920"/>
    </row>
    <row r="921" spans="1:19" ht="33" x14ac:dyDescent="0.25">
      <c r="A921" s="5">
        <v>1740</v>
      </c>
      <c r="B921" s="6">
        <v>2012.66</v>
      </c>
      <c r="C921" s="12" t="s">
        <v>90</v>
      </c>
      <c r="D921" s="12" t="s">
        <v>1894</v>
      </c>
      <c r="E921" s="12" t="s">
        <v>1895</v>
      </c>
      <c r="F921" s="12" t="s">
        <v>1896</v>
      </c>
      <c r="G921" s="12" t="s">
        <v>1896</v>
      </c>
      <c r="H921" s="12" t="s">
        <v>76</v>
      </c>
      <c r="I921" s="8" t="s">
        <v>50</v>
      </c>
      <c r="J921" s="12" t="s">
        <v>77</v>
      </c>
      <c r="K921" s="12" t="s">
        <v>23</v>
      </c>
      <c r="L921" s="8" t="str">
        <f t="shared" si="28"/>
        <v>Lynwood_CA</v>
      </c>
      <c r="M921" s="9" t="str">
        <f t="shared" si="29"/>
        <v>-118.199272155761_Multimodal</v>
      </c>
      <c r="N921" s="12" t="s">
        <v>23</v>
      </c>
      <c r="O921" s="5"/>
      <c r="P921" s="5"/>
      <c r="Q921">
        <f>VLOOKUP($L921,LocID!$B$2:$I$966, 7, FALSE)</f>
        <v>-118.19927215576099</v>
      </c>
      <c r="S921"/>
    </row>
    <row r="922" spans="1:19" ht="33" x14ac:dyDescent="0.25">
      <c r="A922" s="5">
        <v>2104</v>
      </c>
      <c r="B922" s="6">
        <v>2013.0983000000001</v>
      </c>
      <c r="C922" s="8" t="s">
        <v>112</v>
      </c>
      <c r="D922" s="8" t="s">
        <v>1897</v>
      </c>
      <c r="E922" s="8" t="s">
        <v>1898</v>
      </c>
      <c r="F922" s="8" t="s">
        <v>1899</v>
      </c>
      <c r="G922" s="8" t="s">
        <v>1899</v>
      </c>
      <c r="H922" s="8" t="s">
        <v>76</v>
      </c>
      <c r="I922" s="8" t="s">
        <v>50</v>
      </c>
      <c r="J922" s="8" t="s">
        <v>77</v>
      </c>
      <c r="K922" s="12" t="s">
        <v>23</v>
      </c>
      <c r="L922" s="8" t="str">
        <f t="shared" si="28"/>
        <v>Madera County_CA</v>
      </c>
      <c r="M922" s="9" t="str">
        <f t="shared" si="29"/>
        <v>-119.762603759765_Multimodal</v>
      </c>
      <c r="N922" s="12" t="s">
        <v>23</v>
      </c>
      <c r="O922" s="5"/>
      <c r="P922" s="5"/>
      <c r="Q922">
        <f>VLOOKUP($L922,LocID!$B$2:$I$966, 7, FALSE)</f>
        <v>-119.762603759765</v>
      </c>
      <c r="S922"/>
    </row>
    <row r="923" spans="1:19" x14ac:dyDescent="0.25">
      <c r="A923" s="5">
        <v>495</v>
      </c>
      <c r="B923" s="6">
        <v>2007.049</v>
      </c>
      <c r="C923" s="8">
        <v>2007</v>
      </c>
      <c r="D923" s="8" t="s">
        <v>1900</v>
      </c>
      <c r="E923" s="8" t="s">
        <v>1901</v>
      </c>
      <c r="F923" s="10" t="s">
        <v>1902</v>
      </c>
      <c r="G923" s="10" t="s">
        <v>1902</v>
      </c>
      <c r="H923" s="8" t="s">
        <v>432</v>
      </c>
      <c r="I923" s="8" t="s">
        <v>50</v>
      </c>
      <c r="J923" s="10" t="s">
        <v>61</v>
      </c>
      <c r="K923" s="8" t="s">
        <v>98</v>
      </c>
      <c r="L923" s="8" t="str">
        <f t="shared" si="28"/>
        <v>Madison_WI</v>
      </c>
      <c r="M923" s="9" t="str">
        <f t="shared" si="29"/>
        <v>-89.4039688110351_PACT</v>
      </c>
      <c r="N923" s="8" t="s">
        <v>98</v>
      </c>
      <c r="O923" s="5"/>
      <c r="P923" s="5"/>
      <c r="Q923">
        <f>VLOOKUP($L923,LocID!$B$2:$I$966, 7, FALSE)</f>
        <v>-89.403968811035099</v>
      </c>
      <c r="S923"/>
    </row>
    <row r="924" spans="1:19" x14ac:dyDescent="0.25">
      <c r="A924" s="5">
        <v>1567</v>
      </c>
      <c r="B924" s="6">
        <v>2012.0989999999999</v>
      </c>
      <c r="C924" s="8" t="s">
        <v>87</v>
      </c>
      <c r="D924" s="8" t="s">
        <v>1903</v>
      </c>
      <c r="E924" s="8" t="s">
        <v>1904</v>
      </c>
      <c r="F924" s="10" t="s">
        <v>1902</v>
      </c>
      <c r="G924" s="10" t="s">
        <v>1902</v>
      </c>
      <c r="H924" s="8" t="s">
        <v>432</v>
      </c>
      <c r="I924" s="8" t="s">
        <v>50</v>
      </c>
      <c r="J924" s="8" t="s">
        <v>61</v>
      </c>
      <c r="K924" s="8" t="s">
        <v>52</v>
      </c>
      <c r="L924" s="8" t="str">
        <f t="shared" si="28"/>
        <v>Madison_WI</v>
      </c>
      <c r="M924" s="9" t="str">
        <f t="shared" si="29"/>
        <v>-89.4039688110351_Transit</v>
      </c>
      <c r="N924" s="8" t="s">
        <v>52</v>
      </c>
      <c r="O924" s="5"/>
      <c r="P924" s="5"/>
      <c r="Q924">
        <f>VLOOKUP($L924,LocID!$B$2:$I$966, 7, FALSE)</f>
        <v>-89.403968811035099</v>
      </c>
      <c r="S924"/>
    </row>
    <row r="925" spans="1:19" x14ac:dyDescent="0.25">
      <c r="A925" s="5">
        <v>1741</v>
      </c>
      <c r="B925" s="25">
        <v>2012.6179999999999</v>
      </c>
      <c r="C925" s="24" t="s">
        <v>90</v>
      </c>
      <c r="D925" s="24" t="s">
        <v>1905</v>
      </c>
      <c r="E925" s="24" t="s">
        <v>1906</v>
      </c>
      <c r="F925" s="24" t="s">
        <v>1902</v>
      </c>
      <c r="G925" s="24" t="s">
        <v>1902</v>
      </c>
      <c r="H925" s="24" t="s">
        <v>432</v>
      </c>
      <c r="I925" s="8" t="s">
        <v>50</v>
      </c>
      <c r="J925" s="24" t="s">
        <v>61</v>
      </c>
      <c r="K925" s="12" t="s">
        <v>52</v>
      </c>
      <c r="L925" s="8" t="str">
        <f t="shared" si="28"/>
        <v>Madison_WI</v>
      </c>
      <c r="M925" s="9" t="str">
        <f t="shared" si="29"/>
        <v>-89.4039688110351_Transit</v>
      </c>
      <c r="N925" s="12" t="s">
        <v>52</v>
      </c>
      <c r="O925" s="5"/>
      <c r="P925" s="5"/>
      <c r="Q925">
        <f>VLOOKUP($L925,LocID!$B$2:$I$966, 7, FALSE)</f>
        <v>-89.403968811035099</v>
      </c>
      <c r="S925"/>
    </row>
    <row r="926" spans="1:19" ht="33" x14ac:dyDescent="0.25">
      <c r="A926" s="5">
        <v>557</v>
      </c>
      <c r="B926" s="6">
        <v>2008.46</v>
      </c>
      <c r="C926" s="8" t="s">
        <v>104</v>
      </c>
      <c r="D926" s="11" t="s">
        <v>1907</v>
      </c>
      <c r="E926" s="8" t="s">
        <v>1908</v>
      </c>
      <c r="F926" s="10" t="s">
        <v>1909</v>
      </c>
      <c r="G926" s="10" t="s">
        <v>1909</v>
      </c>
      <c r="H926" s="8" t="s">
        <v>156</v>
      </c>
      <c r="I926" s="8" t="s">
        <v>50</v>
      </c>
      <c r="J926" s="8" t="s">
        <v>51</v>
      </c>
      <c r="K926" s="8" t="s">
        <v>23</v>
      </c>
      <c r="L926" s="8" t="str">
        <f t="shared" si="28"/>
        <v>Malvern_PA</v>
      </c>
      <c r="M926" s="9" t="str">
        <f t="shared" si="29"/>
        <v>-75.5104370117187_Multimodal</v>
      </c>
      <c r="N926" s="8" t="s">
        <v>23</v>
      </c>
      <c r="O926" s="5"/>
      <c r="P926" s="5"/>
      <c r="Q926">
        <f>VLOOKUP($L926,LocID!$B$2:$I$966, 7, FALSE)</f>
        <v>-75.510437011718693</v>
      </c>
      <c r="S926"/>
    </row>
    <row r="927" spans="1:19" ht="33" x14ac:dyDescent="0.25">
      <c r="A927" s="5">
        <v>394</v>
      </c>
      <c r="B927" s="6">
        <v>2007.0360000000001</v>
      </c>
      <c r="C927" s="8">
        <v>2007</v>
      </c>
      <c r="D927" s="8" t="s">
        <v>1910</v>
      </c>
      <c r="E927" s="8" t="s">
        <v>1911</v>
      </c>
      <c r="F927" s="10" t="s">
        <v>1912</v>
      </c>
      <c r="G927" s="10" t="s">
        <v>1912</v>
      </c>
      <c r="H927" s="8" t="s">
        <v>76</v>
      </c>
      <c r="I927" s="8" t="s">
        <v>50</v>
      </c>
      <c r="J927" s="10" t="s">
        <v>77</v>
      </c>
      <c r="K927" s="8" t="s">
        <v>26</v>
      </c>
      <c r="L927" s="8" t="str">
        <f t="shared" si="28"/>
        <v>Mammoth Lakes_CA</v>
      </c>
      <c r="M927" s="9" t="str">
        <f t="shared" si="29"/>
        <v>-118.977928161621_Parking and TDM</v>
      </c>
      <c r="N927" s="8" t="s">
        <v>26</v>
      </c>
      <c r="O927" s="5"/>
      <c r="P927" s="5"/>
      <c r="Q927">
        <f>VLOOKUP($L927,LocID!$B$2:$I$966, 7, FALSE)</f>
        <v>-118.97792816162099</v>
      </c>
      <c r="S927"/>
    </row>
    <row r="928" spans="1:19" ht="33" x14ac:dyDescent="0.25">
      <c r="A928" s="5">
        <v>395</v>
      </c>
      <c r="B928" s="13">
        <v>2007.4190000000001</v>
      </c>
      <c r="C928" s="10">
        <v>2007</v>
      </c>
      <c r="D928" s="10" t="s">
        <v>1913</v>
      </c>
      <c r="E928" s="10" t="s">
        <v>1914</v>
      </c>
      <c r="F928" s="10" t="s">
        <v>1912</v>
      </c>
      <c r="G928" s="10" t="s">
        <v>1912</v>
      </c>
      <c r="H928" s="10" t="s">
        <v>76</v>
      </c>
      <c r="I928" s="8" t="s">
        <v>50</v>
      </c>
      <c r="J928" s="10" t="s">
        <v>77</v>
      </c>
      <c r="K928" s="10" t="s">
        <v>26</v>
      </c>
      <c r="L928" s="8" t="str">
        <f t="shared" si="28"/>
        <v>Mammoth Lakes_CA</v>
      </c>
      <c r="M928" s="9" t="str">
        <f t="shared" si="29"/>
        <v>-118.977928161621_Parking and TDM</v>
      </c>
      <c r="N928" s="10" t="s">
        <v>26</v>
      </c>
      <c r="O928" s="5"/>
      <c r="P928" s="5"/>
      <c r="Q928">
        <f>VLOOKUP($L928,LocID!$B$2:$I$966, 7, FALSE)</f>
        <v>-118.97792816162099</v>
      </c>
      <c r="S928"/>
    </row>
    <row r="929" spans="1:19" ht="33" x14ac:dyDescent="0.25">
      <c r="A929" s="5">
        <v>471</v>
      </c>
      <c r="B929" s="13">
        <v>2007.28</v>
      </c>
      <c r="C929" s="10">
        <v>2007</v>
      </c>
      <c r="D929" s="10" t="s">
        <v>1915</v>
      </c>
      <c r="E929" s="10" t="s">
        <v>1914</v>
      </c>
      <c r="F929" s="10" t="s">
        <v>1912</v>
      </c>
      <c r="G929" s="10" t="s">
        <v>1912</v>
      </c>
      <c r="H929" s="10" t="s">
        <v>76</v>
      </c>
      <c r="I929" s="8" t="s">
        <v>50</v>
      </c>
      <c r="J929" s="10" t="s">
        <v>77</v>
      </c>
      <c r="K929" s="10" t="s">
        <v>26</v>
      </c>
      <c r="L929" s="8" t="str">
        <f t="shared" si="28"/>
        <v>Mammoth Lakes_CA</v>
      </c>
      <c r="M929" s="9" t="str">
        <f t="shared" si="29"/>
        <v>-118.977928161621_Parking and TDM</v>
      </c>
      <c r="N929" s="10" t="s">
        <v>26</v>
      </c>
      <c r="O929" s="5"/>
      <c r="P929" s="5"/>
      <c r="Q929">
        <f>VLOOKUP($L929,LocID!$B$2:$I$966, 7, FALSE)</f>
        <v>-118.97792816162099</v>
      </c>
      <c r="S929"/>
    </row>
    <row r="930" spans="1:19" ht="33" x14ac:dyDescent="0.25">
      <c r="A930" s="5">
        <v>847</v>
      </c>
      <c r="B930" s="6">
        <v>2009.36</v>
      </c>
      <c r="C930" s="8" t="s">
        <v>41</v>
      </c>
      <c r="D930" s="11" t="s">
        <v>1916</v>
      </c>
      <c r="E930" s="8" t="s">
        <v>1914</v>
      </c>
      <c r="F930" s="10" t="s">
        <v>1912</v>
      </c>
      <c r="G930" s="10" t="s">
        <v>1912</v>
      </c>
      <c r="H930" s="8" t="s">
        <v>76</v>
      </c>
      <c r="I930" s="8" t="s">
        <v>50</v>
      </c>
      <c r="J930" s="8" t="s">
        <v>77</v>
      </c>
      <c r="K930" s="8" t="s">
        <v>26</v>
      </c>
      <c r="L930" s="8" t="str">
        <f t="shared" si="28"/>
        <v>Mammoth Lakes_CA</v>
      </c>
      <c r="M930" s="9" t="str">
        <f t="shared" si="29"/>
        <v>-118.977928161621_Parking and TDM</v>
      </c>
      <c r="N930" s="8" t="s">
        <v>26</v>
      </c>
      <c r="O930" s="5"/>
      <c r="P930" s="5"/>
      <c r="Q930">
        <f>VLOOKUP($L930,LocID!$B$2:$I$966, 7, FALSE)</f>
        <v>-118.97792816162099</v>
      </c>
      <c r="S930"/>
    </row>
    <row r="931" spans="1:19" ht="33" x14ac:dyDescent="0.25">
      <c r="A931" s="5">
        <v>1162</v>
      </c>
      <c r="B931" s="6">
        <v>2010.7529999999999</v>
      </c>
      <c r="C931" s="8" t="s">
        <v>274</v>
      </c>
      <c r="D931" s="11" t="s">
        <v>1917</v>
      </c>
      <c r="E931" s="8" t="s">
        <v>1914</v>
      </c>
      <c r="F931" s="10" t="s">
        <v>1912</v>
      </c>
      <c r="G931" s="10" t="s">
        <v>1912</v>
      </c>
      <c r="H931" s="8" t="s">
        <v>76</v>
      </c>
      <c r="I931" s="8" t="s">
        <v>50</v>
      </c>
      <c r="J931" s="8" t="s">
        <v>77</v>
      </c>
      <c r="K931" s="8" t="s">
        <v>26</v>
      </c>
      <c r="L931" s="8" t="str">
        <f t="shared" si="28"/>
        <v>Mammoth Lakes_CA</v>
      </c>
      <c r="M931" s="9" t="str">
        <f t="shared" si="29"/>
        <v>-118.977928161621_Parking and TDM</v>
      </c>
      <c r="N931" s="8" t="s">
        <v>26</v>
      </c>
      <c r="O931" s="5"/>
      <c r="P931" s="5"/>
      <c r="Q931">
        <f>VLOOKUP($L931,LocID!$B$2:$I$966, 7, FALSE)</f>
        <v>-118.97792816162099</v>
      </c>
      <c r="S931"/>
    </row>
    <row r="932" spans="1:19" ht="33" x14ac:dyDescent="0.25">
      <c r="A932" s="5">
        <v>218</v>
      </c>
      <c r="B932" s="6">
        <v>2015.1021000000001</v>
      </c>
      <c r="C932" s="9" t="s">
        <v>138</v>
      </c>
      <c r="D932" s="17" t="s">
        <v>1918</v>
      </c>
      <c r="E932" s="17" t="s">
        <v>1919</v>
      </c>
      <c r="F932" s="9" t="s">
        <v>1920</v>
      </c>
      <c r="G932" s="9" t="s">
        <v>1920</v>
      </c>
      <c r="H932" s="9" t="s">
        <v>399</v>
      </c>
      <c r="I932" s="8" t="s">
        <v>50</v>
      </c>
      <c r="J932" s="9" t="s">
        <v>51</v>
      </c>
      <c r="K932" s="9" t="s">
        <v>23</v>
      </c>
      <c r="L932" s="8" t="str">
        <f t="shared" si="28"/>
        <v>Manchester_NH</v>
      </c>
      <c r="M932" s="9" t="str">
        <f t="shared" si="29"/>
        <v>-71.4630889892578_Multimodal</v>
      </c>
      <c r="N932" s="9" t="s">
        <v>23</v>
      </c>
      <c r="O932" s="5"/>
      <c r="P932" s="5"/>
      <c r="Q932">
        <f>VLOOKUP($L932,LocID!$B$2:$I$966, 7, FALSE)</f>
        <v>-71.463088989257798</v>
      </c>
      <c r="S932"/>
    </row>
    <row r="933" spans="1:19" x14ac:dyDescent="0.25">
      <c r="A933" s="5">
        <v>1799</v>
      </c>
      <c r="B933" s="6">
        <v>2012.9780000000001</v>
      </c>
      <c r="C933" s="12" t="s">
        <v>90</v>
      </c>
      <c r="D933" s="8" t="s">
        <v>1921</v>
      </c>
      <c r="E933" s="8" t="s">
        <v>830</v>
      </c>
      <c r="F933" s="12" t="s">
        <v>1922</v>
      </c>
      <c r="G933" s="12" t="s">
        <v>1922</v>
      </c>
      <c r="H933" s="8" t="s">
        <v>20</v>
      </c>
      <c r="I933" s="8" t="s">
        <v>832</v>
      </c>
      <c r="J933" s="12" t="s">
        <v>22</v>
      </c>
      <c r="K933" s="12" t="s">
        <v>52</v>
      </c>
      <c r="L933" s="8" t="str">
        <f t="shared" si="28"/>
        <v>Yichang_China</v>
      </c>
      <c r="M933" s="9" t="str">
        <f t="shared" si="29"/>
        <v>111.280250549316_Transit</v>
      </c>
      <c r="N933" s="12" t="s">
        <v>52</v>
      </c>
      <c r="O933" s="5"/>
      <c r="P933" s="5"/>
      <c r="Q933">
        <f>VLOOKUP($L933,LocID!$B$2:$I$966, 7, FALSE)</f>
        <v>111.28025054931599</v>
      </c>
      <c r="S933"/>
    </row>
    <row r="934" spans="1:19" ht="33" x14ac:dyDescent="0.25">
      <c r="A934" s="5">
        <v>1497</v>
      </c>
      <c r="B934" s="6">
        <v>2011.7660000000001</v>
      </c>
      <c r="C934" s="8" t="s">
        <v>147</v>
      </c>
      <c r="D934" s="11" t="s">
        <v>1923</v>
      </c>
      <c r="E934" s="8" t="s">
        <v>1924</v>
      </c>
      <c r="F934" s="10" t="s">
        <v>1925</v>
      </c>
      <c r="G934" s="10" t="s">
        <v>1925</v>
      </c>
      <c r="H934" s="8" t="s">
        <v>244</v>
      </c>
      <c r="I934" s="8" t="s">
        <v>50</v>
      </c>
      <c r="J934" s="8" t="s">
        <v>245</v>
      </c>
      <c r="K934" s="8" t="s">
        <v>26</v>
      </c>
      <c r="L934" s="8" t="str">
        <f t="shared" si="28"/>
        <v>Manitou Springs_CO</v>
      </c>
      <c r="M934" s="9" t="str">
        <f t="shared" si="29"/>
        <v>-104.913360595703_Parking and TDM</v>
      </c>
      <c r="N934" s="8" t="s">
        <v>26</v>
      </c>
      <c r="O934" s="5"/>
      <c r="P934" s="5"/>
      <c r="Q934">
        <f>VLOOKUP($L934,LocID!$B$2:$I$966, 7, FALSE)</f>
        <v>-104.913360595703</v>
      </c>
      <c r="S934"/>
    </row>
    <row r="935" spans="1:19" x14ac:dyDescent="0.25">
      <c r="A935" s="5">
        <v>1247</v>
      </c>
      <c r="B935" s="6">
        <v>2011.299</v>
      </c>
      <c r="C935" s="8" t="s">
        <v>85</v>
      </c>
      <c r="D935" s="11" t="s">
        <v>1926</v>
      </c>
      <c r="E935" s="8" t="s">
        <v>1927</v>
      </c>
      <c r="F935" s="10" t="s">
        <v>1928</v>
      </c>
      <c r="G935" s="10" t="s">
        <v>1928</v>
      </c>
      <c r="H935" s="8" t="s">
        <v>198</v>
      </c>
      <c r="I935" s="8" t="s">
        <v>50</v>
      </c>
      <c r="J935" s="8" t="s">
        <v>61</v>
      </c>
      <c r="K935" s="8" t="s">
        <v>52</v>
      </c>
      <c r="L935" s="8" t="str">
        <f t="shared" si="28"/>
        <v>Mankato_MN</v>
      </c>
      <c r="M935" s="9" t="str">
        <f t="shared" si="29"/>
        <v>-94.0024108886718_Transit</v>
      </c>
      <c r="N935" s="8" t="s">
        <v>52</v>
      </c>
      <c r="O935" s="5"/>
      <c r="P935" s="5"/>
      <c r="Q935">
        <f>VLOOKUP($L935,LocID!$B$2:$I$966, 7, FALSE)</f>
        <v>-94.002410888671804</v>
      </c>
      <c r="S935"/>
    </row>
    <row r="936" spans="1:19" x14ac:dyDescent="0.25">
      <c r="A936" s="5">
        <v>518</v>
      </c>
      <c r="B936" s="6">
        <v>2008.0429999999999</v>
      </c>
      <c r="C936" s="8" t="s">
        <v>535</v>
      </c>
      <c r="D936" s="11" t="s">
        <v>1929</v>
      </c>
      <c r="E936" s="8" t="s">
        <v>1930</v>
      </c>
      <c r="F936" s="10" t="s">
        <v>1931</v>
      </c>
      <c r="G936" s="10" t="s">
        <v>1931</v>
      </c>
      <c r="H936" s="8" t="s">
        <v>76</v>
      </c>
      <c r="I936" s="8" t="s">
        <v>50</v>
      </c>
      <c r="J936" s="8" t="s">
        <v>77</v>
      </c>
      <c r="K936" s="8" t="s">
        <v>52</v>
      </c>
      <c r="L936" s="8" t="str">
        <f t="shared" si="28"/>
        <v>Manteca_CA</v>
      </c>
      <c r="M936" s="9" t="str">
        <f t="shared" si="29"/>
        <v>-121.233123779296_Transit</v>
      </c>
      <c r="N936" s="8" t="s">
        <v>52</v>
      </c>
      <c r="O936" s="5"/>
      <c r="P936" s="5"/>
      <c r="Q936">
        <f>VLOOKUP($L936,LocID!$B$2:$I$966, 7, FALSE)</f>
        <v>-121.23312377929599</v>
      </c>
      <c r="S936"/>
    </row>
    <row r="937" spans="1:19" ht="33" x14ac:dyDescent="0.25">
      <c r="A937" s="5">
        <v>396</v>
      </c>
      <c r="B937" s="21">
        <v>2007.2639999999999</v>
      </c>
      <c r="C937" s="7">
        <v>2007</v>
      </c>
      <c r="D937" s="7" t="s">
        <v>1932</v>
      </c>
      <c r="E937" s="7" t="s">
        <v>1933</v>
      </c>
      <c r="F937" s="7" t="s">
        <v>1934</v>
      </c>
      <c r="G937" s="7" t="s">
        <v>1934</v>
      </c>
      <c r="H937" s="7" t="s">
        <v>198</v>
      </c>
      <c r="I937" s="8" t="s">
        <v>50</v>
      </c>
      <c r="J937" s="7" t="s">
        <v>61</v>
      </c>
      <c r="K937" s="7" t="s">
        <v>23</v>
      </c>
      <c r="L937" s="8" t="str">
        <f t="shared" si="28"/>
        <v>Maple Grove_MN</v>
      </c>
      <c r="M937" s="9" t="str">
        <f t="shared" si="29"/>
        <v>-93.4430999755859_Multimodal</v>
      </c>
      <c r="N937" s="7" t="s">
        <v>23</v>
      </c>
      <c r="O937" s="5"/>
      <c r="P937" s="5"/>
      <c r="Q937">
        <f>VLOOKUP($L937,LocID!$B$2:$I$966, 7, FALSE)</f>
        <v>-93.443099975585895</v>
      </c>
      <c r="S937"/>
    </row>
    <row r="938" spans="1:19" x14ac:dyDescent="0.25">
      <c r="A938" s="5">
        <v>1163</v>
      </c>
      <c r="B938" s="6">
        <v>2010.7149999999999</v>
      </c>
      <c r="C938" s="8" t="s">
        <v>274</v>
      </c>
      <c r="D938" s="11" t="s">
        <v>1935</v>
      </c>
      <c r="E938" s="8" t="s">
        <v>1936</v>
      </c>
      <c r="F938" s="10" t="s">
        <v>1937</v>
      </c>
      <c r="G938" s="10" t="s">
        <v>1937</v>
      </c>
      <c r="H938" s="8" t="s">
        <v>76</v>
      </c>
      <c r="I938" s="8" t="s">
        <v>50</v>
      </c>
      <c r="J938" s="8" t="s">
        <v>77</v>
      </c>
      <c r="K938" s="8" t="s">
        <v>52</v>
      </c>
      <c r="L938" s="8" t="str">
        <f t="shared" si="28"/>
        <v>Mariposa_CA</v>
      </c>
      <c r="M938" s="9" t="str">
        <f t="shared" si="29"/>
        <v>-119.964569091796_Transit</v>
      </c>
      <c r="N938" s="8" t="s">
        <v>52</v>
      </c>
      <c r="O938" s="5"/>
      <c r="P938" s="5"/>
      <c r="Q938">
        <f>VLOOKUP($L938,LocID!$B$2:$I$966, 7, FALSE)</f>
        <v>-119.96456909179599</v>
      </c>
      <c r="S938"/>
    </row>
    <row r="939" spans="1:19" x14ac:dyDescent="0.25">
      <c r="A939" s="5">
        <v>1110</v>
      </c>
      <c r="B939" s="6">
        <v>2010.25</v>
      </c>
      <c r="C939" s="8" t="s">
        <v>43</v>
      </c>
      <c r="D939" s="11" t="s">
        <v>1938</v>
      </c>
      <c r="E939" s="8" t="s">
        <v>1939</v>
      </c>
      <c r="F939" s="10" t="s">
        <v>1937</v>
      </c>
      <c r="G939" s="10" t="s">
        <v>1937</v>
      </c>
      <c r="H939" s="8" t="s">
        <v>219</v>
      </c>
      <c r="I939" s="8" t="s">
        <v>50</v>
      </c>
      <c r="J939" s="8" t="s">
        <v>220</v>
      </c>
      <c r="K939" s="8" t="s">
        <v>98</v>
      </c>
      <c r="L939" s="8" t="str">
        <f t="shared" si="28"/>
        <v>Mariposa_TX</v>
      </c>
      <c r="M939" s="9" t="str">
        <f t="shared" si="29"/>
        <v>-96.4668502807617_PACT</v>
      </c>
      <c r="N939" s="8" t="s">
        <v>98</v>
      </c>
      <c r="O939" s="5"/>
      <c r="P939" s="5"/>
      <c r="Q939">
        <f>VLOOKUP($L939,LocID!$B$2:$I$966, 7, FALSE)</f>
        <v>-96.466850280761705</v>
      </c>
      <c r="S939"/>
    </row>
    <row r="940" spans="1:19" ht="33" x14ac:dyDescent="0.25">
      <c r="A940" s="5">
        <v>1965</v>
      </c>
      <c r="B940" s="6">
        <v>2013.0307</v>
      </c>
      <c r="C940" s="8" t="s">
        <v>246</v>
      </c>
      <c r="D940" s="8" t="s">
        <v>1940</v>
      </c>
      <c r="E940" s="8" t="s">
        <v>1941</v>
      </c>
      <c r="F940" s="10" t="s">
        <v>1942</v>
      </c>
      <c r="G940" s="10" t="s">
        <v>1942</v>
      </c>
      <c r="H940" s="8" t="s">
        <v>20</v>
      </c>
      <c r="I940" s="9" t="s">
        <v>740</v>
      </c>
      <c r="J940" s="8" t="s">
        <v>740</v>
      </c>
      <c r="K940" s="12" t="s">
        <v>23</v>
      </c>
      <c r="L940" s="8" t="str">
        <f t="shared" si="28"/>
        <v>Markham_Canada</v>
      </c>
      <c r="M940" s="9" t="str">
        <f t="shared" si="29"/>
        <v>-79.2456970214843_Multimodal</v>
      </c>
      <c r="N940" s="12" t="s">
        <v>23</v>
      </c>
      <c r="O940" s="5"/>
      <c r="P940" s="5"/>
      <c r="Q940">
        <f>VLOOKUP($L940,LocID!$B$2:$I$966, 7, FALSE)</f>
        <v>-79.245697021484304</v>
      </c>
      <c r="S940"/>
    </row>
    <row r="941" spans="1:19" ht="33" x14ac:dyDescent="0.25">
      <c r="A941" s="5">
        <v>95</v>
      </c>
      <c r="B941" s="6">
        <v>2015.0504000000001</v>
      </c>
      <c r="C941" s="9" t="s">
        <v>138</v>
      </c>
      <c r="D941" s="17" t="s">
        <v>1943</v>
      </c>
      <c r="E941" s="17" t="s">
        <v>1944</v>
      </c>
      <c r="F941" s="8" t="s">
        <v>1945</v>
      </c>
      <c r="G941" s="8" t="s">
        <v>1945</v>
      </c>
      <c r="H941" s="8" t="s">
        <v>815</v>
      </c>
      <c r="I941" s="8" t="s">
        <v>50</v>
      </c>
      <c r="J941" s="8" t="s">
        <v>51</v>
      </c>
      <c r="K941" s="19" t="s">
        <v>23</v>
      </c>
      <c r="L941" s="8" t="str">
        <f t="shared" si="28"/>
        <v>Marlton_NJ</v>
      </c>
      <c r="M941" s="9" t="str">
        <f t="shared" si="29"/>
        <v>-74.9190521240234_Multimodal</v>
      </c>
      <c r="N941" s="19" t="s">
        <v>23</v>
      </c>
      <c r="O941" s="5"/>
      <c r="P941" s="5"/>
      <c r="Q941">
        <f>VLOOKUP($L941,LocID!$B$2:$I$966, 7, FALSE)</f>
        <v>-74.919052124023395</v>
      </c>
      <c r="S941"/>
    </row>
    <row r="942" spans="1:19" ht="33" x14ac:dyDescent="0.25">
      <c r="A942" s="5">
        <v>1586</v>
      </c>
      <c r="B942" s="21">
        <v>2012.1869999999999</v>
      </c>
      <c r="C942" s="7" t="s">
        <v>87</v>
      </c>
      <c r="D942" s="7" t="s">
        <v>1946</v>
      </c>
      <c r="E942" s="7" t="s">
        <v>1947</v>
      </c>
      <c r="F942" s="7" t="s">
        <v>1948</v>
      </c>
      <c r="G942" s="7" t="s">
        <v>1948</v>
      </c>
      <c r="H942" s="7" t="s">
        <v>183</v>
      </c>
      <c r="I942" s="8" t="s">
        <v>50</v>
      </c>
      <c r="J942" s="7" t="s">
        <v>61</v>
      </c>
      <c r="K942" s="10" t="s">
        <v>26</v>
      </c>
      <c r="L942" s="8" t="str">
        <f t="shared" si="28"/>
        <v>Marquette_MI</v>
      </c>
      <c r="M942" s="9" t="str">
        <f t="shared" si="29"/>
        <v>-87.4136810302734_Parking and TDM</v>
      </c>
      <c r="N942" s="10" t="s">
        <v>26</v>
      </c>
      <c r="O942" s="5"/>
      <c r="P942" s="5"/>
      <c r="Q942">
        <f>VLOOKUP($L942,LocID!$B$2:$I$966, 7, FALSE)</f>
        <v>-87.413681030273395</v>
      </c>
      <c r="S942"/>
    </row>
    <row r="943" spans="1:19" ht="33" x14ac:dyDescent="0.25">
      <c r="A943" s="5">
        <v>1919</v>
      </c>
      <c r="B943" s="6">
        <v>2013.0539000000001</v>
      </c>
      <c r="C943" s="8" t="s">
        <v>246</v>
      </c>
      <c r="D943" s="8" t="s">
        <v>1949</v>
      </c>
      <c r="E943" s="8" t="s">
        <v>1950</v>
      </c>
      <c r="F943" s="8" t="s">
        <v>1951</v>
      </c>
      <c r="G943" s="8" t="s">
        <v>1951</v>
      </c>
      <c r="H943" s="8" t="s">
        <v>1488</v>
      </c>
      <c r="I943" s="8" t="s">
        <v>50</v>
      </c>
      <c r="J943" s="8" t="s">
        <v>123</v>
      </c>
      <c r="K943" s="12" t="s">
        <v>23</v>
      </c>
      <c r="L943" s="8" t="str">
        <f t="shared" si="28"/>
        <v>Maui_HI</v>
      </c>
      <c r="M943" s="9" t="str">
        <f t="shared" si="29"/>
        <v>-156.33787536621_Multimodal</v>
      </c>
      <c r="N943" s="12" t="s">
        <v>23</v>
      </c>
      <c r="O943" s="5"/>
      <c r="P943" s="5"/>
      <c r="Q943">
        <f>VLOOKUP($L943,LocID!$B$2:$I$966, 7, FALSE)</f>
        <v>-156.33787536621</v>
      </c>
      <c r="S943"/>
    </row>
    <row r="944" spans="1:19" x14ac:dyDescent="0.25">
      <c r="A944" s="5">
        <v>1176</v>
      </c>
      <c r="B944" s="6">
        <v>2010.6020000000001</v>
      </c>
      <c r="C944" s="8" t="s">
        <v>274</v>
      </c>
      <c r="D944" s="11" t="s">
        <v>1952</v>
      </c>
      <c r="E944" s="8" t="s">
        <v>1953</v>
      </c>
      <c r="F944" s="10" t="s">
        <v>1954</v>
      </c>
      <c r="G944" s="10" t="s">
        <v>1954</v>
      </c>
      <c r="H944" s="8" t="s">
        <v>49</v>
      </c>
      <c r="I944" s="8" t="s">
        <v>50</v>
      </c>
      <c r="J944" s="8" t="s">
        <v>51</v>
      </c>
      <c r="K944" s="8" t="s">
        <v>98</v>
      </c>
      <c r="L944" s="8" t="str">
        <f t="shared" si="28"/>
        <v>Medford_MA</v>
      </c>
      <c r="M944" s="9" t="str">
        <f t="shared" si="29"/>
        <v>-71.1087570190429_PACT</v>
      </c>
      <c r="N944" s="8" t="s">
        <v>98</v>
      </c>
      <c r="O944" s="5"/>
      <c r="P944" s="5"/>
      <c r="Q944">
        <f>VLOOKUP($L944,LocID!$B$2:$I$966, 7, FALSE)</f>
        <v>-71.108757019042898</v>
      </c>
      <c r="S944"/>
    </row>
    <row r="945" spans="1:19" ht="33" x14ac:dyDescent="0.25">
      <c r="A945" s="5">
        <v>1265</v>
      </c>
      <c r="B945" s="6">
        <v>2011.395</v>
      </c>
      <c r="C945" s="8" t="s">
        <v>85</v>
      </c>
      <c r="D945" s="11" t="s">
        <v>1955</v>
      </c>
      <c r="E945" s="8" t="s">
        <v>1956</v>
      </c>
      <c r="F945" s="10" t="s">
        <v>1954</v>
      </c>
      <c r="G945" s="10" t="s">
        <v>1954</v>
      </c>
      <c r="H945" s="8" t="s">
        <v>49</v>
      </c>
      <c r="I945" s="8" t="s">
        <v>50</v>
      </c>
      <c r="J945" s="8" t="s">
        <v>51</v>
      </c>
      <c r="K945" s="8" t="s">
        <v>26</v>
      </c>
      <c r="L945" s="8" t="str">
        <f t="shared" si="28"/>
        <v>Medford_MA</v>
      </c>
      <c r="M945" s="9" t="str">
        <f t="shared" si="29"/>
        <v>-71.1087570190429_Parking and TDM</v>
      </c>
      <c r="N945" s="8" t="s">
        <v>26</v>
      </c>
      <c r="O945" s="5"/>
      <c r="P945" s="5"/>
      <c r="Q945">
        <f>VLOOKUP($L945,LocID!$B$2:$I$966, 7, FALSE)</f>
        <v>-71.108757019042898</v>
      </c>
      <c r="S945"/>
    </row>
    <row r="946" spans="1:19" ht="33" x14ac:dyDescent="0.25">
      <c r="A946" s="5">
        <v>1360</v>
      </c>
      <c r="B946" s="6">
        <v>2011.405</v>
      </c>
      <c r="C946" s="8" t="s">
        <v>409</v>
      </c>
      <c r="D946" s="11" t="s">
        <v>1957</v>
      </c>
      <c r="E946" s="8" t="s">
        <v>1956</v>
      </c>
      <c r="F946" s="10" t="s">
        <v>1954</v>
      </c>
      <c r="G946" s="10" t="s">
        <v>1954</v>
      </c>
      <c r="H946" s="8" t="s">
        <v>49</v>
      </c>
      <c r="I946" s="8" t="s">
        <v>50</v>
      </c>
      <c r="J946" s="8" t="s">
        <v>51</v>
      </c>
      <c r="K946" s="8" t="s">
        <v>26</v>
      </c>
      <c r="L946" s="8" t="str">
        <f t="shared" si="28"/>
        <v>Medford_MA</v>
      </c>
      <c r="M946" s="9" t="str">
        <f t="shared" si="29"/>
        <v>-71.1087570190429_Parking and TDM</v>
      </c>
      <c r="N946" s="8" t="s">
        <v>26</v>
      </c>
      <c r="O946" s="5"/>
      <c r="P946" s="5"/>
      <c r="Q946">
        <f>VLOOKUP($L946,LocID!$B$2:$I$966, 7, FALSE)</f>
        <v>-71.108757019042898</v>
      </c>
      <c r="S946"/>
    </row>
    <row r="947" spans="1:19" x14ac:dyDescent="0.25">
      <c r="A947" s="5">
        <v>1715</v>
      </c>
      <c r="B947" s="6">
        <v>2012.8019999999999</v>
      </c>
      <c r="C947" s="12" t="s">
        <v>90</v>
      </c>
      <c r="D947" s="12" t="s">
        <v>1958</v>
      </c>
      <c r="E947" s="12" t="s">
        <v>1953</v>
      </c>
      <c r="F947" s="12" t="s">
        <v>1954</v>
      </c>
      <c r="G947" s="12" t="s">
        <v>1954</v>
      </c>
      <c r="H947" s="12" t="s">
        <v>49</v>
      </c>
      <c r="I947" s="8" t="s">
        <v>50</v>
      </c>
      <c r="J947" s="12" t="s">
        <v>51</v>
      </c>
      <c r="K947" s="12" t="s">
        <v>98</v>
      </c>
      <c r="L947" s="8" t="str">
        <f t="shared" si="28"/>
        <v>Medford_MA</v>
      </c>
      <c r="M947" s="9" t="str">
        <f t="shared" si="29"/>
        <v>-71.1087570190429_PACT</v>
      </c>
      <c r="N947" s="12" t="s">
        <v>98</v>
      </c>
      <c r="O947" s="5"/>
      <c r="P947" s="5"/>
      <c r="Q947">
        <f>VLOOKUP($L947,LocID!$B$2:$I$966, 7, FALSE)</f>
        <v>-71.108757019042898</v>
      </c>
      <c r="S947"/>
    </row>
    <row r="948" spans="1:19" ht="33" x14ac:dyDescent="0.25">
      <c r="A948" s="5">
        <v>1992</v>
      </c>
      <c r="B948" s="6">
        <v>2013.0563</v>
      </c>
      <c r="C948" s="8" t="s">
        <v>65</v>
      </c>
      <c r="D948" s="8" t="s">
        <v>1959</v>
      </c>
      <c r="E948" s="8" t="s">
        <v>1960</v>
      </c>
      <c r="F948" s="8" t="s">
        <v>1954</v>
      </c>
      <c r="G948" s="8" t="s">
        <v>1954</v>
      </c>
      <c r="H948" s="8" t="s">
        <v>49</v>
      </c>
      <c r="I948" s="8" t="s">
        <v>50</v>
      </c>
      <c r="J948" s="8" t="s">
        <v>51</v>
      </c>
      <c r="K948" s="12" t="s">
        <v>23</v>
      </c>
      <c r="L948" s="8" t="str">
        <f t="shared" si="28"/>
        <v>Medford_MA</v>
      </c>
      <c r="M948" s="9" t="str">
        <f t="shared" si="29"/>
        <v>-71.1087570190429_Multimodal</v>
      </c>
      <c r="N948" s="12" t="s">
        <v>23</v>
      </c>
      <c r="O948" s="5"/>
      <c r="P948" s="5"/>
      <c r="Q948">
        <f>VLOOKUP($L948,LocID!$B$2:$I$966, 7, FALSE)</f>
        <v>-71.108757019042898</v>
      </c>
      <c r="S948"/>
    </row>
    <row r="949" spans="1:19" ht="33" x14ac:dyDescent="0.25">
      <c r="A949" s="5">
        <v>2327</v>
      </c>
      <c r="B949" s="6">
        <v>2014.0059000000001</v>
      </c>
      <c r="C949" s="8" t="s">
        <v>151</v>
      </c>
      <c r="D949" s="8" t="s">
        <v>1961</v>
      </c>
      <c r="E949" s="8" t="s">
        <v>1962</v>
      </c>
      <c r="F949" s="8" t="s">
        <v>1954</v>
      </c>
      <c r="G949" s="8" t="s">
        <v>1954</v>
      </c>
      <c r="H949" s="8" t="s">
        <v>49</v>
      </c>
      <c r="I949" s="8" t="s">
        <v>50</v>
      </c>
      <c r="J949" s="8" t="s">
        <v>51</v>
      </c>
      <c r="K949" s="8" t="s">
        <v>26</v>
      </c>
      <c r="L949" s="8" t="str">
        <f t="shared" si="28"/>
        <v>Medford_MA</v>
      </c>
      <c r="M949" s="9" t="str">
        <f t="shared" si="29"/>
        <v>-71.1087570190429_Parking and TDM</v>
      </c>
      <c r="N949" s="8" t="s">
        <v>26</v>
      </c>
      <c r="O949" s="5"/>
      <c r="P949" s="5"/>
      <c r="Q949">
        <f>VLOOKUP($L949,LocID!$B$2:$I$966, 7, FALSE)</f>
        <v>-71.108757019042898</v>
      </c>
      <c r="S949"/>
    </row>
    <row r="950" spans="1:19" x14ac:dyDescent="0.25">
      <c r="A950" s="5">
        <v>1572</v>
      </c>
      <c r="B950" s="6">
        <v>2012.2619999999999</v>
      </c>
      <c r="C950" s="10" t="s">
        <v>87</v>
      </c>
      <c r="D950" s="10" t="s">
        <v>1963</v>
      </c>
      <c r="E950" s="10" t="s">
        <v>1964</v>
      </c>
      <c r="F950" s="10" t="s">
        <v>1954</v>
      </c>
      <c r="G950" s="10" t="s">
        <v>1954</v>
      </c>
      <c r="H950" s="10" t="s">
        <v>122</v>
      </c>
      <c r="I950" s="8" t="s">
        <v>50</v>
      </c>
      <c r="J950" s="10" t="s">
        <v>123</v>
      </c>
      <c r="K950" s="10" t="s">
        <v>52</v>
      </c>
      <c r="L950" s="8" t="str">
        <f t="shared" si="28"/>
        <v>Medford_OR</v>
      </c>
      <c r="M950" s="9" t="str">
        <f t="shared" si="29"/>
        <v>-122.875610351562_Transit</v>
      </c>
      <c r="N950" s="10" t="s">
        <v>52</v>
      </c>
      <c r="O950" s="5"/>
      <c r="P950" s="5"/>
      <c r="Q950">
        <f>VLOOKUP($L950,LocID!$B$2:$I$966, 7, FALSE)</f>
        <v>-122.875610351562</v>
      </c>
      <c r="S950"/>
    </row>
    <row r="951" spans="1:19" x14ac:dyDescent="0.25">
      <c r="A951" s="5">
        <v>2070</v>
      </c>
      <c r="B951" s="6">
        <v>2013.0836999999999</v>
      </c>
      <c r="C951" s="8" t="s">
        <v>112</v>
      </c>
      <c r="D951" s="8" t="s">
        <v>1965</v>
      </c>
      <c r="E951" s="8" t="s">
        <v>1966</v>
      </c>
      <c r="F951" s="8" t="s">
        <v>1954</v>
      </c>
      <c r="G951" s="8" t="s">
        <v>1954</v>
      </c>
      <c r="H951" s="8" t="s">
        <v>122</v>
      </c>
      <c r="I951" s="8" t="s">
        <v>50</v>
      </c>
      <c r="J951" s="8" t="s">
        <v>123</v>
      </c>
      <c r="K951" s="12" t="s">
        <v>52</v>
      </c>
      <c r="L951" s="8" t="str">
        <f t="shared" si="28"/>
        <v>Medford_OR</v>
      </c>
      <c r="M951" s="9" t="str">
        <f t="shared" si="29"/>
        <v>-122.875610351562_Transit</v>
      </c>
      <c r="N951" s="12" t="s">
        <v>52</v>
      </c>
      <c r="O951" s="5"/>
      <c r="P951" s="5"/>
      <c r="Q951">
        <f>VLOOKUP($L951,LocID!$B$2:$I$966, 7, FALSE)</f>
        <v>-122.875610351562</v>
      </c>
      <c r="S951"/>
    </row>
    <row r="952" spans="1:19" ht="33" x14ac:dyDescent="0.25">
      <c r="A952" s="5">
        <v>1143</v>
      </c>
      <c r="B952" s="6">
        <v>2011.1790000000001</v>
      </c>
      <c r="C952" s="8" t="s">
        <v>274</v>
      </c>
      <c r="D952" s="11" t="s">
        <v>1967</v>
      </c>
      <c r="E952" s="8" t="s">
        <v>570</v>
      </c>
      <c r="F952" s="10" t="s">
        <v>1968</v>
      </c>
      <c r="G952" s="10" t="s">
        <v>1968</v>
      </c>
      <c r="H952" s="8" t="s">
        <v>49</v>
      </c>
      <c r="I952" s="8" t="s">
        <v>50</v>
      </c>
      <c r="J952" s="8" t="s">
        <v>51</v>
      </c>
      <c r="K952" s="8" t="s">
        <v>26</v>
      </c>
      <c r="L952" s="8" t="str">
        <f t="shared" si="28"/>
        <v>Melrose_MA</v>
      </c>
      <c r="M952" s="9" t="str">
        <f t="shared" si="29"/>
        <v>-71.0640487670898_Parking and TDM</v>
      </c>
      <c r="N952" s="8" t="s">
        <v>26</v>
      </c>
      <c r="O952" s="5"/>
      <c r="P952" s="5"/>
      <c r="Q952">
        <f>VLOOKUP($L952,LocID!$B$2:$I$966, 7, FALSE)</f>
        <v>-71.064048767089801</v>
      </c>
      <c r="S952"/>
    </row>
    <row r="953" spans="1:19" ht="33" x14ac:dyDescent="0.25">
      <c r="A953" s="5">
        <v>1166</v>
      </c>
      <c r="B953" s="6">
        <v>2011.1780000000001</v>
      </c>
      <c r="C953" s="8" t="s">
        <v>274</v>
      </c>
      <c r="D953" s="11" t="s">
        <v>1969</v>
      </c>
      <c r="E953" s="8" t="s">
        <v>570</v>
      </c>
      <c r="F953" s="10" t="s">
        <v>1968</v>
      </c>
      <c r="G953" s="10" t="s">
        <v>1968</v>
      </c>
      <c r="H953" s="8" t="s">
        <v>49</v>
      </c>
      <c r="I953" s="8" t="s">
        <v>50</v>
      </c>
      <c r="J953" s="8" t="s">
        <v>51</v>
      </c>
      <c r="K953" s="8" t="s">
        <v>26</v>
      </c>
      <c r="L953" s="8" t="str">
        <f t="shared" si="28"/>
        <v>Melrose_MA</v>
      </c>
      <c r="M953" s="9" t="str">
        <f t="shared" si="29"/>
        <v>-71.0640487670898_Parking and TDM</v>
      </c>
      <c r="N953" s="8" t="s">
        <v>26</v>
      </c>
      <c r="O953" s="5"/>
      <c r="P953" s="5"/>
      <c r="Q953">
        <f>VLOOKUP($L953,LocID!$B$2:$I$966, 7, FALSE)</f>
        <v>-71.064048767089801</v>
      </c>
      <c r="S953"/>
    </row>
    <row r="954" spans="1:19" x14ac:dyDescent="0.25">
      <c r="A954" s="5">
        <v>1112</v>
      </c>
      <c r="B954" s="6">
        <v>2010.422</v>
      </c>
      <c r="C954" s="8" t="s">
        <v>43</v>
      </c>
      <c r="D954" s="11" t="s">
        <v>1970</v>
      </c>
      <c r="E954" s="8" t="s">
        <v>1971</v>
      </c>
      <c r="F954" s="10" t="s">
        <v>1972</v>
      </c>
      <c r="G954" s="10" t="s">
        <v>1972</v>
      </c>
      <c r="H954" s="8" t="s">
        <v>865</v>
      </c>
      <c r="I954" s="8" t="s">
        <v>50</v>
      </c>
      <c r="J954" s="8" t="s">
        <v>220</v>
      </c>
      <c r="K954" s="8" t="s">
        <v>52</v>
      </c>
      <c r="L954" s="8" t="str">
        <f t="shared" si="28"/>
        <v>Memphis_TN</v>
      </c>
      <c r="M954" s="9" t="str">
        <f t="shared" si="29"/>
        <v>-90.0492477416992_Transit</v>
      </c>
      <c r="N954" s="8" t="s">
        <v>52</v>
      </c>
      <c r="O954" s="5"/>
      <c r="P954" s="5"/>
      <c r="Q954">
        <f>VLOOKUP($L954,LocID!$B$2:$I$966, 7, FALSE)</f>
        <v>-90.049247741699205</v>
      </c>
      <c r="S954"/>
    </row>
    <row r="955" spans="1:19" x14ac:dyDescent="0.25">
      <c r="A955" s="5">
        <v>1570</v>
      </c>
      <c r="B955" s="6">
        <v>2011.3530000000001</v>
      </c>
      <c r="C955" s="8" t="s">
        <v>87</v>
      </c>
      <c r="D955" s="8" t="s">
        <v>1973</v>
      </c>
      <c r="E955" s="8" t="s">
        <v>1971</v>
      </c>
      <c r="F955" s="8" t="s">
        <v>1972</v>
      </c>
      <c r="G955" s="8" t="s">
        <v>1972</v>
      </c>
      <c r="H955" s="8" t="s">
        <v>865</v>
      </c>
      <c r="I955" s="8" t="s">
        <v>50</v>
      </c>
      <c r="J955" s="8" t="s">
        <v>220</v>
      </c>
      <c r="K955" s="8" t="s">
        <v>52</v>
      </c>
      <c r="L955" s="8" t="str">
        <f t="shared" si="28"/>
        <v>Memphis_TN</v>
      </c>
      <c r="M955" s="9" t="str">
        <f t="shared" si="29"/>
        <v>-90.0492477416992_Transit</v>
      </c>
      <c r="N955" s="8" t="s">
        <v>52</v>
      </c>
      <c r="O955" s="5"/>
      <c r="P955" s="5"/>
      <c r="Q955">
        <f>VLOOKUP($L955,LocID!$B$2:$I$966, 7, FALSE)</f>
        <v>-90.049247741699205</v>
      </c>
      <c r="S955"/>
    </row>
    <row r="956" spans="1:19" x14ac:dyDescent="0.25">
      <c r="A956" s="5">
        <v>1658</v>
      </c>
      <c r="B956" s="25">
        <v>2012.617</v>
      </c>
      <c r="C956" s="24" t="s">
        <v>110</v>
      </c>
      <c r="D956" s="24" t="s">
        <v>1974</v>
      </c>
      <c r="E956" s="24" t="s">
        <v>1975</v>
      </c>
      <c r="F956" s="24" t="s">
        <v>1972</v>
      </c>
      <c r="G956" s="24" t="s">
        <v>1972</v>
      </c>
      <c r="H956" s="24" t="s">
        <v>865</v>
      </c>
      <c r="I956" s="8" t="s">
        <v>50</v>
      </c>
      <c r="J956" s="24" t="s">
        <v>220</v>
      </c>
      <c r="K956" s="12" t="s">
        <v>52</v>
      </c>
      <c r="L956" s="8" t="str">
        <f t="shared" si="28"/>
        <v>Memphis_TN</v>
      </c>
      <c r="M956" s="9" t="str">
        <f t="shared" si="29"/>
        <v>-90.0492477416992_Transit</v>
      </c>
      <c r="N956" s="12" t="s">
        <v>52</v>
      </c>
      <c r="O956" s="5"/>
      <c r="P956" s="5"/>
      <c r="Q956">
        <f>VLOOKUP($L956,LocID!$B$2:$I$966, 7, FALSE)</f>
        <v>-90.049247741699205</v>
      </c>
      <c r="S956"/>
    </row>
    <row r="957" spans="1:19" x14ac:dyDescent="0.25">
      <c r="A957" s="5">
        <v>1813</v>
      </c>
      <c r="B957" s="6">
        <v>2012.98</v>
      </c>
      <c r="C957" s="12" t="s">
        <v>62</v>
      </c>
      <c r="D957" s="8" t="s">
        <v>1976</v>
      </c>
      <c r="E957" s="8" t="s">
        <v>1977</v>
      </c>
      <c r="F957" s="8" t="s">
        <v>1972</v>
      </c>
      <c r="G957" s="8" t="s">
        <v>1972</v>
      </c>
      <c r="H957" s="12" t="s">
        <v>865</v>
      </c>
      <c r="I957" s="8" t="s">
        <v>50</v>
      </c>
      <c r="J957" s="8" t="s">
        <v>220</v>
      </c>
      <c r="K957" s="12" t="s">
        <v>52</v>
      </c>
      <c r="L957" s="8" t="str">
        <f t="shared" si="28"/>
        <v>Memphis_TN</v>
      </c>
      <c r="M957" s="9" t="str">
        <f t="shared" si="29"/>
        <v>-90.0492477416992_Transit</v>
      </c>
      <c r="N957" s="12" t="s">
        <v>52</v>
      </c>
      <c r="O957" s="5"/>
      <c r="P957" s="5"/>
      <c r="Q957">
        <f>VLOOKUP($L957,LocID!$B$2:$I$966, 7, FALSE)</f>
        <v>-90.049247741699205</v>
      </c>
      <c r="S957"/>
    </row>
    <row r="958" spans="1:19" x14ac:dyDescent="0.25">
      <c r="A958" s="5">
        <v>1834</v>
      </c>
      <c r="B958" s="6">
        <v>2013.0139999999999</v>
      </c>
      <c r="C958" s="12" t="s">
        <v>62</v>
      </c>
      <c r="D958" s="12" t="s">
        <v>1978</v>
      </c>
      <c r="E958" s="18" t="s">
        <v>1979</v>
      </c>
      <c r="F958" s="18" t="s">
        <v>1972</v>
      </c>
      <c r="G958" s="18" t="s">
        <v>1972</v>
      </c>
      <c r="H958" s="18" t="s">
        <v>865</v>
      </c>
      <c r="I958" s="8" t="s">
        <v>50</v>
      </c>
      <c r="J958" s="18" t="s">
        <v>220</v>
      </c>
      <c r="K958" s="12" t="s">
        <v>52</v>
      </c>
      <c r="L958" s="8" t="str">
        <f t="shared" si="28"/>
        <v>Memphis_TN</v>
      </c>
      <c r="M958" s="9" t="str">
        <f t="shared" si="29"/>
        <v>-90.0492477416992_Transit</v>
      </c>
      <c r="N958" s="12" t="s">
        <v>52</v>
      </c>
      <c r="O958" s="5"/>
      <c r="P958" s="5"/>
      <c r="Q958">
        <f>VLOOKUP($L958,LocID!$B$2:$I$966, 7, FALSE)</f>
        <v>-90.049247741699205</v>
      </c>
      <c r="S958"/>
    </row>
    <row r="959" spans="1:19" x14ac:dyDescent="0.25">
      <c r="A959" s="5">
        <v>1930</v>
      </c>
      <c r="B959" s="6">
        <v>2013.0456999999999</v>
      </c>
      <c r="C959" s="8" t="s">
        <v>246</v>
      </c>
      <c r="D959" s="20" t="s">
        <v>1980</v>
      </c>
      <c r="E959" s="20" t="s">
        <v>1981</v>
      </c>
      <c r="F959" s="10" t="s">
        <v>1972</v>
      </c>
      <c r="G959" s="10" t="s">
        <v>1972</v>
      </c>
      <c r="H959" s="8" t="s">
        <v>865</v>
      </c>
      <c r="I959" s="8" t="s">
        <v>50</v>
      </c>
      <c r="J959" s="8" t="s">
        <v>220</v>
      </c>
      <c r="K959" s="12" t="s">
        <v>52</v>
      </c>
      <c r="L959" s="8" t="str">
        <f t="shared" si="28"/>
        <v>Memphis_TN</v>
      </c>
      <c r="M959" s="9" t="str">
        <f t="shared" si="29"/>
        <v>-90.0492477416992_Transit</v>
      </c>
      <c r="N959" s="12" t="s">
        <v>52</v>
      </c>
      <c r="O959" s="5"/>
      <c r="P959" s="5"/>
      <c r="Q959">
        <f>VLOOKUP($L959,LocID!$B$2:$I$966, 7, FALSE)</f>
        <v>-90.049247741699205</v>
      </c>
      <c r="S959"/>
    </row>
    <row r="960" spans="1:19" x14ac:dyDescent="0.25">
      <c r="A960" s="5">
        <v>2106</v>
      </c>
      <c r="B960" s="25">
        <v>2012.5239999999999</v>
      </c>
      <c r="C960" s="24" t="s">
        <v>112</v>
      </c>
      <c r="D960" s="24" t="s">
        <v>1982</v>
      </c>
      <c r="E960" s="24" t="s">
        <v>1971</v>
      </c>
      <c r="F960" s="24" t="s">
        <v>1972</v>
      </c>
      <c r="G960" s="24" t="s">
        <v>1972</v>
      </c>
      <c r="H960" s="24" t="s">
        <v>865</v>
      </c>
      <c r="I960" s="8" t="s">
        <v>50</v>
      </c>
      <c r="J960" s="24" t="s">
        <v>220</v>
      </c>
      <c r="K960" s="12" t="s">
        <v>52</v>
      </c>
      <c r="L960" s="8" t="str">
        <f t="shared" si="28"/>
        <v>Memphis_TN</v>
      </c>
      <c r="M960" s="9" t="str">
        <f t="shared" si="29"/>
        <v>-90.0492477416992_Transit</v>
      </c>
      <c r="N960" s="12" t="s">
        <v>52</v>
      </c>
      <c r="O960" s="5"/>
      <c r="P960" s="5"/>
      <c r="Q960">
        <f>VLOOKUP($L960,LocID!$B$2:$I$966, 7, FALSE)</f>
        <v>-90.049247741699205</v>
      </c>
      <c r="S960"/>
    </row>
    <row r="961" spans="1:19" x14ac:dyDescent="0.25">
      <c r="A961" s="5">
        <v>2386</v>
      </c>
      <c r="B961" s="6">
        <v>2014.1013</v>
      </c>
      <c r="C961" s="19" t="s">
        <v>92</v>
      </c>
      <c r="D961" s="17" t="s">
        <v>1983</v>
      </c>
      <c r="E961" s="17" t="s">
        <v>1984</v>
      </c>
      <c r="F961" s="19" t="s">
        <v>1972</v>
      </c>
      <c r="G961" s="19" t="s">
        <v>1972</v>
      </c>
      <c r="H961" s="19" t="s">
        <v>1985</v>
      </c>
      <c r="I961" s="8" t="s">
        <v>50</v>
      </c>
      <c r="J961" s="19" t="s">
        <v>220</v>
      </c>
      <c r="K961" s="12" t="s">
        <v>52</v>
      </c>
      <c r="L961" s="8" t="str">
        <f t="shared" si="28"/>
        <v>Memphis_tn</v>
      </c>
      <c r="M961" s="9" t="str">
        <f t="shared" si="29"/>
        <v>-90.0492477416992_Transit</v>
      </c>
      <c r="N961" s="12" t="s">
        <v>52</v>
      </c>
      <c r="O961" s="5"/>
      <c r="P961" s="5"/>
      <c r="Q961">
        <f>VLOOKUP($L961,LocID!$B$2:$I$966, 7, FALSE)</f>
        <v>-90.049247741699205</v>
      </c>
      <c r="S961"/>
    </row>
    <row r="962" spans="1:19" x14ac:dyDescent="0.25">
      <c r="A962" s="5">
        <v>2423</v>
      </c>
      <c r="B962" s="6">
        <v>2014.0778</v>
      </c>
      <c r="C962" s="19" t="s">
        <v>92</v>
      </c>
      <c r="D962" s="17" t="s">
        <v>1986</v>
      </c>
      <c r="E962" s="17" t="s">
        <v>1971</v>
      </c>
      <c r="F962" s="19" t="s">
        <v>1972</v>
      </c>
      <c r="G962" s="19" t="s">
        <v>1972</v>
      </c>
      <c r="H962" s="19" t="s">
        <v>865</v>
      </c>
      <c r="I962" s="8" t="s">
        <v>50</v>
      </c>
      <c r="J962" s="19" t="s">
        <v>220</v>
      </c>
      <c r="K962" s="12" t="s">
        <v>52</v>
      </c>
      <c r="L962" s="8" t="str">
        <f t="shared" ref="L962:L1025" si="30">IF(H962="INT", G962&amp;"_"&amp;I962,  G962&amp;"_"&amp;H962)</f>
        <v>Memphis_TN</v>
      </c>
      <c r="M962" s="9" t="str">
        <f t="shared" ref="M962:M1025" si="31">Q962&amp;"_"&amp;N962</f>
        <v>-90.0492477416992_Transit</v>
      </c>
      <c r="N962" s="12" t="s">
        <v>52</v>
      </c>
      <c r="O962" s="5"/>
      <c r="P962" s="5"/>
      <c r="Q962">
        <f>VLOOKUP($L962,LocID!$B$2:$I$966, 7, FALSE)</f>
        <v>-90.049247741699205</v>
      </c>
      <c r="S962"/>
    </row>
    <row r="963" spans="1:19" x14ac:dyDescent="0.25">
      <c r="A963" s="5">
        <v>205</v>
      </c>
      <c r="B963" s="6">
        <v>2015.0980999999999</v>
      </c>
      <c r="C963" s="9" t="s">
        <v>138</v>
      </c>
      <c r="D963" s="17" t="s">
        <v>1987</v>
      </c>
      <c r="E963" s="17" t="s">
        <v>1988</v>
      </c>
      <c r="F963" s="9" t="s">
        <v>1972</v>
      </c>
      <c r="G963" s="9" t="s">
        <v>1972</v>
      </c>
      <c r="H963" s="9" t="s">
        <v>865</v>
      </c>
      <c r="I963" s="8" t="s">
        <v>50</v>
      </c>
      <c r="J963" s="9" t="s">
        <v>220</v>
      </c>
      <c r="K963" s="19" t="s">
        <v>52</v>
      </c>
      <c r="L963" s="8" t="str">
        <f t="shared" si="30"/>
        <v>Memphis_TN</v>
      </c>
      <c r="M963" s="9" t="str">
        <f t="shared" si="31"/>
        <v>-90.0492477416992_Transit</v>
      </c>
      <c r="N963" s="19" t="s">
        <v>52</v>
      </c>
      <c r="O963" s="5"/>
      <c r="P963" s="5"/>
      <c r="Q963">
        <f>VLOOKUP($L963,LocID!$B$2:$I$966, 7, FALSE)</f>
        <v>-90.049247741699205</v>
      </c>
      <c r="S963"/>
    </row>
    <row r="964" spans="1:19" ht="33" x14ac:dyDescent="0.25">
      <c r="A964" s="5">
        <v>535</v>
      </c>
      <c r="B964" s="6">
        <v>2008.1949999999999</v>
      </c>
      <c r="C964" s="8" t="s">
        <v>104</v>
      </c>
      <c r="D964" s="11" t="s">
        <v>1989</v>
      </c>
      <c r="E964" s="8" t="s">
        <v>1990</v>
      </c>
      <c r="F964" s="10" t="s">
        <v>1991</v>
      </c>
      <c r="G964" s="10" t="s">
        <v>1991</v>
      </c>
      <c r="H964" s="8" t="s">
        <v>76</v>
      </c>
      <c r="I964" s="8" t="s">
        <v>50</v>
      </c>
      <c r="J964" s="8" t="s">
        <v>77</v>
      </c>
      <c r="K964" s="8" t="s">
        <v>26</v>
      </c>
      <c r="L964" s="8" t="str">
        <f t="shared" si="30"/>
        <v>Menlo Park_CA</v>
      </c>
      <c r="M964" s="9" t="str">
        <f t="shared" si="31"/>
        <v>-122.178558349609_Parking and TDM</v>
      </c>
      <c r="N964" s="8" t="s">
        <v>26</v>
      </c>
      <c r="O964" s="5"/>
      <c r="P964" s="5"/>
      <c r="Q964">
        <f>VLOOKUP($L964,LocID!$B$2:$I$966, 7, FALSE)</f>
        <v>-122.17855834960901</v>
      </c>
      <c r="S964"/>
    </row>
    <row r="965" spans="1:19" ht="33" x14ac:dyDescent="0.25">
      <c r="A965" s="5">
        <v>564</v>
      </c>
      <c r="B965" s="6">
        <v>2008.12</v>
      </c>
      <c r="C965" s="8" t="s">
        <v>104</v>
      </c>
      <c r="D965" s="11" t="s">
        <v>1992</v>
      </c>
      <c r="E965" s="8" t="s">
        <v>1993</v>
      </c>
      <c r="F965" s="10" t="s">
        <v>1991</v>
      </c>
      <c r="G965" s="10" t="s">
        <v>1991</v>
      </c>
      <c r="H965" s="8" t="s">
        <v>76</v>
      </c>
      <c r="I965" s="8" t="s">
        <v>50</v>
      </c>
      <c r="J965" s="8" t="s">
        <v>77</v>
      </c>
      <c r="K965" s="8" t="s">
        <v>23</v>
      </c>
      <c r="L965" s="8" t="str">
        <f t="shared" si="30"/>
        <v>Menlo Park_CA</v>
      </c>
      <c r="M965" s="9" t="str">
        <f t="shared" si="31"/>
        <v>-122.178558349609_Multimodal</v>
      </c>
      <c r="N965" s="8" t="s">
        <v>23</v>
      </c>
      <c r="O965" s="5"/>
      <c r="P965" s="5"/>
      <c r="Q965">
        <f>VLOOKUP($L965,LocID!$B$2:$I$966, 7, FALSE)</f>
        <v>-122.17855834960901</v>
      </c>
      <c r="S965"/>
    </row>
    <row r="966" spans="1:19" ht="33" x14ac:dyDescent="0.25">
      <c r="A966" s="5">
        <v>1395</v>
      </c>
      <c r="B966" s="6">
        <v>2011.6469999999999</v>
      </c>
      <c r="C966" s="8" t="s">
        <v>233</v>
      </c>
      <c r="D966" s="11" t="s">
        <v>1994</v>
      </c>
      <c r="E966" s="8" t="s">
        <v>1995</v>
      </c>
      <c r="F966" s="10" t="s">
        <v>1991</v>
      </c>
      <c r="G966" s="10" t="s">
        <v>1991</v>
      </c>
      <c r="H966" s="8" t="s">
        <v>76</v>
      </c>
      <c r="I966" s="8" t="s">
        <v>50</v>
      </c>
      <c r="J966" s="8" t="s">
        <v>77</v>
      </c>
      <c r="K966" s="8" t="s">
        <v>26</v>
      </c>
      <c r="L966" s="8" t="str">
        <f t="shared" si="30"/>
        <v>Menlo Park_CA</v>
      </c>
      <c r="M966" s="9" t="str">
        <f t="shared" si="31"/>
        <v>-122.178558349609_Parking and TDM</v>
      </c>
      <c r="N966" s="8" t="s">
        <v>26</v>
      </c>
      <c r="O966" s="5"/>
      <c r="P966" s="5"/>
      <c r="Q966">
        <f>VLOOKUP($L966,LocID!$B$2:$I$966, 7, FALSE)</f>
        <v>-122.17855834960901</v>
      </c>
      <c r="S966"/>
    </row>
    <row r="967" spans="1:19" ht="33" x14ac:dyDescent="0.25">
      <c r="A967" s="5">
        <v>2279</v>
      </c>
      <c r="B967" s="6">
        <v>2013.0908999999999</v>
      </c>
      <c r="C967" s="8" t="s">
        <v>151</v>
      </c>
      <c r="D967" s="8" t="s">
        <v>1996</v>
      </c>
      <c r="E967" s="8" t="s">
        <v>1993</v>
      </c>
      <c r="F967" s="8" t="s">
        <v>1991</v>
      </c>
      <c r="G967" s="8" t="s">
        <v>1991</v>
      </c>
      <c r="H967" s="8" t="s">
        <v>76</v>
      </c>
      <c r="I967" s="8" t="s">
        <v>50</v>
      </c>
      <c r="J967" s="8" t="s">
        <v>77</v>
      </c>
      <c r="K967" s="12" t="s">
        <v>23</v>
      </c>
      <c r="L967" s="8" t="str">
        <f t="shared" si="30"/>
        <v>Menlo Park_CA</v>
      </c>
      <c r="M967" s="9" t="str">
        <f t="shared" si="31"/>
        <v>-122.178558349609_Multimodal</v>
      </c>
      <c r="N967" s="12" t="s">
        <v>23</v>
      </c>
      <c r="O967" s="5"/>
      <c r="P967" s="5"/>
      <c r="Q967">
        <f>VLOOKUP($L967,LocID!$B$2:$I$966, 7, FALSE)</f>
        <v>-122.17855834960901</v>
      </c>
      <c r="S967"/>
    </row>
    <row r="968" spans="1:19" ht="33" x14ac:dyDescent="0.25">
      <c r="A968" s="5">
        <v>208</v>
      </c>
      <c r="B968" s="6">
        <v>2015.0848000000001</v>
      </c>
      <c r="C968" s="9" t="s">
        <v>138</v>
      </c>
      <c r="D968" s="17" t="s">
        <v>1997</v>
      </c>
      <c r="E968" s="17" t="s">
        <v>1998</v>
      </c>
      <c r="F968" s="9" t="s">
        <v>1991</v>
      </c>
      <c r="G968" s="9" t="s">
        <v>1991</v>
      </c>
      <c r="H968" s="9" t="s">
        <v>76</v>
      </c>
      <c r="I968" s="8" t="s">
        <v>50</v>
      </c>
      <c r="J968" s="9" t="s">
        <v>77</v>
      </c>
      <c r="K968" s="19" t="s">
        <v>23</v>
      </c>
      <c r="L968" s="8" t="str">
        <f t="shared" si="30"/>
        <v>Menlo Park_CA</v>
      </c>
      <c r="M968" s="9" t="str">
        <f t="shared" si="31"/>
        <v>-122.178558349609_Multimodal</v>
      </c>
      <c r="N968" s="19" t="s">
        <v>23</v>
      </c>
      <c r="O968" s="5"/>
      <c r="P968" s="5"/>
      <c r="Q968">
        <f>VLOOKUP($L968,LocID!$B$2:$I$966, 7, FALSE)</f>
        <v>-122.17855834960901</v>
      </c>
      <c r="S968"/>
    </row>
    <row r="969" spans="1:19" x14ac:dyDescent="0.25">
      <c r="A969" s="5">
        <v>525</v>
      </c>
      <c r="B969" s="13">
        <v>2008.002</v>
      </c>
      <c r="C969" s="8" t="s">
        <v>535</v>
      </c>
      <c r="D969" s="11" t="s">
        <v>1999</v>
      </c>
      <c r="E969" s="8" t="s">
        <v>2000</v>
      </c>
      <c r="F969" s="10" t="s">
        <v>2001</v>
      </c>
      <c r="G969" s="10" t="s">
        <v>2001</v>
      </c>
      <c r="H969" s="8" t="s">
        <v>76</v>
      </c>
      <c r="I969" s="8" t="s">
        <v>50</v>
      </c>
      <c r="J969" s="8" t="s">
        <v>77</v>
      </c>
      <c r="K969" s="8" t="s">
        <v>52</v>
      </c>
      <c r="L969" s="8" t="str">
        <f t="shared" si="30"/>
        <v>Merced_CA</v>
      </c>
      <c r="M969" s="9" t="str">
        <f t="shared" si="31"/>
        <v>-120.486198425292_Transit</v>
      </c>
      <c r="N969" s="8" t="s">
        <v>52</v>
      </c>
      <c r="O969" s="5"/>
      <c r="P969" s="5"/>
      <c r="Q969">
        <f>VLOOKUP($L969,LocID!$B$2:$I$966, 7, FALSE)</f>
        <v>-120.486198425292</v>
      </c>
      <c r="S969"/>
    </row>
    <row r="970" spans="1:19" ht="33" x14ac:dyDescent="0.25">
      <c r="A970" s="5">
        <v>909</v>
      </c>
      <c r="B970" s="6">
        <v>2009.579</v>
      </c>
      <c r="C970" s="8" t="s">
        <v>56</v>
      </c>
      <c r="D970" s="11" t="s">
        <v>2002</v>
      </c>
      <c r="E970" s="8" t="s">
        <v>2000</v>
      </c>
      <c r="F970" s="10" t="s">
        <v>2001</v>
      </c>
      <c r="G970" s="10" t="s">
        <v>2001</v>
      </c>
      <c r="H970" s="8" t="s">
        <v>76</v>
      </c>
      <c r="I970" s="8" t="s">
        <v>50</v>
      </c>
      <c r="J970" s="8" t="s">
        <v>77</v>
      </c>
      <c r="K970" s="8" t="s">
        <v>23</v>
      </c>
      <c r="L970" s="8" t="str">
        <f t="shared" si="30"/>
        <v>Merced_CA</v>
      </c>
      <c r="M970" s="9" t="str">
        <f t="shared" si="31"/>
        <v>-120.486198425292_Multimodal</v>
      </c>
      <c r="N970" s="8" t="s">
        <v>23</v>
      </c>
      <c r="O970" s="5"/>
      <c r="P970" s="5"/>
      <c r="Q970">
        <f>VLOOKUP($L970,LocID!$B$2:$I$966, 7, FALSE)</f>
        <v>-120.486198425292</v>
      </c>
      <c r="S970"/>
    </row>
    <row r="971" spans="1:19" ht="33" x14ac:dyDescent="0.25">
      <c r="A971" s="5">
        <v>1500</v>
      </c>
      <c r="B971" s="6">
        <v>2011.7819999999999</v>
      </c>
      <c r="C971" s="8" t="s">
        <v>147</v>
      </c>
      <c r="D971" s="11" t="s">
        <v>2003</v>
      </c>
      <c r="E971" s="8" t="s">
        <v>2004</v>
      </c>
      <c r="F971" s="10" t="s">
        <v>2001</v>
      </c>
      <c r="G971" s="10" t="s">
        <v>2001</v>
      </c>
      <c r="H971" s="8" t="s">
        <v>76</v>
      </c>
      <c r="I971" s="8" t="s">
        <v>50</v>
      </c>
      <c r="J971" s="8" t="s">
        <v>77</v>
      </c>
      <c r="K971" s="8" t="s">
        <v>23</v>
      </c>
      <c r="L971" s="8" t="str">
        <f t="shared" si="30"/>
        <v>Merced_CA</v>
      </c>
      <c r="M971" s="9" t="str">
        <f t="shared" si="31"/>
        <v>-120.486198425292_Multimodal</v>
      </c>
      <c r="N971" s="8" t="s">
        <v>23</v>
      </c>
      <c r="O971" s="5"/>
      <c r="P971" s="5"/>
      <c r="Q971">
        <f>VLOOKUP($L971,LocID!$B$2:$I$966, 7, FALSE)</f>
        <v>-120.486198425292</v>
      </c>
      <c r="S971"/>
    </row>
    <row r="972" spans="1:19" ht="33" x14ac:dyDescent="0.25">
      <c r="A972" s="5">
        <v>2148</v>
      </c>
      <c r="B972" s="6">
        <v>2013.0900999999999</v>
      </c>
      <c r="C972" s="8" t="s">
        <v>112</v>
      </c>
      <c r="D972" s="8" t="s">
        <v>2005</v>
      </c>
      <c r="E972" s="8" t="s">
        <v>2006</v>
      </c>
      <c r="F972" s="8" t="s">
        <v>2001</v>
      </c>
      <c r="G972" s="8" t="s">
        <v>2001</v>
      </c>
      <c r="H972" s="8" t="s">
        <v>76</v>
      </c>
      <c r="I972" s="8" t="s">
        <v>50</v>
      </c>
      <c r="J972" s="8" t="s">
        <v>77</v>
      </c>
      <c r="K972" s="12" t="s">
        <v>23</v>
      </c>
      <c r="L972" s="8" t="str">
        <f t="shared" si="30"/>
        <v>Merced_CA</v>
      </c>
      <c r="M972" s="9" t="str">
        <f t="shared" si="31"/>
        <v>-120.486198425292_Multimodal</v>
      </c>
      <c r="N972" s="12" t="s">
        <v>23</v>
      </c>
      <c r="O972" s="5"/>
      <c r="P972" s="5"/>
      <c r="Q972">
        <f>VLOOKUP($L972,LocID!$B$2:$I$966, 7, FALSE)</f>
        <v>-120.486198425292</v>
      </c>
      <c r="S972"/>
    </row>
    <row r="973" spans="1:19" x14ac:dyDescent="0.25">
      <c r="A973" s="5">
        <v>13</v>
      </c>
      <c r="B973" s="6">
        <v>2015.0077000000001</v>
      </c>
      <c r="C973" s="22" t="s">
        <v>253</v>
      </c>
      <c r="D973" s="19" t="s">
        <v>2007</v>
      </c>
      <c r="E973" s="19" t="s">
        <v>2008</v>
      </c>
      <c r="F973" s="19" t="s">
        <v>2001</v>
      </c>
      <c r="G973" s="19" t="s">
        <v>2001</v>
      </c>
      <c r="H973" s="19" t="s">
        <v>76</v>
      </c>
      <c r="I973" s="8" t="s">
        <v>50</v>
      </c>
      <c r="J973" s="19" t="s">
        <v>77</v>
      </c>
      <c r="K973" s="8" t="s">
        <v>52</v>
      </c>
      <c r="L973" s="8" t="str">
        <f t="shared" si="30"/>
        <v>Merced_CA</v>
      </c>
      <c r="M973" s="9" t="str">
        <f t="shared" si="31"/>
        <v>-120.486198425292_Transit</v>
      </c>
      <c r="N973" s="8" t="s">
        <v>52</v>
      </c>
      <c r="O973" s="5"/>
      <c r="P973" s="5"/>
      <c r="Q973">
        <f>VLOOKUP($L973,LocID!$B$2:$I$966, 7, FALSE)</f>
        <v>-120.486198425292</v>
      </c>
      <c r="S973"/>
    </row>
    <row r="974" spans="1:19" ht="33" x14ac:dyDescent="0.25">
      <c r="A974" s="5">
        <v>2596</v>
      </c>
      <c r="B974" s="6">
        <v>2015.0433</v>
      </c>
      <c r="C974" s="12" t="s">
        <v>309</v>
      </c>
      <c r="D974" s="8" t="s">
        <v>2009</v>
      </c>
      <c r="E974" s="8" t="s">
        <v>2004</v>
      </c>
      <c r="F974" s="8" t="s">
        <v>2001</v>
      </c>
      <c r="G974" s="8" t="s">
        <v>2001</v>
      </c>
      <c r="H974" s="8" t="s">
        <v>76</v>
      </c>
      <c r="I974" s="8" t="s">
        <v>50</v>
      </c>
      <c r="J974" s="8" t="s">
        <v>77</v>
      </c>
      <c r="K974" s="8" t="s">
        <v>26</v>
      </c>
      <c r="L974" s="8" t="str">
        <f t="shared" si="30"/>
        <v>Merced_CA</v>
      </c>
      <c r="M974" s="9" t="str">
        <f t="shared" si="31"/>
        <v>-120.486198425292_Parking and TDM</v>
      </c>
      <c r="N974" s="8" t="s">
        <v>26</v>
      </c>
      <c r="O974" s="5"/>
      <c r="P974" s="5"/>
      <c r="Q974">
        <f>VLOOKUP($L974,LocID!$B$2:$I$966, 7, FALSE)</f>
        <v>-120.486198425292</v>
      </c>
      <c r="S974"/>
    </row>
    <row r="975" spans="1:19" x14ac:dyDescent="0.25">
      <c r="A975" s="5">
        <v>761</v>
      </c>
      <c r="B975" s="6">
        <v>2008.5</v>
      </c>
      <c r="C975" s="8" t="s">
        <v>39</v>
      </c>
      <c r="D975" s="11" t="s">
        <v>2010</v>
      </c>
      <c r="E975" s="8" t="s">
        <v>2011</v>
      </c>
      <c r="F975" s="10" t="s">
        <v>2012</v>
      </c>
      <c r="G975" s="10" t="s">
        <v>2012</v>
      </c>
      <c r="H975" s="8" t="s">
        <v>526</v>
      </c>
      <c r="I975" s="8" t="s">
        <v>50</v>
      </c>
      <c r="J975" s="8" t="s">
        <v>123</v>
      </c>
      <c r="K975" s="8" t="s">
        <v>52</v>
      </c>
      <c r="L975" s="8" t="str">
        <f t="shared" si="30"/>
        <v>Meridian_ID</v>
      </c>
      <c r="M975" s="9" t="str">
        <f t="shared" si="31"/>
        <v>-116.392227172851_Transit</v>
      </c>
      <c r="N975" s="8" t="s">
        <v>52</v>
      </c>
      <c r="O975" s="5"/>
      <c r="P975" s="5"/>
      <c r="Q975">
        <f>VLOOKUP($L975,LocID!$B$2:$I$966, 7, FALSE)</f>
        <v>-116.39222717285099</v>
      </c>
      <c r="S975"/>
    </row>
    <row r="976" spans="1:19" x14ac:dyDescent="0.25">
      <c r="A976" s="5">
        <v>867</v>
      </c>
      <c r="B976" s="6">
        <v>2009.181</v>
      </c>
      <c r="C976" s="8" t="s">
        <v>41</v>
      </c>
      <c r="D976" s="11" t="s">
        <v>2013</v>
      </c>
      <c r="E976" s="8" t="s">
        <v>2011</v>
      </c>
      <c r="F976" s="10" t="s">
        <v>2012</v>
      </c>
      <c r="G976" s="10" t="s">
        <v>2012</v>
      </c>
      <c r="H976" s="8" t="s">
        <v>526</v>
      </c>
      <c r="I976" s="8" t="s">
        <v>50</v>
      </c>
      <c r="J976" s="8" t="s">
        <v>123</v>
      </c>
      <c r="K976" s="8" t="s">
        <v>52</v>
      </c>
      <c r="L976" s="8" t="str">
        <f t="shared" si="30"/>
        <v>Meridian_ID</v>
      </c>
      <c r="M976" s="9" t="str">
        <f t="shared" si="31"/>
        <v>-116.392227172851_Transit</v>
      </c>
      <c r="N976" s="8" t="s">
        <v>52</v>
      </c>
      <c r="O976" s="5"/>
      <c r="P976" s="5"/>
      <c r="Q976">
        <f>VLOOKUP($L976,LocID!$B$2:$I$966, 7, FALSE)</f>
        <v>-116.39222717285099</v>
      </c>
      <c r="S976"/>
    </row>
    <row r="977" spans="1:19" x14ac:dyDescent="0.25">
      <c r="A977" s="5">
        <v>977</v>
      </c>
      <c r="B977" s="6">
        <v>2010.039</v>
      </c>
      <c r="C977" s="8" t="s">
        <v>204</v>
      </c>
      <c r="D977" s="11" t="s">
        <v>2014</v>
      </c>
      <c r="E977" s="8" t="s">
        <v>2011</v>
      </c>
      <c r="F977" s="10" t="s">
        <v>2012</v>
      </c>
      <c r="G977" s="10" t="s">
        <v>2012</v>
      </c>
      <c r="H977" s="8" t="s">
        <v>526</v>
      </c>
      <c r="I977" s="8" t="s">
        <v>50</v>
      </c>
      <c r="J977" s="8" t="s">
        <v>123</v>
      </c>
      <c r="K977" s="8" t="s">
        <v>52</v>
      </c>
      <c r="L977" s="8" t="str">
        <f t="shared" si="30"/>
        <v>Meridian_ID</v>
      </c>
      <c r="M977" s="9" t="str">
        <f t="shared" si="31"/>
        <v>-116.392227172851_Transit</v>
      </c>
      <c r="N977" s="8" t="s">
        <v>52</v>
      </c>
      <c r="O977" s="5"/>
      <c r="P977" s="5"/>
      <c r="Q977">
        <f>VLOOKUP($L977,LocID!$B$2:$I$966, 7, FALSE)</f>
        <v>-116.39222717285099</v>
      </c>
      <c r="S977"/>
    </row>
    <row r="978" spans="1:19" x14ac:dyDescent="0.25">
      <c r="A978" s="5">
        <v>1619</v>
      </c>
      <c r="B978" s="6">
        <v>2012.2809999999999</v>
      </c>
      <c r="C978" s="8" t="s">
        <v>110</v>
      </c>
      <c r="D978" s="8" t="s">
        <v>2015</v>
      </c>
      <c r="E978" s="8" t="s">
        <v>2016</v>
      </c>
      <c r="F978" s="10" t="s">
        <v>2012</v>
      </c>
      <c r="G978" s="10" t="s">
        <v>2012</v>
      </c>
      <c r="H978" s="8" t="s">
        <v>526</v>
      </c>
      <c r="I978" s="8" t="s">
        <v>50</v>
      </c>
      <c r="J978" s="10" t="s">
        <v>123</v>
      </c>
      <c r="K978" s="8" t="s">
        <v>52</v>
      </c>
      <c r="L978" s="8" t="str">
        <f t="shared" si="30"/>
        <v>Meridian_ID</v>
      </c>
      <c r="M978" s="9" t="str">
        <f t="shared" si="31"/>
        <v>-116.392227172851_Transit</v>
      </c>
      <c r="N978" s="8" t="s">
        <v>52</v>
      </c>
      <c r="O978" s="5"/>
      <c r="P978" s="5"/>
      <c r="Q978">
        <f>VLOOKUP($L978,LocID!$B$2:$I$966, 7, FALSE)</f>
        <v>-116.39222717285099</v>
      </c>
      <c r="S978"/>
    </row>
    <row r="979" spans="1:19" x14ac:dyDescent="0.25">
      <c r="A979" s="5">
        <v>1700</v>
      </c>
      <c r="B979" s="6">
        <v>2012.48</v>
      </c>
      <c r="C979" s="8" t="s">
        <v>110</v>
      </c>
      <c r="D979" s="8" t="s">
        <v>2017</v>
      </c>
      <c r="E979" s="8" t="s">
        <v>2016</v>
      </c>
      <c r="F979" s="10" t="s">
        <v>2012</v>
      </c>
      <c r="G979" s="10" t="s">
        <v>2012</v>
      </c>
      <c r="H979" s="8" t="s">
        <v>526</v>
      </c>
      <c r="I979" s="8" t="s">
        <v>50</v>
      </c>
      <c r="J979" s="10" t="s">
        <v>123</v>
      </c>
      <c r="K979" s="12" t="s">
        <v>52</v>
      </c>
      <c r="L979" s="8" t="str">
        <f t="shared" si="30"/>
        <v>Meridian_ID</v>
      </c>
      <c r="M979" s="9" t="str">
        <f t="shared" si="31"/>
        <v>-116.392227172851_Transit</v>
      </c>
      <c r="N979" s="12" t="s">
        <v>52</v>
      </c>
      <c r="O979" s="5"/>
      <c r="P979" s="5"/>
      <c r="Q979">
        <f>VLOOKUP($L979,LocID!$B$2:$I$966, 7, FALSE)</f>
        <v>-116.39222717285099</v>
      </c>
      <c r="S979"/>
    </row>
    <row r="980" spans="1:19" ht="33" x14ac:dyDescent="0.25">
      <c r="A980" s="5">
        <v>1836</v>
      </c>
      <c r="B980" s="6">
        <v>2013.0044</v>
      </c>
      <c r="C980" s="12" t="s">
        <v>62</v>
      </c>
      <c r="D980" s="12" t="s">
        <v>2018</v>
      </c>
      <c r="E980" s="15" t="s">
        <v>2019</v>
      </c>
      <c r="F980" s="15" t="s">
        <v>2020</v>
      </c>
      <c r="G980" s="15" t="s">
        <v>2020</v>
      </c>
      <c r="H980" s="15" t="s">
        <v>815</v>
      </c>
      <c r="I980" s="8" t="s">
        <v>50</v>
      </c>
      <c r="J980" s="15" t="s">
        <v>51</v>
      </c>
      <c r="K980" s="12" t="s">
        <v>26</v>
      </c>
      <c r="L980" s="8" t="str">
        <f t="shared" si="30"/>
        <v>Metuchen_NJ</v>
      </c>
      <c r="M980" s="9" t="str">
        <f t="shared" si="31"/>
        <v>-74.3630294799804_Parking and TDM</v>
      </c>
      <c r="N980" s="12" t="s">
        <v>26</v>
      </c>
      <c r="O980" s="5"/>
      <c r="P980" s="5"/>
      <c r="Q980">
        <f>VLOOKUP($L980,LocID!$B$2:$I$966, 7, FALSE)</f>
        <v>-74.363029479980398</v>
      </c>
      <c r="S980"/>
    </row>
    <row r="981" spans="1:19" x14ac:dyDescent="0.25">
      <c r="A981" s="5">
        <v>304</v>
      </c>
      <c r="B981" s="6">
        <v>2012.431</v>
      </c>
      <c r="C981" s="8">
        <v>2005</v>
      </c>
      <c r="D981" s="8" t="s">
        <v>2021</v>
      </c>
      <c r="E981" s="8" t="s">
        <v>1090</v>
      </c>
      <c r="F981" s="8" t="s">
        <v>2022</v>
      </c>
      <c r="G981" s="8" t="s">
        <v>2022</v>
      </c>
      <c r="H981" s="8" t="s">
        <v>20</v>
      </c>
      <c r="I981" s="8" t="s">
        <v>1416</v>
      </c>
      <c r="J981" s="8" t="s">
        <v>22</v>
      </c>
      <c r="K981" s="8" t="s">
        <v>52</v>
      </c>
      <c r="L981" s="8" t="str">
        <f t="shared" si="30"/>
        <v>Mexico City_Mexico</v>
      </c>
      <c r="M981" s="9" t="str">
        <f t="shared" si="31"/>
        <v>-99.1347579956054_Transit</v>
      </c>
      <c r="N981" s="8" t="s">
        <v>52</v>
      </c>
      <c r="O981" s="5"/>
      <c r="P981" s="5"/>
      <c r="Q981">
        <f>VLOOKUP($L981,LocID!$B$2:$I$966, 7, FALSE)</f>
        <v>-99.134757995605398</v>
      </c>
      <c r="S981"/>
    </row>
    <row r="982" spans="1:19" ht="33" x14ac:dyDescent="0.25">
      <c r="A982" s="5">
        <v>721</v>
      </c>
      <c r="B982" s="6">
        <v>2009.1510000000001</v>
      </c>
      <c r="C982" s="8" t="s">
        <v>37</v>
      </c>
      <c r="D982" s="11" t="s">
        <v>2023</v>
      </c>
      <c r="E982" s="8" t="s">
        <v>2024</v>
      </c>
      <c r="F982" s="10" t="s">
        <v>2022</v>
      </c>
      <c r="G982" s="10" t="s">
        <v>2022</v>
      </c>
      <c r="H982" s="8" t="s">
        <v>20</v>
      </c>
      <c r="I982" s="8" t="s">
        <v>1416</v>
      </c>
      <c r="J982" s="8" t="s">
        <v>22</v>
      </c>
      <c r="K982" s="8" t="s">
        <v>26</v>
      </c>
      <c r="L982" s="8" t="str">
        <f t="shared" si="30"/>
        <v>Mexico City_Mexico</v>
      </c>
      <c r="M982" s="9" t="str">
        <f t="shared" si="31"/>
        <v>-99.1347579956054_Parking and TDM</v>
      </c>
      <c r="N982" s="8" t="s">
        <v>26</v>
      </c>
      <c r="O982" s="5"/>
      <c r="P982" s="5"/>
      <c r="Q982">
        <f>VLOOKUP($L982,LocID!$B$2:$I$966, 7, FALSE)</f>
        <v>-99.134757995605398</v>
      </c>
      <c r="S982"/>
    </row>
    <row r="983" spans="1:19" ht="33" x14ac:dyDescent="0.25">
      <c r="A983" s="5">
        <v>2490</v>
      </c>
      <c r="B983" s="6">
        <v>2014.0574999999999</v>
      </c>
      <c r="C983" s="8" t="s">
        <v>173</v>
      </c>
      <c r="D983" s="8" t="s">
        <v>2025</v>
      </c>
      <c r="E983" s="8" t="s">
        <v>2026</v>
      </c>
      <c r="F983" s="8" t="s">
        <v>2027</v>
      </c>
      <c r="G983" s="8" t="s">
        <v>2027</v>
      </c>
      <c r="H983" s="8" t="s">
        <v>165</v>
      </c>
      <c r="I983" s="8" t="s">
        <v>50</v>
      </c>
      <c r="J983" s="8" t="s">
        <v>161</v>
      </c>
      <c r="K983" s="12" t="s">
        <v>23</v>
      </c>
      <c r="L983" s="8" t="str">
        <f t="shared" si="30"/>
        <v>Miami Beach_FL</v>
      </c>
      <c r="M983" s="9" t="str">
        <f t="shared" si="31"/>
        <v>-80.134910583496_Multimodal</v>
      </c>
      <c r="N983" s="12" t="s">
        <v>23</v>
      </c>
      <c r="O983" s="5"/>
      <c r="P983" s="5"/>
      <c r="Q983">
        <f>VLOOKUP($L983,LocID!$B$2:$I$966, 7, FALSE)</f>
        <v>-80.134910583496094</v>
      </c>
      <c r="S983"/>
    </row>
    <row r="984" spans="1:19" ht="33" x14ac:dyDescent="0.25">
      <c r="A984" s="5">
        <v>1676</v>
      </c>
      <c r="B984" s="6">
        <v>2012.654</v>
      </c>
      <c r="C984" s="12" t="s">
        <v>110</v>
      </c>
      <c r="D984" s="12" t="s">
        <v>2028</v>
      </c>
      <c r="E984" s="12" t="s">
        <v>2029</v>
      </c>
      <c r="F984" s="12" t="s">
        <v>2030</v>
      </c>
      <c r="G984" s="12" t="s">
        <v>2030</v>
      </c>
      <c r="H984" s="12" t="s">
        <v>165</v>
      </c>
      <c r="I984" s="8" t="s">
        <v>50</v>
      </c>
      <c r="J984" s="12" t="s">
        <v>161</v>
      </c>
      <c r="K984" s="12" t="s">
        <v>23</v>
      </c>
      <c r="L984" s="8" t="str">
        <f t="shared" si="30"/>
        <v>Miami_FL</v>
      </c>
      <c r="M984" s="9" t="str">
        <f t="shared" si="31"/>
        <v>-80.1977310180664_Multimodal</v>
      </c>
      <c r="N984" s="12" t="s">
        <v>23</v>
      </c>
      <c r="O984" s="5"/>
      <c r="P984" s="5"/>
      <c r="Q984">
        <f>VLOOKUP($L984,LocID!$B$2:$I$966, 7, FALSE)</f>
        <v>-80.197731018066406</v>
      </c>
      <c r="S984"/>
    </row>
    <row r="985" spans="1:19" x14ac:dyDescent="0.25">
      <c r="A985" s="5">
        <v>1747</v>
      </c>
      <c r="B985" s="6">
        <v>2012.875</v>
      </c>
      <c r="C985" s="12" t="s">
        <v>90</v>
      </c>
      <c r="D985" s="12" t="s">
        <v>2031</v>
      </c>
      <c r="E985" s="12" t="s">
        <v>2032</v>
      </c>
      <c r="F985" s="12" t="s">
        <v>2030</v>
      </c>
      <c r="G985" s="12" t="s">
        <v>2030</v>
      </c>
      <c r="H985" s="12" t="s">
        <v>165</v>
      </c>
      <c r="I985" s="8" t="s">
        <v>50</v>
      </c>
      <c r="J985" s="12" t="s">
        <v>161</v>
      </c>
      <c r="K985" s="12" t="s">
        <v>52</v>
      </c>
      <c r="L985" s="8" t="str">
        <f t="shared" si="30"/>
        <v>Miami_FL</v>
      </c>
      <c r="M985" s="9" t="str">
        <f t="shared" si="31"/>
        <v>-80.1977310180664_Transit</v>
      </c>
      <c r="N985" s="12" t="s">
        <v>52</v>
      </c>
      <c r="O985" s="5"/>
      <c r="P985" s="5"/>
      <c r="Q985">
        <f>VLOOKUP($L985,LocID!$B$2:$I$966, 7, FALSE)</f>
        <v>-80.197731018066406</v>
      </c>
      <c r="S985"/>
    </row>
    <row r="986" spans="1:19" ht="22.5" x14ac:dyDescent="0.25">
      <c r="A986" s="5">
        <v>2197</v>
      </c>
      <c r="B986" s="6">
        <v>2013.1080999999999</v>
      </c>
      <c r="C986" s="8" t="s">
        <v>115</v>
      </c>
      <c r="D986" s="8" t="s">
        <v>2033</v>
      </c>
      <c r="E986" s="8" t="s">
        <v>2034</v>
      </c>
      <c r="F986" s="8" t="s">
        <v>2030</v>
      </c>
      <c r="G986" s="8" t="s">
        <v>2030</v>
      </c>
      <c r="H986" s="8" t="s">
        <v>165</v>
      </c>
      <c r="I986" s="8" t="s">
        <v>50</v>
      </c>
      <c r="J986" s="8" t="s">
        <v>161</v>
      </c>
      <c r="K986" s="12" t="s">
        <v>52</v>
      </c>
      <c r="L986" s="8" t="str">
        <f t="shared" si="30"/>
        <v>Miami_FL</v>
      </c>
      <c r="M986" s="9" t="str">
        <f t="shared" si="31"/>
        <v>-80.1977310180664_Transit</v>
      </c>
      <c r="N986" s="12" t="s">
        <v>52</v>
      </c>
      <c r="O986" s="5"/>
      <c r="P986" s="5"/>
      <c r="Q986">
        <f>VLOOKUP($L986,LocID!$B$2:$I$966, 7, FALSE)</f>
        <v>-80.197731018066406</v>
      </c>
      <c r="S986"/>
    </row>
    <row r="987" spans="1:19" x14ac:dyDescent="0.25">
      <c r="A987" s="5">
        <v>2289</v>
      </c>
      <c r="B987" s="6">
        <v>2014.0323000000001</v>
      </c>
      <c r="C987" s="8" t="s">
        <v>151</v>
      </c>
      <c r="D987" s="8" t="s">
        <v>2035</v>
      </c>
      <c r="E987" s="8" t="s">
        <v>2034</v>
      </c>
      <c r="F987" s="8" t="s">
        <v>2030</v>
      </c>
      <c r="G987" s="8" t="s">
        <v>2030</v>
      </c>
      <c r="H987" s="8" t="s">
        <v>165</v>
      </c>
      <c r="I987" s="8" t="s">
        <v>50</v>
      </c>
      <c r="J987" s="8" t="s">
        <v>161</v>
      </c>
      <c r="K987" s="12" t="s">
        <v>52</v>
      </c>
      <c r="L987" s="8" t="str">
        <f t="shared" si="30"/>
        <v>Miami_FL</v>
      </c>
      <c r="M987" s="9" t="str">
        <f t="shared" si="31"/>
        <v>-80.1977310180664_Transit</v>
      </c>
      <c r="N987" s="12" t="s">
        <v>52</v>
      </c>
      <c r="O987" s="5"/>
      <c r="P987" s="5"/>
      <c r="Q987">
        <f>VLOOKUP($L987,LocID!$B$2:$I$966, 7, FALSE)</f>
        <v>-80.197731018066406</v>
      </c>
      <c r="S987"/>
    </row>
    <row r="988" spans="1:19" x14ac:dyDescent="0.25">
      <c r="A988" s="5">
        <v>68</v>
      </c>
      <c r="B988" s="6">
        <v>2015.0225</v>
      </c>
      <c r="C988" s="9" t="s">
        <v>309</v>
      </c>
      <c r="D988" s="16" t="s">
        <v>2036</v>
      </c>
      <c r="E988" s="16" t="s">
        <v>2037</v>
      </c>
      <c r="F988" s="8" t="s">
        <v>2030</v>
      </c>
      <c r="G988" s="8" t="s">
        <v>2030</v>
      </c>
      <c r="H988" s="8" t="s">
        <v>165</v>
      </c>
      <c r="I988" s="8" t="s">
        <v>50</v>
      </c>
      <c r="J988" s="8" t="s">
        <v>161</v>
      </c>
      <c r="K988" s="8" t="s">
        <v>52</v>
      </c>
      <c r="L988" s="8" t="str">
        <f t="shared" si="30"/>
        <v>Miami_FL</v>
      </c>
      <c r="M988" s="9" t="str">
        <f t="shared" si="31"/>
        <v>-80.1977310180664_Transit</v>
      </c>
      <c r="N988" s="8" t="s">
        <v>52</v>
      </c>
      <c r="O988" s="5"/>
      <c r="P988" s="5"/>
      <c r="Q988">
        <f>VLOOKUP($L988,LocID!$B$2:$I$966, 7, FALSE)</f>
        <v>-80.197731018066406</v>
      </c>
      <c r="S988"/>
    </row>
    <row r="989" spans="1:19" ht="33" x14ac:dyDescent="0.25">
      <c r="A989" s="5">
        <v>2004</v>
      </c>
      <c r="B989" s="6">
        <v>2013.0404000000001</v>
      </c>
      <c r="C989" s="8" t="s">
        <v>65</v>
      </c>
      <c r="D989" s="8" t="s">
        <v>2038</v>
      </c>
      <c r="E989" s="8" t="s">
        <v>2039</v>
      </c>
      <c r="F989" s="10" t="s">
        <v>2040</v>
      </c>
      <c r="G989" s="10" t="s">
        <v>2040</v>
      </c>
      <c r="H989" s="8" t="s">
        <v>808</v>
      </c>
      <c r="I989" s="8" t="s">
        <v>50</v>
      </c>
      <c r="J989" s="8" t="s">
        <v>61</v>
      </c>
      <c r="K989" s="12" t="s">
        <v>23</v>
      </c>
      <c r="L989" s="8" t="str">
        <f t="shared" si="30"/>
        <v>Michigan City_IN</v>
      </c>
      <c r="M989" s="9" t="str">
        <f t="shared" si="31"/>
        <v>-86.9031677246093_Multimodal</v>
      </c>
      <c r="N989" s="12" t="s">
        <v>23</v>
      </c>
      <c r="O989" s="5"/>
      <c r="P989" s="5"/>
      <c r="Q989">
        <f>VLOOKUP($L989,LocID!$B$2:$I$966, 7, FALSE)</f>
        <v>-86.903167724609304</v>
      </c>
      <c r="S989"/>
    </row>
    <row r="990" spans="1:19" ht="33" x14ac:dyDescent="0.25">
      <c r="A990" s="5">
        <v>893</v>
      </c>
      <c r="B990" s="6">
        <v>2009.4939999999999</v>
      </c>
      <c r="C990" s="8" t="s">
        <v>56</v>
      </c>
      <c r="D990" s="11" t="s">
        <v>2041</v>
      </c>
      <c r="E990" s="8" t="s">
        <v>2042</v>
      </c>
      <c r="F990" s="10" t="s">
        <v>2043</v>
      </c>
      <c r="G990" s="10" t="s">
        <v>2043</v>
      </c>
      <c r="H990" s="8" t="s">
        <v>76</v>
      </c>
      <c r="I990" s="8" t="s">
        <v>50</v>
      </c>
      <c r="J990" s="8" t="s">
        <v>77</v>
      </c>
      <c r="K990" s="8" t="s">
        <v>23</v>
      </c>
      <c r="L990" s="8" t="str">
        <f t="shared" si="30"/>
        <v>Mill Valley_CA</v>
      </c>
      <c r="M990" s="9" t="str">
        <f t="shared" si="31"/>
        <v>-122.548187255859_Multimodal</v>
      </c>
      <c r="N990" s="8" t="s">
        <v>23</v>
      </c>
      <c r="O990" s="5"/>
      <c r="P990" s="5"/>
      <c r="Q990">
        <f>VLOOKUP($L990,LocID!$B$2:$I$966, 7, FALSE)</f>
        <v>-122.54818725585901</v>
      </c>
      <c r="S990"/>
    </row>
    <row r="991" spans="1:19" ht="33" x14ac:dyDescent="0.25">
      <c r="A991" s="5">
        <v>1113</v>
      </c>
      <c r="B991" s="6">
        <v>2010.393</v>
      </c>
      <c r="C991" s="8" t="s">
        <v>43</v>
      </c>
      <c r="D991" s="11" t="s">
        <v>2044</v>
      </c>
      <c r="E991" s="8" t="s">
        <v>2042</v>
      </c>
      <c r="F991" s="10" t="s">
        <v>2043</v>
      </c>
      <c r="G991" s="10" t="s">
        <v>2043</v>
      </c>
      <c r="H991" s="8" t="s">
        <v>76</v>
      </c>
      <c r="I991" s="8" t="s">
        <v>50</v>
      </c>
      <c r="J991" s="8" t="s">
        <v>77</v>
      </c>
      <c r="K991" s="8" t="s">
        <v>26</v>
      </c>
      <c r="L991" s="8" t="str">
        <f t="shared" si="30"/>
        <v>Mill Valley_CA</v>
      </c>
      <c r="M991" s="9" t="str">
        <f t="shared" si="31"/>
        <v>-122.548187255859_Parking and TDM</v>
      </c>
      <c r="N991" s="8" t="s">
        <v>26</v>
      </c>
      <c r="O991" s="5"/>
      <c r="P991" s="5"/>
      <c r="Q991">
        <f>VLOOKUP($L991,LocID!$B$2:$I$966, 7, FALSE)</f>
        <v>-122.54818725585901</v>
      </c>
      <c r="S991"/>
    </row>
    <row r="992" spans="1:19" ht="33" x14ac:dyDescent="0.25">
      <c r="A992" s="5">
        <v>1167</v>
      </c>
      <c r="B992" s="6">
        <v>2010.605</v>
      </c>
      <c r="C992" s="8" t="s">
        <v>274</v>
      </c>
      <c r="D992" s="11" t="s">
        <v>2045</v>
      </c>
      <c r="E992" s="8" t="s">
        <v>2046</v>
      </c>
      <c r="F992" s="10" t="s">
        <v>2043</v>
      </c>
      <c r="G992" s="10" t="s">
        <v>2043</v>
      </c>
      <c r="H992" s="8" t="s">
        <v>76</v>
      </c>
      <c r="I992" s="8" t="s">
        <v>50</v>
      </c>
      <c r="J992" s="8" t="s">
        <v>77</v>
      </c>
      <c r="K992" s="8" t="s">
        <v>26</v>
      </c>
      <c r="L992" s="8" t="str">
        <f t="shared" si="30"/>
        <v>Mill Valley_CA</v>
      </c>
      <c r="M992" s="9" t="str">
        <f t="shared" si="31"/>
        <v>-122.548187255859_Parking and TDM</v>
      </c>
      <c r="N992" s="8" t="s">
        <v>26</v>
      </c>
      <c r="O992" s="5"/>
      <c r="P992" s="5"/>
      <c r="Q992">
        <f>VLOOKUP($L992,LocID!$B$2:$I$966, 7, FALSE)</f>
        <v>-122.54818725585901</v>
      </c>
      <c r="S992"/>
    </row>
    <row r="993" spans="1:19" ht="33" x14ac:dyDescent="0.25">
      <c r="A993" s="5">
        <v>1270</v>
      </c>
      <c r="B993" s="6">
        <v>2011.2760000000001</v>
      </c>
      <c r="C993" s="8" t="s">
        <v>85</v>
      </c>
      <c r="D993" s="11" t="s">
        <v>2047</v>
      </c>
      <c r="E993" s="8" t="s">
        <v>2042</v>
      </c>
      <c r="F993" s="10" t="s">
        <v>2043</v>
      </c>
      <c r="G993" s="10" t="s">
        <v>2043</v>
      </c>
      <c r="H993" s="8" t="s">
        <v>76</v>
      </c>
      <c r="I993" s="8" t="s">
        <v>50</v>
      </c>
      <c r="J993" s="8" t="s">
        <v>459</v>
      </c>
      <c r="K993" s="8" t="s">
        <v>26</v>
      </c>
      <c r="L993" s="8" t="str">
        <f t="shared" si="30"/>
        <v>Mill Valley_CA</v>
      </c>
      <c r="M993" s="9" t="str">
        <f t="shared" si="31"/>
        <v>-122.548187255859_Parking and TDM</v>
      </c>
      <c r="N993" s="8" t="s">
        <v>26</v>
      </c>
      <c r="O993" s="5"/>
      <c r="P993" s="5"/>
      <c r="Q993">
        <f>VLOOKUP($L993,LocID!$B$2:$I$966, 7, FALSE)</f>
        <v>-122.54818725585901</v>
      </c>
      <c r="S993"/>
    </row>
    <row r="994" spans="1:19" ht="33" x14ac:dyDescent="0.25">
      <c r="A994" s="5">
        <v>1661</v>
      </c>
      <c r="B994" s="6">
        <v>2012.4739999999999</v>
      </c>
      <c r="C994" s="8" t="s">
        <v>110</v>
      </c>
      <c r="D994" s="8" t="s">
        <v>2048</v>
      </c>
      <c r="E994" s="8" t="s">
        <v>2042</v>
      </c>
      <c r="F994" s="10" t="s">
        <v>2043</v>
      </c>
      <c r="G994" s="10" t="s">
        <v>2043</v>
      </c>
      <c r="H994" s="8" t="s">
        <v>76</v>
      </c>
      <c r="I994" s="8" t="s">
        <v>50</v>
      </c>
      <c r="J994" s="10" t="s">
        <v>77</v>
      </c>
      <c r="K994" s="12" t="s">
        <v>26</v>
      </c>
      <c r="L994" s="8" t="str">
        <f t="shared" si="30"/>
        <v>Mill Valley_CA</v>
      </c>
      <c r="M994" s="9" t="str">
        <f t="shared" si="31"/>
        <v>-122.548187255859_Parking and TDM</v>
      </c>
      <c r="N994" s="12" t="s">
        <v>26</v>
      </c>
      <c r="O994" s="5"/>
      <c r="P994" s="5"/>
      <c r="Q994">
        <f>VLOOKUP($L994,LocID!$B$2:$I$966, 7, FALSE)</f>
        <v>-122.54818725585901</v>
      </c>
      <c r="S994"/>
    </row>
    <row r="995" spans="1:19" x14ac:dyDescent="0.25">
      <c r="A995" s="5">
        <v>1277</v>
      </c>
      <c r="B995" s="6">
        <v>2011.3610000000001</v>
      </c>
      <c r="C995" s="8" t="s">
        <v>85</v>
      </c>
      <c r="D995" s="11" t="s">
        <v>2049</v>
      </c>
      <c r="E995" s="8" t="s">
        <v>2050</v>
      </c>
      <c r="F995" s="10" t="s">
        <v>2051</v>
      </c>
      <c r="G995" s="10" t="s">
        <v>2051</v>
      </c>
      <c r="H995" s="8" t="s">
        <v>107</v>
      </c>
      <c r="I995" s="8" t="s">
        <v>50</v>
      </c>
      <c r="J995" s="8" t="s">
        <v>51</v>
      </c>
      <c r="K995" s="8" t="s">
        <v>98</v>
      </c>
      <c r="L995" s="8" t="str">
        <f t="shared" si="30"/>
        <v>Millerton_NY</v>
      </c>
      <c r="M995" s="9" t="str">
        <f t="shared" si="31"/>
        <v>-73.5055694580078_PACT</v>
      </c>
      <c r="N995" s="8" t="s">
        <v>98</v>
      </c>
      <c r="O995" s="5"/>
      <c r="P995" s="5"/>
      <c r="Q995">
        <f>VLOOKUP($L995,LocID!$B$2:$I$966, 7, FALSE)</f>
        <v>-73.505569458007798</v>
      </c>
      <c r="S995"/>
    </row>
    <row r="996" spans="1:19" ht="33" x14ac:dyDescent="0.25">
      <c r="A996" s="5">
        <v>2390</v>
      </c>
      <c r="B996" s="6">
        <v>2014.0581999999999</v>
      </c>
      <c r="C996" s="8" t="s">
        <v>92</v>
      </c>
      <c r="D996" s="8" t="s">
        <v>2052</v>
      </c>
      <c r="E996" s="8" t="s">
        <v>2053</v>
      </c>
      <c r="F996" s="8" t="s">
        <v>2054</v>
      </c>
      <c r="G996" s="8" t="s">
        <v>2054</v>
      </c>
      <c r="H996" s="8" t="s">
        <v>76</v>
      </c>
      <c r="I996" s="8" t="s">
        <v>50</v>
      </c>
      <c r="J996" s="8" t="s">
        <v>77</v>
      </c>
      <c r="K996" s="12" t="s">
        <v>26</v>
      </c>
      <c r="L996" s="8" t="str">
        <f t="shared" si="30"/>
        <v>Milpitas_CA</v>
      </c>
      <c r="M996" s="9" t="str">
        <f t="shared" si="31"/>
        <v>-121.897132873535_Parking and TDM</v>
      </c>
      <c r="N996" s="12" t="s">
        <v>26</v>
      </c>
      <c r="O996" s="5"/>
      <c r="P996" s="5"/>
      <c r="Q996">
        <f>VLOOKUP($L996,LocID!$B$2:$I$966, 7, FALSE)</f>
        <v>-121.897132873535</v>
      </c>
      <c r="S996"/>
    </row>
    <row r="997" spans="1:19" ht="33" x14ac:dyDescent="0.25">
      <c r="A997" s="5">
        <v>2393</v>
      </c>
      <c r="B997" s="6">
        <v>2014.0789</v>
      </c>
      <c r="C997" s="8" t="s">
        <v>92</v>
      </c>
      <c r="D997" s="16" t="s">
        <v>2055</v>
      </c>
      <c r="E997" s="16" t="s">
        <v>2056</v>
      </c>
      <c r="F997" s="8" t="s">
        <v>2054</v>
      </c>
      <c r="G997" s="8" t="s">
        <v>2054</v>
      </c>
      <c r="H997" s="8" t="s">
        <v>76</v>
      </c>
      <c r="I997" s="8" t="s">
        <v>50</v>
      </c>
      <c r="J997" s="8" t="s">
        <v>77</v>
      </c>
      <c r="K997" s="12" t="s">
        <v>26</v>
      </c>
      <c r="L997" s="8" t="str">
        <f t="shared" si="30"/>
        <v>Milpitas_CA</v>
      </c>
      <c r="M997" s="9" t="str">
        <f t="shared" si="31"/>
        <v>-121.897132873535_Parking and TDM</v>
      </c>
      <c r="N997" s="12" t="s">
        <v>26</v>
      </c>
      <c r="O997" s="5"/>
      <c r="P997" s="5"/>
      <c r="Q997">
        <f>VLOOKUP($L997,LocID!$B$2:$I$966, 7, FALSE)</f>
        <v>-121.897132873535</v>
      </c>
      <c r="S997"/>
    </row>
    <row r="998" spans="1:19" x14ac:dyDescent="0.25">
      <c r="A998" s="5">
        <v>1457</v>
      </c>
      <c r="B998" s="6">
        <v>2011.702</v>
      </c>
      <c r="C998" s="8" t="s">
        <v>233</v>
      </c>
      <c r="D998" s="8" t="s">
        <v>2057</v>
      </c>
      <c r="E998" s="8" t="s">
        <v>2058</v>
      </c>
      <c r="F998" s="10" t="s">
        <v>2059</v>
      </c>
      <c r="G998" s="10" t="s">
        <v>2059</v>
      </c>
      <c r="H998" s="8" t="s">
        <v>432</v>
      </c>
      <c r="I998" s="8" t="s">
        <v>50</v>
      </c>
      <c r="J998" s="8" t="s">
        <v>61</v>
      </c>
      <c r="K998" s="8" t="s">
        <v>98</v>
      </c>
      <c r="L998" s="8" t="str">
        <f t="shared" si="30"/>
        <v>Milwaukee_WI</v>
      </c>
      <c r="M998" s="9" t="str">
        <f t="shared" si="31"/>
        <v>-87.9068374633789_PACT</v>
      </c>
      <c r="N998" s="8" t="s">
        <v>98</v>
      </c>
      <c r="O998" s="5"/>
      <c r="P998" s="5"/>
      <c r="Q998">
        <f>VLOOKUP($L998,LocID!$B$2:$I$966, 7, FALSE)</f>
        <v>-87.906837463378906</v>
      </c>
      <c r="S998"/>
    </row>
    <row r="999" spans="1:19" ht="33" x14ac:dyDescent="0.25">
      <c r="A999" s="5">
        <v>1966</v>
      </c>
      <c r="B999" s="6">
        <v>2013.0002999999999</v>
      </c>
      <c r="C999" s="12" t="s">
        <v>246</v>
      </c>
      <c r="D999" s="12" t="s">
        <v>2060</v>
      </c>
      <c r="E999" s="15" t="s">
        <v>2061</v>
      </c>
      <c r="F999" s="15" t="s">
        <v>2059</v>
      </c>
      <c r="G999" s="15" t="s">
        <v>2059</v>
      </c>
      <c r="H999" s="15" t="s">
        <v>432</v>
      </c>
      <c r="I999" s="8" t="s">
        <v>50</v>
      </c>
      <c r="J999" s="12" t="s">
        <v>61</v>
      </c>
      <c r="K999" s="12" t="s">
        <v>26</v>
      </c>
      <c r="L999" s="8" t="str">
        <f t="shared" si="30"/>
        <v>Milwaukee_WI</v>
      </c>
      <c r="M999" s="9" t="str">
        <f t="shared" si="31"/>
        <v>-87.9068374633789_Parking and TDM</v>
      </c>
      <c r="N999" s="12" t="s">
        <v>26</v>
      </c>
      <c r="O999" s="5"/>
      <c r="P999" s="5"/>
      <c r="Q999">
        <f>VLOOKUP($L999,LocID!$B$2:$I$966, 7, FALSE)</f>
        <v>-87.906837463378906</v>
      </c>
      <c r="S999"/>
    </row>
    <row r="1000" spans="1:19" ht="33" x14ac:dyDescent="0.25">
      <c r="A1000" s="5">
        <v>2567</v>
      </c>
      <c r="B1000" s="6">
        <v>2014.0447999999999</v>
      </c>
      <c r="C1000" s="8" t="s">
        <v>253</v>
      </c>
      <c r="D1000" s="8" t="s">
        <v>2062</v>
      </c>
      <c r="E1000" s="8" t="s">
        <v>2063</v>
      </c>
      <c r="F1000" s="8" t="s">
        <v>2059</v>
      </c>
      <c r="G1000" s="8" t="s">
        <v>2059</v>
      </c>
      <c r="H1000" s="8" t="s">
        <v>432</v>
      </c>
      <c r="I1000" s="8" t="s">
        <v>50</v>
      </c>
      <c r="J1000" s="8" t="s">
        <v>61</v>
      </c>
      <c r="K1000" s="8" t="s">
        <v>23</v>
      </c>
      <c r="L1000" s="8" t="str">
        <f t="shared" si="30"/>
        <v>Milwaukee_WI</v>
      </c>
      <c r="M1000" s="9" t="str">
        <f t="shared" si="31"/>
        <v>-87.9068374633789_Multimodal</v>
      </c>
      <c r="N1000" s="8" t="s">
        <v>23</v>
      </c>
      <c r="O1000" s="5"/>
      <c r="P1000" s="5"/>
      <c r="Q1000">
        <f>VLOOKUP($L1000,LocID!$B$2:$I$966, 7, FALSE)</f>
        <v>-87.906837463378906</v>
      </c>
      <c r="S1000"/>
    </row>
    <row r="1001" spans="1:19" x14ac:dyDescent="0.25">
      <c r="A1001" s="5">
        <v>2516</v>
      </c>
      <c r="B1001" s="6">
        <v>2014.1212</v>
      </c>
      <c r="C1001" s="8" t="s">
        <v>173</v>
      </c>
      <c r="D1001" s="16" t="s">
        <v>2064</v>
      </c>
      <c r="E1001" s="16" t="s">
        <v>2065</v>
      </c>
      <c r="F1001" s="8" t="s">
        <v>2066</v>
      </c>
      <c r="G1001" s="8" t="s">
        <v>2066</v>
      </c>
      <c r="H1001" s="8" t="s">
        <v>122</v>
      </c>
      <c r="I1001" s="8" t="s">
        <v>50</v>
      </c>
      <c r="J1001" s="8" t="s">
        <v>123</v>
      </c>
      <c r="K1001" s="12" t="s">
        <v>52</v>
      </c>
      <c r="L1001" s="8" t="str">
        <f t="shared" si="30"/>
        <v>Milwaukie_OR</v>
      </c>
      <c r="M1001" s="9" t="str">
        <f t="shared" si="31"/>
        <v>-122.641510009765_Transit</v>
      </c>
      <c r="N1001" s="12" t="s">
        <v>52</v>
      </c>
      <c r="O1001" s="5"/>
      <c r="P1001" s="5"/>
      <c r="Q1001">
        <f>VLOOKUP($L1001,LocID!$B$2:$I$966, 7, FALSE)</f>
        <v>-122.641510009765</v>
      </c>
      <c r="S1001"/>
    </row>
    <row r="1002" spans="1:19" x14ac:dyDescent="0.25">
      <c r="A1002" s="5">
        <v>1271</v>
      </c>
      <c r="B1002" s="6">
        <v>2011.271</v>
      </c>
      <c r="C1002" s="8" t="s">
        <v>85</v>
      </c>
      <c r="D1002" s="11" t="s">
        <v>2067</v>
      </c>
      <c r="E1002" s="8" t="s">
        <v>2068</v>
      </c>
      <c r="F1002" s="10" t="s">
        <v>2069</v>
      </c>
      <c r="G1002" s="10" t="s">
        <v>2069</v>
      </c>
      <c r="H1002" s="8" t="s">
        <v>198</v>
      </c>
      <c r="I1002" s="8" t="s">
        <v>50</v>
      </c>
      <c r="J1002" s="8" t="s">
        <v>61</v>
      </c>
      <c r="K1002" s="8" t="s">
        <v>52</v>
      </c>
      <c r="L1002" s="8" t="str">
        <f t="shared" si="30"/>
        <v>Minneapolis_MN</v>
      </c>
      <c r="M1002" s="9" t="str">
        <f t="shared" si="31"/>
        <v>-93.2649307250976_Transit</v>
      </c>
      <c r="N1002" s="8" t="s">
        <v>52</v>
      </c>
      <c r="O1002" s="5"/>
      <c r="P1002" s="5"/>
      <c r="Q1002">
        <f>VLOOKUP($L1002,LocID!$B$2:$I$966, 7, FALSE)</f>
        <v>-93.264930725097599</v>
      </c>
      <c r="S1002"/>
    </row>
    <row r="1003" spans="1:19" x14ac:dyDescent="0.25">
      <c r="A1003" s="5">
        <v>1588</v>
      </c>
      <c r="B1003" s="6">
        <v>2011.703</v>
      </c>
      <c r="C1003" s="8" t="s">
        <v>87</v>
      </c>
      <c r="D1003" s="8" t="s">
        <v>2070</v>
      </c>
      <c r="E1003" s="8" t="s">
        <v>2071</v>
      </c>
      <c r="F1003" s="10" t="s">
        <v>2069</v>
      </c>
      <c r="G1003" s="10" t="s">
        <v>2069</v>
      </c>
      <c r="H1003" s="8" t="s">
        <v>198</v>
      </c>
      <c r="I1003" s="8" t="s">
        <v>50</v>
      </c>
      <c r="J1003" s="8" t="s">
        <v>61</v>
      </c>
      <c r="K1003" s="8" t="s">
        <v>52</v>
      </c>
      <c r="L1003" s="8" t="str">
        <f t="shared" si="30"/>
        <v>Minneapolis_MN</v>
      </c>
      <c r="M1003" s="9" t="str">
        <f t="shared" si="31"/>
        <v>-93.2649307250976_Transit</v>
      </c>
      <c r="N1003" s="8" t="s">
        <v>52</v>
      </c>
      <c r="O1003" s="5"/>
      <c r="P1003" s="5"/>
      <c r="Q1003">
        <f>VLOOKUP($L1003,LocID!$B$2:$I$966, 7, FALSE)</f>
        <v>-93.264930725097599</v>
      </c>
      <c r="S1003"/>
    </row>
    <row r="1004" spans="1:19" ht="33" x14ac:dyDescent="0.25">
      <c r="A1004" s="5">
        <v>1916</v>
      </c>
      <c r="B1004" s="6">
        <v>2013.0395000000001</v>
      </c>
      <c r="C1004" s="8" t="s">
        <v>246</v>
      </c>
      <c r="D1004" s="20" t="s">
        <v>2072</v>
      </c>
      <c r="E1004" s="20" t="s">
        <v>2073</v>
      </c>
      <c r="F1004" s="10" t="s">
        <v>2069</v>
      </c>
      <c r="G1004" s="10" t="s">
        <v>2069</v>
      </c>
      <c r="H1004" s="8" t="s">
        <v>198</v>
      </c>
      <c r="I1004" s="8" t="s">
        <v>50</v>
      </c>
      <c r="J1004" s="8" t="s">
        <v>61</v>
      </c>
      <c r="K1004" s="12" t="s">
        <v>26</v>
      </c>
      <c r="L1004" s="8" t="str">
        <f t="shared" si="30"/>
        <v>Minneapolis_MN</v>
      </c>
      <c r="M1004" s="9" t="str">
        <f t="shared" si="31"/>
        <v>-93.2649307250976_Parking and TDM</v>
      </c>
      <c r="N1004" s="12" t="s">
        <v>26</v>
      </c>
      <c r="O1004" s="5"/>
      <c r="P1004" s="5"/>
      <c r="Q1004">
        <f>VLOOKUP($L1004,LocID!$B$2:$I$966, 7, FALSE)</f>
        <v>-93.264930725097599</v>
      </c>
      <c r="S1004"/>
    </row>
    <row r="1005" spans="1:19" ht="33" x14ac:dyDescent="0.25">
      <c r="A1005" s="5">
        <v>2021</v>
      </c>
      <c r="B1005" s="6">
        <v>2013.0388</v>
      </c>
      <c r="C1005" s="8" t="s">
        <v>65</v>
      </c>
      <c r="D1005" s="20" t="s">
        <v>2074</v>
      </c>
      <c r="E1005" s="20" t="s">
        <v>2068</v>
      </c>
      <c r="F1005" s="10" t="s">
        <v>2069</v>
      </c>
      <c r="G1005" s="10" t="s">
        <v>2069</v>
      </c>
      <c r="H1005" s="8" t="s">
        <v>198</v>
      </c>
      <c r="I1005" s="8" t="s">
        <v>50</v>
      </c>
      <c r="J1005" s="8" t="s">
        <v>61</v>
      </c>
      <c r="K1005" s="12" t="s">
        <v>23</v>
      </c>
      <c r="L1005" s="8" t="str">
        <f t="shared" si="30"/>
        <v>Minneapolis_MN</v>
      </c>
      <c r="M1005" s="9" t="str">
        <f t="shared" si="31"/>
        <v>-93.2649307250976_Multimodal</v>
      </c>
      <c r="N1005" s="12" t="s">
        <v>23</v>
      </c>
      <c r="O1005" s="5"/>
      <c r="P1005" s="5"/>
      <c r="Q1005">
        <f>VLOOKUP($L1005,LocID!$B$2:$I$966, 7, FALSE)</f>
        <v>-93.264930725097599</v>
      </c>
      <c r="S1005"/>
    </row>
    <row r="1006" spans="1:19" ht="33" x14ac:dyDescent="0.25">
      <c r="A1006" s="5">
        <v>2387</v>
      </c>
      <c r="B1006" s="6">
        <v>2014.0543</v>
      </c>
      <c r="C1006" s="19" t="s">
        <v>92</v>
      </c>
      <c r="D1006" s="20" t="s">
        <v>2075</v>
      </c>
      <c r="E1006" s="20" t="s">
        <v>2076</v>
      </c>
      <c r="F1006" s="19" t="s">
        <v>2069</v>
      </c>
      <c r="G1006" s="19" t="s">
        <v>2069</v>
      </c>
      <c r="H1006" s="19" t="s">
        <v>198</v>
      </c>
      <c r="I1006" s="8" t="s">
        <v>50</v>
      </c>
      <c r="J1006" s="19" t="s">
        <v>61</v>
      </c>
      <c r="K1006" s="12" t="s">
        <v>23</v>
      </c>
      <c r="L1006" s="8" t="str">
        <f t="shared" si="30"/>
        <v>Minneapolis_MN</v>
      </c>
      <c r="M1006" s="9" t="str">
        <f t="shared" si="31"/>
        <v>-93.2649307250976_Multimodal</v>
      </c>
      <c r="N1006" s="12" t="s">
        <v>23</v>
      </c>
      <c r="O1006" s="5"/>
      <c r="P1006" s="5"/>
      <c r="Q1006">
        <f>VLOOKUP($L1006,LocID!$B$2:$I$966, 7, FALSE)</f>
        <v>-93.264930725097599</v>
      </c>
      <c r="S1006"/>
    </row>
    <row r="1007" spans="1:19" ht="33" x14ac:dyDescent="0.25">
      <c r="A1007" s="5">
        <v>2403</v>
      </c>
      <c r="B1007" s="6">
        <v>2014.0971</v>
      </c>
      <c r="C1007" s="19" t="s">
        <v>92</v>
      </c>
      <c r="D1007" s="17" t="s">
        <v>2077</v>
      </c>
      <c r="E1007" s="17" t="s">
        <v>2068</v>
      </c>
      <c r="F1007" s="19" t="s">
        <v>2069</v>
      </c>
      <c r="G1007" s="19" t="s">
        <v>2069</v>
      </c>
      <c r="H1007" s="19" t="s">
        <v>198</v>
      </c>
      <c r="I1007" s="8" t="s">
        <v>50</v>
      </c>
      <c r="J1007" s="19" t="s">
        <v>61</v>
      </c>
      <c r="K1007" s="12" t="s">
        <v>23</v>
      </c>
      <c r="L1007" s="8" t="str">
        <f t="shared" si="30"/>
        <v>Minneapolis_MN</v>
      </c>
      <c r="M1007" s="9" t="str">
        <f t="shared" si="31"/>
        <v>-93.2649307250976_Multimodal</v>
      </c>
      <c r="N1007" s="12" t="s">
        <v>23</v>
      </c>
      <c r="O1007" s="5"/>
      <c r="P1007" s="5"/>
      <c r="Q1007">
        <f>VLOOKUP($L1007,LocID!$B$2:$I$966, 7, FALSE)</f>
        <v>-93.264930725097599</v>
      </c>
      <c r="S1007"/>
    </row>
    <row r="1008" spans="1:19" ht="33" x14ac:dyDescent="0.25">
      <c r="A1008" s="5">
        <v>11</v>
      </c>
      <c r="B1008" s="6">
        <v>2015.0247999999999</v>
      </c>
      <c r="C1008" s="22" t="s">
        <v>253</v>
      </c>
      <c r="D1008" s="17" t="s">
        <v>2078</v>
      </c>
      <c r="E1008" s="17" t="s">
        <v>2073</v>
      </c>
      <c r="F1008" s="19" t="s">
        <v>2069</v>
      </c>
      <c r="G1008" s="19" t="s">
        <v>2069</v>
      </c>
      <c r="H1008" s="19" t="s">
        <v>198</v>
      </c>
      <c r="I1008" s="8" t="s">
        <v>50</v>
      </c>
      <c r="J1008" s="19" t="s">
        <v>61</v>
      </c>
      <c r="K1008" s="19" t="s">
        <v>72</v>
      </c>
      <c r="L1008" s="8" t="str">
        <f t="shared" si="30"/>
        <v>Minneapolis_MN</v>
      </c>
      <c r="M1008" s="9" t="str">
        <f t="shared" si="31"/>
        <v>-93.2649307250976_Multimodal</v>
      </c>
      <c r="N1008" s="19" t="s">
        <v>23</v>
      </c>
      <c r="O1008" s="5">
        <v>1</v>
      </c>
      <c r="P1008" s="5"/>
      <c r="Q1008">
        <f>VLOOKUP($L1008,LocID!$B$2:$I$966, 7, FALSE)</f>
        <v>-93.264930725097599</v>
      </c>
      <c r="S1008"/>
    </row>
    <row r="1009" spans="1:19" ht="33" x14ac:dyDescent="0.25">
      <c r="A1009" s="5">
        <v>42</v>
      </c>
      <c r="B1009" s="6">
        <v>2015.0229999999999</v>
      </c>
      <c r="C1009" s="9" t="s">
        <v>306</v>
      </c>
      <c r="D1009" s="16" t="s">
        <v>2079</v>
      </c>
      <c r="E1009" s="16" t="s">
        <v>2073</v>
      </c>
      <c r="F1009" s="8" t="s">
        <v>2069</v>
      </c>
      <c r="G1009" s="8" t="s">
        <v>2069</v>
      </c>
      <c r="H1009" s="8" t="s">
        <v>198</v>
      </c>
      <c r="I1009" s="8" t="s">
        <v>50</v>
      </c>
      <c r="J1009" s="8" t="s">
        <v>61</v>
      </c>
      <c r="K1009" s="8" t="s">
        <v>23</v>
      </c>
      <c r="L1009" s="8" t="str">
        <f t="shared" si="30"/>
        <v>Minneapolis_MN</v>
      </c>
      <c r="M1009" s="9" t="str">
        <f t="shared" si="31"/>
        <v>-93.2649307250976_Multimodal</v>
      </c>
      <c r="N1009" s="8" t="s">
        <v>23</v>
      </c>
      <c r="O1009" s="5"/>
      <c r="P1009" s="5"/>
      <c r="Q1009">
        <f>VLOOKUP($L1009,LocID!$B$2:$I$966, 7, FALSE)</f>
        <v>-93.264930725097599</v>
      </c>
      <c r="S1009"/>
    </row>
    <row r="1010" spans="1:19" ht="33" x14ac:dyDescent="0.25">
      <c r="A1010" s="5">
        <v>292</v>
      </c>
      <c r="B1010" s="6">
        <v>2015.135</v>
      </c>
      <c r="C1010" s="9" t="s">
        <v>138</v>
      </c>
      <c r="D1010" s="17" t="s">
        <v>2080</v>
      </c>
      <c r="E1010" s="17" t="s">
        <v>2081</v>
      </c>
      <c r="F1010" s="9" t="s">
        <v>2069</v>
      </c>
      <c r="G1010" s="9" t="s">
        <v>2069</v>
      </c>
      <c r="H1010" s="9" t="s">
        <v>198</v>
      </c>
      <c r="I1010" s="8" t="s">
        <v>50</v>
      </c>
      <c r="J1010" s="9" t="s">
        <v>61</v>
      </c>
      <c r="K1010" s="9" t="s">
        <v>26</v>
      </c>
      <c r="L1010" s="8" t="str">
        <f t="shared" si="30"/>
        <v>Minneapolis_MN</v>
      </c>
      <c r="M1010" s="9" t="str">
        <f t="shared" si="31"/>
        <v>-93.2649307250976_Parking and TDM</v>
      </c>
      <c r="N1010" s="9" t="s">
        <v>26</v>
      </c>
      <c r="O1010" s="5"/>
      <c r="P1010" s="5"/>
      <c r="Q1010">
        <f>VLOOKUP($L1010,LocID!$B$2:$I$966, 7, FALSE)</f>
        <v>-93.264930725097599</v>
      </c>
      <c r="S1010"/>
    </row>
    <row r="1011" spans="1:19" x14ac:dyDescent="0.25">
      <c r="A1011" s="5">
        <v>1050</v>
      </c>
      <c r="B1011" s="6">
        <v>2010.2139999999999</v>
      </c>
      <c r="C1011" s="8" t="s">
        <v>68</v>
      </c>
      <c r="D1011" s="11" t="s">
        <v>2082</v>
      </c>
      <c r="E1011" s="8" t="s">
        <v>2083</v>
      </c>
      <c r="F1011" s="10" t="s">
        <v>2084</v>
      </c>
      <c r="G1011" s="10" t="s">
        <v>2084</v>
      </c>
      <c r="H1011" s="8" t="s">
        <v>198</v>
      </c>
      <c r="I1011" s="8" t="s">
        <v>50</v>
      </c>
      <c r="J1011" s="8" t="s">
        <v>61</v>
      </c>
      <c r="K1011" s="8" t="s">
        <v>52</v>
      </c>
      <c r="L1011" s="8" t="str">
        <f t="shared" si="30"/>
        <v>Minnetonka_MN</v>
      </c>
      <c r="M1011" s="9" t="str">
        <f t="shared" si="31"/>
        <v>-93.4673233032226_Transit</v>
      </c>
      <c r="N1011" s="8" t="s">
        <v>52</v>
      </c>
      <c r="O1011" s="5"/>
      <c r="P1011" s="5"/>
      <c r="Q1011">
        <f>VLOOKUP($L1011,LocID!$B$2:$I$966, 7, FALSE)</f>
        <v>-93.467323303222599</v>
      </c>
      <c r="S1011"/>
    </row>
    <row r="1012" spans="1:19" x14ac:dyDescent="0.25">
      <c r="A1012" s="5">
        <v>1789</v>
      </c>
      <c r="B1012" s="25">
        <v>2012.6210000000001</v>
      </c>
      <c r="C1012" s="24" t="s">
        <v>90</v>
      </c>
      <c r="D1012" s="24" t="s">
        <v>2085</v>
      </c>
      <c r="E1012" s="24" t="s">
        <v>2086</v>
      </c>
      <c r="F1012" s="24" t="s">
        <v>2087</v>
      </c>
      <c r="G1012" s="24" t="s">
        <v>2087</v>
      </c>
      <c r="H1012" s="24" t="s">
        <v>516</v>
      </c>
      <c r="I1012" s="8" t="s">
        <v>50</v>
      </c>
      <c r="J1012" s="24" t="s">
        <v>61</v>
      </c>
      <c r="K1012" s="12" t="s">
        <v>52</v>
      </c>
      <c r="L1012" s="8" t="str">
        <f t="shared" si="30"/>
        <v>Minot_ND</v>
      </c>
      <c r="M1012" s="9" t="str">
        <f t="shared" si="31"/>
        <v>-101.296066284179_Transit</v>
      </c>
      <c r="N1012" s="12" t="s">
        <v>52</v>
      </c>
      <c r="O1012" s="5"/>
      <c r="P1012" s="5"/>
      <c r="Q1012">
        <f>VLOOKUP($L1012,LocID!$B$2:$I$966, 7, FALSE)</f>
        <v>-101.29606628417901</v>
      </c>
      <c r="S1012"/>
    </row>
    <row r="1013" spans="1:19" x14ac:dyDescent="0.25">
      <c r="A1013" s="5">
        <v>1172</v>
      </c>
      <c r="B1013" s="6">
        <v>2011.181</v>
      </c>
      <c r="C1013" s="8" t="s">
        <v>274</v>
      </c>
      <c r="D1013" s="11" t="s">
        <v>2088</v>
      </c>
      <c r="E1013" s="8" t="s">
        <v>2089</v>
      </c>
      <c r="F1013" s="10" t="s">
        <v>2090</v>
      </c>
      <c r="G1013" s="10" t="s">
        <v>2090</v>
      </c>
      <c r="H1013" s="8" t="s">
        <v>501</v>
      </c>
      <c r="I1013" s="8" t="s">
        <v>50</v>
      </c>
      <c r="J1013" s="8" t="s">
        <v>245</v>
      </c>
      <c r="K1013" s="8" t="s">
        <v>52</v>
      </c>
      <c r="L1013" s="8" t="str">
        <f t="shared" si="30"/>
        <v>Missoula_MT</v>
      </c>
      <c r="M1013" s="9" t="str">
        <f t="shared" si="31"/>
        <v>-113.996231079101_Transit</v>
      </c>
      <c r="N1013" s="8" t="s">
        <v>52</v>
      </c>
      <c r="O1013" s="5"/>
      <c r="P1013" s="5"/>
      <c r="Q1013">
        <f>VLOOKUP($L1013,LocID!$B$2:$I$966, 7, FALSE)</f>
        <v>-113.99623107910099</v>
      </c>
      <c r="S1013"/>
    </row>
    <row r="1014" spans="1:19" x14ac:dyDescent="0.25">
      <c r="A1014" s="5">
        <v>1182</v>
      </c>
      <c r="B1014" s="6">
        <v>2011.075</v>
      </c>
      <c r="C1014" s="8" t="s">
        <v>274</v>
      </c>
      <c r="D1014" s="11" t="s">
        <v>2091</v>
      </c>
      <c r="E1014" s="8" t="s">
        <v>2089</v>
      </c>
      <c r="F1014" s="10" t="s">
        <v>2090</v>
      </c>
      <c r="G1014" s="10" t="s">
        <v>2090</v>
      </c>
      <c r="H1014" s="8" t="s">
        <v>501</v>
      </c>
      <c r="I1014" s="8" t="s">
        <v>50</v>
      </c>
      <c r="J1014" s="8" t="s">
        <v>245</v>
      </c>
      <c r="K1014" s="8" t="s">
        <v>52</v>
      </c>
      <c r="L1014" s="8" t="str">
        <f t="shared" si="30"/>
        <v>Missoula_MT</v>
      </c>
      <c r="M1014" s="9" t="str">
        <f t="shared" si="31"/>
        <v>-113.996231079101_Transit</v>
      </c>
      <c r="N1014" s="8" t="s">
        <v>52</v>
      </c>
      <c r="O1014" s="5"/>
      <c r="P1014" s="5"/>
      <c r="Q1014">
        <f>VLOOKUP($L1014,LocID!$B$2:$I$966, 7, FALSE)</f>
        <v>-113.99623107910099</v>
      </c>
      <c r="S1014"/>
    </row>
    <row r="1015" spans="1:19" x14ac:dyDescent="0.25">
      <c r="A1015" s="5">
        <v>1339</v>
      </c>
      <c r="B1015" s="6">
        <v>2011.3209999999999</v>
      </c>
      <c r="C1015" s="8" t="s">
        <v>409</v>
      </c>
      <c r="D1015" s="11" t="s">
        <v>1010</v>
      </c>
      <c r="E1015" s="8" t="s">
        <v>2089</v>
      </c>
      <c r="F1015" s="10" t="s">
        <v>2090</v>
      </c>
      <c r="G1015" s="10" t="s">
        <v>2090</v>
      </c>
      <c r="H1015" s="8" t="s">
        <v>501</v>
      </c>
      <c r="I1015" s="8" t="s">
        <v>50</v>
      </c>
      <c r="J1015" s="8" t="s">
        <v>245</v>
      </c>
      <c r="K1015" s="8" t="s">
        <v>52</v>
      </c>
      <c r="L1015" s="8" t="str">
        <f t="shared" si="30"/>
        <v>Missoula_MT</v>
      </c>
      <c r="M1015" s="9" t="str">
        <f t="shared" si="31"/>
        <v>-113.996231079101_Transit</v>
      </c>
      <c r="N1015" s="8" t="s">
        <v>52</v>
      </c>
      <c r="O1015" s="5"/>
      <c r="P1015" s="5"/>
      <c r="Q1015">
        <f>VLOOKUP($L1015,LocID!$B$2:$I$966, 7, FALSE)</f>
        <v>-113.99623107910099</v>
      </c>
      <c r="S1015"/>
    </row>
    <row r="1016" spans="1:19" ht="33" x14ac:dyDescent="0.25">
      <c r="A1016" s="5">
        <v>1502</v>
      </c>
      <c r="B1016" s="6">
        <v>2012.0909999999999</v>
      </c>
      <c r="C1016" s="8" t="s">
        <v>147</v>
      </c>
      <c r="D1016" s="8" t="s">
        <v>2092</v>
      </c>
      <c r="E1016" s="8" t="s">
        <v>2093</v>
      </c>
      <c r="F1016" s="10" t="s">
        <v>2090</v>
      </c>
      <c r="G1016" s="10" t="s">
        <v>2090</v>
      </c>
      <c r="H1016" s="8" t="s">
        <v>501</v>
      </c>
      <c r="I1016" s="8" t="s">
        <v>50</v>
      </c>
      <c r="J1016" s="8" t="s">
        <v>245</v>
      </c>
      <c r="K1016" s="8" t="s">
        <v>26</v>
      </c>
      <c r="L1016" s="8" t="str">
        <f t="shared" si="30"/>
        <v>Missoula_MT</v>
      </c>
      <c r="M1016" s="9" t="str">
        <f t="shared" si="31"/>
        <v>-113.996231079101_Parking and tdm</v>
      </c>
      <c r="N1016" s="8" t="s">
        <v>428</v>
      </c>
      <c r="O1016" s="5"/>
      <c r="P1016" s="5"/>
      <c r="Q1016">
        <f>VLOOKUP($L1016,LocID!$B$2:$I$966, 7, FALSE)</f>
        <v>-113.99623107910099</v>
      </c>
      <c r="S1016"/>
    </row>
    <row r="1017" spans="1:19" x14ac:dyDescent="0.25">
      <c r="A1017" s="5">
        <v>1935</v>
      </c>
      <c r="B1017" s="6">
        <v>2013.0402999999999</v>
      </c>
      <c r="C1017" s="8" t="s">
        <v>246</v>
      </c>
      <c r="D1017" s="8" t="s">
        <v>2094</v>
      </c>
      <c r="E1017" s="8" t="s">
        <v>2089</v>
      </c>
      <c r="F1017" s="10" t="s">
        <v>2090</v>
      </c>
      <c r="G1017" s="10" t="s">
        <v>2090</v>
      </c>
      <c r="H1017" s="8" t="s">
        <v>501</v>
      </c>
      <c r="I1017" s="8" t="s">
        <v>50</v>
      </c>
      <c r="J1017" s="8" t="s">
        <v>245</v>
      </c>
      <c r="K1017" s="12" t="s">
        <v>52</v>
      </c>
      <c r="L1017" s="8" t="str">
        <f t="shared" si="30"/>
        <v>Missoula_MT</v>
      </c>
      <c r="M1017" s="9" t="str">
        <f t="shared" si="31"/>
        <v>-113.996231079101_Transit</v>
      </c>
      <c r="N1017" s="12" t="s">
        <v>52</v>
      </c>
      <c r="O1017" s="5"/>
      <c r="P1017" s="5"/>
      <c r="Q1017">
        <f>VLOOKUP($L1017,LocID!$B$2:$I$966, 7, FALSE)</f>
        <v>-113.99623107910099</v>
      </c>
      <c r="S1017"/>
    </row>
    <row r="1018" spans="1:19" x14ac:dyDescent="0.25">
      <c r="A1018" s="5">
        <v>2008</v>
      </c>
      <c r="B1018" s="6">
        <v>2013.0716</v>
      </c>
      <c r="C1018" s="8" t="s">
        <v>65</v>
      </c>
      <c r="D1018" s="8" t="s">
        <v>2095</v>
      </c>
      <c r="E1018" s="8" t="s">
        <v>2089</v>
      </c>
      <c r="F1018" s="8" t="s">
        <v>2090</v>
      </c>
      <c r="G1018" s="8" t="s">
        <v>2090</v>
      </c>
      <c r="H1018" s="8" t="s">
        <v>501</v>
      </c>
      <c r="I1018" s="8" t="s">
        <v>50</v>
      </c>
      <c r="J1018" s="8" t="s">
        <v>245</v>
      </c>
      <c r="K1018" s="12" t="s">
        <v>52</v>
      </c>
      <c r="L1018" s="8" t="str">
        <f t="shared" si="30"/>
        <v>Missoula_MT</v>
      </c>
      <c r="M1018" s="9" t="str">
        <f t="shared" si="31"/>
        <v>-113.996231079101_Transit</v>
      </c>
      <c r="N1018" s="12" t="s">
        <v>52</v>
      </c>
      <c r="O1018" s="5"/>
      <c r="P1018" s="5"/>
      <c r="Q1018">
        <f>VLOOKUP($L1018,LocID!$B$2:$I$966, 7, FALSE)</f>
        <v>-113.99623107910099</v>
      </c>
      <c r="S1018"/>
    </row>
    <row r="1019" spans="1:19" x14ac:dyDescent="0.25">
      <c r="A1019" s="5">
        <v>2009</v>
      </c>
      <c r="B1019" s="6">
        <v>2013.0546999999999</v>
      </c>
      <c r="C1019" s="8" t="s">
        <v>65</v>
      </c>
      <c r="D1019" s="8" t="s">
        <v>2096</v>
      </c>
      <c r="E1019" s="8" t="s">
        <v>2089</v>
      </c>
      <c r="F1019" s="8" t="s">
        <v>2090</v>
      </c>
      <c r="G1019" s="8" t="s">
        <v>2090</v>
      </c>
      <c r="H1019" s="8" t="s">
        <v>501</v>
      </c>
      <c r="I1019" s="8" t="s">
        <v>50</v>
      </c>
      <c r="J1019" s="8" t="s">
        <v>245</v>
      </c>
      <c r="K1019" s="12" t="s">
        <v>52</v>
      </c>
      <c r="L1019" s="8" t="str">
        <f t="shared" si="30"/>
        <v>Missoula_MT</v>
      </c>
      <c r="M1019" s="9" t="str">
        <f t="shared" si="31"/>
        <v>-113.996231079101_Transit</v>
      </c>
      <c r="N1019" s="12" t="s">
        <v>52</v>
      </c>
      <c r="O1019" s="5"/>
      <c r="P1019" s="5"/>
      <c r="Q1019">
        <f>VLOOKUP($L1019,LocID!$B$2:$I$966, 7, FALSE)</f>
        <v>-113.99623107910099</v>
      </c>
      <c r="S1019"/>
    </row>
    <row r="1020" spans="1:19" x14ac:dyDescent="0.25">
      <c r="A1020" s="5">
        <v>2051</v>
      </c>
      <c r="B1020" s="6">
        <v>2013.0630000000001</v>
      </c>
      <c r="C1020" s="8" t="s">
        <v>65</v>
      </c>
      <c r="D1020" s="8" t="s">
        <v>2097</v>
      </c>
      <c r="E1020" s="8" t="s">
        <v>2098</v>
      </c>
      <c r="F1020" s="8" t="s">
        <v>2090</v>
      </c>
      <c r="G1020" s="8" t="s">
        <v>2090</v>
      </c>
      <c r="H1020" s="8" t="s">
        <v>501</v>
      </c>
      <c r="I1020" s="8" t="s">
        <v>50</v>
      </c>
      <c r="J1020" s="8" t="s">
        <v>245</v>
      </c>
      <c r="K1020" s="12" t="s">
        <v>52</v>
      </c>
      <c r="L1020" s="8" t="str">
        <f t="shared" si="30"/>
        <v>Missoula_MT</v>
      </c>
      <c r="M1020" s="9" t="str">
        <f t="shared" si="31"/>
        <v>-113.996231079101_Transit</v>
      </c>
      <c r="N1020" s="12" t="s">
        <v>52</v>
      </c>
      <c r="O1020" s="5"/>
      <c r="P1020" s="5"/>
      <c r="Q1020">
        <f>VLOOKUP($L1020,LocID!$B$2:$I$966, 7, FALSE)</f>
        <v>-113.99623107910099</v>
      </c>
      <c r="S1020"/>
    </row>
    <row r="1021" spans="1:19" x14ac:dyDescent="0.25">
      <c r="A1021" s="5">
        <v>2391</v>
      </c>
      <c r="B1021" s="6">
        <v>2014.1016</v>
      </c>
      <c r="C1021" s="8" t="s">
        <v>92</v>
      </c>
      <c r="D1021" s="16" t="s">
        <v>2099</v>
      </c>
      <c r="E1021" s="16" t="s">
        <v>2098</v>
      </c>
      <c r="F1021" s="8" t="s">
        <v>2090</v>
      </c>
      <c r="G1021" s="8" t="s">
        <v>2090</v>
      </c>
      <c r="H1021" s="8" t="s">
        <v>501</v>
      </c>
      <c r="I1021" s="8" t="s">
        <v>50</v>
      </c>
      <c r="J1021" s="8" t="s">
        <v>245</v>
      </c>
      <c r="K1021" s="12" t="s">
        <v>98</v>
      </c>
      <c r="L1021" s="8" t="str">
        <f t="shared" si="30"/>
        <v>Missoula_MT</v>
      </c>
      <c r="M1021" s="9" t="str">
        <f t="shared" si="31"/>
        <v>-113.996231079101_PACT</v>
      </c>
      <c r="N1021" s="12" t="s">
        <v>98</v>
      </c>
      <c r="O1021" s="5"/>
      <c r="P1021" s="5"/>
      <c r="Q1021">
        <f>VLOOKUP($L1021,LocID!$B$2:$I$966, 7, FALSE)</f>
        <v>-113.99623107910099</v>
      </c>
      <c r="S1021"/>
    </row>
    <row r="1022" spans="1:19" x14ac:dyDescent="0.25">
      <c r="A1022" s="5">
        <v>2493</v>
      </c>
      <c r="B1022" s="6">
        <v>2014.0845999999999</v>
      </c>
      <c r="C1022" s="8" t="s">
        <v>173</v>
      </c>
      <c r="D1022" s="16" t="s">
        <v>2100</v>
      </c>
      <c r="E1022" s="16" t="s">
        <v>2089</v>
      </c>
      <c r="F1022" s="8" t="s">
        <v>2090</v>
      </c>
      <c r="G1022" s="8" t="s">
        <v>2090</v>
      </c>
      <c r="H1022" s="8" t="s">
        <v>501</v>
      </c>
      <c r="I1022" s="8" t="s">
        <v>50</v>
      </c>
      <c r="J1022" s="8" t="s">
        <v>245</v>
      </c>
      <c r="K1022" s="12" t="s">
        <v>52</v>
      </c>
      <c r="L1022" s="8" t="str">
        <f t="shared" si="30"/>
        <v>Missoula_MT</v>
      </c>
      <c r="M1022" s="9" t="str">
        <f t="shared" si="31"/>
        <v>-113.996231079101_Transit</v>
      </c>
      <c r="N1022" s="12" t="s">
        <v>52</v>
      </c>
      <c r="O1022" s="5"/>
      <c r="P1022" s="5"/>
      <c r="Q1022">
        <f>VLOOKUP($L1022,LocID!$B$2:$I$966, 7, FALSE)</f>
        <v>-113.99623107910099</v>
      </c>
      <c r="S1022"/>
    </row>
    <row r="1023" spans="1:19" x14ac:dyDescent="0.25">
      <c r="A1023" s="5">
        <v>2108</v>
      </c>
      <c r="B1023" s="6">
        <v>2013.0851</v>
      </c>
      <c r="C1023" s="19" t="s">
        <v>112</v>
      </c>
      <c r="D1023" s="20" t="s">
        <v>2101</v>
      </c>
      <c r="E1023" s="20" t="s">
        <v>2102</v>
      </c>
      <c r="F1023" s="20" t="s">
        <v>2103</v>
      </c>
      <c r="G1023" s="20" t="s">
        <v>2103</v>
      </c>
      <c r="H1023" s="20" t="s">
        <v>510</v>
      </c>
      <c r="I1023" s="8" t="s">
        <v>50</v>
      </c>
      <c r="J1023" s="20" t="s">
        <v>220</v>
      </c>
      <c r="K1023" s="12" t="s">
        <v>52</v>
      </c>
      <c r="L1023" s="8" t="str">
        <f t="shared" si="30"/>
        <v>Mobile_AL</v>
      </c>
      <c r="M1023" s="9" t="str">
        <f t="shared" si="31"/>
        <v>-88.053237915039_Transit</v>
      </c>
      <c r="N1023" s="12" t="s">
        <v>52</v>
      </c>
      <c r="O1023" s="5"/>
      <c r="P1023" s="5"/>
      <c r="Q1023">
        <f>VLOOKUP($L1023,LocID!$B$2:$I$966, 7, FALSE)</f>
        <v>-88.053237915039006</v>
      </c>
      <c r="S1023"/>
    </row>
    <row r="1024" spans="1:19" x14ac:dyDescent="0.25">
      <c r="A1024" s="5">
        <v>780</v>
      </c>
      <c r="B1024" s="6">
        <v>2009.251</v>
      </c>
      <c r="C1024" s="8" t="s">
        <v>39</v>
      </c>
      <c r="D1024" s="11" t="s">
        <v>2104</v>
      </c>
      <c r="E1024" s="8" t="s">
        <v>2105</v>
      </c>
      <c r="F1024" s="10" t="s">
        <v>2106</v>
      </c>
      <c r="G1024" s="10" t="s">
        <v>2106</v>
      </c>
      <c r="H1024" s="8" t="s">
        <v>76</v>
      </c>
      <c r="I1024" s="8" t="s">
        <v>50</v>
      </c>
      <c r="J1024" s="8" t="s">
        <v>77</v>
      </c>
      <c r="K1024" s="8" t="s">
        <v>26</v>
      </c>
      <c r="L1024" s="8" t="str">
        <f t="shared" si="30"/>
        <v>Modesto_CA</v>
      </c>
      <c r="M1024" s="9" t="str">
        <f t="shared" si="31"/>
        <v>-121_Parking and TDM</v>
      </c>
      <c r="N1024" s="8" t="s">
        <v>26</v>
      </c>
      <c r="O1024" s="5"/>
      <c r="P1024" s="5"/>
      <c r="Q1024">
        <f>VLOOKUP($L1024,LocID!$B$2:$I$966, 7, FALSE)</f>
        <v>-121</v>
      </c>
      <c r="S1024"/>
    </row>
    <row r="1025" spans="1:19" x14ac:dyDescent="0.25">
      <c r="A1025" s="5">
        <v>1047</v>
      </c>
      <c r="B1025" s="6">
        <v>2010.307</v>
      </c>
      <c r="C1025" s="8" t="s">
        <v>68</v>
      </c>
      <c r="D1025" s="11" t="s">
        <v>2107</v>
      </c>
      <c r="E1025" s="8" t="s">
        <v>2105</v>
      </c>
      <c r="F1025" s="10" t="s">
        <v>2106</v>
      </c>
      <c r="G1025" s="10" t="s">
        <v>2106</v>
      </c>
      <c r="H1025" s="8" t="s">
        <v>76</v>
      </c>
      <c r="I1025" s="8" t="s">
        <v>50</v>
      </c>
      <c r="J1025" s="8" t="s">
        <v>459</v>
      </c>
      <c r="K1025" s="8" t="s">
        <v>26</v>
      </c>
      <c r="L1025" s="8" t="str">
        <f t="shared" si="30"/>
        <v>Modesto_CA</v>
      </c>
      <c r="M1025" s="9" t="str">
        <f t="shared" si="31"/>
        <v>-121_Parking and TDM</v>
      </c>
      <c r="N1025" s="8" t="s">
        <v>26</v>
      </c>
      <c r="O1025" s="5"/>
      <c r="P1025" s="5"/>
      <c r="Q1025">
        <f>VLOOKUP($L1025,LocID!$B$2:$I$966, 7, FALSE)</f>
        <v>-121</v>
      </c>
      <c r="S1025"/>
    </row>
    <row r="1026" spans="1:19" ht="33" x14ac:dyDescent="0.25">
      <c r="A1026" s="5">
        <v>166</v>
      </c>
      <c r="B1026" s="6">
        <v>2015.0796</v>
      </c>
      <c r="C1026" s="9" t="s">
        <v>138</v>
      </c>
      <c r="D1026" s="19" t="s">
        <v>2108</v>
      </c>
      <c r="E1026" s="19" t="s">
        <v>2109</v>
      </c>
      <c r="F1026" s="19" t="s">
        <v>2110</v>
      </c>
      <c r="G1026" s="19" t="s">
        <v>2110</v>
      </c>
      <c r="H1026" s="19" t="s">
        <v>156</v>
      </c>
      <c r="I1026" s="8" t="s">
        <v>50</v>
      </c>
      <c r="J1026" s="19" t="s">
        <v>51</v>
      </c>
      <c r="K1026" s="19" t="s">
        <v>23</v>
      </c>
      <c r="L1026" s="8" t="str">
        <f t="shared" ref="L1026:L1089" si="32">IF(H1026="INT", G1026&amp;"_"&amp;I1026,  G1026&amp;"_"&amp;H1026)</f>
        <v>Monroeville_PA</v>
      </c>
      <c r="M1026" s="9" t="str">
        <f t="shared" ref="M1026:M1089" si="33">Q1026&amp;"_"&amp;N1026</f>
        <v>-79.7800903320312_Multimodal</v>
      </c>
      <c r="N1026" s="19" t="s">
        <v>23</v>
      </c>
      <c r="O1026" s="5"/>
      <c r="P1026" s="5"/>
      <c r="Q1026">
        <f>VLOOKUP($L1026,LocID!$B$2:$I$966, 7, FALSE)</f>
        <v>-79.780090332031193</v>
      </c>
      <c r="S1026"/>
    </row>
    <row r="1027" spans="1:19" ht="33" x14ac:dyDescent="0.25">
      <c r="A1027" s="5">
        <v>71</v>
      </c>
      <c r="B1027" s="6">
        <v>2015.0281</v>
      </c>
      <c r="C1027" s="9" t="s">
        <v>309</v>
      </c>
      <c r="D1027" s="17" t="s">
        <v>2111</v>
      </c>
      <c r="E1027" s="17" t="s">
        <v>2112</v>
      </c>
      <c r="F1027" s="19" t="s">
        <v>2113</v>
      </c>
      <c r="G1027" s="19" t="s">
        <v>2113</v>
      </c>
      <c r="H1027" s="8" t="s">
        <v>76</v>
      </c>
      <c r="I1027" s="8" t="s">
        <v>50</v>
      </c>
      <c r="J1027" s="8" t="s">
        <v>77</v>
      </c>
      <c r="K1027" s="19" t="s">
        <v>23</v>
      </c>
      <c r="L1027" s="8" t="str">
        <f t="shared" si="32"/>
        <v>Montclair_CA</v>
      </c>
      <c r="M1027" s="9" t="str">
        <f t="shared" si="33"/>
        <v>-117.691253662109_Multimodal</v>
      </c>
      <c r="N1027" s="19" t="s">
        <v>23</v>
      </c>
      <c r="O1027" s="5"/>
      <c r="P1027" s="5"/>
      <c r="Q1027">
        <f>VLOOKUP($L1027,LocID!$B$2:$I$966, 7, FALSE)</f>
        <v>-117.69125366210901</v>
      </c>
      <c r="S1027"/>
    </row>
    <row r="1028" spans="1:19" ht="33" x14ac:dyDescent="0.25">
      <c r="A1028" s="5">
        <v>161</v>
      </c>
      <c r="B1028" s="6">
        <v>2015.047</v>
      </c>
      <c r="C1028" s="9" t="s">
        <v>138</v>
      </c>
      <c r="D1028" s="17" t="s">
        <v>2114</v>
      </c>
      <c r="E1028" s="17" t="s">
        <v>2115</v>
      </c>
      <c r="F1028" s="8" t="s">
        <v>2113</v>
      </c>
      <c r="G1028" s="8" t="s">
        <v>2113</v>
      </c>
      <c r="H1028" s="8" t="s">
        <v>815</v>
      </c>
      <c r="I1028" s="8" t="s">
        <v>50</v>
      </c>
      <c r="J1028" s="8" t="s">
        <v>51</v>
      </c>
      <c r="K1028" s="8" t="s">
        <v>26</v>
      </c>
      <c r="L1028" s="8" t="str">
        <f t="shared" si="32"/>
        <v>Montclair_NJ</v>
      </c>
      <c r="M1028" s="9" t="str">
        <f t="shared" si="33"/>
        <v>-74.2161483764648_Parking and TDM</v>
      </c>
      <c r="N1028" s="8" t="s">
        <v>26</v>
      </c>
      <c r="O1028" s="5"/>
      <c r="P1028" s="5"/>
      <c r="Q1028">
        <f>VLOOKUP($L1028,LocID!$B$2:$I$966, 7, FALSE)</f>
        <v>-74.216148376464801</v>
      </c>
      <c r="S1028"/>
    </row>
    <row r="1029" spans="1:19" x14ac:dyDescent="0.25">
      <c r="A1029" s="5">
        <v>402</v>
      </c>
      <c r="B1029" s="13">
        <v>2007.1859999999999</v>
      </c>
      <c r="C1029" s="10">
        <v>2007</v>
      </c>
      <c r="D1029" s="10" t="s">
        <v>2116</v>
      </c>
      <c r="E1029" s="10" t="s">
        <v>2117</v>
      </c>
      <c r="F1029" s="10" t="s">
        <v>2118</v>
      </c>
      <c r="G1029" s="10" t="s">
        <v>2118</v>
      </c>
      <c r="H1029" s="10" t="s">
        <v>76</v>
      </c>
      <c r="I1029" s="8" t="s">
        <v>50</v>
      </c>
      <c r="J1029" s="10" t="s">
        <v>77</v>
      </c>
      <c r="K1029" s="10" t="s">
        <v>98</v>
      </c>
      <c r="L1029" s="8" t="str">
        <f t="shared" si="32"/>
        <v>Monterey_CA</v>
      </c>
      <c r="M1029" s="9" t="str">
        <f t="shared" si="33"/>
        <v>-121.896766662597_PACT</v>
      </c>
      <c r="N1029" s="10" t="s">
        <v>98</v>
      </c>
      <c r="O1029" s="5"/>
      <c r="P1029" s="5"/>
      <c r="Q1029">
        <f>VLOOKUP($L1029,LocID!$B$2:$I$966, 7, FALSE)</f>
        <v>-121.896766662597</v>
      </c>
      <c r="S1029"/>
    </row>
    <row r="1030" spans="1:19" ht="33" x14ac:dyDescent="0.25">
      <c r="A1030" s="5">
        <v>1051</v>
      </c>
      <c r="B1030" s="6">
        <v>2010.473</v>
      </c>
      <c r="C1030" s="8" t="s">
        <v>68</v>
      </c>
      <c r="D1030" s="11" t="s">
        <v>2119</v>
      </c>
      <c r="E1030" s="8" t="s">
        <v>2120</v>
      </c>
      <c r="F1030" s="10" t="s">
        <v>2118</v>
      </c>
      <c r="G1030" s="10" t="s">
        <v>2118</v>
      </c>
      <c r="H1030" s="8" t="s">
        <v>76</v>
      </c>
      <c r="I1030" s="8" t="s">
        <v>50</v>
      </c>
      <c r="J1030" s="8" t="s">
        <v>77</v>
      </c>
      <c r="K1030" s="8" t="s">
        <v>26</v>
      </c>
      <c r="L1030" s="8" t="str">
        <f t="shared" si="32"/>
        <v>Monterey_CA</v>
      </c>
      <c r="M1030" s="9" t="str">
        <f t="shared" si="33"/>
        <v>-121.896766662597_Parking and TDM</v>
      </c>
      <c r="N1030" s="8" t="s">
        <v>26</v>
      </c>
      <c r="O1030" s="5"/>
      <c r="P1030" s="5"/>
      <c r="Q1030">
        <f>VLOOKUP($L1030,LocID!$B$2:$I$966, 7, FALSE)</f>
        <v>-121.896766662597</v>
      </c>
      <c r="S1030"/>
    </row>
    <row r="1031" spans="1:19" x14ac:dyDescent="0.25">
      <c r="A1031" s="5">
        <v>1363</v>
      </c>
      <c r="B1031" s="6">
        <v>2011.3810000000001</v>
      </c>
      <c r="C1031" s="8" t="s">
        <v>409</v>
      </c>
      <c r="D1031" s="11" t="s">
        <v>2121</v>
      </c>
      <c r="E1031" s="8" t="s">
        <v>2122</v>
      </c>
      <c r="F1031" s="10" t="s">
        <v>2118</v>
      </c>
      <c r="G1031" s="10" t="s">
        <v>2118</v>
      </c>
      <c r="H1031" s="8" t="s">
        <v>76</v>
      </c>
      <c r="I1031" s="8" t="s">
        <v>50</v>
      </c>
      <c r="J1031" s="8" t="s">
        <v>77</v>
      </c>
      <c r="K1031" s="8" t="s">
        <v>98</v>
      </c>
      <c r="L1031" s="8" t="str">
        <f t="shared" si="32"/>
        <v>Monterey_CA</v>
      </c>
      <c r="M1031" s="9" t="str">
        <f t="shared" si="33"/>
        <v>-121.896766662597_PACT</v>
      </c>
      <c r="N1031" s="8" t="s">
        <v>98</v>
      </c>
      <c r="O1031" s="5"/>
      <c r="P1031" s="5"/>
      <c r="Q1031">
        <f>VLOOKUP($L1031,LocID!$B$2:$I$966, 7, FALSE)</f>
        <v>-121.896766662597</v>
      </c>
      <c r="S1031"/>
    </row>
    <row r="1032" spans="1:19" x14ac:dyDescent="0.25">
      <c r="A1032" s="5">
        <v>1364</v>
      </c>
      <c r="B1032" s="6">
        <v>2011.424</v>
      </c>
      <c r="C1032" s="8" t="s">
        <v>409</v>
      </c>
      <c r="D1032" s="11" t="s">
        <v>2123</v>
      </c>
      <c r="E1032" s="8" t="s">
        <v>2122</v>
      </c>
      <c r="F1032" s="10" t="s">
        <v>2118</v>
      </c>
      <c r="G1032" s="10" t="s">
        <v>2118</v>
      </c>
      <c r="H1032" s="8" t="s">
        <v>76</v>
      </c>
      <c r="I1032" s="8" t="s">
        <v>50</v>
      </c>
      <c r="J1032" s="8" t="s">
        <v>77</v>
      </c>
      <c r="K1032" s="8" t="s">
        <v>98</v>
      </c>
      <c r="L1032" s="8" t="str">
        <f t="shared" si="32"/>
        <v>Monterey_CA</v>
      </c>
      <c r="M1032" s="9" t="str">
        <f t="shared" si="33"/>
        <v>-121.896766662597_PACT</v>
      </c>
      <c r="N1032" s="8" t="s">
        <v>98</v>
      </c>
      <c r="O1032" s="5"/>
      <c r="P1032" s="5"/>
      <c r="Q1032">
        <f>VLOOKUP($L1032,LocID!$B$2:$I$966, 7, FALSE)</f>
        <v>-121.896766662597</v>
      </c>
      <c r="S1032"/>
    </row>
    <row r="1033" spans="1:19" x14ac:dyDescent="0.25">
      <c r="A1033" s="5">
        <v>1444</v>
      </c>
      <c r="B1033" s="6">
        <v>2011.038</v>
      </c>
      <c r="C1033" s="8" t="s">
        <v>233</v>
      </c>
      <c r="D1033" s="8" t="s">
        <v>2124</v>
      </c>
      <c r="E1033" s="8" t="s">
        <v>2125</v>
      </c>
      <c r="F1033" s="10" t="s">
        <v>2118</v>
      </c>
      <c r="G1033" s="10" t="s">
        <v>2118</v>
      </c>
      <c r="H1033" s="8" t="s">
        <v>76</v>
      </c>
      <c r="I1033" s="8" t="s">
        <v>50</v>
      </c>
      <c r="J1033" s="8" t="s">
        <v>77</v>
      </c>
      <c r="K1033" s="8" t="s">
        <v>52</v>
      </c>
      <c r="L1033" s="8" t="str">
        <f t="shared" si="32"/>
        <v>Monterey_CA</v>
      </c>
      <c r="M1033" s="9" t="str">
        <f t="shared" si="33"/>
        <v>-121.896766662597_Transit</v>
      </c>
      <c r="N1033" s="8" t="s">
        <v>52</v>
      </c>
      <c r="O1033" s="5"/>
      <c r="P1033" s="5"/>
      <c r="Q1033">
        <f>VLOOKUP($L1033,LocID!$B$2:$I$966, 7, FALSE)</f>
        <v>-121.896766662597</v>
      </c>
      <c r="S1033"/>
    </row>
    <row r="1034" spans="1:19" x14ac:dyDescent="0.25">
      <c r="A1034" s="5">
        <v>1839</v>
      </c>
      <c r="B1034" s="6">
        <v>2013.0005000000001</v>
      </c>
      <c r="C1034" s="12" t="s">
        <v>62</v>
      </c>
      <c r="D1034" s="12" t="s">
        <v>2126</v>
      </c>
      <c r="E1034" s="15" t="s">
        <v>2127</v>
      </c>
      <c r="F1034" s="15" t="s">
        <v>2118</v>
      </c>
      <c r="G1034" s="15" t="s">
        <v>2118</v>
      </c>
      <c r="H1034" s="15" t="s">
        <v>76</v>
      </c>
      <c r="I1034" s="8" t="s">
        <v>50</v>
      </c>
      <c r="J1034" s="12" t="s">
        <v>77</v>
      </c>
      <c r="K1034" s="12" t="s">
        <v>52</v>
      </c>
      <c r="L1034" s="8" t="str">
        <f t="shared" si="32"/>
        <v>Monterey_CA</v>
      </c>
      <c r="M1034" s="9" t="str">
        <f t="shared" si="33"/>
        <v>-121.896766662597_Transit</v>
      </c>
      <c r="N1034" s="12" t="s">
        <v>52</v>
      </c>
      <c r="O1034" s="5"/>
      <c r="P1034" s="5"/>
      <c r="Q1034">
        <f>VLOOKUP($L1034,LocID!$B$2:$I$966, 7, FALSE)</f>
        <v>-121.896766662597</v>
      </c>
      <c r="S1034"/>
    </row>
    <row r="1035" spans="1:19" x14ac:dyDescent="0.25">
      <c r="A1035" s="5">
        <v>1840</v>
      </c>
      <c r="B1035" s="6">
        <v>2013.0210999999999</v>
      </c>
      <c r="C1035" s="12" t="s">
        <v>62</v>
      </c>
      <c r="D1035" s="12" t="s">
        <v>2128</v>
      </c>
      <c r="E1035" s="15" t="s">
        <v>2125</v>
      </c>
      <c r="F1035" s="15" t="s">
        <v>2118</v>
      </c>
      <c r="G1035" s="15" t="s">
        <v>2118</v>
      </c>
      <c r="H1035" s="15" t="s">
        <v>76</v>
      </c>
      <c r="I1035" s="8" t="s">
        <v>50</v>
      </c>
      <c r="J1035" s="15" t="s">
        <v>77</v>
      </c>
      <c r="K1035" s="12" t="s">
        <v>52</v>
      </c>
      <c r="L1035" s="8" t="str">
        <f t="shared" si="32"/>
        <v>Monterey_CA</v>
      </c>
      <c r="M1035" s="9" t="str">
        <f t="shared" si="33"/>
        <v>-121.896766662597_Transit</v>
      </c>
      <c r="N1035" s="12" t="s">
        <v>52</v>
      </c>
      <c r="O1035" s="5"/>
      <c r="P1035" s="5"/>
      <c r="Q1035">
        <f>VLOOKUP($L1035,LocID!$B$2:$I$966, 7, FALSE)</f>
        <v>-121.896766662597</v>
      </c>
      <c r="S1035"/>
    </row>
    <row r="1036" spans="1:19" x14ac:dyDescent="0.25">
      <c r="A1036" s="5">
        <v>2011</v>
      </c>
      <c r="B1036" s="6">
        <v>2013.0487000000001</v>
      </c>
      <c r="C1036" s="8" t="s">
        <v>65</v>
      </c>
      <c r="D1036" s="8" t="s">
        <v>2129</v>
      </c>
      <c r="E1036" s="8" t="s">
        <v>2125</v>
      </c>
      <c r="F1036" s="10" t="s">
        <v>2118</v>
      </c>
      <c r="G1036" s="10" t="s">
        <v>2118</v>
      </c>
      <c r="H1036" s="8" t="s">
        <v>76</v>
      </c>
      <c r="I1036" s="8" t="s">
        <v>50</v>
      </c>
      <c r="J1036" s="8" t="s">
        <v>77</v>
      </c>
      <c r="K1036" s="12" t="s">
        <v>52</v>
      </c>
      <c r="L1036" s="8" t="str">
        <f t="shared" si="32"/>
        <v>Monterey_CA</v>
      </c>
      <c r="M1036" s="9" t="str">
        <f t="shared" si="33"/>
        <v>-121.896766662597_Transit</v>
      </c>
      <c r="N1036" s="12" t="s">
        <v>52</v>
      </c>
      <c r="O1036" s="5"/>
      <c r="P1036" s="5"/>
      <c r="Q1036">
        <f>VLOOKUP($L1036,LocID!$B$2:$I$966, 7, FALSE)</f>
        <v>-121.896766662597</v>
      </c>
      <c r="S1036"/>
    </row>
    <row r="1037" spans="1:19" ht="33" x14ac:dyDescent="0.25">
      <c r="A1037" s="5">
        <v>2298</v>
      </c>
      <c r="B1037" s="6">
        <v>2014.0636999999999</v>
      </c>
      <c r="C1037" s="8" t="s">
        <v>151</v>
      </c>
      <c r="D1037" s="8" t="s">
        <v>2130</v>
      </c>
      <c r="E1037" s="8" t="s">
        <v>2120</v>
      </c>
      <c r="F1037" s="8" t="s">
        <v>2118</v>
      </c>
      <c r="G1037" s="8" t="s">
        <v>2118</v>
      </c>
      <c r="H1037" s="8" t="s">
        <v>76</v>
      </c>
      <c r="I1037" s="8" t="s">
        <v>50</v>
      </c>
      <c r="J1037" s="8" t="s">
        <v>77</v>
      </c>
      <c r="K1037" s="12" t="s">
        <v>26</v>
      </c>
      <c r="L1037" s="8" t="str">
        <f t="shared" si="32"/>
        <v>Monterey_CA</v>
      </c>
      <c r="M1037" s="9" t="str">
        <f t="shared" si="33"/>
        <v>-121.896766662597_Parking and TDM</v>
      </c>
      <c r="N1037" s="12" t="s">
        <v>26</v>
      </c>
      <c r="O1037" s="5"/>
      <c r="P1037" s="5"/>
      <c r="Q1037">
        <f>VLOOKUP($L1037,LocID!$B$2:$I$966, 7, FALSE)</f>
        <v>-121.896766662597</v>
      </c>
      <c r="S1037"/>
    </row>
    <row r="1038" spans="1:19" x14ac:dyDescent="0.25">
      <c r="A1038" s="5">
        <v>96</v>
      </c>
      <c r="B1038" s="6">
        <v>2015.0289</v>
      </c>
      <c r="C1038" s="9" t="s">
        <v>138</v>
      </c>
      <c r="D1038" s="17" t="s">
        <v>2131</v>
      </c>
      <c r="E1038" s="17" t="s">
        <v>2125</v>
      </c>
      <c r="F1038" s="19" t="s">
        <v>2118</v>
      </c>
      <c r="G1038" s="19" t="s">
        <v>2118</v>
      </c>
      <c r="H1038" s="8" t="s">
        <v>76</v>
      </c>
      <c r="I1038" s="8" t="s">
        <v>50</v>
      </c>
      <c r="J1038" s="8" t="s">
        <v>77</v>
      </c>
      <c r="K1038" s="19" t="s">
        <v>98</v>
      </c>
      <c r="L1038" s="8" t="str">
        <f t="shared" si="32"/>
        <v>Monterey_CA</v>
      </c>
      <c r="M1038" s="9" t="str">
        <f t="shared" si="33"/>
        <v>-121.896766662597_PACT</v>
      </c>
      <c r="N1038" s="19" t="s">
        <v>98</v>
      </c>
      <c r="O1038" s="5"/>
      <c r="P1038" s="5"/>
      <c r="Q1038">
        <f>VLOOKUP($L1038,LocID!$B$2:$I$966, 7, FALSE)</f>
        <v>-121.896766662597</v>
      </c>
      <c r="S1038"/>
    </row>
    <row r="1039" spans="1:19" ht="33" x14ac:dyDescent="0.25">
      <c r="A1039" s="5">
        <v>996</v>
      </c>
      <c r="B1039" s="6">
        <v>2010.213</v>
      </c>
      <c r="C1039" s="8" t="s">
        <v>82</v>
      </c>
      <c r="D1039" s="11" t="s">
        <v>2132</v>
      </c>
      <c r="E1039" s="8" t="s">
        <v>2133</v>
      </c>
      <c r="F1039" s="10" t="s">
        <v>2134</v>
      </c>
      <c r="G1039" s="10" t="s">
        <v>2134</v>
      </c>
      <c r="H1039" s="8" t="s">
        <v>107</v>
      </c>
      <c r="I1039" s="8" t="s">
        <v>50</v>
      </c>
      <c r="J1039" s="8" t="s">
        <v>51</v>
      </c>
      <c r="K1039" s="8" t="s">
        <v>23</v>
      </c>
      <c r="L1039" s="8" t="str">
        <f t="shared" si="32"/>
        <v>Monticello_NY</v>
      </c>
      <c r="M1039" s="9" t="str">
        <f t="shared" si="33"/>
        <v>-74.6847610473632_Multimodal</v>
      </c>
      <c r="N1039" s="8" t="s">
        <v>23</v>
      </c>
      <c r="O1039" s="5"/>
      <c r="P1039" s="5"/>
      <c r="Q1039">
        <f>VLOOKUP($L1039,LocID!$B$2:$I$966, 7, FALSE)</f>
        <v>-74.684761047363196</v>
      </c>
      <c r="S1039"/>
    </row>
    <row r="1040" spans="1:19" x14ac:dyDescent="0.25">
      <c r="A1040" s="5">
        <v>1514</v>
      </c>
      <c r="B1040" s="6">
        <v>2011.7629999999999</v>
      </c>
      <c r="C1040" s="8" t="s">
        <v>147</v>
      </c>
      <c r="D1040" s="11" t="s">
        <v>2135</v>
      </c>
      <c r="E1040" s="8" t="s">
        <v>2136</v>
      </c>
      <c r="F1040" s="10" t="s">
        <v>2137</v>
      </c>
      <c r="G1040" s="10" t="s">
        <v>2137</v>
      </c>
      <c r="H1040" s="8" t="s">
        <v>732</v>
      </c>
      <c r="I1040" s="8" t="s">
        <v>50</v>
      </c>
      <c r="J1040" s="10" t="s">
        <v>51</v>
      </c>
      <c r="K1040" s="8" t="s">
        <v>52</v>
      </c>
      <c r="L1040" s="8" t="str">
        <f t="shared" si="32"/>
        <v>Montpelier_VT</v>
      </c>
      <c r="M1040" s="9" t="str">
        <f t="shared" si="33"/>
        <v>-72.5762634277343_Transit</v>
      </c>
      <c r="N1040" s="8" t="s">
        <v>52</v>
      </c>
      <c r="O1040" s="5"/>
      <c r="P1040" s="5"/>
      <c r="Q1040">
        <f>VLOOKUP($L1040,LocID!$B$2:$I$966, 7, FALSE)</f>
        <v>-72.576263427734304</v>
      </c>
      <c r="S1040"/>
    </row>
    <row r="1041" spans="1:19" x14ac:dyDescent="0.25">
      <c r="A1041" s="5">
        <v>1672</v>
      </c>
      <c r="B1041" s="6">
        <v>2012.27</v>
      </c>
      <c r="C1041" s="10" t="s">
        <v>110</v>
      </c>
      <c r="D1041" s="10" t="s">
        <v>2138</v>
      </c>
      <c r="E1041" s="10" t="s">
        <v>2136</v>
      </c>
      <c r="F1041" s="10" t="s">
        <v>2137</v>
      </c>
      <c r="G1041" s="10" t="s">
        <v>2137</v>
      </c>
      <c r="H1041" s="10" t="s">
        <v>732</v>
      </c>
      <c r="I1041" s="8" t="s">
        <v>50</v>
      </c>
      <c r="J1041" s="10" t="s">
        <v>51</v>
      </c>
      <c r="K1041" s="10" t="s">
        <v>52</v>
      </c>
      <c r="L1041" s="8" t="str">
        <f t="shared" si="32"/>
        <v>Montpelier_VT</v>
      </c>
      <c r="M1041" s="9" t="str">
        <f t="shared" si="33"/>
        <v>-72.5762634277343_Transit</v>
      </c>
      <c r="N1041" s="10" t="s">
        <v>52</v>
      </c>
      <c r="O1041" s="5"/>
      <c r="P1041" s="5"/>
      <c r="Q1041">
        <f>VLOOKUP($L1041,LocID!$B$2:$I$966, 7, FALSE)</f>
        <v>-72.576263427734304</v>
      </c>
      <c r="S1041"/>
    </row>
    <row r="1042" spans="1:19" x14ac:dyDescent="0.25">
      <c r="A1042" s="5">
        <v>2097</v>
      </c>
      <c r="B1042" s="6">
        <v>2013.0695000000001</v>
      </c>
      <c r="C1042" s="8" t="s">
        <v>112</v>
      </c>
      <c r="D1042" s="8" t="s">
        <v>2139</v>
      </c>
      <c r="E1042" s="8"/>
      <c r="F1042" s="8" t="s">
        <v>2137</v>
      </c>
      <c r="G1042" s="8" t="s">
        <v>2137</v>
      </c>
      <c r="H1042" s="8" t="s">
        <v>732</v>
      </c>
      <c r="I1042" s="8" t="s">
        <v>50</v>
      </c>
      <c r="J1042" s="8" t="s">
        <v>51</v>
      </c>
      <c r="K1042" s="12" t="s">
        <v>98</v>
      </c>
      <c r="L1042" s="8" t="str">
        <f t="shared" si="32"/>
        <v>Montpelier_VT</v>
      </c>
      <c r="M1042" s="9" t="str">
        <f t="shared" si="33"/>
        <v>-72.5762634277343_PACT</v>
      </c>
      <c r="N1042" s="12" t="s">
        <v>98</v>
      </c>
      <c r="O1042" s="5"/>
      <c r="P1042" s="5"/>
      <c r="Q1042">
        <f>VLOOKUP($L1042,LocID!$B$2:$I$966, 7, FALSE)</f>
        <v>-72.576263427734304</v>
      </c>
      <c r="S1042"/>
    </row>
    <row r="1043" spans="1:19" ht="33" x14ac:dyDescent="0.25">
      <c r="A1043" s="5">
        <v>1357</v>
      </c>
      <c r="B1043" s="6">
        <v>2011.357</v>
      </c>
      <c r="C1043" s="8" t="s">
        <v>409</v>
      </c>
      <c r="D1043" s="11" t="s">
        <v>2140</v>
      </c>
      <c r="E1043" s="8" t="s">
        <v>2141</v>
      </c>
      <c r="F1043" s="10" t="s">
        <v>2142</v>
      </c>
      <c r="G1043" s="10" t="s">
        <v>2142</v>
      </c>
      <c r="H1043" s="8" t="s">
        <v>732</v>
      </c>
      <c r="I1043" s="8" t="s">
        <v>50</v>
      </c>
      <c r="J1043" s="8" t="s">
        <v>51</v>
      </c>
      <c r="K1043" s="8" t="s">
        <v>23</v>
      </c>
      <c r="L1043" s="8" t="str">
        <f t="shared" si="32"/>
        <v>Morrisville_VT</v>
      </c>
      <c r="M1043" s="9" t="str">
        <f t="shared" si="33"/>
        <v>-72.5984497070312_Multimodal</v>
      </c>
      <c r="N1043" s="8" t="s">
        <v>23</v>
      </c>
      <c r="O1043" s="5"/>
      <c r="P1043" s="5"/>
      <c r="Q1043">
        <f>VLOOKUP($L1043,LocID!$B$2:$I$966, 7, FALSE)</f>
        <v>-72.598449707031193</v>
      </c>
      <c r="S1043"/>
    </row>
    <row r="1044" spans="1:19" ht="33" x14ac:dyDescent="0.25">
      <c r="A1044" s="5">
        <v>1170</v>
      </c>
      <c r="B1044" s="6">
        <v>2010.704</v>
      </c>
      <c r="C1044" s="8" t="s">
        <v>274</v>
      </c>
      <c r="D1044" s="11" t="s">
        <v>2143</v>
      </c>
      <c r="E1044" s="8" t="s">
        <v>2144</v>
      </c>
      <c r="F1044" s="10" t="s">
        <v>2145</v>
      </c>
      <c r="G1044" s="10" t="s">
        <v>2145</v>
      </c>
      <c r="H1044" s="8" t="s">
        <v>526</v>
      </c>
      <c r="I1044" s="8" t="s">
        <v>50</v>
      </c>
      <c r="J1044" s="8" t="s">
        <v>123</v>
      </c>
      <c r="K1044" s="8" t="s">
        <v>23</v>
      </c>
      <c r="L1044" s="8" t="str">
        <f t="shared" si="32"/>
        <v>Moscow_ID</v>
      </c>
      <c r="M1044" s="9" t="str">
        <f t="shared" si="33"/>
        <v>-117.000541687011_Multimodal</v>
      </c>
      <c r="N1044" s="8" t="s">
        <v>23</v>
      </c>
      <c r="O1044" s="5"/>
      <c r="P1044" s="5"/>
      <c r="Q1044">
        <f>VLOOKUP($L1044,LocID!$B$2:$I$966, 7, FALSE)</f>
        <v>-117.00054168701099</v>
      </c>
      <c r="S1044"/>
    </row>
    <row r="1045" spans="1:19" ht="22.5" x14ac:dyDescent="0.25">
      <c r="A1045" s="5">
        <v>1503</v>
      </c>
      <c r="B1045" s="6">
        <v>2011.836</v>
      </c>
      <c r="C1045" s="8" t="s">
        <v>147</v>
      </c>
      <c r="D1045" s="8" t="s">
        <v>2146</v>
      </c>
      <c r="E1045" s="8" t="s">
        <v>2147</v>
      </c>
      <c r="F1045" s="10" t="s">
        <v>2145</v>
      </c>
      <c r="G1045" s="10" t="s">
        <v>2145</v>
      </c>
      <c r="H1045" s="8" t="s">
        <v>20</v>
      </c>
      <c r="I1045" s="8" t="s">
        <v>2148</v>
      </c>
      <c r="J1045" s="8" t="s">
        <v>22</v>
      </c>
      <c r="K1045" s="8" t="s">
        <v>23</v>
      </c>
      <c r="L1045" s="8" t="str">
        <f t="shared" si="32"/>
        <v>Moscow_Russia</v>
      </c>
      <c r="M1045" s="9" t="str">
        <f t="shared" si="33"/>
        <v>37.6150207519531_Multimodal</v>
      </c>
      <c r="N1045" s="8" t="s">
        <v>23</v>
      </c>
      <c r="O1045" s="5"/>
      <c r="P1045" s="5"/>
      <c r="Q1045">
        <f>VLOOKUP($L1045,LocID!$B$2:$I$966, 7, FALSE)</f>
        <v>37.615020751953097</v>
      </c>
      <c r="S1045"/>
    </row>
    <row r="1046" spans="1:19" ht="22.5" x14ac:dyDescent="0.25">
      <c r="A1046" s="5">
        <v>2013</v>
      </c>
      <c r="B1046" s="6">
        <v>2013.0043000000001</v>
      </c>
      <c r="C1046" s="12" t="s">
        <v>65</v>
      </c>
      <c r="D1046" s="12" t="s">
        <v>2149</v>
      </c>
      <c r="E1046" s="15" t="s">
        <v>2150</v>
      </c>
      <c r="F1046" s="15" t="s">
        <v>2145</v>
      </c>
      <c r="G1046" s="15" t="s">
        <v>2145</v>
      </c>
      <c r="H1046" s="8" t="s">
        <v>20</v>
      </c>
      <c r="I1046" s="5" t="s">
        <v>2148</v>
      </c>
      <c r="J1046" s="15" t="s">
        <v>22</v>
      </c>
      <c r="K1046" s="12" t="s">
        <v>23</v>
      </c>
      <c r="L1046" s="8" t="str">
        <f t="shared" si="32"/>
        <v>Moscow_Russia</v>
      </c>
      <c r="M1046" s="9" t="str">
        <f t="shared" si="33"/>
        <v>37.6150207519531_Multimodal</v>
      </c>
      <c r="N1046" s="12" t="s">
        <v>23</v>
      </c>
      <c r="O1046" s="5"/>
      <c r="P1046" s="5"/>
      <c r="Q1046">
        <f>VLOOKUP($L1046,LocID!$B$2:$I$966, 7, FALSE)</f>
        <v>37.615020751953097</v>
      </c>
      <c r="S1046"/>
    </row>
    <row r="1047" spans="1:19" ht="22.5" x14ac:dyDescent="0.25">
      <c r="A1047" s="5">
        <v>2109</v>
      </c>
      <c r="B1047" s="6">
        <v>2013.1078</v>
      </c>
      <c r="C1047" s="8" t="s">
        <v>112</v>
      </c>
      <c r="D1047" s="8" t="s">
        <v>2151</v>
      </c>
      <c r="E1047" s="8" t="s">
        <v>2147</v>
      </c>
      <c r="F1047" s="8" t="s">
        <v>2145</v>
      </c>
      <c r="G1047" s="8" t="s">
        <v>2145</v>
      </c>
      <c r="H1047" s="8" t="s">
        <v>20</v>
      </c>
      <c r="I1047" s="5" t="s">
        <v>2148</v>
      </c>
      <c r="J1047" s="8" t="s">
        <v>22</v>
      </c>
      <c r="K1047" s="12" t="s">
        <v>23</v>
      </c>
      <c r="L1047" s="8" t="str">
        <f t="shared" si="32"/>
        <v>Moscow_Russia</v>
      </c>
      <c r="M1047" s="9" t="str">
        <f t="shared" si="33"/>
        <v>37.6150207519531_Multimodal</v>
      </c>
      <c r="N1047" s="12" t="s">
        <v>23</v>
      </c>
      <c r="O1047" s="5"/>
      <c r="P1047" s="5"/>
      <c r="Q1047">
        <f>VLOOKUP($L1047,LocID!$B$2:$I$966, 7, FALSE)</f>
        <v>37.615020751953097</v>
      </c>
      <c r="S1047"/>
    </row>
    <row r="1048" spans="1:19" ht="22.5" x14ac:dyDescent="0.25">
      <c r="A1048" s="5">
        <v>2110</v>
      </c>
      <c r="B1048" s="6">
        <v>2013.0818999999999</v>
      </c>
      <c r="C1048" s="8" t="s">
        <v>112</v>
      </c>
      <c r="D1048" s="8" t="s">
        <v>2152</v>
      </c>
      <c r="E1048" s="8" t="s">
        <v>2147</v>
      </c>
      <c r="F1048" s="8" t="s">
        <v>2145</v>
      </c>
      <c r="G1048" s="8" t="s">
        <v>2145</v>
      </c>
      <c r="H1048" s="8" t="s">
        <v>20</v>
      </c>
      <c r="I1048" s="5" t="s">
        <v>2148</v>
      </c>
      <c r="J1048" s="8" t="s">
        <v>22</v>
      </c>
      <c r="K1048" s="12" t="s">
        <v>23</v>
      </c>
      <c r="L1048" s="8" t="str">
        <f t="shared" si="32"/>
        <v>Moscow_Russia</v>
      </c>
      <c r="M1048" s="9" t="str">
        <f t="shared" si="33"/>
        <v>37.6150207519531_Multimodal</v>
      </c>
      <c r="N1048" s="12" t="s">
        <v>23</v>
      </c>
      <c r="O1048" s="5"/>
      <c r="P1048" s="5"/>
      <c r="Q1048">
        <f>VLOOKUP($L1048,LocID!$B$2:$I$966, 7, FALSE)</f>
        <v>37.615020751953097</v>
      </c>
      <c r="S1048"/>
    </row>
    <row r="1049" spans="1:19" ht="33" x14ac:dyDescent="0.25">
      <c r="A1049" s="5">
        <v>368</v>
      </c>
      <c r="B1049" s="6">
        <v>2006.453</v>
      </c>
      <c r="C1049" s="8">
        <v>2007</v>
      </c>
      <c r="D1049" s="8" t="s">
        <v>2153</v>
      </c>
      <c r="E1049" s="8" t="s">
        <v>2154</v>
      </c>
      <c r="F1049" s="10" t="s">
        <v>2155</v>
      </c>
      <c r="G1049" s="10" t="s">
        <v>2155</v>
      </c>
      <c r="H1049" s="8" t="s">
        <v>76</v>
      </c>
      <c r="I1049" s="8" t="s">
        <v>50</v>
      </c>
      <c r="J1049" s="10" t="s">
        <v>77</v>
      </c>
      <c r="K1049" s="8" t="s">
        <v>26</v>
      </c>
      <c r="L1049" s="8" t="str">
        <f t="shared" si="32"/>
        <v>Mountain View_CA</v>
      </c>
      <c r="M1049" s="9" t="str">
        <f t="shared" si="33"/>
        <v>-122.081596374511_Parking and TDM</v>
      </c>
      <c r="N1049" s="8" t="s">
        <v>26</v>
      </c>
      <c r="O1049" s="5"/>
      <c r="P1049" s="5"/>
      <c r="Q1049">
        <f>VLOOKUP($L1049,LocID!$B$2:$I$966, 7, FALSE)</f>
        <v>-122.08159637451099</v>
      </c>
      <c r="S1049"/>
    </row>
    <row r="1050" spans="1:19" ht="33" x14ac:dyDescent="0.25">
      <c r="A1050" s="5">
        <v>670</v>
      </c>
      <c r="B1050" s="6">
        <v>2008.3489999999999</v>
      </c>
      <c r="C1050" s="8" t="s">
        <v>35</v>
      </c>
      <c r="D1050" s="11" t="s">
        <v>2156</v>
      </c>
      <c r="E1050" s="8" t="s">
        <v>2157</v>
      </c>
      <c r="F1050" s="10" t="s">
        <v>2155</v>
      </c>
      <c r="G1050" s="10" t="s">
        <v>2155</v>
      </c>
      <c r="H1050" s="8" t="s">
        <v>76</v>
      </c>
      <c r="I1050" s="8" t="s">
        <v>50</v>
      </c>
      <c r="J1050" s="8" t="s">
        <v>77</v>
      </c>
      <c r="K1050" s="8" t="s">
        <v>23</v>
      </c>
      <c r="L1050" s="8" t="str">
        <f t="shared" si="32"/>
        <v>Mountain View_CA</v>
      </c>
      <c r="M1050" s="9" t="str">
        <f t="shared" si="33"/>
        <v>-122.081596374511_Multimodal</v>
      </c>
      <c r="N1050" s="8" t="s">
        <v>23</v>
      </c>
      <c r="O1050" s="5"/>
      <c r="P1050" s="5"/>
      <c r="Q1050">
        <f>VLOOKUP($L1050,LocID!$B$2:$I$966, 7, FALSE)</f>
        <v>-122.08159637451099</v>
      </c>
      <c r="S1050"/>
    </row>
    <row r="1051" spans="1:19" ht="33" x14ac:dyDescent="0.25">
      <c r="A1051" s="5">
        <v>784</v>
      </c>
      <c r="B1051" s="6">
        <v>2009.1210000000001</v>
      </c>
      <c r="C1051" s="8" t="s">
        <v>39</v>
      </c>
      <c r="D1051" s="11" t="s">
        <v>2158</v>
      </c>
      <c r="E1051" s="8" t="s">
        <v>2157</v>
      </c>
      <c r="F1051" s="10" t="s">
        <v>2155</v>
      </c>
      <c r="G1051" s="10" t="s">
        <v>2155</v>
      </c>
      <c r="H1051" s="8" t="s">
        <v>76</v>
      </c>
      <c r="I1051" s="8" t="s">
        <v>50</v>
      </c>
      <c r="J1051" s="8" t="s">
        <v>77</v>
      </c>
      <c r="K1051" s="8" t="s">
        <v>23</v>
      </c>
      <c r="L1051" s="8" t="str">
        <f t="shared" si="32"/>
        <v>Mountain View_CA</v>
      </c>
      <c r="M1051" s="9" t="str">
        <f t="shared" si="33"/>
        <v>-122.081596374511_Multimodal</v>
      </c>
      <c r="N1051" s="8" t="s">
        <v>23</v>
      </c>
      <c r="O1051" s="5"/>
      <c r="P1051" s="5"/>
      <c r="Q1051">
        <f>VLOOKUP($L1051,LocID!$B$2:$I$966, 7, FALSE)</f>
        <v>-122.08159637451099</v>
      </c>
      <c r="S1051"/>
    </row>
    <row r="1052" spans="1:19" ht="33" x14ac:dyDescent="0.25">
      <c r="A1052" s="5">
        <v>1274</v>
      </c>
      <c r="B1052" s="6">
        <v>2011.298</v>
      </c>
      <c r="C1052" s="8" t="s">
        <v>85</v>
      </c>
      <c r="D1052" s="11" t="s">
        <v>2159</v>
      </c>
      <c r="E1052" s="8" t="s">
        <v>2157</v>
      </c>
      <c r="F1052" s="10" t="s">
        <v>2155</v>
      </c>
      <c r="G1052" s="10" t="s">
        <v>2155</v>
      </c>
      <c r="H1052" s="8" t="s">
        <v>76</v>
      </c>
      <c r="I1052" s="8" t="s">
        <v>50</v>
      </c>
      <c r="J1052" s="8" t="s">
        <v>459</v>
      </c>
      <c r="K1052" s="8" t="s">
        <v>23</v>
      </c>
      <c r="L1052" s="8" t="str">
        <f t="shared" si="32"/>
        <v>Mountain View_CA</v>
      </c>
      <c r="M1052" s="9" t="str">
        <f t="shared" si="33"/>
        <v>-122.081596374511_Multimodal</v>
      </c>
      <c r="N1052" s="8" t="s">
        <v>23</v>
      </c>
      <c r="O1052" s="5"/>
      <c r="P1052" s="5"/>
      <c r="Q1052">
        <f>VLOOKUP($L1052,LocID!$B$2:$I$966, 7, FALSE)</f>
        <v>-122.08159637451099</v>
      </c>
      <c r="S1052"/>
    </row>
    <row r="1053" spans="1:19" ht="33" x14ac:dyDescent="0.25">
      <c r="A1053" s="5">
        <v>2111</v>
      </c>
      <c r="B1053" s="6">
        <v>2013.0627999999999</v>
      </c>
      <c r="C1053" s="8" t="s">
        <v>112</v>
      </c>
      <c r="D1053" s="8" t="s">
        <v>2160</v>
      </c>
      <c r="E1053" s="8" t="s">
        <v>2157</v>
      </c>
      <c r="F1053" s="8" t="s">
        <v>2155</v>
      </c>
      <c r="G1053" s="8" t="s">
        <v>2155</v>
      </c>
      <c r="H1053" s="8" t="s">
        <v>76</v>
      </c>
      <c r="I1053" s="8" t="s">
        <v>50</v>
      </c>
      <c r="J1053" s="8" t="s">
        <v>77</v>
      </c>
      <c r="K1053" s="12" t="s">
        <v>23</v>
      </c>
      <c r="L1053" s="8" t="str">
        <f t="shared" si="32"/>
        <v>Mountain View_CA</v>
      </c>
      <c r="M1053" s="9" t="str">
        <f t="shared" si="33"/>
        <v>-122.081596374511_Multimodal</v>
      </c>
      <c r="N1053" s="12" t="s">
        <v>23</v>
      </c>
      <c r="O1053" s="5"/>
      <c r="P1053" s="5"/>
      <c r="Q1053">
        <f>VLOOKUP($L1053,LocID!$B$2:$I$966, 7, FALSE)</f>
        <v>-122.08159637451099</v>
      </c>
      <c r="S1053"/>
    </row>
    <row r="1054" spans="1:19" ht="33" x14ac:dyDescent="0.25">
      <c r="A1054" s="5">
        <v>2190</v>
      </c>
      <c r="B1054" s="6">
        <v>2014.0045</v>
      </c>
      <c r="C1054" s="8" t="s">
        <v>115</v>
      </c>
      <c r="D1054" s="8" t="s">
        <v>2161</v>
      </c>
      <c r="E1054" s="8" t="s">
        <v>2162</v>
      </c>
      <c r="F1054" s="8" t="s">
        <v>2155</v>
      </c>
      <c r="G1054" s="8" t="s">
        <v>2155</v>
      </c>
      <c r="H1054" s="8" t="s">
        <v>76</v>
      </c>
      <c r="I1054" s="8" t="s">
        <v>50</v>
      </c>
      <c r="J1054" s="8" t="s">
        <v>77</v>
      </c>
      <c r="K1054" s="8" t="s">
        <v>26</v>
      </c>
      <c r="L1054" s="8" t="str">
        <f t="shared" si="32"/>
        <v>Mountain View_CA</v>
      </c>
      <c r="M1054" s="9" t="str">
        <f t="shared" si="33"/>
        <v>-122.081596374511_Parking and TDM</v>
      </c>
      <c r="N1054" s="8" t="s">
        <v>26</v>
      </c>
      <c r="O1054" s="5"/>
      <c r="P1054" s="5"/>
      <c r="Q1054">
        <f>VLOOKUP($L1054,LocID!$B$2:$I$966, 7, FALSE)</f>
        <v>-122.08159637451099</v>
      </c>
      <c r="S1054"/>
    </row>
    <row r="1055" spans="1:19" ht="22.5" x14ac:dyDescent="0.25">
      <c r="A1055" s="5">
        <v>2266</v>
      </c>
      <c r="B1055" s="6">
        <v>2014.0311999999999</v>
      </c>
      <c r="C1055" s="8" t="s">
        <v>151</v>
      </c>
      <c r="D1055" s="8" t="s">
        <v>2163</v>
      </c>
      <c r="E1055" s="8" t="s">
        <v>2164</v>
      </c>
      <c r="F1055" s="8" t="s">
        <v>2155</v>
      </c>
      <c r="G1055" s="8" t="s">
        <v>2155</v>
      </c>
      <c r="H1055" s="8" t="s">
        <v>76</v>
      </c>
      <c r="I1055" s="8" t="s">
        <v>50</v>
      </c>
      <c r="J1055" s="8" t="s">
        <v>77</v>
      </c>
      <c r="K1055" s="12" t="s">
        <v>188</v>
      </c>
      <c r="L1055" s="8" t="str">
        <f t="shared" si="32"/>
        <v>Mountain View_CA</v>
      </c>
      <c r="M1055" s="9" t="str">
        <f t="shared" si="33"/>
        <v>-122.081596374511_Design and Engineering</v>
      </c>
      <c r="N1055" s="12" t="s">
        <v>188</v>
      </c>
      <c r="O1055" s="5"/>
      <c r="P1055" s="5"/>
      <c r="Q1055">
        <f>VLOOKUP($L1055,LocID!$B$2:$I$966, 7, FALSE)</f>
        <v>-122.08159637451099</v>
      </c>
      <c r="S1055"/>
    </row>
    <row r="1056" spans="1:19" ht="33" x14ac:dyDescent="0.25">
      <c r="A1056" s="5">
        <v>2284</v>
      </c>
      <c r="B1056" s="6">
        <v>2014.0361</v>
      </c>
      <c r="C1056" s="8" t="s">
        <v>151</v>
      </c>
      <c r="D1056" s="8" t="s">
        <v>2165</v>
      </c>
      <c r="E1056" s="8" t="s">
        <v>2166</v>
      </c>
      <c r="F1056" s="8" t="s">
        <v>2155</v>
      </c>
      <c r="G1056" s="8" t="s">
        <v>2155</v>
      </c>
      <c r="H1056" s="8" t="s">
        <v>76</v>
      </c>
      <c r="I1056" s="8" t="s">
        <v>50</v>
      </c>
      <c r="J1056" s="8" t="s">
        <v>77</v>
      </c>
      <c r="K1056" s="12" t="s">
        <v>26</v>
      </c>
      <c r="L1056" s="8" t="str">
        <f t="shared" si="32"/>
        <v>Mountain View_CA</v>
      </c>
      <c r="M1056" s="9" t="str">
        <f t="shared" si="33"/>
        <v>-122.081596374511_Parking and TDM</v>
      </c>
      <c r="N1056" s="12" t="s">
        <v>26</v>
      </c>
      <c r="O1056" s="5"/>
      <c r="P1056" s="5"/>
      <c r="Q1056">
        <f>VLOOKUP($L1056,LocID!$B$2:$I$966, 7, FALSE)</f>
        <v>-122.08159637451099</v>
      </c>
      <c r="S1056"/>
    </row>
    <row r="1057" spans="1:19" ht="33" x14ac:dyDescent="0.25">
      <c r="A1057" s="5">
        <v>63</v>
      </c>
      <c r="B1057" s="6">
        <v>2015.0309</v>
      </c>
      <c r="C1057" s="9" t="s">
        <v>309</v>
      </c>
      <c r="D1057" s="17" t="s">
        <v>2167</v>
      </c>
      <c r="E1057" s="17" t="s">
        <v>2164</v>
      </c>
      <c r="F1057" s="19" t="s">
        <v>2155</v>
      </c>
      <c r="G1057" s="19" t="s">
        <v>2155</v>
      </c>
      <c r="H1057" s="8" t="s">
        <v>76</v>
      </c>
      <c r="I1057" s="8" t="s">
        <v>50</v>
      </c>
      <c r="J1057" s="8" t="s">
        <v>77</v>
      </c>
      <c r="K1057" s="19" t="s">
        <v>23</v>
      </c>
      <c r="L1057" s="8" t="str">
        <f t="shared" si="32"/>
        <v>Mountain View_CA</v>
      </c>
      <c r="M1057" s="9" t="str">
        <f t="shared" si="33"/>
        <v>-122.081596374511_Multimodal</v>
      </c>
      <c r="N1057" s="19" t="s">
        <v>23</v>
      </c>
      <c r="O1057" s="5"/>
      <c r="P1057" s="5"/>
      <c r="Q1057">
        <f>VLOOKUP($L1057,LocID!$B$2:$I$966, 7, FALSE)</f>
        <v>-122.08159637451099</v>
      </c>
      <c r="S1057"/>
    </row>
    <row r="1058" spans="1:19" ht="33" x14ac:dyDescent="0.25">
      <c r="A1058" s="5">
        <v>159</v>
      </c>
      <c r="B1058" s="6">
        <v>2015.0748000000001</v>
      </c>
      <c r="C1058" s="9" t="s">
        <v>138</v>
      </c>
      <c r="D1058" s="17" t="s">
        <v>2168</v>
      </c>
      <c r="E1058" s="17" t="s">
        <v>2162</v>
      </c>
      <c r="F1058" s="22" t="s">
        <v>2155</v>
      </c>
      <c r="G1058" s="22" t="s">
        <v>2155</v>
      </c>
      <c r="H1058" s="19" t="s">
        <v>76</v>
      </c>
      <c r="I1058" s="8" t="s">
        <v>50</v>
      </c>
      <c r="J1058" s="19" t="s">
        <v>77</v>
      </c>
      <c r="K1058" s="19" t="s">
        <v>26</v>
      </c>
      <c r="L1058" s="8" t="str">
        <f t="shared" si="32"/>
        <v>Mountain View_CA</v>
      </c>
      <c r="M1058" s="9" t="str">
        <f t="shared" si="33"/>
        <v>-122.081596374511_Parking and TDM</v>
      </c>
      <c r="N1058" s="19" t="s">
        <v>26</v>
      </c>
      <c r="O1058" s="5"/>
      <c r="P1058" s="5"/>
      <c r="Q1058">
        <f>VLOOKUP($L1058,LocID!$B$2:$I$966, 7, FALSE)</f>
        <v>-122.08159637451099</v>
      </c>
      <c r="S1058"/>
    </row>
    <row r="1059" spans="1:19" ht="33" x14ac:dyDescent="0.25">
      <c r="A1059" s="5">
        <v>191</v>
      </c>
      <c r="B1059" s="6">
        <v>2015.0808999999999</v>
      </c>
      <c r="C1059" s="9" t="s">
        <v>138</v>
      </c>
      <c r="D1059" s="19" t="s">
        <v>2169</v>
      </c>
      <c r="E1059" s="19" t="s">
        <v>2164</v>
      </c>
      <c r="F1059" s="19" t="s">
        <v>2155</v>
      </c>
      <c r="G1059" s="19" t="s">
        <v>2155</v>
      </c>
      <c r="H1059" s="19" t="s">
        <v>76</v>
      </c>
      <c r="I1059" s="8" t="s">
        <v>50</v>
      </c>
      <c r="J1059" s="19" t="s">
        <v>77</v>
      </c>
      <c r="K1059" s="19" t="s">
        <v>23</v>
      </c>
      <c r="L1059" s="8" t="str">
        <f t="shared" si="32"/>
        <v>Mountain View_CA</v>
      </c>
      <c r="M1059" s="9" t="str">
        <f t="shared" si="33"/>
        <v>-122.081596374511_Multimodal</v>
      </c>
      <c r="N1059" s="19" t="s">
        <v>23</v>
      </c>
      <c r="O1059" s="5"/>
      <c r="P1059" s="5"/>
      <c r="Q1059">
        <f>VLOOKUP($L1059,LocID!$B$2:$I$966, 7, FALSE)</f>
        <v>-122.08159637451099</v>
      </c>
      <c r="S1059"/>
    </row>
    <row r="1060" spans="1:19" ht="33" x14ac:dyDescent="0.25">
      <c r="A1060" s="5">
        <v>244</v>
      </c>
      <c r="B1060" s="6">
        <v>2015.1142</v>
      </c>
      <c r="C1060" s="9" t="s">
        <v>138</v>
      </c>
      <c r="D1060" s="17" t="s">
        <v>2170</v>
      </c>
      <c r="E1060" s="17" t="s">
        <v>2171</v>
      </c>
      <c r="F1060" s="9" t="s">
        <v>2155</v>
      </c>
      <c r="G1060" s="9" t="s">
        <v>2155</v>
      </c>
      <c r="H1060" s="9" t="s">
        <v>76</v>
      </c>
      <c r="I1060" s="8" t="s">
        <v>50</v>
      </c>
      <c r="J1060" s="9" t="s">
        <v>77</v>
      </c>
      <c r="K1060" s="9" t="s">
        <v>23</v>
      </c>
      <c r="L1060" s="8" t="str">
        <f t="shared" si="32"/>
        <v>Mountain View_CA</v>
      </c>
      <c r="M1060" s="9" t="str">
        <f t="shared" si="33"/>
        <v>-122.081596374511_Multimodal</v>
      </c>
      <c r="N1060" s="9" t="s">
        <v>23</v>
      </c>
      <c r="O1060" s="5"/>
      <c r="P1060" s="5"/>
      <c r="Q1060">
        <f>VLOOKUP($L1060,LocID!$B$2:$I$966, 7, FALSE)</f>
        <v>-122.08159637451099</v>
      </c>
      <c r="S1060"/>
    </row>
    <row r="1061" spans="1:19" ht="33" x14ac:dyDescent="0.25">
      <c r="A1061" s="5">
        <v>1626</v>
      </c>
      <c r="B1061" s="6">
        <v>2012.5730000000001</v>
      </c>
      <c r="C1061" s="12" t="s">
        <v>110</v>
      </c>
      <c r="D1061" s="12" t="s">
        <v>2172</v>
      </c>
      <c r="E1061" s="12" t="s">
        <v>2173</v>
      </c>
      <c r="F1061" s="12" t="s">
        <v>2174</v>
      </c>
      <c r="G1061" s="12" t="s">
        <v>2174</v>
      </c>
      <c r="H1061" s="8" t="s">
        <v>20</v>
      </c>
      <c r="I1061" s="9" t="s">
        <v>740</v>
      </c>
      <c r="J1061" s="8" t="s">
        <v>740</v>
      </c>
      <c r="K1061" s="12" t="s">
        <v>23</v>
      </c>
      <c r="L1061" s="8" t="str">
        <f t="shared" si="32"/>
        <v>Nanaimo_Canada</v>
      </c>
      <c r="M1061" s="9" t="str">
        <f t="shared" si="33"/>
        <v>-124.012001037597_Multimodal</v>
      </c>
      <c r="N1061" s="12" t="s">
        <v>23</v>
      </c>
      <c r="O1061" s="5"/>
      <c r="P1061" s="5"/>
      <c r="Q1061">
        <f>VLOOKUP($L1061,LocID!$B$2:$I$966, 7, FALSE)</f>
        <v>-124.012001037597</v>
      </c>
      <c r="S1061"/>
    </row>
    <row r="1062" spans="1:19" ht="33" x14ac:dyDescent="0.25">
      <c r="A1062" s="5">
        <v>1982</v>
      </c>
      <c r="B1062" s="6">
        <v>2012.0572999999999</v>
      </c>
      <c r="C1062" s="8" t="s">
        <v>65</v>
      </c>
      <c r="D1062" s="8" t="s">
        <v>2172</v>
      </c>
      <c r="E1062" s="8" t="s">
        <v>2173</v>
      </c>
      <c r="F1062" s="10" t="s">
        <v>2174</v>
      </c>
      <c r="G1062" s="10" t="s">
        <v>2174</v>
      </c>
      <c r="H1062" s="8" t="s">
        <v>20</v>
      </c>
      <c r="I1062" s="9" t="s">
        <v>740</v>
      </c>
      <c r="J1062" s="8" t="s">
        <v>740</v>
      </c>
      <c r="K1062" s="8" t="s">
        <v>23</v>
      </c>
      <c r="L1062" s="8" t="str">
        <f t="shared" si="32"/>
        <v>Nanaimo_Canada</v>
      </c>
      <c r="M1062" s="9" t="str">
        <f t="shared" si="33"/>
        <v>-124.012001037597_Multimodal</v>
      </c>
      <c r="N1062" s="8" t="s">
        <v>23</v>
      </c>
      <c r="O1062" s="5"/>
      <c r="P1062" s="5"/>
      <c r="Q1062">
        <f>VLOOKUP($L1062,LocID!$B$2:$I$966, 7, FALSE)</f>
        <v>-124.012001037597</v>
      </c>
      <c r="S1062"/>
    </row>
    <row r="1063" spans="1:19" ht="22.5" x14ac:dyDescent="0.25">
      <c r="A1063" s="5">
        <v>2396</v>
      </c>
      <c r="B1063" s="6">
        <v>2014.0733</v>
      </c>
      <c r="C1063" s="8" t="s">
        <v>92</v>
      </c>
      <c r="D1063" s="16" t="s">
        <v>2175</v>
      </c>
      <c r="E1063" s="16" t="s">
        <v>2176</v>
      </c>
      <c r="F1063" s="8" t="s">
        <v>22</v>
      </c>
      <c r="G1063" s="8" t="s">
        <v>2177</v>
      </c>
      <c r="H1063" s="8" t="s">
        <v>20</v>
      </c>
      <c r="I1063" s="8" t="s">
        <v>832</v>
      </c>
      <c r="J1063" s="8" t="s">
        <v>22</v>
      </c>
      <c r="K1063" s="12" t="s">
        <v>188</v>
      </c>
      <c r="L1063" s="8" t="str">
        <f t="shared" si="32"/>
        <v>Nanjing_China</v>
      </c>
      <c r="M1063" s="9" t="str">
        <f t="shared" si="33"/>
        <v>118.765983581542_Design and Engineering</v>
      </c>
      <c r="N1063" s="12" t="s">
        <v>188</v>
      </c>
      <c r="O1063" s="5"/>
      <c r="P1063" s="5"/>
      <c r="Q1063">
        <f>VLOOKUP($L1063,LocID!$B$2:$I$966, 7, FALSE)</f>
        <v>118.765983581542</v>
      </c>
      <c r="S1063"/>
    </row>
    <row r="1064" spans="1:19" ht="33" x14ac:dyDescent="0.25">
      <c r="A1064" s="5">
        <v>958</v>
      </c>
      <c r="B1064" s="6">
        <v>2010.05</v>
      </c>
      <c r="C1064" s="8" t="s">
        <v>204</v>
      </c>
      <c r="D1064" s="11" t="s">
        <v>2178</v>
      </c>
      <c r="E1064" s="8" t="s">
        <v>2179</v>
      </c>
      <c r="F1064" s="10" t="s">
        <v>2180</v>
      </c>
      <c r="G1064" s="10" t="s">
        <v>2180</v>
      </c>
      <c r="H1064" s="8" t="s">
        <v>49</v>
      </c>
      <c r="I1064" s="8" t="s">
        <v>50</v>
      </c>
      <c r="J1064" s="8" t="s">
        <v>51</v>
      </c>
      <c r="K1064" s="8" t="s">
        <v>26</v>
      </c>
      <c r="L1064" s="8" t="str">
        <f t="shared" si="32"/>
        <v>Nantucket_MA</v>
      </c>
      <c r="M1064" s="9" t="str">
        <f t="shared" si="33"/>
        <v>-70.0761489868164_Parking and TDM</v>
      </c>
      <c r="N1064" s="8" t="s">
        <v>26</v>
      </c>
      <c r="O1064" s="5"/>
      <c r="P1064" s="5"/>
      <c r="Q1064">
        <f>VLOOKUP($L1064,LocID!$B$2:$I$966, 7, FALSE)</f>
        <v>-70.076148986816406</v>
      </c>
      <c r="S1064"/>
    </row>
    <row r="1065" spans="1:19" ht="33" x14ac:dyDescent="0.25">
      <c r="A1065" s="5">
        <v>2016</v>
      </c>
      <c r="B1065" s="6">
        <v>2013.0707</v>
      </c>
      <c r="C1065" s="8" t="s">
        <v>65</v>
      </c>
      <c r="D1065" s="8" t="s">
        <v>2181</v>
      </c>
      <c r="E1065" s="8" t="s">
        <v>2179</v>
      </c>
      <c r="F1065" s="8" t="s">
        <v>2180</v>
      </c>
      <c r="G1065" s="8" t="s">
        <v>2180</v>
      </c>
      <c r="H1065" s="8" t="s">
        <v>49</v>
      </c>
      <c r="I1065" s="8" t="s">
        <v>50</v>
      </c>
      <c r="J1065" s="8" t="s">
        <v>51</v>
      </c>
      <c r="K1065" s="12" t="s">
        <v>26</v>
      </c>
      <c r="L1065" s="8" t="str">
        <f t="shared" si="32"/>
        <v>Nantucket_MA</v>
      </c>
      <c r="M1065" s="9" t="str">
        <f t="shared" si="33"/>
        <v>-70.0761489868164_Parking and TDM</v>
      </c>
      <c r="N1065" s="12" t="s">
        <v>26</v>
      </c>
      <c r="O1065" s="5"/>
      <c r="P1065" s="5"/>
      <c r="Q1065">
        <f>VLOOKUP($L1065,LocID!$B$2:$I$966, 7, FALSE)</f>
        <v>-70.076148986816406</v>
      </c>
      <c r="S1065"/>
    </row>
    <row r="1066" spans="1:19" x14ac:dyDescent="0.25">
      <c r="A1066" s="5">
        <v>307</v>
      </c>
      <c r="B1066" s="13">
        <v>2007.3130000000001</v>
      </c>
      <c r="C1066" s="10">
        <v>2007</v>
      </c>
      <c r="D1066" s="10" t="s">
        <v>2182</v>
      </c>
      <c r="E1066" s="10" t="s">
        <v>2183</v>
      </c>
      <c r="F1066" s="10" t="s">
        <v>2184</v>
      </c>
      <c r="G1066" s="10" t="s">
        <v>2184</v>
      </c>
      <c r="H1066" s="10" t="s">
        <v>76</v>
      </c>
      <c r="I1066" s="8" t="s">
        <v>50</v>
      </c>
      <c r="J1066" s="10" t="s">
        <v>77</v>
      </c>
      <c r="K1066" s="10" t="s">
        <v>52</v>
      </c>
      <c r="L1066" s="8" t="str">
        <f t="shared" si="32"/>
        <v>Napa_CA</v>
      </c>
      <c r="M1066" s="9" t="str">
        <f t="shared" si="33"/>
        <v>-122.285217285156_Transit</v>
      </c>
      <c r="N1066" s="10" t="s">
        <v>52</v>
      </c>
      <c r="O1066" s="5"/>
      <c r="P1066" s="5"/>
      <c r="Q1066">
        <f>VLOOKUP($L1066,LocID!$B$2:$I$966, 7, FALSE)</f>
        <v>-122.28521728515599</v>
      </c>
      <c r="S1066"/>
    </row>
    <row r="1067" spans="1:19" x14ac:dyDescent="0.25">
      <c r="A1067" s="5">
        <v>1434</v>
      </c>
      <c r="B1067" s="6">
        <v>2011.6959999999999</v>
      </c>
      <c r="C1067" s="8" t="s">
        <v>233</v>
      </c>
      <c r="D1067" s="8" t="s">
        <v>2185</v>
      </c>
      <c r="E1067" s="8" t="s">
        <v>2183</v>
      </c>
      <c r="F1067" s="10" t="s">
        <v>2184</v>
      </c>
      <c r="G1067" s="10" t="s">
        <v>2184</v>
      </c>
      <c r="H1067" s="8" t="s">
        <v>76</v>
      </c>
      <c r="I1067" s="8" t="s">
        <v>50</v>
      </c>
      <c r="J1067" s="8" t="s">
        <v>77</v>
      </c>
      <c r="K1067" s="8" t="s">
        <v>52</v>
      </c>
      <c r="L1067" s="8" t="str">
        <f t="shared" si="32"/>
        <v>Napa_CA</v>
      </c>
      <c r="M1067" s="9" t="str">
        <f t="shared" si="33"/>
        <v>-122.285217285156_Transit</v>
      </c>
      <c r="N1067" s="8" t="s">
        <v>52</v>
      </c>
      <c r="O1067" s="5"/>
      <c r="P1067" s="5"/>
      <c r="Q1067">
        <f>VLOOKUP($L1067,LocID!$B$2:$I$966, 7, FALSE)</f>
        <v>-122.28521728515599</v>
      </c>
      <c r="S1067"/>
    </row>
    <row r="1068" spans="1:19" x14ac:dyDescent="0.25">
      <c r="A1068" s="5">
        <v>1752</v>
      </c>
      <c r="B1068" s="6">
        <v>2012.866</v>
      </c>
      <c r="C1068" s="12" t="s">
        <v>90</v>
      </c>
      <c r="D1068" s="12" t="s">
        <v>2186</v>
      </c>
      <c r="E1068" s="12" t="s">
        <v>2183</v>
      </c>
      <c r="F1068" s="12" t="s">
        <v>2184</v>
      </c>
      <c r="G1068" s="12" t="s">
        <v>2184</v>
      </c>
      <c r="H1068" s="12" t="s">
        <v>76</v>
      </c>
      <c r="I1068" s="8" t="s">
        <v>50</v>
      </c>
      <c r="J1068" s="12" t="s">
        <v>77</v>
      </c>
      <c r="K1068" s="12" t="s">
        <v>52</v>
      </c>
      <c r="L1068" s="8" t="str">
        <f t="shared" si="32"/>
        <v>Napa_CA</v>
      </c>
      <c r="M1068" s="9" t="str">
        <f t="shared" si="33"/>
        <v>-122.285217285156_Transit</v>
      </c>
      <c r="N1068" s="12" t="s">
        <v>52</v>
      </c>
      <c r="O1068" s="5"/>
      <c r="P1068" s="5"/>
      <c r="Q1068">
        <f>VLOOKUP($L1068,LocID!$B$2:$I$966, 7, FALSE)</f>
        <v>-122.28521728515599</v>
      </c>
      <c r="S1068"/>
    </row>
    <row r="1069" spans="1:19" ht="33" x14ac:dyDescent="0.25">
      <c r="A1069" s="5">
        <v>246</v>
      </c>
      <c r="B1069" s="6">
        <v>2015.1089999999999</v>
      </c>
      <c r="C1069" s="9" t="s">
        <v>138</v>
      </c>
      <c r="D1069" s="9" t="s">
        <v>2187</v>
      </c>
      <c r="E1069" s="9" t="s">
        <v>2188</v>
      </c>
      <c r="F1069" s="9" t="s">
        <v>2184</v>
      </c>
      <c r="G1069" s="9" t="s">
        <v>2184</v>
      </c>
      <c r="H1069" s="9" t="s">
        <v>76</v>
      </c>
      <c r="I1069" s="8" t="s">
        <v>50</v>
      </c>
      <c r="J1069" s="9" t="s">
        <v>77</v>
      </c>
      <c r="K1069" s="9" t="s">
        <v>26</v>
      </c>
      <c r="L1069" s="8" t="str">
        <f t="shared" si="32"/>
        <v>Napa_CA</v>
      </c>
      <c r="M1069" s="9" t="str">
        <f t="shared" si="33"/>
        <v>-122.285217285156_Parking and TDM</v>
      </c>
      <c r="N1069" s="9" t="s">
        <v>26</v>
      </c>
      <c r="O1069" s="5"/>
      <c r="P1069" s="5"/>
      <c r="Q1069">
        <f>VLOOKUP($L1069,LocID!$B$2:$I$966, 7, FALSE)</f>
        <v>-122.28521728515599</v>
      </c>
      <c r="S1069"/>
    </row>
    <row r="1070" spans="1:19" ht="33" x14ac:dyDescent="0.25">
      <c r="A1070" s="5">
        <v>2114</v>
      </c>
      <c r="B1070" s="6">
        <v>2013.1130000000001</v>
      </c>
      <c r="C1070" s="8" t="s">
        <v>112</v>
      </c>
      <c r="D1070" s="8" t="s">
        <v>2189</v>
      </c>
      <c r="E1070" s="8" t="s">
        <v>2190</v>
      </c>
      <c r="F1070" s="8" t="s">
        <v>2191</v>
      </c>
      <c r="G1070" s="8" t="s">
        <v>2191</v>
      </c>
      <c r="H1070" s="8" t="s">
        <v>76</v>
      </c>
      <c r="I1070" s="8" t="s">
        <v>50</v>
      </c>
      <c r="J1070" s="8" t="s">
        <v>77</v>
      </c>
      <c r="K1070" s="12" t="s">
        <v>23</v>
      </c>
      <c r="L1070" s="8" t="str">
        <f t="shared" si="32"/>
        <v>NAS North Island_CA</v>
      </c>
      <c r="M1070" s="9" t="str">
        <f t="shared" si="33"/>
        <v>-117.204002380371_Multimodal</v>
      </c>
      <c r="N1070" s="12" t="s">
        <v>23</v>
      </c>
      <c r="O1070" s="5"/>
      <c r="P1070" s="5"/>
      <c r="Q1070">
        <f>VLOOKUP($L1070,LocID!$B$2:$I$966, 7, FALSE)</f>
        <v>-117.20400238037099</v>
      </c>
      <c r="S1070"/>
    </row>
    <row r="1071" spans="1:19" x14ac:dyDescent="0.25">
      <c r="A1071" s="5">
        <v>1506</v>
      </c>
      <c r="B1071" s="6">
        <v>2011.829</v>
      </c>
      <c r="C1071" s="8" t="s">
        <v>147</v>
      </c>
      <c r="D1071" s="8" t="s">
        <v>2192</v>
      </c>
      <c r="E1071" s="8" t="s">
        <v>2193</v>
      </c>
      <c r="F1071" s="10" t="s">
        <v>2194</v>
      </c>
      <c r="G1071" s="10" t="s">
        <v>2194</v>
      </c>
      <c r="H1071" s="8" t="s">
        <v>865</v>
      </c>
      <c r="I1071" s="8" t="s">
        <v>50</v>
      </c>
      <c r="J1071" s="8" t="s">
        <v>220</v>
      </c>
      <c r="K1071" s="8" t="s">
        <v>98</v>
      </c>
      <c r="L1071" s="8" t="str">
        <f t="shared" si="32"/>
        <v>Nashville_TN</v>
      </c>
      <c r="M1071" s="9" t="str">
        <f t="shared" si="33"/>
        <v>-86.7781600952148_PACT</v>
      </c>
      <c r="N1071" s="8" t="s">
        <v>98</v>
      </c>
      <c r="O1071" s="5"/>
      <c r="P1071" s="5"/>
      <c r="Q1071">
        <f>VLOOKUP($L1071,LocID!$B$2:$I$966, 7, FALSE)</f>
        <v>-86.778160095214801</v>
      </c>
      <c r="S1071"/>
    </row>
    <row r="1072" spans="1:19" x14ac:dyDescent="0.25">
      <c r="A1072" s="5">
        <v>2113</v>
      </c>
      <c r="B1072" s="6">
        <v>2013.0549000000001</v>
      </c>
      <c r="C1072" s="8" t="s">
        <v>112</v>
      </c>
      <c r="D1072" s="20" t="s">
        <v>2195</v>
      </c>
      <c r="E1072" s="20" t="s">
        <v>2196</v>
      </c>
      <c r="F1072" s="20" t="s">
        <v>2194</v>
      </c>
      <c r="G1072" s="20" t="s">
        <v>2194</v>
      </c>
      <c r="H1072" s="20" t="s">
        <v>865</v>
      </c>
      <c r="I1072" s="8" t="s">
        <v>50</v>
      </c>
      <c r="J1072" s="20" t="s">
        <v>220</v>
      </c>
      <c r="K1072" s="12" t="s">
        <v>52</v>
      </c>
      <c r="L1072" s="8" t="str">
        <f t="shared" si="32"/>
        <v>Nashville_TN</v>
      </c>
      <c r="M1072" s="9" t="str">
        <f t="shared" si="33"/>
        <v>-86.7781600952148_Transit</v>
      </c>
      <c r="N1072" s="12" t="s">
        <v>52</v>
      </c>
      <c r="O1072" s="5"/>
      <c r="P1072" s="5"/>
      <c r="Q1072">
        <f>VLOOKUP($L1072,LocID!$B$2:$I$966, 7, FALSE)</f>
        <v>-86.778160095214801</v>
      </c>
      <c r="S1072"/>
    </row>
    <row r="1073" spans="1:19" x14ac:dyDescent="0.25">
      <c r="A1073" s="5">
        <v>2290</v>
      </c>
      <c r="B1073" s="6">
        <v>2014.0331000000001</v>
      </c>
      <c r="C1073" s="19" t="s">
        <v>151</v>
      </c>
      <c r="D1073" s="20" t="s">
        <v>2197</v>
      </c>
      <c r="E1073" s="20" t="s">
        <v>2198</v>
      </c>
      <c r="F1073" s="19" t="s">
        <v>2194</v>
      </c>
      <c r="G1073" s="19" t="s">
        <v>2194</v>
      </c>
      <c r="H1073" s="19" t="s">
        <v>865</v>
      </c>
      <c r="I1073" s="8" t="s">
        <v>50</v>
      </c>
      <c r="J1073" s="19" t="s">
        <v>220</v>
      </c>
      <c r="K1073" s="12" t="s">
        <v>52</v>
      </c>
      <c r="L1073" s="8" t="str">
        <f t="shared" si="32"/>
        <v>Nashville_TN</v>
      </c>
      <c r="M1073" s="9" t="str">
        <f t="shared" si="33"/>
        <v>-86.7781600952148_Transit</v>
      </c>
      <c r="N1073" s="12" t="s">
        <v>52</v>
      </c>
      <c r="O1073" s="5"/>
      <c r="P1073" s="5"/>
      <c r="Q1073">
        <f>VLOOKUP($L1073,LocID!$B$2:$I$966, 7, FALSE)</f>
        <v>-86.778160095214801</v>
      </c>
      <c r="S1073"/>
    </row>
    <row r="1074" spans="1:19" x14ac:dyDescent="0.25">
      <c r="A1074" s="5">
        <v>121</v>
      </c>
      <c r="B1074" s="6">
        <v>2015.0429999999999</v>
      </c>
      <c r="C1074" s="9" t="s">
        <v>138</v>
      </c>
      <c r="D1074" s="17" t="s">
        <v>2199</v>
      </c>
      <c r="E1074" s="17" t="s">
        <v>2196</v>
      </c>
      <c r="F1074" s="19" t="s">
        <v>2194</v>
      </c>
      <c r="G1074" s="19" t="s">
        <v>2194</v>
      </c>
      <c r="H1074" s="19" t="s">
        <v>865</v>
      </c>
      <c r="I1074" s="8" t="s">
        <v>50</v>
      </c>
      <c r="J1074" s="8" t="s">
        <v>220</v>
      </c>
      <c r="K1074" s="19" t="s">
        <v>52</v>
      </c>
      <c r="L1074" s="8" t="str">
        <f t="shared" si="32"/>
        <v>Nashville_TN</v>
      </c>
      <c r="M1074" s="9" t="str">
        <f t="shared" si="33"/>
        <v>-86.7781600952148_Transit</v>
      </c>
      <c r="N1074" s="19" t="s">
        <v>52</v>
      </c>
      <c r="O1074" s="5"/>
      <c r="P1074" s="5"/>
      <c r="Q1074">
        <f>VLOOKUP($L1074,LocID!$B$2:$I$966, 7, FALSE)</f>
        <v>-86.778160095214801</v>
      </c>
      <c r="S1074"/>
    </row>
    <row r="1075" spans="1:19" ht="33" x14ac:dyDescent="0.25">
      <c r="A1075" s="5">
        <v>729</v>
      </c>
      <c r="B1075" s="6">
        <v>2009.021</v>
      </c>
      <c r="C1075" s="8" t="s">
        <v>37</v>
      </c>
      <c r="D1075" s="11" t="s">
        <v>2200</v>
      </c>
      <c r="E1075" s="8" t="s">
        <v>213</v>
      </c>
      <c r="F1075" s="10" t="s">
        <v>2201</v>
      </c>
      <c r="G1075" s="10" t="s">
        <v>2201</v>
      </c>
      <c r="H1075" s="8" t="s">
        <v>49</v>
      </c>
      <c r="I1075" s="8" t="s">
        <v>50</v>
      </c>
      <c r="J1075" s="8" t="s">
        <v>55</v>
      </c>
      <c r="K1075" s="8" t="s">
        <v>26</v>
      </c>
      <c r="L1075" s="8" t="str">
        <f t="shared" si="32"/>
        <v>Needham_MA</v>
      </c>
      <c r="M1075" s="9" t="str">
        <f t="shared" si="33"/>
        <v>-71.2360534667968_Parking and TDM</v>
      </c>
      <c r="N1075" s="8" t="s">
        <v>26</v>
      </c>
      <c r="O1075" s="5"/>
      <c r="P1075" s="5"/>
      <c r="Q1075">
        <f>VLOOKUP($L1075,LocID!$B$2:$I$966, 7, FALSE)</f>
        <v>-71.236053466796804</v>
      </c>
      <c r="S1075"/>
    </row>
    <row r="1076" spans="1:19" ht="33" x14ac:dyDescent="0.25">
      <c r="A1076" s="5">
        <v>1055</v>
      </c>
      <c r="B1076" s="6">
        <v>2010.518</v>
      </c>
      <c r="C1076" s="8" t="s">
        <v>68</v>
      </c>
      <c r="D1076" s="11" t="s">
        <v>2202</v>
      </c>
      <c r="E1076" s="8" t="s">
        <v>2203</v>
      </c>
      <c r="F1076" s="10" t="s">
        <v>2201</v>
      </c>
      <c r="G1076" s="10" t="s">
        <v>2201</v>
      </c>
      <c r="H1076" s="8" t="s">
        <v>49</v>
      </c>
      <c r="I1076" s="8" t="s">
        <v>50</v>
      </c>
      <c r="J1076" s="8" t="s">
        <v>51</v>
      </c>
      <c r="K1076" s="8" t="s">
        <v>26</v>
      </c>
      <c r="L1076" s="8" t="str">
        <f t="shared" si="32"/>
        <v>Needham_MA</v>
      </c>
      <c r="M1076" s="9" t="str">
        <f t="shared" si="33"/>
        <v>-71.2360534667968_Parking and TDM</v>
      </c>
      <c r="N1076" s="8" t="s">
        <v>26</v>
      </c>
      <c r="O1076" s="5"/>
      <c r="P1076" s="5"/>
      <c r="Q1076">
        <f>VLOOKUP($L1076,LocID!$B$2:$I$966, 7, FALSE)</f>
        <v>-71.236053466796804</v>
      </c>
      <c r="S1076"/>
    </row>
    <row r="1077" spans="1:19" ht="22.5" x14ac:dyDescent="0.25">
      <c r="A1077" s="5">
        <v>2176</v>
      </c>
      <c r="B1077" s="6">
        <v>2014.0300999999999</v>
      </c>
      <c r="C1077" s="8" t="s">
        <v>115</v>
      </c>
      <c r="D1077" s="8" t="s">
        <v>2204</v>
      </c>
      <c r="E1077" s="8" t="s">
        <v>2205</v>
      </c>
      <c r="F1077" s="8" t="s">
        <v>2206</v>
      </c>
      <c r="G1077" s="8" t="s">
        <v>2206</v>
      </c>
      <c r="H1077" s="8" t="s">
        <v>808</v>
      </c>
      <c r="I1077" s="8" t="s">
        <v>50</v>
      </c>
      <c r="J1077" s="8" t="s">
        <v>61</v>
      </c>
      <c r="K1077" s="12" t="s">
        <v>188</v>
      </c>
      <c r="L1077" s="8" t="str">
        <f t="shared" si="32"/>
        <v>New Albany_IN</v>
      </c>
      <c r="M1077" s="9" t="str">
        <f t="shared" si="33"/>
        <v>-85.8246307373046_Design and Engineering</v>
      </c>
      <c r="N1077" s="12" t="s">
        <v>188</v>
      </c>
      <c r="O1077" s="5"/>
      <c r="P1077" s="5"/>
      <c r="Q1077">
        <f>VLOOKUP($L1077,LocID!$B$2:$I$966, 7, FALSE)</f>
        <v>-85.824630737304602</v>
      </c>
      <c r="S1077"/>
    </row>
    <row r="1078" spans="1:19" ht="33" x14ac:dyDescent="0.25">
      <c r="A1078" s="5">
        <v>1755</v>
      </c>
      <c r="B1078" s="6">
        <v>2012.7070000000001</v>
      </c>
      <c r="C1078" s="12" t="s">
        <v>90</v>
      </c>
      <c r="D1078" s="12" t="s">
        <v>2207</v>
      </c>
      <c r="E1078" s="12" t="s">
        <v>2208</v>
      </c>
      <c r="F1078" s="12" t="s">
        <v>2209</v>
      </c>
      <c r="G1078" s="12" t="s">
        <v>2209</v>
      </c>
      <c r="H1078" s="12" t="s">
        <v>815</v>
      </c>
      <c r="I1078" s="8" t="s">
        <v>50</v>
      </c>
      <c r="J1078" s="12" t="s">
        <v>51</v>
      </c>
      <c r="K1078" s="12" t="s">
        <v>23</v>
      </c>
      <c r="L1078" s="8" t="str">
        <f t="shared" si="32"/>
        <v>New Brunswick_NJ</v>
      </c>
      <c r="M1078" s="9" t="str">
        <f t="shared" si="33"/>
        <v>-74.4438095092773_Multimodal</v>
      </c>
      <c r="N1078" s="12" t="s">
        <v>23</v>
      </c>
      <c r="O1078" s="5"/>
      <c r="P1078" s="5"/>
      <c r="Q1078">
        <f>VLOOKUP($L1078,LocID!$B$2:$I$966, 7, FALSE)</f>
        <v>-74.443809509277301</v>
      </c>
      <c r="S1078"/>
    </row>
    <row r="1079" spans="1:19" ht="33" x14ac:dyDescent="0.25">
      <c r="A1079" s="5">
        <v>2272</v>
      </c>
      <c r="B1079" s="6">
        <v>2014.0363</v>
      </c>
      <c r="C1079" s="8" t="s">
        <v>151</v>
      </c>
      <c r="D1079" s="8" t="s">
        <v>2210</v>
      </c>
      <c r="E1079" s="8" t="s">
        <v>2211</v>
      </c>
      <c r="F1079" s="8" t="s">
        <v>2212</v>
      </c>
      <c r="G1079" s="8" t="s">
        <v>2212</v>
      </c>
      <c r="H1079" s="8" t="s">
        <v>2213</v>
      </c>
      <c r="I1079" s="8" t="s">
        <v>50</v>
      </c>
      <c r="J1079" s="8" t="s">
        <v>51</v>
      </c>
      <c r="K1079" s="12" t="s">
        <v>23</v>
      </c>
      <c r="L1079" s="8" t="str">
        <f t="shared" si="32"/>
        <v>New Castle_DE</v>
      </c>
      <c r="M1079" s="9" t="str">
        <f t="shared" si="33"/>
        <v>-75.5639419555664_Multimodal</v>
      </c>
      <c r="N1079" s="12" t="s">
        <v>23</v>
      </c>
      <c r="O1079" s="5"/>
      <c r="P1079" s="5"/>
      <c r="Q1079">
        <f>VLOOKUP($L1079,LocID!$B$2:$I$966, 7, FALSE)</f>
        <v>-75.563941955566406</v>
      </c>
      <c r="S1079"/>
    </row>
    <row r="1080" spans="1:19" ht="33" x14ac:dyDescent="0.25">
      <c r="A1080" s="5">
        <v>2399</v>
      </c>
      <c r="B1080" s="6">
        <v>2014.08</v>
      </c>
      <c r="C1080" s="8" t="s">
        <v>92</v>
      </c>
      <c r="D1080" s="16" t="s">
        <v>2214</v>
      </c>
      <c r="E1080" s="16" t="s">
        <v>2211</v>
      </c>
      <c r="F1080" s="8" t="s">
        <v>2212</v>
      </c>
      <c r="G1080" s="8" t="s">
        <v>2212</v>
      </c>
      <c r="H1080" s="8" t="s">
        <v>2213</v>
      </c>
      <c r="I1080" s="8" t="s">
        <v>50</v>
      </c>
      <c r="J1080" s="8" t="s">
        <v>51</v>
      </c>
      <c r="K1080" s="12" t="s">
        <v>23</v>
      </c>
      <c r="L1080" s="8" t="str">
        <f t="shared" si="32"/>
        <v>New Castle_DE</v>
      </c>
      <c r="M1080" s="9" t="str">
        <f t="shared" si="33"/>
        <v>-75.5639419555664_Multimodal</v>
      </c>
      <c r="N1080" s="12" t="s">
        <v>23</v>
      </c>
      <c r="O1080" s="5"/>
      <c r="P1080" s="5"/>
      <c r="Q1080">
        <f>VLOOKUP($L1080,LocID!$B$2:$I$966, 7, FALSE)</f>
        <v>-75.563941955566406</v>
      </c>
      <c r="S1080"/>
    </row>
    <row r="1081" spans="1:19" ht="33" x14ac:dyDescent="0.25">
      <c r="A1081" s="5">
        <v>472</v>
      </c>
      <c r="B1081" s="13">
        <v>2007.2329999999999</v>
      </c>
      <c r="C1081" s="10">
        <v>2007</v>
      </c>
      <c r="D1081" s="10" t="s">
        <v>2215</v>
      </c>
      <c r="E1081" s="10" t="s">
        <v>2216</v>
      </c>
      <c r="F1081" s="10" t="s">
        <v>2217</v>
      </c>
      <c r="G1081" s="10" t="s">
        <v>2217</v>
      </c>
      <c r="H1081" s="10" t="s">
        <v>874</v>
      </c>
      <c r="I1081" s="8" t="s">
        <v>50</v>
      </c>
      <c r="J1081" s="10" t="s">
        <v>51</v>
      </c>
      <c r="K1081" s="10" t="s">
        <v>72</v>
      </c>
      <c r="L1081" s="8" t="str">
        <f t="shared" si="32"/>
        <v>New Haven_CT</v>
      </c>
      <c r="M1081" s="9" t="str">
        <f t="shared" si="33"/>
        <v>-72.9246215820312_Multimodal</v>
      </c>
      <c r="N1081" s="10" t="s">
        <v>23</v>
      </c>
      <c r="O1081" s="5">
        <v>1</v>
      </c>
      <c r="P1081" s="5"/>
      <c r="Q1081">
        <f>VLOOKUP($L1081,LocID!$B$2:$I$966, 7, FALSE)</f>
        <v>-72.924621582031193</v>
      </c>
      <c r="S1081"/>
    </row>
    <row r="1082" spans="1:19" ht="33" x14ac:dyDescent="0.25">
      <c r="A1082" s="5">
        <v>496</v>
      </c>
      <c r="B1082" s="13">
        <v>2007.453</v>
      </c>
      <c r="C1082" s="10">
        <v>2007</v>
      </c>
      <c r="D1082" s="10" t="s">
        <v>2218</v>
      </c>
      <c r="E1082" s="10" t="s">
        <v>2219</v>
      </c>
      <c r="F1082" s="10" t="s">
        <v>2217</v>
      </c>
      <c r="G1082" s="10" t="s">
        <v>2217</v>
      </c>
      <c r="H1082" s="10" t="s">
        <v>874</v>
      </c>
      <c r="I1082" s="8" t="s">
        <v>50</v>
      </c>
      <c r="J1082" s="10" t="s">
        <v>51</v>
      </c>
      <c r="K1082" s="10" t="s">
        <v>23</v>
      </c>
      <c r="L1082" s="8" t="str">
        <f t="shared" si="32"/>
        <v>New Haven_CT</v>
      </c>
      <c r="M1082" s="9" t="str">
        <f t="shared" si="33"/>
        <v>-72.9246215820312_Multimodal</v>
      </c>
      <c r="N1082" s="10" t="s">
        <v>23</v>
      </c>
      <c r="O1082" s="5"/>
      <c r="P1082" s="5"/>
      <c r="Q1082">
        <f>VLOOKUP($L1082,LocID!$B$2:$I$966, 7, FALSE)</f>
        <v>-72.924621582031193</v>
      </c>
      <c r="S1082"/>
    </row>
    <row r="1083" spans="1:19" ht="33" x14ac:dyDescent="0.25">
      <c r="A1083" s="5">
        <v>579</v>
      </c>
      <c r="B1083" s="6">
        <v>2008.1869999999999</v>
      </c>
      <c r="C1083" s="8" t="s">
        <v>104</v>
      </c>
      <c r="D1083" s="11" t="s">
        <v>2220</v>
      </c>
      <c r="E1083" s="8" t="s">
        <v>2221</v>
      </c>
      <c r="F1083" s="10" t="s">
        <v>2217</v>
      </c>
      <c r="G1083" s="10" t="s">
        <v>2217</v>
      </c>
      <c r="H1083" s="8" t="s">
        <v>874</v>
      </c>
      <c r="I1083" s="8" t="s">
        <v>50</v>
      </c>
      <c r="J1083" s="8" t="s">
        <v>51</v>
      </c>
      <c r="K1083" s="8" t="s">
        <v>23</v>
      </c>
      <c r="L1083" s="8" t="str">
        <f t="shared" si="32"/>
        <v>New Haven_CT</v>
      </c>
      <c r="M1083" s="9" t="str">
        <f t="shared" si="33"/>
        <v>-72.9246215820312_Multimodal</v>
      </c>
      <c r="N1083" s="8" t="s">
        <v>23</v>
      </c>
      <c r="O1083" s="5"/>
      <c r="P1083" s="5"/>
      <c r="Q1083">
        <f>VLOOKUP($L1083,LocID!$B$2:$I$966, 7, FALSE)</f>
        <v>-72.924621582031193</v>
      </c>
      <c r="S1083"/>
    </row>
    <row r="1084" spans="1:19" ht="33" x14ac:dyDescent="0.25">
      <c r="A1084" s="5">
        <v>749</v>
      </c>
      <c r="B1084" s="6">
        <v>2009.127</v>
      </c>
      <c r="C1084" s="8" t="s">
        <v>37</v>
      </c>
      <c r="D1084" s="11" t="s">
        <v>2222</v>
      </c>
      <c r="E1084" s="8" t="s">
        <v>2223</v>
      </c>
      <c r="F1084" s="10" t="s">
        <v>2217</v>
      </c>
      <c r="G1084" s="10" t="s">
        <v>2217</v>
      </c>
      <c r="H1084" s="8" t="s">
        <v>874</v>
      </c>
      <c r="I1084" s="8" t="s">
        <v>50</v>
      </c>
      <c r="J1084" s="8" t="s">
        <v>55</v>
      </c>
      <c r="K1084" s="8" t="s">
        <v>23</v>
      </c>
      <c r="L1084" s="8" t="str">
        <f t="shared" si="32"/>
        <v>New Haven_CT</v>
      </c>
      <c r="M1084" s="9" t="str">
        <f t="shared" si="33"/>
        <v>-72.9246215820312_Multimodal</v>
      </c>
      <c r="N1084" s="8" t="s">
        <v>23</v>
      </c>
      <c r="O1084" s="5"/>
      <c r="P1084" s="5"/>
      <c r="Q1084">
        <f>VLOOKUP($L1084,LocID!$B$2:$I$966, 7, FALSE)</f>
        <v>-72.924621582031193</v>
      </c>
      <c r="S1084"/>
    </row>
    <row r="1085" spans="1:19" ht="33" x14ac:dyDescent="0.25">
      <c r="A1085" s="5">
        <v>975</v>
      </c>
      <c r="B1085" s="6">
        <v>2009.3119999999999</v>
      </c>
      <c r="C1085" s="8" t="s">
        <v>204</v>
      </c>
      <c r="D1085" s="11" t="s">
        <v>2224</v>
      </c>
      <c r="E1085" s="8" t="s">
        <v>2221</v>
      </c>
      <c r="F1085" s="10" t="s">
        <v>2217</v>
      </c>
      <c r="G1085" s="10" t="s">
        <v>2217</v>
      </c>
      <c r="H1085" s="8" t="s">
        <v>874</v>
      </c>
      <c r="I1085" s="8" t="s">
        <v>50</v>
      </c>
      <c r="J1085" s="8" t="s">
        <v>55</v>
      </c>
      <c r="K1085" s="8" t="s">
        <v>23</v>
      </c>
      <c r="L1085" s="8" t="str">
        <f t="shared" si="32"/>
        <v>New Haven_CT</v>
      </c>
      <c r="M1085" s="9" t="str">
        <f t="shared" si="33"/>
        <v>-72.9246215820312_Multimodal</v>
      </c>
      <c r="N1085" s="8" t="s">
        <v>23</v>
      </c>
      <c r="O1085" s="5"/>
      <c r="P1085" s="5"/>
      <c r="Q1085">
        <f>VLOOKUP($L1085,LocID!$B$2:$I$966, 7, FALSE)</f>
        <v>-72.924621582031193</v>
      </c>
      <c r="S1085"/>
    </row>
    <row r="1086" spans="1:19" x14ac:dyDescent="0.25">
      <c r="A1086" s="5">
        <v>1067</v>
      </c>
      <c r="B1086" s="6">
        <v>2010.3679999999999</v>
      </c>
      <c r="C1086" s="8" t="s">
        <v>68</v>
      </c>
      <c r="D1086" s="11" t="s">
        <v>2225</v>
      </c>
      <c r="E1086" s="8" t="s">
        <v>2221</v>
      </c>
      <c r="F1086" s="10" t="s">
        <v>2217</v>
      </c>
      <c r="G1086" s="10" t="s">
        <v>2217</v>
      </c>
      <c r="H1086" s="8" t="s">
        <v>874</v>
      </c>
      <c r="I1086" s="8" t="s">
        <v>50</v>
      </c>
      <c r="J1086" s="8" t="s">
        <v>51</v>
      </c>
      <c r="K1086" s="8" t="s">
        <v>52</v>
      </c>
      <c r="L1086" s="8" t="str">
        <f t="shared" si="32"/>
        <v>New Haven_CT</v>
      </c>
      <c r="M1086" s="9" t="str">
        <f t="shared" si="33"/>
        <v>-72.9246215820312_Transit</v>
      </c>
      <c r="N1086" s="8" t="s">
        <v>52</v>
      </c>
      <c r="O1086" s="5"/>
      <c r="P1086" s="5"/>
      <c r="Q1086">
        <f>VLOOKUP($L1086,LocID!$B$2:$I$966, 7, FALSE)</f>
        <v>-72.924621582031193</v>
      </c>
      <c r="S1086"/>
    </row>
    <row r="1087" spans="1:19" ht="33" x14ac:dyDescent="0.25">
      <c r="A1087" s="5">
        <v>1174</v>
      </c>
      <c r="B1087" s="6">
        <v>2010.6659999999999</v>
      </c>
      <c r="C1087" s="8" t="s">
        <v>274</v>
      </c>
      <c r="D1087" s="11" t="s">
        <v>2226</v>
      </c>
      <c r="E1087" s="8" t="s">
        <v>2221</v>
      </c>
      <c r="F1087" s="10" t="s">
        <v>2217</v>
      </c>
      <c r="G1087" s="10" t="s">
        <v>2217</v>
      </c>
      <c r="H1087" s="8" t="s">
        <v>874</v>
      </c>
      <c r="I1087" s="8" t="s">
        <v>50</v>
      </c>
      <c r="J1087" s="8" t="s">
        <v>51</v>
      </c>
      <c r="K1087" s="8" t="s">
        <v>26</v>
      </c>
      <c r="L1087" s="8" t="str">
        <f t="shared" si="32"/>
        <v>New Haven_CT</v>
      </c>
      <c r="M1087" s="9" t="str">
        <f t="shared" si="33"/>
        <v>-72.9246215820312_Parking and TDM</v>
      </c>
      <c r="N1087" s="8" t="s">
        <v>26</v>
      </c>
      <c r="O1087" s="5"/>
      <c r="P1087" s="5"/>
      <c r="Q1087">
        <f>VLOOKUP($L1087,LocID!$B$2:$I$966, 7, FALSE)</f>
        <v>-72.924621582031193</v>
      </c>
      <c r="S1087"/>
    </row>
    <row r="1088" spans="1:19" x14ac:dyDescent="0.25">
      <c r="A1088" s="5">
        <v>1196</v>
      </c>
      <c r="B1088" s="6">
        <v>2010.6369999999999</v>
      </c>
      <c r="C1088" s="8" t="s">
        <v>274</v>
      </c>
      <c r="D1088" s="11" t="s">
        <v>2227</v>
      </c>
      <c r="E1088" s="8" t="s">
        <v>2221</v>
      </c>
      <c r="F1088" s="10" t="s">
        <v>2217</v>
      </c>
      <c r="G1088" s="10" t="s">
        <v>2217</v>
      </c>
      <c r="H1088" s="8" t="s">
        <v>874</v>
      </c>
      <c r="I1088" s="8" t="s">
        <v>50</v>
      </c>
      <c r="J1088" s="8" t="s">
        <v>51</v>
      </c>
      <c r="K1088" s="8" t="s">
        <v>52</v>
      </c>
      <c r="L1088" s="8" t="str">
        <f t="shared" si="32"/>
        <v>New Haven_CT</v>
      </c>
      <c r="M1088" s="9" t="str">
        <f t="shared" si="33"/>
        <v>-72.9246215820312_Transit</v>
      </c>
      <c r="N1088" s="8" t="s">
        <v>52</v>
      </c>
      <c r="O1088" s="5"/>
      <c r="P1088" s="5"/>
      <c r="Q1088">
        <f>VLOOKUP($L1088,LocID!$B$2:$I$966, 7, FALSE)</f>
        <v>-72.924621582031193</v>
      </c>
      <c r="S1088"/>
    </row>
    <row r="1089" spans="1:19" ht="33" x14ac:dyDescent="0.25">
      <c r="A1089" s="5">
        <v>1204</v>
      </c>
      <c r="B1089" s="6">
        <v>2010.652</v>
      </c>
      <c r="C1089" s="8" t="s">
        <v>274</v>
      </c>
      <c r="D1089" s="11" t="s">
        <v>2228</v>
      </c>
      <c r="E1089" s="8" t="s">
        <v>2229</v>
      </c>
      <c r="F1089" s="10" t="s">
        <v>2217</v>
      </c>
      <c r="G1089" s="10" t="s">
        <v>2217</v>
      </c>
      <c r="H1089" s="8" t="s">
        <v>874</v>
      </c>
      <c r="I1089" s="8" t="s">
        <v>50</v>
      </c>
      <c r="J1089" s="8" t="s">
        <v>51</v>
      </c>
      <c r="K1089" s="8" t="s">
        <v>23</v>
      </c>
      <c r="L1089" s="8" t="str">
        <f t="shared" si="32"/>
        <v>New Haven_CT</v>
      </c>
      <c r="M1089" s="9" t="str">
        <f t="shared" si="33"/>
        <v>-72.9246215820312_Multimodal</v>
      </c>
      <c r="N1089" s="8" t="s">
        <v>23</v>
      </c>
      <c r="O1089" s="5"/>
      <c r="P1089" s="5"/>
      <c r="Q1089">
        <f>VLOOKUP($L1089,LocID!$B$2:$I$966, 7, FALSE)</f>
        <v>-72.924621582031193</v>
      </c>
      <c r="S1089"/>
    </row>
    <row r="1090" spans="1:19" ht="33" x14ac:dyDescent="0.25">
      <c r="A1090" s="5">
        <v>1372</v>
      </c>
      <c r="B1090" s="6">
        <v>2011.5319999999999</v>
      </c>
      <c r="C1090" s="8" t="s">
        <v>409</v>
      </c>
      <c r="D1090" s="11" t="s">
        <v>2230</v>
      </c>
      <c r="E1090" s="8" t="s">
        <v>2223</v>
      </c>
      <c r="F1090" s="10" t="s">
        <v>2217</v>
      </c>
      <c r="G1090" s="10" t="s">
        <v>2217</v>
      </c>
      <c r="H1090" s="8" t="s">
        <v>874</v>
      </c>
      <c r="I1090" s="8" t="s">
        <v>50</v>
      </c>
      <c r="J1090" s="8" t="s">
        <v>51</v>
      </c>
      <c r="K1090" s="8" t="s">
        <v>23</v>
      </c>
      <c r="L1090" s="8" t="str">
        <f t="shared" ref="L1090:L1153" si="34">IF(H1090="INT", G1090&amp;"_"&amp;I1090,  G1090&amp;"_"&amp;H1090)</f>
        <v>New Haven_CT</v>
      </c>
      <c r="M1090" s="9" t="str">
        <f t="shared" ref="M1090:M1153" si="35">Q1090&amp;"_"&amp;N1090</f>
        <v>-72.9246215820312_Multimodal</v>
      </c>
      <c r="N1090" s="8" t="s">
        <v>23</v>
      </c>
      <c r="O1090" s="5"/>
      <c r="P1090" s="5"/>
      <c r="Q1090">
        <f>VLOOKUP($L1090,LocID!$B$2:$I$966, 7, FALSE)</f>
        <v>-72.924621582031193</v>
      </c>
      <c r="S1090"/>
    </row>
    <row r="1091" spans="1:19" ht="33" x14ac:dyDescent="0.25">
      <c r="A1091" s="5">
        <v>1507</v>
      </c>
      <c r="B1091" s="13">
        <v>2012.175</v>
      </c>
      <c r="C1091" s="10" t="s">
        <v>147</v>
      </c>
      <c r="D1091" s="10" t="s">
        <v>2231</v>
      </c>
      <c r="E1091" s="10" t="s">
        <v>2223</v>
      </c>
      <c r="F1091" s="10" t="s">
        <v>2217</v>
      </c>
      <c r="G1091" s="10" t="s">
        <v>2217</v>
      </c>
      <c r="H1091" s="10" t="s">
        <v>874</v>
      </c>
      <c r="I1091" s="8" t="s">
        <v>50</v>
      </c>
      <c r="J1091" s="10" t="s">
        <v>51</v>
      </c>
      <c r="K1091" s="8" t="s">
        <v>23</v>
      </c>
      <c r="L1091" s="8" t="str">
        <f t="shared" si="34"/>
        <v>New Haven_CT</v>
      </c>
      <c r="M1091" s="9" t="str">
        <f t="shared" si="35"/>
        <v>-72.9246215820312_Multimodal</v>
      </c>
      <c r="N1091" s="8" t="s">
        <v>23</v>
      </c>
      <c r="O1091" s="5"/>
      <c r="P1091" s="5"/>
      <c r="Q1091">
        <f>VLOOKUP($L1091,LocID!$B$2:$I$966, 7, FALSE)</f>
        <v>-72.924621582031193</v>
      </c>
      <c r="S1091"/>
    </row>
    <row r="1092" spans="1:19" ht="33" x14ac:dyDescent="0.25">
      <c r="A1092" s="5">
        <v>1665</v>
      </c>
      <c r="B1092" s="6">
        <v>2012.461</v>
      </c>
      <c r="C1092" s="8" t="s">
        <v>110</v>
      </c>
      <c r="D1092" s="8" t="s">
        <v>2232</v>
      </c>
      <c r="E1092" s="8" t="s">
        <v>2223</v>
      </c>
      <c r="F1092" s="8" t="s">
        <v>2217</v>
      </c>
      <c r="G1092" s="8" t="s">
        <v>2217</v>
      </c>
      <c r="H1092" s="8" t="s">
        <v>874</v>
      </c>
      <c r="I1092" s="8" t="s">
        <v>50</v>
      </c>
      <c r="J1092" s="8" t="s">
        <v>51</v>
      </c>
      <c r="K1092" s="12" t="s">
        <v>23</v>
      </c>
      <c r="L1092" s="8" t="str">
        <f t="shared" si="34"/>
        <v>New Haven_CT</v>
      </c>
      <c r="M1092" s="9" t="str">
        <f t="shared" si="35"/>
        <v>-72.9246215820312_Multimodal</v>
      </c>
      <c r="N1092" s="12" t="s">
        <v>23</v>
      </c>
      <c r="O1092" s="5"/>
      <c r="P1092" s="5"/>
      <c r="Q1092">
        <f>VLOOKUP($L1092,LocID!$B$2:$I$966, 7, FALSE)</f>
        <v>-72.924621582031193</v>
      </c>
      <c r="S1092"/>
    </row>
    <row r="1093" spans="1:19" ht="33" x14ac:dyDescent="0.25">
      <c r="A1093" s="5">
        <v>2115</v>
      </c>
      <c r="B1093" s="6">
        <v>2013.0587</v>
      </c>
      <c r="C1093" s="8" t="s">
        <v>112</v>
      </c>
      <c r="D1093" s="8" t="s">
        <v>2233</v>
      </c>
      <c r="E1093" s="8" t="s">
        <v>2234</v>
      </c>
      <c r="F1093" s="8" t="s">
        <v>2217</v>
      </c>
      <c r="G1093" s="8" t="s">
        <v>2217</v>
      </c>
      <c r="H1093" s="8" t="s">
        <v>874</v>
      </c>
      <c r="I1093" s="8" t="s">
        <v>50</v>
      </c>
      <c r="J1093" s="8" t="s">
        <v>51</v>
      </c>
      <c r="K1093" s="12" t="s">
        <v>23</v>
      </c>
      <c r="L1093" s="8" t="str">
        <f t="shared" si="34"/>
        <v>New Haven_CT</v>
      </c>
      <c r="M1093" s="9" t="str">
        <f t="shared" si="35"/>
        <v>-72.9246215820312_Multimodal</v>
      </c>
      <c r="N1093" s="12" t="s">
        <v>23</v>
      </c>
      <c r="O1093" s="5"/>
      <c r="P1093" s="5"/>
      <c r="Q1093">
        <f>VLOOKUP($L1093,LocID!$B$2:$I$966, 7, FALSE)</f>
        <v>-72.924621582031193</v>
      </c>
      <c r="S1093"/>
    </row>
    <row r="1094" spans="1:19" x14ac:dyDescent="0.25">
      <c r="A1094" s="5">
        <v>29</v>
      </c>
      <c r="B1094" s="6">
        <v>2015.0030999999999</v>
      </c>
      <c r="C1094" s="22" t="s">
        <v>253</v>
      </c>
      <c r="D1094" s="16" t="s">
        <v>2235</v>
      </c>
      <c r="E1094" s="16" t="s">
        <v>2236</v>
      </c>
      <c r="F1094" s="8" t="s">
        <v>2217</v>
      </c>
      <c r="G1094" s="8" t="s">
        <v>2217</v>
      </c>
      <c r="H1094" s="19" t="s">
        <v>874</v>
      </c>
      <c r="I1094" s="8" t="s">
        <v>50</v>
      </c>
      <c r="J1094" s="19" t="s">
        <v>51</v>
      </c>
      <c r="K1094" s="19" t="s">
        <v>52</v>
      </c>
      <c r="L1094" s="8" t="str">
        <f t="shared" si="34"/>
        <v>New Haven_CT</v>
      </c>
      <c r="M1094" s="9" t="str">
        <f t="shared" si="35"/>
        <v>-72.9246215820312_Transit</v>
      </c>
      <c r="N1094" s="19" t="s">
        <v>52</v>
      </c>
      <c r="O1094" s="5"/>
      <c r="P1094" s="5"/>
      <c r="Q1094">
        <f>VLOOKUP($L1094,LocID!$B$2:$I$966, 7, FALSE)</f>
        <v>-72.924621582031193</v>
      </c>
      <c r="S1094"/>
    </row>
    <row r="1095" spans="1:19" ht="33" x14ac:dyDescent="0.25">
      <c r="A1095" s="5">
        <v>247</v>
      </c>
      <c r="B1095" s="6">
        <v>2015.1063999999999</v>
      </c>
      <c r="C1095" s="9" t="s">
        <v>138</v>
      </c>
      <c r="D1095" s="17" t="s">
        <v>2237</v>
      </c>
      <c r="E1095" s="17" t="s">
        <v>2223</v>
      </c>
      <c r="F1095" s="9" t="s">
        <v>2217</v>
      </c>
      <c r="G1095" s="9" t="s">
        <v>2217</v>
      </c>
      <c r="H1095" s="9" t="s">
        <v>874</v>
      </c>
      <c r="I1095" s="8" t="s">
        <v>50</v>
      </c>
      <c r="J1095" s="9" t="s">
        <v>51</v>
      </c>
      <c r="K1095" s="9" t="s">
        <v>26</v>
      </c>
      <c r="L1095" s="8" t="str">
        <f t="shared" si="34"/>
        <v>New Haven_CT</v>
      </c>
      <c r="M1095" s="9" t="str">
        <f t="shared" si="35"/>
        <v>-72.9246215820312_Parking and TDM</v>
      </c>
      <c r="N1095" s="9" t="s">
        <v>26</v>
      </c>
      <c r="O1095" s="5"/>
      <c r="P1095" s="5"/>
      <c r="Q1095">
        <f>VLOOKUP($L1095,LocID!$B$2:$I$966, 7, FALSE)</f>
        <v>-72.924621582031193</v>
      </c>
      <c r="S1095"/>
    </row>
    <row r="1096" spans="1:19" ht="33" x14ac:dyDescent="0.25">
      <c r="A1096" s="5">
        <v>289</v>
      </c>
      <c r="B1096" s="6">
        <v>2015.1346000000001</v>
      </c>
      <c r="C1096" s="9" t="s">
        <v>138</v>
      </c>
      <c r="D1096" s="17" t="s">
        <v>2238</v>
      </c>
      <c r="E1096" s="17" t="s">
        <v>2236</v>
      </c>
      <c r="F1096" s="9" t="s">
        <v>2217</v>
      </c>
      <c r="G1096" s="9" t="s">
        <v>2217</v>
      </c>
      <c r="H1096" s="9" t="s">
        <v>874</v>
      </c>
      <c r="I1096" s="8" t="s">
        <v>50</v>
      </c>
      <c r="J1096" s="9" t="s">
        <v>51</v>
      </c>
      <c r="K1096" s="9" t="s">
        <v>26</v>
      </c>
      <c r="L1096" s="8" t="str">
        <f t="shared" si="34"/>
        <v>New Haven_CT</v>
      </c>
      <c r="M1096" s="9" t="str">
        <f t="shared" si="35"/>
        <v>-72.9246215820312_Parking and TDM</v>
      </c>
      <c r="N1096" s="9" t="s">
        <v>26</v>
      </c>
      <c r="O1096" s="5"/>
      <c r="P1096" s="5"/>
      <c r="Q1096">
        <f>VLOOKUP($L1096,LocID!$B$2:$I$966, 7, FALSE)</f>
        <v>-72.924621582031193</v>
      </c>
      <c r="S1096"/>
    </row>
    <row r="1097" spans="1:19" ht="33" x14ac:dyDescent="0.25">
      <c r="A1097" s="5">
        <v>220</v>
      </c>
      <c r="B1097" s="6">
        <v>2015.0941</v>
      </c>
      <c r="C1097" s="9" t="s">
        <v>138</v>
      </c>
      <c r="D1097" s="17" t="s">
        <v>2239</v>
      </c>
      <c r="E1097" s="17" t="s">
        <v>2240</v>
      </c>
      <c r="F1097" s="9" t="s">
        <v>2241</v>
      </c>
      <c r="G1097" s="9" t="s">
        <v>2241</v>
      </c>
      <c r="H1097" s="9" t="s">
        <v>874</v>
      </c>
      <c r="I1097" s="8" t="s">
        <v>50</v>
      </c>
      <c r="J1097" s="9" t="s">
        <v>51</v>
      </c>
      <c r="K1097" s="9" t="s">
        <v>26</v>
      </c>
      <c r="L1097" s="8" t="str">
        <f t="shared" si="34"/>
        <v>New London_CT</v>
      </c>
      <c r="M1097" s="9" t="str">
        <f t="shared" si="35"/>
        <v>-72.0964736938476_Parking and TDM</v>
      </c>
      <c r="N1097" s="9" t="s">
        <v>26</v>
      </c>
      <c r="O1097" s="5"/>
      <c r="P1097" s="5"/>
      <c r="Q1097">
        <f>VLOOKUP($L1097,LocID!$B$2:$I$966, 7, FALSE)</f>
        <v>-72.096473693847599</v>
      </c>
      <c r="S1097"/>
    </row>
    <row r="1098" spans="1:19" ht="33" x14ac:dyDescent="0.25">
      <c r="A1098" s="5">
        <v>551</v>
      </c>
      <c r="B1098" s="6">
        <v>2008.037</v>
      </c>
      <c r="C1098" s="8" t="s">
        <v>104</v>
      </c>
      <c r="D1098" s="11" t="s">
        <v>2242</v>
      </c>
      <c r="E1098" s="8" t="s">
        <v>2243</v>
      </c>
      <c r="F1098" s="10" t="s">
        <v>2244</v>
      </c>
      <c r="G1098" s="10" t="s">
        <v>2244</v>
      </c>
      <c r="H1098" s="8" t="s">
        <v>384</v>
      </c>
      <c r="I1098" s="8" t="s">
        <v>50</v>
      </c>
      <c r="J1098" s="8" t="s">
        <v>220</v>
      </c>
      <c r="K1098" s="8" t="s">
        <v>26</v>
      </c>
      <c r="L1098" s="8" t="str">
        <f t="shared" si="34"/>
        <v>New Orleans_LA</v>
      </c>
      <c r="M1098" s="9" t="str">
        <f t="shared" si="35"/>
        <v>-90.0777511596679_Parking and TDM</v>
      </c>
      <c r="N1098" s="8" t="s">
        <v>26</v>
      </c>
      <c r="O1098" s="5"/>
      <c r="P1098" s="5"/>
      <c r="Q1098">
        <f>VLOOKUP($L1098,LocID!$B$2:$I$966, 7, FALSE)</f>
        <v>-90.077751159667898</v>
      </c>
      <c r="S1098"/>
    </row>
    <row r="1099" spans="1:19" ht="33" x14ac:dyDescent="0.25">
      <c r="A1099" s="5">
        <v>1109</v>
      </c>
      <c r="B1099" s="6">
        <v>2010.568</v>
      </c>
      <c r="C1099" s="8" t="s">
        <v>43</v>
      </c>
      <c r="D1099" s="11" t="s">
        <v>2245</v>
      </c>
      <c r="E1099" s="8" t="s">
        <v>2246</v>
      </c>
      <c r="F1099" s="10" t="s">
        <v>2244</v>
      </c>
      <c r="G1099" s="10" t="s">
        <v>2244</v>
      </c>
      <c r="H1099" s="8" t="s">
        <v>384</v>
      </c>
      <c r="I1099" s="8" t="s">
        <v>50</v>
      </c>
      <c r="J1099" s="8" t="s">
        <v>220</v>
      </c>
      <c r="K1099" s="8" t="s">
        <v>23</v>
      </c>
      <c r="L1099" s="8" t="str">
        <f t="shared" si="34"/>
        <v>New Orleans_LA</v>
      </c>
      <c r="M1099" s="9" t="str">
        <f t="shared" si="35"/>
        <v>-90.0777511596679_Multimodal</v>
      </c>
      <c r="N1099" s="8" t="s">
        <v>23</v>
      </c>
      <c r="O1099" s="5"/>
      <c r="P1099" s="5"/>
      <c r="Q1099">
        <f>VLOOKUP($L1099,LocID!$B$2:$I$966, 7, FALSE)</f>
        <v>-90.077751159667898</v>
      </c>
      <c r="S1099"/>
    </row>
    <row r="1100" spans="1:19" x14ac:dyDescent="0.25">
      <c r="A1100" s="5">
        <v>1175</v>
      </c>
      <c r="B1100" s="6">
        <v>2011.1379999999999</v>
      </c>
      <c r="C1100" s="8" t="s">
        <v>274</v>
      </c>
      <c r="D1100" s="11" t="s">
        <v>2247</v>
      </c>
      <c r="E1100" s="8" t="s">
        <v>2246</v>
      </c>
      <c r="F1100" s="10" t="s">
        <v>2244</v>
      </c>
      <c r="G1100" s="10" t="s">
        <v>2244</v>
      </c>
      <c r="H1100" s="8" t="s">
        <v>384</v>
      </c>
      <c r="I1100" s="8" t="s">
        <v>50</v>
      </c>
      <c r="J1100" s="8" t="s">
        <v>220</v>
      </c>
      <c r="K1100" s="8" t="s">
        <v>52</v>
      </c>
      <c r="L1100" s="8" t="str">
        <f t="shared" si="34"/>
        <v>New Orleans_LA</v>
      </c>
      <c r="M1100" s="9" t="str">
        <f t="shared" si="35"/>
        <v>-90.0777511596679_Transit</v>
      </c>
      <c r="N1100" s="8" t="s">
        <v>52</v>
      </c>
      <c r="O1100" s="5"/>
      <c r="P1100" s="5"/>
      <c r="Q1100">
        <f>VLOOKUP($L1100,LocID!$B$2:$I$966, 7, FALSE)</f>
        <v>-90.077751159667898</v>
      </c>
      <c r="S1100"/>
    </row>
    <row r="1101" spans="1:19" ht="33" x14ac:dyDescent="0.25">
      <c r="A1101" s="5">
        <v>1440</v>
      </c>
      <c r="B1101" s="6">
        <v>2011.7090000000001</v>
      </c>
      <c r="C1101" s="8" t="s">
        <v>233</v>
      </c>
      <c r="D1101" s="8" t="s">
        <v>2248</v>
      </c>
      <c r="E1101" s="8" t="s">
        <v>2246</v>
      </c>
      <c r="F1101" s="10" t="s">
        <v>2244</v>
      </c>
      <c r="G1101" s="10" t="s">
        <v>2244</v>
      </c>
      <c r="H1101" s="8" t="s">
        <v>384</v>
      </c>
      <c r="I1101" s="8" t="s">
        <v>50</v>
      </c>
      <c r="J1101" s="8" t="s">
        <v>220</v>
      </c>
      <c r="K1101" s="8" t="s">
        <v>72</v>
      </c>
      <c r="L1101" s="8" t="str">
        <f t="shared" si="34"/>
        <v>New Orleans_LA</v>
      </c>
      <c r="M1101" s="9" t="str">
        <f t="shared" si="35"/>
        <v>-90.0777511596679_Multimodal</v>
      </c>
      <c r="N1101" s="8" t="s">
        <v>23</v>
      </c>
      <c r="O1101" s="5">
        <v>1</v>
      </c>
      <c r="P1101" s="5"/>
      <c r="Q1101">
        <f>VLOOKUP($L1101,LocID!$B$2:$I$966, 7, FALSE)</f>
        <v>-90.077751159667898</v>
      </c>
      <c r="S1101"/>
    </row>
    <row r="1102" spans="1:19" x14ac:dyDescent="0.25">
      <c r="A1102" s="5">
        <v>1940</v>
      </c>
      <c r="B1102" s="6">
        <v>2013.0164</v>
      </c>
      <c r="C1102" s="12" t="s">
        <v>246</v>
      </c>
      <c r="D1102" s="12" t="s">
        <v>2249</v>
      </c>
      <c r="E1102" s="15" t="s">
        <v>2250</v>
      </c>
      <c r="F1102" s="15" t="s">
        <v>2244</v>
      </c>
      <c r="G1102" s="15" t="s">
        <v>2244</v>
      </c>
      <c r="H1102" s="15" t="s">
        <v>384</v>
      </c>
      <c r="I1102" s="8" t="s">
        <v>50</v>
      </c>
      <c r="J1102" s="15" t="s">
        <v>220</v>
      </c>
      <c r="K1102" s="12" t="s">
        <v>52</v>
      </c>
      <c r="L1102" s="8" t="str">
        <f t="shared" si="34"/>
        <v>New Orleans_LA</v>
      </c>
      <c r="M1102" s="9" t="str">
        <f t="shared" si="35"/>
        <v>-90.0777511596679_Transit</v>
      </c>
      <c r="N1102" s="12" t="s">
        <v>52</v>
      </c>
      <c r="O1102" s="5"/>
      <c r="P1102" s="5"/>
      <c r="Q1102">
        <f>VLOOKUP($L1102,LocID!$B$2:$I$966, 7, FALSE)</f>
        <v>-90.077751159667898</v>
      </c>
      <c r="S1102"/>
    </row>
    <row r="1103" spans="1:19" ht="33" x14ac:dyDescent="0.25">
      <c r="A1103" s="5">
        <v>2018</v>
      </c>
      <c r="B1103" s="6">
        <v>2013.0816</v>
      </c>
      <c r="C1103" s="19" t="s">
        <v>65</v>
      </c>
      <c r="D1103" s="20" t="s">
        <v>2251</v>
      </c>
      <c r="E1103" s="20" t="s">
        <v>2252</v>
      </c>
      <c r="F1103" s="20" t="s">
        <v>2244</v>
      </c>
      <c r="G1103" s="20" t="s">
        <v>2244</v>
      </c>
      <c r="H1103" s="20" t="s">
        <v>384</v>
      </c>
      <c r="I1103" s="8" t="s">
        <v>50</v>
      </c>
      <c r="J1103" s="20" t="s">
        <v>220</v>
      </c>
      <c r="K1103" s="12" t="s">
        <v>23</v>
      </c>
      <c r="L1103" s="8" t="str">
        <f t="shared" si="34"/>
        <v>New Orleans_LA</v>
      </c>
      <c r="M1103" s="9" t="str">
        <f t="shared" si="35"/>
        <v>-90.0777511596679_Multimodal</v>
      </c>
      <c r="N1103" s="12" t="s">
        <v>23</v>
      </c>
      <c r="O1103" s="5"/>
      <c r="P1103" s="5"/>
      <c r="Q1103">
        <f>VLOOKUP($L1103,LocID!$B$2:$I$966, 7, FALSE)</f>
        <v>-90.077751159667898</v>
      </c>
      <c r="S1103"/>
    </row>
    <row r="1104" spans="1:19" ht="33" x14ac:dyDescent="0.25">
      <c r="A1104" s="5">
        <v>2116</v>
      </c>
      <c r="B1104" s="6">
        <v>2013.0912000000001</v>
      </c>
      <c r="C1104" s="19" t="s">
        <v>112</v>
      </c>
      <c r="D1104" s="20" t="s">
        <v>2253</v>
      </c>
      <c r="E1104" s="20" t="s">
        <v>2254</v>
      </c>
      <c r="F1104" s="20" t="s">
        <v>2244</v>
      </c>
      <c r="G1104" s="20" t="s">
        <v>2244</v>
      </c>
      <c r="H1104" s="20" t="s">
        <v>384</v>
      </c>
      <c r="I1104" s="8" t="s">
        <v>50</v>
      </c>
      <c r="J1104" s="20" t="s">
        <v>220</v>
      </c>
      <c r="K1104" s="12" t="s">
        <v>72</v>
      </c>
      <c r="L1104" s="8" t="str">
        <f t="shared" si="34"/>
        <v>New Orleans_LA</v>
      </c>
      <c r="M1104" s="9" t="str">
        <f t="shared" si="35"/>
        <v>-90.0777511596679_Multimodal</v>
      </c>
      <c r="N1104" s="12" t="s">
        <v>23</v>
      </c>
      <c r="O1104" s="5">
        <v>1</v>
      </c>
      <c r="P1104" s="5"/>
      <c r="Q1104">
        <f>VLOOKUP($L1104,LocID!$B$2:$I$966, 7, FALSE)</f>
        <v>-90.077751159667898</v>
      </c>
      <c r="S1104"/>
    </row>
    <row r="1105" spans="1:19" ht="33" x14ac:dyDescent="0.25">
      <c r="A1105" s="5">
        <v>2126</v>
      </c>
      <c r="B1105" s="6">
        <v>2013.0733</v>
      </c>
      <c r="C1105" s="19" t="s">
        <v>112</v>
      </c>
      <c r="D1105" s="20" t="s">
        <v>2255</v>
      </c>
      <c r="E1105" s="20" t="s">
        <v>2246</v>
      </c>
      <c r="F1105" s="20" t="s">
        <v>2244</v>
      </c>
      <c r="G1105" s="20" t="s">
        <v>2244</v>
      </c>
      <c r="H1105" s="20" t="s">
        <v>384</v>
      </c>
      <c r="I1105" s="8" t="s">
        <v>50</v>
      </c>
      <c r="J1105" s="20" t="s">
        <v>220</v>
      </c>
      <c r="K1105" s="12" t="s">
        <v>72</v>
      </c>
      <c r="L1105" s="8" t="str">
        <f t="shared" si="34"/>
        <v>New Orleans_LA</v>
      </c>
      <c r="M1105" s="9" t="str">
        <f t="shared" si="35"/>
        <v>-90.0777511596679_Multimodal</v>
      </c>
      <c r="N1105" s="12" t="s">
        <v>23</v>
      </c>
      <c r="O1105" s="5">
        <v>1</v>
      </c>
      <c r="P1105" s="5"/>
      <c r="Q1105">
        <f>VLOOKUP($L1105,LocID!$B$2:$I$966, 7, FALSE)</f>
        <v>-90.077751159667898</v>
      </c>
      <c r="S1105"/>
    </row>
    <row r="1106" spans="1:19" x14ac:dyDescent="0.25">
      <c r="A1106" s="5">
        <v>1941</v>
      </c>
      <c r="B1106" s="6">
        <v>2013.0128</v>
      </c>
      <c r="C1106" s="12" t="s">
        <v>246</v>
      </c>
      <c r="D1106" s="12" t="s">
        <v>2256</v>
      </c>
      <c r="E1106" s="15" t="s">
        <v>1657</v>
      </c>
      <c r="F1106" s="15" t="s">
        <v>2257</v>
      </c>
      <c r="G1106" s="15" t="s">
        <v>2257</v>
      </c>
      <c r="H1106" s="15" t="s">
        <v>107</v>
      </c>
      <c r="I1106" s="8" t="s">
        <v>50</v>
      </c>
      <c r="J1106" s="15" t="s">
        <v>51</v>
      </c>
      <c r="K1106" s="12" t="s">
        <v>52</v>
      </c>
      <c r="L1106" s="8" t="str">
        <f t="shared" si="34"/>
        <v>New Paltz_NY</v>
      </c>
      <c r="M1106" s="9" t="str">
        <f t="shared" si="35"/>
        <v>-74.0784606933593_Transit</v>
      </c>
      <c r="N1106" s="12" t="s">
        <v>52</v>
      </c>
      <c r="O1106" s="5"/>
      <c r="P1106" s="5"/>
      <c r="Q1106">
        <f>VLOOKUP($L1106,LocID!$B$2:$I$966, 7, FALSE)</f>
        <v>-74.078460693359304</v>
      </c>
      <c r="S1106"/>
    </row>
    <row r="1107" spans="1:19" ht="33" x14ac:dyDescent="0.25">
      <c r="A1107" s="5">
        <v>2019</v>
      </c>
      <c r="B1107" s="6">
        <v>2013.0532000000001</v>
      </c>
      <c r="C1107" s="8" t="s">
        <v>65</v>
      </c>
      <c r="D1107" s="8" t="s">
        <v>2258</v>
      </c>
      <c r="E1107" s="8" t="s">
        <v>2259</v>
      </c>
      <c r="F1107" s="8" t="s">
        <v>2260</v>
      </c>
      <c r="G1107" s="8" t="s">
        <v>2260</v>
      </c>
      <c r="H1107" s="8" t="s">
        <v>107</v>
      </c>
      <c r="I1107" s="8" t="s">
        <v>50</v>
      </c>
      <c r="J1107" s="8" t="s">
        <v>51</v>
      </c>
      <c r="K1107" s="12" t="s">
        <v>23</v>
      </c>
      <c r="L1107" s="8" t="str">
        <f t="shared" si="34"/>
        <v>New Rochelle_NY</v>
      </c>
      <c r="M1107" s="9" t="str">
        <f t="shared" si="35"/>
        <v>-73.7867965698242_Multimodal</v>
      </c>
      <c r="N1107" s="12" t="s">
        <v>23</v>
      </c>
      <c r="O1107" s="5"/>
      <c r="P1107" s="5"/>
      <c r="Q1107">
        <f>VLOOKUP($L1107,LocID!$B$2:$I$966, 7, FALSE)</f>
        <v>-73.786796569824205</v>
      </c>
      <c r="S1107"/>
    </row>
    <row r="1108" spans="1:19" ht="22.5" x14ac:dyDescent="0.25">
      <c r="A1108" s="5">
        <v>221</v>
      </c>
      <c r="B1108" s="6">
        <v>2015.0978</v>
      </c>
      <c r="C1108" s="9" t="s">
        <v>138</v>
      </c>
      <c r="D1108" s="17" t="s">
        <v>2261</v>
      </c>
      <c r="E1108" s="17" t="s">
        <v>2259</v>
      </c>
      <c r="F1108" s="9" t="s">
        <v>2260</v>
      </c>
      <c r="G1108" s="9" t="s">
        <v>2260</v>
      </c>
      <c r="H1108" s="9" t="s">
        <v>107</v>
      </c>
      <c r="I1108" s="8" t="s">
        <v>50</v>
      </c>
      <c r="J1108" s="9" t="s">
        <v>51</v>
      </c>
      <c r="K1108" s="9" t="s">
        <v>188</v>
      </c>
      <c r="L1108" s="8" t="str">
        <f t="shared" si="34"/>
        <v>New Rochelle_NY</v>
      </c>
      <c r="M1108" s="9" t="str">
        <f t="shared" si="35"/>
        <v>-73.7867965698242_Design and Engineering</v>
      </c>
      <c r="N1108" s="9" t="s">
        <v>188</v>
      </c>
      <c r="O1108" s="5"/>
      <c r="P1108" s="5"/>
      <c r="Q1108">
        <f>VLOOKUP($L1108,LocID!$B$2:$I$966, 7, FALSE)</f>
        <v>-73.786796569824205</v>
      </c>
      <c r="S1108"/>
    </row>
    <row r="1109" spans="1:19" x14ac:dyDescent="0.25">
      <c r="A1109" s="5">
        <v>184</v>
      </c>
      <c r="B1109" s="6">
        <v>2015.0853</v>
      </c>
      <c r="C1109" s="9" t="s">
        <v>138</v>
      </c>
      <c r="D1109" s="17" t="s">
        <v>2262</v>
      </c>
      <c r="E1109" s="17" t="s">
        <v>737</v>
      </c>
      <c r="F1109" s="9" t="s">
        <v>2263</v>
      </c>
      <c r="G1109" s="9" t="s">
        <v>2264</v>
      </c>
      <c r="H1109" s="19" t="s">
        <v>739</v>
      </c>
      <c r="I1109" s="9" t="s">
        <v>740</v>
      </c>
      <c r="J1109" s="9" t="s">
        <v>740</v>
      </c>
      <c r="K1109" s="19" t="s">
        <v>52</v>
      </c>
      <c r="L1109" s="8" t="str">
        <f t="shared" si="34"/>
        <v>New Westminster_BC</v>
      </c>
      <c r="M1109" s="9" t="str">
        <f t="shared" si="35"/>
        <v>-122.896003723144_Transit</v>
      </c>
      <c r="N1109" s="19" t="s">
        <v>52</v>
      </c>
      <c r="O1109" s="5"/>
      <c r="P1109" s="5"/>
      <c r="Q1109">
        <f>VLOOKUP($L1109,LocID!$B$2:$I$966, 7, FALSE)</f>
        <v>-122.89600372314401</v>
      </c>
      <c r="S1109"/>
    </row>
    <row r="1110" spans="1:19" x14ac:dyDescent="0.25">
      <c r="A1110" s="5">
        <v>256</v>
      </c>
      <c r="B1110" s="6">
        <v>2015.1170999999999</v>
      </c>
      <c r="C1110" s="9" t="s">
        <v>138</v>
      </c>
      <c r="D1110" s="17" t="s">
        <v>2265</v>
      </c>
      <c r="E1110" s="17" t="s">
        <v>737</v>
      </c>
      <c r="F1110" s="9" t="s">
        <v>2263</v>
      </c>
      <c r="G1110" s="9" t="s">
        <v>2264</v>
      </c>
      <c r="H1110" s="19" t="s">
        <v>739</v>
      </c>
      <c r="I1110" s="9" t="s">
        <v>740</v>
      </c>
      <c r="J1110" s="9" t="s">
        <v>740</v>
      </c>
      <c r="K1110" s="9" t="s">
        <v>52</v>
      </c>
      <c r="L1110" s="8" t="str">
        <f t="shared" si="34"/>
        <v>New Westminster_BC</v>
      </c>
      <c r="M1110" s="9" t="str">
        <f t="shared" si="35"/>
        <v>-122.896003723144_Transit</v>
      </c>
      <c r="N1110" s="9" t="s">
        <v>52</v>
      </c>
      <c r="O1110" s="5"/>
      <c r="P1110" s="5"/>
      <c r="Q1110">
        <f>VLOOKUP($L1110,LocID!$B$2:$I$966, 7, FALSE)</f>
        <v>-122.89600372314401</v>
      </c>
      <c r="S1110"/>
    </row>
    <row r="1111" spans="1:19" x14ac:dyDescent="0.25">
      <c r="A1111" s="5">
        <v>2430</v>
      </c>
      <c r="B1111" s="6">
        <v>2014.0758000000001</v>
      </c>
      <c r="C1111" s="19" t="s">
        <v>92</v>
      </c>
      <c r="D1111" s="17" t="s">
        <v>2266</v>
      </c>
      <c r="E1111" s="17" t="s">
        <v>737</v>
      </c>
      <c r="F1111" s="19" t="s">
        <v>2264</v>
      </c>
      <c r="G1111" s="19" t="s">
        <v>2264</v>
      </c>
      <c r="H1111" s="19" t="s">
        <v>739</v>
      </c>
      <c r="I1111" s="9" t="s">
        <v>740</v>
      </c>
      <c r="J1111" s="19" t="s">
        <v>740</v>
      </c>
      <c r="K1111" s="12" t="s">
        <v>52</v>
      </c>
      <c r="L1111" s="8" t="str">
        <f t="shared" si="34"/>
        <v>New Westminster_BC</v>
      </c>
      <c r="M1111" s="9" t="str">
        <f t="shared" si="35"/>
        <v>-122.896003723144_Transit</v>
      </c>
      <c r="N1111" s="12" t="s">
        <v>52</v>
      </c>
      <c r="O1111" s="5"/>
      <c r="P1111" s="5"/>
      <c r="Q1111">
        <f>VLOOKUP($L1111,LocID!$B$2:$I$966, 7, FALSE)</f>
        <v>-122.89600372314401</v>
      </c>
      <c r="S1111"/>
    </row>
    <row r="1112" spans="1:19" x14ac:dyDescent="0.25">
      <c r="A1112" s="5">
        <v>2506</v>
      </c>
      <c r="B1112" s="6">
        <v>2014.0929000000001</v>
      </c>
      <c r="C1112" s="19" t="s">
        <v>173</v>
      </c>
      <c r="D1112" s="17" t="s">
        <v>2267</v>
      </c>
      <c r="E1112" s="17" t="s">
        <v>737</v>
      </c>
      <c r="F1112" s="19" t="s">
        <v>2264</v>
      </c>
      <c r="G1112" s="19" t="s">
        <v>2264</v>
      </c>
      <c r="H1112" s="19" t="s">
        <v>739</v>
      </c>
      <c r="I1112" s="9" t="s">
        <v>740</v>
      </c>
      <c r="J1112" s="19" t="s">
        <v>740</v>
      </c>
      <c r="K1112" s="12" t="s">
        <v>52</v>
      </c>
      <c r="L1112" s="8" t="str">
        <f t="shared" si="34"/>
        <v>New Westminster_BC</v>
      </c>
      <c r="M1112" s="9" t="str">
        <f t="shared" si="35"/>
        <v>-122.896003723144_Transit</v>
      </c>
      <c r="N1112" s="12" t="s">
        <v>52</v>
      </c>
      <c r="O1112" s="5"/>
      <c r="P1112" s="5"/>
      <c r="Q1112">
        <f>VLOOKUP($L1112,LocID!$B$2:$I$966, 7, FALSE)</f>
        <v>-122.89600372314401</v>
      </c>
      <c r="S1112"/>
    </row>
    <row r="1113" spans="1:19" x14ac:dyDescent="0.25">
      <c r="A1113" s="5">
        <v>2548</v>
      </c>
      <c r="B1113" s="6">
        <v>2014.1224999999999</v>
      </c>
      <c r="C1113" s="19" t="s">
        <v>173</v>
      </c>
      <c r="D1113" s="17" t="s">
        <v>2268</v>
      </c>
      <c r="E1113" s="17" t="s">
        <v>737</v>
      </c>
      <c r="F1113" s="19" t="s">
        <v>2264</v>
      </c>
      <c r="G1113" s="19" t="s">
        <v>2264</v>
      </c>
      <c r="H1113" s="19" t="s">
        <v>739</v>
      </c>
      <c r="I1113" s="9" t="s">
        <v>740</v>
      </c>
      <c r="J1113" s="19" t="s">
        <v>740</v>
      </c>
      <c r="K1113" s="12" t="s">
        <v>52</v>
      </c>
      <c r="L1113" s="8" t="str">
        <f t="shared" si="34"/>
        <v>New Westminster_BC</v>
      </c>
      <c r="M1113" s="9" t="str">
        <f t="shared" si="35"/>
        <v>-122.896003723144_Transit</v>
      </c>
      <c r="N1113" s="12" t="s">
        <v>52</v>
      </c>
      <c r="O1113" s="5"/>
      <c r="P1113" s="5"/>
      <c r="Q1113">
        <f>VLOOKUP($L1113,LocID!$B$2:$I$966, 7, FALSE)</f>
        <v>-122.89600372314401</v>
      </c>
      <c r="S1113"/>
    </row>
    <row r="1114" spans="1:19" x14ac:dyDescent="0.25">
      <c r="A1114" s="5">
        <v>2552</v>
      </c>
      <c r="B1114" s="6">
        <v>2014.1206</v>
      </c>
      <c r="C1114" s="19" t="s">
        <v>173</v>
      </c>
      <c r="D1114" s="17" t="s">
        <v>2269</v>
      </c>
      <c r="E1114" s="17" t="s">
        <v>737</v>
      </c>
      <c r="F1114" s="19" t="s">
        <v>2264</v>
      </c>
      <c r="G1114" s="19" t="s">
        <v>2264</v>
      </c>
      <c r="H1114" s="19" t="s">
        <v>739</v>
      </c>
      <c r="I1114" s="9" t="s">
        <v>740</v>
      </c>
      <c r="J1114" s="19" t="s">
        <v>740</v>
      </c>
      <c r="K1114" s="12" t="s">
        <v>52</v>
      </c>
      <c r="L1114" s="8" t="str">
        <f t="shared" si="34"/>
        <v>New Westminster_BC</v>
      </c>
      <c r="M1114" s="9" t="str">
        <f t="shared" si="35"/>
        <v>-122.896003723144_Transit</v>
      </c>
      <c r="N1114" s="12" t="s">
        <v>52</v>
      </c>
      <c r="O1114" s="5"/>
      <c r="P1114" s="5"/>
      <c r="Q1114">
        <f>VLOOKUP($L1114,LocID!$B$2:$I$966, 7, FALSE)</f>
        <v>-122.89600372314401</v>
      </c>
      <c r="S1114"/>
    </row>
    <row r="1115" spans="1:19" x14ac:dyDescent="0.25">
      <c r="A1115" s="5">
        <v>36</v>
      </c>
      <c r="B1115" s="6">
        <v>2015.0034000000001</v>
      </c>
      <c r="C1115" s="22" t="s">
        <v>253</v>
      </c>
      <c r="D1115" s="16" t="s">
        <v>2270</v>
      </c>
      <c r="E1115" s="16" t="s">
        <v>737</v>
      </c>
      <c r="F1115" s="8" t="s">
        <v>2264</v>
      </c>
      <c r="G1115" s="8" t="s">
        <v>2264</v>
      </c>
      <c r="H1115" s="19" t="s">
        <v>739</v>
      </c>
      <c r="I1115" s="9" t="s">
        <v>740</v>
      </c>
      <c r="J1115" s="8" t="s">
        <v>740</v>
      </c>
      <c r="K1115" s="19" t="s">
        <v>52</v>
      </c>
      <c r="L1115" s="8" t="str">
        <f t="shared" si="34"/>
        <v>New Westminster_BC</v>
      </c>
      <c r="M1115" s="9" t="str">
        <f t="shared" si="35"/>
        <v>-122.896003723144_Transit</v>
      </c>
      <c r="N1115" s="19" t="s">
        <v>52</v>
      </c>
      <c r="O1115" s="5"/>
      <c r="P1115" s="5"/>
      <c r="Q1115">
        <f>VLOOKUP($L1115,LocID!$B$2:$I$966, 7, FALSE)</f>
        <v>-122.89600372314401</v>
      </c>
      <c r="S1115"/>
    </row>
    <row r="1116" spans="1:19" x14ac:dyDescent="0.25">
      <c r="A1116" s="5">
        <v>2588</v>
      </c>
      <c r="B1116" s="6">
        <v>2015.0208</v>
      </c>
      <c r="C1116" s="8" t="s">
        <v>306</v>
      </c>
      <c r="D1116" s="16" t="s">
        <v>2271</v>
      </c>
      <c r="E1116" s="16" t="s">
        <v>737</v>
      </c>
      <c r="F1116" s="8" t="s">
        <v>2264</v>
      </c>
      <c r="G1116" s="8" t="s">
        <v>2264</v>
      </c>
      <c r="H1116" s="19" t="s">
        <v>739</v>
      </c>
      <c r="I1116" s="9" t="s">
        <v>740</v>
      </c>
      <c r="J1116" s="19" t="s">
        <v>740</v>
      </c>
      <c r="K1116" s="8" t="s">
        <v>52</v>
      </c>
      <c r="L1116" s="8" t="str">
        <f t="shared" si="34"/>
        <v>New Westminster_BC</v>
      </c>
      <c r="M1116" s="9" t="str">
        <f t="shared" si="35"/>
        <v>-122.896003723144_Transit</v>
      </c>
      <c r="N1116" s="8" t="s">
        <v>52</v>
      </c>
      <c r="O1116" s="5"/>
      <c r="P1116" s="5"/>
      <c r="Q1116">
        <f>VLOOKUP($L1116,LocID!$B$2:$I$966, 7, FALSE)</f>
        <v>-122.89600372314401</v>
      </c>
      <c r="S1116"/>
    </row>
    <row r="1117" spans="1:19" ht="33" x14ac:dyDescent="0.25">
      <c r="A1117" s="5">
        <v>379</v>
      </c>
      <c r="B1117" s="13">
        <v>2007.329</v>
      </c>
      <c r="C1117" s="10">
        <v>2007</v>
      </c>
      <c r="D1117" s="10" t="s">
        <v>2272</v>
      </c>
      <c r="E1117" s="10" t="s">
        <v>1090</v>
      </c>
      <c r="F1117" s="10" t="s">
        <v>2273</v>
      </c>
      <c r="G1117" s="10" t="s">
        <v>2273</v>
      </c>
      <c r="H1117" s="10" t="s">
        <v>107</v>
      </c>
      <c r="I1117" s="8" t="s">
        <v>50</v>
      </c>
      <c r="J1117" s="10" t="s">
        <v>51</v>
      </c>
      <c r="K1117" s="10" t="s">
        <v>23</v>
      </c>
      <c r="L1117" s="8" t="str">
        <f t="shared" si="34"/>
        <v>New York_NY</v>
      </c>
      <c r="M1117" s="9" t="str">
        <f t="shared" si="35"/>
        <v>-73.8317031860351_Multimodal</v>
      </c>
      <c r="N1117" s="10" t="s">
        <v>23</v>
      </c>
      <c r="O1117" s="5"/>
      <c r="P1117" s="5"/>
      <c r="Q1117">
        <f>VLOOKUP($L1117,LocID!$B$2:$I$966, 7, FALSE)</f>
        <v>-73.831703186035099</v>
      </c>
      <c r="S1117"/>
    </row>
    <row r="1118" spans="1:19" ht="33" x14ac:dyDescent="0.25">
      <c r="A1118" s="5">
        <v>389</v>
      </c>
      <c r="B1118" s="6">
        <v>2007.152</v>
      </c>
      <c r="C1118" s="8">
        <v>2007</v>
      </c>
      <c r="D1118" s="8" t="s">
        <v>2274</v>
      </c>
      <c r="E1118" s="8" t="s">
        <v>697</v>
      </c>
      <c r="F1118" s="10" t="s">
        <v>2273</v>
      </c>
      <c r="G1118" s="10" t="s">
        <v>2273</v>
      </c>
      <c r="H1118" s="8" t="s">
        <v>107</v>
      </c>
      <c r="I1118" s="8" t="s">
        <v>50</v>
      </c>
      <c r="J1118" s="10" t="s">
        <v>51</v>
      </c>
      <c r="K1118" s="8" t="s">
        <v>23</v>
      </c>
      <c r="L1118" s="8" t="str">
        <f t="shared" si="34"/>
        <v>New York_NY</v>
      </c>
      <c r="M1118" s="9" t="str">
        <f t="shared" si="35"/>
        <v>-73.8317031860351_Multimodal</v>
      </c>
      <c r="N1118" s="8" t="s">
        <v>23</v>
      </c>
      <c r="O1118" s="5"/>
      <c r="P1118" s="5"/>
      <c r="Q1118">
        <f>VLOOKUP($L1118,LocID!$B$2:$I$966, 7, FALSE)</f>
        <v>-73.831703186035099</v>
      </c>
      <c r="S1118"/>
    </row>
    <row r="1119" spans="1:19" ht="33" x14ac:dyDescent="0.25">
      <c r="A1119" s="5">
        <v>412</v>
      </c>
      <c r="B1119" s="6">
        <v>2007.078</v>
      </c>
      <c r="C1119" s="8">
        <v>2007</v>
      </c>
      <c r="D1119" s="8" t="s">
        <v>2275</v>
      </c>
      <c r="E1119" s="8" t="s">
        <v>2276</v>
      </c>
      <c r="F1119" s="10" t="s">
        <v>2273</v>
      </c>
      <c r="G1119" s="10" t="s">
        <v>2273</v>
      </c>
      <c r="H1119" s="8" t="s">
        <v>107</v>
      </c>
      <c r="I1119" s="8" t="s">
        <v>50</v>
      </c>
      <c r="J1119" s="10" t="s">
        <v>51</v>
      </c>
      <c r="K1119" s="8" t="s">
        <v>23</v>
      </c>
      <c r="L1119" s="8" t="str">
        <f t="shared" si="34"/>
        <v>New York_NY</v>
      </c>
      <c r="M1119" s="9" t="str">
        <f t="shared" si="35"/>
        <v>-73.8317031860351_Multimodal</v>
      </c>
      <c r="N1119" s="8" t="s">
        <v>23</v>
      </c>
      <c r="O1119" s="5"/>
      <c r="P1119" s="5"/>
      <c r="Q1119">
        <f>VLOOKUP($L1119,LocID!$B$2:$I$966, 7, FALSE)</f>
        <v>-73.831703186035099</v>
      </c>
      <c r="S1119"/>
    </row>
    <row r="1120" spans="1:19" ht="33" x14ac:dyDescent="0.25">
      <c r="A1120" s="5">
        <v>435</v>
      </c>
      <c r="B1120" s="13">
        <v>2007.452</v>
      </c>
      <c r="C1120" s="10">
        <v>2007</v>
      </c>
      <c r="D1120" s="10" t="s">
        <v>700</v>
      </c>
      <c r="E1120" s="10" t="s">
        <v>2277</v>
      </c>
      <c r="F1120" s="10" t="s">
        <v>2273</v>
      </c>
      <c r="G1120" s="10" t="s">
        <v>2273</v>
      </c>
      <c r="H1120" s="10" t="s">
        <v>107</v>
      </c>
      <c r="I1120" s="8" t="s">
        <v>50</v>
      </c>
      <c r="J1120" s="10" t="s">
        <v>51</v>
      </c>
      <c r="K1120" s="10" t="s">
        <v>23</v>
      </c>
      <c r="L1120" s="8" t="str">
        <f t="shared" si="34"/>
        <v>New York_NY</v>
      </c>
      <c r="M1120" s="9" t="str">
        <f t="shared" si="35"/>
        <v>-73.8317031860351_Multimodal</v>
      </c>
      <c r="N1120" s="10" t="s">
        <v>23</v>
      </c>
      <c r="O1120" s="5"/>
      <c r="P1120" s="5"/>
      <c r="Q1120">
        <f>VLOOKUP($L1120,LocID!$B$2:$I$966, 7, FALSE)</f>
        <v>-73.831703186035099</v>
      </c>
      <c r="S1120"/>
    </row>
    <row r="1121" spans="1:19" ht="33" x14ac:dyDescent="0.25">
      <c r="A1121" s="5">
        <v>512</v>
      </c>
      <c r="B1121" s="6">
        <v>2007.383</v>
      </c>
      <c r="C1121" s="8" t="s">
        <v>535</v>
      </c>
      <c r="D1121" s="11" t="s">
        <v>2278</v>
      </c>
      <c r="E1121" s="8" t="s">
        <v>694</v>
      </c>
      <c r="F1121" s="10" t="s">
        <v>2273</v>
      </c>
      <c r="G1121" s="10" t="s">
        <v>2273</v>
      </c>
      <c r="H1121" s="8" t="s">
        <v>107</v>
      </c>
      <c r="I1121" s="8" t="s">
        <v>50</v>
      </c>
      <c r="J1121" s="8" t="s">
        <v>51</v>
      </c>
      <c r="K1121" s="8" t="s">
        <v>23</v>
      </c>
      <c r="L1121" s="8" t="str">
        <f t="shared" si="34"/>
        <v>New York_NY</v>
      </c>
      <c r="M1121" s="9" t="str">
        <f t="shared" si="35"/>
        <v>-73.8317031860351_Multimodal</v>
      </c>
      <c r="N1121" s="8" t="s">
        <v>23</v>
      </c>
      <c r="O1121" s="5"/>
      <c r="P1121" s="5"/>
      <c r="Q1121">
        <f>VLOOKUP($L1121,LocID!$B$2:$I$966, 7, FALSE)</f>
        <v>-73.831703186035099</v>
      </c>
      <c r="S1121"/>
    </row>
    <row r="1122" spans="1:19" x14ac:dyDescent="0.25">
      <c r="A1122" s="5">
        <v>520</v>
      </c>
      <c r="B1122" s="6">
        <v>2007.32</v>
      </c>
      <c r="C1122" s="8" t="s">
        <v>535</v>
      </c>
      <c r="D1122" s="11" t="s">
        <v>2279</v>
      </c>
      <c r="E1122" s="8" t="s">
        <v>2276</v>
      </c>
      <c r="F1122" s="10" t="s">
        <v>2273</v>
      </c>
      <c r="G1122" s="10" t="s">
        <v>2273</v>
      </c>
      <c r="H1122" s="8" t="s">
        <v>107</v>
      </c>
      <c r="I1122" s="8" t="s">
        <v>50</v>
      </c>
      <c r="J1122" s="8" t="s">
        <v>51</v>
      </c>
      <c r="K1122" s="8" t="s">
        <v>98</v>
      </c>
      <c r="L1122" s="8" t="str">
        <f t="shared" si="34"/>
        <v>New York_NY</v>
      </c>
      <c r="M1122" s="9" t="str">
        <f t="shared" si="35"/>
        <v>-73.8317031860351_PACT</v>
      </c>
      <c r="N1122" s="8" t="s">
        <v>98</v>
      </c>
      <c r="O1122" s="5"/>
      <c r="P1122" s="5"/>
      <c r="Q1122">
        <f>VLOOKUP($L1122,LocID!$B$2:$I$966, 7, FALSE)</f>
        <v>-73.831703186035099</v>
      </c>
      <c r="S1122"/>
    </row>
    <row r="1123" spans="1:19" ht="33" x14ac:dyDescent="0.25">
      <c r="A1123" s="5">
        <v>591</v>
      </c>
      <c r="B1123" s="6">
        <v>2008.068</v>
      </c>
      <c r="C1123" s="8" t="s">
        <v>104</v>
      </c>
      <c r="D1123" s="11" t="s">
        <v>2280</v>
      </c>
      <c r="E1123" s="8" t="s">
        <v>2281</v>
      </c>
      <c r="F1123" s="10" t="s">
        <v>2273</v>
      </c>
      <c r="G1123" s="10" t="s">
        <v>2273</v>
      </c>
      <c r="H1123" s="8" t="s">
        <v>107</v>
      </c>
      <c r="I1123" s="8" t="s">
        <v>50</v>
      </c>
      <c r="J1123" s="8" t="s">
        <v>51</v>
      </c>
      <c r="K1123" s="8" t="s">
        <v>23</v>
      </c>
      <c r="L1123" s="8" t="str">
        <f t="shared" si="34"/>
        <v>New York_NY</v>
      </c>
      <c r="M1123" s="9" t="str">
        <f t="shared" si="35"/>
        <v>-73.8317031860351_Multimodal</v>
      </c>
      <c r="N1123" s="8" t="s">
        <v>23</v>
      </c>
      <c r="O1123" s="5"/>
      <c r="P1123" s="5"/>
      <c r="Q1123">
        <f>VLOOKUP($L1123,LocID!$B$2:$I$966, 7, FALSE)</f>
        <v>-73.831703186035099</v>
      </c>
      <c r="S1123"/>
    </row>
    <row r="1124" spans="1:19" ht="33" x14ac:dyDescent="0.25">
      <c r="A1124" s="5">
        <v>605</v>
      </c>
      <c r="B1124" s="6">
        <v>2008.1030000000001</v>
      </c>
      <c r="C1124" s="8" t="s">
        <v>29</v>
      </c>
      <c r="D1124" s="11" t="s">
        <v>2282</v>
      </c>
      <c r="E1124" s="8" t="s">
        <v>2283</v>
      </c>
      <c r="F1124" s="10" t="s">
        <v>2273</v>
      </c>
      <c r="G1124" s="10" t="s">
        <v>2273</v>
      </c>
      <c r="H1124" s="8" t="s">
        <v>107</v>
      </c>
      <c r="I1124" s="8" t="s">
        <v>50</v>
      </c>
      <c r="J1124" s="8" t="s">
        <v>51</v>
      </c>
      <c r="K1124" s="8" t="s">
        <v>23</v>
      </c>
      <c r="L1124" s="8" t="str">
        <f t="shared" si="34"/>
        <v>New York_NY</v>
      </c>
      <c r="M1124" s="9" t="str">
        <f t="shared" si="35"/>
        <v>-73.8317031860351_Multimodal</v>
      </c>
      <c r="N1124" s="8" t="s">
        <v>23</v>
      </c>
      <c r="O1124" s="5"/>
      <c r="P1124" s="5"/>
      <c r="Q1124">
        <f>VLOOKUP($L1124,LocID!$B$2:$I$966, 7, FALSE)</f>
        <v>-73.831703186035099</v>
      </c>
      <c r="S1124"/>
    </row>
    <row r="1125" spans="1:19" ht="33" x14ac:dyDescent="0.25">
      <c r="A1125" s="5">
        <v>717</v>
      </c>
      <c r="B1125" s="6">
        <v>2009.1489999999999</v>
      </c>
      <c r="C1125" s="8" t="s">
        <v>37</v>
      </c>
      <c r="D1125" s="11" t="s">
        <v>2284</v>
      </c>
      <c r="E1125" s="8" t="s">
        <v>697</v>
      </c>
      <c r="F1125" s="10" t="s">
        <v>2273</v>
      </c>
      <c r="G1125" s="10" t="s">
        <v>2273</v>
      </c>
      <c r="H1125" s="8" t="s">
        <v>107</v>
      </c>
      <c r="I1125" s="8" t="s">
        <v>50</v>
      </c>
      <c r="J1125" s="8" t="s">
        <v>55</v>
      </c>
      <c r="K1125" s="8" t="s">
        <v>26</v>
      </c>
      <c r="L1125" s="8" t="str">
        <f t="shared" si="34"/>
        <v>New York_NY</v>
      </c>
      <c r="M1125" s="9" t="str">
        <f t="shared" si="35"/>
        <v>-73.8317031860351_Parking and TDM</v>
      </c>
      <c r="N1125" s="8" t="s">
        <v>26</v>
      </c>
      <c r="O1125" s="5"/>
      <c r="P1125" s="5"/>
      <c r="Q1125">
        <f>VLOOKUP($L1125,LocID!$B$2:$I$966, 7, FALSE)</f>
        <v>-73.831703186035099</v>
      </c>
      <c r="S1125"/>
    </row>
    <row r="1126" spans="1:19" ht="33" x14ac:dyDescent="0.25">
      <c r="A1126" s="5">
        <v>720</v>
      </c>
      <c r="B1126" s="6">
        <v>2009.075</v>
      </c>
      <c r="C1126" s="8" t="s">
        <v>37</v>
      </c>
      <c r="D1126" s="11" t="s">
        <v>2285</v>
      </c>
      <c r="E1126" s="8" t="s">
        <v>1090</v>
      </c>
      <c r="F1126" s="10" t="s">
        <v>2273</v>
      </c>
      <c r="G1126" s="10" t="s">
        <v>2273</v>
      </c>
      <c r="H1126" s="8" t="s">
        <v>107</v>
      </c>
      <c r="I1126" s="8" t="s">
        <v>50</v>
      </c>
      <c r="J1126" s="8" t="s">
        <v>55</v>
      </c>
      <c r="K1126" s="8" t="s">
        <v>23</v>
      </c>
      <c r="L1126" s="8" t="str">
        <f t="shared" si="34"/>
        <v>New York_NY</v>
      </c>
      <c r="M1126" s="9" t="str">
        <f t="shared" si="35"/>
        <v>-73.8317031860351_Multimodal</v>
      </c>
      <c r="N1126" s="8" t="s">
        <v>23</v>
      </c>
      <c r="O1126" s="5"/>
      <c r="P1126" s="5"/>
      <c r="Q1126">
        <f>VLOOKUP($L1126,LocID!$B$2:$I$966, 7, FALSE)</f>
        <v>-73.831703186035099</v>
      </c>
      <c r="S1126"/>
    </row>
    <row r="1127" spans="1:19" ht="33" x14ac:dyDescent="0.25">
      <c r="A1127" s="5">
        <v>750</v>
      </c>
      <c r="B1127" s="6">
        <v>2008.5119999999999</v>
      </c>
      <c r="C1127" s="8" t="s">
        <v>37</v>
      </c>
      <c r="D1127" s="11" t="s">
        <v>2286</v>
      </c>
      <c r="E1127" s="8" t="s">
        <v>2283</v>
      </c>
      <c r="F1127" s="10" t="s">
        <v>2273</v>
      </c>
      <c r="G1127" s="10" t="s">
        <v>2273</v>
      </c>
      <c r="H1127" s="8" t="s">
        <v>107</v>
      </c>
      <c r="I1127" s="8" t="s">
        <v>50</v>
      </c>
      <c r="J1127" s="8" t="s">
        <v>51</v>
      </c>
      <c r="K1127" s="8" t="s">
        <v>23</v>
      </c>
      <c r="L1127" s="8" t="str">
        <f t="shared" si="34"/>
        <v>New York_NY</v>
      </c>
      <c r="M1127" s="9" t="str">
        <f t="shared" si="35"/>
        <v>-73.8317031860351_Multimodal</v>
      </c>
      <c r="N1127" s="8" t="s">
        <v>23</v>
      </c>
      <c r="O1127" s="5"/>
      <c r="P1127" s="5"/>
      <c r="Q1127">
        <f>VLOOKUP($L1127,LocID!$B$2:$I$966, 7, FALSE)</f>
        <v>-73.831703186035099</v>
      </c>
      <c r="S1127"/>
    </row>
    <row r="1128" spans="1:19" ht="33" x14ac:dyDescent="0.25">
      <c r="A1128" s="5">
        <v>762</v>
      </c>
      <c r="B1128" s="6">
        <v>2009.2370000000001</v>
      </c>
      <c r="C1128" s="8" t="s">
        <v>39</v>
      </c>
      <c r="D1128" s="11" t="s">
        <v>2287</v>
      </c>
      <c r="E1128" s="8" t="s">
        <v>697</v>
      </c>
      <c r="F1128" s="10" t="s">
        <v>2273</v>
      </c>
      <c r="G1128" s="10" t="s">
        <v>2273</v>
      </c>
      <c r="H1128" s="8" t="s">
        <v>107</v>
      </c>
      <c r="I1128" s="8" t="s">
        <v>50</v>
      </c>
      <c r="J1128" s="8" t="s">
        <v>55</v>
      </c>
      <c r="K1128" s="8" t="s">
        <v>23</v>
      </c>
      <c r="L1128" s="8" t="str">
        <f t="shared" si="34"/>
        <v>New York_NY</v>
      </c>
      <c r="M1128" s="9" t="str">
        <f t="shared" si="35"/>
        <v>-73.8317031860351_Multimodal</v>
      </c>
      <c r="N1128" s="8" t="s">
        <v>23</v>
      </c>
      <c r="O1128" s="5"/>
      <c r="P1128" s="5"/>
      <c r="Q1128">
        <f>VLOOKUP($L1128,LocID!$B$2:$I$966, 7, FALSE)</f>
        <v>-73.831703186035099</v>
      </c>
      <c r="S1128"/>
    </row>
    <row r="1129" spans="1:19" ht="33" x14ac:dyDescent="0.25">
      <c r="A1129" s="5">
        <v>785</v>
      </c>
      <c r="B1129" s="6">
        <v>2009.0809999999999</v>
      </c>
      <c r="C1129" s="8" t="s">
        <v>39</v>
      </c>
      <c r="D1129" s="11" t="s">
        <v>2288</v>
      </c>
      <c r="E1129" s="8" t="s">
        <v>697</v>
      </c>
      <c r="F1129" s="10" t="s">
        <v>2273</v>
      </c>
      <c r="G1129" s="10" t="s">
        <v>2273</v>
      </c>
      <c r="H1129" s="8" t="s">
        <v>107</v>
      </c>
      <c r="I1129" s="8" t="s">
        <v>50</v>
      </c>
      <c r="J1129" s="8" t="s">
        <v>55</v>
      </c>
      <c r="K1129" s="8" t="s">
        <v>23</v>
      </c>
      <c r="L1129" s="8" t="str">
        <f t="shared" si="34"/>
        <v>New York_NY</v>
      </c>
      <c r="M1129" s="9" t="str">
        <f t="shared" si="35"/>
        <v>-73.8317031860351_Multimodal</v>
      </c>
      <c r="N1129" s="8" t="s">
        <v>23</v>
      </c>
      <c r="O1129" s="5"/>
      <c r="P1129" s="5"/>
      <c r="Q1129">
        <f>VLOOKUP($L1129,LocID!$B$2:$I$966, 7, FALSE)</f>
        <v>-73.831703186035099</v>
      </c>
      <c r="S1129"/>
    </row>
    <row r="1130" spans="1:19" ht="33" x14ac:dyDescent="0.25">
      <c r="A1130" s="5">
        <v>903</v>
      </c>
      <c r="B1130" s="6">
        <v>2008.3510000000001</v>
      </c>
      <c r="C1130" s="8" t="s">
        <v>56</v>
      </c>
      <c r="D1130" s="11" t="s">
        <v>2289</v>
      </c>
      <c r="E1130" s="8" t="s">
        <v>1605</v>
      </c>
      <c r="F1130" s="10" t="s">
        <v>2273</v>
      </c>
      <c r="G1130" s="10" t="s">
        <v>2273</v>
      </c>
      <c r="H1130" s="8" t="s">
        <v>107</v>
      </c>
      <c r="I1130" s="8" t="s">
        <v>50</v>
      </c>
      <c r="J1130" s="8" t="s">
        <v>51</v>
      </c>
      <c r="K1130" s="8" t="s">
        <v>23</v>
      </c>
      <c r="L1130" s="8" t="str">
        <f t="shared" si="34"/>
        <v>New York_NY</v>
      </c>
      <c r="M1130" s="9" t="str">
        <f t="shared" si="35"/>
        <v>-73.8317031860351_Multimodal</v>
      </c>
      <c r="N1130" s="8" t="s">
        <v>23</v>
      </c>
      <c r="O1130" s="5"/>
      <c r="P1130" s="5"/>
      <c r="Q1130">
        <f>VLOOKUP($L1130,LocID!$B$2:$I$966, 7, FALSE)</f>
        <v>-73.831703186035099</v>
      </c>
      <c r="S1130"/>
    </row>
    <row r="1131" spans="1:19" ht="33" x14ac:dyDescent="0.25">
      <c r="A1131" s="5">
        <v>929</v>
      </c>
      <c r="B1131" s="6">
        <v>2009.6130000000001</v>
      </c>
      <c r="C1131" s="8" t="s">
        <v>56</v>
      </c>
      <c r="D1131" s="11" t="s">
        <v>2290</v>
      </c>
      <c r="E1131" s="8" t="s">
        <v>2281</v>
      </c>
      <c r="F1131" s="10" t="s">
        <v>2273</v>
      </c>
      <c r="G1131" s="10" t="s">
        <v>2273</v>
      </c>
      <c r="H1131" s="8" t="s">
        <v>107</v>
      </c>
      <c r="I1131" s="8" t="s">
        <v>50</v>
      </c>
      <c r="J1131" s="8" t="s">
        <v>51</v>
      </c>
      <c r="K1131" s="8" t="s">
        <v>23</v>
      </c>
      <c r="L1131" s="8" t="str">
        <f t="shared" si="34"/>
        <v>New York_NY</v>
      </c>
      <c r="M1131" s="9" t="str">
        <f t="shared" si="35"/>
        <v>-73.8317031860351_Multimodal</v>
      </c>
      <c r="N1131" s="8" t="s">
        <v>23</v>
      </c>
      <c r="O1131" s="5"/>
      <c r="P1131" s="5"/>
      <c r="Q1131">
        <f>VLOOKUP($L1131,LocID!$B$2:$I$966, 7, FALSE)</f>
        <v>-73.831703186035099</v>
      </c>
      <c r="S1131"/>
    </row>
    <row r="1132" spans="1:19" ht="33" x14ac:dyDescent="0.25">
      <c r="A1132" s="5">
        <v>930</v>
      </c>
      <c r="B1132" s="6">
        <v>2009.309</v>
      </c>
      <c r="C1132" s="8" t="s">
        <v>56</v>
      </c>
      <c r="D1132" s="11" t="s">
        <v>2291</v>
      </c>
      <c r="E1132" s="8" t="s">
        <v>2283</v>
      </c>
      <c r="F1132" s="10" t="s">
        <v>2273</v>
      </c>
      <c r="G1132" s="10" t="s">
        <v>2273</v>
      </c>
      <c r="H1132" s="8" t="s">
        <v>107</v>
      </c>
      <c r="I1132" s="8" t="s">
        <v>50</v>
      </c>
      <c r="J1132" s="8" t="s">
        <v>55</v>
      </c>
      <c r="K1132" s="8" t="s">
        <v>23</v>
      </c>
      <c r="L1132" s="8" t="str">
        <f t="shared" si="34"/>
        <v>New York_NY</v>
      </c>
      <c r="M1132" s="9" t="str">
        <f t="shared" si="35"/>
        <v>-73.8317031860351_Multimodal</v>
      </c>
      <c r="N1132" s="8" t="s">
        <v>23</v>
      </c>
      <c r="O1132" s="5"/>
      <c r="P1132" s="5"/>
      <c r="Q1132">
        <f>VLOOKUP($L1132,LocID!$B$2:$I$966, 7, FALSE)</f>
        <v>-73.831703186035099</v>
      </c>
      <c r="S1132"/>
    </row>
    <row r="1133" spans="1:19" ht="33" x14ac:dyDescent="0.25">
      <c r="A1133" s="5">
        <v>940</v>
      </c>
      <c r="B1133" s="6">
        <v>2010.0429999999999</v>
      </c>
      <c r="C1133" s="8" t="s">
        <v>204</v>
      </c>
      <c r="D1133" s="11" t="s">
        <v>2292</v>
      </c>
      <c r="E1133" s="8" t="s">
        <v>2293</v>
      </c>
      <c r="F1133" s="10" t="s">
        <v>2273</v>
      </c>
      <c r="G1133" s="10" t="s">
        <v>2273</v>
      </c>
      <c r="H1133" s="8" t="s">
        <v>107</v>
      </c>
      <c r="I1133" s="8" t="s">
        <v>50</v>
      </c>
      <c r="J1133" s="8" t="s">
        <v>51</v>
      </c>
      <c r="K1133" s="8" t="s">
        <v>23</v>
      </c>
      <c r="L1133" s="8" t="str">
        <f t="shared" si="34"/>
        <v>New York_NY</v>
      </c>
      <c r="M1133" s="9" t="str">
        <f t="shared" si="35"/>
        <v>-73.8317031860351_Multimodal</v>
      </c>
      <c r="N1133" s="8" t="s">
        <v>23</v>
      </c>
      <c r="O1133" s="5"/>
      <c r="P1133" s="5"/>
      <c r="Q1133">
        <f>VLOOKUP($L1133,LocID!$B$2:$I$966, 7, FALSE)</f>
        <v>-73.831703186035099</v>
      </c>
      <c r="S1133"/>
    </row>
    <row r="1134" spans="1:19" ht="33" x14ac:dyDescent="0.25">
      <c r="A1134" s="5">
        <v>953</v>
      </c>
      <c r="B1134" s="6">
        <v>2010.057</v>
      </c>
      <c r="C1134" s="8" t="s">
        <v>204</v>
      </c>
      <c r="D1134" s="11" t="s">
        <v>2294</v>
      </c>
      <c r="E1134" s="8" t="s">
        <v>1090</v>
      </c>
      <c r="F1134" s="10" t="s">
        <v>2273</v>
      </c>
      <c r="G1134" s="10" t="s">
        <v>2273</v>
      </c>
      <c r="H1134" s="8" t="s">
        <v>107</v>
      </c>
      <c r="I1134" s="8" t="s">
        <v>50</v>
      </c>
      <c r="J1134" s="8" t="s">
        <v>51</v>
      </c>
      <c r="K1134" s="8" t="s">
        <v>23</v>
      </c>
      <c r="L1134" s="8" t="str">
        <f t="shared" si="34"/>
        <v>New York_NY</v>
      </c>
      <c r="M1134" s="9" t="str">
        <f t="shared" si="35"/>
        <v>-73.8317031860351_Multimodal</v>
      </c>
      <c r="N1134" s="8" t="s">
        <v>23</v>
      </c>
      <c r="O1134" s="5"/>
      <c r="P1134" s="5"/>
      <c r="Q1134">
        <f>VLOOKUP($L1134,LocID!$B$2:$I$966, 7, FALSE)</f>
        <v>-73.831703186035099</v>
      </c>
      <c r="S1134"/>
    </row>
    <row r="1135" spans="1:19" ht="33" x14ac:dyDescent="0.25">
      <c r="A1135" s="5">
        <v>1025</v>
      </c>
      <c r="B1135" s="6">
        <v>2010.44</v>
      </c>
      <c r="C1135" s="8" t="s">
        <v>68</v>
      </c>
      <c r="D1135" s="11" t="s">
        <v>2295</v>
      </c>
      <c r="E1135" s="8" t="s">
        <v>697</v>
      </c>
      <c r="F1135" s="10" t="s">
        <v>2273</v>
      </c>
      <c r="G1135" s="10" t="s">
        <v>2273</v>
      </c>
      <c r="H1135" s="8" t="s">
        <v>107</v>
      </c>
      <c r="I1135" s="8" t="s">
        <v>50</v>
      </c>
      <c r="J1135" s="8" t="s">
        <v>51</v>
      </c>
      <c r="K1135" s="8" t="s">
        <v>26</v>
      </c>
      <c r="L1135" s="8" t="str">
        <f t="shared" si="34"/>
        <v>New York_NY</v>
      </c>
      <c r="M1135" s="9" t="str">
        <f t="shared" si="35"/>
        <v>-73.8317031860351_Parking and TDM</v>
      </c>
      <c r="N1135" s="8" t="s">
        <v>26</v>
      </c>
      <c r="O1135" s="5"/>
      <c r="P1135" s="5"/>
      <c r="Q1135">
        <f>VLOOKUP($L1135,LocID!$B$2:$I$966, 7, FALSE)</f>
        <v>-73.831703186035099</v>
      </c>
      <c r="S1135"/>
    </row>
    <row r="1136" spans="1:19" ht="33" x14ac:dyDescent="0.25">
      <c r="A1136" s="5">
        <v>1045</v>
      </c>
      <c r="B1136" s="6">
        <v>2010.16</v>
      </c>
      <c r="C1136" s="8" t="s">
        <v>68</v>
      </c>
      <c r="D1136" s="11" t="s">
        <v>2296</v>
      </c>
      <c r="E1136" s="8" t="s">
        <v>697</v>
      </c>
      <c r="F1136" s="10" t="s">
        <v>2273</v>
      </c>
      <c r="G1136" s="10" t="s">
        <v>2273</v>
      </c>
      <c r="H1136" s="8" t="s">
        <v>107</v>
      </c>
      <c r="I1136" s="8" t="s">
        <v>50</v>
      </c>
      <c r="J1136" s="8" t="s">
        <v>51</v>
      </c>
      <c r="K1136" s="8" t="s">
        <v>23</v>
      </c>
      <c r="L1136" s="8" t="str">
        <f t="shared" si="34"/>
        <v>New York_NY</v>
      </c>
      <c r="M1136" s="9" t="str">
        <f t="shared" si="35"/>
        <v>-73.8317031860351_Multimodal</v>
      </c>
      <c r="N1136" s="8" t="s">
        <v>23</v>
      </c>
      <c r="O1136" s="5"/>
      <c r="P1136" s="5"/>
      <c r="Q1136">
        <f>VLOOKUP($L1136,LocID!$B$2:$I$966, 7, FALSE)</f>
        <v>-73.831703186035099</v>
      </c>
      <c r="S1136"/>
    </row>
    <row r="1137" spans="1:19" ht="33" x14ac:dyDescent="0.25">
      <c r="A1137" s="5">
        <v>1154</v>
      </c>
      <c r="B1137" s="6">
        <v>2011.0060000000001</v>
      </c>
      <c r="C1137" s="8" t="s">
        <v>274</v>
      </c>
      <c r="D1137" s="11" t="s">
        <v>2297</v>
      </c>
      <c r="E1137" s="8" t="s">
        <v>1090</v>
      </c>
      <c r="F1137" s="10" t="s">
        <v>2273</v>
      </c>
      <c r="G1137" s="10" t="s">
        <v>2273</v>
      </c>
      <c r="H1137" s="8" t="s">
        <v>107</v>
      </c>
      <c r="I1137" s="8" t="s">
        <v>50</v>
      </c>
      <c r="J1137" s="8" t="s">
        <v>51</v>
      </c>
      <c r="K1137" s="8" t="s">
        <v>23</v>
      </c>
      <c r="L1137" s="8" t="str">
        <f t="shared" si="34"/>
        <v>New York_NY</v>
      </c>
      <c r="M1137" s="9" t="str">
        <f t="shared" si="35"/>
        <v>-73.8317031860351_Multimodal</v>
      </c>
      <c r="N1137" s="8" t="s">
        <v>23</v>
      </c>
      <c r="O1137" s="5"/>
      <c r="P1137" s="5"/>
      <c r="Q1137">
        <f>VLOOKUP($L1137,LocID!$B$2:$I$966, 7, FALSE)</f>
        <v>-73.831703186035099</v>
      </c>
      <c r="S1137"/>
    </row>
    <row r="1138" spans="1:19" ht="33" x14ac:dyDescent="0.25">
      <c r="A1138" s="5">
        <v>1275</v>
      </c>
      <c r="B1138" s="6">
        <v>2011.1179999999999</v>
      </c>
      <c r="C1138" s="8" t="s">
        <v>85</v>
      </c>
      <c r="D1138" s="11" t="s">
        <v>2298</v>
      </c>
      <c r="E1138" s="8" t="s">
        <v>2299</v>
      </c>
      <c r="F1138" s="10" t="s">
        <v>2273</v>
      </c>
      <c r="G1138" s="10" t="s">
        <v>2273</v>
      </c>
      <c r="H1138" s="8" t="s">
        <v>107</v>
      </c>
      <c r="I1138" s="8" t="s">
        <v>50</v>
      </c>
      <c r="J1138" s="8" t="s">
        <v>51</v>
      </c>
      <c r="K1138" s="8" t="s">
        <v>23</v>
      </c>
      <c r="L1138" s="8" t="str">
        <f t="shared" si="34"/>
        <v>New York_NY</v>
      </c>
      <c r="M1138" s="9" t="str">
        <f t="shared" si="35"/>
        <v>-73.8317031860351_Multimodal</v>
      </c>
      <c r="N1138" s="8" t="s">
        <v>23</v>
      </c>
      <c r="O1138" s="5"/>
      <c r="P1138" s="5"/>
      <c r="Q1138">
        <f>VLOOKUP($L1138,LocID!$B$2:$I$966, 7, FALSE)</f>
        <v>-73.831703186035099</v>
      </c>
      <c r="S1138"/>
    </row>
    <row r="1139" spans="1:19" ht="33" x14ac:dyDescent="0.25">
      <c r="A1139" s="5">
        <v>1476</v>
      </c>
      <c r="B1139" s="6">
        <v>2012.0640000000001</v>
      </c>
      <c r="C1139" s="8" t="s">
        <v>147</v>
      </c>
      <c r="D1139" s="8" t="s">
        <v>2300</v>
      </c>
      <c r="E1139" s="8" t="s">
        <v>697</v>
      </c>
      <c r="F1139" s="10" t="s">
        <v>2273</v>
      </c>
      <c r="G1139" s="10" t="s">
        <v>2273</v>
      </c>
      <c r="H1139" s="8" t="s">
        <v>107</v>
      </c>
      <c r="I1139" s="8" t="s">
        <v>50</v>
      </c>
      <c r="J1139" s="8" t="s">
        <v>51</v>
      </c>
      <c r="K1139" s="8" t="s">
        <v>23</v>
      </c>
      <c r="L1139" s="8" t="str">
        <f t="shared" si="34"/>
        <v>New York_NY</v>
      </c>
      <c r="M1139" s="9" t="str">
        <f t="shared" si="35"/>
        <v>-73.8317031860351_Multimodal</v>
      </c>
      <c r="N1139" s="8" t="s">
        <v>23</v>
      </c>
      <c r="O1139" s="5"/>
      <c r="P1139" s="5"/>
      <c r="Q1139">
        <f>VLOOKUP($L1139,LocID!$B$2:$I$966, 7, FALSE)</f>
        <v>-73.831703186035099</v>
      </c>
      <c r="S1139"/>
    </row>
    <row r="1140" spans="1:19" ht="33" x14ac:dyDescent="0.25">
      <c r="A1140" s="5">
        <v>1488</v>
      </c>
      <c r="B1140" s="6">
        <v>2012.037</v>
      </c>
      <c r="C1140" s="8" t="s">
        <v>147</v>
      </c>
      <c r="D1140" s="8" t="s">
        <v>2301</v>
      </c>
      <c r="E1140" s="8" t="s">
        <v>1090</v>
      </c>
      <c r="F1140" s="10" t="s">
        <v>2273</v>
      </c>
      <c r="G1140" s="10" t="s">
        <v>2273</v>
      </c>
      <c r="H1140" s="8" t="s">
        <v>107</v>
      </c>
      <c r="I1140" s="8" t="s">
        <v>50</v>
      </c>
      <c r="J1140" s="8" t="s">
        <v>51</v>
      </c>
      <c r="K1140" s="8" t="s">
        <v>23</v>
      </c>
      <c r="L1140" s="8" t="str">
        <f t="shared" si="34"/>
        <v>New York_NY</v>
      </c>
      <c r="M1140" s="9" t="str">
        <f t="shared" si="35"/>
        <v>-73.8317031860351_Multimodal</v>
      </c>
      <c r="N1140" s="8" t="s">
        <v>23</v>
      </c>
      <c r="O1140" s="5"/>
      <c r="P1140" s="5"/>
      <c r="Q1140">
        <f>VLOOKUP($L1140,LocID!$B$2:$I$966, 7, FALSE)</f>
        <v>-73.831703186035099</v>
      </c>
      <c r="S1140"/>
    </row>
    <row r="1141" spans="1:19" ht="33" x14ac:dyDescent="0.25">
      <c r="A1141" s="5">
        <v>1509</v>
      </c>
      <c r="B1141" s="6">
        <v>2011.8130000000001</v>
      </c>
      <c r="C1141" s="8" t="s">
        <v>147</v>
      </c>
      <c r="D1141" s="8" t="s">
        <v>2302</v>
      </c>
      <c r="E1141" s="8" t="s">
        <v>697</v>
      </c>
      <c r="F1141" s="10" t="s">
        <v>2273</v>
      </c>
      <c r="G1141" s="10" t="s">
        <v>2273</v>
      </c>
      <c r="H1141" s="8" t="s">
        <v>107</v>
      </c>
      <c r="I1141" s="8" t="s">
        <v>50</v>
      </c>
      <c r="J1141" s="8" t="s">
        <v>51</v>
      </c>
      <c r="K1141" s="8" t="s">
        <v>23</v>
      </c>
      <c r="L1141" s="8" t="str">
        <f t="shared" si="34"/>
        <v>New York_NY</v>
      </c>
      <c r="M1141" s="9" t="str">
        <f t="shared" si="35"/>
        <v>-73.8317031860351_Multimodal</v>
      </c>
      <c r="N1141" s="8" t="s">
        <v>23</v>
      </c>
      <c r="O1141" s="5"/>
      <c r="P1141" s="5"/>
      <c r="Q1141">
        <f>VLOOKUP($L1141,LocID!$B$2:$I$966, 7, FALSE)</f>
        <v>-73.831703186035099</v>
      </c>
      <c r="S1141"/>
    </row>
    <row r="1142" spans="1:19" ht="33" x14ac:dyDescent="0.25">
      <c r="A1142" s="5">
        <v>1539</v>
      </c>
      <c r="B1142" s="6">
        <v>2011.7370000000001</v>
      </c>
      <c r="C1142" s="8" t="s">
        <v>147</v>
      </c>
      <c r="D1142" s="11" t="s">
        <v>2303</v>
      </c>
      <c r="E1142" s="8" t="s">
        <v>697</v>
      </c>
      <c r="F1142" s="10" t="s">
        <v>2273</v>
      </c>
      <c r="G1142" s="10" t="s">
        <v>2273</v>
      </c>
      <c r="H1142" s="8" t="s">
        <v>107</v>
      </c>
      <c r="I1142" s="8" t="s">
        <v>50</v>
      </c>
      <c r="J1142" s="10" t="s">
        <v>51</v>
      </c>
      <c r="K1142" s="8" t="s">
        <v>23</v>
      </c>
      <c r="L1142" s="8" t="str">
        <f t="shared" si="34"/>
        <v>New York_NY</v>
      </c>
      <c r="M1142" s="9" t="str">
        <f t="shared" si="35"/>
        <v>-73.8317031860351_Multimodal</v>
      </c>
      <c r="N1142" s="8" t="s">
        <v>23</v>
      </c>
      <c r="O1142" s="5"/>
      <c r="P1142" s="5"/>
      <c r="Q1142">
        <f>VLOOKUP($L1142,LocID!$B$2:$I$966, 7, FALSE)</f>
        <v>-73.831703186035099</v>
      </c>
      <c r="S1142"/>
    </row>
    <row r="1143" spans="1:19" ht="33" x14ac:dyDescent="0.25">
      <c r="A1143" s="5">
        <v>1583</v>
      </c>
      <c r="B1143" s="13">
        <v>2012.201</v>
      </c>
      <c r="C1143" s="10" t="s">
        <v>87</v>
      </c>
      <c r="D1143" s="10" t="s">
        <v>2304</v>
      </c>
      <c r="E1143" s="10" t="s">
        <v>697</v>
      </c>
      <c r="F1143" s="10" t="s">
        <v>2273</v>
      </c>
      <c r="G1143" s="10" t="s">
        <v>2273</v>
      </c>
      <c r="H1143" s="10" t="s">
        <v>107</v>
      </c>
      <c r="I1143" s="8" t="s">
        <v>50</v>
      </c>
      <c r="J1143" s="10" t="s">
        <v>51</v>
      </c>
      <c r="K1143" s="10" t="s">
        <v>23</v>
      </c>
      <c r="L1143" s="8" t="str">
        <f t="shared" si="34"/>
        <v>New York_NY</v>
      </c>
      <c r="M1143" s="9" t="str">
        <f t="shared" si="35"/>
        <v>-73.8317031860351_Multimodal</v>
      </c>
      <c r="N1143" s="10" t="s">
        <v>23</v>
      </c>
      <c r="O1143" s="5"/>
      <c r="P1143" s="5"/>
      <c r="Q1143">
        <f>VLOOKUP($L1143,LocID!$B$2:$I$966, 7, FALSE)</f>
        <v>-73.831703186035099</v>
      </c>
      <c r="S1143"/>
    </row>
    <row r="1144" spans="1:19" ht="33" x14ac:dyDescent="0.25">
      <c r="A1144" s="5">
        <v>1590</v>
      </c>
      <c r="B1144" s="6">
        <v>2012.0350000000001</v>
      </c>
      <c r="C1144" s="8" t="s">
        <v>87</v>
      </c>
      <c r="D1144" s="8" t="s">
        <v>2305</v>
      </c>
      <c r="E1144" s="8" t="s">
        <v>2306</v>
      </c>
      <c r="F1144" s="10" t="s">
        <v>2273</v>
      </c>
      <c r="G1144" s="10" t="s">
        <v>2273</v>
      </c>
      <c r="H1144" s="8" t="s">
        <v>107</v>
      </c>
      <c r="I1144" s="8" t="s">
        <v>50</v>
      </c>
      <c r="J1144" s="8" t="s">
        <v>51</v>
      </c>
      <c r="K1144" s="8" t="s">
        <v>23</v>
      </c>
      <c r="L1144" s="8" t="str">
        <f t="shared" si="34"/>
        <v>New York_NY</v>
      </c>
      <c r="M1144" s="9" t="str">
        <f t="shared" si="35"/>
        <v>-73.8317031860351_Multimodal</v>
      </c>
      <c r="N1144" s="8" t="s">
        <v>23</v>
      </c>
      <c r="O1144" s="5"/>
      <c r="P1144" s="5"/>
      <c r="Q1144">
        <f>VLOOKUP($L1144,LocID!$B$2:$I$966, 7, FALSE)</f>
        <v>-73.831703186035099</v>
      </c>
      <c r="S1144"/>
    </row>
    <row r="1145" spans="1:19" ht="33" x14ac:dyDescent="0.25">
      <c r="A1145" s="5">
        <v>1591</v>
      </c>
      <c r="B1145" s="6">
        <v>2012.394</v>
      </c>
      <c r="C1145" s="8" t="s">
        <v>87</v>
      </c>
      <c r="D1145" s="8" t="s">
        <v>2307</v>
      </c>
      <c r="E1145" s="8" t="s">
        <v>2308</v>
      </c>
      <c r="F1145" s="8" t="s">
        <v>2273</v>
      </c>
      <c r="G1145" s="8" t="s">
        <v>2273</v>
      </c>
      <c r="H1145" s="8" t="s">
        <v>107</v>
      </c>
      <c r="I1145" s="8" t="s">
        <v>50</v>
      </c>
      <c r="J1145" s="8" t="s">
        <v>51</v>
      </c>
      <c r="K1145" s="8" t="s">
        <v>26</v>
      </c>
      <c r="L1145" s="8" t="str">
        <f t="shared" si="34"/>
        <v>New York_NY</v>
      </c>
      <c r="M1145" s="9" t="str">
        <f t="shared" si="35"/>
        <v>-73.8317031860351_Parking and TDM</v>
      </c>
      <c r="N1145" s="8" t="s">
        <v>26</v>
      </c>
      <c r="O1145" s="5"/>
      <c r="P1145" s="5"/>
      <c r="Q1145">
        <f>VLOOKUP($L1145,LocID!$B$2:$I$966, 7, FALSE)</f>
        <v>-73.831703186035099</v>
      </c>
      <c r="S1145"/>
    </row>
    <row r="1146" spans="1:19" ht="33" x14ac:dyDescent="0.25">
      <c r="A1146" s="5">
        <v>1594</v>
      </c>
      <c r="B1146" s="6">
        <v>2011.857</v>
      </c>
      <c r="C1146" s="8" t="s">
        <v>87</v>
      </c>
      <c r="D1146" s="8" t="s">
        <v>2309</v>
      </c>
      <c r="E1146" s="8" t="s">
        <v>2276</v>
      </c>
      <c r="F1146" s="10" t="s">
        <v>2273</v>
      </c>
      <c r="G1146" s="10" t="s">
        <v>2273</v>
      </c>
      <c r="H1146" s="8" t="s">
        <v>107</v>
      </c>
      <c r="I1146" s="8" t="s">
        <v>50</v>
      </c>
      <c r="J1146" s="8" t="s">
        <v>51</v>
      </c>
      <c r="K1146" s="8" t="s">
        <v>23</v>
      </c>
      <c r="L1146" s="8" t="str">
        <f t="shared" si="34"/>
        <v>New York_NY</v>
      </c>
      <c r="M1146" s="9" t="str">
        <f t="shared" si="35"/>
        <v>-73.8317031860351_Multimodal</v>
      </c>
      <c r="N1146" s="8" t="s">
        <v>23</v>
      </c>
      <c r="O1146" s="5"/>
      <c r="P1146" s="5"/>
      <c r="Q1146">
        <f>VLOOKUP($L1146,LocID!$B$2:$I$966, 7, FALSE)</f>
        <v>-73.831703186035099</v>
      </c>
      <c r="S1146"/>
    </row>
    <row r="1147" spans="1:19" ht="33" x14ac:dyDescent="0.25">
      <c r="A1147" s="5">
        <v>1733</v>
      </c>
      <c r="B1147" s="6">
        <v>2012.971</v>
      </c>
      <c r="C1147" s="12" t="s">
        <v>90</v>
      </c>
      <c r="D1147" s="12" t="s">
        <v>2310</v>
      </c>
      <c r="E1147" s="12" t="s">
        <v>1090</v>
      </c>
      <c r="F1147" s="12" t="s">
        <v>2273</v>
      </c>
      <c r="G1147" s="12" t="s">
        <v>2273</v>
      </c>
      <c r="H1147" s="12" t="s">
        <v>107</v>
      </c>
      <c r="I1147" s="8" t="s">
        <v>50</v>
      </c>
      <c r="J1147" s="12" t="s">
        <v>51</v>
      </c>
      <c r="K1147" s="12" t="s">
        <v>23</v>
      </c>
      <c r="L1147" s="8" t="str">
        <f t="shared" si="34"/>
        <v>New York_NY</v>
      </c>
      <c r="M1147" s="9" t="str">
        <f t="shared" si="35"/>
        <v>-73.8317031860351_Multimodal</v>
      </c>
      <c r="N1147" s="12" t="s">
        <v>23</v>
      </c>
      <c r="O1147" s="5"/>
      <c r="P1147" s="5"/>
      <c r="Q1147">
        <f>VLOOKUP($L1147,LocID!$B$2:$I$966, 7, FALSE)</f>
        <v>-73.831703186035099</v>
      </c>
      <c r="S1147"/>
    </row>
    <row r="1148" spans="1:19" x14ac:dyDescent="0.25">
      <c r="A1148" s="5">
        <v>1758</v>
      </c>
      <c r="B1148" s="6">
        <v>2012.8240000000001</v>
      </c>
      <c r="C1148" s="12" t="s">
        <v>90</v>
      </c>
      <c r="D1148" s="12" t="s">
        <v>2311</v>
      </c>
      <c r="E1148" s="12" t="s">
        <v>2276</v>
      </c>
      <c r="F1148" s="12" t="s">
        <v>2273</v>
      </c>
      <c r="G1148" s="12" t="s">
        <v>2273</v>
      </c>
      <c r="H1148" s="12" t="s">
        <v>107</v>
      </c>
      <c r="I1148" s="8" t="s">
        <v>50</v>
      </c>
      <c r="J1148" s="12" t="s">
        <v>51</v>
      </c>
      <c r="K1148" s="12" t="s">
        <v>98</v>
      </c>
      <c r="L1148" s="8" t="str">
        <f t="shared" si="34"/>
        <v>New York_NY</v>
      </c>
      <c r="M1148" s="9" t="str">
        <f t="shared" si="35"/>
        <v>-73.8317031860351_PACT</v>
      </c>
      <c r="N1148" s="12" t="s">
        <v>98</v>
      </c>
      <c r="O1148" s="5"/>
      <c r="P1148" s="5"/>
      <c r="Q1148">
        <f>VLOOKUP($L1148,LocID!$B$2:$I$966, 7, FALSE)</f>
        <v>-73.831703186035099</v>
      </c>
      <c r="S1148"/>
    </row>
    <row r="1149" spans="1:19" ht="33" x14ac:dyDescent="0.25">
      <c r="A1149" s="5">
        <v>1927</v>
      </c>
      <c r="B1149" s="6">
        <v>2013.0413000000001</v>
      </c>
      <c r="C1149" s="8" t="s">
        <v>246</v>
      </c>
      <c r="D1149" s="8" t="s">
        <v>2312</v>
      </c>
      <c r="E1149" s="8" t="s">
        <v>2313</v>
      </c>
      <c r="F1149" s="10" t="s">
        <v>2273</v>
      </c>
      <c r="G1149" s="10" t="s">
        <v>2273</v>
      </c>
      <c r="H1149" s="8" t="s">
        <v>107</v>
      </c>
      <c r="I1149" s="8" t="s">
        <v>50</v>
      </c>
      <c r="J1149" s="8" t="s">
        <v>51</v>
      </c>
      <c r="K1149" s="12" t="s">
        <v>23</v>
      </c>
      <c r="L1149" s="8" t="str">
        <f t="shared" si="34"/>
        <v>New York_NY</v>
      </c>
      <c r="M1149" s="9" t="str">
        <f t="shared" si="35"/>
        <v>-73.8317031860351_Multimodal</v>
      </c>
      <c r="N1149" s="12" t="s">
        <v>23</v>
      </c>
      <c r="O1149" s="5"/>
      <c r="P1149" s="5"/>
      <c r="Q1149">
        <f>VLOOKUP($L1149,LocID!$B$2:$I$966, 7, FALSE)</f>
        <v>-73.831703186035099</v>
      </c>
      <c r="S1149"/>
    </row>
    <row r="1150" spans="1:19" x14ac:dyDescent="0.25">
      <c r="A1150" s="5">
        <v>1990</v>
      </c>
      <c r="B1150" s="6">
        <v>2013.0715</v>
      </c>
      <c r="C1150" s="8" t="s">
        <v>65</v>
      </c>
      <c r="D1150" s="8" t="s">
        <v>2314</v>
      </c>
      <c r="E1150" s="8" t="s">
        <v>2315</v>
      </c>
      <c r="F1150" s="8" t="s">
        <v>2273</v>
      </c>
      <c r="G1150" s="8" t="s">
        <v>2273</v>
      </c>
      <c r="H1150" s="8" t="s">
        <v>107</v>
      </c>
      <c r="I1150" s="8" t="s">
        <v>50</v>
      </c>
      <c r="J1150" s="8" t="s">
        <v>51</v>
      </c>
      <c r="K1150" s="12" t="s">
        <v>52</v>
      </c>
      <c r="L1150" s="8" t="str">
        <f t="shared" si="34"/>
        <v>New York_NY</v>
      </c>
      <c r="M1150" s="9" t="str">
        <f t="shared" si="35"/>
        <v>-73.8317031860351_Transit</v>
      </c>
      <c r="N1150" s="12" t="s">
        <v>52</v>
      </c>
      <c r="O1150" s="5"/>
      <c r="P1150" s="5"/>
      <c r="Q1150">
        <f>VLOOKUP($L1150,LocID!$B$2:$I$966, 7, FALSE)</f>
        <v>-73.831703186035099</v>
      </c>
      <c r="S1150"/>
    </row>
    <row r="1151" spans="1:19" ht="33" x14ac:dyDescent="0.25">
      <c r="A1151" s="5">
        <v>2020</v>
      </c>
      <c r="B1151" s="6">
        <v>2013.0690999999999</v>
      </c>
      <c r="C1151" s="8" t="s">
        <v>65</v>
      </c>
      <c r="D1151" s="8" t="s">
        <v>2316</v>
      </c>
      <c r="E1151" s="8" t="s">
        <v>697</v>
      </c>
      <c r="F1151" s="8" t="s">
        <v>2273</v>
      </c>
      <c r="G1151" s="8" t="s">
        <v>2273</v>
      </c>
      <c r="H1151" s="8" t="s">
        <v>107</v>
      </c>
      <c r="I1151" s="8" t="s">
        <v>50</v>
      </c>
      <c r="J1151" s="8" t="s">
        <v>51</v>
      </c>
      <c r="K1151" s="12" t="s">
        <v>72</v>
      </c>
      <c r="L1151" s="8" t="str">
        <f t="shared" si="34"/>
        <v>New York_NY</v>
      </c>
      <c r="M1151" s="9" t="str">
        <f t="shared" si="35"/>
        <v>-73.8317031860351_Multimodal</v>
      </c>
      <c r="N1151" s="12" t="s">
        <v>23</v>
      </c>
      <c r="O1151" s="5">
        <v>1</v>
      </c>
      <c r="P1151" s="5"/>
      <c r="Q1151">
        <f>VLOOKUP($L1151,LocID!$B$2:$I$966, 7, FALSE)</f>
        <v>-73.831703186035099</v>
      </c>
      <c r="S1151"/>
    </row>
    <row r="1152" spans="1:19" ht="33" x14ac:dyDescent="0.25">
      <c r="A1152" s="5">
        <v>2188</v>
      </c>
      <c r="B1152" s="6">
        <v>2014.0001999999999</v>
      </c>
      <c r="C1152" s="8" t="s">
        <v>115</v>
      </c>
      <c r="D1152" s="8" t="s">
        <v>2317</v>
      </c>
      <c r="E1152" s="8" t="s">
        <v>1090</v>
      </c>
      <c r="F1152" s="8" t="s">
        <v>2273</v>
      </c>
      <c r="G1152" s="8" t="s">
        <v>2273</v>
      </c>
      <c r="H1152" s="8" t="s">
        <v>107</v>
      </c>
      <c r="I1152" s="8" t="s">
        <v>50</v>
      </c>
      <c r="J1152" s="8" t="s">
        <v>51</v>
      </c>
      <c r="K1152" s="8" t="s">
        <v>23</v>
      </c>
      <c r="L1152" s="8" t="str">
        <f t="shared" si="34"/>
        <v>New York_NY</v>
      </c>
      <c r="M1152" s="9" t="str">
        <f t="shared" si="35"/>
        <v>-73.8317031860351_Multimodal</v>
      </c>
      <c r="N1152" s="8" t="s">
        <v>23</v>
      </c>
      <c r="O1152" s="5"/>
      <c r="P1152" s="5"/>
      <c r="Q1152">
        <f>VLOOKUP($L1152,LocID!$B$2:$I$966, 7, FALSE)</f>
        <v>-73.831703186035099</v>
      </c>
      <c r="S1152"/>
    </row>
    <row r="1153" spans="1:19" ht="33" x14ac:dyDescent="0.25">
      <c r="A1153" s="5">
        <v>2203</v>
      </c>
      <c r="B1153" s="6">
        <v>2013.0744999999999</v>
      </c>
      <c r="C1153" s="8" t="s">
        <v>115</v>
      </c>
      <c r="D1153" s="8" t="s">
        <v>2318</v>
      </c>
      <c r="E1153" s="8" t="s">
        <v>2319</v>
      </c>
      <c r="F1153" s="8" t="s">
        <v>2273</v>
      </c>
      <c r="G1153" s="8" t="s">
        <v>2273</v>
      </c>
      <c r="H1153" s="8" t="s">
        <v>107</v>
      </c>
      <c r="I1153" s="8" t="s">
        <v>50</v>
      </c>
      <c r="J1153" s="8" t="s">
        <v>51</v>
      </c>
      <c r="K1153" s="12" t="s">
        <v>23</v>
      </c>
      <c r="L1153" s="8" t="str">
        <f t="shared" si="34"/>
        <v>New York_NY</v>
      </c>
      <c r="M1153" s="9" t="str">
        <f t="shared" si="35"/>
        <v>-73.8317031860351_Multimodal</v>
      </c>
      <c r="N1153" s="12" t="s">
        <v>23</v>
      </c>
      <c r="O1153" s="5"/>
      <c r="P1153" s="5"/>
      <c r="Q1153">
        <f>VLOOKUP($L1153,LocID!$B$2:$I$966, 7, FALSE)</f>
        <v>-73.831703186035099</v>
      </c>
      <c r="S1153"/>
    </row>
    <row r="1154" spans="1:19" ht="22.5" x14ac:dyDescent="0.25">
      <c r="A1154" s="5">
        <v>2260</v>
      </c>
      <c r="B1154" s="6">
        <v>2014.0514000000001</v>
      </c>
      <c r="C1154" s="8" t="s">
        <v>151</v>
      </c>
      <c r="D1154" s="8" t="s">
        <v>2320</v>
      </c>
      <c r="E1154" s="8" t="s">
        <v>2321</v>
      </c>
      <c r="F1154" s="8" t="s">
        <v>2273</v>
      </c>
      <c r="G1154" s="8" t="s">
        <v>2273</v>
      </c>
      <c r="H1154" s="8" t="s">
        <v>107</v>
      </c>
      <c r="I1154" s="8" t="s">
        <v>50</v>
      </c>
      <c r="J1154" s="8" t="s">
        <v>51</v>
      </c>
      <c r="K1154" s="12" t="s">
        <v>188</v>
      </c>
      <c r="L1154" s="8" t="str">
        <f t="shared" ref="L1154:L1217" si="36">IF(H1154="INT", G1154&amp;"_"&amp;I1154,  G1154&amp;"_"&amp;H1154)</f>
        <v>New York_NY</v>
      </c>
      <c r="M1154" s="9" t="str">
        <f t="shared" ref="M1154:M1217" si="37">Q1154&amp;"_"&amp;N1154</f>
        <v>-73.8317031860351_Design and Engineering</v>
      </c>
      <c r="N1154" s="12" t="s">
        <v>188</v>
      </c>
      <c r="O1154" s="5"/>
      <c r="P1154" s="5"/>
      <c r="Q1154">
        <f>VLOOKUP($L1154,LocID!$B$2:$I$966, 7, FALSE)</f>
        <v>-73.831703186035099</v>
      </c>
      <c r="S1154"/>
    </row>
    <row r="1155" spans="1:19" ht="33" x14ac:dyDescent="0.25">
      <c r="A1155" s="5">
        <v>2296</v>
      </c>
      <c r="B1155" s="6">
        <v>2014.0036</v>
      </c>
      <c r="C1155" s="8" t="s">
        <v>151</v>
      </c>
      <c r="D1155" s="8" t="s">
        <v>2322</v>
      </c>
      <c r="E1155" s="8" t="s">
        <v>2321</v>
      </c>
      <c r="F1155" s="8" t="s">
        <v>2273</v>
      </c>
      <c r="G1155" s="8" t="s">
        <v>2273</v>
      </c>
      <c r="H1155" s="8" t="s">
        <v>107</v>
      </c>
      <c r="I1155" s="8" t="s">
        <v>50</v>
      </c>
      <c r="J1155" s="8" t="s">
        <v>51</v>
      </c>
      <c r="K1155" s="8" t="s">
        <v>23</v>
      </c>
      <c r="L1155" s="8" t="str">
        <f t="shared" si="36"/>
        <v>New York_NY</v>
      </c>
      <c r="M1155" s="9" t="str">
        <f t="shared" si="37"/>
        <v>-73.8317031860351_Multimodal</v>
      </c>
      <c r="N1155" s="8" t="s">
        <v>23</v>
      </c>
      <c r="O1155" s="5"/>
      <c r="P1155" s="5"/>
      <c r="Q1155">
        <f>VLOOKUP($L1155,LocID!$B$2:$I$966, 7, FALSE)</f>
        <v>-73.831703186035099</v>
      </c>
      <c r="S1155"/>
    </row>
    <row r="1156" spans="1:19" ht="33" x14ac:dyDescent="0.25">
      <c r="A1156" s="5">
        <v>15</v>
      </c>
      <c r="B1156" s="6">
        <v>2015.0253</v>
      </c>
      <c r="C1156" s="22" t="s">
        <v>253</v>
      </c>
      <c r="D1156" s="16" t="s">
        <v>2323</v>
      </c>
      <c r="E1156" s="16" t="s">
        <v>697</v>
      </c>
      <c r="F1156" s="8" t="s">
        <v>2273</v>
      </c>
      <c r="G1156" s="8" t="s">
        <v>2273</v>
      </c>
      <c r="H1156" s="19" t="s">
        <v>107</v>
      </c>
      <c r="I1156" s="8" t="s">
        <v>50</v>
      </c>
      <c r="J1156" s="19" t="s">
        <v>51</v>
      </c>
      <c r="K1156" s="19" t="s">
        <v>26</v>
      </c>
      <c r="L1156" s="8" t="str">
        <f t="shared" si="36"/>
        <v>New York_NY</v>
      </c>
      <c r="M1156" s="9" t="str">
        <f t="shared" si="37"/>
        <v>-73.8317031860351_Parking and TDM</v>
      </c>
      <c r="N1156" s="19" t="s">
        <v>26</v>
      </c>
      <c r="O1156" s="5"/>
      <c r="P1156" s="5"/>
      <c r="Q1156">
        <f>VLOOKUP($L1156,LocID!$B$2:$I$966, 7, FALSE)</f>
        <v>-73.831703186035099</v>
      </c>
      <c r="S1156"/>
    </row>
    <row r="1157" spans="1:19" ht="33" x14ac:dyDescent="0.25">
      <c r="A1157" s="5">
        <v>31</v>
      </c>
      <c r="B1157" s="6">
        <v>2015.0001999999999</v>
      </c>
      <c r="C1157" s="22" t="s">
        <v>253</v>
      </c>
      <c r="D1157" s="19" t="s">
        <v>2324</v>
      </c>
      <c r="E1157" s="8" t="s">
        <v>697</v>
      </c>
      <c r="F1157" s="8" t="s">
        <v>2273</v>
      </c>
      <c r="G1157" s="8" t="s">
        <v>2273</v>
      </c>
      <c r="H1157" s="8" t="s">
        <v>107</v>
      </c>
      <c r="I1157" s="8" t="s">
        <v>50</v>
      </c>
      <c r="J1157" s="8" t="s">
        <v>51</v>
      </c>
      <c r="K1157" s="8" t="s">
        <v>23</v>
      </c>
      <c r="L1157" s="8" t="str">
        <f t="shared" si="36"/>
        <v>New York_NY</v>
      </c>
      <c r="M1157" s="9" t="str">
        <f t="shared" si="37"/>
        <v>-73.8317031860351_Multimodal</v>
      </c>
      <c r="N1157" s="8" t="s">
        <v>23</v>
      </c>
      <c r="O1157" s="5"/>
      <c r="P1157" s="5"/>
      <c r="Q1157">
        <f>VLOOKUP($L1157,LocID!$B$2:$I$966, 7, FALSE)</f>
        <v>-73.831703186035099</v>
      </c>
      <c r="S1157"/>
    </row>
    <row r="1158" spans="1:19" ht="33" x14ac:dyDescent="0.25">
      <c r="A1158" s="5">
        <v>34</v>
      </c>
      <c r="B1158" s="6">
        <v>2015.0001</v>
      </c>
      <c r="C1158" s="22" t="s">
        <v>253</v>
      </c>
      <c r="D1158" s="8" t="s">
        <v>2325</v>
      </c>
      <c r="E1158" s="8" t="s">
        <v>697</v>
      </c>
      <c r="F1158" s="8" t="s">
        <v>2273</v>
      </c>
      <c r="G1158" s="8" t="s">
        <v>2273</v>
      </c>
      <c r="H1158" s="8" t="s">
        <v>107</v>
      </c>
      <c r="I1158" s="8" t="s">
        <v>50</v>
      </c>
      <c r="J1158" s="8" t="s">
        <v>51</v>
      </c>
      <c r="K1158" s="20" t="s">
        <v>23</v>
      </c>
      <c r="L1158" s="8" t="str">
        <f t="shared" si="36"/>
        <v>New York_NY</v>
      </c>
      <c r="M1158" s="9" t="str">
        <f t="shared" si="37"/>
        <v>-73.8317031860351_Multimodal</v>
      </c>
      <c r="N1158" s="20" t="s">
        <v>23</v>
      </c>
      <c r="O1158" s="5"/>
      <c r="P1158" s="5"/>
      <c r="Q1158">
        <f>VLOOKUP($L1158,LocID!$B$2:$I$966, 7, FALSE)</f>
        <v>-73.831703186035099</v>
      </c>
      <c r="S1158"/>
    </row>
    <row r="1159" spans="1:19" ht="33" x14ac:dyDescent="0.25">
      <c r="A1159" s="5">
        <v>41</v>
      </c>
      <c r="B1159" s="6">
        <v>2015.0273999999999</v>
      </c>
      <c r="C1159" s="9" t="s">
        <v>306</v>
      </c>
      <c r="D1159" s="16" t="s">
        <v>2326</v>
      </c>
      <c r="E1159" s="16" t="s">
        <v>697</v>
      </c>
      <c r="F1159" s="8" t="s">
        <v>2273</v>
      </c>
      <c r="G1159" s="8" t="s">
        <v>2273</v>
      </c>
      <c r="H1159" s="8" t="s">
        <v>107</v>
      </c>
      <c r="I1159" s="8" t="s">
        <v>50</v>
      </c>
      <c r="J1159" s="8" t="s">
        <v>51</v>
      </c>
      <c r="K1159" s="8" t="s">
        <v>23</v>
      </c>
      <c r="L1159" s="8" t="str">
        <f t="shared" si="36"/>
        <v>New York_NY</v>
      </c>
      <c r="M1159" s="9" t="str">
        <f t="shared" si="37"/>
        <v>-73.8317031860351_Multimodal</v>
      </c>
      <c r="N1159" s="8" t="s">
        <v>23</v>
      </c>
      <c r="O1159" s="5"/>
      <c r="P1159" s="5"/>
      <c r="Q1159">
        <f>VLOOKUP($L1159,LocID!$B$2:$I$966, 7, FALSE)</f>
        <v>-73.831703186035099</v>
      </c>
      <c r="S1159"/>
    </row>
    <row r="1160" spans="1:19" ht="22.5" x14ac:dyDescent="0.25">
      <c r="A1160" s="5">
        <v>2601</v>
      </c>
      <c r="B1160" s="6">
        <v>2014.1285</v>
      </c>
      <c r="C1160" s="12" t="s">
        <v>309</v>
      </c>
      <c r="D1160" s="17" t="s">
        <v>2327</v>
      </c>
      <c r="E1160" s="17" t="s">
        <v>2328</v>
      </c>
      <c r="F1160" s="19" t="s">
        <v>2273</v>
      </c>
      <c r="G1160" s="19" t="s">
        <v>2273</v>
      </c>
      <c r="H1160" s="19" t="s">
        <v>107</v>
      </c>
      <c r="I1160" s="8" t="s">
        <v>50</v>
      </c>
      <c r="J1160" s="19" t="s">
        <v>51</v>
      </c>
      <c r="K1160" s="19" t="s">
        <v>188</v>
      </c>
      <c r="L1160" s="8" t="str">
        <f t="shared" si="36"/>
        <v>New York_NY</v>
      </c>
      <c r="M1160" s="9" t="str">
        <f t="shared" si="37"/>
        <v>-73.8317031860351_Design and Engineering</v>
      </c>
      <c r="N1160" s="19" t="s">
        <v>188</v>
      </c>
      <c r="O1160" s="5"/>
      <c r="P1160" s="5"/>
      <c r="Q1160">
        <f>VLOOKUP($L1160,LocID!$B$2:$I$966, 7, FALSE)</f>
        <v>-73.831703186035099</v>
      </c>
      <c r="S1160"/>
    </row>
    <row r="1161" spans="1:19" ht="33" x14ac:dyDescent="0.25">
      <c r="A1161" s="5">
        <v>90</v>
      </c>
      <c r="B1161" s="6">
        <v>2015.0381</v>
      </c>
      <c r="C1161" s="9" t="s">
        <v>138</v>
      </c>
      <c r="D1161" s="16" t="s">
        <v>2329</v>
      </c>
      <c r="E1161" s="16" t="s">
        <v>2328</v>
      </c>
      <c r="F1161" s="8" t="s">
        <v>2273</v>
      </c>
      <c r="G1161" s="8" t="s">
        <v>2273</v>
      </c>
      <c r="H1161" s="8" t="s">
        <v>107</v>
      </c>
      <c r="I1161" s="8" t="s">
        <v>50</v>
      </c>
      <c r="J1161" s="8" t="s">
        <v>51</v>
      </c>
      <c r="K1161" s="19" t="s">
        <v>23</v>
      </c>
      <c r="L1161" s="8" t="str">
        <f t="shared" si="36"/>
        <v>New York_NY</v>
      </c>
      <c r="M1161" s="9" t="str">
        <f t="shared" si="37"/>
        <v>-73.8317031860351_Multimodal</v>
      </c>
      <c r="N1161" s="19" t="s">
        <v>23</v>
      </c>
      <c r="O1161" s="5"/>
      <c r="P1161" s="5"/>
      <c r="Q1161">
        <f>VLOOKUP($L1161,LocID!$B$2:$I$966, 7, FALSE)</f>
        <v>-73.831703186035099</v>
      </c>
      <c r="S1161"/>
    </row>
    <row r="1162" spans="1:19" ht="33" x14ac:dyDescent="0.25">
      <c r="A1162" s="5">
        <v>163</v>
      </c>
      <c r="B1162" s="6">
        <v>2015.0742</v>
      </c>
      <c r="C1162" s="9" t="s">
        <v>138</v>
      </c>
      <c r="D1162" s="17" t="s">
        <v>2330</v>
      </c>
      <c r="E1162" s="17" t="s">
        <v>697</v>
      </c>
      <c r="F1162" s="19" t="s">
        <v>2273</v>
      </c>
      <c r="G1162" s="19" t="s">
        <v>2273</v>
      </c>
      <c r="H1162" s="19" t="s">
        <v>107</v>
      </c>
      <c r="I1162" s="8" t="s">
        <v>50</v>
      </c>
      <c r="J1162" s="19" t="s">
        <v>51</v>
      </c>
      <c r="K1162" s="19" t="s">
        <v>26</v>
      </c>
      <c r="L1162" s="8" t="str">
        <f t="shared" si="36"/>
        <v>New York_NY</v>
      </c>
      <c r="M1162" s="9" t="str">
        <f t="shared" si="37"/>
        <v>-73.8317031860351_Parking and TDM</v>
      </c>
      <c r="N1162" s="19" t="s">
        <v>26</v>
      </c>
      <c r="O1162" s="5"/>
      <c r="P1162" s="5"/>
      <c r="Q1162">
        <f>VLOOKUP($L1162,LocID!$B$2:$I$966, 7, FALSE)</f>
        <v>-73.831703186035099</v>
      </c>
      <c r="S1162"/>
    </row>
    <row r="1163" spans="1:19" x14ac:dyDescent="0.25">
      <c r="A1163" s="5">
        <v>214</v>
      </c>
      <c r="B1163" s="6">
        <v>2015.1029000000001</v>
      </c>
      <c r="C1163" s="9" t="s">
        <v>138</v>
      </c>
      <c r="D1163" s="17" t="s">
        <v>2331</v>
      </c>
      <c r="E1163" s="17" t="s">
        <v>2332</v>
      </c>
      <c r="F1163" s="9" t="s">
        <v>2273</v>
      </c>
      <c r="G1163" s="9" t="s">
        <v>2273</v>
      </c>
      <c r="H1163" s="9" t="s">
        <v>107</v>
      </c>
      <c r="I1163" s="8" t="s">
        <v>50</v>
      </c>
      <c r="J1163" s="9" t="s">
        <v>51</v>
      </c>
      <c r="K1163" s="9" t="s">
        <v>52</v>
      </c>
      <c r="L1163" s="8" t="str">
        <f t="shared" si="36"/>
        <v>New York_NY</v>
      </c>
      <c r="M1163" s="9" t="str">
        <f t="shared" si="37"/>
        <v>-73.8317031860351_Transit</v>
      </c>
      <c r="N1163" s="9" t="s">
        <v>52</v>
      </c>
      <c r="O1163" s="5"/>
      <c r="P1163" s="5"/>
      <c r="Q1163">
        <f>VLOOKUP($L1163,LocID!$B$2:$I$966, 7, FALSE)</f>
        <v>-73.831703186035099</v>
      </c>
      <c r="S1163"/>
    </row>
    <row r="1164" spans="1:19" x14ac:dyDescent="0.25">
      <c r="A1164" s="5">
        <v>215</v>
      </c>
      <c r="B1164" s="6">
        <v>2015.098</v>
      </c>
      <c r="C1164" s="9" t="s">
        <v>138</v>
      </c>
      <c r="D1164" s="17" t="s">
        <v>2333</v>
      </c>
      <c r="E1164" s="17" t="s">
        <v>2332</v>
      </c>
      <c r="F1164" s="9" t="s">
        <v>2273</v>
      </c>
      <c r="G1164" s="9" t="s">
        <v>2273</v>
      </c>
      <c r="H1164" s="9" t="s">
        <v>107</v>
      </c>
      <c r="I1164" s="8" t="s">
        <v>50</v>
      </c>
      <c r="J1164" s="9" t="s">
        <v>51</v>
      </c>
      <c r="K1164" s="9" t="s">
        <v>52</v>
      </c>
      <c r="L1164" s="8" t="str">
        <f t="shared" si="36"/>
        <v>New York_NY</v>
      </c>
      <c r="M1164" s="9" t="str">
        <f t="shared" si="37"/>
        <v>-73.8317031860351_Transit</v>
      </c>
      <c r="N1164" s="9" t="s">
        <v>52</v>
      </c>
      <c r="O1164" s="5"/>
      <c r="P1164" s="5"/>
      <c r="Q1164">
        <f>VLOOKUP($L1164,LocID!$B$2:$I$966, 7, FALSE)</f>
        <v>-73.831703186035099</v>
      </c>
      <c r="S1164"/>
    </row>
    <row r="1165" spans="1:19" x14ac:dyDescent="0.25">
      <c r="A1165" s="5">
        <v>216</v>
      </c>
      <c r="B1165" s="6">
        <v>2015.0998</v>
      </c>
      <c r="C1165" s="9" t="s">
        <v>138</v>
      </c>
      <c r="D1165" s="17" t="s">
        <v>2334</v>
      </c>
      <c r="E1165" s="17" t="s">
        <v>2332</v>
      </c>
      <c r="F1165" s="9" t="s">
        <v>2273</v>
      </c>
      <c r="G1165" s="9" t="s">
        <v>2273</v>
      </c>
      <c r="H1165" s="9" t="s">
        <v>107</v>
      </c>
      <c r="I1165" s="8" t="s">
        <v>50</v>
      </c>
      <c r="J1165" s="9" t="s">
        <v>51</v>
      </c>
      <c r="K1165" s="9" t="s">
        <v>52</v>
      </c>
      <c r="L1165" s="8" t="str">
        <f t="shared" si="36"/>
        <v>New York_NY</v>
      </c>
      <c r="M1165" s="9" t="str">
        <f t="shared" si="37"/>
        <v>-73.8317031860351_Transit</v>
      </c>
      <c r="N1165" s="9" t="s">
        <v>52</v>
      </c>
      <c r="O1165" s="5"/>
      <c r="P1165" s="5"/>
      <c r="Q1165">
        <f>VLOOKUP($L1165,LocID!$B$2:$I$966, 7, FALSE)</f>
        <v>-73.831703186035099</v>
      </c>
      <c r="S1165"/>
    </row>
    <row r="1166" spans="1:19" x14ac:dyDescent="0.25">
      <c r="A1166" s="5">
        <v>217</v>
      </c>
      <c r="B1166" s="6">
        <v>2015.0986</v>
      </c>
      <c r="C1166" s="9" t="s">
        <v>138</v>
      </c>
      <c r="D1166" s="17" t="s">
        <v>2335</v>
      </c>
      <c r="E1166" s="17" t="s">
        <v>2332</v>
      </c>
      <c r="F1166" s="9" t="s">
        <v>2273</v>
      </c>
      <c r="G1166" s="9" t="s">
        <v>2273</v>
      </c>
      <c r="H1166" s="9" t="s">
        <v>107</v>
      </c>
      <c r="I1166" s="8" t="s">
        <v>50</v>
      </c>
      <c r="J1166" s="9" t="s">
        <v>51</v>
      </c>
      <c r="K1166" s="9" t="s">
        <v>52</v>
      </c>
      <c r="L1166" s="8" t="str">
        <f t="shared" si="36"/>
        <v>New York_NY</v>
      </c>
      <c r="M1166" s="9" t="str">
        <f t="shared" si="37"/>
        <v>-73.8317031860351_Transit</v>
      </c>
      <c r="N1166" s="9" t="s">
        <v>52</v>
      </c>
      <c r="O1166" s="5"/>
      <c r="P1166" s="5"/>
      <c r="Q1166">
        <f>VLOOKUP($L1166,LocID!$B$2:$I$966, 7, FALSE)</f>
        <v>-73.831703186035099</v>
      </c>
      <c r="S1166"/>
    </row>
    <row r="1167" spans="1:19" ht="33" x14ac:dyDescent="0.25">
      <c r="A1167" s="5">
        <v>268</v>
      </c>
      <c r="B1167" s="6">
        <v>2015.1259</v>
      </c>
      <c r="C1167" s="9" t="s">
        <v>138</v>
      </c>
      <c r="D1167" s="17" t="s">
        <v>2336</v>
      </c>
      <c r="E1167" s="17" t="s">
        <v>1605</v>
      </c>
      <c r="F1167" s="9" t="s">
        <v>2273</v>
      </c>
      <c r="G1167" s="9" t="s">
        <v>2273</v>
      </c>
      <c r="H1167" s="9" t="s">
        <v>107</v>
      </c>
      <c r="I1167" s="8" t="s">
        <v>50</v>
      </c>
      <c r="J1167" s="9" t="s">
        <v>51</v>
      </c>
      <c r="K1167" s="9" t="s">
        <v>26</v>
      </c>
      <c r="L1167" s="8" t="str">
        <f t="shared" si="36"/>
        <v>New York_NY</v>
      </c>
      <c r="M1167" s="9" t="str">
        <f t="shared" si="37"/>
        <v>-73.8317031860351_Parking and TDM</v>
      </c>
      <c r="N1167" s="9" t="s">
        <v>26</v>
      </c>
      <c r="O1167" s="5"/>
      <c r="P1167" s="5"/>
      <c r="Q1167">
        <f>VLOOKUP($L1167,LocID!$B$2:$I$966, 7, FALSE)</f>
        <v>-73.831703186035099</v>
      </c>
      <c r="S1167"/>
    </row>
    <row r="1168" spans="1:19" x14ac:dyDescent="0.25">
      <c r="A1168" s="5">
        <v>270</v>
      </c>
      <c r="B1168" s="6">
        <v>2015.126</v>
      </c>
      <c r="C1168" s="9" t="s">
        <v>138</v>
      </c>
      <c r="D1168" s="17" t="s">
        <v>2337</v>
      </c>
      <c r="E1168" s="17" t="s">
        <v>697</v>
      </c>
      <c r="F1168" s="9" t="s">
        <v>2273</v>
      </c>
      <c r="G1168" s="9" t="s">
        <v>2273</v>
      </c>
      <c r="H1168" s="9" t="s">
        <v>107</v>
      </c>
      <c r="I1168" s="8" t="s">
        <v>50</v>
      </c>
      <c r="J1168" s="9" t="s">
        <v>51</v>
      </c>
      <c r="K1168" s="9" t="s">
        <v>52</v>
      </c>
      <c r="L1168" s="8" t="str">
        <f t="shared" si="36"/>
        <v>New York_NY</v>
      </c>
      <c r="M1168" s="9" t="str">
        <f t="shared" si="37"/>
        <v>-73.8317031860351_Transit</v>
      </c>
      <c r="N1168" s="9" t="s">
        <v>52</v>
      </c>
      <c r="O1168" s="5"/>
      <c r="P1168" s="5"/>
      <c r="Q1168">
        <f>VLOOKUP($L1168,LocID!$B$2:$I$966, 7, FALSE)</f>
        <v>-73.831703186035099</v>
      </c>
      <c r="S1168"/>
    </row>
    <row r="1169" spans="1:19" ht="33" x14ac:dyDescent="0.25">
      <c r="A1169" s="5">
        <v>271</v>
      </c>
      <c r="B1169" s="6">
        <v>2015.1261</v>
      </c>
      <c r="C1169" s="9" t="s">
        <v>138</v>
      </c>
      <c r="D1169" s="17" t="s">
        <v>2338</v>
      </c>
      <c r="E1169" s="17" t="s">
        <v>697</v>
      </c>
      <c r="F1169" s="9" t="s">
        <v>2273</v>
      </c>
      <c r="G1169" s="9" t="s">
        <v>2273</v>
      </c>
      <c r="H1169" s="9" t="s">
        <v>107</v>
      </c>
      <c r="I1169" s="8" t="s">
        <v>50</v>
      </c>
      <c r="J1169" s="9" t="s">
        <v>51</v>
      </c>
      <c r="K1169" s="9" t="s">
        <v>23</v>
      </c>
      <c r="L1169" s="8" t="str">
        <f t="shared" si="36"/>
        <v>New York_NY</v>
      </c>
      <c r="M1169" s="9" t="str">
        <f t="shared" si="37"/>
        <v>-73.8317031860351_Multimodal</v>
      </c>
      <c r="N1169" s="9" t="s">
        <v>23</v>
      </c>
      <c r="O1169" s="5"/>
      <c r="P1169" s="5"/>
      <c r="Q1169">
        <f>VLOOKUP($L1169,LocID!$B$2:$I$966, 7, FALSE)</f>
        <v>-73.831703186035099</v>
      </c>
      <c r="S1169"/>
    </row>
    <row r="1170" spans="1:19" x14ac:dyDescent="0.25">
      <c r="A1170" s="5">
        <v>853</v>
      </c>
      <c r="B1170" s="6">
        <v>2009.1759999999999</v>
      </c>
      <c r="C1170" s="8" t="s">
        <v>41</v>
      </c>
      <c r="D1170" s="11" t="s">
        <v>2339</v>
      </c>
      <c r="E1170" s="8" t="s">
        <v>2340</v>
      </c>
      <c r="F1170" s="10" t="s">
        <v>2341</v>
      </c>
      <c r="G1170" s="10" t="s">
        <v>2341</v>
      </c>
      <c r="H1170" s="8" t="s">
        <v>815</v>
      </c>
      <c r="I1170" s="8" t="s">
        <v>50</v>
      </c>
      <c r="J1170" s="8" t="s">
        <v>55</v>
      </c>
      <c r="K1170" s="8" t="s">
        <v>52</v>
      </c>
      <c r="L1170" s="8" t="str">
        <f t="shared" si="36"/>
        <v>Newark_NJ</v>
      </c>
      <c r="M1170" s="9" t="str">
        <f t="shared" si="37"/>
        <v>-74.1742095947265_Transit</v>
      </c>
      <c r="N1170" s="8" t="s">
        <v>52</v>
      </c>
      <c r="O1170" s="5"/>
      <c r="P1170" s="5"/>
      <c r="Q1170">
        <f>VLOOKUP($L1170,LocID!$B$2:$I$966, 7, FALSE)</f>
        <v>-74.174209594726506</v>
      </c>
      <c r="S1170"/>
    </row>
    <row r="1171" spans="1:19" ht="33" x14ac:dyDescent="0.25">
      <c r="A1171" s="5">
        <v>964</v>
      </c>
      <c r="B1171" s="6">
        <v>2009.673</v>
      </c>
      <c r="C1171" s="8" t="s">
        <v>204</v>
      </c>
      <c r="D1171" s="11" t="s">
        <v>2342</v>
      </c>
      <c r="E1171" s="8" t="s">
        <v>2343</v>
      </c>
      <c r="F1171" s="10" t="s">
        <v>2341</v>
      </c>
      <c r="G1171" s="10" t="s">
        <v>2341</v>
      </c>
      <c r="H1171" s="8" t="s">
        <v>815</v>
      </c>
      <c r="I1171" s="8" t="s">
        <v>50</v>
      </c>
      <c r="J1171" s="8" t="s">
        <v>51</v>
      </c>
      <c r="K1171" s="8" t="s">
        <v>72</v>
      </c>
      <c r="L1171" s="8" t="str">
        <f t="shared" si="36"/>
        <v>Newark_NJ</v>
      </c>
      <c r="M1171" s="9" t="str">
        <f t="shared" si="37"/>
        <v>-74.1742095947265_Multimodal</v>
      </c>
      <c r="N1171" s="8" t="s">
        <v>23</v>
      </c>
      <c r="O1171" s="5">
        <v>1</v>
      </c>
      <c r="P1171" s="5"/>
      <c r="Q1171">
        <f>VLOOKUP($L1171,LocID!$B$2:$I$966, 7, FALSE)</f>
        <v>-74.174209594726506</v>
      </c>
      <c r="S1171"/>
    </row>
    <row r="1172" spans="1:19" x14ac:dyDescent="0.25">
      <c r="A1172" s="5">
        <v>1593</v>
      </c>
      <c r="B1172" s="6">
        <v>2012.954</v>
      </c>
      <c r="C1172" s="12" t="s">
        <v>87</v>
      </c>
      <c r="D1172" s="8" t="s">
        <v>2344</v>
      </c>
      <c r="E1172" s="8" t="s">
        <v>2340</v>
      </c>
      <c r="F1172" s="12" t="s">
        <v>2341</v>
      </c>
      <c r="G1172" s="12" t="s">
        <v>2341</v>
      </c>
      <c r="H1172" s="12" t="s">
        <v>815</v>
      </c>
      <c r="I1172" s="8" t="s">
        <v>50</v>
      </c>
      <c r="J1172" s="12" t="s">
        <v>51</v>
      </c>
      <c r="K1172" s="12" t="s">
        <v>98</v>
      </c>
      <c r="L1172" s="8" t="str">
        <f t="shared" si="36"/>
        <v>Newark_NJ</v>
      </c>
      <c r="M1172" s="9" t="str">
        <f t="shared" si="37"/>
        <v>-74.1742095947265_PACT</v>
      </c>
      <c r="N1172" s="12" t="s">
        <v>98</v>
      </c>
      <c r="O1172" s="5"/>
      <c r="P1172" s="5"/>
      <c r="Q1172">
        <f>VLOOKUP($L1172,LocID!$B$2:$I$966, 7, FALSE)</f>
        <v>-74.174209594726506</v>
      </c>
      <c r="S1172"/>
    </row>
    <row r="1173" spans="1:19" ht="33" x14ac:dyDescent="0.25">
      <c r="A1173" s="5">
        <v>1666</v>
      </c>
      <c r="B1173" s="6">
        <v>2012.4649999999999</v>
      </c>
      <c r="C1173" s="8" t="s">
        <v>110</v>
      </c>
      <c r="D1173" s="8" t="s">
        <v>2345</v>
      </c>
      <c r="E1173" s="8" t="s">
        <v>2346</v>
      </c>
      <c r="F1173" s="8" t="s">
        <v>2341</v>
      </c>
      <c r="G1173" s="8" t="s">
        <v>2341</v>
      </c>
      <c r="H1173" s="8" t="s">
        <v>815</v>
      </c>
      <c r="I1173" s="8" t="s">
        <v>50</v>
      </c>
      <c r="J1173" s="8" t="s">
        <v>51</v>
      </c>
      <c r="K1173" s="12" t="s">
        <v>23</v>
      </c>
      <c r="L1173" s="8" t="str">
        <f t="shared" si="36"/>
        <v>Newark_NJ</v>
      </c>
      <c r="M1173" s="9" t="str">
        <f t="shared" si="37"/>
        <v>-74.1742095947265_Multimodal</v>
      </c>
      <c r="N1173" s="12" t="s">
        <v>23</v>
      </c>
      <c r="O1173" s="5"/>
      <c r="P1173" s="5"/>
      <c r="Q1173">
        <f>VLOOKUP($L1173,LocID!$B$2:$I$966, 7, FALSE)</f>
        <v>-74.174209594726506</v>
      </c>
      <c r="S1173"/>
    </row>
    <row r="1174" spans="1:19" ht="33" x14ac:dyDescent="0.25">
      <c r="A1174" s="5">
        <v>1841</v>
      </c>
      <c r="B1174" s="6">
        <v>2012.627</v>
      </c>
      <c r="C1174" s="12" t="s">
        <v>62</v>
      </c>
      <c r="D1174" s="12" t="s">
        <v>2347</v>
      </c>
      <c r="E1174" s="12" t="s">
        <v>2340</v>
      </c>
      <c r="F1174" s="12" t="s">
        <v>2341</v>
      </c>
      <c r="G1174" s="12" t="s">
        <v>2341</v>
      </c>
      <c r="H1174" s="12" t="s">
        <v>815</v>
      </c>
      <c r="I1174" s="8" t="s">
        <v>50</v>
      </c>
      <c r="J1174" s="12" t="s">
        <v>51</v>
      </c>
      <c r="K1174" s="12" t="s">
        <v>23</v>
      </c>
      <c r="L1174" s="8" t="str">
        <f t="shared" si="36"/>
        <v>Newark_NJ</v>
      </c>
      <c r="M1174" s="9" t="str">
        <f t="shared" si="37"/>
        <v>-74.1742095947265_Multimodal</v>
      </c>
      <c r="N1174" s="12" t="s">
        <v>23</v>
      </c>
      <c r="O1174" s="5"/>
      <c r="P1174" s="5"/>
      <c r="Q1174">
        <f>VLOOKUP($L1174,LocID!$B$2:$I$966, 7, FALSE)</f>
        <v>-74.174209594726506</v>
      </c>
      <c r="S1174"/>
    </row>
    <row r="1175" spans="1:19" x14ac:dyDescent="0.25">
      <c r="A1175" s="5">
        <v>1904</v>
      </c>
      <c r="B1175" s="6">
        <v>2012.9079999999999</v>
      </c>
      <c r="C1175" s="8" t="s">
        <v>246</v>
      </c>
      <c r="D1175" s="8" t="s">
        <v>2348</v>
      </c>
      <c r="E1175" s="8" t="s">
        <v>2340</v>
      </c>
      <c r="F1175" s="10" t="s">
        <v>2341</v>
      </c>
      <c r="G1175" s="10" t="s">
        <v>2341</v>
      </c>
      <c r="H1175" s="8" t="s">
        <v>815</v>
      </c>
      <c r="I1175" s="8" t="s">
        <v>50</v>
      </c>
      <c r="J1175" s="8" t="s">
        <v>51</v>
      </c>
      <c r="K1175" s="12" t="s">
        <v>98</v>
      </c>
      <c r="L1175" s="8" t="str">
        <f t="shared" si="36"/>
        <v>Newark_NJ</v>
      </c>
      <c r="M1175" s="9" t="str">
        <f t="shared" si="37"/>
        <v>-74.1742095947265_PACT</v>
      </c>
      <c r="N1175" s="12" t="s">
        <v>98</v>
      </c>
      <c r="O1175" s="5"/>
      <c r="P1175" s="5"/>
      <c r="Q1175">
        <f>VLOOKUP($L1175,LocID!$B$2:$I$966, 7, FALSE)</f>
        <v>-74.174209594726506</v>
      </c>
      <c r="S1175"/>
    </row>
    <row r="1176" spans="1:19" x14ac:dyDescent="0.25">
      <c r="A1176" s="5">
        <v>119</v>
      </c>
      <c r="B1176" s="6">
        <v>2015.0501999999999</v>
      </c>
      <c r="C1176" s="9" t="s">
        <v>138</v>
      </c>
      <c r="D1176" s="17" t="s">
        <v>2349</v>
      </c>
      <c r="E1176" s="17" t="s">
        <v>2350</v>
      </c>
      <c r="F1176" s="8" t="s">
        <v>2341</v>
      </c>
      <c r="G1176" s="8" t="s">
        <v>2341</v>
      </c>
      <c r="H1176" s="8" t="s">
        <v>815</v>
      </c>
      <c r="I1176" s="8" t="s">
        <v>50</v>
      </c>
      <c r="J1176" s="8" t="s">
        <v>51</v>
      </c>
      <c r="K1176" s="19" t="s">
        <v>98</v>
      </c>
      <c r="L1176" s="8" t="str">
        <f t="shared" si="36"/>
        <v>Newark_NJ</v>
      </c>
      <c r="M1176" s="9" t="str">
        <f t="shared" si="37"/>
        <v>-74.1742095947265_PACT</v>
      </c>
      <c r="N1176" s="19" t="s">
        <v>98</v>
      </c>
      <c r="O1176" s="5"/>
      <c r="P1176" s="5"/>
      <c r="Q1176">
        <f>VLOOKUP($L1176,LocID!$B$2:$I$966, 7, FALSE)</f>
        <v>-74.174209594726506</v>
      </c>
      <c r="S1176"/>
    </row>
    <row r="1177" spans="1:19" x14ac:dyDescent="0.25">
      <c r="A1177" s="5">
        <v>509</v>
      </c>
      <c r="B1177" s="6">
        <v>2007.3810000000001</v>
      </c>
      <c r="C1177" s="8" t="s">
        <v>535</v>
      </c>
      <c r="D1177" s="11" t="s">
        <v>2351</v>
      </c>
      <c r="E1177" s="8" t="s">
        <v>2352</v>
      </c>
      <c r="F1177" s="10" t="s">
        <v>2353</v>
      </c>
      <c r="G1177" s="10" t="s">
        <v>2353</v>
      </c>
      <c r="H1177" s="8" t="s">
        <v>874</v>
      </c>
      <c r="I1177" s="8" t="s">
        <v>50</v>
      </c>
      <c r="J1177" s="8" t="s">
        <v>51</v>
      </c>
      <c r="K1177" s="8" t="s">
        <v>98</v>
      </c>
      <c r="L1177" s="8" t="str">
        <f t="shared" si="36"/>
        <v>Newington_CT</v>
      </c>
      <c r="M1177" s="9" t="str">
        <f t="shared" si="37"/>
        <v>-72.7206497192382_PACT</v>
      </c>
      <c r="N1177" s="8" t="s">
        <v>98</v>
      </c>
      <c r="O1177" s="5"/>
      <c r="P1177" s="5"/>
      <c r="Q1177">
        <f>VLOOKUP($L1177,LocID!$B$2:$I$966, 7, FALSE)</f>
        <v>-72.720649719238196</v>
      </c>
      <c r="S1177"/>
    </row>
    <row r="1178" spans="1:19" x14ac:dyDescent="0.25">
      <c r="A1178" s="5">
        <v>706</v>
      </c>
      <c r="B1178" s="6">
        <v>2008.3710000000001</v>
      </c>
      <c r="C1178" s="8" t="s">
        <v>37</v>
      </c>
      <c r="D1178" s="11" t="s">
        <v>2354</v>
      </c>
      <c r="E1178" s="8" t="s">
        <v>2352</v>
      </c>
      <c r="F1178" s="10" t="s">
        <v>2353</v>
      </c>
      <c r="G1178" s="10" t="s">
        <v>2353</v>
      </c>
      <c r="H1178" s="8" t="s">
        <v>874</v>
      </c>
      <c r="I1178" s="8" t="s">
        <v>50</v>
      </c>
      <c r="J1178" s="8" t="s">
        <v>51</v>
      </c>
      <c r="K1178" s="8" t="s">
        <v>98</v>
      </c>
      <c r="L1178" s="8" t="str">
        <f t="shared" si="36"/>
        <v>Newington_CT</v>
      </c>
      <c r="M1178" s="9" t="str">
        <f t="shared" si="37"/>
        <v>-72.7206497192382_PACT</v>
      </c>
      <c r="N1178" s="8" t="s">
        <v>98</v>
      </c>
      <c r="O1178" s="5"/>
      <c r="P1178" s="5"/>
      <c r="Q1178">
        <f>VLOOKUP($L1178,LocID!$B$2:$I$966, 7, FALSE)</f>
        <v>-72.720649719238196</v>
      </c>
      <c r="S1178"/>
    </row>
    <row r="1179" spans="1:19" ht="33" x14ac:dyDescent="0.25">
      <c r="A1179" s="5">
        <v>1344</v>
      </c>
      <c r="B1179" s="6">
        <v>2011.1859999999999</v>
      </c>
      <c r="C1179" s="8" t="s">
        <v>409</v>
      </c>
      <c r="D1179" s="11" t="s">
        <v>2355</v>
      </c>
      <c r="E1179" s="8" t="s">
        <v>2352</v>
      </c>
      <c r="F1179" s="10" t="s">
        <v>2353</v>
      </c>
      <c r="G1179" s="10" t="s">
        <v>2353</v>
      </c>
      <c r="H1179" s="8" t="s">
        <v>874</v>
      </c>
      <c r="I1179" s="8" t="s">
        <v>50</v>
      </c>
      <c r="J1179" s="8" t="s">
        <v>51</v>
      </c>
      <c r="K1179" s="8" t="s">
        <v>23</v>
      </c>
      <c r="L1179" s="8" t="str">
        <f t="shared" si="36"/>
        <v>Newington_CT</v>
      </c>
      <c r="M1179" s="9" t="str">
        <f t="shared" si="37"/>
        <v>-72.7206497192382_Multimodal</v>
      </c>
      <c r="N1179" s="8" t="s">
        <v>23</v>
      </c>
      <c r="O1179" s="5"/>
      <c r="P1179" s="5"/>
      <c r="Q1179">
        <f>VLOOKUP($L1179,LocID!$B$2:$I$966, 7, FALSE)</f>
        <v>-72.720649719238196</v>
      </c>
      <c r="S1179"/>
    </row>
    <row r="1180" spans="1:19" ht="33" x14ac:dyDescent="0.25">
      <c r="A1180" s="5">
        <v>1560</v>
      </c>
      <c r="B1180" s="6">
        <v>2011.818</v>
      </c>
      <c r="C1180" s="8" t="s">
        <v>87</v>
      </c>
      <c r="D1180" s="8" t="s">
        <v>2356</v>
      </c>
      <c r="E1180" s="8" t="s">
        <v>2353</v>
      </c>
      <c r="F1180" s="10" t="s">
        <v>2353</v>
      </c>
      <c r="G1180" s="10" t="s">
        <v>2353</v>
      </c>
      <c r="H1180" s="8" t="s">
        <v>874</v>
      </c>
      <c r="I1180" s="8" t="s">
        <v>50</v>
      </c>
      <c r="J1180" s="8" t="s">
        <v>55</v>
      </c>
      <c r="K1180" s="8" t="s">
        <v>23</v>
      </c>
      <c r="L1180" s="8" t="str">
        <f t="shared" si="36"/>
        <v>Newington_CT</v>
      </c>
      <c r="M1180" s="9" t="str">
        <f t="shared" si="37"/>
        <v>-72.7206497192382_Multimodal</v>
      </c>
      <c r="N1180" s="8" t="s">
        <v>23</v>
      </c>
      <c r="O1180" s="5"/>
      <c r="P1180" s="5"/>
      <c r="Q1180">
        <f>VLOOKUP($L1180,LocID!$B$2:$I$966, 7, FALSE)</f>
        <v>-72.720649719238196</v>
      </c>
      <c r="S1180"/>
    </row>
    <row r="1181" spans="1:19" ht="33" x14ac:dyDescent="0.25">
      <c r="A1181" s="5">
        <v>2364</v>
      </c>
      <c r="B1181" s="6">
        <v>2014.0324000000001</v>
      </c>
      <c r="C1181" s="8" t="s">
        <v>92</v>
      </c>
      <c r="D1181" s="8" t="s">
        <v>2355</v>
      </c>
      <c r="E1181" s="8" t="s">
        <v>2352</v>
      </c>
      <c r="F1181" s="8" t="s">
        <v>2353</v>
      </c>
      <c r="G1181" s="8" t="s">
        <v>2353</v>
      </c>
      <c r="H1181" s="8" t="s">
        <v>874</v>
      </c>
      <c r="I1181" s="8" t="s">
        <v>50</v>
      </c>
      <c r="J1181" s="8" t="s">
        <v>51</v>
      </c>
      <c r="K1181" s="12" t="s">
        <v>23</v>
      </c>
      <c r="L1181" s="8" t="str">
        <f t="shared" si="36"/>
        <v>Newington_CT</v>
      </c>
      <c r="M1181" s="9" t="str">
        <f t="shared" si="37"/>
        <v>-72.7206497192382_Multimodal</v>
      </c>
      <c r="N1181" s="12" t="s">
        <v>23</v>
      </c>
      <c r="O1181" s="5"/>
      <c r="P1181" s="5"/>
      <c r="Q1181">
        <f>VLOOKUP($L1181,LocID!$B$2:$I$966, 7, FALSE)</f>
        <v>-72.720649719238196</v>
      </c>
      <c r="S1181"/>
    </row>
    <row r="1182" spans="1:19" ht="33" x14ac:dyDescent="0.25">
      <c r="A1182" s="5">
        <v>1436</v>
      </c>
      <c r="B1182" s="6">
        <v>2011.55</v>
      </c>
      <c r="C1182" s="8" t="s">
        <v>233</v>
      </c>
      <c r="D1182" s="8" t="s">
        <v>2357</v>
      </c>
      <c r="E1182" s="8" t="s">
        <v>2358</v>
      </c>
      <c r="F1182" s="10" t="s">
        <v>2359</v>
      </c>
      <c r="G1182" s="10" t="s">
        <v>2359</v>
      </c>
      <c r="H1182" s="8" t="s">
        <v>76</v>
      </c>
      <c r="I1182" s="8" t="s">
        <v>50</v>
      </c>
      <c r="J1182" s="8" t="s">
        <v>77</v>
      </c>
      <c r="K1182" s="8" t="s">
        <v>26</v>
      </c>
      <c r="L1182" s="8" t="str">
        <f t="shared" si="36"/>
        <v>Newport Beach_CA</v>
      </c>
      <c r="M1182" s="9" t="str">
        <f t="shared" si="37"/>
        <v>-117.930343627929_Parking and TDM</v>
      </c>
      <c r="N1182" s="8" t="s">
        <v>26</v>
      </c>
      <c r="O1182" s="5"/>
      <c r="P1182" s="5"/>
      <c r="Q1182">
        <f>VLOOKUP($L1182,LocID!$B$2:$I$966, 7, FALSE)</f>
        <v>-117.93034362792901</v>
      </c>
      <c r="S1182"/>
    </row>
    <row r="1183" spans="1:19" ht="33" x14ac:dyDescent="0.25">
      <c r="A1183" s="5">
        <v>1842</v>
      </c>
      <c r="B1183" s="6">
        <v>2012.9639999999999</v>
      </c>
      <c r="C1183" s="12" t="s">
        <v>62</v>
      </c>
      <c r="D1183" s="8" t="s">
        <v>2360</v>
      </c>
      <c r="E1183" s="8" t="s">
        <v>2358</v>
      </c>
      <c r="F1183" s="12" t="s">
        <v>2359</v>
      </c>
      <c r="G1183" s="12" t="s">
        <v>2359</v>
      </c>
      <c r="H1183" s="12" t="s">
        <v>76</v>
      </c>
      <c r="I1183" s="8" t="s">
        <v>50</v>
      </c>
      <c r="J1183" s="12" t="s">
        <v>77</v>
      </c>
      <c r="K1183" s="12" t="s">
        <v>26</v>
      </c>
      <c r="L1183" s="8" t="str">
        <f t="shared" si="36"/>
        <v>Newport Beach_CA</v>
      </c>
      <c r="M1183" s="9" t="str">
        <f t="shared" si="37"/>
        <v>-117.930343627929_Parking and TDM</v>
      </c>
      <c r="N1183" s="12" t="s">
        <v>26</v>
      </c>
      <c r="O1183" s="5"/>
      <c r="P1183" s="5"/>
      <c r="Q1183">
        <f>VLOOKUP($L1183,LocID!$B$2:$I$966, 7, FALSE)</f>
        <v>-117.93034362792901</v>
      </c>
      <c r="S1183"/>
    </row>
    <row r="1184" spans="1:19" ht="33" x14ac:dyDescent="0.25">
      <c r="A1184" s="5">
        <v>1942</v>
      </c>
      <c r="B1184" s="6">
        <v>2013.0073</v>
      </c>
      <c r="C1184" s="12" t="s">
        <v>246</v>
      </c>
      <c r="D1184" s="12" t="s">
        <v>2361</v>
      </c>
      <c r="E1184" s="15" t="s">
        <v>2362</v>
      </c>
      <c r="F1184" s="15" t="s">
        <v>2359</v>
      </c>
      <c r="G1184" s="15" t="s">
        <v>2359</v>
      </c>
      <c r="H1184" s="15" t="s">
        <v>76</v>
      </c>
      <c r="I1184" s="8" t="s">
        <v>50</v>
      </c>
      <c r="J1184" s="15" t="s">
        <v>77</v>
      </c>
      <c r="K1184" s="12" t="s">
        <v>26</v>
      </c>
      <c r="L1184" s="8" t="str">
        <f t="shared" si="36"/>
        <v>Newport Beach_CA</v>
      </c>
      <c r="M1184" s="9" t="str">
        <f t="shared" si="37"/>
        <v>-117.930343627929_Parking and TDM</v>
      </c>
      <c r="N1184" s="12" t="s">
        <v>26</v>
      </c>
      <c r="O1184" s="5"/>
      <c r="P1184" s="5"/>
      <c r="Q1184">
        <f>VLOOKUP($L1184,LocID!$B$2:$I$966, 7, FALSE)</f>
        <v>-117.93034362792901</v>
      </c>
      <c r="S1184"/>
    </row>
    <row r="1185" spans="1:19" x14ac:dyDescent="0.25">
      <c r="A1185" s="5">
        <v>2431</v>
      </c>
      <c r="B1185" s="6">
        <v>2014.0848000000001</v>
      </c>
      <c r="C1185" s="8" t="s">
        <v>92</v>
      </c>
      <c r="D1185" s="16" t="s">
        <v>2363</v>
      </c>
      <c r="E1185" s="16" t="s">
        <v>2358</v>
      </c>
      <c r="F1185" s="8" t="s">
        <v>2359</v>
      </c>
      <c r="G1185" s="8" t="s">
        <v>2359</v>
      </c>
      <c r="H1185" s="8" t="s">
        <v>76</v>
      </c>
      <c r="I1185" s="8" t="s">
        <v>50</v>
      </c>
      <c r="J1185" s="8" t="s">
        <v>77</v>
      </c>
      <c r="K1185" s="12" t="s">
        <v>52</v>
      </c>
      <c r="L1185" s="8" t="str">
        <f t="shared" si="36"/>
        <v>Newport Beach_CA</v>
      </c>
      <c r="M1185" s="9" t="str">
        <f t="shared" si="37"/>
        <v>-117.930343627929_Transit</v>
      </c>
      <c r="N1185" s="12" t="s">
        <v>52</v>
      </c>
      <c r="O1185" s="5"/>
      <c r="P1185" s="5"/>
      <c r="Q1185">
        <f>VLOOKUP($L1185,LocID!$B$2:$I$966, 7, FALSE)</f>
        <v>-117.93034362792901</v>
      </c>
      <c r="S1185"/>
    </row>
    <row r="1186" spans="1:19" ht="33" x14ac:dyDescent="0.25">
      <c r="A1186" s="5">
        <v>1621</v>
      </c>
      <c r="B1186" s="6">
        <v>2012.479</v>
      </c>
      <c r="C1186" s="8" t="s">
        <v>110</v>
      </c>
      <c r="D1186" s="8" t="s">
        <v>2364</v>
      </c>
      <c r="E1186" s="8" t="s">
        <v>2365</v>
      </c>
      <c r="F1186" s="8" t="s">
        <v>2366</v>
      </c>
      <c r="G1186" s="8" t="s">
        <v>2366</v>
      </c>
      <c r="H1186" s="8" t="s">
        <v>49</v>
      </c>
      <c r="I1186" s="8" t="s">
        <v>50</v>
      </c>
      <c r="J1186" s="8" t="s">
        <v>51</v>
      </c>
      <c r="K1186" s="12" t="s">
        <v>23</v>
      </c>
      <c r="L1186" s="8" t="str">
        <f t="shared" si="36"/>
        <v>Newton_MA</v>
      </c>
      <c r="M1186" s="9" t="str">
        <f t="shared" si="37"/>
        <v>-71.1994934082031_Multimodal</v>
      </c>
      <c r="N1186" s="12" t="s">
        <v>23</v>
      </c>
      <c r="O1186" s="5"/>
      <c r="P1186" s="5"/>
      <c r="Q1186">
        <f>VLOOKUP($L1186,LocID!$B$2:$I$966, 7, FALSE)</f>
        <v>-71.199493408203097</v>
      </c>
      <c r="S1186"/>
    </row>
    <row r="1187" spans="1:19" ht="33" x14ac:dyDescent="0.25">
      <c r="A1187" s="5">
        <v>1843</v>
      </c>
      <c r="B1187" s="6">
        <v>2012.665</v>
      </c>
      <c r="C1187" s="12" t="s">
        <v>62</v>
      </c>
      <c r="D1187" s="12" t="s">
        <v>2367</v>
      </c>
      <c r="E1187" s="12" t="s">
        <v>2368</v>
      </c>
      <c r="F1187" s="12" t="s">
        <v>2366</v>
      </c>
      <c r="G1187" s="12" t="s">
        <v>2366</v>
      </c>
      <c r="H1187" s="12" t="s">
        <v>49</v>
      </c>
      <c r="I1187" s="8" t="s">
        <v>50</v>
      </c>
      <c r="J1187" s="12" t="s">
        <v>51</v>
      </c>
      <c r="K1187" s="12" t="s">
        <v>26</v>
      </c>
      <c r="L1187" s="8" t="str">
        <f t="shared" si="36"/>
        <v>Newton_MA</v>
      </c>
      <c r="M1187" s="9" t="str">
        <f t="shared" si="37"/>
        <v>-71.1994934082031_Parking and TDM</v>
      </c>
      <c r="N1187" s="12" t="s">
        <v>26</v>
      </c>
      <c r="O1187" s="5"/>
      <c r="P1187" s="5"/>
      <c r="Q1187">
        <f>VLOOKUP($L1187,LocID!$B$2:$I$966, 7, FALSE)</f>
        <v>-71.199493408203097</v>
      </c>
      <c r="S1187"/>
    </row>
    <row r="1188" spans="1:19" ht="33" x14ac:dyDescent="0.25">
      <c r="A1188" s="5">
        <v>64</v>
      </c>
      <c r="B1188" s="6">
        <v>2015.0262</v>
      </c>
      <c r="C1188" s="9" t="s">
        <v>309</v>
      </c>
      <c r="D1188" s="16" t="s">
        <v>2369</v>
      </c>
      <c r="E1188" s="16" t="s">
        <v>2368</v>
      </c>
      <c r="F1188" s="8" t="s">
        <v>2366</v>
      </c>
      <c r="G1188" s="8" t="s">
        <v>2366</v>
      </c>
      <c r="H1188" s="8" t="s">
        <v>49</v>
      </c>
      <c r="I1188" s="8" t="s">
        <v>50</v>
      </c>
      <c r="J1188" s="8" t="s">
        <v>51</v>
      </c>
      <c r="K1188" s="19" t="s">
        <v>26</v>
      </c>
      <c r="L1188" s="8" t="str">
        <f t="shared" si="36"/>
        <v>Newton_MA</v>
      </c>
      <c r="M1188" s="9" t="str">
        <f t="shared" si="37"/>
        <v>-71.1994934082031_Parking and TDM</v>
      </c>
      <c r="N1188" s="19" t="s">
        <v>26</v>
      </c>
      <c r="O1188" s="5"/>
      <c r="P1188" s="5"/>
      <c r="Q1188">
        <f>VLOOKUP($L1188,LocID!$B$2:$I$966, 7, FALSE)</f>
        <v>-71.199493408203097</v>
      </c>
      <c r="S1188"/>
    </row>
    <row r="1189" spans="1:19" ht="33" x14ac:dyDescent="0.25">
      <c r="A1189" s="5">
        <v>199</v>
      </c>
      <c r="B1189" s="6">
        <v>2015.0119999999999</v>
      </c>
      <c r="C1189" s="9" t="s">
        <v>138</v>
      </c>
      <c r="D1189" s="17" t="s">
        <v>2370</v>
      </c>
      <c r="E1189" s="17" t="s">
        <v>2368</v>
      </c>
      <c r="F1189" s="19" t="s">
        <v>2366</v>
      </c>
      <c r="G1189" s="19" t="s">
        <v>2366</v>
      </c>
      <c r="H1189" s="19" t="s">
        <v>49</v>
      </c>
      <c r="I1189" s="8" t="s">
        <v>50</v>
      </c>
      <c r="J1189" s="19" t="s">
        <v>51</v>
      </c>
      <c r="K1189" s="19" t="s">
        <v>23</v>
      </c>
      <c r="L1189" s="8" t="str">
        <f t="shared" si="36"/>
        <v>Newton_MA</v>
      </c>
      <c r="M1189" s="9" t="str">
        <f t="shared" si="37"/>
        <v>-71.1994934082031_Multimodal</v>
      </c>
      <c r="N1189" s="19" t="s">
        <v>23</v>
      </c>
      <c r="O1189" s="5"/>
      <c r="P1189" s="5"/>
      <c r="Q1189">
        <f>VLOOKUP($L1189,LocID!$B$2:$I$966, 7, FALSE)</f>
        <v>-71.199493408203097</v>
      </c>
      <c r="S1189"/>
    </row>
    <row r="1190" spans="1:19" x14ac:dyDescent="0.25">
      <c r="A1190" s="5">
        <v>1193</v>
      </c>
      <c r="B1190" s="6">
        <v>2010.63</v>
      </c>
      <c r="C1190" s="8" t="s">
        <v>274</v>
      </c>
      <c r="D1190" s="11" t="s">
        <v>2371</v>
      </c>
      <c r="E1190" s="8" t="s">
        <v>2372</v>
      </c>
      <c r="F1190" s="10" t="s">
        <v>2366</v>
      </c>
      <c r="G1190" s="10" t="s">
        <v>2366</v>
      </c>
      <c r="H1190" s="8" t="s">
        <v>815</v>
      </c>
      <c r="I1190" s="8" t="s">
        <v>50</v>
      </c>
      <c r="J1190" s="8" t="s">
        <v>51</v>
      </c>
      <c r="K1190" s="8" t="s">
        <v>52</v>
      </c>
      <c r="L1190" s="8" t="str">
        <f t="shared" si="36"/>
        <v>Newton_NJ</v>
      </c>
      <c r="M1190" s="9" t="str">
        <f t="shared" si="37"/>
        <v>-74.753189086914_Transit</v>
      </c>
      <c r="N1190" s="8" t="s">
        <v>52</v>
      </c>
      <c r="O1190" s="5"/>
      <c r="P1190" s="5"/>
      <c r="Q1190">
        <f>VLOOKUP($L1190,LocID!$B$2:$I$966, 7, FALSE)</f>
        <v>-74.753189086914006</v>
      </c>
      <c r="S1190"/>
    </row>
    <row r="1191" spans="1:19" x14ac:dyDescent="0.25">
      <c r="A1191" s="5">
        <v>1960</v>
      </c>
      <c r="B1191" s="6">
        <v>2013.0436</v>
      </c>
      <c r="C1191" s="8" t="s">
        <v>246</v>
      </c>
      <c r="D1191" s="8" t="s">
        <v>2373</v>
      </c>
      <c r="E1191" s="8" t="s">
        <v>2372</v>
      </c>
      <c r="F1191" s="10" t="s">
        <v>2366</v>
      </c>
      <c r="G1191" s="10" t="s">
        <v>2366</v>
      </c>
      <c r="H1191" s="8" t="s">
        <v>815</v>
      </c>
      <c r="I1191" s="8" t="s">
        <v>50</v>
      </c>
      <c r="J1191" s="8" t="s">
        <v>51</v>
      </c>
      <c r="K1191" s="12" t="s">
        <v>52</v>
      </c>
      <c r="L1191" s="8" t="str">
        <f t="shared" si="36"/>
        <v>Newton_NJ</v>
      </c>
      <c r="M1191" s="9" t="str">
        <f t="shared" si="37"/>
        <v>-74.753189086914_Transit</v>
      </c>
      <c r="N1191" s="12" t="s">
        <v>52</v>
      </c>
      <c r="O1191" s="5"/>
      <c r="P1191" s="5"/>
      <c r="Q1191">
        <f>VLOOKUP($L1191,LocID!$B$2:$I$966, 7, FALSE)</f>
        <v>-74.753189086914006</v>
      </c>
      <c r="S1191"/>
    </row>
    <row r="1192" spans="1:19" x14ac:dyDescent="0.25">
      <c r="A1192" s="5">
        <v>1442</v>
      </c>
      <c r="B1192" s="6">
        <v>2011.7860000000001</v>
      </c>
      <c r="C1192" s="8" t="s">
        <v>233</v>
      </c>
      <c r="D1192" s="11" t="s">
        <v>2374</v>
      </c>
      <c r="E1192" s="8" t="s">
        <v>2375</v>
      </c>
      <c r="F1192" s="10" t="s">
        <v>2376</v>
      </c>
      <c r="G1192" s="10" t="s">
        <v>2376</v>
      </c>
      <c r="H1192" s="8" t="s">
        <v>144</v>
      </c>
      <c r="I1192" s="8" t="s">
        <v>50</v>
      </c>
      <c r="J1192" s="10" t="s">
        <v>51</v>
      </c>
      <c r="K1192" s="8" t="s">
        <v>98</v>
      </c>
      <c r="L1192" s="8" t="str">
        <f t="shared" si="36"/>
        <v>Norfolk_VA</v>
      </c>
      <c r="M1192" s="9" t="str">
        <f t="shared" si="37"/>
        <v>-76.285057067871_PACT</v>
      </c>
      <c r="N1192" s="8" t="s">
        <v>98</v>
      </c>
      <c r="O1192" s="5"/>
      <c r="P1192" s="5"/>
      <c r="Q1192">
        <f>VLOOKUP($L1192,LocID!$B$2:$I$966, 7, FALSE)</f>
        <v>-76.285057067871094</v>
      </c>
      <c r="S1192"/>
    </row>
    <row r="1193" spans="1:19" ht="33" x14ac:dyDescent="0.25">
      <c r="A1193" s="5">
        <v>280</v>
      </c>
      <c r="B1193" s="6">
        <v>2015.1319000000001</v>
      </c>
      <c r="C1193" s="9" t="s">
        <v>138</v>
      </c>
      <c r="D1193" s="17" t="s">
        <v>2377</v>
      </c>
      <c r="E1193" s="17" t="s">
        <v>2378</v>
      </c>
      <c r="F1193" s="9" t="s">
        <v>2379</v>
      </c>
      <c r="G1193" s="9" t="s">
        <v>2379</v>
      </c>
      <c r="H1193" s="9" t="s">
        <v>192</v>
      </c>
      <c r="I1193" s="8" t="s">
        <v>50</v>
      </c>
      <c r="J1193" s="9" t="s">
        <v>51</v>
      </c>
      <c r="K1193" s="9" t="s">
        <v>23</v>
      </c>
      <c r="L1193" s="8" t="str">
        <f t="shared" si="36"/>
        <v>North Bethesda_MD</v>
      </c>
      <c r="M1193" s="9" t="str">
        <f t="shared" si="37"/>
        <v>-77.1028518676757_Multimodal</v>
      </c>
      <c r="N1193" s="9" t="s">
        <v>23</v>
      </c>
      <c r="O1193" s="5"/>
      <c r="P1193" s="5"/>
      <c r="Q1193">
        <f>VLOOKUP($L1193,LocID!$B$2:$I$966, 7, FALSE)</f>
        <v>-77.102851867675696</v>
      </c>
      <c r="S1193"/>
    </row>
    <row r="1194" spans="1:19" ht="22.5" x14ac:dyDescent="0.25">
      <c r="A1194" s="5">
        <v>1333</v>
      </c>
      <c r="B1194" s="6">
        <v>2011.3979999999999</v>
      </c>
      <c r="C1194" s="8" t="s">
        <v>409</v>
      </c>
      <c r="D1194" s="11" t="s">
        <v>2380</v>
      </c>
      <c r="E1194" s="8" t="s">
        <v>2381</v>
      </c>
      <c r="F1194" s="10" t="s">
        <v>2382</v>
      </c>
      <c r="G1194" s="10" t="s">
        <v>2382</v>
      </c>
      <c r="H1194" s="8" t="s">
        <v>841</v>
      </c>
      <c r="I1194" s="8" t="s">
        <v>50</v>
      </c>
      <c r="J1194" s="8" t="s">
        <v>161</v>
      </c>
      <c r="K1194" s="8" t="s">
        <v>23</v>
      </c>
      <c r="L1194" s="8" t="str">
        <f t="shared" si="36"/>
        <v>North Charleston_SC</v>
      </c>
      <c r="M1194" s="9" t="str">
        <f t="shared" si="37"/>
        <v>-80.00927734375_Multimodal</v>
      </c>
      <c r="N1194" s="8" t="s">
        <v>23</v>
      </c>
      <c r="O1194" s="5"/>
      <c r="P1194" s="5"/>
      <c r="Q1194">
        <f>VLOOKUP($L1194,LocID!$B$2:$I$966, 7, FALSE)</f>
        <v>-80.00927734375</v>
      </c>
      <c r="S1194"/>
    </row>
    <row r="1195" spans="1:19" ht="33" x14ac:dyDescent="0.25">
      <c r="A1195" s="5">
        <v>211</v>
      </c>
      <c r="B1195" s="6">
        <v>2015.0967000000001</v>
      </c>
      <c r="C1195" s="9" t="s">
        <v>138</v>
      </c>
      <c r="D1195" s="17" t="s">
        <v>2383</v>
      </c>
      <c r="E1195" s="17" t="s">
        <v>2384</v>
      </c>
      <c r="F1195" s="9" t="s">
        <v>2385</v>
      </c>
      <c r="G1195" s="9" t="s">
        <v>2385</v>
      </c>
      <c r="H1195" s="9" t="s">
        <v>49</v>
      </c>
      <c r="I1195" s="8" t="s">
        <v>50</v>
      </c>
      <c r="J1195" s="9" t="s">
        <v>51</v>
      </c>
      <c r="K1195" s="9" t="s">
        <v>26</v>
      </c>
      <c r="L1195" s="8" t="str">
        <f t="shared" si="36"/>
        <v>North Easton_MA</v>
      </c>
      <c r="M1195" s="9" t="str">
        <f t="shared" si="37"/>
        <v>-71.1015701293945_Parking and TDM</v>
      </c>
      <c r="N1195" s="9" t="s">
        <v>26</v>
      </c>
      <c r="O1195" s="5"/>
      <c r="P1195" s="5"/>
      <c r="Q1195">
        <f>VLOOKUP($L1195,LocID!$B$2:$I$966, 7, FALSE)</f>
        <v>-71.101570129394503</v>
      </c>
      <c r="S1195"/>
    </row>
    <row r="1196" spans="1:19" x14ac:dyDescent="0.25">
      <c r="A1196" s="5">
        <v>899</v>
      </c>
      <c r="B1196" s="6">
        <v>2009.539</v>
      </c>
      <c r="C1196" s="8" t="s">
        <v>56</v>
      </c>
      <c r="D1196" s="11" t="s">
        <v>2386</v>
      </c>
      <c r="E1196" s="8" t="s">
        <v>2387</v>
      </c>
      <c r="F1196" s="10" t="s">
        <v>2388</v>
      </c>
      <c r="G1196" s="10" t="s">
        <v>2388</v>
      </c>
      <c r="H1196" s="8" t="s">
        <v>107</v>
      </c>
      <c r="I1196" s="8" t="s">
        <v>50</v>
      </c>
      <c r="J1196" s="8" t="s">
        <v>51</v>
      </c>
      <c r="K1196" s="8" t="s">
        <v>98</v>
      </c>
      <c r="L1196" s="8" t="str">
        <f t="shared" si="36"/>
        <v>North Hempstead_NY</v>
      </c>
      <c r="M1196" s="9" t="str">
        <f t="shared" si="37"/>
        <v>-73.6991729736328_PACT</v>
      </c>
      <c r="N1196" s="8" t="s">
        <v>98</v>
      </c>
      <c r="O1196" s="5"/>
      <c r="P1196" s="5"/>
      <c r="Q1196">
        <f>VLOOKUP($L1196,LocID!$B$2:$I$966, 7, FALSE)</f>
        <v>-73.699172973632798</v>
      </c>
      <c r="S1196"/>
    </row>
    <row r="1197" spans="1:19" x14ac:dyDescent="0.25">
      <c r="A1197" s="5">
        <v>1944</v>
      </c>
      <c r="B1197" s="6">
        <v>2013.0137999999999</v>
      </c>
      <c r="C1197" s="12" t="s">
        <v>246</v>
      </c>
      <c r="D1197" s="12" t="s">
        <v>2389</v>
      </c>
      <c r="E1197" s="18" t="s">
        <v>2390</v>
      </c>
      <c r="F1197" s="18" t="s">
        <v>2391</v>
      </c>
      <c r="G1197" s="18" t="s">
        <v>2391</v>
      </c>
      <c r="H1197" s="18" t="s">
        <v>380</v>
      </c>
      <c r="I1197" s="8" t="s">
        <v>50</v>
      </c>
      <c r="J1197" s="18" t="s">
        <v>51</v>
      </c>
      <c r="K1197" s="12" t="s">
        <v>52</v>
      </c>
      <c r="L1197" s="8" t="str">
        <f t="shared" si="36"/>
        <v>North Kingstown_RI</v>
      </c>
      <c r="M1197" s="9" t="str">
        <f t="shared" si="37"/>
        <v>-71.4583663940429_Transit</v>
      </c>
      <c r="N1197" s="12" t="s">
        <v>52</v>
      </c>
      <c r="O1197" s="5"/>
      <c r="P1197" s="5"/>
      <c r="Q1197">
        <f>VLOOKUP($L1197,LocID!$B$2:$I$966, 7, FALSE)</f>
        <v>-71.458366394042898</v>
      </c>
      <c r="S1197"/>
    </row>
    <row r="1198" spans="1:19" x14ac:dyDescent="0.25">
      <c r="A1198" s="5">
        <v>2268</v>
      </c>
      <c r="B1198" s="6">
        <v>2014.0065</v>
      </c>
      <c r="C1198" s="19" t="s">
        <v>151</v>
      </c>
      <c r="D1198" s="20" t="s">
        <v>2392</v>
      </c>
      <c r="E1198" s="20" t="s">
        <v>2393</v>
      </c>
      <c r="F1198" s="20" t="s">
        <v>2394</v>
      </c>
      <c r="G1198" s="20" t="s">
        <v>2394</v>
      </c>
      <c r="H1198" s="20" t="s">
        <v>1268</v>
      </c>
      <c r="I1198" s="8" t="s">
        <v>50</v>
      </c>
      <c r="J1198" s="20" t="s">
        <v>220</v>
      </c>
      <c r="K1198" s="20" t="s">
        <v>52</v>
      </c>
      <c r="L1198" s="8" t="str">
        <f t="shared" si="36"/>
        <v>North Little Rock_AR</v>
      </c>
      <c r="M1198" s="9" t="str">
        <f t="shared" si="37"/>
        <v>-92.2671203613281_Transit</v>
      </c>
      <c r="N1198" s="20" t="s">
        <v>52</v>
      </c>
      <c r="O1198" s="5"/>
      <c r="P1198" s="5"/>
      <c r="Q1198">
        <f>VLOOKUP($L1198,LocID!$B$2:$I$966, 7, FALSE)</f>
        <v>-92.267120361328097</v>
      </c>
      <c r="S1198"/>
    </row>
    <row r="1199" spans="1:19" x14ac:dyDescent="0.25">
      <c r="A1199" s="5">
        <v>409</v>
      </c>
      <c r="B1199" s="13">
        <v>2007.395</v>
      </c>
      <c r="C1199" s="10">
        <v>2007</v>
      </c>
      <c r="D1199" s="10" t="s">
        <v>2395</v>
      </c>
      <c r="E1199" s="10" t="s">
        <v>2396</v>
      </c>
      <c r="F1199" s="10" t="s">
        <v>2397</v>
      </c>
      <c r="G1199" s="10" t="s">
        <v>2397</v>
      </c>
      <c r="H1199" s="10" t="s">
        <v>76</v>
      </c>
      <c r="I1199" s="8" t="s">
        <v>50</v>
      </c>
      <c r="J1199" s="10" t="s">
        <v>77</v>
      </c>
      <c r="K1199" s="10" t="s">
        <v>52</v>
      </c>
      <c r="L1199" s="8" t="str">
        <f t="shared" si="36"/>
        <v>North Natomas_CA</v>
      </c>
      <c r="M1199" s="9" t="str">
        <f t="shared" si="37"/>
        <v>-121.551986694335_Transit</v>
      </c>
      <c r="N1199" s="10" t="s">
        <v>52</v>
      </c>
      <c r="O1199" s="5"/>
      <c r="P1199" s="5"/>
      <c r="Q1199">
        <f>VLOOKUP($L1199,LocID!$B$2:$I$966, 7, FALSE)</f>
        <v>-121.551986694335</v>
      </c>
      <c r="S1199"/>
    </row>
    <row r="1200" spans="1:19" ht="33" x14ac:dyDescent="0.25">
      <c r="A1200" s="5">
        <v>1414</v>
      </c>
      <c r="B1200" s="6">
        <v>2011.7239999999999</v>
      </c>
      <c r="C1200" s="8" t="s">
        <v>233</v>
      </c>
      <c r="D1200" s="8" t="s">
        <v>2398</v>
      </c>
      <c r="E1200" s="8" t="s">
        <v>2399</v>
      </c>
      <c r="F1200" s="10" t="s">
        <v>2400</v>
      </c>
      <c r="G1200" s="10" t="s">
        <v>2400</v>
      </c>
      <c r="H1200" s="8" t="s">
        <v>20</v>
      </c>
      <c r="I1200" s="9" t="s">
        <v>740</v>
      </c>
      <c r="J1200" s="8" t="s">
        <v>740</v>
      </c>
      <c r="K1200" s="8" t="s">
        <v>26</v>
      </c>
      <c r="L1200" s="8" t="str">
        <f t="shared" si="36"/>
        <v>North Vancouver_Canada</v>
      </c>
      <c r="M1200" s="9" t="str">
        <f t="shared" si="37"/>
        <v>-123.059997558593_Parking and tdm</v>
      </c>
      <c r="N1200" s="8" t="s">
        <v>428</v>
      </c>
      <c r="O1200" s="5"/>
      <c r="P1200" s="5"/>
      <c r="Q1200">
        <f>VLOOKUP($L1200,LocID!$B$2:$I$966, 7, FALSE)</f>
        <v>-123.059997558593</v>
      </c>
      <c r="S1200"/>
    </row>
    <row r="1201" spans="1:19" ht="33" x14ac:dyDescent="0.25">
      <c r="A1201" s="5">
        <v>1724</v>
      </c>
      <c r="B1201" s="6">
        <v>2012.903</v>
      </c>
      <c r="C1201" s="12" t="s">
        <v>90</v>
      </c>
      <c r="D1201" s="8" t="s">
        <v>2401</v>
      </c>
      <c r="E1201" s="8" t="s">
        <v>2399</v>
      </c>
      <c r="F1201" s="10" t="s">
        <v>2400</v>
      </c>
      <c r="G1201" s="10" t="s">
        <v>2400</v>
      </c>
      <c r="H1201" s="8" t="s">
        <v>20</v>
      </c>
      <c r="I1201" s="9" t="s">
        <v>740</v>
      </c>
      <c r="J1201" s="8" t="s">
        <v>740</v>
      </c>
      <c r="K1201" s="12" t="s">
        <v>23</v>
      </c>
      <c r="L1201" s="8" t="str">
        <f t="shared" si="36"/>
        <v>North Vancouver_Canada</v>
      </c>
      <c r="M1201" s="9" t="str">
        <f t="shared" si="37"/>
        <v>-123.059997558593_Multimodal</v>
      </c>
      <c r="N1201" s="12" t="s">
        <v>23</v>
      </c>
      <c r="O1201" s="5"/>
      <c r="P1201" s="5"/>
      <c r="Q1201">
        <f>VLOOKUP($L1201,LocID!$B$2:$I$966, 7, FALSE)</f>
        <v>-123.059997558593</v>
      </c>
      <c r="S1201"/>
    </row>
    <row r="1202" spans="1:19" ht="33" x14ac:dyDescent="0.25">
      <c r="A1202" s="5">
        <v>684</v>
      </c>
      <c r="B1202" s="6">
        <v>2008.4559999999999</v>
      </c>
      <c r="C1202" s="8" t="s">
        <v>35</v>
      </c>
      <c r="D1202" s="11" t="s">
        <v>2402</v>
      </c>
      <c r="E1202" s="8" t="s">
        <v>2403</v>
      </c>
      <c r="F1202" s="10" t="s">
        <v>2404</v>
      </c>
      <c r="G1202" s="10" t="s">
        <v>2404</v>
      </c>
      <c r="H1202" s="8" t="s">
        <v>49</v>
      </c>
      <c r="I1202" s="8" t="s">
        <v>50</v>
      </c>
      <c r="J1202" s="8" t="s">
        <v>51</v>
      </c>
      <c r="K1202" s="8" t="s">
        <v>23</v>
      </c>
      <c r="L1202" s="8" t="str">
        <f t="shared" si="36"/>
        <v>Northampton_MA</v>
      </c>
      <c r="M1202" s="9" t="str">
        <f t="shared" si="37"/>
        <v>-72.6323928833007_Multimodal</v>
      </c>
      <c r="N1202" s="8" t="s">
        <v>23</v>
      </c>
      <c r="O1202" s="5"/>
      <c r="P1202" s="5"/>
      <c r="Q1202">
        <f>VLOOKUP($L1202,LocID!$B$2:$I$966, 7, FALSE)</f>
        <v>-72.632392883300696</v>
      </c>
      <c r="S1202"/>
    </row>
    <row r="1203" spans="1:19" ht="33" x14ac:dyDescent="0.25">
      <c r="A1203" s="5">
        <v>864</v>
      </c>
      <c r="B1203" s="6">
        <v>2009.3330000000001</v>
      </c>
      <c r="C1203" s="8" t="s">
        <v>41</v>
      </c>
      <c r="D1203" s="11" t="s">
        <v>2405</v>
      </c>
      <c r="E1203" s="8" t="s">
        <v>2403</v>
      </c>
      <c r="F1203" s="10" t="s">
        <v>2404</v>
      </c>
      <c r="G1203" s="10" t="s">
        <v>2404</v>
      </c>
      <c r="H1203" s="8" t="s">
        <v>49</v>
      </c>
      <c r="I1203" s="8" t="s">
        <v>50</v>
      </c>
      <c r="J1203" s="8" t="s">
        <v>51</v>
      </c>
      <c r="K1203" s="8" t="s">
        <v>23</v>
      </c>
      <c r="L1203" s="8" t="str">
        <f t="shared" si="36"/>
        <v>Northampton_MA</v>
      </c>
      <c r="M1203" s="9" t="str">
        <f t="shared" si="37"/>
        <v>-72.6323928833007_Multimodal</v>
      </c>
      <c r="N1203" s="8" t="s">
        <v>23</v>
      </c>
      <c r="O1203" s="5"/>
      <c r="P1203" s="5"/>
      <c r="Q1203">
        <f>VLOOKUP($L1203,LocID!$B$2:$I$966, 7, FALSE)</f>
        <v>-72.632392883300696</v>
      </c>
      <c r="S1203"/>
    </row>
    <row r="1204" spans="1:19" ht="33" x14ac:dyDescent="0.25">
      <c r="A1204" s="5">
        <v>1058</v>
      </c>
      <c r="B1204" s="6">
        <v>2010.4690000000001</v>
      </c>
      <c r="C1204" s="8" t="s">
        <v>68</v>
      </c>
      <c r="D1204" s="11" t="s">
        <v>2406</v>
      </c>
      <c r="E1204" s="8" t="s">
        <v>2407</v>
      </c>
      <c r="F1204" s="10" t="s">
        <v>2404</v>
      </c>
      <c r="G1204" s="10" t="s">
        <v>2404</v>
      </c>
      <c r="H1204" s="8" t="s">
        <v>49</v>
      </c>
      <c r="I1204" s="8" t="s">
        <v>50</v>
      </c>
      <c r="J1204" s="8" t="s">
        <v>51</v>
      </c>
      <c r="K1204" s="8" t="s">
        <v>23</v>
      </c>
      <c r="L1204" s="8" t="str">
        <f t="shared" si="36"/>
        <v>Northampton_MA</v>
      </c>
      <c r="M1204" s="9" t="str">
        <f t="shared" si="37"/>
        <v>-72.6323928833007_Multimodal</v>
      </c>
      <c r="N1204" s="8" t="s">
        <v>23</v>
      </c>
      <c r="O1204" s="5"/>
      <c r="P1204" s="5"/>
      <c r="Q1204">
        <f>VLOOKUP($L1204,LocID!$B$2:$I$966, 7, FALSE)</f>
        <v>-72.632392883300696</v>
      </c>
      <c r="S1204"/>
    </row>
    <row r="1205" spans="1:19" ht="33" x14ac:dyDescent="0.25">
      <c r="A1205" s="5">
        <v>1757</v>
      </c>
      <c r="B1205" s="6">
        <v>2012.6379999999999</v>
      </c>
      <c r="C1205" s="12" t="s">
        <v>90</v>
      </c>
      <c r="D1205" s="12" t="s">
        <v>2408</v>
      </c>
      <c r="E1205" s="12" t="s">
        <v>2407</v>
      </c>
      <c r="F1205" s="12" t="s">
        <v>2404</v>
      </c>
      <c r="G1205" s="12" t="s">
        <v>2404</v>
      </c>
      <c r="H1205" s="12" t="s">
        <v>49</v>
      </c>
      <c r="I1205" s="8" t="s">
        <v>50</v>
      </c>
      <c r="J1205" s="12" t="s">
        <v>51</v>
      </c>
      <c r="K1205" s="12" t="s">
        <v>23</v>
      </c>
      <c r="L1205" s="8" t="str">
        <f t="shared" si="36"/>
        <v>Northampton_MA</v>
      </c>
      <c r="M1205" s="9" t="str">
        <f t="shared" si="37"/>
        <v>-72.6323928833007_Multimodal</v>
      </c>
      <c r="N1205" s="12" t="s">
        <v>23</v>
      </c>
      <c r="O1205" s="5"/>
      <c r="P1205" s="5"/>
      <c r="Q1205">
        <f>VLOOKUP($L1205,LocID!$B$2:$I$966, 7, FALSE)</f>
        <v>-72.632392883300696</v>
      </c>
      <c r="S1205"/>
    </row>
    <row r="1206" spans="1:19" x14ac:dyDescent="0.25">
      <c r="A1206" s="5">
        <v>2418</v>
      </c>
      <c r="B1206" s="6">
        <v>2014.0723</v>
      </c>
      <c r="C1206" s="8" t="s">
        <v>92</v>
      </c>
      <c r="D1206" s="8" t="s">
        <v>2409</v>
      </c>
      <c r="E1206" s="8" t="s">
        <v>2410</v>
      </c>
      <c r="F1206" s="8" t="s">
        <v>2411</v>
      </c>
      <c r="G1206" s="8" t="s">
        <v>2411</v>
      </c>
      <c r="H1206" s="8" t="s">
        <v>874</v>
      </c>
      <c r="I1206" s="8" t="s">
        <v>50</v>
      </c>
      <c r="J1206" s="8" t="s">
        <v>51</v>
      </c>
      <c r="K1206" s="12" t="s">
        <v>52</v>
      </c>
      <c r="L1206" s="8" t="str">
        <f t="shared" si="36"/>
        <v>Norwich_CT</v>
      </c>
      <c r="M1206" s="9" t="str">
        <f t="shared" si="37"/>
        <v>-72.0952911376953_Transit</v>
      </c>
      <c r="N1206" s="12" t="s">
        <v>52</v>
      </c>
      <c r="O1206" s="5"/>
      <c r="P1206" s="5"/>
      <c r="Q1206">
        <f>VLOOKUP($L1206,LocID!$B$2:$I$966, 7, FALSE)</f>
        <v>-72.095291137695298</v>
      </c>
      <c r="S1206"/>
    </row>
    <row r="1207" spans="1:19" ht="33" x14ac:dyDescent="0.25">
      <c r="A1207" s="5">
        <v>317</v>
      </c>
      <c r="B1207" s="6">
        <v>2006.4359999999999</v>
      </c>
      <c r="C1207" s="8">
        <v>2007</v>
      </c>
      <c r="D1207" s="8" t="s">
        <v>2412</v>
      </c>
      <c r="E1207" s="8" t="s">
        <v>2413</v>
      </c>
      <c r="F1207" s="10" t="s">
        <v>2414</v>
      </c>
      <c r="G1207" s="10" t="s">
        <v>2414</v>
      </c>
      <c r="H1207" s="8" t="s">
        <v>76</v>
      </c>
      <c r="I1207" s="8" t="s">
        <v>50</v>
      </c>
      <c r="J1207" s="10" t="s">
        <v>77</v>
      </c>
      <c r="K1207" s="8" t="s">
        <v>23</v>
      </c>
      <c r="L1207" s="8" t="str">
        <f t="shared" si="36"/>
        <v>Oakland_CA</v>
      </c>
      <c r="M1207" s="9" t="str">
        <f t="shared" si="37"/>
        <v>-122.273071289062_Multimodal</v>
      </c>
      <c r="N1207" s="8" t="s">
        <v>23</v>
      </c>
      <c r="O1207" s="5"/>
      <c r="P1207" s="5"/>
      <c r="Q1207">
        <f>VLOOKUP($L1207,LocID!$B$2:$I$966, 7, FALSE)</f>
        <v>-122.273071289062</v>
      </c>
      <c r="S1207"/>
    </row>
    <row r="1208" spans="1:19" x14ac:dyDescent="0.25">
      <c r="A1208" s="5">
        <v>319</v>
      </c>
      <c r="B1208" s="6">
        <v>2007.0609999999999</v>
      </c>
      <c r="C1208" s="8">
        <v>2007</v>
      </c>
      <c r="D1208" s="8" t="s">
        <v>2415</v>
      </c>
      <c r="E1208" s="8" t="s">
        <v>2416</v>
      </c>
      <c r="F1208" s="10" t="s">
        <v>2414</v>
      </c>
      <c r="G1208" s="10" t="s">
        <v>2414</v>
      </c>
      <c r="H1208" s="8" t="s">
        <v>76</v>
      </c>
      <c r="I1208" s="8" t="s">
        <v>50</v>
      </c>
      <c r="J1208" s="10" t="s">
        <v>77</v>
      </c>
      <c r="K1208" s="8" t="s">
        <v>98</v>
      </c>
      <c r="L1208" s="8" t="str">
        <f t="shared" si="36"/>
        <v>Oakland_CA</v>
      </c>
      <c r="M1208" s="9" t="str">
        <f t="shared" si="37"/>
        <v>-122.273071289062_PACT</v>
      </c>
      <c r="N1208" s="8" t="s">
        <v>98</v>
      </c>
      <c r="O1208" s="5"/>
      <c r="P1208" s="5"/>
      <c r="Q1208">
        <f>VLOOKUP($L1208,LocID!$B$2:$I$966, 7, FALSE)</f>
        <v>-122.273071289062</v>
      </c>
      <c r="S1208"/>
    </row>
    <row r="1209" spans="1:19" x14ac:dyDescent="0.25">
      <c r="A1209" s="5">
        <v>320</v>
      </c>
      <c r="B1209" s="13">
        <v>2007.1990000000001</v>
      </c>
      <c r="C1209" s="10">
        <v>2007</v>
      </c>
      <c r="D1209" s="10" t="s">
        <v>2417</v>
      </c>
      <c r="E1209" s="10" t="s">
        <v>2416</v>
      </c>
      <c r="F1209" s="10" t="s">
        <v>2414</v>
      </c>
      <c r="G1209" s="10" t="s">
        <v>2414</v>
      </c>
      <c r="H1209" s="10" t="s">
        <v>76</v>
      </c>
      <c r="I1209" s="8" t="s">
        <v>50</v>
      </c>
      <c r="J1209" s="10" t="s">
        <v>77</v>
      </c>
      <c r="K1209" s="10" t="s">
        <v>98</v>
      </c>
      <c r="L1209" s="8" t="str">
        <f t="shared" si="36"/>
        <v>Oakland_CA</v>
      </c>
      <c r="M1209" s="9" t="str">
        <f t="shared" si="37"/>
        <v>-122.273071289062_PACT</v>
      </c>
      <c r="N1209" s="10" t="s">
        <v>98</v>
      </c>
      <c r="O1209" s="5"/>
      <c r="P1209" s="5"/>
      <c r="Q1209">
        <f>VLOOKUP($L1209,LocID!$B$2:$I$966, 7, FALSE)</f>
        <v>-122.273071289062</v>
      </c>
      <c r="S1209"/>
    </row>
    <row r="1210" spans="1:19" ht="22.5" x14ac:dyDescent="0.25">
      <c r="A1210" s="5">
        <v>321</v>
      </c>
      <c r="B1210" s="13">
        <v>2007.2149999999999</v>
      </c>
      <c r="C1210" s="10">
        <v>2007</v>
      </c>
      <c r="D1210" s="10" t="s">
        <v>2418</v>
      </c>
      <c r="E1210" s="10" t="s">
        <v>2419</v>
      </c>
      <c r="F1210" s="10" t="s">
        <v>2414</v>
      </c>
      <c r="G1210" s="10" t="s">
        <v>2414</v>
      </c>
      <c r="H1210" s="10" t="s">
        <v>76</v>
      </c>
      <c r="I1210" s="8" t="s">
        <v>50</v>
      </c>
      <c r="J1210" s="10" t="s">
        <v>77</v>
      </c>
      <c r="K1210" s="10" t="s">
        <v>52</v>
      </c>
      <c r="L1210" s="8" t="str">
        <f t="shared" si="36"/>
        <v>Oakland_CA</v>
      </c>
      <c r="M1210" s="9" t="str">
        <f t="shared" si="37"/>
        <v>-122.273071289062_Transit</v>
      </c>
      <c r="N1210" s="10" t="s">
        <v>52</v>
      </c>
      <c r="O1210" s="5"/>
      <c r="P1210" s="5"/>
      <c r="Q1210">
        <f>VLOOKUP($L1210,LocID!$B$2:$I$966, 7, FALSE)</f>
        <v>-122.273071289062</v>
      </c>
      <c r="S1210"/>
    </row>
    <row r="1211" spans="1:19" x14ac:dyDescent="0.25">
      <c r="A1211" s="5">
        <v>322</v>
      </c>
      <c r="B1211" s="6">
        <v>2007.0260000000001</v>
      </c>
      <c r="C1211" s="8">
        <v>2007</v>
      </c>
      <c r="D1211" s="8" t="s">
        <v>2420</v>
      </c>
      <c r="E1211" s="8" t="s">
        <v>2421</v>
      </c>
      <c r="F1211" s="10" t="s">
        <v>2414</v>
      </c>
      <c r="G1211" s="10" t="s">
        <v>2414</v>
      </c>
      <c r="H1211" s="8" t="s">
        <v>76</v>
      </c>
      <c r="I1211" s="8" t="s">
        <v>50</v>
      </c>
      <c r="J1211" s="10" t="s">
        <v>77</v>
      </c>
      <c r="K1211" s="8" t="s">
        <v>52</v>
      </c>
      <c r="L1211" s="8" t="str">
        <f t="shared" si="36"/>
        <v>Oakland_CA</v>
      </c>
      <c r="M1211" s="9" t="str">
        <f t="shared" si="37"/>
        <v>-122.273071289062_Transit</v>
      </c>
      <c r="N1211" s="8" t="s">
        <v>52</v>
      </c>
      <c r="O1211" s="5"/>
      <c r="P1211" s="5"/>
      <c r="Q1211">
        <f>VLOOKUP($L1211,LocID!$B$2:$I$966, 7, FALSE)</f>
        <v>-122.273071289062</v>
      </c>
      <c r="S1211"/>
    </row>
    <row r="1212" spans="1:19" ht="33" x14ac:dyDescent="0.25">
      <c r="A1212" s="5">
        <v>330</v>
      </c>
      <c r="B1212" s="13">
        <v>2007.2360000000001</v>
      </c>
      <c r="C1212" s="10">
        <v>2007</v>
      </c>
      <c r="D1212" s="10" t="s">
        <v>2422</v>
      </c>
      <c r="E1212" s="10" t="s">
        <v>2423</v>
      </c>
      <c r="F1212" s="10" t="s">
        <v>2414</v>
      </c>
      <c r="G1212" s="10" t="s">
        <v>2414</v>
      </c>
      <c r="H1212" s="10" t="s">
        <v>76</v>
      </c>
      <c r="I1212" s="8" t="s">
        <v>50</v>
      </c>
      <c r="J1212" s="10" t="s">
        <v>77</v>
      </c>
      <c r="K1212" s="10" t="s">
        <v>23</v>
      </c>
      <c r="L1212" s="8" t="str">
        <f t="shared" si="36"/>
        <v>Oakland_CA</v>
      </c>
      <c r="M1212" s="9" t="str">
        <f t="shared" si="37"/>
        <v>-122.273071289062_Multimodal</v>
      </c>
      <c r="N1212" s="10" t="s">
        <v>23</v>
      </c>
      <c r="O1212" s="5"/>
      <c r="P1212" s="5"/>
      <c r="Q1212">
        <f>VLOOKUP($L1212,LocID!$B$2:$I$966, 7, FALSE)</f>
        <v>-122.273071289062</v>
      </c>
      <c r="S1212"/>
    </row>
    <row r="1213" spans="1:19" x14ac:dyDescent="0.25">
      <c r="A1213" s="5">
        <v>331</v>
      </c>
      <c r="B1213" s="6">
        <v>2006.365</v>
      </c>
      <c r="C1213" s="8">
        <v>2007</v>
      </c>
      <c r="D1213" s="8" t="s">
        <v>2424</v>
      </c>
      <c r="E1213" s="8" t="s">
        <v>2423</v>
      </c>
      <c r="F1213" s="10" t="s">
        <v>2414</v>
      </c>
      <c r="G1213" s="10" t="s">
        <v>2414</v>
      </c>
      <c r="H1213" s="8" t="s">
        <v>76</v>
      </c>
      <c r="I1213" s="8" t="s">
        <v>50</v>
      </c>
      <c r="J1213" s="10" t="s">
        <v>77</v>
      </c>
      <c r="K1213" s="8" t="s">
        <v>52</v>
      </c>
      <c r="L1213" s="8" t="str">
        <f t="shared" si="36"/>
        <v>Oakland_CA</v>
      </c>
      <c r="M1213" s="9" t="str">
        <f t="shared" si="37"/>
        <v>-122.273071289062_Transit</v>
      </c>
      <c r="N1213" s="8" t="s">
        <v>52</v>
      </c>
      <c r="O1213" s="5"/>
      <c r="P1213" s="5"/>
      <c r="Q1213">
        <f>VLOOKUP($L1213,LocID!$B$2:$I$966, 7, FALSE)</f>
        <v>-122.273071289062</v>
      </c>
      <c r="S1213"/>
    </row>
    <row r="1214" spans="1:19" ht="33" x14ac:dyDescent="0.25">
      <c r="A1214" s="5">
        <v>332</v>
      </c>
      <c r="B1214" s="6">
        <v>2007.03</v>
      </c>
      <c r="C1214" s="8">
        <v>2007</v>
      </c>
      <c r="D1214" s="8" t="s">
        <v>2425</v>
      </c>
      <c r="E1214" s="8"/>
      <c r="F1214" s="10" t="s">
        <v>2414</v>
      </c>
      <c r="G1214" s="10" t="s">
        <v>2414</v>
      </c>
      <c r="H1214" s="8" t="s">
        <v>76</v>
      </c>
      <c r="I1214" s="8" t="s">
        <v>50</v>
      </c>
      <c r="J1214" s="10" t="s">
        <v>77</v>
      </c>
      <c r="K1214" s="8" t="s">
        <v>23</v>
      </c>
      <c r="L1214" s="8" t="str">
        <f t="shared" si="36"/>
        <v>Oakland_CA</v>
      </c>
      <c r="M1214" s="9" t="str">
        <f t="shared" si="37"/>
        <v>-122.273071289062_Multimodal</v>
      </c>
      <c r="N1214" s="8" t="s">
        <v>23</v>
      </c>
      <c r="O1214" s="5"/>
      <c r="P1214" s="5"/>
      <c r="Q1214">
        <f>VLOOKUP($L1214,LocID!$B$2:$I$966, 7, FALSE)</f>
        <v>-122.273071289062</v>
      </c>
      <c r="S1214"/>
    </row>
    <row r="1215" spans="1:19" ht="33" x14ac:dyDescent="0.25">
      <c r="A1215" s="5">
        <v>333</v>
      </c>
      <c r="B1215" s="6">
        <v>2006.491</v>
      </c>
      <c r="C1215" s="8">
        <v>2007</v>
      </c>
      <c r="D1215" s="8" t="s">
        <v>2426</v>
      </c>
      <c r="E1215" s="8" t="s">
        <v>2423</v>
      </c>
      <c r="F1215" s="10" t="s">
        <v>2414</v>
      </c>
      <c r="G1215" s="10" t="s">
        <v>2414</v>
      </c>
      <c r="H1215" s="8" t="s">
        <v>76</v>
      </c>
      <c r="I1215" s="8" t="s">
        <v>50</v>
      </c>
      <c r="J1215" s="10" t="s">
        <v>77</v>
      </c>
      <c r="K1215" s="8" t="s">
        <v>26</v>
      </c>
      <c r="L1215" s="8" t="str">
        <f t="shared" si="36"/>
        <v>Oakland_CA</v>
      </c>
      <c r="M1215" s="9" t="str">
        <f t="shared" si="37"/>
        <v>-122.273071289062_Parking and TDM</v>
      </c>
      <c r="N1215" s="8" t="s">
        <v>26</v>
      </c>
      <c r="O1215" s="5"/>
      <c r="P1215" s="5"/>
      <c r="Q1215">
        <f>VLOOKUP($L1215,LocID!$B$2:$I$966, 7, FALSE)</f>
        <v>-122.273071289062</v>
      </c>
      <c r="S1215"/>
    </row>
    <row r="1216" spans="1:19" x14ac:dyDescent="0.25">
      <c r="A1216" s="5">
        <v>334</v>
      </c>
      <c r="B1216" s="13">
        <v>2007.194</v>
      </c>
      <c r="C1216" s="10">
        <v>2007</v>
      </c>
      <c r="D1216" s="10" t="s">
        <v>2427</v>
      </c>
      <c r="E1216" s="8" t="s">
        <v>2423</v>
      </c>
      <c r="F1216" s="10" t="s">
        <v>2414</v>
      </c>
      <c r="G1216" s="10" t="s">
        <v>2414</v>
      </c>
      <c r="H1216" s="10" t="s">
        <v>76</v>
      </c>
      <c r="I1216" s="8" t="s">
        <v>50</v>
      </c>
      <c r="J1216" s="10" t="s">
        <v>77</v>
      </c>
      <c r="K1216" s="10" t="s">
        <v>52</v>
      </c>
      <c r="L1216" s="8" t="str">
        <f t="shared" si="36"/>
        <v>Oakland_CA</v>
      </c>
      <c r="M1216" s="9" t="str">
        <f t="shared" si="37"/>
        <v>-122.273071289062_Transit</v>
      </c>
      <c r="N1216" s="10" t="s">
        <v>52</v>
      </c>
      <c r="O1216" s="5"/>
      <c r="P1216" s="5"/>
      <c r="Q1216">
        <f>VLOOKUP($L1216,LocID!$B$2:$I$966, 7, FALSE)</f>
        <v>-122.273071289062</v>
      </c>
      <c r="S1216"/>
    </row>
    <row r="1217" spans="1:19" x14ac:dyDescent="0.25">
      <c r="A1217" s="5">
        <v>335</v>
      </c>
      <c r="B1217" s="6">
        <v>2007.0419999999999</v>
      </c>
      <c r="C1217" s="8">
        <v>2007</v>
      </c>
      <c r="D1217" s="8" t="s">
        <v>2428</v>
      </c>
      <c r="E1217" s="8" t="s">
        <v>2423</v>
      </c>
      <c r="F1217" s="10" t="s">
        <v>2414</v>
      </c>
      <c r="G1217" s="10" t="s">
        <v>2414</v>
      </c>
      <c r="H1217" s="8" t="s">
        <v>76</v>
      </c>
      <c r="I1217" s="8" t="s">
        <v>50</v>
      </c>
      <c r="J1217" s="10" t="s">
        <v>77</v>
      </c>
      <c r="K1217" s="8" t="s">
        <v>52</v>
      </c>
      <c r="L1217" s="8" t="str">
        <f t="shared" si="36"/>
        <v>Oakland_CA</v>
      </c>
      <c r="M1217" s="9" t="str">
        <f t="shared" si="37"/>
        <v>-122.273071289062_Transit</v>
      </c>
      <c r="N1217" s="8" t="s">
        <v>52</v>
      </c>
      <c r="O1217" s="5"/>
      <c r="P1217" s="5"/>
      <c r="Q1217">
        <f>VLOOKUP($L1217,LocID!$B$2:$I$966, 7, FALSE)</f>
        <v>-122.273071289062</v>
      </c>
      <c r="S1217"/>
    </row>
    <row r="1218" spans="1:19" ht="33" x14ac:dyDescent="0.25">
      <c r="A1218" s="5">
        <v>369</v>
      </c>
      <c r="B1218" s="6">
        <v>2007.0820000000001</v>
      </c>
      <c r="C1218" s="8">
        <v>2007</v>
      </c>
      <c r="D1218" s="8" t="s">
        <v>2429</v>
      </c>
      <c r="E1218" s="8" t="s">
        <v>445</v>
      </c>
      <c r="F1218" s="10" t="s">
        <v>2414</v>
      </c>
      <c r="G1218" s="10" t="s">
        <v>2414</v>
      </c>
      <c r="H1218" s="8" t="s">
        <v>76</v>
      </c>
      <c r="I1218" s="8" t="s">
        <v>50</v>
      </c>
      <c r="J1218" s="10" t="s">
        <v>77</v>
      </c>
      <c r="K1218" s="8" t="s">
        <v>23</v>
      </c>
      <c r="L1218" s="8" t="str">
        <f t="shared" ref="L1218:L1281" si="38">IF(H1218="INT", G1218&amp;"_"&amp;I1218,  G1218&amp;"_"&amp;H1218)</f>
        <v>Oakland_CA</v>
      </c>
      <c r="M1218" s="9" t="str">
        <f t="shared" ref="M1218:M1281" si="39">Q1218&amp;"_"&amp;N1218</f>
        <v>-122.273071289062_Multimodal</v>
      </c>
      <c r="N1218" s="8" t="s">
        <v>23</v>
      </c>
      <c r="O1218" s="5"/>
      <c r="P1218" s="5"/>
      <c r="Q1218">
        <f>VLOOKUP($L1218,LocID!$B$2:$I$966, 7, FALSE)</f>
        <v>-122.273071289062</v>
      </c>
      <c r="S1218"/>
    </row>
    <row r="1219" spans="1:19" ht="33" x14ac:dyDescent="0.25">
      <c r="A1219" s="5">
        <v>376</v>
      </c>
      <c r="B1219" s="6">
        <v>2007.1369999999999</v>
      </c>
      <c r="C1219" s="8">
        <v>2007</v>
      </c>
      <c r="D1219" s="8" t="s">
        <v>2430</v>
      </c>
      <c r="E1219" s="8" t="s">
        <v>2431</v>
      </c>
      <c r="F1219" s="10" t="s">
        <v>2414</v>
      </c>
      <c r="G1219" s="10" t="s">
        <v>2414</v>
      </c>
      <c r="H1219" s="8" t="s">
        <v>76</v>
      </c>
      <c r="I1219" s="8" t="s">
        <v>50</v>
      </c>
      <c r="J1219" s="10" t="s">
        <v>77</v>
      </c>
      <c r="K1219" s="8" t="s">
        <v>23</v>
      </c>
      <c r="L1219" s="8" t="str">
        <f t="shared" si="38"/>
        <v>Oakland_CA</v>
      </c>
      <c r="M1219" s="9" t="str">
        <f t="shared" si="39"/>
        <v>-122.273071289062_Multimodal</v>
      </c>
      <c r="N1219" s="8" t="s">
        <v>23</v>
      </c>
      <c r="O1219" s="5"/>
      <c r="P1219" s="5"/>
      <c r="Q1219">
        <f>VLOOKUP($L1219,LocID!$B$2:$I$966, 7, FALSE)</f>
        <v>-122.273071289062</v>
      </c>
      <c r="S1219"/>
    </row>
    <row r="1220" spans="1:19" x14ac:dyDescent="0.25">
      <c r="A1220" s="5">
        <v>404</v>
      </c>
      <c r="B1220" s="6">
        <v>2006.316</v>
      </c>
      <c r="C1220" s="8">
        <v>2007</v>
      </c>
      <c r="D1220" s="8" t="s">
        <v>2432</v>
      </c>
      <c r="E1220" s="8" t="s">
        <v>2433</v>
      </c>
      <c r="F1220" s="10" t="s">
        <v>2414</v>
      </c>
      <c r="G1220" s="10" t="s">
        <v>2414</v>
      </c>
      <c r="H1220" s="8" t="s">
        <v>76</v>
      </c>
      <c r="I1220" s="8" t="s">
        <v>50</v>
      </c>
      <c r="J1220" s="10" t="s">
        <v>77</v>
      </c>
      <c r="K1220" s="8" t="s">
        <v>98</v>
      </c>
      <c r="L1220" s="8" t="str">
        <f t="shared" si="38"/>
        <v>Oakland_CA</v>
      </c>
      <c r="M1220" s="9" t="str">
        <f t="shared" si="39"/>
        <v>-122.273071289062_PACT</v>
      </c>
      <c r="N1220" s="8" t="s">
        <v>98</v>
      </c>
      <c r="O1220" s="5"/>
      <c r="P1220" s="5"/>
      <c r="Q1220">
        <f>VLOOKUP($L1220,LocID!$B$2:$I$966, 7, FALSE)</f>
        <v>-122.273071289062</v>
      </c>
      <c r="S1220"/>
    </row>
    <row r="1221" spans="1:19" ht="33" x14ac:dyDescent="0.25">
      <c r="A1221" s="5">
        <v>413</v>
      </c>
      <c r="B1221" s="13">
        <v>2007.2539999999999</v>
      </c>
      <c r="C1221" s="10">
        <v>2007</v>
      </c>
      <c r="D1221" s="10" t="s">
        <v>2434</v>
      </c>
      <c r="E1221" s="10" t="s">
        <v>2435</v>
      </c>
      <c r="F1221" s="10" t="s">
        <v>2414</v>
      </c>
      <c r="G1221" s="10" t="s">
        <v>2414</v>
      </c>
      <c r="H1221" s="10" t="s">
        <v>76</v>
      </c>
      <c r="I1221" s="8" t="s">
        <v>50</v>
      </c>
      <c r="J1221" s="10" t="s">
        <v>77</v>
      </c>
      <c r="K1221" s="10" t="s">
        <v>26</v>
      </c>
      <c r="L1221" s="8" t="str">
        <f t="shared" si="38"/>
        <v>Oakland_CA</v>
      </c>
      <c r="M1221" s="9" t="str">
        <f t="shared" si="39"/>
        <v>-122.273071289062_Parking and TDM</v>
      </c>
      <c r="N1221" s="10" t="s">
        <v>26</v>
      </c>
      <c r="O1221" s="5"/>
      <c r="P1221" s="5"/>
      <c r="Q1221">
        <f>VLOOKUP($L1221,LocID!$B$2:$I$966, 7, FALSE)</f>
        <v>-122.273071289062</v>
      </c>
      <c r="S1221"/>
    </row>
    <row r="1222" spans="1:19" ht="33" x14ac:dyDescent="0.25">
      <c r="A1222" s="5">
        <v>501</v>
      </c>
      <c r="B1222" s="13">
        <v>2008.0119999999999</v>
      </c>
      <c r="C1222" s="8" t="s">
        <v>535</v>
      </c>
      <c r="D1222" s="11" t="s">
        <v>2436</v>
      </c>
      <c r="E1222" s="8" t="s">
        <v>2423</v>
      </c>
      <c r="F1222" s="10" t="s">
        <v>2414</v>
      </c>
      <c r="G1222" s="10" t="s">
        <v>2414</v>
      </c>
      <c r="H1222" s="8" t="s">
        <v>76</v>
      </c>
      <c r="I1222" s="8" t="s">
        <v>50</v>
      </c>
      <c r="J1222" s="8" t="s">
        <v>77</v>
      </c>
      <c r="K1222" s="8" t="s">
        <v>23</v>
      </c>
      <c r="L1222" s="8" t="str">
        <f t="shared" si="38"/>
        <v>Oakland_CA</v>
      </c>
      <c r="M1222" s="9" t="str">
        <f t="shared" si="39"/>
        <v>-122.273071289062_Multimodal</v>
      </c>
      <c r="N1222" s="8" t="s">
        <v>23</v>
      </c>
      <c r="O1222" s="5"/>
      <c r="P1222" s="5"/>
      <c r="Q1222">
        <f>VLOOKUP($L1222,LocID!$B$2:$I$966, 7, FALSE)</f>
        <v>-122.273071289062</v>
      </c>
      <c r="S1222"/>
    </row>
    <row r="1223" spans="1:19" ht="33" x14ac:dyDescent="0.25">
      <c r="A1223" s="5">
        <v>502</v>
      </c>
      <c r="B1223" s="6">
        <v>2008.0219999999999</v>
      </c>
      <c r="C1223" s="8" t="s">
        <v>535</v>
      </c>
      <c r="D1223" s="11" t="s">
        <v>2437</v>
      </c>
      <c r="E1223" s="8" t="s">
        <v>2423</v>
      </c>
      <c r="F1223" s="10" t="s">
        <v>2414</v>
      </c>
      <c r="G1223" s="10" t="s">
        <v>2414</v>
      </c>
      <c r="H1223" s="8" t="s">
        <v>76</v>
      </c>
      <c r="I1223" s="8" t="s">
        <v>50</v>
      </c>
      <c r="J1223" s="8" t="s">
        <v>77</v>
      </c>
      <c r="K1223" s="8" t="s">
        <v>26</v>
      </c>
      <c r="L1223" s="8" t="str">
        <f t="shared" si="38"/>
        <v>Oakland_CA</v>
      </c>
      <c r="M1223" s="9" t="str">
        <f t="shared" si="39"/>
        <v>-122.273071289062_Parking and TDM</v>
      </c>
      <c r="N1223" s="8" t="s">
        <v>26</v>
      </c>
      <c r="O1223" s="5"/>
      <c r="P1223" s="5"/>
      <c r="Q1223">
        <f>VLOOKUP($L1223,LocID!$B$2:$I$966, 7, FALSE)</f>
        <v>-122.273071289062</v>
      </c>
      <c r="S1223"/>
    </row>
    <row r="1224" spans="1:19" ht="33" x14ac:dyDescent="0.25">
      <c r="A1224" s="5">
        <v>503</v>
      </c>
      <c r="B1224" s="6">
        <v>2008.039</v>
      </c>
      <c r="C1224" s="8" t="s">
        <v>535</v>
      </c>
      <c r="D1224" s="11" t="s">
        <v>2438</v>
      </c>
      <c r="E1224" s="8" t="s">
        <v>2423</v>
      </c>
      <c r="F1224" s="10" t="s">
        <v>2414</v>
      </c>
      <c r="G1224" s="10" t="s">
        <v>2414</v>
      </c>
      <c r="H1224" s="8" t="s">
        <v>76</v>
      </c>
      <c r="I1224" s="8" t="s">
        <v>50</v>
      </c>
      <c r="J1224" s="8" t="s">
        <v>77</v>
      </c>
      <c r="K1224" s="8" t="s">
        <v>26</v>
      </c>
      <c r="L1224" s="8" t="str">
        <f t="shared" si="38"/>
        <v>Oakland_CA</v>
      </c>
      <c r="M1224" s="9" t="str">
        <f t="shared" si="39"/>
        <v>-122.273071289062_Parking and TDM</v>
      </c>
      <c r="N1224" s="8" t="s">
        <v>26</v>
      </c>
      <c r="O1224" s="5"/>
      <c r="P1224" s="5"/>
      <c r="Q1224">
        <f>VLOOKUP($L1224,LocID!$B$2:$I$966, 7, FALSE)</f>
        <v>-122.273071289062</v>
      </c>
      <c r="S1224"/>
    </row>
    <row r="1225" spans="1:19" x14ac:dyDescent="0.25">
      <c r="A1225" s="5">
        <v>536</v>
      </c>
      <c r="B1225" s="6">
        <v>2008.076</v>
      </c>
      <c r="C1225" s="8" t="s">
        <v>104</v>
      </c>
      <c r="D1225" s="11" t="s">
        <v>2439</v>
      </c>
      <c r="E1225" s="8" t="s">
        <v>2416</v>
      </c>
      <c r="F1225" s="10" t="s">
        <v>2414</v>
      </c>
      <c r="G1225" s="10" t="s">
        <v>2414</v>
      </c>
      <c r="H1225" s="8" t="s">
        <v>76</v>
      </c>
      <c r="I1225" s="8" t="s">
        <v>50</v>
      </c>
      <c r="J1225" s="8" t="s">
        <v>77</v>
      </c>
      <c r="K1225" s="8" t="s">
        <v>492</v>
      </c>
      <c r="L1225" s="8" t="str">
        <f t="shared" si="38"/>
        <v>Oakland_CA</v>
      </c>
      <c r="M1225" s="9" t="str">
        <f t="shared" si="39"/>
        <v>-122.273071289062_pact</v>
      </c>
      <c r="N1225" s="8" t="s">
        <v>492</v>
      </c>
      <c r="O1225" s="5"/>
      <c r="P1225" s="5"/>
      <c r="Q1225">
        <f>VLOOKUP($L1225,LocID!$B$2:$I$966, 7, FALSE)</f>
        <v>-122.273071289062</v>
      </c>
      <c r="S1225"/>
    </row>
    <row r="1226" spans="1:19" x14ac:dyDescent="0.25">
      <c r="A1226" s="5">
        <v>541</v>
      </c>
      <c r="B1226" s="6">
        <v>2008.252</v>
      </c>
      <c r="C1226" s="8" t="s">
        <v>104</v>
      </c>
      <c r="D1226" s="11" t="s">
        <v>2440</v>
      </c>
      <c r="E1226" s="8" t="s">
        <v>2423</v>
      </c>
      <c r="F1226" s="10" t="s">
        <v>2414</v>
      </c>
      <c r="G1226" s="10" t="s">
        <v>2414</v>
      </c>
      <c r="H1226" s="8" t="s">
        <v>76</v>
      </c>
      <c r="I1226" s="8" t="s">
        <v>50</v>
      </c>
      <c r="J1226" s="8" t="s">
        <v>77</v>
      </c>
      <c r="K1226" s="8" t="s">
        <v>52</v>
      </c>
      <c r="L1226" s="8" t="str">
        <f t="shared" si="38"/>
        <v>Oakland_CA</v>
      </c>
      <c r="M1226" s="9" t="str">
        <f t="shared" si="39"/>
        <v>-122.273071289062_Transit</v>
      </c>
      <c r="N1226" s="8" t="s">
        <v>52</v>
      </c>
      <c r="O1226" s="5"/>
      <c r="P1226" s="5"/>
      <c r="Q1226">
        <f>VLOOKUP($L1226,LocID!$B$2:$I$966, 7, FALSE)</f>
        <v>-122.273071289062</v>
      </c>
      <c r="S1226"/>
    </row>
    <row r="1227" spans="1:19" ht="33" x14ac:dyDescent="0.25">
      <c r="A1227" s="5">
        <v>542</v>
      </c>
      <c r="B1227" s="6">
        <v>2008.1769999999999</v>
      </c>
      <c r="C1227" s="8" t="s">
        <v>104</v>
      </c>
      <c r="D1227" s="11" t="s">
        <v>2441</v>
      </c>
      <c r="E1227" s="8" t="s">
        <v>2423</v>
      </c>
      <c r="F1227" s="10" t="s">
        <v>2414</v>
      </c>
      <c r="G1227" s="10" t="s">
        <v>2414</v>
      </c>
      <c r="H1227" s="8" t="s">
        <v>76</v>
      </c>
      <c r="I1227" s="8" t="s">
        <v>50</v>
      </c>
      <c r="J1227" s="8" t="s">
        <v>77</v>
      </c>
      <c r="K1227" s="8" t="s">
        <v>23</v>
      </c>
      <c r="L1227" s="8" t="str">
        <f t="shared" si="38"/>
        <v>Oakland_CA</v>
      </c>
      <c r="M1227" s="9" t="str">
        <f t="shared" si="39"/>
        <v>-122.273071289062_Multimodal</v>
      </c>
      <c r="N1227" s="8" t="s">
        <v>23</v>
      </c>
      <c r="O1227" s="5"/>
      <c r="P1227" s="5"/>
      <c r="Q1227">
        <f>VLOOKUP($L1227,LocID!$B$2:$I$966, 7, FALSE)</f>
        <v>-122.273071289062</v>
      </c>
      <c r="S1227"/>
    </row>
    <row r="1228" spans="1:19" ht="33" x14ac:dyDescent="0.25">
      <c r="A1228" s="5">
        <v>543</v>
      </c>
      <c r="B1228" s="6">
        <v>2008.2170000000001</v>
      </c>
      <c r="C1228" s="8" t="s">
        <v>104</v>
      </c>
      <c r="D1228" s="11" t="s">
        <v>2442</v>
      </c>
      <c r="E1228" s="8" t="s">
        <v>2423</v>
      </c>
      <c r="F1228" s="10" t="s">
        <v>2414</v>
      </c>
      <c r="G1228" s="10" t="s">
        <v>2414</v>
      </c>
      <c r="H1228" s="8" t="s">
        <v>76</v>
      </c>
      <c r="I1228" s="8" t="s">
        <v>50</v>
      </c>
      <c r="J1228" s="8" t="s">
        <v>77</v>
      </c>
      <c r="K1228" s="11" t="s">
        <v>23</v>
      </c>
      <c r="L1228" s="8" t="str">
        <f t="shared" si="38"/>
        <v>Oakland_CA</v>
      </c>
      <c r="M1228" s="9" t="str">
        <f t="shared" si="39"/>
        <v>-122.273071289062_Multimodal</v>
      </c>
      <c r="N1228" s="11" t="s">
        <v>23</v>
      </c>
      <c r="O1228" s="5"/>
      <c r="P1228" s="5"/>
      <c r="Q1228">
        <f>VLOOKUP($L1228,LocID!$B$2:$I$966, 7, FALSE)</f>
        <v>-122.273071289062</v>
      </c>
      <c r="S1228"/>
    </row>
    <row r="1229" spans="1:19" ht="33" x14ac:dyDescent="0.25">
      <c r="A1229" s="5">
        <v>544</v>
      </c>
      <c r="B1229" s="13">
        <v>2007.4590000000001</v>
      </c>
      <c r="C1229" s="8" t="s">
        <v>104</v>
      </c>
      <c r="D1229" s="11" t="s">
        <v>2443</v>
      </c>
      <c r="E1229" s="11" t="s">
        <v>2423</v>
      </c>
      <c r="F1229" s="10" t="s">
        <v>2414</v>
      </c>
      <c r="G1229" s="10" t="s">
        <v>2414</v>
      </c>
      <c r="H1229" s="11" t="s">
        <v>76</v>
      </c>
      <c r="I1229" s="8" t="s">
        <v>50</v>
      </c>
      <c r="J1229" s="11" t="s">
        <v>77</v>
      </c>
      <c r="K1229" s="11" t="s">
        <v>26</v>
      </c>
      <c r="L1229" s="8" t="str">
        <f t="shared" si="38"/>
        <v>Oakland_CA</v>
      </c>
      <c r="M1229" s="9" t="str">
        <f t="shared" si="39"/>
        <v>-122.273071289062_Parking and TDM</v>
      </c>
      <c r="N1229" s="11" t="s">
        <v>26</v>
      </c>
      <c r="O1229" s="5"/>
      <c r="P1229" s="5"/>
      <c r="Q1229">
        <f>VLOOKUP($L1229,LocID!$B$2:$I$966, 7, FALSE)</f>
        <v>-122.273071289062</v>
      </c>
      <c r="S1229"/>
    </row>
    <row r="1230" spans="1:19" ht="33" x14ac:dyDescent="0.25">
      <c r="A1230" s="5">
        <v>588</v>
      </c>
      <c r="B1230" s="6">
        <v>2008.0889999999999</v>
      </c>
      <c r="C1230" s="8" t="s">
        <v>104</v>
      </c>
      <c r="D1230" s="11" t="s">
        <v>2444</v>
      </c>
      <c r="E1230" s="8" t="s">
        <v>445</v>
      </c>
      <c r="F1230" s="10" t="s">
        <v>2414</v>
      </c>
      <c r="G1230" s="10" t="s">
        <v>2414</v>
      </c>
      <c r="H1230" s="8" t="s">
        <v>76</v>
      </c>
      <c r="I1230" s="8" t="s">
        <v>50</v>
      </c>
      <c r="J1230" s="8" t="s">
        <v>77</v>
      </c>
      <c r="K1230" s="8" t="s">
        <v>26</v>
      </c>
      <c r="L1230" s="8" t="str">
        <f t="shared" si="38"/>
        <v>Oakland_CA</v>
      </c>
      <c r="M1230" s="9" t="str">
        <f t="shared" si="39"/>
        <v>-122.273071289062_Parking and TDM</v>
      </c>
      <c r="N1230" s="8" t="s">
        <v>26</v>
      </c>
      <c r="O1230" s="5"/>
      <c r="P1230" s="5"/>
      <c r="Q1230">
        <f>VLOOKUP($L1230,LocID!$B$2:$I$966, 7, FALSE)</f>
        <v>-122.273071289062</v>
      </c>
      <c r="S1230"/>
    </row>
    <row r="1231" spans="1:19" ht="22.5" x14ac:dyDescent="0.25">
      <c r="A1231" s="5">
        <v>597</v>
      </c>
      <c r="B1231" s="6">
        <v>2008.0630000000001</v>
      </c>
      <c r="C1231" s="8" t="s">
        <v>29</v>
      </c>
      <c r="D1231" s="11" t="s">
        <v>2445</v>
      </c>
      <c r="E1231" s="8" t="s">
        <v>2419</v>
      </c>
      <c r="F1231" s="10" t="s">
        <v>2414</v>
      </c>
      <c r="G1231" s="10" t="s">
        <v>2414</v>
      </c>
      <c r="H1231" s="8" t="s">
        <v>76</v>
      </c>
      <c r="I1231" s="8" t="s">
        <v>50</v>
      </c>
      <c r="J1231" s="8" t="s">
        <v>77</v>
      </c>
      <c r="K1231" s="8" t="s">
        <v>52</v>
      </c>
      <c r="L1231" s="8" t="str">
        <f t="shared" si="38"/>
        <v>Oakland_CA</v>
      </c>
      <c r="M1231" s="9" t="str">
        <f t="shared" si="39"/>
        <v>-122.273071289062_Transit</v>
      </c>
      <c r="N1231" s="8" t="s">
        <v>52</v>
      </c>
      <c r="O1231" s="5"/>
      <c r="P1231" s="5"/>
      <c r="Q1231">
        <f>VLOOKUP($L1231,LocID!$B$2:$I$966, 7, FALSE)</f>
        <v>-122.273071289062</v>
      </c>
      <c r="S1231"/>
    </row>
    <row r="1232" spans="1:19" x14ac:dyDescent="0.25">
      <c r="A1232" s="5">
        <v>610</v>
      </c>
      <c r="B1232" s="6">
        <v>2008.317</v>
      </c>
      <c r="C1232" s="8" t="s">
        <v>29</v>
      </c>
      <c r="D1232" s="11" t="s">
        <v>2446</v>
      </c>
      <c r="E1232" s="8" t="s">
        <v>2447</v>
      </c>
      <c r="F1232" s="10" t="s">
        <v>2414</v>
      </c>
      <c r="G1232" s="10" t="s">
        <v>2414</v>
      </c>
      <c r="H1232" s="8" t="s">
        <v>76</v>
      </c>
      <c r="I1232" s="8" t="s">
        <v>50</v>
      </c>
      <c r="J1232" s="8" t="s">
        <v>77</v>
      </c>
      <c r="K1232" s="8" t="s">
        <v>98</v>
      </c>
      <c r="L1232" s="8" t="str">
        <f t="shared" si="38"/>
        <v>Oakland_CA</v>
      </c>
      <c r="M1232" s="9" t="str">
        <f t="shared" si="39"/>
        <v>-122.273071289062_PACT</v>
      </c>
      <c r="N1232" s="8" t="s">
        <v>98</v>
      </c>
      <c r="O1232" s="5"/>
      <c r="P1232" s="5"/>
      <c r="Q1232">
        <f>VLOOKUP($L1232,LocID!$B$2:$I$966, 7, FALSE)</f>
        <v>-122.273071289062</v>
      </c>
      <c r="S1232"/>
    </row>
    <row r="1233" spans="1:19" ht="33" x14ac:dyDescent="0.25">
      <c r="A1233" s="5">
        <v>628</v>
      </c>
      <c r="B1233" s="6">
        <v>2008.2190000000001</v>
      </c>
      <c r="C1233" s="8" t="s">
        <v>29</v>
      </c>
      <c r="D1233" s="11" t="s">
        <v>2448</v>
      </c>
      <c r="E1233" s="8" t="s">
        <v>2435</v>
      </c>
      <c r="F1233" s="10" t="s">
        <v>2414</v>
      </c>
      <c r="G1233" s="10" t="s">
        <v>2414</v>
      </c>
      <c r="H1233" s="8" t="s">
        <v>76</v>
      </c>
      <c r="I1233" s="8" t="s">
        <v>50</v>
      </c>
      <c r="J1233" s="8" t="s">
        <v>77</v>
      </c>
      <c r="K1233" s="8" t="s">
        <v>26</v>
      </c>
      <c r="L1233" s="8" t="str">
        <f t="shared" si="38"/>
        <v>Oakland_CA</v>
      </c>
      <c r="M1233" s="9" t="str">
        <f t="shared" si="39"/>
        <v>-122.273071289062_Parking and TDM</v>
      </c>
      <c r="N1233" s="8" t="s">
        <v>26</v>
      </c>
      <c r="O1233" s="5"/>
      <c r="P1233" s="5"/>
      <c r="Q1233">
        <f>VLOOKUP($L1233,LocID!$B$2:$I$966, 7, FALSE)</f>
        <v>-122.273071289062</v>
      </c>
      <c r="S1233"/>
    </row>
    <row r="1234" spans="1:19" ht="33" x14ac:dyDescent="0.25">
      <c r="A1234" s="5">
        <v>652</v>
      </c>
      <c r="B1234" s="6">
        <v>2008.412</v>
      </c>
      <c r="C1234" s="8" t="s">
        <v>35</v>
      </c>
      <c r="D1234" s="11" t="s">
        <v>2449</v>
      </c>
      <c r="E1234" s="8" t="s">
        <v>2423</v>
      </c>
      <c r="F1234" s="10" t="s">
        <v>2414</v>
      </c>
      <c r="G1234" s="10" t="s">
        <v>2414</v>
      </c>
      <c r="H1234" s="8" t="s">
        <v>76</v>
      </c>
      <c r="I1234" s="8" t="s">
        <v>50</v>
      </c>
      <c r="J1234" s="8" t="s">
        <v>77</v>
      </c>
      <c r="K1234" s="8" t="s">
        <v>23</v>
      </c>
      <c r="L1234" s="8" t="str">
        <f t="shared" si="38"/>
        <v>Oakland_CA</v>
      </c>
      <c r="M1234" s="9" t="str">
        <f t="shared" si="39"/>
        <v>-122.273071289062_Multimodal</v>
      </c>
      <c r="N1234" s="8" t="s">
        <v>23</v>
      </c>
      <c r="O1234" s="5"/>
      <c r="P1234" s="5"/>
      <c r="Q1234">
        <f>VLOOKUP($L1234,LocID!$B$2:$I$966, 7, FALSE)</f>
        <v>-122.273071289062</v>
      </c>
      <c r="S1234"/>
    </row>
    <row r="1235" spans="1:19" ht="33" x14ac:dyDescent="0.25">
      <c r="A1235" s="5">
        <v>653</v>
      </c>
      <c r="B1235" s="6">
        <v>2008.2650000000001</v>
      </c>
      <c r="C1235" s="8" t="s">
        <v>35</v>
      </c>
      <c r="D1235" s="11" t="s">
        <v>2450</v>
      </c>
      <c r="E1235" s="8" t="s">
        <v>2423</v>
      </c>
      <c r="F1235" s="10" t="s">
        <v>2414</v>
      </c>
      <c r="G1235" s="10" t="s">
        <v>2414</v>
      </c>
      <c r="H1235" s="8" t="s">
        <v>76</v>
      </c>
      <c r="I1235" s="8" t="s">
        <v>50</v>
      </c>
      <c r="J1235" s="8" t="s">
        <v>77</v>
      </c>
      <c r="K1235" s="8" t="s">
        <v>26</v>
      </c>
      <c r="L1235" s="8" t="str">
        <f t="shared" si="38"/>
        <v>Oakland_CA</v>
      </c>
      <c r="M1235" s="9" t="str">
        <f t="shared" si="39"/>
        <v>-122.273071289062_Parking and TDM</v>
      </c>
      <c r="N1235" s="8" t="s">
        <v>26</v>
      </c>
      <c r="O1235" s="5"/>
      <c r="P1235" s="5"/>
      <c r="Q1235">
        <f>VLOOKUP($L1235,LocID!$B$2:$I$966, 7, FALSE)</f>
        <v>-122.273071289062</v>
      </c>
      <c r="S1235"/>
    </row>
    <row r="1236" spans="1:19" ht="33" x14ac:dyDescent="0.25">
      <c r="A1236" s="5">
        <v>654</v>
      </c>
      <c r="B1236" s="6">
        <v>2008.3610000000001</v>
      </c>
      <c r="C1236" s="8" t="s">
        <v>35</v>
      </c>
      <c r="D1236" s="11" t="s">
        <v>2451</v>
      </c>
      <c r="E1236" s="8" t="s">
        <v>2423</v>
      </c>
      <c r="F1236" s="10" t="s">
        <v>2414</v>
      </c>
      <c r="G1236" s="10" t="s">
        <v>2414</v>
      </c>
      <c r="H1236" s="8" t="s">
        <v>76</v>
      </c>
      <c r="I1236" s="8" t="s">
        <v>50</v>
      </c>
      <c r="J1236" s="8" t="s">
        <v>77</v>
      </c>
      <c r="K1236" s="8" t="s">
        <v>26</v>
      </c>
      <c r="L1236" s="8" t="str">
        <f t="shared" si="38"/>
        <v>Oakland_CA</v>
      </c>
      <c r="M1236" s="9" t="str">
        <f t="shared" si="39"/>
        <v>-122.273071289062_Parking and TDM</v>
      </c>
      <c r="N1236" s="8" t="s">
        <v>26</v>
      </c>
      <c r="O1236" s="5"/>
      <c r="P1236" s="5"/>
      <c r="Q1236">
        <f>VLOOKUP($L1236,LocID!$B$2:$I$966, 7, FALSE)</f>
        <v>-122.273071289062</v>
      </c>
      <c r="S1236"/>
    </row>
    <row r="1237" spans="1:19" ht="33" x14ac:dyDescent="0.25">
      <c r="A1237" s="5">
        <v>655</v>
      </c>
      <c r="B1237" s="6">
        <v>2008.354</v>
      </c>
      <c r="C1237" s="8" t="s">
        <v>35</v>
      </c>
      <c r="D1237" s="11" t="s">
        <v>2442</v>
      </c>
      <c r="E1237" s="8" t="s">
        <v>2423</v>
      </c>
      <c r="F1237" s="10" t="s">
        <v>2414</v>
      </c>
      <c r="G1237" s="10" t="s">
        <v>2414</v>
      </c>
      <c r="H1237" s="8" t="s">
        <v>76</v>
      </c>
      <c r="I1237" s="8" t="s">
        <v>50</v>
      </c>
      <c r="J1237" s="8" t="s">
        <v>77</v>
      </c>
      <c r="K1237" s="10" t="s">
        <v>23</v>
      </c>
      <c r="L1237" s="8" t="str">
        <f t="shared" si="38"/>
        <v>Oakland_CA</v>
      </c>
      <c r="M1237" s="9" t="str">
        <f t="shared" si="39"/>
        <v>-122.273071289062_Multimodal</v>
      </c>
      <c r="N1237" s="10" t="s">
        <v>23</v>
      </c>
      <c r="O1237" s="5"/>
      <c r="P1237" s="5"/>
      <c r="Q1237">
        <f>VLOOKUP($L1237,LocID!$B$2:$I$966, 7, FALSE)</f>
        <v>-122.273071289062</v>
      </c>
      <c r="S1237"/>
    </row>
    <row r="1238" spans="1:19" ht="33" x14ac:dyDescent="0.25">
      <c r="A1238" s="5">
        <v>701</v>
      </c>
      <c r="B1238" s="6">
        <v>2009.0219999999999</v>
      </c>
      <c r="C1238" s="8" t="s">
        <v>37</v>
      </c>
      <c r="D1238" s="11" t="s">
        <v>2452</v>
      </c>
      <c r="E1238" s="8" t="s">
        <v>2423</v>
      </c>
      <c r="F1238" s="10" t="s">
        <v>2414</v>
      </c>
      <c r="G1238" s="10" t="s">
        <v>2414</v>
      </c>
      <c r="H1238" s="8" t="s">
        <v>76</v>
      </c>
      <c r="I1238" s="8" t="s">
        <v>50</v>
      </c>
      <c r="J1238" s="8" t="s">
        <v>77</v>
      </c>
      <c r="K1238" s="8" t="s">
        <v>26</v>
      </c>
      <c r="L1238" s="8" t="str">
        <f t="shared" si="38"/>
        <v>Oakland_CA</v>
      </c>
      <c r="M1238" s="9" t="str">
        <f t="shared" si="39"/>
        <v>-122.273071289062_Parking and TDM</v>
      </c>
      <c r="N1238" s="8" t="s">
        <v>26</v>
      </c>
      <c r="O1238" s="5"/>
      <c r="P1238" s="5"/>
      <c r="Q1238">
        <f>VLOOKUP($L1238,LocID!$B$2:$I$966, 7, FALSE)</f>
        <v>-122.273071289062</v>
      </c>
      <c r="S1238"/>
    </row>
    <row r="1239" spans="1:19" ht="33" x14ac:dyDescent="0.25">
      <c r="A1239" s="5">
        <v>702</v>
      </c>
      <c r="B1239" s="6">
        <v>2009.0909999999999</v>
      </c>
      <c r="C1239" s="8" t="s">
        <v>37</v>
      </c>
      <c r="D1239" s="11" t="s">
        <v>2453</v>
      </c>
      <c r="E1239" s="8" t="s">
        <v>2423</v>
      </c>
      <c r="F1239" s="10" t="s">
        <v>2414</v>
      </c>
      <c r="G1239" s="10" t="s">
        <v>2414</v>
      </c>
      <c r="H1239" s="8" t="s">
        <v>76</v>
      </c>
      <c r="I1239" s="8" t="s">
        <v>50</v>
      </c>
      <c r="J1239" s="8" t="s">
        <v>77</v>
      </c>
      <c r="K1239" s="8" t="s">
        <v>26</v>
      </c>
      <c r="L1239" s="8" t="str">
        <f t="shared" si="38"/>
        <v>Oakland_CA</v>
      </c>
      <c r="M1239" s="9" t="str">
        <f t="shared" si="39"/>
        <v>-122.273071289062_Parking and TDM</v>
      </c>
      <c r="N1239" s="8" t="s">
        <v>26</v>
      </c>
      <c r="O1239" s="5"/>
      <c r="P1239" s="5"/>
      <c r="Q1239">
        <f>VLOOKUP($L1239,LocID!$B$2:$I$966, 7, FALSE)</f>
        <v>-122.273071289062</v>
      </c>
      <c r="S1239"/>
    </row>
    <row r="1240" spans="1:19" x14ac:dyDescent="0.25">
      <c r="A1240" s="5">
        <v>755</v>
      </c>
      <c r="B1240" s="6">
        <v>2009.046</v>
      </c>
      <c r="C1240" s="8" t="s">
        <v>39</v>
      </c>
      <c r="D1240" s="11" t="s">
        <v>2454</v>
      </c>
      <c r="E1240" s="8" t="s">
        <v>2416</v>
      </c>
      <c r="F1240" s="10" t="s">
        <v>2414</v>
      </c>
      <c r="G1240" s="10" t="s">
        <v>2414</v>
      </c>
      <c r="H1240" s="8" t="s">
        <v>76</v>
      </c>
      <c r="I1240" s="8" t="s">
        <v>50</v>
      </c>
      <c r="J1240" s="8" t="s">
        <v>77</v>
      </c>
      <c r="K1240" s="8" t="s">
        <v>98</v>
      </c>
      <c r="L1240" s="8" t="str">
        <f t="shared" si="38"/>
        <v>Oakland_CA</v>
      </c>
      <c r="M1240" s="9" t="str">
        <f t="shared" si="39"/>
        <v>-122.273071289062_PACT</v>
      </c>
      <c r="N1240" s="8" t="s">
        <v>98</v>
      </c>
      <c r="O1240" s="5"/>
      <c r="P1240" s="5"/>
      <c r="Q1240">
        <f>VLOOKUP($L1240,LocID!$B$2:$I$966, 7, FALSE)</f>
        <v>-122.273071289062</v>
      </c>
      <c r="S1240"/>
    </row>
    <row r="1241" spans="1:19" ht="33" x14ac:dyDescent="0.25">
      <c r="A1241" s="5">
        <v>759</v>
      </c>
      <c r="B1241" s="6">
        <v>2008.479</v>
      </c>
      <c r="C1241" s="8" t="s">
        <v>39</v>
      </c>
      <c r="D1241" s="11" t="s">
        <v>2455</v>
      </c>
      <c r="E1241" s="8" t="s">
        <v>2423</v>
      </c>
      <c r="F1241" s="10" t="s">
        <v>2414</v>
      </c>
      <c r="G1241" s="10" t="s">
        <v>2414</v>
      </c>
      <c r="H1241" s="8" t="s">
        <v>76</v>
      </c>
      <c r="I1241" s="8" t="s">
        <v>50</v>
      </c>
      <c r="J1241" s="8" t="s">
        <v>77</v>
      </c>
      <c r="K1241" s="10" t="s">
        <v>23</v>
      </c>
      <c r="L1241" s="8" t="str">
        <f t="shared" si="38"/>
        <v>Oakland_CA</v>
      </c>
      <c r="M1241" s="9" t="str">
        <f t="shared" si="39"/>
        <v>-122.273071289062_Multimodal</v>
      </c>
      <c r="N1241" s="10" t="s">
        <v>23</v>
      </c>
      <c r="O1241" s="5"/>
      <c r="P1241" s="5"/>
      <c r="Q1241">
        <f>VLOOKUP($L1241,LocID!$B$2:$I$966, 7, FALSE)</f>
        <v>-122.273071289062</v>
      </c>
      <c r="S1241"/>
    </row>
    <row r="1242" spans="1:19" ht="33" x14ac:dyDescent="0.25">
      <c r="A1242" s="5">
        <v>760</v>
      </c>
      <c r="B1242" s="6">
        <v>2009.192</v>
      </c>
      <c r="C1242" s="8" t="s">
        <v>39</v>
      </c>
      <c r="D1242" s="11" t="s">
        <v>2456</v>
      </c>
      <c r="E1242" s="8" t="s">
        <v>2423</v>
      </c>
      <c r="F1242" s="10" t="s">
        <v>2414</v>
      </c>
      <c r="G1242" s="10" t="s">
        <v>2414</v>
      </c>
      <c r="H1242" s="8" t="s">
        <v>76</v>
      </c>
      <c r="I1242" s="8" t="s">
        <v>50</v>
      </c>
      <c r="J1242" s="8" t="s">
        <v>77</v>
      </c>
      <c r="K1242" s="8" t="s">
        <v>23</v>
      </c>
      <c r="L1242" s="8" t="str">
        <f t="shared" si="38"/>
        <v>Oakland_CA</v>
      </c>
      <c r="M1242" s="9" t="str">
        <f t="shared" si="39"/>
        <v>-122.273071289062_Multimodal</v>
      </c>
      <c r="N1242" s="8" t="s">
        <v>23</v>
      </c>
      <c r="O1242" s="5"/>
      <c r="P1242" s="5"/>
      <c r="Q1242">
        <f>VLOOKUP($L1242,LocID!$B$2:$I$966, 7, FALSE)</f>
        <v>-122.273071289062</v>
      </c>
      <c r="S1242"/>
    </row>
    <row r="1243" spans="1:19" ht="33" x14ac:dyDescent="0.25">
      <c r="A1243" s="5">
        <v>776</v>
      </c>
      <c r="B1243" s="6">
        <v>2009.2750000000001</v>
      </c>
      <c r="C1243" s="8" t="s">
        <v>39</v>
      </c>
      <c r="D1243" s="11" t="s">
        <v>2457</v>
      </c>
      <c r="E1243" s="8" t="s">
        <v>2423</v>
      </c>
      <c r="F1243" s="10" t="s">
        <v>2414</v>
      </c>
      <c r="G1243" s="10" t="s">
        <v>2414</v>
      </c>
      <c r="H1243" s="8" t="s">
        <v>76</v>
      </c>
      <c r="I1243" s="8" t="s">
        <v>50</v>
      </c>
      <c r="J1243" s="8" t="s">
        <v>77</v>
      </c>
      <c r="K1243" s="8" t="s">
        <v>23</v>
      </c>
      <c r="L1243" s="8" t="str">
        <f t="shared" si="38"/>
        <v>Oakland_CA</v>
      </c>
      <c r="M1243" s="9" t="str">
        <f t="shared" si="39"/>
        <v>-122.273071289062_Multimodal</v>
      </c>
      <c r="N1243" s="8" t="s">
        <v>23</v>
      </c>
      <c r="O1243" s="5"/>
      <c r="P1243" s="5"/>
      <c r="Q1243">
        <f>VLOOKUP($L1243,LocID!$B$2:$I$966, 7, FALSE)</f>
        <v>-122.273071289062</v>
      </c>
      <c r="S1243"/>
    </row>
    <row r="1244" spans="1:19" x14ac:dyDescent="0.25">
      <c r="A1244" s="5">
        <v>786</v>
      </c>
      <c r="B1244" s="6">
        <v>2009.114</v>
      </c>
      <c r="C1244" s="8" t="s">
        <v>39</v>
      </c>
      <c r="D1244" s="11" t="s">
        <v>2458</v>
      </c>
      <c r="E1244" s="8" t="s">
        <v>2435</v>
      </c>
      <c r="F1244" s="10" t="s">
        <v>2414</v>
      </c>
      <c r="G1244" s="10" t="s">
        <v>2414</v>
      </c>
      <c r="H1244" s="8" t="s">
        <v>76</v>
      </c>
      <c r="I1244" s="8" t="s">
        <v>50</v>
      </c>
      <c r="J1244" s="8" t="s">
        <v>77</v>
      </c>
      <c r="K1244" s="8" t="s">
        <v>52</v>
      </c>
      <c r="L1244" s="8" t="str">
        <f t="shared" si="38"/>
        <v>Oakland_CA</v>
      </c>
      <c r="M1244" s="9" t="str">
        <f t="shared" si="39"/>
        <v>-122.273071289062_Transit</v>
      </c>
      <c r="N1244" s="8" t="s">
        <v>52</v>
      </c>
      <c r="O1244" s="5"/>
      <c r="P1244" s="5"/>
      <c r="Q1244">
        <f>VLOOKUP($L1244,LocID!$B$2:$I$966, 7, FALSE)</f>
        <v>-122.273071289062</v>
      </c>
      <c r="S1244"/>
    </row>
    <row r="1245" spans="1:19" x14ac:dyDescent="0.25">
      <c r="A1245" s="5">
        <v>818</v>
      </c>
      <c r="B1245" s="6">
        <v>2009.42</v>
      </c>
      <c r="C1245" s="8" t="s">
        <v>41</v>
      </c>
      <c r="D1245" s="11" t="s">
        <v>2459</v>
      </c>
      <c r="E1245" s="8" t="s">
        <v>2423</v>
      </c>
      <c r="F1245" s="10" t="s">
        <v>2414</v>
      </c>
      <c r="G1245" s="10" t="s">
        <v>2414</v>
      </c>
      <c r="H1245" s="8" t="s">
        <v>76</v>
      </c>
      <c r="I1245" s="8" t="s">
        <v>50</v>
      </c>
      <c r="J1245" s="8" t="s">
        <v>77</v>
      </c>
      <c r="K1245" s="8" t="s">
        <v>52</v>
      </c>
      <c r="L1245" s="8" t="str">
        <f t="shared" si="38"/>
        <v>Oakland_CA</v>
      </c>
      <c r="M1245" s="9" t="str">
        <f t="shared" si="39"/>
        <v>-122.273071289062_Transit</v>
      </c>
      <c r="N1245" s="8" t="s">
        <v>52</v>
      </c>
      <c r="O1245" s="5"/>
      <c r="P1245" s="5"/>
      <c r="Q1245">
        <f>VLOOKUP($L1245,LocID!$B$2:$I$966, 7, FALSE)</f>
        <v>-122.273071289062</v>
      </c>
      <c r="S1245"/>
    </row>
    <row r="1246" spans="1:19" ht="33" x14ac:dyDescent="0.25">
      <c r="A1246" s="5">
        <v>829</v>
      </c>
      <c r="B1246" s="6">
        <v>2009.308</v>
      </c>
      <c r="C1246" s="8" t="s">
        <v>41</v>
      </c>
      <c r="D1246" s="11" t="s">
        <v>2460</v>
      </c>
      <c r="E1246" s="8" t="s">
        <v>2461</v>
      </c>
      <c r="F1246" s="10" t="s">
        <v>2414</v>
      </c>
      <c r="G1246" s="10" t="s">
        <v>2414</v>
      </c>
      <c r="H1246" s="8" t="s">
        <v>76</v>
      </c>
      <c r="I1246" s="8" t="s">
        <v>50</v>
      </c>
      <c r="J1246" s="8" t="s">
        <v>77</v>
      </c>
      <c r="K1246" s="8" t="s">
        <v>23</v>
      </c>
      <c r="L1246" s="8" t="str">
        <f t="shared" si="38"/>
        <v>Oakland_CA</v>
      </c>
      <c r="M1246" s="9" t="str">
        <f t="shared" si="39"/>
        <v>-122.273071289062_Multimodal</v>
      </c>
      <c r="N1246" s="8" t="s">
        <v>23</v>
      </c>
      <c r="O1246" s="5"/>
      <c r="P1246" s="5"/>
      <c r="Q1246">
        <f>VLOOKUP($L1246,LocID!$B$2:$I$966, 7, FALSE)</f>
        <v>-122.273071289062</v>
      </c>
      <c r="S1246"/>
    </row>
    <row r="1247" spans="1:19" ht="33" x14ac:dyDescent="0.25">
      <c r="A1247" s="5">
        <v>850</v>
      </c>
      <c r="B1247" s="6">
        <v>2009.29</v>
      </c>
      <c r="C1247" s="8" t="s">
        <v>41</v>
      </c>
      <c r="D1247" s="11" t="s">
        <v>2462</v>
      </c>
      <c r="E1247" s="8" t="s">
        <v>2433</v>
      </c>
      <c r="F1247" s="10" t="s">
        <v>2414</v>
      </c>
      <c r="G1247" s="10" t="s">
        <v>2414</v>
      </c>
      <c r="H1247" s="8" t="s">
        <v>76</v>
      </c>
      <c r="I1247" s="8" t="s">
        <v>50</v>
      </c>
      <c r="J1247" s="8" t="s">
        <v>77</v>
      </c>
      <c r="K1247" s="8" t="s">
        <v>26</v>
      </c>
      <c r="L1247" s="8" t="str">
        <f t="shared" si="38"/>
        <v>Oakland_CA</v>
      </c>
      <c r="M1247" s="9" t="str">
        <f t="shared" si="39"/>
        <v>-122.273071289062_Parking and TDM</v>
      </c>
      <c r="N1247" s="8" t="s">
        <v>26</v>
      </c>
      <c r="O1247" s="5"/>
      <c r="P1247" s="5"/>
      <c r="Q1247">
        <f>VLOOKUP($L1247,LocID!$B$2:$I$966, 7, FALSE)</f>
        <v>-122.273071289062</v>
      </c>
      <c r="S1247"/>
    </row>
    <row r="1248" spans="1:19" x14ac:dyDescent="0.25">
      <c r="A1248" s="5">
        <v>851</v>
      </c>
      <c r="B1248" s="6">
        <v>2009.3810000000001</v>
      </c>
      <c r="C1248" s="8" t="s">
        <v>41</v>
      </c>
      <c r="D1248" s="11" t="s">
        <v>2463</v>
      </c>
      <c r="E1248" s="8" t="s">
        <v>2433</v>
      </c>
      <c r="F1248" s="10" t="s">
        <v>2414</v>
      </c>
      <c r="G1248" s="10" t="s">
        <v>2414</v>
      </c>
      <c r="H1248" s="8" t="s">
        <v>76</v>
      </c>
      <c r="I1248" s="8" t="s">
        <v>50</v>
      </c>
      <c r="J1248" s="8" t="s">
        <v>77</v>
      </c>
      <c r="K1248" s="8" t="s">
        <v>52</v>
      </c>
      <c r="L1248" s="8" t="str">
        <f t="shared" si="38"/>
        <v>Oakland_CA</v>
      </c>
      <c r="M1248" s="9" t="str">
        <f t="shared" si="39"/>
        <v>-122.273071289062_Transit</v>
      </c>
      <c r="N1248" s="8" t="s">
        <v>52</v>
      </c>
      <c r="O1248" s="5"/>
      <c r="P1248" s="5"/>
      <c r="Q1248">
        <f>VLOOKUP($L1248,LocID!$B$2:$I$966, 7, FALSE)</f>
        <v>-122.273071289062</v>
      </c>
      <c r="S1248"/>
    </row>
    <row r="1249" spans="1:19" ht="33" x14ac:dyDescent="0.25">
      <c r="A1249" s="5">
        <v>852</v>
      </c>
      <c r="B1249" s="6">
        <v>2009.4090000000001</v>
      </c>
      <c r="C1249" s="8" t="s">
        <v>41</v>
      </c>
      <c r="D1249" s="11" t="s">
        <v>2464</v>
      </c>
      <c r="E1249" s="8" t="s">
        <v>2433</v>
      </c>
      <c r="F1249" s="10" t="s">
        <v>2414</v>
      </c>
      <c r="G1249" s="10" t="s">
        <v>2414</v>
      </c>
      <c r="H1249" s="8" t="s">
        <v>76</v>
      </c>
      <c r="I1249" s="8" t="s">
        <v>50</v>
      </c>
      <c r="J1249" s="8" t="s">
        <v>77</v>
      </c>
      <c r="K1249" s="8" t="s">
        <v>23</v>
      </c>
      <c r="L1249" s="8" t="str">
        <f t="shared" si="38"/>
        <v>Oakland_CA</v>
      </c>
      <c r="M1249" s="9" t="str">
        <f t="shared" si="39"/>
        <v>-122.273071289062_Multimodal</v>
      </c>
      <c r="N1249" s="8" t="s">
        <v>23</v>
      </c>
      <c r="O1249" s="5"/>
      <c r="P1249" s="5"/>
      <c r="Q1249">
        <f>VLOOKUP($L1249,LocID!$B$2:$I$966, 7, FALSE)</f>
        <v>-122.273071289062</v>
      </c>
      <c r="S1249"/>
    </row>
    <row r="1250" spans="1:19" ht="33" x14ac:dyDescent="0.25">
      <c r="A1250" s="5">
        <v>870</v>
      </c>
      <c r="B1250" s="6">
        <v>2009.605</v>
      </c>
      <c r="C1250" s="8" t="s">
        <v>56</v>
      </c>
      <c r="D1250" s="11" t="s">
        <v>2465</v>
      </c>
      <c r="E1250" s="8" t="s">
        <v>2419</v>
      </c>
      <c r="F1250" s="10" t="s">
        <v>2414</v>
      </c>
      <c r="G1250" s="10" t="s">
        <v>2414</v>
      </c>
      <c r="H1250" s="8" t="s">
        <v>76</v>
      </c>
      <c r="I1250" s="8" t="s">
        <v>50</v>
      </c>
      <c r="J1250" s="8" t="s">
        <v>77</v>
      </c>
      <c r="K1250" s="8" t="s">
        <v>26</v>
      </c>
      <c r="L1250" s="8" t="str">
        <f t="shared" si="38"/>
        <v>Oakland_CA</v>
      </c>
      <c r="M1250" s="9" t="str">
        <f t="shared" si="39"/>
        <v>-122.273071289062_Parking and TDM</v>
      </c>
      <c r="N1250" s="8" t="s">
        <v>26</v>
      </c>
      <c r="O1250" s="5"/>
      <c r="P1250" s="5"/>
      <c r="Q1250">
        <f>VLOOKUP($L1250,LocID!$B$2:$I$966, 7, FALSE)</f>
        <v>-122.273071289062</v>
      </c>
      <c r="S1250"/>
    </row>
    <row r="1251" spans="1:19" ht="33" x14ac:dyDescent="0.25">
      <c r="A1251" s="5">
        <v>873</v>
      </c>
      <c r="B1251" s="6">
        <v>2009.336</v>
      </c>
      <c r="C1251" s="8" t="s">
        <v>56</v>
      </c>
      <c r="D1251" s="11" t="s">
        <v>2466</v>
      </c>
      <c r="E1251" s="8" t="s">
        <v>2467</v>
      </c>
      <c r="F1251" s="10" t="s">
        <v>2414</v>
      </c>
      <c r="G1251" s="10" t="s">
        <v>2414</v>
      </c>
      <c r="H1251" s="8" t="s">
        <v>76</v>
      </c>
      <c r="I1251" s="8" t="s">
        <v>50</v>
      </c>
      <c r="J1251" s="8" t="s">
        <v>77</v>
      </c>
      <c r="K1251" s="8" t="s">
        <v>26</v>
      </c>
      <c r="L1251" s="8" t="str">
        <f t="shared" si="38"/>
        <v>Oakland_CA</v>
      </c>
      <c r="M1251" s="9" t="str">
        <f t="shared" si="39"/>
        <v>-122.273071289062_Parking and TDM</v>
      </c>
      <c r="N1251" s="8" t="s">
        <v>26</v>
      </c>
      <c r="O1251" s="5"/>
      <c r="P1251" s="5"/>
      <c r="Q1251">
        <f>VLOOKUP($L1251,LocID!$B$2:$I$966, 7, FALSE)</f>
        <v>-122.273071289062</v>
      </c>
      <c r="S1251"/>
    </row>
    <row r="1252" spans="1:19" ht="33" x14ac:dyDescent="0.25">
      <c r="A1252" s="5">
        <v>874</v>
      </c>
      <c r="B1252" s="6">
        <v>2009.162</v>
      </c>
      <c r="C1252" s="8" t="s">
        <v>56</v>
      </c>
      <c r="D1252" s="11" t="s">
        <v>2468</v>
      </c>
      <c r="E1252" s="8" t="s">
        <v>2435</v>
      </c>
      <c r="F1252" s="10" t="s">
        <v>2414</v>
      </c>
      <c r="G1252" s="10" t="s">
        <v>2414</v>
      </c>
      <c r="H1252" s="8" t="s">
        <v>76</v>
      </c>
      <c r="I1252" s="8" t="s">
        <v>50</v>
      </c>
      <c r="J1252" s="8" t="s">
        <v>77</v>
      </c>
      <c r="K1252" s="8" t="s">
        <v>23</v>
      </c>
      <c r="L1252" s="8" t="str">
        <f t="shared" si="38"/>
        <v>Oakland_CA</v>
      </c>
      <c r="M1252" s="9" t="str">
        <f t="shared" si="39"/>
        <v>-122.273071289062_Multimodal</v>
      </c>
      <c r="N1252" s="8" t="s">
        <v>23</v>
      </c>
      <c r="O1252" s="5"/>
      <c r="P1252" s="5"/>
      <c r="Q1252">
        <f>VLOOKUP($L1252,LocID!$B$2:$I$966, 7, FALSE)</f>
        <v>-122.273071289062</v>
      </c>
      <c r="S1252"/>
    </row>
    <row r="1253" spans="1:19" ht="33" x14ac:dyDescent="0.25">
      <c r="A1253" s="5">
        <v>875</v>
      </c>
      <c r="B1253" s="6">
        <v>2009.598</v>
      </c>
      <c r="C1253" s="8" t="s">
        <v>56</v>
      </c>
      <c r="D1253" s="11" t="s">
        <v>2469</v>
      </c>
      <c r="E1253" s="8" t="s">
        <v>2423</v>
      </c>
      <c r="F1253" s="10" t="s">
        <v>2414</v>
      </c>
      <c r="G1253" s="10" t="s">
        <v>2414</v>
      </c>
      <c r="H1253" s="8" t="s">
        <v>76</v>
      </c>
      <c r="I1253" s="8" t="s">
        <v>50</v>
      </c>
      <c r="J1253" s="8" t="s">
        <v>77</v>
      </c>
      <c r="K1253" s="10" t="s">
        <v>23</v>
      </c>
      <c r="L1253" s="8" t="str">
        <f t="shared" si="38"/>
        <v>Oakland_CA</v>
      </c>
      <c r="M1253" s="9" t="str">
        <f t="shared" si="39"/>
        <v>-122.273071289062_Multimodal</v>
      </c>
      <c r="N1253" s="10" t="s">
        <v>23</v>
      </c>
      <c r="O1253" s="5"/>
      <c r="P1253" s="5"/>
      <c r="Q1253">
        <f>VLOOKUP($L1253,LocID!$B$2:$I$966, 7, FALSE)</f>
        <v>-122.273071289062</v>
      </c>
      <c r="S1253"/>
    </row>
    <row r="1254" spans="1:19" ht="33" x14ac:dyDescent="0.25">
      <c r="A1254" s="5">
        <v>876</v>
      </c>
      <c r="B1254" s="6">
        <v>2009.482</v>
      </c>
      <c r="C1254" s="8" t="s">
        <v>56</v>
      </c>
      <c r="D1254" s="11" t="s">
        <v>2470</v>
      </c>
      <c r="E1254" s="8" t="s">
        <v>2423</v>
      </c>
      <c r="F1254" s="10" t="s">
        <v>2414</v>
      </c>
      <c r="G1254" s="10" t="s">
        <v>2414</v>
      </c>
      <c r="H1254" s="8" t="s">
        <v>76</v>
      </c>
      <c r="I1254" s="8" t="s">
        <v>50</v>
      </c>
      <c r="J1254" s="8" t="s">
        <v>77</v>
      </c>
      <c r="K1254" s="8" t="s">
        <v>26</v>
      </c>
      <c r="L1254" s="8" t="str">
        <f t="shared" si="38"/>
        <v>Oakland_CA</v>
      </c>
      <c r="M1254" s="9" t="str">
        <f t="shared" si="39"/>
        <v>-122.273071289062_Parking and TDM</v>
      </c>
      <c r="N1254" s="8" t="s">
        <v>26</v>
      </c>
      <c r="O1254" s="5"/>
      <c r="P1254" s="5"/>
      <c r="Q1254">
        <f>VLOOKUP($L1254,LocID!$B$2:$I$966, 7, FALSE)</f>
        <v>-122.273071289062</v>
      </c>
      <c r="S1254"/>
    </row>
    <row r="1255" spans="1:19" ht="33" x14ac:dyDescent="0.25">
      <c r="A1255" s="5">
        <v>894</v>
      </c>
      <c r="B1255" s="6">
        <v>2009.4369999999999</v>
      </c>
      <c r="C1255" s="8" t="s">
        <v>56</v>
      </c>
      <c r="D1255" s="11" t="s">
        <v>2471</v>
      </c>
      <c r="E1255" s="8" t="s">
        <v>2433</v>
      </c>
      <c r="F1255" s="10" t="s">
        <v>2414</v>
      </c>
      <c r="G1255" s="10" t="s">
        <v>2414</v>
      </c>
      <c r="H1255" s="8" t="s">
        <v>76</v>
      </c>
      <c r="I1255" s="8" t="s">
        <v>50</v>
      </c>
      <c r="J1255" s="8" t="s">
        <v>77</v>
      </c>
      <c r="K1255" s="8" t="s">
        <v>23</v>
      </c>
      <c r="L1255" s="8" t="str">
        <f t="shared" si="38"/>
        <v>Oakland_CA</v>
      </c>
      <c r="M1255" s="9" t="str">
        <f t="shared" si="39"/>
        <v>-122.273071289062_Multimodal</v>
      </c>
      <c r="N1255" s="8" t="s">
        <v>23</v>
      </c>
      <c r="O1255" s="5"/>
      <c r="P1255" s="5"/>
      <c r="Q1255">
        <f>VLOOKUP($L1255,LocID!$B$2:$I$966, 7, FALSE)</f>
        <v>-122.273071289062</v>
      </c>
      <c r="S1255"/>
    </row>
    <row r="1256" spans="1:19" ht="22.5" x14ac:dyDescent="0.25">
      <c r="A1256" s="5">
        <v>900</v>
      </c>
      <c r="B1256" s="6">
        <v>2009.6690000000001</v>
      </c>
      <c r="C1256" s="8" t="s">
        <v>56</v>
      </c>
      <c r="D1256" s="11" t="s">
        <v>2472</v>
      </c>
      <c r="E1256" s="8" t="s">
        <v>2473</v>
      </c>
      <c r="F1256" s="10" t="s">
        <v>2414</v>
      </c>
      <c r="G1256" s="10" t="s">
        <v>2414</v>
      </c>
      <c r="H1256" s="8" t="s">
        <v>76</v>
      </c>
      <c r="I1256" s="8" t="s">
        <v>50</v>
      </c>
      <c r="J1256" s="8" t="s">
        <v>77</v>
      </c>
      <c r="K1256" s="8" t="s">
        <v>52</v>
      </c>
      <c r="L1256" s="8" t="str">
        <f t="shared" si="38"/>
        <v>Oakland_CA</v>
      </c>
      <c r="M1256" s="9" t="str">
        <f t="shared" si="39"/>
        <v>-122.273071289062_Transit</v>
      </c>
      <c r="N1256" s="8" t="s">
        <v>52</v>
      </c>
      <c r="O1256" s="5"/>
      <c r="P1256" s="5"/>
      <c r="Q1256">
        <f>VLOOKUP($L1256,LocID!$B$2:$I$966, 7, FALSE)</f>
        <v>-122.273071289062</v>
      </c>
      <c r="S1256"/>
    </row>
    <row r="1257" spans="1:19" ht="33" x14ac:dyDescent="0.25">
      <c r="A1257" s="5">
        <v>917</v>
      </c>
      <c r="B1257" s="6">
        <v>2009.377</v>
      </c>
      <c r="C1257" s="8" t="s">
        <v>56</v>
      </c>
      <c r="D1257" s="11" t="s">
        <v>2474</v>
      </c>
      <c r="E1257" s="8" t="s">
        <v>2423</v>
      </c>
      <c r="F1257" s="10" t="s">
        <v>2414</v>
      </c>
      <c r="G1257" s="10" t="s">
        <v>2414</v>
      </c>
      <c r="H1257" s="8" t="s">
        <v>76</v>
      </c>
      <c r="I1257" s="8" t="s">
        <v>50</v>
      </c>
      <c r="J1257" s="8" t="s">
        <v>77</v>
      </c>
      <c r="K1257" s="8" t="s">
        <v>26</v>
      </c>
      <c r="L1257" s="8" t="str">
        <f t="shared" si="38"/>
        <v>Oakland_CA</v>
      </c>
      <c r="M1257" s="9" t="str">
        <f t="shared" si="39"/>
        <v>-122.273071289062_Parking and TDM</v>
      </c>
      <c r="N1257" s="8" t="s">
        <v>26</v>
      </c>
      <c r="O1257" s="5"/>
      <c r="P1257" s="5"/>
      <c r="Q1257">
        <f>VLOOKUP($L1257,LocID!$B$2:$I$966, 7, FALSE)</f>
        <v>-122.273071289062</v>
      </c>
      <c r="S1257"/>
    </row>
    <row r="1258" spans="1:19" x14ac:dyDescent="0.25">
      <c r="A1258" s="5">
        <v>938</v>
      </c>
      <c r="B1258" s="6">
        <v>2010.1020000000001</v>
      </c>
      <c r="C1258" s="8" t="s">
        <v>204</v>
      </c>
      <c r="D1258" s="11" t="s">
        <v>2475</v>
      </c>
      <c r="E1258" s="8" t="s">
        <v>2423</v>
      </c>
      <c r="F1258" s="10" t="s">
        <v>2414</v>
      </c>
      <c r="G1258" s="10" t="s">
        <v>2414</v>
      </c>
      <c r="H1258" s="8" t="s">
        <v>76</v>
      </c>
      <c r="I1258" s="8" t="s">
        <v>50</v>
      </c>
      <c r="J1258" s="8" t="s">
        <v>77</v>
      </c>
      <c r="K1258" s="8" t="s">
        <v>52</v>
      </c>
      <c r="L1258" s="8" t="str">
        <f t="shared" si="38"/>
        <v>Oakland_CA</v>
      </c>
      <c r="M1258" s="9" t="str">
        <f t="shared" si="39"/>
        <v>-122.273071289062_Transit</v>
      </c>
      <c r="N1258" s="8" t="s">
        <v>52</v>
      </c>
      <c r="O1258" s="5"/>
      <c r="P1258" s="5"/>
      <c r="Q1258">
        <f>VLOOKUP($L1258,LocID!$B$2:$I$966, 7, FALSE)</f>
        <v>-122.273071289062</v>
      </c>
      <c r="S1258"/>
    </row>
    <row r="1259" spans="1:19" x14ac:dyDescent="0.25">
      <c r="A1259" s="5">
        <v>980</v>
      </c>
      <c r="B1259" s="6">
        <v>2010.079</v>
      </c>
      <c r="C1259" s="8" t="s">
        <v>82</v>
      </c>
      <c r="D1259" s="11" t="s">
        <v>2476</v>
      </c>
      <c r="E1259" s="8" t="s">
        <v>2416</v>
      </c>
      <c r="F1259" s="10" t="s">
        <v>2414</v>
      </c>
      <c r="G1259" s="10" t="s">
        <v>2414</v>
      </c>
      <c r="H1259" s="8" t="s">
        <v>76</v>
      </c>
      <c r="I1259" s="8" t="s">
        <v>50</v>
      </c>
      <c r="J1259" s="8" t="s">
        <v>77</v>
      </c>
      <c r="K1259" s="8" t="s">
        <v>98</v>
      </c>
      <c r="L1259" s="8" t="str">
        <f t="shared" si="38"/>
        <v>Oakland_CA</v>
      </c>
      <c r="M1259" s="9" t="str">
        <f t="shared" si="39"/>
        <v>-122.273071289062_PACT</v>
      </c>
      <c r="N1259" s="8" t="s">
        <v>98</v>
      </c>
      <c r="O1259" s="5"/>
      <c r="P1259" s="5"/>
      <c r="Q1259">
        <f>VLOOKUP($L1259,LocID!$B$2:$I$966, 7, FALSE)</f>
        <v>-122.273071289062</v>
      </c>
      <c r="S1259"/>
    </row>
    <row r="1260" spans="1:19" x14ac:dyDescent="0.25">
      <c r="A1260" s="5">
        <v>983</v>
      </c>
      <c r="B1260" s="6">
        <v>2010.232</v>
      </c>
      <c r="C1260" s="8" t="s">
        <v>82</v>
      </c>
      <c r="D1260" s="11" t="s">
        <v>2477</v>
      </c>
      <c r="E1260" s="8" t="s">
        <v>2423</v>
      </c>
      <c r="F1260" s="10" t="s">
        <v>2414</v>
      </c>
      <c r="G1260" s="10" t="s">
        <v>2414</v>
      </c>
      <c r="H1260" s="8" t="s">
        <v>76</v>
      </c>
      <c r="I1260" s="8" t="s">
        <v>50</v>
      </c>
      <c r="J1260" s="8" t="s">
        <v>77</v>
      </c>
      <c r="K1260" s="8" t="s">
        <v>52</v>
      </c>
      <c r="L1260" s="8" t="str">
        <f t="shared" si="38"/>
        <v>Oakland_CA</v>
      </c>
      <c r="M1260" s="9" t="str">
        <f t="shared" si="39"/>
        <v>-122.273071289062_Transit</v>
      </c>
      <c r="N1260" s="8" t="s">
        <v>52</v>
      </c>
      <c r="O1260" s="5"/>
      <c r="P1260" s="5"/>
      <c r="Q1260">
        <f>VLOOKUP($L1260,LocID!$B$2:$I$966, 7, FALSE)</f>
        <v>-122.273071289062</v>
      </c>
      <c r="S1260"/>
    </row>
    <row r="1261" spans="1:19" x14ac:dyDescent="0.25">
      <c r="A1261" s="5">
        <v>984</v>
      </c>
      <c r="B1261" s="6">
        <v>2010.3109999999999</v>
      </c>
      <c r="C1261" s="8" t="s">
        <v>82</v>
      </c>
      <c r="D1261" s="11" t="s">
        <v>2478</v>
      </c>
      <c r="E1261" s="8" t="s">
        <v>2423</v>
      </c>
      <c r="F1261" s="10" t="s">
        <v>2414</v>
      </c>
      <c r="G1261" s="10" t="s">
        <v>2414</v>
      </c>
      <c r="H1261" s="8" t="s">
        <v>76</v>
      </c>
      <c r="I1261" s="8" t="s">
        <v>50</v>
      </c>
      <c r="J1261" s="8" t="s">
        <v>459</v>
      </c>
      <c r="K1261" s="8" t="s">
        <v>52</v>
      </c>
      <c r="L1261" s="8" t="str">
        <f t="shared" si="38"/>
        <v>Oakland_CA</v>
      </c>
      <c r="M1261" s="9" t="str">
        <f t="shared" si="39"/>
        <v>-122.273071289062_Transit</v>
      </c>
      <c r="N1261" s="8" t="s">
        <v>52</v>
      </c>
      <c r="O1261" s="5"/>
      <c r="P1261" s="5"/>
      <c r="Q1261">
        <f>VLOOKUP($L1261,LocID!$B$2:$I$966, 7, FALSE)</f>
        <v>-122.273071289062</v>
      </c>
      <c r="S1261"/>
    </row>
    <row r="1262" spans="1:19" ht="33" x14ac:dyDescent="0.25">
      <c r="A1262" s="5">
        <v>991</v>
      </c>
      <c r="B1262" s="6">
        <v>2010.124</v>
      </c>
      <c r="C1262" s="8" t="s">
        <v>82</v>
      </c>
      <c r="D1262" s="11" t="s">
        <v>2479</v>
      </c>
      <c r="E1262" s="8" t="s">
        <v>2480</v>
      </c>
      <c r="F1262" s="10" t="s">
        <v>2414</v>
      </c>
      <c r="G1262" s="10" t="s">
        <v>2414</v>
      </c>
      <c r="H1262" s="8" t="s">
        <v>76</v>
      </c>
      <c r="I1262" s="8" t="s">
        <v>50</v>
      </c>
      <c r="J1262" s="8" t="s">
        <v>77</v>
      </c>
      <c r="K1262" s="8" t="s">
        <v>26</v>
      </c>
      <c r="L1262" s="8" t="str">
        <f t="shared" si="38"/>
        <v>Oakland_CA</v>
      </c>
      <c r="M1262" s="9" t="str">
        <f t="shared" si="39"/>
        <v>-122.273071289062_Parking and TDM</v>
      </c>
      <c r="N1262" s="8" t="s">
        <v>26</v>
      </c>
      <c r="O1262" s="5"/>
      <c r="P1262" s="5"/>
      <c r="Q1262">
        <f>VLOOKUP($L1262,LocID!$B$2:$I$966, 7, FALSE)</f>
        <v>-122.273071289062</v>
      </c>
      <c r="S1262"/>
    </row>
    <row r="1263" spans="1:19" ht="33" x14ac:dyDescent="0.25">
      <c r="A1263" s="5">
        <v>997</v>
      </c>
      <c r="B1263" s="6">
        <v>2009.675</v>
      </c>
      <c r="C1263" s="8" t="s">
        <v>82</v>
      </c>
      <c r="D1263" s="11" t="s">
        <v>2481</v>
      </c>
      <c r="E1263" s="8" t="s">
        <v>2435</v>
      </c>
      <c r="F1263" s="10" t="s">
        <v>2414</v>
      </c>
      <c r="G1263" s="10" t="s">
        <v>2414</v>
      </c>
      <c r="H1263" s="8" t="s">
        <v>76</v>
      </c>
      <c r="I1263" s="8" t="s">
        <v>50</v>
      </c>
      <c r="J1263" s="8" t="s">
        <v>77</v>
      </c>
      <c r="K1263" s="8" t="s">
        <v>23</v>
      </c>
      <c r="L1263" s="8" t="str">
        <f t="shared" si="38"/>
        <v>Oakland_CA</v>
      </c>
      <c r="M1263" s="9" t="str">
        <f t="shared" si="39"/>
        <v>-122.273071289062_Multimodal</v>
      </c>
      <c r="N1263" s="8" t="s">
        <v>23</v>
      </c>
      <c r="O1263" s="5"/>
      <c r="P1263" s="5"/>
      <c r="Q1263">
        <f>VLOOKUP($L1263,LocID!$B$2:$I$966, 7, FALSE)</f>
        <v>-122.273071289062</v>
      </c>
      <c r="S1263"/>
    </row>
    <row r="1264" spans="1:19" ht="33" x14ac:dyDescent="0.25">
      <c r="A1264" s="5">
        <v>1018</v>
      </c>
      <c r="B1264" s="6">
        <v>2008.201</v>
      </c>
      <c r="C1264" s="8" t="s">
        <v>68</v>
      </c>
      <c r="D1264" s="11" t="s">
        <v>2482</v>
      </c>
      <c r="E1264" s="8" t="s">
        <v>2423</v>
      </c>
      <c r="F1264" s="10" t="s">
        <v>2414</v>
      </c>
      <c r="G1264" s="10" t="s">
        <v>2414</v>
      </c>
      <c r="H1264" s="8" t="s">
        <v>76</v>
      </c>
      <c r="I1264" s="8" t="s">
        <v>50</v>
      </c>
      <c r="J1264" s="8" t="s">
        <v>77</v>
      </c>
      <c r="K1264" s="8" t="s">
        <v>26</v>
      </c>
      <c r="L1264" s="8" t="str">
        <f t="shared" si="38"/>
        <v>Oakland_CA</v>
      </c>
      <c r="M1264" s="9" t="str">
        <f t="shared" si="39"/>
        <v>-122.273071289062_Parking and TDM</v>
      </c>
      <c r="N1264" s="8" t="s">
        <v>26</v>
      </c>
      <c r="O1264" s="5"/>
      <c r="P1264" s="5"/>
      <c r="Q1264">
        <f>VLOOKUP($L1264,LocID!$B$2:$I$966, 7, FALSE)</f>
        <v>-122.273071289062</v>
      </c>
      <c r="S1264"/>
    </row>
    <row r="1265" spans="1:19" x14ac:dyDescent="0.25">
      <c r="A1265" s="5">
        <v>1019</v>
      </c>
      <c r="B1265" s="6">
        <v>2010.5</v>
      </c>
      <c r="C1265" s="8" t="s">
        <v>68</v>
      </c>
      <c r="D1265" s="11" t="s">
        <v>2483</v>
      </c>
      <c r="E1265" s="8" t="s">
        <v>2423</v>
      </c>
      <c r="F1265" s="10" t="s">
        <v>2414</v>
      </c>
      <c r="G1265" s="10" t="s">
        <v>2414</v>
      </c>
      <c r="H1265" s="8" t="s">
        <v>76</v>
      </c>
      <c r="I1265" s="8" t="s">
        <v>50</v>
      </c>
      <c r="J1265" s="8" t="s">
        <v>77</v>
      </c>
      <c r="K1265" s="8" t="s">
        <v>52</v>
      </c>
      <c r="L1265" s="8" t="str">
        <f t="shared" si="38"/>
        <v>Oakland_CA</v>
      </c>
      <c r="M1265" s="9" t="str">
        <f t="shared" si="39"/>
        <v>-122.273071289062_Transit</v>
      </c>
      <c r="N1265" s="8" t="s">
        <v>52</v>
      </c>
      <c r="O1265" s="5"/>
      <c r="P1265" s="5"/>
      <c r="Q1265">
        <f>VLOOKUP($L1265,LocID!$B$2:$I$966, 7, FALSE)</f>
        <v>-122.273071289062</v>
      </c>
      <c r="S1265"/>
    </row>
    <row r="1266" spans="1:19" ht="33" x14ac:dyDescent="0.25">
      <c r="A1266" s="5">
        <v>1028</v>
      </c>
      <c r="B1266" s="6">
        <v>2010.384</v>
      </c>
      <c r="C1266" s="8" t="s">
        <v>68</v>
      </c>
      <c r="D1266" s="11" t="s">
        <v>2484</v>
      </c>
      <c r="E1266" s="8" t="s">
        <v>2416</v>
      </c>
      <c r="F1266" s="10" t="s">
        <v>2414</v>
      </c>
      <c r="G1266" s="10" t="s">
        <v>2414</v>
      </c>
      <c r="H1266" s="8" t="s">
        <v>76</v>
      </c>
      <c r="I1266" s="8" t="s">
        <v>50</v>
      </c>
      <c r="J1266" s="8" t="s">
        <v>459</v>
      </c>
      <c r="K1266" s="8" t="s">
        <v>23</v>
      </c>
      <c r="L1266" s="8" t="str">
        <f t="shared" si="38"/>
        <v>Oakland_CA</v>
      </c>
      <c r="M1266" s="9" t="str">
        <f t="shared" si="39"/>
        <v>-122.273071289062_Multimodal</v>
      </c>
      <c r="N1266" s="8" t="s">
        <v>23</v>
      </c>
      <c r="O1266" s="5"/>
      <c r="P1266" s="5"/>
      <c r="Q1266">
        <f>VLOOKUP($L1266,LocID!$B$2:$I$966, 7, FALSE)</f>
        <v>-122.273071289062</v>
      </c>
      <c r="S1266"/>
    </row>
    <row r="1267" spans="1:19" ht="33" x14ac:dyDescent="0.25">
      <c r="A1267" s="5">
        <v>1041</v>
      </c>
      <c r="B1267" s="6">
        <v>2010.547</v>
      </c>
      <c r="C1267" s="8" t="s">
        <v>68</v>
      </c>
      <c r="D1267" s="11" t="s">
        <v>2485</v>
      </c>
      <c r="E1267" s="8" t="s">
        <v>2461</v>
      </c>
      <c r="F1267" s="10" t="s">
        <v>2414</v>
      </c>
      <c r="G1267" s="10" t="s">
        <v>2414</v>
      </c>
      <c r="H1267" s="8" t="s">
        <v>76</v>
      </c>
      <c r="I1267" s="8" t="s">
        <v>50</v>
      </c>
      <c r="J1267" s="8" t="s">
        <v>77</v>
      </c>
      <c r="K1267" s="8" t="s">
        <v>23</v>
      </c>
      <c r="L1267" s="8" t="str">
        <f t="shared" si="38"/>
        <v>Oakland_CA</v>
      </c>
      <c r="M1267" s="9" t="str">
        <f t="shared" si="39"/>
        <v>-122.273071289062_Multimodal</v>
      </c>
      <c r="N1267" s="8" t="s">
        <v>23</v>
      </c>
      <c r="O1267" s="5"/>
      <c r="P1267" s="5"/>
      <c r="Q1267">
        <f>VLOOKUP($L1267,LocID!$B$2:$I$966, 7, FALSE)</f>
        <v>-122.273071289062</v>
      </c>
      <c r="S1267"/>
    </row>
    <row r="1268" spans="1:19" x14ac:dyDescent="0.25">
      <c r="A1268" s="5">
        <v>1044</v>
      </c>
      <c r="B1268" s="6">
        <v>2010.287</v>
      </c>
      <c r="C1268" s="8" t="s">
        <v>68</v>
      </c>
      <c r="D1268" s="11" t="s">
        <v>2486</v>
      </c>
      <c r="E1268" s="8" t="s">
        <v>2487</v>
      </c>
      <c r="F1268" s="10" t="s">
        <v>2414</v>
      </c>
      <c r="G1268" s="10" t="s">
        <v>2414</v>
      </c>
      <c r="H1268" s="8" t="s">
        <v>76</v>
      </c>
      <c r="I1268" s="8" t="s">
        <v>50</v>
      </c>
      <c r="J1268" s="8" t="s">
        <v>459</v>
      </c>
      <c r="K1268" s="8" t="s">
        <v>98</v>
      </c>
      <c r="L1268" s="8" t="str">
        <f t="shared" si="38"/>
        <v>Oakland_CA</v>
      </c>
      <c r="M1268" s="9" t="str">
        <f t="shared" si="39"/>
        <v>-122.273071289062_PACT</v>
      </c>
      <c r="N1268" s="8" t="s">
        <v>98</v>
      </c>
      <c r="O1268" s="5"/>
      <c r="P1268" s="5"/>
      <c r="Q1268">
        <f>VLOOKUP($L1268,LocID!$B$2:$I$966, 7, FALSE)</f>
        <v>-122.273071289062</v>
      </c>
      <c r="S1268"/>
    </row>
    <row r="1269" spans="1:19" ht="33" x14ac:dyDescent="0.25">
      <c r="A1269" s="5">
        <v>1052</v>
      </c>
      <c r="B1269" s="6">
        <v>2010.2919999999999</v>
      </c>
      <c r="C1269" s="8" t="s">
        <v>68</v>
      </c>
      <c r="D1269" s="11" t="s">
        <v>2488</v>
      </c>
      <c r="E1269" s="8" t="s">
        <v>2433</v>
      </c>
      <c r="F1269" s="10" t="s">
        <v>2414</v>
      </c>
      <c r="G1269" s="10" t="s">
        <v>2414</v>
      </c>
      <c r="H1269" s="8" t="s">
        <v>76</v>
      </c>
      <c r="I1269" s="8" t="s">
        <v>50</v>
      </c>
      <c r="J1269" s="8" t="s">
        <v>459</v>
      </c>
      <c r="K1269" s="8" t="s">
        <v>23</v>
      </c>
      <c r="L1269" s="8" t="str">
        <f t="shared" si="38"/>
        <v>Oakland_CA</v>
      </c>
      <c r="M1269" s="9" t="str">
        <f t="shared" si="39"/>
        <v>-122.273071289062_Multimodal</v>
      </c>
      <c r="N1269" s="8" t="s">
        <v>23</v>
      </c>
      <c r="O1269" s="5"/>
      <c r="P1269" s="5"/>
      <c r="Q1269">
        <f>VLOOKUP($L1269,LocID!$B$2:$I$966, 7, FALSE)</f>
        <v>-122.273071289062</v>
      </c>
      <c r="S1269"/>
    </row>
    <row r="1270" spans="1:19" ht="33" x14ac:dyDescent="0.25">
      <c r="A1270" s="5">
        <v>1053</v>
      </c>
      <c r="B1270" s="6">
        <v>2010.2719999999999</v>
      </c>
      <c r="C1270" s="8" t="s">
        <v>68</v>
      </c>
      <c r="D1270" s="11" t="s">
        <v>2489</v>
      </c>
      <c r="E1270" s="8" t="s">
        <v>2433</v>
      </c>
      <c r="F1270" s="10" t="s">
        <v>2414</v>
      </c>
      <c r="G1270" s="10" t="s">
        <v>2414</v>
      </c>
      <c r="H1270" s="8" t="s">
        <v>76</v>
      </c>
      <c r="I1270" s="8" t="s">
        <v>50</v>
      </c>
      <c r="J1270" s="8" t="s">
        <v>459</v>
      </c>
      <c r="K1270" s="8" t="s">
        <v>23</v>
      </c>
      <c r="L1270" s="8" t="str">
        <f t="shared" si="38"/>
        <v>Oakland_CA</v>
      </c>
      <c r="M1270" s="9" t="str">
        <f t="shared" si="39"/>
        <v>-122.273071289062_Multimodal</v>
      </c>
      <c r="N1270" s="8" t="s">
        <v>23</v>
      </c>
      <c r="O1270" s="5"/>
      <c r="P1270" s="5"/>
      <c r="Q1270">
        <f>VLOOKUP($L1270,LocID!$B$2:$I$966, 7, FALSE)</f>
        <v>-122.273071289062</v>
      </c>
      <c r="S1270"/>
    </row>
    <row r="1271" spans="1:19" x14ac:dyDescent="0.25">
      <c r="A1271" s="5">
        <v>1084</v>
      </c>
      <c r="B1271" s="6">
        <v>2010.048</v>
      </c>
      <c r="C1271" s="8" t="s">
        <v>68</v>
      </c>
      <c r="D1271" s="11" t="s">
        <v>2490</v>
      </c>
      <c r="E1271" s="8" t="s">
        <v>2433</v>
      </c>
      <c r="F1271" s="10" t="s">
        <v>2414</v>
      </c>
      <c r="G1271" s="10" t="s">
        <v>2414</v>
      </c>
      <c r="H1271" s="8" t="s">
        <v>76</v>
      </c>
      <c r="I1271" s="8" t="s">
        <v>50</v>
      </c>
      <c r="J1271" s="8" t="s">
        <v>77</v>
      </c>
      <c r="K1271" s="8" t="s">
        <v>52</v>
      </c>
      <c r="L1271" s="8" t="str">
        <f t="shared" si="38"/>
        <v>Oakland_CA</v>
      </c>
      <c r="M1271" s="9" t="str">
        <f t="shared" si="39"/>
        <v>-122.273071289062_Transit</v>
      </c>
      <c r="N1271" s="8" t="s">
        <v>52</v>
      </c>
      <c r="O1271" s="5"/>
      <c r="P1271" s="5"/>
      <c r="Q1271">
        <f>VLOOKUP($L1271,LocID!$B$2:$I$966, 7, FALSE)</f>
        <v>-122.273071289062</v>
      </c>
      <c r="S1271"/>
    </row>
    <row r="1272" spans="1:19" ht="33" x14ac:dyDescent="0.25">
      <c r="A1272" s="5">
        <v>1095</v>
      </c>
      <c r="B1272" s="6">
        <v>2010.7239999999999</v>
      </c>
      <c r="C1272" s="8" t="s">
        <v>43</v>
      </c>
      <c r="D1272" s="11" t="s">
        <v>2491</v>
      </c>
      <c r="E1272" s="8" t="s">
        <v>2492</v>
      </c>
      <c r="F1272" s="8" t="s">
        <v>2414</v>
      </c>
      <c r="G1272" s="8" t="s">
        <v>2414</v>
      </c>
      <c r="H1272" s="8" t="s">
        <v>76</v>
      </c>
      <c r="I1272" s="8" t="s">
        <v>50</v>
      </c>
      <c r="J1272" s="8" t="s">
        <v>77</v>
      </c>
      <c r="K1272" s="8" t="s">
        <v>23</v>
      </c>
      <c r="L1272" s="8" t="str">
        <f t="shared" si="38"/>
        <v>Oakland_CA</v>
      </c>
      <c r="M1272" s="9" t="str">
        <f t="shared" si="39"/>
        <v>-122.273071289062_Multimodal</v>
      </c>
      <c r="N1272" s="8" t="s">
        <v>23</v>
      </c>
      <c r="O1272" s="5"/>
      <c r="P1272" s="5"/>
      <c r="Q1272">
        <f>VLOOKUP($L1272,LocID!$B$2:$I$966, 7, FALSE)</f>
        <v>-122.273071289062</v>
      </c>
      <c r="S1272"/>
    </row>
    <row r="1273" spans="1:19" ht="33" x14ac:dyDescent="0.25">
      <c r="A1273" s="5">
        <v>1098</v>
      </c>
      <c r="B1273" s="6">
        <v>2010.5050000000001</v>
      </c>
      <c r="C1273" s="8" t="s">
        <v>43</v>
      </c>
      <c r="D1273" s="11" t="s">
        <v>2493</v>
      </c>
      <c r="E1273" s="8" t="s">
        <v>2494</v>
      </c>
      <c r="F1273" s="10" t="s">
        <v>2414</v>
      </c>
      <c r="G1273" s="10" t="s">
        <v>2414</v>
      </c>
      <c r="H1273" s="8" t="s">
        <v>76</v>
      </c>
      <c r="I1273" s="8" t="s">
        <v>50</v>
      </c>
      <c r="J1273" s="8" t="s">
        <v>77</v>
      </c>
      <c r="K1273" s="8" t="s">
        <v>26</v>
      </c>
      <c r="L1273" s="8" t="str">
        <f t="shared" si="38"/>
        <v>Oakland_CA</v>
      </c>
      <c r="M1273" s="9" t="str">
        <f t="shared" si="39"/>
        <v>-122.273071289062_Parking and TDM</v>
      </c>
      <c r="N1273" s="8" t="s">
        <v>26</v>
      </c>
      <c r="O1273" s="5"/>
      <c r="P1273" s="5"/>
      <c r="Q1273">
        <f>VLOOKUP($L1273,LocID!$B$2:$I$966, 7, FALSE)</f>
        <v>-122.273071289062</v>
      </c>
      <c r="S1273"/>
    </row>
    <row r="1274" spans="1:19" ht="33" x14ac:dyDescent="0.25">
      <c r="A1274" s="5">
        <v>1114</v>
      </c>
      <c r="B1274" s="6">
        <v>2010.3119999999999</v>
      </c>
      <c r="C1274" s="8" t="s">
        <v>43</v>
      </c>
      <c r="D1274" s="11" t="s">
        <v>2495</v>
      </c>
      <c r="E1274" s="8" t="s">
        <v>2433</v>
      </c>
      <c r="F1274" s="10" t="s">
        <v>2414</v>
      </c>
      <c r="G1274" s="10" t="s">
        <v>2414</v>
      </c>
      <c r="H1274" s="8" t="s">
        <v>76</v>
      </c>
      <c r="I1274" s="8" t="s">
        <v>50</v>
      </c>
      <c r="J1274" s="8" t="s">
        <v>459</v>
      </c>
      <c r="K1274" s="10" t="s">
        <v>23</v>
      </c>
      <c r="L1274" s="8" t="str">
        <f t="shared" si="38"/>
        <v>Oakland_CA</v>
      </c>
      <c r="M1274" s="9" t="str">
        <f t="shared" si="39"/>
        <v>-122.273071289062_Multimodal</v>
      </c>
      <c r="N1274" s="10" t="s">
        <v>23</v>
      </c>
      <c r="O1274" s="5"/>
      <c r="P1274" s="5"/>
      <c r="Q1274">
        <f>VLOOKUP($L1274,LocID!$B$2:$I$966, 7, FALSE)</f>
        <v>-122.273071289062</v>
      </c>
      <c r="S1274"/>
    </row>
    <row r="1275" spans="1:19" ht="33" x14ac:dyDescent="0.25">
      <c r="A1275" s="5">
        <v>1119</v>
      </c>
      <c r="B1275" s="6">
        <v>2010.588</v>
      </c>
      <c r="C1275" s="8" t="s">
        <v>43</v>
      </c>
      <c r="D1275" s="11" t="s">
        <v>2496</v>
      </c>
      <c r="E1275" s="8" t="s">
        <v>2497</v>
      </c>
      <c r="F1275" s="10" t="s">
        <v>2414</v>
      </c>
      <c r="G1275" s="10" t="s">
        <v>2414</v>
      </c>
      <c r="H1275" s="8" t="s">
        <v>76</v>
      </c>
      <c r="I1275" s="8" t="s">
        <v>50</v>
      </c>
      <c r="J1275" s="8" t="s">
        <v>77</v>
      </c>
      <c r="K1275" s="8" t="s">
        <v>23</v>
      </c>
      <c r="L1275" s="8" t="str">
        <f t="shared" si="38"/>
        <v>Oakland_CA</v>
      </c>
      <c r="M1275" s="9" t="str">
        <f t="shared" si="39"/>
        <v>-122.273071289062_Multimodal</v>
      </c>
      <c r="N1275" s="8" t="s">
        <v>23</v>
      </c>
      <c r="O1275" s="5"/>
      <c r="P1275" s="5"/>
      <c r="Q1275">
        <f>VLOOKUP($L1275,LocID!$B$2:$I$966, 7, FALSE)</f>
        <v>-122.273071289062</v>
      </c>
      <c r="S1275"/>
    </row>
    <row r="1276" spans="1:19" ht="33" x14ac:dyDescent="0.25">
      <c r="A1276" s="5">
        <v>1128</v>
      </c>
      <c r="B1276" s="6">
        <v>2011.059</v>
      </c>
      <c r="C1276" s="8" t="s">
        <v>274</v>
      </c>
      <c r="D1276" s="11" t="s">
        <v>2498</v>
      </c>
      <c r="E1276" s="8" t="s">
        <v>2467</v>
      </c>
      <c r="F1276" s="10" t="s">
        <v>2414</v>
      </c>
      <c r="G1276" s="10" t="s">
        <v>2414</v>
      </c>
      <c r="H1276" s="8" t="s">
        <v>76</v>
      </c>
      <c r="I1276" s="8" t="s">
        <v>50</v>
      </c>
      <c r="J1276" s="8" t="s">
        <v>77</v>
      </c>
      <c r="K1276" s="8" t="s">
        <v>26</v>
      </c>
      <c r="L1276" s="8" t="str">
        <f t="shared" si="38"/>
        <v>Oakland_CA</v>
      </c>
      <c r="M1276" s="9" t="str">
        <f t="shared" si="39"/>
        <v>-122.273071289062_Parking and TDM</v>
      </c>
      <c r="N1276" s="8" t="s">
        <v>26</v>
      </c>
      <c r="O1276" s="5"/>
      <c r="P1276" s="5"/>
      <c r="Q1276">
        <f>VLOOKUP($L1276,LocID!$B$2:$I$966, 7, FALSE)</f>
        <v>-122.273071289062</v>
      </c>
      <c r="S1276"/>
    </row>
    <row r="1277" spans="1:19" x14ac:dyDescent="0.25">
      <c r="A1277" s="5">
        <v>1130</v>
      </c>
      <c r="B1277" s="6">
        <v>2010.723</v>
      </c>
      <c r="C1277" s="8" t="s">
        <v>274</v>
      </c>
      <c r="D1277" s="11" t="s">
        <v>2499</v>
      </c>
      <c r="E1277" s="8" t="s">
        <v>2423</v>
      </c>
      <c r="F1277" s="10" t="s">
        <v>2414</v>
      </c>
      <c r="G1277" s="10" t="s">
        <v>2414</v>
      </c>
      <c r="H1277" s="8" t="s">
        <v>76</v>
      </c>
      <c r="I1277" s="8" t="s">
        <v>50</v>
      </c>
      <c r="J1277" s="8" t="s">
        <v>77</v>
      </c>
      <c r="K1277" s="8" t="s">
        <v>52</v>
      </c>
      <c r="L1277" s="8" t="str">
        <f t="shared" si="38"/>
        <v>Oakland_CA</v>
      </c>
      <c r="M1277" s="9" t="str">
        <f t="shared" si="39"/>
        <v>-122.273071289062_Transit</v>
      </c>
      <c r="N1277" s="8" t="s">
        <v>52</v>
      </c>
      <c r="O1277" s="5"/>
      <c r="P1277" s="5"/>
      <c r="Q1277">
        <f>VLOOKUP($L1277,LocID!$B$2:$I$966, 7, FALSE)</f>
        <v>-122.273071289062</v>
      </c>
      <c r="S1277"/>
    </row>
    <row r="1278" spans="1:19" x14ac:dyDescent="0.25">
      <c r="A1278" s="5">
        <v>1144</v>
      </c>
      <c r="B1278" s="6">
        <v>2011.154</v>
      </c>
      <c r="C1278" s="8" t="s">
        <v>274</v>
      </c>
      <c r="D1278" s="11" t="s">
        <v>2500</v>
      </c>
      <c r="E1278" s="8" t="s">
        <v>2423</v>
      </c>
      <c r="F1278" s="10" t="s">
        <v>2414</v>
      </c>
      <c r="G1278" s="10" t="s">
        <v>2414</v>
      </c>
      <c r="H1278" s="8" t="s">
        <v>76</v>
      </c>
      <c r="I1278" s="8" t="s">
        <v>50</v>
      </c>
      <c r="J1278" s="8" t="s">
        <v>459</v>
      </c>
      <c r="K1278" s="8" t="s">
        <v>52</v>
      </c>
      <c r="L1278" s="8" t="str">
        <f t="shared" si="38"/>
        <v>Oakland_CA</v>
      </c>
      <c r="M1278" s="9" t="str">
        <f t="shared" si="39"/>
        <v>-122.273071289062_Transit</v>
      </c>
      <c r="N1278" s="8" t="s">
        <v>52</v>
      </c>
      <c r="O1278" s="5"/>
      <c r="P1278" s="5"/>
      <c r="Q1278">
        <f>VLOOKUP($L1278,LocID!$B$2:$I$966, 7, FALSE)</f>
        <v>-122.273071289062</v>
      </c>
      <c r="S1278"/>
    </row>
    <row r="1279" spans="1:19" ht="33" x14ac:dyDescent="0.25">
      <c r="A1279" s="5">
        <v>1171</v>
      </c>
      <c r="B1279" s="6">
        <v>2010.6969999999999</v>
      </c>
      <c r="C1279" s="8" t="s">
        <v>274</v>
      </c>
      <c r="D1279" s="11" t="s">
        <v>2501</v>
      </c>
      <c r="E1279" s="8" t="s">
        <v>2433</v>
      </c>
      <c r="F1279" s="10" t="s">
        <v>2414</v>
      </c>
      <c r="G1279" s="10" t="s">
        <v>2414</v>
      </c>
      <c r="H1279" s="8" t="s">
        <v>76</v>
      </c>
      <c r="I1279" s="8" t="s">
        <v>50</v>
      </c>
      <c r="J1279" s="8" t="s">
        <v>77</v>
      </c>
      <c r="K1279" s="8" t="s">
        <v>23</v>
      </c>
      <c r="L1279" s="8" t="str">
        <f t="shared" si="38"/>
        <v>Oakland_CA</v>
      </c>
      <c r="M1279" s="9" t="str">
        <f t="shared" si="39"/>
        <v>-122.273071289062_Multimodal</v>
      </c>
      <c r="N1279" s="8" t="s">
        <v>23</v>
      </c>
      <c r="O1279" s="5"/>
      <c r="P1279" s="5"/>
      <c r="Q1279">
        <f>VLOOKUP($L1279,LocID!$B$2:$I$966, 7, FALSE)</f>
        <v>-122.273071289062</v>
      </c>
      <c r="S1279"/>
    </row>
    <row r="1280" spans="1:19" x14ac:dyDescent="0.25">
      <c r="A1280" s="5">
        <v>1214</v>
      </c>
      <c r="B1280" s="6">
        <v>2011.1489999999999</v>
      </c>
      <c r="C1280" s="8" t="s">
        <v>85</v>
      </c>
      <c r="D1280" s="11" t="s">
        <v>2502</v>
      </c>
      <c r="E1280" s="8" t="s">
        <v>2492</v>
      </c>
      <c r="F1280" s="8" t="s">
        <v>2414</v>
      </c>
      <c r="G1280" s="8" t="s">
        <v>2414</v>
      </c>
      <c r="H1280" s="8" t="s">
        <v>76</v>
      </c>
      <c r="I1280" s="8" t="s">
        <v>50</v>
      </c>
      <c r="J1280" s="8" t="s">
        <v>459</v>
      </c>
      <c r="K1280" s="8" t="s">
        <v>98</v>
      </c>
      <c r="L1280" s="8" t="str">
        <f t="shared" si="38"/>
        <v>Oakland_CA</v>
      </c>
      <c r="M1280" s="9" t="str">
        <f t="shared" si="39"/>
        <v>-122.273071289062_PACT</v>
      </c>
      <c r="N1280" s="8" t="s">
        <v>98</v>
      </c>
      <c r="O1280" s="5"/>
      <c r="P1280" s="5"/>
      <c r="Q1280">
        <f>VLOOKUP($L1280,LocID!$B$2:$I$966, 7, FALSE)</f>
        <v>-122.273071289062</v>
      </c>
      <c r="S1280"/>
    </row>
    <row r="1281" spans="1:19" x14ac:dyDescent="0.25">
      <c r="A1281" s="5">
        <v>1216</v>
      </c>
      <c r="B1281" s="6">
        <v>2011.213</v>
      </c>
      <c r="C1281" s="8" t="s">
        <v>85</v>
      </c>
      <c r="D1281" s="11" t="s">
        <v>2503</v>
      </c>
      <c r="E1281" s="8" t="s">
        <v>2423</v>
      </c>
      <c r="F1281" s="10" t="s">
        <v>2414</v>
      </c>
      <c r="G1281" s="10" t="s">
        <v>2414</v>
      </c>
      <c r="H1281" s="8" t="s">
        <v>76</v>
      </c>
      <c r="I1281" s="8" t="s">
        <v>50</v>
      </c>
      <c r="J1281" s="8" t="s">
        <v>459</v>
      </c>
      <c r="K1281" s="8" t="s">
        <v>98</v>
      </c>
      <c r="L1281" s="8" t="str">
        <f t="shared" si="38"/>
        <v>Oakland_CA</v>
      </c>
      <c r="M1281" s="9" t="str">
        <f t="shared" si="39"/>
        <v>-122.273071289062_PACT</v>
      </c>
      <c r="N1281" s="8" t="s">
        <v>98</v>
      </c>
      <c r="O1281" s="5"/>
      <c r="P1281" s="5"/>
      <c r="Q1281">
        <f>VLOOKUP($L1281,LocID!$B$2:$I$966, 7, FALSE)</f>
        <v>-122.273071289062</v>
      </c>
      <c r="S1281"/>
    </row>
    <row r="1282" spans="1:19" ht="33" x14ac:dyDescent="0.25">
      <c r="A1282" s="5">
        <v>1217</v>
      </c>
      <c r="B1282" s="6">
        <v>2011.35</v>
      </c>
      <c r="C1282" s="8" t="s">
        <v>85</v>
      </c>
      <c r="D1282" s="11" t="s">
        <v>2504</v>
      </c>
      <c r="E1282" s="8" t="s">
        <v>2423</v>
      </c>
      <c r="F1282" s="10" t="s">
        <v>2414</v>
      </c>
      <c r="G1282" s="10" t="s">
        <v>2414</v>
      </c>
      <c r="H1282" s="8" t="s">
        <v>76</v>
      </c>
      <c r="I1282" s="8" t="s">
        <v>50</v>
      </c>
      <c r="J1282" s="8" t="s">
        <v>77</v>
      </c>
      <c r="K1282" s="8" t="s">
        <v>23</v>
      </c>
      <c r="L1282" s="8" t="str">
        <f t="shared" ref="L1282:L1345" si="40">IF(H1282="INT", G1282&amp;"_"&amp;I1282,  G1282&amp;"_"&amp;H1282)</f>
        <v>Oakland_CA</v>
      </c>
      <c r="M1282" s="9" t="str">
        <f t="shared" ref="M1282:M1345" si="41">Q1282&amp;"_"&amp;N1282</f>
        <v>-122.273071289062_Multimodal</v>
      </c>
      <c r="N1282" s="8" t="s">
        <v>23</v>
      </c>
      <c r="O1282" s="5"/>
      <c r="P1282" s="5"/>
      <c r="Q1282">
        <f>VLOOKUP($L1282,LocID!$B$2:$I$966, 7, FALSE)</f>
        <v>-122.273071289062</v>
      </c>
      <c r="S1282"/>
    </row>
    <row r="1283" spans="1:19" ht="33" x14ac:dyDescent="0.25">
      <c r="A1283" s="5">
        <v>1218</v>
      </c>
      <c r="B1283" s="6">
        <v>2011.4269999999999</v>
      </c>
      <c r="C1283" s="8" t="s">
        <v>85</v>
      </c>
      <c r="D1283" s="11" t="s">
        <v>2505</v>
      </c>
      <c r="E1283" s="8" t="s">
        <v>2423</v>
      </c>
      <c r="F1283" s="10" t="s">
        <v>2414</v>
      </c>
      <c r="G1283" s="10" t="s">
        <v>2414</v>
      </c>
      <c r="H1283" s="8" t="s">
        <v>76</v>
      </c>
      <c r="I1283" s="8" t="s">
        <v>50</v>
      </c>
      <c r="J1283" s="8" t="s">
        <v>77</v>
      </c>
      <c r="K1283" s="8" t="s">
        <v>26</v>
      </c>
      <c r="L1283" s="8" t="str">
        <f t="shared" si="40"/>
        <v>Oakland_CA</v>
      </c>
      <c r="M1283" s="9" t="str">
        <f t="shared" si="41"/>
        <v>-122.273071289062_Parking and TDM</v>
      </c>
      <c r="N1283" s="8" t="s">
        <v>26</v>
      </c>
      <c r="O1283" s="5"/>
      <c r="P1283" s="5"/>
      <c r="Q1283">
        <f>VLOOKUP($L1283,LocID!$B$2:$I$966, 7, FALSE)</f>
        <v>-122.273071289062</v>
      </c>
      <c r="S1283"/>
    </row>
    <row r="1284" spans="1:19" ht="33" x14ac:dyDescent="0.25">
      <c r="A1284" s="5">
        <v>1219</v>
      </c>
      <c r="B1284" s="6">
        <v>2011.33</v>
      </c>
      <c r="C1284" s="8" t="s">
        <v>85</v>
      </c>
      <c r="D1284" s="11" t="s">
        <v>2506</v>
      </c>
      <c r="E1284" s="8" t="s">
        <v>2423</v>
      </c>
      <c r="F1284" s="10" t="s">
        <v>2414</v>
      </c>
      <c r="G1284" s="10" t="s">
        <v>2414</v>
      </c>
      <c r="H1284" s="8" t="s">
        <v>76</v>
      </c>
      <c r="I1284" s="8" t="s">
        <v>50</v>
      </c>
      <c r="J1284" s="8" t="s">
        <v>459</v>
      </c>
      <c r="K1284" s="8" t="s">
        <v>26</v>
      </c>
      <c r="L1284" s="8" t="str">
        <f t="shared" si="40"/>
        <v>Oakland_CA</v>
      </c>
      <c r="M1284" s="9" t="str">
        <f t="shared" si="41"/>
        <v>-122.273071289062_Parking and TDM</v>
      </c>
      <c r="N1284" s="8" t="s">
        <v>26</v>
      </c>
      <c r="O1284" s="5"/>
      <c r="P1284" s="5"/>
      <c r="Q1284">
        <f>VLOOKUP($L1284,LocID!$B$2:$I$966, 7, FALSE)</f>
        <v>-122.273071289062</v>
      </c>
      <c r="S1284"/>
    </row>
    <row r="1285" spans="1:19" ht="33" x14ac:dyDescent="0.25">
      <c r="A1285" s="5">
        <v>1220</v>
      </c>
      <c r="B1285" s="6">
        <v>2011.1679999999999</v>
      </c>
      <c r="C1285" s="8" t="s">
        <v>85</v>
      </c>
      <c r="D1285" s="11" t="s">
        <v>2507</v>
      </c>
      <c r="E1285" s="8" t="s">
        <v>2423</v>
      </c>
      <c r="F1285" s="10" t="s">
        <v>2414</v>
      </c>
      <c r="G1285" s="10" t="s">
        <v>2414</v>
      </c>
      <c r="H1285" s="8" t="s">
        <v>76</v>
      </c>
      <c r="I1285" s="8" t="s">
        <v>50</v>
      </c>
      <c r="J1285" s="8" t="s">
        <v>459</v>
      </c>
      <c r="K1285" s="8" t="s">
        <v>23</v>
      </c>
      <c r="L1285" s="8" t="str">
        <f t="shared" si="40"/>
        <v>Oakland_CA</v>
      </c>
      <c r="M1285" s="9" t="str">
        <f t="shared" si="41"/>
        <v>-122.273071289062_Multimodal</v>
      </c>
      <c r="N1285" s="8" t="s">
        <v>23</v>
      </c>
      <c r="O1285" s="5"/>
      <c r="P1285" s="5"/>
      <c r="Q1285">
        <f>VLOOKUP($L1285,LocID!$B$2:$I$966, 7, FALSE)</f>
        <v>-122.273071289062</v>
      </c>
      <c r="S1285"/>
    </row>
    <row r="1286" spans="1:19" x14ac:dyDescent="0.25">
      <c r="A1286" s="5">
        <v>1221</v>
      </c>
      <c r="B1286" s="6">
        <v>2010.702</v>
      </c>
      <c r="C1286" s="8" t="s">
        <v>85</v>
      </c>
      <c r="D1286" s="11" t="s">
        <v>2508</v>
      </c>
      <c r="E1286" s="8" t="s">
        <v>2423</v>
      </c>
      <c r="F1286" s="10" t="s">
        <v>2414</v>
      </c>
      <c r="G1286" s="10" t="s">
        <v>2414</v>
      </c>
      <c r="H1286" s="8" t="s">
        <v>76</v>
      </c>
      <c r="I1286" s="8" t="s">
        <v>50</v>
      </c>
      <c r="J1286" s="8" t="s">
        <v>77</v>
      </c>
      <c r="K1286" s="8" t="s">
        <v>52</v>
      </c>
      <c r="L1286" s="8" t="str">
        <f t="shared" si="40"/>
        <v>Oakland_CA</v>
      </c>
      <c r="M1286" s="9" t="str">
        <f t="shared" si="41"/>
        <v>-122.273071289062_Transit</v>
      </c>
      <c r="N1286" s="8" t="s">
        <v>52</v>
      </c>
      <c r="O1286" s="5"/>
      <c r="P1286" s="5"/>
      <c r="Q1286">
        <f>VLOOKUP($L1286,LocID!$B$2:$I$966, 7, FALSE)</f>
        <v>-122.273071289062</v>
      </c>
      <c r="S1286"/>
    </row>
    <row r="1287" spans="1:19" ht="33" x14ac:dyDescent="0.25">
      <c r="A1287" s="5">
        <v>1261</v>
      </c>
      <c r="B1287" s="6">
        <v>2011.2380000000001</v>
      </c>
      <c r="C1287" s="8" t="s">
        <v>85</v>
      </c>
      <c r="D1287" s="11" t="s">
        <v>2509</v>
      </c>
      <c r="E1287" s="8" t="s">
        <v>2510</v>
      </c>
      <c r="F1287" s="10" t="s">
        <v>2414</v>
      </c>
      <c r="G1287" s="10" t="s">
        <v>2414</v>
      </c>
      <c r="H1287" s="8" t="s">
        <v>76</v>
      </c>
      <c r="I1287" s="8" t="s">
        <v>50</v>
      </c>
      <c r="J1287" s="8" t="s">
        <v>77</v>
      </c>
      <c r="K1287" s="10" t="s">
        <v>23</v>
      </c>
      <c r="L1287" s="8" t="str">
        <f t="shared" si="40"/>
        <v>Oakland_CA</v>
      </c>
      <c r="M1287" s="9" t="str">
        <f t="shared" si="41"/>
        <v>-122.273071289062_Multimodal</v>
      </c>
      <c r="N1287" s="10" t="s">
        <v>23</v>
      </c>
      <c r="O1287" s="5"/>
      <c r="P1287" s="5"/>
      <c r="Q1287">
        <f>VLOOKUP($L1287,LocID!$B$2:$I$966, 7, FALSE)</f>
        <v>-122.273071289062</v>
      </c>
      <c r="S1287"/>
    </row>
    <row r="1288" spans="1:19" ht="33" x14ac:dyDescent="0.25">
      <c r="A1288" s="5">
        <v>1273</v>
      </c>
      <c r="B1288" s="6">
        <v>2010.5360000000001</v>
      </c>
      <c r="C1288" s="8" t="s">
        <v>85</v>
      </c>
      <c r="D1288" s="11" t="s">
        <v>2511</v>
      </c>
      <c r="E1288" s="8" t="s">
        <v>2423</v>
      </c>
      <c r="F1288" s="10" t="s">
        <v>2414</v>
      </c>
      <c r="G1288" s="10" t="s">
        <v>2414</v>
      </c>
      <c r="H1288" s="8" t="s">
        <v>76</v>
      </c>
      <c r="I1288" s="8" t="s">
        <v>50</v>
      </c>
      <c r="J1288" s="8" t="s">
        <v>77</v>
      </c>
      <c r="K1288" s="8" t="s">
        <v>72</v>
      </c>
      <c r="L1288" s="8" t="str">
        <f t="shared" si="40"/>
        <v>Oakland_CA</v>
      </c>
      <c r="M1288" s="9" t="str">
        <f t="shared" si="41"/>
        <v>-122.273071289062_Multimodal</v>
      </c>
      <c r="N1288" s="8" t="s">
        <v>23</v>
      </c>
      <c r="O1288" s="5">
        <v>1</v>
      </c>
      <c r="P1288" s="5"/>
      <c r="Q1288">
        <f>VLOOKUP($L1288,LocID!$B$2:$I$966, 7, FALSE)</f>
        <v>-122.273071289062</v>
      </c>
      <c r="S1288"/>
    </row>
    <row r="1289" spans="1:19" ht="33" x14ac:dyDescent="0.25">
      <c r="A1289" s="5">
        <v>1280</v>
      </c>
      <c r="B1289" s="6">
        <v>2011.0340000000001</v>
      </c>
      <c r="C1289" s="8" t="s">
        <v>85</v>
      </c>
      <c r="D1289" s="11" t="s">
        <v>2512</v>
      </c>
      <c r="E1289" s="8" t="s">
        <v>2423</v>
      </c>
      <c r="F1289" s="10" t="s">
        <v>2414</v>
      </c>
      <c r="G1289" s="10" t="s">
        <v>2414</v>
      </c>
      <c r="H1289" s="8" t="s">
        <v>76</v>
      </c>
      <c r="I1289" s="8" t="s">
        <v>50</v>
      </c>
      <c r="J1289" s="8" t="s">
        <v>77</v>
      </c>
      <c r="K1289" s="8" t="s">
        <v>23</v>
      </c>
      <c r="L1289" s="8" t="str">
        <f t="shared" si="40"/>
        <v>Oakland_CA</v>
      </c>
      <c r="M1289" s="9" t="str">
        <f t="shared" si="41"/>
        <v>-122.273071289062_Multimodal</v>
      </c>
      <c r="N1289" s="8" t="s">
        <v>23</v>
      </c>
      <c r="O1289" s="5"/>
      <c r="P1289" s="5"/>
      <c r="Q1289">
        <f>VLOOKUP($L1289,LocID!$B$2:$I$966, 7, FALSE)</f>
        <v>-122.273071289062</v>
      </c>
      <c r="S1289"/>
    </row>
    <row r="1290" spans="1:19" ht="33" x14ac:dyDescent="0.25">
      <c r="A1290" s="5">
        <v>1320</v>
      </c>
      <c r="B1290" s="6">
        <v>2011.076</v>
      </c>
      <c r="C1290" s="8" t="s">
        <v>85</v>
      </c>
      <c r="D1290" s="11" t="s">
        <v>2513</v>
      </c>
      <c r="E1290" s="8" t="s">
        <v>2433</v>
      </c>
      <c r="F1290" s="10" t="s">
        <v>2414</v>
      </c>
      <c r="G1290" s="10" t="s">
        <v>2414</v>
      </c>
      <c r="H1290" s="8" t="s">
        <v>76</v>
      </c>
      <c r="I1290" s="8" t="s">
        <v>50</v>
      </c>
      <c r="J1290" s="8" t="s">
        <v>77</v>
      </c>
      <c r="K1290" s="8" t="s">
        <v>26</v>
      </c>
      <c r="L1290" s="8" t="str">
        <f t="shared" si="40"/>
        <v>Oakland_CA</v>
      </c>
      <c r="M1290" s="9" t="str">
        <f t="shared" si="41"/>
        <v>-122.273071289062_Parking and TDM</v>
      </c>
      <c r="N1290" s="8" t="s">
        <v>26</v>
      </c>
      <c r="O1290" s="5"/>
      <c r="P1290" s="5"/>
      <c r="Q1290">
        <f>VLOOKUP($L1290,LocID!$B$2:$I$966, 7, FALSE)</f>
        <v>-122.273071289062</v>
      </c>
      <c r="S1290"/>
    </row>
    <row r="1291" spans="1:19" x14ac:dyDescent="0.25">
      <c r="A1291" s="5">
        <v>1325</v>
      </c>
      <c r="B1291" s="6">
        <v>2011.396</v>
      </c>
      <c r="C1291" s="8" t="s">
        <v>409</v>
      </c>
      <c r="D1291" s="11" t="s">
        <v>2514</v>
      </c>
      <c r="E1291" s="8" t="s">
        <v>2423</v>
      </c>
      <c r="F1291" s="10" t="s">
        <v>2414</v>
      </c>
      <c r="G1291" s="10" t="s">
        <v>2414</v>
      </c>
      <c r="H1291" s="8" t="s">
        <v>76</v>
      </c>
      <c r="I1291" s="8" t="s">
        <v>50</v>
      </c>
      <c r="J1291" s="8" t="s">
        <v>77</v>
      </c>
      <c r="K1291" s="8" t="s">
        <v>52</v>
      </c>
      <c r="L1291" s="8" t="str">
        <f t="shared" si="40"/>
        <v>Oakland_CA</v>
      </c>
      <c r="M1291" s="9" t="str">
        <f t="shared" si="41"/>
        <v>-122.273071289062_Transit</v>
      </c>
      <c r="N1291" s="8" t="s">
        <v>52</v>
      </c>
      <c r="O1291" s="5"/>
      <c r="P1291" s="5"/>
      <c r="Q1291">
        <f>VLOOKUP($L1291,LocID!$B$2:$I$966, 7, FALSE)</f>
        <v>-122.273071289062</v>
      </c>
      <c r="S1291"/>
    </row>
    <row r="1292" spans="1:19" x14ac:dyDescent="0.25">
      <c r="A1292" s="5">
        <v>1326</v>
      </c>
      <c r="B1292" s="6">
        <v>2011.3969999999999</v>
      </c>
      <c r="C1292" s="8" t="s">
        <v>409</v>
      </c>
      <c r="D1292" s="11" t="s">
        <v>2515</v>
      </c>
      <c r="E1292" s="8" t="s">
        <v>2423</v>
      </c>
      <c r="F1292" s="10" t="s">
        <v>2414</v>
      </c>
      <c r="G1292" s="10" t="s">
        <v>2414</v>
      </c>
      <c r="H1292" s="8" t="s">
        <v>76</v>
      </c>
      <c r="I1292" s="8" t="s">
        <v>50</v>
      </c>
      <c r="J1292" s="8" t="s">
        <v>77</v>
      </c>
      <c r="K1292" s="8" t="s">
        <v>52</v>
      </c>
      <c r="L1292" s="8" t="str">
        <f t="shared" si="40"/>
        <v>Oakland_CA</v>
      </c>
      <c r="M1292" s="9" t="str">
        <f t="shared" si="41"/>
        <v>-122.273071289062_Transit</v>
      </c>
      <c r="N1292" s="8" t="s">
        <v>52</v>
      </c>
      <c r="O1292" s="5"/>
      <c r="P1292" s="5"/>
      <c r="Q1292">
        <f>VLOOKUP($L1292,LocID!$B$2:$I$966, 7, FALSE)</f>
        <v>-122.273071289062</v>
      </c>
      <c r="S1292"/>
    </row>
    <row r="1293" spans="1:19" x14ac:dyDescent="0.25">
      <c r="A1293" s="5">
        <v>1327</v>
      </c>
      <c r="B1293" s="6">
        <v>2011.556</v>
      </c>
      <c r="C1293" s="8" t="s">
        <v>409</v>
      </c>
      <c r="D1293" s="11" t="s">
        <v>2516</v>
      </c>
      <c r="E1293" s="8" t="s">
        <v>2423</v>
      </c>
      <c r="F1293" s="10" t="s">
        <v>2414</v>
      </c>
      <c r="G1293" s="10" t="s">
        <v>2414</v>
      </c>
      <c r="H1293" s="8" t="s">
        <v>76</v>
      </c>
      <c r="I1293" s="8" t="s">
        <v>50</v>
      </c>
      <c r="J1293" s="8" t="s">
        <v>77</v>
      </c>
      <c r="K1293" s="8" t="s">
        <v>52</v>
      </c>
      <c r="L1293" s="8" t="str">
        <f t="shared" si="40"/>
        <v>Oakland_CA</v>
      </c>
      <c r="M1293" s="9" t="str">
        <f t="shared" si="41"/>
        <v>-122.273071289062_Transit</v>
      </c>
      <c r="N1293" s="8" t="s">
        <v>52</v>
      </c>
      <c r="O1293" s="5"/>
      <c r="P1293" s="5"/>
      <c r="Q1293">
        <f>VLOOKUP($L1293,LocID!$B$2:$I$966, 7, FALSE)</f>
        <v>-122.273071289062</v>
      </c>
      <c r="S1293"/>
    </row>
    <row r="1294" spans="1:19" ht="33" x14ac:dyDescent="0.25">
      <c r="A1294" s="5">
        <v>1381</v>
      </c>
      <c r="B1294" s="6">
        <v>2011.422</v>
      </c>
      <c r="C1294" s="8" t="s">
        <v>409</v>
      </c>
      <c r="D1294" s="11" t="s">
        <v>2517</v>
      </c>
      <c r="E1294" s="8" t="s">
        <v>2518</v>
      </c>
      <c r="F1294" s="10" t="s">
        <v>2414</v>
      </c>
      <c r="G1294" s="10" t="s">
        <v>2414</v>
      </c>
      <c r="H1294" s="8" t="s">
        <v>76</v>
      </c>
      <c r="I1294" s="8" t="s">
        <v>50</v>
      </c>
      <c r="J1294" s="8" t="s">
        <v>77</v>
      </c>
      <c r="K1294" s="8" t="s">
        <v>23</v>
      </c>
      <c r="L1294" s="8" t="str">
        <f t="shared" si="40"/>
        <v>Oakland_CA</v>
      </c>
      <c r="M1294" s="9" t="str">
        <f t="shared" si="41"/>
        <v>-122.273071289062_Multimodal</v>
      </c>
      <c r="N1294" s="8" t="s">
        <v>23</v>
      </c>
      <c r="O1294" s="5"/>
      <c r="P1294" s="5"/>
      <c r="Q1294">
        <f>VLOOKUP($L1294,LocID!$B$2:$I$966, 7, FALSE)</f>
        <v>-122.273071289062</v>
      </c>
      <c r="S1294"/>
    </row>
    <row r="1295" spans="1:19" x14ac:dyDescent="0.25">
      <c r="A1295" s="5">
        <v>1398</v>
      </c>
      <c r="B1295" s="6">
        <v>2011.6569999999999</v>
      </c>
      <c r="C1295" s="8" t="s">
        <v>233</v>
      </c>
      <c r="D1295" s="8" t="s">
        <v>2519</v>
      </c>
      <c r="E1295" s="8" t="s">
        <v>2423</v>
      </c>
      <c r="F1295" s="10" t="s">
        <v>2414</v>
      </c>
      <c r="G1295" s="10" t="s">
        <v>2414</v>
      </c>
      <c r="H1295" s="8" t="s">
        <v>76</v>
      </c>
      <c r="I1295" s="8" t="s">
        <v>50</v>
      </c>
      <c r="J1295" s="10" t="s">
        <v>77</v>
      </c>
      <c r="K1295" s="8" t="s">
        <v>52</v>
      </c>
      <c r="L1295" s="8" t="str">
        <f t="shared" si="40"/>
        <v>Oakland_CA</v>
      </c>
      <c r="M1295" s="9" t="str">
        <f t="shared" si="41"/>
        <v>-122.273071289062_Transit</v>
      </c>
      <c r="N1295" s="8" t="s">
        <v>52</v>
      </c>
      <c r="O1295" s="5"/>
      <c r="P1295" s="5"/>
      <c r="Q1295">
        <f>VLOOKUP($L1295,LocID!$B$2:$I$966, 7, FALSE)</f>
        <v>-122.273071289062</v>
      </c>
      <c r="S1295"/>
    </row>
    <row r="1296" spans="1:19" ht="33" x14ac:dyDescent="0.25">
      <c r="A1296" s="5">
        <v>1400</v>
      </c>
      <c r="B1296" s="6">
        <v>2011.6</v>
      </c>
      <c r="C1296" s="8" t="s">
        <v>233</v>
      </c>
      <c r="D1296" s="11" t="s">
        <v>2520</v>
      </c>
      <c r="E1296" s="8" t="s">
        <v>2423</v>
      </c>
      <c r="F1296" s="10" t="s">
        <v>2414</v>
      </c>
      <c r="G1296" s="10" t="s">
        <v>2414</v>
      </c>
      <c r="H1296" s="8" t="s">
        <v>76</v>
      </c>
      <c r="I1296" s="8" t="s">
        <v>50</v>
      </c>
      <c r="J1296" s="8" t="s">
        <v>77</v>
      </c>
      <c r="K1296" s="8" t="s">
        <v>26</v>
      </c>
      <c r="L1296" s="8" t="str">
        <f t="shared" si="40"/>
        <v>Oakland_CA</v>
      </c>
      <c r="M1296" s="9" t="str">
        <f t="shared" si="41"/>
        <v>-122.273071289062_Parking and TDM</v>
      </c>
      <c r="N1296" s="8" t="s">
        <v>26</v>
      </c>
      <c r="O1296" s="5"/>
      <c r="P1296" s="5"/>
      <c r="Q1296">
        <f>VLOOKUP($L1296,LocID!$B$2:$I$966, 7, FALSE)</f>
        <v>-122.273071289062</v>
      </c>
      <c r="S1296"/>
    </row>
    <row r="1297" spans="1:19" x14ac:dyDescent="0.25">
      <c r="A1297" s="5">
        <v>1401</v>
      </c>
      <c r="B1297" s="6">
        <v>2011.6990000000001</v>
      </c>
      <c r="C1297" s="8" t="s">
        <v>233</v>
      </c>
      <c r="D1297" s="11" t="s">
        <v>2521</v>
      </c>
      <c r="E1297" s="8" t="s">
        <v>2423</v>
      </c>
      <c r="F1297" s="10" t="s">
        <v>2414</v>
      </c>
      <c r="G1297" s="10" t="s">
        <v>2414</v>
      </c>
      <c r="H1297" s="8" t="s">
        <v>76</v>
      </c>
      <c r="I1297" s="8" t="s">
        <v>50</v>
      </c>
      <c r="J1297" s="8" t="s">
        <v>77</v>
      </c>
      <c r="K1297" s="8" t="s">
        <v>52</v>
      </c>
      <c r="L1297" s="8" t="str">
        <f t="shared" si="40"/>
        <v>Oakland_CA</v>
      </c>
      <c r="M1297" s="9" t="str">
        <f t="shared" si="41"/>
        <v>-122.273071289062_Transit</v>
      </c>
      <c r="N1297" s="8" t="s">
        <v>52</v>
      </c>
      <c r="O1297" s="5"/>
      <c r="P1297" s="5"/>
      <c r="Q1297">
        <f>VLOOKUP($L1297,LocID!$B$2:$I$966, 7, FALSE)</f>
        <v>-122.273071289062</v>
      </c>
      <c r="S1297"/>
    </row>
    <row r="1298" spans="1:19" ht="33" x14ac:dyDescent="0.25">
      <c r="A1298" s="5">
        <v>1402</v>
      </c>
      <c r="B1298" s="6">
        <v>2011.5630000000001</v>
      </c>
      <c r="C1298" s="8" t="s">
        <v>233</v>
      </c>
      <c r="D1298" s="8" t="s">
        <v>2522</v>
      </c>
      <c r="E1298" s="8" t="s">
        <v>2423</v>
      </c>
      <c r="F1298" s="10" t="s">
        <v>2414</v>
      </c>
      <c r="G1298" s="10" t="s">
        <v>2414</v>
      </c>
      <c r="H1298" s="8" t="s">
        <v>76</v>
      </c>
      <c r="I1298" s="8" t="s">
        <v>50</v>
      </c>
      <c r="J1298" s="8" t="s">
        <v>77</v>
      </c>
      <c r="K1298" s="8" t="s">
        <v>26</v>
      </c>
      <c r="L1298" s="8" t="str">
        <f t="shared" si="40"/>
        <v>Oakland_CA</v>
      </c>
      <c r="M1298" s="9" t="str">
        <f t="shared" si="41"/>
        <v>-122.273071289062_Parking and tdm</v>
      </c>
      <c r="N1298" s="8" t="s">
        <v>428</v>
      </c>
      <c r="O1298" s="5"/>
      <c r="P1298" s="5"/>
      <c r="Q1298">
        <f>VLOOKUP($L1298,LocID!$B$2:$I$966, 7, FALSE)</f>
        <v>-122.273071289062</v>
      </c>
      <c r="S1298"/>
    </row>
    <row r="1299" spans="1:19" x14ac:dyDescent="0.25">
      <c r="A1299" s="5">
        <v>1403</v>
      </c>
      <c r="B1299" s="6">
        <v>2011.7249999999999</v>
      </c>
      <c r="C1299" s="8" t="s">
        <v>233</v>
      </c>
      <c r="D1299" s="8" t="s">
        <v>2523</v>
      </c>
      <c r="E1299" s="8" t="s">
        <v>2524</v>
      </c>
      <c r="F1299" s="10" t="s">
        <v>2414</v>
      </c>
      <c r="G1299" s="10" t="s">
        <v>2414</v>
      </c>
      <c r="H1299" s="8" t="s">
        <v>76</v>
      </c>
      <c r="I1299" s="8" t="s">
        <v>50</v>
      </c>
      <c r="J1299" s="8" t="s">
        <v>77</v>
      </c>
      <c r="K1299" s="8" t="s">
        <v>98</v>
      </c>
      <c r="L1299" s="8" t="str">
        <f t="shared" si="40"/>
        <v>Oakland_CA</v>
      </c>
      <c r="M1299" s="9" t="str">
        <f t="shared" si="41"/>
        <v>-122.273071289062_PACT</v>
      </c>
      <c r="N1299" s="8" t="s">
        <v>98</v>
      </c>
      <c r="O1299" s="5"/>
      <c r="P1299" s="5"/>
      <c r="Q1299">
        <f>VLOOKUP($L1299,LocID!$B$2:$I$966, 7, FALSE)</f>
        <v>-122.273071289062</v>
      </c>
      <c r="S1299"/>
    </row>
    <row r="1300" spans="1:19" ht="33" x14ac:dyDescent="0.25">
      <c r="A1300" s="5">
        <v>1420</v>
      </c>
      <c r="B1300" s="6">
        <v>2011.2719999999999</v>
      </c>
      <c r="C1300" s="8" t="s">
        <v>233</v>
      </c>
      <c r="D1300" s="8" t="s">
        <v>2525</v>
      </c>
      <c r="E1300" s="8" t="s">
        <v>2423</v>
      </c>
      <c r="F1300" s="10" t="s">
        <v>2414</v>
      </c>
      <c r="G1300" s="10" t="s">
        <v>2414</v>
      </c>
      <c r="H1300" s="8" t="s">
        <v>76</v>
      </c>
      <c r="I1300" s="8" t="s">
        <v>50</v>
      </c>
      <c r="J1300" s="8" t="s">
        <v>77</v>
      </c>
      <c r="K1300" s="8" t="s">
        <v>23</v>
      </c>
      <c r="L1300" s="8" t="str">
        <f t="shared" si="40"/>
        <v>Oakland_CA</v>
      </c>
      <c r="M1300" s="9" t="str">
        <f t="shared" si="41"/>
        <v>-122.273071289062_Multimodal</v>
      </c>
      <c r="N1300" s="8" t="s">
        <v>23</v>
      </c>
      <c r="O1300" s="5"/>
      <c r="P1300" s="5"/>
      <c r="Q1300">
        <f>VLOOKUP($L1300,LocID!$B$2:$I$966, 7, FALSE)</f>
        <v>-122.273071289062</v>
      </c>
      <c r="S1300"/>
    </row>
    <row r="1301" spans="1:19" ht="33" x14ac:dyDescent="0.25">
      <c r="A1301" s="5">
        <v>1421</v>
      </c>
      <c r="B1301" s="6">
        <v>2011.5070000000001</v>
      </c>
      <c r="C1301" s="8" t="s">
        <v>233</v>
      </c>
      <c r="D1301" s="8" t="s">
        <v>2526</v>
      </c>
      <c r="E1301" s="8" t="s">
        <v>2524</v>
      </c>
      <c r="F1301" s="10" t="s">
        <v>2414</v>
      </c>
      <c r="G1301" s="10" t="s">
        <v>2414</v>
      </c>
      <c r="H1301" s="8" t="s">
        <v>76</v>
      </c>
      <c r="I1301" s="8" t="s">
        <v>50</v>
      </c>
      <c r="J1301" s="8" t="s">
        <v>77</v>
      </c>
      <c r="K1301" s="8" t="s">
        <v>23</v>
      </c>
      <c r="L1301" s="8" t="str">
        <f t="shared" si="40"/>
        <v>Oakland_CA</v>
      </c>
      <c r="M1301" s="9" t="str">
        <f t="shared" si="41"/>
        <v>-122.273071289062_Multimodal</v>
      </c>
      <c r="N1301" s="8" t="s">
        <v>23</v>
      </c>
      <c r="O1301" s="5"/>
      <c r="P1301" s="5"/>
      <c r="Q1301">
        <f>VLOOKUP($L1301,LocID!$B$2:$I$966, 7, FALSE)</f>
        <v>-122.273071289062</v>
      </c>
      <c r="S1301"/>
    </row>
    <row r="1302" spans="1:19" ht="33" x14ac:dyDescent="0.25">
      <c r="A1302" s="5">
        <v>1461</v>
      </c>
      <c r="B1302" s="6">
        <v>2012.039</v>
      </c>
      <c r="C1302" s="8" t="s">
        <v>147</v>
      </c>
      <c r="D1302" s="8" t="s">
        <v>2527</v>
      </c>
      <c r="E1302" s="8" t="s">
        <v>2492</v>
      </c>
      <c r="F1302" s="8" t="s">
        <v>2414</v>
      </c>
      <c r="G1302" s="8" t="s">
        <v>2414</v>
      </c>
      <c r="H1302" s="8" t="s">
        <v>76</v>
      </c>
      <c r="I1302" s="8" t="s">
        <v>50</v>
      </c>
      <c r="J1302" s="8" t="s">
        <v>77</v>
      </c>
      <c r="K1302" s="8" t="s">
        <v>26</v>
      </c>
      <c r="L1302" s="8" t="str">
        <f t="shared" si="40"/>
        <v>Oakland_CA</v>
      </c>
      <c r="M1302" s="9" t="str">
        <f t="shared" si="41"/>
        <v>-122.273071289062_Parking and TDM</v>
      </c>
      <c r="N1302" s="8" t="s">
        <v>26</v>
      </c>
      <c r="O1302" s="5"/>
      <c r="P1302" s="5"/>
      <c r="Q1302">
        <f>VLOOKUP($L1302,LocID!$B$2:$I$966, 7, FALSE)</f>
        <v>-122.273071289062</v>
      </c>
      <c r="S1302"/>
    </row>
    <row r="1303" spans="1:19" ht="33" x14ac:dyDescent="0.25">
      <c r="A1303" s="5">
        <v>1462</v>
      </c>
      <c r="B1303" s="6">
        <v>2012.124</v>
      </c>
      <c r="C1303" s="8" t="s">
        <v>147</v>
      </c>
      <c r="D1303" s="8" t="s">
        <v>2528</v>
      </c>
      <c r="E1303" s="8" t="s">
        <v>2467</v>
      </c>
      <c r="F1303" s="10" t="s">
        <v>2414</v>
      </c>
      <c r="G1303" s="10" t="s">
        <v>2414</v>
      </c>
      <c r="H1303" s="8" t="s">
        <v>76</v>
      </c>
      <c r="I1303" s="8" t="s">
        <v>50</v>
      </c>
      <c r="J1303" s="8" t="s">
        <v>77</v>
      </c>
      <c r="K1303" s="8" t="s">
        <v>26</v>
      </c>
      <c r="L1303" s="8" t="str">
        <f t="shared" si="40"/>
        <v>Oakland_CA</v>
      </c>
      <c r="M1303" s="9" t="str">
        <f t="shared" si="41"/>
        <v>-122.273071289062_Parking and TDM</v>
      </c>
      <c r="N1303" s="8" t="s">
        <v>26</v>
      </c>
      <c r="O1303" s="5"/>
      <c r="P1303" s="5"/>
      <c r="Q1303">
        <f>VLOOKUP($L1303,LocID!$B$2:$I$966, 7, FALSE)</f>
        <v>-122.273071289062</v>
      </c>
      <c r="S1303"/>
    </row>
    <row r="1304" spans="1:19" ht="33" x14ac:dyDescent="0.25">
      <c r="A1304" s="5">
        <v>1468</v>
      </c>
      <c r="B1304" s="6">
        <v>2012.067</v>
      </c>
      <c r="C1304" s="8" t="s">
        <v>147</v>
      </c>
      <c r="D1304" s="8" t="s">
        <v>2529</v>
      </c>
      <c r="E1304" s="8" t="s">
        <v>2423</v>
      </c>
      <c r="F1304" s="10" t="s">
        <v>2414</v>
      </c>
      <c r="G1304" s="10" t="s">
        <v>2414</v>
      </c>
      <c r="H1304" s="8" t="s">
        <v>76</v>
      </c>
      <c r="I1304" s="8" t="s">
        <v>50</v>
      </c>
      <c r="J1304" s="8" t="s">
        <v>77</v>
      </c>
      <c r="K1304" s="8" t="s">
        <v>23</v>
      </c>
      <c r="L1304" s="8" t="str">
        <f t="shared" si="40"/>
        <v>Oakland_CA</v>
      </c>
      <c r="M1304" s="9" t="str">
        <f t="shared" si="41"/>
        <v>-122.273071289062_Multimodal</v>
      </c>
      <c r="N1304" s="8" t="s">
        <v>23</v>
      </c>
      <c r="O1304" s="5"/>
      <c r="P1304" s="5"/>
      <c r="Q1304">
        <f>VLOOKUP($L1304,LocID!$B$2:$I$966, 7, FALSE)</f>
        <v>-122.273071289062</v>
      </c>
      <c r="S1304"/>
    </row>
    <row r="1305" spans="1:19" x14ac:dyDescent="0.25">
      <c r="A1305" s="5">
        <v>1487</v>
      </c>
      <c r="B1305" s="6">
        <v>2011.644</v>
      </c>
      <c r="C1305" s="8" t="s">
        <v>147</v>
      </c>
      <c r="D1305" s="11" t="s">
        <v>2530</v>
      </c>
      <c r="E1305" s="8" t="s">
        <v>2531</v>
      </c>
      <c r="F1305" s="10" t="s">
        <v>2414</v>
      </c>
      <c r="G1305" s="10" t="s">
        <v>2414</v>
      </c>
      <c r="H1305" s="8" t="s">
        <v>76</v>
      </c>
      <c r="I1305" s="8" t="s">
        <v>50</v>
      </c>
      <c r="J1305" s="8" t="s">
        <v>77</v>
      </c>
      <c r="K1305" s="8" t="s">
        <v>52</v>
      </c>
      <c r="L1305" s="8" t="str">
        <f t="shared" si="40"/>
        <v>Oakland_CA</v>
      </c>
      <c r="M1305" s="9" t="str">
        <f t="shared" si="41"/>
        <v>-122.273071289062_Transit</v>
      </c>
      <c r="N1305" s="8" t="s">
        <v>52</v>
      </c>
      <c r="O1305" s="5"/>
      <c r="P1305" s="5"/>
      <c r="Q1305">
        <f>VLOOKUP($L1305,LocID!$B$2:$I$966, 7, FALSE)</f>
        <v>-122.273071289062</v>
      </c>
      <c r="S1305"/>
    </row>
    <row r="1306" spans="1:19" x14ac:dyDescent="0.25">
      <c r="A1306" s="5">
        <v>1504</v>
      </c>
      <c r="B1306" s="6">
        <v>2012.0709999999999</v>
      </c>
      <c r="C1306" s="8" t="s">
        <v>147</v>
      </c>
      <c r="D1306" s="8" t="s">
        <v>2532</v>
      </c>
      <c r="E1306" s="8" t="s">
        <v>2433</v>
      </c>
      <c r="F1306" s="8" t="s">
        <v>2414</v>
      </c>
      <c r="G1306" s="8" t="s">
        <v>2414</v>
      </c>
      <c r="H1306" s="8" t="s">
        <v>76</v>
      </c>
      <c r="I1306" s="8" t="s">
        <v>50</v>
      </c>
      <c r="J1306" s="8" t="s">
        <v>77</v>
      </c>
      <c r="K1306" s="8" t="s">
        <v>52</v>
      </c>
      <c r="L1306" s="8" t="str">
        <f t="shared" si="40"/>
        <v>Oakland_CA</v>
      </c>
      <c r="M1306" s="9" t="str">
        <f t="shared" si="41"/>
        <v>-122.273071289062_Transit</v>
      </c>
      <c r="N1306" s="8" t="s">
        <v>52</v>
      </c>
      <c r="O1306" s="5"/>
      <c r="P1306" s="5"/>
      <c r="Q1306">
        <f>VLOOKUP($L1306,LocID!$B$2:$I$966, 7, FALSE)</f>
        <v>-122.273071289062</v>
      </c>
      <c r="S1306"/>
    </row>
    <row r="1307" spans="1:19" ht="33" x14ac:dyDescent="0.25">
      <c r="A1307" s="5">
        <v>1505</v>
      </c>
      <c r="B1307" s="6">
        <v>2012.0619999999999</v>
      </c>
      <c r="C1307" s="8" t="s">
        <v>147</v>
      </c>
      <c r="D1307" s="8" t="s">
        <v>2533</v>
      </c>
      <c r="E1307" s="8" t="s">
        <v>2433</v>
      </c>
      <c r="F1307" s="10" t="s">
        <v>2414</v>
      </c>
      <c r="G1307" s="10" t="s">
        <v>2414</v>
      </c>
      <c r="H1307" s="8" t="s">
        <v>76</v>
      </c>
      <c r="I1307" s="8" t="s">
        <v>50</v>
      </c>
      <c r="J1307" s="8" t="s">
        <v>77</v>
      </c>
      <c r="K1307" s="8" t="s">
        <v>428</v>
      </c>
      <c r="L1307" s="8" t="str">
        <f t="shared" si="40"/>
        <v>Oakland_CA</v>
      </c>
      <c r="M1307" s="9" t="str">
        <f t="shared" si="41"/>
        <v>-122.273071289062_Parking and tdm</v>
      </c>
      <c r="N1307" s="8" t="s">
        <v>428</v>
      </c>
      <c r="O1307" s="5"/>
      <c r="P1307" s="5"/>
      <c r="Q1307">
        <f>VLOOKUP($L1307,LocID!$B$2:$I$966, 7, FALSE)</f>
        <v>-122.273071289062</v>
      </c>
      <c r="S1307"/>
    </row>
    <row r="1308" spans="1:19" x14ac:dyDescent="0.25">
      <c r="A1308" s="5">
        <v>1544</v>
      </c>
      <c r="B1308" s="6">
        <v>2012.2360000000001</v>
      </c>
      <c r="C1308" s="10" t="s">
        <v>87</v>
      </c>
      <c r="D1308" s="10" t="s">
        <v>2534</v>
      </c>
      <c r="E1308" s="8" t="s">
        <v>2492</v>
      </c>
      <c r="F1308" s="8" t="s">
        <v>2414</v>
      </c>
      <c r="G1308" s="8" t="s">
        <v>2414</v>
      </c>
      <c r="H1308" s="10" t="s">
        <v>76</v>
      </c>
      <c r="I1308" s="8" t="s">
        <v>50</v>
      </c>
      <c r="J1308" s="10" t="s">
        <v>77</v>
      </c>
      <c r="K1308" s="10" t="s">
        <v>98</v>
      </c>
      <c r="L1308" s="8" t="str">
        <f t="shared" si="40"/>
        <v>Oakland_CA</v>
      </c>
      <c r="M1308" s="9" t="str">
        <f t="shared" si="41"/>
        <v>-122.273071289062_PACT</v>
      </c>
      <c r="N1308" s="10" t="s">
        <v>98</v>
      </c>
      <c r="O1308" s="5"/>
      <c r="P1308" s="5"/>
      <c r="Q1308">
        <f>VLOOKUP($L1308,LocID!$B$2:$I$966, 7, FALSE)</f>
        <v>-122.273071289062</v>
      </c>
      <c r="S1308"/>
    </row>
    <row r="1309" spans="1:19" ht="33" x14ac:dyDescent="0.25">
      <c r="A1309" s="5">
        <v>1545</v>
      </c>
      <c r="B1309" s="6">
        <v>2012.481</v>
      </c>
      <c r="C1309" s="8" t="s">
        <v>87</v>
      </c>
      <c r="D1309" s="8" t="s">
        <v>2535</v>
      </c>
      <c r="E1309" s="8" t="s">
        <v>2492</v>
      </c>
      <c r="F1309" s="8" t="s">
        <v>2414</v>
      </c>
      <c r="G1309" s="8" t="s">
        <v>2414</v>
      </c>
      <c r="H1309" s="8" t="s">
        <v>76</v>
      </c>
      <c r="I1309" s="8" t="s">
        <v>50</v>
      </c>
      <c r="J1309" s="8" t="s">
        <v>77</v>
      </c>
      <c r="K1309" s="12" t="s">
        <v>23</v>
      </c>
      <c r="L1309" s="8" t="str">
        <f t="shared" si="40"/>
        <v>Oakland_CA</v>
      </c>
      <c r="M1309" s="9" t="str">
        <f t="shared" si="41"/>
        <v>-122.273071289062_Multimodal</v>
      </c>
      <c r="N1309" s="12" t="s">
        <v>23</v>
      </c>
      <c r="O1309" s="5"/>
      <c r="P1309" s="5"/>
      <c r="Q1309">
        <f>VLOOKUP($L1309,LocID!$B$2:$I$966, 7, FALSE)</f>
        <v>-122.273071289062</v>
      </c>
      <c r="S1309"/>
    </row>
    <row r="1310" spans="1:19" x14ac:dyDescent="0.25">
      <c r="A1310" s="5">
        <v>1552</v>
      </c>
      <c r="B1310" s="13">
        <v>2012.1880000000001</v>
      </c>
      <c r="C1310" s="10" t="s">
        <v>87</v>
      </c>
      <c r="D1310" s="10" t="s">
        <v>2536</v>
      </c>
      <c r="E1310" s="8" t="s">
        <v>2423</v>
      </c>
      <c r="F1310" s="10" t="s">
        <v>2414</v>
      </c>
      <c r="G1310" s="10" t="s">
        <v>2414</v>
      </c>
      <c r="H1310" s="8" t="s">
        <v>76</v>
      </c>
      <c r="I1310" s="8" t="s">
        <v>50</v>
      </c>
      <c r="J1310" s="8" t="s">
        <v>77</v>
      </c>
      <c r="K1310" s="10" t="s">
        <v>52</v>
      </c>
      <c r="L1310" s="8" t="str">
        <f t="shared" si="40"/>
        <v>Oakland_CA</v>
      </c>
      <c r="M1310" s="9" t="str">
        <f t="shared" si="41"/>
        <v>-122.273071289062_Transit</v>
      </c>
      <c r="N1310" s="10" t="s">
        <v>52</v>
      </c>
      <c r="O1310" s="5"/>
      <c r="P1310" s="5"/>
      <c r="Q1310">
        <f>VLOOKUP($L1310,LocID!$B$2:$I$966, 7, FALSE)</f>
        <v>-122.273071289062</v>
      </c>
      <c r="S1310"/>
    </row>
    <row r="1311" spans="1:19" x14ac:dyDescent="0.25">
      <c r="A1311" s="5">
        <v>1609</v>
      </c>
      <c r="B1311" s="6">
        <v>2012.5889999999999</v>
      </c>
      <c r="C1311" s="12" t="s">
        <v>110</v>
      </c>
      <c r="D1311" s="12" t="s">
        <v>2537</v>
      </c>
      <c r="E1311" s="12" t="s">
        <v>2413</v>
      </c>
      <c r="F1311" s="12" t="s">
        <v>2414</v>
      </c>
      <c r="G1311" s="12" t="s">
        <v>2414</v>
      </c>
      <c r="H1311" s="12" t="s">
        <v>76</v>
      </c>
      <c r="I1311" s="8" t="s">
        <v>50</v>
      </c>
      <c r="J1311" s="12" t="s">
        <v>77</v>
      </c>
      <c r="K1311" s="12" t="s">
        <v>52</v>
      </c>
      <c r="L1311" s="8" t="str">
        <f t="shared" si="40"/>
        <v>Oakland_CA</v>
      </c>
      <c r="M1311" s="9" t="str">
        <f t="shared" si="41"/>
        <v>-122.273071289062_Transit</v>
      </c>
      <c r="N1311" s="12" t="s">
        <v>52</v>
      </c>
      <c r="O1311" s="5"/>
      <c r="P1311" s="5"/>
      <c r="Q1311">
        <f>VLOOKUP($L1311,LocID!$B$2:$I$966, 7, FALSE)</f>
        <v>-122.273071289062</v>
      </c>
      <c r="S1311"/>
    </row>
    <row r="1312" spans="1:19" ht="33" x14ac:dyDescent="0.25">
      <c r="A1312" s="5">
        <v>1614</v>
      </c>
      <c r="B1312" s="6">
        <v>2012.335</v>
      </c>
      <c r="C1312" s="8" t="s">
        <v>110</v>
      </c>
      <c r="D1312" s="8" t="s">
        <v>2538</v>
      </c>
      <c r="E1312" s="8" t="s">
        <v>2423</v>
      </c>
      <c r="F1312" s="8" t="s">
        <v>2414</v>
      </c>
      <c r="G1312" s="8" t="s">
        <v>2414</v>
      </c>
      <c r="H1312" s="8" t="s">
        <v>76</v>
      </c>
      <c r="I1312" s="8" t="s">
        <v>50</v>
      </c>
      <c r="J1312" s="8" t="s">
        <v>77</v>
      </c>
      <c r="K1312" s="8" t="s">
        <v>23</v>
      </c>
      <c r="L1312" s="8" t="str">
        <f t="shared" si="40"/>
        <v>Oakland_CA</v>
      </c>
      <c r="M1312" s="9" t="str">
        <f t="shared" si="41"/>
        <v>-122.273071289062_Multimodal</v>
      </c>
      <c r="N1312" s="8" t="s">
        <v>23</v>
      </c>
      <c r="O1312" s="5"/>
      <c r="P1312" s="5"/>
      <c r="Q1312">
        <f>VLOOKUP($L1312,LocID!$B$2:$I$966, 7, FALSE)</f>
        <v>-122.273071289062</v>
      </c>
      <c r="S1312"/>
    </row>
    <row r="1313" spans="1:19" x14ac:dyDescent="0.25">
      <c r="A1313" s="5">
        <v>1615</v>
      </c>
      <c r="B1313" s="6">
        <v>2012.0260000000001</v>
      </c>
      <c r="C1313" s="8" t="s">
        <v>110</v>
      </c>
      <c r="D1313" s="8" t="s">
        <v>2539</v>
      </c>
      <c r="E1313" s="8" t="s">
        <v>2423</v>
      </c>
      <c r="F1313" s="10" t="s">
        <v>2414</v>
      </c>
      <c r="G1313" s="10" t="s">
        <v>2414</v>
      </c>
      <c r="H1313" s="8" t="s">
        <v>76</v>
      </c>
      <c r="I1313" s="8" t="s">
        <v>50</v>
      </c>
      <c r="J1313" s="8" t="s">
        <v>77</v>
      </c>
      <c r="K1313" s="8" t="s">
        <v>52</v>
      </c>
      <c r="L1313" s="8" t="str">
        <f t="shared" si="40"/>
        <v>Oakland_CA</v>
      </c>
      <c r="M1313" s="9" t="str">
        <f t="shared" si="41"/>
        <v>-122.273071289062_Transit</v>
      </c>
      <c r="N1313" s="8" t="s">
        <v>52</v>
      </c>
      <c r="O1313" s="5"/>
      <c r="P1313" s="5"/>
      <c r="Q1313">
        <f>VLOOKUP($L1313,LocID!$B$2:$I$966, 7, FALSE)</f>
        <v>-122.273071289062</v>
      </c>
      <c r="S1313"/>
    </row>
    <row r="1314" spans="1:19" x14ac:dyDescent="0.25">
      <c r="A1314" s="5">
        <v>1616</v>
      </c>
      <c r="B1314" s="6">
        <v>2012.58</v>
      </c>
      <c r="C1314" s="12" t="s">
        <v>110</v>
      </c>
      <c r="D1314" s="12" t="s">
        <v>2540</v>
      </c>
      <c r="E1314" s="12" t="s">
        <v>2423</v>
      </c>
      <c r="F1314" s="12" t="s">
        <v>2414</v>
      </c>
      <c r="G1314" s="12" t="s">
        <v>2414</v>
      </c>
      <c r="H1314" s="12" t="s">
        <v>76</v>
      </c>
      <c r="I1314" s="8" t="s">
        <v>50</v>
      </c>
      <c r="J1314" s="12" t="s">
        <v>77</v>
      </c>
      <c r="K1314" s="12" t="s">
        <v>52</v>
      </c>
      <c r="L1314" s="8" t="str">
        <f t="shared" si="40"/>
        <v>Oakland_CA</v>
      </c>
      <c r="M1314" s="9" t="str">
        <f t="shared" si="41"/>
        <v>-122.273071289062_Transit</v>
      </c>
      <c r="N1314" s="12" t="s">
        <v>52</v>
      </c>
      <c r="O1314" s="5"/>
      <c r="P1314" s="5"/>
      <c r="Q1314">
        <f>VLOOKUP($L1314,LocID!$B$2:$I$966, 7, FALSE)</f>
        <v>-122.273071289062</v>
      </c>
      <c r="S1314"/>
    </row>
    <row r="1315" spans="1:19" ht="33" x14ac:dyDescent="0.25">
      <c r="A1315" s="5">
        <v>1617</v>
      </c>
      <c r="B1315" s="6">
        <v>2012.6790000000001</v>
      </c>
      <c r="C1315" s="12" t="s">
        <v>110</v>
      </c>
      <c r="D1315" s="12" t="s">
        <v>2541</v>
      </c>
      <c r="E1315" s="8" t="s">
        <v>2423</v>
      </c>
      <c r="F1315" s="12" t="s">
        <v>2414</v>
      </c>
      <c r="G1315" s="12" t="s">
        <v>2414</v>
      </c>
      <c r="H1315" s="12" t="s">
        <v>76</v>
      </c>
      <c r="I1315" s="8" t="s">
        <v>50</v>
      </c>
      <c r="J1315" s="12" t="s">
        <v>77</v>
      </c>
      <c r="K1315" s="12" t="s">
        <v>23</v>
      </c>
      <c r="L1315" s="8" t="str">
        <f t="shared" si="40"/>
        <v>Oakland_CA</v>
      </c>
      <c r="M1315" s="9" t="str">
        <f t="shared" si="41"/>
        <v>-122.273071289062_Multimodal</v>
      </c>
      <c r="N1315" s="12" t="s">
        <v>23</v>
      </c>
      <c r="O1315" s="5"/>
      <c r="P1315" s="5"/>
      <c r="Q1315">
        <f>VLOOKUP($L1315,LocID!$B$2:$I$966, 7, FALSE)</f>
        <v>-122.273071289062</v>
      </c>
      <c r="S1315"/>
    </row>
    <row r="1316" spans="1:19" ht="33" x14ac:dyDescent="0.25">
      <c r="A1316" s="5">
        <v>1628</v>
      </c>
      <c r="B1316" s="6">
        <v>2012.54</v>
      </c>
      <c r="C1316" s="12" t="s">
        <v>110</v>
      </c>
      <c r="D1316" s="12" t="s">
        <v>2542</v>
      </c>
      <c r="E1316" s="12" t="s">
        <v>2494</v>
      </c>
      <c r="F1316" s="12" t="s">
        <v>2414</v>
      </c>
      <c r="G1316" s="12" t="s">
        <v>2414</v>
      </c>
      <c r="H1316" s="12" t="s">
        <v>76</v>
      </c>
      <c r="I1316" s="8" t="s">
        <v>50</v>
      </c>
      <c r="J1316" s="12" t="s">
        <v>77</v>
      </c>
      <c r="K1316" s="12" t="s">
        <v>23</v>
      </c>
      <c r="L1316" s="8" t="str">
        <f t="shared" si="40"/>
        <v>Oakland_CA</v>
      </c>
      <c r="M1316" s="9" t="str">
        <f t="shared" si="41"/>
        <v>-122.273071289062_Multimodal</v>
      </c>
      <c r="N1316" s="12" t="s">
        <v>23</v>
      </c>
      <c r="O1316" s="5"/>
      <c r="P1316" s="5"/>
      <c r="Q1316">
        <f>VLOOKUP($L1316,LocID!$B$2:$I$966, 7, FALSE)</f>
        <v>-122.273071289062</v>
      </c>
      <c r="S1316"/>
    </row>
    <row r="1317" spans="1:19" ht="33" x14ac:dyDescent="0.25">
      <c r="A1317" s="5">
        <v>1640</v>
      </c>
      <c r="B1317" s="6">
        <v>2012.566</v>
      </c>
      <c r="C1317" s="12" t="s">
        <v>110</v>
      </c>
      <c r="D1317" s="12" t="s">
        <v>2543</v>
      </c>
      <c r="E1317" s="8" t="s">
        <v>2492</v>
      </c>
      <c r="F1317" s="8" t="s">
        <v>2414</v>
      </c>
      <c r="G1317" s="8" t="s">
        <v>2414</v>
      </c>
      <c r="H1317" s="12" t="s">
        <v>76</v>
      </c>
      <c r="I1317" s="8" t="s">
        <v>50</v>
      </c>
      <c r="J1317" s="12" t="s">
        <v>77</v>
      </c>
      <c r="K1317" s="12" t="s">
        <v>26</v>
      </c>
      <c r="L1317" s="8" t="str">
        <f t="shared" si="40"/>
        <v>Oakland_CA</v>
      </c>
      <c r="M1317" s="9" t="str">
        <f t="shared" si="41"/>
        <v>-122.273071289062_Parking and TDM</v>
      </c>
      <c r="N1317" s="12" t="s">
        <v>26</v>
      </c>
      <c r="O1317" s="5"/>
      <c r="P1317" s="5"/>
      <c r="Q1317">
        <f>VLOOKUP($L1317,LocID!$B$2:$I$966, 7, FALSE)</f>
        <v>-122.273071289062</v>
      </c>
      <c r="S1317"/>
    </row>
    <row r="1318" spans="1:19" ht="33" x14ac:dyDescent="0.25">
      <c r="A1318" s="5">
        <v>1711</v>
      </c>
      <c r="B1318" s="6">
        <v>2012.915</v>
      </c>
      <c r="C1318" s="8" t="s">
        <v>90</v>
      </c>
      <c r="D1318" s="8" t="s">
        <v>2544</v>
      </c>
      <c r="E1318" s="8" t="s">
        <v>2467</v>
      </c>
      <c r="F1318" s="10" t="s">
        <v>2414</v>
      </c>
      <c r="G1318" s="10" t="s">
        <v>2414</v>
      </c>
      <c r="H1318" s="8" t="s">
        <v>76</v>
      </c>
      <c r="I1318" s="8" t="s">
        <v>50</v>
      </c>
      <c r="J1318" s="8" t="s">
        <v>77</v>
      </c>
      <c r="K1318" s="12" t="s">
        <v>26</v>
      </c>
      <c r="L1318" s="8" t="str">
        <f t="shared" si="40"/>
        <v>Oakland_CA</v>
      </c>
      <c r="M1318" s="9" t="str">
        <f t="shared" si="41"/>
        <v>-122.273071289062_Parking and TDM</v>
      </c>
      <c r="N1318" s="12" t="s">
        <v>26</v>
      </c>
      <c r="O1318" s="5"/>
      <c r="P1318" s="5"/>
      <c r="Q1318">
        <f>VLOOKUP($L1318,LocID!$B$2:$I$966, 7, FALSE)</f>
        <v>-122.273071289062</v>
      </c>
      <c r="S1318"/>
    </row>
    <row r="1319" spans="1:19" x14ac:dyDescent="0.25">
      <c r="A1319" s="5">
        <v>1712</v>
      </c>
      <c r="B1319" s="6">
        <v>2012.7729999999999</v>
      </c>
      <c r="C1319" s="12" t="s">
        <v>90</v>
      </c>
      <c r="D1319" s="12" t="s">
        <v>2545</v>
      </c>
      <c r="E1319" s="8" t="s">
        <v>2423</v>
      </c>
      <c r="F1319" s="12" t="s">
        <v>2414</v>
      </c>
      <c r="G1319" s="12" t="s">
        <v>2414</v>
      </c>
      <c r="H1319" s="12" t="s">
        <v>76</v>
      </c>
      <c r="I1319" s="8" t="s">
        <v>50</v>
      </c>
      <c r="J1319" s="12" t="s">
        <v>77</v>
      </c>
      <c r="K1319" s="12" t="s">
        <v>52</v>
      </c>
      <c r="L1319" s="8" t="str">
        <f t="shared" si="40"/>
        <v>Oakland_CA</v>
      </c>
      <c r="M1319" s="9" t="str">
        <f t="shared" si="41"/>
        <v>-122.273071289062_Transit</v>
      </c>
      <c r="N1319" s="12" t="s">
        <v>52</v>
      </c>
      <c r="O1319" s="5"/>
      <c r="P1319" s="5"/>
      <c r="Q1319">
        <f>VLOOKUP($L1319,LocID!$B$2:$I$966, 7, FALSE)</f>
        <v>-122.273071289062</v>
      </c>
      <c r="S1319"/>
    </row>
    <row r="1320" spans="1:19" ht="33" x14ac:dyDescent="0.25">
      <c r="A1320" s="5">
        <v>1754</v>
      </c>
      <c r="B1320" s="6">
        <v>2012.86</v>
      </c>
      <c r="C1320" s="12" t="s">
        <v>90</v>
      </c>
      <c r="D1320" s="12" t="s">
        <v>2546</v>
      </c>
      <c r="E1320" s="12" t="s">
        <v>2433</v>
      </c>
      <c r="F1320" s="12" t="s">
        <v>2414</v>
      </c>
      <c r="G1320" s="12" t="s">
        <v>2414</v>
      </c>
      <c r="H1320" s="12" t="s">
        <v>76</v>
      </c>
      <c r="I1320" s="8" t="s">
        <v>50</v>
      </c>
      <c r="J1320" s="12" t="s">
        <v>77</v>
      </c>
      <c r="K1320" s="12" t="s">
        <v>26</v>
      </c>
      <c r="L1320" s="8" t="str">
        <f t="shared" si="40"/>
        <v>Oakland_CA</v>
      </c>
      <c r="M1320" s="9" t="str">
        <f t="shared" si="41"/>
        <v>-122.273071289062_Parking and TDM</v>
      </c>
      <c r="N1320" s="12" t="s">
        <v>26</v>
      </c>
      <c r="O1320" s="5"/>
      <c r="P1320" s="5"/>
      <c r="Q1320">
        <f>VLOOKUP($L1320,LocID!$B$2:$I$966, 7, FALSE)</f>
        <v>-122.273071289062</v>
      </c>
      <c r="S1320"/>
    </row>
    <row r="1321" spans="1:19" ht="33" x14ac:dyDescent="0.25">
      <c r="A1321" s="5">
        <v>1803</v>
      </c>
      <c r="B1321" s="6">
        <v>2013.0121999999999</v>
      </c>
      <c r="C1321" s="12" t="s">
        <v>62</v>
      </c>
      <c r="D1321" s="12" t="s">
        <v>2547</v>
      </c>
      <c r="E1321" s="15" t="s">
        <v>2467</v>
      </c>
      <c r="F1321" s="15" t="s">
        <v>2414</v>
      </c>
      <c r="G1321" s="15" t="s">
        <v>2414</v>
      </c>
      <c r="H1321" s="15" t="s">
        <v>76</v>
      </c>
      <c r="I1321" s="8" t="s">
        <v>50</v>
      </c>
      <c r="J1321" s="15" t="s">
        <v>77</v>
      </c>
      <c r="K1321" s="12" t="s">
        <v>26</v>
      </c>
      <c r="L1321" s="8" t="str">
        <f t="shared" si="40"/>
        <v>Oakland_CA</v>
      </c>
      <c r="M1321" s="9" t="str">
        <f t="shared" si="41"/>
        <v>-122.273071289062_Parking and TDM</v>
      </c>
      <c r="N1321" s="12" t="s">
        <v>26</v>
      </c>
      <c r="O1321" s="5"/>
      <c r="P1321" s="5"/>
      <c r="Q1321">
        <f>VLOOKUP($L1321,LocID!$B$2:$I$966, 7, FALSE)</f>
        <v>-122.273071289062</v>
      </c>
      <c r="S1321"/>
    </row>
    <row r="1322" spans="1:19" ht="33" x14ac:dyDescent="0.25">
      <c r="A1322" s="5">
        <v>1807</v>
      </c>
      <c r="B1322" s="6">
        <v>2012.9849999999999</v>
      </c>
      <c r="C1322" s="12" t="s">
        <v>62</v>
      </c>
      <c r="D1322" s="12" t="s">
        <v>2548</v>
      </c>
      <c r="E1322" s="12" t="s">
        <v>2423</v>
      </c>
      <c r="F1322" s="12" t="s">
        <v>2414</v>
      </c>
      <c r="G1322" s="12" t="s">
        <v>2414</v>
      </c>
      <c r="H1322" s="12" t="s">
        <v>76</v>
      </c>
      <c r="I1322" s="8" t="s">
        <v>50</v>
      </c>
      <c r="J1322" s="12" t="s">
        <v>77</v>
      </c>
      <c r="K1322" s="12" t="s">
        <v>23</v>
      </c>
      <c r="L1322" s="8" t="str">
        <f t="shared" si="40"/>
        <v>Oakland_CA</v>
      </c>
      <c r="M1322" s="9" t="str">
        <f t="shared" si="41"/>
        <v>-122.273071289062_Multimodal</v>
      </c>
      <c r="N1322" s="12" t="s">
        <v>23</v>
      </c>
      <c r="O1322" s="5"/>
      <c r="P1322" s="5"/>
      <c r="Q1322">
        <f>VLOOKUP($L1322,LocID!$B$2:$I$966, 7, FALSE)</f>
        <v>-122.273071289062</v>
      </c>
      <c r="S1322"/>
    </row>
    <row r="1323" spans="1:19" x14ac:dyDescent="0.25">
      <c r="A1323" s="5">
        <v>1812</v>
      </c>
      <c r="B1323" s="6">
        <v>2012.8920000000001</v>
      </c>
      <c r="C1323" s="12" t="s">
        <v>62</v>
      </c>
      <c r="D1323" s="12" t="s">
        <v>2549</v>
      </c>
      <c r="E1323" s="12" t="s">
        <v>2550</v>
      </c>
      <c r="F1323" s="12" t="s">
        <v>2414</v>
      </c>
      <c r="G1323" s="12" t="s">
        <v>2414</v>
      </c>
      <c r="H1323" s="12" t="s">
        <v>76</v>
      </c>
      <c r="I1323" s="8" t="s">
        <v>50</v>
      </c>
      <c r="J1323" s="12" t="s">
        <v>77</v>
      </c>
      <c r="K1323" s="12" t="s">
        <v>52</v>
      </c>
      <c r="L1323" s="8" t="str">
        <f t="shared" si="40"/>
        <v>Oakland_CA</v>
      </c>
      <c r="M1323" s="9" t="str">
        <f t="shared" si="41"/>
        <v>-122.273071289062_Transit</v>
      </c>
      <c r="N1323" s="12" t="s">
        <v>52</v>
      </c>
      <c r="O1323" s="5"/>
      <c r="P1323" s="5"/>
      <c r="Q1323">
        <f>VLOOKUP($L1323,LocID!$B$2:$I$966, 7, FALSE)</f>
        <v>-122.273071289062</v>
      </c>
      <c r="S1323"/>
    </row>
    <row r="1324" spans="1:19" x14ac:dyDescent="0.25">
      <c r="A1324" s="5">
        <v>1831</v>
      </c>
      <c r="B1324" s="6">
        <v>2013.0202999999999</v>
      </c>
      <c r="C1324" s="12" t="s">
        <v>62</v>
      </c>
      <c r="D1324" s="12" t="s">
        <v>2551</v>
      </c>
      <c r="E1324" s="15" t="s">
        <v>2552</v>
      </c>
      <c r="F1324" s="15" t="s">
        <v>2414</v>
      </c>
      <c r="G1324" s="15" t="s">
        <v>2414</v>
      </c>
      <c r="H1324" s="15" t="s">
        <v>76</v>
      </c>
      <c r="I1324" s="8" t="s">
        <v>50</v>
      </c>
      <c r="J1324" s="15" t="s">
        <v>77</v>
      </c>
      <c r="K1324" s="12" t="s">
        <v>98</v>
      </c>
      <c r="L1324" s="8" t="str">
        <f t="shared" si="40"/>
        <v>Oakland_CA</v>
      </c>
      <c r="M1324" s="9" t="str">
        <f t="shared" si="41"/>
        <v>-122.273071289062_PACT</v>
      </c>
      <c r="N1324" s="12" t="s">
        <v>98</v>
      </c>
      <c r="O1324" s="5"/>
      <c r="P1324" s="5"/>
      <c r="Q1324">
        <f>VLOOKUP($L1324,LocID!$B$2:$I$966, 7, FALSE)</f>
        <v>-122.273071289062</v>
      </c>
      <c r="S1324"/>
    </row>
    <row r="1325" spans="1:19" ht="33" x14ac:dyDescent="0.25">
      <c r="A1325" s="5">
        <v>1883</v>
      </c>
      <c r="B1325" s="6">
        <v>2013.0256999999999</v>
      </c>
      <c r="C1325" s="12" t="s">
        <v>246</v>
      </c>
      <c r="D1325" s="12" t="s">
        <v>2553</v>
      </c>
      <c r="E1325" s="15" t="s">
        <v>2423</v>
      </c>
      <c r="F1325" s="15" t="s">
        <v>2414</v>
      </c>
      <c r="G1325" s="15" t="s">
        <v>2414</v>
      </c>
      <c r="H1325" s="15" t="s">
        <v>76</v>
      </c>
      <c r="I1325" s="8" t="s">
        <v>50</v>
      </c>
      <c r="J1325" s="15" t="s">
        <v>77</v>
      </c>
      <c r="K1325" s="12" t="s">
        <v>23</v>
      </c>
      <c r="L1325" s="8" t="str">
        <f t="shared" si="40"/>
        <v>Oakland_CA</v>
      </c>
      <c r="M1325" s="9" t="str">
        <f t="shared" si="41"/>
        <v>-122.273071289062_Multimodal</v>
      </c>
      <c r="N1325" s="12" t="s">
        <v>23</v>
      </c>
      <c r="O1325" s="5"/>
      <c r="P1325" s="5"/>
      <c r="Q1325">
        <f>VLOOKUP($L1325,LocID!$B$2:$I$966, 7, FALSE)</f>
        <v>-122.273071289062</v>
      </c>
      <c r="S1325"/>
    </row>
    <row r="1326" spans="1:19" ht="33" x14ac:dyDescent="0.25">
      <c r="A1326" s="5">
        <v>1884</v>
      </c>
      <c r="B1326" s="6">
        <v>2013.0419999999999</v>
      </c>
      <c r="C1326" s="8" t="s">
        <v>246</v>
      </c>
      <c r="D1326" s="8" t="s">
        <v>2554</v>
      </c>
      <c r="E1326" s="8" t="s">
        <v>2423</v>
      </c>
      <c r="F1326" s="10" t="s">
        <v>2414</v>
      </c>
      <c r="G1326" s="10" t="s">
        <v>2414</v>
      </c>
      <c r="H1326" s="8" t="s">
        <v>76</v>
      </c>
      <c r="I1326" s="8" t="s">
        <v>50</v>
      </c>
      <c r="J1326" s="8" t="s">
        <v>77</v>
      </c>
      <c r="K1326" s="12" t="s">
        <v>26</v>
      </c>
      <c r="L1326" s="8" t="str">
        <f t="shared" si="40"/>
        <v>Oakland_CA</v>
      </c>
      <c r="M1326" s="9" t="str">
        <f t="shared" si="41"/>
        <v>-122.273071289062_Parking and TDM</v>
      </c>
      <c r="N1326" s="12" t="s">
        <v>26</v>
      </c>
      <c r="O1326" s="5"/>
      <c r="P1326" s="5"/>
      <c r="Q1326">
        <f>VLOOKUP($L1326,LocID!$B$2:$I$966, 7, FALSE)</f>
        <v>-122.273071289062</v>
      </c>
      <c r="S1326"/>
    </row>
    <row r="1327" spans="1:19" x14ac:dyDescent="0.25">
      <c r="A1327" s="5">
        <v>1885</v>
      </c>
      <c r="B1327" s="6">
        <v>2013.0130999999999</v>
      </c>
      <c r="C1327" s="12" t="s">
        <v>246</v>
      </c>
      <c r="D1327" s="12" t="s">
        <v>2555</v>
      </c>
      <c r="E1327" s="15" t="s">
        <v>2423</v>
      </c>
      <c r="F1327" s="15" t="s">
        <v>2414</v>
      </c>
      <c r="G1327" s="15" t="s">
        <v>2414</v>
      </c>
      <c r="H1327" s="15" t="s">
        <v>76</v>
      </c>
      <c r="I1327" s="8" t="s">
        <v>50</v>
      </c>
      <c r="J1327" s="15" t="s">
        <v>77</v>
      </c>
      <c r="K1327" s="12" t="s">
        <v>52</v>
      </c>
      <c r="L1327" s="8" t="str">
        <f t="shared" si="40"/>
        <v>Oakland_CA</v>
      </c>
      <c r="M1327" s="9" t="str">
        <f t="shared" si="41"/>
        <v>-122.273071289062_Transit</v>
      </c>
      <c r="N1327" s="12" t="s">
        <v>52</v>
      </c>
      <c r="O1327" s="5"/>
      <c r="P1327" s="5"/>
      <c r="Q1327">
        <f>VLOOKUP($L1327,LocID!$B$2:$I$966, 7, FALSE)</f>
        <v>-122.273071289062</v>
      </c>
      <c r="S1327"/>
    </row>
    <row r="1328" spans="1:19" x14ac:dyDescent="0.25">
      <c r="A1328" s="5">
        <v>1886</v>
      </c>
      <c r="B1328" s="6">
        <v>2013.0132000000001</v>
      </c>
      <c r="C1328" s="12" t="s">
        <v>246</v>
      </c>
      <c r="D1328" s="12" t="s">
        <v>2556</v>
      </c>
      <c r="E1328" s="15" t="s">
        <v>2423</v>
      </c>
      <c r="F1328" s="15" t="s">
        <v>2414</v>
      </c>
      <c r="G1328" s="15" t="s">
        <v>2414</v>
      </c>
      <c r="H1328" s="15" t="s">
        <v>76</v>
      </c>
      <c r="I1328" s="8" t="s">
        <v>50</v>
      </c>
      <c r="J1328" s="15" t="s">
        <v>77</v>
      </c>
      <c r="K1328" s="12" t="s">
        <v>52</v>
      </c>
      <c r="L1328" s="8" t="str">
        <f t="shared" si="40"/>
        <v>Oakland_CA</v>
      </c>
      <c r="M1328" s="9" t="str">
        <f t="shared" si="41"/>
        <v>-122.273071289062_Transit</v>
      </c>
      <c r="N1328" s="12" t="s">
        <v>52</v>
      </c>
      <c r="O1328" s="5"/>
      <c r="P1328" s="5"/>
      <c r="Q1328">
        <f>VLOOKUP($L1328,LocID!$B$2:$I$966, 7, FALSE)</f>
        <v>-122.273071289062</v>
      </c>
      <c r="S1328"/>
    </row>
    <row r="1329" spans="1:19" x14ac:dyDescent="0.25">
      <c r="A1329" s="5">
        <v>1887</v>
      </c>
      <c r="B1329" s="6">
        <v>2013.0300999999999</v>
      </c>
      <c r="C1329" s="8" t="s">
        <v>246</v>
      </c>
      <c r="D1329" s="8" t="s">
        <v>2557</v>
      </c>
      <c r="E1329" s="8" t="s">
        <v>2423</v>
      </c>
      <c r="F1329" s="10" t="s">
        <v>2414</v>
      </c>
      <c r="G1329" s="10" t="s">
        <v>2414</v>
      </c>
      <c r="H1329" s="8" t="s">
        <v>76</v>
      </c>
      <c r="I1329" s="8" t="s">
        <v>50</v>
      </c>
      <c r="J1329" s="8" t="s">
        <v>77</v>
      </c>
      <c r="K1329" s="12" t="s">
        <v>52</v>
      </c>
      <c r="L1329" s="8" t="str">
        <f t="shared" si="40"/>
        <v>Oakland_CA</v>
      </c>
      <c r="M1329" s="9" t="str">
        <f t="shared" si="41"/>
        <v>-122.273071289062_Transit</v>
      </c>
      <c r="N1329" s="12" t="s">
        <v>52</v>
      </c>
      <c r="O1329" s="5"/>
      <c r="P1329" s="5"/>
      <c r="Q1329">
        <f>VLOOKUP($L1329,LocID!$B$2:$I$966, 7, FALSE)</f>
        <v>-122.273071289062</v>
      </c>
      <c r="S1329"/>
    </row>
    <row r="1330" spans="1:19" x14ac:dyDescent="0.25">
      <c r="A1330" s="5">
        <v>1936</v>
      </c>
      <c r="B1330" s="6">
        <v>2013.0141000000001</v>
      </c>
      <c r="C1330" s="12" t="s">
        <v>246</v>
      </c>
      <c r="D1330" s="12" t="s">
        <v>2558</v>
      </c>
      <c r="E1330" s="15" t="s">
        <v>2413</v>
      </c>
      <c r="F1330" s="15" t="s">
        <v>2414</v>
      </c>
      <c r="G1330" s="15" t="s">
        <v>2414</v>
      </c>
      <c r="H1330" s="15" t="s">
        <v>76</v>
      </c>
      <c r="I1330" s="8" t="s">
        <v>50</v>
      </c>
      <c r="J1330" s="15" t="s">
        <v>77</v>
      </c>
      <c r="K1330" s="12" t="s">
        <v>98</v>
      </c>
      <c r="L1330" s="8" t="str">
        <f t="shared" si="40"/>
        <v>Oakland_CA</v>
      </c>
      <c r="M1330" s="9" t="str">
        <f t="shared" si="41"/>
        <v>-122.273071289062_PACT</v>
      </c>
      <c r="N1330" s="12" t="s">
        <v>98</v>
      </c>
      <c r="O1330" s="5"/>
      <c r="P1330" s="5"/>
      <c r="Q1330">
        <f>VLOOKUP($L1330,LocID!$B$2:$I$966, 7, FALSE)</f>
        <v>-122.273071289062</v>
      </c>
      <c r="S1330"/>
    </row>
    <row r="1331" spans="1:19" ht="33" x14ac:dyDescent="0.25">
      <c r="A1331" s="5">
        <v>1946</v>
      </c>
      <c r="B1331" s="6">
        <v>2013.0052000000001</v>
      </c>
      <c r="C1331" s="12" t="s">
        <v>246</v>
      </c>
      <c r="D1331" s="12" t="s">
        <v>2559</v>
      </c>
      <c r="E1331" s="15" t="s">
        <v>2433</v>
      </c>
      <c r="F1331" s="15" t="s">
        <v>2414</v>
      </c>
      <c r="G1331" s="15" t="s">
        <v>2414</v>
      </c>
      <c r="H1331" s="15" t="s">
        <v>76</v>
      </c>
      <c r="I1331" s="8" t="s">
        <v>50</v>
      </c>
      <c r="J1331" s="15" t="s">
        <v>77</v>
      </c>
      <c r="K1331" s="12" t="s">
        <v>23</v>
      </c>
      <c r="L1331" s="8" t="str">
        <f t="shared" si="40"/>
        <v>Oakland_CA</v>
      </c>
      <c r="M1331" s="9" t="str">
        <f t="shared" si="41"/>
        <v>-122.273071289062_Multimodal</v>
      </c>
      <c r="N1331" s="12" t="s">
        <v>23</v>
      </c>
      <c r="O1331" s="5"/>
      <c r="P1331" s="5"/>
      <c r="Q1331">
        <f>VLOOKUP($L1331,LocID!$B$2:$I$966, 7, FALSE)</f>
        <v>-122.273071289062</v>
      </c>
      <c r="S1331"/>
    </row>
    <row r="1332" spans="1:19" x14ac:dyDescent="0.25">
      <c r="A1332" s="5">
        <v>1948</v>
      </c>
      <c r="B1332" s="6">
        <v>2013.0231000000001</v>
      </c>
      <c r="C1332" s="12" t="s">
        <v>246</v>
      </c>
      <c r="D1332" s="12" t="s">
        <v>2560</v>
      </c>
      <c r="E1332" s="8" t="s">
        <v>2492</v>
      </c>
      <c r="F1332" s="8" t="s">
        <v>2414</v>
      </c>
      <c r="G1332" s="8" t="s">
        <v>2414</v>
      </c>
      <c r="H1332" s="15" t="s">
        <v>76</v>
      </c>
      <c r="I1332" s="8" t="s">
        <v>50</v>
      </c>
      <c r="J1332" s="15" t="s">
        <v>77</v>
      </c>
      <c r="K1332" s="12" t="s">
        <v>98</v>
      </c>
      <c r="L1332" s="8" t="str">
        <f t="shared" si="40"/>
        <v>Oakland_CA</v>
      </c>
      <c r="M1332" s="9" t="str">
        <f t="shared" si="41"/>
        <v>-122.273071289062_PACT</v>
      </c>
      <c r="N1332" s="12" t="s">
        <v>98</v>
      </c>
      <c r="O1332" s="5"/>
      <c r="P1332" s="5"/>
      <c r="Q1332">
        <f>VLOOKUP($L1332,LocID!$B$2:$I$966, 7, FALSE)</f>
        <v>-122.273071289062</v>
      </c>
      <c r="S1332"/>
    </row>
    <row r="1333" spans="1:19" ht="33" x14ac:dyDescent="0.25">
      <c r="A1333" s="5">
        <v>1961</v>
      </c>
      <c r="B1333" s="6">
        <v>2012.91</v>
      </c>
      <c r="C1333" s="8" t="s">
        <v>246</v>
      </c>
      <c r="D1333" s="8" t="s">
        <v>2561</v>
      </c>
      <c r="E1333" s="8" t="s">
        <v>2492</v>
      </c>
      <c r="F1333" s="8" t="s">
        <v>2414</v>
      </c>
      <c r="G1333" s="8" t="s">
        <v>2414</v>
      </c>
      <c r="H1333" s="8" t="s">
        <v>76</v>
      </c>
      <c r="I1333" s="8" t="s">
        <v>50</v>
      </c>
      <c r="J1333" s="8" t="s">
        <v>77</v>
      </c>
      <c r="K1333" s="12" t="s">
        <v>23</v>
      </c>
      <c r="L1333" s="8" t="str">
        <f t="shared" si="40"/>
        <v>Oakland_CA</v>
      </c>
      <c r="M1333" s="9" t="str">
        <f t="shared" si="41"/>
        <v>-122.273071289062_Multimodal</v>
      </c>
      <c r="N1333" s="12" t="s">
        <v>23</v>
      </c>
      <c r="O1333" s="5"/>
      <c r="P1333" s="5"/>
      <c r="Q1333">
        <f>VLOOKUP($L1333,LocID!$B$2:$I$966, 7, FALSE)</f>
        <v>-122.273071289062</v>
      </c>
      <c r="S1333"/>
    </row>
    <row r="1334" spans="1:19" ht="33" x14ac:dyDescent="0.25">
      <c r="A1334" s="5">
        <v>1964</v>
      </c>
      <c r="B1334" s="6">
        <v>2013.0331000000001</v>
      </c>
      <c r="C1334" s="8" t="s">
        <v>246</v>
      </c>
      <c r="D1334" s="8" t="s">
        <v>2562</v>
      </c>
      <c r="E1334" s="8" t="s">
        <v>2510</v>
      </c>
      <c r="F1334" s="10" t="s">
        <v>2414</v>
      </c>
      <c r="G1334" s="10" t="s">
        <v>2414</v>
      </c>
      <c r="H1334" s="8" t="s">
        <v>76</v>
      </c>
      <c r="I1334" s="8" t="s">
        <v>50</v>
      </c>
      <c r="J1334" s="8" t="s">
        <v>77</v>
      </c>
      <c r="K1334" s="12" t="s">
        <v>23</v>
      </c>
      <c r="L1334" s="8" t="str">
        <f t="shared" si="40"/>
        <v>Oakland_CA</v>
      </c>
      <c r="M1334" s="9" t="str">
        <f t="shared" si="41"/>
        <v>-122.273071289062_Multimodal</v>
      </c>
      <c r="N1334" s="12" t="s">
        <v>23</v>
      </c>
      <c r="O1334" s="5"/>
      <c r="P1334" s="5"/>
      <c r="Q1334">
        <f>VLOOKUP($L1334,LocID!$B$2:$I$966, 7, FALSE)</f>
        <v>-122.273071289062</v>
      </c>
      <c r="S1334"/>
    </row>
    <row r="1335" spans="1:19" x14ac:dyDescent="0.25">
      <c r="A1335" s="5">
        <v>1971</v>
      </c>
      <c r="B1335" s="6">
        <v>2013.0441000000001</v>
      </c>
      <c r="C1335" s="8" t="s">
        <v>65</v>
      </c>
      <c r="D1335" s="8" t="s">
        <v>2563</v>
      </c>
      <c r="E1335" s="8" t="s">
        <v>2413</v>
      </c>
      <c r="F1335" s="10" t="s">
        <v>2414</v>
      </c>
      <c r="G1335" s="10" t="s">
        <v>2414</v>
      </c>
      <c r="H1335" s="8" t="s">
        <v>76</v>
      </c>
      <c r="I1335" s="8" t="s">
        <v>50</v>
      </c>
      <c r="J1335" s="8" t="s">
        <v>77</v>
      </c>
      <c r="K1335" s="12" t="s">
        <v>52</v>
      </c>
      <c r="L1335" s="8" t="str">
        <f t="shared" si="40"/>
        <v>Oakland_CA</v>
      </c>
      <c r="M1335" s="9" t="str">
        <f t="shared" si="41"/>
        <v>-122.273071289062_Transit</v>
      </c>
      <c r="N1335" s="12" t="s">
        <v>52</v>
      </c>
      <c r="O1335" s="5"/>
      <c r="P1335" s="5"/>
      <c r="Q1335">
        <f>VLOOKUP($L1335,LocID!$B$2:$I$966, 7, FALSE)</f>
        <v>-122.273071289062</v>
      </c>
      <c r="S1335"/>
    </row>
    <row r="1336" spans="1:19" ht="33" x14ac:dyDescent="0.25">
      <c r="A1336" s="5">
        <v>1974</v>
      </c>
      <c r="B1336" s="6">
        <v>2013.0451</v>
      </c>
      <c r="C1336" s="8" t="s">
        <v>65</v>
      </c>
      <c r="D1336" s="8" t="s">
        <v>2564</v>
      </c>
      <c r="E1336" s="8" t="s">
        <v>2423</v>
      </c>
      <c r="F1336" s="10" t="s">
        <v>2414</v>
      </c>
      <c r="G1336" s="10" t="s">
        <v>2414</v>
      </c>
      <c r="H1336" s="8" t="s">
        <v>76</v>
      </c>
      <c r="I1336" s="8" t="s">
        <v>50</v>
      </c>
      <c r="J1336" s="8" t="s">
        <v>77</v>
      </c>
      <c r="K1336" s="12" t="s">
        <v>23</v>
      </c>
      <c r="L1336" s="8" t="str">
        <f t="shared" si="40"/>
        <v>Oakland_CA</v>
      </c>
      <c r="M1336" s="9" t="str">
        <f t="shared" si="41"/>
        <v>-122.273071289062_Multimodal</v>
      </c>
      <c r="N1336" s="12" t="s">
        <v>23</v>
      </c>
      <c r="O1336" s="5"/>
      <c r="P1336" s="5"/>
      <c r="Q1336">
        <f>VLOOKUP($L1336,LocID!$B$2:$I$966, 7, FALSE)</f>
        <v>-122.273071289062</v>
      </c>
      <c r="S1336"/>
    </row>
    <row r="1337" spans="1:19" ht="33" x14ac:dyDescent="0.25">
      <c r="A1337" s="5">
        <v>1975</v>
      </c>
      <c r="B1337" s="6">
        <v>2013.0499</v>
      </c>
      <c r="C1337" s="8" t="s">
        <v>65</v>
      </c>
      <c r="D1337" s="8" t="s">
        <v>2565</v>
      </c>
      <c r="E1337" s="8" t="s">
        <v>2423</v>
      </c>
      <c r="F1337" s="8" t="s">
        <v>2414</v>
      </c>
      <c r="G1337" s="8" t="s">
        <v>2414</v>
      </c>
      <c r="H1337" s="8" t="s">
        <v>76</v>
      </c>
      <c r="I1337" s="8" t="s">
        <v>50</v>
      </c>
      <c r="J1337" s="8" t="s">
        <v>77</v>
      </c>
      <c r="K1337" s="12" t="s">
        <v>23</v>
      </c>
      <c r="L1337" s="8" t="str">
        <f t="shared" si="40"/>
        <v>Oakland_CA</v>
      </c>
      <c r="M1337" s="9" t="str">
        <f t="shared" si="41"/>
        <v>-122.273071289062_Multimodal</v>
      </c>
      <c r="N1337" s="12" t="s">
        <v>23</v>
      </c>
      <c r="O1337" s="5"/>
      <c r="P1337" s="5"/>
      <c r="Q1337">
        <f>VLOOKUP($L1337,LocID!$B$2:$I$966, 7, FALSE)</f>
        <v>-122.273071289062</v>
      </c>
      <c r="S1337"/>
    </row>
    <row r="1338" spans="1:19" ht="33" x14ac:dyDescent="0.25">
      <c r="A1338" s="5">
        <v>1976</v>
      </c>
      <c r="B1338" s="6">
        <v>2013.0585000000001</v>
      </c>
      <c r="C1338" s="8" t="s">
        <v>65</v>
      </c>
      <c r="D1338" s="8" t="s">
        <v>2566</v>
      </c>
      <c r="E1338" s="8" t="s">
        <v>2423</v>
      </c>
      <c r="F1338" s="8" t="s">
        <v>2414</v>
      </c>
      <c r="G1338" s="8" t="s">
        <v>2414</v>
      </c>
      <c r="H1338" s="8" t="s">
        <v>76</v>
      </c>
      <c r="I1338" s="8" t="s">
        <v>50</v>
      </c>
      <c r="J1338" s="8" t="s">
        <v>77</v>
      </c>
      <c r="K1338" s="12" t="s">
        <v>23</v>
      </c>
      <c r="L1338" s="8" t="str">
        <f t="shared" si="40"/>
        <v>Oakland_CA</v>
      </c>
      <c r="M1338" s="9" t="str">
        <f t="shared" si="41"/>
        <v>-122.273071289062_Multimodal</v>
      </c>
      <c r="N1338" s="12" t="s">
        <v>23</v>
      </c>
      <c r="O1338" s="5"/>
      <c r="P1338" s="5"/>
      <c r="Q1338">
        <f>VLOOKUP($L1338,LocID!$B$2:$I$966, 7, FALSE)</f>
        <v>-122.273071289062</v>
      </c>
      <c r="S1338"/>
    </row>
    <row r="1339" spans="1:19" x14ac:dyDescent="0.25">
      <c r="A1339" s="5">
        <v>1977</v>
      </c>
      <c r="B1339" s="6">
        <v>2013.0225</v>
      </c>
      <c r="C1339" s="12" t="s">
        <v>65</v>
      </c>
      <c r="D1339" s="12" t="s">
        <v>2567</v>
      </c>
      <c r="E1339" s="15" t="s">
        <v>2423</v>
      </c>
      <c r="F1339" s="15" t="s">
        <v>2414</v>
      </c>
      <c r="G1339" s="15" t="s">
        <v>2414</v>
      </c>
      <c r="H1339" s="15" t="s">
        <v>76</v>
      </c>
      <c r="I1339" s="8" t="s">
        <v>50</v>
      </c>
      <c r="J1339" s="15" t="s">
        <v>77</v>
      </c>
      <c r="K1339" s="12" t="s">
        <v>52</v>
      </c>
      <c r="L1339" s="8" t="str">
        <f t="shared" si="40"/>
        <v>Oakland_CA</v>
      </c>
      <c r="M1339" s="9" t="str">
        <f t="shared" si="41"/>
        <v>-122.273071289062_Transit</v>
      </c>
      <c r="N1339" s="12" t="s">
        <v>52</v>
      </c>
      <c r="O1339" s="5"/>
      <c r="P1339" s="5"/>
      <c r="Q1339">
        <f>VLOOKUP($L1339,LocID!$B$2:$I$966, 7, FALSE)</f>
        <v>-122.273071289062</v>
      </c>
      <c r="S1339"/>
    </row>
    <row r="1340" spans="1:19" ht="33" x14ac:dyDescent="0.25">
      <c r="A1340" s="5">
        <v>1978</v>
      </c>
      <c r="B1340" s="6">
        <v>2013.0831000000001</v>
      </c>
      <c r="C1340" s="8" t="s">
        <v>65</v>
      </c>
      <c r="D1340" s="8" t="s">
        <v>2568</v>
      </c>
      <c r="E1340" s="8" t="s">
        <v>2423</v>
      </c>
      <c r="F1340" s="8" t="s">
        <v>2414</v>
      </c>
      <c r="G1340" s="8" t="s">
        <v>2414</v>
      </c>
      <c r="H1340" s="8" t="s">
        <v>76</v>
      </c>
      <c r="I1340" s="8" t="s">
        <v>50</v>
      </c>
      <c r="J1340" s="8" t="s">
        <v>77</v>
      </c>
      <c r="K1340" s="12" t="s">
        <v>23</v>
      </c>
      <c r="L1340" s="8" t="str">
        <f t="shared" si="40"/>
        <v>Oakland_CA</v>
      </c>
      <c r="M1340" s="9" t="str">
        <f t="shared" si="41"/>
        <v>-122.273071289062_Multimodal</v>
      </c>
      <c r="N1340" s="12" t="s">
        <v>23</v>
      </c>
      <c r="O1340" s="5"/>
      <c r="P1340" s="5"/>
      <c r="Q1340">
        <f>VLOOKUP($L1340,LocID!$B$2:$I$966, 7, FALSE)</f>
        <v>-122.273071289062</v>
      </c>
      <c r="S1340"/>
    </row>
    <row r="1341" spans="1:19" x14ac:dyDescent="0.25">
      <c r="A1341" s="5">
        <v>2062</v>
      </c>
      <c r="B1341" s="6">
        <v>2013.0881999999999</v>
      </c>
      <c r="C1341" s="8" t="s">
        <v>112</v>
      </c>
      <c r="D1341" s="8" t="s">
        <v>2569</v>
      </c>
      <c r="E1341" s="8" t="s">
        <v>2423</v>
      </c>
      <c r="F1341" s="8" t="s">
        <v>2414</v>
      </c>
      <c r="G1341" s="8" t="s">
        <v>2414</v>
      </c>
      <c r="H1341" s="8" t="s">
        <v>76</v>
      </c>
      <c r="I1341" s="8" t="s">
        <v>50</v>
      </c>
      <c r="J1341" s="8" t="s">
        <v>77</v>
      </c>
      <c r="K1341" s="12" t="s">
        <v>52</v>
      </c>
      <c r="L1341" s="8" t="str">
        <f t="shared" si="40"/>
        <v>Oakland_CA</v>
      </c>
      <c r="M1341" s="9" t="str">
        <f t="shared" si="41"/>
        <v>-122.273071289062_Transit</v>
      </c>
      <c r="N1341" s="12" t="s">
        <v>52</v>
      </c>
      <c r="O1341" s="5"/>
      <c r="P1341" s="5"/>
      <c r="Q1341">
        <f>VLOOKUP($L1341,LocID!$B$2:$I$966, 7, FALSE)</f>
        <v>-122.273071289062</v>
      </c>
      <c r="S1341"/>
    </row>
    <row r="1342" spans="1:19" x14ac:dyDescent="0.25">
      <c r="A1342" s="5">
        <v>2063</v>
      </c>
      <c r="B1342" s="6">
        <v>2013.1156000000001</v>
      </c>
      <c r="C1342" s="8" t="s">
        <v>112</v>
      </c>
      <c r="D1342" s="8" t="s">
        <v>2570</v>
      </c>
      <c r="E1342" s="8" t="s">
        <v>2524</v>
      </c>
      <c r="F1342" s="8" t="s">
        <v>2414</v>
      </c>
      <c r="G1342" s="8" t="s">
        <v>2414</v>
      </c>
      <c r="H1342" s="8" t="s">
        <v>76</v>
      </c>
      <c r="I1342" s="8" t="s">
        <v>50</v>
      </c>
      <c r="J1342" s="8" t="s">
        <v>77</v>
      </c>
      <c r="K1342" s="12" t="s">
        <v>52</v>
      </c>
      <c r="L1342" s="8" t="str">
        <f t="shared" si="40"/>
        <v>Oakland_CA</v>
      </c>
      <c r="M1342" s="9" t="str">
        <f t="shared" si="41"/>
        <v>-122.273071289062_Transit</v>
      </c>
      <c r="N1342" s="12" t="s">
        <v>52</v>
      </c>
      <c r="O1342" s="5"/>
      <c r="P1342" s="5"/>
      <c r="Q1342">
        <f>VLOOKUP($L1342,LocID!$B$2:$I$966, 7, FALSE)</f>
        <v>-122.273071289062</v>
      </c>
      <c r="S1342"/>
    </row>
    <row r="1343" spans="1:19" x14ac:dyDescent="0.25">
      <c r="A1343" s="5">
        <v>2064</v>
      </c>
      <c r="B1343" s="6">
        <v>2013.0830000000001</v>
      </c>
      <c r="C1343" s="8" t="s">
        <v>112</v>
      </c>
      <c r="D1343" s="8" t="s">
        <v>2571</v>
      </c>
      <c r="E1343" s="8" t="s">
        <v>2423</v>
      </c>
      <c r="F1343" s="8" t="s">
        <v>2414</v>
      </c>
      <c r="G1343" s="8" t="s">
        <v>2414</v>
      </c>
      <c r="H1343" s="8" t="s">
        <v>76</v>
      </c>
      <c r="I1343" s="8" t="s">
        <v>50</v>
      </c>
      <c r="J1343" s="8" t="s">
        <v>77</v>
      </c>
      <c r="K1343" s="12" t="s">
        <v>52</v>
      </c>
      <c r="L1343" s="8" t="str">
        <f t="shared" si="40"/>
        <v>Oakland_CA</v>
      </c>
      <c r="M1343" s="9" t="str">
        <f t="shared" si="41"/>
        <v>-122.273071289062_Transit</v>
      </c>
      <c r="N1343" s="12" t="s">
        <v>52</v>
      </c>
      <c r="O1343" s="5"/>
      <c r="P1343" s="5"/>
      <c r="Q1343">
        <f>VLOOKUP($L1343,LocID!$B$2:$I$966, 7, FALSE)</f>
        <v>-122.273071289062</v>
      </c>
      <c r="S1343"/>
    </row>
    <row r="1344" spans="1:19" x14ac:dyDescent="0.25">
      <c r="A1344" s="5">
        <v>2065</v>
      </c>
      <c r="B1344" s="6">
        <v>2013.1002000000001</v>
      </c>
      <c r="C1344" s="8" t="s">
        <v>112</v>
      </c>
      <c r="D1344" s="8" t="s">
        <v>2572</v>
      </c>
      <c r="E1344" s="8" t="s">
        <v>2423</v>
      </c>
      <c r="F1344" s="8" t="s">
        <v>2414</v>
      </c>
      <c r="G1344" s="8" t="s">
        <v>2414</v>
      </c>
      <c r="H1344" s="8" t="s">
        <v>76</v>
      </c>
      <c r="I1344" s="8" t="s">
        <v>50</v>
      </c>
      <c r="J1344" s="8" t="s">
        <v>77</v>
      </c>
      <c r="K1344" s="12" t="s">
        <v>52</v>
      </c>
      <c r="L1344" s="8" t="str">
        <f t="shared" si="40"/>
        <v>Oakland_CA</v>
      </c>
      <c r="M1344" s="9" t="str">
        <f t="shared" si="41"/>
        <v>-122.273071289062_Transit</v>
      </c>
      <c r="N1344" s="12" t="s">
        <v>52</v>
      </c>
      <c r="O1344" s="5"/>
      <c r="P1344" s="5"/>
      <c r="Q1344">
        <f>VLOOKUP($L1344,LocID!$B$2:$I$966, 7, FALSE)</f>
        <v>-122.273071289062</v>
      </c>
      <c r="S1344"/>
    </row>
    <row r="1345" spans="1:19" x14ac:dyDescent="0.25">
      <c r="A1345" s="5">
        <v>2071</v>
      </c>
      <c r="B1345" s="6">
        <v>2013.0961</v>
      </c>
      <c r="C1345" s="8" t="s">
        <v>112</v>
      </c>
      <c r="D1345" s="8" t="s">
        <v>2573</v>
      </c>
      <c r="E1345" s="8" t="s">
        <v>2574</v>
      </c>
      <c r="F1345" s="8" t="s">
        <v>2414</v>
      </c>
      <c r="G1345" s="8" t="s">
        <v>2414</v>
      </c>
      <c r="H1345" s="8" t="s">
        <v>76</v>
      </c>
      <c r="I1345" s="8" t="s">
        <v>50</v>
      </c>
      <c r="J1345" s="8" t="s">
        <v>77</v>
      </c>
      <c r="K1345" s="12" t="s">
        <v>52</v>
      </c>
      <c r="L1345" s="8" t="str">
        <f t="shared" si="40"/>
        <v>Oakland_CA</v>
      </c>
      <c r="M1345" s="9" t="str">
        <f t="shared" si="41"/>
        <v>-122.273071289062_Transit</v>
      </c>
      <c r="N1345" s="12" t="s">
        <v>52</v>
      </c>
      <c r="O1345" s="5"/>
      <c r="P1345" s="5"/>
      <c r="Q1345">
        <f>VLOOKUP($L1345,LocID!$B$2:$I$966, 7, FALSE)</f>
        <v>-122.273071289062</v>
      </c>
      <c r="S1345"/>
    </row>
    <row r="1346" spans="1:19" x14ac:dyDescent="0.25">
      <c r="A1346" s="5">
        <v>2073</v>
      </c>
      <c r="B1346" s="6">
        <v>2013.0958000000001</v>
      </c>
      <c r="C1346" s="8" t="s">
        <v>112</v>
      </c>
      <c r="D1346" s="8" t="s">
        <v>2575</v>
      </c>
      <c r="E1346" s="8" t="s">
        <v>2574</v>
      </c>
      <c r="F1346" s="8" t="s">
        <v>2414</v>
      </c>
      <c r="G1346" s="8" t="s">
        <v>2414</v>
      </c>
      <c r="H1346" s="8" t="s">
        <v>76</v>
      </c>
      <c r="I1346" s="8" t="s">
        <v>50</v>
      </c>
      <c r="J1346" s="8" t="s">
        <v>77</v>
      </c>
      <c r="K1346" s="12" t="s">
        <v>52</v>
      </c>
      <c r="L1346" s="8" t="str">
        <f t="shared" ref="L1346:L1409" si="42">IF(H1346="INT", G1346&amp;"_"&amp;I1346,  G1346&amp;"_"&amp;H1346)</f>
        <v>Oakland_CA</v>
      </c>
      <c r="M1346" s="9" t="str">
        <f t="shared" ref="M1346:M1409" si="43">Q1346&amp;"_"&amp;N1346</f>
        <v>-122.273071289062_Transit</v>
      </c>
      <c r="N1346" s="12" t="s">
        <v>52</v>
      </c>
      <c r="O1346" s="5"/>
      <c r="P1346" s="5"/>
      <c r="Q1346">
        <f>VLOOKUP($L1346,LocID!$B$2:$I$966, 7, FALSE)</f>
        <v>-122.273071289062</v>
      </c>
      <c r="S1346"/>
    </row>
    <row r="1347" spans="1:19" ht="33" x14ac:dyDescent="0.25">
      <c r="A1347" s="5">
        <v>2092</v>
      </c>
      <c r="B1347" s="6">
        <v>2013.0420999999999</v>
      </c>
      <c r="C1347" s="8" t="s">
        <v>112</v>
      </c>
      <c r="D1347" s="8" t="s">
        <v>2576</v>
      </c>
      <c r="E1347" s="8" t="s">
        <v>2577</v>
      </c>
      <c r="F1347" s="10" t="s">
        <v>2414</v>
      </c>
      <c r="G1347" s="10" t="s">
        <v>2414</v>
      </c>
      <c r="H1347" s="8" t="s">
        <v>76</v>
      </c>
      <c r="I1347" s="8" t="s">
        <v>50</v>
      </c>
      <c r="J1347" s="8" t="s">
        <v>77</v>
      </c>
      <c r="K1347" s="12" t="s">
        <v>26</v>
      </c>
      <c r="L1347" s="8" t="str">
        <f t="shared" si="42"/>
        <v>Oakland_CA</v>
      </c>
      <c r="M1347" s="9" t="str">
        <f t="shared" si="43"/>
        <v>-122.273071289062_Parking and TDM</v>
      </c>
      <c r="N1347" s="12" t="s">
        <v>26</v>
      </c>
      <c r="O1347" s="5"/>
      <c r="P1347" s="5"/>
      <c r="Q1347">
        <f>VLOOKUP($L1347,LocID!$B$2:$I$966, 7, FALSE)</f>
        <v>-122.273071289062</v>
      </c>
      <c r="S1347"/>
    </row>
    <row r="1348" spans="1:19" ht="33" x14ac:dyDescent="0.25">
      <c r="A1348" s="5">
        <v>2136</v>
      </c>
      <c r="B1348" s="6">
        <v>2013.0967000000001</v>
      </c>
      <c r="C1348" s="8" t="s">
        <v>112</v>
      </c>
      <c r="D1348" s="8" t="s">
        <v>2578</v>
      </c>
      <c r="E1348" s="8" t="s">
        <v>2579</v>
      </c>
      <c r="F1348" s="8" t="s">
        <v>2414</v>
      </c>
      <c r="G1348" s="8" t="s">
        <v>2414</v>
      </c>
      <c r="H1348" s="8" t="s">
        <v>76</v>
      </c>
      <c r="I1348" s="8" t="s">
        <v>50</v>
      </c>
      <c r="J1348" s="8" t="s">
        <v>77</v>
      </c>
      <c r="K1348" s="12" t="s">
        <v>26</v>
      </c>
      <c r="L1348" s="8" t="str">
        <f t="shared" si="42"/>
        <v>Oakland_CA</v>
      </c>
      <c r="M1348" s="9" t="str">
        <f t="shared" si="43"/>
        <v>-122.273071289062_Parking and TDM</v>
      </c>
      <c r="N1348" s="12" t="s">
        <v>26</v>
      </c>
      <c r="O1348" s="5"/>
      <c r="P1348" s="5"/>
      <c r="Q1348">
        <f>VLOOKUP($L1348,LocID!$B$2:$I$966, 7, FALSE)</f>
        <v>-122.273071289062</v>
      </c>
      <c r="S1348"/>
    </row>
    <row r="1349" spans="1:19" ht="33" x14ac:dyDescent="0.25">
      <c r="A1349" s="5">
        <v>2160</v>
      </c>
      <c r="B1349" s="6">
        <v>2014.0083</v>
      </c>
      <c r="C1349" s="8" t="s">
        <v>115</v>
      </c>
      <c r="D1349" s="8" t="s">
        <v>2580</v>
      </c>
      <c r="E1349" s="8" t="s">
        <v>2467</v>
      </c>
      <c r="F1349" s="8" t="s">
        <v>2414</v>
      </c>
      <c r="G1349" s="8" t="s">
        <v>2414</v>
      </c>
      <c r="H1349" s="8" t="s">
        <v>76</v>
      </c>
      <c r="I1349" s="8" t="s">
        <v>50</v>
      </c>
      <c r="J1349" s="8" t="s">
        <v>77</v>
      </c>
      <c r="K1349" s="8" t="s">
        <v>26</v>
      </c>
      <c r="L1349" s="8" t="str">
        <f t="shared" si="42"/>
        <v>Oakland_CA</v>
      </c>
      <c r="M1349" s="9" t="str">
        <f t="shared" si="43"/>
        <v>-122.273071289062_Parking and TDM</v>
      </c>
      <c r="N1349" s="8" t="s">
        <v>26</v>
      </c>
      <c r="O1349" s="5"/>
      <c r="P1349" s="5"/>
      <c r="Q1349">
        <f>VLOOKUP($L1349,LocID!$B$2:$I$966, 7, FALSE)</f>
        <v>-122.273071289062</v>
      </c>
      <c r="S1349"/>
    </row>
    <row r="1350" spans="1:19" x14ac:dyDescent="0.25">
      <c r="A1350" s="5">
        <v>2163</v>
      </c>
      <c r="B1350" s="6">
        <v>2013.1147000000001</v>
      </c>
      <c r="C1350" s="8" t="s">
        <v>115</v>
      </c>
      <c r="D1350" s="8" t="s">
        <v>2581</v>
      </c>
      <c r="E1350" s="8" t="s">
        <v>2581</v>
      </c>
      <c r="F1350" s="8" t="s">
        <v>2414</v>
      </c>
      <c r="G1350" s="8" t="s">
        <v>2414</v>
      </c>
      <c r="H1350" s="8" t="s">
        <v>76</v>
      </c>
      <c r="I1350" s="8" t="s">
        <v>50</v>
      </c>
      <c r="J1350" s="8" t="s">
        <v>77</v>
      </c>
      <c r="K1350" s="12" t="s">
        <v>52</v>
      </c>
      <c r="L1350" s="8" t="str">
        <f t="shared" si="42"/>
        <v>Oakland_CA</v>
      </c>
      <c r="M1350" s="9" t="str">
        <f t="shared" si="43"/>
        <v>-122.273071289062_Transit</v>
      </c>
      <c r="N1350" s="12" t="s">
        <v>52</v>
      </c>
      <c r="O1350" s="5"/>
      <c r="P1350" s="5"/>
      <c r="Q1350">
        <f>VLOOKUP($L1350,LocID!$B$2:$I$966, 7, FALSE)</f>
        <v>-122.273071289062</v>
      </c>
      <c r="S1350"/>
    </row>
    <row r="1351" spans="1:19" ht="33" x14ac:dyDescent="0.25">
      <c r="A1351" s="5">
        <v>2164</v>
      </c>
      <c r="B1351" s="6">
        <v>2013.0867000000001</v>
      </c>
      <c r="C1351" s="8" t="s">
        <v>115</v>
      </c>
      <c r="D1351" s="8" t="s">
        <v>2582</v>
      </c>
      <c r="E1351" s="8" t="s">
        <v>2423</v>
      </c>
      <c r="F1351" s="8" t="s">
        <v>2414</v>
      </c>
      <c r="G1351" s="8" t="s">
        <v>2414</v>
      </c>
      <c r="H1351" s="8" t="s">
        <v>76</v>
      </c>
      <c r="I1351" s="8" t="s">
        <v>50</v>
      </c>
      <c r="J1351" s="8" t="s">
        <v>77</v>
      </c>
      <c r="K1351" s="12" t="s">
        <v>26</v>
      </c>
      <c r="L1351" s="8" t="str">
        <f t="shared" si="42"/>
        <v>Oakland_CA</v>
      </c>
      <c r="M1351" s="9" t="str">
        <f t="shared" si="43"/>
        <v>-122.273071289062_Parking and TDM</v>
      </c>
      <c r="N1351" s="12" t="s">
        <v>26</v>
      </c>
      <c r="O1351" s="5"/>
      <c r="P1351" s="5"/>
      <c r="Q1351">
        <f>VLOOKUP($L1351,LocID!$B$2:$I$966, 7, FALSE)</f>
        <v>-122.273071289062</v>
      </c>
      <c r="S1351"/>
    </row>
    <row r="1352" spans="1:19" x14ac:dyDescent="0.25">
      <c r="A1352" s="5">
        <v>2170</v>
      </c>
      <c r="B1352" s="6">
        <v>2014.0103999999999</v>
      </c>
      <c r="C1352" s="8" t="s">
        <v>115</v>
      </c>
      <c r="D1352" s="8" t="s">
        <v>2583</v>
      </c>
      <c r="E1352" s="8" t="s">
        <v>2423</v>
      </c>
      <c r="F1352" s="8" t="s">
        <v>2414</v>
      </c>
      <c r="G1352" s="8" t="s">
        <v>2414</v>
      </c>
      <c r="H1352" s="8" t="s">
        <v>76</v>
      </c>
      <c r="I1352" s="8" t="s">
        <v>50</v>
      </c>
      <c r="J1352" s="8" t="s">
        <v>77</v>
      </c>
      <c r="K1352" s="8" t="s">
        <v>52</v>
      </c>
      <c r="L1352" s="8" t="str">
        <f t="shared" si="42"/>
        <v>Oakland_CA</v>
      </c>
      <c r="M1352" s="9" t="str">
        <f t="shared" si="43"/>
        <v>-122.273071289062_Transit</v>
      </c>
      <c r="N1352" s="8" t="s">
        <v>52</v>
      </c>
      <c r="O1352" s="5"/>
      <c r="P1352" s="5"/>
      <c r="Q1352">
        <f>VLOOKUP($L1352,LocID!$B$2:$I$966, 7, FALSE)</f>
        <v>-122.273071289062</v>
      </c>
      <c r="S1352"/>
    </row>
    <row r="1353" spans="1:19" ht="33" x14ac:dyDescent="0.25">
      <c r="A1353" s="5">
        <v>2201</v>
      </c>
      <c r="B1353" s="6">
        <v>2014.0055</v>
      </c>
      <c r="C1353" s="8" t="s">
        <v>115</v>
      </c>
      <c r="D1353" s="8" t="s">
        <v>2584</v>
      </c>
      <c r="E1353" s="8" t="s">
        <v>2579</v>
      </c>
      <c r="F1353" s="8" t="s">
        <v>2414</v>
      </c>
      <c r="G1353" s="8" t="s">
        <v>2414</v>
      </c>
      <c r="H1353" s="8" t="s">
        <v>76</v>
      </c>
      <c r="I1353" s="8" t="s">
        <v>50</v>
      </c>
      <c r="J1353" s="8" t="s">
        <v>77</v>
      </c>
      <c r="K1353" s="8" t="s">
        <v>26</v>
      </c>
      <c r="L1353" s="8" t="str">
        <f t="shared" si="42"/>
        <v>Oakland_CA</v>
      </c>
      <c r="M1353" s="9" t="str">
        <f t="shared" si="43"/>
        <v>-122.273071289062_Parking and TDM</v>
      </c>
      <c r="N1353" s="8" t="s">
        <v>26</v>
      </c>
      <c r="O1353" s="5"/>
      <c r="P1353" s="5"/>
      <c r="Q1353">
        <f>VLOOKUP($L1353,LocID!$B$2:$I$966, 7, FALSE)</f>
        <v>-122.273071289062</v>
      </c>
      <c r="S1353"/>
    </row>
    <row r="1354" spans="1:19" x14ac:dyDescent="0.25">
      <c r="A1354" s="5">
        <v>2252</v>
      </c>
      <c r="B1354" s="6">
        <v>2014.0069000000001</v>
      </c>
      <c r="C1354" s="8" t="s">
        <v>151</v>
      </c>
      <c r="D1354" s="8" t="s">
        <v>2585</v>
      </c>
      <c r="E1354" s="8" t="s">
        <v>2413</v>
      </c>
      <c r="F1354" s="8" t="s">
        <v>2414</v>
      </c>
      <c r="G1354" s="8" t="s">
        <v>2414</v>
      </c>
      <c r="H1354" s="8" t="s">
        <v>76</v>
      </c>
      <c r="I1354" s="8" t="s">
        <v>50</v>
      </c>
      <c r="J1354" s="8" t="s">
        <v>77</v>
      </c>
      <c r="K1354" s="8" t="s">
        <v>52</v>
      </c>
      <c r="L1354" s="8" t="str">
        <f t="shared" si="42"/>
        <v>Oakland_CA</v>
      </c>
      <c r="M1354" s="9" t="str">
        <f t="shared" si="43"/>
        <v>-122.273071289062_Transit</v>
      </c>
      <c r="N1354" s="8" t="s">
        <v>52</v>
      </c>
      <c r="O1354" s="5"/>
      <c r="P1354" s="5"/>
      <c r="Q1354">
        <f>VLOOKUP($L1354,LocID!$B$2:$I$966, 7, FALSE)</f>
        <v>-122.273071289062</v>
      </c>
      <c r="S1354"/>
    </row>
    <row r="1355" spans="1:19" ht="33" x14ac:dyDescent="0.25">
      <c r="A1355" s="5">
        <v>2254</v>
      </c>
      <c r="B1355" s="6">
        <v>2013.0385000000001</v>
      </c>
      <c r="C1355" s="8" t="s">
        <v>151</v>
      </c>
      <c r="D1355" s="8" t="s">
        <v>2586</v>
      </c>
      <c r="E1355" s="8" t="s">
        <v>2492</v>
      </c>
      <c r="F1355" s="8" t="s">
        <v>2414</v>
      </c>
      <c r="G1355" s="8" t="s">
        <v>2414</v>
      </c>
      <c r="H1355" s="8" t="s">
        <v>76</v>
      </c>
      <c r="I1355" s="8" t="s">
        <v>50</v>
      </c>
      <c r="J1355" s="8" t="s">
        <v>77</v>
      </c>
      <c r="K1355" s="12" t="s">
        <v>23</v>
      </c>
      <c r="L1355" s="8" t="str">
        <f t="shared" si="42"/>
        <v>Oakland_CA</v>
      </c>
      <c r="M1355" s="9" t="str">
        <f t="shared" si="43"/>
        <v>-122.273071289062_Multimodal</v>
      </c>
      <c r="N1355" s="12" t="s">
        <v>23</v>
      </c>
      <c r="O1355" s="5"/>
      <c r="P1355" s="5"/>
      <c r="Q1355">
        <f>VLOOKUP($L1355,LocID!$B$2:$I$966, 7, FALSE)</f>
        <v>-122.273071289062</v>
      </c>
      <c r="S1355"/>
    </row>
    <row r="1356" spans="1:19" x14ac:dyDescent="0.25">
      <c r="A1356" s="5">
        <v>2255</v>
      </c>
      <c r="B1356" s="6">
        <v>2014.0547999999999</v>
      </c>
      <c r="C1356" s="8" t="s">
        <v>151</v>
      </c>
      <c r="D1356" s="8" t="s">
        <v>2587</v>
      </c>
      <c r="E1356" s="8" t="s">
        <v>2492</v>
      </c>
      <c r="F1356" s="8" t="s">
        <v>2414</v>
      </c>
      <c r="G1356" s="8" t="s">
        <v>2414</v>
      </c>
      <c r="H1356" s="8" t="s">
        <v>76</v>
      </c>
      <c r="I1356" s="8" t="s">
        <v>50</v>
      </c>
      <c r="J1356" s="8" t="s">
        <v>77</v>
      </c>
      <c r="K1356" s="12" t="s">
        <v>98</v>
      </c>
      <c r="L1356" s="8" t="str">
        <f t="shared" si="42"/>
        <v>Oakland_CA</v>
      </c>
      <c r="M1356" s="9" t="str">
        <f t="shared" si="43"/>
        <v>-122.273071289062_PACT</v>
      </c>
      <c r="N1356" s="12" t="s">
        <v>98</v>
      </c>
      <c r="O1356" s="5"/>
      <c r="P1356" s="5"/>
      <c r="Q1356">
        <f>VLOOKUP($L1356,LocID!$B$2:$I$966, 7, FALSE)</f>
        <v>-122.273071289062</v>
      </c>
      <c r="S1356"/>
    </row>
    <row r="1357" spans="1:19" ht="33" x14ac:dyDescent="0.25">
      <c r="A1357" s="5">
        <v>2282</v>
      </c>
      <c r="B1357" s="6">
        <v>2014.02</v>
      </c>
      <c r="C1357" s="8" t="s">
        <v>151</v>
      </c>
      <c r="D1357" s="8" t="s">
        <v>2588</v>
      </c>
      <c r="E1357" s="8" t="s">
        <v>2577</v>
      </c>
      <c r="F1357" s="8" t="s">
        <v>2414</v>
      </c>
      <c r="G1357" s="8" t="s">
        <v>2414</v>
      </c>
      <c r="H1357" s="8" t="s">
        <v>76</v>
      </c>
      <c r="I1357" s="8" t="s">
        <v>50</v>
      </c>
      <c r="J1357" s="8" t="s">
        <v>77</v>
      </c>
      <c r="K1357" s="12" t="s">
        <v>23</v>
      </c>
      <c r="L1357" s="8" t="str">
        <f t="shared" si="42"/>
        <v>Oakland_CA</v>
      </c>
      <c r="M1357" s="9" t="str">
        <f t="shared" si="43"/>
        <v>-122.273071289062_Multimodal</v>
      </c>
      <c r="N1357" s="12" t="s">
        <v>23</v>
      </c>
      <c r="O1357" s="5"/>
      <c r="P1357" s="5"/>
      <c r="Q1357">
        <f>VLOOKUP($L1357,LocID!$B$2:$I$966, 7, FALSE)</f>
        <v>-122.273071289062</v>
      </c>
      <c r="S1357"/>
    </row>
    <row r="1358" spans="1:19" ht="33" x14ac:dyDescent="0.25">
      <c r="A1358" s="5">
        <v>2291</v>
      </c>
      <c r="B1358" s="6">
        <v>2014.0108</v>
      </c>
      <c r="C1358" s="8" t="s">
        <v>151</v>
      </c>
      <c r="D1358" s="8" t="s">
        <v>2589</v>
      </c>
      <c r="E1358" s="8" t="s">
        <v>2487</v>
      </c>
      <c r="F1358" s="8" t="s">
        <v>2414</v>
      </c>
      <c r="G1358" s="8" t="s">
        <v>2414</v>
      </c>
      <c r="H1358" s="8" t="s">
        <v>76</v>
      </c>
      <c r="I1358" s="8" t="s">
        <v>50</v>
      </c>
      <c r="J1358" s="8" t="s">
        <v>77</v>
      </c>
      <c r="K1358" s="8" t="s">
        <v>23</v>
      </c>
      <c r="L1358" s="8" t="str">
        <f t="shared" si="42"/>
        <v>Oakland_CA</v>
      </c>
      <c r="M1358" s="9" t="str">
        <f t="shared" si="43"/>
        <v>-122.273071289062_Multimodal</v>
      </c>
      <c r="N1358" s="8" t="s">
        <v>23</v>
      </c>
      <c r="O1358" s="5"/>
      <c r="P1358" s="5"/>
      <c r="Q1358">
        <f>VLOOKUP($L1358,LocID!$B$2:$I$966, 7, FALSE)</f>
        <v>-122.273071289062</v>
      </c>
      <c r="S1358"/>
    </row>
    <row r="1359" spans="1:19" ht="33" x14ac:dyDescent="0.25">
      <c r="A1359" s="5">
        <v>2331</v>
      </c>
      <c r="B1359" s="6">
        <v>2014.0341000000001</v>
      </c>
      <c r="C1359" s="8" t="s">
        <v>151</v>
      </c>
      <c r="D1359" s="8" t="s">
        <v>2590</v>
      </c>
      <c r="E1359" s="8" t="s">
        <v>2492</v>
      </c>
      <c r="F1359" s="8" t="s">
        <v>2414</v>
      </c>
      <c r="G1359" s="8" t="s">
        <v>2414</v>
      </c>
      <c r="H1359" s="8" t="s">
        <v>76</v>
      </c>
      <c r="I1359" s="8" t="s">
        <v>50</v>
      </c>
      <c r="J1359" s="8" t="s">
        <v>77</v>
      </c>
      <c r="K1359" s="12" t="s">
        <v>23</v>
      </c>
      <c r="L1359" s="8" t="str">
        <f t="shared" si="42"/>
        <v>Oakland_CA</v>
      </c>
      <c r="M1359" s="9" t="str">
        <f t="shared" si="43"/>
        <v>-122.273071289062_Multimodal</v>
      </c>
      <c r="N1359" s="12" t="s">
        <v>23</v>
      </c>
      <c r="O1359" s="5"/>
      <c r="P1359" s="5"/>
      <c r="Q1359">
        <f>VLOOKUP($L1359,LocID!$B$2:$I$966, 7, FALSE)</f>
        <v>-122.273071289062</v>
      </c>
      <c r="S1359"/>
    </row>
    <row r="1360" spans="1:19" ht="33" x14ac:dyDescent="0.25">
      <c r="A1360" s="5">
        <v>2343</v>
      </c>
      <c r="B1360" s="6">
        <v>2014.0518999999999</v>
      </c>
      <c r="C1360" s="8" t="s">
        <v>92</v>
      </c>
      <c r="D1360" s="8" t="s">
        <v>2591</v>
      </c>
      <c r="E1360" s="8" t="s">
        <v>2433</v>
      </c>
      <c r="F1360" s="8" t="s">
        <v>2414</v>
      </c>
      <c r="G1360" s="8" t="s">
        <v>2414</v>
      </c>
      <c r="H1360" s="8" t="s">
        <v>76</v>
      </c>
      <c r="I1360" s="8" t="s">
        <v>50</v>
      </c>
      <c r="J1360" s="8" t="s">
        <v>77</v>
      </c>
      <c r="K1360" s="12" t="s">
        <v>72</v>
      </c>
      <c r="L1360" s="8" t="str">
        <f t="shared" si="42"/>
        <v>Oakland_CA</v>
      </c>
      <c r="M1360" s="9" t="str">
        <f t="shared" si="43"/>
        <v>-122.273071289062_Multimodal</v>
      </c>
      <c r="N1360" s="12" t="s">
        <v>23</v>
      </c>
      <c r="O1360" s="5">
        <v>1</v>
      </c>
      <c r="P1360" s="5"/>
      <c r="Q1360">
        <f>VLOOKUP($L1360,LocID!$B$2:$I$966, 7, FALSE)</f>
        <v>-122.273071289062</v>
      </c>
      <c r="S1360"/>
    </row>
    <row r="1361" spans="1:19" ht="33" x14ac:dyDescent="0.25">
      <c r="A1361" s="5">
        <v>2359</v>
      </c>
      <c r="B1361" s="6">
        <v>2014.1264000000001</v>
      </c>
      <c r="C1361" s="8" t="s">
        <v>92</v>
      </c>
      <c r="D1361" s="8" t="s">
        <v>2592</v>
      </c>
      <c r="E1361" s="8" t="s">
        <v>2492</v>
      </c>
      <c r="F1361" s="8" t="s">
        <v>2414</v>
      </c>
      <c r="G1361" s="8" t="s">
        <v>2414</v>
      </c>
      <c r="H1361" s="8" t="s">
        <v>76</v>
      </c>
      <c r="I1361" s="8" t="s">
        <v>50</v>
      </c>
      <c r="J1361" s="8" t="s">
        <v>77</v>
      </c>
      <c r="K1361" s="8" t="s">
        <v>23</v>
      </c>
      <c r="L1361" s="8" t="str">
        <f t="shared" si="42"/>
        <v>Oakland_CA</v>
      </c>
      <c r="M1361" s="9" t="str">
        <f t="shared" si="43"/>
        <v>-122.273071289062_Multimodal</v>
      </c>
      <c r="N1361" s="8" t="s">
        <v>23</v>
      </c>
      <c r="O1361" s="5"/>
      <c r="P1361" s="5"/>
      <c r="Q1361">
        <f>VLOOKUP($L1361,LocID!$B$2:$I$966, 7, FALSE)</f>
        <v>-122.273071289062</v>
      </c>
      <c r="S1361"/>
    </row>
    <row r="1362" spans="1:19" ht="33" x14ac:dyDescent="0.25">
      <c r="A1362" s="5">
        <v>2362</v>
      </c>
      <c r="B1362" s="6">
        <v>2014.0014000000001</v>
      </c>
      <c r="C1362" s="8" t="s">
        <v>92</v>
      </c>
      <c r="D1362" s="8" t="s">
        <v>2593</v>
      </c>
      <c r="E1362" s="8" t="s">
        <v>2492</v>
      </c>
      <c r="F1362" s="8" t="s">
        <v>2414</v>
      </c>
      <c r="G1362" s="8" t="s">
        <v>2414</v>
      </c>
      <c r="H1362" s="8" t="s">
        <v>76</v>
      </c>
      <c r="I1362" s="8" t="s">
        <v>50</v>
      </c>
      <c r="J1362" s="8" t="s">
        <v>77</v>
      </c>
      <c r="K1362" s="8" t="s">
        <v>23</v>
      </c>
      <c r="L1362" s="8" t="str">
        <f t="shared" si="42"/>
        <v>Oakland_CA</v>
      </c>
      <c r="M1362" s="9" t="str">
        <f t="shared" si="43"/>
        <v>-122.273071289062_Multimodal</v>
      </c>
      <c r="N1362" s="8" t="s">
        <v>23</v>
      </c>
      <c r="O1362" s="5"/>
      <c r="P1362" s="5"/>
      <c r="Q1362">
        <f>VLOOKUP($L1362,LocID!$B$2:$I$966, 7, FALSE)</f>
        <v>-122.273071289062</v>
      </c>
      <c r="S1362"/>
    </row>
    <row r="1363" spans="1:19" ht="33" x14ac:dyDescent="0.25">
      <c r="A1363" s="5">
        <v>2374</v>
      </c>
      <c r="B1363" s="6">
        <v>2014.0705</v>
      </c>
      <c r="C1363" s="8" t="s">
        <v>92</v>
      </c>
      <c r="D1363" s="8" t="s">
        <v>2594</v>
      </c>
      <c r="E1363" s="8" t="s">
        <v>2577</v>
      </c>
      <c r="F1363" s="8" t="s">
        <v>2414</v>
      </c>
      <c r="G1363" s="8" t="s">
        <v>2414</v>
      </c>
      <c r="H1363" s="8" t="s">
        <v>76</v>
      </c>
      <c r="I1363" s="8" t="s">
        <v>50</v>
      </c>
      <c r="J1363" s="8" t="s">
        <v>77</v>
      </c>
      <c r="K1363" s="12" t="s">
        <v>26</v>
      </c>
      <c r="L1363" s="8" t="str">
        <f t="shared" si="42"/>
        <v>Oakland_CA</v>
      </c>
      <c r="M1363" s="9" t="str">
        <f t="shared" si="43"/>
        <v>-122.273071289062_Parking and TDM</v>
      </c>
      <c r="N1363" s="12" t="s">
        <v>26</v>
      </c>
      <c r="O1363" s="5"/>
      <c r="P1363" s="5"/>
      <c r="Q1363">
        <f>VLOOKUP($L1363,LocID!$B$2:$I$966, 7, FALSE)</f>
        <v>-122.273071289062</v>
      </c>
      <c r="S1363"/>
    </row>
    <row r="1364" spans="1:19" ht="33" x14ac:dyDescent="0.25">
      <c r="A1364" s="5">
        <v>2394</v>
      </c>
      <c r="B1364" s="6">
        <v>2014.0827999999999</v>
      </c>
      <c r="C1364" s="8" t="s">
        <v>92</v>
      </c>
      <c r="D1364" s="16" t="s">
        <v>2595</v>
      </c>
      <c r="E1364" s="16" t="s">
        <v>2433</v>
      </c>
      <c r="F1364" s="8" t="s">
        <v>2414</v>
      </c>
      <c r="G1364" s="8" t="s">
        <v>2414</v>
      </c>
      <c r="H1364" s="8" t="s">
        <v>76</v>
      </c>
      <c r="I1364" s="8" t="s">
        <v>50</v>
      </c>
      <c r="J1364" s="8" t="s">
        <v>77</v>
      </c>
      <c r="K1364" s="12" t="s">
        <v>23</v>
      </c>
      <c r="L1364" s="8" t="str">
        <f t="shared" si="42"/>
        <v>Oakland_CA</v>
      </c>
      <c r="M1364" s="9" t="str">
        <f t="shared" si="43"/>
        <v>-122.273071289062_Multimodal</v>
      </c>
      <c r="N1364" s="12" t="s">
        <v>23</v>
      </c>
      <c r="O1364" s="5"/>
      <c r="P1364" s="5"/>
      <c r="Q1364">
        <f>VLOOKUP($L1364,LocID!$B$2:$I$966, 7, FALSE)</f>
        <v>-122.273071289062</v>
      </c>
      <c r="S1364"/>
    </row>
    <row r="1365" spans="1:19" ht="33" x14ac:dyDescent="0.25">
      <c r="A1365" s="5">
        <v>2395</v>
      </c>
      <c r="B1365" s="6">
        <v>2014.1015</v>
      </c>
      <c r="C1365" s="8" t="s">
        <v>92</v>
      </c>
      <c r="D1365" s="16" t="s">
        <v>2596</v>
      </c>
      <c r="E1365" s="16" t="s">
        <v>2597</v>
      </c>
      <c r="F1365" s="8" t="s">
        <v>2414</v>
      </c>
      <c r="G1365" s="8" t="s">
        <v>2414</v>
      </c>
      <c r="H1365" s="8" t="s">
        <v>76</v>
      </c>
      <c r="I1365" s="8" t="s">
        <v>50</v>
      </c>
      <c r="J1365" s="8" t="s">
        <v>77</v>
      </c>
      <c r="K1365" s="12" t="s">
        <v>23</v>
      </c>
      <c r="L1365" s="8" t="str">
        <f t="shared" si="42"/>
        <v>Oakland_CA</v>
      </c>
      <c r="M1365" s="9" t="str">
        <f t="shared" si="43"/>
        <v>-122.273071289062_Multimodal</v>
      </c>
      <c r="N1365" s="12" t="s">
        <v>23</v>
      </c>
      <c r="O1365" s="5"/>
      <c r="P1365" s="5"/>
      <c r="Q1365">
        <f>VLOOKUP($L1365,LocID!$B$2:$I$966, 7, FALSE)</f>
        <v>-122.273071289062</v>
      </c>
      <c r="S1365"/>
    </row>
    <row r="1366" spans="1:19" ht="33" x14ac:dyDescent="0.25">
      <c r="A1366" s="5">
        <v>2404</v>
      </c>
      <c r="B1366" s="6">
        <v>2014.0645999999999</v>
      </c>
      <c r="C1366" s="8" t="s">
        <v>92</v>
      </c>
      <c r="D1366" s="8" t="s">
        <v>2598</v>
      </c>
      <c r="E1366" s="8" t="s">
        <v>2487</v>
      </c>
      <c r="F1366" s="8" t="s">
        <v>2414</v>
      </c>
      <c r="G1366" s="8" t="s">
        <v>2414</v>
      </c>
      <c r="H1366" s="8" t="s">
        <v>76</v>
      </c>
      <c r="I1366" s="8" t="s">
        <v>50</v>
      </c>
      <c r="J1366" s="8" t="s">
        <v>77</v>
      </c>
      <c r="K1366" s="12" t="s">
        <v>23</v>
      </c>
      <c r="L1366" s="8" t="str">
        <f t="shared" si="42"/>
        <v>Oakland_CA</v>
      </c>
      <c r="M1366" s="9" t="str">
        <f t="shared" si="43"/>
        <v>-122.273071289062_Multimodal</v>
      </c>
      <c r="N1366" s="12" t="s">
        <v>23</v>
      </c>
      <c r="O1366" s="5"/>
      <c r="P1366" s="5"/>
      <c r="Q1366">
        <f>VLOOKUP($L1366,LocID!$B$2:$I$966, 7, FALSE)</f>
        <v>-122.273071289062</v>
      </c>
      <c r="S1366"/>
    </row>
    <row r="1367" spans="1:19" ht="33" x14ac:dyDescent="0.25">
      <c r="A1367" s="5">
        <v>2424</v>
      </c>
      <c r="B1367" s="6">
        <v>2014.0795000000001</v>
      </c>
      <c r="C1367" s="8" t="s">
        <v>92</v>
      </c>
      <c r="D1367" s="16" t="s">
        <v>2599</v>
      </c>
      <c r="E1367" s="16" t="s">
        <v>2487</v>
      </c>
      <c r="F1367" s="8" t="s">
        <v>2414</v>
      </c>
      <c r="G1367" s="8" t="s">
        <v>2414</v>
      </c>
      <c r="H1367" s="8" t="s">
        <v>76</v>
      </c>
      <c r="I1367" s="8" t="s">
        <v>50</v>
      </c>
      <c r="J1367" s="8" t="s">
        <v>77</v>
      </c>
      <c r="K1367" s="12" t="s">
        <v>23</v>
      </c>
      <c r="L1367" s="8" t="str">
        <f t="shared" si="42"/>
        <v>Oakland_CA</v>
      </c>
      <c r="M1367" s="9" t="str">
        <f t="shared" si="43"/>
        <v>-122.273071289062_Multimodal</v>
      </c>
      <c r="N1367" s="12" t="s">
        <v>23</v>
      </c>
      <c r="O1367" s="5"/>
      <c r="P1367" s="5"/>
      <c r="Q1367">
        <f>VLOOKUP($L1367,LocID!$B$2:$I$966, 7, FALSE)</f>
        <v>-122.273071289062</v>
      </c>
      <c r="S1367"/>
    </row>
    <row r="1368" spans="1:19" ht="33" x14ac:dyDescent="0.25">
      <c r="A1368" s="5">
        <v>2441</v>
      </c>
      <c r="B1368" s="6">
        <v>2014.0032000000001</v>
      </c>
      <c r="C1368" s="8" t="s">
        <v>173</v>
      </c>
      <c r="D1368" s="8" t="s">
        <v>2425</v>
      </c>
      <c r="E1368" s="8" t="s">
        <v>2423</v>
      </c>
      <c r="F1368" s="8" t="s">
        <v>2414</v>
      </c>
      <c r="G1368" s="8" t="s">
        <v>2414</v>
      </c>
      <c r="H1368" s="8" t="s">
        <v>76</v>
      </c>
      <c r="I1368" s="8" t="s">
        <v>50</v>
      </c>
      <c r="J1368" s="8" t="s">
        <v>77</v>
      </c>
      <c r="K1368" s="8" t="s">
        <v>23</v>
      </c>
      <c r="L1368" s="8" t="str">
        <f t="shared" si="42"/>
        <v>Oakland_CA</v>
      </c>
      <c r="M1368" s="9" t="str">
        <f t="shared" si="43"/>
        <v>-122.273071289062_Multimodal</v>
      </c>
      <c r="N1368" s="8" t="s">
        <v>23</v>
      </c>
      <c r="O1368" s="5"/>
      <c r="P1368" s="5"/>
      <c r="Q1368">
        <f>VLOOKUP($L1368,LocID!$B$2:$I$966, 7, FALSE)</f>
        <v>-122.273071289062</v>
      </c>
      <c r="S1368"/>
    </row>
    <row r="1369" spans="1:19" ht="33" x14ac:dyDescent="0.25">
      <c r="A1369" s="5">
        <v>2442</v>
      </c>
      <c r="B1369" s="6">
        <v>2014.0867000000001</v>
      </c>
      <c r="C1369" s="8" t="s">
        <v>173</v>
      </c>
      <c r="D1369" s="16" t="s">
        <v>2600</v>
      </c>
      <c r="E1369" s="16" t="s">
        <v>2423</v>
      </c>
      <c r="F1369" s="8" t="s">
        <v>2414</v>
      </c>
      <c r="G1369" s="8" t="s">
        <v>2414</v>
      </c>
      <c r="H1369" s="8" t="s">
        <v>76</v>
      </c>
      <c r="I1369" s="8" t="s">
        <v>50</v>
      </c>
      <c r="J1369" s="8" t="s">
        <v>77</v>
      </c>
      <c r="K1369" s="12" t="s">
        <v>23</v>
      </c>
      <c r="L1369" s="8" t="str">
        <f t="shared" si="42"/>
        <v>Oakland_CA</v>
      </c>
      <c r="M1369" s="9" t="str">
        <f t="shared" si="43"/>
        <v>-122.273071289062_Multimodal</v>
      </c>
      <c r="N1369" s="12" t="s">
        <v>23</v>
      </c>
      <c r="O1369" s="5"/>
      <c r="P1369" s="5"/>
      <c r="Q1369">
        <f>VLOOKUP($L1369,LocID!$B$2:$I$966, 7, FALSE)</f>
        <v>-122.273071289062</v>
      </c>
      <c r="S1369"/>
    </row>
    <row r="1370" spans="1:19" x14ac:dyDescent="0.25">
      <c r="A1370" s="5">
        <v>2443</v>
      </c>
      <c r="B1370" s="6">
        <v>2014.1161</v>
      </c>
      <c r="C1370" s="8" t="s">
        <v>173</v>
      </c>
      <c r="D1370" s="16" t="s">
        <v>2601</v>
      </c>
      <c r="E1370" s="16" t="s">
        <v>2423</v>
      </c>
      <c r="F1370" s="8" t="s">
        <v>2414</v>
      </c>
      <c r="G1370" s="8" t="s">
        <v>2414</v>
      </c>
      <c r="H1370" s="8" t="s">
        <v>76</v>
      </c>
      <c r="I1370" s="8" t="s">
        <v>50</v>
      </c>
      <c r="J1370" s="8" t="s">
        <v>77</v>
      </c>
      <c r="K1370" s="12" t="s">
        <v>52</v>
      </c>
      <c r="L1370" s="8" t="str">
        <f t="shared" si="42"/>
        <v>Oakland_CA</v>
      </c>
      <c r="M1370" s="9" t="str">
        <f t="shared" si="43"/>
        <v>-122.273071289062_Transit</v>
      </c>
      <c r="N1370" s="12" t="s">
        <v>52</v>
      </c>
      <c r="O1370" s="5"/>
      <c r="P1370" s="5"/>
      <c r="Q1370">
        <f>VLOOKUP($L1370,LocID!$B$2:$I$966, 7, FALSE)</f>
        <v>-122.273071289062</v>
      </c>
      <c r="S1370"/>
    </row>
    <row r="1371" spans="1:19" ht="33" x14ac:dyDescent="0.25">
      <c r="A1371" s="5">
        <v>2473</v>
      </c>
      <c r="B1371" s="6">
        <v>2014.0830000000001</v>
      </c>
      <c r="C1371" s="8" t="s">
        <v>173</v>
      </c>
      <c r="D1371" s="16" t="s">
        <v>2602</v>
      </c>
      <c r="E1371" s="16" t="s">
        <v>2435</v>
      </c>
      <c r="F1371" s="8" t="s">
        <v>2414</v>
      </c>
      <c r="G1371" s="8" t="s">
        <v>2414</v>
      </c>
      <c r="H1371" s="8" t="s">
        <v>76</v>
      </c>
      <c r="I1371" s="8" t="s">
        <v>50</v>
      </c>
      <c r="J1371" s="8" t="s">
        <v>77</v>
      </c>
      <c r="K1371" s="12" t="s">
        <v>26</v>
      </c>
      <c r="L1371" s="8" t="str">
        <f t="shared" si="42"/>
        <v>Oakland_CA</v>
      </c>
      <c r="M1371" s="9" t="str">
        <f t="shared" si="43"/>
        <v>-122.273071289062_Parking and TDM</v>
      </c>
      <c r="N1371" s="12" t="s">
        <v>26</v>
      </c>
      <c r="O1371" s="5"/>
      <c r="P1371" s="5"/>
      <c r="Q1371">
        <f>VLOOKUP($L1371,LocID!$B$2:$I$966, 7, FALSE)</f>
        <v>-122.273071289062</v>
      </c>
      <c r="S1371"/>
    </row>
    <row r="1372" spans="1:19" x14ac:dyDescent="0.25">
      <c r="A1372" s="5">
        <v>2514</v>
      </c>
      <c r="B1372" s="6">
        <v>2014.1004</v>
      </c>
      <c r="C1372" s="8" t="s">
        <v>173</v>
      </c>
      <c r="D1372" s="16" t="s">
        <v>2603</v>
      </c>
      <c r="E1372" s="16" t="s">
        <v>2433</v>
      </c>
      <c r="F1372" s="8" t="s">
        <v>2414</v>
      </c>
      <c r="G1372" s="8" t="s">
        <v>2414</v>
      </c>
      <c r="H1372" s="8" t="s">
        <v>76</v>
      </c>
      <c r="I1372" s="8" t="s">
        <v>50</v>
      </c>
      <c r="J1372" s="8" t="s">
        <v>77</v>
      </c>
      <c r="K1372" s="12" t="s">
        <v>52</v>
      </c>
      <c r="L1372" s="8" t="str">
        <f t="shared" si="42"/>
        <v>Oakland_CA</v>
      </c>
      <c r="M1372" s="9" t="str">
        <f t="shared" si="43"/>
        <v>-122.273071289062_Transit</v>
      </c>
      <c r="N1372" s="12" t="s">
        <v>52</v>
      </c>
      <c r="O1372" s="5"/>
      <c r="P1372" s="5"/>
      <c r="Q1372">
        <f>VLOOKUP($L1372,LocID!$B$2:$I$966, 7, FALSE)</f>
        <v>-122.273071289062</v>
      </c>
      <c r="S1372"/>
    </row>
    <row r="1373" spans="1:19" ht="33" x14ac:dyDescent="0.25">
      <c r="A1373" s="5">
        <v>3</v>
      </c>
      <c r="B1373" s="6">
        <v>2015.0432000000001</v>
      </c>
      <c r="C1373" s="22" t="s">
        <v>253</v>
      </c>
      <c r="D1373" s="17" t="s">
        <v>2604</v>
      </c>
      <c r="E1373" s="17" t="s">
        <v>2524</v>
      </c>
      <c r="F1373" s="19" t="s">
        <v>2414</v>
      </c>
      <c r="G1373" s="19" t="s">
        <v>2414</v>
      </c>
      <c r="H1373" s="19" t="s">
        <v>76</v>
      </c>
      <c r="I1373" s="8" t="s">
        <v>50</v>
      </c>
      <c r="J1373" s="19" t="s">
        <v>77</v>
      </c>
      <c r="K1373" s="8" t="s">
        <v>23</v>
      </c>
      <c r="L1373" s="8" t="str">
        <f t="shared" si="42"/>
        <v>Oakland_CA</v>
      </c>
      <c r="M1373" s="9" t="str">
        <f t="shared" si="43"/>
        <v>-122.273071289062_Multimodal</v>
      </c>
      <c r="N1373" s="8" t="s">
        <v>23</v>
      </c>
      <c r="O1373" s="5"/>
      <c r="P1373" s="5"/>
      <c r="Q1373">
        <f>VLOOKUP($L1373,LocID!$B$2:$I$966, 7, FALSE)</f>
        <v>-122.273071289062</v>
      </c>
      <c r="S1373"/>
    </row>
    <row r="1374" spans="1:19" x14ac:dyDescent="0.25">
      <c r="A1374" s="5">
        <v>23</v>
      </c>
      <c r="B1374" s="6">
        <v>2015.0233000000001</v>
      </c>
      <c r="C1374" s="22" t="s">
        <v>253</v>
      </c>
      <c r="D1374" s="16" t="s">
        <v>2605</v>
      </c>
      <c r="E1374" s="16" t="s">
        <v>2423</v>
      </c>
      <c r="F1374" s="8" t="s">
        <v>2414</v>
      </c>
      <c r="G1374" s="8" t="s">
        <v>2414</v>
      </c>
      <c r="H1374" s="8" t="s">
        <v>76</v>
      </c>
      <c r="I1374" s="8" t="s">
        <v>50</v>
      </c>
      <c r="J1374" s="8" t="s">
        <v>77</v>
      </c>
      <c r="K1374" s="8" t="s">
        <v>52</v>
      </c>
      <c r="L1374" s="8" t="str">
        <f t="shared" si="42"/>
        <v>Oakland_CA</v>
      </c>
      <c r="M1374" s="9" t="str">
        <f t="shared" si="43"/>
        <v>-122.273071289062_Transit</v>
      </c>
      <c r="N1374" s="8" t="s">
        <v>52</v>
      </c>
      <c r="O1374" s="5"/>
      <c r="P1374" s="5"/>
      <c r="Q1374">
        <f>VLOOKUP($L1374,LocID!$B$2:$I$966, 7, FALSE)</f>
        <v>-122.273071289062</v>
      </c>
      <c r="S1374"/>
    </row>
    <row r="1375" spans="1:19" x14ac:dyDescent="0.25">
      <c r="A1375" s="5">
        <v>24</v>
      </c>
      <c r="B1375" s="6">
        <v>2015.0110999999999</v>
      </c>
      <c r="C1375" s="22" t="s">
        <v>253</v>
      </c>
      <c r="D1375" s="19" t="s">
        <v>2606</v>
      </c>
      <c r="E1375" s="19" t="s">
        <v>2423</v>
      </c>
      <c r="F1375" s="19" t="s">
        <v>2414</v>
      </c>
      <c r="G1375" s="19" t="s">
        <v>2414</v>
      </c>
      <c r="H1375" s="19" t="s">
        <v>76</v>
      </c>
      <c r="I1375" s="8" t="s">
        <v>50</v>
      </c>
      <c r="J1375" s="19" t="s">
        <v>77</v>
      </c>
      <c r="K1375" s="19" t="s">
        <v>52</v>
      </c>
      <c r="L1375" s="8" t="str">
        <f t="shared" si="42"/>
        <v>Oakland_CA</v>
      </c>
      <c r="M1375" s="9" t="str">
        <f t="shared" si="43"/>
        <v>-122.273071289062_Transit</v>
      </c>
      <c r="N1375" s="19" t="s">
        <v>52</v>
      </c>
      <c r="O1375" s="5"/>
      <c r="P1375" s="5"/>
      <c r="Q1375">
        <f>VLOOKUP($L1375,LocID!$B$2:$I$966, 7, FALSE)</f>
        <v>-122.273071289062</v>
      </c>
      <c r="S1375"/>
    </row>
    <row r="1376" spans="1:19" x14ac:dyDescent="0.25">
      <c r="A1376" s="5">
        <v>47</v>
      </c>
      <c r="B1376" s="6">
        <v>2015.0269000000001</v>
      </c>
      <c r="C1376" s="9" t="s">
        <v>306</v>
      </c>
      <c r="D1376" s="16" t="s">
        <v>2607</v>
      </c>
      <c r="E1376" s="16" t="s">
        <v>2433</v>
      </c>
      <c r="F1376" s="8" t="s">
        <v>2414</v>
      </c>
      <c r="G1376" s="8" t="s">
        <v>2414</v>
      </c>
      <c r="H1376" s="8" t="s">
        <v>76</v>
      </c>
      <c r="I1376" s="8" t="s">
        <v>50</v>
      </c>
      <c r="J1376" s="8" t="s">
        <v>77</v>
      </c>
      <c r="K1376" s="8" t="s">
        <v>52</v>
      </c>
      <c r="L1376" s="8" t="str">
        <f t="shared" si="42"/>
        <v>Oakland_CA</v>
      </c>
      <c r="M1376" s="9" t="str">
        <f t="shared" si="43"/>
        <v>-122.273071289062_Transit</v>
      </c>
      <c r="N1376" s="8" t="s">
        <v>52</v>
      </c>
      <c r="O1376" s="5"/>
      <c r="P1376" s="5"/>
      <c r="Q1376">
        <f>VLOOKUP($L1376,LocID!$B$2:$I$966, 7, FALSE)</f>
        <v>-122.273071289062</v>
      </c>
      <c r="S1376"/>
    </row>
    <row r="1377" spans="1:19" ht="33" x14ac:dyDescent="0.25">
      <c r="A1377" s="5">
        <v>49</v>
      </c>
      <c r="B1377" s="6">
        <v>2015.0133000000001</v>
      </c>
      <c r="C1377" s="9" t="s">
        <v>309</v>
      </c>
      <c r="D1377" s="16" t="s">
        <v>2608</v>
      </c>
      <c r="E1377" s="16" t="s">
        <v>2609</v>
      </c>
      <c r="F1377" s="8" t="s">
        <v>2414</v>
      </c>
      <c r="G1377" s="8" t="s">
        <v>2414</v>
      </c>
      <c r="H1377" s="8" t="s">
        <v>76</v>
      </c>
      <c r="I1377" s="8" t="s">
        <v>50</v>
      </c>
      <c r="J1377" s="8" t="s">
        <v>77</v>
      </c>
      <c r="K1377" s="8" t="s">
        <v>23</v>
      </c>
      <c r="L1377" s="8" t="str">
        <f t="shared" si="42"/>
        <v>Oakland_CA</v>
      </c>
      <c r="M1377" s="9" t="str">
        <f t="shared" si="43"/>
        <v>-122.273071289062_Multimodal</v>
      </c>
      <c r="N1377" s="8" t="s">
        <v>23</v>
      </c>
      <c r="O1377" s="5"/>
      <c r="P1377" s="5"/>
      <c r="Q1377">
        <f>VLOOKUP($L1377,LocID!$B$2:$I$966, 7, FALSE)</f>
        <v>-122.273071289062</v>
      </c>
      <c r="S1377"/>
    </row>
    <row r="1378" spans="1:19" x14ac:dyDescent="0.25">
      <c r="A1378" s="5">
        <v>50</v>
      </c>
      <c r="B1378" s="6">
        <v>2015.0109</v>
      </c>
      <c r="C1378" s="9" t="s">
        <v>309</v>
      </c>
      <c r="D1378" s="8" t="s">
        <v>2610</v>
      </c>
      <c r="E1378" s="8" t="s">
        <v>2609</v>
      </c>
      <c r="F1378" s="8" t="s">
        <v>2414</v>
      </c>
      <c r="G1378" s="8" t="s">
        <v>2414</v>
      </c>
      <c r="H1378" s="19" t="s">
        <v>76</v>
      </c>
      <c r="I1378" s="8" t="s">
        <v>50</v>
      </c>
      <c r="J1378" s="19" t="s">
        <v>77</v>
      </c>
      <c r="K1378" s="19" t="s">
        <v>98</v>
      </c>
      <c r="L1378" s="8" t="str">
        <f t="shared" si="42"/>
        <v>Oakland_CA</v>
      </c>
      <c r="M1378" s="9" t="str">
        <f t="shared" si="43"/>
        <v>-122.273071289062_PACT</v>
      </c>
      <c r="N1378" s="19" t="s">
        <v>98</v>
      </c>
      <c r="O1378" s="5"/>
      <c r="P1378" s="5"/>
      <c r="Q1378">
        <f>VLOOKUP($L1378,LocID!$B$2:$I$966, 7, FALSE)</f>
        <v>-122.273071289062</v>
      </c>
      <c r="S1378"/>
    </row>
    <row r="1379" spans="1:19" ht="33" x14ac:dyDescent="0.25">
      <c r="A1379" s="5">
        <v>53</v>
      </c>
      <c r="B1379" s="6">
        <v>2015.0326</v>
      </c>
      <c r="C1379" s="9" t="s">
        <v>309</v>
      </c>
      <c r="D1379" s="17" t="s">
        <v>2611</v>
      </c>
      <c r="E1379" s="17" t="s">
        <v>2433</v>
      </c>
      <c r="F1379" s="8" t="s">
        <v>2414</v>
      </c>
      <c r="G1379" s="8" t="s">
        <v>2414</v>
      </c>
      <c r="H1379" s="8" t="s">
        <v>76</v>
      </c>
      <c r="I1379" s="8" t="s">
        <v>50</v>
      </c>
      <c r="J1379" s="8" t="s">
        <v>77</v>
      </c>
      <c r="K1379" s="8" t="s">
        <v>26</v>
      </c>
      <c r="L1379" s="8" t="str">
        <f t="shared" si="42"/>
        <v>Oakland_CA</v>
      </c>
      <c r="M1379" s="9" t="str">
        <f t="shared" si="43"/>
        <v>-122.273071289062_Parking and TDM</v>
      </c>
      <c r="N1379" s="8" t="s">
        <v>26</v>
      </c>
      <c r="O1379" s="5"/>
      <c r="P1379" s="5"/>
      <c r="Q1379">
        <f>VLOOKUP($L1379,LocID!$B$2:$I$966, 7, FALSE)</f>
        <v>-122.273071289062</v>
      </c>
      <c r="S1379"/>
    </row>
    <row r="1380" spans="1:19" ht="33" x14ac:dyDescent="0.25">
      <c r="A1380" s="5">
        <v>100</v>
      </c>
      <c r="B1380" s="6">
        <v>2015.0531000000001</v>
      </c>
      <c r="C1380" s="9" t="s">
        <v>138</v>
      </c>
      <c r="D1380" s="17" t="s">
        <v>2612</v>
      </c>
      <c r="E1380" s="17" t="s">
        <v>2613</v>
      </c>
      <c r="F1380" s="8" t="s">
        <v>2414</v>
      </c>
      <c r="G1380" s="8" t="s">
        <v>2414</v>
      </c>
      <c r="H1380" s="8" t="s">
        <v>76</v>
      </c>
      <c r="I1380" s="8" t="s">
        <v>50</v>
      </c>
      <c r="J1380" s="8" t="s">
        <v>77</v>
      </c>
      <c r="K1380" s="19" t="s">
        <v>348</v>
      </c>
      <c r="L1380" s="8" t="str">
        <f t="shared" si="42"/>
        <v>Oakland_CA</v>
      </c>
      <c r="M1380" s="9" t="str">
        <f t="shared" si="43"/>
        <v>-122.273071289062_Multimodal</v>
      </c>
      <c r="N1380" s="19" t="s">
        <v>23</v>
      </c>
      <c r="O1380" s="5">
        <v>1</v>
      </c>
      <c r="P1380" s="5"/>
      <c r="Q1380">
        <f>VLOOKUP($L1380,LocID!$B$2:$I$966, 7, FALSE)</f>
        <v>-122.273071289062</v>
      </c>
      <c r="S1380"/>
    </row>
    <row r="1381" spans="1:19" x14ac:dyDescent="0.25">
      <c r="A1381" s="5">
        <v>144</v>
      </c>
      <c r="B1381" s="6">
        <v>2015.0820000000001</v>
      </c>
      <c r="C1381" s="9" t="s">
        <v>138</v>
      </c>
      <c r="D1381" s="17" t="s">
        <v>2614</v>
      </c>
      <c r="E1381" s="17" t="s">
        <v>2423</v>
      </c>
      <c r="F1381" s="19" t="s">
        <v>2414</v>
      </c>
      <c r="G1381" s="19" t="s">
        <v>2414</v>
      </c>
      <c r="H1381" s="8" t="s">
        <v>76</v>
      </c>
      <c r="I1381" s="8" t="s">
        <v>50</v>
      </c>
      <c r="J1381" s="9" t="s">
        <v>77</v>
      </c>
      <c r="K1381" s="19" t="s">
        <v>52</v>
      </c>
      <c r="L1381" s="8" t="str">
        <f t="shared" si="42"/>
        <v>Oakland_CA</v>
      </c>
      <c r="M1381" s="9" t="str">
        <f t="shared" si="43"/>
        <v>-122.273071289062_Transit</v>
      </c>
      <c r="N1381" s="19" t="s">
        <v>52</v>
      </c>
      <c r="O1381" s="5"/>
      <c r="P1381" s="5"/>
      <c r="Q1381">
        <f>VLOOKUP($L1381,LocID!$B$2:$I$966, 7, FALSE)</f>
        <v>-122.273071289062</v>
      </c>
      <c r="S1381"/>
    </row>
    <row r="1382" spans="1:19" ht="33" x14ac:dyDescent="0.25">
      <c r="A1382" s="5">
        <v>169</v>
      </c>
      <c r="B1382" s="6">
        <v>2015.0799</v>
      </c>
      <c r="C1382" s="9" t="s">
        <v>138</v>
      </c>
      <c r="D1382" s="30" t="s">
        <v>2615</v>
      </c>
      <c r="E1382" s="19" t="s">
        <v>2433</v>
      </c>
      <c r="F1382" s="19" t="s">
        <v>2414</v>
      </c>
      <c r="G1382" s="19" t="s">
        <v>2414</v>
      </c>
      <c r="H1382" s="19" t="s">
        <v>76</v>
      </c>
      <c r="I1382" s="8" t="s">
        <v>50</v>
      </c>
      <c r="J1382" s="19" t="s">
        <v>77</v>
      </c>
      <c r="K1382" s="19" t="s">
        <v>23</v>
      </c>
      <c r="L1382" s="8" t="str">
        <f t="shared" si="42"/>
        <v>Oakland_CA</v>
      </c>
      <c r="M1382" s="9" t="str">
        <f t="shared" si="43"/>
        <v>-122.273071289062_Multimodal</v>
      </c>
      <c r="N1382" s="19" t="s">
        <v>23</v>
      </c>
      <c r="O1382" s="5"/>
      <c r="P1382" s="5"/>
      <c r="Q1382">
        <f>VLOOKUP($L1382,LocID!$B$2:$I$966, 7, FALSE)</f>
        <v>-122.273071289062</v>
      </c>
      <c r="S1382"/>
    </row>
    <row r="1383" spans="1:19" ht="33" x14ac:dyDescent="0.25">
      <c r="A1383" s="5">
        <v>176</v>
      </c>
      <c r="B1383" s="6">
        <v>2015.0857000000001</v>
      </c>
      <c r="C1383" s="9" t="s">
        <v>138</v>
      </c>
      <c r="D1383" s="17" t="s">
        <v>2616</v>
      </c>
      <c r="E1383" s="17" t="s">
        <v>2617</v>
      </c>
      <c r="F1383" s="9" t="s">
        <v>2414</v>
      </c>
      <c r="G1383" s="9" t="s">
        <v>2414</v>
      </c>
      <c r="H1383" s="9" t="s">
        <v>76</v>
      </c>
      <c r="I1383" s="8" t="s">
        <v>50</v>
      </c>
      <c r="J1383" s="9" t="s">
        <v>77</v>
      </c>
      <c r="K1383" s="19" t="s">
        <v>23</v>
      </c>
      <c r="L1383" s="8" t="str">
        <f t="shared" si="42"/>
        <v>Oakland_CA</v>
      </c>
      <c r="M1383" s="9" t="str">
        <f t="shared" si="43"/>
        <v>-122.273071289062_Multimodal</v>
      </c>
      <c r="N1383" s="19" t="s">
        <v>23</v>
      </c>
      <c r="O1383" s="5"/>
      <c r="P1383" s="5"/>
      <c r="Q1383">
        <f>VLOOKUP($L1383,LocID!$B$2:$I$966, 7, FALSE)</f>
        <v>-122.273071289062</v>
      </c>
      <c r="S1383"/>
    </row>
    <row r="1384" spans="1:19" x14ac:dyDescent="0.25">
      <c r="A1384" s="5">
        <v>233</v>
      </c>
      <c r="B1384" s="6">
        <v>2015.1017999999999</v>
      </c>
      <c r="C1384" s="9" t="s">
        <v>138</v>
      </c>
      <c r="D1384" s="17" t="s">
        <v>2618</v>
      </c>
      <c r="E1384" s="17" t="s">
        <v>2492</v>
      </c>
      <c r="F1384" s="9" t="s">
        <v>2414</v>
      </c>
      <c r="G1384" s="9" t="s">
        <v>2414</v>
      </c>
      <c r="H1384" s="9" t="s">
        <v>76</v>
      </c>
      <c r="I1384" s="8" t="s">
        <v>50</v>
      </c>
      <c r="J1384" s="9" t="s">
        <v>77</v>
      </c>
      <c r="K1384" s="9" t="s">
        <v>2619</v>
      </c>
      <c r="L1384" s="8" t="str">
        <f t="shared" si="42"/>
        <v>Oakland_CA</v>
      </c>
      <c r="M1384" s="9" t="str">
        <f t="shared" si="43"/>
        <v>-122.273071289062_Transit</v>
      </c>
      <c r="N1384" s="9" t="s">
        <v>52</v>
      </c>
      <c r="O1384" s="5">
        <v>1</v>
      </c>
      <c r="P1384" s="5"/>
      <c r="Q1384">
        <f>VLOOKUP($L1384,LocID!$B$2:$I$966, 7, FALSE)</f>
        <v>-122.273071289062</v>
      </c>
      <c r="S1384"/>
    </row>
    <row r="1385" spans="1:19" ht="33" x14ac:dyDescent="0.25">
      <c r="A1385" s="5">
        <v>248</v>
      </c>
      <c r="B1385" s="6">
        <v>2015.1079999999999</v>
      </c>
      <c r="C1385" s="9" t="s">
        <v>138</v>
      </c>
      <c r="D1385" s="9" t="s">
        <v>2620</v>
      </c>
      <c r="E1385" s="9" t="s">
        <v>2435</v>
      </c>
      <c r="F1385" s="9" t="s">
        <v>2414</v>
      </c>
      <c r="G1385" s="9" t="s">
        <v>2414</v>
      </c>
      <c r="H1385" s="9" t="s">
        <v>76</v>
      </c>
      <c r="I1385" s="8" t="s">
        <v>50</v>
      </c>
      <c r="J1385" s="9" t="s">
        <v>77</v>
      </c>
      <c r="K1385" s="9" t="s">
        <v>23</v>
      </c>
      <c r="L1385" s="8" t="str">
        <f t="shared" si="42"/>
        <v>Oakland_CA</v>
      </c>
      <c r="M1385" s="9" t="str">
        <f t="shared" si="43"/>
        <v>-122.273071289062_Multimodal</v>
      </c>
      <c r="N1385" s="9" t="s">
        <v>23</v>
      </c>
      <c r="O1385" s="5"/>
      <c r="P1385" s="5"/>
      <c r="Q1385">
        <f>VLOOKUP($L1385,LocID!$B$2:$I$966, 7, FALSE)</f>
        <v>-122.273071289062</v>
      </c>
      <c r="S1385"/>
    </row>
    <row r="1386" spans="1:19" ht="33" x14ac:dyDescent="0.25">
      <c r="A1386" s="5">
        <v>282</v>
      </c>
      <c r="B1386" s="6">
        <v>2015.1431</v>
      </c>
      <c r="C1386" s="9" t="s">
        <v>138</v>
      </c>
      <c r="D1386" s="17" t="s">
        <v>2621</v>
      </c>
      <c r="E1386" s="17" t="s">
        <v>2467</v>
      </c>
      <c r="F1386" s="9" t="s">
        <v>2414</v>
      </c>
      <c r="G1386" s="9" t="s">
        <v>2414</v>
      </c>
      <c r="H1386" s="9" t="s">
        <v>76</v>
      </c>
      <c r="I1386" s="8" t="s">
        <v>50</v>
      </c>
      <c r="J1386" s="9" t="s">
        <v>77</v>
      </c>
      <c r="K1386" s="9" t="s">
        <v>26</v>
      </c>
      <c r="L1386" s="8" t="str">
        <f t="shared" si="42"/>
        <v>Oakland_CA</v>
      </c>
      <c r="M1386" s="9" t="str">
        <f t="shared" si="43"/>
        <v>-122.273071289062_Parking and TDM</v>
      </c>
      <c r="N1386" s="9" t="s">
        <v>26</v>
      </c>
      <c r="O1386" s="5"/>
      <c r="P1386" s="5"/>
      <c r="Q1386">
        <f>VLOOKUP($L1386,LocID!$B$2:$I$966, 7, FALSE)</f>
        <v>-122.273071289062</v>
      </c>
      <c r="S1386"/>
    </row>
    <row r="1387" spans="1:19" ht="22.5" x14ac:dyDescent="0.25">
      <c r="A1387" s="5">
        <v>293</v>
      </c>
      <c r="B1387" s="6">
        <v>2015.1469999999999</v>
      </c>
      <c r="C1387" s="9" t="s">
        <v>138</v>
      </c>
      <c r="D1387" s="9" t="s">
        <v>2622</v>
      </c>
      <c r="E1387" s="9" t="s">
        <v>2623</v>
      </c>
      <c r="F1387" s="9" t="s">
        <v>2414</v>
      </c>
      <c r="G1387" s="9" t="s">
        <v>2414</v>
      </c>
      <c r="H1387" s="9" t="s">
        <v>76</v>
      </c>
      <c r="I1387" s="8" t="s">
        <v>50</v>
      </c>
      <c r="J1387" s="9" t="s">
        <v>77</v>
      </c>
      <c r="K1387" s="9" t="s">
        <v>188</v>
      </c>
      <c r="L1387" s="8" t="str">
        <f t="shared" si="42"/>
        <v>Oakland_CA</v>
      </c>
      <c r="M1387" s="9" t="str">
        <f t="shared" si="43"/>
        <v>-122.273071289062_Design and Engineering</v>
      </c>
      <c r="N1387" s="9" t="s">
        <v>188</v>
      </c>
      <c r="O1387" s="5"/>
      <c r="P1387" s="5"/>
      <c r="Q1387">
        <f>VLOOKUP($L1387,LocID!$B$2:$I$966, 7, FALSE)</f>
        <v>-122.273071289062</v>
      </c>
      <c r="S1387"/>
    </row>
    <row r="1388" spans="1:19" ht="22.5" x14ac:dyDescent="0.25">
      <c r="A1388" s="5">
        <v>300</v>
      </c>
      <c r="B1388" s="6">
        <v>2015.15</v>
      </c>
      <c r="C1388" s="9" t="s">
        <v>138</v>
      </c>
      <c r="D1388" s="9" t="s">
        <v>2624</v>
      </c>
      <c r="E1388" s="9" t="s">
        <v>2625</v>
      </c>
      <c r="F1388" s="9" t="s">
        <v>2414</v>
      </c>
      <c r="G1388" s="9" t="s">
        <v>2414</v>
      </c>
      <c r="H1388" s="9" t="s">
        <v>76</v>
      </c>
      <c r="I1388" s="8" t="s">
        <v>50</v>
      </c>
      <c r="J1388" s="9" t="s">
        <v>77</v>
      </c>
      <c r="K1388" s="9" t="s">
        <v>188</v>
      </c>
      <c r="L1388" s="8" t="str">
        <f t="shared" si="42"/>
        <v>Oakland_CA</v>
      </c>
      <c r="M1388" s="9" t="str">
        <f t="shared" si="43"/>
        <v>-122.273071289062_Design and Engineering</v>
      </c>
      <c r="N1388" s="9" t="s">
        <v>188</v>
      </c>
      <c r="O1388" s="5"/>
      <c r="P1388" s="5"/>
      <c r="Q1388">
        <f>VLOOKUP($L1388,LocID!$B$2:$I$966, 7, FALSE)</f>
        <v>-122.273071289062</v>
      </c>
      <c r="S1388"/>
    </row>
    <row r="1389" spans="1:19" ht="33" x14ac:dyDescent="0.25">
      <c r="A1389" s="5">
        <v>1653</v>
      </c>
      <c r="B1389" s="6">
        <v>2012.5329999999999</v>
      </c>
      <c r="C1389" s="12" t="s">
        <v>110</v>
      </c>
      <c r="D1389" s="12" t="s">
        <v>2626</v>
      </c>
      <c r="E1389" s="12" t="s">
        <v>2105</v>
      </c>
      <c r="F1389" s="12" t="s">
        <v>2105</v>
      </c>
      <c r="G1389" s="24" t="s">
        <v>2414</v>
      </c>
      <c r="H1389" s="12" t="s">
        <v>76</v>
      </c>
      <c r="I1389" s="8" t="s">
        <v>50</v>
      </c>
      <c r="J1389" s="12" t="s">
        <v>77</v>
      </c>
      <c r="K1389" s="12" t="s">
        <v>26</v>
      </c>
      <c r="L1389" s="8" t="str">
        <f t="shared" si="42"/>
        <v>Oakland_CA</v>
      </c>
      <c r="M1389" s="9" t="str">
        <f t="shared" si="43"/>
        <v>-122.273071289062_Parking and TDM</v>
      </c>
      <c r="N1389" s="12" t="s">
        <v>26</v>
      </c>
      <c r="O1389" s="5"/>
      <c r="P1389" s="5"/>
      <c r="Q1389">
        <f>VLOOKUP($L1389,LocID!$B$2:$I$966, 7, FALSE)</f>
        <v>-122.273071289062</v>
      </c>
      <c r="S1389"/>
    </row>
    <row r="1390" spans="1:19" ht="33" x14ac:dyDescent="0.25">
      <c r="A1390" s="5">
        <v>568</v>
      </c>
      <c r="B1390" s="13">
        <v>2008.008</v>
      </c>
      <c r="C1390" s="8" t="s">
        <v>104</v>
      </c>
      <c r="D1390" s="11" t="s">
        <v>2627</v>
      </c>
      <c r="E1390" s="8" t="s">
        <v>2628</v>
      </c>
      <c r="F1390" s="10" t="s">
        <v>2629</v>
      </c>
      <c r="G1390" s="10" t="s">
        <v>2629</v>
      </c>
      <c r="H1390" s="8" t="s">
        <v>76</v>
      </c>
      <c r="I1390" s="8" t="s">
        <v>50</v>
      </c>
      <c r="J1390" s="8" t="s">
        <v>77</v>
      </c>
      <c r="K1390" s="8" t="s">
        <v>23</v>
      </c>
      <c r="L1390" s="8" t="str">
        <f t="shared" si="42"/>
        <v>Oceanside_CA</v>
      </c>
      <c r="M1390" s="9" t="str">
        <f t="shared" si="43"/>
        <v>-117.380577087402_Multimodal</v>
      </c>
      <c r="N1390" s="8" t="s">
        <v>23</v>
      </c>
      <c r="O1390" s="5"/>
      <c r="P1390" s="5"/>
      <c r="Q1390">
        <f>VLOOKUP($L1390,LocID!$B$2:$I$966, 7, FALSE)</f>
        <v>-117.380577087402</v>
      </c>
      <c r="S1390"/>
    </row>
    <row r="1391" spans="1:19" ht="33" x14ac:dyDescent="0.25">
      <c r="A1391" s="5">
        <v>2405</v>
      </c>
      <c r="B1391" s="6">
        <v>2014.104</v>
      </c>
      <c r="C1391" s="8" t="s">
        <v>92</v>
      </c>
      <c r="D1391" s="16" t="s">
        <v>2630</v>
      </c>
      <c r="E1391" s="16" t="s">
        <v>2631</v>
      </c>
      <c r="F1391" s="8" t="s">
        <v>2632</v>
      </c>
      <c r="G1391" s="8" t="s">
        <v>2632</v>
      </c>
      <c r="H1391" s="8" t="s">
        <v>76</v>
      </c>
      <c r="I1391" s="8" t="s">
        <v>50</v>
      </c>
      <c r="J1391" s="8" t="s">
        <v>77</v>
      </c>
      <c r="K1391" s="12" t="s">
        <v>23</v>
      </c>
      <c r="L1391" s="8" t="str">
        <f t="shared" si="42"/>
        <v>Ojai_CA</v>
      </c>
      <c r="M1391" s="9" t="str">
        <f t="shared" si="43"/>
        <v>-119.246658325195_Multimodal</v>
      </c>
      <c r="N1391" s="12" t="s">
        <v>23</v>
      </c>
      <c r="O1391" s="5"/>
      <c r="P1391" s="5"/>
      <c r="Q1391">
        <f>VLOOKUP($L1391,LocID!$B$2:$I$966, 7, FALSE)</f>
        <v>-119.246658325195</v>
      </c>
      <c r="S1391"/>
    </row>
    <row r="1392" spans="1:19" x14ac:dyDescent="0.25">
      <c r="A1392" s="5">
        <v>1790</v>
      </c>
      <c r="B1392" s="25">
        <v>2012.5260000000001</v>
      </c>
      <c r="C1392" s="24" t="s">
        <v>90</v>
      </c>
      <c r="D1392" s="24" t="s">
        <v>2633</v>
      </c>
      <c r="E1392" s="24" t="s">
        <v>2634</v>
      </c>
      <c r="F1392" s="24" t="s">
        <v>2635</v>
      </c>
      <c r="G1392" s="24" t="s">
        <v>2635</v>
      </c>
      <c r="H1392" s="24" t="s">
        <v>2636</v>
      </c>
      <c r="I1392" s="8" t="s">
        <v>50</v>
      </c>
      <c r="J1392" s="24" t="s">
        <v>220</v>
      </c>
      <c r="K1392" s="12" t="s">
        <v>52</v>
      </c>
      <c r="L1392" s="8" t="str">
        <f t="shared" si="42"/>
        <v>Oklahoma City_OK</v>
      </c>
      <c r="M1392" s="9" t="str">
        <f t="shared" si="43"/>
        <v>-97.5210723876953_Transit</v>
      </c>
      <c r="N1392" s="12" t="s">
        <v>52</v>
      </c>
      <c r="O1392" s="5"/>
      <c r="P1392" s="5"/>
      <c r="Q1392">
        <f>VLOOKUP($L1392,LocID!$B$2:$I$966, 7, FALSE)</f>
        <v>-97.521072387695298</v>
      </c>
      <c r="S1392"/>
    </row>
    <row r="1393" spans="1:19" x14ac:dyDescent="0.25">
      <c r="A1393" s="5">
        <v>1650</v>
      </c>
      <c r="B1393" s="25">
        <v>2012.7049999999999</v>
      </c>
      <c r="C1393" s="24" t="s">
        <v>110</v>
      </c>
      <c r="D1393" s="24" t="s">
        <v>2637</v>
      </c>
      <c r="E1393" s="24" t="s">
        <v>2638</v>
      </c>
      <c r="F1393" s="24" t="s">
        <v>2639</v>
      </c>
      <c r="G1393" s="24" t="s">
        <v>2639</v>
      </c>
      <c r="H1393" s="24" t="s">
        <v>1619</v>
      </c>
      <c r="I1393" s="8" t="s">
        <v>50</v>
      </c>
      <c r="J1393" s="24" t="s">
        <v>61</v>
      </c>
      <c r="K1393" s="12" t="s">
        <v>52</v>
      </c>
      <c r="L1393" s="8" t="str">
        <f t="shared" si="42"/>
        <v>Olathe_KS</v>
      </c>
      <c r="M1393" s="9" t="str">
        <f t="shared" si="43"/>
        <v>-94.8188705444335_Transit</v>
      </c>
      <c r="N1393" s="12" t="s">
        <v>52</v>
      </c>
      <c r="O1393" s="5"/>
      <c r="P1393" s="5"/>
      <c r="Q1393">
        <f>VLOOKUP($L1393,LocID!$B$2:$I$966, 7, FALSE)</f>
        <v>-94.818870544433594</v>
      </c>
      <c r="S1393"/>
    </row>
    <row r="1394" spans="1:19" ht="33" x14ac:dyDescent="0.25">
      <c r="A1394" s="5">
        <v>901</v>
      </c>
      <c r="B1394" s="6">
        <v>2009.4860000000001</v>
      </c>
      <c r="C1394" s="8" t="s">
        <v>56</v>
      </c>
      <c r="D1394" s="11" t="s">
        <v>2640</v>
      </c>
      <c r="E1394" s="8" t="s">
        <v>714</v>
      </c>
      <c r="F1394" s="10" t="s">
        <v>2641</v>
      </c>
      <c r="G1394" s="10" t="s">
        <v>2641</v>
      </c>
      <c r="H1394" s="8" t="s">
        <v>107</v>
      </c>
      <c r="I1394" s="8" t="s">
        <v>50</v>
      </c>
      <c r="J1394" s="8" t="s">
        <v>51</v>
      </c>
      <c r="K1394" s="8" t="s">
        <v>23</v>
      </c>
      <c r="L1394" s="8" t="str">
        <f t="shared" si="42"/>
        <v>Old Westbury_NY</v>
      </c>
      <c r="M1394" s="9" t="str">
        <f t="shared" si="43"/>
        <v>-73.6003036499023_Multimodal</v>
      </c>
      <c r="N1394" s="8" t="s">
        <v>23</v>
      </c>
      <c r="O1394" s="5"/>
      <c r="P1394" s="5"/>
      <c r="Q1394">
        <f>VLOOKUP($L1394,LocID!$B$2:$I$966, 7, FALSE)</f>
        <v>-73.600303649902301</v>
      </c>
      <c r="S1394"/>
    </row>
    <row r="1395" spans="1:19" x14ac:dyDescent="0.25">
      <c r="A1395" s="5">
        <v>358</v>
      </c>
      <c r="B1395" s="13">
        <v>2007.232</v>
      </c>
      <c r="C1395" s="10">
        <v>2007</v>
      </c>
      <c r="D1395" s="10" t="s">
        <v>2642</v>
      </c>
      <c r="E1395" s="10" t="s">
        <v>2643</v>
      </c>
      <c r="F1395" s="10" t="s">
        <v>2644</v>
      </c>
      <c r="G1395" s="10" t="s">
        <v>2644</v>
      </c>
      <c r="H1395" s="10" t="s">
        <v>261</v>
      </c>
      <c r="I1395" s="8" t="s">
        <v>50</v>
      </c>
      <c r="J1395" s="10" t="s">
        <v>123</v>
      </c>
      <c r="K1395" s="10" t="s">
        <v>98</v>
      </c>
      <c r="L1395" s="8" t="str">
        <f t="shared" si="42"/>
        <v>Olympia_WA</v>
      </c>
      <c r="M1395" s="9" t="str">
        <f t="shared" si="43"/>
        <v>-122.891357421875_PACT</v>
      </c>
      <c r="N1395" s="10" t="s">
        <v>98</v>
      </c>
      <c r="O1395" s="5"/>
      <c r="P1395" s="5"/>
      <c r="Q1395">
        <f>VLOOKUP($L1395,LocID!$B$2:$I$966, 7, FALSE)</f>
        <v>-122.891357421875</v>
      </c>
      <c r="S1395"/>
    </row>
    <row r="1396" spans="1:19" x14ac:dyDescent="0.25">
      <c r="A1396" s="5">
        <v>431</v>
      </c>
      <c r="B1396" s="6">
        <v>2007.1379999999999</v>
      </c>
      <c r="C1396" s="8">
        <v>2007</v>
      </c>
      <c r="D1396" s="8" t="s">
        <v>2645</v>
      </c>
      <c r="E1396" s="8" t="s">
        <v>2646</v>
      </c>
      <c r="F1396" s="10" t="s">
        <v>2644</v>
      </c>
      <c r="G1396" s="10" t="s">
        <v>2644</v>
      </c>
      <c r="H1396" s="8" t="s">
        <v>261</v>
      </c>
      <c r="I1396" s="8" t="s">
        <v>50</v>
      </c>
      <c r="J1396" s="10" t="s">
        <v>123</v>
      </c>
      <c r="K1396" s="8" t="s">
        <v>98</v>
      </c>
      <c r="L1396" s="8" t="str">
        <f t="shared" si="42"/>
        <v>Olympia_WA</v>
      </c>
      <c r="M1396" s="9" t="str">
        <f t="shared" si="43"/>
        <v>-122.891357421875_PACT</v>
      </c>
      <c r="N1396" s="8" t="s">
        <v>98</v>
      </c>
      <c r="O1396" s="5"/>
      <c r="P1396" s="5"/>
      <c r="Q1396">
        <f>VLOOKUP($L1396,LocID!$B$2:$I$966, 7, FALSE)</f>
        <v>-122.891357421875</v>
      </c>
      <c r="S1396"/>
    </row>
    <row r="1397" spans="1:19" x14ac:dyDescent="0.25">
      <c r="A1397" s="5">
        <v>441</v>
      </c>
      <c r="B1397" s="6">
        <v>2007.16</v>
      </c>
      <c r="C1397" s="8">
        <v>2007</v>
      </c>
      <c r="D1397" s="8" t="s">
        <v>2647</v>
      </c>
      <c r="E1397" s="8" t="s">
        <v>2646</v>
      </c>
      <c r="F1397" s="10" t="s">
        <v>2644</v>
      </c>
      <c r="G1397" s="10" t="s">
        <v>2644</v>
      </c>
      <c r="H1397" s="8" t="s">
        <v>261</v>
      </c>
      <c r="I1397" s="8" t="s">
        <v>50</v>
      </c>
      <c r="J1397" s="10" t="s">
        <v>123</v>
      </c>
      <c r="K1397" s="8" t="s">
        <v>98</v>
      </c>
      <c r="L1397" s="8" t="str">
        <f t="shared" si="42"/>
        <v>Olympia_WA</v>
      </c>
      <c r="M1397" s="9" t="str">
        <f t="shared" si="43"/>
        <v>-122.891357421875_PACT</v>
      </c>
      <c r="N1397" s="8" t="s">
        <v>98</v>
      </c>
      <c r="O1397" s="5"/>
      <c r="P1397" s="5"/>
      <c r="Q1397">
        <f>VLOOKUP($L1397,LocID!$B$2:$I$966, 7, FALSE)</f>
        <v>-122.891357421875</v>
      </c>
      <c r="S1397"/>
    </row>
    <row r="1398" spans="1:19" ht="33" x14ac:dyDescent="0.25">
      <c r="A1398" s="5">
        <v>629</v>
      </c>
      <c r="B1398" s="6">
        <v>2008.049</v>
      </c>
      <c r="C1398" s="8" t="s">
        <v>29</v>
      </c>
      <c r="D1398" s="11" t="s">
        <v>2648</v>
      </c>
      <c r="E1398" s="8" t="s">
        <v>2649</v>
      </c>
      <c r="F1398" s="10" t="s">
        <v>2644</v>
      </c>
      <c r="G1398" s="10" t="s">
        <v>2644</v>
      </c>
      <c r="H1398" s="8" t="s">
        <v>261</v>
      </c>
      <c r="I1398" s="8" t="s">
        <v>50</v>
      </c>
      <c r="J1398" s="8" t="s">
        <v>123</v>
      </c>
      <c r="K1398" s="8" t="s">
        <v>23</v>
      </c>
      <c r="L1398" s="8" t="str">
        <f t="shared" si="42"/>
        <v>Olympia_WA</v>
      </c>
      <c r="M1398" s="9" t="str">
        <f t="shared" si="43"/>
        <v>-122.891357421875_Multimodal</v>
      </c>
      <c r="N1398" s="8" t="s">
        <v>23</v>
      </c>
      <c r="O1398" s="5"/>
      <c r="P1398" s="5"/>
      <c r="Q1398">
        <f>VLOOKUP($L1398,LocID!$B$2:$I$966, 7, FALSE)</f>
        <v>-122.891357421875</v>
      </c>
      <c r="S1398"/>
    </row>
    <row r="1399" spans="1:19" ht="33" x14ac:dyDescent="0.25">
      <c r="A1399" s="5">
        <v>813</v>
      </c>
      <c r="B1399" s="6">
        <v>2009.287</v>
      </c>
      <c r="C1399" s="8" t="s">
        <v>39</v>
      </c>
      <c r="D1399" s="11" t="s">
        <v>2650</v>
      </c>
      <c r="E1399" s="8" t="s">
        <v>2651</v>
      </c>
      <c r="F1399" s="10" t="s">
        <v>2644</v>
      </c>
      <c r="G1399" s="10" t="s">
        <v>2644</v>
      </c>
      <c r="H1399" s="8" t="s">
        <v>261</v>
      </c>
      <c r="I1399" s="8" t="s">
        <v>50</v>
      </c>
      <c r="J1399" s="8" t="s">
        <v>123</v>
      </c>
      <c r="K1399" s="8" t="s">
        <v>23</v>
      </c>
      <c r="L1399" s="8" t="str">
        <f t="shared" si="42"/>
        <v>Olympia_WA</v>
      </c>
      <c r="M1399" s="9" t="str">
        <f t="shared" si="43"/>
        <v>-122.891357421875_Multimodal</v>
      </c>
      <c r="N1399" s="8" t="s">
        <v>23</v>
      </c>
      <c r="O1399" s="5"/>
      <c r="P1399" s="5"/>
      <c r="Q1399">
        <f>VLOOKUP($L1399,LocID!$B$2:$I$966, 7, FALSE)</f>
        <v>-122.891357421875</v>
      </c>
      <c r="S1399"/>
    </row>
    <row r="1400" spans="1:19" ht="33" x14ac:dyDescent="0.25">
      <c r="A1400" s="5">
        <v>839</v>
      </c>
      <c r="B1400" s="6">
        <v>2009.2760000000001</v>
      </c>
      <c r="C1400" s="8" t="s">
        <v>41</v>
      </c>
      <c r="D1400" s="11" t="s">
        <v>2652</v>
      </c>
      <c r="E1400" s="8" t="s">
        <v>2653</v>
      </c>
      <c r="F1400" s="10" t="s">
        <v>2644</v>
      </c>
      <c r="G1400" s="10" t="s">
        <v>2644</v>
      </c>
      <c r="H1400" s="8" t="s">
        <v>261</v>
      </c>
      <c r="I1400" s="8" t="s">
        <v>50</v>
      </c>
      <c r="J1400" s="8" t="s">
        <v>123</v>
      </c>
      <c r="K1400" s="11" t="s">
        <v>23</v>
      </c>
      <c r="L1400" s="8" t="str">
        <f t="shared" si="42"/>
        <v>Olympia_WA</v>
      </c>
      <c r="M1400" s="9" t="str">
        <f t="shared" si="43"/>
        <v>-122.891357421875_Multimodal</v>
      </c>
      <c r="N1400" s="11" t="s">
        <v>23</v>
      </c>
      <c r="O1400" s="5"/>
      <c r="P1400" s="5"/>
      <c r="Q1400">
        <f>VLOOKUP($L1400,LocID!$B$2:$I$966, 7, FALSE)</f>
        <v>-122.891357421875</v>
      </c>
      <c r="S1400"/>
    </row>
    <row r="1401" spans="1:19" ht="33" x14ac:dyDescent="0.25">
      <c r="A1401" s="5">
        <v>869</v>
      </c>
      <c r="B1401" s="6">
        <v>2009.326</v>
      </c>
      <c r="C1401" s="8" t="s">
        <v>41</v>
      </c>
      <c r="D1401" s="11" t="s">
        <v>2654</v>
      </c>
      <c r="E1401" s="8" t="s">
        <v>2655</v>
      </c>
      <c r="F1401" s="10" t="s">
        <v>2644</v>
      </c>
      <c r="G1401" s="10" t="s">
        <v>2644</v>
      </c>
      <c r="H1401" s="8" t="s">
        <v>261</v>
      </c>
      <c r="I1401" s="8" t="s">
        <v>50</v>
      </c>
      <c r="J1401" s="8" t="s">
        <v>123</v>
      </c>
      <c r="K1401" s="11" t="s">
        <v>23</v>
      </c>
      <c r="L1401" s="8" t="str">
        <f t="shared" si="42"/>
        <v>Olympia_WA</v>
      </c>
      <c r="M1401" s="9" t="str">
        <f t="shared" si="43"/>
        <v>-122.891357421875_Multimodal</v>
      </c>
      <c r="N1401" s="11" t="s">
        <v>23</v>
      </c>
      <c r="O1401" s="5"/>
      <c r="P1401" s="5"/>
      <c r="Q1401">
        <f>VLOOKUP($L1401,LocID!$B$2:$I$966, 7, FALSE)</f>
        <v>-122.891357421875</v>
      </c>
      <c r="S1401"/>
    </row>
    <row r="1402" spans="1:19" x14ac:dyDescent="0.25">
      <c r="A1402" s="5">
        <v>985</v>
      </c>
      <c r="B1402" s="6">
        <v>2010.1389999999999</v>
      </c>
      <c r="C1402" s="8" t="s">
        <v>82</v>
      </c>
      <c r="D1402" s="11" t="s">
        <v>2656</v>
      </c>
      <c r="E1402" s="8" t="s">
        <v>2657</v>
      </c>
      <c r="F1402" s="10" t="s">
        <v>2644</v>
      </c>
      <c r="G1402" s="10" t="s">
        <v>2644</v>
      </c>
      <c r="H1402" s="8" t="s">
        <v>261</v>
      </c>
      <c r="I1402" s="8" t="s">
        <v>50</v>
      </c>
      <c r="J1402" s="8" t="s">
        <v>123</v>
      </c>
      <c r="K1402" s="8" t="s">
        <v>98</v>
      </c>
      <c r="L1402" s="8" t="str">
        <f t="shared" si="42"/>
        <v>Olympia_WA</v>
      </c>
      <c r="M1402" s="9" t="str">
        <f t="shared" si="43"/>
        <v>-122.891357421875_PACT</v>
      </c>
      <c r="N1402" s="8" t="s">
        <v>98</v>
      </c>
      <c r="O1402" s="5"/>
      <c r="P1402" s="5"/>
      <c r="Q1402">
        <f>VLOOKUP($L1402,LocID!$B$2:$I$966, 7, FALSE)</f>
        <v>-122.891357421875</v>
      </c>
      <c r="S1402"/>
    </row>
    <row r="1403" spans="1:19" ht="33" x14ac:dyDescent="0.25">
      <c r="A1403" s="5">
        <v>1092</v>
      </c>
      <c r="B1403" s="6">
        <v>2010.021</v>
      </c>
      <c r="C1403" s="8" t="s">
        <v>68</v>
      </c>
      <c r="D1403" s="11" t="s">
        <v>2658</v>
      </c>
      <c r="E1403" s="8" t="s">
        <v>2659</v>
      </c>
      <c r="F1403" s="10" t="s">
        <v>2644</v>
      </c>
      <c r="G1403" s="10" t="s">
        <v>2644</v>
      </c>
      <c r="H1403" s="8" t="s">
        <v>261</v>
      </c>
      <c r="I1403" s="8" t="s">
        <v>50</v>
      </c>
      <c r="J1403" s="8" t="s">
        <v>123</v>
      </c>
      <c r="K1403" s="8" t="s">
        <v>23</v>
      </c>
      <c r="L1403" s="8" t="str">
        <f t="shared" si="42"/>
        <v>Olympia_WA</v>
      </c>
      <c r="M1403" s="9" t="str">
        <f t="shared" si="43"/>
        <v>-122.891357421875_Multimodal</v>
      </c>
      <c r="N1403" s="8" t="s">
        <v>23</v>
      </c>
      <c r="O1403" s="5"/>
      <c r="P1403" s="5"/>
      <c r="Q1403">
        <f>VLOOKUP($L1403,LocID!$B$2:$I$966, 7, FALSE)</f>
        <v>-122.891357421875</v>
      </c>
      <c r="S1403"/>
    </row>
    <row r="1404" spans="1:19" x14ac:dyDescent="0.25">
      <c r="A1404" s="5">
        <v>1605</v>
      </c>
      <c r="B1404" s="13">
        <v>2012.173</v>
      </c>
      <c r="C1404" s="10" t="s">
        <v>87</v>
      </c>
      <c r="D1404" s="10" t="s">
        <v>2660</v>
      </c>
      <c r="E1404" s="10" t="s">
        <v>2661</v>
      </c>
      <c r="F1404" s="10" t="s">
        <v>2644</v>
      </c>
      <c r="G1404" s="10" t="s">
        <v>2644</v>
      </c>
      <c r="H1404" s="10" t="s">
        <v>261</v>
      </c>
      <c r="I1404" s="8" t="s">
        <v>50</v>
      </c>
      <c r="J1404" s="10" t="s">
        <v>123</v>
      </c>
      <c r="K1404" s="10" t="s">
        <v>98</v>
      </c>
      <c r="L1404" s="8" t="str">
        <f t="shared" si="42"/>
        <v>Olympia_WA</v>
      </c>
      <c r="M1404" s="9" t="str">
        <f t="shared" si="43"/>
        <v>-122.891357421875_PACT</v>
      </c>
      <c r="N1404" s="10" t="s">
        <v>98</v>
      </c>
      <c r="O1404" s="5"/>
      <c r="P1404" s="5"/>
      <c r="Q1404">
        <f>VLOOKUP($L1404,LocID!$B$2:$I$966, 7, FALSE)</f>
        <v>-122.891357421875</v>
      </c>
      <c r="S1404"/>
    </row>
    <row r="1405" spans="1:19" x14ac:dyDescent="0.25">
      <c r="A1405" s="5">
        <v>1669</v>
      </c>
      <c r="B1405" s="6">
        <v>2012.4749999999999</v>
      </c>
      <c r="C1405" s="8" t="s">
        <v>110</v>
      </c>
      <c r="D1405" s="8" t="s">
        <v>2662</v>
      </c>
      <c r="E1405" s="8" t="s">
        <v>2663</v>
      </c>
      <c r="F1405" s="8" t="s">
        <v>2644</v>
      </c>
      <c r="G1405" s="8" t="s">
        <v>2644</v>
      </c>
      <c r="H1405" s="8" t="s">
        <v>261</v>
      </c>
      <c r="I1405" s="8" t="s">
        <v>50</v>
      </c>
      <c r="J1405" s="8" t="s">
        <v>123</v>
      </c>
      <c r="K1405" s="12" t="s">
        <v>52</v>
      </c>
      <c r="L1405" s="8" t="str">
        <f t="shared" si="42"/>
        <v>Olympia_WA</v>
      </c>
      <c r="M1405" s="9" t="str">
        <f t="shared" si="43"/>
        <v>-122.891357421875_Transit</v>
      </c>
      <c r="N1405" s="12" t="s">
        <v>52</v>
      </c>
      <c r="O1405" s="5"/>
      <c r="P1405" s="5"/>
      <c r="Q1405">
        <f>VLOOKUP($L1405,LocID!$B$2:$I$966, 7, FALSE)</f>
        <v>-122.891357421875</v>
      </c>
      <c r="S1405"/>
    </row>
    <row r="1406" spans="1:19" x14ac:dyDescent="0.25">
      <c r="A1406" s="5">
        <v>2249</v>
      </c>
      <c r="B1406" s="6">
        <v>2014.0156999999999</v>
      </c>
      <c r="C1406" s="8" t="s">
        <v>151</v>
      </c>
      <c r="D1406" s="8" t="s">
        <v>2664</v>
      </c>
      <c r="E1406" s="8" t="s">
        <v>2661</v>
      </c>
      <c r="F1406" s="8" t="s">
        <v>2644</v>
      </c>
      <c r="G1406" s="8" t="s">
        <v>2644</v>
      </c>
      <c r="H1406" s="8" t="s">
        <v>261</v>
      </c>
      <c r="I1406" s="8" t="s">
        <v>50</v>
      </c>
      <c r="J1406" s="8" t="s">
        <v>123</v>
      </c>
      <c r="K1406" s="8" t="s">
        <v>52</v>
      </c>
      <c r="L1406" s="8" t="str">
        <f t="shared" si="42"/>
        <v>Olympia_WA</v>
      </c>
      <c r="M1406" s="9" t="str">
        <f t="shared" si="43"/>
        <v>-122.891357421875_Transit</v>
      </c>
      <c r="N1406" s="8" t="s">
        <v>52</v>
      </c>
      <c r="O1406" s="5"/>
      <c r="P1406" s="5"/>
      <c r="Q1406">
        <f>VLOOKUP($L1406,LocID!$B$2:$I$966, 7, FALSE)</f>
        <v>-122.891357421875</v>
      </c>
      <c r="S1406"/>
    </row>
    <row r="1407" spans="1:19" ht="33" x14ac:dyDescent="0.25">
      <c r="A1407" s="5">
        <v>2406</v>
      </c>
      <c r="B1407" s="6">
        <v>2014.0598</v>
      </c>
      <c r="C1407" s="8" t="s">
        <v>92</v>
      </c>
      <c r="D1407" s="8" t="s">
        <v>2665</v>
      </c>
      <c r="E1407" s="8" t="s">
        <v>2649</v>
      </c>
      <c r="F1407" s="8" t="s">
        <v>2644</v>
      </c>
      <c r="G1407" s="8" t="s">
        <v>2644</v>
      </c>
      <c r="H1407" s="8" t="s">
        <v>261</v>
      </c>
      <c r="I1407" s="8" t="s">
        <v>50</v>
      </c>
      <c r="J1407" s="8" t="s">
        <v>123</v>
      </c>
      <c r="K1407" s="12" t="s">
        <v>23</v>
      </c>
      <c r="L1407" s="8" t="str">
        <f t="shared" si="42"/>
        <v>Olympia_WA</v>
      </c>
      <c r="M1407" s="9" t="str">
        <f t="shared" si="43"/>
        <v>-122.891357421875_Multimodal</v>
      </c>
      <c r="N1407" s="12" t="s">
        <v>23</v>
      </c>
      <c r="O1407" s="5"/>
      <c r="P1407" s="5"/>
      <c r="Q1407">
        <f>VLOOKUP($L1407,LocID!$B$2:$I$966, 7, FALSE)</f>
        <v>-122.891357421875</v>
      </c>
      <c r="S1407"/>
    </row>
    <row r="1408" spans="1:19" ht="33" x14ac:dyDescent="0.25">
      <c r="A1408" s="5">
        <v>143</v>
      </c>
      <c r="B1408" s="6">
        <v>2015.0586000000001</v>
      </c>
      <c r="C1408" s="9" t="s">
        <v>138</v>
      </c>
      <c r="D1408" s="17" t="s">
        <v>2666</v>
      </c>
      <c r="E1408" s="17" t="s">
        <v>2667</v>
      </c>
      <c r="F1408" s="8" t="s">
        <v>2644</v>
      </c>
      <c r="G1408" s="8" t="s">
        <v>2644</v>
      </c>
      <c r="H1408" s="8" t="s">
        <v>261</v>
      </c>
      <c r="I1408" s="8" t="s">
        <v>50</v>
      </c>
      <c r="J1408" s="19" t="s">
        <v>123</v>
      </c>
      <c r="K1408" s="8" t="s">
        <v>23</v>
      </c>
      <c r="L1408" s="8" t="str">
        <f t="shared" si="42"/>
        <v>Olympia_WA</v>
      </c>
      <c r="M1408" s="9" t="str">
        <f t="shared" si="43"/>
        <v>-122.891357421875_Multimodal</v>
      </c>
      <c r="N1408" s="8" t="s">
        <v>23</v>
      </c>
      <c r="O1408" s="5"/>
      <c r="P1408" s="5"/>
      <c r="Q1408">
        <f>VLOOKUP($L1408,LocID!$B$2:$I$966, 7, FALSE)</f>
        <v>-122.891357421875</v>
      </c>
      <c r="S1408"/>
    </row>
    <row r="1409" spans="1:19" ht="33" x14ac:dyDescent="0.25">
      <c r="A1409" s="5">
        <v>1915</v>
      </c>
      <c r="B1409" s="6">
        <v>2013.0297</v>
      </c>
      <c r="C1409" s="8" t="s">
        <v>246</v>
      </c>
      <c r="D1409" s="20" t="s">
        <v>2668</v>
      </c>
      <c r="E1409" s="8" t="s">
        <v>2669</v>
      </c>
      <c r="F1409" s="10" t="s">
        <v>2670</v>
      </c>
      <c r="G1409" s="10" t="s">
        <v>2670</v>
      </c>
      <c r="H1409" s="8" t="s">
        <v>1765</v>
      </c>
      <c r="I1409" s="8" t="s">
        <v>50</v>
      </c>
      <c r="J1409" s="8" t="s">
        <v>61</v>
      </c>
      <c r="K1409" s="12" t="s">
        <v>23</v>
      </c>
      <c r="L1409" s="8" t="str">
        <f t="shared" si="42"/>
        <v>Omaha_NE</v>
      </c>
      <c r="M1409" s="9" t="str">
        <f t="shared" si="43"/>
        <v>-95.9405899047851_Multimodal</v>
      </c>
      <c r="N1409" s="12" t="s">
        <v>23</v>
      </c>
      <c r="O1409" s="5"/>
      <c r="P1409" s="5"/>
      <c r="Q1409">
        <f>VLOOKUP($L1409,LocID!$B$2:$I$966, 7, FALSE)</f>
        <v>-95.940589904785099</v>
      </c>
      <c r="S1409"/>
    </row>
    <row r="1410" spans="1:19" x14ac:dyDescent="0.25">
      <c r="A1410" s="5">
        <v>1845</v>
      </c>
      <c r="B1410" s="6">
        <v>2013.0006000000001</v>
      </c>
      <c r="C1410" s="12" t="s">
        <v>62</v>
      </c>
      <c r="D1410" s="12" t="s">
        <v>2671</v>
      </c>
      <c r="E1410" s="15" t="s">
        <v>2672</v>
      </c>
      <c r="F1410" s="15" t="s">
        <v>2673</v>
      </c>
      <c r="G1410" s="15" t="s">
        <v>2673</v>
      </c>
      <c r="H1410" s="15" t="s">
        <v>76</v>
      </c>
      <c r="I1410" s="8" t="s">
        <v>50</v>
      </c>
      <c r="J1410" s="12" t="s">
        <v>77</v>
      </c>
      <c r="K1410" s="12" t="s">
        <v>98</v>
      </c>
      <c r="L1410" s="8" t="str">
        <f t="shared" ref="L1410:L1473" si="44">IF(H1410="INT", G1410&amp;"_"&amp;I1410,  G1410&amp;"_"&amp;H1410)</f>
        <v>Orange_CA</v>
      </c>
      <c r="M1410" s="9" t="str">
        <f t="shared" ref="M1410:M1473" si="45">Q1410&amp;"_"&amp;N1410</f>
        <v>-117.788208007812_PACT</v>
      </c>
      <c r="N1410" s="12" t="s">
        <v>98</v>
      </c>
      <c r="O1410" s="5"/>
      <c r="P1410" s="5"/>
      <c r="Q1410">
        <f>VLOOKUP($L1410,LocID!$B$2:$I$966, 7, FALSE)</f>
        <v>-117.788208007812</v>
      </c>
      <c r="S1410"/>
    </row>
    <row r="1411" spans="1:19" ht="22.5" x14ac:dyDescent="0.25">
      <c r="A1411" s="5">
        <v>676</v>
      </c>
      <c r="B1411" s="6">
        <v>2008.3589999999999</v>
      </c>
      <c r="C1411" s="8" t="s">
        <v>35</v>
      </c>
      <c r="D1411" s="11" t="s">
        <v>2674</v>
      </c>
      <c r="E1411" s="8" t="s">
        <v>2675</v>
      </c>
      <c r="F1411" s="10" t="s">
        <v>2673</v>
      </c>
      <c r="G1411" s="10" t="s">
        <v>2673</v>
      </c>
      <c r="H1411" s="8" t="s">
        <v>49</v>
      </c>
      <c r="I1411" s="8" t="s">
        <v>50</v>
      </c>
      <c r="J1411" s="8" t="s">
        <v>51</v>
      </c>
      <c r="K1411" s="8" t="s">
        <v>26</v>
      </c>
      <c r="L1411" s="8" t="str">
        <f t="shared" si="44"/>
        <v>Orange_MA</v>
      </c>
      <c r="M1411" s="9" t="str">
        <f t="shared" si="45"/>
        <v>-72.3095703125_Parking and TDM</v>
      </c>
      <c r="N1411" s="8" t="s">
        <v>26</v>
      </c>
      <c r="O1411" s="5"/>
      <c r="P1411" s="5"/>
      <c r="Q1411">
        <f>VLOOKUP($L1411,LocID!$B$2:$I$966, 7, FALSE)</f>
        <v>-72.3095703125</v>
      </c>
      <c r="S1411"/>
    </row>
    <row r="1412" spans="1:19" x14ac:dyDescent="0.25">
      <c r="A1412" s="5">
        <v>828</v>
      </c>
      <c r="B1412" s="6">
        <v>2009.3009999999999</v>
      </c>
      <c r="C1412" s="8" t="s">
        <v>41</v>
      </c>
      <c r="D1412" s="11" t="s">
        <v>2676</v>
      </c>
      <c r="E1412" s="8" t="s">
        <v>2677</v>
      </c>
      <c r="F1412" s="10" t="s">
        <v>2678</v>
      </c>
      <c r="G1412" s="10" t="s">
        <v>2678</v>
      </c>
      <c r="H1412" s="8" t="s">
        <v>122</v>
      </c>
      <c r="I1412" s="8" t="s">
        <v>50</v>
      </c>
      <c r="J1412" s="8" t="s">
        <v>123</v>
      </c>
      <c r="K1412" s="8" t="s">
        <v>52</v>
      </c>
      <c r="L1412" s="8" t="str">
        <f t="shared" si="44"/>
        <v>Oregon City_OR</v>
      </c>
      <c r="M1412" s="9" t="str">
        <f t="shared" si="45"/>
        <v>-122.592781066894_Transit</v>
      </c>
      <c r="N1412" s="8" t="s">
        <v>52</v>
      </c>
      <c r="O1412" s="5"/>
      <c r="P1412" s="5"/>
      <c r="Q1412">
        <f>VLOOKUP($L1412,LocID!$B$2:$I$966, 7, FALSE)</f>
        <v>-122.59278106689401</v>
      </c>
      <c r="S1412"/>
    </row>
    <row r="1413" spans="1:19" x14ac:dyDescent="0.25">
      <c r="A1413" s="5">
        <v>25</v>
      </c>
      <c r="B1413" s="6">
        <v>2015.0006000000001</v>
      </c>
      <c r="C1413" s="22" t="s">
        <v>253</v>
      </c>
      <c r="D1413" s="16" t="s">
        <v>2679</v>
      </c>
      <c r="E1413" s="16" t="s">
        <v>2680</v>
      </c>
      <c r="F1413" s="8" t="s">
        <v>2678</v>
      </c>
      <c r="G1413" s="8" t="s">
        <v>2678</v>
      </c>
      <c r="H1413" s="8" t="s">
        <v>122</v>
      </c>
      <c r="I1413" s="8" t="s">
        <v>50</v>
      </c>
      <c r="J1413" s="8" t="s">
        <v>123</v>
      </c>
      <c r="K1413" s="19" t="s">
        <v>52</v>
      </c>
      <c r="L1413" s="8" t="str">
        <f t="shared" si="44"/>
        <v>Oregon City_OR</v>
      </c>
      <c r="M1413" s="9" t="str">
        <f t="shared" si="45"/>
        <v>-122.592781066894_Transit</v>
      </c>
      <c r="N1413" s="19" t="s">
        <v>52</v>
      </c>
      <c r="O1413" s="5"/>
      <c r="P1413" s="5"/>
      <c r="Q1413">
        <f>VLOOKUP($L1413,LocID!$B$2:$I$966, 7, FALSE)</f>
        <v>-122.59278106689401</v>
      </c>
      <c r="S1413"/>
    </row>
    <row r="1414" spans="1:19" x14ac:dyDescent="0.25">
      <c r="A1414" s="5">
        <v>1483</v>
      </c>
      <c r="B1414" s="6">
        <v>2012.1089999999999</v>
      </c>
      <c r="C1414" s="8" t="s">
        <v>147</v>
      </c>
      <c r="D1414" s="8" t="s">
        <v>2681</v>
      </c>
      <c r="E1414" s="8" t="s">
        <v>2682</v>
      </c>
      <c r="F1414" s="10" t="s">
        <v>2683</v>
      </c>
      <c r="G1414" s="10" t="s">
        <v>2683</v>
      </c>
      <c r="H1414" s="8" t="s">
        <v>165</v>
      </c>
      <c r="I1414" s="8" t="s">
        <v>50</v>
      </c>
      <c r="J1414" s="8" t="s">
        <v>161</v>
      </c>
      <c r="K1414" s="8" t="s">
        <v>52</v>
      </c>
      <c r="L1414" s="8" t="str">
        <f t="shared" si="44"/>
        <v>Orlando_FL</v>
      </c>
      <c r="M1414" s="9" t="str">
        <f t="shared" si="45"/>
        <v>-81.3773880004882_Transit</v>
      </c>
      <c r="N1414" s="8" t="s">
        <v>52</v>
      </c>
      <c r="O1414" s="5"/>
      <c r="P1414" s="5"/>
      <c r="Q1414">
        <f>VLOOKUP($L1414,LocID!$B$2:$I$966, 7, FALSE)</f>
        <v>-81.377388000488196</v>
      </c>
      <c r="S1414"/>
    </row>
    <row r="1415" spans="1:19" ht="33" x14ac:dyDescent="0.25">
      <c r="A1415" s="5">
        <v>1829</v>
      </c>
      <c r="B1415" s="6">
        <v>2013.0021999999999</v>
      </c>
      <c r="C1415" s="12" t="s">
        <v>62</v>
      </c>
      <c r="D1415" s="12" t="s">
        <v>2684</v>
      </c>
      <c r="E1415" s="15" t="s">
        <v>2685</v>
      </c>
      <c r="F1415" s="15" t="s">
        <v>2683</v>
      </c>
      <c r="G1415" s="15" t="s">
        <v>2683</v>
      </c>
      <c r="H1415" s="15" t="s">
        <v>165</v>
      </c>
      <c r="I1415" s="8" t="s">
        <v>50</v>
      </c>
      <c r="J1415" s="15" t="s">
        <v>161</v>
      </c>
      <c r="K1415" s="12" t="s">
        <v>23</v>
      </c>
      <c r="L1415" s="8" t="str">
        <f t="shared" si="44"/>
        <v>Orlando_FL</v>
      </c>
      <c r="M1415" s="9" t="str">
        <f t="shared" si="45"/>
        <v>-81.3773880004882_Multimodal</v>
      </c>
      <c r="N1415" s="12" t="s">
        <v>23</v>
      </c>
      <c r="O1415" s="5"/>
      <c r="P1415" s="5"/>
      <c r="Q1415">
        <f>VLOOKUP($L1415,LocID!$B$2:$I$966, 7, FALSE)</f>
        <v>-81.377388000488196</v>
      </c>
      <c r="S1415"/>
    </row>
    <row r="1416" spans="1:19" x14ac:dyDescent="0.25">
      <c r="A1416" s="5">
        <v>1832</v>
      </c>
      <c r="B1416" s="6">
        <v>2012.768</v>
      </c>
      <c r="C1416" s="12" t="s">
        <v>62</v>
      </c>
      <c r="D1416" s="12" t="s">
        <v>2686</v>
      </c>
      <c r="E1416" s="12" t="s">
        <v>2682</v>
      </c>
      <c r="F1416" s="12" t="s">
        <v>2683</v>
      </c>
      <c r="G1416" s="12" t="s">
        <v>2683</v>
      </c>
      <c r="H1416" s="12" t="s">
        <v>165</v>
      </c>
      <c r="I1416" s="8" t="s">
        <v>50</v>
      </c>
      <c r="J1416" s="12" t="s">
        <v>161</v>
      </c>
      <c r="K1416" s="12" t="s">
        <v>52</v>
      </c>
      <c r="L1416" s="8" t="str">
        <f t="shared" si="44"/>
        <v>Orlando_FL</v>
      </c>
      <c r="M1416" s="9" t="str">
        <f t="shared" si="45"/>
        <v>-81.3773880004882_Transit</v>
      </c>
      <c r="N1416" s="12" t="s">
        <v>52</v>
      </c>
      <c r="O1416" s="5"/>
      <c r="P1416" s="5"/>
      <c r="Q1416">
        <f>VLOOKUP($L1416,LocID!$B$2:$I$966, 7, FALSE)</f>
        <v>-81.377388000488196</v>
      </c>
      <c r="S1416"/>
    </row>
    <row r="1417" spans="1:19" x14ac:dyDescent="0.25">
      <c r="A1417" s="5">
        <v>2192</v>
      </c>
      <c r="B1417" s="6">
        <v>2013.0452</v>
      </c>
      <c r="C1417" s="8" t="s">
        <v>115</v>
      </c>
      <c r="D1417" s="8" t="s">
        <v>2687</v>
      </c>
      <c r="E1417" s="8" t="s">
        <v>2688</v>
      </c>
      <c r="F1417" s="10" t="s">
        <v>2683</v>
      </c>
      <c r="G1417" s="10" t="s">
        <v>2683</v>
      </c>
      <c r="H1417" s="8" t="s">
        <v>165</v>
      </c>
      <c r="I1417" s="8" t="s">
        <v>50</v>
      </c>
      <c r="J1417" s="8" t="s">
        <v>161</v>
      </c>
      <c r="K1417" s="12" t="s">
        <v>52</v>
      </c>
      <c r="L1417" s="8" t="str">
        <f t="shared" si="44"/>
        <v>Orlando_FL</v>
      </c>
      <c r="M1417" s="9" t="str">
        <f t="shared" si="45"/>
        <v>-81.3773880004882_Transit</v>
      </c>
      <c r="N1417" s="12" t="s">
        <v>52</v>
      </c>
      <c r="O1417" s="5"/>
      <c r="P1417" s="5"/>
      <c r="Q1417">
        <f>VLOOKUP($L1417,LocID!$B$2:$I$966, 7, FALSE)</f>
        <v>-81.377388000488196</v>
      </c>
      <c r="S1417"/>
    </row>
    <row r="1418" spans="1:19" ht="22.5" x14ac:dyDescent="0.25">
      <c r="A1418" s="5">
        <v>1760</v>
      </c>
      <c r="B1418" s="6">
        <v>2012.961</v>
      </c>
      <c r="C1418" s="12" t="s">
        <v>90</v>
      </c>
      <c r="D1418" s="8" t="s">
        <v>2689</v>
      </c>
      <c r="E1418" s="12" t="s">
        <v>2690</v>
      </c>
      <c r="F1418" s="12" t="s">
        <v>2691</v>
      </c>
      <c r="G1418" s="12" t="s">
        <v>2691</v>
      </c>
      <c r="H1418" s="12" t="s">
        <v>107</v>
      </c>
      <c r="I1418" s="8" t="s">
        <v>50</v>
      </c>
      <c r="J1418" s="12" t="s">
        <v>51</v>
      </c>
      <c r="K1418" s="12" t="s">
        <v>26</v>
      </c>
      <c r="L1418" s="8" t="str">
        <f t="shared" si="44"/>
        <v>Ossining_NY</v>
      </c>
      <c r="M1418" s="9" t="str">
        <f t="shared" si="45"/>
        <v>-73.86083984375_Parking and TDM</v>
      </c>
      <c r="N1418" s="12" t="s">
        <v>26</v>
      </c>
      <c r="O1418" s="5"/>
      <c r="P1418" s="5"/>
      <c r="Q1418">
        <f>VLOOKUP($L1418,LocID!$B$2:$I$966, 7, FALSE)</f>
        <v>-73.86083984375</v>
      </c>
      <c r="S1418"/>
    </row>
    <row r="1419" spans="1:19" ht="33" x14ac:dyDescent="0.25">
      <c r="A1419" s="5">
        <v>1849</v>
      </c>
      <c r="B1419" s="6">
        <v>2013.0003999999999</v>
      </c>
      <c r="C1419" s="12" t="s">
        <v>62</v>
      </c>
      <c r="D1419" s="12" t="s">
        <v>2692</v>
      </c>
      <c r="E1419" s="18" t="s">
        <v>2693</v>
      </c>
      <c r="F1419" s="18" t="s">
        <v>2694</v>
      </c>
      <c r="G1419" s="18" t="s">
        <v>2694</v>
      </c>
      <c r="H1419" s="18" t="s">
        <v>1619</v>
      </c>
      <c r="I1419" s="8" t="s">
        <v>50</v>
      </c>
      <c r="J1419" s="12" t="s">
        <v>61</v>
      </c>
      <c r="K1419" s="12" t="s">
        <v>26</v>
      </c>
      <c r="L1419" s="8" t="str">
        <f t="shared" si="44"/>
        <v>Overland Park_KS</v>
      </c>
      <c r="M1419" s="9" t="str">
        <f t="shared" si="45"/>
        <v>-94.6716766357421_Parking and TDM</v>
      </c>
      <c r="N1419" s="12" t="s">
        <v>26</v>
      </c>
      <c r="O1419" s="5"/>
      <c r="P1419" s="5"/>
      <c r="Q1419">
        <f>VLOOKUP($L1419,LocID!$B$2:$I$966, 7, FALSE)</f>
        <v>-94.671676635742102</v>
      </c>
      <c r="S1419"/>
    </row>
    <row r="1420" spans="1:19" ht="33" x14ac:dyDescent="0.25">
      <c r="A1420" s="5">
        <v>128</v>
      </c>
      <c r="B1420" s="6">
        <v>2015.0658000000001</v>
      </c>
      <c r="C1420" s="9" t="s">
        <v>138</v>
      </c>
      <c r="D1420" s="17" t="s">
        <v>2695</v>
      </c>
      <c r="E1420" s="17" t="s">
        <v>2696</v>
      </c>
      <c r="F1420" s="19" t="s">
        <v>2694</v>
      </c>
      <c r="G1420" s="19" t="s">
        <v>2694</v>
      </c>
      <c r="H1420" s="19" t="s">
        <v>1619</v>
      </c>
      <c r="I1420" s="8" t="s">
        <v>50</v>
      </c>
      <c r="J1420" s="9" t="s">
        <v>61</v>
      </c>
      <c r="K1420" s="19" t="s">
        <v>26</v>
      </c>
      <c r="L1420" s="8" t="str">
        <f t="shared" si="44"/>
        <v>Overland Park_KS</v>
      </c>
      <c r="M1420" s="9" t="str">
        <f t="shared" si="45"/>
        <v>-94.6716766357421_Parking and TDM</v>
      </c>
      <c r="N1420" s="19" t="s">
        <v>26</v>
      </c>
      <c r="O1420" s="5"/>
      <c r="P1420" s="5"/>
      <c r="Q1420">
        <f>VLOOKUP($L1420,LocID!$B$2:$I$966, 7, FALSE)</f>
        <v>-94.671676635742102</v>
      </c>
      <c r="S1420"/>
    </row>
    <row r="1421" spans="1:19" ht="33" x14ac:dyDescent="0.25">
      <c r="A1421" s="5">
        <v>2122</v>
      </c>
      <c r="B1421" s="6">
        <v>2013.0781999999999</v>
      </c>
      <c r="C1421" s="8" t="s">
        <v>112</v>
      </c>
      <c r="D1421" s="8" t="s">
        <v>2697</v>
      </c>
      <c r="E1421" s="8" t="s">
        <v>2698</v>
      </c>
      <c r="F1421" s="8" t="s">
        <v>2699</v>
      </c>
      <c r="G1421" s="8" t="s">
        <v>2699</v>
      </c>
      <c r="H1421" s="8" t="s">
        <v>76</v>
      </c>
      <c r="I1421" s="8" t="s">
        <v>50</v>
      </c>
      <c r="J1421" s="8" t="s">
        <v>77</v>
      </c>
      <c r="K1421" s="12" t="s">
        <v>26</v>
      </c>
      <c r="L1421" s="8" t="str">
        <f t="shared" si="44"/>
        <v>Oxnard_CA</v>
      </c>
      <c r="M1421" s="9" t="str">
        <f t="shared" si="45"/>
        <v>-119.180122375488_Parking and TDM</v>
      </c>
      <c r="N1421" s="12" t="s">
        <v>26</v>
      </c>
      <c r="O1421" s="5"/>
      <c r="P1421" s="5"/>
      <c r="Q1421">
        <f>VLOOKUP($L1421,LocID!$B$2:$I$966, 7, FALSE)</f>
        <v>-119.180122375488</v>
      </c>
      <c r="S1421"/>
    </row>
    <row r="1422" spans="1:19" ht="33" x14ac:dyDescent="0.25">
      <c r="A1422" s="5">
        <v>2204</v>
      </c>
      <c r="B1422" s="6">
        <v>2013.0949000000001</v>
      </c>
      <c r="C1422" s="8" t="s">
        <v>115</v>
      </c>
      <c r="D1422" s="8" t="s">
        <v>2700</v>
      </c>
      <c r="E1422" s="8" t="s">
        <v>2701</v>
      </c>
      <c r="F1422" s="8" t="s">
        <v>2702</v>
      </c>
      <c r="G1422" s="8" t="s">
        <v>2702</v>
      </c>
      <c r="H1422" s="8" t="s">
        <v>76</v>
      </c>
      <c r="I1422" s="8" t="s">
        <v>50</v>
      </c>
      <c r="J1422" s="8" t="s">
        <v>77</v>
      </c>
      <c r="K1422" s="12" t="s">
        <v>23</v>
      </c>
      <c r="L1422" s="8" t="str">
        <f t="shared" si="44"/>
        <v>Palmdale_CA</v>
      </c>
      <c r="M1422" s="9" t="str">
        <f t="shared" si="45"/>
        <v>-118.116569519042_Multimodal</v>
      </c>
      <c r="N1422" s="12" t="s">
        <v>23</v>
      </c>
      <c r="O1422" s="5"/>
      <c r="P1422" s="5"/>
      <c r="Q1422">
        <f>VLOOKUP($L1422,LocID!$B$2:$I$966, 7, FALSE)</f>
        <v>-118.116569519042</v>
      </c>
      <c r="S1422"/>
    </row>
    <row r="1423" spans="1:19" x14ac:dyDescent="0.25">
      <c r="A1423" s="5">
        <v>419</v>
      </c>
      <c r="B1423" s="13">
        <v>2007.3620000000001</v>
      </c>
      <c r="C1423" s="10">
        <v>2007</v>
      </c>
      <c r="D1423" s="10" t="s">
        <v>2703</v>
      </c>
      <c r="E1423" s="10" t="s">
        <v>2704</v>
      </c>
      <c r="F1423" s="10" t="s">
        <v>2705</v>
      </c>
      <c r="G1423" s="10" t="s">
        <v>2705</v>
      </c>
      <c r="H1423" s="10" t="s">
        <v>76</v>
      </c>
      <c r="I1423" s="8" t="s">
        <v>50</v>
      </c>
      <c r="J1423" s="10" t="s">
        <v>77</v>
      </c>
      <c r="K1423" s="10" t="s">
        <v>52</v>
      </c>
      <c r="L1423" s="8" t="str">
        <f t="shared" si="44"/>
        <v>Palo Alto_CA</v>
      </c>
      <c r="M1423" s="9" t="str">
        <f t="shared" si="45"/>
        <v>-122.160789489746_Transit</v>
      </c>
      <c r="N1423" s="10" t="s">
        <v>52</v>
      </c>
      <c r="O1423" s="5"/>
      <c r="P1423" s="5"/>
      <c r="Q1423">
        <f>VLOOKUP($L1423,LocID!$B$2:$I$966, 7, FALSE)</f>
        <v>-122.16078948974599</v>
      </c>
      <c r="S1423"/>
    </row>
    <row r="1424" spans="1:19" ht="33" x14ac:dyDescent="0.25">
      <c r="A1424" s="5">
        <v>482</v>
      </c>
      <c r="B1424" s="13">
        <v>2007.239</v>
      </c>
      <c r="C1424" s="10">
        <v>2007</v>
      </c>
      <c r="D1424" s="10" t="s">
        <v>2706</v>
      </c>
      <c r="E1424" s="10" t="s">
        <v>2707</v>
      </c>
      <c r="F1424" s="10" t="s">
        <v>2705</v>
      </c>
      <c r="G1424" s="10" t="s">
        <v>2705</v>
      </c>
      <c r="H1424" s="10" t="s">
        <v>76</v>
      </c>
      <c r="I1424" s="8" t="s">
        <v>50</v>
      </c>
      <c r="J1424" s="10" t="s">
        <v>77</v>
      </c>
      <c r="K1424" s="10" t="s">
        <v>26</v>
      </c>
      <c r="L1424" s="8" t="str">
        <f t="shared" si="44"/>
        <v>Palo Alto_CA</v>
      </c>
      <c r="M1424" s="9" t="str">
        <f t="shared" si="45"/>
        <v>-122.160789489746_Parking and TDM</v>
      </c>
      <c r="N1424" s="10" t="s">
        <v>26</v>
      </c>
      <c r="O1424" s="5"/>
      <c r="P1424" s="5"/>
      <c r="Q1424">
        <f>VLOOKUP($L1424,LocID!$B$2:$I$966, 7, FALSE)</f>
        <v>-122.16078948974599</v>
      </c>
      <c r="S1424"/>
    </row>
    <row r="1425" spans="1:19" x14ac:dyDescent="0.25">
      <c r="A1425" s="5">
        <v>631</v>
      </c>
      <c r="B1425" s="6">
        <v>2008.2929999999999</v>
      </c>
      <c r="C1425" s="8" t="s">
        <v>29</v>
      </c>
      <c r="D1425" s="11" t="s">
        <v>2708</v>
      </c>
      <c r="E1425" s="8" t="s">
        <v>2709</v>
      </c>
      <c r="F1425" s="10" t="s">
        <v>2705</v>
      </c>
      <c r="G1425" s="10" t="s">
        <v>2705</v>
      </c>
      <c r="H1425" s="8" t="s">
        <v>76</v>
      </c>
      <c r="I1425" s="8" t="s">
        <v>50</v>
      </c>
      <c r="J1425" s="8" t="s">
        <v>77</v>
      </c>
      <c r="K1425" s="8" t="s">
        <v>52</v>
      </c>
      <c r="L1425" s="8" t="str">
        <f t="shared" si="44"/>
        <v>Palo Alto_CA</v>
      </c>
      <c r="M1425" s="9" t="str">
        <f t="shared" si="45"/>
        <v>-122.160789489746_Transit</v>
      </c>
      <c r="N1425" s="8" t="s">
        <v>52</v>
      </c>
      <c r="O1425" s="5"/>
      <c r="P1425" s="5"/>
      <c r="Q1425">
        <f>VLOOKUP($L1425,LocID!$B$2:$I$966, 7, FALSE)</f>
        <v>-122.16078948974599</v>
      </c>
      <c r="S1425"/>
    </row>
    <row r="1426" spans="1:19" ht="33" x14ac:dyDescent="0.25">
      <c r="A1426" s="5">
        <v>1895</v>
      </c>
      <c r="B1426" s="6">
        <v>2013.0165</v>
      </c>
      <c r="C1426" s="12" t="s">
        <v>246</v>
      </c>
      <c r="D1426" s="12" t="s">
        <v>2710</v>
      </c>
      <c r="E1426" s="15" t="s">
        <v>2711</v>
      </c>
      <c r="F1426" s="15" t="s">
        <v>2705</v>
      </c>
      <c r="G1426" s="15" t="s">
        <v>2705</v>
      </c>
      <c r="H1426" s="15" t="s">
        <v>76</v>
      </c>
      <c r="I1426" s="8" t="s">
        <v>50</v>
      </c>
      <c r="J1426" s="15" t="s">
        <v>77</v>
      </c>
      <c r="K1426" s="12" t="s">
        <v>26</v>
      </c>
      <c r="L1426" s="8" t="str">
        <f t="shared" si="44"/>
        <v>Palo Alto_CA</v>
      </c>
      <c r="M1426" s="9" t="str">
        <f t="shared" si="45"/>
        <v>-122.160789489746_Parking and TDM</v>
      </c>
      <c r="N1426" s="12" t="s">
        <v>26</v>
      </c>
      <c r="O1426" s="5"/>
      <c r="P1426" s="5"/>
      <c r="Q1426">
        <f>VLOOKUP($L1426,LocID!$B$2:$I$966, 7, FALSE)</f>
        <v>-122.16078948974599</v>
      </c>
      <c r="S1426"/>
    </row>
    <row r="1427" spans="1:19" ht="33" x14ac:dyDescent="0.25">
      <c r="A1427" s="5">
        <v>1947</v>
      </c>
      <c r="B1427" s="6">
        <v>2013.0056999999999</v>
      </c>
      <c r="C1427" s="12" t="s">
        <v>246</v>
      </c>
      <c r="D1427" s="12" t="s">
        <v>2712</v>
      </c>
      <c r="E1427" s="15" t="s">
        <v>2709</v>
      </c>
      <c r="F1427" s="15" t="s">
        <v>2705</v>
      </c>
      <c r="G1427" s="15" t="s">
        <v>2705</v>
      </c>
      <c r="H1427" s="15" t="s">
        <v>76</v>
      </c>
      <c r="I1427" s="8" t="s">
        <v>50</v>
      </c>
      <c r="J1427" s="15" t="s">
        <v>77</v>
      </c>
      <c r="K1427" s="12" t="s">
        <v>23</v>
      </c>
      <c r="L1427" s="8" t="str">
        <f t="shared" si="44"/>
        <v>Palo Alto_CA</v>
      </c>
      <c r="M1427" s="9" t="str">
        <f t="shared" si="45"/>
        <v>-122.160789489746_Multimodal</v>
      </c>
      <c r="N1427" s="12" t="s">
        <v>23</v>
      </c>
      <c r="O1427" s="5"/>
      <c r="P1427" s="5"/>
      <c r="Q1427">
        <f>VLOOKUP($L1427,LocID!$B$2:$I$966, 7, FALSE)</f>
        <v>-122.16078948974599</v>
      </c>
      <c r="S1427"/>
    </row>
    <row r="1428" spans="1:19" ht="33" x14ac:dyDescent="0.25">
      <c r="A1428" s="5">
        <v>2024</v>
      </c>
      <c r="B1428" s="6">
        <v>2012.5440000000001</v>
      </c>
      <c r="C1428" s="12" t="s">
        <v>65</v>
      </c>
      <c r="D1428" s="12" t="s">
        <v>2713</v>
      </c>
      <c r="E1428" s="12" t="s">
        <v>2709</v>
      </c>
      <c r="F1428" s="12" t="s">
        <v>2705</v>
      </c>
      <c r="G1428" s="12" t="s">
        <v>2705</v>
      </c>
      <c r="H1428" s="12" t="s">
        <v>76</v>
      </c>
      <c r="I1428" s="8" t="s">
        <v>50</v>
      </c>
      <c r="J1428" s="12" t="s">
        <v>77</v>
      </c>
      <c r="K1428" s="12" t="s">
        <v>26</v>
      </c>
      <c r="L1428" s="8" t="str">
        <f t="shared" si="44"/>
        <v>Palo Alto_CA</v>
      </c>
      <c r="M1428" s="9" t="str">
        <f t="shared" si="45"/>
        <v>-122.160789489746_Parking and TDM</v>
      </c>
      <c r="N1428" s="12" t="s">
        <v>26</v>
      </c>
      <c r="O1428" s="5"/>
      <c r="P1428" s="5"/>
      <c r="Q1428">
        <f>VLOOKUP($L1428,LocID!$B$2:$I$966, 7, FALSE)</f>
        <v>-122.16078948974599</v>
      </c>
      <c r="S1428"/>
    </row>
    <row r="1429" spans="1:19" ht="33" x14ac:dyDescent="0.25">
      <c r="A1429" s="5">
        <v>2408</v>
      </c>
      <c r="B1429" s="6">
        <v>2014.0578</v>
      </c>
      <c r="C1429" s="8" t="s">
        <v>92</v>
      </c>
      <c r="D1429" s="8" t="s">
        <v>2714</v>
      </c>
      <c r="E1429" s="8" t="s">
        <v>2709</v>
      </c>
      <c r="F1429" s="8" t="s">
        <v>2705</v>
      </c>
      <c r="G1429" s="8" t="s">
        <v>2705</v>
      </c>
      <c r="H1429" s="8" t="s">
        <v>76</v>
      </c>
      <c r="I1429" s="8" t="s">
        <v>50</v>
      </c>
      <c r="J1429" s="8" t="s">
        <v>77</v>
      </c>
      <c r="K1429" s="12" t="s">
        <v>23</v>
      </c>
      <c r="L1429" s="8" t="str">
        <f t="shared" si="44"/>
        <v>Palo Alto_CA</v>
      </c>
      <c r="M1429" s="9" t="str">
        <f t="shared" si="45"/>
        <v>-122.160789489746_Multimodal</v>
      </c>
      <c r="N1429" s="12" t="s">
        <v>23</v>
      </c>
      <c r="O1429" s="5"/>
      <c r="P1429" s="5"/>
      <c r="Q1429">
        <f>VLOOKUP($L1429,LocID!$B$2:$I$966, 7, FALSE)</f>
        <v>-122.16078948974599</v>
      </c>
      <c r="S1429"/>
    </row>
    <row r="1430" spans="1:19" x14ac:dyDescent="0.25">
      <c r="A1430" s="5">
        <v>101</v>
      </c>
      <c r="B1430" s="6">
        <v>2015.0458000000001</v>
      </c>
      <c r="C1430" s="9" t="s">
        <v>138</v>
      </c>
      <c r="D1430" s="17" t="s">
        <v>2715</v>
      </c>
      <c r="E1430" s="17" t="s">
        <v>2709</v>
      </c>
      <c r="F1430" s="8" t="s">
        <v>2705</v>
      </c>
      <c r="G1430" s="8" t="s">
        <v>2705</v>
      </c>
      <c r="H1430" s="8" t="s">
        <v>76</v>
      </c>
      <c r="I1430" s="8" t="s">
        <v>50</v>
      </c>
      <c r="J1430" s="8" t="s">
        <v>77</v>
      </c>
      <c r="K1430" s="19" t="s">
        <v>52</v>
      </c>
      <c r="L1430" s="8" t="str">
        <f t="shared" si="44"/>
        <v>Palo Alto_CA</v>
      </c>
      <c r="M1430" s="9" t="str">
        <f t="shared" si="45"/>
        <v>-122.160789489746_Transit</v>
      </c>
      <c r="N1430" s="19" t="s">
        <v>52</v>
      </c>
      <c r="O1430" s="5"/>
      <c r="P1430" s="5"/>
      <c r="Q1430">
        <f>VLOOKUP($L1430,LocID!$B$2:$I$966, 7, FALSE)</f>
        <v>-122.16078948974599</v>
      </c>
      <c r="S1430"/>
    </row>
    <row r="1431" spans="1:19" ht="33" x14ac:dyDescent="0.25">
      <c r="A1431" s="5">
        <v>103</v>
      </c>
      <c r="B1431" s="6">
        <v>2015.0431000000001</v>
      </c>
      <c r="C1431" s="9" t="s">
        <v>138</v>
      </c>
      <c r="D1431" s="16" t="s">
        <v>2716</v>
      </c>
      <c r="E1431" s="16" t="s">
        <v>2717</v>
      </c>
      <c r="F1431" s="8" t="s">
        <v>2705</v>
      </c>
      <c r="G1431" s="8" t="s">
        <v>2705</v>
      </c>
      <c r="H1431" s="8" t="s">
        <v>76</v>
      </c>
      <c r="I1431" s="8" t="s">
        <v>50</v>
      </c>
      <c r="J1431" s="8" t="s">
        <v>77</v>
      </c>
      <c r="K1431" s="19" t="s">
        <v>26</v>
      </c>
      <c r="L1431" s="8" t="str">
        <f t="shared" si="44"/>
        <v>Palo Alto_CA</v>
      </c>
      <c r="M1431" s="9" t="str">
        <f t="shared" si="45"/>
        <v>-122.160789489746_Parking and TDM</v>
      </c>
      <c r="N1431" s="19" t="s">
        <v>26</v>
      </c>
      <c r="O1431" s="5"/>
      <c r="P1431" s="5"/>
      <c r="Q1431">
        <f>VLOOKUP($L1431,LocID!$B$2:$I$966, 7, FALSE)</f>
        <v>-122.16078948974599</v>
      </c>
      <c r="S1431"/>
    </row>
    <row r="1432" spans="1:19" x14ac:dyDescent="0.25">
      <c r="A1432" s="5">
        <v>294</v>
      </c>
      <c r="B1432" s="6">
        <v>2015.1438000000001</v>
      </c>
      <c r="C1432" s="9" t="s">
        <v>138</v>
      </c>
      <c r="D1432" s="9" t="s">
        <v>2718</v>
      </c>
      <c r="E1432" s="9" t="s">
        <v>2719</v>
      </c>
      <c r="F1432" s="9" t="s">
        <v>2705</v>
      </c>
      <c r="G1432" s="9" t="s">
        <v>2705</v>
      </c>
      <c r="H1432" s="9" t="s">
        <v>76</v>
      </c>
      <c r="I1432" s="8" t="s">
        <v>50</v>
      </c>
      <c r="J1432" s="9" t="s">
        <v>77</v>
      </c>
      <c r="K1432" s="9" t="s">
        <v>52</v>
      </c>
      <c r="L1432" s="8" t="str">
        <f t="shared" si="44"/>
        <v>Palo Alto_CA</v>
      </c>
      <c r="M1432" s="9" t="str">
        <f t="shared" si="45"/>
        <v>-122.160789489746_Transit</v>
      </c>
      <c r="N1432" s="9" t="s">
        <v>52</v>
      </c>
      <c r="O1432" s="5"/>
      <c r="P1432" s="5"/>
      <c r="Q1432">
        <f>VLOOKUP($L1432,LocID!$B$2:$I$966, 7, FALSE)</f>
        <v>-122.16078948974599</v>
      </c>
      <c r="S1432"/>
    </row>
    <row r="1433" spans="1:19" ht="22.5" x14ac:dyDescent="0.25">
      <c r="A1433" s="5">
        <v>65</v>
      </c>
      <c r="B1433" s="6">
        <v>2015.0120999999999</v>
      </c>
      <c r="C1433" s="9" t="s">
        <v>309</v>
      </c>
      <c r="D1433" s="17" t="s">
        <v>2720</v>
      </c>
      <c r="E1433" s="17" t="s">
        <v>2721</v>
      </c>
      <c r="F1433" s="8" t="s">
        <v>2722</v>
      </c>
      <c r="G1433" s="8" t="s">
        <v>2722</v>
      </c>
      <c r="H1433" s="8" t="s">
        <v>660</v>
      </c>
      <c r="I1433" s="8" t="s">
        <v>50</v>
      </c>
      <c r="J1433" s="8" t="s">
        <v>245</v>
      </c>
      <c r="K1433" s="8" t="s">
        <v>26</v>
      </c>
      <c r="L1433" s="8" t="str">
        <f t="shared" si="44"/>
        <v>Park City_UT</v>
      </c>
      <c r="M1433" s="9" t="str">
        <f t="shared" si="45"/>
        <v>-111.49397277832_Parking and TDM</v>
      </c>
      <c r="N1433" s="8" t="s">
        <v>26</v>
      </c>
      <c r="O1433" s="5"/>
      <c r="P1433" s="5"/>
      <c r="Q1433">
        <f>VLOOKUP($L1433,LocID!$B$2:$I$966, 7, FALSE)</f>
        <v>-111.49397277832</v>
      </c>
      <c r="S1433"/>
    </row>
    <row r="1434" spans="1:19" ht="22.5" x14ac:dyDescent="0.25">
      <c r="A1434" s="5">
        <v>102</v>
      </c>
      <c r="B1434" s="6">
        <v>2015.0594000000001</v>
      </c>
      <c r="C1434" s="9" t="s">
        <v>138</v>
      </c>
      <c r="D1434" s="17" t="s">
        <v>2723</v>
      </c>
      <c r="E1434" s="17" t="s">
        <v>2721</v>
      </c>
      <c r="F1434" s="19" t="s">
        <v>2722</v>
      </c>
      <c r="G1434" s="19" t="s">
        <v>2722</v>
      </c>
      <c r="H1434" s="19" t="s">
        <v>660</v>
      </c>
      <c r="I1434" s="8" t="s">
        <v>50</v>
      </c>
      <c r="J1434" s="19" t="s">
        <v>245</v>
      </c>
      <c r="K1434" s="19" t="s">
        <v>26</v>
      </c>
      <c r="L1434" s="8" t="str">
        <f t="shared" si="44"/>
        <v>Park City_UT</v>
      </c>
      <c r="M1434" s="9" t="str">
        <f t="shared" si="45"/>
        <v>-111.49397277832_Parking and TDM</v>
      </c>
      <c r="N1434" s="19" t="s">
        <v>26</v>
      </c>
      <c r="O1434" s="5"/>
      <c r="P1434" s="5"/>
      <c r="Q1434">
        <f>VLOOKUP($L1434,LocID!$B$2:$I$966, 7, FALSE)</f>
        <v>-111.49397277832</v>
      </c>
      <c r="S1434"/>
    </row>
    <row r="1435" spans="1:19" x14ac:dyDescent="0.25">
      <c r="A1435" s="5">
        <v>401</v>
      </c>
      <c r="B1435" s="6">
        <v>2007.0989999999999</v>
      </c>
      <c r="C1435" s="8">
        <v>2007</v>
      </c>
      <c r="D1435" s="8" t="s">
        <v>2724</v>
      </c>
      <c r="E1435" s="8" t="s">
        <v>2725</v>
      </c>
      <c r="F1435" s="10" t="s">
        <v>2726</v>
      </c>
      <c r="G1435" s="10" t="s">
        <v>2726</v>
      </c>
      <c r="H1435" s="8" t="s">
        <v>76</v>
      </c>
      <c r="I1435" s="8" t="s">
        <v>50</v>
      </c>
      <c r="J1435" s="10" t="s">
        <v>77</v>
      </c>
      <c r="K1435" s="8" t="s">
        <v>52</v>
      </c>
      <c r="L1435" s="8" t="str">
        <f t="shared" si="44"/>
        <v>Pasadena_CA</v>
      </c>
      <c r="M1435" s="9" t="str">
        <f t="shared" si="45"/>
        <v>-118.144271850585_Transit</v>
      </c>
      <c r="N1435" s="8" t="s">
        <v>52</v>
      </c>
      <c r="O1435" s="5"/>
      <c r="P1435" s="5"/>
      <c r="Q1435">
        <f>VLOOKUP($L1435,LocID!$B$2:$I$966, 7, FALSE)</f>
        <v>-118.144271850585</v>
      </c>
      <c r="S1435"/>
    </row>
    <row r="1436" spans="1:19" ht="33" x14ac:dyDescent="0.25">
      <c r="A1436" s="5">
        <v>526</v>
      </c>
      <c r="B1436" s="13">
        <v>2007.471</v>
      </c>
      <c r="C1436" s="8" t="s">
        <v>535</v>
      </c>
      <c r="D1436" s="11" t="s">
        <v>2727</v>
      </c>
      <c r="E1436" s="11" t="s">
        <v>2725</v>
      </c>
      <c r="F1436" s="10" t="s">
        <v>2726</v>
      </c>
      <c r="G1436" s="10" t="s">
        <v>2726</v>
      </c>
      <c r="H1436" s="11" t="s">
        <v>76</v>
      </c>
      <c r="I1436" s="8" t="s">
        <v>50</v>
      </c>
      <c r="J1436" s="8" t="s">
        <v>77</v>
      </c>
      <c r="K1436" s="11" t="s">
        <v>26</v>
      </c>
      <c r="L1436" s="8" t="str">
        <f t="shared" si="44"/>
        <v>Pasadena_CA</v>
      </c>
      <c r="M1436" s="9" t="str">
        <f t="shared" si="45"/>
        <v>-118.144271850585_Parking and TDM</v>
      </c>
      <c r="N1436" s="11" t="s">
        <v>26</v>
      </c>
      <c r="O1436" s="5"/>
      <c r="P1436" s="5"/>
      <c r="Q1436">
        <f>VLOOKUP($L1436,LocID!$B$2:$I$966, 7, FALSE)</f>
        <v>-118.144271850585</v>
      </c>
      <c r="S1436"/>
    </row>
    <row r="1437" spans="1:19" ht="33" x14ac:dyDescent="0.25">
      <c r="A1437" s="5">
        <v>783</v>
      </c>
      <c r="B1437" s="6">
        <v>2009.202</v>
      </c>
      <c r="C1437" s="8" t="s">
        <v>39</v>
      </c>
      <c r="D1437" s="11" t="s">
        <v>2728</v>
      </c>
      <c r="E1437" s="8" t="s">
        <v>2725</v>
      </c>
      <c r="F1437" s="10" t="s">
        <v>2726</v>
      </c>
      <c r="G1437" s="10" t="s">
        <v>2726</v>
      </c>
      <c r="H1437" s="8" t="s">
        <v>76</v>
      </c>
      <c r="I1437" s="8" t="s">
        <v>50</v>
      </c>
      <c r="J1437" s="8" t="s">
        <v>77</v>
      </c>
      <c r="K1437" s="8" t="s">
        <v>23</v>
      </c>
      <c r="L1437" s="8" t="str">
        <f t="shared" si="44"/>
        <v>Pasadena_CA</v>
      </c>
      <c r="M1437" s="9" t="str">
        <f t="shared" si="45"/>
        <v>-118.144271850585_Multimodal</v>
      </c>
      <c r="N1437" s="8" t="s">
        <v>23</v>
      </c>
      <c r="O1437" s="5"/>
      <c r="P1437" s="5"/>
      <c r="Q1437">
        <f>VLOOKUP($L1437,LocID!$B$2:$I$966, 7, FALSE)</f>
        <v>-118.144271850585</v>
      </c>
      <c r="S1437"/>
    </row>
    <row r="1438" spans="1:19" ht="33" x14ac:dyDescent="0.25">
      <c r="A1438" s="5">
        <v>790</v>
      </c>
      <c r="B1438" s="6">
        <v>2009.1379999999999</v>
      </c>
      <c r="C1438" s="8" t="s">
        <v>39</v>
      </c>
      <c r="D1438" s="11" t="s">
        <v>2729</v>
      </c>
      <c r="E1438" s="8" t="s">
        <v>2730</v>
      </c>
      <c r="F1438" s="10" t="s">
        <v>2726</v>
      </c>
      <c r="G1438" s="10" t="s">
        <v>2726</v>
      </c>
      <c r="H1438" s="8" t="s">
        <v>76</v>
      </c>
      <c r="I1438" s="8" t="s">
        <v>50</v>
      </c>
      <c r="J1438" s="8" t="s">
        <v>77</v>
      </c>
      <c r="K1438" s="8" t="s">
        <v>23</v>
      </c>
      <c r="L1438" s="8" t="str">
        <f t="shared" si="44"/>
        <v>Pasadena_CA</v>
      </c>
      <c r="M1438" s="9" t="str">
        <f t="shared" si="45"/>
        <v>-118.144271850585_Multimodal</v>
      </c>
      <c r="N1438" s="8" t="s">
        <v>23</v>
      </c>
      <c r="O1438" s="5"/>
      <c r="P1438" s="5"/>
      <c r="Q1438">
        <f>VLOOKUP($L1438,LocID!$B$2:$I$966, 7, FALSE)</f>
        <v>-118.144271850585</v>
      </c>
      <c r="S1438"/>
    </row>
    <row r="1439" spans="1:19" ht="33" x14ac:dyDescent="0.25">
      <c r="A1439" s="5">
        <v>1409</v>
      </c>
      <c r="B1439" s="6">
        <v>2011.6869999999999</v>
      </c>
      <c r="C1439" s="8" t="s">
        <v>233</v>
      </c>
      <c r="D1439" s="11" t="s">
        <v>2731</v>
      </c>
      <c r="E1439" s="8" t="s">
        <v>2732</v>
      </c>
      <c r="F1439" s="10" t="s">
        <v>2726</v>
      </c>
      <c r="G1439" s="10" t="s">
        <v>2726</v>
      </c>
      <c r="H1439" s="8" t="s">
        <v>76</v>
      </c>
      <c r="I1439" s="8" t="s">
        <v>50</v>
      </c>
      <c r="J1439" s="8" t="s">
        <v>77</v>
      </c>
      <c r="K1439" s="8" t="s">
        <v>26</v>
      </c>
      <c r="L1439" s="8" t="str">
        <f t="shared" si="44"/>
        <v>Pasadena_CA</v>
      </c>
      <c r="M1439" s="9" t="str">
        <f t="shared" si="45"/>
        <v>-118.144271850585_Parking and TDM</v>
      </c>
      <c r="N1439" s="8" t="s">
        <v>26</v>
      </c>
      <c r="O1439" s="5"/>
      <c r="P1439" s="5"/>
      <c r="Q1439">
        <f>VLOOKUP($L1439,LocID!$B$2:$I$966, 7, FALSE)</f>
        <v>-118.144271850585</v>
      </c>
      <c r="S1439"/>
    </row>
    <row r="1440" spans="1:19" x14ac:dyDescent="0.25">
      <c r="A1440" s="5">
        <v>1933</v>
      </c>
      <c r="B1440" s="6">
        <v>2013.0536</v>
      </c>
      <c r="C1440" s="8" t="s">
        <v>246</v>
      </c>
      <c r="D1440" s="8" t="s">
        <v>2733</v>
      </c>
      <c r="E1440" s="8" t="s">
        <v>2725</v>
      </c>
      <c r="F1440" s="8" t="s">
        <v>2726</v>
      </c>
      <c r="G1440" s="8" t="s">
        <v>2726</v>
      </c>
      <c r="H1440" s="8" t="s">
        <v>76</v>
      </c>
      <c r="I1440" s="8" t="s">
        <v>50</v>
      </c>
      <c r="J1440" s="8" t="s">
        <v>77</v>
      </c>
      <c r="K1440" s="12" t="s">
        <v>52</v>
      </c>
      <c r="L1440" s="8" t="str">
        <f t="shared" si="44"/>
        <v>Pasadena_CA</v>
      </c>
      <c r="M1440" s="9" t="str">
        <f t="shared" si="45"/>
        <v>-118.144271850585_Transit</v>
      </c>
      <c r="N1440" s="12" t="s">
        <v>52</v>
      </c>
      <c r="O1440" s="5"/>
      <c r="P1440" s="5"/>
      <c r="Q1440">
        <f>VLOOKUP($L1440,LocID!$B$2:$I$966, 7, FALSE)</f>
        <v>-118.144271850585</v>
      </c>
      <c r="S1440"/>
    </row>
    <row r="1441" spans="1:19" ht="33" x14ac:dyDescent="0.25">
      <c r="A1441" s="5">
        <v>2584</v>
      </c>
      <c r="B1441" s="6">
        <v>2015.0205000000001</v>
      </c>
      <c r="C1441" s="8" t="s">
        <v>306</v>
      </c>
      <c r="D1441" s="16" t="s">
        <v>2734</v>
      </c>
      <c r="E1441" s="16" t="s">
        <v>2725</v>
      </c>
      <c r="F1441" s="8" t="s">
        <v>2726</v>
      </c>
      <c r="G1441" s="8" t="s">
        <v>2726</v>
      </c>
      <c r="H1441" s="8" t="s">
        <v>76</v>
      </c>
      <c r="I1441" s="8" t="s">
        <v>50</v>
      </c>
      <c r="J1441" s="8" t="s">
        <v>77</v>
      </c>
      <c r="K1441" s="16" t="s">
        <v>23</v>
      </c>
      <c r="L1441" s="8" t="str">
        <f t="shared" si="44"/>
        <v>Pasadena_CA</v>
      </c>
      <c r="M1441" s="9" t="str">
        <f t="shared" si="45"/>
        <v>-118.144271850585_Multimodal</v>
      </c>
      <c r="N1441" s="16" t="s">
        <v>23</v>
      </c>
      <c r="O1441" s="5"/>
      <c r="P1441" s="5"/>
      <c r="Q1441">
        <f>VLOOKUP($L1441,LocID!$B$2:$I$966, 7, FALSE)</f>
        <v>-118.144271850585</v>
      </c>
      <c r="S1441"/>
    </row>
    <row r="1442" spans="1:19" ht="33" x14ac:dyDescent="0.25">
      <c r="A1442" s="5">
        <v>187</v>
      </c>
      <c r="B1442" s="6">
        <v>2015.0909999999999</v>
      </c>
      <c r="C1442" s="9" t="s">
        <v>138</v>
      </c>
      <c r="D1442" s="17" t="s">
        <v>2735</v>
      </c>
      <c r="E1442" s="17" t="s">
        <v>2725</v>
      </c>
      <c r="F1442" s="9" t="s">
        <v>2726</v>
      </c>
      <c r="G1442" s="9" t="s">
        <v>2726</v>
      </c>
      <c r="H1442" s="9" t="s">
        <v>76</v>
      </c>
      <c r="I1442" s="8" t="s">
        <v>50</v>
      </c>
      <c r="J1442" s="9" t="s">
        <v>77</v>
      </c>
      <c r="K1442" s="9" t="s">
        <v>23</v>
      </c>
      <c r="L1442" s="8" t="str">
        <f t="shared" si="44"/>
        <v>Pasadena_CA</v>
      </c>
      <c r="M1442" s="9" t="str">
        <f t="shared" si="45"/>
        <v>-118.144271850585_Multimodal</v>
      </c>
      <c r="N1442" s="9" t="s">
        <v>23</v>
      </c>
      <c r="O1442" s="5"/>
      <c r="P1442" s="5"/>
      <c r="Q1442">
        <f>VLOOKUP($L1442,LocID!$B$2:$I$966, 7, FALSE)</f>
        <v>-118.144271850585</v>
      </c>
      <c r="S1442"/>
    </row>
    <row r="1443" spans="1:19" ht="33" x14ac:dyDescent="0.25">
      <c r="A1443" s="5">
        <v>421</v>
      </c>
      <c r="B1443" s="6">
        <v>2006.44</v>
      </c>
      <c r="C1443" s="8">
        <v>2007</v>
      </c>
      <c r="D1443" s="8" t="s">
        <v>2736</v>
      </c>
      <c r="E1443" s="8" t="s">
        <v>2737</v>
      </c>
      <c r="F1443" s="10" t="s">
        <v>2738</v>
      </c>
      <c r="G1443" s="10" t="s">
        <v>2738</v>
      </c>
      <c r="H1443" s="8" t="s">
        <v>380</v>
      </c>
      <c r="I1443" s="8" t="s">
        <v>50</v>
      </c>
      <c r="J1443" s="10" t="s">
        <v>51</v>
      </c>
      <c r="K1443" s="8" t="s">
        <v>23</v>
      </c>
      <c r="L1443" s="8" t="str">
        <f t="shared" si="44"/>
        <v>Pawtucket_RI</v>
      </c>
      <c r="M1443" s="9" t="str">
        <f t="shared" si="45"/>
        <v>-71.3824768066406_Multimodal</v>
      </c>
      <c r="N1443" s="8" t="s">
        <v>23</v>
      </c>
      <c r="O1443" s="5"/>
      <c r="P1443" s="5"/>
      <c r="Q1443">
        <f>VLOOKUP($L1443,LocID!$B$2:$I$966, 7, FALSE)</f>
        <v>-71.382476806640597</v>
      </c>
      <c r="S1443"/>
    </row>
    <row r="1444" spans="1:19" x14ac:dyDescent="0.25">
      <c r="A1444" s="5">
        <v>904</v>
      </c>
      <c r="B1444" s="6">
        <v>2009.5909999999999</v>
      </c>
      <c r="C1444" s="8" t="s">
        <v>56</v>
      </c>
      <c r="D1444" s="11" t="s">
        <v>2739</v>
      </c>
      <c r="E1444" s="8" t="s">
        <v>2740</v>
      </c>
      <c r="F1444" s="10" t="s">
        <v>2741</v>
      </c>
      <c r="G1444" s="10" t="s">
        <v>2741</v>
      </c>
      <c r="H1444" s="8" t="s">
        <v>122</v>
      </c>
      <c r="I1444" s="8" t="s">
        <v>50</v>
      </c>
      <c r="J1444" s="8" t="s">
        <v>123</v>
      </c>
      <c r="K1444" s="8" t="s">
        <v>98</v>
      </c>
      <c r="L1444" s="8" t="str">
        <f t="shared" si="44"/>
        <v>Pendelton_OR</v>
      </c>
      <c r="M1444" s="9" t="str">
        <f t="shared" si="45"/>
        <v>-118.786399841308_PACT</v>
      </c>
      <c r="N1444" s="8" t="s">
        <v>98</v>
      </c>
      <c r="O1444" s="5"/>
      <c r="P1444" s="5"/>
      <c r="Q1444">
        <f>VLOOKUP($L1444,LocID!$B$2:$I$966, 7, FALSE)</f>
        <v>-118.786399841308</v>
      </c>
      <c r="S1444"/>
    </row>
    <row r="1445" spans="1:19" ht="22.5" x14ac:dyDescent="0.25">
      <c r="A1445" s="5">
        <v>66</v>
      </c>
      <c r="B1445" s="6">
        <v>2015.0124000000001</v>
      </c>
      <c r="C1445" s="9" t="s">
        <v>309</v>
      </c>
      <c r="D1445" s="16" t="s">
        <v>2742</v>
      </c>
      <c r="E1445" s="16" t="s">
        <v>2740</v>
      </c>
      <c r="F1445" s="8" t="s">
        <v>2743</v>
      </c>
      <c r="G1445" s="8" t="s">
        <v>2743</v>
      </c>
      <c r="H1445" s="8" t="s">
        <v>122</v>
      </c>
      <c r="I1445" s="8" t="s">
        <v>50</v>
      </c>
      <c r="J1445" s="8" t="s">
        <v>123</v>
      </c>
      <c r="K1445" s="19" t="s">
        <v>52</v>
      </c>
      <c r="L1445" s="8" t="str">
        <f t="shared" si="44"/>
        <v>Pendleton_OR</v>
      </c>
      <c r="M1445" s="9" t="str">
        <f t="shared" si="45"/>
        <v>-118.786399841308_Transit</v>
      </c>
      <c r="N1445" s="19" t="s">
        <v>52</v>
      </c>
      <c r="O1445" s="5"/>
      <c r="P1445" s="5"/>
      <c r="Q1445">
        <f>VLOOKUP($L1445,LocID!$B$2:$I$966, 7, FALSE)</f>
        <v>-118.786399841308</v>
      </c>
      <c r="S1445"/>
    </row>
    <row r="1446" spans="1:19" x14ac:dyDescent="0.25">
      <c r="A1446" s="5">
        <v>2178</v>
      </c>
      <c r="B1446" s="6">
        <v>2014.0044</v>
      </c>
      <c r="C1446" s="8" t="s">
        <v>115</v>
      </c>
      <c r="D1446" s="8" t="s">
        <v>2744</v>
      </c>
      <c r="E1446" s="8" t="s">
        <v>2745</v>
      </c>
      <c r="F1446" s="8" t="s">
        <v>2746</v>
      </c>
      <c r="G1446" s="8" t="s">
        <v>2746</v>
      </c>
      <c r="H1446" s="8" t="s">
        <v>165</v>
      </c>
      <c r="I1446" s="8" t="s">
        <v>50</v>
      </c>
      <c r="J1446" s="8" t="s">
        <v>161</v>
      </c>
      <c r="K1446" s="8" t="s">
        <v>52</v>
      </c>
      <c r="L1446" s="8" t="str">
        <f t="shared" si="44"/>
        <v>Pensacola_FL</v>
      </c>
      <c r="M1446" s="9" t="str">
        <f t="shared" si="45"/>
        <v>-87.2172393798828_Transit</v>
      </c>
      <c r="N1446" s="8" t="s">
        <v>52</v>
      </c>
      <c r="O1446" s="5"/>
      <c r="P1446" s="5"/>
      <c r="Q1446">
        <f>VLOOKUP($L1446,LocID!$B$2:$I$966, 7, FALSE)</f>
        <v>-87.217239379882798</v>
      </c>
      <c r="S1446"/>
    </row>
    <row r="1447" spans="1:19" x14ac:dyDescent="0.25">
      <c r="A1447" s="5">
        <v>856</v>
      </c>
      <c r="B1447" s="6">
        <v>2009.325</v>
      </c>
      <c r="C1447" s="8" t="s">
        <v>41</v>
      </c>
      <c r="D1447" s="11" t="s">
        <v>2747</v>
      </c>
      <c r="E1447" s="8" t="s">
        <v>2748</v>
      </c>
      <c r="F1447" s="10" t="s">
        <v>2749</v>
      </c>
      <c r="G1447" s="10" t="s">
        <v>2749</v>
      </c>
      <c r="H1447" s="8" t="s">
        <v>1276</v>
      </c>
      <c r="I1447" s="8" t="s">
        <v>50</v>
      </c>
      <c r="J1447" s="8" t="s">
        <v>128</v>
      </c>
      <c r="K1447" s="8" t="s">
        <v>52</v>
      </c>
      <c r="L1447" s="8" t="str">
        <f t="shared" si="44"/>
        <v>Peoria_AZ</v>
      </c>
      <c r="M1447" s="9" t="str">
        <f t="shared" si="45"/>
        <v>-112.240898132324_Transit</v>
      </c>
      <c r="N1447" s="8" t="s">
        <v>52</v>
      </c>
      <c r="O1447" s="5"/>
      <c r="P1447" s="5"/>
      <c r="Q1447">
        <f>VLOOKUP($L1447,LocID!$B$2:$I$966, 7, FALSE)</f>
        <v>-112.24089813232401</v>
      </c>
      <c r="S1447"/>
    </row>
    <row r="1448" spans="1:19" ht="33" x14ac:dyDescent="0.25">
      <c r="A1448" s="5">
        <v>1368</v>
      </c>
      <c r="B1448" s="6">
        <v>2011.4770000000001</v>
      </c>
      <c r="C1448" s="8" t="s">
        <v>409</v>
      </c>
      <c r="D1448" s="11" t="s">
        <v>2750</v>
      </c>
      <c r="E1448" s="8" t="s">
        <v>2748</v>
      </c>
      <c r="F1448" s="10" t="s">
        <v>2749</v>
      </c>
      <c r="G1448" s="10" t="s">
        <v>2749</v>
      </c>
      <c r="H1448" s="8" t="s">
        <v>1276</v>
      </c>
      <c r="I1448" s="8" t="s">
        <v>50</v>
      </c>
      <c r="J1448" s="8" t="s">
        <v>128</v>
      </c>
      <c r="K1448" s="8" t="s">
        <v>23</v>
      </c>
      <c r="L1448" s="8" t="str">
        <f t="shared" si="44"/>
        <v>Peoria_AZ</v>
      </c>
      <c r="M1448" s="9" t="str">
        <f t="shared" si="45"/>
        <v>-112.240898132324_Multimodal</v>
      </c>
      <c r="N1448" s="8" t="s">
        <v>23</v>
      </c>
      <c r="O1448" s="5"/>
      <c r="P1448" s="5"/>
      <c r="Q1448">
        <f>VLOOKUP($L1448,LocID!$B$2:$I$966, 7, FALSE)</f>
        <v>-112.24089813232401</v>
      </c>
      <c r="S1448"/>
    </row>
    <row r="1449" spans="1:19" ht="33" x14ac:dyDescent="0.25">
      <c r="A1449" s="5">
        <v>763</v>
      </c>
      <c r="B1449" s="6">
        <v>2009.1659999999999</v>
      </c>
      <c r="C1449" s="8" t="s">
        <v>39</v>
      </c>
      <c r="D1449" s="11" t="s">
        <v>2751</v>
      </c>
      <c r="E1449" s="8" t="s">
        <v>2752</v>
      </c>
      <c r="F1449" s="10" t="s">
        <v>2753</v>
      </c>
      <c r="G1449" s="10" t="s">
        <v>2753</v>
      </c>
      <c r="H1449" s="8" t="s">
        <v>76</v>
      </c>
      <c r="I1449" s="8" t="s">
        <v>50</v>
      </c>
      <c r="J1449" s="8" t="s">
        <v>77</v>
      </c>
      <c r="K1449" s="8" t="s">
        <v>26</v>
      </c>
      <c r="L1449" s="8" t="str">
        <f t="shared" si="44"/>
        <v>Petaluma_CA</v>
      </c>
      <c r="M1449" s="9" t="str">
        <f t="shared" si="45"/>
        <v>-122.644439697265_Parking and TDM</v>
      </c>
      <c r="N1449" s="8" t="s">
        <v>26</v>
      </c>
      <c r="O1449" s="5"/>
      <c r="P1449" s="5"/>
      <c r="Q1449">
        <f>VLOOKUP($L1449,LocID!$B$2:$I$966, 7, FALSE)</f>
        <v>-122.644439697265</v>
      </c>
      <c r="S1449"/>
    </row>
    <row r="1450" spans="1:19" ht="33" x14ac:dyDescent="0.25">
      <c r="A1450" s="5">
        <v>1062</v>
      </c>
      <c r="B1450" s="6">
        <v>2010.1079999999999</v>
      </c>
      <c r="C1450" s="8" t="s">
        <v>68</v>
      </c>
      <c r="D1450" s="11" t="s">
        <v>2754</v>
      </c>
      <c r="E1450" s="8" t="s">
        <v>2755</v>
      </c>
      <c r="F1450" s="10" t="s">
        <v>2753</v>
      </c>
      <c r="G1450" s="10" t="s">
        <v>2753</v>
      </c>
      <c r="H1450" s="8" t="s">
        <v>76</v>
      </c>
      <c r="I1450" s="8" t="s">
        <v>50</v>
      </c>
      <c r="J1450" s="8" t="s">
        <v>77</v>
      </c>
      <c r="K1450" s="8" t="s">
        <v>23</v>
      </c>
      <c r="L1450" s="8" t="str">
        <f t="shared" si="44"/>
        <v>Petaluma_CA</v>
      </c>
      <c r="M1450" s="9" t="str">
        <f t="shared" si="45"/>
        <v>-122.644439697265_Multimodal</v>
      </c>
      <c r="N1450" s="8" t="s">
        <v>23</v>
      </c>
      <c r="O1450" s="5"/>
      <c r="P1450" s="5"/>
      <c r="Q1450">
        <f>VLOOKUP($L1450,LocID!$B$2:$I$966, 7, FALSE)</f>
        <v>-122.644439697265</v>
      </c>
      <c r="S1450"/>
    </row>
    <row r="1451" spans="1:19" ht="33" x14ac:dyDescent="0.25">
      <c r="A1451" s="5">
        <v>589</v>
      </c>
      <c r="B1451" s="6">
        <v>2008.259</v>
      </c>
      <c r="C1451" s="8" t="s">
        <v>104</v>
      </c>
      <c r="D1451" s="11" t="s">
        <v>2756</v>
      </c>
      <c r="E1451" s="8" t="s">
        <v>2757</v>
      </c>
      <c r="F1451" s="10" t="s">
        <v>2758</v>
      </c>
      <c r="G1451" s="10" t="s">
        <v>2758</v>
      </c>
      <c r="H1451" s="8" t="s">
        <v>156</v>
      </c>
      <c r="I1451" s="8" t="s">
        <v>50</v>
      </c>
      <c r="J1451" s="8" t="s">
        <v>51</v>
      </c>
      <c r="K1451" s="8" t="s">
        <v>26</v>
      </c>
      <c r="L1451" s="8" t="str">
        <f t="shared" si="44"/>
        <v>Philadelphia_PA</v>
      </c>
      <c r="M1451" s="9" t="str">
        <f t="shared" si="45"/>
        <v>-75.1624526977539_Parking and TDM</v>
      </c>
      <c r="N1451" s="8" t="s">
        <v>26</v>
      </c>
      <c r="O1451" s="5"/>
      <c r="P1451" s="5"/>
      <c r="Q1451">
        <f>VLOOKUP($L1451,LocID!$B$2:$I$966, 7, FALSE)</f>
        <v>-75.162452697753906</v>
      </c>
      <c r="S1451"/>
    </row>
    <row r="1452" spans="1:19" ht="33" x14ac:dyDescent="0.25">
      <c r="A1452" s="5">
        <v>1870</v>
      </c>
      <c r="B1452" s="6">
        <v>2012.921</v>
      </c>
      <c r="C1452" s="8" t="s">
        <v>62</v>
      </c>
      <c r="D1452" s="8" t="s">
        <v>2759</v>
      </c>
      <c r="E1452" s="8" t="s">
        <v>2760</v>
      </c>
      <c r="F1452" s="10" t="s">
        <v>2758</v>
      </c>
      <c r="G1452" s="10" t="s">
        <v>2758</v>
      </c>
      <c r="H1452" s="8" t="s">
        <v>156</v>
      </c>
      <c r="I1452" s="8" t="s">
        <v>50</v>
      </c>
      <c r="J1452" s="8" t="s">
        <v>51</v>
      </c>
      <c r="K1452" s="12" t="s">
        <v>23</v>
      </c>
      <c r="L1452" s="8" t="str">
        <f t="shared" si="44"/>
        <v>Philadelphia_PA</v>
      </c>
      <c r="M1452" s="9" t="str">
        <f t="shared" si="45"/>
        <v>-75.1624526977539_Multimodal</v>
      </c>
      <c r="N1452" s="12" t="s">
        <v>23</v>
      </c>
      <c r="O1452" s="5"/>
      <c r="P1452" s="5"/>
      <c r="Q1452">
        <f>VLOOKUP($L1452,LocID!$B$2:$I$966, 7, FALSE)</f>
        <v>-75.162452697753906</v>
      </c>
      <c r="S1452"/>
    </row>
    <row r="1453" spans="1:19" ht="33" x14ac:dyDescent="0.25">
      <c r="A1453" s="5">
        <v>2049</v>
      </c>
      <c r="B1453" s="6">
        <v>2013.0821000000001</v>
      </c>
      <c r="C1453" s="19" t="s">
        <v>65</v>
      </c>
      <c r="D1453" s="20" t="s">
        <v>2761</v>
      </c>
      <c r="E1453" s="20" t="s">
        <v>2760</v>
      </c>
      <c r="F1453" s="20" t="s">
        <v>2758</v>
      </c>
      <c r="G1453" s="20" t="s">
        <v>2758</v>
      </c>
      <c r="H1453" s="20" t="s">
        <v>156</v>
      </c>
      <c r="I1453" s="8" t="s">
        <v>50</v>
      </c>
      <c r="J1453" s="20" t="s">
        <v>51</v>
      </c>
      <c r="K1453" s="12" t="s">
        <v>23</v>
      </c>
      <c r="L1453" s="8" t="str">
        <f t="shared" si="44"/>
        <v>Philadelphia_PA</v>
      </c>
      <c r="M1453" s="9" t="str">
        <f t="shared" si="45"/>
        <v>-75.1624526977539_Multimodal</v>
      </c>
      <c r="N1453" s="12" t="s">
        <v>23</v>
      </c>
      <c r="O1453" s="5"/>
      <c r="P1453" s="5"/>
      <c r="Q1453">
        <f>VLOOKUP($L1453,LocID!$B$2:$I$966, 7, FALSE)</f>
        <v>-75.162452697753906</v>
      </c>
      <c r="S1453"/>
    </row>
    <row r="1454" spans="1:19" x14ac:dyDescent="0.25">
      <c r="A1454" s="5">
        <v>707</v>
      </c>
      <c r="B1454" s="6">
        <v>2009.0029999999999</v>
      </c>
      <c r="C1454" s="8" t="s">
        <v>37</v>
      </c>
      <c r="D1454" s="11" t="s">
        <v>2762</v>
      </c>
      <c r="E1454" s="8" t="s">
        <v>2763</v>
      </c>
      <c r="F1454" s="10" t="s">
        <v>2764</v>
      </c>
      <c r="G1454" s="10" t="s">
        <v>2764</v>
      </c>
      <c r="H1454" s="8" t="s">
        <v>1276</v>
      </c>
      <c r="I1454" s="8" t="s">
        <v>50</v>
      </c>
      <c r="J1454" s="8" t="s">
        <v>128</v>
      </c>
      <c r="K1454" s="8" t="s">
        <v>52</v>
      </c>
      <c r="L1454" s="8" t="str">
        <f t="shared" si="44"/>
        <v>Phoenix_AZ</v>
      </c>
      <c r="M1454" s="9" t="str">
        <f t="shared" si="45"/>
        <v>-112.075798034667_Transit</v>
      </c>
      <c r="N1454" s="8" t="s">
        <v>52</v>
      </c>
      <c r="O1454" s="5"/>
      <c r="P1454" s="5"/>
      <c r="Q1454">
        <f>VLOOKUP($L1454,LocID!$B$2:$I$966, 7, FALSE)</f>
        <v>-112.075798034667</v>
      </c>
      <c r="S1454"/>
    </row>
    <row r="1455" spans="1:19" x14ac:dyDescent="0.25">
      <c r="A1455" s="5">
        <v>925</v>
      </c>
      <c r="B1455" s="6">
        <v>2009.635</v>
      </c>
      <c r="C1455" s="8" t="s">
        <v>56</v>
      </c>
      <c r="D1455" s="11" t="s">
        <v>2765</v>
      </c>
      <c r="E1455" s="8" t="s">
        <v>2766</v>
      </c>
      <c r="F1455" s="10" t="s">
        <v>2764</v>
      </c>
      <c r="G1455" s="10" t="s">
        <v>2764</v>
      </c>
      <c r="H1455" s="8" t="s">
        <v>1276</v>
      </c>
      <c r="I1455" s="8" t="s">
        <v>50</v>
      </c>
      <c r="J1455" s="8" t="s">
        <v>128</v>
      </c>
      <c r="K1455" s="8" t="s">
        <v>52</v>
      </c>
      <c r="L1455" s="8" t="str">
        <f t="shared" si="44"/>
        <v>Phoenix_AZ</v>
      </c>
      <c r="M1455" s="9" t="str">
        <f t="shared" si="45"/>
        <v>-112.075798034667_Transit</v>
      </c>
      <c r="N1455" s="8" t="s">
        <v>52</v>
      </c>
      <c r="O1455" s="5"/>
      <c r="P1455" s="5"/>
      <c r="Q1455">
        <f>VLOOKUP($L1455,LocID!$B$2:$I$966, 7, FALSE)</f>
        <v>-112.075798034667</v>
      </c>
      <c r="S1455"/>
    </row>
    <row r="1456" spans="1:19" ht="33" x14ac:dyDescent="0.25">
      <c r="A1456" s="5">
        <v>1386</v>
      </c>
      <c r="B1456" s="6">
        <v>2011.317</v>
      </c>
      <c r="C1456" s="8" t="s">
        <v>409</v>
      </c>
      <c r="D1456" s="11" t="s">
        <v>2767</v>
      </c>
      <c r="E1456" s="8" t="s">
        <v>2766</v>
      </c>
      <c r="F1456" s="10" t="s">
        <v>2764</v>
      </c>
      <c r="G1456" s="10" t="s">
        <v>2764</v>
      </c>
      <c r="H1456" s="8" t="s">
        <v>1276</v>
      </c>
      <c r="I1456" s="8" t="s">
        <v>50</v>
      </c>
      <c r="J1456" s="8" t="s">
        <v>128</v>
      </c>
      <c r="K1456" s="8" t="s">
        <v>23</v>
      </c>
      <c r="L1456" s="8" t="str">
        <f t="shared" si="44"/>
        <v>Phoenix_AZ</v>
      </c>
      <c r="M1456" s="9" t="str">
        <f t="shared" si="45"/>
        <v>-112.075798034667_Multimodal</v>
      </c>
      <c r="N1456" s="8" t="s">
        <v>23</v>
      </c>
      <c r="O1456" s="5"/>
      <c r="P1456" s="5"/>
      <c r="Q1456">
        <f>VLOOKUP($L1456,LocID!$B$2:$I$966, 7, FALSE)</f>
        <v>-112.075798034667</v>
      </c>
      <c r="S1456"/>
    </row>
    <row r="1457" spans="1:19" x14ac:dyDescent="0.25">
      <c r="A1457" s="5">
        <v>1482</v>
      </c>
      <c r="B1457" s="6">
        <v>2011.684</v>
      </c>
      <c r="C1457" s="8" t="s">
        <v>147</v>
      </c>
      <c r="D1457" s="8" t="s">
        <v>2768</v>
      </c>
      <c r="E1457" s="8" t="s">
        <v>2766</v>
      </c>
      <c r="F1457" s="10" t="s">
        <v>2764</v>
      </c>
      <c r="G1457" s="10" t="s">
        <v>2764</v>
      </c>
      <c r="H1457" s="8" t="s">
        <v>1276</v>
      </c>
      <c r="I1457" s="8" t="s">
        <v>50</v>
      </c>
      <c r="J1457" s="8" t="s">
        <v>128</v>
      </c>
      <c r="K1457" s="8" t="s">
        <v>52</v>
      </c>
      <c r="L1457" s="8" t="str">
        <f t="shared" si="44"/>
        <v>Phoenix_AZ</v>
      </c>
      <c r="M1457" s="9" t="str">
        <f t="shared" si="45"/>
        <v>-112.075798034667_Transit</v>
      </c>
      <c r="N1457" s="8" t="s">
        <v>52</v>
      </c>
      <c r="O1457" s="5"/>
      <c r="P1457" s="5"/>
      <c r="Q1457">
        <f>VLOOKUP($L1457,LocID!$B$2:$I$966, 7, FALSE)</f>
        <v>-112.075798034667</v>
      </c>
      <c r="S1457"/>
    </row>
    <row r="1458" spans="1:19" x14ac:dyDescent="0.25">
      <c r="A1458" s="5">
        <v>1805</v>
      </c>
      <c r="B1458" s="6">
        <v>2012.742</v>
      </c>
      <c r="C1458" s="12" t="s">
        <v>62</v>
      </c>
      <c r="D1458" s="12" t="s">
        <v>2769</v>
      </c>
      <c r="E1458" s="8" t="s">
        <v>2766</v>
      </c>
      <c r="F1458" s="12" t="s">
        <v>2764</v>
      </c>
      <c r="G1458" s="12" t="s">
        <v>2764</v>
      </c>
      <c r="H1458" s="12" t="s">
        <v>1276</v>
      </c>
      <c r="I1458" s="8" t="s">
        <v>50</v>
      </c>
      <c r="J1458" s="8" t="s">
        <v>128</v>
      </c>
      <c r="K1458" s="12" t="s">
        <v>52</v>
      </c>
      <c r="L1458" s="8" t="str">
        <f t="shared" si="44"/>
        <v>Phoenix_AZ</v>
      </c>
      <c r="M1458" s="9" t="str">
        <f t="shared" si="45"/>
        <v>-112.075798034667_Transit</v>
      </c>
      <c r="N1458" s="12" t="s">
        <v>52</v>
      </c>
      <c r="O1458" s="5"/>
      <c r="P1458" s="5"/>
      <c r="Q1458">
        <f>VLOOKUP($L1458,LocID!$B$2:$I$966, 7, FALSE)</f>
        <v>-112.075798034667</v>
      </c>
      <c r="S1458"/>
    </row>
    <row r="1459" spans="1:19" ht="33" x14ac:dyDescent="0.25">
      <c r="A1459" s="5">
        <v>1956</v>
      </c>
      <c r="B1459" s="6">
        <v>2013.0287000000001</v>
      </c>
      <c r="C1459" s="8" t="s">
        <v>246</v>
      </c>
      <c r="D1459" s="8" t="s">
        <v>2770</v>
      </c>
      <c r="E1459" s="8" t="s">
        <v>2766</v>
      </c>
      <c r="F1459" s="10" t="s">
        <v>2764</v>
      </c>
      <c r="G1459" s="10" t="s">
        <v>2764</v>
      </c>
      <c r="H1459" s="8" t="s">
        <v>1276</v>
      </c>
      <c r="I1459" s="8" t="s">
        <v>50</v>
      </c>
      <c r="J1459" s="8" t="s">
        <v>128</v>
      </c>
      <c r="K1459" s="12" t="s">
        <v>23</v>
      </c>
      <c r="L1459" s="8" t="str">
        <f t="shared" si="44"/>
        <v>Phoenix_AZ</v>
      </c>
      <c r="M1459" s="9" t="str">
        <f t="shared" si="45"/>
        <v>-112.075798034667_Multimodal</v>
      </c>
      <c r="N1459" s="12" t="s">
        <v>23</v>
      </c>
      <c r="O1459" s="5"/>
      <c r="P1459" s="5"/>
      <c r="Q1459">
        <f>VLOOKUP($L1459,LocID!$B$2:$I$966, 7, FALSE)</f>
        <v>-112.075798034667</v>
      </c>
      <c r="S1459"/>
    </row>
    <row r="1460" spans="1:19" x14ac:dyDescent="0.25">
      <c r="A1460" s="5">
        <v>2025</v>
      </c>
      <c r="B1460" s="6">
        <v>2013.0567000000001</v>
      </c>
      <c r="C1460" s="8" t="s">
        <v>65</v>
      </c>
      <c r="D1460" s="8" t="s">
        <v>2771</v>
      </c>
      <c r="E1460" s="8" t="s">
        <v>2772</v>
      </c>
      <c r="F1460" s="8" t="s">
        <v>2764</v>
      </c>
      <c r="G1460" s="8" t="s">
        <v>2764</v>
      </c>
      <c r="H1460" s="8" t="s">
        <v>1276</v>
      </c>
      <c r="I1460" s="8" t="s">
        <v>50</v>
      </c>
      <c r="J1460" s="8" t="s">
        <v>128</v>
      </c>
      <c r="K1460" s="12" t="s">
        <v>98</v>
      </c>
      <c r="L1460" s="8" t="str">
        <f t="shared" si="44"/>
        <v>Phoenix_AZ</v>
      </c>
      <c r="M1460" s="9" t="str">
        <f t="shared" si="45"/>
        <v>-112.075798034667_PACT</v>
      </c>
      <c r="N1460" s="12" t="s">
        <v>98</v>
      </c>
      <c r="O1460" s="5"/>
      <c r="P1460" s="5"/>
      <c r="Q1460">
        <f>VLOOKUP($L1460,LocID!$B$2:$I$966, 7, FALSE)</f>
        <v>-112.075798034667</v>
      </c>
      <c r="S1460"/>
    </row>
    <row r="1461" spans="1:19" ht="33" x14ac:dyDescent="0.25">
      <c r="A1461" s="5">
        <v>1135</v>
      </c>
      <c r="B1461" s="6">
        <v>2011.09</v>
      </c>
      <c r="C1461" s="8" t="s">
        <v>274</v>
      </c>
      <c r="D1461" s="11" t="s">
        <v>2773</v>
      </c>
      <c r="E1461" s="8" t="s">
        <v>2774</v>
      </c>
      <c r="F1461" s="10" t="s">
        <v>2775</v>
      </c>
      <c r="G1461" s="10" t="s">
        <v>2775</v>
      </c>
      <c r="H1461" s="8" t="s">
        <v>76</v>
      </c>
      <c r="I1461" s="8" t="s">
        <v>50</v>
      </c>
      <c r="J1461" s="8" t="s">
        <v>77</v>
      </c>
      <c r="K1461" s="8" t="s">
        <v>23</v>
      </c>
      <c r="L1461" s="8" t="str">
        <f t="shared" si="44"/>
        <v>Piedmont_CA</v>
      </c>
      <c r="M1461" s="9" t="str">
        <f t="shared" si="45"/>
        <v>-122.232810974121_Multimodal</v>
      </c>
      <c r="N1461" s="8" t="s">
        <v>23</v>
      </c>
      <c r="O1461" s="5"/>
      <c r="P1461" s="5"/>
      <c r="Q1461">
        <f>VLOOKUP($L1461,LocID!$B$2:$I$966, 7, FALSE)</f>
        <v>-122.23281097412099</v>
      </c>
      <c r="S1461"/>
    </row>
    <row r="1462" spans="1:19" ht="33" x14ac:dyDescent="0.25">
      <c r="A1462" s="5">
        <v>439</v>
      </c>
      <c r="B1462" s="6">
        <v>2005.356</v>
      </c>
      <c r="C1462" s="8">
        <v>2007</v>
      </c>
      <c r="D1462" s="8" t="s">
        <v>2776</v>
      </c>
      <c r="E1462" s="8" t="s">
        <v>2777</v>
      </c>
      <c r="F1462" s="10" t="s">
        <v>2778</v>
      </c>
      <c r="G1462" s="10" t="s">
        <v>2778</v>
      </c>
      <c r="H1462" s="8" t="s">
        <v>815</v>
      </c>
      <c r="I1462" s="8" t="s">
        <v>50</v>
      </c>
      <c r="J1462" s="10" t="s">
        <v>51</v>
      </c>
      <c r="K1462" s="10" t="s">
        <v>23</v>
      </c>
      <c r="L1462" s="8" t="str">
        <f t="shared" si="44"/>
        <v>Piscataway_NJ</v>
      </c>
      <c r="M1462" s="9" t="str">
        <f t="shared" si="45"/>
        <v>-74.4714889526367_Multimodal</v>
      </c>
      <c r="N1462" s="10" t="s">
        <v>23</v>
      </c>
      <c r="O1462" s="5"/>
      <c r="P1462" s="5"/>
      <c r="Q1462">
        <f>VLOOKUP($L1462,LocID!$B$2:$I$966, 7, FALSE)</f>
        <v>-74.471488952636705</v>
      </c>
      <c r="S1462"/>
    </row>
    <row r="1463" spans="1:19" x14ac:dyDescent="0.25">
      <c r="A1463" s="5">
        <v>473</v>
      </c>
      <c r="B1463" s="21">
        <v>2007.268</v>
      </c>
      <c r="C1463" s="7">
        <v>2007</v>
      </c>
      <c r="D1463" s="7" t="s">
        <v>2779</v>
      </c>
      <c r="E1463" s="7" t="s">
        <v>2780</v>
      </c>
      <c r="F1463" s="7" t="s">
        <v>2781</v>
      </c>
      <c r="G1463" s="7" t="s">
        <v>2781</v>
      </c>
      <c r="H1463" s="7" t="s">
        <v>156</v>
      </c>
      <c r="I1463" s="8" t="s">
        <v>50</v>
      </c>
      <c r="J1463" s="7" t="s">
        <v>51</v>
      </c>
      <c r="K1463" s="7" t="s">
        <v>52</v>
      </c>
      <c r="L1463" s="8" t="str">
        <f t="shared" si="44"/>
        <v>Pittsburgh_PA</v>
      </c>
      <c r="M1463" s="9" t="str">
        <f t="shared" si="45"/>
        <v>-79.9974670410156_Transit</v>
      </c>
      <c r="N1463" s="7" t="s">
        <v>52</v>
      </c>
      <c r="O1463" s="5"/>
      <c r="P1463" s="5"/>
      <c r="Q1463">
        <f>VLOOKUP($L1463,LocID!$B$2:$I$966, 7, FALSE)</f>
        <v>-79.997467041015597</v>
      </c>
      <c r="S1463"/>
    </row>
    <row r="1464" spans="1:19" ht="33" x14ac:dyDescent="0.25">
      <c r="A1464" s="5">
        <v>1063</v>
      </c>
      <c r="B1464" s="6">
        <v>2010.5609999999999</v>
      </c>
      <c r="C1464" s="8" t="s">
        <v>68</v>
      </c>
      <c r="D1464" s="11" t="s">
        <v>2782</v>
      </c>
      <c r="E1464" s="8" t="s">
        <v>2783</v>
      </c>
      <c r="F1464" s="10" t="s">
        <v>2781</v>
      </c>
      <c r="G1464" s="10" t="s">
        <v>2781</v>
      </c>
      <c r="H1464" s="8" t="s">
        <v>156</v>
      </c>
      <c r="I1464" s="8" t="s">
        <v>50</v>
      </c>
      <c r="J1464" s="8" t="s">
        <v>51</v>
      </c>
      <c r="K1464" s="8" t="s">
        <v>23</v>
      </c>
      <c r="L1464" s="8" t="str">
        <f t="shared" si="44"/>
        <v>Pittsburgh_PA</v>
      </c>
      <c r="M1464" s="9" t="str">
        <f t="shared" si="45"/>
        <v>-79.9974670410156_Multimodal</v>
      </c>
      <c r="N1464" s="8" t="s">
        <v>23</v>
      </c>
      <c r="O1464" s="5"/>
      <c r="P1464" s="5"/>
      <c r="Q1464">
        <f>VLOOKUP($L1464,LocID!$B$2:$I$966, 7, FALSE)</f>
        <v>-79.997467041015597</v>
      </c>
      <c r="S1464"/>
    </row>
    <row r="1465" spans="1:19" x14ac:dyDescent="0.25">
      <c r="A1465" s="5">
        <v>1664</v>
      </c>
      <c r="B1465" s="25">
        <v>2012.653</v>
      </c>
      <c r="C1465" s="24" t="s">
        <v>110</v>
      </c>
      <c r="D1465" s="24" t="s">
        <v>2784</v>
      </c>
      <c r="E1465" s="24" t="s">
        <v>2785</v>
      </c>
      <c r="F1465" s="24" t="s">
        <v>2781</v>
      </c>
      <c r="G1465" s="24" t="s">
        <v>2781</v>
      </c>
      <c r="H1465" s="24" t="s">
        <v>156</v>
      </c>
      <c r="I1465" s="8" t="s">
        <v>50</v>
      </c>
      <c r="J1465" s="24" t="s">
        <v>51</v>
      </c>
      <c r="K1465" s="12" t="s">
        <v>52</v>
      </c>
      <c r="L1465" s="8" t="str">
        <f t="shared" si="44"/>
        <v>Pittsburgh_PA</v>
      </c>
      <c r="M1465" s="9" t="str">
        <f t="shared" si="45"/>
        <v>-79.9974670410156_Transit</v>
      </c>
      <c r="N1465" s="12" t="s">
        <v>52</v>
      </c>
      <c r="O1465" s="5"/>
      <c r="P1465" s="5"/>
      <c r="Q1465">
        <f>VLOOKUP($L1465,LocID!$B$2:$I$966, 7, FALSE)</f>
        <v>-79.997467041015597</v>
      </c>
      <c r="S1465"/>
    </row>
    <row r="1466" spans="1:19" ht="33" x14ac:dyDescent="0.25">
      <c r="A1466" s="5">
        <v>1750</v>
      </c>
      <c r="B1466" s="25">
        <v>2012.703</v>
      </c>
      <c r="C1466" s="24" t="s">
        <v>90</v>
      </c>
      <c r="D1466" s="24" t="s">
        <v>2786</v>
      </c>
      <c r="E1466" s="24" t="s">
        <v>2785</v>
      </c>
      <c r="F1466" s="24" t="s">
        <v>2781</v>
      </c>
      <c r="G1466" s="24" t="s">
        <v>2781</v>
      </c>
      <c r="H1466" s="24" t="s">
        <v>156</v>
      </c>
      <c r="I1466" s="8" t="s">
        <v>50</v>
      </c>
      <c r="J1466" s="24" t="s">
        <v>51</v>
      </c>
      <c r="K1466" s="12" t="s">
        <v>23</v>
      </c>
      <c r="L1466" s="8" t="str">
        <f t="shared" si="44"/>
        <v>Pittsburgh_PA</v>
      </c>
      <c r="M1466" s="9" t="str">
        <f t="shared" si="45"/>
        <v>-79.9974670410156_Multimodal</v>
      </c>
      <c r="N1466" s="12" t="s">
        <v>23</v>
      </c>
      <c r="O1466" s="5"/>
      <c r="P1466" s="5"/>
      <c r="Q1466">
        <f>VLOOKUP($L1466,LocID!$B$2:$I$966, 7, FALSE)</f>
        <v>-79.997467041015597</v>
      </c>
      <c r="S1466"/>
    </row>
    <row r="1467" spans="1:19" ht="33" x14ac:dyDescent="0.25">
      <c r="A1467" s="5">
        <v>1986</v>
      </c>
      <c r="B1467" s="6">
        <v>2013.0704000000001</v>
      </c>
      <c r="C1467" s="19" t="s">
        <v>65</v>
      </c>
      <c r="D1467" s="20" t="s">
        <v>2787</v>
      </c>
      <c r="E1467" s="20" t="s">
        <v>2788</v>
      </c>
      <c r="F1467" s="20" t="s">
        <v>2781</v>
      </c>
      <c r="G1467" s="20" t="s">
        <v>2781</v>
      </c>
      <c r="H1467" s="20" t="s">
        <v>156</v>
      </c>
      <c r="I1467" s="8" t="s">
        <v>50</v>
      </c>
      <c r="J1467" s="20" t="s">
        <v>51</v>
      </c>
      <c r="K1467" s="12" t="s">
        <v>23</v>
      </c>
      <c r="L1467" s="8" t="str">
        <f t="shared" si="44"/>
        <v>Pittsburgh_PA</v>
      </c>
      <c r="M1467" s="9" t="str">
        <f t="shared" si="45"/>
        <v>-79.9974670410156_Multimodal</v>
      </c>
      <c r="N1467" s="12" t="s">
        <v>23</v>
      </c>
      <c r="O1467" s="5"/>
      <c r="P1467" s="5"/>
      <c r="Q1467">
        <f>VLOOKUP($L1467,LocID!$B$2:$I$966, 7, FALSE)</f>
        <v>-79.997467041015597</v>
      </c>
      <c r="S1467"/>
    </row>
    <row r="1468" spans="1:19" ht="33" x14ac:dyDescent="0.25">
      <c r="A1468" s="5">
        <v>2271</v>
      </c>
      <c r="B1468" s="6">
        <v>2014.0346999999999</v>
      </c>
      <c r="C1468" s="19" t="s">
        <v>151</v>
      </c>
      <c r="D1468" s="20" t="s">
        <v>2789</v>
      </c>
      <c r="E1468" s="20" t="s">
        <v>2788</v>
      </c>
      <c r="F1468" s="19" t="s">
        <v>2781</v>
      </c>
      <c r="G1468" s="19" t="s">
        <v>2781</v>
      </c>
      <c r="H1468" s="19" t="s">
        <v>156</v>
      </c>
      <c r="I1468" s="8" t="s">
        <v>50</v>
      </c>
      <c r="J1468" s="19" t="s">
        <v>51</v>
      </c>
      <c r="K1468" s="12" t="s">
        <v>23</v>
      </c>
      <c r="L1468" s="8" t="str">
        <f t="shared" si="44"/>
        <v>Pittsburgh_PA</v>
      </c>
      <c r="M1468" s="9" t="str">
        <f t="shared" si="45"/>
        <v>-79.9974670410156_Multimodal</v>
      </c>
      <c r="N1468" s="12" t="s">
        <v>23</v>
      </c>
      <c r="O1468" s="5"/>
      <c r="P1468" s="5"/>
      <c r="Q1468">
        <f>VLOOKUP($L1468,LocID!$B$2:$I$966, 7, FALSE)</f>
        <v>-79.997467041015597</v>
      </c>
      <c r="S1468"/>
    </row>
    <row r="1469" spans="1:19" ht="33" x14ac:dyDescent="0.25">
      <c r="A1469" s="5">
        <v>1671</v>
      </c>
      <c r="B1469" s="12">
        <v>2012.471</v>
      </c>
      <c r="C1469" s="8" t="s">
        <v>110</v>
      </c>
      <c r="D1469" s="8" t="s">
        <v>2790</v>
      </c>
      <c r="E1469" s="8" t="s">
        <v>2791</v>
      </c>
      <c r="F1469" s="8" t="s">
        <v>2792</v>
      </c>
      <c r="G1469" s="8" t="s">
        <v>2792</v>
      </c>
      <c r="H1469" s="8" t="s">
        <v>49</v>
      </c>
      <c r="I1469" s="8" t="s">
        <v>50</v>
      </c>
      <c r="J1469" s="8" t="s">
        <v>51</v>
      </c>
      <c r="K1469" s="12" t="s">
        <v>26</v>
      </c>
      <c r="L1469" s="8" t="str">
        <f t="shared" si="44"/>
        <v>Pittsfield_MA</v>
      </c>
      <c r="M1469" s="9" t="str">
        <f t="shared" si="45"/>
        <v>-73.2542190551757_Parking and TDM</v>
      </c>
      <c r="N1469" s="12" t="s">
        <v>26</v>
      </c>
      <c r="O1469" s="5"/>
      <c r="P1469" s="5"/>
      <c r="Q1469">
        <f>VLOOKUP($L1469,LocID!$B$2:$I$966, 7, FALSE)</f>
        <v>-73.254219055175696</v>
      </c>
      <c r="S1469"/>
    </row>
    <row r="1470" spans="1:19" ht="33" x14ac:dyDescent="0.25">
      <c r="A1470" s="5">
        <v>2027</v>
      </c>
      <c r="B1470" s="6">
        <v>2013.0608999999999</v>
      </c>
      <c r="C1470" s="8" t="s">
        <v>65</v>
      </c>
      <c r="D1470" s="8" t="s">
        <v>2793</v>
      </c>
      <c r="E1470" s="8" t="s">
        <v>2794</v>
      </c>
      <c r="F1470" s="8" t="s">
        <v>2792</v>
      </c>
      <c r="G1470" s="8" t="s">
        <v>2792</v>
      </c>
      <c r="H1470" s="8" t="s">
        <v>49</v>
      </c>
      <c r="I1470" s="8" t="s">
        <v>50</v>
      </c>
      <c r="J1470" s="8" t="s">
        <v>51</v>
      </c>
      <c r="K1470" s="12" t="s">
        <v>26</v>
      </c>
      <c r="L1470" s="8" t="str">
        <f t="shared" si="44"/>
        <v>Pittsfield_MA</v>
      </c>
      <c r="M1470" s="9" t="str">
        <f t="shared" si="45"/>
        <v>-73.2542190551757_Parking and TDM</v>
      </c>
      <c r="N1470" s="12" t="s">
        <v>26</v>
      </c>
      <c r="O1470" s="5"/>
      <c r="P1470" s="5"/>
      <c r="Q1470">
        <f>VLOOKUP($L1470,LocID!$B$2:$I$966, 7, FALSE)</f>
        <v>-73.254219055175696</v>
      </c>
      <c r="S1470"/>
    </row>
    <row r="1471" spans="1:19" ht="22.5" x14ac:dyDescent="0.25">
      <c r="A1471" s="5">
        <v>2360</v>
      </c>
      <c r="B1471" s="6">
        <v>2014.0890999999999</v>
      </c>
      <c r="C1471" s="8" t="s">
        <v>92</v>
      </c>
      <c r="D1471" s="16" t="s">
        <v>2795</v>
      </c>
      <c r="E1471" s="16" t="s">
        <v>2796</v>
      </c>
      <c r="F1471" s="8" t="s">
        <v>2797</v>
      </c>
      <c r="G1471" s="8" t="s">
        <v>2797</v>
      </c>
      <c r="H1471" s="8" t="s">
        <v>76</v>
      </c>
      <c r="I1471" s="8" t="s">
        <v>50</v>
      </c>
      <c r="J1471" s="8" t="s">
        <v>77</v>
      </c>
      <c r="K1471" s="12" t="s">
        <v>26</v>
      </c>
      <c r="L1471" s="8" t="str">
        <f t="shared" si="44"/>
        <v>Placentia_CA</v>
      </c>
      <c r="M1471" s="9" t="str">
        <f t="shared" si="45"/>
        <v>-117.86139678955_Parking and TDM</v>
      </c>
      <c r="N1471" s="12" t="s">
        <v>26</v>
      </c>
      <c r="O1471" s="5"/>
      <c r="P1471" s="5"/>
      <c r="Q1471">
        <f>VLOOKUP($L1471,LocID!$B$2:$I$966, 7, FALSE)</f>
        <v>-117.86139678955</v>
      </c>
      <c r="S1471"/>
    </row>
    <row r="1472" spans="1:19" ht="33" x14ac:dyDescent="0.25">
      <c r="A1472" s="5">
        <v>422</v>
      </c>
      <c r="B1472" s="13">
        <v>2007.347</v>
      </c>
      <c r="C1472" s="10">
        <v>2007</v>
      </c>
      <c r="D1472" s="10" t="s">
        <v>2798</v>
      </c>
      <c r="E1472" s="10" t="s">
        <v>2799</v>
      </c>
      <c r="F1472" s="10" t="s">
        <v>2800</v>
      </c>
      <c r="G1472" s="10" t="s">
        <v>2800</v>
      </c>
      <c r="H1472" s="10" t="s">
        <v>76</v>
      </c>
      <c r="I1472" s="8" t="s">
        <v>50</v>
      </c>
      <c r="J1472" s="10" t="s">
        <v>77</v>
      </c>
      <c r="K1472" s="10" t="s">
        <v>23</v>
      </c>
      <c r="L1472" s="8" t="str">
        <f t="shared" si="44"/>
        <v>Pleasanton_CA</v>
      </c>
      <c r="M1472" s="9" t="str">
        <f t="shared" si="45"/>
        <v>-121.877128601074_Multimodal</v>
      </c>
      <c r="N1472" s="10" t="s">
        <v>23</v>
      </c>
      <c r="O1472" s="5"/>
      <c r="P1472" s="5"/>
      <c r="Q1472">
        <f>VLOOKUP($L1472,LocID!$B$2:$I$966, 7, FALSE)</f>
        <v>-121.87712860107401</v>
      </c>
      <c r="S1472"/>
    </row>
    <row r="1473" spans="1:19" ht="33" x14ac:dyDescent="0.25">
      <c r="A1473" s="5">
        <v>546</v>
      </c>
      <c r="B1473" s="6">
        <v>2008.1569999999999</v>
      </c>
      <c r="C1473" s="8" t="s">
        <v>104</v>
      </c>
      <c r="D1473" s="11" t="s">
        <v>2801</v>
      </c>
      <c r="E1473" s="8" t="s">
        <v>2802</v>
      </c>
      <c r="F1473" s="10" t="s">
        <v>2800</v>
      </c>
      <c r="G1473" s="10" t="s">
        <v>2800</v>
      </c>
      <c r="H1473" s="8" t="s">
        <v>76</v>
      </c>
      <c r="I1473" s="8" t="s">
        <v>50</v>
      </c>
      <c r="J1473" s="8" t="s">
        <v>77</v>
      </c>
      <c r="K1473" s="10" t="s">
        <v>23</v>
      </c>
      <c r="L1473" s="8" t="str">
        <f t="shared" si="44"/>
        <v>Pleasanton_CA</v>
      </c>
      <c r="M1473" s="9" t="str">
        <f t="shared" si="45"/>
        <v>-121.877128601074_Multimodal</v>
      </c>
      <c r="N1473" s="10" t="s">
        <v>23</v>
      </c>
      <c r="O1473" s="5"/>
      <c r="P1473" s="5"/>
      <c r="Q1473">
        <f>VLOOKUP($L1473,LocID!$B$2:$I$966, 7, FALSE)</f>
        <v>-121.87712860107401</v>
      </c>
      <c r="S1473"/>
    </row>
    <row r="1474" spans="1:19" x14ac:dyDescent="0.25">
      <c r="A1474" s="5">
        <v>1673</v>
      </c>
      <c r="B1474" s="6">
        <v>2012.616</v>
      </c>
      <c r="C1474" s="12" t="s">
        <v>110</v>
      </c>
      <c r="D1474" s="12" t="s">
        <v>2803</v>
      </c>
      <c r="E1474" s="12" t="s">
        <v>2804</v>
      </c>
      <c r="F1474" s="12" t="s">
        <v>2805</v>
      </c>
      <c r="G1474" s="12" t="s">
        <v>2805</v>
      </c>
      <c r="H1474" s="12" t="s">
        <v>76</v>
      </c>
      <c r="I1474" s="8" t="s">
        <v>50</v>
      </c>
      <c r="J1474" s="12" t="s">
        <v>77</v>
      </c>
      <c r="K1474" s="12" t="s">
        <v>52</v>
      </c>
      <c r="L1474" s="8" t="str">
        <f t="shared" ref="L1474:L1537" si="46">IF(H1474="INT", G1474&amp;"_"&amp;I1474,  G1474&amp;"_"&amp;H1474)</f>
        <v>Pomona_CA</v>
      </c>
      <c r="M1474" s="9" t="str">
        <f t="shared" ref="M1474:M1537" si="47">Q1474&amp;"_"&amp;N1474</f>
        <v>-117.750030517578_Transit</v>
      </c>
      <c r="N1474" s="12" t="s">
        <v>52</v>
      </c>
      <c r="O1474" s="5"/>
      <c r="P1474" s="5"/>
      <c r="Q1474">
        <f>VLOOKUP($L1474,LocID!$B$2:$I$966, 7, FALSE)</f>
        <v>-117.750030517578</v>
      </c>
      <c r="S1474"/>
    </row>
    <row r="1475" spans="1:19" ht="33" x14ac:dyDescent="0.25">
      <c r="A1475" s="5">
        <v>2029</v>
      </c>
      <c r="B1475" s="6">
        <v>2013.0858000000001</v>
      </c>
      <c r="C1475" s="8" t="s">
        <v>65</v>
      </c>
      <c r="D1475" s="8" t="s">
        <v>2806</v>
      </c>
      <c r="E1475" s="8" t="s">
        <v>2807</v>
      </c>
      <c r="F1475" s="8" t="s">
        <v>2805</v>
      </c>
      <c r="G1475" s="8" t="s">
        <v>2805</v>
      </c>
      <c r="H1475" s="8" t="s">
        <v>76</v>
      </c>
      <c r="I1475" s="8" t="s">
        <v>50</v>
      </c>
      <c r="J1475" s="8" t="s">
        <v>77</v>
      </c>
      <c r="K1475" s="12" t="s">
        <v>23</v>
      </c>
      <c r="L1475" s="8" t="str">
        <f t="shared" si="46"/>
        <v>Pomona_CA</v>
      </c>
      <c r="M1475" s="9" t="str">
        <f t="shared" si="47"/>
        <v>-117.750030517578_Multimodal</v>
      </c>
      <c r="N1475" s="12" t="s">
        <v>23</v>
      </c>
      <c r="O1475" s="5"/>
      <c r="P1475" s="5"/>
      <c r="Q1475">
        <f>VLOOKUP($L1475,LocID!$B$2:$I$966, 7, FALSE)</f>
        <v>-117.750030517578</v>
      </c>
      <c r="S1475"/>
    </row>
    <row r="1476" spans="1:19" ht="33" x14ac:dyDescent="0.25">
      <c r="A1476" s="5">
        <v>2465</v>
      </c>
      <c r="B1476" s="6">
        <v>2014.0506</v>
      </c>
      <c r="C1476" s="8" t="s">
        <v>173</v>
      </c>
      <c r="D1476" s="8" t="s">
        <v>2808</v>
      </c>
      <c r="E1476" s="8" t="s">
        <v>2804</v>
      </c>
      <c r="F1476" s="8" t="s">
        <v>2805</v>
      </c>
      <c r="G1476" s="8" t="s">
        <v>2805</v>
      </c>
      <c r="H1476" s="8" t="s">
        <v>76</v>
      </c>
      <c r="I1476" s="8" t="s">
        <v>50</v>
      </c>
      <c r="J1476" s="8" t="s">
        <v>77</v>
      </c>
      <c r="K1476" s="12" t="s">
        <v>23</v>
      </c>
      <c r="L1476" s="8" t="str">
        <f t="shared" si="46"/>
        <v>Pomona_CA</v>
      </c>
      <c r="M1476" s="9" t="str">
        <f t="shared" si="47"/>
        <v>-117.750030517578_Multimodal</v>
      </c>
      <c r="N1476" s="12" t="s">
        <v>23</v>
      </c>
      <c r="O1476" s="5"/>
      <c r="P1476" s="5"/>
      <c r="Q1476">
        <f>VLOOKUP($L1476,LocID!$B$2:$I$966, 7, FALSE)</f>
        <v>-117.750030517578</v>
      </c>
      <c r="S1476"/>
    </row>
    <row r="1477" spans="1:19" ht="33" x14ac:dyDescent="0.25">
      <c r="A1477" s="5">
        <v>1418</v>
      </c>
      <c r="B1477" s="6">
        <v>2011.2929999999999</v>
      </c>
      <c r="C1477" s="8" t="s">
        <v>233</v>
      </c>
      <c r="D1477" s="8" t="s">
        <v>2809</v>
      </c>
      <c r="E1477" s="8" t="s">
        <v>2810</v>
      </c>
      <c r="F1477" s="10" t="s">
        <v>2805</v>
      </c>
      <c r="G1477" s="10" t="s">
        <v>2805</v>
      </c>
      <c r="H1477" s="8" t="s">
        <v>107</v>
      </c>
      <c r="I1477" s="8" t="s">
        <v>50</v>
      </c>
      <c r="J1477" s="8" t="s">
        <v>51</v>
      </c>
      <c r="K1477" s="8" t="s">
        <v>23</v>
      </c>
      <c r="L1477" s="8" t="str">
        <f t="shared" si="46"/>
        <v>Pomona_NY</v>
      </c>
      <c r="M1477" s="9" t="str">
        <f t="shared" si="47"/>
        <v>-74.0565032958984_Multimodal</v>
      </c>
      <c r="N1477" s="8" t="s">
        <v>23</v>
      </c>
      <c r="O1477" s="5"/>
      <c r="P1477" s="5"/>
      <c r="Q1477">
        <f>VLOOKUP($L1477,LocID!$B$2:$I$966, 7, FALSE)</f>
        <v>-74.056503295898395</v>
      </c>
      <c r="S1477"/>
    </row>
    <row r="1478" spans="1:19" ht="33" x14ac:dyDescent="0.25">
      <c r="A1478" s="5">
        <v>1117</v>
      </c>
      <c r="B1478" s="6">
        <v>2010.296</v>
      </c>
      <c r="C1478" s="8" t="s">
        <v>43</v>
      </c>
      <c r="D1478" s="11" t="s">
        <v>2811</v>
      </c>
      <c r="E1478" s="8" t="s">
        <v>2812</v>
      </c>
      <c r="F1478" s="10" t="s">
        <v>2813</v>
      </c>
      <c r="G1478" s="10" t="s">
        <v>2813</v>
      </c>
      <c r="H1478" s="8" t="s">
        <v>20</v>
      </c>
      <c r="I1478" s="20" t="s">
        <v>2814</v>
      </c>
      <c r="J1478" s="8" t="s">
        <v>22</v>
      </c>
      <c r="K1478" s="8" t="s">
        <v>23</v>
      </c>
      <c r="L1478" s="8" t="str">
        <f t="shared" si="46"/>
        <v>Port Au Prince_Haiti</v>
      </c>
      <c r="M1478" s="9" t="str">
        <f t="shared" si="47"/>
        <v>-72.3349990844726_Multimodal</v>
      </c>
      <c r="N1478" s="8" t="s">
        <v>23</v>
      </c>
      <c r="O1478" s="5"/>
      <c r="P1478" s="5"/>
      <c r="Q1478">
        <f>VLOOKUP($L1478,LocID!$B$2:$I$966, 7, FALSE)</f>
        <v>-72.334999084472599</v>
      </c>
      <c r="S1478"/>
    </row>
    <row r="1479" spans="1:19" ht="33" x14ac:dyDescent="0.25">
      <c r="A1479" s="5">
        <v>126</v>
      </c>
      <c r="B1479" s="6">
        <v>2015.0681999999999</v>
      </c>
      <c r="C1479" s="9" t="s">
        <v>138</v>
      </c>
      <c r="D1479" s="19" t="s">
        <v>2815</v>
      </c>
      <c r="E1479" s="19" t="s">
        <v>2816</v>
      </c>
      <c r="F1479" s="19" t="s">
        <v>2817</v>
      </c>
      <c r="G1479" s="19" t="s">
        <v>2817</v>
      </c>
      <c r="H1479" s="19" t="s">
        <v>122</v>
      </c>
      <c r="I1479" s="8" t="s">
        <v>50</v>
      </c>
      <c r="J1479" s="19" t="s">
        <v>123</v>
      </c>
      <c r="K1479" s="19" t="s">
        <v>23</v>
      </c>
      <c r="L1479" s="8" t="str">
        <f t="shared" si="46"/>
        <v>Port Orchard_OR</v>
      </c>
      <c r="M1479" s="9" t="str">
        <f t="shared" si="47"/>
        <v>-121.53424835205_Multimodal</v>
      </c>
      <c r="N1479" s="19" t="s">
        <v>23</v>
      </c>
      <c r="O1479" s="5"/>
      <c r="P1479" s="5"/>
      <c r="Q1479">
        <f>VLOOKUP($L1479,LocID!$B$2:$I$966, 7, FALSE)</f>
        <v>-121.53424835205</v>
      </c>
      <c r="S1479"/>
    </row>
    <row r="1480" spans="1:19" ht="33" x14ac:dyDescent="0.25">
      <c r="A1480" s="5">
        <v>1851</v>
      </c>
      <c r="B1480" s="6">
        <v>2013.0117</v>
      </c>
      <c r="C1480" s="12" t="s">
        <v>62</v>
      </c>
      <c r="D1480" s="12" t="s">
        <v>2818</v>
      </c>
      <c r="E1480" s="18" t="s">
        <v>2819</v>
      </c>
      <c r="F1480" s="18" t="s">
        <v>2820</v>
      </c>
      <c r="G1480" s="18" t="s">
        <v>2820</v>
      </c>
      <c r="H1480" s="18" t="s">
        <v>432</v>
      </c>
      <c r="I1480" s="8" t="s">
        <v>50</v>
      </c>
      <c r="J1480" s="18" t="s">
        <v>61</v>
      </c>
      <c r="K1480" s="12" t="s">
        <v>26</v>
      </c>
      <c r="L1480" s="8" t="str">
        <f t="shared" si="46"/>
        <v>Port Washington_WI</v>
      </c>
      <c r="M1480" s="9" t="str">
        <f t="shared" si="47"/>
        <v>-87.8702392578125_Parking and TDM</v>
      </c>
      <c r="N1480" s="12" t="s">
        <v>26</v>
      </c>
      <c r="O1480" s="5"/>
      <c r="P1480" s="5"/>
      <c r="Q1480">
        <f>VLOOKUP($L1480,LocID!$B$2:$I$966, 7, FALSE)</f>
        <v>-87.8702392578125</v>
      </c>
      <c r="S1480"/>
    </row>
    <row r="1481" spans="1:19" ht="33" x14ac:dyDescent="0.25">
      <c r="A1481" s="5">
        <v>426</v>
      </c>
      <c r="B1481" s="21">
        <v>2007.306</v>
      </c>
      <c r="C1481" s="7">
        <v>2007</v>
      </c>
      <c r="D1481" s="7" t="s">
        <v>2821</v>
      </c>
      <c r="E1481" s="7" t="s">
        <v>2822</v>
      </c>
      <c r="F1481" s="7" t="s">
        <v>2823</v>
      </c>
      <c r="G1481" s="7" t="s">
        <v>2823</v>
      </c>
      <c r="H1481" s="7" t="s">
        <v>320</v>
      </c>
      <c r="I1481" s="8" t="s">
        <v>50</v>
      </c>
      <c r="J1481" s="7" t="s">
        <v>51</v>
      </c>
      <c r="K1481" s="7" t="s">
        <v>26</v>
      </c>
      <c r="L1481" s="8" t="str">
        <f t="shared" si="46"/>
        <v>Portland_ME</v>
      </c>
      <c r="M1481" s="9" t="str">
        <f t="shared" si="47"/>
        <v>-70.2566528320312_Parking and TDM</v>
      </c>
      <c r="N1481" s="7" t="s">
        <v>26</v>
      </c>
      <c r="O1481" s="5"/>
      <c r="P1481" s="5"/>
      <c r="Q1481">
        <f>VLOOKUP($L1481,LocID!$B$2:$I$966, 7, FALSE)</f>
        <v>-70.256652832031193</v>
      </c>
      <c r="S1481"/>
    </row>
    <row r="1482" spans="1:19" ht="33" x14ac:dyDescent="0.25">
      <c r="A1482" s="5">
        <v>691</v>
      </c>
      <c r="B1482" s="6">
        <v>2008.3420000000001</v>
      </c>
      <c r="C1482" s="8" t="s">
        <v>35</v>
      </c>
      <c r="D1482" s="11" t="s">
        <v>2824</v>
      </c>
      <c r="E1482" s="8" t="s">
        <v>2825</v>
      </c>
      <c r="F1482" s="10" t="s">
        <v>2823</v>
      </c>
      <c r="G1482" s="10" t="s">
        <v>2823</v>
      </c>
      <c r="H1482" s="8" t="s">
        <v>320</v>
      </c>
      <c r="I1482" s="8" t="s">
        <v>50</v>
      </c>
      <c r="J1482" s="8" t="s">
        <v>51</v>
      </c>
      <c r="K1482" s="8" t="s">
        <v>26</v>
      </c>
      <c r="L1482" s="8" t="str">
        <f t="shared" si="46"/>
        <v>Portland_ME</v>
      </c>
      <c r="M1482" s="9" t="str">
        <f t="shared" si="47"/>
        <v>-70.2566528320312_Parking and TDM</v>
      </c>
      <c r="N1482" s="8" t="s">
        <v>26</v>
      </c>
      <c r="O1482" s="5"/>
      <c r="P1482" s="5"/>
      <c r="Q1482">
        <f>VLOOKUP($L1482,LocID!$B$2:$I$966, 7, FALSE)</f>
        <v>-70.256652832031193</v>
      </c>
      <c r="S1482"/>
    </row>
    <row r="1483" spans="1:19" ht="33" x14ac:dyDescent="0.25">
      <c r="A1483" s="5">
        <v>735</v>
      </c>
      <c r="B1483" s="6">
        <v>2009.0989999999999</v>
      </c>
      <c r="C1483" s="8" t="s">
        <v>37</v>
      </c>
      <c r="D1483" s="11" t="s">
        <v>2826</v>
      </c>
      <c r="E1483" s="8" t="s">
        <v>2825</v>
      </c>
      <c r="F1483" s="10" t="s">
        <v>2823</v>
      </c>
      <c r="G1483" s="10" t="s">
        <v>2823</v>
      </c>
      <c r="H1483" s="8" t="s">
        <v>320</v>
      </c>
      <c r="I1483" s="8" t="s">
        <v>50</v>
      </c>
      <c r="J1483" s="8" t="s">
        <v>55</v>
      </c>
      <c r="K1483" s="8" t="s">
        <v>23</v>
      </c>
      <c r="L1483" s="8" t="str">
        <f t="shared" si="46"/>
        <v>Portland_ME</v>
      </c>
      <c r="M1483" s="9" t="str">
        <f t="shared" si="47"/>
        <v>-70.2566528320312_Multimodal</v>
      </c>
      <c r="N1483" s="8" t="s">
        <v>23</v>
      </c>
      <c r="O1483" s="5"/>
      <c r="P1483" s="5"/>
      <c r="Q1483">
        <f>VLOOKUP($L1483,LocID!$B$2:$I$966, 7, FALSE)</f>
        <v>-70.256652832031193</v>
      </c>
      <c r="S1483"/>
    </row>
    <row r="1484" spans="1:19" x14ac:dyDescent="0.25">
      <c r="A1484" s="5">
        <v>1040</v>
      </c>
      <c r="B1484" s="6">
        <v>2010.1369999999999</v>
      </c>
      <c r="C1484" s="8" t="s">
        <v>68</v>
      </c>
      <c r="D1484" s="11" t="s">
        <v>2827</v>
      </c>
      <c r="E1484" s="8" t="s">
        <v>2825</v>
      </c>
      <c r="F1484" s="10" t="s">
        <v>2823</v>
      </c>
      <c r="G1484" s="10" t="s">
        <v>2823</v>
      </c>
      <c r="H1484" s="8" t="s">
        <v>320</v>
      </c>
      <c r="I1484" s="8" t="s">
        <v>50</v>
      </c>
      <c r="J1484" s="8" t="s">
        <v>51</v>
      </c>
      <c r="K1484" s="8" t="s">
        <v>52</v>
      </c>
      <c r="L1484" s="8" t="str">
        <f t="shared" si="46"/>
        <v>Portland_ME</v>
      </c>
      <c r="M1484" s="9" t="str">
        <f t="shared" si="47"/>
        <v>-70.2566528320312_Transit</v>
      </c>
      <c r="N1484" s="8" t="s">
        <v>52</v>
      </c>
      <c r="O1484" s="5"/>
      <c r="P1484" s="5"/>
      <c r="Q1484">
        <f>VLOOKUP($L1484,LocID!$B$2:$I$966, 7, FALSE)</f>
        <v>-70.256652832031193</v>
      </c>
      <c r="S1484"/>
    </row>
    <row r="1485" spans="1:19" x14ac:dyDescent="0.25">
      <c r="A1485" s="5">
        <v>1141</v>
      </c>
      <c r="B1485" s="6">
        <v>2010.6</v>
      </c>
      <c r="C1485" s="8" t="s">
        <v>274</v>
      </c>
      <c r="D1485" s="11" t="s">
        <v>2828</v>
      </c>
      <c r="E1485" s="8" t="s">
        <v>2825</v>
      </c>
      <c r="F1485" s="10" t="s">
        <v>2823</v>
      </c>
      <c r="G1485" s="10" t="s">
        <v>2823</v>
      </c>
      <c r="H1485" s="8" t="s">
        <v>320</v>
      </c>
      <c r="I1485" s="8" t="s">
        <v>50</v>
      </c>
      <c r="J1485" s="8" t="s">
        <v>51</v>
      </c>
      <c r="K1485" s="8" t="s">
        <v>52</v>
      </c>
      <c r="L1485" s="8" t="str">
        <f t="shared" si="46"/>
        <v>Portland_ME</v>
      </c>
      <c r="M1485" s="9" t="str">
        <f t="shared" si="47"/>
        <v>-70.2566528320312_Transit</v>
      </c>
      <c r="N1485" s="8" t="s">
        <v>52</v>
      </c>
      <c r="O1485" s="5"/>
      <c r="P1485" s="5"/>
      <c r="Q1485">
        <f>VLOOKUP($L1485,LocID!$B$2:$I$966, 7, FALSE)</f>
        <v>-70.256652832031193</v>
      </c>
      <c r="S1485"/>
    </row>
    <row r="1486" spans="1:19" ht="33" x14ac:dyDescent="0.25">
      <c r="A1486" s="5">
        <v>2206</v>
      </c>
      <c r="B1486" s="6">
        <v>2014.021</v>
      </c>
      <c r="C1486" s="19" t="s">
        <v>115</v>
      </c>
      <c r="D1486" s="20" t="s">
        <v>2829</v>
      </c>
      <c r="E1486" s="20"/>
      <c r="F1486" s="20" t="s">
        <v>2823</v>
      </c>
      <c r="G1486" s="20" t="s">
        <v>2823</v>
      </c>
      <c r="H1486" s="20" t="s">
        <v>320</v>
      </c>
      <c r="I1486" s="8" t="s">
        <v>50</v>
      </c>
      <c r="J1486" s="20" t="s">
        <v>51</v>
      </c>
      <c r="K1486" s="12" t="s">
        <v>26</v>
      </c>
      <c r="L1486" s="8" t="str">
        <f t="shared" si="46"/>
        <v>Portland_ME</v>
      </c>
      <c r="M1486" s="9" t="str">
        <f t="shared" si="47"/>
        <v>-70.2566528320312_Parking and TDM</v>
      </c>
      <c r="N1486" s="12" t="s">
        <v>26</v>
      </c>
      <c r="O1486" s="5"/>
      <c r="P1486" s="5"/>
      <c r="Q1486">
        <f>VLOOKUP($L1486,LocID!$B$2:$I$966, 7, FALSE)</f>
        <v>-70.256652832031193</v>
      </c>
      <c r="S1486"/>
    </row>
    <row r="1487" spans="1:19" x14ac:dyDescent="0.25">
      <c r="A1487" s="5">
        <v>424</v>
      </c>
      <c r="B1487" s="13">
        <v>2007.3050000000001</v>
      </c>
      <c r="C1487" s="10">
        <v>2007</v>
      </c>
      <c r="D1487" s="10" t="s">
        <v>2830</v>
      </c>
      <c r="E1487" s="10" t="s">
        <v>2831</v>
      </c>
      <c r="F1487" s="10" t="s">
        <v>2823</v>
      </c>
      <c r="G1487" s="10" t="s">
        <v>2823</v>
      </c>
      <c r="H1487" s="10" t="s">
        <v>122</v>
      </c>
      <c r="I1487" s="8" t="s">
        <v>50</v>
      </c>
      <c r="J1487" s="10" t="s">
        <v>123</v>
      </c>
      <c r="K1487" s="10" t="s">
        <v>52</v>
      </c>
      <c r="L1487" s="8" t="str">
        <f t="shared" si="46"/>
        <v>Portland_OR</v>
      </c>
      <c r="M1487" s="9" t="str">
        <f t="shared" si="47"/>
        <v>-122.675628662109_Transit</v>
      </c>
      <c r="N1487" s="10" t="s">
        <v>52</v>
      </c>
      <c r="O1487" s="5"/>
      <c r="P1487" s="5"/>
      <c r="Q1487">
        <f>VLOOKUP($L1487,LocID!$B$2:$I$966, 7, FALSE)</f>
        <v>-122.67562866210901</v>
      </c>
      <c r="S1487"/>
    </row>
    <row r="1488" spans="1:19" ht="33" x14ac:dyDescent="0.25">
      <c r="A1488" s="5">
        <v>425</v>
      </c>
      <c r="B1488" s="6">
        <v>2007.0329999999999</v>
      </c>
      <c r="C1488" s="8">
        <v>2007</v>
      </c>
      <c r="D1488" s="8" t="s">
        <v>2832</v>
      </c>
      <c r="E1488" s="8" t="s">
        <v>2833</v>
      </c>
      <c r="F1488" s="10" t="s">
        <v>2823</v>
      </c>
      <c r="G1488" s="10" t="s">
        <v>2823</v>
      </c>
      <c r="H1488" s="8" t="s">
        <v>122</v>
      </c>
      <c r="I1488" s="8" t="s">
        <v>50</v>
      </c>
      <c r="J1488" s="10" t="s">
        <v>123</v>
      </c>
      <c r="K1488" s="8" t="s">
        <v>23</v>
      </c>
      <c r="L1488" s="8" t="str">
        <f t="shared" si="46"/>
        <v>Portland_OR</v>
      </c>
      <c r="M1488" s="9" t="str">
        <f t="shared" si="47"/>
        <v>-122.675628662109_Multimodal</v>
      </c>
      <c r="N1488" s="8" t="s">
        <v>23</v>
      </c>
      <c r="O1488" s="5"/>
      <c r="P1488" s="5"/>
      <c r="Q1488">
        <f>VLOOKUP($L1488,LocID!$B$2:$I$966, 7, FALSE)</f>
        <v>-122.67562866210901</v>
      </c>
      <c r="S1488"/>
    </row>
    <row r="1489" spans="1:19" x14ac:dyDescent="0.25">
      <c r="A1489" s="5">
        <v>427</v>
      </c>
      <c r="B1489" s="6">
        <v>2007.1389999999999</v>
      </c>
      <c r="C1489" s="8">
        <v>2007</v>
      </c>
      <c r="D1489" s="8" t="s">
        <v>2834</v>
      </c>
      <c r="E1489" s="8" t="s">
        <v>2835</v>
      </c>
      <c r="F1489" s="10" t="s">
        <v>2823</v>
      </c>
      <c r="G1489" s="10" t="s">
        <v>2823</v>
      </c>
      <c r="H1489" s="8" t="s">
        <v>122</v>
      </c>
      <c r="I1489" s="8" t="s">
        <v>50</v>
      </c>
      <c r="J1489" s="10" t="s">
        <v>123</v>
      </c>
      <c r="K1489" s="8" t="s">
        <v>52</v>
      </c>
      <c r="L1489" s="8" t="str">
        <f t="shared" si="46"/>
        <v>Portland_OR</v>
      </c>
      <c r="M1489" s="9" t="str">
        <f t="shared" si="47"/>
        <v>-122.675628662109_Transit</v>
      </c>
      <c r="N1489" s="8" t="s">
        <v>52</v>
      </c>
      <c r="O1489" s="5"/>
      <c r="P1489" s="5"/>
      <c r="Q1489">
        <f>VLOOKUP($L1489,LocID!$B$2:$I$966, 7, FALSE)</f>
        <v>-122.67562866210901</v>
      </c>
      <c r="S1489"/>
    </row>
    <row r="1490" spans="1:19" ht="33" x14ac:dyDescent="0.25">
      <c r="A1490" s="5">
        <v>516</v>
      </c>
      <c r="B1490" s="6">
        <v>2008.029</v>
      </c>
      <c r="C1490" s="8" t="s">
        <v>535</v>
      </c>
      <c r="D1490" s="11" t="s">
        <v>2836</v>
      </c>
      <c r="E1490" s="8" t="s">
        <v>2837</v>
      </c>
      <c r="F1490" s="10" t="s">
        <v>2823</v>
      </c>
      <c r="G1490" s="10" t="s">
        <v>2823</v>
      </c>
      <c r="H1490" s="8" t="s">
        <v>122</v>
      </c>
      <c r="I1490" s="8" t="s">
        <v>50</v>
      </c>
      <c r="J1490" s="8" t="s">
        <v>123</v>
      </c>
      <c r="K1490" s="8" t="s">
        <v>23</v>
      </c>
      <c r="L1490" s="8" t="str">
        <f t="shared" si="46"/>
        <v>Portland_OR</v>
      </c>
      <c r="M1490" s="9" t="str">
        <f t="shared" si="47"/>
        <v>-122.675628662109_Multimodal</v>
      </c>
      <c r="N1490" s="8" t="s">
        <v>23</v>
      </c>
      <c r="O1490" s="5"/>
      <c r="P1490" s="5"/>
      <c r="Q1490">
        <f>VLOOKUP($L1490,LocID!$B$2:$I$966, 7, FALSE)</f>
        <v>-122.67562866210901</v>
      </c>
      <c r="S1490"/>
    </row>
    <row r="1491" spans="1:19" x14ac:dyDescent="0.25">
      <c r="A1491" s="5">
        <v>561</v>
      </c>
      <c r="B1491" s="13">
        <v>2007.4490000000001</v>
      </c>
      <c r="C1491" s="8" t="s">
        <v>104</v>
      </c>
      <c r="D1491" s="11" t="s">
        <v>2838</v>
      </c>
      <c r="E1491" s="11" t="s">
        <v>2839</v>
      </c>
      <c r="F1491" s="10" t="s">
        <v>2823</v>
      </c>
      <c r="G1491" s="10" t="s">
        <v>2823</v>
      </c>
      <c r="H1491" s="11" t="s">
        <v>122</v>
      </c>
      <c r="I1491" s="8" t="s">
        <v>50</v>
      </c>
      <c r="J1491" s="11" t="s">
        <v>123</v>
      </c>
      <c r="K1491" s="11" t="s">
        <v>52</v>
      </c>
      <c r="L1491" s="8" t="str">
        <f t="shared" si="46"/>
        <v>Portland_OR</v>
      </c>
      <c r="M1491" s="9" t="str">
        <f t="shared" si="47"/>
        <v>-122.675628662109_Transit</v>
      </c>
      <c r="N1491" s="11" t="s">
        <v>52</v>
      </c>
      <c r="O1491" s="5"/>
      <c r="P1491" s="5"/>
      <c r="Q1491">
        <f>VLOOKUP($L1491,LocID!$B$2:$I$966, 7, FALSE)</f>
        <v>-122.67562866210901</v>
      </c>
      <c r="S1491"/>
    </row>
    <row r="1492" spans="1:19" x14ac:dyDescent="0.25">
      <c r="A1492" s="5">
        <v>590</v>
      </c>
      <c r="B1492" s="6">
        <v>2008.059</v>
      </c>
      <c r="C1492" s="8" t="s">
        <v>104</v>
      </c>
      <c r="D1492" s="11" t="s">
        <v>2840</v>
      </c>
      <c r="E1492" s="8" t="s">
        <v>2841</v>
      </c>
      <c r="F1492" s="10" t="s">
        <v>2823</v>
      </c>
      <c r="G1492" s="10" t="s">
        <v>2823</v>
      </c>
      <c r="H1492" s="8" t="s">
        <v>122</v>
      </c>
      <c r="I1492" s="8" t="s">
        <v>50</v>
      </c>
      <c r="J1492" s="8" t="s">
        <v>123</v>
      </c>
      <c r="K1492" s="8" t="s">
        <v>52</v>
      </c>
      <c r="L1492" s="8" t="str">
        <f t="shared" si="46"/>
        <v>Portland_OR</v>
      </c>
      <c r="M1492" s="9" t="str">
        <f t="shared" si="47"/>
        <v>-122.675628662109_Transit</v>
      </c>
      <c r="N1492" s="8" t="s">
        <v>52</v>
      </c>
      <c r="O1492" s="5"/>
      <c r="P1492" s="5"/>
      <c r="Q1492">
        <f>VLOOKUP($L1492,LocID!$B$2:$I$966, 7, FALSE)</f>
        <v>-122.67562866210901</v>
      </c>
      <c r="S1492"/>
    </row>
    <row r="1493" spans="1:19" ht="33" x14ac:dyDescent="0.25">
      <c r="A1493" s="5">
        <v>657</v>
      </c>
      <c r="B1493" s="6">
        <v>2008.442</v>
      </c>
      <c r="C1493" s="8" t="s">
        <v>35</v>
      </c>
      <c r="D1493" s="11" t="s">
        <v>2842</v>
      </c>
      <c r="E1493" s="8" t="s">
        <v>2843</v>
      </c>
      <c r="F1493" s="10" t="s">
        <v>2823</v>
      </c>
      <c r="G1493" s="10" t="s">
        <v>2823</v>
      </c>
      <c r="H1493" s="8" t="s">
        <v>122</v>
      </c>
      <c r="I1493" s="8" t="s">
        <v>50</v>
      </c>
      <c r="J1493" s="8" t="s">
        <v>123</v>
      </c>
      <c r="K1493" s="8" t="s">
        <v>23</v>
      </c>
      <c r="L1493" s="8" t="str">
        <f t="shared" si="46"/>
        <v>Portland_OR</v>
      </c>
      <c r="M1493" s="9" t="str">
        <f t="shared" si="47"/>
        <v>-122.675628662109_Multimodal</v>
      </c>
      <c r="N1493" s="8" t="s">
        <v>23</v>
      </c>
      <c r="O1493" s="5"/>
      <c r="P1493" s="5"/>
      <c r="Q1493">
        <f>VLOOKUP($L1493,LocID!$B$2:$I$966, 7, FALSE)</f>
        <v>-122.67562866210901</v>
      </c>
      <c r="S1493"/>
    </row>
    <row r="1494" spans="1:19" x14ac:dyDescent="0.25">
      <c r="A1494" s="5">
        <v>675</v>
      </c>
      <c r="B1494" s="6">
        <v>2008.239</v>
      </c>
      <c r="C1494" s="8" t="s">
        <v>35</v>
      </c>
      <c r="D1494" s="11" t="s">
        <v>2844</v>
      </c>
      <c r="E1494" s="8" t="s">
        <v>1018</v>
      </c>
      <c r="F1494" s="10" t="s">
        <v>2823</v>
      </c>
      <c r="G1494" s="10" t="s">
        <v>2823</v>
      </c>
      <c r="H1494" s="8" t="s">
        <v>122</v>
      </c>
      <c r="I1494" s="8" t="s">
        <v>50</v>
      </c>
      <c r="J1494" s="11" t="s">
        <v>123</v>
      </c>
      <c r="K1494" s="8" t="s">
        <v>52</v>
      </c>
      <c r="L1494" s="8" t="str">
        <f t="shared" si="46"/>
        <v>Portland_OR</v>
      </c>
      <c r="M1494" s="9" t="str">
        <f t="shared" si="47"/>
        <v>-122.675628662109_Transit</v>
      </c>
      <c r="N1494" s="8" t="s">
        <v>52</v>
      </c>
      <c r="O1494" s="5"/>
      <c r="P1494" s="5"/>
      <c r="Q1494">
        <f>VLOOKUP($L1494,LocID!$B$2:$I$966, 7, FALSE)</f>
        <v>-122.67562866210901</v>
      </c>
      <c r="S1494"/>
    </row>
    <row r="1495" spans="1:19" x14ac:dyDescent="0.25">
      <c r="A1495" s="5">
        <v>678</v>
      </c>
      <c r="B1495" s="6">
        <v>2008.3389999999999</v>
      </c>
      <c r="C1495" s="8" t="s">
        <v>35</v>
      </c>
      <c r="D1495" s="11" t="s">
        <v>2845</v>
      </c>
      <c r="E1495" s="8" t="s">
        <v>2846</v>
      </c>
      <c r="F1495" s="10" t="s">
        <v>2823</v>
      </c>
      <c r="G1495" s="10" t="s">
        <v>2823</v>
      </c>
      <c r="H1495" s="8" t="s">
        <v>122</v>
      </c>
      <c r="I1495" s="8" t="s">
        <v>50</v>
      </c>
      <c r="J1495" s="8" t="s">
        <v>123</v>
      </c>
      <c r="K1495" s="8" t="s">
        <v>98</v>
      </c>
      <c r="L1495" s="8" t="str">
        <f t="shared" si="46"/>
        <v>Portland_OR</v>
      </c>
      <c r="M1495" s="9" t="str">
        <f t="shared" si="47"/>
        <v>-122.675628662109_PACT</v>
      </c>
      <c r="N1495" s="8" t="s">
        <v>98</v>
      </c>
      <c r="O1495" s="5"/>
      <c r="P1495" s="5"/>
      <c r="Q1495">
        <f>VLOOKUP($L1495,LocID!$B$2:$I$966, 7, FALSE)</f>
        <v>-122.67562866210901</v>
      </c>
      <c r="S1495"/>
    </row>
    <row r="1496" spans="1:19" x14ac:dyDescent="0.25">
      <c r="A1496" s="5">
        <v>692</v>
      </c>
      <c r="B1496" s="6">
        <v>2008.3</v>
      </c>
      <c r="C1496" s="8" t="s">
        <v>35</v>
      </c>
      <c r="D1496" s="11" t="s">
        <v>2847</v>
      </c>
      <c r="E1496" s="8" t="s">
        <v>2841</v>
      </c>
      <c r="F1496" s="10" t="s">
        <v>2823</v>
      </c>
      <c r="G1496" s="10" t="s">
        <v>2823</v>
      </c>
      <c r="H1496" s="8" t="s">
        <v>122</v>
      </c>
      <c r="I1496" s="8" t="s">
        <v>50</v>
      </c>
      <c r="J1496" s="8" t="s">
        <v>123</v>
      </c>
      <c r="K1496" s="8" t="s">
        <v>98</v>
      </c>
      <c r="L1496" s="8" t="str">
        <f t="shared" si="46"/>
        <v>Portland_OR</v>
      </c>
      <c r="M1496" s="9" t="str">
        <f t="shared" si="47"/>
        <v>-122.675628662109_PACT</v>
      </c>
      <c r="N1496" s="8" t="s">
        <v>98</v>
      </c>
      <c r="O1496" s="5"/>
      <c r="P1496" s="5"/>
      <c r="Q1496">
        <f>VLOOKUP($L1496,LocID!$B$2:$I$966, 7, FALSE)</f>
        <v>-122.67562866210901</v>
      </c>
      <c r="S1496"/>
    </row>
    <row r="1497" spans="1:19" x14ac:dyDescent="0.25">
      <c r="A1497" s="5">
        <v>736</v>
      </c>
      <c r="B1497" s="6">
        <v>2008.473</v>
      </c>
      <c r="C1497" s="8" t="s">
        <v>37</v>
      </c>
      <c r="D1497" s="11" t="s">
        <v>2848</v>
      </c>
      <c r="E1497" s="8" t="s">
        <v>2846</v>
      </c>
      <c r="F1497" s="10" t="s">
        <v>2823</v>
      </c>
      <c r="G1497" s="10" t="s">
        <v>2823</v>
      </c>
      <c r="H1497" s="8" t="s">
        <v>122</v>
      </c>
      <c r="I1497" s="8" t="s">
        <v>50</v>
      </c>
      <c r="J1497" s="8" t="s">
        <v>123</v>
      </c>
      <c r="K1497" s="8" t="s">
        <v>98</v>
      </c>
      <c r="L1497" s="8" t="str">
        <f t="shared" si="46"/>
        <v>Portland_OR</v>
      </c>
      <c r="M1497" s="9" t="str">
        <f t="shared" si="47"/>
        <v>-122.675628662109_PACT</v>
      </c>
      <c r="N1497" s="8" t="s">
        <v>98</v>
      </c>
      <c r="O1497" s="5"/>
      <c r="P1497" s="5"/>
      <c r="Q1497">
        <f>VLOOKUP($L1497,LocID!$B$2:$I$966, 7, FALSE)</f>
        <v>-122.67562866210901</v>
      </c>
      <c r="S1497"/>
    </row>
    <row r="1498" spans="1:19" ht="33" x14ac:dyDescent="0.25">
      <c r="A1498" s="5">
        <v>746</v>
      </c>
      <c r="B1498" s="6">
        <v>2009.5360000000001</v>
      </c>
      <c r="C1498" s="8" t="s">
        <v>37</v>
      </c>
      <c r="D1498" s="11" t="s">
        <v>2849</v>
      </c>
      <c r="E1498" s="8" t="s">
        <v>2839</v>
      </c>
      <c r="F1498" s="10" t="s">
        <v>2823</v>
      </c>
      <c r="G1498" s="10" t="s">
        <v>2823</v>
      </c>
      <c r="H1498" s="8" t="s">
        <v>122</v>
      </c>
      <c r="I1498" s="8" t="s">
        <v>50</v>
      </c>
      <c r="J1498" s="8" t="s">
        <v>123</v>
      </c>
      <c r="K1498" s="8" t="s">
        <v>23</v>
      </c>
      <c r="L1498" s="8" t="str">
        <f t="shared" si="46"/>
        <v>Portland_OR</v>
      </c>
      <c r="M1498" s="9" t="str">
        <f t="shared" si="47"/>
        <v>-122.675628662109_Multimodal</v>
      </c>
      <c r="N1498" s="8" t="s">
        <v>23</v>
      </c>
      <c r="O1498" s="5"/>
      <c r="P1498" s="5"/>
      <c r="Q1498">
        <f>VLOOKUP($L1498,LocID!$B$2:$I$966, 7, FALSE)</f>
        <v>-122.67562866210901</v>
      </c>
      <c r="S1498"/>
    </row>
    <row r="1499" spans="1:19" x14ac:dyDescent="0.25">
      <c r="A1499" s="5">
        <v>787</v>
      </c>
      <c r="B1499" s="6">
        <v>2008.5039999999999</v>
      </c>
      <c r="C1499" s="8" t="s">
        <v>39</v>
      </c>
      <c r="D1499" s="11" t="s">
        <v>2850</v>
      </c>
      <c r="E1499" s="8" t="s">
        <v>2851</v>
      </c>
      <c r="F1499" s="10" t="s">
        <v>2823</v>
      </c>
      <c r="G1499" s="10" t="s">
        <v>2823</v>
      </c>
      <c r="H1499" s="8" t="s">
        <v>122</v>
      </c>
      <c r="I1499" s="8" t="s">
        <v>50</v>
      </c>
      <c r="J1499" s="8" t="s">
        <v>123</v>
      </c>
      <c r="K1499" s="8" t="s">
        <v>52</v>
      </c>
      <c r="L1499" s="8" t="str">
        <f t="shared" si="46"/>
        <v>Portland_OR</v>
      </c>
      <c r="M1499" s="9" t="str">
        <f t="shared" si="47"/>
        <v>-122.675628662109_Transit</v>
      </c>
      <c r="N1499" s="8" t="s">
        <v>52</v>
      </c>
      <c r="O1499" s="5"/>
      <c r="P1499" s="5"/>
      <c r="Q1499">
        <f>VLOOKUP($L1499,LocID!$B$2:$I$966, 7, FALSE)</f>
        <v>-122.67562866210901</v>
      </c>
      <c r="S1499"/>
    </row>
    <row r="1500" spans="1:19" ht="33" x14ac:dyDescent="0.25">
      <c r="A1500" s="5">
        <v>804</v>
      </c>
      <c r="B1500" s="6">
        <v>2009.2560000000001</v>
      </c>
      <c r="C1500" s="8" t="s">
        <v>39</v>
      </c>
      <c r="D1500" s="11" t="s">
        <v>2852</v>
      </c>
      <c r="E1500" s="8" t="s">
        <v>2846</v>
      </c>
      <c r="F1500" s="10" t="s">
        <v>2823</v>
      </c>
      <c r="G1500" s="10" t="s">
        <v>2823</v>
      </c>
      <c r="H1500" s="8" t="s">
        <v>122</v>
      </c>
      <c r="I1500" s="8" t="s">
        <v>50</v>
      </c>
      <c r="J1500" s="8" t="s">
        <v>123</v>
      </c>
      <c r="K1500" s="10" t="s">
        <v>23</v>
      </c>
      <c r="L1500" s="8" t="str">
        <f t="shared" si="46"/>
        <v>Portland_OR</v>
      </c>
      <c r="M1500" s="9" t="str">
        <f t="shared" si="47"/>
        <v>-122.675628662109_Multimodal</v>
      </c>
      <c r="N1500" s="10" t="s">
        <v>23</v>
      </c>
      <c r="O1500" s="5"/>
      <c r="P1500" s="5"/>
      <c r="Q1500">
        <f>VLOOKUP($L1500,LocID!$B$2:$I$966, 7, FALSE)</f>
        <v>-122.67562866210901</v>
      </c>
      <c r="S1500"/>
    </row>
    <row r="1501" spans="1:19" ht="33" x14ac:dyDescent="0.25">
      <c r="A1501" s="5">
        <v>878</v>
      </c>
      <c r="B1501" s="6">
        <v>2009.4829999999999</v>
      </c>
      <c r="C1501" s="8" t="s">
        <v>56</v>
      </c>
      <c r="D1501" s="11" t="s">
        <v>2853</v>
      </c>
      <c r="E1501" s="8" t="s">
        <v>2854</v>
      </c>
      <c r="F1501" s="10" t="s">
        <v>2823</v>
      </c>
      <c r="G1501" s="10" t="s">
        <v>2823</v>
      </c>
      <c r="H1501" s="8" t="s">
        <v>122</v>
      </c>
      <c r="I1501" s="8" t="s">
        <v>50</v>
      </c>
      <c r="J1501" s="8" t="s">
        <v>123</v>
      </c>
      <c r="K1501" s="8" t="s">
        <v>23</v>
      </c>
      <c r="L1501" s="8" t="str">
        <f t="shared" si="46"/>
        <v>Portland_OR</v>
      </c>
      <c r="M1501" s="9" t="str">
        <f t="shared" si="47"/>
        <v>-122.675628662109_Multimodal</v>
      </c>
      <c r="N1501" s="8" t="s">
        <v>23</v>
      </c>
      <c r="O1501" s="5"/>
      <c r="P1501" s="5"/>
      <c r="Q1501">
        <f>VLOOKUP($L1501,LocID!$B$2:$I$966, 7, FALSE)</f>
        <v>-122.67562866210901</v>
      </c>
      <c r="S1501"/>
    </row>
    <row r="1502" spans="1:19" ht="33" x14ac:dyDescent="0.25">
      <c r="A1502" s="5">
        <v>882</v>
      </c>
      <c r="B1502" s="6">
        <v>2009.5219999999999</v>
      </c>
      <c r="C1502" s="8" t="s">
        <v>56</v>
      </c>
      <c r="D1502" s="11" t="s">
        <v>2855</v>
      </c>
      <c r="E1502" s="8" t="s">
        <v>2839</v>
      </c>
      <c r="F1502" s="10" t="s">
        <v>2823</v>
      </c>
      <c r="G1502" s="10" t="s">
        <v>2823</v>
      </c>
      <c r="H1502" s="8" t="s">
        <v>122</v>
      </c>
      <c r="I1502" s="8" t="s">
        <v>50</v>
      </c>
      <c r="J1502" s="8" t="s">
        <v>123</v>
      </c>
      <c r="K1502" s="8" t="s">
        <v>23</v>
      </c>
      <c r="L1502" s="8" t="str">
        <f t="shared" si="46"/>
        <v>Portland_OR</v>
      </c>
      <c r="M1502" s="9" t="str">
        <f t="shared" si="47"/>
        <v>-122.675628662109_Multimodal</v>
      </c>
      <c r="N1502" s="8" t="s">
        <v>23</v>
      </c>
      <c r="O1502" s="5"/>
      <c r="P1502" s="5"/>
      <c r="Q1502">
        <f>VLOOKUP($L1502,LocID!$B$2:$I$966, 7, FALSE)</f>
        <v>-122.67562866210901</v>
      </c>
      <c r="S1502"/>
    </row>
    <row r="1503" spans="1:19" ht="33" x14ac:dyDescent="0.25">
      <c r="A1503" s="5">
        <v>1081</v>
      </c>
      <c r="B1503" s="6">
        <v>2010.107</v>
      </c>
      <c r="C1503" s="8" t="s">
        <v>68</v>
      </c>
      <c r="D1503" s="11" t="s">
        <v>2856</v>
      </c>
      <c r="E1503" s="8" t="s">
        <v>2857</v>
      </c>
      <c r="F1503" s="10" t="s">
        <v>2823</v>
      </c>
      <c r="G1503" s="10" t="s">
        <v>2823</v>
      </c>
      <c r="H1503" s="8" t="s">
        <v>122</v>
      </c>
      <c r="I1503" s="8" t="s">
        <v>50</v>
      </c>
      <c r="J1503" s="8" t="s">
        <v>123</v>
      </c>
      <c r="K1503" s="8" t="s">
        <v>23</v>
      </c>
      <c r="L1503" s="8" t="str">
        <f t="shared" si="46"/>
        <v>Portland_OR</v>
      </c>
      <c r="M1503" s="9" t="str">
        <f t="shared" si="47"/>
        <v>-122.675628662109_Multimodal</v>
      </c>
      <c r="N1503" s="8" t="s">
        <v>23</v>
      </c>
      <c r="O1503" s="5"/>
      <c r="P1503" s="5"/>
      <c r="Q1503">
        <f>VLOOKUP($L1503,LocID!$B$2:$I$966, 7, FALSE)</f>
        <v>-122.67562866210901</v>
      </c>
      <c r="S1503"/>
    </row>
    <row r="1504" spans="1:19" x14ac:dyDescent="0.25">
      <c r="A1504" s="5">
        <v>1197</v>
      </c>
      <c r="B1504" s="6">
        <v>2010.59</v>
      </c>
      <c r="C1504" s="8" t="s">
        <v>274</v>
      </c>
      <c r="D1504" s="11" t="s">
        <v>2858</v>
      </c>
      <c r="E1504" s="8" t="s">
        <v>2846</v>
      </c>
      <c r="F1504" s="10" t="s">
        <v>2823</v>
      </c>
      <c r="G1504" s="10" t="s">
        <v>2823</v>
      </c>
      <c r="H1504" s="8" t="s">
        <v>122</v>
      </c>
      <c r="I1504" s="8" t="s">
        <v>50</v>
      </c>
      <c r="J1504" s="11" t="s">
        <v>123</v>
      </c>
      <c r="K1504" s="8" t="s">
        <v>52</v>
      </c>
      <c r="L1504" s="8" t="str">
        <f t="shared" si="46"/>
        <v>Portland_OR</v>
      </c>
      <c r="M1504" s="9" t="str">
        <f t="shared" si="47"/>
        <v>-122.675628662109_Transit</v>
      </c>
      <c r="N1504" s="8" t="s">
        <v>52</v>
      </c>
      <c r="O1504" s="5"/>
      <c r="P1504" s="5"/>
      <c r="Q1504">
        <f>VLOOKUP($L1504,LocID!$B$2:$I$966, 7, FALSE)</f>
        <v>-122.67562866210901</v>
      </c>
      <c r="S1504"/>
    </row>
    <row r="1505" spans="1:19" x14ac:dyDescent="0.25">
      <c r="A1505" s="5">
        <v>1201</v>
      </c>
      <c r="B1505" s="6">
        <v>2011.088</v>
      </c>
      <c r="C1505" s="8" t="s">
        <v>274</v>
      </c>
      <c r="D1505" s="11" t="s">
        <v>2859</v>
      </c>
      <c r="E1505" s="8" t="s">
        <v>2860</v>
      </c>
      <c r="F1505" s="10" t="s">
        <v>2823</v>
      </c>
      <c r="G1505" s="10" t="s">
        <v>2823</v>
      </c>
      <c r="H1505" s="8" t="s">
        <v>122</v>
      </c>
      <c r="I1505" s="8" t="s">
        <v>50</v>
      </c>
      <c r="J1505" s="8" t="s">
        <v>123</v>
      </c>
      <c r="K1505" s="8" t="s">
        <v>52</v>
      </c>
      <c r="L1505" s="8" t="str">
        <f t="shared" si="46"/>
        <v>Portland_OR</v>
      </c>
      <c r="M1505" s="9" t="str">
        <f t="shared" si="47"/>
        <v>-122.675628662109_Transit</v>
      </c>
      <c r="N1505" s="8" t="s">
        <v>52</v>
      </c>
      <c r="O1505" s="5"/>
      <c r="P1505" s="5"/>
      <c r="Q1505">
        <f>VLOOKUP($L1505,LocID!$B$2:$I$966, 7, FALSE)</f>
        <v>-122.67562866210901</v>
      </c>
      <c r="S1505"/>
    </row>
    <row r="1506" spans="1:19" ht="33" x14ac:dyDescent="0.25">
      <c r="A1506" s="5">
        <v>1243</v>
      </c>
      <c r="B1506" s="6">
        <v>2011.0930000000001</v>
      </c>
      <c r="C1506" s="8" t="s">
        <v>85</v>
      </c>
      <c r="D1506" s="11" t="s">
        <v>2861</v>
      </c>
      <c r="E1506" s="8" t="s">
        <v>2862</v>
      </c>
      <c r="F1506" s="10" t="s">
        <v>2823</v>
      </c>
      <c r="G1506" s="10" t="s">
        <v>2823</v>
      </c>
      <c r="H1506" s="8" t="s">
        <v>122</v>
      </c>
      <c r="I1506" s="8" t="s">
        <v>50</v>
      </c>
      <c r="J1506" s="8" t="s">
        <v>123</v>
      </c>
      <c r="K1506" s="8" t="s">
        <v>23</v>
      </c>
      <c r="L1506" s="8" t="str">
        <f t="shared" si="46"/>
        <v>Portland_OR</v>
      </c>
      <c r="M1506" s="9" t="str">
        <f t="shared" si="47"/>
        <v>-122.675628662109_Multimodal</v>
      </c>
      <c r="N1506" s="8" t="s">
        <v>23</v>
      </c>
      <c r="O1506" s="5"/>
      <c r="P1506" s="5"/>
      <c r="Q1506">
        <f>VLOOKUP($L1506,LocID!$B$2:$I$966, 7, FALSE)</f>
        <v>-122.67562866210901</v>
      </c>
      <c r="S1506"/>
    </row>
    <row r="1507" spans="1:19" ht="33" x14ac:dyDescent="0.25">
      <c r="A1507" s="5">
        <v>1281</v>
      </c>
      <c r="B1507" s="6">
        <v>2011.3779999999999</v>
      </c>
      <c r="C1507" s="8" t="s">
        <v>85</v>
      </c>
      <c r="D1507" s="11" t="s">
        <v>2863</v>
      </c>
      <c r="E1507" s="8" t="s">
        <v>2839</v>
      </c>
      <c r="F1507" s="10" t="s">
        <v>2823</v>
      </c>
      <c r="G1507" s="10" t="s">
        <v>2823</v>
      </c>
      <c r="H1507" s="8" t="s">
        <v>122</v>
      </c>
      <c r="I1507" s="8" t="s">
        <v>50</v>
      </c>
      <c r="J1507" s="8" t="s">
        <v>123</v>
      </c>
      <c r="K1507" s="8" t="s">
        <v>23</v>
      </c>
      <c r="L1507" s="8" t="str">
        <f t="shared" si="46"/>
        <v>Portland_OR</v>
      </c>
      <c r="M1507" s="9" t="str">
        <f t="shared" si="47"/>
        <v>-122.675628662109_Multimodal</v>
      </c>
      <c r="N1507" s="8" t="s">
        <v>23</v>
      </c>
      <c r="O1507" s="5"/>
      <c r="P1507" s="5"/>
      <c r="Q1507">
        <f>VLOOKUP($L1507,LocID!$B$2:$I$966, 7, FALSE)</f>
        <v>-122.67562866210901</v>
      </c>
      <c r="S1507"/>
    </row>
    <row r="1508" spans="1:19" ht="33" x14ac:dyDescent="0.25">
      <c r="A1508" s="5">
        <v>1282</v>
      </c>
      <c r="B1508" s="6">
        <v>2011.4259999999999</v>
      </c>
      <c r="C1508" s="8" t="s">
        <v>85</v>
      </c>
      <c r="D1508" s="11" t="s">
        <v>2864</v>
      </c>
      <c r="E1508" s="8" t="s">
        <v>2865</v>
      </c>
      <c r="F1508" s="10" t="s">
        <v>2823</v>
      </c>
      <c r="G1508" s="10" t="s">
        <v>2823</v>
      </c>
      <c r="H1508" s="8" t="s">
        <v>122</v>
      </c>
      <c r="I1508" s="8" t="s">
        <v>50</v>
      </c>
      <c r="J1508" s="8" t="s">
        <v>123</v>
      </c>
      <c r="K1508" s="10" t="s">
        <v>23</v>
      </c>
      <c r="L1508" s="8" t="str">
        <f t="shared" si="46"/>
        <v>Portland_OR</v>
      </c>
      <c r="M1508" s="9" t="str">
        <f t="shared" si="47"/>
        <v>-122.675628662109_Multimodal</v>
      </c>
      <c r="N1508" s="10" t="s">
        <v>23</v>
      </c>
      <c r="O1508" s="5"/>
      <c r="P1508" s="5"/>
      <c r="Q1508">
        <f>VLOOKUP($L1508,LocID!$B$2:$I$966, 7, FALSE)</f>
        <v>-122.67562866210901</v>
      </c>
      <c r="S1508"/>
    </row>
    <row r="1509" spans="1:19" x14ac:dyDescent="0.25">
      <c r="A1509" s="5">
        <v>1369</v>
      </c>
      <c r="B1509" s="6">
        <v>2011.6289999999999</v>
      </c>
      <c r="C1509" s="8" t="s">
        <v>409</v>
      </c>
      <c r="D1509" s="11" t="s">
        <v>2866</v>
      </c>
      <c r="E1509" s="8" t="s">
        <v>2839</v>
      </c>
      <c r="F1509" s="10" t="s">
        <v>2823</v>
      </c>
      <c r="G1509" s="10" t="s">
        <v>2823</v>
      </c>
      <c r="H1509" s="8" t="s">
        <v>122</v>
      </c>
      <c r="I1509" s="8" t="s">
        <v>50</v>
      </c>
      <c r="J1509" s="8" t="s">
        <v>123</v>
      </c>
      <c r="K1509" s="8" t="s">
        <v>52</v>
      </c>
      <c r="L1509" s="8" t="str">
        <f t="shared" si="46"/>
        <v>Portland_OR</v>
      </c>
      <c r="M1509" s="9" t="str">
        <f t="shared" si="47"/>
        <v>-122.675628662109_Transit</v>
      </c>
      <c r="N1509" s="8" t="s">
        <v>52</v>
      </c>
      <c r="O1509" s="5"/>
      <c r="P1509" s="5"/>
      <c r="Q1509">
        <f>VLOOKUP($L1509,LocID!$B$2:$I$966, 7, FALSE)</f>
        <v>-122.67562866210901</v>
      </c>
      <c r="S1509"/>
    </row>
    <row r="1510" spans="1:19" x14ac:dyDescent="0.25">
      <c r="A1510" s="5">
        <v>1382</v>
      </c>
      <c r="B1510" s="6">
        <v>2011.5709999999999</v>
      </c>
      <c r="C1510" s="8" t="s">
        <v>409</v>
      </c>
      <c r="D1510" s="11" t="s">
        <v>2867</v>
      </c>
      <c r="E1510" s="8" t="s">
        <v>2868</v>
      </c>
      <c r="F1510" s="10" t="s">
        <v>2823</v>
      </c>
      <c r="G1510" s="10" t="s">
        <v>2823</v>
      </c>
      <c r="H1510" s="8" t="s">
        <v>122</v>
      </c>
      <c r="I1510" s="8" t="s">
        <v>50</v>
      </c>
      <c r="J1510" s="8" t="s">
        <v>123</v>
      </c>
      <c r="K1510" s="8" t="s">
        <v>52</v>
      </c>
      <c r="L1510" s="8" t="str">
        <f t="shared" si="46"/>
        <v>Portland_OR</v>
      </c>
      <c r="M1510" s="9" t="str">
        <f t="shared" si="47"/>
        <v>-122.675628662109_Transit</v>
      </c>
      <c r="N1510" s="8" t="s">
        <v>52</v>
      </c>
      <c r="O1510" s="5"/>
      <c r="P1510" s="5"/>
      <c r="Q1510">
        <f>VLOOKUP($L1510,LocID!$B$2:$I$966, 7, FALSE)</f>
        <v>-122.67562866210901</v>
      </c>
      <c r="S1510"/>
    </row>
    <row r="1511" spans="1:19" x14ac:dyDescent="0.25">
      <c r="A1511" s="5">
        <v>1389</v>
      </c>
      <c r="B1511" s="6">
        <v>2011.56</v>
      </c>
      <c r="C1511" s="8" t="s">
        <v>409</v>
      </c>
      <c r="D1511" s="8" t="s">
        <v>2869</v>
      </c>
      <c r="E1511" s="8" t="s">
        <v>2860</v>
      </c>
      <c r="F1511" s="10" t="s">
        <v>2823</v>
      </c>
      <c r="G1511" s="10" t="s">
        <v>2823</v>
      </c>
      <c r="H1511" s="8" t="s">
        <v>122</v>
      </c>
      <c r="I1511" s="8" t="s">
        <v>50</v>
      </c>
      <c r="J1511" s="8" t="s">
        <v>123</v>
      </c>
      <c r="K1511" s="8" t="s">
        <v>98</v>
      </c>
      <c r="L1511" s="8" t="str">
        <f t="shared" si="46"/>
        <v>Portland_OR</v>
      </c>
      <c r="M1511" s="9" t="str">
        <f t="shared" si="47"/>
        <v>-122.675628662109_PACT</v>
      </c>
      <c r="N1511" s="8" t="s">
        <v>98</v>
      </c>
      <c r="O1511" s="5"/>
      <c r="P1511" s="5"/>
      <c r="Q1511">
        <f>VLOOKUP($L1511,LocID!$B$2:$I$966, 7, FALSE)</f>
        <v>-122.67562866210901</v>
      </c>
      <c r="S1511"/>
    </row>
    <row r="1512" spans="1:19" x14ac:dyDescent="0.25">
      <c r="A1512" s="5">
        <v>1512</v>
      </c>
      <c r="B1512" s="6">
        <v>2012.0409999999999</v>
      </c>
      <c r="C1512" s="8" t="s">
        <v>147</v>
      </c>
      <c r="D1512" s="8" t="s">
        <v>2870</v>
      </c>
      <c r="E1512" s="8" t="s">
        <v>2862</v>
      </c>
      <c r="F1512" s="10" t="s">
        <v>2823</v>
      </c>
      <c r="G1512" s="10" t="s">
        <v>2823</v>
      </c>
      <c r="H1512" s="8" t="s">
        <v>122</v>
      </c>
      <c r="I1512" s="8" t="s">
        <v>50</v>
      </c>
      <c r="J1512" s="8" t="s">
        <v>123</v>
      </c>
      <c r="K1512" s="8" t="s">
        <v>52</v>
      </c>
      <c r="L1512" s="8" t="str">
        <f t="shared" si="46"/>
        <v>Portland_OR</v>
      </c>
      <c r="M1512" s="9" t="str">
        <f t="shared" si="47"/>
        <v>-122.675628662109_Transit</v>
      </c>
      <c r="N1512" s="8" t="s">
        <v>52</v>
      </c>
      <c r="O1512" s="5"/>
      <c r="P1512" s="5"/>
      <c r="Q1512">
        <f>VLOOKUP($L1512,LocID!$B$2:$I$966, 7, FALSE)</f>
        <v>-122.67562866210901</v>
      </c>
      <c r="S1512"/>
    </row>
    <row r="1513" spans="1:19" ht="33" x14ac:dyDescent="0.25">
      <c r="A1513" s="5">
        <v>1604</v>
      </c>
      <c r="B1513" s="6">
        <v>2012.2650000000001</v>
      </c>
      <c r="C1513" s="10" t="s">
        <v>87</v>
      </c>
      <c r="D1513" s="10" t="s">
        <v>2871</v>
      </c>
      <c r="E1513" s="10" t="s">
        <v>2862</v>
      </c>
      <c r="F1513" s="10" t="s">
        <v>2823</v>
      </c>
      <c r="G1513" s="10" t="s">
        <v>2823</v>
      </c>
      <c r="H1513" s="10" t="s">
        <v>122</v>
      </c>
      <c r="I1513" s="8" t="s">
        <v>50</v>
      </c>
      <c r="J1513" s="10" t="s">
        <v>123</v>
      </c>
      <c r="K1513" s="10" t="s">
        <v>23</v>
      </c>
      <c r="L1513" s="8" t="str">
        <f t="shared" si="46"/>
        <v>Portland_OR</v>
      </c>
      <c r="M1513" s="9" t="str">
        <f t="shared" si="47"/>
        <v>-122.675628662109_Multimodal</v>
      </c>
      <c r="N1513" s="10" t="s">
        <v>23</v>
      </c>
      <c r="O1513" s="5"/>
      <c r="P1513" s="5"/>
      <c r="Q1513">
        <f>VLOOKUP($L1513,LocID!$B$2:$I$966, 7, FALSE)</f>
        <v>-122.67562866210901</v>
      </c>
      <c r="S1513"/>
    </row>
    <row r="1514" spans="1:19" ht="33" x14ac:dyDescent="0.25">
      <c r="A1514" s="5">
        <v>1613</v>
      </c>
      <c r="B1514" s="6">
        <v>2012.5989999999999</v>
      </c>
      <c r="C1514" s="12" t="s">
        <v>110</v>
      </c>
      <c r="D1514" s="12" t="s">
        <v>2872</v>
      </c>
      <c r="E1514" s="12" t="s">
        <v>2873</v>
      </c>
      <c r="F1514" s="12" t="s">
        <v>2823</v>
      </c>
      <c r="G1514" s="12" t="s">
        <v>2823</v>
      </c>
      <c r="H1514" s="12" t="s">
        <v>122</v>
      </c>
      <c r="I1514" s="8" t="s">
        <v>50</v>
      </c>
      <c r="J1514" s="12" t="s">
        <v>123</v>
      </c>
      <c r="K1514" s="12" t="s">
        <v>26</v>
      </c>
      <c r="L1514" s="8" t="str">
        <f t="shared" si="46"/>
        <v>Portland_OR</v>
      </c>
      <c r="M1514" s="9" t="str">
        <f t="shared" si="47"/>
        <v>-122.675628662109_Parking and TDM</v>
      </c>
      <c r="N1514" s="12" t="s">
        <v>26</v>
      </c>
      <c r="O1514" s="5"/>
      <c r="P1514" s="5"/>
      <c r="Q1514">
        <f>VLOOKUP($L1514,LocID!$B$2:$I$966, 7, FALSE)</f>
        <v>-122.67562866210901</v>
      </c>
      <c r="S1514"/>
    </row>
    <row r="1515" spans="1:19" x14ac:dyDescent="0.25">
      <c r="A1515" s="5">
        <v>1778</v>
      </c>
      <c r="B1515" s="6">
        <v>2012.78</v>
      </c>
      <c r="C1515" s="12" t="s">
        <v>90</v>
      </c>
      <c r="D1515" s="12" t="s">
        <v>2874</v>
      </c>
      <c r="E1515" s="12" t="s">
        <v>2860</v>
      </c>
      <c r="F1515" s="12" t="s">
        <v>2823</v>
      </c>
      <c r="G1515" s="12" t="s">
        <v>2823</v>
      </c>
      <c r="H1515" s="12" t="s">
        <v>122</v>
      </c>
      <c r="I1515" s="8" t="s">
        <v>50</v>
      </c>
      <c r="J1515" s="12" t="s">
        <v>123</v>
      </c>
      <c r="K1515" s="12" t="s">
        <v>98</v>
      </c>
      <c r="L1515" s="8" t="str">
        <f t="shared" si="46"/>
        <v>Portland_OR</v>
      </c>
      <c r="M1515" s="9" t="str">
        <f t="shared" si="47"/>
        <v>-122.675628662109_PACT</v>
      </c>
      <c r="N1515" s="12" t="s">
        <v>98</v>
      </c>
      <c r="O1515" s="5"/>
      <c r="P1515" s="5"/>
      <c r="Q1515">
        <f>VLOOKUP($L1515,LocID!$B$2:$I$966, 7, FALSE)</f>
        <v>-122.67562866210901</v>
      </c>
      <c r="S1515"/>
    </row>
    <row r="1516" spans="1:19" ht="33" x14ac:dyDescent="0.25">
      <c r="A1516" s="5">
        <v>1994</v>
      </c>
      <c r="B1516" s="6">
        <v>2013.0422000000001</v>
      </c>
      <c r="C1516" s="8" t="s">
        <v>65</v>
      </c>
      <c r="D1516" s="8" t="s">
        <v>2875</v>
      </c>
      <c r="E1516" s="8" t="s">
        <v>2876</v>
      </c>
      <c r="F1516" s="10" t="s">
        <v>2823</v>
      </c>
      <c r="G1516" s="10" t="s">
        <v>2823</v>
      </c>
      <c r="H1516" s="8" t="s">
        <v>122</v>
      </c>
      <c r="I1516" s="8" t="s">
        <v>50</v>
      </c>
      <c r="J1516" s="8" t="s">
        <v>123</v>
      </c>
      <c r="K1516" s="12" t="s">
        <v>23</v>
      </c>
      <c r="L1516" s="8" t="str">
        <f t="shared" si="46"/>
        <v>Portland_OR</v>
      </c>
      <c r="M1516" s="9" t="str">
        <f t="shared" si="47"/>
        <v>-122.675628662109_Multimodal</v>
      </c>
      <c r="N1516" s="12" t="s">
        <v>23</v>
      </c>
      <c r="O1516" s="5"/>
      <c r="P1516" s="5"/>
      <c r="Q1516">
        <f>VLOOKUP($L1516,LocID!$B$2:$I$966, 7, FALSE)</f>
        <v>-122.67562866210901</v>
      </c>
      <c r="S1516"/>
    </row>
    <row r="1517" spans="1:19" ht="33" x14ac:dyDescent="0.25">
      <c r="A1517" s="5">
        <v>2107</v>
      </c>
      <c r="B1517" s="6">
        <v>2013.0871999999999</v>
      </c>
      <c r="C1517" s="8" t="s">
        <v>112</v>
      </c>
      <c r="D1517" s="8" t="s">
        <v>2877</v>
      </c>
      <c r="E1517" s="8" t="s">
        <v>2839</v>
      </c>
      <c r="F1517" s="8" t="s">
        <v>2823</v>
      </c>
      <c r="G1517" s="8" t="s">
        <v>2823</v>
      </c>
      <c r="H1517" s="8" t="s">
        <v>122</v>
      </c>
      <c r="I1517" s="8" t="s">
        <v>50</v>
      </c>
      <c r="J1517" s="8" t="s">
        <v>123</v>
      </c>
      <c r="K1517" s="12" t="s">
        <v>23</v>
      </c>
      <c r="L1517" s="8" t="str">
        <f t="shared" si="46"/>
        <v>Portland_OR</v>
      </c>
      <c r="M1517" s="9" t="str">
        <f t="shared" si="47"/>
        <v>-122.675628662109_Multimodal</v>
      </c>
      <c r="N1517" s="12" t="s">
        <v>23</v>
      </c>
      <c r="O1517" s="5"/>
      <c r="P1517" s="5"/>
      <c r="Q1517">
        <f>VLOOKUP($L1517,LocID!$B$2:$I$966, 7, FALSE)</f>
        <v>-122.67562866210901</v>
      </c>
      <c r="S1517"/>
    </row>
    <row r="1518" spans="1:19" ht="33" x14ac:dyDescent="0.25">
      <c r="A1518" s="5">
        <v>2128</v>
      </c>
      <c r="B1518" s="6">
        <v>2013.0708</v>
      </c>
      <c r="C1518" s="8" t="s">
        <v>112</v>
      </c>
      <c r="D1518" s="8" t="s">
        <v>2878</v>
      </c>
      <c r="E1518" s="8" t="s">
        <v>2846</v>
      </c>
      <c r="F1518" s="8" t="s">
        <v>2823</v>
      </c>
      <c r="G1518" s="8" t="s">
        <v>2823</v>
      </c>
      <c r="H1518" s="8" t="s">
        <v>122</v>
      </c>
      <c r="I1518" s="8" t="s">
        <v>50</v>
      </c>
      <c r="J1518" s="8" t="s">
        <v>123</v>
      </c>
      <c r="K1518" s="12" t="s">
        <v>23</v>
      </c>
      <c r="L1518" s="8" t="str">
        <f t="shared" si="46"/>
        <v>Portland_OR</v>
      </c>
      <c r="M1518" s="9" t="str">
        <f t="shared" si="47"/>
        <v>-122.675628662109_Multimodal</v>
      </c>
      <c r="N1518" s="12" t="s">
        <v>23</v>
      </c>
      <c r="O1518" s="5"/>
      <c r="P1518" s="5"/>
      <c r="Q1518">
        <f>VLOOKUP($L1518,LocID!$B$2:$I$966, 7, FALSE)</f>
        <v>-122.67562866210901</v>
      </c>
      <c r="S1518"/>
    </row>
    <row r="1519" spans="1:19" ht="33" x14ac:dyDescent="0.25">
      <c r="A1519" s="5">
        <v>2209</v>
      </c>
      <c r="B1519" s="6">
        <v>2013.1141</v>
      </c>
      <c r="C1519" s="8" t="s">
        <v>115</v>
      </c>
      <c r="D1519" s="8" t="s">
        <v>2879</v>
      </c>
      <c r="E1519" s="8" t="s">
        <v>2880</v>
      </c>
      <c r="F1519" s="8" t="s">
        <v>2823</v>
      </c>
      <c r="G1519" s="8" t="s">
        <v>2823</v>
      </c>
      <c r="H1519" s="8" t="s">
        <v>122</v>
      </c>
      <c r="I1519" s="8" t="s">
        <v>50</v>
      </c>
      <c r="J1519" s="8" t="s">
        <v>123</v>
      </c>
      <c r="K1519" s="12" t="s">
        <v>23</v>
      </c>
      <c r="L1519" s="8" t="str">
        <f t="shared" si="46"/>
        <v>Portland_OR</v>
      </c>
      <c r="M1519" s="9" t="str">
        <f t="shared" si="47"/>
        <v>-122.675628662109_Multimodal</v>
      </c>
      <c r="N1519" s="12" t="s">
        <v>23</v>
      </c>
      <c r="O1519" s="5"/>
      <c r="P1519" s="5"/>
      <c r="Q1519">
        <f>VLOOKUP($L1519,LocID!$B$2:$I$966, 7, FALSE)</f>
        <v>-122.67562866210901</v>
      </c>
      <c r="S1519"/>
    </row>
    <row r="1520" spans="1:19" ht="33" x14ac:dyDescent="0.25">
      <c r="A1520" s="5">
        <v>2227</v>
      </c>
      <c r="B1520" s="6">
        <v>2014.0089</v>
      </c>
      <c r="C1520" s="8" t="s">
        <v>115</v>
      </c>
      <c r="D1520" s="8" t="s">
        <v>2881</v>
      </c>
      <c r="E1520" s="8" t="s">
        <v>2882</v>
      </c>
      <c r="F1520" s="8" t="s">
        <v>2823</v>
      </c>
      <c r="G1520" s="8" t="s">
        <v>2823</v>
      </c>
      <c r="H1520" s="8" t="s">
        <v>122</v>
      </c>
      <c r="I1520" s="8" t="s">
        <v>50</v>
      </c>
      <c r="J1520" s="8" t="s">
        <v>123</v>
      </c>
      <c r="K1520" s="8" t="s">
        <v>23</v>
      </c>
      <c r="L1520" s="8" t="str">
        <f t="shared" si="46"/>
        <v>Portland_OR</v>
      </c>
      <c r="M1520" s="9" t="str">
        <f t="shared" si="47"/>
        <v>-122.675628662109_Multimodal</v>
      </c>
      <c r="N1520" s="8" t="s">
        <v>23</v>
      </c>
      <c r="O1520" s="5"/>
      <c r="P1520" s="5"/>
      <c r="Q1520">
        <f>VLOOKUP($L1520,LocID!$B$2:$I$966, 7, FALSE)</f>
        <v>-122.67562866210901</v>
      </c>
      <c r="S1520"/>
    </row>
    <row r="1521" spans="1:19" ht="22.5" x14ac:dyDescent="0.25">
      <c r="A1521" s="5">
        <v>2422</v>
      </c>
      <c r="B1521" s="6">
        <v>2014.0822000000001</v>
      </c>
      <c r="C1521" s="8" t="s">
        <v>92</v>
      </c>
      <c r="D1521" s="16" t="s">
        <v>2883</v>
      </c>
      <c r="E1521" s="16" t="s">
        <v>2841</v>
      </c>
      <c r="F1521" s="8" t="s">
        <v>2823</v>
      </c>
      <c r="G1521" s="8" t="s">
        <v>2823</v>
      </c>
      <c r="H1521" s="8" t="s">
        <v>122</v>
      </c>
      <c r="I1521" s="8" t="s">
        <v>50</v>
      </c>
      <c r="J1521" s="8" t="s">
        <v>123</v>
      </c>
      <c r="K1521" s="12" t="s">
        <v>52</v>
      </c>
      <c r="L1521" s="8" t="str">
        <f t="shared" si="46"/>
        <v>Portland_OR</v>
      </c>
      <c r="M1521" s="9" t="str">
        <f t="shared" si="47"/>
        <v>-122.675628662109_Transit</v>
      </c>
      <c r="N1521" s="12" t="s">
        <v>52</v>
      </c>
      <c r="O1521" s="5"/>
      <c r="P1521" s="5"/>
      <c r="Q1521">
        <f>VLOOKUP($L1521,LocID!$B$2:$I$966, 7, FALSE)</f>
        <v>-122.67562866210901</v>
      </c>
      <c r="S1521"/>
    </row>
    <row r="1522" spans="1:19" x14ac:dyDescent="0.25">
      <c r="A1522" s="5">
        <v>2508</v>
      </c>
      <c r="B1522" s="6">
        <v>2014.1117999999999</v>
      </c>
      <c r="C1522" s="8" t="s">
        <v>173</v>
      </c>
      <c r="D1522" s="16" t="s">
        <v>2884</v>
      </c>
      <c r="E1522" s="16" t="s">
        <v>2860</v>
      </c>
      <c r="F1522" s="8" t="s">
        <v>2823</v>
      </c>
      <c r="G1522" s="8" t="s">
        <v>2823</v>
      </c>
      <c r="H1522" s="8" t="s">
        <v>122</v>
      </c>
      <c r="I1522" s="8" t="s">
        <v>50</v>
      </c>
      <c r="J1522" s="8" t="s">
        <v>123</v>
      </c>
      <c r="K1522" s="12" t="s">
        <v>52</v>
      </c>
      <c r="L1522" s="8" t="str">
        <f t="shared" si="46"/>
        <v>Portland_OR</v>
      </c>
      <c r="M1522" s="9" t="str">
        <f t="shared" si="47"/>
        <v>-122.675628662109_Transit</v>
      </c>
      <c r="N1522" s="12" t="s">
        <v>52</v>
      </c>
      <c r="O1522" s="5"/>
      <c r="P1522" s="5"/>
      <c r="Q1522">
        <f>VLOOKUP($L1522,LocID!$B$2:$I$966, 7, FALSE)</f>
        <v>-122.67562866210901</v>
      </c>
      <c r="S1522"/>
    </row>
    <row r="1523" spans="1:19" x14ac:dyDescent="0.25">
      <c r="A1523" s="5">
        <v>14</v>
      </c>
      <c r="B1523" s="6">
        <v>2015.1161</v>
      </c>
      <c r="C1523" s="22" t="s">
        <v>253</v>
      </c>
      <c r="D1523" s="17" t="s">
        <v>2885</v>
      </c>
      <c r="E1523" s="17" t="s">
        <v>1018</v>
      </c>
      <c r="F1523" s="9" t="s">
        <v>2823</v>
      </c>
      <c r="G1523" s="9" t="s">
        <v>2823</v>
      </c>
      <c r="H1523" s="9" t="s">
        <v>122</v>
      </c>
      <c r="I1523" s="8" t="s">
        <v>50</v>
      </c>
      <c r="J1523" s="9" t="s">
        <v>123</v>
      </c>
      <c r="K1523" s="9" t="s">
        <v>52</v>
      </c>
      <c r="L1523" s="8" t="str">
        <f t="shared" si="46"/>
        <v>Portland_OR</v>
      </c>
      <c r="M1523" s="9" t="str">
        <f t="shared" si="47"/>
        <v>-122.675628662109_Transit</v>
      </c>
      <c r="N1523" s="9" t="s">
        <v>52</v>
      </c>
      <c r="O1523" s="5"/>
      <c r="P1523" s="5"/>
      <c r="Q1523">
        <f>VLOOKUP($L1523,LocID!$B$2:$I$966, 7, FALSE)</f>
        <v>-122.67562866210901</v>
      </c>
      <c r="S1523"/>
    </row>
    <row r="1524" spans="1:19" x14ac:dyDescent="0.25">
      <c r="A1524" s="5">
        <v>32</v>
      </c>
      <c r="B1524" s="6">
        <v>2015.0065999999999</v>
      </c>
      <c r="C1524" s="22" t="s">
        <v>253</v>
      </c>
      <c r="D1524" s="8" t="s">
        <v>2886</v>
      </c>
      <c r="E1524" s="8" t="s">
        <v>2846</v>
      </c>
      <c r="F1524" s="8" t="s">
        <v>2823</v>
      </c>
      <c r="G1524" s="8" t="s">
        <v>2823</v>
      </c>
      <c r="H1524" s="8" t="s">
        <v>122</v>
      </c>
      <c r="I1524" s="8" t="s">
        <v>50</v>
      </c>
      <c r="J1524" s="8" t="s">
        <v>123</v>
      </c>
      <c r="K1524" s="19" t="s">
        <v>98</v>
      </c>
      <c r="L1524" s="8" t="str">
        <f t="shared" si="46"/>
        <v>Portland_OR</v>
      </c>
      <c r="M1524" s="9" t="str">
        <f t="shared" si="47"/>
        <v>-122.675628662109_PACT</v>
      </c>
      <c r="N1524" s="19" t="s">
        <v>98</v>
      </c>
      <c r="O1524" s="5"/>
      <c r="P1524" s="5"/>
      <c r="Q1524">
        <f>VLOOKUP($L1524,LocID!$B$2:$I$966, 7, FALSE)</f>
        <v>-122.67562866210901</v>
      </c>
      <c r="S1524"/>
    </row>
    <row r="1525" spans="1:19" ht="33" x14ac:dyDescent="0.25">
      <c r="A1525" s="5">
        <v>76</v>
      </c>
      <c r="B1525" s="6">
        <v>2015.0451</v>
      </c>
      <c r="C1525" s="9" t="s">
        <v>138</v>
      </c>
      <c r="D1525" s="17" t="s">
        <v>2887</v>
      </c>
      <c r="E1525" s="17" t="s">
        <v>2862</v>
      </c>
      <c r="F1525" s="8" t="s">
        <v>2823</v>
      </c>
      <c r="G1525" s="8" t="s">
        <v>2823</v>
      </c>
      <c r="H1525" s="8" t="s">
        <v>122</v>
      </c>
      <c r="I1525" s="8" t="s">
        <v>50</v>
      </c>
      <c r="J1525" s="8" t="s">
        <v>123</v>
      </c>
      <c r="K1525" s="8" t="s">
        <v>23</v>
      </c>
      <c r="L1525" s="8" t="str">
        <f t="shared" si="46"/>
        <v>Portland_OR</v>
      </c>
      <c r="M1525" s="9" t="str">
        <f t="shared" si="47"/>
        <v>-122.675628662109_Multimodal</v>
      </c>
      <c r="N1525" s="8" t="s">
        <v>23</v>
      </c>
      <c r="O1525" s="5"/>
      <c r="P1525" s="5"/>
      <c r="Q1525">
        <f>VLOOKUP($L1525,LocID!$B$2:$I$966, 7, FALSE)</f>
        <v>-122.67562866210901</v>
      </c>
      <c r="S1525"/>
    </row>
    <row r="1526" spans="1:19" ht="33" x14ac:dyDescent="0.25">
      <c r="A1526" s="5">
        <v>80</v>
      </c>
      <c r="B1526" s="6">
        <v>2015.0463</v>
      </c>
      <c r="C1526" s="9" t="s">
        <v>138</v>
      </c>
      <c r="D1526" s="17" t="s">
        <v>2888</v>
      </c>
      <c r="E1526" s="17" t="s">
        <v>2880</v>
      </c>
      <c r="F1526" s="8" t="s">
        <v>2823</v>
      </c>
      <c r="G1526" s="8" t="s">
        <v>2823</v>
      </c>
      <c r="H1526" s="8" t="s">
        <v>122</v>
      </c>
      <c r="I1526" s="8" t="s">
        <v>50</v>
      </c>
      <c r="J1526" s="8" t="s">
        <v>123</v>
      </c>
      <c r="K1526" s="8" t="s">
        <v>26</v>
      </c>
      <c r="L1526" s="8" t="str">
        <f t="shared" si="46"/>
        <v>Portland_OR</v>
      </c>
      <c r="M1526" s="9" t="str">
        <f t="shared" si="47"/>
        <v>-122.675628662109_Parking and TDM</v>
      </c>
      <c r="N1526" s="8" t="s">
        <v>26</v>
      </c>
      <c r="O1526" s="5"/>
      <c r="P1526" s="5"/>
      <c r="Q1526">
        <f>VLOOKUP($L1526,LocID!$B$2:$I$966, 7, FALSE)</f>
        <v>-122.67562866210901</v>
      </c>
      <c r="S1526"/>
    </row>
    <row r="1527" spans="1:19" ht="33" x14ac:dyDescent="0.25">
      <c r="A1527" s="5">
        <v>117</v>
      </c>
      <c r="B1527" s="6">
        <v>2015.0682999999999</v>
      </c>
      <c r="C1527" s="9" t="s">
        <v>138</v>
      </c>
      <c r="D1527" s="19" t="s">
        <v>2889</v>
      </c>
      <c r="E1527" s="19" t="s">
        <v>2873</v>
      </c>
      <c r="F1527" s="19" t="s">
        <v>2823</v>
      </c>
      <c r="G1527" s="19" t="s">
        <v>2823</v>
      </c>
      <c r="H1527" s="19" t="s">
        <v>122</v>
      </c>
      <c r="I1527" s="8" t="s">
        <v>50</v>
      </c>
      <c r="J1527" s="19" t="s">
        <v>123</v>
      </c>
      <c r="K1527" s="19" t="s">
        <v>26</v>
      </c>
      <c r="L1527" s="8" t="str">
        <f t="shared" si="46"/>
        <v>Portland_OR</v>
      </c>
      <c r="M1527" s="9" t="str">
        <f t="shared" si="47"/>
        <v>-122.675628662109_Parking and TDM</v>
      </c>
      <c r="N1527" s="19" t="s">
        <v>26</v>
      </c>
      <c r="O1527" s="5"/>
      <c r="P1527" s="5"/>
      <c r="Q1527">
        <f>VLOOKUP($L1527,LocID!$B$2:$I$966, 7, FALSE)</f>
        <v>-122.67562866210901</v>
      </c>
      <c r="S1527"/>
    </row>
    <row r="1528" spans="1:19" ht="22.5" x14ac:dyDescent="0.25">
      <c r="A1528" s="5">
        <v>1370</v>
      </c>
      <c r="B1528" s="6">
        <v>2011.499</v>
      </c>
      <c r="C1528" s="8" t="s">
        <v>409</v>
      </c>
      <c r="D1528" s="11" t="s">
        <v>2890</v>
      </c>
      <c r="E1528" s="8" t="s">
        <v>2891</v>
      </c>
      <c r="F1528" s="10" t="s">
        <v>2892</v>
      </c>
      <c r="G1528" s="10" t="s">
        <v>2892</v>
      </c>
      <c r="H1528" s="8" t="s">
        <v>399</v>
      </c>
      <c r="I1528" s="8" t="s">
        <v>50</v>
      </c>
      <c r="J1528" s="8" t="s">
        <v>51</v>
      </c>
      <c r="K1528" s="8" t="s">
        <v>26</v>
      </c>
      <c r="L1528" s="8" t="str">
        <f t="shared" si="46"/>
        <v>Portsmouth_NH</v>
      </c>
      <c r="M1528" s="9" t="str">
        <f t="shared" si="47"/>
        <v>-70.772117614746_Parking and TDM</v>
      </c>
      <c r="N1528" s="8" t="s">
        <v>26</v>
      </c>
      <c r="O1528" s="5"/>
      <c r="P1528" s="5"/>
      <c r="Q1528">
        <f>VLOOKUP($L1528,LocID!$B$2:$I$966, 7, FALSE)</f>
        <v>-70.772117614746094</v>
      </c>
      <c r="S1528"/>
    </row>
    <row r="1529" spans="1:19" x14ac:dyDescent="0.25">
      <c r="A1529" s="5">
        <v>429</v>
      </c>
      <c r="B1529" s="13">
        <v>2007.2049999999999</v>
      </c>
      <c r="C1529" s="10">
        <v>2007</v>
      </c>
      <c r="D1529" s="10" t="s">
        <v>2893</v>
      </c>
      <c r="E1529" s="10" t="s">
        <v>2894</v>
      </c>
      <c r="F1529" s="10" t="s">
        <v>2895</v>
      </c>
      <c r="G1529" s="10" t="s">
        <v>2895</v>
      </c>
      <c r="H1529" s="14" t="s">
        <v>1276</v>
      </c>
      <c r="I1529" s="8" t="s">
        <v>50</v>
      </c>
      <c r="J1529" s="10" t="s">
        <v>128</v>
      </c>
      <c r="K1529" s="10" t="s">
        <v>52</v>
      </c>
      <c r="L1529" s="8" t="str">
        <f t="shared" si="46"/>
        <v>Prescott_AZ</v>
      </c>
      <c r="M1529" s="9" t="str">
        <f t="shared" si="47"/>
        <v>-112.468727111816_Transit</v>
      </c>
      <c r="N1529" s="10" t="s">
        <v>52</v>
      </c>
      <c r="O1529" s="5"/>
      <c r="P1529" s="5"/>
      <c r="Q1529">
        <f>VLOOKUP($L1529,LocID!$B$2:$I$966, 7, FALSE)</f>
        <v>-112.46872711181599</v>
      </c>
      <c r="S1529"/>
    </row>
    <row r="1530" spans="1:19" x14ac:dyDescent="0.25">
      <c r="A1530" s="5">
        <v>437</v>
      </c>
      <c r="B1530" s="13">
        <v>2007.4559999999999</v>
      </c>
      <c r="C1530" s="10">
        <v>2007</v>
      </c>
      <c r="D1530" s="10" t="s">
        <v>2896</v>
      </c>
      <c r="E1530" s="10" t="s">
        <v>2894</v>
      </c>
      <c r="F1530" s="10" t="s">
        <v>2895</v>
      </c>
      <c r="G1530" s="10" t="s">
        <v>2895</v>
      </c>
      <c r="H1530" s="14" t="s">
        <v>1276</v>
      </c>
      <c r="I1530" s="8" t="s">
        <v>50</v>
      </c>
      <c r="J1530" s="10" t="s">
        <v>128</v>
      </c>
      <c r="K1530" s="10" t="s">
        <v>52</v>
      </c>
      <c r="L1530" s="8" t="str">
        <f t="shared" si="46"/>
        <v>Prescott_AZ</v>
      </c>
      <c r="M1530" s="9" t="str">
        <f t="shared" si="47"/>
        <v>-112.468727111816_Transit</v>
      </c>
      <c r="N1530" s="10" t="s">
        <v>52</v>
      </c>
      <c r="O1530" s="5"/>
      <c r="P1530" s="5"/>
      <c r="Q1530">
        <f>VLOOKUP($L1530,LocID!$B$2:$I$966, 7, FALSE)</f>
        <v>-112.46872711181599</v>
      </c>
      <c r="S1530"/>
    </row>
    <row r="1531" spans="1:19" x14ac:dyDescent="0.25">
      <c r="A1531" s="5">
        <v>548</v>
      </c>
      <c r="B1531" s="6">
        <v>2008.18</v>
      </c>
      <c r="C1531" s="8" t="s">
        <v>104</v>
      </c>
      <c r="D1531" s="11" t="s">
        <v>2897</v>
      </c>
      <c r="E1531" s="8" t="s">
        <v>2898</v>
      </c>
      <c r="F1531" s="10" t="s">
        <v>2895</v>
      </c>
      <c r="G1531" s="10" t="s">
        <v>2895</v>
      </c>
      <c r="H1531" s="8" t="s">
        <v>1276</v>
      </c>
      <c r="I1531" s="8" t="s">
        <v>50</v>
      </c>
      <c r="J1531" s="8" t="s">
        <v>128</v>
      </c>
      <c r="K1531" s="8" t="s">
        <v>52</v>
      </c>
      <c r="L1531" s="8" t="str">
        <f t="shared" si="46"/>
        <v>Prescott_AZ</v>
      </c>
      <c r="M1531" s="9" t="str">
        <f t="shared" si="47"/>
        <v>-112.468727111816_Transit</v>
      </c>
      <c r="N1531" s="8" t="s">
        <v>52</v>
      </c>
      <c r="O1531" s="5"/>
      <c r="P1531" s="5"/>
      <c r="Q1531">
        <f>VLOOKUP($L1531,LocID!$B$2:$I$966, 7, FALSE)</f>
        <v>-112.46872711181599</v>
      </c>
      <c r="S1531"/>
    </row>
    <row r="1532" spans="1:19" ht="33" x14ac:dyDescent="0.25">
      <c r="A1532" s="5">
        <v>528</v>
      </c>
      <c r="B1532" s="13">
        <v>2007.4570000000001</v>
      </c>
      <c r="C1532" s="8" t="s">
        <v>535</v>
      </c>
      <c r="D1532" s="11" t="s">
        <v>2899</v>
      </c>
      <c r="E1532" s="11" t="s">
        <v>2900</v>
      </c>
      <c r="F1532" s="10" t="s">
        <v>2901</v>
      </c>
      <c r="G1532" s="10" t="s">
        <v>2901</v>
      </c>
      <c r="H1532" s="11" t="s">
        <v>815</v>
      </c>
      <c r="I1532" s="8" t="s">
        <v>50</v>
      </c>
      <c r="J1532" s="11" t="s">
        <v>51</v>
      </c>
      <c r="K1532" s="11" t="s">
        <v>26</v>
      </c>
      <c r="L1532" s="8" t="str">
        <f t="shared" si="46"/>
        <v>Princeton_NJ</v>
      </c>
      <c r="M1532" s="9" t="str">
        <f t="shared" si="47"/>
        <v>-74.6642837524414_Parking and TDM</v>
      </c>
      <c r="N1532" s="11" t="s">
        <v>26</v>
      </c>
      <c r="O1532" s="5"/>
      <c r="P1532" s="5"/>
      <c r="Q1532">
        <f>VLOOKUP($L1532,LocID!$B$2:$I$966, 7, FALSE)</f>
        <v>-74.664283752441406</v>
      </c>
      <c r="S1532"/>
    </row>
    <row r="1533" spans="1:19" x14ac:dyDescent="0.25">
      <c r="A1533" s="5">
        <v>1949</v>
      </c>
      <c r="B1533" s="6">
        <v>2012.24</v>
      </c>
      <c r="C1533" s="10" t="s">
        <v>246</v>
      </c>
      <c r="D1533" s="10" t="s">
        <v>2902</v>
      </c>
      <c r="E1533" s="10" t="s">
        <v>2903</v>
      </c>
      <c r="F1533" s="10" t="s">
        <v>2901</v>
      </c>
      <c r="G1533" s="10" t="s">
        <v>2901</v>
      </c>
      <c r="H1533" s="10" t="s">
        <v>815</v>
      </c>
      <c r="I1533" s="8" t="s">
        <v>50</v>
      </c>
      <c r="J1533" s="10" t="s">
        <v>51</v>
      </c>
      <c r="K1533" s="10" t="s">
        <v>52</v>
      </c>
      <c r="L1533" s="8" t="str">
        <f t="shared" si="46"/>
        <v>Princeton_NJ</v>
      </c>
      <c r="M1533" s="9" t="str">
        <f t="shared" si="47"/>
        <v>-74.6642837524414_Transit</v>
      </c>
      <c r="N1533" s="10" t="s">
        <v>52</v>
      </c>
      <c r="O1533" s="5"/>
      <c r="P1533" s="5"/>
      <c r="Q1533">
        <f>VLOOKUP($L1533,LocID!$B$2:$I$966, 7, FALSE)</f>
        <v>-74.664283752441406</v>
      </c>
      <c r="S1533"/>
    </row>
    <row r="1534" spans="1:19" ht="33" x14ac:dyDescent="0.25">
      <c r="A1534" s="5">
        <v>2371</v>
      </c>
      <c r="B1534" s="6">
        <v>2014.1024</v>
      </c>
      <c r="C1534" s="8" t="s">
        <v>92</v>
      </c>
      <c r="D1534" s="16" t="s">
        <v>2904</v>
      </c>
      <c r="E1534" s="16" t="s">
        <v>2905</v>
      </c>
      <c r="F1534" s="8" t="s">
        <v>2901</v>
      </c>
      <c r="G1534" s="8" t="s">
        <v>2901</v>
      </c>
      <c r="H1534" s="8" t="s">
        <v>815</v>
      </c>
      <c r="I1534" s="8" t="s">
        <v>50</v>
      </c>
      <c r="J1534" s="8" t="s">
        <v>51</v>
      </c>
      <c r="K1534" s="12" t="s">
        <v>26</v>
      </c>
      <c r="L1534" s="8" t="str">
        <f t="shared" si="46"/>
        <v>Princeton_NJ</v>
      </c>
      <c r="M1534" s="9" t="str">
        <f t="shared" si="47"/>
        <v>-74.6642837524414_Parking and TDM</v>
      </c>
      <c r="N1534" s="12" t="s">
        <v>26</v>
      </c>
      <c r="O1534" s="5"/>
      <c r="P1534" s="5"/>
      <c r="Q1534">
        <f>VLOOKUP($L1534,LocID!$B$2:$I$966, 7, FALSE)</f>
        <v>-74.664283752441406</v>
      </c>
      <c r="S1534"/>
    </row>
    <row r="1535" spans="1:19" x14ac:dyDescent="0.25">
      <c r="A1535" s="5">
        <v>573</v>
      </c>
      <c r="B1535" s="6">
        <v>2008.04</v>
      </c>
      <c r="C1535" s="8" t="s">
        <v>104</v>
      </c>
      <c r="D1535" s="11" t="s">
        <v>2906</v>
      </c>
      <c r="E1535" s="8" t="s">
        <v>2907</v>
      </c>
      <c r="F1535" s="10" t="s">
        <v>2908</v>
      </c>
      <c r="G1535" s="10" t="s">
        <v>2908</v>
      </c>
      <c r="H1535" s="8" t="s">
        <v>380</v>
      </c>
      <c r="I1535" s="8" t="s">
        <v>50</v>
      </c>
      <c r="J1535" s="8" t="s">
        <v>51</v>
      </c>
      <c r="K1535" s="8" t="s">
        <v>52</v>
      </c>
      <c r="L1535" s="8" t="str">
        <f t="shared" si="46"/>
        <v>Providence_RI</v>
      </c>
      <c r="M1535" s="9" t="str">
        <f t="shared" si="47"/>
        <v>-71.4119873046875_Transit</v>
      </c>
      <c r="N1535" s="8" t="s">
        <v>52</v>
      </c>
      <c r="O1535" s="5"/>
      <c r="P1535" s="5"/>
      <c r="Q1535">
        <f>VLOOKUP($L1535,LocID!$B$2:$I$966, 7, FALSE)</f>
        <v>-71.4119873046875</v>
      </c>
      <c r="S1535"/>
    </row>
    <row r="1536" spans="1:19" x14ac:dyDescent="0.25">
      <c r="A1536" s="5">
        <v>1064</v>
      </c>
      <c r="B1536" s="6">
        <v>2010.077</v>
      </c>
      <c r="C1536" s="8" t="s">
        <v>68</v>
      </c>
      <c r="D1536" s="11" t="s">
        <v>2909</v>
      </c>
      <c r="E1536" s="8" t="s">
        <v>2910</v>
      </c>
      <c r="F1536" s="10" t="s">
        <v>2908</v>
      </c>
      <c r="G1536" s="10" t="s">
        <v>2908</v>
      </c>
      <c r="H1536" s="8" t="s">
        <v>380</v>
      </c>
      <c r="I1536" s="8" t="s">
        <v>50</v>
      </c>
      <c r="J1536" s="8" t="s">
        <v>51</v>
      </c>
      <c r="K1536" s="8" t="s">
        <v>52</v>
      </c>
      <c r="L1536" s="8" t="str">
        <f t="shared" si="46"/>
        <v>Providence_RI</v>
      </c>
      <c r="M1536" s="9" t="str">
        <f t="shared" si="47"/>
        <v>-71.4119873046875_Transit</v>
      </c>
      <c r="N1536" s="8" t="s">
        <v>52</v>
      </c>
      <c r="O1536" s="5"/>
      <c r="P1536" s="5"/>
      <c r="Q1536">
        <f>VLOOKUP($L1536,LocID!$B$2:$I$966, 7, FALSE)</f>
        <v>-71.4119873046875</v>
      </c>
      <c r="S1536"/>
    </row>
    <row r="1537" spans="1:19" x14ac:dyDescent="0.25">
      <c r="A1537" s="5">
        <v>1136</v>
      </c>
      <c r="B1537" s="6">
        <v>2010.626</v>
      </c>
      <c r="C1537" s="8" t="s">
        <v>274</v>
      </c>
      <c r="D1537" s="11" t="s">
        <v>2911</v>
      </c>
      <c r="E1537" s="8" t="s">
        <v>2912</v>
      </c>
      <c r="F1537" s="10" t="s">
        <v>2908</v>
      </c>
      <c r="G1537" s="10" t="s">
        <v>2908</v>
      </c>
      <c r="H1537" s="8" t="s">
        <v>380</v>
      </c>
      <c r="I1537" s="8" t="s">
        <v>50</v>
      </c>
      <c r="J1537" s="8" t="s">
        <v>51</v>
      </c>
      <c r="K1537" s="8" t="s">
        <v>52</v>
      </c>
      <c r="L1537" s="8" t="str">
        <f t="shared" si="46"/>
        <v>Providence_RI</v>
      </c>
      <c r="M1537" s="9" t="str">
        <f t="shared" si="47"/>
        <v>-71.4119873046875_Transit</v>
      </c>
      <c r="N1537" s="8" t="s">
        <v>52</v>
      </c>
      <c r="O1537" s="5"/>
      <c r="P1537" s="5"/>
      <c r="Q1537">
        <f>VLOOKUP($L1537,LocID!$B$2:$I$966, 7, FALSE)</f>
        <v>-71.4119873046875</v>
      </c>
      <c r="S1537"/>
    </row>
    <row r="1538" spans="1:19" x14ac:dyDescent="0.25">
      <c r="A1538" s="5">
        <v>1151</v>
      </c>
      <c r="B1538" s="6">
        <v>2009.2670000000001</v>
      </c>
      <c r="C1538" s="8" t="s">
        <v>274</v>
      </c>
      <c r="D1538" s="11" t="s">
        <v>2913</v>
      </c>
      <c r="E1538" s="8" t="s">
        <v>2914</v>
      </c>
      <c r="F1538" s="10" t="s">
        <v>2908</v>
      </c>
      <c r="G1538" s="10" t="s">
        <v>2908</v>
      </c>
      <c r="H1538" s="8" t="s">
        <v>380</v>
      </c>
      <c r="I1538" s="8" t="s">
        <v>50</v>
      </c>
      <c r="J1538" s="8" t="s">
        <v>55</v>
      </c>
      <c r="K1538" s="8" t="s">
        <v>98</v>
      </c>
      <c r="L1538" s="8" t="str">
        <f t="shared" ref="L1538:L1601" si="48">IF(H1538="INT", G1538&amp;"_"&amp;I1538,  G1538&amp;"_"&amp;H1538)</f>
        <v>Providence_RI</v>
      </c>
      <c r="M1538" s="9" t="str">
        <f t="shared" ref="M1538:M1601" si="49">Q1538&amp;"_"&amp;N1538</f>
        <v>-71.4119873046875_PACT</v>
      </c>
      <c r="N1538" s="8" t="s">
        <v>98</v>
      </c>
      <c r="O1538" s="5"/>
      <c r="P1538" s="5"/>
      <c r="Q1538">
        <f>VLOOKUP($L1538,LocID!$B$2:$I$966, 7, FALSE)</f>
        <v>-71.4119873046875</v>
      </c>
      <c r="S1538"/>
    </row>
    <row r="1539" spans="1:19" x14ac:dyDescent="0.25">
      <c r="A1539" s="5">
        <v>1515</v>
      </c>
      <c r="B1539" s="6">
        <v>2012.057</v>
      </c>
      <c r="C1539" s="8" t="s">
        <v>147</v>
      </c>
      <c r="D1539" s="8" t="s">
        <v>2915</v>
      </c>
      <c r="E1539" s="8" t="s">
        <v>2907</v>
      </c>
      <c r="F1539" s="10" t="s">
        <v>2908</v>
      </c>
      <c r="G1539" s="10" t="s">
        <v>2908</v>
      </c>
      <c r="H1539" s="8" t="s">
        <v>380</v>
      </c>
      <c r="I1539" s="8" t="s">
        <v>50</v>
      </c>
      <c r="J1539" s="8" t="s">
        <v>51</v>
      </c>
      <c r="K1539" s="8" t="s">
        <v>52</v>
      </c>
      <c r="L1539" s="8" t="str">
        <f t="shared" si="48"/>
        <v>Providence_RI</v>
      </c>
      <c r="M1539" s="9" t="str">
        <f t="shared" si="49"/>
        <v>-71.4119873046875_Transit</v>
      </c>
      <c r="N1539" s="8" t="s">
        <v>52</v>
      </c>
      <c r="O1539" s="5"/>
      <c r="P1539" s="5"/>
      <c r="Q1539">
        <f>VLOOKUP($L1539,LocID!$B$2:$I$966, 7, FALSE)</f>
        <v>-71.4119873046875</v>
      </c>
      <c r="S1539"/>
    </row>
    <row r="1540" spans="1:19" ht="33" x14ac:dyDescent="0.25">
      <c r="A1540" s="5">
        <v>1855</v>
      </c>
      <c r="B1540" s="21">
        <v>2012.223</v>
      </c>
      <c r="C1540" s="7" t="s">
        <v>62</v>
      </c>
      <c r="D1540" s="7" t="s">
        <v>2916</v>
      </c>
      <c r="E1540" s="7" t="s">
        <v>2917</v>
      </c>
      <c r="F1540" s="7" t="s">
        <v>2908</v>
      </c>
      <c r="G1540" s="7" t="s">
        <v>2908</v>
      </c>
      <c r="H1540" s="7" t="s">
        <v>380</v>
      </c>
      <c r="I1540" s="8" t="s">
        <v>50</v>
      </c>
      <c r="J1540" s="7" t="s">
        <v>51</v>
      </c>
      <c r="K1540" s="7" t="s">
        <v>23</v>
      </c>
      <c r="L1540" s="8" t="str">
        <f t="shared" si="48"/>
        <v>Providence_RI</v>
      </c>
      <c r="M1540" s="9" t="str">
        <f t="shared" si="49"/>
        <v>-71.4119873046875_Multimodal</v>
      </c>
      <c r="N1540" s="7" t="s">
        <v>23</v>
      </c>
      <c r="O1540" s="5"/>
      <c r="P1540" s="5"/>
      <c r="Q1540">
        <f>VLOOKUP($L1540,LocID!$B$2:$I$966, 7, FALSE)</f>
        <v>-71.4119873046875</v>
      </c>
      <c r="S1540"/>
    </row>
    <row r="1541" spans="1:19" ht="33" x14ac:dyDescent="0.25">
      <c r="A1541" s="5">
        <v>2031</v>
      </c>
      <c r="B1541" s="6">
        <v>2013.0535</v>
      </c>
      <c r="C1541" s="8" t="s">
        <v>65</v>
      </c>
      <c r="D1541" s="20" t="s">
        <v>2918</v>
      </c>
      <c r="E1541" s="20" t="s">
        <v>2919</v>
      </c>
      <c r="F1541" s="20" t="s">
        <v>2908</v>
      </c>
      <c r="G1541" s="20" t="s">
        <v>2908</v>
      </c>
      <c r="H1541" s="20" t="s">
        <v>380</v>
      </c>
      <c r="I1541" s="8" t="s">
        <v>50</v>
      </c>
      <c r="J1541" s="20" t="s">
        <v>51</v>
      </c>
      <c r="K1541" s="12" t="s">
        <v>23</v>
      </c>
      <c r="L1541" s="8" t="str">
        <f t="shared" si="48"/>
        <v>Providence_RI</v>
      </c>
      <c r="M1541" s="9" t="str">
        <f t="shared" si="49"/>
        <v>-71.4119873046875_Multimodal</v>
      </c>
      <c r="N1541" s="12" t="s">
        <v>23</v>
      </c>
      <c r="O1541" s="5"/>
      <c r="P1541" s="5"/>
      <c r="Q1541">
        <f>VLOOKUP($L1541,LocID!$B$2:$I$966, 7, FALSE)</f>
        <v>-71.4119873046875</v>
      </c>
      <c r="S1541"/>
    </row>
    <row r="1542" spans="1:19" x14ac:dyDescent="0.25">
      <c r="A1542" s="5">
        <v>2130</v>
      </c>
      <c r="B1542" s="6">
        <v>2013.0945999999999</v>
      </c>
      <c r="C1542" s="19" t="s">
        <v>112</v>
      </c>
      <c r="D1542" s="20" t="s">
        <v>2920</v>
      </c>
      <c r="E1542" s="20" t="s">
        <v>2910</v>
      </c>
      <c r="F1542" s="20" t="s">
        <v>2908</v>
      </c>
      <c r="G1542" s="20" t="s">
        <v>2908</v>
      </c>
      <c r="H1542" s="20" t="s">
        <v>380</v>
      </c>
      <c r="I1542" s="8" t="s">
        <v>50</v>
      </c>
      <c r="J1542" s="20" t="s">
        <v>51</v>
      </c>
      <c r="K1542" s="12" t="s">
        <v>52</v>
      </c>
      <c r="L1542" s="8" t="str">
        <f t="shared" si="48"/>
        <v>Providence_RI</v>
      </c>
      <c r="M1542" s="9" t="str">
        <f t="shared" si="49"/>
        <v>-71.4119873046875_Transit</v>
      </c>
      <c r="N1542" s="12" t="s">
        <v>52</v>
      </c>
      <c r="O1542" s="5"/>
      <c r="P1542" s="5"/>
      <c r="Q1542">
        <f>VLOOKUP($L1542,LocID!$B$2:$I$966, 7, FALSE)</f>
        <v>-71.4119873046875</v>
      </c>
      <c r="S1542"/>
    </row>
    <row r="1543" spans="1:19" x14ac:dyDescent="0.25">
      <c r="A1543" s="5">
        <v>2131</v>
      </c>
      <c r="B1543" s="6">
        <v>2013.1135999999999</v>
      </c>
      <c r="C1543" s="19" t="s">
        <v>112</v>
      </c>
      <c r="D1543" s="20" t="s">
        <v>2921</v>
      </c>
      <c r="E1543" s="20" t="s">
        <v>2910</v>
      </c>
      <c r="F1543" s="20" t="s">
        <v>2908</v>
      </c>
      <c r="G1543" s="20" t="s">
        <v>2908</v>
      </c>
      <c r="H1543" s="20" t="s">
        <v>380</v>
      </c>
      <c r="I1543" s="8" t="s">
        <v>50</v>
      </c>
      <c r="J1543" s="20" t="s">
        <v>51</v>
      </c>
      <c r="K1543" s="12" t="s">
        <v>52</v>
      </c>
      <c r="L1543" s="8" t="str">
        <f t="shared" si="48"/>
        <v>Providence_RI</v>
      </c>
      <c r="M1543" s="9" t="str">
        <f t="shared" si="49"/>
        <v>-71.4119873046875_Transit</v>
      </c>
      <c r="N1543" s="12" t="s">
        <v>52</v>
      </c>
      <c r="O1543" s="5"/>
      <c r="P1543" s="5"/>
      <c r="Q1543">
        <f>VLOOKUP($L1543,LocID!$B$2:$I$966, 7, FALSE)</f>
        <v>-71.4119873046875</v>
      </c>
      <c r="S1543"/>
    </row>
    <row r="1544" spans="1:19" x14ac:dyDescent="0.25">
      <c r="A1544" s="5">
        <v>33</v>
      </c>
      <c r="B1544" s="6">
        <v>2015.0099</v>
      </c>
      <c r="C1544" s="22" t="s">
        <v>253</v>
      </c>
      <c r="D1544" s="8" t="s">
        <v>2922</v>
      </c>
      <c r="E1544" s="8" t="s">
        <v>2923</v>
      </c>
      <c r="F1544" s="8" t="s">
        <v>2908</v>
      </c>
      <c r="G1544" s="8" t="s">
        <v>2908</v>
      </c>
      <c r="H1544" s="8" t="s">
        <v>380</v>
      </c>
      <c r="I1544" s="8" t="s">
        <v>50</v>
      </c>
      <c r="J1544" s="8" t="s">
        <v>51</v>
      </c>
      <c r="K1544" s="8" t="s">
        <v>52</v>
      </c>
      <c r="L1544" s="8" t="str">
        <f t="shared" si="48"/>
        <v>Providence_RI</v>
      </c>
      <c r="M1544" s="9" t="str">
        <f t="shared" si="49"/>
        <v>-71.4119873046875_Transit</v>
      </c>
      <c r="N1544" s="8" t="s">
        <v>52</v>
      </c>
      <c r="O1544" s="5"/>
      <c r="P1544" s="5"/>
      <c r="Q1544">
        <f>VLOOKUP($L1544,LocID!$B$2:$I$966, 7, FALSE)</f>
        <v>-71.4119873046875</v>
      </c>
      <c r="S1544"/>
    </row>
    <row r="1545" spans="1:19" x14ac:dyDescent="0.25">
      <c r="A1545" s="5">
        <v>77</v>
      </c>
      <c r="B1545" s="6">
        <v>2015.0385000000001</v>
      </c>
      <c r="C1545" s="9" t="s">
        <v>138</v>
      </c>
      <c r="D1545" s="17" t="s">
        <v>2924</v>
      </c>
      <c r="E1545" s="17" t="s">
        <v>2912</v>
      </c>
      <c r="F1545" s="19" t="s">
        <v>2908</v>
      </c>
      <c r="G1545" s="19" t="s">
        <v>2908</v>
      </c>
      <c r="H1545" s="19" t="s">
        <v>380</v>
      </c>
      <c r="I1545" s="8" t="s">
        <v>50</v>
      </c>
      <c r="J1545" s="19" t="s">
        <v>51</v>
      </c>
      <c r="K1545" s="19" t="s">
        <v>52</v>
      </c>
      <c r="L1545" s="8" t="str">
        <f t="shared" si="48"/>
        <v>Providence_RI</v>
      </c>
      <c r="M1545" s="9" t="str">
        <f t="shared" si="49"/>
        <v>-71.4119873046875_Transit</v>
      </c>
      <c r="N1545" s="19" t="s">
        <v>52</v>
      </c>
      <c r="O1545" s="5"/>
      <c r="P1545" s="5"/>
      <c r="Q1545">
        <f>VLOOKUP($L1545,LocID!$B$2:$I$966, 7, FALSE)</f>
        <v>-71.4119873046875</v>
      </c>
      <c r="S1545"/>
    </row>
    <row r="1546" spans="1:19" ht="33" x14ac:dyDescent="0.25">
      <c r="A1546" s="5">
        <v>1796</v>
      </c>
      <c r="B1546" s="6">
        <v>2012.4069999999999</v>
      </c>
      <c r="C1546" s="8" t="s">
        <v>90</v>
      </c>
      <c r="D1546" s="8" t="s">
        <v>2925</v>
      </c>
      <c r="E1546" s="8" t="s">
        <v>2926</v>
      </c>
      <c r="F1546" s="10" t="s">
        <v>2927</v>
      </c>
      <c r="G1546" s="10" t="s">
        <v>2927</v>
      </c>
      <c r="H1546" s="8" t="s">
        <v>261</v>
      </c>
      <c r="I1546" s="8" t="s">
        <v>50</v>
      </c>
      <c r="J1546" s="10" t="s">
        <v>123</v>
      </c>
      <c r="K1546" s="8" t="s">
        <v>72</v>
      </c>
      <c r="L1546" s="8" t="str">
        <f t="shared" si="48"/>
        <v>Pullman_WA</v>
      </c>
      <c r="M1546" s="9" t="str">
        <f t="shared" si="49"/>
        <v>-117.18147277832_Multimodal</v>
      </c>
      <c r="N1546" s="8" t="s">
        <v>23</v>
      </c>
      <c r="O1546" s="5">
        <v>1</v>
      </c>
      <c r="P1546" s="5"/>
      <c r="Q1546">
        <f>VLOOKUP($L1546,LocID!$B$2:$I$966, 7, FALSE)</f>
        <v>-117.18147277832</v>
      </c>
      <c r="S1546"/>
    </row>
    <row r="1547" spans="1:19" ht="33" x14ac:dyDescent="0.25">
      <c r="A1547" s="5">
        <v>433</v>
      </c>
      <c r="B1547" s="13">
        <v>2007.2339999999999</v>
      </c>
      <c r="C1547" s="10">
        <v>2007</v>
      </c>
      <c r="D1547" s="10" t="s">
        <v>2928</v>
      </c>
      <c r="E1547" s="10" t="s">
        <v>404</v>
      </c>
      <c r="F1547" s="10" t="s">
        <v>2929</v>
      </c>
      <c r="G1547" s="10" t="s">
        <v>2929</v>
      </c>
      <c r="H1547" s="10" t="s">
        <v>261</v>
      </c>
      <c r="I1547" s="8" t="s">
        <v>50</v>
      </c>
      <c r="J1547" s="10" t="s">
        <v>123</v>
      </c>
      <c r="K1547" s="10" t="s">
        <v>23</v>
      </c>
      <c r="L1547" s="8" t="str">
        <f t="shared" si="48"/>
        <v>Puyallup_WA</v>
      </c>
      <c r="M1547" s="9" t="str">
        <f t="shared" si="49"/>
        <v>-122.295639038085_Multimodal</v>
      </c>
      <c r="N1547" s="10" t="s">
        <v>23</v>
      </c>
      <c r="O1547" s="5"/>
      <c r="P1547" s="5"/>
      <c r="Q1547">
        <f>VLOOKUP($L1547,LocID!$B$2:$I$966, 7, FALSE)</f>
        <v>-122.295639038085</v>
      </c>
      <c r="S1547"/>
    </row>
    <row r="1548" spans="1:19" x14ac:dyDescent="0.25">
      <c r="A1548" s="5">
        <v>272</v>
      </c>
      <c r="B1548" s="6">
        <v>2015.1305</v>
      </c>
      <c r="C1548" s="9" t="s">
        <v>138</v>
      </c>
      <c r="D1548" s="17" t="s">
        <v>2930</v>
      </c>
      <c r="E1548" s="17" t="s">
        <v>2931</v>
      </c>
      <c r="F1548" s="9" t="s">
        <v>2932</v>
      </c>
      <c r="G1548" s="9" t="s">
        <v>2932</v>
      </c>
      <c r="H1548" s="8" t="s">
        <v>20</v>
      </c>
      <c r="I1548" s="5" t="s">
        <v>2932</v>
      </c>
      <c r="J1548" s="9" t="s">
        <v>22</v>
      </c>
      <c r="K1548" s="9" t="s">
        <v>23</v>
      </c>
      <c r="L1548" s="8" t="str">
        <f t="shared" si="48"/>
        <v>Qatar_Qatar</v>
      </c>
      <c r="M1548" s="9" t="str">
        <f t="shared" si="49"/>
        <v>51.25_Multimodal</v>
      </c>
      <c r="N1548" s="9" t="s">
        <v>23</v>
      </c>
      <c r="O1548" s="5"/>
      <c r="P1548" s="5"/>
      <c r="Q1548">
        <f>VLOOKUP($L1548,LocID!$B$2:$I$966, 7, FALSE)</f>
        <v>51.25</v>
      </c>
      <c r="S1548"/>
    </row>
    <row r="1549" spans="1:19" x14ac:dyDescent="0.25">
      <c r="A1549" s="5">
        <v>2231</v>
      </c>
      <c r="B1549" s="6">
        <v>2014.0057999999999</v>
      </c>
      <c r="C1549" s="8" t="s">
        <v>115</v>
      </c>
      <c r="D1549" s="8" t="s">
        <v>2933</v>
      </c>
      <c r="E1549" s="8" t="s">
        <v>2934</v>
      </c>
      <c r="F1549" s="8" t="s">
        <v>2935</v>
      </c>
      <c r="G1549" s="8" t="s">
        <v>2935</v>
      </c>
      <c r="H1549" s="8" t="s">
        <v>107</v>
      </c>
      <c r="I1549" s="8" t="s">
        <v>50</v>
      </c>
      <c r="J1549" s="8" t="s">
        <v>51</v>
      </c>
      <c r="K1549" s="8" t="s">
        <v>52</v>
      </c>
      <c r="L1549" s="8" t="str">
        <f t="shared" si="48"/>
        <v>Queens_NY</v>
      </c>
      <c r="M1549" s="9" t="str">
        <f t="shared" si="49"/>
        <v>-73.8299865722656_Transit</v>
      </c>
      <c r="N1549" s="8" t="s">
        <v>52</v>
      </c>
      <c r="O1549" s="5"/>
      <c r="P1549" s="5"/>
      <c r="Q1549">
        <f>VLOOKUP($L1549,LocID!$B$2:$I$966, 7, FALSE)</f>
        <v>-73.829986572265597</v>
      </c>
      <c r="S1549"/>
    </row>
    <row r="1550" spans="1:19" x14ac:dyDescent="0.25">
      <c r="A1550" s="5">
        <v>666</v>
      </c>
      <c r="B1550" s="6">
        <v>2008.2739999999999</v>
      </c>
      <c r="C1550" s="8" t="s">
        <v>35</v>
      </c>
      <c r="D1550" s="11" t="s">
        <v>2936</v>
      </c>
      <c r="E1550" s="8" t="s">
        <v>2937</v>
      </c>
      <c r="F1550" s="10" t="s">
        <v>2938</v>
      </c>
      <c r="G1550" s="10" t="s">
        <v>2938</v>
      </c>
      <c r="H1550" s="8" t="s">
        <v>107</v>
      </c>
      <c r="I1550" s="8" t="s">
        <v>50</v>
      </c>
      <c r="J1550" s="8" t="s">
        <v>51</v>
      </c>
      <c r="K1550" s="8" t="s">
        <v>52</v>
      </c>
      <c r="L1550" s="8" t="str">
        <f t="shared" si="48"/>
        <v>Queensbury_NY</v>
      </c>
      <c r="M1550" s="9" t="str">
        <f t="shared" si="49"/>
        <v>-73.677490234375_Transit</v>
      </c>
      <c r="N1550" s="8" t="s">
        <v>52</v>
      </c>
      <c r="O1550" s="5"/>
      <c r="P1550" s="5"/>
      <c r="Q1550">
        <f>VLOOKUP($L1550,LocID!$B$2:$I$966, 7, FALSE)</f>
        <v>-73.677490234375</v>
      </c>
      <c r="S1550"/>
    </row>
    <row r="1551" spans="1:19" x14ac:dyDescent="0.25">
      <c r="A1551" s="5">
        <v>1169</v>
      </c>
      <c r="B1551" s="6">
        <v>2010.7370000000001</v>
      </c>
      <c r="C1551" s="8" t="s">
        <v>274</v>
      </c>
      <c r="D1551" s="11" t="s">
        <v>2939</v>
      </c>
      <c r="E1551" s="8" t="s">
        <v>2940</v>
      </c>
      <c r="F1551" s="10" t="s">
        <v>2941</v>
      </c>
      <c r="G1551" s="10" t="s">
        <v>2941</v>
      </c>
      <c r="H1551" s="8" t="s">
        <v>76</v>
      </c>
      <c r="I1551" s="8" t="s">
        <v>50</v>
      </c>
      <c r="J1551" s="8" t="s">
        <v>77</v>
      </c>
      <c r="K1551" s="8" t="s">
        <v>98</v>
      </c>
      <c r="L1551" s="8" t="str">
        <f t="shared" si="48"/>
        <v>Quincy_CA</v>
      </c>
      <c r="M1551" s="9" t="str">
        <f t="shared" si="49"/>
        <v>-120.948112487792_PACT</v>
      </c>
      <c r="N1551" s="8" t="s">
        <v>98</v>
      </c>
      <c r="O1551" s="5"/>
      <c r="P1551" s="5"/>
      <c r="Q1551">
        <f>VLOOKUP($L1551,LocID!$B$2:$I$966, 7, FALSE)</f>
        <v>-120.948112487792</v>
      </c>
      <c r="S1551"/>
    </row>
    <row r="1552" spans="1:19" ht="33" x14ac:dyDescent="0.25">
      <c r="A1552" s="5">
        <v>349</v>
      </c>
      <c r="B1552" s="6">
        <v>2007.079</v>
      </c>
      <c r="C1552" s="8">
        <v>2007</v>
      </c>
      <c r="D1552" s="8" t="s">
        <v>2942</v>
      </c>
      <c r="E1552" s="8" t="s">
        <v>2943</v>
      </c>
      <c r="F1552" s="10" t="s">
        <v>2944</v>
      </c>
      <c r="G1552" s="10" t="s">
        <v>2944</v>
      </c>
      <c r="H1552" s="8" t="s">
        <v>250</v>
      </c>
      <c r="I1552" s="8" t="s">
        <v>50</v>
      </c>
      <c r="J1552" s="10" t="s">
        <v>161</v>
      </c>
      <c r="K1552" s="8" t="s">
        <v>26</v>
      </c>
      <c r="L1552" s="8" t="str">
        <f t="shared" si="48"/>
        <v>Raleigh_NC</v>
      </c>
      <c r="M1552" s="9" t="str">
        <f t="shared" si="49"/>
        <v>-78.6426696777343_Parking and TDM</v>
      </c>
      <c r="N1552" s="8" t="s">
        <v>26</v>
      </c>
      <c r="O1552" s="5"/>
      <c r="P1552" s="5"/>
      <c r="Q1552">
        <f>VLOOKUP($L1552,LocID!$B$2:$I$966, 7, FALSE)</f>
        <v>-78.642669677734304</v>
      </c>
      <c r="S1552"/>
    </row>
    <row r="1553" spans="1:19" ht="33" x14ac:dyDescent="0.25">
      <c r="A1553" s="5">
        <v>897</v>
      </c>
      <c r="B1553" s="6">
        <v>2009.5170000000001</v>
      </c>
      <c r="C1553" s="8" t="s">
        <v>56</v>
      </c>
      <c r="D1553" s="11" t="s">
        <v>2945</v>
      </c>
      <c r="E1553" s="8" t="s">
        <v>2946</v>
      </c>
      <c r="F1553" s="10" t="s">
        <v>2944</v>
      </c>
      <c r="G1553" s="10" t="s">
        <v>2944</v>
      </c>
      <c r="H1553" s="8" t="s">
        <v>250</v>
      </c>
      <c r="I1553" s="8" t="s">
        <v>50</v>
      </c>
      <c r="J1553" s="10" t="s">
        <v>161</v>
      </c>
      <c r="K1553" s="8" t="s">
        <v>23</v>
      </c>
      <c r="L1553" s="8" t="str">
        <f t="shared" si="48"/>
        <v>Raleigh_NC</v>
      </c>
      <c r="M1553" s="9" t="str">
        <f t="shared" si="49"/>
        <v>-78.6426696777343_Multimodal</v>
      </c>
      <c r="N1553" s="8" t="s">
        <v>23</v>
      </c>
      <c r="O1553" s="5"/>
      <c r="P1553" s="5"/>
      <c r="Q1553">
        <f>VLOOKUP($L1553,LocID!$B$2:$I$966, 7, FALSE)</f>
        <v>-78.642669677734304</v>
      </c>
      <c r="S1553"/>
    </row>
    <row r="1554" spans="1:19" x14ac:dyDescent="0.25">
      <c r="A1554" s="5">
        <v>965</v>
      </c>
      <c r="B1554" s="6">
        <v>2010.1949999999999</v>
      </c>
      <c r="C1554" s="8" t="s">
        <v>204</v>
      </c>
      <c r="D1554" s="11" t="s">
        <v>2947</v>
      </c>
      <c r="E1554" s="8" t="s">
        <v>2948</v>
      </c>
      <c r="F1554" s="10" t="s">
        <v>2944</v>
      </c>
      <c r="G1554" s="10" t="s">
        <v>2944</v>
      </c>
      <c r="H1554" s="8" t="s">
        <v>250</v>
      </c>
      <c r="I1554" s="8" t="s">
        <v>50</v>
      </c>
      <c r="J1554" s="10" t="s">
        <v>161</v>
      </c>
      <c r="K1554" s="8" t="s">
        <v>98</v>
      </c>
      <c r="L1554" s="8" t="str">
        <f t="shared" si="48"/>
        <v>Raleigh_NC</v>
      </c>
      <c r="M1554" s="9" t="str">
        <f t="shared" si="49"/>
        <v>-78.6426696777343_PACT</v>
      </c>
      <c r="N1554" s="8" t="s">
        <v>98</v>
      </c>
      <c r="O1554" s="5"/>
      <c r="P1554" s="5"/>
      <c r="Q1554">
        <f>VLOOKUP($L1554,LocID!$B$2:$I$966, 7, FALSE)</f>
        <v>-78.642669677734304</v>
      </c>
      <c r="S1554"/>
    </row>
    <row r="1555" spans="1:19" ht="33" x14ac:dyDescent="0.25">
      <c r="A1555" s="5">
        <v>1125</v>
      </c>
      <c r="B1555" s="6">
        <v>2010.5889999999999</v>
      </c>
      <c r="C1555" s="8" t="s">
        <v>43</v>
      </c>
      <c r="D1555" s="11" t="s">
        <v>2949</v>
      </c>
      <c r="E1555" s="8" t="s">
        <v>2950</v>
      </c>
      <c r="F1555" s="10" t="s">
        <v>2944</v>
      </c>
      <c r="G1555" s="10" t="s">
        <v>2944</v>
      </c>
      <c r="H1555" s="8" t="s">
        <v>250</v>
      </c>
      <c r="I1555" s="8" t="s">
        <v>50</v>
      </c>
      <c r="J1555" s="10" t="s">
        <v>161</v>
      </c>
      <c r="K1555" s="8" t="s">
        <v>23</v>
      </c>
      <c r="L1555" s="8" t="str">
        <f t="shared" si="48"/>
        <v>Raleigh_NC</v>
      </c>
      <c r="M1555" s="9" t="str">
        <f t="shared" si="49"/>
        <v>-78.6426696777343_Multimodal</v>
      </c>
      <c r="N1555" s="8" t="s">
        <v>23</v>
      </c>
      <c r="O1555" s="5"/>
      <c r="P1555" s="5"/>
      <c r="Q1555">
        <f>VLOOKUP($L1555,LocID!$B$2:$I$966, 7, FALSE)</f>
        <v>-78.642669677734304</v>
      </c>
      <c r="S1555"/>
    </row>
    <row r="1556" spans="1:19" x14ac:dyDescent="0.25">
      <c r="A1556" s="5">
        <v>1251</v>
      </c>
      <c r="B1556" s="6">
        <v>2011.0450000000001</v>
      </c>
      <c r="C1556" s="8" t="s">
        <v>85</v>
      </c>
      <c r="D1556" s="11" t="s">
        <v>2951</v>
      </c>
      <c r="E1556" s="8" t="s">
        <v>2952</v>
      </c>
      <c r="F1556" s="10" t="s">
        <v>2944</v>
      </c>
      <c r="G1556" s="10" t="s">
        <v>2944</v>
      </c>
      <c r="H1556" s="8" t="s">
        <v>250</v>
      </c>
      <c r="I1556" s="8" t="s">
        <v>50</v>
      </c>
      <c r="J1556" s="10" t="s">
        <v>161</v>
      </c>
      <c r="K1556" s="8" t="s">
        <v>52</v>
      </c>
      <c r="L1556" s="8" t="str">
        <f t="shared" si="48"/>
        <v>Raleigh_NC</v>
      </c>
      <c r="M1556" s="9" t="str">
        <f t="shared" si="49"/>
        <v>-78.6426696777343_Transit</v>
      </c>
      <c r="N1556" s="8" t="s">
        <v>52</v>
      </c>
      <c r="O1556" s="5"/>
      <c r="P1556" s="5"/>
      <c r="Q1556">
        <f>VLOOKUP($L1556,LocID!$B$2:$I$966, 7, FALSE)</f>
        <v>-78.642669677734304</v>
      </c>
      <c r="S1556"/>
    </row>
    <row r="1557" spans="1:19" x14ac:dyDescent="0.25">
      <c r="A1557" s="5">
        <v>1337</v>
      </c>
      <c r="B1557" s="6">
        <v>2011.2529999999999</v>
      </c>
      <c r="C1557" s="8" t="s">
        <v>409</v>
      </c>
      <c r="D1557" s="11" t="s">
        <v>2953</v>
      </c>
      <c r="E1557" s="8" t="s">
        <v>2954</v>
      </c>
      <c r="F1557" s="10" t="s">
        <v>2944</v>
      </c>
      <c r="G1557" s="10" t="s">
        <v>2944</v>
      </c>
      <c r="H1557" s="8" t="s">
        <v>250</v>
      </c>
      <c r="I1557" s="8" t="s">
        <v>50</v>
      </c>
      <c r="J1557" s="8" t="s">
        <v>161</v>
      </c>
      <c r="K1557" s="8" t="s">
        <v>98</v>
      </c>
      <c r="L1557" s="8" t="str">
        <f t="shared" si="48"/>
        <v>Raleigh_NC</v>
      </c>
      <c r="M1557" s="9" t="str">
        <f t="shared" si="49"/>
        <v>-78.6426696777343_PACT</v>
      </c>
      <c r="N1557" s="8" t="s">
        <v>98</v>
      </c>
      <c r="O1557" s="5"/>
      <c r="P1557" s="5"/>
      <c r="Q1557">
        <f>VLOOKUP($L1557,LocID!$B$2:$I$966, 7, FALSE)</f>
        <v>-78.642669677734304</v>
      </c>
      <c r="S1557"/>
    </row>
    <row r="1558" spans="1:19" ht="33" x14ac:dyDescent="0.25">
      <c r="A1558" s="5">
        <v>1366</v>
      </c>
      <c r="B1558" s="6">
        <v>2011.5820000000001</v>
      </c>
      <c r="C1558" s="8" t="s">
        <v>409</v>
      </c>
      <c r="D1558" s="11" t="s">
        <v>2955</v>
      </c>
      <c r="E1558" s="8" t="s">
        <v>2956</v>
      </c>
      <c r="F1558" s="10" t="s">
        <v>2944</v>
      </c>
      <c r="G1558" s="10" t="s">
        <v>2944</v>
      </c>
      <c r="H1558" s="8" t="s">
        <v>250</v>
      </c>
      <c r="I1558" s="8" t="s">
        <v>50</v>
      </c>
      <c r="J1558" s="8" t="s">
        <v>161</v>
      </c>
      <c r="K1558" s="8" t="s">
        <v>72</v>
      </c>
      <c r="L1558" s="8" t="str">
        <f t="shared" si="48"/>
        <v>Raleigh_NC</v>
      </c>
      <c r="M1558" s="9" t="str">
        <f t="shared" si="49"/>
        <v>-78.6426696777343_Multimodal</v>
      </c>
      <c r="N1558" s="8" t="s">
        <v>23</v>
      </c>
      <c r="O1558" s="5">
        <v>1</v>
      </c>
      <c r="P1558" s="5"/>
      <c r="Q1558">
        <f>VLOOKUP($L1558,LocID!$B$2:$I$966, 7, FALSE)</f>
        <v>-78.642669677734304</v>
      </c>
      <c r="S1558"/>
    </row>
    <row r="1559" spans="1:19" ht="33" x14ac:dyDescent="0.25">
      <c r="A1559" s="5">
        <v>2267</v>
      </c>
      <c r="B1559" s="6">
        <v>2014.0154</v>
      </c>
      <c r="C1559" s="8" t="s">
        <v>151</v>
      </c>
      <c r="D1559" s="8" t="s">
        <v>2957</v>
      </c>
      <c r="E1559" s="8" t="s">
        <v>2958</v>
      </c>
      <c r="F1559" s="8" t="s">
        <v>2944</v>
      </c>
      <c r="G1559" s="8" t="s">
        <v>2944</v>
      </c>
      <c r="H1559" s="8" t="s">
        <v>250</v>
      </c>
      <c r="I1559" s="8" t="s">
        <v>50</v>
      </c>
      <c r="J1559" s="8" t="s">
        <v>51</v>
      </c>
      <c r="K1559" s="8" t="s">
        <v>23</v>
      </c>
      <c r="L1559" s="8" t="str">
        <f t="shared" si="48"/>
        <v>Raleigh_NC</v>
      </c>
      <c r="M1559" s="9" t="str">
        <f t="shared" si="49"/>
        <v>-78.6426696777343_Multimodal</v>
      </c>
      <c r="N1559" s="8" t="s">
        <v>23</v>
      </c>
      <c r="O1559" s="5"/>
      <c r="P1559" s="5"/>
      <c r="Q1559">
        <f>VLOOKUP($L1559,LocID!$B$2:$I$966, 7, FALSE)</f>
        <v>-78.642669677734304</v>
      </c>
      <c r="S1559"/>
    </row>
    <row r="1560" spans="1:19" x14ac:dyDescent="0.25">
      <c r="A1560" s="5">
        <v>571</v>
      </c>
      <c r="B1560" s="6">
        <v>2008.174</v>
      </c>
      <c r="C1560" s="8" t="s">
        <v>104</v>
      </c>
      <c r="D1560" s="11" t="s">
        <v>2959</v>
      </c>
      <c r="E1560" s="8" t="s">
        <v>2960</v>
      </c>
      <c r="F1560" s="10" t="s">
        <v>2961</v>
      </c>
      <c r="G1560" s="10" t="s">
        <v>2961</v>
      </c>
      <c r="H1560" s="8" t="s">
        <v>76</v>
      </c>
      <c r="I1560" s="8" t="s">
        <v>50</v>
      </c>
      <c r="J1560" s="8" t="s">
        <v>77</v>
      </c>
      <c r="K1560" s="8" t="s">
        <v>52</v>
      </c>
      <c r="L1560" s="8" t="str">
        <f t="shared" si="48"/>
        <v>Rancho Cordova_CA</v>
      </c>
      <c r="M1560" s="9" t="str">
        <f t="shared" si="49"/>
        <v>-121.303611755371_Transit</v>
      </c>
      <c r="N1560" s="8" t="s">
        <v>52</v>
      </c>
      <c r="O1560" s="5"/>
      <c r="P1560" s="5"/>
      <c r="Q1560">
        <f>VLOOKUP($L1560,LocID!$B$2:$I$966, 7, FALSE)</f>
        <v>-121.30361175537099</v>
      </c>
      <c r="S1560"/>
    </row>
    <row r="1561" spans="1:19" x14ac:dyDescent="0.25">
      <c r="A1561" s="5">
        <v>2033</v>
      </c>
      <c r="B1561" s="6">
        <v>2013.0769</v>
      </c>
      <c r="C1561" s="8" t="s">
        <v>65</v>
      </c>
      <c r="D1561" s="8" t="s">
        <v>2962</v>
      </c>
      <c r="E1561" s="8" t="s">
        <v>2960</v>
      </c>
      <c r="F1561" s="8" t="s">
        <v>2961</v>
      </c>
      <c r="G1561" s="8" t="s">
        <v>2961</v>
      </c>
      <c r="H1561" s="8" t="s">
        <v>76</v>
      </c>
      <c r="I1561" s="8" t="s">
        <v>50</v>
      </c>
      <c r="J1561" s="8" t="s">
        <v>77</v>
      </c>
      <c r="K1561" s="12" t="s">
        <v>52</v>
      </c>
      <c r="L1561" s="8" t="str">
        <f t="shared" si="48"/>
        <v>Rancho Cordova_CA</v>
      </c>
      <c r="M1561" s="9" t="str">
        <f t="shared" si="49"/>
        <v>-121.303611755371_Transit</v>
      </c>
      <c r="N1561" s="12" t="s">
        <v>52</v>
      </c>
      <c r="O1561" s="5"/>
      <c r="P1561" s="5"/>
      <c r="Q1561">
        <f>VLOOKUP($L1561,LocID!$B$2:$I$966, 7, FALSE)</f>
        <v>-121.30361175537099</v>
      </c>
      <c r="S1561"/>
    </row>
    <row r="1562" spans="1:19" x14ac:dyDescent="0.25">
      <c r="A1562" s="5">
        <v>2513</v>
      </c>
      <c r="B1562" s="6">
        <v>2014.1235999999999</v>
      </c>
      <c r="C1562" s="8" t="s">
        <v>173</v>
      </c>
      <c r="D1562" s="16" t="s">
        <v>2963</v>
      </c>
      <c r="E1562" s="16" t="s">
        <v>2960</v>
      </c>
      <c r="F1562" s="8" t="s">
        <v>2961</v>
      </c>
      <c r="G1562" s="8" t="s">
        <v>2961</v>
      </c>
      <c r="H1562" s="8" t="s">
        <v>76</v>
      </c>
      <c r="I1562" s="8" t="s">
        <v>50</v>
      </c>
      <c r="J1562" s="8" t="s">
        <v>77</v>
      </c>
      <c r="K1562" s="12" t="s">
        <v>52</v>
      </c>
      <c r="L1562" s="8" t="str">
        <f t="shared" si="48"/>
        <v>Rancho Cordova_CA</v>
      </c>
      <c r="M1562" s="9" t="str">
        <f t="shared" si="49"/>
        <v>-121.303611755371_Transit</v>
      </c>
      <c r="N1562" s="12" t="s">
        <v>52</v>
      </c>
      <c r="O1562" s="5"/>
      <c r="P1562" s="5"/>
      <c r="Q1562">
        <f>VLOOKUP($L1562,LocID!$B$2:$I$966, 7, FALSE)</f>
        <v>-121.30361175537099</v>
      </c>
      <c r="S1562"/>
    </row>
    <row r="1563" spans="1:19" ht="33" x14ac:dyDescent="0.25">
      <c r="A1563" s="5">
        <v>633</v>
      </c>
      <c r="B1563" s="6">
        <v>2008.163</v>
      </c>
      <c r="C1563" s="8" t="s">
        <v>29</v>
      </c>
      <c r="D1563" s="11" t="s">
        <v>2964</v>
      </c>
      <c r="E1563" s="8" t="s">
        <v>2965</v>
      </c>
      <c r="F1563" s="10" t="s">
        <v>2966</v>
      </c>
      <c r="G1563" s="10" t="s">
        <v>2966</v>
      </c>
      <c r="H1563" s="8" t="s">
        <v>49</v>
      </c>
      <c r="I1563" s="8" t="s">
        <v>50</v>
      </c>
      <c r="J1563" s="8" t="s">
        <v>51</v>
      </c>
      <c r="K1563" s="8" t="s">
        <v>26</v>
      </c>
      <c r="L1563" s="8" t="str">
        <f t="shared" si="48"/>
        <v>Reading_MA</v>
      </c>
      <c r="M1563" s="9" t="str">
        <f t="shared" si="49"/>
        <v>-71.1037826538085_Parking and TDM</v>
      </c>
      <c r="N1563" s="8" t="s">
        <v>26</v>
      </c>
      <c r="O1563" s="5"/>
      <c r="P1563" s="5"/>
      <c r="Q1563">
        <f>VLOOKUP($L1563,LocID!$B$2:$I$966, 7, FALSE)</f>
        <v>-71.103782653808594</v>
      </c>
      <c r="S1563"/>
    </row>
    <row r="1564" spans="1:19" ht="33" x14ac:dyDescent="0.25">
      <c r="A1564" s="5">
        <v>673</v>
      </c>
      <c r="B1564" s="6">
        <v>2008.453</v>
      </c>
      <c r="C1564" s="8" t="s">
        <v>35</v>
      </c>
      <c r="D1564" s="11" t="s">
        <v>2967</v>
      </c>
      <c r="E1564" s="8" t="s">
        <v>2968</v>
      </c>
      <c r="F1564" s="10" t="s">
        <v>2969</v>
      </c>
      <c r="G1564" s="10" t="s">
        <v>2969</v>
      </c>
      <c r="H1564" s="8" t="s">
        <v>76</v>
      </c>
      <c r="I1564" s="8" t="s">
        <v>50</v>
      </c>
      <c r="J1564" s="8" t="s">
        <v>77</v>
      </c>
      <c r="K1564" s="8" t="s">
        <v>23</v>
      </c>
      <c r="L1564" s="8" t="str">
        <f t="shared" si="48"/>
        <v>Redding_CA</v>
      </c>
      <c r="M1564" s="9" t="str">
        <f t="shared" si="49"/>
        <v>-122.392608642578_Multimodal</v>
      </c>
      <c r="N1564" s="8" t="s">
        <v>23</v>
      </c>
      <c r="O1564" s="5"/>
      <c r="P1564" s="5"/>
      <c r="Q1564">
        <f>VLOOKUP($L1564,LocID!$B$2:$I$966, 7, FALSE)</f>
        <v>-122.392608642578</v>
      </c>
      <c r="S1564"/>
    </row>
    <row r="1565" spans="1:19" x14ac:dyDescent="0.25">
      <c r="A1565" s="5">
        <v>658</v>
      </c>
      <c r="B1565" s="6">
        <v>2008.2919999999999</v>
      </c>
      <c r="C1565" s="8" t="s">
        <v>35</v>
      </c>
      <c r="D1565" s="11" t="s">
        <v>2970</v>
      </c>
      <c r="E1565" s="8" t="s">
        <v>2971</v>
      </c>
      <c r="F1565" s="10" t="s">
        <v>2972</v>
      </c>
      <c r="G1565" s="10" t="s">
        <v>2972</v>
      </c>
      <c r="H1565" s="8" t="s">
        <v>122</v>
      </c>
      <c r="I1565" s="8" t="s">
        <v>50</v>
      </c>
      <c r="J1565" s="8" t="s">
        <v>123</v>
      </c>
      <c r="K1565" s="8" t="s">
        <v>52</v>
      </c>
      <c r="L1565" s="8" t="str">
        <f t="shared" si="48"/>
        <v>Redmond_OR</v>
      </c>
      <c r="M1565" s="9" t="str">
        <f t="shared" si="49"/>
        <v>-121.175636291503_Transit</v>
      </c>
      <c r="N1565" s="8" t="s">
        <v>52</v>
      </c>
      <c r="O1565" s="5"/>
      <c r="P1565" s="5"/>
      <c r="Q1565">
        <f>VLOOKUP($L1565,LocID!$B$2:$I$966, 7, FALSE)</f>
        <v>-121.175636291503</v>
      </c>
      <c r="S1565"/>
    </row>
    <row r="1566" spans="1:19" ht="33" x14ac:dyDescent="0.25">
      <c r="A1566" s="5">
        <v>625</v>
      </c>
      <c r="B1566" s="6">
        <v>2008.309</v>
      </c>
      <c r="C1566" s="8" t="s">
        <v>29</v>
      </c>
      <c r="D1566" s="11" t="s">
        <v>2973</v>
      </c>
      <c r="E1566" s="8" t="s">
        <v>2974</v>
      </c>
      <c r="F1566" s="10" t="s">
        <v>2972</v>
      </c>
      <c r="G1566" s="10" t="s">
        <v>2972</v>
      </c>
      <c r="H1566" s="8" t="s">
        <v>261</v>
      </c>
      <c r="I1566" s="8" t="s">
        <v>50</v>
      </c>
      <c r="J1566" s="8" t="s">
        <v>123</v>
      </c>
      <c r="K1566" s="8" t="s">
        <v>23</v>
      </c>
      <c r="L1566" s="8" t="str">
        <f t="shared" si="48"/>
        <v>Redmond_WA</v>
      </c>
      <c r="M1566" s="9" t="str">
        <f t="shared" si="49"/>
        <v>-122.131576538085_Multimodal</v>
      </c>
      <c r="N1566" s="8" t="s">
        <v>23</v>
      </c>
      <c r="O1566" s="5"/>
      <c r="P1566" s="5"/>
      <c r="Q1566">
        <f>VLOOKUP($L1566,LocID!$B$2:$I$966, 7, FALSE)</f>
        <v>-122.131576538085</v>
      </c>
      <c r="S1566"/>
    </row>
    <row r="1567" spans="1:19" x14ac:dyDescent="0.25">
      <c r="A1567" s="5">
        <v>704</v>
      </c>
      <c r="B1567" s="6">
        <v>2008.423</v>
      </c>
      <c r="C1567" s="8" t="s">
        <v>37</v>
      </c>
      <c r="D1567" s="11" t="s">
        <v>2975</v>
      </c>
      <c r="E1567" s="8" t="s">
        <v>2976</v>
      </c>
      <c r="F1567" s="10" t="s">
        <v>2972</v>
      </c>
      <c r="G1567" s="10" t="s">
        <v>2972</v>
      </c>
      <c r="H1567" s="8" t="s">
        <v>261</v>
      </c>
      <c r="I1567" s="8" t="s">
        <v>50</v>
      </c>
      <c r="J1567" s="8" t="s">
        <v>123</v>
      </c>
      <c r="K1567" s="8" t="s">
        <v>52</v>
      </c>
      <c r="L1567" s="8" t="str">
        <f t="shared" si="48"/>
        <v>Redmond_WA</v>
      </c>
      <c r="M1567" s="9" t="str">
        <f t="shared" si="49"/>
        <v>-122.131576538085_Transit</v>
      </c>
      <c r="N1567" s="8" t="s">
        <v>52</v>
      </c>
      <c r="O1567" s="5"/>
      <c r="P1567" s="5"/>
      <c r="Q1567">
        <f>VLOOKUP($L1567,LocID!$B$2:$I$966, 7, FALSE)</f>
        <v>-122.131576538085</v>
      </c>
      <c r="S1567"/>
    </row>
    <row r="1568" spans="1:19" x14ac:dyDescent="0.25">
      <c r="A1568" s="5">
        <v>848</v>
      </c>
      <c r="B1568" s="6">
        <v>2009.375</v>
      </c>
      <c r="C1568" s="8" t="s">
        <v>41</v>
      </c>
      <c r="D1568" s="11" t="s">
        <v>2977</v>
      </c>
      <c r="E1568" s="8" t="s">
        <v>2974</v>
      </c>
      <c r="F1568" s="10" t="s">
        <v>2972</v>
      </c>
      <c r="G1568" s="10" t="s">
        <v>2972</v>
      </c>
      <c r="H1568" s="8" t="s">
        <v>261</v>
      </c>
      <c r="I1568" s="8" t="s">
        <v>50</v>
      </c>
      <c r="J1568" s="8" t="s">
        <v>123</v>
      </c>
      <c r="K1568" s="8" t="s">
        <v>52</v>
      </c>
      <c r="L1568" s="8" t="str">
        <f t="shared" si="48"/>
        <v>Redmond_WA</v>
      </c>
      <c r="M1568" s="9" t="str">
        <f t="shared" si="49"/>
        <v>-122.131576538085_Transit</v>
      </c>
      <c r="N1568" s="8" t="s">
        <v>52</v>
      </c>
      <c r="O1568" s="5"/>
      <c r="P1568" s="5"/>
      <c r="Q1568">
        <f>VLOOKUP($L1568,LocID!$B$2:$I$966, 7, FALSE)</f>
        <v>-122.131576538085</v>
      </c>
      <c r="S1568"/>
    </row>
    <row r="1569" spans="1:19" x14ac:dyDescent="0.25">
      <c r="A1569" s="5">
        <v>1049</v>
      </c>
      <c r="B1569" s="6">
        <v>2010.386</v>
      </c>
      <c r="C1569" s="8" t="s">
        <v>68</v>
      </c>
      <c r="D1569" s="11" t="s">
        <v>2978</v>
      </c>
      <c r="E1569" s="8" t="s">
        <v>2974</v>
      </c>
      <c r="F1569" s="10" t="s">
        <v>2972</v>
      </c>
      <c r="G1569" s="10" t="s">
        <v>2972</v>
      </c>
      <c r="H1569" s="8" t="s">
        <v>2979</v>
      </c>
      <c r="I1569" s="8" t="s">
        <v>50</v>
      </c>
      <c r="J1569" s="8" t="s">
        <v>123</v>
      </c>
      <c r="K1569" s="8" t="s">
        <v>52</v>
      </c>
      <c r="L1569" s="8" t="str">
        <f t="shared" si="48"/>
        <v>Redmond_wa</v>
      </c>
      <c r="M1569" s="9" t="str">
        <f t="shared" si="49"/>
        <v>-122.131576538085_Transit</v>
      </c>
      <c r="N1569" s="8" t="s">
        <v>52</v>
      </c>
      <c r="O1569" s="5"/>
      <c r="P1569" s="5"/>
      <c r="Q1569">
        <f>VLOOKUP($L1569,LocID!$B$2:$I$966, 7, FALSE)</f>
        <v>-122.131576538085</v>
      </c>
      <c r="S1569"/>
    </row>
    <row r="1570" spans="1:19" ht="33" x14ac:dyDescent="0.25">
      <c r="A1570" s="5">
        <v>1065</v>
      </c>
      <c r="B1570" s="6">
        <v>2010.4659999999999</v>
      </c>
      <c r="C1570" s="8" t="s">
        <v>68</v>
      </c>
      <c r="D1570" s="11" t="s">
        <v>2980</v>
      </c>
      <c r="E1570" s="8" t="s">
        <v>2976</v>
      </c>
      <c r="F1570" s="10" t="s">
        <v>2972</v>
      </c>
      <c r="G1570" s="10" t="s">
        <v>2972</v>
      </c>
      <c r="H1570" s="8" t="s">
        <v>261</v>
      </c>
      <c r="I1570" s="8" t="s">
        <v>50</v>
      </c>
      <c r="J1570" s="11" t="s">
        <v>123</v>
      </c>
      <c r="K1570" s="8" t="s">
        <v>23</v>
      </c>
      <c r="L1570" s="8" t="str">
        <f t="shared" si="48"/>
        <v>Redmond_WA</v>
      </c>
      <c r="M1570" s="9" t="str">
        <f t="shared" si="49"/>
        <v>-122.131576538085_Multimodal</v>
      </c>
      <c r="N1570" s="8" t="s">
        <v>23</v>
      </c>
      <c r="O1570" s="5"/>
      <c r="P1570" s="5"/>
      <c r="Q1570">
        <f>VLOOKUP($L1570,LocID!$B$2:$I$966, 7, FALSE)</f>
        <v>-122.131576538085</v>
      </c>
      <c r="S1570"/>
    </row>
    <row r="1571" spans="1:19" x14ac:dyDescent="0.25">
      <c r="A1571" s="5">
        <v>1362</v>
      </c>
      <c r="B1571" s="6">
        <v>2011.4780000000001</v>
      </c>
      <c r="C1571" s="8" t="s">
        <v>409</v>
      </c>
      <c r="D1571" s="11" t="s">
        <v>2978</v>
      </c>
      <c r="E1571" s="8" t="s">
        <v>2974</v>
      </c>
      <c r="F1571" s="10" t="s">
        <v>2972</v>
      </c>
      <c r="G1571" s="10" t="s">
        <v>2972</v>
      </c>
      <c r="H1571" s="8" t="s">
        <v>261</v>
      </c>
      <c r="I1571" s="8" t="s">
        <v>50</v>
      </c>
      <c r="J1571" s="8" t="s">
        <v>123</v>
      </c>
      <c r="K1571" s="8" t="s">
        <v>52</v>
      </c>
      <c r="L1571" s="8" t="str">
        <f t="shared" si="48"/>
        <v>Redmond_WA</v>
      </c>
      <c r="M1571" s="9" t="str">
        <f t="shared" si="49"/>
        <v>-122.131576538085_Transit</v>
      </c>
      <c r="N1571" s="8" t="s">
        <v>52</v>
      </c>
      <c r="O1571" s="5"/>
      <c r="P1571" s="5"/>
      <c r="Q1571">
        <f>VLOOKUP($L1571,LocID!$B$2:$I$966, 7, FALSE)</f>
        <v>-122.131576538085</v>
      </c>
      <c r="S1571"/>
    </row>
    <row r="1572" spans="1:19" x14ac:dyDescent="0.25">
      <c r="A1572" s="5">
        <v>1660</v>
      </c>
      <c r="B1572" s="6">
        <v>2012.509</v>
      </c>
      <c r="C1572" s="8" t="s">
        <v>110</v>
      </c>
      <c r="D1572" s="8" t="s">
        <v>2978</v>
      </c>
      <c r="E1572" s="8" t="s">
        <v>2974</v>
      </c>
      <c r="F1572" s="8" t="s">
        <v>2972</v>
      </c>
      <c r="G1572" s="8" t="s">
        <v>2972</v>
      </c>
      <c r="H1572" s="8" t="s">
        <v>261</v>
      </c>
      <c r="I1572" s="8" t="s">
        <v>50</v>
      </c>
      <c r="J1572" s="8" t="s">
        <v>123</v>
      </c>
      <c r="K1572" s="12" t="s">
        <v>52</v>
      </c>
      <c r="L1572" s="8" t="str">
        <f t="shared" si="48"/>
        <v>Redmond_WA</v>
      </c>
      <c r="M1572" s="9" t="str">
        <f t="shared" si="49"/>
        <v>-122.131576538085_Transit</v>
      </c>
      <c r="N1572" s="12" t="s">
        <v>52</v>
      </c>
      <c r="O1572" s="5"/>
      <c r="P1572" s="5"/>
      <c r="Q1572">
        <f>VLOOKUP($L1572,LocID!$B$2:$I$966, 7, FALSE)</f>
        <v>-122.131576538085</v>
      </c>
      <c r="S1572"/>
    </row>
    <row r="1573" spans="1:19" ht="33" x14ac:dyDescent="0.25">
      <c r="A1573" s="5">
        <v>1397</v>
      </c>
      <c r="B1573" s="6">
        <v>2011.789</v>
      </c>
      <c r="C1573" s="8" t="s">
        <v>233</v>
      </c>
      <c r="D1573" s="11" t="s">
        <v>2981</v>
      </c>
      <c r="E1573" s="8" t="s">
        <v>2982</v>
      </c>
      <c r="F1573" s="10" t="s">
        <v>2983</v>
      </c>
      <c r="G1573" s="10" t="s">
        <v>2983</v>
      </c>
      <c r="H1573" s="8" t="s">
        <v>76</v>
      </c>
      <c r="I1573" s="8" t="s">
        <v>50</v>
      </c>
      <c r="J1573" s="8" t="s">
        <v>77</v>
      </c>
      <c r="K1573" s="8" t="s">
        <v>72</v>
      </c>
      <c r="L1573" s="8" t="str">
        <f t="shared" si="48"/>
        <v>Redondo Beach_CA</v>
      </c>
      <c r="M1573" s="9" t="str">
        <f t="shared" si="49"/>
        <v>-118.387939453125_Multimodal</v>
      </c>
      <c r="N1573" s="8" t="s">
        <v>23</v>
      </c>
      <c r="O1573" s="5">
        <v>1</v>
      </c>
      <c r="P1573" s="5"/>
      <c r="Q1573">
        <f>VLOOKUP($L1573,LocID!$B$2:$I$966, 7, FALSE)</f>
        <v>-118.387939453125</v>
      </c>
      <c r="S1573"/>
    </row>
    <row r="1574" spans="1:19" ht="33" x14ac:dyDescent="0.25">
      <c r="A1574" s="5">
        <v>1269</v>
      </c>
      <c r="B1574" s="6">
        <v>2010.64</v>
      </c>
      <c r="C1574" s="8" t="s">
        <v>85</v>
      </c>
      <c r="D1574" s="11" t="s">
        <v>2984</v>
      </c>
      <c r="E1574" s="8" t="s">
        <v>2985</v>
      </c>
      <c r="F1574" s="10" t="s">
        <v>2986</v>
      </c>
      <c r="G1574" s="10" t="s">
        <v>2986</v>
      </c>
      <c r="H1574" s="8" t="s">
        <v>76</v>
      </c>
      <c r="I1574" s="8" t="s">
        <v>50</v>
      </c>
      <c r="J1574" s="8" t="s">
        <v>77</v>
      </c>
      <c r="K1574" s="8" t="s">
        <v>23</v>
      </c>
      <c r="L1574" s="8" t="str">
        <f t="shared" si="48"/>
        <v>Redwood City_CA</v>
      </c>
      <c r="M1574" s="9" t="str">
        <f t="shared" si="49"/>
        <v>-122.227722167968_Multimodal</v>
      </c>
      <c r="N1574" s="8" t="s">
        <v>23</v>
      </c>
      <c r="O1574" s="5"/>
      <c r="P1574" s="5"/>
      <c r="Q1574">
        <f>VLOOKUP($L1574,LocID!$B$2:$I$966, 7, FALSE)</f>
        <v>-122.227722167968</v>
      </c>
      <c r="S1574"/>
    </row>
    <row r="1575" spans="1:19" ht="33" x14ac:dyDescent="0.25">
      <c r="A1575" s="5">
        <v>1852</v>
      </c>
      <c r="B1575" s="6">
        <v>2012.9749999999999</v>
      </c>
      <c r="C1575" s="12" t="s">
        <v>62</v>
      </c>
      <c r="D1575" s="8" t="s">
        <v>2987</v>
      </c>
      <c r="E1575" s="8" t="s">
        <v>2985</v>
      </c>
      <c r="F1575" s="12" t="s">
        <v>2986</v>
      </c>
      <c r="G1575" s="12" t="s">
        <v>2986</v>
      </c>
      <c r="H1575" s="12" t="s">
        <v>76</v>
      </c>
      <c r="I1575" s="8" t="s">
        <v>50</v>
      </c>
      <c r="J1575" s="12" t="s">
        <v>77</v>
      </c>
      <c r="K1575" s="12" t="s">
        <v>23</v>
      </c>
      <c r="L1575" s="8" t="str">
        <f t="shared" si="48"/>
        <v>Redwood City_CA</v>
      </c>
      <c r="M1575" s="9" t="str">
        <f t="shared" si="49"/>
        <v>-122.227722167968_Multimodal</v>
      </c>
      <c r="N1575" s="12" t="s">
        <v>23</v>
      </c>
      <c r="O1575" s="5"/>
      <c r="P1575" s="5"/>
      <c r="Q1575">
        <f>VLOOKUP($L1575,LocID!$B$2:$I$966, 7, FALSE)</f>
        <v>-122.227722167968</v>
      </c>
      <c r="S1575"/>
    </row>
    <row r="1576" spans="1:19" ht="33" x14ac:dyDescent="0.25">
      <c r="A1576" s="5">
        <v>2174</v>
      </c>
      <c r="B1576" s="6">
        <v>2014.0056</v>
      </c>
      <c r="C1576" s="8" t="s">
        <v>115</v>
      </c>
      <c r="D1576" s="8" t="s">
        <v>2988</v>
      </c>
      <c r="E1576" s="8" t="s">
        <v>2989</v>
      </c>
      <c r="F1576" s="8" t="s">
        <v>2986</v>
      </c>
      <c r="G1576" s="8" t="s">
        <v>2986</v>
      </c>
      <c r="H1576" s="8" t="s">
        <v>76</v>
      </c>
      <c r="I1576" s="8" t="s">
        <v>50</v>
      </c>
      <c r="J1576" s="8" t="s">
        <v>77</v>
      </c>
      <c r="K1576" s="8" t="s">
        <v>26</v>
      </c>
      <c r="L1576" s="8" t="str">
        <f t="shared" si="48"/>
        <v>Redwood City_CA</v>
      </c>
      <c r="M1576" s="9" t="str">
        <f t="shared" si="49"/>
        <v>-122.227722167968_Parking and TDM</v>
      </c>
      <c r="N1576" s="8" t="s">
        <v>26</v>
      </c>
      <c r="O1576" s="5"/>
      <c r="P1576" s="5"/>
      <c r="Q1576">
        <f>VLOOKUP($L1576,LocID!$B$2:$I$966, 7, FALSE)</f>
        <v>-122.227722167968</v>
      </c>
      <c r="S1576"/>
    </row>
    <row r="1577" spans="1:19" x14ac:dyDescent="0.25">
      <c r="A1577" s="5">
        <v>2414</v>
      </c>
      <c r="B1577" s="6">
        <v>2014.0619999999999</v>
      </c>
      <c r="C1577" s="8" t="s">
        <v>92</v>
      </c>
      <c r="D1577" s="8" t="s">
        <v>2990</v>
      </c>
      <c r="E1577" s="8" t="s">
        <v>2985</v>
      </c>
      <c r="F1577" s="8" t="s">
        <v>2986</v>
      </c>
      <c r="G1577" s="8" t="s">
        <v>2986</v>
      </c>
      <c r="H1577" s="8" t="s">
        <v>76</v>
      </c>
      <c r="I1577" s="8" t="s">
        <v>50</v>
      </c>
      <c r="J1577" s="8" t="s">
        <v>77</v>
      </c>
      <c r="K1577" s="12" t="s">
        <v>52</v>
      </c>
      <c r="L1577" s="8" t="str">
        <f t="shared" si="48"/>
        <v>Redwood City_CA</v>
      </c>
      <c r="M1577" s="9" t="str">
        <f t="shared" si="49"/>
        <v>-122.227722167968_Transit</v>
      </c>
      <c r="N1577" s="12" t="s">
        <v>52</v>
      </c>
      <c r="O1577" s="5"/>
      <c r="P1577" s="5"/>
      <c r="Q1577">
        <f>VLOOKUP($L1577,LocID!$B$2:$I$966, 7, FALSE)</f>
        <v>-122.227722167968</v>
      </c>
      <c r="S1577"/>
    </row>
    <row r="1578" spans="1:19" ht="33" x14ac:dyDescent="0.25">
      <c r="A1578" s="5">
        <v>1066</v>
      </c>
      <c r="B1578" s="6">
        <v>2009.652</v>
      </c>
      <c r="C1578" s="8" t="s">
        <v>68</v>
      </c>
      <c r="D1578" s="11" t="s">
        <v>2991</v>
      </c>
      <c r="E1578" s="8" t="s">
        <v>2992</v>
      </c>
      <c r="F1578" s="10" t="s">
        <v>2993</v>
      </c>
      <c r="G1578" s="8" t="s">
        <v>2986</v>
      </c>
      <c r="H1578" s="8" t="s">
        <v>76</v>
      </c>
      <c r="I1578" s="8" t="s">
        <v>50</v>
      </c>
      <c r="J1578" s="8" t="s">
        <v>77</v>
      </c>
      <c r="K1578" s="8" t="s">
        <v>23</v>
      </c>
      <c r="L1578" s="8" t="str">
        <f t="shared" si="48"/>
        <v>Redwood City_CA</v>
      </c>
      <c r="M1578" s="9" t="str">
        <f t="shared" si="49"/>
        <v>-122.227722167968_Multimodal</v>
      </c>
      <c r="N1578" s="8" t="s">
        <v>23</v>
      </c>
      <c r="O1578" s="5"/>
      <c r="P1578" s="5"/>
      <c r="Q1578">
        <f>VLOOKUP($L1578,LocID!$B$2:$I$966, 7, FALSE)</f>
        <v>-122.227722167968</v>
      </c>
      <c r="S1578"/>
    </row>
    <row r="1579" spans="1:19" ht="33" x14ac:dyDescent="0.25">
      <c r="A1579" s="5">
        <v>2253</v>
      </c>
      <c r="B1579" s="6">
        <v>2014.0197000000001</v>
      </c>
      <c r="C1579" s="8" t="s">
        <v>151</v>
      </c>
      <c r="D1579" s="8" t="s">
        <v>2994</v>
      </c>
      <c r="E1579" s="8" t="s">
        <v>2995</v>
      </c>
      <c r="F1579" s="8" t="s">
        <v>2996</v>
      </c>
      <c r="G1579" s="8" t="s">
        <v>2997</v>
      </c>
      <c r="H1579" s="8" t="s">
        <v>2996</v>
      </c>
      <c r="I1579" s="8" t="s">
        <v>50</v>
      </c>
      <c r="J1579" s="8" t="s">
        <v>51</v>
      </c>
      <c r="K1579" s="12" t="s">
        <v>23</v>
      </c>
      <c r="L1579" s="8" t="str">
        <f t="shared" si="48"/>
        <v>Washington_DC</v>
      </c>
      <c r="M1579" s="9" t="str">
        <f t="shared" si="49"/>
        <v>-77.0319595336914_Multimodal</v>
      </c>
      <c r="N1579" s="12" t="s">
        <v>23</v>
      </c>
      <c r="O1579" s="5"/>
      <c r="P1579" s="5"/>
      <c r="Q1579">
        <f>VLOOKUP($L1579,LocID!$B$2:$I$966, 7, FALSE)</f>
        <v>-77.031959533691406</v>
      </c>
      <c r="S1579"/>
    </row>
    <row r="1580" spans="1:19" ht="33" x14ac:dyDescent="0.25">
      <c r="A1580" s="5">
        <v>2397</v>
      </c>
      <c r="B1580" s="6">
        <v>2014.0204000000001</v>
      </c>
      <c r="C1580" s="8" t="s">
        <v>92</v>
      </c>
      <c r="D1580" s="8" t="s">
        <v>2998</v>
      </c>
      <c r="E1580" s="8" t="s">
        <v>2999</v>
      </c>
      <c r="F1580" s="8" t="s">
        <v>2996</v>
      </c>
      <c r="G1580" s="8" t="s">
        <v>2997</v>
      </c>
      <c r="H1580" s="8" t="s">
        <v>2996</v>
      </c>
      <c r="I1580" s="8" t="s">
        <v>50</v>
      </c>
      <c r="J1580" s="8" t="s">
        <v>51</v>
      </c>
      <c r="K1580" s="12" t="s">
        <v>26</v>
      </c>
      <c r="L1580" s="8" t="str">
        <f t="shared" si="48"/>
        <v>Washington_DC</v>
      </c>
      <c r="M1580" s="9" t="str">
        <f t="shared" si="49"/>
        <v>-77.0319595336914_Parking and TDM</v>
      </c>
      <c r="N1580" s="12" t="s">
        <v>26</v>
      </c>
      <c r="O1580" s="5"/>
      <c r="P1580" s="5"/>
      <c r="Q1580">
        <f>VLOOKUP($L1580,LocID!$B$2:$I$966, 7, FALSE)</f>
        <v>-77.031959533691406</v>
      </c>
      <c r="S1580"/>
    </row>
    <row r="1581" spans="1:19" x14ac:dyDescent="0.25">
      <c r="A1581" s="5">
        <v>1283</v>
      </c>
      <c r="B1581" s="6">
        <v>2011.0889999999999</v>
      </c>
      <c r="C1581" s="8" t="s">
        <v>85</v>
      </c>
      <c r="D1581" s="11" t="s">
        <v>3000</v>
      </c>
      <c r="E1581" s="8" t="s">
        <v>3001</v>
      </c>
      <c r="F1581" s="10" t="s">
        <v>3002</v>
      </c>
      <c r="G1581" s="10" t="s">
        <v>3002</v>
      </c>
      <c r="H1581" s="8" t="s">
        <v>1475</v>
      </c>
      <c r="I1581" s="8" t="s">
        <v>50</v>
      </c>
      <c r="J1581" s="8" t="s">
        <v>245</v>
      </c>
      <c r="K1581" s="8" t="s">
        <v>52</v>
      </c>
      <c r="L1581" s="8" t="str">
        <f t="shared" si="48"/>
        <v>Reno_NV</v>
      </c>
      <c r="M1581" s="9" t="str">
        <f t="shared" si="49"/>
        <v>-119.813438415527_Transit</v>
      </c>
      <c r="N1581" s="8" t="s">
        <v>52</v>
      </c>
      <c r="O1581" s="5"/>
      <c r="P1581" s="5"/>
      <c r="Q1581">
        <f>VLOOKUP($L1581,LocID!$B$2:$I$966, 7, FALSE)</f>
        <v>-119.813438415527</v>
      </c>
      <c r="S1581"/>
    </row>
    <row r="1582" spans="1:19" ht="33" x14ac:dyDescent="0.25">
      <c r="A1582" s="5">
        <v>1367</v>
      </c>
      <c r="B1582" s="6">
        <v>2011.31</v>
      </c>
      <c r="C1582" s="8" t="s">
        <v>409</v>
      </c>
      <c r="D1582" s="11" t="s">
        <v>3003</v>
      </c>
      <c r="E1582" s="8" t="s">
        <v>3001</v>
      </c>
      <c r="F1582" s="10" t="s">
        <v>3002</v>
      </c>
      <c r="G1582" s="10" t="s">
        <v>3002</v>
      </c>
      <c r="H1582" s="8" t="s">
        <v>1475</v>
      </c>
      <c r="I1582" s="8" t="s">
        <v>50</v>
      </c>
      <c r="J1582" s="8" t="s">
        <v>245</v>
      </c>
      <c r="K1582" s="8" t="s">
        <v>23</v>
      </c>
      <c r="L1582" s="8" t="str">
        <f t="shared" si="48"/>
        <v>Reno_NV</v>
      </c>
      <c r="M1582" s="9" t="str">
        <f t="shared" si="49"/>
        <v>-119.813438415527_Multimodal</v>
      </c>
      <c r="N1582" s="8" t="s">
        <v>23</v>
      </c>
      <c r="O1582" s="5"/>
      <c r="P1582" s="5"/>
      <c r="Q1582">
        <f>VLOOKUP($L1582,LocID!$B$2:$I$966, 7, FALSE)</f>
        <v>-119.813438415527</v>
      </c>
      <c r="S1582"/>
    </row>
    <row r="1583" spans="1:19" x14ac:dyDescent="0.25">
      <c r="A1583" s="5">
        <v>1766</v>
      </c>
      <c r="B1583" s="6">
        <v>2012.4190000000001</v>
      </c>
      <c r="C1583" s="8" t="s">
        <v>90</v>
      </c>
      <c r="D1583" s="8" t="s">
        <v>3004</v>
      </c>
      <c r="E1583" s="8" t="s">
        <v>3001</v>
      </c>
      <c r="F1583" s="10" t="s">
        <v>3002</v>
      </c>
      <c r="G1583" s="10" t="s">
        <v>3002</v>
      </c>
      <c r="H1583" s="8" t="s">
        <v>1475</v>
      </c>
      <c r="I1583" s="8" t="s">
        <v>50</v>
      </c>
      <c r="J1583" s="8" t="s">
        <v>245</v>
      </c>
      <c r="K1583" s="8" t="s">
        <v>52</v>
      </c>
      <c r="L1583" s="8" t="str">
        <f t="shared" si="48"/>
        <v>Reno_NV</v>
      </c>
      <c r="M1583" s="9" t="str">
        <f t="shared" si="49"/>
        <v>-119.813438415527_Transit</v>
      </c>
      <c r="N1583" s="8" t="s">
        <v>52</v>
      </c>
      <c r="O1583" s="5"/>
      <c r="P1583" s="5"/>
      <c r="Q1583">
        <f>VLOOKUP($L1583,LocID!$B$2:$I$966, 7, FALSE)</f>
        <v>-119.813438415527</v>
      </c>
      <c r="S1583"/>
    </row>
    <row r="1584" spans="1:19" x14ac:dyDescent="0.25">
      <c r="A1584" s="5">
        <v>1772</v>
      </c>
      <c r="B1584" s="6">
        <v>2012.723</v>
      </c>
      <c r="C1584" s="12" t="s">
        <v>90</v>
      </c>
      <c r="D1584" s="12" t="s">
        <v>3005</v>
      </c>
      <c r="E1584" s="12" t="s">
        <v>3006</v>
      </c>
      <c r="F1584" s="12" t="s">
        <v>3002</v>
      </c>
      <c r="G1584" s="12" t="s">
        <v>3002</v>
      </c>
      <c r="H1584" s="12" t="s">
        <v>1475</v>
      </c>
      <c r="I1584" s="8" t="s">
        <v>50</v>
      </c>
      <c r="J1584" s="8" t="s">
        <v>245</v>
      </c>
      <c r="K1584" s="12" t="s">
        <v>98</v>
      </c>
      <c r="L1584" s="8" t="str">
        <f t="shared" si="48"/>
        <v>Reno_NV</v>
      </c>
      <c r="M1584" s="9" t="str">
        <f t="shared" si="49"/>
        <v>-119.813438415527_PACT</v>
      </c>
      <c r="N1584" s="12" t="s">
        <v>98</v>
      </c>
      <c r="O1584" s="5"/>
      <c r="P1584" s="5"/>
      <c r="Q1584">
        <f>VLOOKUP($L1584,LocID!$B$2:$I$966, 7, FALSE)</f>
        <v>-119.813438415527</v>
      </c>
      <c r="S1584"/>
    </row>
    <row r="1585" spans="1:19" ht="33" x14ac:dyDescent="0.25">
      <c r="A1585" s="5">
        <v>2032</v>
      </c>
      <c r="B1585" s="6">
        <v>2013.0079000000001</v>
      </c>
      <c r="C1585" s="12" t="s">
        <v>65</v>
      </c>
      <c r="D1585" s="12" t="s">
        <v>3007</v>
      </c>
      <c r="E1585" s="15" t="s">
        <v>3006</v>
      </c>
      <c r="F1585" s="15" t="s">
        <v>3002</v>
      </c>
      <c r="G1585" s="15" t="s">
        <v>3002</v>
      </c>
      <c r="H1585" s="15" t="s">
        <v>1475</v>
      </c>
      <c r="I1585" s="8" t="s">
        <v>50</v>
      </c>
      <c r="J1585" s="8" t="s">
        <v>245</v>
      </c>
      <c r="K1585" s="12" t="s">
        <v>23</v>
      </c>
      <c r="L1585" s="8" t="str">
        <f t="shared" si="48"/>
        <v>Reno_NV</v>
      </c>
      <c r="M1585" s="9" t="str">
        <f t="shared" si="49"/>
        <v>-119.813438415527_Multimodal</v>
      </c>
      <c r="N1585" s="12" t="s">
        <v>23</v>
      </c>
      <c r="O1585" s="5"/>
      <c r="P1585" s="5"/>
      <c r="Q1585">
        <f>VLOOKUP($L1585,LocID!$B$2:$I$966, 7, FALSE)</f>
        <v>-119.813438415527</v>
      </c>
      <c r="S1585"/>
    </row>
    <row r="1586" spans="1:19" x14ac:dyDescent="0.25">
      <c r="A1586" s="5">
        <v>2046</v>
      </c>
      <c r="B1586" s="6">
        <v>2013.0608</v>
      </c>
      <c r="C1586" s="8" t="s">
        <v>65</v>
      </c>
      <c r="D1586" s="8" t="s">
        <v>3008</v>
      </c>
      <c r="E1586" s="8" t="s">
        <v>3001</v>
      </c>
      <c r="F1586" s="8" t="s">
        <v>3002</v>
      </c>
      <c r="G1586" s="8" t="s">
        <v>3002</v>
      </c>
      <c r="H1586" s="8" t="s">
        <v>1475</v>
      </c>
      <c r="I1586" s="8" t="s">
        <v>50</v>
      </c>
      <c r="J1586" s="8" t="s">
        <v>245</v>
      </c>
      <c r="K1586" s="12" t="s">
        <v>52</v>
      </c>
      <c r="L1586" s="8" t="str">
        <f t="shared" si="48"/>
        <v>Reno_NV</v>
      </c>
      <c r="M1586" s="9" t="str">
        <f t="shared" si="49"/>
        <v>-119.813438415527_Transit</v>
      </c>
      <c r="N1586" s="12" t="s">
        <v>52</v>
      </c>
      <c r="O1586" s="5"/>
      <c r="P1586" s="5"/>
      <c r="Q1586">
        <f>VLOOKUP($L1586,LocID!$B$2:$I$966, 7, FALSE)</f>
        <v>-119.813438415527</v>
      </c>
      <c r="S1586"/>
    </row>
    <row r="1587" spans="1:19" ht="33" x14ac:dyDescent="0.25">
      <c r="A1587" s="5">
        <v>2211</v>
      </c>
      <c r="B1587" s="6">
        <v>2013.1051</v>
      </c>
      <c r="C1587" s="8" t="s">
        <v>115</v>
      </c>
      <c r="D1587" s="8" t="s">
        <v>3009</v>
      </c>
      <c r="E1587" s="8" t="s">
        <v>3010</v>
      </c>
      <c r="F1587" s="8" t="s">
        <v>3002</v>
      </c>
      <c r="G1587" s="8" t="s">
        <v>3002</v>
      </c>
      <c r="H1587" s="8" t="s">
        <v>1475</v>
      </c>
      <c r="I1587" s="8" t="s">
        <v>50</v>
      </c>
      <c r="J1587" s="8" t="s">
        <v>245</v>
      </c>
      <c r="K1587" s="12" t="s">
        <v>26</v>
      </c>
      <c r="L1587" s="8" t="str">
        <f t="shared" si="48"/>
        <v>Reno_NV</v>
      </c>
      <c r="M1587" s="9" t="str">
        <f t="shared" si="49"/>
        <v>-119.813438415527_Parking and TDM</v>
      </c>
      <c r="N1587" s="12" t="s">
        <v>26</v>
      </c>
      <c r="O1587" s="5"/>
      <c r="P1587" s="5"/>
      <c r="Q1587">
        <f>VLOOKUP($L1587,LocID!$B$2:$I$966, 7, FALSE)</f>
        <v>-119.813438415527</v>
      </c>
      <c r="S1587"/>
    </row>
    <row r="1588" spans="1:19" ht="33" x14ac:dyDescent="0.25">
      <c r="A1588" s="5">
        <v>2251</v>
      </c>
      <c r="B1588" s="6">
        <v>2014.0424</v>
      </c>
      <c r="C1588" s="8" t="s">
        <v>151</v>
      </c>
      <c r="D1588" s="8" t="s">
        <v>3011</v>
      </c>
      <c r="E1588" s="8" t="s">
        <v>3001</v>
      </c>
      <c r="F1588" s="8" t="s">
        <v>3002</v>
      </c>
      <c r="G1588" s="8" t="s">
        <v>3002</v>
      </c>
      <c r="H1588" s="8" t="s">
        <v>1475</v>
      </c>
      <c r="I1588" s="8" t="s">
        <v>50</v>
      </c>
      <c r="J1588" s="8" t="s">
        <v>245</v>
      </c>
      <c r="K1588" s="12" t="s">
        <v>23</v>
      </c>
      <c r="L1588" s="8" t="str">
        <f t="shared" si="48"/>
        <v>Reno_NV</v>
      </c>
      <c r="M1588" s="9" t="str">
        <f t="shared" si="49"/>
        <v>-119.813438415527_Multimodal</v>
      </c>
      <c r="N1588" s="12" t="s">
        <v>23</v>
      </c>
      <c r="O1588" s="5"/>
      <c r="P1588" s="5"/>
      <c r="Q1588">
        <f>VLOOKUP($L1588,LocID!$B$2:$I$966, 7, FALSE)</f>
        <v>-119.813438415527</v>
      </c>
      <c r="S1588"/>
    </row>
    <row r="1589" spans="1:19" x14ac:dyDescent="0.25">
      <c r="A1589" s="5">
        <v>44</v>
      </c>
      <c r="B1589" s="6">
        <v>2015.0111999999999</v>
      </c>
      <c r="C1589" s="9" t="s">
        <v>306</v>
      </c>
      <c r="D1589" s="16" t="s">
        <v>3012</v>
      </c>
      <c r="E1589" s="16" t="s">
        <v>3013</v>
      </c>
      <c r="F1589" s="8" t="s">
        <v>3002</v>
      </c>
      <c r="G1589" s="8" t="s">
        <v>3002</v>
      </c>
      <c r="H1589" s="19" t="s">
        <v>1475</v>
      </c>
      <c r="I1589" s="8" t="s">
        <v>50</v>
      </c>
      <c r="J1589" s="19" t="s">
        <v>245</v>
      </c>
      <c r="K1589" s="19" t="s">
        <v>98</v>
      </c>
      <c r="L1589" s="8" t="str">
        <f t="shared" si="48"/>
        <v>Reno_NV</v>
      </c>
      <c r="M1589" s="9" t="str">
        <f t="shared" si="49"/>
        <v>-119.813438415527_PACT</v>
      </c>
      <c r="N1589" s="19" t="s">
        <v>98</v>
      </c>
      <c r="O1589" s="5"/>
      <c r="P1589" s="5"/>
      <c r="Q1589">
        <f>VLOOKUP($L1589,LocID!$B$2:$I$966, 7, FALSE)</f>
        <v>-119.813438415527</v>
      </c>
      <c r="S1589"/>
    </row>
    <row r="1590" spans="1:19" x14ac:dyDescent="0.25">
      <c r="A1590" s="5">
        <v>296</v>
      </c>
      <c r="B1590" s="6">
        <v>2015.1496999999999</v>
      </c>
      <c r="C1590" s="9" t="s">
        <v>138</v>
      </c>
      <c r="D1590" s="9" t="s">
        <v>3014</v>
      </c>
      <c r="E1590" s="9" t="s">
        <v>3015</v>
      </c>
      <c r="F1590" s="9" t="s">
        <v>3016</v>
      </c>
      <c r="G1590" s="9" t="s">
        <v>3016</v>
      </c>
      <c r="H1590" s="9" t="s">
        <v>261</v>
      </c>
      <c r="I1590" s="8" t="s">
        <v>50</v>
      </c>
      <c r="J1590" s="9" t="s">
        <v>123</v>
      </c>
      <c r="K1590" s="9" t="s">
        <v>52</v>
      </c>
      <c r="L1590" s="8" t="str">
        <f t="shared" si="48"/>
        <v>Renton_WA</v>
      </c>
      <c r="M1590" s="9" t="str">
        <f t="shared" si="49"/>
        <v>-122.204551696777_Transit</v>
      </c>
      <c r="N1590" s="9" t="s">
        <v>52</v>
      </c>
      <c r="O1590" s="5"/>
      <c r="P1590" s="5"/>
      <c r="Q1590">
        <f>VLOOKUP($L1590,LocID!$B$2:$I$966, 7, FALSE)</f>
        <v>-122.204551696777</v>
      </c>
      <c r="S1590"/>
    </row>
    <row r="1591" spans="1:19" x14ac:dyDescent="0.25">
      <c r="A1591" s="5">
        <v>2433</v>
      </c>
      <c r="B1591" s="6">
        <v>2014.0884000000001</v>
      </c>
      <c r="C1591" s="8" t="s">
        <v>92</v>
      </c>
      <c r="D1591" s="8" t="s">
        <v>3017</v>
      </c>
      <c r="E1591" s="8" t="s">
        <v>3018</v>
      </c>
      <c r="F1591" s="8" t="s">
        <v>3019</v>
      </c>
      <c r="G1591" s="8" t="s">
        <v>3019</v>
      </c>
      <c r="H1591" s="8" t="s">
        <v>76</v>
      </c>
      <c r="I1591" s="8" t="s">
        <v>50</v>
      </c>
      <c r="J1591" s="8" t="s">
        <v>77</v>
      </c>
      <c r="K1591" s="12" t="s">
        <v>98</v>
      </c>
      <c r="L1591" s="8" t="str">
        <f t="shared" si="48"/>
        <v>Richmond Hill_CA</v>
      </c>
      <c r="M1591" s="9" t="str">
        <f t="shared" si="49"/>
        <v>-122.342712402343_PACT</v>
      </c>
      <c r="N1591" s="12" t="s">
        <v>98</v>
      </c>
      <c r="O1591" s="5"/>
      <c r="P1591" s="5"/>
      <c r="Q1591">
        <f>VLOOKUP($L1591,LocID!$B$2:$I$966, 7, FALSE)</f>
        <v>-122.342712402343</v>
      </c>
      <c r="S1591"/>
    </row>
    <row r="1592" spans="1:19" x14ac:dyDescent="0.25">
      <c r="A1592" s="5">
        <v>1456</v>
      </c>
      <c r="B1592" s="6">
        <v>2011.8140000000001</v>
      </c>
      <c r="C1592" s="8" t="s">
        <v>233</v>
      </c>
      <c r="D1592" s="8" t="s">
        <v>3020</v>
      </c>
      <c r="E1592" s="8" t="s">
        <v>3021</v>
      </c>
      <c r="F1592" s="10" t="s">
        <v>3022</v>
      </c>
      <c r="G1592" s="10" t="s">
        <v>3022</v>
      </c>
      <c r="H1592" s="8" t="s">
        <v>739</v>
      </c>
      <c r="I1592" s="9" t="s">
        <v>740</v>
      </c>
      <c r="J1592" s="8" t="s">
        <v>740</v>
      </c>
      <c r="K1592" s="8" t="s">
        <v>52</v>
      </c>
      <c r="L1592" s="8" t="str">
        <f t="shared" si="48"/>
        <v>Richmond_BC</v>
      </c>
      <c r="M1592" s="9" t="str">
        <f t="shared" si="49"/>
        <v>-123.151000976562_Transit</v>
      </c>
      <c r="N1592" s="8" t="s">
        <v>52</v>
      </c>
      <c r="O1592" s="5"/>
      <c r="P1592" s="5"/>
      <c r="Q1592">
        <f>VLOOKUP($L1592,LocID!$B$2:$I$966, 7, FALSE)</f>
        <v>-123.151000976562</v>
      </c>
      <c r="S1592"/>
    </row>
    <row r="1593" spans="1:19" ht="33" x14ac:dyDescent="0.25">
      <c r="A1593" s="5">
        <v>1085</v>
      </c>
      <c r="B1593" s="6">
        <v>2010.1880000000001</v>
      </c>
      <c r="C1593" s="8" t="s">
        <v>68</v>
      </c>
      <c r="D1593" s="11" t="s">
        <v>3023</v>
      </c>
      <c r="E1593" s="8" t="s">
        <v>2757</v>
      </c>
      <c r="F1593" s="10" t="s">
        <v>3022</v>
      </c>
      <c r="G1593" s="10" t="s">
        <v>3022</v>
      </c>
      <c r="H1593" s="8" t="s">
        <v>76</v>
      </c>
      <c r="I1593" s="8" t="s">
        <v>50</v>
      </c>
      <c r="J1593" s="8" t="s">
        <v>77</v>
      </c>
      <c r="K1593" s="8" t="s">
        <v>26</v>
      </c>
      <c r="L1593" s="8" t="str">
        <f t="shared" si="48"/>
        <v>Richmond_CA</v>
      </c>
      <c r="M1593" s="9" t="str">
        <f t="shared" si="49"/>
        <v>-122.342712402343_Parking and TDM</v>
      </c>
      <c r="N1593" s="8" t="s">
        <v>26</v>
      </c>
      <c r="O1593" s="5"/>
      <c r="P1593" s="5"/>
      <c r="Q1593">
        <f>VLOOKUP($L1593,LocID!$B$2:$I$966, 7, FALSE)</f>
        <v>-122.342712402343</v>
      </c>
      <c r="S1593"/>
    </row>
    <row r="1594" spans="1:19" x14ac:dyDescent="0.25">
      <c r="A1594" s="5">
        <v>1285</v>
      </c>
      <c r="B1594" s="6">
        <v>2011.4090000000001</v>
      </c>
      <c r="C1594" s="8" t="s">
        <v>85</v>
      </c>
      <c r="D1594" s="11" t="s">
        <v>3024</v>
      </c>
      <c r="E1594" s="8" t="s">
        <v>3025</v>
      </c>
      <c r="F1594" s="10" t="s">
        <v>3022</v>
      </c>
      <c r="G1594" s="10" t="s">
        <v>3022</v>
      </c>
      <c r="H1594" s="8" t="s">
        <v>76</v>
      </c>
      <c r="I1594" s="8" t="s">
        <v>50</v>
      </c>
      <c r="J1594" s="8" t="s">
        <v>77</v>
      </c>
      <c r="K1594" s="8" t="s">
        <v>52</v>
      </c>
      <c r="L1594" s="8" t="str">
        <f t="shared" si="48"/>
        <v>Richmond_CA</v>
      </c>
      <c r="M1594" s="9" t="str">
        <f t="shared" si="49"/>
        <v>-122.342712402343_Transit</v>
      </c>
      <c r="N1594" s="8" t="s">
        <v>52</v>
      </c>
      <c r="O1594" s="5"/>
      <c r="P1594" s="5"/>
      <c r="Q1594">
        <f>VLOOKUP($L1594,LocID!$B$2:$I$966, 7, FALSE)</f>
        <v>-122.342712402343</v>
      </c>
      <c r="S1594"/>
    </row>
    <row r="1595" spans="1:19" ht="33" x14ac:dyDescent="0.25">
      <c r="A1595" s="5">
        <v>1350</v>
      </c>
      <c r="B1595" s="6">
        <v>2011.37</v>
      </c>
      <c r="C1595" s="8" t="s">
        <v>409</v>
      </c>
      <c r="D1595" s="11" t="s">
        <v>3026</v>
      </c>
      <c r="E1595" s="8" t="s">
        <v>3025</v>
      </c>
      <c r="F1595" s="10" t="s">
        <v>3022</v>
      </c>
      <c r="G1595" s="10" t="s">
        <v>3022</v>
      </c>
      <c r="H1595" s="8" t="s">
        <v>76</v>
      </c>
      <c r="I1595" s="8" t="s">
        <v>50</v>
      </c>
      <c r="J1595" s="8" t="s">
        <v>77</v>
      </c>
      <c r="K1595" s="8" t="s">
        <v>26</v>
      </c>
      <c r="L1595" s="8" t="str">
        <f t="shared" si="48"/>
        <v>Richmond_CA</v>
      </c>
      <c r="M1595" s="9" t="str">
        <f t="shared" si="49"/>
        <v>-122.342712402343_Parking and TDM</v>
      </c>
      <c r="N1595" s="8" t="s">
        <v>26</v>
      </c>
      <c r="O1595" s="5"/>
      <c r="P1595" s="5"/>
      <c r="Q1595">
        <f>VLOOKUP($L1595,LocID!$B$2:$I$966, 7, FALSE)</f>
        <v>-122.342712402343</v>
      </c>
      <c r="S1595"/>
    </row>
    <row r="1596" spans="1:19" ht="33" x14ac:dyDescent="0.25">
      <c r="A1596" s="5">
        <v>1768</v>
      </c>
      <c r="B1596" s="6">
        <v>2012.8030000000001</v>
      </c>
      <c r="C1596" s="12" t="s">
        <v>90</v>
      </c>
      <c r="D1596" s="12" t="s">
        <v>3027</v>
      </c>
      <c r="E1596" s="12" t="s">
        <v>3025</v>
      </c>
      <c r="F1596" s="12" t="s">
        <v>3022</v>
      </c>
      <c r="G1596" s="12" t="s">
        <v>3022</v>
      </c>
      <c r="H1596" s="12" t="s">
        <v>76</v>
      </c>
      <c r="I1596" s="8" t="s">
        <v>50</v>
      </c>
      <c r="J1596" s="12" t="s">
        <v>77</v>
      </c>
      <c r="K1596" s="12" t="s">
        <v>23</v>
      </c>
      <c r="L1596" s="8" t="str">
        <f t="shared" si="48"/>
        <v>Richmond_CA</v>
      </c>
      <c r="M1596" s="9" t="str">
        <f t="shared" si="49"/>
        <v>-122.342712402343_Multimodal</v>
      </c>
      <c r="N1596" s="12" t="s">
        <v>23</v>
      </c>
      <c r="O1596" s="5"/>
      <c r="P1596" s="5"/>
      <c r="Q1596">
        <f>VLOOKUP($L1596,LocID!$B$2:$I$966, 7, FALSE)</f>
        <v>-122.342712402343</v>
      </c>
      <c r="S1596"/>
    </row>
    <row r="1597" spans="1:19" ht="33" x14ac:dyDescent="0.25">
      <c r="A1597" s="5">
        <v>2044</v>
      </c>
      <c r="B1597" s="6">
        <v>2013.0163</v>
      </c>
      <c r="C1597" s="12" t="s">
        <v>65</v>
      </c>
      <c r="D1597" s="12" t="s">
        <v>3028</v>
      </c>
      <c r="E1597" s="15" t="s">
        <v>3025</v>
      </c>
      <c r="F1597" s="15" t="s">
        <v>3022</v>
      </c>
      <c r="G1597" s="15" t="s">
        <v>3022</v>
      </c>
      <c r="H1597" s="15" t="s">
        <v>76</v>
      </c>
      <c r="I1597" s="8" t="s">
        <v>50</v>
      </c>
      <c r="J1597" s="15" t="s">
        <v>77</v>
      </c>
      <c r="K1597" s="12" t="s">
        <v>23</v>
      </c>
      <c r="L1597" s="8" t="str">
        <f t="shared" si="48"/>
        <v>Richmond_CA</v>
      </c>
      <c r="M1597" s="9" t="str">
        <f t="shared" si="49"/>
        <v>-122.342712402343_Multimodal</v>
      </c>
      <c r="N1597" s="12" t="s">
        <v>23</v>
      </c>
      <c r="O1597" s="5"/>
      <c r="P1597" s="5"/>
      <c r="Q1597">
        <f>VLOOKUP($L1597,LocID!$B$2:$I$966, 7, FALSE)</f>
        <v>-122.342712402343</v>
      </c>
      <c r="S1597"/>
    </row>
    <row r="1598" spans="1:19" ht="33" x14ac:dyDescent="0.25">
      <c r="A1598" s="5">
        <v>142</v>
      </c>
      <c r="B1598" s="6">
        <v>2015.0386000000001</v>
      </c>
      <c r="C1598" s="9" t="s">
        <v>138</v>
      </c>
      <c r="D1598" s="17" t="s">
        <v>3029</v>
      </c>
      <c r="E1598" s="17" t="s">
        <v>3030</v>
      </c>
      <c r="F1598" s="19"/>
      <c r="G1598" s="5" t="s">
        <v>3022</v>
      </c>
      <c r="H1598" s="19" t="s">
        <v>144</v>
      </c>
      <c r="I1598" s="8" t="s">
        <v>50</v>
      </c>
      <c r="J1598" s="19" t="s">
        <v>51</v>
      </c>
      <c r="K1598" s="19" t="s">
        <v>23</v>
      </c>
      <c r="L1598" s="8" t="str">
        <f t="shared" si="48"/>
        <v>Richmond_VA</v>
      </c>
      <c r="M1598" s="9" t="str">
        <f t="shared" si="49"/>
        <v>-77.4336471557617_Multimodal</v>
      </c>
      <c r="N1598" s="19" t="s">
        <v>23</v>
      </c>
      <c r="O1598" s="5"/>
      <c r="P1598" s="5"/>
      <c r="Q1598">
        <f>VLOOKUP($L1598,LocID!$B$2:$I$966, 7, FALSE)</f>
        <v>-77.433647155761705</v>
      </c>
      <c r="S1598"/>
    </row>
    <row r="1599" spans="1:19" ht="33" x14ac:dyDescent="0.25">
      <c r="A1599" s="5">
        <v>615</v>
      </c>
      <c r="B1599" s="6">
        <v>2008.123</v>
      </c>
      <c r="C1599" s="8" t="s">
        <v>29</v>
      </c>
      <c r="D1599" s="11" t="s">
        <v>3031</v>
      </c>
      <c r="E1599" s="8" t="s">
        <v>3032</v>
      </c>
      <c r="F1599" s="10" t="s">
        <v>3022</v>
      </c>
      <c r="G1599" s="10" t="s">
        <v>3022</v>
      </c>
      <c r="H1599" s="8" t="s">
        <v>144</v>
      </c>
      <c r="I1599" s="8" t="s">
        <v>50</v>
      </c>
      <c r="J1599" s="8" t="s">
        <v>51</v>
      </c>
      <c r="K1599" s="8" t="s">
        <v>23</v>
      </c>
      <c r="L1599" s="8" t="str">
        <f t="shared" si="48"/>
        <v>Richmond_VA</v>
      </c>
      <c r="M1599" s="9" t="str">
        <f t="shared" si="49"/>
        <v>-77.4336471557617_Multimodal</v>
      </c>
      <c r="N1599" s="8" t="s">
        <v>23</v>
      </c>
      <c r="O1599" s="5"/>
      <c r="P1599" s="5"/>
      <c r="Q1599">
        <f>VLOOKUP($L1599,LocID!$B$2:$I$966, 7, FALSE)</f>
        <v>-77.433647155761705</v>
      </c>
      <c r="S1599"/>
    </row>
    <row r="1600" spans="1:19" ht="33" x14ac:dyDescent="0.25">
      <c r="A1600" s="5">
        <v>1580</v>
      </c>
      <c r="B1600" s="6">
        <v>2012.01</v>
      </c>
      <c r="C1600" s="8" t="s">
        <v>87</v>
      </c>
      <c r="D1600" s="8" t="s">
        <v>3033</v>
      </c>
      <c r="E1600" s="8" t="s">
        <v>3025</v>
      </c>
      <c r="F1600" s="10" t="s">
        <v>3022</v>
      </c>
      <c r="G1600" s="10" t="s">
        <v>3022</v>
      </c>
      <c r="H1600" s="8" t="s">
        <v>144</v>
      </c>
      <c r="I1600" s="8" t="s">
        <v>50</v>
      </c>
      <c r="J1600" s="8" t="s">
        <v>51</v>
      </c>
      <c r="K1600" s="8" t="s">
        <v>23</v>
      </c>
      <c r="L1600" s="8" t="str">
        <f t="shared" si="48"/>
        <v>Richmond_VA</v>
      </c>
      <c r="M1600" s="9" t="str">
        <f t="shared" si="49"/>
        <v>-77.4336471557617_Multimodal</v>
      </c>
      <c r="N1600" s="8" t="s">
        <v>23</v>
      </c>
      <c r="O1600" s="5"/>
      <c r="P1600" s="5"/>
      <c r="Q1600">
        <f>VLOOKUP($L1600,LocID!$B$2:$I$966, 7, FALSE)</f>
        <v>-77.433647155761705</v>
      </c>
      <c r="S1600"/>
    </row>
    <row r="1601" spans="1:19" x14ac:dyDescent="0.25">
      <c r="A1601" s="5">
        <v>1951</v>
      </c>
      <c r="B1601" s="6">
        <v>2013.0319999999999</v>
      </c>
      <c r="C1601" s="8" t="s">
        <v>246</v>
      </c>
      <c r="D1601" s="8" t="s">
        <v>3034</v>
      </c>
      <c r="E1601" s="8" t="s">
        <v>3035</v>
      </c>
      <c r="F1601" s="10" t="s">
        <v>3022</v>
      </c>
      <c r="G1601" s="10" t="s">
        <v>3022</v>
      </c>
      <c r="H1601" s="8" t="s">
        <v>144</v>
      </c>
      <c r="I1601" s="8" t="s">
        <v>50</v>
      </c>
      <c r="J1601" s="8" t="s">
        <v>51</v>
      </c>
      <c r="K1601" s="12" t="s">
        <v>52</v>
      </c>
      <c r="L1601" s="8" t="str">
        <f t="shared" si="48"/>
        <v>Richmond_VA</v>
      </c>
      <c r="M1601" s="9" t="str">
        <f t="shared" si="49"/>
        <v>-77.4336471557617_Transit</v>
      </c>
      <c r="N1601" s="12" t="s">
        <v>52</v>
      </c>
      <c r="O1601" s="5"/>
      <c r="P1601" s="5"/>
      <c r="Q1601">
        <f>VLOOKUP($L1601,LocID!$B$2:$I$966, 7, FALSE)</f>
        <v>-77.433647155761705</v>
      </c>
      <c r="S1601"/>
    </row>
    <row r="1602" spans="1:19" x14ac:dyDescent="0.25">
      <c r="A1602" s="5">
        <v>2351</v>
      </c>
      <c r="B1602" s="6">
        <v>2014.0581</v>
      </c>
      <c r="C1602" s="8" t="s">
        <v>92</v>
      </c>
      <c r="D1602" s="8" t="s">
        <v>3036</v>
      </c>
      <c r="E1602" s="8" t="s">
        <v>3037</v>
      </c>
      <c r="F1602" s="8" t="s">
        <v>3022</v>
      </c>
      <c r="G1602" s="8" t="s">
        <v>3022</v>
      </c>
      <c r="H1602" s="8" t="s">
        <v>144</v>
      </c>
      <c r="I1602" s="8" t="s">
        <v>50</v>
      </c>
      <c r="J1602" s="8" t="s">
        <v>51</v>
      </c>
      <c r="K1602" s="12" t="s">
        <v>52</v>
      </c>
      <c r="L1602" s="8" t="str">
        <f t="shared" ref="L1602:L1665" si="50">IF(H1602="INT", G1602&amp;"_"&amp;I1602,  G1602&amp;"_"&amp;H1602)</f>
        <v>Richmond_VA</v>
      </c>
      <c r="M1602" s="9" t="str">
        <f t="shared" ref="M1602:M1665" si="51">Q1602&amp;"_"&amp;N1602</f>
        <v>-77.4336471557617_Transit</v>
      </c>
      <c r="N1602" s="12" t="s">
        <v>52</v>
      </c>
      <c r="O1602" s="5"/>
      <c r="P1602" s="5"/>
      <c r="Q1602">
        <f>VLOOKUP($L1602,LocID!$B$2:$I$966, 7, FALSE)</f>
        <v>-77.433647155761705</v>
      </c>
      <c r="S1602"/>
    </row>
    <row r="1603" spans="1:19" ht="33" x14ac:dyDescent="0.25">
      <c r="A1603" s="5">
        <v>937</v>
      </c>
      <c r="B1603" s="6">
        <v>2012.4269999999999</v>
      </c>
      <c r="C1603" s="8" t="s">
        <v>204</v>
      </c>
      <c r="D1603" s="20" t="s">
        <v>3038</v>
      </c>
      <c r="E1603" s="20" t="s">
        <v>1090</v>
      </c>
      <c r="F1603" s="20" t="s">
        <v>3039</v>
      </c>
      <c r="G1603" s="20" t="s">
        <v>3039</v>
      </c>
      <c r="H1603" s="8" t="s">
        <v>20</v>
      </c>
      <c r="I1603" s="20" t="s">
        <v>1284</v>
      </c>
      <c r="J1603" s="20" t="s">
        <v>22</v>
      </c>
      <c r="K1603" s="19" t="s">
        <v>23</v>
      </c>
      <c r="L1603" s="8" t="str">
        <f t="shared" si="50"/>
        <v>Rio de Janeiro_Brazil</v>
      </c>
      <c r="M1603" s="9" t="str">
        <f t="shared" si="51"/>
        <v>-43.1750106811523_Multimodal</v>
      </c>
      <c r="N1603" s="19" t="s">
        <v>23</v>
      </c>
      <c r="O1603" s="5"/>
      <c r="P1603" s="5"/>
      <c r="Q1603">
        <f>VLOOKUP($L1603,LocID!$B$2:$I$966, 7, FALSE)</f>
        <v>-43.175010681152301</v>
      </c>
      <c r="S1603"/>
    </row>
    <row r="1604" spans="1:19" ht="33" x14ac:dyDescent="0.25">
      <c r="A1604" s="5">
        <v>1126</v>
      </c>
      <c r="B1604" s="6">
        <v>2010.575</v>
      </c>
      <c r="C1604" s="8" t="s">
        <v>43</v>
      </c>
      <c r="D1604" s="11" t="s">
        <v>3040</v>
      </c>
      <c r="E1604" s="8" t="s">
        <v>3041</v>
      </c>
      <c r="F1604" s="10" t="s">
        <v>3039</v>
      </c>
      <c r="G1604" s="10" t="s">
        <v>3039</v>
      </c>
      <c r="H1604" s="8" t="s">
        <v>20</v>
      </c>
      <c r="I1604" s="8" t="s">
        <v>1284</v>
      </c>
      <c r="J1604" s="8" t="s">
        <v>22</v>
      </c>
      <c r="K1604" s="8" t="s">
        <v>23</v>
      </c>
      <c r="L1604" s="8" t="str">
        <f t="shared" si="50"/>
        <v>Rio de Janeiro_Brazil</v>
      </c>
      <c r="M1604" s="9" t="str">
        <f t="shared" si="51"/>
        <v>-43.1750106811523_Multimodal</v>
      </c>
      <c r="N1604" s="8" t="s">
        <v>23</v>
      </c>
      <c r="O1604" s="5"/>
      <c r="P1604" s="5"/>
      <c r="Q1604">
        <f>VLOOKUP($L1604,LocID!$B$2:$I$966, 7, FALSE)</f>
        <v>-43.175010681152301</v>
      </c>
      <c r="S1604"/>
    </row>
    <row r="1605" spans="1:19" ht="33" x14ac:dyDescent="0.25">
      <c r="A1605" s="5">
        <v>2235</v>
      </c>
      <c r="B1605" s="6">
        <v>2014.0283999999999</v>
      </c>
      <c r="C1605" s="8" t="s">
        <v>115</v>
      </c>
      <c r="D1605" s="8" t="s">
        <v>3042</v>
      </c>
      <c r="E1605" s="8" t="s">
        <v>2024</v>
      </c>
      <c r="F1605" s="8" t="s">
        <v>3043</v>
      </c>
      <c r="G1605" s="10" t="s">
        <v>3039</v>
      </c>
      <c r="H1605" s="8" t="s">
        <v>20</v>
      </c>
      <c r="I1605" s="8" t="s">
        <v>1284</v>
      </c>
      <c r="J1605" s="8" t="s">
        <v>22</v>
      </c>
      <c r="K1605" s="12" t="s">
        <v>23</v>
      </c>
      <c r="L1605" s="8" t="str">
        <f t="shared" si="50"/>
        <v>Rio de Janeiro_Brazil</v>
      </c>
      <c r="M1605" s="9" t="str">
        <f t="shared" si="51"/>
        <v>-43.1750106811523_Multimodal</v>
      </c>
      <c r="N1605" s="12" t="s">
        <v>23</v>
      </c>
      <c r="O1605" s="5"/>
      <c r="P1605" s="5"/>
      <c r="Q1605">
        <f>VLOOKUP($L1605,LocID!$B$2:$I$966, 7, FALSE)</f>
        <v>-43.175010681152301</v>
      </c>
      <c r="S1605"/>
    </row>
    <row r="1606" spans="1:19" x14ac:dyDescent="0.25">
      <c r="A1606" s="5">
        <v>1675</v>
      </c>
      <c r="B1606" s="6">
        <v>2012.6410000000001</v>
      </c>
      <c r="C1606" s="12" t="s">
        <v>110</v>
      </c>
      <c r="D1606" s="12" t="s">
        <v>3044</v>
      </c>
      <c r="E1606" s="12" t="s">
        <v>3045</v>
      </c>
      <c r="F1606" s="12" t="s">
        <v>3046</v>
      </c>
      <c r="G1606" s="12" t="s">
        <v>3046</v>
      </c>
      <c r="H1606" s="12" t="s">
        <v>76</v>
      </c>
      <c r="I1606" s="8" t="s">
        <v>50</v>
      </c>
      <c r="J1606" s="12" t="s">
        <v>77</v>
      </c>
      <c r="K1606" s="12" t="s">
        <v>52</v>
      </c>
      <c r="L1606" s="8" t="str">
        <f t="shared" si="50"/>
        <v>Rio Vista_CA</v>
      </c>
      <c r="M1606" s="9" t="str">
        <f t="shared" si="51"/>
        <v>-121.695999145507_Transit</v>
      </c>
      <c r="N1606" s="12" t="s">
        <v>52</v>
      </c>
      <c r="O1606" s="5"/>
      <c r="P1606" s="5"/>
      <c r="Q1606">
        <f>VLOOKUP($L1606,LocID!$B$2:$I$966, 7, FALSE)</f>
        <v>-121.695999145507</v>
      </c>
      <c r="S1606"/>
    </row>
    <row r="1607" spans="1:19" ht="22.5" x14ac:dyDescent="0.25">
      <c r="A1607" s="5">
        <v>791</v>
      </c>
      <c r="B1607" s="6">
        <v>2009.1859999999999</v>
      </c>
      <c r="C1607" s="8" t="s">
        <v>39</v>
      </c>
      <c r="D1607" s="11" t="s">
        <v>3047</v>
      </c>
      <c r="E1607" s="8" t="s">
        <v>3048</v>
      </c>
      <c r="F1607" s="10" t="s">
        <v>3049</v>
      </c>
      <c r="G1607" s="10" t="s">
        <v>3049</v>
      </c>
      <c r="H1607" s="8" t="s">
        <v>192</v>
      </c>
      <c r="I1607" s="8" t="s">
        <v>50</v>
      </c>
      <c r="J1607" s="8" t="s">
        <v>55</v>
      </c>
      <c r="K1607" s="8" t="s">
        <v>26</v>
      </c>
      <c r="L1607" s="8" t="str">
        <f t="shared" si="50"/>
        <v>Riverdale_MD</v>
      </c>
      <c r="M1607" s="9" t="str">
        <f t="shared" si="51"/>
        <v>-76.928237915039_Parking and TDM</v>
      </c>
      <c r="N1607" s="8" t="s">
        <v>26</v>
      </c>
      <c r="O1607" s="5"/>
      <c r="P1607" s="5"/>
      <c r="Q1607">
        <f>VLOOKUP($L1607,LocID!$B$2:$I$966, 7, FALSE)</f>
        <v>-76.928237915039006</v>
      </c>
      <c r="S1607"/>
    </row>
    <row r="1608" spans="1:19" ht="33" x14ac:dyDescent="0.25">
      <c r="A1608" s="5">
        <v>807</v>
      </c>
      <c r="B1608" s="6">
        <v>2009.17</v>
      </c>
      <c r="C1608" s="8" t="s">
        <v>39</v>
      </c>
      <c r="D1608" s="11" t="s">
        <v>3050</v>
      </c>
      <c r="E1608" s="8" t="s">
        <v>3048</v>
      </c>
      <c r="F1608" s="10" t="s">
        <v>3049</v>
      </c>
      <c r="G1608" s="10" t="s">
        <v>3049</v>
      </c>
      <c r="H1608" s="8" t="s">
        <v>192</v>
      </c>
      <c r="I1608" s="8" t="s">
        <v>50</v>
      </c>
      <c r="J1608" s="8" t="s">
        <v>55</v>
      </c>
      <c r="K1608" s="8" t="s">
        <v>23</v>
      </c>
      <c r="L1608" s="8" t="str">
        <f t="shared" si="50"/>
        <v>Riverdale_MD</v>
      </c>
      <c r="M1608" s="9" t="str">
        <f t="shared" si="51"/>
        <v>-76.928237915039_Multimodal</v>
      </c>
      <c r="N1608" s="8" t="s">
        <v>23</v>
      </c>
      <c r="O1608" s="5"/>
      <c r="P1608" s="5"/>
      <c r="Q1608">
        <f>VLOOKUP($L1608,LocID!$B$2:$I$966, 7, FALSE)</f>
        <v>-76.928237915039006</v>
      </c>
      <c r="S1608"/>
    </row>
    <row r="1609" spans="1:19" ht="33" x14ac:dyDescent="0.25">
      <c r="A1609" s="5">
        <v>1582</v>
      </c>
      <c r="B1609" s="6">
        <v>2012.3209999999999</v>
      </c>
      <c r="C1609" s="8" t="s">
        <v>87</v>
      </c>
      <c r="D1609" s="8" t="s">
        <v>3051</v>
      </c>
      <c r="E1609" s="8" t="s">
        <v>3052</v>
      </c>
      <c r="F1609" s="8" t="s">
        <v>3049</v>
      </c>
      <c r="G1609" s="8" t="s">
        <v>3049</v>
      </c>
      <c r="H1609" s="8" t="s">
        <v>192</v>
      </c>
      <c r="I1609" s="8" t="s">
        <v>50</v>
      </c>
      <c r="J1609" s="8" t="s">
        <v>51</v>
      </c>
      <c r="K1609" s="10" t="s">
        <v>23</v>
      </c>
      <c r="L1609" s="8" t="str">
        <f t="shared" si="50"/>
        <v>Riverdale_MD</v>
      </c>
      <c r="M1609" s="9" t="str">
        <f t="shared" si="51"/>
        <v>-76.928237915039_Multimodal</v>
      </c>
      <c r="N1609" s="10" t="s">
        <v>23</v>
      </c>
      <c r="O1609" s="5"/>
      <c r="P1609" s="5"/>
      <c r="Q1609">
        <f>VLOOKUP($L1609,LocID!$B$2:$I$966, 7, FALSE)</f>
        <v>-76.928237915039006</v>
      </c>
      <c r="S1609"/>
    </row>
    <row r="1610" spans="1:19" ht="33" x14ac:dyDescent="0.25">
      <c r="A1610" s="5">
        <v>1674</v>
      </c>
      <c r="B1610" s="13">
        <v>2012.1890000000001</v>
      </c>
      <c r="C1610" s="10" t="s">
        <v>110</v>
      </c>
      <c r="D1610" s="10" t="s">
        <v>3053</v>
      </c>
      <c r="E1610" s="10" t="s">
        <v>3052</v>
      </c>
      <c r="F1610" s="10" t="s">
        <v>3049</v>
      </c>
      <c r="G1610" s="10" t="s">
        <v>3049</v>
      </c>
      <c r="H1610" s="10" t="s">
        <v>192</v>
      </c>
      <c r="I1610" s="8" t="s">
        <v>50</v>
      </c>
      <c r="J1610" s="10" t="s">
        <v>51</v>
      </c>
      <c r="K1610" s="10" t="s">
        <v>23</v>
      </c>
      <c r="L1610" s="8" t="str">
        <f t="shared" si="50"/>
        <v>Riverdale_MD</v>
      </c>
      <c r="M1610" s="9" t="str">
        <f t="shared" si="51"/>
        <v>-76.928237915039_Multimodal</v>
      </c>
      <c r="N1610" s="10" t="s">
        <v>23</v>
      </c>
      <c r="O1610" s="5"/>
      <c r="P1610" s="5"/>
      <c r="Q1610">
        <f>VLOOKUP($L1610,LocID!$B$2:$I$966, 7, FALSE)</f>
        <v>-76.928237915039006</v>
      </c>
      <c r="S1610"/>
    </row>
    <row r="1611" spans="1:19" ht="33" x14ac:dyDescent="0.25">
      <c r="A1611" s="5">
        <v>1902</v>
      </c>
      <c r="B1611" s="6">
        <v>2013.0173</v>
      </c>
      <c r="C1611" s="12" t="s">
        <v>246</v>
      </c>
      <c r="D1611" s="12" t="s">
        <v>3054</v>
      </c>
      <c r="E1611" s="15" t="s">
        <v>3052</v>
      </c>
      <c r="F1611" s="15" t="s">
        <v>3049</v>
      </c>
      <c r="G1611" s="15" t="s">
        <v>3049</v>
      </c>
      <c r="H1611" s="15" t="s">
        <v>192</v>
      </c>
      <c r="I1611" s="8" t="s">
        <v>50</v>
      </c>
      <c r="J1611" s="15" t="s">
        <v>51</v>
      </c>
      <c r="K1611" s="12" t="s">
        <v>23</v>
      </c>
      <c r="L1611" s="8" t="str">
        <f t="shared" si="50"/>
        <v>Riverdale_MD</v>
      </c>
      <c r="M1611" s="9" t="str">
        <f t="shared" si="51"/>
        <v>-76.928237915039_Multimodal</v>
      </c>
      <c r="N1611" s="12" t="s">
        <v>23</v>
      </c>
      <c r="O1611" s="5"/>
      <c r="P1611" s="5"/>
      <c r="Q1611">
        <f>VLOOKUP($L1611,LocID!$B$2:$I$966, 7, FALSE)</f>
        <v>-76.928237915039006</v>
      </c>
      <c r="S1611"/>
    </row>
    <row r="1612" spans="1:19" ht="33" x14ac:dyDescent="0.25">
      <c r="A1612" s="5">
        <v>2207</v>
      </c>
      <c r="B1612" s="6">
        <v>2013.0944</v>
      </c>
      <c r="C1612" s="8" t="s">
        <v>115</v>
      </c>
      <c r="D1612" s="8" t="s">
        <v>3055</v>
      </c>
      <c r="E1612" s="8" t="s">
        <v>3056</v>
      </c>
      <c r="F1612" s="8" t="s">
        <v>3049</v>
      </c>
      <c r="G1612" s="8" t="s">
        <v>3049</v>
      </c>
      <c r="H1612" s="8" t="s">
        <v>192</v>
      </c>
      <c r="I1612" s="8" t="s">
        <v>50</v>
      </c>
      <c r="J1612" s="8" t="s">
        <v>51</v>
      </c>
      <c r="K1612" s="12" t="s">
        <v>23</v>
      </c>
      <c r="L1612" s="8" t="str">
        <f t="shared" si="50"/>
        <v>Riverdale_MD</v>
      </c>
      <c r="M1612" s="9" t="str">
        <f t="shared" si="51"/>
        <v>-76.928237915039_Multimodal</v>
      </c>
      <c r="N1612" s="12" t="s">
        <v>23</v>
      </c>
      <c r="O1612" s="5"/>
      <c r="P1612" s="5"/>
      <c r="Q1612">
        <f>VLOOKUP($L1612,LocID!$B$2:$I$966, 7, FALSE)</f>
        <v>-76.928237915039006</v>
      </c>
      <c r="S1612"/>
    </row>
    <row r="1613" spans="1:19" ht="33" x14ac:dyDescent="0.25">
      <c r="A1613" s="5">
        <v>2208</v>
      </c>
      <c r="B1613" s="6">
        <v>2013.1012000000001</v>
      </c>
      <c r="C1613" s="8" t="s">
        <v>115</v>
      </c>
      <c r="D1613" s="8" t="s">
        <v>3057</v>
      </c>
      <c r="E1613" s="8" t="s">
        <v>3052</v>
      </c>
      <c r="F1613" s="8" t="s">
        <v>3049</v>
      </c>
      <c r="G1613" s="8" t="s">
        <v>3049</v>
      </c>
      <c r="H1613" s="8" t="s">
        <v>192</v>
      </c>
      <c r="I1613" s="8" t="s">
        <v>50</v>
      </c>
      <c r="J1613" s="8" t="s">
        <v>51</v>
      </c>
      <c r="K1613" s="12" t="s">
        <v>23</v>
      </c>
      <c r="L1613" s="8" t="str">
        <f t="shared" si="50"/>
        <v>Riverdale_MD</v>
      </c>
      <c r="M1613" s="9" t="str">
        <f t="shared" si="51"/>
        <v>-76.928237915039_Multimodal</v>
      </c>
      <c r="N1613" s="12" t="s">
        <v>23</v>
      </c>
      <c r="O1613" s="5"/>
      <c r="P1613" s="5"/>
      <c r="Q1613">
        <f>VLOOKUP($L1613,LocID!$B$2:$I$966, 7, FALSE)</f>
        <v>-76.928237915039006</v>
      </c>
      <c r="S1613"/>
    </row>
    <row r="1614" spans="1:19" x14ac:dyDescent="0.25">
      <c r="A1614" s="5">
        <v>680</v>
      </c>
      <c r="B1614" s="6">
        <v>2008.2850000000001</v>
      </c>
      <c r="C1614" s="8" t="s">
        <v>35</v>
      </c>
      <c r="D1614" s="11" t="s">
        <v>3058</v>
      </c>
      <c r="E1614" s="8" t="s">
        <v>3059</v>
      </c>
      <c r="F1614" s="10" t="s">
        <v>3060</v>
      </c>
      <c r="G1614" s="10" t="s">
        <v>3060</v>
      </c>
      <c r="H1614" s="8" t="s">
        <v>76</v>
      </c>
      <c r="I1614" s="8" t="s">
        <v>50</v>
      </c>
      <c r="J1614" s="8" t="s">
        <v>77</v>
      </c>
      <c r="K1614" s="8" t="s">
        <v>98</v>
      </c>
      <c r="L1614" s="8" t="str">
        <f t="shared" si="50"/>
        <v>Riverside_CA</v>
      </c>
      <c r="M1614" s="9" t="str">
        <f t="shared" si="51"/>
        <v>-117.373878479003_PACT</v>
      </c>
      <c r="N1614" s="8" t="s">
        <v>98</v>
      </c>
      <c r="O1614" s="5"/>
      <c r="P1614" s="5"/>
      <c r="Q1614">
        <f>VLOOKUP($L1614,LocID!$B$2:$I$966, 7, FALSE)</f>
        <v>-117.373878479003</v>
      </c>
      <c r="S1614"/>
    </row>
    <row r="1615" spans="1:19" ht="33" x14ac:dyDescent="0.25">
      <c r="A1615" s="5">
        <v>808</v>
      </c>
      <c r="B1615" s="6">
        <v>2009.1310000000001</v>
      </c>
      <c r="C1615" s="8" t="s">
        <v>39</v>
      </c>
      <c r="D1615" s="11" t="s">
        <v>3061</v>
      </c>
      <c r="E1615" s="8" t="s">
        <v>3062</v>
      </c>
      <c r="F1615" s="10" t="s">
        <v>3060</v>
      </c>
      <c r="G1615" s="10" t="s">
        <v>3060</v>
      </c>
      <c r="H1615" s="8" t="s">
        <v>76</v>
      </c>
      <c r="I1615" s="8" t="s">
        <v>50</v>
      </c>
      <c r="J1615" s="8" t="s">
        <v>77</v>
      </c>
      <c r="K1615" s="8" t="s">
        <v>26</v>
      </c>
      <c r="L1615" s="8" t="str">
        <f t="shared" si="50"/>
        <v>Riverside_CA</v>
      </c>
      <c r="M1615" s="9" t="str">
        <f t="shared" si="51"/>
        <v>-117.373878479003_Parking and TDM</v>
      </c>
      <c r="N1615" s="8" t="s">
        <v>26</v>
      </c>
      <c r="O1615" s="5"/>
      <c r="P1615" s="5"/>
      <c r="Q1615">
        <f>VLOOKUP($L1615,LocID!$B$2:$I$966, 7, FALSE)</f>
        <v>-117.373878479003</v>
      </c>
      <c r="S1615"/>
    </row>
    <row r="1616" spans="1:19" ht="33" x14ac:dyDescent="0.25">
      <c r="A1616" s="5">
        <v>1769</v>
      </c>
      <c r="B1616" s="6">
        <v>2012.8630000000001</v>
      </c>
      <c r="C1616" s="12" t="s">
        <v>90</v>
      </c>
      <c r="D1616" s="12" t="s">
        <v>3063</v>
      </c>
      <c r="E1616" s="12" t="s">
        <v>3064</v>
      </c>
      <c r="F1616" s="12" t="s">
        <v>3065</v>
      </c>
      <c r="G1616" s="12" t="s">
        <v>3065</v>
      </c>
      <c r="H1616" s="12" t="s">
        <v>144</v>
      </c>
      <c r="I1616" s="8" t="s">
        <v>50</v>
      </c>
      <c r="J1616" s="12" t="s">
        <v>51</v>
      </c>
      <c r="K1616" s="12" t="s">
        <v>26</v>
      </c>
      <c r="L1616" s="8" t="str">
        <f t="shared" si="50"/>
        <v>Roanoke_VA</v>
      </c>
      <c r="M1616" s="9" t="str">
        <f t="shared" si="51"/>
        <v>-79.9405288696289_Parking and TDM</v>
      </c>
      <c r="N1616" s="12" t="s">
        <v>26</v>
      </c>
      <c r="O1616" s="5"/>
      <c r="P1616" s="5"/>
      <c r="Q1616">
        <f>VLOOKUP($L1616,LocID!$B$2:$I$966, 7, FALSE)</f>
        <v>-79.940528869628906</v>
      </c>
      <c r="S1616"/>
    </row>
    <row r="1617" spans="1:19" x14ac:dyDescent="0.25">
      <c r="A1617" s="5">
        <v>906</v>
      </c>
      <c r="B1617" s="6">
        <v>2009.4449999999999</v>
      </c>
      <c r="C1617" s="8" t="s">
        <v>56</v>
      </c>
      <c r="D1617" s="11" t="s">
        <v>3066</v>
      </c>
      <c r="E1617" s="8" t="s">
        <v>3067</v>
      </c>
      <c r="F1617" s="10" t="s">
        <v>3068</v>
      </c>
      <c r="G1617" s="10" t="s">
        <v>3068</v>
      </c>
      <c r="H1617" s="8" t="s">
        <v>198</v>
      </c>
      <c r="I1617" s="8" t="s">
        <v>50</v>
      </c>
      <c r="J1617" s="8" t="s">
        <v>61</v>
      </c>
      <c r="K1617" s="8" t="s">
        <v>52</v>
      </c>
      <c r="L1617" s="8" t="str">
        <f t="shared" si="50"/>
        <v>Rochester_MN</v>
      </c>
      <c r="M1617" s="9" t="str">
        <f t="shared" si="51"/>
        <v>-92.4591522216796_Transit</v>
      </c>
      <c r="N1617" s="8" t="s">
        <v>52</v>
      </c>
      <c r="O1617" s="5"/>
      <c r="P1617" s="5"/>
      <c r="Q1617">
        <f>VLOOKUP($L1617,LocID!$B$2:$I$966, 7, FALSE)</f>
        <v>-92.459152221679602</v>
      </c>
      <c r="S1617"/>
    </row>
    <row r="1618" spans="1:19" ht="33" x14ac:dyDescent="0.25">
      <c r="A1618" s="5">
        <v>1286</v>
      </c>
      <c r="B1618" s="6">
        <v>2011.2639999999999</v>
      </c>
      <c r="C1618" s="8" t="s">
        <v>85</v>
      </c>
      <c r="D1618" s="11" t="s">
        <v>3069</v>
      </c>
      <c r="E1618" s="8" t="s">
        <v>3067</v>
      </c>
      <c r="F1618" s="10" t="s">
        <v>3068</v>
      </c>
      <c r="G1618" s="10" t="s">
        <v>3068</v>
      </c>
      <c r="H1618" s="8" t="s">
        <v>198</v>
      </c>
      <c r="I1618" s="8" t="s">
        <v>50</v>
      </c>
      <c r="J1618" s="8" t="s">
        <v>61</v>
      </c>
      <c r="K1618" s="8" t="s">
        <v>23</v>
      </c>
      <c r="L1618" s="8" t="str">
        <f t="shared" si="50"/>
        <v>Rochester_MN</v>
      </c>
      <c r="M1618" s="9" t="str">
        <f t="shared" si="51"/>
        <v>-92.4591522216796_Multimodal</v>
      </c>
      <c r="N1618" s="8" t="s">
        <v>23</v>
      </c>
      <c r="O1618" s="5"/>
      <c r="P1618" s="5"/>
      <c r="Q1618">
        <f>VLOOKUP($L1618,LocID!$B$2:$I$966, 7, FALSE)</f>
        <v>-92.459152221679602</v>
      </c>
      <c r="S1618"/>
    </row>
    <row r="1619" spans="1:19" ht="33" x14ac:dyDescent="0.25">
      <c r="A1619" s="5">
        <v>1856</v>
      </c>
      <c r="B1619" s="25">
        <v>2012.8389999999999</v>
      </c>
      <c r="C1619" s="24" t="s">
        <v>62</v>
      </c>
      <c r="D1619" s="24" t="s">
        <v>3070</v>
      </c>
      <c r="E1619" s="24" t="s">
        <v>3071</v>
      </c>
      <c r="F1619" s="24" t="s">
        <v>3068</v>
      </c>
      <c r="G1619" s="24" t="s">
        <v>3068</v>
      </c>
      <c r="H1619" s="24" t="s">
        <v>198</v>
      </c>
      <c r="I1619" s="8" t="s">
        <v>50</v>
      </c>
      <c r="J1619" s="24" t="s">
        <v>61</v>
      </c>
      <c r="K1619" s="12" t="s">
        <v>72</v>
      </c>
      <c r="L1619" s="8" t="str">
        <f t="shared" si="50"/>
        <v>Rochester_MN</v>
      </c>
      <c r="M1619" s="9" t="str">
        <f t="shared" si="51"/>
        <v>-92.4591522216796_Multimodal</v>
      </c>
      <c r="N1619" s="12" t="s">
        <v>23</v>
      </c>
      <c r="O1619" s="5">
        <v>1</v>
      </c>
      <c r="P1619" s="5"/>
      <c r="Q1619">
        <f>VLOOKUP($L1619,LocID!$B$2:$I$966, 7, FALSE)</f>
        <v>-92.459152221679602</v>
      </c>
      <c r="S1619"/>
    </row>
    <row r="1620" spans="1:19" ht="33" x14ac:dyDescent="0.25">
      <c r="A1620" s="5">
        <v>2305</v>
      </c>
      <c r="B1620" s="6">
        <v>2013.1043</v>
      </c>
      <c r="C1620" s="19" t="s">
        <v>151</v>
      </c>
      <c r="D1620" s="20" t="s">
        <v>3072</v>
      </c>
      <c r="E1620" s="20" t="s">
        <v>3067</v>
      </c>
      <c r="F1620" s="20" t="s">
        <v>3068</v>
      </c>
      <c r="G1620" s="20" t="s">
        <v>3068</v>
      </c>
      <c r="H1620" s="20" t="s">
        <v>198</v>
      </c>
      <c r="I1620" s="8" t="s">
        <v>50</v>
      </c>
      <c r="J1620" s="20" t="s">
        <v>61</v>
      </c>
      <c r="K1620" s="12" t="s">
        <v>23</v>
      </c>
      <c r="L1620" s="8" t="str">
        <f t="shared" si="50"/>
        <v>Rochester_MN</v>
      </c>
      <c r="M1620" s="9" t="str">
        <f t="shared" si="51"/>
        <v>-92.4591522216796_Multimodal</v>
      </c>
      <c r="N1620" s="12" t="s">
        <v>23</v>
      </c>
      <c r="O1620" s="5"/>
      <c r="P1620" s="5"/>
      <c r="Q1620">
        <f>VLOOKUP($L1620,LocID!$B$2:$I$966, 7, FALSE)</f>
        <v>-92.459152221679602</v>
      </c>
      <c r="S1620"/>
    </row>
    <row r="1621" spans="1:19" ht="33" x14ac:dyDescent="0.25">
      <c r="A1621" s="5">
        <v>2306</v>
      </c>
      <c r="B1621" s="6">
        <v>2013.1043999999999</v>
      </c>
      <c r="C1621" s="19" t="s">
        <v>151</v>
      </c>
      <c r="D1621" s="20" t="s">
        <v>3073</v>
      </c>
      <c r="E1621" s="20" t="s">
        <v>3074</v>
      </c>
      <c r="F1621" s="20" t="s">
        <v>3068</v>
      </c>
      <c r="G1621" s="20" t="s">
        <v>3068</v>
      </c>
      <c r="H1621" s="20" t="s">
        <v>198</v>
      </c>
      <c r="I1621" s="8" t="s">
        <v>50</v>
      </c>
      <c r="J1621" s="20" t="s">
        <v>61</v>
      </c>
      <c r="K1621" s="12" t="s">
        <v>23</v>
      </c>
      <c r="L1621" s="8" t="str">
        <f t="shared" si="50"/>
        <v>Rochester_MN</v>
      </c>
      <c r="M1621" s="9" t="str">
        <f t="shared" si="51"/>
        <v>-92.4591522216796_Multimodal</v>
      </c>
      <c r="N1621" s="12" t="s">
        <v>23</v>
      </c>
      <c r="O1621" s="5"/>
      <c r="P1621" s="5"/>
      <c r="Q1621">
        <f>VLOOKUP($L1621,LocID!$B$2:$I$966, 7, FALSE)</f>
        <v>-92.459152221679602</v>
      </c>
      <c r="S1621"/>
    </row>
    <row r="1622" spans="1:19" ht="33" x14ac:dyDescent="0.25">
      <c r="A1622" s="5">
        <v>167</v>
      </c>
      <c r="B1622" s="6">
        <v>2015.075</v>
      </c>
      <c r="C1622" s="9" t="s">
        <v>138</v>
      </c>
      <c r="D1622" s="17" t="s">
        <v>3075</v>
      </c>
      <c r="E1622" s="17" t="s">
        <v>3076</v>
      </c>
      <c r="F1622" s="19" t="s">
        <v>3068</v>
      </c>
      <c r="G1622" s="19" t="s">
        <v>3068</v>
      </c>
      <c r="H1622" s="19" t="s">
        <v>198</v>
      </c>
      <c r="I1622" s="8" t="s">
        <v>50</v>
      </c>
      <c r="J1622" s="8" t="s">
        <v>61</v>
      </c>
      <c r="K1622" s="19" t="s">
        <v>23</v>
      </c>
      <c r="L1622" s="8" t="str">
        <f t="shared" si="50"/>
        <v>Rochester_MN</v>
      </c>
      <c r="M1622" s="9" t="str">
        <f t="shared" si="51"/>
        <v>-92.4591522216796_Multimodal</v>
      </c>
      <c r="N1622" s="19" t="s">
        <v>23</v>
      </c>
      <c r="O1622" s="5"/>
      <c r="P1622" s="5"/>
      <c r="Q1622">
        <f>VLOOKUP($L1622,LocID!$B$2:$I$966, 7, FALSE)</f>
        <v>-92.459152221679602</v>
      </c>
      <c r="S1622"/>
    </row>
    <row r="1623" spans="1:19" x14ac:dyDescent="0.25">
      <c r="A1623" s="5">
        <v>438</v>
      </c>
      <c r="B1623" s="13">
        <v>2007.1659999999999</v>
      </c>
      <c r="C1623" s="10">
        <v>2007</v>
      </c>
      <c r="D1623" s="10" t="s">
        <v>3077</v>
      </c>
      <c r="E1623" s="10" t="s">
        <v>3078</v>
      </c>
      <c r="F1623" s="10" t="s">
        <v>3068</v>
      </c>
      <c r="G1623" s="10" t="s">
        <v>3068</v>
      </c>
      <c r="H1623" s="10" t="s">
        <v>107</v>
      </c>
      <c r="I1623" s="8" t="s">
        <v>50</v>
      </c>
      <c r="J1623" s="10" t="s">
        <v>51</v>
      </c>
      <c r="K1623" s="10" t="s">
        <v>52</v>
      </c>
      <c r="L1623" s="8" t="str">
        <f t="shared" si="50"/>
        <v>Rochester_NY</v>
      </c>
      <c r="M1623" s="9" t="str">
        <f t="shared" si="51"/>
        <v>-77.6163177490234_Transit</v>
      </c>
      <c r="N1623" s="10" t="s">
        <v>52</v>
      </c>
      <c r="O1623" s="5"/>
      <c r="P1623" s="5"/>
      <c r="Q1623">
        <f>VLOOKUP($L1623,LocID!$B$2:$I$966, 7, FALSE)</f>
        <v>-77.616317749023395</v>
      </c>
      <c r="S1623"/>
    </row>
    <row r="1624" spans="1:19" x14ac:dyDescent="0.25">
      <c r="A1624" s="5">
        <v>1100</v>
      </c>
      <c r="B1624" s="6">
        <v>2010.318</v>
      </c>
      <c r="C1624" s="8" t="s">
        <v>43</v>
      </c>
      <c r="D1624" s="11" t="s">
        <v>3079</v>
      </c>
      <c r="E1624" s="8" t="s">
        <v>3080</v>
      </c>
      <c r="F1624" s="10" t="s">
        <v>3068</v>
      </c>
      <c r="G1624" s="10" t="s">
        <v>3068</v>
      </c>
      <c r="H1624" s="8" t="s">
        <v>107</v>
      </c>
      <c r="I1624" s="8" t="s">
        <v>50</v>
      </c>
      <c r="J1624" s="8" t="s">
        <v>51</v>
      </c>
      <c r="K1624" s="8" t="s">
        <v>98</v>
      </c>
      <c r="L1624" s="8" t="str">
        <f t="shared" si="50"/>
        <v>Rochester_NY</v>
      </c>
      <c r="M1624" s="9" t="str">
        <f t="shared" si="51"/>
        <v>-77.6163177490234_PACT</v>
      </c>
      <c r="N1624" s="8" t="s">
        <v>98</v>
      </c>
      <c r="O1624" s="5"/>
      <c r="P1624" s="5"/>
      <c r="Q1624">
        <f>VLOOKUP($L1624,LocID!$B$2:$I$966, 7, FALSE)</f>
        <v>-77.616317749023395</v>
      </c>
      <c r="S1624"/>
    </row>
    <row r="1625" spans="1:19" x14ac:dyDescent="0.25">
      <c r="A1625" s="5">
        <v>1192</v>
      </c>
      <c r="B1625" s="6">
        <v>2010.663</v>
      </c>
      <c r="C1625" s="8" t="s">
        <v>274</v>
      </c>
      <c r="D1625" s="11" t="s">
        <v>3081</v>
      </c>
      <c r="E1625" s="8" t="s">
        <v>3078</v>
      </c>
      <c r="F1625" s="10" t="s">
        <v>3068</v>
      </c>
      <c r="G1625" s="10" t="s">
        <v>3068</v>
      </c>
      <c r="H1625" s="8" t="s">
        <v>107</v>
      </c>
      <c r="I1625" s="8" t="s">
        <v>50</v>
      </c>
      <c r="J1625" s="8" t="s">
        <v>51</v>
      </c>
      <c r="K1625" s="8" t="s">
        <v>52</v>
      </c>
      <c r="L1625" s="8" t="str">
        <f t="shared" si="50"/>
        <v>Rochester_NY</v>
      </c>
      <c r="M1625" s="9" t="str">
        <f t="shared" si="51"/>
        <v>-77.6163177490234_Transit</v>
      </c>
      <c r="N1625" s="8" t="s">
        <v>52</v>
      </c>
      <c r="O1625" s="5"/>
      <c r="P1625" s="5"/>
      <c r="Q1625">
        <f>VLOOKUP($L1625,LocID!$B$2:$I$966, 7, FALSE)</f>
        <v>-77.616317749023395</v>
      </c>
      <c r="S1625"/>
    </row>
    <row r="1626" spans="1:19" x14ac:dyDescent="0.25">
      <c r="A1626" s="5">
        <v>1602</v>
      </c>
      <c r="B1626" s="6">
        <v>2012.3610000000001</v>
      </c>
      <c r="C1626" s="8" t="s">
        <v>87</v>
      </c>
      <c r="D1626" s="8" t="s">
        <v>3082</v>
      </c>
      <c r="E1626" s="8" t="s">
        <v>3083</v>
      </c>
      <c r="F1626" s="8" t="s">
        <v>3068</v>
      </c>
      <c r="G1626" s="8" t="s">
        <v>3068</v>
      </c>
      <c r="H1626" s="8" t="s">
        <v>107</v>
      </c>
      <c r="I1626" s="8" t="s">
        <v>50</v>
      </c>
      <c r="J1626" s="8" t="s">
        <v>51</v>
      </c>
      <c r="K1626" s="8" t="s">
        <v>52</v>
      </c>
      <c r="L1626" s="8" t="str">
        <f t="shared" si="50"/>
        <v>Rochester_NY</v>
      </c>
      <c r="M1626" s="9" t="str">
        <f t="shared" si="51"/>
        <v>-77.6163177490234_Transit</v>
      </c>
      <c r="N1626" s="8" t="s">
        <v>52</v>
      </c>
      <c r="O1626" s="5"/>
      <c r="P1626" s="5"/>
      <c r="Q1626">
        <f>VLOOKUP($L1626,LocID!$B$2:$I$966, 7, FALSE)</f>
        <v>-77.616317749023395</v>
      </c>
      <c r="S1626"/>
    </row>
    <row r="1627" spans="1:19" ht="33" x14ac:dyDescent="0.25">
      <c r="A1627" s="5">
        <v>1770</v>
      </c>
      <c r="B1627" s="6">
        <v>2012.835</v>
      </c>
      <c r="C1627" s="12" t="s">
        <v>90</v>
      </c>
      <c r="D1627" s="12" t="s">
        <v>3084</v>
      </c>
      <c r="E1627" s="12" t="s">
        <v>3080</v>
      </c>
      <c r="F1627" s="12" t="s">
        <v>3068</v>
      </c>
      <c r="G1627" s="12" t="s">
        <v>3068</v>
      </c>
      <c r="H1627" s="12" t="s">
        <v>107</v>
      </c>
      <c r="I1627" s="8" t="s">
        <v>50</v>
      </c>
      <c r="J1627" s="12" t="s">
        <v>51</v>
      </c>
      <c r="K1627" s="12" t="s">
        <v>72</v>
      </c>
      <c r="L1627" s="8" t="str">
        <f t="shared" si="50"/>
        <v>Rochester_NY</v>
      </c>
      <c r="M1627" s="9" t="str">
        <f t="shared" si="51"/>
        <v>-77.6163177490234_Multimodal</v>
      </c>
      <c r="N1627" s="12" t="s">
        <v>23</v>
      </c>
      <c r="O1627" s="5">
        <v>1</v>
      </c>
      <c r="P1627" s="5"/>
      <c r="Q1627">
        <f>VLOOKUP($L1627,LocID!$B$2:$I$966, 7, FALSE)</f>
        <v>-77.616317749023395</v>
      </c>
      <c r="S1627"/>
    </row>
    <row r="1628" spans="1:19" x14ac:dyDescent="0.25">
      <c r="A1628" s="5">
        <v>2303</v>
      </c>
      <c r="B1628" s="6">
        <v>2014.0234</v>
      </c>
      <c r="C1628" s="19" t="s">
        <v>151</v>
      </c>
      <c r="D1628" s="20" t="s">
        <v>3085</v>
      </c>
      <c r="E1628" s="20" t="s">
        <v>3086</v>
      </c>
      <c r="F1628" s="20" t="s">
        <v>3087</v>
      </c>
      <c r="G1628" s="20" t="s">
        <v>3087</v>
      </c>
      <c r="H1628" s="20" t="s">
        <v>841</v>
      </c>
      <c r="I1628" s="8" t="s">
        <v>50</v>
      </c>
      <c r="J1628" s="20" t="s">
        <v>161</v>
      </c>
      <c r="K1628" s="12" t="s">
        <v>52</v>
      </c>
      <c r="L1628" s="8" t="str">
        <f t="shared" si="50"/>
        <v>Rock Hill_SC</v>
      </c>
      <c r="M1628" s="9" t="str">
        <f t="shared" si="51"/>
        <v>-81.0266799926757_Transit</v>
      </c>
      <c r="N1628" s="12" t="s">
        <v>52</v>
      </c>
      <c r="O1628" s="5"/>
      <c r="P1628" s="5"/>
      <c r="Q1628">
        <f>VLOOKUP($L1628,LocID!$B$2:$I$966, 7, FALSE)</f>
        <v>-81.026679992675696</v>
      </c>
      <c r="S1628"/>
    </row>
    <row r="1629" spans="1:19" ht="33" x14ac:dyDescent="0.25">
      <c r="A1629" s="5">
        <v>2410</v>
      </c>
      <c r="B1629" s="6">
        <v>2014.03</v>
      </c>
      <c r="C1629" s="8" t="s">
        <v>92</v>
      </c>
      <c r="D1629" s="8" t="s">
        <v>3088</v>
      </c>
      <c r="E1629" s="8" t="s">
        <v>3089</v>
      </c>
      <c r="F1629" s="8" t="s">
        <v>3090</v>
      </c>
      <c r="G1629" s="8" t="s">
        <v>3090</v>
      </c>
      <c r="H1629" s="8" t="s">
        <v>208</v>
      </c>
      <c r="I1629" s="8" t="s">
        <v>50</v>
      </c>
      <c r="J1629" s="8" t="s">
        <v>61</v>
      </c>
      <c r="K1629" s="12" t="s">
        <v>23</v>
      </c>
      <c r="L1629" s="8" t="str">
        <f t="shared" si="50"/>
        <v>Rockford_IL</v>
      </c>
      <c r="M1629" s="9" t="str">
        <f t="shared" si="51"/>
        <v>-89.0783462524414_Multimodal</v>
      </c>
      <c r="N1629" s="12" t="s">
        <v>23</v>
      </c>
      <c r="O1629" s="5"/>
      <c r="P1629" s="5"/>
      <c r="Q1629">
        <f>VLOOKUP($L1629,LocID!$B$2:$I$966, 7, FALSE)</f>
        <v>-89.078346252441406</v>
      </c>
      <c r="S1629"/>
    </row>
    <row r="1630" spans="1:19" x14ac:dyDescent="0.25">
      <c r="A1630" s="5">
        <v>630</v>
      </c>
      <c r="B1630" s="6">
        <v>2008.1010000000001</v>
      </c>
      <c r="C1630" s="8" t="s">
        <v>29</v>
      </c>
      <c r="D1630" s="11" t="s">
        <v>3091</v>
      </c>
      <c r="E1630" s="8" t="s">
        <v>3092</v>
      </c>
      <c r="F1630" s="10" t="s">
        <v>3093</v>
      </c>
      <c r="G1630" s="10" t="s">
        <v>3093</v>
      </c>
      <c r="H1630" s="8" t="s">
        <v>192</v>
      </c>
      <c r="I1630" s="8" t="s">
        <v>50</v>
      </c>
      <c r="J1630" s="8" t="s">
        <v>51</v>
      </c>
      <c r="K1630" s="8" t="s">
        <v>98</v>
      </c>
      <c r="L1630" s="8" t="str">
        <f t="shared" si="50"/>
        <v>Rockville_MD</v>
      </c>
      <c r="M1630" s="9" t="str">
        <f t="shared" si="51"/>
        <v>-77.1512374877929_PACT</v>
      </c>
      <c r="N1630" s="8" t="s">
        <v>98</v>
      </c>
      <c r="O1630" s="5"/>
      <c r="P1630" s="5"/>
      <c r="Q1630">
        <f>VLOOKUP($L1630,LocID!$B$2:$I$966, 7, FALSE)</f>
        <v>-77.151237487792898</v>
      </c>
      <c r="S1630"/>
    </row>
    <row r="1631" spans="1:19" ht="33" x14ac:dyDescent="0.25">
      <c r="A1631" s="5">
        <v>1080</v>
      </c>
      <c r="B1631" s="6">
        <v>2010.443</v>
      </c>
      <c r="C1631" s="8" t="s">
        <v>68</v>
      </c>
      <c r="D1631" s="11" t="s">
        <v>3094</v>
      </c>
      <c r="E1631" s="8" t="s">
        <v>3095</v>
      </c>
      <c r="F1631" s="10" t="s">
        <v>3093</v>
      </c>
      <c r="G1631" s="10" t="s">
        <v>3093</v>
      </c>
      <c r="H1631" s="8" t="s">
        <v>192</v>
      </c>
      <c r="I1631" s="8" t="s">
        <v>50</v>
      </c>
      <c r="J1631" s="8" t="s">
        <v>51</v>
      </c>
      <c r="K1631" s="8" t="s">
        <v>23</v>
      </c>
      <c r="L1631" s="8" t="str">
        <f t="shared" si="50"/>
        <v>Rockville_MD</v>
      </c>
      <c r="M1631" s="9" t="str">
        <f t="shared" si="51"/>
        <v>-77.1512374877929_Multimodal</v>
      </c>
      <c r="N1631" s="8" t="s">
        <v>23</v>
      </c>
      <c r="O1631" s="5"/>
      <c r="P1631" s="5"/>
      <c r="Q1631">
        <f>VLOOKUP($L1631,LocID!$B$2:$I$966, 7, FALSE)</f>
        <v>-77.151237487792898</v>
      </c>
      <c r="S1631"/>
    </row>
    <row r="1632" spans="1:19" ht="33" x14ac:dyDescent="0.25">
      <c r="A1632" s="5">
        <v>2392</v>
      </c>
      <c r="B1632" s="6">
        <v>2014.0500999999999</v>
      </c>
      <c r="C1632" s="8" t="s">
        <v>92</v>
      </c>
      <c r="D1632" s="8" t="s">
        <v>3096</v>
      </c>
      <c r="E1632" s="8" t="s">
        <v>3097</v>
      </c>
      <c r="F1632" s="8" t="s">
        <v>3093</v>
      </c>
      <c r="G1632" s="8" t="s">
        <v>3093</v>
      </c>
      <c r="H1632" s="8" t="s">
        <v>192</v>
      </c>
      <c r="I1632" s="8" t="s">
        <v>50</v>
      </c>
      <c r="J1632" s="8" t="s">
        <v>51</v>
      </c>
      <c r="K1632" s="12" t="s">
        <v>23</v>
      </c>
      <c r="L1632" s="8" t="str">
        <f t="shared" si="50"/>
        <v>Rockville_MD</v>
      </c>
      <c r="M1632" s="9" t="str">
        <f t="shared" si="51"/>
        <v>-77.1512374877929_Multimodal</v>
      </c>
      <c r="N1632" s="12" t="s">
        <v>23</v>
      </c>
      <c r="O1632" s="5"/>
      <c r="P1632" s="5"/>
      <c r="Q1632">
        <f>VLOOKUP($L1632,LocID!$B$2:$I$966, 7, FALSE)</f>
        <v>-77.151237487792898</v>
      </c>
      <c r="S1632"/>
    </row>
    <row r="1633" spans="1:19" ht="33" x14ac:dyDescent="0.25">
      <c r="A1633" s="5">
        <v>492</v>
      </c>
      <c r="B1633" s="6">
        <v>2006.4760000000001</v>
      </c>
      <c r="C1633" s="8">
        <v>2007</v>
      </c>
      <c r="D1633" s="8" t="s">
        <v>3098</v>
      </c>
      <c r="E1633" s="8" t="s">
        <v>3099</v>
      </c>
      <c r="F1633" s="10" t="s">
        <v>3100</v>
      </c>
      <c r="G1633" s="10" t="s">
        <v>3100</v>
      </c>
      <c r="H1633" s="8" t="s">
        <v>76</v>
      </c>
      <c r="I1633" s="8" t="s">
        <v>50</v>
      </c>
      <c r="J1633" s="10" t="s">
        <v>77</v>
      </c>
      <c r="K1633" s="8" t="s">
        <v>26</v>
      </c>
      <c r="L1633" s="8" t="str">
        <f t="shared" si="50"/>
        <v>Rodeo_CA</v>
      </c>
      <c r="M1633" s="9" t="str">
        <f t="shared" si="51"/>
        <v>-122.266983032226_Parking and TDM</v>
      </c>
      <c r="N1633" s="8" t="s">
        <v>26</v>
      </c>
      <c r="O1633" s="5"/>
      <c r="P1633" s="5"/>
      <c r="Q1633">
        <f>VLOOKUP($L1633,LocID!$B$2:$I$966, 7, FALSE)</f>
        <v>-122.26698303222599</v>
      </c>
      <c r="S1633"/>
    </row>
    <row r="1634" spans="1:19" x14ac:dyDescent="0.25">
      <c r="A1634" s="5">
        <v>1011</v>
      </c>
      <c r="B1634" s="6">
        <v>2010.354</v>
      </c>
      <c r="C1634" s="8" t="s">
        <v>82</v>
      </c>
      <c r="D1634" s="11" t="s">
        <v>3101</v>
      </c>
      <c r="E1634" s="8" t="s">
        <v>3102</v>
      </c>
      <c r="F1634" s="10" t="s">
        <v>3103</v>
      </c>
      <c r="G1634" s="10" t="s">
        <v>3103</v>
      </c>
      <c r="H1634" s="8" t="s">
        <v>660</v>
      </c>
      <c r="I1634" s="8" t="s">
        <v>50</v>
      </c>
      <c r="J1634" s="8" t="s">
        <v>245</v>
      </c>
      <c r="K1634" s="8" t="s">
        <v>52</v>
      </c>
      <c r="L1634" s="8" t="str">
        <f t="shared" si="50"/>
        <v>Roosevelt_UT</v>
      </c>
      <c r="M1634" s="9" t="str">
        <f t="shared" si="51"/>
        <v>-109.989570617675_Transit</v>
      </c>
      <c r="N1634" s="8" t="s">
        <v>52</v>
      </c>
      <c r="O1634" s="5"/>
      <c r="P1634" s="5"/>
      <c r="Q1634">
        <f>VLOOKUP($L1634,LocID!$B$2:$I$966, 7, FALSE)</f>
        <v>-109.989570617675</v>
      </c>
      <c r="S1634"/>
    </row>
    <row r="1635" spans="1:19" ht="33" x14ac:dyDescent="0.25">
      <c r="A1635" s="5">
        <v>1534</v>
      </c>
      <c r="B1635" s="6">
        <v>2012.027</v>
      </c>
      <c r="C1635" s="8" t="s">
        <v>147</v>
      </c>
      <c r="D1635" s="8" t="s">
        <v>3104</v>
      </c>
      <c r="E1635" s="8" t="s">
        <v>3105</v>
      </c>
      <c r="F1635" s="10" t="s">
        <v>3106</v>
      </c>
      <c r="G1635" s="10" t="s">
        <v>3106</v>
      </c>
      <c r="H1635" s="8" t="s">
        <v>165</v>
      </c>
      <c r="I1635" s="8" t="s">
        <v>50</v>
      </c>
      <c r="J1635" s="8" t="s">
        <v>161</v>
      </c>
      <c r="K1635" s="8" t="s">
        <v>26</v>
      </c>
      <c r="L1635" s="8" t="str">
        <f t="shared" si="50"/>
        <v>Rosemary Beach_FL</v>
      </c>
      <c r="M1635" s="9" t="str">
        <f t="shared" si="51"/>
        <v>-86.0158004760742_Parking and tdm</v>
      </c>
      <c r="N1635" s="8" t="s">
        <v>428</v>
      </c>
      <c r="O1635" s="5"/>
      <c r="P1635" s="5"/>
      <c r="Q1635">
        <f>VLOOKUP($L1635,LocID!$B$2:$I$966, 7, FALSE)</f>
        <v>-86.015800476074205</v>
      </c>
      <c r="S1635"/>
    </row>
    <row r="1636" spans="1:19" ht="33" x14ac:dyDescent="0.25">
      <c r="A1636" s="5">
        <v>745</v>
      </c>
      <c r="B1636" s="6">
        <v>2008.4770000000001</v>
      </c>
      <c r="C1636" s="8" t="s">
        <v>37</v>
      </c>
      <c r="D1636" s="11" t="s">
        <v>3107</v>
      </c>
      <c r="E1636" s="8" t="s">
        <v>3108</v>
      </c>
      <c r="F1636" s="10" t="s">
        <v>3109</v>
      </c>
      <c r="G1636" s="10" t="s">
        <v>3109</v>
      </c>
      <c r="H1636" s="8" t="s">
        <v>76</v>
      </c>
      <c r="I1636" s="8" t="s">
        <v>50</v>
      </c>
      <c r="J1636" s="8" t="s">
        <v>77</v>
      </c>
      <c r="K1636" s="8" t="s">
        <v>23</v>
      </c>
      <c r="L1636" s="8" t="str">
        <f t="shared" si="50"/>
        <v>Ross_CA</v>
      </c>
      <c r="M1636" s="9" t="str">
        <f t="shared" si="51"/>
        <v>-122.555938720703_Multimodal</v>
      </c>
      <c r="N1636" s="8" t="s">
        <v>23</v>
      </c>
      <c r="O1636" s="5"/>
      <c r="P1636" s="5"/>
      <c r="Q1636">
        <f>VLOOKUP($L1636,LocID!$B$2:$I$966, 7, FALSE)</f>
        <v>-122.555938720703</v>
      </c>
      <c r="S1636"/>
    </row>
    <row r="1637" spans="1:19" ht="33" x14ac:dyDescent="0.25">
      <c r="A1637" s="5">
        <v>2464</v>
      </c>
      <c r="B1637" s="6">
        <v>2014.1054999999999</v>
      </c>
      <c r="C1637" s="8" t="s">
        <v>173</v>
      </c>
      <c r="D1637" s="16" t="s">
        <v>3110</v>
      </c>
      <c r="E1637" s="16" t="s">
        <v>3111</v>
      </c>
      <c r="F1637" s="8" t="s">
        <v>3112</v>
      </c>
      <c r="G1637" s="8" t="s">
        <v>3112</v>
      </c>
      <c r="H1637" s="8" t="s">
        <v>160</v>
      </c>
      <c r="I1637" s="8" t="s">
        <v>50</v>
      </c>
      <c r="J1637" s="8" t="s">
        <v>161</v>
      </c>
      <c r="K1637" s="12" t="s">
        <v>23</v>
      </c>
      <c r="L1637" s="8" t="str">
        <f t="shared" si="50"/>
        <v>Roswell_GA</v>
      </c>
      <c r="M1637" s="9" t="str">
        <f t="shared" si="51"/>
        <v>-84.3602981567382_Multimodal</v>
      </c>
      <c r="N1637" s="12" t="s">
        <v>23</v>
      </c>
      <c r="O1637" s="5"/>
      <c r="P1637" s="5"/>
      <c r="Q1637">
        <f>VLOOKUP($L1637,LocID!$B$2:$I$966, 7, FALSE)</f>
        <v>-84.360298156738196</v>
      </c>
      <c r="S1637"/>
    </row>
    <row r="1638" spans="1:19" x14ac:dyDescent="0.25">
      <c r="A1638" s="5">
        <v>2520</v>
      </c>
      <c r="B1638" s="6">
        <v>2014.0992000000001</v>
      </c>
      <c r="C1638" s="8" t="s">
        <v>173</v>
      </c>
      <c r="D1638" s="16" t="s">
        <v>3113</v>
      </c>
      <c r="E1638" s="16" t="s">
        <v>3114</v>
      </c>
      <c r="F1638" s="8" t="s">
        <v>3115</v>
      </c>
      <c r="G1638" s="8" t="s">
        <v>3115</v>
      </c>
      <c r="H1638" s="8" t="s">
        <v>219</v>
      </c>
      <c r="I1638" s="8" t="s">
        <v>50</v>
      </c>
      <c r="J1638" s="8" t="s">
        <v>220</v>
      </c>
      <c r="K1638" s="12" t="s">
        <v>52</v>
      </c>
      <c r="L1638" s="8" t="str">
        <f t="shared" si="50"/>
        <v>Round Rock_TX</v>
      </c>
      <c r="M1638" s="9" t="str">
        <f t="shared" si="51"/>
        <v>-97.6772232055664_Transit</v>
      </c>
      <c r="N1638" s="12" t="s">
        <v>52</v>
      </c>
      <c r="O1638" s="5"/>
      <c r="P1638" s="5"/>
      <c r="Q1638">
        <f>VLOOKUP($L1638,LocID!$B$2:$I$966, 7, FALSE)</f>
        <v>-97.677223205566406</v>
      </c>
      <c r="S1638"/>
    </row>
    <row r="1639" spans="1:19" x14ac:dyDescent="0.25">
      <c r="A1639" s="5">
        <v>487</v>
      </c>
      <c r="B1639" s="13">
        <v>2007.3150000000001</v>
      </c>
      <c r="C1639" s="10">
        <v>2007</v>
      </c>
      <c r="D1639" s="10" t="s">
        <v>3116</v>
      </c>
      <c r="E1639" s="10" t="s">
        <v>3117</v>
      </c>
      <c r="F1639" s="10" t="s">
        <v>3118</v>
      </c>
      <c r="G1639" s="10" t="s">
        <v>3118</v>
      </c>
      <c r="H1639" s="10" t="s">
        <v>732</v>
      </c>
      <c r="I1639" s="8" t="s">
        <v>50</v>
      </c>
      <c r="J1639" s="10" t="s">
        <v>51</v>
      </c>
      <c r="K1639" s="10" t="s">
        <v>52</v>
      </c>
      <c r="L1639" s="8" t="str">
        <f t="shared" si="50"/>
        <v>Rutland_VT</v>
      </c>
      <c r="M1639" s="9" t="str">
        <f t="shared" si="51"/>
        <v>-73.0145874023437_Transit</v>
      </c>
      <c r="N1639" s="10" t="s">
        <v>52</v>
      </c>
      <c r="O1639" s="5"/>
      <c r="P1639" s="5"/>
      <c r="Q1639">
        <f>VLOOKUP($L1639,LocID!$B$2:$I$966, 7, FALSE)</f>
        <v>-73.014587402343693</v>
      </c>
      <c r="S1639"/>
    </row>
    <row r="1640" spans="1:19" x14ac:dyDescent="0.25">
      <c r="A1640" s="5">
        <v>764</v>
      </c>
      <c r="B1640" s="6">
        <v>2009.193</v>
      </c>
      <c r="C1640" s="8" t="s">
        <v>39</v>
      </c>
      <c r="D1640" s="11" t="s">
        <v>3119</v>
      </c>
      <c r="E1640" s="8" t="s">
        <v>3117</v>
      </c>
      <c r="F1640" s="10" t="s">
        <v>3118</v>
      </c>
      <c r="G1640" s="10" t="s">
        <v>3118</v>
      </c>
      <c r="H1640" s="8" t="s">
        <v>732</v>
      </c>
      <c r="I1640" s="8" t="s">
        <v>50</v>
      </c>
      <c r="J1640" s="8" t="s">
        <v>55</v>
      </c>
      <c r="K1640" s="8" t="s">
        <v>52</v>
      </c>
      <c r="L1640" s="8" t="str">
        <f t="shared" si="50"/>
        <v>Rutland_VT</v>
      </c>
      <c r="M1640" s="9" t="str">
        <f t="shared" si="51"/>
        <v>-73.0145874023437_Transit</v>
      </c>
      <c r="N1640" s="8" t="s">
        <v>52</v>
      </c>
      <c r="O1640" s="5"/>
      <c r="P1640" s="5"/>
      <c r="Q1640">
        <f>VLOOKUP($L1640,LocID!$B$2:$I$966, 7, FALSE)</f>
        <v>-73.014587402343693</v>
      </c>
      <c r="S1640"/>
    </row>
    <row r="1641" spans="1:19" x14ac:dyDescent="0.25">
      <c r="A1641" s="5">
        <v>896</v>
      </c>
      <c r="B1641" s="6">
        <v>2009.4960000000001</v>
      </c>
      <c r="C1641" s="8" t="s">
        <v>56</v>
      </c>
      <c r="D1641" s="11" t="s">
        <v>3120</v>
      </c>
      <c r="E1641" s="8" t="s">
        <v>3117</v>
      </c>
      <c r="F1641" s="10" t="s">
        <v>3118</v>
      </c>
      <c r="G1641" s="10" t="s">
        <v>3118</v>
      </c>
      <c r="H1641" s="8" t="s">
        <v>732</v>
      </c>
      <c r="I1641" s="8" t="s">
        <v>50</v>
      </c>
      <c r="J1641" s="8" t="s">
        <v>51</v>
      </c>
      <c r="K1641" s="8" t="s">
        <v>52</v>
      </c>
      <c r="L1641" s="8" t="str">
        <f t="shared" si="50"/>
        <v>Rutland_VT</v>
      </c>
      <c r="M1641" s="9" t="str">
        <f t="shared" si="51"/>
        <v>-73.0145874023437_Transit</v>
      </c>
      <c r="N1641" s="8" t="s">
        <v>52</v>
      </c>
      <c r="O1641" s="5"/>
      <c r="P1641" s="5"/>
      <c r="Q1641">
        <f>VLOOKUP($L1641,LocID!$B$2:$I$966, 7, FALSE)</f>
        <v>-73.014587402343693</v>
      </c>
      <c r="S1641"/>
    </row>
    <row r="1642" spans="1:19" x14ac:dyDescent="0.25">
      <c r="A1642" s="5">
        <v>440</v>
      </c>
      <c r="B1642" s="6">
        <v>2007.0319999999999</v>
      </c>
      <c r="C1642" s="8">
        <v>2007</v>
      </c>
      <c r="D1642" s="8" t="s">
        <v>3121</v>
      </c>
      <c r="E1642" s="8" t="s">
        <v>3122</v>
      </c>
      <c r="F1642" s="10" t="s">
        <v>3123</v>
      </c>
      <c r="G1642" s="10" t="s">
        <v>3123</v>
      </c>
      <c r="H1642" s="8" t="s">
        <v>76</v>
      </c>
      <c r="I1642" s="8" t="s">
        <v>50</v>
      </c>
      <c r="J1642" s="10" t="s">
        <v>77</v>
      </c>
      <c r="K1642" s="8" t="s">
        <v>98</v>
      </c>
      <c r="L1642" s="8" t="str">
        <f t="shared" si="50"/>
        <v>Sacramento_CA</v>
      </c>
      <c r="M1642" s="9" t="str">
        <f t="shared" si="51"/>
        <v>-122.27001953125_PACT</v>
      </c>
      <c r="N1642" s="8" t="s">
        <v>98</v>
      </c>
      <c r="O1642" s="5"/>
      <c r="P1642" s="5"/>
      <c r="Q1642">
        <f>VLOOKUP($L1642,LocID!$B$2:$I$966, 7, FALSE)</f>
        <v>-122.27001953125</v>
      </c>
      <c r="S1642"/>
    </row>
    <row r="1643" spans="1:19" x14ac:dyDescent="0.25">
      <c r="A1643" s="5">
        <v>513</v>
      </c>
      <c r="B1643" s="13">
        <v>2008.001</v>
      </c>
      <c r="C1643" s="8" t="s">
        <v>535</v>
      </c>
      <c r="D1643" s="11" t="s">
        <v>3124</v>
      </c>
      <c r="E1643" s="8" t="s">
        <v>3122</v>
      </c>
      <c r="F1643" s="10" t="s">
        <v>3123</v>
      </c>
      <c r="G1643" s="10" t="s">
        <v>3123</v>
      </c>
      <c r="H1643" s="8" t="s">
        <v>76</v>
      </c>
      <c r="I1643" s="8" t="s">
        <v>50</v>
      </c>
      <c r="J1643" s="8" t="s">
        <v>77</v>
      </c>
      <c r="K1643" s="8" t="s">
        <v>52</v>
      </c>
      <c r="L1643" s="8" t="str">
        <f t="shared" si="50"/>
        <v>Sacramento_CA</v>
      </c>
      <c r="M1643" s="9" t="str">
        <f t="shared" si="51"/>
        <v>-122.27001953125_Transit</v>
      </c>
      <c r="N1643" s="8" t="s">
        <v>52</v>
      </c>
      <c r="O1643" s="5"/>
      <c r="P1643" s="5"/>
      <c r="Q1643">
        <f>VLOOKUP($L1643,LocID!$B$2:$I$966, 7, FALSE)</f>
        <v>-122.27001953125</v>
      </c>
      <c r="S1643"/>
    </row>
    <row r="1644" spans="1:19" ht="33" x14ac:dyDescent="0.25">
      <c r="A1644" s="5">
        <v>545</v>
      </c>
      <c r="B1644" s="6">
        <v>2008.1189999999999</v>
      </c>
      <c r="C1644" s="8" t="s">
        <v>104</v>
      </c>
      <c r="D1644" s="11" t="s">
        <v>3125</v>
      </c>
      <c r="E1644" s="8" t="s">
        <v>3126</v>
      </c>
      <c r="F1644" s="10" t="s">
        <v>3123</v>
      </c>
      <c r="G1644" s="10" t="s">
        <v>3123</v>
      </c>
      <c r="H1644" s="8" t="s">
        <v>76</v>
      </c>
      <c r="I1644" s="8" t="s">
        <v>50</v>
      </c>
      <c r="J1644" s="8" t="s">
        <v>77</v>
      </c>
      <c r="K1644" s="8" t="s">
        <v>23</v>
      </c>
      <c r="L1644" s="8" t="str">
        <f t="shared" si="50"/>
        <v>Sacramento_CA</v>
      </c>
      <c r="M1644" s="9" t="str">
        <f t="shared" si="51"/>
        <v>-122.27001953125_Multimodal</v>
      </c>
      <c r="N1644" s="8" t="s">
        <v>23</v>
      </c>
      <c r="O1644" s="5"/>
      <c r="P1644" s="5"/>
      <c r="Q1644">
        <f>VLOOKUP($L1644,LocID!$B$2:$I$966, 7, FALSE)</f>
        <v>-122.27001953125</v>
      </c>
      <c r="S1644"/>
    </row>
    <row r="1645" spans="1:19" ht="22.5" x14ac:dyDescent="0.25">
      <c r="A1645" s="5">
        <v>574</v>
      </c>
      <c r="B1645" s="6">
        <v>2008.4059999999999</v>
      </c>
      <c r="C1645" s="8" t="s">
        <v>104</v>
      </c>
      <c r="D1645" s="11" t="s">
        <v>3127</v>
      </c>
      <c r="E1645" s="8" t="s">
        <v>3128</v>
      </c>
      <c r="F1645" s="10" t="s">
        <v>3123</v>
      </c>
      <c r="G1645" s="10" t="s">
        <v>3123</v>
      </c>
      <c r="H1645" s="8" t="s">
        <v>76</v>
      </c>
      <c r="I1645" s="8" t="s">
        <v>50</v>
      </c>
      <c r="J1645" s="8" t="s">
        <v>77</v>
      </c>
      <c r="K1645" s="8" t="s">
        <v>26</v>
      </c>
      <c r="L1645" s="8" t="str">
        <f t="shared" si="50"/>
        <v>Sacramento_CA</v>
      </c>
      <c r="M1645" s="9" t="str">
        <f t="shared" si="51"/>
        <v>-122.27001953125_Parking and TDM</v>
      </c>
      <c r="N1645" s="8" t="s">
        <v>26</v>
      </c>
      <c r="O1645" s="5"/>
      <c r="P1645" s="5"/>
      <c r="Q1645">
        <f>VLOOKUP($L1645,LocID!$B$2:$I$966, 7, FALSE)</f>
        <v>-122.27001953125</v>
      </c>
      <c r="S1645"/>
    </row>
    <row r="1646" spans="1:19" x14ac:dyDescent="0.25">
      <c r="A1646" s="5">
        <v>599</v>
      </c>
      <c r="B1646" s="6">
        <v>2008.2660000000001</v>
      </c>
      <c r="C1646" s="8" t="s">
        <v>29</v>
      </c>
      <c r="D1646" s="11" t="s">
        <v>3129</v>
      </c>
      <c r="E1646" s="8" t="s">
        <v>3126</v>
      </c>
      <c r="F1646" s="10" t="s">
        <v>3123</v>
      </c>
      <c r="G1646" s="10" t="s">
        <v>3123</v>
      </c>
      <c r="H1646" s="8" t="s">
        <v>76</v>
      </c>
      <c r="I1646" s="8" t="s">
        <v>50</v>
      </c>
      <c r="J1646" s="8" t="s">
        <v>77</v>
      </c>
      <c r="K1646" s="8" t="s">
        <v>52</v>
      </c>
      <c r="L1646" s="8" t="str">
        <f t="shared" si="50"/>
        <v>Sacramento_CA</v>
      </c>
      <c r="M1646" s="9" t="str">
        <f t="shared" si="51"/>
        <v>-122.27001953125_Transit</v>
      </c>
      <c r="N1646" s="8" t="s">
        <v>52</v>
      </c>
      <c r="O1646" s="5"/>
      <c r="P1646" s="5"/>
      <c r="Q1646">
        <f>VLOOKUP($L1646,LocID!$B$2:$I$966, 7, FALSE)</f>
        <v>-122.27001953125</v>
      </c>
      <c r="S1646"/>
    </row>
    <row r="1647" spans="1:19" x14ac:dyDescent="0.25">
      <c r="A1647" s="5">
        <v>635</v>
      </c>
      <c r="B1647" s="6">
        <v>2008.2370000000001</v>
      </c>
      <c r="C1647" s="8" t="s">
        <v>29</v>
      </c>
      <c r="D1647" s="11" t="s">
        <v>3130</v>
      </c>
      <c r="E1647" s="8" t="s">
        <v>3122</v>
      </c>
      <c r="F1647" s="10" t="s">
        <v>3123</v>
      </c>
      <c r="G1647" s="10" t="s">
        <v>3123</v>
      </c>
      <c r="H1647" s="8" t="s">
        <v>76</v>
      </c>
      <c r="I1647" s="8" t="s">
        <v>50</v>
      </c>
      <c r="J1647" s="8" t="s">
        <v>77</v>
      </c>
      <c r="K1647" s="8" t="s">
        <v>52</v>
      </c>
      <c r="L1647" s="8" t="str">
        <f t="shared" si="50"/>
        <v>Sacramento_CA</v>
      </c>
      <c r="M1647" s="9" t="str">
        <f t="shared" si="51"/>
        <v>-122.27001953125_Transit</v>
      </c>
      <c r="N1647" s="8" t="s">
        <v>52</v>
      </c>
      <c r="O1647" s="5"/>
      <c r="P1647" s="5"/>
      <c r="Q1647">
        <f>VLOOKUP($L1647,LocID!$B$2:$I$966, 7, FALSE)</f>
        <v>-122.27001953125</v>
      </c>
      <c r="S1647"/>
    </row>
    <row r="1648" spans="1:19" ht="33" x14ac:dyDescent="0.25">
      <c r="A1648" s="5">
        <v>710</v>
      </c>
      <c r="B1648" s="6">
        <v>2009.0609999999999</v>
      </c>
      <c r="C1648" s="8" t="s">
        <v>37</v>
      </c>
      <c r="D1648" s="11" t="s">
        <v>3131</v>
      </c>
      <c r="E1648" s="8" t="s">
        <v>3132</v>
      </c>
      <c r="F1648" s="10" t="s">
        <v>3123</v>
      </c>
      <c r="G1648" s="10" t="s">
        <v>3123</v>
      </c>
      <c r="H1648" s="8" t="s">
        <v>76</v>
      </c>
      <c r="I1648" s="8" t="s">
        <v>50</v>
      </c>
      <c r="J1648" s="8" t="s">
        <v>77</v>
      </c>
      <c r="K1648" s="8" t="s">
        <v>23</v>
      </c>
      <c r="L1648" s="8" t="str">
        <f t="shared" si="50"/>
        <v>Sacramento_CA</v>
      </c>
      <c r="M1648" s="9" t="str">
        <f t="shared" si="51"/>
        <v>-122.27001953125_Multimodal</v>
      </c>
      <c r="N1648" s="8" t="s">
        <v>23</v>
      </c>
      <c r="O1648" s="5"/>
      <c r="P1648" s="5"/>
      <c r="Q1648">
        <f>VLOOKUP($L1648,LocID!$B$2:$I$966, 7, FALSE)</f>
        <v>-122.27001953125</v>
      </c>
      <c r="S1648"/>
    </row>
    <row r="1649" spans="1:19" x14ac:dyDescent="0.25">
      <c r="A1649" s="5">
        <v>712</v>
      </c>
      <c r="B1649" s="6">
        <v>2009.173</v>
      </c>
      <c r="C1649" s="8" t="s">
        <v>37</v>
      </c>
      <c r="D1649" s="11" t="s">
        <v>3133</v>
      </c>
      <c r="E1649" s="8" t="s">
        <v>3122</v>
      </c>
      <c r="F1649" s="10" t="s">
        <v>3123</v>
      </c>
      <c r="G1649" s="10" t="s">
        <v>3123</v>
      </c>
      <c r="H1649" s="8" t="s">
        <v>76</v>
      </c>
      <c r="I1649" s="8" t="s">
        <v>50</v>
      </c>
      <c r="J1649" s="8" t="s">
        <v>77</v>
      </c>
      <c r="K1649" s="8" t="s">
        <v>52</v>
      </c>
      <c r="L1649" s="8" t="str">
        <f t="shared" si="50"/>
        <v>Sacramento_CA</v>
      </c>
      <c r="M1649" s="9" t="str">
        <f t="shared" si="51"/>
        <v>-122.27001953125_Transit</v>
      </c>
      <c r="N1649" s="8" t="s">
        <v>52</v>
      </c>
      <c r="O1649" s="5"/>
      <c r="P1649" s="5"/>
      <c r="Q1649">
        <f>VLOOKUP($L1649,LocID!$B$2:$I$966, 7, FALSE)</f>
        <v>-122.27001953125</v>
      </c>
      <c r="S1649"/>
    </row>
    <row r="1650" spans="1:19" x14ac:dyDescent="0.25">
      <c r="A1650" s="5">
        <v>731</v>
      </c>
      <c r="B1650" s="6">
        <v>2009.1369999999999</v>
      </c>
      <c r="C1650" s="8" t="s">
        <v>37</v>
      </c>
      <c r="D1650" s="11" t="s">
        <v>3134</v>
      </c>
      <c r="E1650" s="8" t="s">
        <v>2396</v>
      </c>
      <c r="F1650" s="10" t="s">
        <v>3123</v>
      </c>
      <c r="G1650" s="10" t="s">
        <v>3123</v>
      </c>
      <c r="H1650" s="8" t="s">
        <v>76</v>
      </c>
      <c r="I1650" s="8" t="s">
        <v>50</v>
      </c>
      <c r="J1650" s="8" t="s">
        <v>77</v>
      </c>
      <c r="K1650" s="8" t="s">
        <v>52</v>
      </c>
      <c r="L1650" s="8" t="str">
        <f t="shared" si="50"/>
        <v>Sacramento_CA</v>
      </c>
      <c r="M1650" s="9" t="str">
        <f t="shared" si="51"/>
        <v>-122.27001953125_Transit</v>
      </c>
      <c r="N1650" s="8" t="s">
        <v>52</v>
      </c>
      <c r="O1650" s="5"/>
      <c r="P1650" s="5"/>
      <c r="Q1650">
        <f>VLOOKUP($L1650,LocID!$B$2:$I$966, 7, FALSE)</f>
        <v>-122.27001953125</v>
      </c>
      <c r="S1650"/>
    </row>
    <row r="1651" spans="1:19" ht="33" x14ac:dyDescent="0.25">
      <c r="A1651" s="5">
        <v>942</v>
      </c>
      <c r="B1651" s="6">
        <v>2010.164</v>
      </c>
      <c r="C1651" s="8" t="s">
        <v>204</v>
      </c>
      <c r="D1651" s="11" t="s">
        <v>3135</v>
      </c>
      <c r="E1651" s="8" t="s">
        <v>3136</v>
      </c>
      <c r="F1651" s="10" t="s">
        <v>3123</v>
      </c>
      <c r="G1651" s="10" t="s">
        <v>3123</v>
      </c>
      <c r="H1651" s="8" t="s">
        <v>76</v>
      </c>
      <c r="I1651" s="8" t="s">
        <v>50</v>
      </c>
      <c r="J1651" s="8" t="s">
        <v>77</v>
      </c>
      <c r="K1651" s="8" t="s">
        <v>23</v>
      </c>
      <c r="L1651" s="8" t="str">
        <f t="shared" si="50"/>
        <v>Sacramento_CA</v>
      </c>
      <c r="M1651" s="9" t="str">
        <f t="shared" si="51"/>
        <v>-122.27001953125_Multimodal</v>
      </c>
      <c r="N1651" s="8" t="s">
        <v>23</v>
      </c>
      <c r="O1651" s="5"/>
      <c r="P1651" s="5"/>
      <c r="Q1651">
        <f>VLOOKUP($L1651,LocID!$B$2:$I$966, 7, FALSE)</f>
        <v>-122.27001953125</v>
      </c>
      <c r="S1651"/>
    </row>
    <row r="1652" spans="1:19" ht="22.5" x14ac:dyDescent="0.25">
      <c r="A1652" s="5">
        <v>955</v>
      </c>
      <c r="B1652" s="6">
        <v>2010.0229999999999</v>
      </c>
      <c r="C1652" s="8" t="s">
        <v>204</v>
      </c>
      <c r="D1652" s="11" t="s">
        <v>3137</v>
      </c>
      <c r="E1652" s="8" t="s">
        <v>3138</v>
      </c>
      <c r="F1652" s="10" t="s">
        <v>3123</v>
      </c>
      <c r="G1652" s="10" t="s">
        <v>3123</v>
      </c>
      <c r="H1652" s="8" t="s">
        <v>76</v>
      </c>
      <c r="I1652" s="8" t="s">
        <v>50</v>
      </c>
      <c r="J1652" s="8" t="s">
        <v>77</v>
      </c>
      <c r="K1652" s="8" t="s">
        <v>26</v>
      </c>
      <c r="L1652" s="8" t="str">
        <f t="shared" si="50"/>
        <v>Sacramento_CA</v>
      </c>
      <c r="M1652" s="9" t="str">
        <f t="shared" si="51"/>
        <v>-122.27001953125_Parking and TDM</v>
      </c>
      <c r="N1652" s="8" t="s">
        <v>26</v>
      </c>
      <c r="O1652" s="5"/>
      <c r="P1652" s="5"/>
      <c r="Q1652">
        <f>VLOOKUP($L1652,LocID!$B$2:$I$966, 7, FALSE)</f>
        <v>-122.27001953125</v>
      </c>
      <c r="S1652"/>
    </row>
    <row r="1653" spans="1:19" x14ac:dyDescent="0.25">
      <c r="A1653" s="5">
        <v>959</v>
      </c>
      <c r="B1653" s="6">
        <v>2010.0119999999999</v>
      </c>
      <c r="C1653" s="8" t="s">
        <v>204</v>
      </c>
      <c r="D1653" s="11" t="s">
        <v>3139</v>
      </c>
      <c r="E1653" s="8" t="s">
        <v>3122</v>
      </c>
      <c r="F1653" s="10" t="s">
        <v>3123</v>
      </c>
      <c r="G1653" s="10" t="s">
        <v>3123</v>
      </c>
      <c r="H1653" s="8" t="s">
        <v>76</v>
      </c>
      <c r="I1653" s="8" t="s">
        <v>50</v>
      </c>
      <c r="J1653" s="8" t="s">
        <v>77</v>
      </c>
      <c r="K1653" s="8" t="s">
        <v>52</v>
      </c>
      <c r="L1653" s="8" t="str">
        <f t="shared" si="50"/>
        <v>Sacramento_CA</v>
      </c>
      <c r="M1653" s="9" t="str">
        <f t="shared" si="51"/>
        <v>-122.27001953125_Transit</v>
      </c>
      <c r="N1653" s="8" t="s">
        <v>52</v>
      </c>
      <c r="O1653" s="5"/>
      <c r="P1653" s="5"/>
      <c r="Q1653">
        <f>VLOOKUP($L1653,LocID!$B$2:$I$966, 7, FALSE)</f>
        <v>-122.27001953125</v>
      </c>
      <c r="S1653"/>
    </row>
    <row r="1654" spans="1:19" ht="33" x14ac:dyDescent="0.25">
      <c r="A1654" s="5">
        <v>966</v>
      </c>
      <c r="B1654" s="6">
        <v>2009.653</v>
      </c>
      <c r="C1654" s="8" t="s">
        <v>204</v>
      </c>
      <c r="D1654" s="11" t="s">
        <v>3140</v>
      </c>
      <c r="E1654" s="8" t="s">
        <v>3141</v>
      </c>
      <c r="F1654" s="10" t="s">
        <v>3123</v>
      </c>
      <c r="G1654" s="10" t="s">
        <v>3123</v>
      </c>
      <c r="H1654" s="8" t="s">
        <v>76</v>
      </c>
      <c r="I1654" s="8" t="s">
        <v>50</v>
      </c>
      <c r="J1654" s="8" t="s">
        <v>77</v>
      </c>
      <c r="K1654" s="8" t="s">
        <v>23</v>
      </c>
      <c r="L1654" s="8" t="str">
        <f t="shared" si="50"/>
        <v>Sacramento_CA</v>
      </c>
      <c r="M1654" s="9" t="str">
        <f t="shared" si="51"/>
        <v>-122.27001953125_Multimodal</v>
      </c>
      <c r="N1654" s="8" t="s">
        <v>23</v>
      </c>
      <c r="O1654" s="5"/>
      <c r="P1654" s="5"/>
      <c r="Q1654">
        <f>VLOOKUP($L1654,LocID!$B$2:$I$966, 7, FALSE)</f>
        <v>-122.27001953125</v>
      </c>
      <c r="S1654"/>
    </row>
    <row r="1655" spans="1:19" x14ac:dyDescent="0.25">
      <c r="A1655" s="5">
        <v>1034</v>
      </c>
      <c r="B1655" s="6">
        <v>2010.559</v>
      </c>
      <c r="C1655" s="8" t="s">
        <v>68</v>
      </c>
      <c r="D1655" s="11" t="s">
        <v>3142</v>
      </c>
      <c r="E1655" s="8" t="s">
        <v>3143</v>
      </c>
      <c r="F1655" s="10" t="s">
        <v>3123</v>
      </c>
      <c r="G1655" s="10" t="s">
        <v>3123</v>
      </c>
      <c r="H1655" s="8" t="s">
        <v>76</v>
      </c>
      <c r="I1655" s="8" t="s">
        <v>50</v>
      </c>
      <c r="J1655" s="8" t="s">
        <v>77</v>
      </c>
      <c r="K1655" s="8" t="s">
        <v>52</v>
      </c>
      <c r="L1655" s="8" t="str">
        <f t="shared" si="50"/>
        <v>Sacramento_CA</v>
      </c>
      <c r="M1655" s="9" t="str">
        <f t="shared" si="51"/>
        <v>-122.27001953125_Transit</v>
      </c>
      <c r="N1655" s="8" t="s">
        <v>52</v>
      </c>
      <c r="O1655" s="5"/>
      <c r="P1655" s="5"/>
      <c r="Q1655">
        <f>VLOOKUP($L1655,LocID!$B$2:$I$966, 7, FALSE)</f>
        <v>-122.27001953125</v>
      </c>
      <c r="S1655"/>
    </row>
    <row r="1656" spans="1:19" x14ac:dyDescent="0.25">
      <c r="A1656" s="5">
        <v>1057</v>
      </c>
      <c r="B1656" s="6">
        <v>2010.43</v>
      </c>
      <c r="C1656" s="8" t="s">
        <v>68</v>
      </c>
      <c r="D1656" s="11" t="s">
        <v>3144</v>
      </c>
      <c r="E1656" s="8" t="s">
        <v>2396</v>
      </c>
      <c r="F1656" s="10" t="s">
        <v>3123</v>
      </c>
      <c r="G1656" s="10" t="s">
        <v>3123</v>
      </c>
      <c r="H1656" s="8" t="s">
        <v>76</v>
      </c>
      <c r="I1656" s="8" t="s">
        <v>50</v>
      </c>
      <c r="J1656" s="8" t="s">
        <v>77</v>
      </c>
      <c r="K1656" s="8" t="s">
        <v>52</v>
      </c>
      <c r="L1656" s="8" t="str">
        <f t="shared" si="50"/>
        <v>Sacramento_CA</v>
      </c>
      <c r="M1656" s="9" t="str">
        <f t="shared" si="51"/>
        <v>-122.27001953125_Transit</v>
      </c>
      <c r="N1656" s="8" t="s">
        <v>52</v>
      </c>
      <c r="O1656" s="5"/>
      <c r="P1656" s="5"/>
      <c r="Q1656">
        <f>VLOOKUP($L1656,LocID!$B$2:$I$966, 7, FALSE)</f>
        <v>-122.27001953125</v>
      </c>
      <c r="S1656"/>
    </row>
    <row r="1657" spans="1:19" ht="33" x14ac:dyDescent="0.25">
      <c r="A1657" s="5">
        <v>1181</v>
      </c>
      <c r="B1657" s="6">
        <v>2011.028</v>
      </c>
      <c r="C1657" s="8" t="s">
        <v>274</v>
      </c>
      <c r="D1657" s="11" t="s">
        <v>3145</v>
      </c>
      <c r="E1657" s="8" t="s">
        <v>3138</v>
      </c>
      <c r="F1657" s="10" t="s">
        <v>3123</v>
      </c>
      <c r="G1657" s="10" t="s">
        <v>3123</v>
      </c>
      <c r="H1657" s="8" t="s">
        <v>76</v>
      </c>
      <c r="I1657" s="8" t="s">
        <v>50</v>
      </c>
      <c r="J1657" s="8" t="s">
        <v>77</v>
      </c>
      <c r="K1657" s="8" t="s">
        <v>23</v>
      </c>
      <c r="L1657" s="8" t="str">
        <f t="shared" si="50"/>
        <v>Sacramento_CA</v>
      </c>
      <c r="M1657" s="9" t="str">
        <f t="shared" si="51"/>
        <v>-122.27001953125_Multimodal</v>
      </c>
      <c r="N1657" s="8" t="s">
        <v>23</v>
      </c>
      <c r="O1657" s="5"/>
      <c r="P1657" s="5"/>
      <c r="Q1657">
        <f>VLOOKUP($L1657,LocID!$B$2:$I$966, 7, FALSE)</f>
        <v>-122.27001953125</v>
      </c>
      <c r="S1657"/>
    </row>
    <row r="1658" spans="1:19" ht="33" x14ac:dyDescent="0.25">
      <c r="A1658" s="5">
        <v>1284</v>
      </c>
      <c r="B1658" s="6">
        <v>2011.4380000000001</v>
      </c>
      <c r="C1658" s="8" t="s">
        <v>85</v>
      </c>
      <c r="D1658" s="11" t="s">
        <v>3146</v>
      </c>
      <c r="E1658" s="8" t="s">
        <v>3147</v>
      </c>
      <c r="F1658" s="10" t="s">
        <v>3123</v>
      </c>
      <c r="G1658" s="10" t="s">
        <v>3123</v>
      </c>
      <c r="H1658" s="8" t="s">
        <v>76</v>
      </c>
      <c r="I1658" s="8" t="s">
        <v>50</v>
      </c>
      <c r="J1658" s="8" t="s">
        <v>77</v>
      </c>
      <c r="K1658" s="8" t="s">
        <v>23</v>
      </c>
      <c r="L1658" s="8" t="str">
        <f t="shared" si="50"/>
        <v>Sacramento_CA</v>
      </c>
      <c r="M1658" s="9" t="str">
        <f t="shared" si="51"/>
        <v>-122.27001953125_Multimodal</v>
      </c>
      <c r="N1658" s="8" t="s">
        <v>23</v>
      </c>
      <c r="O1658" s="5"/>
      <c r="P1658" s="5"/>
      <c r="Q1658">
        <f>VLOOKUP($L1658,LocID!$B$2:$I$966, 7, FALSE)</f>
        <v>-122.27001953125</v>
      </c>
      <c r="S1658"/>
    </row>
    <row r="1659" spans="1:19" x14ac:dyDescent="0.25">
      <c r="A1659" s="5">
        <v>1287</v>
      </c>
      <c r="B1659" s="6">
        <v>2011.259</v>
      </c>
      <c r="C1659" s="8" t="s">
        <v>85</v>
      </c>
      <c r="D1659" s="11" t="s">
        <v>3148</v>
      </c>
      <c r="E1659" s="8" t="s">
        <v>3122</v>
      </c>
      <c r="F1659" s="10" t="s">
        <v>3123</v>
      </c>
      <c r="G1659" s="10" t="s">
        <v>3123</v>
      </c>
      <c r="H1659" s="8" t="s">
        <v>76</v>
      </c>
      <c r="I1659" s="8" t="s">
        <v>50</v>
      </c>
      <c r="J1659" s="8" t="s">
        <v>77</v>
      </c>
      <c r="K1659" s="8" t="s">
        <v>3149</v>
      </c>
      <c r="L1659" s="8" t="str">
        <f t="shared" si="50"/>
        <v>Sacramento_CA</v>
      </c>
      <c r="M1659" s="9" t="str">
        <f t="shared" si="51"/>
        <v>-122.27001953125_PACt</v>
      </c>
      <c r="N1659" s="8" t="s">
        <v>3149</v>
      </c>
      <c r="O1659" s="5"/>
      <c r="P1659" s="5"/>
      <c r="Q1659">
        <f>VLOOKUP($L1659,LocID!$B$2:$I$966, 7, FALSE)</f>
        <v>-122.27001953125</v>
      </c>
      <c r="S1659"/>
    </row>
    <row r="1660" spans="1:19" ht="33" x14ac:dyDescent="0.25">
      <c r="A1660" s="5">
        <v>1288</v>
      </c>
      <c r="B1660" s="6">
        <v>2011.1659999999999</v>
      </c>
      <c r="C1660" s="8" t="s">
        <v>85</v>
      </c>
      <c r="D1660" s="11" t="s">
        <v>3150</v>
      </c>
      <c r="E1660" s="8" t="s">
        <v>3138</v>
      </c>
      <c r="F1660" s="10" t="s">
        <v>3123</v>
      </c>
      <c r="G1660" s="10" t="s">
        <v>3123</v>
      </c>
      <c r="H1660" s="8" t="s">
        <v>76</v>
      </c>
      <c r="I1660" s="8" t="s">
        <v>50</v>
      </c>
      <c r="J1660" s="8" t="s">
        <v>459</v>
      </c>
      <c r="K1660" s="10" t="s">
        <v>23</v>
      </c>
      <c r="L1660" s="8" t="str">
        <f t="shared" si="50"/>
        <v>Sacramento_CA</v>
      </c>
      <c r="M1660" s="9" t="str">
        <f t="shared" si="51"/>
        <v>-122.27001953125_Multimodal</v>
      </c>
      <c r="N1660" s="10" t="s">
        <v>23</v>
      </c>
      <c r="O1660" s="5"/>
      <c r="P1660" s="5"/>
      <c r="Q1660">
        <f>VLOOKUP($L1660,LocID!$B$2:$I$966, 7, FALSE)</f>
        <v>-122.27001953125</v>
      </c>
      <c r="S1660"/>
    </row>
    <row r="1661" spans="1:19" ht="22.5" x14ac:dyDescent="0.25">
      <c r="A1661" s="5">
        <v>1373</v>
      </c>
      <c r="B1661" s="6">
        <v>2011.336</v>
      </c>
      <c r="C1661" s="8" t="s">
        <v>409</v>
      </c>
      <c r="D1661" s="11" t="s">
        <v>3151</v>
      </c>
      <c r="E1661" s="8" t="s">
        <v>3152</v>
      </c>
      <c r="F1661" s="10" t="s">
        <v>3123</v>
      </c>
      <c r="G1661" s="10" t="s">
        <v>3123</v>
      </c>
      <c r="H1661" s="8" t="s">
        <v>76</v>
      </c>
      <c r="I1661" s="8" t="s">
        <v>50</v>
      </c>
      <c r="J1661" s="8" t="s">
        <v>459</v>
      </c>
      <c r="K1661" s="8" t="s">
        <v>26</v>
      </c>
      <c r="L1661" s="8" t="str">
        <f t="shared" si="50"/>
        <v>Sacramento_CA</v>
      </c>
      <c r="M1661" s="9" t="str">
        <f t="shared" si="51"/>
        <v>-122.27001953125_Parking and TDM</v>
      </c>
      <c r="N1661" s="8" t="s">
        <v>26</v>
      </c>
      <c r="O1661" s="5"/>
      <c r="P1661" s="5"/>
      <c r="Q1661">
        <f>VLOOKUP($L1661,LocID!$B$2:$I$966, 7, FALSE)</f>
        <v>-122.27001953125</v>
      </c>
      <c r="S1661"/>
    </row>
    <row r="1662" spans="1:19" ht="33" x14ac:dyDescent="0.25">
      <c r="A1662" s="5">
        <v>1465</v>
      </c>
      <c r="B1662" s="6">
        <v>2012.1389999999999</v>
      </c>
      <c r="C1662" s="8" t="s">
        <v>147</v>
      </c>
      <c r="D1662" s="8" t="s">
        <v>3153</v>
      </c>
      <c r="E1662" s="8" t="s">
        <v>3138</v>
      </c>
      <c r="F1662" s="10" t="s">
        <v>3123</v>
      </c>
      <c r="G1662" s="10" t="s">
        <v>3123</v>
      </c>
      <c r="H1662" s="8" t="s">
        <v>76</v>
      </c>
      <c r="I1662" s="8" t="s">
        <v>50</v>
      </c>
      <c r="J1662" s="8" t="s">
        <v>77</v>
      </c>
      <c r="K1662" s="8" t="s">
        <v>23</v>
      </c>
      <c r="L1662" s="8" t="str">
        <f t="shared" si="50"/>
        <v>Sacramento_CA</v>
      </c>
      <c r="M1662" s="9" t="str">
        <f t="shared" si="51"/>
        <v>-122.27001953125_Multimodal</v>
      </c>
      <c r="N1662" s="8" t="s">
        <v>23</v>
      </c>
      <c r="O1662" s="5"/>
      <c r="P1662" s="5"/>
      <c r="Q1662">
        <f>VLOOKUP($L1662,LocID!$B$2:$I$966, 7, FALSE)</f>
        <v>-122.27001953125</v>
      </c>
      <c r="S1662"/>
    </row>
    <row r="1663" spans="1:19" ht="33" x14ac:dyDescent="0.25">
      <c r="A1663" s="5">
        <v>1645</v>
      </c>
      <c r="B1663" s="6">
        <v>2012.5840000000001</v>
      </c>
      <c r="C1663" s="12" t="s">
        <v>110</v>
      </c>
      <c r="D1663" s="12" t="s">
        <v>3154</v>
      </c>
      <c r="E1663" s="12" t="s">
        <v>3138</v>
      </c>
      <c r="F1663" s="12" t="s">
        <v>3123</v>
      </c>
      <c r="G1663" s="12" t="s">
        <v>3123</v>
      </c>
      <c r="H1663" s="12" t="s">
        <v>76</v>
      </c>
      <c r="I1663" s="8" t="s">
        <v>50</v>
      </c>
      <c r="J1663" s="12" t="s">
        <v>77</v>
      </c>
      <c r="K1663" s="12" t="s">
        <v>23</v>
      </c>
      <c r="L1663" s="8" t="str">
        <f t="shared" si="50"/>
        <v>Sacramento_CA</v>
      </c>
      <c r="M1663" s="9" t="str">
        <f t="shared" si="51"/>
        <v>-122.27001953125_Multimodal</v>
      </c>
      <c r="N1663" s="12" t="s">
        <v>23</v>
      </c>
      <c r="O1663" s="5"/>
      <c r="P1663" s="5"/>
      <c r="Q1663">
        <f>VLOOKUP($L1663,LocID!$B$2:$I$966, 7, FALSE)</f>
        <v>-122.27001953125</v>
      </c>
      <c r="S1663"/>
    </row>
    <row r="1664" spans="1:19" ht="33" x14ac:dyDescent="0.25">
      <c r="A1664" s="5">
        <v>1678</v>
      </c>
      <c r="B1664" s="6">
        <v>2012.4939999999999</v>
      </c>
      <c r="C1664" s="8" t="s">
        <v>110</v>
      </c>
      <c r="D1664" s="8" t="s">
        <v>3155</v>
      </c>
      <c r="E1664" s="8" t="s">
        <v>3156</v>
      </c>
      <c r="F1664" s="8" t="s">
        <v>3123</v>
      </c>
      <c r="G1664" s="8" t="s">
        <v>3123</v>
      </c>
      <c r="H1664" s="8" t="s">
        <v>76</v>
      </c>
      <c r="I1664" s="8" t="s">
        <v>50</v>
      </c>
      <c r="J1664" s="8" t="s">
        <v>77</v>
      </c>
      <c r="K1664" s="12" t="s">
        <v>23</v>
      </c>
      <c r="L1664" s="8" t="str">
        <f t="shared" si="50"/>
        <v>Sacramento_CA</v>
      </c>
      <c r="M1664" s="9" t="str">
        <f t="shared" si="51"/>
        <v>-122.27001953125_Multimodal</v>
      </c>
      <c r="N1664" s="12" t="s">
        <v>23</v>
      </c>
      <c r="O1664" s="5"/>
      <c r="P1664" s="5"/>
      <c r="Q1664">
        <f>VLOOKUP($L1664,LocID!$B$2:$I$966, 7, FALSE)</f>
        <v>-122.27001953125</v>
      </c>
      <c r="S1664"/>
    </row>
    <row r="1665" spans="1:19" ht="33" x14ac:dyDescent="0.25">
      <c r="A1665" s="5">
        <v>2035</v>
      </c>
      <c r="B1665" s="6">
        <v>2013.0277000000001</v>
      </c>
      <c r="C1665" s="12" t="s">
        <v>65</v>
      </c>
      <c r="D1665" s="12" t="s">
        <v>3157</v>
      </c>
      <c r="E1665" s="8" t="s">
        <v>3138</v>
      </c>
      <c r="F1665" s="12" t="s">
        <v>3123</v>
      </c>
      <c r="G1665" s="12" t="s">
        <v>3123</v>
      </c>
      <c r="H1665" s="8" t="s">
        <v>76</v>
      </c>
      <c r="I1665" s="8" t="s">
        <v>50</v>
      </c>
      <c r="J1665" s="8" t="s">
        <v>77</v>
      </c>
      <c r="K1665" s="12" t="s">
        <v>72</v>
      </c>
      <c r="L1665" s="8" t="str">
        <f t="shared" si="50"/>
        <v>Sacramento_CA</v>
      </c>
      <c r="M1665" s="9" t="str">
        <f t="shared" si="51"/>
        <v>-122.27001953125_Multimodal</v>
      </c>
      <c r="N1665" s="12" t="s">
        <v>23</v>
      </c>
      <c r="O1665" s="5">
        <v>1</v>
      </c>
      <c r="P1665" s="5"/>
      <c r="Q1665">
        <f>VLOOKUP($L1665,LocID!$B$2:$I$966, 7, FALSE)</f>
        <v>-122.27001953125</v>
      </c>
      <c r="S1665"/>
    </row>
    <row r="1666" spans="1:19" ht="22.5" x14ac:dyDescent="0.25">
      <c r="A1666" s="5">
        <v>2198</v>
      </c>
      <c r="B1666" s="6">
        <v>2013.1142</v>
      </c>
      <c r="C1666" s="8" t="s">
        <v>115</v>
      </c>
      <c r="D1666" s="8" t="s">
        <v>3158</v>
      </c>
      <c r="E1666" s="8" t="s">
        <v>3138</v>
      </c>
      <c r="F1666" s="8" t="s">
        <v>3123</v>
      </c>
      <c r="G1666" s="8" t="s">
        <v>3123</v>
      </c>
      <c r="H1666" s="8" t="s">
        <v>76</v>
      </c>
      <c r="I1666" s="8" t="s">
        <v>50</v>
      </c>
      <c r="J1666" s="8" t="s">
        <v>77</v>
      </c>
      <c r="K1666" s="12" t="s">
        <v>26</v>
      </c>
      <c r="L1666" s="8" t="str">
        <f t="shared" ref="L1666:L1729" si="52">IF(H1666="INT", G1666&amp;"_"&amp;I1666,  G1666&amp;"_"&amp;H1666)</f>
        <v>Sacramento_CA</v>
      </c>
      <c r="M1666" s="9" t="str">
        <f t="shared" ref="M1666:M1729" si="53">Q1666&amp;"_"&amp;N1666</f>
        <v>-122.27001953125_Parking and TDM</v>
      </c>
      <c r="N1666" s="12" t="s">
        <v>26</v>
      </c>
      <c r="O1666" s="5"/>
      <c r="P1666" s="5"/>
      <c r="Q1666">
        <f>VLOOKUP($L1666,LocID!$B$2:$I$966, 7, FALSE)</f>
        <v>-122.27001953125</v>
      </c>
      <c r="S1666"/>
    </row>
    <row r="1667" spans="1:19" ht="22.5" x14ac:dyDescent="0.25">
      <c r="A1667" s="5">
        <v>2328</v>
      </c>
      <c r="B1667" s="6">
        <v>2014.0094999999999</v>
      </c>
      <c r="C1667" s="8" t="s">
        <v>151</v>
      </c>
      <c r="D1667" s="8" t="s">
        <v>3159</v>
      </c>
      <c r="E1667" s="8" t="s">
        <v>1072</v>
      </c>
      <c r="F1667" s="8" t="s">
        <v>3123</v>
      </c>
      <c r="G1667" s="8" t="s">
        <v>3123</v>
      </c>
      <c r="H1667" s="8" t="s">
        <v>76</v>
      </c>
      <c r="I1667" s="8" t="s">
        <v>50</v>
      </c>
      <c r="J1667" s="8" t="s">
        <v>77</v>
      </c>
      <c r="K1667" s="8" t="s">
        <v>26</v>
      </c>
      <c r="L1667" s="8" t="str">
        <f t="shared" si="52"/>
        <v>Sacramento_CA</v>
      </c>
      <c r="M1667" s="9" t="str">
        <f t="shared" si="53"/>
        <v>-122.27001953125_Parking and TDM</v>
      </c>
      <c r="N1667" s="8" t="s">
        <v>26</v>
      </c>
      <c r="O1667" s="5"/>
      <c r="P1667" s="5"/>
      <c r="Q1667">
        <f>VLOOKUP($L1667,LocID!$B$2:$I$966, 7, FALSE)</f>
        <v>-122.27001953125</v>
      </c>
      <c r="S1667"/>
    </row>
    <row r="1668" spans="1:19" ht="22.5" x14ac:dyDescent="0.25">
      <c r="A1668" s="5">
        <v>2348</v>
      </c>
      <c r="B1668" s="6">
        <v>2014.0617999999999</v>
      </c>
      <c r="C1668" s="8" t="s">
        <v>92</v>
      </c>
      <c r="D1668" s="8" t="s">
        <v>3160</v>
      </c>
      <c r="E1668" s="8" t="s">
        <v>3152</v>
      </c>
      <c r="F1668" s="8" t="s">
        <v>3123</v>
      </c>
      <c r="G1668" s="8" t="s">
        <v>3123</v>
      </c>
      <c r="H1668" s="8" t="s">
        <v>76</v>
      </c>
      <c r="I1668" s="8" t="s">
        <v>50</v>
      </c>
      <c r="J1668" s="8" t="s">
        <v>77</v>
      </c>
      <c r="K1668" s="12" t="s">
        <v>188</v>
      </c>
      <c r="L1668" s="8" t="str">
        <f t="shared" si="52"/>
        <v>Sacramento_CA</v>
      </c>
      <c r="M1668" s="9" t="str">
        <f t="shared" si="53"/>
        <v>-122.27001953125_Design and Engineering</v>
      </c>
      <c r="N1668" s="12" t="s">
        <v>188</v>
      </c>
      <c r="O1668" s="5"/>
      <c r="P1668" s="5"/>
      <c r="Q1668">
        <f>VLOOKUP($L1668,LocID!$B$2:$I$966, 7, FALSE)</f>
        <v>-122.27001953125</v>
      </c>
      <c r="S1668"/>
    </row>
    <row r="1669" spans="1:19" x14ac:dyDescent="0.25">
      <c r="A1669" s="5">
        <v>43</v>
      </c>
      <c r="B1669" s="6">
        <v>2015.0154</v>
      </c>
      <c r="C1669" s="9" t="s">
        <v>306</v>
      </c>
      <c r="D1669" s="16" t="s">
        <v>3161</v>
      </c>
      <c r="E1669" s="16" t="s">
        <v>2396</v>
      </c>
      <c r="F1669" s="8" t="s">
        <v>3123</v>
      </c>
      <c r="G1669" s="8" t="s">
        <v>3123</v>
      </c>
      <c r="H1669" s="8" t="s">
        <v>76</v>
      </c>
      <c r="I1669" s="8" t="s">
        <v>50</v>
      </c>
      <c r="J1669" s="8" t="s">
        <v>77</v>
      </c>
      <c r="K1669" s="8" t="s">
        <v>52</v>
      </c>
      <c r="L1669" s="8" t="str">
        <f t="shared" si="52"/>
        <v>Sacramento_CA</v>
      </c>
      <c r="M1669" s="9" t="str">
        <f t="shared" si="53"/>
        <v>-122.27001953125_Transit</v>
      </c>
      <c r="N1669" s="8" t="s">
        <v>52</v>
      </c>
      <c r="O1669" s="5"/>
      <c r="P1669" s="5"/>
      <c r="Q1669">
        <f>VLOOKUP($L1669,LocID!$B$2:$I$966, 7, FALSE)</f>
        <v>-122.27001953125</v>
      </c>
      <c r="S1669"/>
    </row>
    <row r="1670" spans="1:19" ht="33" x14ac:dyDescent="0.25">
      <c r="A1670" s="5">
        <v>2132</v>
      </c>
      <c r="B1670" s="6">
        <v>2013.1193000000001</v>
      </c>
      <c r="C1670" s="8" t="s">
        <v>112</v>
      </c>
      <c r="D1670" s="8" t="s">
        <v>3162</v>
      </c>
      <c r="E1670" s="8" t="s">
        <v>3163</v>
      </c>
      <c r="F1670" s="8" t="s">
        <v>3164</v>
      </c>
      <c r="G1670" s="8" t="s">
        <v>3164</v>
      </c>
      <c r="H1670" s="8" t="s">
        <v>107</v>
      </c>
      <c r="I1670" s="8" t="s">
        <v>50</v>
      </c>
      <c r="J1670" s="8" t="s">
        <v>51</v>
      </c>
      <c r="K1670" s="8" t="s">
        <v>23</v>
      </c>
      <c r="L1670" s="8" t="str">
        <f t="shared" si="52"/>
        <v>Sag Harbor_NY</v>
      </c>
      <c r="M1670" s="9" t="str">
        <f t="shared" si="53"/>
        <v>-72.2953262329101_Multimodal</v>
      </c>
      <c r="N1670" s="8" t="s">
        <v>23</v>
      </c>
      <c r="O1670" s="5"/>
      <c r="P1670" s="5"/>
      <c r="Q1670">
        <f>VLOOKUP($L1670,LocID!$B$2:$I$966, 7, FALSE)</f>
        <v>-72.295326232910099</v>
      </c>
      <c r="S1670"/>
    </row>
    <row r="1671" spans="1:19" x14ac:dyDescent="0.25">
      <c r="A1671" s="5">
        <v>1679</v>
      </c>
      <c r="B1671" s="6">
        <v>2012.3019999999999</v>
      </c>
      <c r="C1671" s="8" t="s">
        <v>110</v>
      </c>
      <c r="D1671" s="8" t="s">
        <v>3165</v>
      </c>
      <c r="E1671" s="8" t="s">
        <v>3166</v>
      </c>
      <c r="F1671" s="8" t="s">
        <v>3167</v>
      </c>
      <c r="G1671" s="9" t="s">
        <v>3168</v>
      </c>
      <c r="H1671" s="8" t="s">
        <v>198</v>
      </c>
      <c r="I1671" s="8" t="s">
        <v>50</v>
      </c>
      <c r="J1671" s="8" t="s">
        <v>61</v>
      </c>
      <c r="K1671" s="8" t="s">
        <v>52</v>
      </c>
      <c r="L1671" s="8" t="str">
        <f t="shared" si="52"/>
        <v>St. Paul_MN</v>
      </c>
      <c r="M1671" s="9" t="str">
        <f t="shared" si="53"/>
        <v>-93.0933227539062_Transit</v>
      </c>
      <c r="N1671" s="8" t="s">
        <v>52</v>
      </c>
      <c r="O1671" s="5"/>
      <c r="P1671" s="5"/>
      <c r="Q1671">
        <f>VLOOKUP($L1671,LocID!$B$2:$I$966, 7, FALSE)</f>
        <v>-93.093322753906193</v>
      </c>
      <c r="S1671"/>
    </row>
    <row r="1672" spans="1:19" ht="33" x14ac:dyDescent="0.25">
      <c r="A1672" s="5">
        <v>2412</v>
      </c>
      <c r="B1672" s="6">
        <v>2014.0112999999999</v>
      </c>
      <c r="C1672" s="19" t="s">
        <v>92</v>
      </c>
      <c r="D1672" s="20" t="s">
        <v>3169</v>
      </c>
      <c r="E1672" s="20" t="s">
        <v>3166</v>
      </c>
      <c r="F1672" s="20" t="s">
        <v>3167</v>
      </c>
      <c r="G1672" s="9" t="s">
        <v>3168</v>
      </c>
      <c r="H1672" s="20" t="s">
        <v>198</v>
      </c>
      <c r="I1672" s="8" t="s">
        <v>50</v>
      </c>
      <c r="J1672" s="20" t="s">
        <v>61</v>
      </c>
      <c r="K1672" s="20" t="s">
        <v>26</v>
      </c>
      <c r="L1672" s="8" t="str">
        <f t="shared" si="52"/>
        <v>St. Paul_MN</v>
      </c>
      <c r="M1672" s="9" t="str">
        <f t="shared" si="53"/>
        <v>-93.0933227539062_Parking and TDM</v>
      </c>
      <c r="N1672" s="20" t="s">
        <v>26</v>
      </c>
      <c r="O1672" s="5"/>
      <c r="P1672" s="5"/>
      <c r="Q1672">
        <f>VLOOKUP($L1672,LocID!$B$2:$I$966, 7, FALSE)</f>
        <v>-93.093322753906193</v>
      </c>
      <c r="S1672"/>
    </row>
    <row r="1673" spans="1:19" ht="33" x14ac:dyDescent="0.25">
      <c r="A1673" s="5">
        <v>189</v>
      </c>
      <c r="B1673" s="6">
        <v>2015.0829000000001</v>
      </c>
      <c r="C1673" s="9" t="s">
        <v>138</v>
      </c>
      <c r="D1673" s="17" t="s">
        <v>3170</v>
      </c>
      <c r="E1673" s="17" t="s">
        <v>3171</v>
      </c>
      <c r="F1673" s="19" t="s">
        <v>3167</v>
      </c>
      <c r="G1673" s="9" t="s">
        <v>3168</v>
      </c>
      <c r="H1673" s="19" t="s">
        <v>198</v>
      </c>
      <c r="I1673" s="8" t="s">
        <v>50</v>
      </c>
      <c r="J1673" s="19" t="s">
        <v>61</v>
      </c>
      <c r="K1673" s="19" t="s">
        <v>23</v>
      </c>
      <c r="L1673" s="8" t="str">
        <f t="shared" si="52"/>
        <v>St. Paul_MN</v>
      </c>
      <c r="M1673" s="9" t="str">
        <f t="shared" si="53"/>
        <v>-93.0933227539062_Multimodal</v>
      </c>
      <c r="N1673" s="19" t="s">
        <v>23</v>
      </c>
      <c r="O1673" s="5"/>
      <c r="P1673" s="5"/>
      <c r="Q1673">
        <f>VLOOKUP($L1673,LocID!$B$2:$I$966, 7, FALSE)</f>
        <v>-93.093322753906193</v>
      </c>
      <c r="S1673"/>
    </row>
    <row r="1674" spans="1:19" ht="33" x14ac:dyDescent="0.25">
      <c r="A1674" s="5">
        <v>860</v>
      </c>
      <c r="B1674" s="6">
        <v>2009.2809999999999</v>
      </c>
      <c r="C1674" s="8" t="s">
        <v>41</v>
      </c>
      <c r="D1674" s="11" t="s">
        <v>3172</v>
      </c>
      <c r="E1674" s="8" t="s">
        <v>3173</v>
      </c>
      <c r="F1674" s="10" t="s">
        <v>3174</v>
      </c>
      <c r="G1674" s="10" t="s">
        <v>3174</v>
      </c>
      <c r="H1674" s="8" t="s">
        <v>49</v>
      </c>
      <c r="I1674" s="8" t="s">
        <v>50</v>
      </c>
      <c r="J1674" s="8" t="s">
        <v>55</v>
      </c>
      <c r="K1674" s="8" t="s">
        <v>26</v>
      </c>
      <c r="L1674" s="8" t="str">
        <f t="shared" si="52"/>
        <v>Salem_MA</v>
      </c>
      <c r="M1674" s="9" t="str">
        <f t="shared" si="53"/>
        <v>-70.8958129882812_Parking and TDM</v>
      </c>
      <c r="N1674" s="8" t="s">
        <v>26</v>
      </c>
      <c r="O1674" s="5"/>
      <c r="P1674" s="5"/>
      <c r="Q1674">
        <f>VLOOKUP($L1674,LocID!$B$2:$I$966, 7, FALSE)</f>
        <v>-70.895812988281193</v>
      </c>
      <c r="S1674"/>
    </row>
    <row r="1675" spans="1:19" x14ac:dyDescent="0.25">
      <c r="A1675" s="5">
        <v>414</v>
      </c>
      <c r="B1675" s="13">
        <v>2007.201</v>
      </c>
      <c r="C1675" s="10">
        <v>2007</v>
      </c>
      <c r="D1675" s="10" t="s">
        <v>3175</v>
      </c>
      <c r="E1675" s="10" t="s">
        <v>1018</v>
      </c>
      <c r="F1675" s="10" t="s">
        <v>3174</v>
      </c>
      <c r="G1675" s="10" t="s">
        <v>3174</v>
      </c>
      <c r="H1675" s="10" t="s">
        <v>122</v>
      </c>
      <c r="I1675" s="8" t="s">
        <v>50</v>
      </c>
      <c r="J1675" s="10" t="s">
        <v>123</v>
      </c>
      <c r="K1675" s="10" t="s">
        <v>52</v>
      </c>
      <c r="L1675" s="8" t="str">
        <f t="shared" si="52"/>
        <v>Salem_OR</v>
      </c>
      <c r="M1675" s="9" t="str">
        <f t="shared" si="53"/>
        <v>-123.043807983398_Transit</v>
      </c>
      <c r="N1675" s="10" t="s">
        <v>52</v>
      </c>
      <c r="O1675" s="5"/>
      <c r="P1675" s="5"/>
      <c r="Q1675">
        <f>VLOOKUP($L1675,LocID!$B$2:$I$966, 7, FALSE)</f>
        <v>-123.043807983398</v>
      </c>
      <c r="S1675"/>
    </row>
    <row r="1676" spans="1:19" x14ac:dyDescent="0.25">
      <c r="A1676" s="5">
        <v>442</v>
      </c>
      <c r="B1676" s="6">
        <v>2007.1210000000001</v>
      </c>
      <c r="C1676" s="8">
        <v>2007</v>
      </c>
      <c r="D1676" s="8" t="s">
        <v>3176</v>
      </c>
      <c r="E1676" s="8" t="s">
        <v>3177</v>
      </c>
      <c r="F1676" s="10" t="s">
        <v>3174</v>
      </c>
      <c r="G1676" s="10" t="s">
        <v>3174</v>
      </c>
      <c r="H1676" s="8" t="s">
        <v>122</v>
      </c>
      <c r="I1676" s="8" t="s">
        <v>50</v>
      </c>
      <c r="J1676" s="10" t="s">
        <v>123</v>
      </c>
      <c r="K1676" s="8" t="s">
        <v>98</v>
      </c>
      <c r="L1676" s="8" t="str">
        <f t="shared" si="52"/>
        <v>Salem_OR</v>
      </c>
      <c r="M1676" s="9" t="str">
        <f t="shared" si="53"/>
        <v>-123.043807983398_PACT</v>
      </c>
      <c r="N1676" s="8" t="s">
        <v>98</v>
      </c>
      <c r="O1676" s="5"/>
      <c r="P1676" s="5"/>
      <c r="Q1676">
        <f>VLOOKUP($L1676,LocID!$B$2:$I$966, 7, FALSE)</f>
        <v>-123.043807983398</v>
      </c>
      <c r="S1676"/>
    </row>
    <row r="1677" spans="1:19" x14ac:dyDescent="0.25">
      <c r="A1677" s="5">
        <v>500</v>
      </c>
      <c r="B1677" s="13">
        <v>2007.4549999999999</v>
      </c>
      <c r="C1677" s="8" t="s">
        <v>535</v>
      </c>
      <c r="D1677" s="11" t="s">
        <v>3178</v>
      </c>
      <c r="E1677" s="11" t="s">
        <v>3179</v>
      </c>
      <c r="F1677" s="10" t="s">
        <v>3174</v>
      </c>
      <c r="G1677" s="10" t="s">
        <v>3174</v>
      </c>
      <c r="H1677" s="11" t="s">
        <v>122</v>
      </c>
      <c r="I1677" s="8" t="s">
        <v>50</v>
      </c>
      <c r="J1677" s="11" t="s">
        <v>123</v>
      </c>
      <c r="K1677" s="11" t="s">
        <v>98</v>
      </c>
      <c r="L1677" s="8" t="str">
        <f t="shared" si="52"/>
        <v>Salem_OR</v>
      </c>
      <c r="M1677" s="9" t="str">
        <f t="shared" si="53"/>
        <v>-123.043807983398_PACT</v>
      </c>
      <c r="N1677" s="11" t="s">
        <v>98</v>
      </c>
      <c r="O1677" s="5"/>
      <c r="P1677" s="5"/>
      <c r="Q1677">
        <f>VLOOKUP($L1677,LocID!$B$2:$I$966, 7, FALSE)</f>
        <v>-123.043807983398</v>
      </c>
      <c r="S1677"/>
    </row>
    <row r="1678" spans="1:19" ht="33" x14ac:dyDescent="0.25">
      <c r="A1678" s="5">
        <v>521</v>
      </c>
      <c r="B1678" s="6">
        <v>2007.4290000000001</v>
      </c>
      <c r="C1678" s="8" t="s">
        <v>535</v>
      </c>
      <c r="D1678" s="11" t="s">
        <v>3180</v>
      </c>
      <c r="E1678" s="11" t="s">
        <v>1018</v>
      </c>
      <c r="F1678" s="10" t="s">
        <v>3174</v>
      </c>
      <c r="G1678" s="10" t="s">
        <v>3174</v>
      </c>
      <c r="H1678" s="11" t="s">
        <v>122</v>
      </c>
      <c r="I1678" s="8" t="s">
        <v>50</v>
      </c>
      <c r="J1678" s="11" t="s">
        <v>123</v>
      </c>
      <c r="K1678" s="11" t="s">
        <v>23</v>
      </c>
      <c r="L1678" s="8" t="str">
        <f t="shared" si="52"/>
        <v>Salem_OR</v>
      </c>
      <c r="M1678" s="9" t="str">
        <f t="shared" si="53"/>
        <v>-123.043807983398_Multimodal</v>
      </c>
      <c r="N1678" s="11" t="s">
        <v>23</v>
      </c>
      <c r="O1678" s="5"/>
      <c r="P1678" s="5"/>
      <c r="Q1678">
        <f>VLOOKUP($L1678,LocID!$B$2:$I$966, 7, FALSE)</f>
        <v>-123.043807983398</v>
      </c>
      <c r="S1678"/>
    </row>
    <row r="1679" spans="1:19" x14ac:dyDescent="0.25">
      <c r="A1679" s="5">
        <v>660</v>
      </c>
      <c r="B1679" s="6">
        <v>2008.377</v>
      </c>
      <c r="C1679" s="8" t="s">
        <v>35</v>
      </c>
      <c r="D1679" s="11" t="s">
        <v>3181</v>
      </c>
      <c r="E1679" s="8" t="s">
        <v>3179</v>
      </c>
      <c r="F1679" s="10" t="s">
        <v>3174</v>
      </c>
      <c r="G1679" s="10" t="s">
        <v>3174</v>
      </c>
      <c r="H1679" s="8" t="s">
        <v>122</v>
      </c>
      <c r="I1679" s="8" t="s">
        <v>50</v>
      </c>
      <c r="J1679" s="8" t="s">
        <v>123</v>
      </c>
      <c r="K1679" s="8" t="s">
        <v>98</v>
      </c>
      <c r="L1679" s="8" t="str">
        <f t="shared" si="52"/>
        <v>Salem_OR</v>
      </c>
      <c r="M1679" s="9" t="str">
        <f t="shared" si="53"/>
        <v>-123.043807983398_PACT</v>
      </c>
      <c r="N1679" s="8" t="s">
        <v>98</v>
      </c>
      <c r="O1679" s="5"/>
      <c r="P1679" s="5"/>
      <c r="Q1679">
        <f>VLOOKUP($L1679,LocID!$B$2:$I$966, 7, FALSE)</f>
        <v>-123.043807983398</v>
      </c>
      <c r="S1679"/>
    </row>
    <row r="1680" spans="1:19" x14ac:dyDescent="0.25">
      <c r="A1680" s="5">
        <v>830</v>
      </c>
      <c r="B1680" s="6">
        <v>2009.3879999999999</v>
      </c>
      <c r="C1680" s="8" t="s">
        <v>41</v>
      </c>
      <c r="D1680" s="11" t="s">
        <v>3182</v>
      </c>
      <c r="E1680" s="8" t="s">
        <v>3179</v>
      </c>
      <c r="F1680" s="10" t="s">
        <v>3174</v>
      </c>
      <c r="G1680" s="10" t="s">
        <v>3174</v>
      </c>
      <c r="H1680" s="8" t="s">
        <v>122</v>
      </c>
      <c r="I1680" s="8" t="s">
        <v>50</v>
      </c>
      <c r="J1680" s="8" t="s">
        <v>123</v>
      </c>
      <c r="K1680" s="8" t="s">
        <v>98</v>
      </c>
      <c r="L1680" s="8" t="str">
        <f t="shared" si="52"/>
        <v>Salem_OR</v>
      </c>
      <c r="M1680" s="9" t="str">
        <f t="shared" si="53"/>
        <v>-123.043807983398_PACT</v>
      </c>
      <c r="N1680" s="8" t="s">
        <v>98</v>
      </c>
      <c r="O1680" s="5"/>
      <c r="P1680" s="5"/>
      <c r="Q1680">
        <f>VLOOKUP($L1680,LocID!$B$2:$I$966, 7, FALSE)</f>
        <v>-123.043807983398</v>
      </c>
      <c r="S1680"/>
    </row>
    <row r="1681" spans="1:19" x14ac:dyDescent="0.25">
      <c r="A1681" s="5">
        <v>1059</v>
      </c>
      <c r="B1681" s="6">
        <v>2010.3409999999999</v>
      </c>
      <c r="C1681" s="8" t="s">
        <v>68</v>
      </c>
      <c r="D1681" s="11" t="s">
        <v>3183</v>
      </c>
      <c r="E1681" s="8" t="s">
        <v>3179</v>
      </c>
      <c r="F1681" s="10" t="s">
        <v>3174</v>
      </c>
      <c r="G1681" s="10" t="s">
        <v>3174</v>
      </c>
      <c r="H1681" s="8" t="s">
        <v>122</v>
      </c>
      <c r="I1681" s="8" t="s">
        <v>50</v>
      </c>
      <c r="J1681" s="8" t="s">
        <v>123</v>
      </c>
      <c r="K1681" s="8" t="s">
        <v>98</v>
      </c>
      <c r="L1681" s="8" t="str">
        <f t="shared" si="52"/>
        <v>Salem_OR</v>
      </c>
      <c r="M1681" s="9" t="str">
        <f t="shared" si="53"/>
        <v>-123.043807983398_PACT</v>
      </c>
      <c r="N1681" s="8" t="s">
        <v>98</v>
      </c>
      <c r="O1681" s="5"/>
      <c r="P1681" s="5"/>
      <c r="Q1681">
        <f>VLOOKUP($L1681,LocID!$B$2:$I$966, 7, FALSE)</f>
        <v>-123.043807983398</v>
      </c>
      <c r="S1681"/>
    </row>
    <row r="1682" spans="1:19" x14ac:dyDescent="0.25">
      <c r="A1682" s="5">
        <v>1177</v>
      </c>
      <c r="B1682" s="6">
        <v>2010.6869999999999</v>
      </c>
      <c r="C1682" s="8" t="s">
        <v>274</v>
      </c>
      <c r="D1682" s="11" t="s">
        <v>3184</v>
      </c>
      <c r="E1682" s="8" t="s">
        <v>1018</v>
      </c>
      <c r="F1682" s="10" t="s">
        <v>3174</v>
      </c>
      <c r="G1682" s="10" t="s">
        <v>3174</v>
      </c>
      <c r="H1682" s="8" t="s">
        <v>122</v>
      </c>
      <c r="I1682" s="8" t="s">
        <v>50</v>
      </c>
      <c r="J1682" s="8" t="s">
        <v>123</v>
      </c>
      <c r="K1682" s="8" t="s">
        <v>52</v>
      </c>
      <c r="L1682" s="8" t="str">
        <f t="shared" si="52"/>
        <v>Salem_OR</v>
      </c>
      <c r="M1682" s="9" t="str">
        <f t="shared" si="53"/>
        <v>-123.043807983398_Transit</v>
      </c>
      <c r="N1682" s="8" t="s">
        <v>52</v>
      </c>
      <c r="O1682" s="5"/>
      <c r="P1682" s="5"/>
      <c r="Q1682">
        <f>VLOOKUP($L1682,LocID!$B$2:$I$966, 7, FALSE)</f>
        <v>-123.043807983398</v>
      </c>
      <c r="S1682"/>
    </row>
    <row r="1683" spans="1:19" x14ac:dyDescent="0.25">
      <c r="A1683" s="5">
        <v>1307</v>
      </c>
      <c r="B1683" s="6">
        <v>2011.3309999999999</v>
      </c>
      <c r="C1683" s="8" t="s">
        <v>85</v>
      </c>
      <c r="D1683" s="11" t="s">
        <v>3185</v>
      </c>
      <c r="E1683" s="8" t="s">
        <v>2851</v>
      </c>
      <c r="F1683" s="10" t="s">
        <v>3174</v>
      </c>
      <c r="G1683" s="10" t="s">
        <v>3174</v>
      </c>
      <c r="H1683" s="8" t="s">
        <v>122</v>
      </c>
      <c r="I1683" s="8" t="s">
        <v>50</v>
      </c>
      <c r="J1683" s="8" t="s">
        <v>262</v>
      </c>
      <c r="K1683" s="8" t="s">
        <v>52</v>
      </c>
      <c r="L1683" s="8" t="str">
        <f t="shared" si="52"/>
        <v>Salem_OR</v>
      </c>
      <c r="M1683" s="9" t="str">
        <f t="shared" si="53"/>
        <v>-123.043807983398_Transit</v>
      </c>
      <c r="N1683" s="8" t="s">
        <v>52</v>
      </c>
      <c r="O1683" s="5"/>
      <c r="P1683" s="5"/>
      <c r="Q1683">
        <f>VLOOKUP($L1683,LocID!$B$2:$I$966, 7, FALSE)</f>
        <v>-123.043807983398</v>
      </c>
      <c r="S1683"/>
    </row>
    <row r="1684" spans="1:19" ht="33" x14ac:dyDescent="0.25">
      <c r="A1684" s="5">
        <v>1437</v>
      </c>
      <c r="B1684" s="6">
        <v>2011.473</v>
      </c>
      <c r="C1684" s="8" t="s">
        <v>233</v>
      </c>
      <c r="D1684" s="8" t="s">
        <v>3186</v>
      </c>
      <c r="E1684" s="8" t="s">
        <v>2851</v>
      </c>
      <c r="F1684" s="10" t="s">
        <v>3174</v>
      </c>
      <c r="G1684" s="10" t="s">
        <v>3174</v>
      </c>
      <c r="H1684" s="8" t="s">
        <v>122</v>
      </c>
      <c r="I1684" s="8" t="s">
        <v>50</v>
      </c>
      <c r="J1684" s="8" t="s">
        <v>123</v>
      </c>
      <c r="K1684" s="8" t="s">
        <v>23</v>
      </c>
      <c r="L1684" s="8" t="str">
        <f t="shared" si="52"/>
        <v>Salem_OR</v>
      </c>
      <c r="M1684" s="9" t="str">
        <f t="shared" si="53"/>
        <v>-123.043807983398_Multimodal</v>
      </c>
      <c r="N1684" s="8" t="s">
        <v>23</v>
      </c>
      <c r="O1684" s="5"/>
      <c r="P1684" s="5"/>
      <c r="Q1684">
        <f>VLOOKUP($L1684,LocID!$B$2:$I$966, 7, FALSE)</f>
        <v>-123.043807983398</v>
      </c>
      <c r="S1684"/>
    </row>
    <row r="1685" spans="1:19" ht="33" x14ac:dyDescent="0.25">
      <c r="A1685" s="5">
        <v>1765</v>
      </c>
      <c r="B1685" s="6">
        <v>2012.424</v>
      </c>
      <c r="C1685" s="8" t="s">
        <v>90</v>
      </c>
      <c r="D1685" s="8" t="s">
        <v>3187</v>
      </c>
      <c r="E1685" s="8" t="s">
        <v>1018</v>
      </c>
      <c r="F1685" s="8" t="s">
        <v>3174</v>
      </c>
      <c r="G1685" s="8" t="s">
        <v>3174</v>
      </c>
      <c r="H1685" s="8" t="s">
        <v>122</v>
      </c>
      <c r="I1685" s="8" t="s">
        <v>50</v>
      </c>
      <c r="J1685" s="8" t="s">
        <v>123</v>
      </c>
      <c r="K1685" s="10" t="s">
        <v>23</v>
      </c>
      <c r="L1685" s="8" t="str">
        <f t="shared" si="52"/>
        <v>Salem_OR</v>
      </c>
      <c r="M1685" s="9" t="str">
        <f t="shared" si="53"/>
        <v>-123.043807983398_Multimodal</v>
      </c>
      <c r="N1685" s="10" t="s">
        <v>23</v>
      </c>
      <c r="O1685" s="5"/>
      <c r="P1685" s="5"/>
      <c r="Q1685">
        <f>VLOOKUP($L1685,LocID!$B$2:$I$966, 7, FALSE)</f>
        <v>-123.043807983398</v>
      </c>
      <c r="S1685"/>
    </row>
    <row r="1686" spans="1:19" ht="33" x14ac:dyDescent="0.25">
      <c r="A1686" s="5">
        <v>1846</v>
      </c>
      <c r="B1686" s="6">
        <v>2012.9649999999999</v>
      </c>
      <c r="C1686" s="12" t="s">
        <v>62</v>
      </c>
      <c r="D1686" s="8" t="s">
        <v>3188</v>
      </c>
      <c r="E1686" s="8" t="s">
        <v>1018</v>
      </c>
      <c r="F1686" s="12" t="s">
        <v>3174</v>
      </c>
      <c r="G1686" s="12" t="s">
        <v>3174</v>
      </c>
      <c r="H1686" s="12" t="s">
        <v>122</v>
      </c>
      <c r="I1686" s="8" t="s">
        <v>50</v>
      </c>
      <c r="J1686" s="12" t="s">
        <v>123</v>
      </c>
      <c r="K1686" s="12" t="s">
        <v>26</v>
      </c>
      <c r="L1686" s="8" t="str">
        <f t="shared" si="52"/>
        <v>Salem_OR</v>
      </c>
      <c r="M1686" s="9" t="str">
        <f t="shared" si="53"/>
        <v>-123.043807983398_Parking and TDM</v>
      </c>
      <c r="N1686" s="12" t="s">
        <v>26</v>
      </c>
      <c r="O1686" s="5"/>
      <c r="P1686" s="5"/>
      <c r="Q1686">
        <f>VLOOKUP($L1686,LocID!$B$2:$I$966, 7, FALSE)</f>
        <v>-123.043807983398</v>
      </c>
      <c r="S1686"/>
    </row>
    <row r="1687" spans="1:19" x14ac:dyDescent="0.25">
      <c r="A1687" s="5">
        <v>1848</v>
      </c>
      <c r="B1687" s="6">
        <v>2013.0265999999999</v>
      </c>
      <c r="C1687" s="12" t="s">
        <v>62</v>
      </c>
      <c r="D1687" s="15" t="s">
        <v>2851</v>
      </c>
      <c r="E1687" s="15" t="s">
        <v>2851</v>
      </c>
      <c r="F1687" s="15" t="s">
        <v>3174</v>
      </c>
      <c r="G1687" s="15" t="s">
        <v>3174</v>
      </c>
      <c r="H1687" s="15" t="s">
        <v>122</v>
      </c>
      <c r="I1687" s="8" t="s">
        <v>50</v>
      </c>
      <c r="J1687" s="8" t="s">
        <v>123</v>
      </c>
      <c r="K1687" s="12" t="s">
        <v>52</v>
      </c>
      <c r="L1687" s="8" t="str">
        <f t="shared" si="52"/>
        <v>Salem_OR</v>
      </c>
      <c r="M1687" s="9" t="str">
        <f t="shared" si="53"/>
        <v>-123.043807983398_Transit</v>
      </c>
      <c r="N1687" s="12" t="s">
        <v>52</v>
      </c>
      <c r="O1687" s="5"/>
      <c r="P1687" s="5"/>
      <c r="Q1687">
        <f>VLOOKUP($L1687,LocID!$B$2:$I$966, 7, FALSE)</f>
        <v>-123.043807983398</v>
      </c>
      <c r="S1687"/>
    </row>
    <row r="1688" spans="1:19" ht="33" x14ac:dyDescent="0.25">
      <c r="A1688" s="5">
        <v>1962</v>
      </c>
      <c r="B1688" s="6">
        <v>2013.0245</v>
      </c>
      <c r="C1688" s="12" t="s">
        <v>246</v>
      </c>
      <c r="D1688" s="12" t="s">
        <v>3189</v>
      </c>
      <c r="E1688" s="15" t="s">
        <v>2851</v>
      </c>
      <c r="F1688" s="15" t="s">
        <v>3174</v>
      </c>
      <c r="G1688" s="15" t="s">
        <v>3174</v>
      </c>
      <c r="H1688" s="15" t="s">
        <v>122</v>
      </c>
      <c r="I1688" s="8" t="s">
        <v>50</v>
      </c>
      <c r="J1688" s="15" t="s">
        <v>123</v>
      </c>
      <c r="K1688" s="12" t="s">
        <v>23</v>
      </c>
      <c r="L1688" s="8" t="str">
        <f t="shared" si="52"/>
        <v>Salem_OR</v>
      </c>
      <c r="M1688" s="9" t="str">
        <f t="shared" si="53"/>
        <v>-123.043807983398_Multimodal</v>
      </c>
      <c r="N1688" s="12" t="s">
        <v>23</v>
      </c>
      <c r="O1688" s="5"/>
      <c r="P1688" s="5"/>
      <c r="Q1688">
        <f>VLOOKUP($L1688,LocID!$B$2:$I$966, 7, FALSE)</f>
        <v>-123.043807983398</v>
      </c>
      <c r="S1688"/>
    </row>
    <row r="1689" spans="1:19" ht="33" x14ac:dyDescent="0.25">
      <c r="A1689" s="5">
        <v>2118</v>
      </c>
      <c r="B1689" s="6">
        <v>2013.0745999999999</v>
      </c>
      <c r="C1689" s="8" t="s">
        <v>112</v>
      </c>
      <c r="D1689" s="8" t="s">
        <v>3190</v>
      </c>
      <c r="E1689" s="8" t="s">
        <v>1018</v>
      </c>
      <c r="F1689" s="8" t="s">
        <v>3174</v>
      </c>
      <c r="G1689" s="8" t="s">
        <v>3174</v>
      </c>
      <c r="H1689" s="8" t="s">
        <v>122</v>
      </c>
      <c r="I1689" s="8" t="s">
        <v>50</v>
      </c>
      <c r="J1689" s="8" t="s">
        <v>123</v>
      </c>
      <c r="K1689" s="12" t="s">
        <v>23</v>
      </c>
      <c r="L1689" s="8" t="str">
        <f t="shared" si="52"/>
        <v>Salem_OR</v>
      </c>
      <c r="M1689" s="9" t="str">
        <f t="shared" si="53"/>
        <v>-123.043807983398_Multimodal</v>
      </c>
      <c r="N1689" s="12" t="s">
        <v>23</v>
      </c>
      <c r="O1689" s="5"/>
      <c r="P1689" s="5"/>
      <c r="Q1689">
        <f>VLOOKUP($L1689,LocID!$B$2:$I$966, 7, FALSE)</f>
        <v>-123.043807983398</v>
      </c>
      <c r="S1689"/>
    </row>
    <row r="1690" spans="1:19" ht="33" x14ac:dyDescent="0.25">
      <c r="A1690" s="5">
        <v>2215</v>
      </c>
      <c r="B1690" s="6">
        <v>2013.1098</v>
      </c>
      <c r="C1690" s="8" t="s">
        <v>115</v>
      </c>
      <c r="D1690" s="8" t="s">
        <v>3191</v>
      </c>
      <c r="E1690" s="8" t="s">
        <v>3192</v>
      </c>
      <c r="F1690" s="8" t="s">
        <v>3174</v>
      </c>
      <c r="G1690" s="8" t="s">
        <v>3174</v>
      </c>
      <c r="H1690" s="8" t="s">
        <v>122</v>
      </c>
      <c r="I1690" s="8" t="s">
        <v>50</v>
      </c>
      <c r="J1690" s="8" t="s">
        <v>123</v>
      </c>
      <c r="K1690" s="12" t="s">
        <v>23</v>
      </c>
      <c r="L1690" s="8" t="str">
        <f t="shared" si="52"/>
        <v>Salem_OR</v>
      </c>
      <c r="M1690" s="9" t="str">
        <f t="shared" si="53"/>
        <v>-123.043807983398_Multimodal</v>
      </c>
      <c r="N1690" s="12" t="s">
        <v>23</v>
      </c>
      <c r="O1690" s="5"/>
      <c r="P1690" s="5"/>
      <c r="Q1690">
        <f>VLOOKUP($L1690,LocID!$B$2:$I$966, 7, FALSE)</f>
        <v>-123.043807983398</v>
      </c>
      <c r="S1690"/>
    </row>
    <row r="1691" spans="1:19" ht="33" x14ac:dyDescent="0.25">
      <c r="A1691" s="5">
        <v>2232</v>
      </c>
      <c r="B1691" s="6">
        <v>2014.0062</v>
      </c>
      <c r="C1691" s="8" t="s">
        <v>115</v>
      </c>
      <c r="D1691" s="8" t="s">
        <v>3193</v>
      </c>
      <c r="E1691" s="8" t="s">
        <v>1018</v>
      </c>
      <c r="F1691" s="8" t="s">
        <v>3174</v>
      </c>
      <c r="G1691" s="8" t="s">
        <v>3174</v>
      </c>
      <c r="H1691" s="8" t="s">
        <v>122</v>
      </c>
      <c r="I1691" s="8" t="s">
        <v>50</v>
      </c>
      <c r="J1691" s="8" t="s">
        <v>123</v>
      </c>
      <c r="K1691" s="8" t="s">
        <v>23</v>
      </c>
      <c r="L1691" s="8" t="str">
        <f t="shared" si="52"/>
        <v>Salem_OR</v>
      </c>
      <c r="M1691" s="9" t="str">
        <f t="shared" si="53"/>
        <v>-123.043807983398_Multimodal</v>
      </c>
      <c r="N1691" s="8" t="s">
        <v>23</v>
      </c>
      <c r="O1691" s="5"/>
      <c r="P1691" s="5"/>
      <c r="Q1691">
        <f>VLOOKUP($L1691,LocID!$B$2:$I$966, 7, FALSE)</f>
        <v>-123.043807983398</v>
      </c>
      <c r="S1691"/>
    </row>
    <row r="1692" spans="1:19" ht="33" x14ac:dyDescent="0.25">
      <c r="A1692" s="5">
        <v>37</v>
      </c>
      <c r="B1692" s="6">
        <v>2015.0029999999999</v>
      </c>
      <c r="C1692" s="22" t="s">
        <v>253</v>
      </c>
      <c r="D1692" s="17" t="s">
        <v>3194</v>
      </c>
      <c r="E1692" s="17" t="s">
        <v>1018</v>
      </c>
      <c r="F1692" s="19" t="s">
        <v>3174</v>
      </c>
      <c r="G1692" s="19" t="s">
        <v>3174</v>
      </c>
      <c r="H1692" s="19" t="s">
        <v>122</v>
      </c>
      <c r="I1692" s="8" t="s">
        <v>50</v>
      </c>
      <c r="J1692" s="19" t="s">
        <v>123</v>
      </c>
      <c r="K1692" s="19" t="s">
        <v>72</v>
      </c>
      <c r="L1692" s="8" t="str">
        <f t="shared" si="52"/>
        <v>Salem_OR</v>
      </c>
      <c r="M1692" s="9" t="str">
        <f t="shared" si="53"/>
        <v>-123.043807983398_Multimodal</v>
      </c>
      <c r="N1692" s="19" t="s">
        <v>23</v>
      </c>
      <c r="O1692" s="5">
        <v>1</v>
      </c>
      <c r="P1692" s="5"/>
      <c r="Q1692">
        <f>VLOOKUP($L1692,LocID!$B$2:$I$966, 7, FALSE)</f>
        <v>-123.043807983398</v>
      </c>
      <c r="S1692"/>
    </row>
    <row r="1693" spans="1:19" x14ac:dyDescent="0.25">
      <c r="A1693" s="5">
        <v>51</v>
      </c>
      <c r="B1693" s="6">
        <v>2015.0283999999999</v>
      </c>
      <c r="C1693" s="9" t="s">
        <v>309</v>
      </c>
      <c r="D1693" s="17" t="s">
        <v>3195</v>
      </c>
      <c r="E1693" s="16" t="s">
        <v>3179</v>
      </c>
      <c r="F1693" s="8" t="s">
        <v>3174</v>
      </c>
      <c r="G1693" s="8" t="s">
        <v>3174</v>
      </c>
      <c r="H1693" s="8" t="s">
        <v>122</v>
      </c>
      <c r="I1693" s="8" t="s">
        <v>50</v>
      </c>
      <c r="J1693" s="8" t="s">
        <v>123</v>
      </c>
      <c r="K1693" s="8" t="s">
        <v>98</v>
      </c>
      <c r="L1693" s="8" t="str">
        <f t="shared" si="52"/>
        <v>Salem_OR</v>
      </c>
      <c r="M1693" s="9" t="str">
        <f t="shared" si="53"/>
        <v>-123.043807983398_PACT</v>
      </c>
      <c r="N1693" s="8" t="s">
        <v>98</v>
      </c>
      <c r="O1693" s="5"/>
      <c r="P1693" s="5"/>
      <c r="Q1693">
        <f>VLOOKUP($L1693,LocID!$B$2:$I$966, 7, FALSE)</f>
        <v>-123.043807983398</v>
      </c>
      <c r="S1693"/>
    </row>
    <row r="1694" spans="1:19" x14ac:dyDescent="0.25">
      <c r="A1694" s="5">
        <v>85</v>
      </c>
      <c r="B1694" s="6">
        <v>2015.0420999999999</v>
      </c>
      <c r="C1694" s="9" t="s">
        <v>138</v>
      </c>
      <c r="D1694" s="16" t="s">
        <v>3196</v>
      </c>
      <c r="E1694" s="16" t="s">
        <v>1018</v>
      </c>
      <c r="F1694" s="19" t="s">
        <v>3174</v>
      </c>
      <c r="G1694" s="19" t="s">
        <v>3174</v>
      </c>
      <c r="H1694" s="19" t="s">
        <v>122</v>
      </c>
      <c r="I1694" s="8" t="s">
        <v>50</v>
      </c>
      <c r="J1694" s="19" t="s">
        <v>123</v>
      </c>
      <c r="K1694" s="19" t="s">
        <v>98</v>
      </c>
      <c r="L1694" s="8" t="str">
        <f t="shared" si="52"/>
        <v>Salem_OR</v>
      </c>
      <c r="M1694" s="9" t="str">
        <f t="shared" si="53"/>
        <v>-123.043807983398_PACT</v>
      </c>
      <c r="N1694" s="19" t="s">
        <v>98</v>
      </c>
      <c r="O1694" s="5"/>
      <c r="P1694" s="5"/>
      <c r="Q1694">
        <f>VLOOKUP($L1694,LocID!$B$2:$I$966, 7, FALSE)</f>
        <v>-123.043807983398</v>
      </c>
      <c r="S1694"/>
    </row>
    <row r="1695" spans="1:19" ht="33" x14ac:dyDescent="0.25">
      <c r="A1695" s="5">
        <v>861</v>
      </c>
      <c r="B1695" s="6">
        <v>2009.396</v>
      </c>
      <c r="C1695" s="8" t="s">
        <v>41</v>
      </c>
      <c r="D1695" s="11" t="s">
        <v>3197</v>
      </c>
      <c r="E1695" s="8" t="s">
        <v>3198</v>
      </c>
      <c r="F1695" s="10" t="s">
        <v>3199</v>
      </c>
      <c r="G1695" s="10" t="s">
        <v>3199</v>
      </c>
      <c r="H1695" s="8" t="s">
        <v>76</v>
      </c>
      <c r="I1695" s="8" t="s">
        <v>50</v>
      </c>
      <c r="J1695" s="8" t="s">
        <v>77</v>
      </c>
      <c r="K1695" s="8" t="s">
        <v>26</v>
      </c>
      <c r="L1695" s="8" t="str">
        <f t="shared" si="52"/>
        <v>Salinas_CA</v>
      </c>
      <c r="M1695" s="9" t="str">
        <f t="shared" si="53"/>
        <v>-121.654823303222_Parking and TDM</v>
      </c>
      <c r="N1695" s="8" t="s">
        <v>26</v>
      </c>
      <c r="O1695" s="5"/>
      <c r="P1695" s="5"/>
      <c r="Q1695">
        <f>VLOOKUP($L1695,LocID!$B$2:$I$966, 7, FALSE)</f>
        <v>-121.654823303222</v>
      </c>
      <c r="S1695"/>
    </row>
    <row r="1696" spans="1:19" ht="33" x14ac:dyDescent="0.25">
      <c r="A1696" s="5">
        <v>693</v>
      </c>
      <c r="B1696" s="6">
        <v>2008.3340000000001</v>
      </c>
      <c r="C1696" s="8" t="s">
        <v>35</v>
      </c>
      <c r="D1696" s="11" t="s">
        <v>3200</v>
      </c>
      <c r="E1696" s="8" t="s">
        <v>3201</v>
      </c>
      <c r="F1696" s="10" t="s">
        <v>3202</v>
      </c>
      <c r="G1696" s="10" t="s">
        <v>3202</v>
      </c>
      <c r="H1696" s="8" t="s">
        <v>660</v>
      </c>
      <c r="I1696" s="8" t="s">
        <v>50</v>
      </c>
      <c r="J1696" s="8" t="s">
        <v>245</v>
      </c>
      <c r="K1696" s="8" t="s">
        <v>23</v>
      </c>
      <c r="L1696" s="8" t="str">
        <f t="shared" si="52"/>
        <v>Salt Lake City_UT</v>
      </c>
      <c r="M1696" s="9" t="str">
        <f t="shared" si="53"/>
        <v>-111.888221740722_Multimodal</v>
      </c>
      <c r="N1696" s="8" t="s">
        <v>23</v>
      </c>
      <c r="O1696" s="5"/>
      <c r="P1696" s="5"/>
      <c r="Q1696">
        <f>VLOOKUP($L1696,LocID!$B$2:$I$966, 7, FALSE)</f>
        <v>-111.888221740722</v>
      </c>
      <c r="S1696"/>
    </row>
    <row r="1697" spans="1:19" ht="33" x14ac:dyDescent="0.25">
      <c r="A1697" s="5">
        <v>694</v>
      </c>
      <c r="B1697" s="6">
        <v>2008.335</v>
      </c>
      <c r="C1697" s="8" t="s">
        <v>35</v>
      </c>
      <c r="D1697" s="11" t="s">
        <v>3203</v>
      </c>
      <c r="E1697" s="8" t="s">
        <v>3204</v>
      </c>
      <c r="F1697" s="10" t="s">
        <v>3202</v>
      </c>
      <c r="G1697" s="10" t="s">
        <v>3202</v>
      </c>
      <c r="H1697" s="8" t="s">
        <v>660</v>
      </c>
      <c r="I1697" s="8" t="s">
        <v>50</v>
      </c>
      <c r="J1697" s="8" t="s">
        <v>245</v>
      </c>
      <c r="K1697" s="8" t="s">
        <v>23</v>
      </c>
      <c r="L1697" s="8" t="str">
        <f t="shared" si="52"/>
        <v>Salt Lake City_UT</v>
      </c>
      <c r="M1697" s="9" t="str">
        <f t="shared" si="53"/>
        <v>-111.888221740722_Multimodal</v>
      </c>
      <c r="N1697" s="8" t="s">
        <v>23</v>
      </c>
      <c r="O1697" s="5"/>
      <c r="P1697" s="5"/>
      <c r="Q1697">
        <f>VLOOKUP($L1697,LocID!$B$2:$I$966, 7, FALSE)</f>
        <v>-111.888221740722</v>
      </c>
      <c r="S1697"/>
    </row>
    <row r="1698" spans="1:19" ht="33" x14ac:dyDescent="0.25">
      <c r="A1698" s="5">
        <v>989</v>
      </c>
      <c r="B1698" s="6">
        <v>2010.2429999999999</v>
      </c>
      <c r="C1698" s="8" t="s">
        <v>82</v>
      </c>
      <c r="D1698" s="11" t="s">
        <v>3205</v>
      </c>
      <c r="E1698" s="8" t="s">
        <v>3206</v>
      </c>
      <c r="F1698" s="10" t="s">
        <v>3202</v>
      </c>
      <c r="G1698" s="10" t="s">
        <v>3202</v>
      </c>
      <c r="H1698" s="8" t="s">
        <v>660</v>
      </c>
      <c r="I1698" s="8" t="s">
        <v>50</v>
      </c>
      <c r="J1698" s="8" t="s">
        <v>245</v>
      </c>
      <c r="K1698" s="8" t="s">
        <v>23</v>
      </c>
      <c r="L1698" s="8" t="str">
        <f t="shared" si="52"/>
        <v>Salt Lake City_UT</v>
      </c>
      <c r="M1698" s="9" t="str">
        <f t="shared" si="53"/>
        <v>-111.888221740722_Multimodal</v>
      </c>
      <c r="N1698" s="8" t="s">
        <v>23</v>
      </c>
      <c r="O1698" s="5"/>
      <c r="P1698" s="5"/>
      <c r="Q1698">
        <f>VLOOKUP($L1698,LocID!$B$2:$I$966, 7, FALSE)</f>
        <v>-111.888221740722</v>
      </c>
      <c r="S1698"/>
    </row>
    <row r="1699" spans="1:19" ht="33" x14ac:dyDescent="0.25">
      <c r="A1699" s="5">
        <v>1036</v>
      </c>
      <c r="B1699" s="6">
        <v>2010.1569999999999</v>
      </c>
      <c r="C1699" s="8" t="s">
        <v>68</v>
      </c>
      <c r="D1699" s="11" t="s">
        <v>2525</v>
      </c>
      <c r="E1699" s="8" t="s">
        <v>3207</v>
      </c>
      <c r="F1699" s="10" t="s">
        <v>3202</v>
      </c>
      <c r="G1699" s="10" t="s">
        <v>3202</v>
      </c>
      <c r="H1699" s="8" t="s">
        <v>660</v>
      </c>
      <c r="I1699" s="8" t="s">
        <v>50</v>
      </c>
      <c r="J1699" s="8" t="s">
        <v>245</v>
      </c>
      <c r="K1699" s="8" t="s">
        <v>23</v>
      </c>
      <c r="L1699" s="8" t="str">
        <f t="shared" si="52"/>
        <v>Salt Lake City_UT</v>
      </c>
      <c r="M1699" s="9" t="str">
        <f t="shared" si="53"/>
        <v>-111.888221740722_Multimodal</v>
      </c>
      <c r="N1699" s="8" t="s">
        <v>23</v>
      </c>
      <c r="O1699" s="5"/>
      <c r="P1699" s="5"/>
      <c r="Q1699">
        <f>VLOOKUP($L1699,LocID!$B$2:$I$966, 7, FALSE)</f>
        <v>-111.888221740722</v>
      </c>
      <c r="S1699"/>
    </row>
    <row r="1700" spans="1:19" ht="33" x14ac:dyDescent="0.25">
      <c r="A1700" s="5">
        <v>1086</v>
      </c>
      <c r="B1700" s="6">
        <v>2010.47</v>
      </c>
      <c r="C1700" s="8" t="s">
        <v>68</v>
      </c>
      <c r="D1700" s="11" t="s">
        <v>3208</v>
      </c>
      <c r="E1700" s="8" t="s">
        <v>3207</v>
      </c>
      <c r="F1700" s="10" t="s">
        <v>3202</v>
      </c>
      <c r="G1700" s="10" t="s">
        <v>3202</v>
      </c>
      <c r="H1700" s="8" t="s">
        <v>660</v>
      </c>
      <c r="I1700" s="8" t="s">
        <v>50</v>
      </c>
      <c r="J1700" s="8" t="s">
        <v>245</v>
      </c>
      <c r="K1700" s="8" t="s">
        <v>23</v>
      </c>
      <c r="L1700" s="8" t="str">
        <f t="shared" si="52"/>
        <v>Salt Lake City_UT</v>
      </c>
      <c r="M1700" s="9" t="str">
        <f t="shared" si="53"/>
        <v>-111.888221740722_Multimodal</v>
      </c>
      <c r="N1700" s="8" t="s">
        <v>23</v>
      </c>
      <c r="O1700" s="5"/>
      <c r="P1700" s="5"/>
      <c r="Q1700">
        <f>VLOOKUP($L1700,LocID!$B$2:$I$966, 7, FALSE)</f>
        <v>-111.888221740722</v>
      </c>
      <c r="S1700"/>
    </row>
    <row r="1701" spans="1:19" x14ac:dyDescent="0.25">
      <c r="A1701" s="5">
        <v>1148</v>
      </c>
      <c r="B1701" s="6">
        <v>2010.693</v>
      </c>
      <c r="C1701" s="8" t="s">
        <v>274</v>
      </c>
      <c r="D1701" s="11" t="s">
        <v>3209</v>
      </c>
      <c r="E1701" s="8" t="s">
        <v>3210</v>
      </c>
      <c r="F1701" s="10" t="s">
        <v>3202</v>
      </c>
      <c r="G1701" s="10" t="s">
        <v>3202</v>
      </c>
      <c r="H1701" s="8" t="s">
        <v>660</v>
      </c>
      <c r="I1701" s="8" t="s">
        <v>50</v>
      </c>
      <c r="J1701" s="8" t="s">
        <v>245</v>
      </c>
      <c r="K1701" s="8" t="s">
        <v>52</v>
      </c>
      <c r="L1701" s="8" t="str">
        <f t="shared" si="52"/>
        <v>Salt Lake City_UT</v>
      </c>
      <c r="M1701" s="9" t="str">
        <f t="shared" si="53"/>
        <v>-111.888221740722_Transit</v>
      </c>
      <c r="N1701" s="8" t="s">
        <v>52</v>
      </c>
      <c r="O1701" s="5"/>
      <c r="P1701" s="5"/>
      <c r="Q1701">
        <f>VLOOKUP($L1701,LocID!$B$2:$I$966, 7, FALSE)</f>
        <v>-111.888221740722</v>
      </c>
      <c r="S1701"/>
    </row>
    <row r="1702" spans="1:19" x14ac:dyDescent="0.25">
      <c r="A1702" s="5">
        <v>1207</v>
      </c>
      <c r="B1702" s="6">
        <v>2008.3879999999999</v>
      </c>
      <c r="C1702" s="8" t="s">
        <v>274</v>
      </c>
      <c r="D1702" s="11" t="s">
        <v>3211</v>
      </c>
      <c r="E1702" s="8" t="s">
        <v>3212</v>
      </c>
      <c r="F1702" s="10" t="s">
        <v>3202</v>
      </c>
      <c r="G1702" s="10" t="s">
        <v>3202</v>
      </c>
      <c r="H1702" s="8" t="s">
        <v>660</v>
      </c>
      <c r="I1702" s="8" t="s">
        <v>50</v>
      </c>
      <c r="J1702" s="8" t="s">
        <v>245</v>
      </c>
      <c r="K1702" s="8" t="s">
        <v>98</v>
      </c>
      <c r="L1702" s="8" t="str">
        <f t="shared" si="52"/>
        <v>Salt Lake City_UT</v>
      </c>
      <c r="M1702" s="9" t="str">
        <f t="shared" si="53"/>
        <v>-111.888221740722_PACT</v>
      </c>
      <c r="N1702" s="8" t="s">
        <v>98</v>
      </c>
      <c r="O1702" s="5"/>
      <c r="P1702" s="5"/>
      <c r="Q1702">
        <f>VLOOKUP($L1702,LocID!$B$2:$I$966, 7, FALSE)</f>
        <v>-111.888221740722</v>
      </c>
      <c r="S1702"/>
    </row>
    <row r="1703" spans="1:19" x14ac:dyDescent="0.25">
      <c r="A1703" s="5">
        <v>1455</v>
      </c>
      <c r="B1703" s="6">
        <v>2011.4659999999999</v>
      </c>
      <c r="C1703" s="8" t="s">
        <v>233</v>
      </c>
      <c r="D1703" s="8" t="s">
        <v>3213</v>
      </c>
      <c r="E1703" s="8" t="s">
        <v>3210</v>
      </c>
      <c r="F1703" s="10" t="s">
        <v>3202</v>
      </c>
      <c r="G1703" s="10" t="s">
        <v>3202</v>
      </c>
      <c r="H1703" s="8" t="s">
        <v>660</v>
      </c>
      <c r="I1703" s="8" t="s">
        <v>50</v>
      </c>
      <c r="J1703" s="8" t="s">
        <v>245</v>
      </c>
      <c r="K1703" s="8" t="s">
        <v>52</v>
      </c>
      <c r="L1703" s="8" t="str">
        <f t="shared" si="52"/>
        <v>Salt Lake City_UT</v>
      </c>
      <c r="M1703" s="9" t="str">
        <f t="shared" si="53"/>
        <v>-111.888221740722_Transit</v>
      </c>
      <c r="N1703" s="8" t="s">
        <v>52</v>
      </c>
      <c r="O1703" s="5"/>
      <c r="P1703" s="5"/>
      <c r="Q1703">
        <f>VLOOKUP($L1703,LocID!$B$2:$I$966, 7, FALSE)</f>
        <v>-111.888221740722</v>
      </c>
      <c r="S1703"/>
    </row>
    <row r="1704" spans="1:19" x14ac:dyDescent="0.25">
      <c r="A1704" s="5">
        <v>1793</v>
      </c>
      <c r="B1704" s="25">
        <v>2012.5930000000001</v>
      </c>
      <c r="C1704" s="24" t="s">
        <v>90</v>
      </c>
      <c r="D1704" s="24" t="s">
        <v>3214</v>
      </c>
      <c r="E1704" s="24" t="s">
        <v>3207</v>
      </c>
      <c r="F1704" s="24" t="s">
        <v>3202</v>
      </c>
      <c r="G1704" s="24" t="s">
        <v>3202</v>
      </c>
      <c r="H1704" s="24" t="s">
        <v>660</v>
      </c>
      <c r="I1704" s="8" t="s">
        <v>50</v>
      </c>
      <c r="J1704" s="24" t="s">
        <v>245</v>
      </c>
      <c r="K1704" s="12" t="s">
        <v>98</v>
      </c>
      <c r="L1704" s="8" t="str">
        <f t="shared" si="52"/>
        <v>Salt Lake City_UT</v>
      </c>
      <c r="M1704" s="9" t="str">
        <f t="shared" si="53"/>
        <v>-111.888221740722_PACT</v>
      </c>
      <c r="N1704" s="12" t="s">
        <v>98</v>
      </c>
      <c r="O1704" s="5"/>
      <c r="P1704" s="5"/>
      <c r="Q1704">
        <f>VLOOKUP($L1704,LocID!$B$2:$I$966, 7, FALSE)</f>
        <v>-111.888221740722</v>
      </c>
      <c r="S1704"/>
    </row>
    <row r="1705" spans="1:19" x14ac:dyDescent="0.25">
      <c r="A1705" s="5">
        <v>1857</v>
      </c>
      <c r="B1705" s="25">
        <v>2012.8689999999999</v>
      </c>
      <c r="C1705" s="24" t="s">
        <v>62</v>
      </c>
      <c r="D1705" s="24" t="s">
        <v>3215</v>
      </c>
      <c r="E1705" s="24" t="s">
        <v>3210</v>
      </c>
      <c r="F1705" s="24" t="s">
        <v>3202</v>
      </c>
      <c r="G1705" s="24" t="s">
        <v>3202</v>
      </c>
      <c r="H1705" s="24" t="s">
        <v>660</v>
      </c>
      <c r="I1705" s="8" t="s">
        <v>50</v>
      </c>
      <c r="J1705" s="24" t="s">
        <v>245</v>
      </c>
      <c r="K1705" s="12" t="s">
        <v>52</v>
      </c>
      <c r="L1705" s="8" t="str">
        <f t="shared" si="52"/>
        <v>Salt Lake City_UT</v>
      </c>
      <c r="M1705" s="9" t="str">
        <f t="shared" si="53"/>
        <v>-111.888221740722_Transit</v>
      </c>
      <c r="N1705" s="12" t="s">
        <v>52</v>
      </c>
      <c r="O1705" s="5"/>
      <c r="P1705" s="5"/>
      <c r="Q1705">
        <f>VLOOKUP($L1705,LocID!$B$2:$I$966, 7, FALSE)</f>
        <v>-111.888221740722</v>
      </c>
      <c r="S1705"/>
    </row>
    <row r="1706" spans="1:19" x14ac:dyDescent="0.25">
      <c r="A1706" s="5">
        <v>2333</v>
      </c>
      <c r="B1706" s="6">
        <v>2013.116</v>
      </c>
      <c r="C1706" s="19" t="s">
        <v>151</v>
      </c>
      <c r="D1706" s="20" t="s">
        <v>3216</v>
      </c>
      <c r="E1706" s="20" t="s">
        <v>3210</v>
      </c>
      <c r="F1706" s="20" t="s">
        <v>3202</v>
      </c>
      <c r="G1706" s="20" t="s">
        <v>3202</v>
      </c>
      <c r="H1706" s="20" t="s">
        <v>660</v>
      </c>
      <c r="I1706" s="8" t="s">
        <v>50</v>
      </c>
      <c r="J1706" s="20" t="s">
        <v>245</v>
      </c>
      <c r="K1706" s="12" t="s">
        <v>52</v>
      </c>
      <c r="L1706" s="8" t="str">
        <f t="shared" si="52"/>
        <v>Salt Lake City_UT</v>
      </c>
      <c r="M1706" s="9" t="str">
        <f t="shared" si="53"/>
        <v>-111.888221740722_Transit</v>
      </c>
      <c r="N1706" s="12" t="s">
        <v>52</v>
      </c>
      <c r="O1706" s="5"/>
      <c r="P1706" s="5"/>
      <c r="Q1706">
        <f>VLOOKUP($L1706,LocID!$B$2:$I$966, 7, FALSE)</f>
        <v>-111.888221740722</v>
      </c>
      <c r="S1706"/>
    </row>
    <row r="1707" spans="1:19" x14ac:dyDescent="0.25">
      <c r="A1707" s="5">
        <v>2413</v>
      </c>
      <c r="B1707" s="6">
        <v>2014.0741</v>
      </c>
      <c r="C1707" s="19" t="s">
        <v>92</v>
      </c>
      <c r="D1707" s="17" t="s">
        <v>3217</v>
      </c>
      <c r="E1707" s="17" t="s">
        <v>3202</v>
      </c>
      <c r="F1707" s="19" t="s">
        <v>3202</v>
      </c>
      <c r="G1707" s="19" t="s">
        <v>3202</v>
      </c>
      <c r="H1707" s="19" t="s">
        <v>660</v>
      </c>
      <c r="I1707" s="8" t="s">
        <v>50</v>
      </c>
      <c r="J1707" s="19" t="s">
        <v>245</v>
      </c>
      <c r="K1707" s="12" t="s">
        <v>52</v>
      </c>
      <c r="L1707" s="8" t="str">
        <f t="shared" si="52"/>
        <v>Salt Lake City_UT</v>
      </c>
      <c r="M1707" s="9" t="str">
        <f t="shared" si="53"/>
        <v>-111.888221740722_Transit</v>
      </c>
      <c r="N1707" s="12" t="s">
        <v>52</v>
      </c>
      <c r="O1707" s="5"/>
      <c r="P1707" s="5"/>
      <c r="Q1707">
        <f>VLOOKUP($L1707,LocID!$B$2:$I$966, 7, FALSE)</f>
        <v>-111.888221740722</v>
      </c>
      <c r="S1707"/>
    </row>
    <row r="1708" spans="1:19" ht="33" x14ac:dyDescent="0.25">
      <c r="A1708" s="5">
        <v>2523</v>
      </c>
      <c r="B1708" s="6">
        <v>2014.0898999999999</v>
      </c>
      <c r="C1708" s="19" t="s">
        <v>173</v>
      </c>
      <c r="D1708" s="17" t="s">
        <v>3218</v>
      </c>
      <c r="E1708" s="17" t="s">
        <v>3219</v>
      </c>
      <c r="F1708" s="19" t="s">
        <v>3202</v>
      </c>
      <c r="G1708" s="19" t="s">
        <v>3202</v>
      </c>
      <c r="H1708" s="19" t="s">
        <v>660</v>
      </c>
      <c r="I1708" s="8" t="s">
        <v>50</v>
      </c>
      <c r="J1708" s="19" t="s">
        <v>245</v>
      </c>
      <c r="K1708" s="12" t="s">
        <v>26</v>
      </c>
      <c r="L1708" s="8" t="str">
        <f t="shared" si="52"/>
        <v>Salt Lake City_UT</v>
      </c>
      <c r="M1708" s="9" t="str">
        <f t="shared" si="53"/>
        <v>-111.888221740722_Parking and TDM</v>
      </c>
      <c r="N1708" s="12" t="s">
        <v>26</v>
      </c>
      <c r="O1708" s="5"/>
      <c r="P1708" s="5"/>
      <c r="Q1708">
        <f>VLOOKUP($L1708,LocID!$B$2:$I$966, 7, FALSE)</f>
        <v>-111.888221740722</v>
      </c>
      <c r="S1708"/>
    </row>
    <row r="1709" spans="1:19" ht="33" x14ac:dyDescent="0.25">
      <c r="A1709" s="5">
        <v>1102</v>
      </c>
      <c r="B1709" s="6">
        <v>2010.3810000000001</v>
      </c>
      <c r="C1709" s="8" t="s">
        <v>43</v>
      </c>
      <c r="D1709" s="11" t="s">
        <v>3220</v>
      </c>
      <c r="E1709" s="8" t="s">
        <v>3207</v>
      </c>
      <c r="F1709" s="10" t="s">
        <v>3221</v>
      </c>
      <c r="G1709" s="19" t="s">
        <v>3202</v>
      </c>
      <c r="H1709" s="8" t="s">
        <v>660</v>
      </c>
      <c r="I1709" s="8" t="s">
        <v>50</v>
      </c>
      <c r="J1709" s="8" t="s">
        <v>245</v>
      </c>
      <c r="K1709" s="8" t="s">
        <v>23</v>
      </c>
      <c r="L1709" s="8" t="str">
        <f t="shared" si="52"/>
        <v>Salt Lake City_UT</v>
      </c>
      <c r="M1709" s="9" t="str">
        <f t="shared" si="53"/>
        <v>-111.888221740722_Multimodal</v>
      </c>
      <c r="N1709" s="8" t="s">
        <v>23</v>
      </c>
      <c r="O1709" s="5"/>
      <c r="P1709" s="5"/>
      <c r="Q1709">
        <f>VLOOKUP($L1709,LocID!$B$2:$I$966, 7, FALSE)</f>
        <v>-111.888221740722</v>
      </c>
      <c r="S1709"/>
    </row>
    <row r="1710" spans="1:19" x14ac:dyDescent="0.25">
      <c r="A1710" s="5">
        <v>834</v>
      </c>
      <c r="B1710" s="6">
        <v>2009.4760000000001</v>
      </c>
      <c r="C1710" s="8" t="s">
        <v>41</v>
      </c>
      <c r="D1710" s="11" t="s">
        <v>3222</v>
      </c>
      <c r="E1710" s="8" t="s">
        <v>3223</v>
      </c>
      <c r="F1710" s="10" t="s">
        <v>3224</v>
      </c>
      <c r="G1710" s="10" t="s">
        <v>3224</v>
      </c>
      <c r="H1710" s="8" t="s">
        <v>219</v>
      </c>
      <c r="I1710" s="8" t="s">
        <v>50</v>
      </c>
      <c r="J1710" s="8" t="s">
        <v>220</v>
      </c>
      <c r="K1710" s="8" t="s">
        <v>52</v>
      </c>
      <c r="L1710" s="8" t="str">
        <f t="shared" si="52"/>
        <v>San Antonio_TX</v>
      </c>
      <c r="M1710" s="9" t="str">
        <f t="shared" si="53"/>
        <v>-98.4946136474609_Transit</v>
      </c>
      <c r="N1710" s="8" t="s">
        <v>52</v>
      </c>
      <c r="O1710" s="5"/>
      <c r="P1710" s="5"/>
      <c r="Q1710">
        <f>VLOOKUP($L1710,LocID!$B$2:$I$966, 7, FALSE)</f>
        <v>-98.494613647460895</v>
      </c>
      <c r="S1710"/>
    </row>
    <row r="1711" spans="1:19" x14ac:dyDescent="0.25">
      <c r="A1711" s="5">
        <v>1238</v>
      </c>
      <c r="B1711" s="6">
        <v>2011.3620000000001</v>
      </c>
      <c r="C1711" s="8" t="s">
        <v>85</v>
      </c>
      <c r="D1711" s="11" t="s">
        <v>3225</v>
      </c>
      <c r="E1711" s="8" t="s">
        <v>3223</v>
      </c>
      <c r="F1711" s="10" t="s">
        <v>3224</v>
      </c>
      <c r="G1711" s="10" t="s">
        <v>3224</v>
      </c>
      <c r="H1711" s="8" t="s">
        <v>219</v>
      </c>
      <c r="I1711" s="8" t="s">
        <v>50</v>
      </c>
      <c r="J1711" s="8" t="s">
        <v>220</v>
      </c>
      <c r="K1711" s="8" t="s">
        <v>52</v>
      </c>
      <c r="L1711" s="8" t="str">
        <f t="shared" si="52"/>
        <v>San Antonio_TX</v>
      </c>
      <c r="M1711" s="9" t="str">
        <f t="shared" si="53"/>
        <v>-98.4946136474609_Transit</v>
      </c>
      <c r="N1711" s="8" t="s">
        <v>52</v>
      </c>
      <c r="O1711" s="5"/>
      <c r="P1711" s="5"/>
      <c r="Q1711">
        <f>VLOOKUP($L1711,LocID!$B$2:$I$966, 7, FALSE)</f>
        <v>-98.494613647460895</v>
      </c>
      <c r="S1711"/>
    </row>
    <row r="1712" spans="1:19" x14ac:dyDescent="0.25">
      <c r="A1712" s="5">
        <v>1967</v>
      </c>
      <c r="B1712" s="6">
        <v>2012.6590000000001</v>
      </c>
      <c r="C1712" s="12" t="s">
        <v>246</v>
      </c>
      <c r="D1712" s="12" t="s">
        <v>3226</v>
      </c>
      <c r="E1712" s="12" t="s">
        <v>3223</v>
      </c>
      <c r="F1712" s="12" t="s">
        <v>3224</v>
      </c>
      <c r="G1712" s="12" t="s">
        <v>3224</v>
      </c>
      <c r="H1712" s="12" t="s">
        <v>219</v>
      </c>
      <c r="I1712" s="8" t="s">
        <v>50</v>
      </c>
      <c r="J1712" s="12" t="s">
        <v>220</v>
      </c>
      <c r="K1712" s="12" t="s">
        <v>52</v>
      </c>
      <c r="L1712" s="8" t="str">
        <f t="shared" si="52"/>
        <v>San Antonio_TX</v>
      </c>
      <c r="M1712" s="9" t="str">
        <f t="shared" si="53"/>
        <v>-98.4946136474609_Transit</v>
      </c>
      <c r="N1712" s="12" t="s">
        <v>52</v>
      </c>
      <c r="O1712" s="5"/>
      <c r="P1712" s="5"/>
      <c r="Q1712">
        <f>VLOOKUP($L1712,LocID!$B$2:$I$966, 7, FALSE)</f>
        <v>-98.494613647460895</v>
      </c>
      <c r="S1712"/>
    </row>
    <row r="1713" spans="1:19" x14ac:dyDescent="0.25">
      <c r="A1713" s="5">
        <v>2140</v>
      </c>
      <c r="B1713" s="6">
        <v>2013.0803000000001</v>
      </c>
      <c r="C1713" s="8" t="s">
        <v>112</v>
      </c>
      <c r="D1713" s="8" t="s">
        <v>3227</v>
      </c>
      <c r="E1713" s="8" t="s">
        <v>3223</v>
      </c>
      <c r="F1713" s="8" t="s">
        <v>3224</v>
      </c>
      <c r="G1713" s="8" t="s">
        <v>3224</v>
      </c>
      <c r="H1713" s="8" t="s">
        <v>219</v>
      </c>
      <c r="I1713" s="8" t="s">
        <v>50</v>
      </c>
      <c r="J1713" s="8" t="s">
        <v>220</v>
      </c>
      <c r="K1713" s="12" t="s">
        <v>52</v>
      </c>
      <c r="L1713" s="8" t="str">
        <f t="shared" si="52"/>
        <v>San Antonio_TX</v>
      </c>
      <c r="M1713" s="9" t="str">
        <f t="shared" si="53"/>
        <v>-98.4946136474609_Transit</v>
      </c>
      <c r="N1713" s="12" t="s">
        <v>52</v>
      </c>
      <c r="O1713" s="5"/>
      <c r="P1713" s="5"/>
      <c r="Q1713">
        <f>VLOOKUP($L1713,LocID!$B$2:$I$966, 7, FALSE)</f>
        <v>-98.494613647460895</v>
      </c>
      <c r="S1713"/>
    </row>
    <row r="1714" spans="1:19" x14ac:dyDescent="0.25">
      <c r="A1714" s="5">
        <v>2429</v>
      </c>
      <c r="B1714" s="6">
        <v>2014.0831000000001</v>
      </c>
      <c r="C1714" s="8" t="s">
        <v>92</v>
      </c>
      <c r="D1714" s="16" t="s">
        <v>3228</v>
      </c>
      <c r="E1714" s="16" t="s">
        <v>3223</v>
      </c>
      <c r="F1714" s="8" t="s">
        <v>3224</v>
      </c>
      <c r="G1714" s="8" t="s">
        <v>3224</v>
      </c>
      <c r="H1714" s="8" t="s">
        <v>219</v>
      </c>
      <c r="I1714" s="8" t="s">
        <v>50</v>
      </c>
      <c r="J1714" s="8" t="s">
        <v>220</v>
      </c>
      <c r="K1714" s="12" t="s">
        <v>52</v>
      </c>
      <c r="L1714" s="8" t="str">
        <f t="shared" si="52"/>
        <v>San Antonio_TX</v>
      </c>
      <c r="M1714" s="9" t="str">
        <f t="shared" si="53"/>
        <v>-98.4946136474609_Transit</v>
      </c>
      <c r="N1714" s="12" t="s">
        <v>52</v>
      </c>
      <c r="O1714" s="5"/>
      <c r="P1714" s="5"/>
      <c r="Q1714">
        <f>VLOOKUP($L1714,LocID!$B$2:$I$966, 7, FALSE)</f>
        <v>-98.494613647460895</v>
      </c>
      <c r="S1714"/>
    </row>
    <row r="1715" spans="1:19" x14ac:dyDescent="0.25">
      <c r="A1715" s="5">
        <v>1510</v>
      </c>
      <c r="B1715" s="6">
        <v>2011.5309999999999</v>
      </c>
      <c r="C1715" s="8" t="s">
        <v>147</v>
      </c>
      <c r="D1715" s="8" t="s">
        <v>3229</v>
      </c>
      <c r="E1715" s="8" t="s">
        <v>3230</v>
      </c>
      <c r="F1715" s="10" t="s">
        <v>3231</v>
      </c>
      <c r="G1715" s="10" t="s">
        <v>3231</v>
      </c>
      <c r="H1715" s="8" t="s">
        <v>219</v>
      </c>
      <c r="I1715" s="8" t="s">
        <v>50</v>
      </c>
      <c r="J1715" s="8" t="s">
        <v>220</v>
      </c>
      <c r="K1715" s="8" t="s">
        <v>52</v>
      </c>
      <c r="L1715" s="8" t="str">
        <f t="shared" si="52"/>
        <v>San Benito_TX</v>
      </c>
      <c r="M1715" s="9" t="str">
        <f t="shared" si="53"/>
        <v>-97.6314163208007_Transit</v>
      </c>
      <c r="N1715" s="8" t="s">
        <v>52</v>
      </c>
      <c r="O1715" s="5"/>
      <c r="P1715" s="5"/>
      <c r="Q1715">
        <f>VLOOKUP($L1715,LocID!$B$2:$I$966, 7, FALSE)</f>
        <v>-97.631416320800696</v>
      </c>
      <c r="S1715"/>
    </row>
    <row r="1716" spans="1:19" x14ac:dyDescent="0.25">
      <c r="A1716" s="5">
        <v>931</v>
      </c>
      <c r="B1716" s="6">
        <v>2008.37</v>
      </c>
      <c r="C1716" s="8" t="s">
        <v>56</v>
      </c>
      <c r="D1716" s="11" t="s">
        <v>3232</v>
      </c>
      <c r="E1716" s="8" t="s">
        <v>3233</v>
      </c>
      <c r="F1716" s="10" t="s">
        <v>3234</v>
      </c>
      <c r="G1716" s="10" t="s">
        <v>3234</v>
      </c>
      <c r="H1716" s="8" t="s">
        <v>76</v>
      </c>
      <c r="I1716" s="8" t="s">
        <v>50</v>
      </c>
      <c r="J1716" s="8" t="s">
        <v>77</v>
      </c>
      <c r="K1716" s="8" t="s">
        <v>52</v>
      </c>
      <c r="L1716" s="8" t="str">
        <f t="shared" si="52"/>
        <v>San Bernardino_CA</v>
      </c>
      <c r="M1716" s="9" t="str">
        <f t="shared" si="53"/>
        <v>-117.294120788574_Transit</v>
      </c>
      <c r="N1716" s="8" t="s">
        <v>52</v>
      </c>
      <c r="O1716" s="5"/>
      <c r="P1716" s="5"/>
      <c r="Q1716">
        <f>VLOOKUP($L1716,LocID!$B$2:$I$966, 7, FALSE)</f>
        <v>-117.29412078857401</v>
      </c>
      <c r="S1716"/>
    </row>
    <row r="1717" spans="1:19" ht="33" x14ac:dyDescent="0.25">
      <c r="A1717" s="5">
        <v>485</v>
      </c>
      <c r="B1717" s="6">
        <v>2006.415</v>
      </c>
      <c r="C1717" s="8">
        <v>2007</v>
      </c>
      <c r="D1717" s="8" t="s">
        <v>3235</v>
      </c>
      <c r="E1717" s="8" t="s">
        <v>3236</v>
      </c>
      <c r="F1717" s="10" t="s">
        <v>3237</v>
      </c>
      <c r="G1717" s="10" t="s">
        <v>3237</v>
      </c>
      <c r="H1717" s="8" t="s">
        <v>76</v>
      </c>
      <c r="I1717" s="8" t="s">
        <v>50</v>
      </c>
      <c r="J1717" s="10" t="s">
        <v>77</v>
      </c>
      <c r="K1717" s="8" t="s">
        <v>23</v>
      </c>
      <c r="L1717" s="8" t="str">
        <f t="shared" si="52"/>
        <v>San Buenaventura_CA</v>
      </c>
      <c r="M1717" s="9" t="str">
        <f t="shared" si="53"/>
        <v>-119.292320251464_Multimodal</v>
      </c>
      <c r="N1717" s="8" t="s">
        <v>23</v>
      </c>
      <c r="O1717" s="5"/>
      <c r="P1717" s="5"/>
      <c r="Q1717">
        <f>VLOOKUP($L1717,LocID!$B$2:$I$966, 7, FALSE)</f>
        <v>-119.29232025146401</v>
      </c>
      <c r="S1717"/>
    </row>
    <row r="1718" spans="1:19" ht="33" x14ac:dyDescent="0.25">
      <c r="A1718" s="5">
        <v>443</v>
      </c>
      <c r="B1718" s="6">
        <v>2007.0519999999999</v>
      </c>
      <c r="C1718" s="8">
        <v>2007</v>
      </c>
      <c r="D1718" s="8" t="s">
        <v>3238</v>
      </c>
      <c r="E1718" s="8" t="s">
        <v>3239</v>
      </c>
      <c r="F1718" s="10" t="s">
        <v>3240</v>
      </c>
      <c r="G1718" s="10" t="s">
        <v>3240</v>
      </c>
      <c r="H1718" s="8" t="s">
        <v>76</v>
      </c>
      <c r="I1718" s="8" t="s">
        <v>50</v>
      </c>
      <c r="J1718" s="10" t="s">
        <v>77</v>
      </c>
      <c r="K1718" s="8" t="s">
        <v>26</v>
      </c>
      <c r="L1718" s="8" t="str">
        <f t="shared" si="52"/>
        <v>San Carlos_CA</v>
      </c>
      <c r="M1718" s="9" t="str">
        <f t="shared" si="53"/>
        <v>-122.262290954589_Parking and TDM</v>
      </c>
      <c r="N1718" s="8" t="s">
        <v>26</v>
      </c>
      <c r="O1718" s="5"/>
      <c r="P1718" s="5"/>
      <c r="Q1718">
        <f>VLOOKUP($L1718,LocID!$B$2:$I$966, 7, FALSE)</f>
        <v>-122.26229095458901</v>
      </c>
      <c r="S1718"/>
    </row>
    <row r="1719" spans="1:19" ht="33" x14ac:dyDescent="0.25">
      <c r="A1719" s="5">
        <v>575</v>
      </c>
      <c r="B1719" s="6">
        <v>2008.211</v>
      </c>
      <c r="C1719" s="8" t="s">
        <v>104</v>
      </c>
      <c r="D1719" s="11" t="s">
        <v>3241</v>
      </c>
      <c r="E1719" s="8" t="s">
        <v>3242</v>
      </c>
      <c r="F1719" s="10" t="s">
        <v>3240</v>
      </c>
      <c r="G1719" s="10" t="s">
        <v>3240</v>
      </c>
      <c r="H1719" s="8" t="s">
        <v>76</v>
      </c>
      <c r="I1719" s="8" t="s">
        <v>50</v>
      </c>
      <c r="J1719" s="8" t="s">
        <v>77</v>
      </c>
      <c r="K1719" s="8" t="s">
        <v>26</v>
      </c>
      <c r="L1719" s="8" t="str">
        <f t="shared" si="52"/>
        <v>San Carlos_CA</v>
      </c>
      <c r="M1719" s="9" t="str">
        <f t="shared" si="53"/>
        <v>-122.262290954589_Parking and TDM</v>
      </c>
      <c r="N1719" s="8" t="s">
        <v>26</v>
      </c>
      <c r="O1719" s="5"/>
      <c r="P1719" s="5"/>
      <c r="Q1719">
        <f>VLOOKUP($L1719,LocID!$B$2:$I$966, 7, FALSE)</f>
        <v>-122.26229095458901</v>
      </c>
      <c r="S1719"/>
    </row>
    <row r="1720" spans="1:19" x14ac:dyDescent="0.25">
      <c r="A1720" s="5">
        <v>639</v>
      </c>
      <c r="B1720" s="6">
        <v>2008.2560000000001</v>
      </c>
      <c r="C1720" s="8" t="s">
        <v>29</v>
      </c>
      <c r="D1720" s="11" t="s">
        <v>3243</v>
      </c>
      <c r="E1720" s="8" t="s">
        <v>3244</v>
      </c>
      <c r="F1720" s="10" t="s">
        <v>3240</v>
      </c>
      <c r="G1720" s="10" t="s">
        <v>3240</v>
      </c>
      <c r="H1720" s="8" t="s">
        <v>76</v>
      </c>
      <c r="I1720" s="8" t="s">
        <v>50</v>
      </c>
      <c r="J1720" s="8" t="s">
        <v>77</v>
      </c>
      <c r="K1720" s="8" t="s">
        <v>98</v>
      </c>
      <c r="L1720" s="8" t="str">
        <f t="shared" si="52"/>
        <v>San Carlos_CA</v>
      </c>
      <c r="M1720" s="9" t="str">
        <f t="shared" si="53"/>
        <v>-122.262290954589_PACT</v>
      </c>
      <c r="N1720" s="8" t="s">
        <v>98</v>
      </c>
      <c r="O1720" s="5"/>
      <c r="P1720" s="5"/>
      <c r="Q1720">
        <f>VLOOKUP($L1720,LocID!$B$2:$I$966, 7, FALSE)</f>
        <v>-122.26229095458901</v>
      </c>
      <c r="S1720"/>
    </row>
    <row r="1721" spans="1:19" x14ac:dyDescent="0.25">
      <c r="A1721" s="5">
        <v>738</v>
      </c>
      <c r="B1721" s="6">
        <v>2008.3109999999999</v>
      </c>
      <c r="C1721" s="8" t="s">
        <v>37</v>
      </c>
      <c r="D1721" s="11" t="s">
        <v>3245</v>
      </c>
      <c r="E1721" s="8" t="s">
        <v>3246</v>
      </c>
      <c r="F1721" s="10" t="s">
        <v>3240</v>
      </c>
      <c r="G1721" s="10" t="s">
        <v>3240</v>
      </c>
      <c r="H1721" s="8" t="s">
        <v>76</v>
      </c>
      <c r="I1721" s="8" t="s">
        <v>50</v>
      </c>
      <c r="J1721" s="8" t="s">
        <v>77</v>
      </c>
      <c r="K1721" s="8" t="s">
        <v>52</v>
      </c>
      <c r="L1721" s="8" t="str">
        <f t="shared" si="52"/>
        <v>San Carlos_CA</v>
      </c>
      <c r="M1721" s="9" t="str">
        <f t="shared" si="53"/>
        <v>-122.262290954589_Transit</v>
      </c>
      <c r="N1721" s="8" t="s">
        <v>52</v>
      </c>
      <c r="O1721" s="5"/>
      <c r="P1721" s="5"/>
      <c r="Q1721">
        <f>VLOOKUP($L1721,LocID!$B$2:$I$966, 7, FALSE)</f>
        <v>-122.26229095458901</v>
      </c>
      <c r="S1721"/>
    </row>
    <row r="1722" spans="1:19" x14ac:dyDescent="0.25">
      <c r="A1722" s="5">
        <v>1289</v>
      </c>
      <c r="B1722" s="6">
        <v>2010.643</v>
      </c>
      <c r="C1722" s="8" t="s">
        <v>85</v>
      </c>
      <c r="D1722" s="11" t="s">
        <v>3247</v>
      </c>
      <c r="E1722" s="8" t="s">
        <v>3244</v>
      </c>
      <c r="F1722" s="10" t="s">
        <v>3240</v>
      </c>
      <c r="G1722" s="10" t="s">
        <v>3240</v>
      </c>
      <c r="H1722" s="8" t="s">
        <v>76</v>
      </c>
      <c r="I1722" s="8" t="s">
        <v>50</v>
      </c>
      <c r="J1722" s="8" t="s">
        <v>77</v>
      </c>
      <c r="K1722" s="8" t="s">
        <v>98</v>
      </c>
      <c r="L1722" s="8" t="str">
        <f t="shared" si="52"/>
        <v>San Carlos_CA</v>
      </c>
      <c r="M1722" s="9" t="str">
        <f t="shared" si="53"/>
        <v>-122.262290954589_PACT</v>
      </c>
      <c r="N1722" s="8" t="s">
        <v>98</v>
      </c>
      <c r="O1722" s="5"/>
      <c r="P1722" s="5"/>
      <c r="Q1722">
        <f>VLOOKUP($L1722,LocID!$B$2:$I$966, 7, FALSE)</f>
        <v>-122.26229095458901</v>
      </c>
      <c r="S1722"/>
    </row>
    <row r="1723" spans="1:19" x14ac:dyDescent="0.25">
      <c r="A1723" s="5">
        <v>1419</v>
      </c>
      <c r="B1723" s="6">
        <v>2011.8510000000001</v>
      </c>
      <c r="C1723" s="8" t="s">
        <v>233</v>
      </c>
      <c r="D1723" s="8" t="s">
        <v>3248</v>
      </c>
      <c r="E1723" s="8" t="s">
        <v>3244</v>
      </c>
      <c r="F1723" s="10" t="s">
        <v>3240</v>
      </c>
      <c r="G1723" s="10" t="s">
        <v>3240</v>
      </c>
      <c r="H1723" s="8" t="s">
        <v>76</v>
      </c>
      <c r="I1723" s="8" t="s">
        <v>50</v>
      </c>
      <c r="J1723" s="8" t="s">
        <v>77</v>
      </c>
      <c r="K1723" s="8" t="s">
        <v>98</v>
      </c>
      <c r="L1723" s="8" t="str">
        <f t="shared" si="52"/>
        <v>San Carlos_CA</v>
      </c>
      <c r="M1723" s="9" t="str">
        <f t="shared" si="53"/>
        <v>-122.262290954589_PACT</v>
      </c>
      <c r="N1723" s="8" t="s">
        <v>98</v>
      </c>
      <c r="O1723" s="5"/>
      <c r="P1723" s="5"/>
      <c r="Q1723">
        <f>VLOOKUP($L1723,LocID!$B$2:$I$966, 7, FALSE)</f>
        <v>-122.26229095458901</v>
      </c>
      <c r="S1723"/>
    </row>
    <row r="1724" spans="1:19" x14ac:dyDescent="0.25">
      <c r="A1724" s="5">
        <v>1585</v>
      </c>
      <c r="B1724" s="6">
        <v>2012.1379999999999</v>
      </c>
      <c r="C1724" s="8" t="s">
        <v>87</v>
      </c>
      <c r="D1724" s="8" t="s">
        <v>3249</v>
      </c>
      <c r="E1724" s="8" t="s">
        <v>3246</v>
      </c>
      <c r="F1724" s="10" t="s">
        <v>3240</v>
      </c>
      <c r="G1724" s="10" t="s">
        <v>3240</v>
      </c>
      <c r="H1724" s="8" t="s">
        <v>76</v>
      </c>
      <c r="I1724" s="8" t="s">
        <v>50</v>
      </c>
      <c r="J1724" s="8" t="s">
        <v>77</v>
      </c>
      <c r="K1724" s="8" t="s">
        <v>52</v>
      </c>
      <c r="L1724" s="8" t="str">
        <f t="shared" si="52"/>
        <v>San Carlos_CA</v>
      </c>
      <c r="M1724" s="9" t="str">
        <f t="shared" si="53"/>
        <v>-122.262290954589_Transit</v>
      </c>
      <c r="N1724" s="8" t="s">
        <v>52</v>
      </c>
      <c r="O1724" s="5"/>
      <c r="P1724" s="5"/>
      <c r="Q1724">
        <f>VLOOKUP($L1724,LocID!$B$2:$I$966, 7, FALSE)</f>
        <v>-122.26229095458901</v>
      </c>
      <c r="S1724"/>
    </row>
    <row r="1725" spans="1:19" x14ac:dyDescent="0.25">
      <c r="A1725" s="5">
        <v>1680</v>
      </c>
      <c r="B1725" s="6">
        <v>2012.5619999999999</v>
      </c>
      <c r="C1725" s="12" t="s">
        <v>110</v>
      </c>
      <c r="D1725" s="12" t="s">
        <v>3250</v>
      </c>
      <c r="E1725" s="12" t="s">
        <v>3244</v>
      </c>
      <c r="F1725" s="12" t="s">
        <v>3240</v>
      </c>
      <c r="G1725" s="12" t="s">
        <v>3240</v>
      </c>
      <c r="H1725" s="12" t="s">
        <v>76</v>
      </c>
      <c r="I1725" s="8" t="s">
        <v>50</v>
      </c>
      <c r="J1725" s="12" t="s">
        <v>77</v>
      </c>
      <c r="K1725" s="12" t="s">
        <v>98</v>
      </c>
      <c r="L1725" s="8" t="str">
        <f t="shared" si="52"/>
        <v>San Carlos_CA</v>
      </c>
      <c r="M1725" s="9" t="str">
        <f t="shared" si="53"/>
        <v>-122.262290954589_PACT</v>
      </c>
      <c r="N1725" s="12" t="s">
        <v>98</v>
      </c>
      <c r="O1725" s="5"/>
      <c r="P1725" s="5"/>
      <c r="Q1725">
        <f>VLOOKUP($L1725,LocID!$B$2:$I$966, 7, FALSE)</f>
        <v>-122.26229095458901</v>
      </c>
      <c r="S1725"/>
    </row>
    <row r="1726" spans="1:19" ht="33" x14ac:dyDescent="0.25">
      <c r="A1726" s="5">
        <v>1681</v>
      </c>
      <c r="B1726" s="6">
        <v>2012.6010000000001</v>
      </c>
      <c r="C1726" s="12" t="s">
        <v>110</v>
      </c>
      <c r="D1726" s="12" t="s">
        <v>3251</v>
      </c>
      <c r="E1726" s="12" t="s">
        <v>3252</v>
      </c>
      <c r="F1726" s="12" t="s">
        <v>3240</v>
      </c>
      <c r="G1726" s="12" t="s">
        <v>3240</v>
      </c>
      <c r="H1726" s="12" t="s">
        <v>76</v>
      </c>
      <c r="I1726" s="8" t="s">
        <v>50</v>
      </c>
      <c r="J1726" s="12" t="s">
        <v>77</v>
      </c>
      <c r="K1726" s="12" t="s">
        <v>26</v>
      </c>
      <c r="L1726" s="8" t="str">
        <f t="shared" si="52"/>
        <v>San Carlos_CA</v>
      </c>
      <c r="M1726" s="9" t="str">
        <f t="shared" si="53"/>
        <v>-122.262290954589_Parking and TDM</v>
      </c>
      <c r="N1726" s="12" t="s">
        <v>26</v>
      </c>
      <c r="O1726" s="5"/>
      <c r="P1726" s="5"/>
      <c r="Q1726">
        <f>VLOOKUP($L1726,LocID!$B$2:$I$966, 7, FALSE)</f>
        <v>-122.26229095458901</v>
      </c>
      <c r="S1726"/>
    </row>
    <row r="1727" spans="1:19" x14ac:dyDescent="0.25">
      <c r="A1727" s="5">
        <v>2023</v>
      </c>
      <c r="B1727" s="6">
        <v>2013.0326</v>
      </c>
      <c r="C1727" s="8" t="s">
        <v>65</v>
      </c>
      <c r="D1727" s="8" t="s">
        <v>3253</v>
      </c>
      <c r="E1727" s="8" t="s">
        <v>3254</v>
      </c>
      <c r="F1727" s="10" t="s">
        <v>3240</v>
      </c>
      <c r="G1727" s="10" t="s">
        <v>3240</v>
      </c>
      <c r="H1727" s="8" t="s">
        <v>76</v>
      </c>
      <c r="I1727" s="8" t="s">
        <v>50</v>
      </c>
      <c r="J1727" s="8" t="s">
        <v>77</v>
      </c>
      <c r="K1727" s="12" t="s">
        <v>98</v>
      </c>
      <c r="L1727" s="8" t="str">
        <f t="shared" si="52"/>
        <v>San Carlos_CA</v>
      </c>
      <c r="M1727" s="9" t="str">
        <f t="shared" si="53"/>
        <v>-122.262290954589_PACT</v>
      </c>
      <c r="N1727" s="12" t="s">
        <v>98</v>
      </c>
      <c r="O1727" s="5"/>
      <c r="P1727" s="5"/>
      <c r="Q1727">
        <f>VLOOKUP($L1727,LocID!$B$2:$I$966, 7, FALSE)</f>
        <v>-122.26229095458901</v>
      </c>
      <c r="S1727"/>
    </row>
    <row r="1728" spans="1:19" x14ac:dyDescent="0.25">
      <c r="A1728" s="5">
        <v>2036</v>
      </c>
      <c r="B1728" s="6">
        <v>2013.0513000000001</v>
      </c>
      <c r="C1728" s="8" t="s">
        <v>65</v>
      </c>
      <c r="D1728" s="8" t="s">
        <v>3255</v>
      </c>
      <c r="E1728" s="8" t="s">
        <v>3244</v>
      </c>
      <c r="F1728" s="8" t="s">
        <v>3240</v>
      </c>
      <c r="G1728" s="8" t="s">
        <v>3240</v>
      </c>
      <c r="H1728" s="8" t="s">
        <v>76</v>
      </c>
      <c r="I1728" s="8" t="s">
        <v>50</v>
      </c>
      <c r="J1728" s="8" t="s">
        <v>77</v>
      </c>
      <c r="K1728" s="12" t="s">
        <v>98</v>
      </c>
      <c r="L1728" s="8" t="str">
        <f t="shared" si="52"/>
        <v>San Carlos_CA</v>
      </c>
      <c r="M1728" s="9" t="str">
        <f t="shared" si="53"/>
        <v>-122.262290954589_PACT</v>
      </c>
      <c r="N1728" s="12" t="s">
        <v>98</v>
      </c>
      <c r="O1728" s="5"/>
      <c r="P1728" s="5"/>
      <c r="Q1728">
        <f>VLOOKUP($L1728,LocID!$B$2:$I$966, 7, FALSE)</f>
        <v>-122.26229095458901</v>
      </c>
      <c r="S1728"/>
    </row>
    <row r="1729" spans="1:19" x14ac:dyDescent="0.25">
      <c r="A1729" s="5">
        <v>2216</v>
      </c>
      <c r="B1729" s="6">
        <v>2014.0161000000001</v>
      </c>
      <c r="C1729" s="8" t="s">
        <v>115</v>
      </c>
      <c r="D1729" s="8" t="s">
        <v>3256</v>
      </c>
      <c r="E1729" s="8" t="s">
        <v>3244</v>
      </c>
      <c r="F1729" s="8" t="s">
        <v>3240</v>
      </c>
      <c r="G1729" s="8" t="s">
        <v>3240</v>
      </c>
      <c r="H1729" s="8" t="s">
        <v>76</v>
      </c>
      <c r="I1729" s="8" t="s">
        <v>50</v>
      </c>
      <c r="J1729" s="8" t="s">
        <v>77</v>
      </c>
      <c r="K1729" s="8" t="s">
        <v>98</v>
      </c>
      <c r="L1729" s="8" t="str">
        <f t="shared" si="52"/>
        <v>San Carlos_CA</v>
      </c>
      <c r="M1729" s="9" t="str">
        <f t="shared" si="53"/>
        <v>-122.262290954589_PACT</v>
      </c>
      <c r="N1729" s="8" t="s">
        <v>98</v>
      </c>
      <c r="O1729" s="5"/>
      <c r="P1729" s="5"/>
      <c r="Q1729">
        <f>VLOOKUP($L1729,LocID!$B$2:$I$966, 7, FALSE)</f>
        <v>-122.26229095458901</v>
      </c>
      <c r="S1729"/>
    </row>
    <row r="1730" spans="1:19" x14ac:dyDescent="0.25">
      <c r="A1730" s="5">
        <v>2308</v>
      </c>
      <c r="B1730" s="6">
        <v>2014.0626999999999</v>
      </c>
      <c r="C1730" s="8" t="s">
        <v>151</v>
      </c>
      <c r="D1730" s="8" t="s">
        <v>3257</v>
      </c>
      <c r="E1730" s="8" t="s">
        <v>3244</v>
      </c>
      <c r="F1730" s="8" t="s">
        <v>3240</v>
      </c>
      <c r="G1730" s="8" t="s">
        <v>3240</v>
      </c>
      <c r="H1730" s="8" t="s">
        <v>76</v>
      </c>
      <c r="I1730" s="8" t="s">
        <v>50</v>
      </c>
      <c r="J1730" s="8" t="s">
        <v>77</v>
      </c>
      <c r="K1730" s="12" t="s">
        <v>98</v>
      </c>
      <c r="L1730" s="8" t="str">
        <f t="shared" ref="L1730:L1793" si="54">IF(H1730="INT", G1730&amp;"_"&amp;I1730,  G1730&amp;"_"&amp;H1730)</f>
        <v>San Carlos_CA</v>
      </c>
      <c r="M1730" s="9" t="str">
        <f t="shared" ref="M1730:M1793" si="55">Q1730&amp;"_"&amp;N1730</f>
        <v>-122.262290954589_PACT</v>
      </c>
      <c r="N1730" s="12" t="s">
        <v>98</v>
      </c>
      <c r="O1730" s="5"/>
      <c r="P1730" s="5"/>
      <c r="Q1730">
        <f>VLOOKUP($L1730,LocID!$B$2:$I$966, 7, FALSE)</f>
        <v>-122.26229095458901</v>
      </c>
      <c r="S1730"/>
    </row>
    <row r="1731" spans="1:19" ht="33" x14ac:dyDescent="0.25">
      <c r="A1731" s="5">
        <v>2309</v>
      </c>
      <c r="B1731" s="6">
        <v>2014.0563999999999</v>
      </c>
      <c r="C1731" s="8" t="s">
        <v>151</v>
      </c>
      <c r="D1731" s="8" t="s">
        <v>3258</v>
      </c>
      <c r="E1731" s="8" t="s">
        <v>3242</v>
      </c>
      <c r="F1731" s="8" t="s">
        <v>3240</v>
      </c>
      <c r="G1731" s="8" t="s">
        <v>3240</v>
      </c>
      <c r="H1731" s="8" t="s">
        <v>76</v>
      </c>
      <c r="I1731" s="8" t="s">
        <v>50</v>
      </c>
      <c r="J1731" s="8" t="s">
        <v>77</v>
      </c>
      <c r="K1731" s="12" t="s">
        <v>26</v>
      </c>
      <c r="L1731" s="8" t="str">
        <f t="shared" si="54"/>
        <v>San Carlos_CA</v>
      </c>
      <c r="M1731" s="9" t="str">
        <f t="shared" si="55"/>
        <v>-122.262290954589_Parking and TDM</v>
      </c>
      <c r="N1731" s="12" t="s">
        <v>26</v>
      </c>
      <c r="O1731" s="5"/>
      <c r="P1731" s="5"/>
      <c r="Q1731">
        <f>VLOOKUP($L1731,LocID!$B$2:$I$966, 7, FALSE)</f>
        <v>-122.26229095458901</v>
      </c>
      <c r="S1731"/>
    </row>
    <row r="1732" spans="1:19" ht="33" x14ac:dyDescent="0.25">
      <c r="A1732" s="5">
        <v>130</v>
      </c>
      <c r="B1732" s="6">
        <v>2015.0688</v>
      </c>
      <c r="C1732" s="9" t="s">
        <v>138</v>
      </c>
      <c r="D1732" s="17" t="s">
        <v>3259</v>
      </c>
      <c r="E1732" s="17" t="s">
        <v>3252</v>
      </c>
      <c r="F1732" s="19" t="s">
        <v>3240</v>
      </c>
      <c r="G1732" s="19" t="s">
        <v>3240</v>
      </c>
      <c r="H1732" s="19" t="s">
        <v>76</v>
      </c>
      <c r="I1732" s="8" t="s">
        <v>50</v>
      </c>
      <c r="J1732" s="19" t="s">
        <v>77</v>
      </c>
      <c r="K1732" s="19" t="s">
        <v>26</v>
      </c>
      <c r="L1732" s="8" t="str">
        <f t="shared" si="54"/>
        <v>San Carlos_CA</v>
      </c>
      <c r="M1732" s="9" t="str">
        <f t="shared" si="55"/>
        <v>-122.262290954589_Parking and TDM</v>
      </c>
      <c r="N1732" s="19" t="s">
        <v>26</v>
      </c>
      <c r="O1732" s="5"/>
      <c r="P1732" s="5"/>
      <c r="Q1732">
        <f>VLOOKUP($L1732,LocID!$B$2:$I$966, 7, FALSE)</f>
        <v>-122.26229095458901</v>
      </c>
      <c r="S1732"/>
    </row>
    <row r="1733" spans="1:19" x14ac:dyDescent="0.25">
      <c r="A1733" s="5">
        <v>192</v>
      </c>
      <c r="B1733" s="6">
        <v>2015.0867000000001</v>
      </c>
      <c r="C1733" s="9" t="s">
        <v>138</v>
      </c>
      <c r="D1733" s="17" t="s">
        <v>3260</v>
      </c>
      <c r="E1733" s="17" t="s">
        <v>3261</v>
      </c>
      <c r="F1733" s="9" t="s">
        <v>3240</v>
      </c>
      <c r="G1733" s="9" t="s">
        <v>3240</v>
      </c>
      <c r="H1733" s="9" t="s">
        <v>76</v>
      </c>
      <c r="I1733" s="8" t="s">
        <v>50</v>
      </c>
      <c r="J1733" s="9" t="s">
        <v>77</v>
      </c>
      <c r="K1733" s="19" t="s">
        <v>98</v>
      </c>
      <c r="L1733" s="8" t="str">
        <f t="shared" si="54"/>
        <v>San Carlos_CA</v>
      </c>
      <c r="M1733" s="9" t="str">
        <f t="shared" si="55"/>
        <v>-122.262290954589_PACT</v>
      </c>
      <c r="N1733" s="19" t="s">
        <v>98</v>
      </c>
      <c r="O1733" s="5"/>
      <c r="P1733" s="5"/>
      <c r="Q1733">
        <f>VLOOKUP($L1733,LocID!$B$2:$I$966, 7, FALSE)</f>
        <v>-122.26229095458901</v>
      </c>
      <c r="S1733"/>
    </row>
    <row r="1734" spans="1:19" x14ac:dyDescent="0.25">
      <c r="A1734" s="5">
        <v>225</v>
      </c>
      <c r="B1734" s="6">
        <v>2015.1020000000001</v>
      </c>
      <c r="C1734" s="9" t="s">
        <v>138</v>
      </c>
      <c r="D1734" s="17" t="s">
        <v>3262</v>
      </c>
      <c r="E1734" s="17" t="s">
        <v>3244</v>
      </c>
      <c r="F1734" s="9" t="s">
        <v>3240</v>
      </c>
      <c r="G1734" s="9" t="s">
        <v>3240</v>
      </c>
      <c r="H1734" s="9" t="s">
        <v>76</v>
      </c>
      <c r="I1734" s="8" t="s">
        <v>50</v>
      </c>
      <c r="J1734" s="9" t="s">
        <v>77</v>
      </c>
      <c r="K1734" s="9" t="s">
        <v>98</v>
      </c>
      <c r="L1734" s="8" t="str">
        <f t="shared" si="54"/>
        <v>San Carlos_CA</v>
      </c>
      <c r="M1734" s="9" t="str">
        <f t="shared" si="55"/>
        <v>-122.262290954589_PACT</v>
      </c>
      <c r="N1734" s="9" t="s">
        <v>98</v>
      </c>
      <c r="O1734" s="5"/>
      <c r="P1734" s="5"/>
      <c r="Q1734">
        <f>VLOOKUP($L1734,LocID!$B$2:$I$966, 7, FALSE)</f>
        <v>-122.26229095458901</v>
      </c>
      <c r="S1734"/>
    </row>
    <row r="1735" spans="1:19" ht="33" x14ac:dyDescent="0.25">
      <c r="A1735" s="5">
        <v>524</v>
      </c>
      <c r="B1735" s="13">
        <v>2007.4659999999999</v>
      </c>
      <c r="C1735" s="8" t="s">
        <v>535</v>
      </c>
      <c r="D1735" s="11" t="s">
        <v>3263</v>
      </c>
      <c r="E1735" s="11" t="s">
        <v>3264</v>
      </c>
      <c r="F1735" s="10" t="s">
        <v>3265</v>
      </c>
      <c r="G1735" s="10" t="s">
        <v>3265</v>
      </c>
      <c r="H1735" s="11" t="s">
        <v>76</v>
      </c>
      <c r="I1735" s="8" t="s">
        <v>50</v>
      </c>
      <c r="J1735" s="11" t="s">
        <v>77</v>
      </c>
      <c r="K1735" s="11" t="s">
        <v>26</v>
      </c>
      <c r="L1735" s="8" t="str">
        <f t="shared" si="54"/>
        <v>San Clemente_CA</v>
      </c>
      <c r="M1735" s="9" t="str">
        <f t="shared" si="55"/>
        <v>-117.607330322265_Parking and TDM</v>
      </c>
      <c r="N1735" s="11" t="s">
        <v>26</v>
      </c>
      <c r="O1735" s="5"/>
      <c r="P1735" s="5"/>
      <c r="Q1735">
        <f>VLOOKUP($L1735,LocID!$B$2:$I$966, 7, FALSE)</f>
        <v>-117.607330322265</v>
      </c>
      <c r="S1735"/>
    </row>
    <row r="1736" spans="1:19" ht="33" x14ac:dyDescent="0.25">
      <c r="A1736" s="5">
        <v>862</v>
      </c>
      <c r="B1736" s="6">
        <v>2009.433</v>
      </c>
      <c r="C1736" s="8" t="s">
        <v>41</v>
      </c>
      <c r="D1736" s="11" t="s">
        <v>3266</v>
      </c>
      <c r="E1736" s="8" t="s">
        <v>3264</v>
      </c>
      <c r="F1736" s="10" t="s">
        <v>3265</v>
      </c>
      <c r="G1736" s="10" t="s">
        <v>3265</v>
      </c>
      <c r="H1736" s="8" t="s">
        <v>76</v>
      </c>
      <c r="I1736" s="8" t="s">
        <v>50</v>
      </c>
      <c r="J1736" s="8" t="s">
        <v>77</v>
      </c>
      <c r="K1736" s="8" t="s">
        <v>26</v>
      </c>
      <c r="L1736" s="8" t="str">
        <f t="shared" si="54"/>
        <v>San Clemente_CA</v>
      </c>
      <c r="M1736" s="9" t="str">
        <f t="shared" si="55"/>
        <v>-117.607330322265_Parking and TDM</v>
      </c>
      <c r="N1736" s="8" t="s">
        <v>26</v>
      </c>
      <c r="O1736" s="5"/>
      <c r="P1736" s="5"/>
      <c r="Q1736">
        <f>VLOOKUP($L1736,LocID!$B$2:$I$966, 7, FALSE)</f>
        <v>-117.607330322265</v>
      </c>
      <c r="S1736"/>
    </row>
    <row r="1737" spans="1:19" ht="33" x14ac:dyDescent="0.25">
      <c r="A1737" s="5">
        <v>967</v>
      </c>
      <c r="B1737" s="6">
        <v>2010.1379999999999</v>
      </c>
      <c r="C1737" s="8" t="s">
        <v>204</v>
      </c>
      <c r="D1737" s="11" t="s">
        <v>3267</v>
      </c>
      <c r="E1737" s="8" t="s">
        <v>3264</v>
      </c>
      <c r="F1737" s="10" t="s">
        <v>3265</v>
      </c>
      <c r="G1737" s="10" t="s">
        <v>3265</v>
      </c>
      <c r="H1737" s="8" t="s">
        <v>76</v>
      </c>
      <c r="I1737" s="8" t="s">
        <v>50</v>
      </c>
      <c r="J1737" s="8" t="s">
        <v>77</v>
      </c>
      <c r="K1737" s="8" t="s">
        <v>26</v>
      </c>
      <c r="L1737" s="8" t="str">
        <f t="shared" si="54"/>
        <v>San Clemente_CA</v>
      </c>
      <c r="M1737" s="9" t="str">
        <f t="shared" si="55"/>
        <v>-117.607330322265_Parking and TDM</v>
      </c>
      <c r="N1737" s="8" t="s">
        <v>26</v>
      </c>
      <c r="O1737" s="5"/>
      <c r="P1737" s="5"/>
      <c r="Q1737">
        <f>VLOOKUP($L1737,LocID!$B$2:$I$966, 7, FALSE)</f>
        <v>-117.607330322265</v>
      </c>
      <c r="S1737"/>
    </row>
    <row r="1738" spans="1:19" ht="33" x14ac:dyDescent="0.25">
      <c r="A1738" s="5">
        <v>1070</v>
      </c>
      <c r="B1738" s="6">
        <v>2010.3320000000001</v>
      </c>
      <c r="C1738" s="8" t="s">
        <v>68</v>
      </c>
      <c r="D1738" s="11" t="s">
        <v>3268</v>
      </c>
      <c r="E1738" s="8" t="s">
        <v>3264</v>
      </c>
      <c r="F1738" s="10" t="s">
        <v>3265</v>
      </c>
      <c r="G1738" s="10" t="s">
        <v>3265</v>
      </c>
      <c r="H1738" s="8" t="s">
        <v>76</v>
      </c>
      <c r="I1738" s="8" t="s">
        <v>50</v>
      </c>
      <c r="J1738" s="8" t="s">
        <v>459</v>
      </c>
      <c r="K1738" s="8" t="s">
        <v>26</v>
      </c>
      <c r="L1738" s="8" t="str">
        <f t="shared" si="54"/>
        <v>San Clemente_CA</v>
      </c>
      <c r="M1738" s="9" t="str">
        <f t="shared" si="55"/>
        <v>-117.607330322265_Parking and TDM</v>
      </c>
      <c r="N1738" s="8" t="s">
        <v>26</v>
      </c>
      <c r="O1738" s="5"/>
      <c r="P1738" s="5"/>
      <c r="Q1738">
        <f>VLOOKUP($L1738,LocID!$B$2:$I$966, 7, FALSE)</f>
        <v>-117.607330322265</v>
      </c>
      <c r="S1738"/>
    </row>
    <row r="1739" spans="1:19" ht="33" x14ac:dyDescent="0.25">
      <c r="A1739" s="5">
        <v>1516</v>
      </c>
      <c r="B1739" s="6">
        <v>2012.231</v>
      </c>
      <c r="C1739" s="10" t="s">
        <v>147</v>
      </c>
      <c r="D1739" s="10" t="s">
        <v>3269</v>
      </c>
      <c r="E1739" s="10" t="s">
        <v>3264</v>
      </c>
      <c r="F1739" s="10" t="s">
        <v>3265</v>
      </c>
      <c r="G1739" s="10" t="s">
        <v>3265</v>
      </c>
      <c r="H1739" s="10" t="s">
        <v>76</v>
      </c>
      <c r="I1739" s="8" t="s">
        <v>50</v>
      </c>
      <c r="J1739" s="10" t="s">
        <v>77</v>
      </c>
      <c r="K1739" s="10" t="s">
        <v>26</v>
      </c>
      <c r="L1739" s="8" t="str">
        <f t="shared" si="54"/>
        <v>San Clemente_CA</v>
      </c>
      <c r="M1739" s="9" t="str">
        <f t="shared" si="55"/>
        <v>-117.607330322265_Parking and TDM</v>
      </c>
      <c r="N1739" s="10" t="s">
        <v>26</v>
      </c>
      <c r="O1739" s="5"/>
      <c r="P1739" s="5"/>
      <c r="Q1739">
        <f>VLOOKUP($L1739,LocID!$B$2:$I$966, 7, FALSE)</f>
        <v>-117.607330322265</v>
      </c>
      <c r="S1739"/>
    </row>
    <row r="1740" spans="1:19" ht="33" x14ac:dyDescent="0.25">
      <c r="A1740" s="5">
        <v>407</v>
      </c>
      <c r="B1740" s="6">
        <v>2007.0940000000001</v>
      </c>
      <c r="C1740" s="8">
        <v>2007</v>
      </c>
      <c r="D1740" s="8" t="s">
        <v>3270</v>
      </c>
      <c r="E1740" s="8" t="s">
        <v>3271</v>
      </c>
      <c r="F1740" s="10" t="s">
        <v>3272</v>
      </c>
      <c r="G1740" s="10" t="s">
        <v>3272</v>
      </c>
      <c r="H1740" s="8" t="s">
        <v>76</v>
      </c>
      <c r="I1740" s="8" t="s">
        <v>50</v>
      </c>
      <c r="J1740" s="10" t="s">
        <v>77</v>
      </c>
      <c r="K1740" s="8" t="s">
        <v>26</v>
      </c>
      <c r="L1740" s="8" t="str">
        <f t="shared" si="54"/>
        <v>San Diego_CA</v>
      </c>
      <c r="M1740" s="9" t="str">
        <f t="shared" si="55"/>
        <v>-117.161720275878_Parking and TDM</v>
      </c>
      <c r="N1740" s="8" t="s">
        <v>26</v>
      </c>
      <c r="O1740" s="5"/>
      <c r="P1740" s="5"/>
      <c r="Q1740">
        <f>VLOOKUP($L1740,LocID!$B$2:$I$966, 7, FALSE)</f>
        <v>-117.161720275878</v>
      </c>
      <c r="S1740"/>
    </row>
    <row r="1741" spans="1:19" ht="33" x14ac:dyDescent="0.25">
      <c r="A1741" s="5">
        <v>1290</v>
      </c>
      <c r="B1741" s="6">
        <v>2010.1110000000001</v>
      </c>
      <c r="C1741" s="8" t="s">
        <v>85</v>
      </c>
      <c r="D1741" s="11" t="s">
        <v>3273</v>
      </c>
      <c r="E1741" s="8" t="s">
        <v>3274</v>
      </c>
      <c r="F1741" s="10" t="s">
        <v>3272</v>
      </c>
      <c r="G1741" s="10" t="s">
        <v>3272</v>
      </c>
      <c r="H1741" s="8" t="s">
        <v>76</v>
      </c>
      <c r="I1741" s="8" t="s">
        <v>50</v>
      </c>
      <c r="J1741" s="8" t="s">
        <v>77</v>
      </c>
      <c r="K1741" s="8" t="s">
        <v>23</v>
      </c>
      <c r="L1741" s="8" t="str">
        <f t="shared" si="54"/>
        <v>San Diego_CA</v>
      </c>
      <c r="M1741" s="9" t="str">
        <f t="shared" si="55"/>
        <v>-117.161720275878_Multimodal</v>
      </c>
      <c r="N1741" s="8" t="s">
        <v>23</v>
      </c>
      <c r="O1741" s="5"/>
      <c r="P1741" s="5"/>
      <c r="Q1741">
        <f>VLOOKUP($L1741,LocID!$B$2:$I$966, 7, FALSE)</f>
        <v>-117.161720275878</v>
      </c>
      <c r="S1741"/>
    </row>
    <row r="1742" spans="1:19" ht="33" x14ac:dyDescent="0.25">
      <c r="A1742" s="5">
        <v>1517</v>
      </c>
      <c r="B1742" s="6">
        <v>2011.569</v>
      </c>
      <c r="C1742" s="8" t="s">
        <v>147</v>
      </c>
      <c r="D1742" s="11" t="s">
        <v>3275</v>
      </c>
      <c r="E1742" s="8" t="s">
        <v>3276</v>
      </c>
      <c r="F1742" s="10" t="s">
        <v>3272</v>
      </c>
      <c r="G1742" s="10" t="s">
        <v>3272</v>
      </c>
      <c r="H1742" s="8" t="s">
        <v>76</v>
      </c>
      <c r="I1742" s="8" t="s">
        <v>50</v>
      </c>
      <c r="J1742" s="8" t="s">
        <v>77</v>
      </c>
      <c r="K1742" s="8" t="s">
        <v>23</v>
      </c>
      <c r="L1742" s="8" t="str">
        <f t="shared" si="54"/>
        <v>San Diego_CA</v>
      </c>
      <c r="M1742" s="9" t="str">
        <f t="shared" si="55"/>
        <v>-117.161720275878_Multimodal</v>
      </c>
      <c r="N1742" s="8" t="s">
        <v>23</v>
      </c>
      <c r="O1742" s="5"/>
      <c r="P1742" s="5"/>
      <c r="Q1742">
        <f>VLOOKUP($L1742,LocID!$B$2:$I$966, 7, FALSE)</f>
        <v>-117.161720275878</v>
      </c>
      <c r="S1742"/>
    </row>
    <row r="1743" spans="1:19" ht="33" x14ac:dyDescent="0.25">
      <c r="A1743" s="5">
        <v>1521</v>
      </c>
      <c r="B1743" s="6">
        <v>2011.7149999999999</v>
      </c>
      <c r="C1743" s="8" t="s">
        <v>147</v>
      </c>
      <c r="D1743" s="8" t="s">
        <v>3277</v>
      </c>
      <c r="E1743" s="8" t="s">
        <v>3278</v>
      </c>
      <c r="F1743" s="10" t="s">
        <v>3272</v>
      </c>
      <c r="G1743" s="10" t="s">
        <v>3272</v>
      </c>
      <c r="H1743" s="8" t="s">
        <v>76</v>
      </c>
      <c r="I1743" s="8" t="s">
        <v>50</v>
      </c>
      <c r="J1743" s="8" t="s">
        <v>77</v>
      </c>
      <c r="K1743" s="8" t="s">
        <v>26</v>
      </c>
      <c r="L1743" s="8" t="str">
        <f t="shared" si="54"/>
        <v>San Diego_CA</v>
      </c>
      <c r="M1743" s="9" t="str">
        <f t="shared" si="55"/>
        <v>-117.161720275878_Parking and tdm</v>
      </c>
      <c r="N1743" s="8" t="s">
        <v>428</v>
      </c>
      <c r="O1743" s="5"/>
      <c r="P1743" s="5"/>
      <c r="Q1743">
        <f>VLOOKUP($L1743,LocID!$B$2:$I$966, 7, FALSE)</f>
        <v>-117.161720275878</v>
      </c>
      <c r="S1743"/>
    </row>
    <row r="1744" spans="1:19" ht="33" x14ac:dyDescent="0.25">
      <c r="A1744" s="5">
        <v>1597</v>
      </c>
      <c r="B1744" s="6">
        <v>2012.338</v>
      </c>
      <c r="C1744" s="8" t="s">
        <v>87</v>
      </c>
      <c r="D1744" s="8" t="s">
        <v>3279</v>
      </c>
      <c r="E1744" s="8" t="s">
        <v>3280</v>
      </c>
      <c r="F1744" s="8" t="s">
        <v>3272</v>
      </c>
      <c r="G1744" s="8" t="s">
        <v>3272</v>
      </c>
      <c r="H1744" s="8" t="s">
        <v>76</v>
      </c>
      <c r="I1744" s="8" t="s">
        <v>50</v>
      </c>
      <c r="J1744" s="8" t="s">
        <v>77</v>
      </c>
      <c r="K1744" s="8" t="s">
        <v>23</v>
      </c>
      <c r="L1744" s="8" t="str">
        <f t="shared" si="54"/>
        <v>San Diego_CA</v>
      </c>
      <c r="M1744" s="9" t="str">
        <f t="shared" si="55"/>
        <v>-117.161720275878_Multimodal</v>
      </c>
      <c r="N1744" s="8" t="s">
        <v>23</v>
      </c>
      <c r="O1744" s="5"/>
      <c r="P1744" s="5"/>
      <c r="Q1744">
        <f>VLOOKUP($L1744,LocID!$B$2:$I$966, 7, FALSE)</f>
        <v>-117.161720275878</v>
      </c>
      <c r="S1744"/>
    </row>
    <row r="1745" spans="1:19" x14ac:dyDescent="0.25">
      <c r="A1745" s="5">
        <v>2048</v>
      </c>
      <c r="B1745" s="6">
        <v>2012.9069999999999</v>
      </c>
      <c r="C1745" s="8" t="s">
        <v>65</v>
      </c>
      <c r="D1745" s="8" t="s">
        <v>3281</v>
      </c>
      <c r="E1745" s="8" t="s">
        <v>3282</v>
      </c>
      <c r="F1745" s="10" t="s">
        <v>3272</v>
      </c>
      <c r="G1745" s="10" t="s">
        <v>3272</v>
      </c>
      <c r="H1745" s="8" t="s">
        <v>76</v>
      </c>
      <c r="I1745" s="8" t="s">
        <v>50</v>
      </c>
      <c r="J1745" s="8" t="s">
        <v>77</v>
      </c>
      <c r="K1745" s="12" t="s">
        <v>98</v>
      </c>
      <c r="L1745" s="8" t="str">
        <f t="shared" si="54"/>
        <v>San Diego_CA</v>
      </c>
      <c r="M1745" s="9" t="str">
        <f t="shared" si="55"/>
        <v>-117.161720275878_PACT</v>
      </c>
      <c r="N1745" s="12" t="s">
        <v>98</v>
      </c>
      <c r="O1745" s="5"/>
      <c r="P1745" s="5"/>
      <c r="Q1745">
        <f>VLOOKUP($L1745,LocID!$B$2:$I$966, 7, FALSE)</f>
        <v>-117.161720275878</v>
      </c>
      <c r="S1745"/>
    </row>
    <row r="1746" spans="1:19" x14ac:dyDescent="0.25">
      <c r="A1746" s="5">
        <v>2317</v>
      </c>
      <c r="B1746" s="6">
        <v>2013.1132</v>
      </c>
      <c r="C1746" s="8" t="s">
        <v>151</v>
      </c>
      <c r="D1746" s="8" t="s">
        <v>3283</v>
      </c>
      <c r="E1746" s="8" t="s">
        <v>3284</v>
      </c>
      <c r="F1746" s="8" t="s">
        <v>3272</v>
      </c>
      <c r="G1746" s="8" t="s">
        <v>3272</v>
      </c>
      <c r="H1746" s="8" t="s">
        <v>76</v>
      </c>
      <c r="I1746" s="8" t="s">
        <v>50</v>
      </c>
      <c r="J1746" s="8" t="s">
        <v>77</v>
      </c>
      <c r="K1746" s="12" t="s">
        <v>52</v>
      </c>
      <c r="L1746" s="8" t="str">
        <f t="shared" si="54"/>
        <v>San Diego_CA</v>
      </c>
      <c r="M1746" s="9" t="str">
        <f t="shared" si="55"/>
        <v>-117.161720275878_Transit</v>
      </c>
      <c r="N1746" s="12" t="s">
        <v>52</v>
      </c>
      <c r="O1746" s="5"/>
      <c r="P1746" s="5"/>
      <c r="Q1746">
        <f>VLOOKUP($L1746,LocID!$B$2:$I$966, 7, FALSE)</f>
        <v>-117.161720275878</v>
      </c>
      <c r="S1746"/>
    </row>
    <row r="1747" spans="1:19" ht="33" x14ac:dyDescent="0.25">
      <c r="A1747" s="5">
        <v>2481</v>
      </c>
      <c r="B1747" s="6">
        <v>2014.0816</v>
      </c>
      <c r="C1747" s="8" t="s">
        <v>173</v>
      </c>
      <c r="D1747" s="16" t="s">
        <v>3285</v>
      </c>
      <c r="E1747" s="16" t="s">
        <v>3286</v>
      </c>
      <c r="F1747" s="8" t="s">
        <v>3272</v>
      </c>
      <c r="G1747" s="8" t="s">
        <v>3272</v>
      </c>
      <c r="H1747" s="8" t="s">
        <v>76</v>
      </c>
      <c r="I1747" s="8" t="s">
        <v>50</v>
      </c>
      <c r="J1747" s="8" t="s">
        <v>77</v>
      </c>
      <c r="K1747" s="12" t="s">
        <v>26</v>
      </c>
      <c r="L1747" s="8" t="str">
        <f t="shared" si="54"/>
        <v>San Diego_CA</v>
      </c>
      <c r="M1747" s="9" t="str">
        <f t="shared" si="55"/>
        <v>-117.161720275878_Parking and TDM</v>
      </c>
      <c r="N1747" s="12" t="s">
        <v>26</v>
      </c>
      <c r="O1747" s="5"/>
      <c r="P1747" s="5"/>
      <c r="Q1747">
        <f>VLOOKUP($L1747,LocID!$B$2:$I$966, 7, FALSE)</f>
        <v>-117.161720275878</v>
      </c>
      <c r="S1747"/>
    </row>
    <row r="1748" spans="1:19" x14ac:dyDescent="0.25">
      <c r="A1748" s="5">
        <v>2524</v>
      </c>
      <c r="B1748" s="6">
        <v>2014.0968</v>
      </c>
      <c r="C1748" s="8" t="s">
        <v>173</v>
      </c>
      <c r="D1748" s="16" t="s">
        <v>3287</v>
      </c>
      <c r="E1748" s="16" t="s">
        <v>3288</v>
      </c>
      <c r="F1748" s="8" t="s">
        <v>3272</v>
      </c>
      <c r="G1748" s="8" t="s">
        <v>3272</v>
      </c>
      <c r="H1748" s="8" t="s">
        <v>76</v>
      </c>
      <c r="I1748" s="8" t="s">
        <v>50</v>
      </c>
      <c r="J1748" s="8" t="s">
        <v>77</v>
      </c>
      <c r="K1748" s="12" t="s">
        <v>52</v>
      </c>
      <c r="L1748" s="8" t="str">
        <f t="shared" si="54"/>
        <v>San Diego_CA</v>
      </c>
      <c r="M1748" s="9" t="str">
        <f t="shared" si="55"/>
        <v>-117.161720275878_Transit</v>
      </c>
      <c r="N1748" s="12" t="s">
        <v>52</v>
      </c>
      <c r="O1748" s="5"/>
      <c r="P1748" s="5"/>
      <c r="Q1748">
        <f>VLOOKUP($L1748,LocID!$B$2:$I$966, 7, FALSE)</f>
        <v>-117.161720275878</v>
      </c>
      <c r="S1748"/>
    </row>
    <row r="1749" spans="1:19" ht="33" x14ac:dyDescent="0.25">
      <c r="A1749" s="5">
        <v>2310</v>
      </c>
      <c r="B1749" s="6">
        <v>2013.1107999999999</v>
      </c>
      <c r="C1749" s="8" t="s">
        <v>151</v>
      </c>
      <c r="D1749" s="8" t="s">
        <v>3289</v>
      </c>
      <c r="E1749" s="8" t="s">
        <v>3290</v>
      </c>
      <c r="F1749" s="8" t="s">
        <v>3291</v>
      </c>
      <c r="G1749" s="8" t="s">
        <v>3291</v>
      </c>
      <c r="H1749" s="8" t="s">
        <v>76</v>
      </c>
      <c r="I1749" s="8" t="s">
        <v>50</v>
      </c>
      <c r="J1749" s="8" t="s">
        <v>77</v>
      </c>
      <c r="K1749" s="12" t="s">
        <v>23</v>
      </c>
      <c r="L1749" s="8" t="str">
        <f t="shared" si="54"/>
        <v>San Fernando_CA</v>
      </c>
      <c r="M1749" s="9" t="str">
        <f t="shared" si="55"/>
        <v>-118.468299865722_Multimodal</v>
      </c>
      <c r="N1749" s="12" t="s">
        <v>23</v>
      </c>
      <c r="O1749" s="5"/>
      <c r="P1749" s="5"/>
      <c r="Q1749">
        <f>VLOOKUP($L1749,LocID!$B$2:$I$966, 7, FALSE)</f>
        <v>-118.468299865722</v>
      </c>
      <c r="S1749"/>
    </row>
    <row r="1750" spans="1:19" x14ac:dyDescent="0.25">
      <c r="A1750" s="5">
        <v>310</v>
      </c>
      <c r="B1750" s="13">
        <v>2007.355</v>
      </c>
      <c r="C1750" s="10">
        <v>2007</v>
      </c>
      <c r="D1750" s="10" t="s">
        <v>3292</v>
      </c>
      <c r="E1750" s="10" t="s">
        <v>3293</v>
      </c>
      <c r="F1750" s="10" t="s">
        <v>3294</v>
      </c>
      <c r="G1750" s="10" t="s">
        <v>3294</v>
      </c>
      <c r="H1750" s="10" t="s">
        <v>76</v>
      </c>
      <c r="I1750" s="8" t="s">
        <v>50</v>
      </c>
      <c r="J1750" s="10" t="s">
        <v>77</v>
      </c>
      <c r="K1750" s="10" t="s">
        <v>52</v>
      </c>
      <c r="L1750" s="8" t="str">
        <f t="shared" si="54"/>
        <v>San Francisco_CA</v>
      </c>
      <c r="M1750" s="9" t="str">
        <f t="shared" si="55"/>
        <v>-122.419639587402_Transit</v>
      </c>
      <c r="N1750" s="10" t="s">
        <v>52</v>
      </c>
      <c r="O1750" s="5"/>
      <c r="P1750" s="5"/>
      <c r="Q1750">
        <f>VLOOKUP($L1750,LocID!$B$2:$I$966, 7, FALSE)</f>
        <v>-122.419639587402</v>
      </c>
      <c r="S1750"/>
    </row>
    <row r="1751" spans="1:19" ht="33" x14ac:dyDescent="0.25">
      <c r="A1751" s="5">
        <v>311</v>
      </c>
      <c r="B1751" s="13">
        <v>2007.3679999999999</v>
      </c>
      <c r="C1751" s="10">
        <v>2007</v>
      </c>
      <c r="D1751" s="10" t="s">
        <v>3295</v>
      </c>
      <c r="E1751" s="10" t="s">
        <v>3296</v>
      </c>
      <c r="F1751" s="10" t="s">
        <v>3294</v>
      </c>
      <c r="G1751" s="10" t="s">
        <v>3294</v>
      </c>
      <c r="H1751" s="10" t="s">
        <v>76</v>
      </c>
      <c r="I1751" s="8" t="s">
        <v>50</v>
      </c>
      <c r="J1751" s="10" t="s">
        <v>77</v>
      </c>
      <c r="K1751" s="10" t="s">
        <v>26</v>
      </c>
      <c r="L1751" s="8" t="str">
        <f t="shared" si="54"/>
        <v>San Francisco_CA</v>
      </c>
      <c r="M1751" s="9" t="str">
        <f t="shared" si="55"/>
        <v>-122.419639587402_Parking and TDM</v>
      </c>
      <c r="N1751" s="10" t="s">
        <v>26</v>
      </c>
      <c r="O1751" s="5"/>
      <c r="P1751" s="5"/>
      <c r="Q1751">
        <f>VLOOKUP($L1751,LocID!$B$2:$I$966, 7, FALSE)</f>
        <v>-122.419639587402</v>
      </c>
      <c r="S1751"/>
    </row>
    <row r="1752" spans="1:19" ht="33" x14ac:dyDescent="0.25">
      <c r="A1752" s="5">
        <v>329</v>
      </c>
      <c r="B1752" s="13">
        <v>2007.2270000000001</v>
      </c>
      <c r="C1752" s="10">
        <v>2007</v>
      </c>
      <c r="D1752" s="10" t="s">
        <v>3297</v>
      </c>
      <c r="E1752" s="10" t="s">
        <v>3298</v>
      </c>
      <c r="F1752" s="10" t="s">
        <v>3294</v>
      </c>
      <c r="G1752" s="10" t="s">
        <v>3294</v>
      </c>
      <c r="H1752" s="10" t="s">
        <v>76</v>
      </c>
      <c r="I1752" s="8" t="s">
        <v>50</v>
      </c>
      <c r="J1752" s="10" t="s">
        <v>77</v>
      </c>
      <c r="K1752" s="10" t="s">
        <v>23</v>
      </c>
      <c r="L1752" s="8" t="str">
        <f t="shared" si="54"/>
        <v>San Francisco_CA</v>
      </c>
      <c r="M1752" s="9" t="str">
        <f t="shared" si="55"/>
        <v>-122.419639587402_Multimodal</v>
      </c>
      <c r="N1752" s="10" t="s">
        <v>23</v>
      </c>
      <c r="O1752" s="5"/>
      <c r="P1752" s="5"/>
      <c r="Q1752">
        <f>VLOOKUP($L1752,LocID!$B$2:$I$966, 7, FALSE)</f>
        <v>-122.419639587402</v>
      </c>
      <c r="S1752"/>
    </row>
    <row r="1753" spans="1:19" ht="33" x14ac:dyDescent="0.25">
      <c r="A1753" s="5">
        <v>363</v>
      </c>
      <c r="B1753" s="13">
        <v>2007.2719999999999</v>
      </c>
      <c r="C1753" s="10">
        <v>2007</v>
      </c>
      <c r="D1753" s="10" t="s">
        <v>3299</v>
      </c>
      <c r="E1753" s="10" t="s">
        <v>3300</v>
      </c>
      <c r="F1753" s="10" t="s">
        <v>3294</v>
      </c>
      <c r="G1753" s="10" t="s">
        <v>3294</v>
      </c>
      <c r="H1753" s="10" t="s">
        <v>76</v>
      </c>
      <c r="I1753" s="8" t="s">
        <v>50</v>
      </c>
      <c r="J1753" s="10" t="s">
        <v>77</v>
      </c>
      <c r="K1753" s="10" t="s">
        <v>23</v>
      </c>
      <c r="L1753" s="8" t="str">
        <f t="shared" si="54"/>
        <v>San Francisco_CA</v>
      </c>
      <c r="M1753" s="9" t="str">
        <f t="shared" si="55"/>
        <v>-122.419639587402_Multimodal</v>
      </c>
      <c r="N1753" s="10" t="s">
        <v>23</v>
      </c>
      <c r="O1753" s="5"/>
      <c r="P1753" s="5"/>
      <c r="Q1753">
        <f>VLOOKUP($L1753,LocID!$B$2:$I$966, 7, FALSE)</f>
        <v>-122.419639587402</v>
      </c>
      <c r="S1753"/>
    </row>
    <row r="1754" spans="1:19" x14ac:dyDescent="0.25">
      <c r="A1754" s="5">
        <v>365</v>
      </c>
      <c r="B1754" s="6">
        <v>2006.461</v>
      </c>
      <c r="C1754" s="8">
        <v>2007</v>
      </c>
      <c r="D1754" s="8" t="s">
        <v>3301</v>
      </c>
      <c r="E1754" s="8" t="s">
        <v>3302</v>
      </c>
      <c r="F1754" s="10" t="s">
        <v>3303</v>
      </c>
      <c r="G1754" s="10" t="s">
        <v>3303</v>
      </c>
      <c r="H1754" s="8" t="s">
        <v>76</v>
      </c>
      <c r="I1754" s="8" t="s">
        <v>50</v>
      </c>
      <c r="J1754" s="10" t="s">
        <v>77</v>
      </c>
      <c r="K1754" s="8" t="s">
        <v>52</v>
      </c>
      <c r="L1754" s="8" t="str">
        <f t="shared" si="54"/>
        <v>san francisco_CA</v>
      </c>
      <c r="M1754" s="9" t="str">
        <f t="shared" si="55"/>
        <v>-122.419639587402_Transit</v>
      </c>
      <c r="N1754" s="8" t="s">
        <v>52</v>
      </c>
      <c r="O1754" s="5"/>
      <c r="P1754" s="5"/>
      <c r="Q1754">
        <f>VLOOKUP($L1754,LocID!$B$2:$I$966, 7, FALSE)</f>
        <v>-122.419639587402</v>
      </c>
      <c r="S1754"/>
    </row>
    <row r="1755" spans="1:19" x14ac:dyDescent="0.25">
      <c r="A1755" s="5">
        <v>366</v>
      </c>
      <c r="B1755" s="13">
        <v>2007.277</v>
      </c>
      <c r="C1755" s="10">
        <v>2007</v>
      </c>
      <c r="D1755" s="10" t="s">
        <v>3304</v>
      </c>
      <c r="E1755" s="10" t="s">
        <v>3305</v>
      </c>
      <c r="F1755" s="10" t="s">
        <v>3294</v>
      </c>
      <c r="G1755" s="10" t="s">
        <v>3294</v>
      </c>
      <c r="H1755" s="10" t="s">
        <v>76</v>
      </c>
      <c r="I1755" s="8" t="s">
        <v>50</v>
      </c>
      <c r="J1755" s="10" t="s">
        <v>77</v>
      </c>
      <c r="K1755" s="10" t="s">
        <v>52</v>
      </c>
      <c r="L1755" s="8" t="str">
        <f t="shared" si="54"/>
        <v>San Francisco_CA</v>
      </c>
      <c r="M1755" s="9" t="str">
        <f t="shared" si="55"/>
        <v>-122.419639587402_Transit</v>
      </c>
      <c r="N1755" s="10" t="s">
        <v>52</v>
      </c>
      <c r="O1755" s="5"/>
      <c r="P1755" s="5"/>
      <c r="Q1755">
        <f>VLOOKUP($L1755,LocID!$B$2:$I$966, 7, FALSE)</f>
        <v>-122.419639587402</v>
      </c>
      <c r="S1755"/>
    </row>
    <row r="1756" spans="1:19" ht="33" x14ac:dyDescent="0.25">
      <c r="A1756" s="5">
        <v>390</v>
      </c>
      <c r="B1756" s="13">
        <v>2007.3240000000001</v>
      </c>
      <c r="C1756" s="10">
        <v>2007</v>
      </c>
      <c r="D1756" s="10" t="s">
        <v>3306</v>
      </c>
      <c r="E1756" s="10" t="s">
        <v>3307</v>
      </c>
      <c r="F1756" s="10" t="s">
        <v>3294</v>
      </c>
      <c r="G1756" s="10" t="s">
        <v>3294</v>
      </c>
      <c r="H1756" s="10" t="s">
        <v>76</v>
      </c>
      <c r="I1756" s="8" t="s">
        <v>50</v>
      </c>
      <c r="J1756" s="10" t="s">
        <v>77</v>
      </c>
      <c r="K1756" s="10" t="s">
        <v>26</v>
      </c>
      <c r="L1756" s="8" t="str">
        <f t="shared" si="54"/>
        <v>San Francisco_CA</v>
      </c>
      <c r="M1756" s="9" t="str">
        <f t="shared" si="55"/>
        <v>-122.419639587402_Parking and TDM</v>
      </c>
      <c r="N1756" s="10" t="s">
        <v>26</v>
      </c>
      <c r="O1756" s="5"/>
      <c r="P1756" s="5"/>
      <c r="Q1756">
        <f>VLOOKUP($L1756,LocID!$B$2:$I$966, 7, FALSE)</f>
        <v>-122.419639587402</v>
      </c>
      <c r="S1756"/>
    </row>
    <row r="1757" spans="1:19" x14ac:dyDescent="0.25">
      <c r="A1757" s="5">
        <v>406</v>
      </c>
      <c r="B1757" s="6">
        <v>2007.143</v>
      </c>
      <c r="C1757" s="8">
        <v>2007</v>
      </c>
      <c r="D1757" s="8" t="s">
        <v>3308</v>
      </c>
      <c r="E1757" s="8" t="s">
        <v>3309</v>
      </c>
      <c r="F1757" s="10" t="s">
        <v>3294</v>
      </c>
      <c r="G1757" s="10" t="s">
        <v>3294</v>
      </c>
      <c r="H1757" s="8" t="s">
        <v>76</v>
      </c>
      <c r="I1757" s="8" t="s">
        <v>50</v>
      </c>
      <c r="J1757" s="10" t="s">
        <v>77</v>
      </c>
      <c r="K1757" s="8" t="s">
        <v>52</v>
      </c>
      <c r="L1757" s="8" t="str">
        <f t="shared" si="54"/>
        <v>San Francisco_CA</v>
      </c>
      <c r="M1757" s="9" t="str">
        <f t="shared" si="55"/>
        <v>-122.419639587402_Transit</v>
      </c>
      <c r="N1757" s="8" t="s">
        <v>52</v>
      </c>
      <c r="O1757" s="5"/>
      <c r="P1757" s="5"/>
      <c r="Q1757">
        <f>VLOOKUP($L1757,LocID!$B$2:$I$966, 7, FALSE)</f>
        <v>-122.419639587402</v>
      </c>
      <c r="S1757"/>
    </row>
    <row r="1758" spans="1:19" x14ac:dyDescent="0.25">
      <c r="A1758" s="5">
        <v>420</v>
      </c>
      <c r="B1758" s="6">
        <v>2007.008</v>
      </c>
      <c r="C1758" s="8">
        <v>2007</v>
      </c>
      <c r="D1758" s="8" t="s">
        <v>3310</v>
      </c>
      <c r="E1758" s="8" t="s">
        <v>3311</v>
      </c>
      <c r="F1758" s="10" t="s">
        <v>3294</v>
      </c>
      <c r="G1758" s="10" t="s">
        <v>3294</v>
      </c>
      <c r="H1758" s="8" t="s">
        <v>76</v>
      </c>
      <c r="I1758" s="8" t="s">
        <v>50</v>
      </c>
      <c r="J1758" s="10" t="s">
        <v>77</v>
      </c>
      <c r="K1758" s="8" t="s">
        <v>98</v>
      </c>
      <c r="L1758" s="8" t="str">
        <f t="shared" si="54"/>
        <v>San Francisco_CA</v>
      </c>
      <c r="M1758" s="9" t="str">
        <f t="shared" si="55"/>
        <v>-122.419639587402_PACT</v>
      </c>
      <c r="N1758" s="8" t="s">
        <v>98</v>
      </c>
      <c r="O1758" s="5"/>
      <c r="P1758" s="5"/>
      <c r="Q1758">
        <f>VLOOKUP($L1758,LocID!$B$2:$I$966, 7, FALSE)</f>
        <v>-122.419639587402</v>
      </c>
      <c r="S1758"/>
    </row>
    <row r="1759" spans="1:19" x14ac:dyDescent="0.25">
      <c r="A1759" s="5">
        <v>423</v>
      </c>
      <c r="B1759" s="13">
        <v>2007.2429999999999</v>
      </c>
      <c r="C1759" s="10">
        <v>2007</v>
      </c>
      <c r="D1759" s="10" t="s">
        <v>3312</v>
      </c>
      <c r="E1759" s="10" t="s">
        <v>1103</v>
      </c>
      <c r="F1759" s="10" t="s">
        <v>3294</v>
      </c>
      <c r="G1759" s="10" t="s">
        <v>3294</v>
      </c>
      <c r="H1759" s="10" t="s">
        <v>76</v>
      </c>
      <c r="I1759" s="8" t="s">
        <v>50</v>
      </c>
      <c r="J1759" s="10" t="s">
        <v>77</v>
      </c>
      <c r="K1759" s="10" t="s">
        <v>98</v>
      </c>
      <c r="L1759" s="8" t="str">
        <f t="shared" si="54"/>
        <v>San Francisco_CA</v>
      </c>
      <c r="M1759" s="9" t="str">
        <f t="shared" si="55"/>
        <v>-122.419639587402_PACT</v>
      </c>
      <c r="N1759" s="10" t="s">
        <v>98</v>
      </c>
      <c r="O1759" s="5"/>
      <c r="P1759" s="5"/>
      <c r="Q1759">
        <f>VLOOKUP($L1759,LocID!$B$2:$I$966, 7, FALSE)</f>
        <v>-122.419639587402</v>
      </c>
      <c r="S1759"/>
    </row>
    <row r="1760" spans="1:19" ht="33" x14ac:dyDescent="0.25">
      <c r="A1760" s="5">
        <v>444</v>
      </c>
      <c r="B1760" s="13">
        <v>2007.319</v>
      </c>
      <c r="C1760" s="10">
        <v>2007</v>
      </c>
      <c r="D1760" s="10" t="s">
        <v>3313</v>
      </c>
      <c r="E1760" s="10" t="s">
        <v>3314</v>
      </c>
      <c r="F1760" s="10" t="s">
        <v>3294</v>
      </c>
      <c r="G1760" s="10" t="s">
        <v>3294</v>
      </c>
      <c r="H1760" s="10" t="s">
        <v>76</v>
      </c>
      <c r="I1760" s="8" t="s">
        <v>50</v>
      </c>
      <c r="J1760" s="10" t="s">
        <v>77</v>
      </c>
      <c r="K1760" s="10" t="s">
        <v>23</v>
      </c>
      <c r="L1760" s="8" t="str">
        <f t="shared" si="54"/>
        <v>San Francisco_CA</v>
      </c>
      <c r="M1760" s="9" t="str">
        <f t="shared" si="55"/>
        <v>-122.419639587402_Multimodal</v>
      </c>
      <c r="N1760" s="10" t="s">
        <v>23</v>
      </c>
      <c r="O1760" s="5"/>
      <c r="P1760" s="5"/>
      <c r="Q1760">
        <f>VLOOKUP($L1760,LocID!$B$2:$I$966, 7, FALSE)</f>
        <v>-122.419639587402</v>
      </c>
      <c r="S1760"/>
    </row>
    <row r="1761" spans="1:19" ht="33" x14ac:dyDescent="0.25">
      <c r="A1761" s="5">
        <v>445</v>
      </c>
      <c r="B1761" s="6">
        <v>2007.153</v>
      </c>
      <c r="C1761" s="8">
        <v>2007</v>
      </c>
      <c r="D1761" s="8" t="s">
        <v>3315</v>
      </c>
      <c r="E1761" s="8" t="s">
        <v>3314</v>
      </c>
      <c r="F1761" s="10" t="s">
        <v>3294</v>
      </c>
      <c r="G1761" s="10" t="s">
        <v>3294</v>
      </c>
      <c r="H1761" s="8" t="s">
        <v>76</v>
      </c>
      <c r="I1761" s="8" t="s">
        <v>50</v>
      </c>
      <c r="J1761" s="10" t="s">
        <v>77</v>
      </c>
      <c r="K1761" s="8" t="s">
        <v>26</v>
      </c>
      <c r="L1761" s="8" t="str">
        <f t="shared" si="54"/>
        <v>San Francisco_CA</v>
      </c>
      <c r="M1761" s="9" t="str">
        <f t="shared" si="55"/>
        <v>-122.419639587402_Parking and TDM</v>
      </c>
      <c r="N1761" s="8" t="s">
        <v>26</v>
      </c>
      <c r="O1761" s="5"/>
      <c r="P1761" s="5"/>
      <c r="Q1761">
        <f>VLOOKUP($L1761,LocID!$B$2:$I$966, 7, FALSE)</f>
        <v>-122.419639587402</v>
      </c>
      <c r="S1761"/>
    </row>
    <row r="1762" spans="1:19" ht="33" x14ac:dyDescent="0.25">
      <c r="A1762" s="5">
        <v>454</v>
      </c>
      <c r="B1762" s="13">
        <v>2007.4639999999999</v>
      </c>
      <c r="C1762" s="10">
        <v>2007</v>
      </c>
      <c r="D1762" s="10" t="s">
        <v>3316</v>
      </c>
      <c r="E1762" s="10" t="s">
        <v>3317</v>
      </c>
      <c r="F1762" s="10" t="s">
        <v>3294</v>
      </c>
      <c r="G1762" s="10" t="s">
        <v>3294</v>
      </c>
      <c r="H1762" s="10" t="s">
        <v>76</v>
      </c>
      <c r="I1762" s="8" t="s">
        <v>50</v>
      </c>
      <c r="J1762" s="10" t="s">
        <v>77</v>
      </c>
      <c r="K1762" s="10" t="s">
        <v>26</v>
      </c>
      <c r="L1762" s="8" t="str">
        <f t="shared" si="54"/>
        <v>San Francisco_CA</v>
      </c>
      <c r="M1762" s="9" t="str">
        <f t="shared" si="55"/>
        <v>-122.419639587402_Parking and TDM</v>
      </c>
      <c r="N1762" s="10" t="s">
        <v>26</v>
      </c>
      <c r="O1762" s="5"/>
      <c r="P1762" s="5"/>
      <c r="Q1762">
        <f>VLOOKUP($L1762,LocID!$B$2:$I$966, 7, FALSE)</f>
        <v>-122.419639587402</v>
      </c>
      <c r="S1762"/>
    </row>
    <row r="1763" spans="1:19" ht="33" x14ac:dyDescent="0.25">
      <c r="A1763" s="5">
        <v>455</v>
      </c>
      <c r="B1763" s="13">
        <v>2007.191</v>
      </c>
      <c r="C1763" s="10">
        <v>2007</v>
      </c>
      <c r="D1763" s="10" t="s">
        <v>3318</v>
      </c>
      <c r="E1763" s="10" t="s">
        <v>3319</v>
      </c>
      <c r="F1763" s="10" t="s">
        <v>3294</v>
      </c>
      <c r="G1763" s="10" t="s">
        <v>3294</v>
      </c>
      <c r="H1763" s="10" t="s">
        <v>76</v>
      </c>
      <c r="I1763" s="8" t="s">
        <v>50</v>
      </c>
      <c r="J1763" s="10" t="s">
        <v>77</v>
      </c>
      <c r="K1763" s="10" t="s">
        <v>23</v>
      </c>
      <c r="L1763" s="8" t="str">
        <f t="shared" si="54"/>
        <v>San Francisco_CA</v>
      </c>
      <c r="M1763" s="9" t="str">
        <f t="shared" si="55"/>
        <v>-122.419639587402_Multimodal</v>
      </c>
      <c r="N1763" s="10" t="s">
        <v>23</v>
      </c>
      <c r="O1763" s="5"/>
      <c r="P1763" s="5"/>
      <c r="Q1763">
        <f>VLOOKUP($L1763,LocID!$B$2:$I$966, 7, FALSE)</f>
        <v>-122.419639587402</v>
      </c>
      <c r="S1763"/>
    </row>
    <row r="1764" spans="1:19" ht="33" x14ac:dyDescent="0.25">
      <c r="A1764" s="5">
        <v>456</v>
      </c>
      <c r="B1764" s="13">
        <v>2007.2729999999999</v>
      </c>
      <c r="C1764" s="10">
        <v>2007</v>
      </c>
      <c r="D1764" s="10" t="s">
        <v>3320</v>
      </c>
      <c r="E1764" s="10" t="s">
        <v>3319</v>
      </c>
      <c r="F1764" s="10" t="s">
        <v>3294</v>
      </c>
      <c r="G1764" s="10" t="s">
        <v>3294</v>
      </c>
      <c r="H1764" s="10" t="s">
        <v>76</v>
      </c>
      <c r="I1764" s="8" t="s">
        <v>50</v>
      </c>
      <c r="J1764" s="10" t="s">
        <v>77</v>
      </c>
      <c r="K1764" s="10" t="s">
        <v>23</v>
      </c>
      <c r="L1764" s="8" t="str">
        <f t="shared" si="54"/>
        <v>San Francisco_CA</v>
      </c>
      <c r="M1764" s="9" t="str">
        <f t="shared" si="55"/>
        <v>-122.419639587402_Multimodal</v>
      </c>
      <c r="N1764" s="10" t="s">
        <v>23</v>
      </c>
      <c r="O1764" s="5"/>
      <c r="P1764" s="5"/>
      <c r="Q1764">
        <f>VLOOKUP($L1764,LocID!$B$2:$I$966, 7, FALSE)</f>
        <v>-122.419639587402</v>
      </c>
      <c r="S1764"/>
    </row>
    <row r="1765" spans="1:19" ht="33" x14ac:dyDescent="0.25">
      <c r="A1765" s="5">
        <v>469</v>
      </c>
      <c r="B1765" s="13">
        <v>2007.222</v>
      </c>
      <c r="C1765" s="10">
        <v>2007</v>
      </c>
      <c r="D1765" s="10" t="s">
        <v>3321</v>
      </c>
      <c r="E1765" s="10" t="s">
        <v>3322</v>
      </c>
      <c r="F1765" s="10" t="s">
        <v>3294</v>
      </c>
      <c r="G1765" s="10" t="s">
        <v>3294</v>
      </c>
      <c r="H1765" s="10" t="s">
        <v>76</v>
      </c>
      <c r="I1765" s="8" t="s">
        <v>50</v>
      </c>
      <c r="J1765" s="10" t="s">
        <v>77</v>
      </c>
      <c r="K1765" s="10" t="s">
        <v>26</v>
      </c>
      <c r="L1765" s="8" t="str">
        <f t="shared" si="54"/>
        <v>San Francisco_CA</v>
      </c>
      <c r="M1765" s="9" t="str">
        <f t="shared" si="55"/>
        <v>-122.419639587402_Parking and TDM</v>
      </c>
      <c r="N1765" s="10" t="s">
        <v>26</v>
      </c>
      <c r="O1765" s="5"/>
      <c r="P1765" s="5"/>
      <c r="Q1765">
        <f>VLOOKUP($L1765,LocID!$B$2:$I$966, 7, FALSE)</f>
        <v>-122.419639587402</v>
      </c>
      <c r="S1765"/>
    </row>
    <row r="1766" spans="1:19" ht="33" x14ac:dyDescent="0.25">
      <c r="A1766" s="5">
        <v>478</v>
      </c>
      <c r="B1766" s="13">
        <v>2007.2660000000001</v>
      </c>
      <c r="C1766" s="10">
        <v>2007</v>
      </c>
      <c r="D1766" s="10" t="s">
        <v>3323</v>
      </c>
      <c r="E1766" s="10" t="s">
        <v>3324</v>
      </c>
      <c r="F1766" s="10" t="s">
        <v>3294</v>
      </c>
      <c r="G1766" s="10" t="s">
        <v>3294</v>
      </c>
      <c r="H1766" s="10" t="s">
        <v>76</v>
      </c>
      <c r="I1766" s="8" t="s">
        <v>50</v>
      </c>
      <c r="J1766" s="10" t="s">
        <v>77</v>
      </c>
      <c r="K1766" s="10" t="s">
        <v>26</v>
      </c>
      <c r="L1766" s="8" t="str">
        <f t="shared" si="54"/>
        <v>San Francisco_CA</v>
      </c>
      <c r="M1766" s="9" t="str">
        <f t="shared" si="55"/>
        <v>-122.419639587402_Parking and TDM</v>
      </c>
      <c r="N1766" s="10" t="s">
        <v>26</v>
      </c>
      <c r="O1766" s="5"/>
      <c r="P1766" s="5"/>
      <c r="Q1766">
        <f>VLOOKUP($L1766,LocID!$B$2:$I$966, 7, FALSE)</f>
        <v>-122.419639587402</v>
      </c>
      <c r="S1766"/>
    </row>
    <row r="1767" spans="1:19" ht="33" x14ac:dyDescent="0.25">
      <c r="A1767" s="5">
        <v>505</v>
      </c>
      <c r="B1767" s="6">
        <v>2008.0260000000001</v>
      </c>
      <c r="C1767" s="8" t="s">
        <v>535</v>
      </c>
      <c r="D1767" s="11" t="s">
        <v>3325</v>
      </c>
      <c r="E1767" s="8" t="s">
        <v>3326</v>
      </c>
      <c r="F1767" s="10" t="s">
        <v>3294</v>
      </c>
      <c r="G1767" s="10" t="s">
        <v>3294</v>
      </c>
      <c r="H1767" s="8" t="s">
        <v>76</v>
      </c>
      <c r="I1767" s="8" t="s">
        <v>50</v>
      </c>
      <c r="J1767" s="8" t="s">
        <v>77</v>
      </c>
      <c r="K1767" s="8" t="s">
        <v>26</v>
      </c>
      <c r="L1767" s="8" t="str">
        <f t="shared" si="54"/>
        <v>San Francisco_CA</v>
      </c>
      <c r="M1767" s="9" t="str">
        <f t="shared" si="55"/>
        <v>-122.419639587402_Parking and TDM</v>
      </c>
      <c r="N1767" s="8" t="s">
        <v>26</v>
      </c>
      <c r="O1767" s="5"/>
      <c r="P1767" s="5"/>
      <c r="Q1767">
        <f>VLOOKUP($L1767,LocID!$B$2:$I$966, 7, FALSE)</f>
        <v>-122.419639587402</v>
      </c>
      <c r="S1767"/>
    </row>
    <row r="1768" spans="1:19" ht="33" x14ac:dyDescent="0.25">
      <c r="A1768" s="5">
        <v>530</v>
      </c>
      <c r="B1768" s="6">
        <v>2008.0129999999999</v>
      </c>
      <c r="C1768" s="8" t="s">
        <v>535</v>
      </c>
      <c r="D1768" s="11" t="s">
        <v>3327</v>
      </c>
      <c r="E1768" s="8" t="s">
        <v>3319</v>
      </c>
      <c r="F1768" s="10" t="s">
        <v>3294</v>
      </c>
      <c r="G1768" s="10" t="s">
        <v>3294</v>
      </c>
      <c r="H1768" s="8" t="s">
        <v>76</v>
      </c>
      <c r="I1768" s="8" t="s">
        <v>50</v>
      </c>
      <c r="J1768" s="8" t="s">
        <v>77</v>
      </c>
      <c r="K1768" s="8" t="s">
        <v>26</v>
      </c>
      <c r="L1768" s="8" t="str">
        <f t="shared" si="54"/>
        <v>San Francisco_CA</v>
      </c>
      <c r="M1768" s="9" t="str">
        <f t="shared" si="55"/>
        <v>-122.419639587402_Parking and TDM</v>
      </c>
      <c r="N1768" s="8" t="s">
        <v>26</v>
      </c>
      <c r="O1768" s="5"/>
      <c r="P1768" s="5"/>
      <c r="Q1768">
        <f>VLOOKUP($L1768,LocID!$B$2:$I$966, 7, FALSE)</f>
        <v>-122.419639587402</v>
      </c>
      <c r="S1768"/>
    </row>
    <row r="1769" spans="1:19" x14ac:dyDescent="0.25">
      <c r="A1769" s="5">
        <v>531</v>
      </c>
      <c r="B1769" s="13">
        <v>2007.4649999999999</v>
      </c>
      <c r="C1769" s="8" t="s">
        <v>535</v>
      </c>
      <c r="D1769" s="11" t="s">
        <v>3328</v>
      </c>
      <c r="E1769" s="11" t="s">
        <v>3298</v>
      </c>
      <c r="F1769" s="10" t="s">
        <v>3294</v>
      </c>
      <c r="G1769" s="10" t="s">
        <v>3294</v>
      </c>
      <c r="H1769" s="11" t="s">
        <v>76</v>
      </c>
      <c r="I1769" s="8" t="s">
        <v>50</v>
      </c>
      <c r="J1769" s="11" t="s">
        <v>77</v>
      </c>
      <c r="K1769" s="11" t="s">
        <v>52</v>
      </c>
      <c r="L1769" s="8" t="str">
        <f t="shared" si="54"/>
        <v>San Francisco_CA</v>
      </c>
      <c r="M1769" s="9" t="str">
        <f t="shared" si="55"/>
        <v>-122.419639587402_Transit</v>
      </c>
      <c r="N1769" s="11" t="s">
        <v>52</v>
      </c>
      <c r="O1769" s="5"/>
      <c r="P1769" s="5"/>
      <c r="Q1769">
        <f>VLOOKUP($L1769,LocID!$B$2:$I$966, 7, FALSE)</f>
        <v>-122.419639587402</v>
      </c>
      <c r="S1769"/>
    </row>
    <row r="1770" spans="1:19" x14ac:dyDescent="0.25">
      <c r="A1770" s="5">
        <v>552</v>
      </c>
      <c r="B1770" s="6">
        <v>2008.056</v>
      </c>
      <c r="C1770" s="8" t="s">
        <v>104</v>
      </c>
      <c r="D1770" s="11" t="s">
        <v>3329</v>
      </c>
      <c r="E1770" s="8" t="s">
        <v>3330</v>
      </c>
      <c r="F1770" s="10" t="s">
        <v>3294</v>
      </c>
      <c r="G1770" s="10" t="s">
        <v>3294</v>
      </c>
      <c r="H1770" s="8" t="s">
        <v>76</v>
      </c>
      <c r="I1770" s="8" t="s">
        <v>50</v>
      </c>
      <c r="J1770" s="8" t="s">
        <v>77</v>
      </c>
      <c r="K1770" s="8" t="s">
        <v>52</v>
      </c>
      <c r="L1770" s="8" t="str">
        <f t="shared" si="54"/>
        <v>San Francisco_CA</v>
      </c>
      <c r="M1770" s="9" t="str">
        <f t="shared" si="55"/>
        <v>-122.419639587402_Transit</v>
      </c>
      <c r="N1770" s="8" t="s">
        <v>52</v>
      </c>
      <c r="O1770" s="5"/>
      <c r="P1770" s="5"/>
      <c r="Q1770">
        <f>VLOOKUP($L1770,LocID!$B$2:$I$966, 7, FALSE)</f>
        <v>-122.419639587402</v>
      </c>
      <c r="S1770"/>
    </row>
    <row r="1771" spans="1:19" ht="33" x14ac:dyDescent="0.25">
      <c r="A1771" s="5">
        <v>562</v>
      </c>
      <c r="B1771" s="6">
        <v>2008.173</v>
      </c>
      <c r="C1771" s="8" t="s">
        <v>104</v>
      </c>
      <c r="D1771" s="11" t="s">
        <v>3331</v>
      </c>
      <c r="E1771" s="8" t="s">
        <v>3332</v>
      </c>
      <c r="F1771" s="10" t="s">
        <v>3294</v>
      </c>
      <c r="G1771" s="10" t="s">
        <v>3294</v>
      </c>
      <c r="H1771" s="8" t="s">
        <v>76</v>
      </c>
      <c r="I1771" s="8" t="s">
        <v>50</v>
      </c>
      <c r="J1771" s="8" t="s">
        <v>77</v>
      </c>
      <c r="K1771" s="8" t="s">
        <v>23</v>
      </c>
      <c r="L1771" s="8" t="str">
        <f t="shared" si="54"/>
        <v>San Francisco_CA</v>
      </c>
      <c r="M1771" s="9" t="str">
        <f t="shared" si="55"/>
        <v>-122.419639587402_Multimodal</v>
      </c>
      <c r="N1771" s="8" t="s">
        <v>23</v>
      </c>
      <c r="O1771" s="5"/>
      <c r="P1771" s="5"/>
      <c r="Q1771">
        <f>VLOOKUP($L1771,LocID!$B$2:$I$966, 7, FALSE)</f>
        <v>-122.419639587402</v>
      </c>
      <c r="S1771"/>
    </row>
    <row r="1772" spans="1:19" ht="33" x14ac:dyDescent="0.25">
      <c r="A1772" s="5">
        <v>565</v>
      </c>
      <c r="B1772" s="6">
        <v>2008.192</v>
      </c>
      <c r="C1772" s="8" t="s">
        <v>104</v>
      </c>
      <c r="D1772" s="11" t="s">
        <v>3333</v>
      </c>
      <c r="E1772" s="8" t="s">
        <v>3334</v>
      </c>
      <c r="F1772" s="10" t="s">
        <v>3294</v>
      </c>
      <c r="G1772" s="10" t="s">
        <v>3294</v>
      </c>
      <c r="H1772" s="8" t="s">
        <v>76</v>
      </c>
      <c r="I1772" s="8" t="s">
        <v>50</v>
      </c>
      <c r="J1772" s="8" t="s">
        <v>77</v>
      </c>
      <c r="K1772" s="8" t="s">
        <v>23</v>
      </c>
      <c r="L1772" s="8" t="str">
        <f t="shared" si="54"/>
        <v>San Francisco_CA</v>
      </c>
      <c r="M1772" s="9" t="str">
        <f t="shared" si="55"/>
        <v>-122.419639587402_Multimodal</v>
      </c>
      <c r="N1772" s="8" t="s">
        <v>23</v>
      </c>
      <c r="O1772" s="5"/>
      <c r="P1772" s="5"/>
      <c r="Q1772">
        <f>VLOOKUP($L1772,LocID!$B$2:$I$966, 7, FALSE)</f>
        <v>-122.419639587402</v>
      </c>
      <c r="S1772"/>
    </row>
    <row r="1773" spans="1:19" ht="33" x14ac:dyDescent="0.25">
      <c r="A1773" s="5">
        <v>576</v>
      </c>
      <c r="B1773" s="6">
        <v>2008.1780000000001</v>
      </c>
      <c r="C1773" s="8" t="s">
        <v>104</v>
      </c>
      <c r="D1773" s="11" t="s">
        <v>3335</v>
      </c>
      <c r="E1773" s="8" t="s">
        <v>3336</v>
      </c>
      <c r="F1773" s="10" t="s">
        <v>3294</v>
      </c>
      <c r="G1773" s="10" t="s">
        <v>3294</v>
      </c>
      <c r="H1773" s="8" t="s">
        <v>76</v>
      </c>
      <c r="I1773" s="8" t="s">
        <v>50</v>
      </c>
      <c r="J1773" s="8" t="s">
        <v>77</v>
      </c>
      <c r="K1773" s="8" t="s">
        <v>23</v>
      </c>
      <c r="L1773" s="8" t="str">
        <f t="shared" si="54"/>
        <v>San Francisco_CA</v>
      </c>
      <c r="M1773" s="9" t="str">
        <f t="shared" si="55"/>
        <v>-122.419639587402_Multimodal</v>
      </c>
      <c r="N1773" s="8" t="s">
        <v>23</v>
      </c>
      <c r="O1773" s="5"/>
      <c r="P1773" s="5"/>
      <c r="Q1773">
        <f>VLOOKUP($L1773,LocID!$B$2:$I$966, 7, FALSE)</f>
        <v>-122.419639587402</v>
      </c>
      <c r="S1773"/>
    </row>
    <row r="1774" spans="1:19" ht="33" x14ac:dyDescent="0.25">
      <c r="A1774" s="5">
        <v>577</v>
      </c>
      <c r="B1774" s="6">
        <v>2008.1849999999999</v>
      </c>
      <c r="C1774" s="8" t="s">
        <v>104</v>
      </c>
      <c r="D1774" s="11" t="s">
        <v>3337</v>
      </c>
      <c r="E1774" s="8" t="s">
        <v>3338</v>
      </c>
      <c r="F1774" s="10" t="s">
        <v>3294</v>
      </c>
      <c r="G1774" s="10" t="s">
        <v>3294</v>
      </c>
      <c r="H1774" s="8" t="s">
        <v>76</v>
      </c>
      <c r="I1774" s="8" t="s">
        <v>50</v>
      </c>
      <c r="J1774" s="8" t="s">
        <v>77</v>
      </c>
      <c r="K1774" s="8" t="s">
        <v>72</v>
      </c>
      <c r="L1774" s="8" t="str">
        <f t="shared" si="54"/>
        <v>San Francisco_CA</v>
      </c>
      <c r="M1774" s="9" t="str">
        <f t="shared" si="55"/>
        <v>-122.419639587402_Multimodal</v>
      </c>
      <c r="N1774" s="8" t="s">
        <v>23</v>
      </c>
      <c r="O1774" s="5">
        <v>1</v>
      </c>
      <c r="P1774" s="5"/>
      <c r="Q1774">
        <f>VLOOKUP($L1774,LocID!$B$2:$I$966, 7, FALSE)</f>
        <v>-122.419639587402</v>
      </c>
      <c r="S1774"/>
    </row>
    <row r="1775" spans="1:19" ht="33" x14ac:dyDescent="0.25">
      <c r="A1775" s="5">
        <v>581</v>
      </c>
      <c r="B1775" s="6">
        <v>2008.232</v>
      </c>
      <c r="C1775" s="8" t="s">
        <v>104</v>
      </c>
      <c r="D1775" s="11" t="s">
        <v>3339</v>
      </c>
      <c r="E1775" s="8" t="s">
        <v>3334</v>
      </c>
      <c r="F1775" s="10" t="s">
        <v>3294</v>
      </c>
      <c r="G1775" s="10" t="s">
        <v>3294</v>
      </c>
      <c r="H1775" s="8" t="s">
        <v>76</v>
      </c>
      <c r="I1775" s="8" t="s">
        <v>50</v>
      </c>
      <c r="J1775" s="8" t="s">
        <v>77</v>
      </c>
      <c r="K1775" s="8" t="s">
        <v>23</v>
      </c>
      <c r="L1775" s="8" t="str">
        <f t="shared" si="54"/>
        <v>San Francisco_CA</v>
      </c>
      <c r="M1775" s="9" t="str">
        <f t="shared" si="55"/>
        <v>-122.419639587402_Multimodal</v>
      </c>
      <c r="N1775" s="8" t="s">
        <v>23</v>
      </c>
      <c r="O1775" s="5"/>
      <c r="P1775" s="5"/>
      <c r="Q1775">
        <f>VLOOKUP($L1775,LocID!$B$2:$I$966, 7, FALSE)</f>
        <v>-122.419639587402</v>
      </c>
      <c r="S1775"/>
    </row>
    <row r="1776" spans="1:19" ht="33" x14ac:dyDescent="0.25">
      <c r="A1776" s="5">
        <v>587</v>
      </c>
      <c r="B1776" s="6">
        <v>2008.181</v>
      </c>
      <c r="C1776" s="8" t="s">
        <v>104</v>
      </c>
      <c r="D1776" s="11" t="s">
        <v>3340</v>
      </c>
      <c r="E1776" s="8" t="s">
        <v>3341</v>
      </c>
      <c r="F1776" s="10" t="s">
        <v>3294</v>
      </c>
      <c r="G1776" s="10" t="s">
        <v>3294</v>
      </c>
      <c r="H1776" s="8" t="s">
        <v>76</v>
      </c>
      <c r="I1776" s="8" t="s">
        <v>50</v>
      </c>
      <c r="J1776" s="8" t="s">
        <v>77</v>
      </c>
      <c r="K1776" s="8" t="s">
        <v>26</v>
      </c>
      <c r="L1776" s="8" t="str">
        <f t="shared" si="54"/>
        <v>San Francisco_CA</v>
      </c>
      <c r="M1776" s="9" t="str">
        <f t="shared" si="55"/>
        <v>-122.419639587402_Parking and TDM</v>
      </c>
      <c r="N1776" s="8" t="s">
        <v>26</v>
      </c>
      <c r="O1776" s="5"/>
      <c r="P1776" s="5"/>
      <c r="Q1776">
        <f>VLOOKUP($L1776,LocID!$B$2:$I$966, 7, FALSE)</f>
        <v>-122.419639587402</v>
      </c>
      <c r="S1776"/>
    </row>
    <row r="1777" spans="1:19" ht="33" x14ac:dyDescent="0.25">
      <c r="A1777" s="5">
        <v>614</v>
      </c>
      <c r="B1777" s="6">
        <v>2008.278</v>
      </c>
      <c r="C1777" s="8" t="s">
        <v>29</v>
      </c>
      <c r="D1777" s="11" t="s">
        <v>3342</v>
      </c>
      <c r="E1777" s="8" t="s">
        <v>3322</v>
      </c>
      <c r="F1777" s="10" t="s">
        <v>3294</v>
      </c>
      <c r="G1777" s="10" t="s">
        <v>3294</v>
      </c>
      <c r="H1777" s="8" t="s">
        <v>76</v>
      </c>
      <c r="I1777" s="8" t="s">
        <v>50</v>
      </c>
      <c r="J1777" s="8" t="s">
        <v>77</v>
      </c>
      <c r="K1777" s="8" t="s">
        <v>26</v>
      </c>
      <c r="L1777" s="8" t="str">
        <f t="shared" si="54"/>
        <v>San Francisco_CA</v>
      </c>
      <c r="M1777" s="9" t="str">
        <f t="shared" si="55"/>
        <v>-122.419639587402_Parking and TDM</v>
      </c>
      <c r="N1777" s="8" t="s">
        <v>26</v>
      </c>
      <c r="O1777" s="5"/>
      <c r="P1777" s="5"/>
      <c r="Q1777">
        <f>VLOOKUP($L1777,LocID!$B$2:$I$966, 7, FALSE)</f>
        <v>-122.419639587402</v>
      </c>
      <c r="S1777"/>
    </row>
    <row r="1778" spans="1:19" ht="33" x14ac:dyDescent="0.25">
      <c r="A1778" s="5">
        <v>616</v>
      </c>
      <c r="B1778" s="6">
        <v>2008.2460000000001</v>
      </c>
      <c r="C1778" s="8" t="s">
        <v>29</v>
      </c>
      <c r="D1778" s="11" t="s">
        <v>3343</v>
      </c>
      <c r="E1778" s="8" t="s">
        <v>3344</v>
      </c>
      <c r="F1778" s="10" t="s">
        <v>3294</v>
      </c>
      <c r="G1778" s="10" t="s">
        <v>3294</v>
      </c>
      <c r="H1778" s="8" t="s">
        <v>76</v>
      </c>
      <c r="I1778" s="8" t="s">
        <v>50</v>
      </c>
      <c r="J1778" s="8" t="s">
        <v>77</v>
      </c>
      <c r="K1778" s="11" t="s">
        <v>23</v>
      </c>
      <c r="L1778" s="8" t="str">
        <f t="shared" si="54"/>
        <v>San Francisco_CA</v>
      </c>
      <c r="M1778" s="9" t="str">
        <f t="shared" si="55"/>
        <v>-122.419639587402_Multimodal</v>
      </c>
      <c r="N1778" s="11" t="s">
        <v>23</v>
      </c>
      <c r="O1778" s="5"/>
      <c r="P1778" s="5"/>
      <c r="Q1778">
        <f>VLOOKUP($L1778,LocID!$B$2:$I$966, 7, FALSE)</f>
        <v>-122.419639587402</v>
      </c>
      <c r="S1778"/>
    </row>
    <row r="1779" spans="1:19" ht="33" x14ac:dyDescent="0.25">
      <c r="A1779" s="5">
        <v>617</v>
      </c>
      <c r="B1779" s="6">
        <v>2008.2</v>
      </c>
      <c r="C1779" s="8" t="s">
        <v>29</v>
      </c>
      <c r="D1779" s="11" t="s">
        <v>3345</v>
      </c>
      <c r="E1779" s="8" t="s">
        <v>3344</v>
      </c>
      <c r="F1779" s="10" t="s">
        <v>3294</v>
      </c>
      <c r="G1779" s="10" t="s">
        <v>3294</v>
      </c>
      <c r="H1779" s="8" t="s">
        <v>76</v>
      </c>
      <c r="I1779" s="8" t="s">
        <v>50</v>
      </c>
      <c r="J1779" s="8" t="s">
        <v>77</v>
      </c>
      <c r="K1779" s="8" t="s">
        <v>23</v>
      </c>
      <c r="L1779" s="8" t="str">
        <f t="shared" si="54"/>
        <v>San Francisco_CA</v>
      </c>
      <c r="M1779" s="9" t="str">
        <f t="shared" si="55"/>
        <v>-122.419639587402_Multimodal</v>
      </c>
      <c r="N1779" s="8" t="s">
        <v>23</v>
      </c>
      <c r="O1779" s="5"/>
      <c r="P1779" s="5"/>
      <c r="Q1779">
        <f>VLOOKUP($L1779,LocID!$B$2:$I$966, 7, FALSE)</f>
        <v>-122.419639587402</v>
      </c>
      <c r="S1779"/>
    </row>
    <row r="1780" spans="1:19" x14ac:dyDescent="0.25">
      <c r="A1780" s="5">
        <v>622</v>
      </c>
      <c r="B1780" s="6">
        <v>2008.1120000000001</v>
      </c>
      <c r="C1780" s="8" t="s">
        <v>29</v>
      </c>
      <c r="D1780" s="11" t="s">
        <v>3346</v>
      </c>
      <c r="E1780" s="8" t="s">
        <v>3347</v>
      </c>
      <c r="F1780" s="10" t="s">
        <v>3294</v>
      </c>
      <c r="G1780" s="10" t="s">
        <v>3294</v>
      </c>
      <c r="H1780" s="8" t="s">
        <v>76</v>
      </c>
      <c r="I1780" s="8" t="s">
        <v>50</v>
      </c>
      <c r="J1780" s="8" t="s">
        <v>77</v>
      </c>
      <c r="K1780" s="8" t="s">
        <v>98</v>
      </c>
      <c r="L1780" s="8" t="str">
        <f t="shared" si="54"/>
        <v>San Francisco_CA</v>
      </c>
      <c r="M1780" s="9" t="str">
        <f t="shared" si="55"/>
        <v>-122.419639587402_PACT</v>
      </c>
      <c r="N1780" s="8" t="s">
        <v>98</v>
      </c>
      <c r="O1780" s="5"/>
      <c r="P1780" s="5"/>
      <c r="Q1780">
        <f>VLOOKUP($L1780,LocID!$B$2:$I$966, 7, FALSE)</f>
        <v>-122.419639587402</v>
      </c>
      <c r="S1780"/>
    </row>
    <row r="1781" spans="1:19" ht="33" x14ac:dyDescent="0.25">
      <c r="A1781" s="5">
        <v>642</v>
      </c>
      <c r="B1781" s="6">
        <v>2008.2750000000001</v>
      </c>
      <c r="C1781" s="8" t="s">
        <v>29</v>
      </c>
      <c r="D1781" s="11" t="s">
        <v>3348</v>
      </c>
      <c r="E1781" s="8" t="s">
        <v>3317</v>
      </c>
      <c r="F1781" s="10" t="s">
        <v>3294</v>
      </c>
      <c r="G1781" s="10" t="s">
        <v>3294</v>
      </c>
      <c r="H1781" s="8" t="s">
        <v>76</v>
      </c>
      <c r="I1781" s="8" t="s">
        <v>50</v>
      </c>
      <c r="J1781" s="8" t="s">
        <v>77</v>
      </c>
      <c r="K1781" s="8" t="s">
        <v>26</v>
      </c>
      <c r="L1781" s="8" t="str">
        <f t="shared" si="54"/>
        <v>San Francisco_CA</v>
      </c>
      <c r="M1781" s="9" t="str">
        <f t="shared" si="55"/>
        <v>-122.419639587402_Parking and TDM</v>
      </c>
      <c r="N1781" s="8" t="s">
        <v>26</v>
      </c>
      <c r="O1781" s="5"/>
      <c r="P1781" s="5"/>
      <c r="Q1781">
        <f>VLOOKUP($L1781,LocID!$B$2:$I$966, 7, FALSE)</f>
        <v>-122.419639587402</v>
      </c>
      <c r="S1781"/>
    </row>
    <row r="1782" spans="1:19" ht="33" x14ac:dyDescent="0.25">
      <c r="A1782" s="5">
        <v>643</v>
      </c>
      <c r="B1782" s="6">
        <v>2008.336</v>
      </c>
      <c r="C1782" s="8" t="s">
        <v>29</v>
      </c>
      <c r="D1782" s="11" t="s">
        <v>3349</v>
      </c>
      <c r="E1782" s="8" t="s">
        <v>3350</v>
      </c>
      <c r="F1782" s="10" t="s">
        <v>3294</v>
      </c>
      <c r="G1782" s="10" t="s">
        <v>3294</v>
      </c>
      <c r="H1782" s="8" t="s">
        <v>76</v>
      </c>
      <c r="I1782" s="8" t="s">
        <v>50</v>
      </c>
      <c r="J1782" s="8" t="s">
        <v>77</v>
      </c>
      <c r="K1782" s="8" t="s">
        <v>26</v>
      </c>
      <c r="L1782" s="8" t="str">
        <f t="shared" si="54"/>
        <v>San Francisco_CA</v>
      </c>
      <c r="M1782" s="9" t="str">
        <f t="shared" si="55"/>
        <v>-122.419639587402_Parking and TDM</v>
      </c>
      <c r="N1782" s="8" t="s">
        <v>26</v>
      </c>
      <c r="O1782" s="5"/>
      <c r="P1782" s="5"/>
      <c r="Q1782">
        <f>VLOOKUP($L1782,LocID!$B$2:$I$966, 7, FALSE)</f>
        <v>-122.419639587402</v>
      </c>
      <c r="S1782"/>
    </row>
    <row r="1783" spans="1:19" ht="33" x14ac:dyDescent="0.25">
      <c r="A1783" s="5">
        <v>645</v>
      </c>
      <c r="B1783" s="6">
        <v>2008.26</v>
      </c>
      <c r="C1783" s="8" t="s">
        <v>29</v>
      </c>
      <c r="D1783" s="11" t="s">
        <v>3351</v>
      </c>
      <c r="E1783" s="8" t="s">
        <v>3352</v>
      </c>
      <c r="F1783" s="10" t="s">
        <v>3294</v>
      </c>
      <c r="G1783" s="10" t="s">
        <v>3294</v>
      </c>
      <c r="H1783" s="8" t="s">
        <v>76</v>
      </c>
      <c r="I1783" s="8" t="s">
        <v>50</v>
      </c>
      <c r="J1783" s="8" t="s">
        <v>77</v>
      </c>
      <c r="K1783" s="10" t="s">
        <v>23</v>
      </c>
      <c r="L1783" s="8" t="str">
        <f t="shared" si="54"/>
        <v>San Francisco_CA</v>
      </c>
      <c r="M1783" s="9" t="str">
        <f t="shared" si="55"/>
        <v>-122.419639587402_Multimodal</v>
      </c>
      <c r="N1783" s="10" t="s">
        <v>23</v>
      </c>
      <c r="O1783" s="5"/>
      <c r="P1783" s="5"/>
      <c r="Q1783">
        <f>VLOOKUP($L1783,LocID!$B$2:$I$966, 7, FALSE)</f>
        <v>-122.419639587402</v>
      </c>
      <c r="S1783"/>
    </row>
    <row r="1784" spans="1:19" ht="33" x14ac:dyDescent="0.25">
      <c r="A1784" s="5">
        <v>664</v>
      </c>
      <c r="B1784" s="6">
        <v>2008.3240000000001</v>
      </c>
      <c r="C1784" s="8" t="s">
        <v>35</v>
      </c>
      <c r="D1784" s="11" t="s">
        <v>3353</v>
      </c>
      <c r="E1784" s="8" t="s">
        <v>3300</v>
      </c>
      <c r="F1784" s="10" t="s">
        <v>3294</v>
      </c>
      <c r="G1784" s="10" t="s">
        <v>3294</v>
      </c>
      <c r="H1784" s="8" t="s">
        <v>76</v>
      </c>
      <c r="I1784" s="8" t="s">
        <v>50</v>
      </c>
      <c r="J1784" s="8" t="s">
        <v>77</v>
      </c>
      <c r="K1784" s="8" t="s">
        <v>26</v>
      </c>
      <c r="L1784" s="8" t="str">
        <f t="shared" si="54"/>
        <v>San Francisco_CA</v>
      </c>
      <c r="M1784" s="9" t="str">
        <f t="shared" si="55"/>
        <v>-122.419639587402_Parking and TDM</v>
      </c>
      <c r="N1784" s="8" t="s">
        <v>26</v>
      </c>
      <c r="O1784" s="5"/>
      <c r="P1784" s="5"/>
      <c r="Q1784">
        <f>VLOOKUP($L1784,LocID!$B$2:$I$966, 7, FALSE)</f>
        <v>-122.419639587402</v>
      </c>
      <c r="S1784"/>
    </row>
    <row r="1785" spans="1:19" ht="33" x14ac:dyDescent="0.25">
      <c r="A1785" s="5">
        <v>665</v>
      </c>
      <c r="B1785" s="6">
        <v>2008.395</v>
      </c>
      <c r="C1785" s="8" t="s">
        <v>35</v>
      </c>
      <c r="D1785" s="11" t="s">
        <v>3354</v>
      </c>
      <c r="E1785" s="8" t="s">
        <v>3305</v>
      </c>
      <c r="F1785" s="10" t="s">
        <v>3294</v>
      </c>
      <c r="G1785" s="10" t="s">
        <v>3294</v>
      </c>
      <c r="H1785" s="8" t="s">
        <v>76</v>
      </c>
      <c r="I1785" s="8" t="s">
        <v>50</v>
      </c>
      <c r="J1785" s="8" t="s">
        <v>77</v>
      </c>
      <c r="K1785" s="8" t="s">
        <v>23</v>
      </c>
      <c r="L1785" s="8" t="str">
        <f t="shared" si="54"/>
        <v>San Francisco_CA</v>
      </c>
      <c r="M1785" s="9" t="str">
        <f t="shared" si="55"/>
        <v>-122.419639587402_Multimodal</v>
      </c>
      <c r="N1785" s="8" t="s">
        <v>23</v>
      </c>
      <c r="O1785" s="5"/>
      <c r="P1785" s="5"/>
      <c r="Q1785">
        <f>VLOOKUP($L1785,LocID!$B$2:$I$966, 7, FALSE)</f>
        <v>-122.419639587402</v>
      </c>
      <c r="S1785"/>
    </row>
    <row r="1786" spans="1:19" ht="33" x14ac:dyDescent="0.25">
      <c r="A1786" s="5">
        <v>668</v>
      </c>
      <c r="B1786" s="6">
        <v>2008.1289999999999</v>
      </c>
      <c r="C1786" s="8" t="s">
        <v>35</v>
      </c>
      <c r="D1786" s="11" t="s">
        <v>3355</v>
      </c>
      <c r="E1786" s="8" t="s">
        <v>3356</v>
      </c>
      <c r="F1786" s="10" t="s">
        <v>3294</v>
      </c>
      <c r="G1786" s="10" t="s">
        <v>3294</v>
      </c>
      <c r="H1786" s="8" t="s">
        <v>76</v>
      </c>
      <c r="I1786" s="8" t="s">
        <v>50</v>
      </c>
      <c r="J1786" s="8" t="s">
        <v>77</v>
      </c>
      <c r="K1786" s="8" t="s">
        <v>26</v>
      </c>
      <c r="L1786" s="8" t="str">
        <f t="shared" si="54"/>
        <v>San Francisco_CA</v>
      </c>
      <c r="M1786" s="9" t="str">
        <f t="shared" si="55"/>
        <v>-122.419639587402_Parking and TDM</v>
      </c>
      <c r="N1786" s="8" t="s">
        <v>26</v>
      </c>
      <c r="O1786" s="5"/>
      <c r="P1786" s="5"/>
      <c r="Q1786">
        <f>VLOOKUP($L1786,LocID!$B$2:$I$966, 7, FALSE)</f>
        <v>-122.419639587402</v>
      </c>
      <c r="S1786"/>
    </row>
    <row r="1787" spans="1:19" ht="33" x14ac:dyDescent="0.25">
      <c r="A1787" s="5">
        <v>685</v>
      </c>
      <c r="B1787" s="6">
        <v>2008.422</v>
      </c>
      <c r="C1787" s="8" t="s">
        <v>35</v>
      </c>
      <c r="D1787" s="11" t="s">
        <v>3357</v>
      </c>
      <c r="E1787" s="8" t="s">
        <v>3322</v>
      </c>
      <c r="F1787" s="10" t="s">
        <v>3294</v>
      </c>
      <c r="G1787" s="10" t="s">
        <v>3294</v>
      </c>
      <c r="H1787" s="8" t="s">
        <v>76</v>
      </c>
      <c r="I1787" s="8" t="s">
        <v>50</v>
      </c>
      <c r="J1787" s="8" t="s">
        <v>77</v>
      </c>
      <c r="K1787" s="8" t="s">
        <v>26</v>
      </c>
      <c r="L1787" s="8" t="str">
        <f t="shared" si="54"/>
        <v>San Francisco_CA</v>
      </c>
      <c r="M1787" s="9" t="str">
        <f t="shared" si="55"/>
        <v>-122.419639587402_Parking and TDM</v>
      </c>
      <c r="N1787" s="8" t="s">
        <v>26</v>
      </c>
      <c r="O1787" s="5"/>
      <c r="P1787" s="5"/>
      <c r="Q1787">
        <f>VLOOKUP($L1787,LocID!$B$2:$I$966, 7, FALSE)</f>
        <v>-122.419639587402</v>
      </c>
      <c r="S1787"/>
    </row>
    <row r="1788" spans="1:19" ht="33" x14ac:dyDescent="0.25">
      <c r="A1788" s="5">
        <v>711</v>
      </c>
      <c r="B1788" s="6">
        <v>2009.08</v>
      </c>
      <c r="C1788" s="8" t="s">
        <v>37</v>
      </c>
      <c r="D1788" s="11" t="s">
        <v>3358</v>
      </c>
      <c r="E1788" s="8" t="s">
        <v>3359</v>
      </c>
      <c r="F1788" s="10" t="s">
        <v>3294</v>
      </c>
      <c r="G1788" s="10" t="s">
        <v>3294</v>
      </c>
      <c r="H1788" s="8" t="s">
        <v>76</v>
      </c>
      <c r="I1788" s="8" t="s">
        <v>50</v>
      </c>
      <c r="J1788" s="8" t="s">
        <v>77</v>
      </c>
      <c r="K1788" s="8" t="s">
        <v>23</v>
      </c>
      <c r="L1788" s="8" t="str">
        <f t="shared" si="54"/>
        <v>San Francisco_CA</v>
      </c>
      <c r="M1788" s="9" t="str">
        <f t="shared" si="55"/>
        <v>-122.419639587402_Multimodal</v>
      </c>
      <c r="N1788" s="8" t="s">
        <v>23</v>
      </c>
      <c r="O1788" s="5"/>
      <c r="P1788" s="5"/>
      <c r="Q1788">
        <f>VLOOKUP($L1788,LocID!$B$2:$I$966, 7, FALSE)</f>
        <v>-122.419639587402</v>
      </c>
      <c r="S1788"/>
    </row>
    <row r="1789" spans="1:19" ht="33" x14ac:dyDescent="0.25">
      <c r="A1789" s="5">
        <v>728</v>
      </c>
      <c r="B1789" s="6">
        <v>2008.4490000000001</v>
      </c>
      <c r="C1789" s="8" t="s">
        <v>37</v>
      </c>
      <c r="D1789" s="11" t="s">
        <v>3360</v>
      </c>
      <c r="E1789" s="8" t="s">
        <v>3317</v>
      </c>
      <c r="F1789" s="10" t="s">
        <v>3294</v>
      </c>
      <c r="G1789" s="10" t="s">
        <v>3294</v>
      </c>
      <c r="H1789" s="8" t="s">
        <v>76</v>
      </c>
      <c r="I1789" s="8" t="s">
        <v>50</v>
      </c>
      <c r="J1789" s="8" t="s">
        <v>77</v>
      </c>
      <c r="K1789" s="8" t="s">
        <v>23</v>
      </c>
      <c r="L1789" s="8" t="str">
        <f t="shared" si="54"/>
        <v>San Francisco_CA</v>
      </c>
      <c r="M1789" s="9" t="str">
        <f t="shared" si="55"/>
        <v>-122.419639587402_Multimodal</v>
      </c>
      <c r="N1789" s="8" t="s">
        <v>23</v>
      </c>
      <c r="O1789" s="5"/>
      <c r="P1789" s="5"/>
      <c r="Q1789">
        <f>VLOOKUP($L1789,LocID!$B$2:$I$966, 7, FALSE)</f>
        <v>-122.419639587402</v>
      </c>
      <c r="S1789"/>
    </row>
    <row r="1790" spans="1:19" ht="33" x14ac:dyDescent="0.25">
      <c r="A1790" s="5">
        <v>741</v>
      </c>
      <c r="B1790" s="6">
        <v>2009.0229999999999</v>
      </c>
      <c r="C1790" s="8" t="s">
        <v>37</v>
      </c>
      <c r="D1790" s="11" t="s">
        <v>3361</v>
      </c>
      <c r="E1790" s="8" t="s">
        <v>3338</v>
      </c>
      <c r="F1790" s="10" t="s">
        <v>3294</v>
      </c>
      <c r="G1790" s="10" t="s">
        <v>3294</v>
      </c>
      <c r="H1790" s="8" t="s">
        <v>76</v>
      </c>
      <c r="I1790" s="8" t="s">
        <v>50</v>
      </c>
      <c r="J1790" s="8" t="s">
        <v>77</v>
      </c>
      <c r="K1790" s="8" t="s">
        <v>23</v>
      </c>
      <c r="L1790" s="8" t="str">
        <f t="shared" si="54"/>
        <v>San Francisco_CA</v>
      </c>
      <c r="M1790" s="9" t="str">
        <f t="shared" si="55"/>
        <v>-122.419639587402_Multimodal</v>
      </c>
      <c r="N1790" s="8" t="s">
        <v>23</v>
      </c>
      <c r="O1790" s="5"/>
      <c r="P1790" s="5"/>
      <c r="Q1790">
        <f>VLOOKUP($L1790,LocID!$B$2:$I$966, 7, FALSE)</f>
        <v>-122.419639587402</v>
      </c>
      <c r="S1790"/>
    </row>
    <row r="1791" spans="1:19" ht="33" x14ac:dyDescent="0.25">
      <c r="A1791" s="5">
        <v>806</v>
      </c>
      <c r="B1791" s="6">
        <v>2008.508</v>
      </c>
      <c r="C1791" s="8" t="s">
        <v>39</v>
      </c>
      <c r="D1791" s="11" t="s">
        <v>3362</v>
      </c>
      <c r="E1791" s="8" t="s">
        <v>3317</v>
      </c>
      <c r="F1791" s="10" t="s">
        <v>3294</v>
      </c>
      <c r="G1791" s="10" t="s">
        <v>3294</v>
      </c>
      <c r="H1791" s="8" t="s">
        <v>76</v>
      </c>
      <c r="I1791" s="8" t="s">
        <v>50</v>
      </c>
      <c r="J1791" s="8" t="s">
        <v>77</v>
      </c>
      <c r="K1791" s="8" t="s">
        <v>23</v>
      </c>
      <c r="L1791" s="8" t="str">
        <f t="shared" si="54"/>
        <v>San Francisco_CA</v>
      </c>
      <c r="M1791" s="9" t="str">
        <f t="shared" si="55"/>
        <v>-122.419639587402_Multimodal</v>
      </c>
      <c r="N1791" s="8" t="s">
        <v>23</v>
      </c>
      <c r="O1791" s="5"/>
      <c r="P1791" s="5"/>
      <c r="Q1791">
        <f>VLOOKUP($L1791,LocID!$B$2:$I$966, 7, FALSE)</f>
        <v>-122.419639587402</v>
      </c>
      <c r="S1791"/>
    </row>
    <row r="1792" spans="1:19" x14ac:dyDescent="0.25">
      <c r="A1792" s="5">
        <v>863</v>
      </c>
      <c r="B1792" s="6">
        <v>2008.3130000000001</v>
      </c>
      <c r="C1792" s="8" t="s">
        <v>41</v>
      </c>
      <c r="D1792" s="11" t="s">
        <v>3363</v>
      </c>
      <c r="E1792" s="8" t="s">
        <v>3364</v>
      </c>
      <c r="F1792" s="10" t="s">
        <v>3294</v>
      </c>
      <c r="G1792" s="10" t="s">
        <v>3294</v>
      </c>
      <c r="H1792" s="8" t="s">
        <v>76</v>
      </c>
      <c r="I1792" s="8" t="s">
        <v>50</v>
      </c>
      <c r="J1792" s="8" t="s">
        <v>77</v>
      </c>
      <c r="K1792" s="8" t="s">
        <v>98</v>
      </c>
      <c r="L1792" s="8" t="str">
        <f t="shared" si="54"/>
        <v>San Francisco_CA</v>
      </c>
      <c r="M1792" s="9" t="str">
        <f t="shared" si="55"/>
        <v>-122.419639587402_PACT</v>
      </c>
      <c r="N1792" s="8" t="s">
        <v>98</v>
      </c>
      <c r="O1792" s="5"/>
      <c r="P1792" s="5"/>
      <c r="Q1792">
        <f>VLOOKUP($L1792,LocID!$B$2:$I$966, 7, FALSE)</f>
        <v>-122.419639587402</v>
      </c>
      <c r="S1792"/>
    </row>
    <row r="1793" spans="1:19" ht="33" x14ac:dyDescent="0.25">
      <c r="A1793" s="5">
        <v>908</v>
      </c>
      <c r="B1793" s="6">
        <v>2009.5350000000001</v>
      </c>
      <c r="C1793" s="8" t="s">
        <v>56</v>
      </c>
      <c r="D1793" s="11" t="s">
        <v>3365</v>
      </c>
      <c r="E1793" s="8" t="s">
        <v>3366</v>
      </c>
      <c r="F1793" s="10" t="s">
        <v>3294</v>
      </c>
      <c r="G1793" s="10" t="s">
        <v>3294</v>
      </c>
      <c r="H1793" s="8" t="s">
        <v>76</v>
      </c>
      <c r="I1793" s="8" t="s">
        <v>50</v>
      </c>
      <c r="J1793" s="8" t="s">
        <v>77</v>
      </c>
      <c r="K1793" s="8" t="s">
        <v>23</v>
      </c>
      <c r="L1793" s="8" t="str">
        <f t="shared" si="54"/>
        <v>San Francisco_CA</v>
      </c>
      <c r="M1793" s="9" t="str">
        <f t="shared" si="55"/>
        <v>-122.419639587402_Multimodal</v>
      </c>
      <c r="N1793" s="8" t="s">
        <v>23</v>
      </c>
      <c r="O1793" s="5"/>
      <c r="P1793" s="5"/>
      <c r="Q1793">
        <f>VLOOKUP($L1793,LocID!$B$2:$I$966, 7, FALSE)</f>
        <v>-122.419639587402</v>
      </c>
      <c r="S1793"/>
    </row>
    <row r="1794" spans="1:19" x14ac:dyDescent="0.25">
      <c r="A1794" s="5">
        <v>914</v>
      </c>
      <c r="B1794" s="6">
        <v>2009.6210000000001</v>
      </c>
      <c r="C1794" s="8" t="s">
        <v>56</v>
      </c>
      <c r="D1794" s="11" t="s">
        <v>3367</v>
      </c>
      <c r="E1794" s="8" t="s">
        <v>3364</v>
      </c>
      <c r="F1794" s="10" t="s">
        <v>3294</v>
      </c>
      <c r="G1794" s="10" t="s">
        <v>3294</v>
      </c>
      <c r="H1794" s="8" t="s">
        <v>76</v>
      </c>
      <c r="I1794" s="8" t="s">
        <v>50</v>
      </c>
      <c r="J1794" s="8" t="s">
        <v>77</v>
      </c>
      <c r="K1794" s="8" t="s">
        <v>52</v>
      </c>
      <c r="L1794" s="8" t="str">
        <f t="shared" ref="L1794:L1857" si="56">IF(H1794="INT", G1794&amp;"_"&amp;I1794,  G1794&amp;"_"&amp;H1794)</f>
        <v>San Francisco_CA</v>
      </c>
      <c r="M1794" s="9" t="str">
        <f t="shared" ref="M1794:M1857" si="57">Q1794&amp;"_"&amp;N1794</f>
        <v>-122.419639587402_Transit</v>
      </c>
      <c r="N1794" s="8" t="s">
        <v>52</v>
      </c>
      <c r="O1794" s="5"/>
      <c r="P1794" s="5"/>
      <c r="Q1794">
        <f>VLOOKUP($L1794,LocID!$B$2:$I$966, 7, FALSE)</f>
        <v>-122.419639587402</v>
      </c>
      <c r="S1794"/>
    </row>
    <row r="1795" spans="1:19" ht="33" x14ac:dyDescent="0.25">
      <c r="A1795" s="5">
        <v>915</v>
      </c>
      <c r="B1795" s="6">
        <v>2009.63</v>
      </c>
      <c r="C1795" s="8" t="s">
        <v>56</v>
      </c>
      <c r="D1795" s="11" t="s">
        <v>3368</v>
      </c>
      <c r="E1795" s="8" t="s">
        <v>3319</v>
      </c>
      <c r="F1795" s="10" t="s">
        <v>3294</v>
      </c>
      <c r="G1795" s="10" t="s">
        <v>3294</v>
      </c>
      <c r="H1795" s="8" t="s">
        <v>76</v>
      </c>
      <c r="I1795" s="8" t="s">
        <v>50</v>
      </c>
      <c r="J1795" s="8" t="s">
        <v>77</v>
      </c>
      <c r="K1795" s="10" t="s">
        <v>23</v>
      </c>
      <c r="L1795" s="8" t="str">
        <f t="shared" si="56"/>
        <v>San Francisco_CA</v>
      </c>
      <c r="M1795" s="9" t="str">
        <f t="shared" si="57"/>
        <v>-122.419639587402_Multimodal</v>
      </c>
      <c r="N1795" s="10" t="s">
        <v>23</v>
      </c>
      <c r="O1795" s="5"/>
      <c r="P1795" s="5"/>
      <c r="Q1795">
        <f>VLOOKUP($L1795,LocID!$B$2:$I$966, 7, FALSE)</f>
        <v>-122.419639587402</v>
      </c>
      <c r="S1795"/>
    </row>
    <row r="1796" spans="1:19" ht="33" x14ac:dyDescent="0.25">
      <c r="A1796" s="5">
        <v>916</v>
      </c>
      <c r="B1796" s="6">
        <v>2009.588</v>
      </c>
      <c r="C1796" s="8" t="s">
        <v>56</v>
      </c>
      <c r="D1796" s="11" t="s">
        <v>3369</v>
      </c>
      <c r="E1796" s="8" t="s">
        <v>3370</v>
      </c>
      <c r="F1796" s="10" t="s">
        <v>3294</v>
      </c>
      <c r="G1796" s="10" t="s">
        <v>3294</v>
      </c>
      <c r="H1796" s="8" t="s">
        <v>76</v>
      </c>
      <c r="I1796" s="8" t="s">
        <v>50</v>
      </c>
      <c r="J1796" s="8" t="s">
        <v>77</v>
      </c>
      <c r="K1796" s="8" t="s">
        <v>23</v>
      </c>
      <c r="L1796" s="8" t="str">
        <f t="shared" si="56"/>
        <v>San Francisco_CA</v>
      </c>
      <c r="M1796" s="9" t="str">
        <f t="shared" si="57"/>
        <v>-122.419639587402_Multimodal</v>
      </c>
      <c r="N1796" s="8" t="s">
        <v>23</v>
      </c>
      <c r="O1796" s="5"/>
      <c r="P1796" s="5"/>
      <c r="Q1796">
        <f>VLOOKUP($L1796,LocID!$B$2:$I$966, 7, FALSE)</f>
        <v>-122.419639587402</v>
      </c>
      <c r="S1796"/>
    </row>
    <row r="1797" spans="1:19" x14ac:dyDescent="0.25">
      <c r="A1797" s="5">
        <v>941</v>
      </c>
      <c r="B1797" s="6">
        <v>2010.0740000000001</v>
      </c>
      <c r="C1797" s="8" t="s">
        <v>204</v>
      </c>
      <c r="D1797" s="11" t="s">
        <v>3371</v>
      </c>
      <c r="E1797" s="8" t="s">
        <v>3372</v>
      </c>
      <c r="F1797" s="10" t="s">
        <v>3294</v>
      </c>
      <c r="G1797" s="10" t="s">
        <v>3294</v>
      </c>
      <c r="H1797" s="8" t="s">
        <v>76</v>
      </c>
      <c r="I1797" s="8" t="s">
        <v>50</v>
      </c>
      <c r="J1797" s="8" t="s">
        <v>77</v>
      </c>
      <c r="K1797" s="8" t="s">
        <v>52</v>
      </c>
      <c r="L1797" s="8" t="str">
        <f t="shared" si="56"/>
        <v>San Francisco_CA</v>
      </c>
      <c r="M1797" s="9" t="str">
        <f t="shared" si="57"/>
        <v>-122.419639587402_Transit</v>
      </c>
      <c r="N1797" s="8" t="s">
        <v>52</v>
      </c>
      <c r="O1797" s="5"/>
      <c r="P1797" s="5"/>
      <c r="Q1797">
        <f>VLOOKUP($L1797,LocID!$B$2:$I$966, 7, FALSE)</f>
        <v>-122.419639587402</v>
      </c>
      <c r="S1797"/>
    </row>
    <row r="1798" spans="1:19" ht="33" x14ac:dyDescent="0.25">
      <c r="A1798" s="5">
        <v>948</v>
      </c>
      <c r="B1798" s="6">
        <v>2010.068</v>
      </c>
      <c r="C1798" s="8" t="s">
        <v>204</v>
      </c>
      <c r="D1798" s="11" t="s">
        <v>3373</v>
      </c>
      <c r="E1798" s="8" t="s">
        <v>3374</v>
      </c>
      <c r="F1798" s="10" t="s">
        <v>3294</v>
      </c>
      <c r="G1798" s="10" t="s">
        <v>3294</v>
      </c>
      <c r="H1798" s="8" t="s">
        <v>76</v>
      </c>
      <c r="I1798" s="8" t="s">
        <v>50</v>
      </c>
      <c r="J1798" s="8" t="s">
        <v>77</v>
      </c>
      <c r="K1798" s="8" t="s">
        <v>26</v>
      </c>
      <c r="L1798" s="8" t="str">
        <f t="shared" si="56"/>
        <v>San Francisco_CA</v>
      </c>
      <c r="M1798" s="9" t="str">
        <f t="shared" si="57"/>
        <v>-122.419639587402_Parking and TDM</v>
      </c>
      <c r="N1798" s="8" t="s">
        <v>26</v>
      </c>
      <c r="O1798" s="5"/>
      <c r="P1798" s="5"/>
      <c r="Q1798">
        <f>VLOOKUP($L1798,LocID!$B$2:$I$966, 7, FALSE)</f>
        <v>-122.419639587402</v>
      </c>
      <c r="S1798"/>
    </row>
    <row r="1799" spans="1:19" ht="33" x14ac:dyDescent="0.25">
      <c r="A1799" s="5">
        <v>970</v>
      </c>
      <c r="B1799" s="6">
        <v>2010.0709999999999</v>
      </c>
      <c r="C1799" s="8" t="s">
        <v>204</v>
      </c>
      <c r="D1799" s="11" t="s">
        <v>3375</v>
      </c>
      <c r="E1799" s="8" t="s">
        <v>3376</v>
      </c>
      <c r="F1799" s="10" t="s">
        <v>3294</v>
      </c>
      <c r="G1799" s="10" t="s">
        <v>3294</v>
      </c>
      <c r="H1799" s="8" t="s">
        <v>76</v>
      </c>
      <c r="I1799" s="8" t="s">
        <v>50</v>
      </c>
      <c r="J1799" s="8" t="s">
        <v>77</v>
      </c>
      <c r="K1799" s="8" t="s">
        <v>26</v>
      </c>
      <c r="L1799" s="8" t="str">
        <f t="shared" si="56"/>
        <v>San Francisco_CA</v>
      </c>
      <c r="M1799" s="9" t="str">
        <f t="shared" si="57"/>
        <v>-122.419639587402_Parking and TDM</v>
      </c>
      <c r="N1799" s="8" t="s">
        <v>26</v>
      </c>
      <c r="O1799" s="5"/>
      <c r="P1799" s="5"/>
      <c r="Q1799">
        <f>VLOOKUP($L1799,LocID!$B$2:$I$966, 7, FALSE)</f>
        <v>-122.419639587402</v>
      </c>
      <c r="S1799"/>
    </row>
    <row r="1800" spans="1:19" ht="33" x14ac:dyDescent="0.25">
      <c r="A1800" s="5">
        <v>1010</v>
      </c>
      <c r="B1800" s="6">
        <v>2010.251</v>
      </c>
      <c r="C1800" s="8" t="s">
        <v>82</v>
      </c>
      <c r="D1800" s="11" t="s">
        <v>3377</v>
      </c>
      <c r="E1800" s="8" t="s">
        <v>3378</v>
      </c>
      <c r="F1800" s="10" t="s">
        <v>3294</v>
      </c>
      <c r="G1800" s="10" t="s">
        <v>3294</v>
      </c>
      <c r="H1800" s="8" t="s">
        <v>76</v>
      </c>
      <c r="I1800" s="8" t="s">
        <v>50</v>
      </c>
      <c r="J1800" s="8" t="s">
        <v>459</v>
      </c>
      <c r="K1800" s="8" t="s">
        <v>23</v>
      </c>
      <c r="L1800" s="8" t="str">
        <f t="shared" si="56"/>
        <v>San Francisco_CA</v>
      </c>
      <c r="M1800" s="9" t="str">
        <f t="shared" si="57"/>
        <v>-122.419639587402_Multimodal</v>
      </c>
      <c r="N1800" s="8" t="s">
        <v>23</v>
      </c>
      <c r="O1800" s="5"/>
      <c r="P1800" s="5"/>
      <c r="Q1800">
        <f>VLOOKUP($L1800,LocID!$B$2:$I$966, 7, FALSE)</f>
        <v>-122.419639587402</v>
      </c>
      <c r="S1800"/>
    </row>
    <row r="1801" spans="1:19" ht="33" x14ac:dyDescent="0.25">
      <c r="A1801" s="5">
        <v>1029</v>
      </c>
      <c r="B1801" s="6">
        <v>2010.508</v>
      </c>
      <c r="C1801" s="8" t="s">
        <v>68</v>
      </c>
      <c r="D1801" s="11" t="s">
        <v>3379</v>
      </c>
      <c r="E1801" s="8" t="s">
        <v>2467</v>
      </c>
      <c r="F1801" s="10" t="s">
        <v>3294</v>
      </c>
      <c r="G1801" s="10" t="s">
        <v>3294</v>
      </c>
      <c r="H1801" s="8" t="s">
        <v>76</v>
      </c>
      <c r="I1801" s="8" t="s">
        <v>50</v>
      </c>
      <c r="J1801" s="8" t="s">
        <v>77</v>
      </c>
      <c r="K1801" s="8" t="s">
        <v>23</v>
      </c>
      <c r="L1801" s="8" t="str">
        <f t="shared" si="56"/>
        <v>San Francisco_CA</v>
      </c>
      <c r="M1801" s="9" t="str">
        <f t="shared" si="57"/>
        <v>-122.419639587402_Multimodal</v>
      </c>
      <c r="N1801" s="8" t="s">
        <v>23</v>
      </c>
      <c r="O1801" s="5"/>
      <c r="P1801" s="5"/>
      <c r="Q1801">
        <f>VLOOKUP($L1801,LocID!$B$2:$I$966, 7, FALSE)</f>
        <v>-122.419639587402</v>
      </c>
      <c r="S1801"/>
    </row>
    <row r="1802" spans="1:19" ht="33" x14ac:dyDescent="0.25">
      <c r="A1802" s="5">
        <v>1031</v>
      </c>
      <c r="B1802" s="6">
        <v>2010.4960000000001</v>
      </c>
      <c r="C1802" s="8" t="s">
        <v>68</v>
      </c>
      <c r="D1802" s="11" t="s">
        <v>3380</v>
      </c>
      <c r="E1802" s="8" t="s">
        <v>3381</v>
      </c>
      <c r="F1802" s="10" t="s">
        <v>3294</v>
      </c>
      <c r="G1802" s="10" t="s">
        <v>3294</v>
      </c>
      <c r="H1802" s="8" t="s">
        <v>76</v>
      </c>
      <c r="I1802" s="8" t="s">
        <v>50</v>
      </c>
      <c r="J1802" s="8" t="s">
        <v>77</v>
      </c>
      <c r="K1802" s="8" t="s">
        <v>23</v>
      </c>
      <c r="L1802" s="8" t="str">
        <f t="shared" si="56"/>
        <v>San Francisco_CA</v>
      </c>
      <c r="M1802" s="9" t="str">
        <f t="shared" si="57"/>
        <v>-122.419639587402_Multimodal</v>
      </c>
      <c r="N1802" s="8" t="s">
        <v>23</v>
      </c>
      <c r="O1802" s="5"/>
      <c r="P1802" s="5"/>
      <c r="Q1802">
        <f>VLOOKUP($L1802,LocID!$B$2:$I$966, 7, FALSE)</f>
        <v>-122.419639587402</v>
      </c>
      <c r="S1802"/>
    </row>
    <row r="1803" spans="1:19" ht="33" x14ac:dyDescent="0.25">
      <c r="A1803" s="5">
        <v>1076</v>
      </c>
      <c r="B1803" s="6">
        <v>2010.451</v>
      </c>
      <c r="C1803" s="8" t="s">
        <v>68</v>
      </c>
      <c r="D1803" s="11" t="s">
        <v>3382</v>
      </c>
      <c r="E1803" s="8" t="s">
        <v>3319</v>
      </c>
      <c r="F1803" s="10" t="s">
        <v>3294</v>
      </c>
      <c r="G1803" s="10" t="s">
        <v>3294</v>
      </c>
      <c r="H1803" s="8" t="s">
        <v>76</v>
      </c>
      <c r="I1803" s="8" t="s">
        <v>50</v>
      </c>
      <c r="J1803" s="8" t="s">
        <v>77</v>
      </c>
      <c r="K1803" s="8" t="s">
        <v>23</v>
      </c>
      <c r="L1803" s="8" t="str">
        <f t="shared" si="56"/>
        <v>San Francisco_CA</v>
      </c>
      <c r="M1803" s="9" t="str">
        <f t="shared" si="57"/>
        <v>-122.419639587402_Multimodal</v>
      </c>
      <c r="N1803" s="8" t="s">
        <v>23</v>
      </c>
      <c r="O1803" s="5"/>
      <c r="P1803" s="5"/>
      <c r="Q1803">
        <f>VLOOKUP($L1803,LocID!$B$2:$I$966, 7, FALSE)</f>
        <v>-122.419639587402</v>
      </c>
      <c r="S1803"/>
    </row>
    <row r="1804" spans="1:19" ht="33" x14ac:dyDescent="0.25">
      <c r="A1804" s="5">
        <v>1077</v>
      </c>
      <c r="B1804" s="6">
        <v>2010.4880000000001</v>
      </c>
      <c r="C1804" s="8" t="s">
        <v>68</v>
      </c>
      <c r="D1804" s="11" t="s">
        <v>3383</v>
      </c>
      <c r="E1804" s="8" t="s">
        <v>3384</v>
      </c>
      <c r="F1804" s="10" t="s">
        <v>3294</v>
      </c>
      <c r="G1804" s="10" t="s">
        <v>3294</v>
      </c>
      <c r="H1804" s="8" t="s">
        <v>76</v>
      </c>
      <c r="I1804" s="8" t="s">
        <v>50</v>
      </c>
      <c r="J1804" s="8" t="s">
        <v>77</v>
      </c>
      <c r="K1804" s="8" t="s">
        <v>23</v>
      </c>
      <c r="L1804" s="8" t="str">
        <f t="shared" si="56"/>
        <v>San Francisco_CA</v>
      </c>
      <c r="M1804" s="9" t="str">
        <f t="shared" si="57"/>
        <v>-122.419639587402_Multimodal</v>
      </c>
      <c r="N1804" s="8" t="s">
        <v>23</v>
      </c>
      <c r="O1804" s="5"/>
      <c r="P1804" s="5"/>
      <c r="Q1804">
        <f>VLOOKUP($L1804,LocID!$B$2:$I$966, 7, FALSE)</f>
        <v>-122.419639587402</v>
      </c>
      <c r="S1804"/>
    </row>
    <row r="1805" spans="1:19" x14ac:dyDescent="0.25">
      <c r="A1805" s="5">
        <v>1089</v>
      </c>
      <c r="B1805" s="6">
        <v>2010.3910000000001</v>
      </c>
      <c r="C1805" s="8" t="s">
        <v>68</v>
      </c>
      <c r="D1805" s="11" t="s">
        <v>3385</v>
      </c>
      <c r="E1805" s="8" t="s">
        <v>3386</v>
      </c>
      <c r="F1805" s="10" t="s">
        <v>3294</v>
      </c>
      <c r="G1805" s="10" t="s">
        <v>3294</v>
      </c>
      <c r="H1805" s="8" t="s">
        <v>76</v>
      </c>
      <c r="I1805" s="8" t="s">
        <v>50</v>
      </c>
      <c r="J1805" s="8" t="s">
        <v>77</v>
      </c>
      <c r="K1805" s="8" t="s">
        <v>52</v>
      </c>
      <c r="L1805" s="8" t="str">
        <f t="shared" si="56"/>
        <v>San Francisco_CA</v>
      </c>
      <c r="M1805" s="9" t="str">
        <f t="shared" si="57"/>
        <v>-122.419639587402_Transit</v>
      </c>
      <c r="N1805" s="8" t="s">
        <v>52</v>
      </c>
      <c r="O1805" s="5"/>
      <c r="P1805" s="5"/>
      <c r="Q1805">
        <f>VLOOKUP($L1805,LocID!$B$2:$I$966, 7, FALSE)</f>
        <v>-122.419639587402</v>
      </c>
      <c r="S1805"/>
    </row>
    <row r="1806" spans="1:19" ht="33" x14ac:dyDescent="0.25">
      <c r="A1806" s="5">
        <v>1090</v>
      </c>
      <c r="B1806" s="6">
        <v>2010.4490000000001</v>
      </c>
      <c r="C1806" s="8" t="s">
        <v>68</v>
      </c>
      <c r="D1806" s="11" t="s">
        <v>3387</v>
      </c>
      <c r="E1806" s="8" t="s">
        <v>89</v>
      </c>
      <c r="F1806" s="10" t="s">
        <v>3294</v>
      </c>
      <c r="G1806" s="10" t="s">
        <v>3294</v>
      </c>
      <c r="H1806" s="8" t="s">
        <v>76</v>
      </c>
      <c r="I1806" s="8" t="s">
        <v>50</v>
      </c>
      <c r="J1806" s="8" t="s">
        <v>77</v>
      </c>
      <c r="K1806" s="8" t="s">
        <v>23</v>
      </c>
      <c r="L1806" s="8" t="str">
        <f t="shared" si="56"/>
        <v>San Francisco_CA</v>
      </c>
      <c r="M1806" s="9" t="str">
        <f t="shared" si="57"/>
        <v>-122.419639587402_Multimodal</v>
      </c>
      <c r="N1806" s="8" t="s">
        <v>23</v>
      </c>
      <c r="O1806" s="5"/>
      <c r="P1806" s="5"/>
      <c r="Q1806">
        <f>VLOOKUP($L1806,LocID!$B$2:$I$966, 7, FALSE)</f>
        <v>-122.419639587402</v>
      </c>
      <c r="S1806"/>
    </row>
    <row r="1807" spans="1:19" ht="33" x14ac:dyDescent="0.25">
      <c r="A1807" s="5">
        <v>1093</v>
      </c>
      <c r="B1807" s="6">
        <v>2010.4269999999999</v>
      </c>
      <c r="C1807" s="8" t="s">
        <v>68</v>
      </c>
      <c r="D1807" s="11" t="s">
        <v>3388</v>
      </c>
      <c r="E1807" s="8" t="s">
        <v>3389</v>
      </c>
      <c r="F1807" s="10" t="s">
        <v>3294</v>
      </c>
      <c r="G1807" s="10" t="s">
        <v>3294</v>
      </c>
      <c r="H1807" s="8" t="s">
        <v>76</v>
      </c>
      <c r="I1807" s="8" t="s">
        <v>50</v>
      </c>
      <c r="J1807" s="8" t="s">
        <v>77</v>
      </c>
      <c r="K1807" s="8" t="s">
        <v>23</v>
      </c>
      <c r="L1807" s="8" t="str">
        <f t="shared" si="56"/>
        <v>San Francisco_CA</v>
      </c>
      <c r="M1807" s="9" t="str">
        <f t="shared" si="57"/>
        <v>-122.419639587402_Multimodal</v>
      </c>
      <c r="N1807" s="8" t="s">
        <v>23</v>
      </c>
      <c r="O1807" s="5"/>
      <c r="P1807" s="5"/>
      <c r="Q1807">
        <f>VLOOKUP($L1807,LocID!$B$2:$I$966, 7, FALSE)</f>
        <v>-122.419639587402</v>
      </c>
      <c r="S1807"/>
    </row>
    <row r="1808" spans="1:19" ht="33" x14ac:dyDescent="0.25">
      <c r="A1808" s="5">
        <v>1103</v>
      </c>
      <c r="B1808" s="6">
        <v>2010.279</v>
      </c>
      <c r="C1808" s="8" t="s">
        <v>43</v>
      </c>
      <c r="D1808" s="11" t="s">
        <v>3390</v>
      </c>
      <c r="E1808" s="8" t="s">
        <v>89</v>
      </c>
      <c r="F1808" s="10" t="s">
        <v>3294</v>
      </c>
      <c r="G1808" s="10" t="s">
        <v>3294</v>
      </c>
      <c r="H1808" s="8" t="s">
        <v>76</v>
      </c>
      <c r="I1808" s="8" t="s">
        <v>50</v>
      </c>
      <c r="J1808" s="8" t="s">
        <v>459</v>
      </c>
      <c r="K1808" s="8" t="s">
        <v>23</v>
      </c>
      <c r="L1808" s="8" t="str">
        <f t="shared" si="56"/>
        <v>San Francisco_CA</v>
      </c>
      <c r="M1808" s="9" t="str">
        <f t="shared" si="57"/>
        <v>-122.419639587402_Multimodal</v>
      </c>
      <c r="N1808" s="8" t="s">
        <v>23</v>
      </c>
      <c r="O1808" s="5"/>
      <c r="P1808" s="5"/>
      <c r="Q1808">
        <f>VLOOKUP($L1808,LocID!$B$2:$I$966, 7, FALSE)</f>
        <v>-122.419639587402</v>
      </c>
      <c r="S1808"/>
    </row>
    <row r="1809" spans="1:19" ht="33" x14ac:dyDescent="0.25">
      <c r="A1809" s="5">
        <v>1120</v>
      </c>
      <c r="B1809" s="6">
        <v>2010.1289999999999</v>
      </c>
      <c r="C1809" s="8" t="s">
        <v>43</v>
      </c>
      <c r="D1809" s="11" t="s">
        <v>3391</v>
      </c>
      <c r="E1809" s="8" t="s">
        <v>3359</v>
      </c>
      <c r="F1809" s="10" t="s">
        <v>3294</v>
      </c>
      <c r="G1809" s="10" t="s">
        <v>3294</v>
      </c>
      <c r="H1809" s="8" t="s">
        <v>76</v>
      </c>
      <c r="I1809" s="8" t="s">
        <v>50</v>
      </c>
      <c r="J1809" s="8" t="s">
        <v>77</v>
      </c>
      <c r="K1809" s="8" t="s">
        <v>23</v>
      </c>
      <c r="L1809" s="8" t="str">
        <f t="shared" si="56"/>
        <v>San Francisco_CA</v>
      </c>
      <c r="M1809" s="9" t="str">
        <f t="shared" si="57"/>
        <v>-122.419639587402_Multimodal</v>
      </c>
      <c r="N1809" s="8" t="s">
        <v>23</v>
      </c>
      <c r="O1809" s="5"/>
      <c r="P1809" s="5"/>
      <c r="Q1809">
        <f>VLOOKUP($L1809,LocID!$B$2:$I$966, 7, FALSE)</f>
        <v>-122.419639587402</v>
      </c>
      <c r="S1809"/>
    </row>
    <row r="1810" spans="1:19" x14ac:dyDescent="0.25">
      <c r="A1810" s="5">
        <v>1146</v>
      </c>
      <c r="B1810" s="6">
        <v>2010.683</v>
      </c>
      <c r="C1810" s="8" t="s">
        <v>274</v>
      </c>
      <c r="D1810" s="11" t="s">
        <v>3392</v>
      </c>
      <c r="E1810" s="8" t="s">
        <v>3393</v>
      </c>
      <c r="F1810" s="10" t="s">
        <v>3294</v>
      </c>
      <c r="G1810" s="10" t="s">
        <v>3294</v>
      </c>
      <c r="H1810" s="8" t="s">
        <v>76</v>
      </c>
      <c r="I1810" s="8" t="s">
        <v>50</v>
      </c>
      <c r="J1810" s="8" t="s">
        <v>77</v>
      </c>
      <c r="K1810" s="8" t="s">
        <v>52</v>
      </c>
      <c r="L1810" s="8" t="str">
        <f t="shared" si="56"/>
        <v>San Francisco_CA</v>
      </c>
      <c r="M1810" s="9" t="str">
        <f t="shared" si="57"/>
        <v>-122.419639587402_Transit</v>
      </c>
      <c r="N1810" s="8" t="s">
        <v>52</v>
      </c>
      <c r="O1810" s="5"/>
      <c r="P1810" s="5"/>
      <c r="Q1810">
        <f>VLOOKUP($L1810,LocID!$B$2:$I$966, 7, FALSE)</f>
        <v>-122.419639587402</v>
      </c>
      <c r="S1810"/>
    </row>
    <row r="1811" spans="1:19" ht="33" x14ac:dyDescent="0.25">
      <c r="A1811" s="5">
        <v>1183</v>
      </c>
      <c r="B1811" s="6">
        <v>2011.106</v>
      </c>
      <c r="C1811" s="8" t="s">
        <v>274</v>
      </c>
      <c r="D1811" s="11" t="s">
        <v>3394</v>
      </c>
      <c r="E1811" s="8" t="s">
        <v>3395</v>
      </c>
      <c r="F1811" s="10" t="s">
        <v>3294</v>
      </c>
      <c r="G1811" s="10" t="s">
        <v>3294</v>
      </c>
      <c r="H1811" s="8" t="s">
        <v>76</v>
      </c>
      <c r="I1811" s="8" t="s">
        <v>50</v>
      </c>
      <c r="J1811" s="8" t="s">
        <v>77</v>
      </c>
      <c r="K1811" s="8" t="s">
        <v>23</v>
      </c>
      <c r="L1811" s="8" t="str">
        <f t="shared" si="56"/>
        <v>San Francisco_CA</v>
      </c>
      <c r="M1811" s="9" t="str">
        <f t="shared" si="57"/>
        <v>-122.419639587402_Multimodal</v>
      </c>
      <c r="N1811" s="8" t="s">
        <v>23</v>
      </c>
      <c r="O1811" s="5"/>
      <c r="P1811" s="5"/>
      <c r="Q1811">
        <f>VLOOKUP($L1811,LocID!$B$2:$I$966, 7, FALSE)</f>
        <v>-122.419639587402</v>
      </c>
      <c r="S1811"/>
    </row>
    <row r="1812" spans="1:19" ht="33" x14ac:dyDescent="0.25">
      <c r="A1812" s="5">
        <v>1184</v>
      </c>
      <c r="B1812" s="6">
        <v>2010.615</v>
      </c>
      <c r="C1812" s="8" t="s">
        <v>274</v>
      </c>
      <c r="D1812" s="11" t="s">
        <v>3396</v>
      </c>
      <c r="E1812" s="8" t="s">
        <v>3352</v>
      </c>
      <c r="F1812" s="10" t="s">
        <v>3294</v>
      </c>
      <c r="G1812" s="10" t="s">
        <v>3294</v>
      </c>
      <c r="H1812" s="8" t="s">
        <v>76</v>
      </c>
      <c r="I1812" s="8" t="s">
        <v>50</v>
      </c>
      <c r="J1812" s="8" t="s">
        <v>77</v>
      </c>
      <c r="K1812" s="8" t="s">
        <v>23</v>
      </c>
      <c r="L1812" s="8" t="str">
        <f t="shared" si="56"/>
        <v>San Francisco_CA</v>
      </c>
      <c r="M1812" s="9" t="str">
        <f t="shared" si="57"/>
        <v>-122.419639587402_Multimodal</v>
      </c>
      <c r="N1812" s="8" t="s">
        <v>23</v>
      </c>
      <c r="O1812" s="5"/>
      <c r="P1812" s="5"/>
      <c r="Q1812">
        <f>VLOOKUP($L1812,LocID!$B$2:$I$966, 7, FALSE)</f>
        <v>-122.419639587402</v>
      </c>
      <c r="S1812"/>
    </row>
    <row r="1813" spans="1:19" x14ac:dyDescent="0.25">
      <c r="A1813" s="5">
        <v>1187</v>
      </c>
      <c r="B1813" s="6">
        <v>2010.67</v>
      </c>
      <c r="C1813" s="8" t="s">
        <v>274</v>
      </c>
      <c r="D1813" s="11" t="s">
        <v>3397</v>
      </c>
      <c r="E1813" s="8" t="s">
        <v>2685</v>
      </c>
      <c r="F1813" s="10" t="s">
        <v>3294</v>
      </c>
      <c r="G1813" s="10" t="s">
        <v>3294</v>
      </c>
      <c r="H1813" s="8" t="s">
        <v>76</v>
      </c>
      <c r="I1813" s="8" t="s">
        <v>50</v>
      </c>
      <c r="J1813" s="8" t="s">
        <v>77</v>
      </c>
      <c r="K1813" s="8" t="s">
        <v>52</v>
      </c>
      <c r="L1813" s="8" t="str">
        <f t="shared" si="56"/>
        <v>San Francisco_CA</v>
      </c>
      <c r="M1813" s="9" t="str">
        <f t="shared" si="57"/>
        <v>-122.419639587402_Transit</v>
      </c>
      <c r="N1813" s="8" t="s">
        <v>52</v>
      </c>
      <c r="O1813" s="5"/>
      <c r="P1813" s="5"/>
      <c r="Q1813">
        <f>VLOOKUP($L1813,LocID!$B$2:$I$966, 7, FALSE)</f>
        <v>-122.419639587402</v>
      </c>
      <c r="S1813"/>
    </row>
    <row r="1814" spans="1:19" ht="33" x14ac:dyDescent="0.25">
      <c r="A1814" s="5">
        <v>1231</v>
      </c>
      <c r="B1814" s="6">
        <v>2011.2280000000001</v>
      </c>
      <c r="C1814" s="8" t="s">
        <v>85</v>
      </c>
      <c r="D1814" s="11" t="s">
        <v>3398</v>
      </c>
      <c r="E1814" s="8" t="s">
        <v>3326</v>
      </c>
      <c r="F1814" s="10" t="s">
        <v>3294</v>
      </c>
      <c r="G1814" s="10" t="s">
        <v>3294</v>
      </c>
      <c r="H1814" s="8" t="s">
        <v>76</v>
      </c>
      <c r="I1814" s="8" t="s">
        <v>50</v>
      </c>
      <c r="J1814" s="8" t="s">
        <v>77</v>
      </c>
      <c r="K1814" s="8" t="s">
        <v>26</v>
      </c>
      <c r="L1814" s="8" t="str">
        <f t="shared" si="56"/>
        <v>San Francisco_CA</v>
      </c>
      <c r="M1814" s="9" t="str">
        <f t="shared" si="57"/>
        <v>-122.419639587402_Parking and TDM</v>
      </c>
      <c r="N1814" s="8" t="s">
        <v>26</v>
      </c>
      <c r="O1814" s="5"/>
      <c r="P1814" s="5"/>
      <c r="Q1814">
        <f>VLOOKUP($L1814,LocID!$B$2:$I$966, 7, FALSE)</f>
        <v>-122.419639587402</v>
      </c>
      <c r="S1814"/>
    </row>
    <row r="1815" spans="1:19" ht="33" x14ac:dyDescent="0.25">
      <c r="A1815" s="5">
        <v>1291</v>
      </c>
      <c r="B1815" s="6">
        <v>2011.0309999999999</v>
      </c>
      <c r="C1815" s="8" t="s">
        <v>85</v>
      </c>
      <c r="D1815" s="11" t="s">
        <v>3399</v>
      </c>
      <c r="E1815" s="8" t="s">
        <v>3319</v>
      </c>
      <c r="F1815" s="10" t="s">
        <v>3294</v>
      </c>
      <c r="G1815" s="10" t="s">
        <v>3294</v>
      </c>
      <c r="H1815" s="8" t="s">
        <v>76</v>
      </c>
      <c r="I1815" s="8" t="s">
        <v>50</v>
      </c>
      <c r="J1815" s="8" t="s">
        <v>77</v>
      </c>
      <c r="K1815" s="8" t="s">
        <v>23</v>
      </c>
      <c r="L1815" s="8" t="str">
        <f t="shared" si="56"/>
        <v>San Francisco_CA</v>
      </c>
      <c r="M1815" s="9" t="str">
        <f t="shared" si="57"/>
        <v>-122.419639587402_Multimodal</v>
      </c>
      <c r="N1815" s="8" t="s">
        <v>23</v>
      </c>
      <c r="O1815" s="5"/>
      <c r="P1815" s="5"/>
      <c r="Q1815">
        <f>VLOOKUP($L1815,LocID!$B$2:$I$966, 7, FALSE)</f>
        <v>-122.419639587402</v>
      </c>
      <c r="S1815"/>
    </row>
    <row r="1816" spans="1:19" ht="33" x14ac:dyDescent="0.25">
      <c r="A1816" s="5">
        <v>1304</v>
      </c>
      <c r="B1816" s="6">
        <v>2011.4079999999999</v>
      </c>
      <c r="C1816" s="8" t="s">
        <v>85</v>
      </c>
      <c r="D1816" s="11" t="s">
        <v>3400</v>
      </c>
      <c r="E1816" s="8" t="s">
        <v>3401</v>
      </c>
      <c r="F1816" s="10" t="s">
        <v>3294</v>
      </c>
      <c r="G1816" s="10" t="s">
        <v>3294</v>
      </c>
      <c r="H1816" s="8" t="s">
        <v>76</v>
      </c>
      <c r="I1816" s="8" t="s">
        <v>50</v>
      </c>
      <c r="J1816" s="8" t="s">
        <v>77</v>
      </c>
      <c r="K1816" s="8" t="s">
        <v>23</v>
      </c>
      <c r="L1816" s="8" t="str">
        <f t="shared" si="56"/>
        <v>San Francisco_CA</v>
      </c>
      <c r="M1816" s="9" t="str">
        <f t="shared" si="57"/>
        <v>-122.419639587402_Multimodal</v>
      </c>
      <c r="N1816" s="8" t="s">
        <v>23</v>
      </c>
      <c r="O1816" s="5"/>
      <c r="P1816" s="5"/>
      <c r="Q1816">
        <f>VLOOKUP($L1816,LocID!$B$2:$I$966, 7, FALSE)</f>
        <v>-122.419639587402</v>
      </c>
      <c r="S1816"/>
    </row>
    <row r="1817" spans="1:19" ht="33" x14ac:dyDescent="0.25">
      <c r="A1817" s="5">
        <v>1305</v>
      </c>
      <c r="B1817" s="6">
        <v>2011.077</v>
      </c>
      <c r="C1817" s="8" t="s">
        <v>85</v>
      </c>
      <c r="D1817" s="11" t="s">
        <v>3402</v>
      </c>
      <c r="E1817" s="8" t="s">
        <v>3317</v>
      </c>
      <c r="F1817" s="10" t="s">
        <v>3294</v>
      </c>
      <c r="G1817" s="10" t="s">
        <v>3294</v>
      </c>
      <c r="H1817" s="8" t="s">
        <v>76</v>
      </c>
      <c r="I1817" s="8" t="s">
        <v>50</v>
      </c>
      <c r="J1817" s="8" t="s">
        <v>77</v>
      </c>
      <c r="K1817" s="8" t="s">
        <v>26</v>
      </c>
      <c r="L1817" s="8" t="str">
        <f t="shared" si="56"/>
        <v>San Francisco_CA</v>
      </c>
      <c r="M1817" s="9" t="str">
        <f t="shared" si="57"/>
        <v>-122.419639587402_Parking and TDM</v>
      </c>
      <c r="N1817" s="8" t="s">
        <v>26</v>
      </c>
      <c r="O1817" s="5"/>
      <c r="P1817" s="5"/>
      <c r="Q1817">
        <f>VLOOKUP($L1817,LocID!$B$2:$I$966, 7, FALSE)</f>
        <v>-122.419639587402</v>
      </c>
      <c r="S1817"/>
    </row>
    <row r="1818" spans="1:19" ht="33" x14ac:dyDescent="0.25">
      <c r="A1818" s="5">
        <v>1315</v>
      </c>
      <c r="B1818" s="6">
        <v>2011.268</v>
      </c>
      <c r="C1818" s="8" t="s">
        <v>85</v>
      </c>
      <c r="D1818" s="11" t="s">
        <v>3403</v>
      </c>
      <c r="E1818" s="8" t="s">
        <v>3401</v>
      </c>
      <c r="F1818" s="10" t="s">
        <v>3294</v>
      </c>
      <c r="G1818" s="10" t="s">
        <v>3294</v>
      </c>
      <c r="H1818" s="8" t="s">
        <v>76</v>
      </c>
      <c r="I1818" s="8" t="s">
        <v>50</v>
      </c>
      <c r="J1818" s="8" t="s">
        <v>459</v>
      </c>
      <c r="K1818" s="8" t="s">
        <v>26</v>
      </c>
      <c r="L1818" s="8" t="str">
        <f t="shared" si="56"/>
        <v>San Francisco_CA</v>
      </c>
      <c r="M1818" s="9" t="str">
        <f t="shared" si="57"/>
        <v>-122.419639587402_Parking and TDM</v>
      </c>
      <c r="N1818" s="8" t="s">
        <v>26</v>
      </c>
      <c r="O1818" s="5"/>
      <c r="P1818" s="5"/>
      <c r="Q1818">
        <f>VLOOKUP($L1818,LocID!$B$2:$I$966, 7, FALSE)</f>
        <v>-122.419639587402</v>
      </c>
      <c r="S1818"/>
    </row>
    <row r="1819" spans="1:19" ht="33" x14ac:dyDescent="0.25">
      <c r="A1819" s="5">
        <v>1329</v>
      </c>
      <c r="B1819" s="6">
        <v>2011.614</v>
      </c>
      <c r="C1819" s="8" t="s">
        <v>409</v>
      </c>
      <c r="D1819" s="11" t="s">
        <v>3404</v>
      </c>
      <c r="E1819" s="8" t="s">
        <v>3381</v>
      </c>
      <c r="F1819" s="10" t="s">
        <v>3294</v>
      </c>
      <c r="G1819" s="10" t="s">
        <v>3294</v>
      </c>
      <c r="H1819" s="8" t="s">
        <v>76</v>
      </c>
      <c r="I1819" s="8" t="s">
        <v>50</v>
      </c>
      <c r="J1819" s="8" t="s">
        <v>77</v>
      </c>
      <c r="K1819" s="8" t="s">
        <v>26</v>
      </c>
      <c r="L1819" s="8" t="str">
        <f t="shared" si="56"/>
        <v>San Francisco_CA</v>
      </c>
      <c r="M1819" s="9" t="str">
        <f t="shared" si="57"/>
        <v>-122.419639587402_Parking and TDM</v>
      </c>
      <c r="N1819" s="8" t="s">
        <v>26</v>
      </c>
      <c r="O1819" s="5"/>
      <c r="P1819" s="5"/>
      <c r="Q1819">
        <f>VLOOKUP($L1819,LocID!$B$2:$I$966, 7, FALSE)</f>
        <v>-122.419639587402</v>
      </c>
      <c r="S1819"/>
    </row>
    <row r="1820" spans="1:19" ht="33" x14ac:dyDescent="0.25">
      <c r="A1820" s="5">
        <v>1335</v>
      </c>
      <c r="B1820" s="6">
        <v>2011.6420000000001</v>
      </c>
      <c r="C1820" s="8" t="s">
        <v>409</v>
      </c>
      <c r="D1820" s="11" t="s">
        <v>3405</v>
      </c>
      <c r="E1820" s="8" t="s">
        <v>3326</v>
      </c>
      <c r="F1820" s="10" t="s">
        <v>3294</v>
      </c>
      <c r="G1820" s="10" t="s">
        <v>3294</v>
      </c>
      <c r="H1820" s="8" t="s">
        <v>76</v>
      </c>
      <c r="I1820" s="8" t="s">
        <v>50</v>
      </c>
      <c r="J1820" s="8" t="s">
        <v>77</v>
      </c>
      <c r="K1820" s="8" t="s">
        <v>23</v>
      </c>
      <c r="L1820" s="8" t="str">
        <f t="shared" si="56"/>
        <v>San Francisco_CA</v>
      </c>
      <c r="M1820" s="9" t="str">
        <f t="shared" si="57"/>
        <v>-122.419639587402_Multimodal</v>
      </c>
      <c r="N1820" s="8" t="s">
        <v>23</v>
      </c>
      <c r="O1820" s="5"/>
      <c r="P1820" s="5"/>
      <c r="Q1820">
        <f>VLOOKUP($L1820,LocID!$B$2:$I$966, 7, FALSE)</f>
        <v>-122.419639587402</v>
      </c>
      <c r="S1820"/>
    </row>
    <row r="1821" spans="1:19" ht="33" x14ac:dyDescent="0.25">
      <c r="A1821" s="5">
        <v>1336</v>
      </c>
      <c r="B1821" s="6">
        <v>2011.6410000000001</v>
      </c>
      <c r="C1821" s="8" t="s">
        <v>409</v>
      </c>
      <c r="D1821" s="11" t="s">
        <v>3406</v>
      </c>
      <c r="E1821" s="8" t="s">
        <v>3326</v>
      </c>
      <c r="F1821" s="10" t="s">
        <v>3294</v>
      </c>
      <c r="G1821" s="10" t="s">
        <v>3294</v>
      </c>
      <c r="H1821" s="8" t="s">
        <v>76</v>
      </c>
      <c r="I1821" s="8" t="s">
        <v>50</v>
      </c>
      <c r="J1821" s="8" t="s">
        <v>77</v>
      </c>
      <c r="K1821" s="8" t="s">
        <v>23</v>
      </c>
      <c r="L1821" s="8" t="str">
        <f t="shared" si="56"/>
        <v>San Francisco_CA</v>
      </c>
      <c r="M1821" s="9" t="str">
        <f t="shared" si="57"/>
        <v>-122.419639587402_Multimodal</v>
      </c>
      <c r="N1821" s="8" t="s">
        <v>23</v>
      </c>
      <c r="O1821" s="5"/>
      <c r="P1821" s="5"/>
      <c r="Q1821">
        <f>VLOOKUP($L1821,LocID!$B$2:$I$966, 7, FALSE)</f>
        <v>-122.419639587402</v>
      </c>
      <c r="S1821"/>
    </row>
    <row r="1822" spans="1:19" ht="33" x14ac:dyDescent="0.25">
      <c r="A1822" s="5">
        <v>1374</v>
      </c>
      <c r="B1822" s="6">
        <v>2011.6120000000001</v>
      </c>
      <c r="C1822" s="8" t="s">
        <v>409</v>
      </c>
      <c r="D1822" s="11" t="s">
        <v>3407</v>
      </c>
      <c r="E1822" s="8" t="s">
        <v>3408</v>
      </c>
      <c r="F1822" s="10" t="s">
        <v>3294</v>
      </c>
      <c r="G1822" s="10" t="s">
        <v>3294</v>
      </c>
      <c r="H1822" s="8" t="s">
        <v>76</v>
      </c>
      <c r="I1822" s="8" t="s">
        <v>50</v>
      </c>
      <c r="J1822" s="8" t="s">
        <v>77</v>
      </c>
      <c r="K1822" s="8" t="s">
        <v>23</v>
      </c>
      <c r="L1822" s="8" t="str">
        <f t="shared" si="56"/>
        <v>San Francisco_CA</v>
      </c>
      <c r="M1822" s="9" t="str">
        <f t="shared" si="57"/>
        <v>-122.419639587402_Multimodal</v>
      </c>
      <c r="N1822" s="8" t="s">
        <v>23</v>
      </c>
      <c r="O1822" s="5"/>
      <c r="P1822" s="5"/>
      <c r="Q1822">
        <f>VLOOKUP($L1822,LocID!$B$2:$I$966, 7, FALSE)</f>
        <v>-122.419639587402</v>
      </c>
      <c r="S1822"/>
    </row>
    <row r="1823" spans="1:19" x14ac:dyDescent="0.25">
      <c r="A1823" s="5">
        <v>1380</v>
      </c>
      <c r="B1823" s="6">
        <v>2011.51</v>
      </c>
      <c r="C1823" s="8" t="s">
        <v>409</v>
      </c>
      <c r="D1823" s="11" t="s">
        <v>3409</v>
      </c>
      <c r="E1823" s="8" t="s">
        <v>3359</v>
      </c>
      <c r="F1823" s="10" t="s">
        <v>3294</v>
      </c>
      <c r="G1823" s="10" t="s">
        <v>3294</v>
      </c>
      <c r="H1823" s="8" t="s">
        <v>76</v>
      </c>
      <c r="I1823" s="8" t="s">
        <v>50</v>
      </c>
      <c r="J1823" s="8" t="s">
        <v>77</v>
      </c>
      <c r="K1823" s="8" t="s">
        <v>492</v>
      </c>
      <c r="L1823" s="8" t="str">
        <f t="shared" si="56"/>
        <v>San Francisco_CA</v>
      </c>
      <c r="M1823" s="9" t="str">
        <f t="shared" si="57"/>
        <v>-122.419639587402_pact</v>
      </c>
      <c r="N1823" s="8" t="s">
        <v>492</v>
      </c>
      <c r="O1823" s="5"/>
      <c r="P1823" s="5"/>
      <c r="Q1823">
        <f>VLOOKUP($L1823,LocID!$B$2:$I$966, 7, FALSE)</f>
        <v>-122.419639587402</v>
      </c>
      <c r="S1823"/>
    </row>
    <row r="1824" spans="1:19" ht="33" x14ac:dyDescent="0.25">
      <c r="A1824" s="5">
        <v>1438</v>
      </c>
      <c r="B1824" s="6">
        <v>2011.5989999999999</v>
      </c>
      <c r="C1824" s="8" t="s">
        <v>233</v>
      </c>
      <c r="D1824" s="11" t="s">
        <v>3410</v>
      </c>
      <c r="E1824" s="8" t="s">
        <v>3411</v>
      </c>
      <c r="F1824" s="10" t="s">
        <v>3294</v>
      </c>
      <c r="G1824" s="10" t="s">
        <v>3294</v>
      </c>
      <c r="H1824" s="8" t="s">
        <v>76</v>
      </c>
      <c r="I1824" s="8" t="s">
        <v>50</v>
      </c>
      <c r="J1824" s="8" t="s">
        <v>77</v>
      </c>
      <c r="K1824" s="8" t="s">
        <v>26</v>
      </c>
      <c r="L1824" s="8" t="str">
        <f t="shared" si="56"/>
        <v>San Francisco_CA</v>
      </c>
      <c r="M1824" s="9" t="str">
        <f t="shared" si="57"/>
        <v>-122.419639587402_Parking and TDM</v>
      </c>
      <c r="N1824" s="8" t="s">
        <v>26</v>
      </c>
      <c r="O1824" s="5"/>
      <c r="P1824" s="5"/>
      <c r="Q1824">
        <f>VLOOKUP($L1824,LocID!$B$2:$I$966, 7, FALSE)</f>
        <v>-122.419639587402</v>
      </c>
      <c r="S1824"/>
    </row>
    <row r="1825" spans="1:19" ht="33" x14ac:dyDescent="0.25">
      <c r="A1825" s="5">
        <v>1445</v>
      </c>
      <c r="B1825" s="6">
        <v>2011.7460000000001</v>
      </c>
      <c r="C1825" s="8" t="s">
        <v>233</v>
      </c>
      <c r="D1825" s="11" t="s">
        <v>3412</v>
      </c>
      <c r="E1825" s="8"/>
      <c r="F1825" s="10" t="s">
        <v>3294</v>
      </c>
      <c r="G1825" s="10" t="s">
        <v>3294</v>
      </c>
      <c r="H1825" s="8" t="s">
        <v>76</v>
      </c>
      <c r="I1825" s="8" t="s">
        <v>50</v>
      </c>
      <c r="J1825" s="8" t="s">
        <v>77</v>
      </c>
      <c r="K1825" s="8" t="s">
        <v>23</v>
      </c>
      <c r="L1825" s="8" t="str">
        <f t="shared" si="56"/>
        <v>San Francisco_CA</v>
      </c>
      <c r="M1825" s="9" t="str">
        <f t="shared" si="57"/>
        <v>-122.419639587402_Multimodal</v>
      </c>
      <c r="N1825" s="8" t="s">
        <v>23</v>
      </c>
      <c r="O1825" s="5"/>
      <c r="P1825" s="5"/>
      <c r="Q1825">
        <f>VLOOKUP($L1825,LocID!$B$2:$I$966, 7, FALSE)</f>
        <v>-122.419639587402</v>
      </c>
      <c r="S1825"/>
    </row>
    <row r="1826" spans="1:19" ht="33" x14ac:dyDescent="0.25">
      <c r="A1826" s="5">
        <v>1466</v>
      </c>
      <c r="B1826" s="6">
        <v>2011.6759999999999</v>
      </c>
      <c r="C1826" s="8" t="s">
        <v>147</v>
      </c>
      <c r="D1826" s="8" t="s">
        <v>3413</v>
      </c>
      <c r="E1826" s="8" t="s">
        <v>3341</v>
      </c>
      <c r="F1826" s="10" t="s">
        <v>3294</v>
      </c>
      <c r="G1826" s="10" t="s">
        <v>3294</v>
      </c>
      <c r="H1826" s="8" t="s">
        <v>76</v>
      </c>
      <c r="I1826" s="8" t="s">
        <v>50</v>
      </c>
      <c r="J1826" s="8" t="s">
        <v>77</v>
      </c>
      <c r="K1826" s="8" t="s">
        <v>23</v>
      </c>
      <c r="L1826" s="8" t="str">
        <f t="shared" si="56"/>
        <v>San Francisco_CA</v>
      </c>
      <c r="M1826" s="9" t="str">
        <f t="shared" si="57"/>
        <v>-122.419639587402_Multimodal</v>
      </c>
      <c r="N1826" s="8" t="s">
        <v>23</v>
      </c>
      <c r="O1826" s="5"/>
      <c r="P1826" s="5"/>
      <c r="Q1826">
        <f>VLOOKUP($L1826,LocID!$B$2:$I$966, 7, FALSE)</f>
        <v>-122.419639587402</v>
      </c>
      <c r="S1826"/>
    </row>
    <row r="1827" spans="1:19" ht="33" x14ac:dyDescent="0.25">
      <c r="A1827" s="5">
        <v>1467</v>
      </c>
      <c r="B1827" s="6">
        <v>2011.825</v>
      </c>
      <c r="C1827" s="8" t="s">
        <v>147</v>
      </c>
      <c r="D1827" s="8" t="s">
        <v>3414</v>
      </c>
      <c r="E1827" s="8" t="s">
        <v>3401</v>
      </c>
      <c r="F1827" s="10" t="s">
        <v>3294</v>
      </c>
      <c r="G1827" s="10" t="s">
        <v>3294</v>
      </c>
      <c r="H1827" s="8" t="s">
        <v>76</v>
      </c>
      <c r="I1827" s="8" t="s">
        <v>50</v>
      </c>
      <c r="J1827" s="8" t="s">
        <v>77</v>
      </c>
      <c r="K1827" s="8" t="s">
        <v>23</v>
      </c>
      <c r="L1827" s="8" t="str">
        <f t="shared" si="56"/>
        <v>San Francisco_CA</v>
      </c>
      <c r="M1827" s="9" t="str">
        <f t="shared" si="57"/>
        <v>-122.419639587402_Multimodal</v>
      </c>
      <c r="N1827" s="8" t="s">
        <v>23</v>
      </c>
      <c r="O1827" s="5"/>
      <c r="P1827" s="5"/>
      <c r="Q1827">
        <f>VLOOKUP($L1827,LocID!$B$2:$I$966, 7, FALSE)</f>
        <v>-122.419639587402</v>
      </c>
      <c r="S1827"/>
    </row>
    <row r="1828" spans="1:19" ht="33" x14ac:dyDescent="0.25">
      <c r="A1828" s="5">
        <v>1499</v>
      </c>
      <c r="B1828" s="6">
        <v>2012.125</v>
      </c>
      <c r="C1828" s="8" t="s">
        <v>147</v>
      </c>
      <c r="D1828" s="8" t="s">
        <v>3415</v>
      </c>
      <c r="E1828" s="8" t="s">
        <v>3374</v>
      </c>
      <c r="F1828" s="10" t="s">
        <v>3294</v>
      </c>
      <c r="G1828" s="10" t="s">
        <v>3294</v>
      </c>
      <c r="H1828" s="8" t="s">
        <v>76</v>
      </c>
      <c r="I1828" s="8" t="s">
        <v>50</v>
      </c>
      <c r="J1828" s="8" t="s">
        <v>77</v>
      </c>
      <c r="K1828" s="8" t="s">
        <v>23</v>
      </c>
      <c r="L1828" s="8" t="str">
        <f t="shared" si="56"/>
        <v>San Francisco_CA</v>
      </c>
      <c r="M1828" s="9" t="str">
        <f t="shared" si="57"/>
        <v>-122.419639587402_Multimodal</v>
      </c>
      <c r="N1828" s="8" t="s">
        <v>23</v>
      </c>
      <c r="O1828" s="5"/>
      <c r="P1828" s="5"/>
      <c r="Q1828">
        <f>VLOOKUP($L1828,LocID!$B$2:$I$966, 7, FALSE)</f>
        <v>-122.419639587402</v>
      </c>
      <c r="S1828"/>
    </row>
    <row r="1829" spans="1:19" ht="33" x14ac:dyDescent="0.25">
      <c r="A1829" s="5">
        <v>1511</v>
      </c>
      <c r="B1829" s="6">
        <v>2012.07</v>
      </c>
      <c r="C1829" s="8" t="s">
        <v>147</v>
      </c>
      <c r="D1829" s="8" t="s">
        <v>3416</v>
      </c>
      <c r="E1829" s="8" t="s">
        <v>3417</v>
      </c>
      <c r="F1829" s="8" t="s">
        <v>3294</v>
      </c>
      <c r="G1829" s="8" t="s">
        <v>3294</v>
      </c>
      <c r="H1829" s="8" t="s">
        <v>76</v>
      </c>
      <c r="I1829" s="8" t="s">
        <v>50</v>
      </c>
      <c r="J1829" s="8" t="s">
        <v>77</v>
      </c>
      <c r="K1829" s="8" t="s">
        <v>23</v>
      </c>
      <c r="L1829" s="8" t="str">
        <f t="shared" si="56"/>
        <v>San Francisco_CA</v>
      </c>
      <c r="M1829" s="9" t="str">
        <f t="shared" si="57"/>
        <v>-122.419639587402_Multimodal</v>
      </c>
      <c r="N1829" s="8" t="s">
        <v>23</v>
      </c>
      <c r="O1829" s="5"/>
      <c r="P1829" s="5"/>
      <c r="Q1829">
        <f>VLOOKUP($L1829,LocID!$B$2:$I$966, 7, FALSE)</f>
        <v>-122.419639587402</v>
      </c>
      <c r="S1829"/>
    </row>
    <row r="1830" spans="1:19" ht="33" x14ac:dyDescent="0.25">
      <c r="A1830" s="5">
        <v>1524</v>
      </c>
      <c r="B1830" s="6">
        <v>2012.059</v>
      </c>
      <c r="C1830" s="8" t="s">
        <v>147</v>
      </c>
      <c r="D1830" s="8" t="s">
        <v>3418</v>
      </c>
      <c r="E1830" s="8" t="s">
        <v>3401</v>
      </c>
      <c r="F1830" s="10" t="s">
        <v>3294</v>
      </c>
      <c r="G1830" s="10" t="s">
        <v>3294</v>
      </c>
      <c r="H1830" s="8" t="s">
        <v>76</v>
      </c>
      <c r="I1830" s="8" t="s">
        <v>50</v>
      </c>
      <c r="J1830" s="8" t="s">
        <v>77</v>
      </c>
      <c r="K1830" s="8" t="s">
        <v>23</v>
      </c>
      <c r="L1830" s="8" t="str">
        <f t="shared" si="56"/>
        <v>San Francisco_CA</v>
      </c>
      <c r="M1830" s="9" t="str">
        <f t="shared" si="57"/>
        <v>-122.419639587402_Multimodal</v>
      </c>
      <c r="N1830" s="8" t="s">
        <v>23</v>
      </c>
      <c r="O1830" s="5"/>
      <c r="P1830" s="5"/>
      <c r="Q1830">
        <f>VLOOKUP($L1830,LocID!$B$2:$I$966, 7, FALSE)</f>
        <v>-122.419639587402</v>
      </c>
      <c r="S1830"/>
    </row>
    <row r="1831" spans="1:19" ht="33" x14ac:dyDescent="0.25">
      <c r="A1831" s="5">
        <v>1525</v>
      </c>
      <c r="B1831" s="6">
        <v>2011.787</v>
      </c>
      <c r="C1831" s="8" t="s">
        <v>147</v>
      </c>
      <c r="D1831" s="11" t="s">
        <v>3419</v>
      </c>
      <c r="E1831" s="8" t="s">
        <v>3420</v>
      </c>
      <c r="F1831" s="10" t="s">
        <v>3294</v>
      </c>
      <c r="G1831" s="10" t="s">
        <v>3294</v>
      </c>
      <c r="H1831" s="8" t="s">
        <v>76</v>
      </c>
      <c r="I1831" s="8" t="s">
        <v>50</v>
      </c>
      <c r="J1831" s="8" t="s">
        <v>77</v>
      </c>
      <c r="K1831" s="8" t="s">
        <v>26</v>
      </c>
      <c r="L1831" s="8" t="str">
        <f t="shared" si="56"/>
        <v>San Francisco_CA</v>
      </c>
      <c r="M1831" s="9" t="str">
        <f t="shared" si="57"/>
        <v>-122.419639587402_Parking and TDM</v>
      </c>
      <c r="N1831" s="8" t="s">
        <v>26</v>
      </c>
      <c r="O1831" s="5"/>
      <c r="P1831" s="5"/>
      <c r="Q1831">
        <f>VLOOKUP($L1831,LocID!$B$2:$I$966, 7, FALSE)</f>
        <v>-122.419639587402</v>
      </c>
      <c r="S1831"/>
    </row>
    <row r="1832" spans="1:19" x14ac:dyDescent="0.25">
      <c r="A1832" s="5">
        <v>1542</v>
      </c>
      <c r="B1832" s="6">
        <v>2012.327</v>
      </c>
      <c r="C1832" s="8" t="s">
        <v>87</v>
      </c>
      <c r="D1832" s="8" t="s">
        <v>3421</v>
      </c>
      <c r="E1832" s="8" t="s">
        <v>3420</v>
      </c>
      <c r="F1832" s="10" t="s">
        <v>3294</v>
      </c>
      <c r="G1832" s="10" t="s">
        <v>3294</v>
      </c>
      <c r="H1832" s="8" t="s">
        <v>76</v>
      </c>
      <c r="I1832" s="8" t="s">
        <v>50</v>
      </c>
      <c r="J1832" s="10" t="s">
        <v>77</v>
      </c>
      <c r="K1832" s="8" t="s">
        <v>98</v>
      </c>
      <c r="L1832" s="8" t="str">
        <f t="shared" si="56"/>
        <v>San Francisco_CA</v>
      </c>
      <c r="M1832" s="9" t="str">
        <f t="shared" si="57"/>
        <v>-122.419639587402_PACT</v>
      </c>
      <c r="N1832" s="8" t="s">
        <v>98</v>
      </c>
      <c r="O1832" s="5"/>
      <c r="P1832" s="5"/>
      <c r="Q1832">
        <f>VLOOKUP($L1832,LocID!$B$2:$I$966, 7, FALSE)</f>
        <v>-122.419639587402</v>
      </c>
      <c r="S1832"/>
    </row>
    <row r="1833" spans="1:19" ht="33" x14ac:dyDescent="0.25">
      <c r="A1833" s="5">
        <v>1598</v>
      </c>
      <c r="B1833" s="6">
        <v>2012.3720000000001</v>
      </c>
      <c r="C1833" s="8" t="s">
        <v>87</v>
      </c>
      <c r="D1833" s="8" t="s">
        <v>3422</v>
      </c>
      <c r="E1833" s="8" t="s">
        <v>3423</v>
      </c>
      <c r="F1833" s="8" t="s">
        <v>3294</v>
      </c>
      <c r="G1833" s="8" t="s">
        <v>3294</v>
      </c>
      <c r="H1833" s="8" t="s">
        <v>76</v>
      </c>
      <c r="I1833" s="8" t="s">
        <v>50</v>
      </c>
      <c r="J1833" s="8" t="s">
        <v>77</v>
      </c>
      <c r="K1833" s="8" t="s">
        <v>23</v>
      </c>
      <c r="L1833" s="8" t="str">
        <f t="shared" si="56"/>
        <v>San Francisco_CA</v>
      </c>
      <c r="M1833" s="9" t="str">
        <f t="shared" si="57"/>
        <v>-122.419639587402_Multimodal</v>
      </c>
      <c r="N1833" s="8" t="s">
        <v>23</v>
      </c>
      <c r="O1833" s="5"/>
      <c r="P1833" s="5"/>
      <c r="Q1833">
        <f>VLOOKUP($L1833,LocID!$B$2:$I$966, 7, FALSE)</f>
        <v>-122.419639587402</v>
      </c>
      <c r="S1833"/>
    </row>
    <row r="1834" spans="1:19" x14ac:dyDescent="0.25">
      <c r="A1834" s="5">
        <v>1606</v>
      </c>
      <c r="B1834" s="6">
        <v>2012.33</v>
      </c>
      <c r="C1834" s="8" t="s">
        <v>87</v>
      </c>
      <c r="D1834" s="8" t="s">
        <v>3424</v>
      </c>
      <c r="E1834" s="8" t="s">
        <v>89</v>
      </c>
      <c r="F1834" s="8" t="s">
        <v>3294</v>
      </c>
      <c r="G1834" s="8" t="s">
        <v>3294</v>
      </c>
      <c r="H1834" s="8" t="s">
        <v>76</v>
      </c>
      <c r="I1834" s="8" t="s">
        <v>50</v>
      </c>
      <c r="J1834" s="8" t="s">
        <v>77</v>
      </c>
      <c r="K1834" s="8" t="s">
        <v>52</v>
      </c>
      <c r="L1834" s="8" t="str">
        <f t="shared" si="56"/>
        <v>San Francisco_CA</v>
      </c>
      <c r="M1834" s="9" t="str">
        <f t="shared" si="57"/>
        <v>-122.419639587402_Transit</v>
      </c>
      <c r="N1834" s="8" t="s">
        <v>52</v>
      </c>
      <c r="O1834" s="5"/>
      <c r="P1834" s="5"/>
      <c r="Q1834">
        <f>VLOOKUP($L1834,LocID!$B$2:$I$966, 7, FALSE)</f>
        <v>-122.419639587402</v>
      </c>
      <c r="S1834"/>
    </row>
    <row r="1835" spans="1:19" x14ac:dyDescent="0.25">
      <c r="A1835" s="5">
        <v>1607</v>
      </c>
      <c r="B1835" s="6">
        <v>2012.3710000000001</v>
      </c>
      <c r="C1835" s="8" t="s">
        <v>87</v>
      </c>
      <c r="D1835" s="8" t="s">
        <v>3425</v>
      </c>
      <c r="E1835" s="8" t="s">
        <v>89</v>
      </c>
      <c r="F1835" s="8" t="s">
        <v>3294</v>
      </c>
      <c r="G1835" s="8" t="s">
        <v>3294</v>
      </c>
      <c r="H1835" s="8" t="s">
        <v>76</v>
      </c>
      <c r="I1835" s="8" t="s">
        <v>50</v>
      </c>
      <c r="J1835" s="8" t="s">
        <v>77</v>
      </c>
      <c r="K1835" s="8" t="s">
        <v>52</v>
      </c>
      <c r="L1835" s="8" t="str">
        <f t="shared" si="56"/>
        <v>San Francisco_CA</v>
      </c>
      <c r="M1835" s="9" t="str">
        <f t="shared" si="57"/>
        <v>-122.419639587402_Transit</v>
      </c>
      <c r="N1835" s="8" t="s">
        <v>52</v>
      </c>
      <c r="O1835" s="5"/>
      <c r="P1835" s="5"/>
      <c r="Q1835">
        <f>VLOOKUP($L1835,LocID!$B$2:$I$966, 7, FALSE)</f>
        <v>-122.419639587402</v>
      </c>
      <c r="S1835"/>
    </row>
    <row r="1836" spans="1:19" ht="33" x14ac:dyDescent="0.25">
      <c r="A1836" s="5">
        <v>1654</v>
      </c>
      <c r="B1836" s="6">
        <v>2012.5450000000001</v>
      </c>
      <c r="C1836" s="12" t="s">
        <v>110</v>
      </c>
      <c r="D1836" s="12" t="s">
        <v>3426</v>
      </c>
      <c r="E1836" s="12" t="s">
        <v>3322</v>
      </c>
      <c r="F1836" s="12" t="s">
        <v>3294</v>
      </c>
      <c r="G1836" s="12" t="s">
        <v>3294</v>
      </c>
      <c r="H1836" s="12" t="s">
        <v>76</v>
      </c>
      <c r="I1836" s="8" t="s">
        <v>50</v>
      </c>
      <c r="J1836" s="12" t="s">
        <v>77</v>
      </c>
      <c r="K1836" s="12" t="s">
        <v>26</v>
      </c>
      <c r="L1836" s="8" t="str">
        <f t="shared" si="56"/>
        <v>San Francisco_CA</v>
      </c>
      <c r="M1836" s="9" t="str">
        <f t="shared" si="57"/>
        <v>-122.419639587402_Parking and TDM</v>
      </c>
      <c r="N1836" s="12" t="s">
        <v>26</v>
      </c>
      <c r="O1836" s="5"/>
      <c r="P1836" s="5"/>
      <c r="Q1836">
        <f>VLOOKUP($L1836,LocID!$B$2:$I$966, 7, FALSE)</f>
        <v>-122.419639587402</v>
      </c>
      <c r="S1836"/>
    </row>
    <row r="1837" spans="1:19" ht="33" x14ac:dyDescent="0.25">
      <c r="A1837" s="5">
        <v>1663</v>
      </c>
      <c r="B1837" s="6">
        <v>2012.2950000000001</v>
      </c>
      <c r="C1837" s="8" t="s">
        <v>110</v>
      </c>
      <c r="D1837" s="8" t="s">
        <v>3427</v>
      </c>
      <c r="E1837" s="8" t="s">
        <v>3428</v>
      </c>
      <c r="F1837" s="8" t="s">
        <v>3294</v>
      </c>
      <c r="G1837" s="8" t="s">
        <v>3294</v>
      </c>
      <c r="H1837" s="8" t="s">
        <v>76</v>
      </c>
      <c r="I1837" s="8" t="s">
        <v>50</v>
      </c>
      <c r="J1837" s="8" t="s">
        <v>77</v>
      </c>
      <c r="K1837" s="10" t="s">
        <v>23</v>
      </c>
      <c r="L1837" s="8" t="str">
        <f t="shared" si="56"/>
        <v>San Francisco_CA</v>
      </c>
      <c r="M1837" s="9" t="str">
        <f t="shared" si="57"/>
        <v>-122.419639587402_Multimodal</v>
      </c>
      <c r="N1837" s="10" t="s">
        <v>23</v>
      </c>
      <c r="O1837" s="5"/>
      <c r="P1837" s="5"/>
      <c r="Q1837">
        <f>VLOOKUP($L1837,LocID!$B$2:$I$966, 7, FALSE)</f>
        <v>-122.419639587402</v>
      </c>
      <c r="S1837"/>
    </row>
    <row r="1838" spans="1:19" ht="33" x14ac:dyDescent="0.25">
      <c r="A1838" s="5">
        <v>1668</v>
      </c>
      <c r="B1838" s="6">
        <v>2012.69</v>
      </c>
      <c r="C1838" s="12" t="s">
        <v>110</v>
      </c>
      <c r="D1838" s="12" t="s">
        <v>3429</v>
      </c>
      <c r="E1838" s="12" t="s">
        <v>3430</v>
      </c>
      <c r="F1838" s="12" t="s">
        <v>3294</v>
      </c>
      <c r="G1838" s="12" t="s">
        <v>3294</v>
      </c>
      <c r="H1838" s="12" t="s">
        <v>76</v>
      </c>
      <c r="I1838" s="8" t="s">
        <v>50</v>
      </c>
      <c r="J1838" s="12" t="s">
        <v>77</v>
      </c>
      <c r="K1838" s="12" t="s">
        <v>26</v>
      </c>
      <c r="L1838" s="8" t="str">
        <f t="shared" si="56"/>
        <v>San Francisco_CA</v>
      </c>
      <c r="M1838" s="9" t="str">
        <f t="shared" si="57"/>
        <v>-122.419639587402_Parking and TDM</v>
      </c>
      <c r="N1838" s="12" t="s">
        <v>26</v>
      </c>
      <c r="O1838" s="5"/>
      <c r="P1838" s="5"/>
      <c r="Q1838">
        <f>VLOOKUP($L1838,LocID!$B$2:$I$966, 7, FALSE)</f>
        <v>-122.419639587402</v>
      </c>
      <c r="S1838"/>
    </row>
    <row r="1839" spans="1:19" ht="33" x14ac:dyDescent="0.25">
      <c r="A1839" s="5">
        <v>1682</v>
      </c>
      <c r="B1839" s="6">
        <v>2012.4839999999999</v>
      </c>
      <c r="C1839" s="8" t="s">
        <v>110</v>
      </c>
      <c r="D1839" s="8" t="s">
        <v>3431</v>
      </c>
      <c r="E1839" s="8" t="s">
        <v>3432</v>
      </c>
      <c r="F1839" s="8" t="s">
        <v>3294</v>
      </c>
      <c r="G1839" s="8" t="s">
        <v>3294</v>
      </c>
      <c r="H1839" s="8" t="s">
        <v>76</v>
      </c>
      <c r="I1839" s="8" t="s">
        <v>50</v>
      </c>
      <c r="J1839" s="8" t="s">
        <v>77</v>
      </c>
      <c r="K1839" s="12" t="s">
        <v>23</v>
      </c>
      <c r="L1839" s="8" t="str">
        <f t="shared" si="56"/>
        <v>San Francisco_CA</v>
      </c>
      <c r="M1839" s="9" t="str">
        <f t="shared" si="57"/>
        <v>-122.419639587402_Multimodal</v>
      </c>
      <c r="N1839" s="12" t="s">
        <v>23</v>
      </c>
      <c r="O1839" s="5"/>
      <c r="P1839" s="5"/>
      <c r="Q1839">
        <f>VLOOKUP($L1839,LocID!$B$2:$I$966, 7, FALSE)</f>
        <v>-122.419639587402</v>
      </c>
      <c r="S1839"/>
    </row>
    <row r="1840" spans="1:19" ht="33" x14ac:dyDescent="0.25">
      <c r="A1840" s="5">
        <v>1687</v>
      </c>
      <c r="B1840" s="6">
        <v>2012.556</v>
      </c>
      <c r="C1840" s="12" t="s">
        <v>110</v>
      </c>
      <c r="D1840" s="12" t="s">
        <v>3433</v>
      </c>
      <c r="E1840" s="12" t="s">
        <v>3319</v>
      </c>
      <c r="F1840" s="12" t="s">
        <v>3294</v>
      </c>
      <c r="G1840" s="12" t="s">
        <v>3294</v>
      </c>
      <c r="H1840" s="12" t="s">
        <v>76</v>
      </c>
      <c r="I1840" s="8" t="s">
        <v>50</v>
      </c>
      <c r="J1840" s="12" t="s">
        <v>77</v>
      </c>
      <c r="K1840" s="12" t="s">
        <v>26</v>
      </c>
      <c r="L1840" s="8" t="str">
        <f t="shared" si="56"/>
        <v>San Francisco_CA</v>
      </c>
      <c r="M1840" s="9" t="str">
        <f t="shared" si="57"/>
        <v>-122.419639587402_Parking and TDM</v>
      </c>
      <c r="N1840" s="12" t="s">
        <v>26</v>
      </c>
      <c r="O1840" s="5"/>
      <c r="P1840" s="5"/>
      <c r="Q1840">
        <f>VLOOKUP($L1840,LocID!$B$2:$I$966, 7, FALSE)</f>
        <v>-122.419639587402</v>
      </c>
      <c r="S1840"/>
    </row>
    <row r="1841" spans="1:19" ht="33" x14ac:dyDescent="0.25">
      <c r="A1841" s="5">
        <v>1688</v>
      </c>
      <c r="B1841" s="6">
        <v>2012.499</v>
      </c>
      <c r="C1841" s="8" t="s">
        <v>110</v>
      </c>
      <c r="D1841" s="8" t="s">
        <v>3434</v>
      </c>
      <c r="E1841" s="8" t="s">
        <v>3319</v>
      </c>
      <c r="F1841" s="8" t="s">
        <v>3294</v>
      </c>
      <c r="G1841" s="8" t="s">
        <v>3294</v>
      </c>
      <c r="H1841" s="8" t="s">
        <v>76</v>
      </c>
      <c r="I1841" s="8" t="s">
        <v>50</v>
      </c>
      <c r="J1841" s="8" t="s">
        <v>77</v>
      </c>
      <c r="K1841" s="12" t="s">
        <v>26</v>
      </c>
      <c r="L1841" s="8" t="str">
        <f t="shared" si="56"/>
        <v>San Francisco_CA</v>
      </c>
      <c r="M1841" s="9" t="str">
        <f t="shared" si="57"/>
        <v>-122.419639587402_Parking and TDM</v>
      </c>
      <c r="N1841" s="12" t="s">
        <v>26</v>
      </c>
      <c r="O1841" s="5"/>
      <c r="P1841" s="5"/>
      <c r="Q1841">
        <f>VLOOKUP($L1841,LocID!$B$2:$I$966, 7, FALSE)</f>
        <v>-122.419639587402</v>
      </c>
      <c r="S1841"/>
    </row>
    <row r="1842" spans="1:19" ht="33" x14ac:dyDescent="0.25">
      <c r="A1842" s="5">
        <v>1689</v>
      </c>
      <c r="B1842" s="6">
        <v>2012.5340000000001</v>
      </c>
      <c r="C1842" s="12" t="s">
        <v>110</v>
      </c>
      <c r="D1842" s="12" t="s">
        <v>3435</v>
      </c>
      <c r="E1842" s="12" t="s">
        <v>3319</v>
      </c>
      <c r="F1842" s="12" t="s">
        <v>3294</v>
      </c>
      <c r="G1842" s="12" t="s">
        <v>3294</v>
      </c>
      <c r="H1842" s="12" t="s">
        <v>76</v>
      </c>
      <c r="I1842" s="8" t="s">
        <v>50</v>
      </c>
      <c r="J1842" s="12" t="s">
        <v>77</v>
      </c>
      <c r="K1842" s="12" t="s">
        <v>23</v>
      </c>
      <c r="L1842" s="8" t="str">
        <f t="shared" si="56"/>
        <v>San Francisco_CA</v>
      </c>
      <c r="M1842" s="9" t="str">
        <f t="shared" si="57"/>
        <v>-122.419639587402_Multimodal</v>
      </c>
      <c r="N1842" s="12" t="s">
        <v>23</v>
      </c>
      <c r="O1842" s="5"/>
      <c r="P1842" s="5"/>
      <c r="Q1842">
        <f>VLOOKUP($L1842,LocID!$B$2:$I$966, 7, FALSE)</f>
        <v>-122.419639587402</v>
      </c>
      <c r="S1842"/>
    </row>
    <row r="1843" spans="1:19" ht="33" x14ac:dyDescent="0.25">
      <c r="A1843" s="5">
        <v>1697</v>
      </c>
      <c r="B1843" s="6">
        <v>2012.5050000000001</v>
      </c>
      <c r="C1843" s="8" t="s">
        <v>110</v>
      </c>
      <c r="D1843" s="8" t="s">
        <v>3436</v>
      </c>
      <c r="E1843" s="8" t="s">
        <v>3437</v>
      </c>
      <c r="F1843" s="8" t="s">
        <v>3294</v>
      </c>
      <c r="G1843" s="8" t="s">
        <v>3294</v>
      </c>
      <c r="H1843" s="8" t="s">
        <v>76</v>
      </c>
      <c r="I1843" s="8" t="s">
        <v>50</v>
      </c>
      <c r="J1843" s="8" t="s">
        <v>77</v>
      </c>
      <c r="K1843" s="12" t="s">
        <v>23</v>
      </c>
      <c r="L1843" s="8" t="str">
        <f t="shared" si="56"/>
        <v>San Francisco_CA</v>
      </c>
      <c r="M1843" s="9" t="str">
        <f t="shared" si="57"/>
        <v>-122.419639587402_Multimodal</v>
      </c>
      <c r="N1843" s="12" t="s">
        <v>23</v>
      </c>
      <c r="O1843" s="5"/>
      <c r="P1843" s="5"/>
      <c r="Q1843">
        <f>VLOOKUP($L1843,LocID!$B$2:$I$966, 7, FALSE)</f>
        <v>-122.419639587402</v>
      </c>
      <c r="S1843"/>
    </row>
    <row r="1844" spans="1:19" ht="33" x14ac:dyDescent="0.25">
      <c r="A1844" s="5">
        <v>1713</v>
      </c>
      <c r="B1844" s="6">
        <v>2012.922</v>
      </c>
      <c r="C1844" s="8" t="s">
        <v>90</v>
      </c>
      <c r="D1844" s="8" t="s">
        <v>3438</v>
      </c>
      <c r="E1844" s="8" t="s">
        <v>3344</v>
      </c>
      <c r="F1844" s="10" t="s">
        <v>3294</v>
      </c>
      <c r="G1844" s="10" t="s">
        <v>3294</v>
      </c>
      <c r="H1844" s="8" t="s">
        <v>76</v>
      </c>
      <c r="I1844" s="8" t="s">
        <v>50</v>
      </c>
      <c r="J1844" s="8" t="s">
        <v>77</v>
      </c>
      <c r="K1844" s="12" t="s">
        <v>23</v>
      </c>
      <c r="L1844" s="8" t="str">
        <f t="shared" si="56"/>
        <v>San Francisco_CA</v>
      </c>
      <c r="M1844" s="9" t="str">
        <f t="shared" si="57"/>
        <v>-122.419639587402_Multimodal</v>
      </c>
      <c r="N1844" s="12" t="s">
        <v>23</v>
      </c>
      <c r="O1844" s="5"/>
      <c r="P1844" s="5"/>
      <c r="Q1844">
        <f>VLOOKUP($L1844,LocID!$B$2:$I$966, 7, FALSE)</f>
        <v>-122.419639587402</v>
      </c>
      <c r="S1844"/>
    </row>
    <row r="1845" spans="1:19" ht="33" x14ac:dyDescent="0.25">
      <c r="A1845" s="5">
        <v>1762</v>
      </c>
      <c r="B1845" s="6">
        <v>2012.808</v>
      </c>
      <c r="C1845" s="12" t="s">
        <v>90</v>
      </c>
      <c r="D1845" s="12" t="s">
        <v>3439</v>
      </c>
      <c r="E1845" s="12" t="s">
        <v>3440</v>
      </c>
      <c r="F1845" s="12" t="s">
        <v>3294</v>
      </c>
      <c r="G1845" s="12" t="s">
        <v>3294</v>
      </c>
      <c r="H1845" s="12" t="s">
        <v>76</v>
      </c>
      <c r="I1845" s="8" t="s">
        <v>50</v>
      </c>
      <c r="J1845" s="12" t="s">
        <v>77</v>
      </c>
      <c r="K1845" s="12" t="s">
        <v>23</v>
      </c>
      <c r="L1845" s="8" t="str">
        <f t="shared" si="56"/>
        <v>San Francisco_CA</v>
      </c>
      <c r="M1845" s="9" t="str">
        <f t="shared" si="57"/>
        <v>-122.419639587402_Multimodal</v>
      </c>
      <c r="N1845" s="12" t="s">
        <v>23</v>
      </c>
      <c r="O1845" s="5"/>
      <c r="P1845" s="5"/>
      <c r="Q1845">
        <f>VLOOKUP($L1845,LocID!$B$2:$I$966, 7, FALSE)</f>
        <v>-122.419639587402</v>
      </c>
      <c r="S1845"/>
    </row>
    <row r="1846" spans="1:19" ht="33" x14ac:dyDescent="0.25">
      <c r="A1846" s="5">
        <v>1763</v>
      </c>
      <c r="B1846" s="6">
        <v>2012.884</v>
      </c>
      <c r="C1846" s="12" t="s">
        <v>90</v>
      </c>
      <c r="D1846" s="12" t="s">
        <v>3441</v>
      </c>
      <c r="E1846" s="12" t="s">
        <v>3442</v>
      </c>
      <c r="F1846" s="12" t="s">
        <v>3294</v>
      </c>
      <c r="G1846" s="12" t="s">
        <v>3294</v>
      </c>
      <c r="H1846" s="12" t="s">
        <v>76</v>
      </c>
      <c r="I1846" s="8" t="s">
        <v>50</v>
      </c>
      <c r="J1846" s="12" t="s">
        <v>77</v>
      </c>
      <c r="K1846" s="12" t="s">
        <v>26</v>
      </c>
      <c r="L1846" s="8" t="str">
        <f t="shared" si="56"/>
        <v>San Francisco_CA</v>
      </c>
      <c r="M1846" s="9" t="str">
        <f t="shared" si="57"/>
        <v>-122.419639587402_Parking and TDM</v>
      </c>
      <c r="N1846" s="12" t="s">
        <v>26</v>
      </c>
      <c r="O1846" s="5"/>
      <c r="P1846" s="5"/>
      <c r="Q1846">
        <f>VLOOKUP($L1846,LocID!$B$2:$I$966, 7, FALSE)</f>
        <v>-122.419639587402</v>
      </c>
      <c r="S1846"/>
    </row>
    <row r="1847" spans="1:19" x14ac:dyDescent="0.25">
      <c r="A1847" s="5">
        <v>1779</v>
      </c>
      <c r="B1847" s="6">
        <v>2012.778</v>
      </c>
      <c r="C1847" s="12" t="s">
        <v>90</v>
      </c>
      <c r="D1847" s="12" t="s">
        <v>3443</v>
      </c>
      <c r="E1847" s="12" t="s">
        <v>3319</v>
      </c>
      <c r="F1847" s="12" t="s">
        <v>3294</v>
      </c>
      <c r="G1847" s="12" t="s">
        <v>3294</v>
      </c>
      <c r="H1847" s="12" t="s">
        <v>76</v>
      </c>
      <c r="I1847" s="8" t="s">
        <v>50</v>
      </c>
      <c r="J1847" s="12" t="s">
        <v>77</v>
      </c>
      <c r="K1847" s="12" t="s">
        <v>52</v>
      </c>
      <c r="L1847" s="8" t="str">
        <f t="shared" si="56"/>
        <v>San Francisco_CA</v>
      </c>
      <c r="M1847" s="9" t="str">
        <f t="shared" si="57"/>
        <v>-122.419639587402_Transit</v>
      </c>
      <c r="N1847" s="12" t="s">
        <v>52</v>
      </c>
      <c r="O1847" s="5"/>
      <c r="P1847" s="5"/>
      <c r="Q1847">
        <f>VLOOKUP($L1847,LocID!$B$2:$I$966, 7, FALSE)</f>
        <v>-122.419639587402</v>
      </c>
      <c r="S1847"/>
    </row>
    <row r="1848" spans="1:19" ht="33" x14ac:dyDescent="0.25">
      <c r="A1848" s="5">
        <v>1780</v>
      </c>
      <c r="B1848" s="6">
        <v>2012.9459999999999</v>
      </c>
      <c r="C1848" s="12" t="s">
        <v>90</v>
      </c>
      <c r="D1848" s="12" t="s">
        <v>3444</v>
      </c>
      <c r="E1848" s="12" t="s">
        <v>3445</v>
      </c>
      <c r="F1848" s="12" t="s">
        <v>3294</v>
      </c>
      <c r="G1848" s="12" t="s">
        <v>3294</v>
      </c>
      <c r="H1848" s="12" t="s">
        <v>76</v>
      </c>
      <c r="I1848" s="8" t="s">
        <v>50</v>
      </c>
      <c r="J1848" s="12" t="s">
        <v>77</v>
      </c>
      <c r="K1848" s="12" t="s">
        <v>23</v>
      </c>
      <c r="L1848" s="8" t="str">
        <f t="shared" si="56"/>
        <v>San Francisco_CA</v>
      </c>
      <c r="M1848" s="9" t="str">
        <f t="shared" si="57"/>
        <v>-122.419639587402_Multimodal</v>
      </c>
      <c r="N1848" s="12" t="s">
        <v>23</v>
      </c>
      <c r="O1848" s="5"/>
      <c r="P1848" s="5"/>
      <c r="Q1848">
        <f>VLOOKUP($L1848,LocID!$B$2:$I$966, 7, FALSE)</f>
        <v>-122.419639587402</v>
      </c>
      <c r="S1848"/>
    </row>
    <row r="1849" spans="1:19" ht="33" x14ac:dyDescent="0.25">
      <c r="A1849" s="5">
        <v>1781</v>
      </c>
      <c r="B1849" s="6">
        <v>2012.828</v>
      </c>
      <c r="C1849" s="12" t="s">
        <v>90</v>
      </c>
      <c r="D1849" s="12" t="s">
        <v>3446</v>
      </c>
      <c r="E1849" s="12" t="s">
        <v>3401</v>
      </c>
      <c r="F1849" s="12" t="s">
        <v>3294</v>
      </c>
      <c r="G1849" s="12" t="s">
        <v>3294</v>
      </c>
      <c r="H1849" s="12" t="s">
        <v>76</v>
      </c>
      <c r="I1849" s="8" t="s">
        <v>50</v>
      </c>
      <c r="J1849" s="12" t="s">
        <v>77</v>
      </c>
      <c r="K1849" s="12" t="s">
        <v>23</v>
      </c>
      <c r="L1849" s="8" t="str">
        <f t="shared" si="56"/>
        <v>San Francisco_CA</v>
      </c>
      <c r="M1849" s="9" t="str">
        <f t="shared" si="57"/>
        <v>-122.419639587402_Multimodal</v>
      </c>
      <c r="N1849" s="12" t="s">
        <v>23</v>
      </c>
      <c r="O1849" s="5"/>
      <c r="P1849" s="5"/>
      <c r="Q1849">
        <f>VLOOKUP($L1849,LocID!$B$2:$I$966, 7, FALSE)</f>
        <v>-122.419639587402</v>
      </c>
      <c r="S1849"/>
    </row>
    <row r="1850" spans="1:19" ht="33" x14ac:dyDescent="0.25">
      <c r="A1850" s="5">
        <v>1863</v>
      </c>
      <c r="B1850" s="6">
        <v>2012.8340000000001</v>
      </c>
      <c r="C1850" s="12" t="s">
        <v>62</v>
      </c>
      <c r="D1850" s="12" t="s">
        <v>3447</v>
      </c>
      <c r="E1850" s="12" t="s">
        <v>3448</v>
      </c>
      <c r="F1850" s="12" t="s">
        <v>3294</v>
      </c>
      <c r="G1850" s="12" t="s">
        <v>3294</v>
      </c>
      <c r="H1850" s="12" t="s">
        <v>76</v>
      </c>
      <c r="I1850" s="8" t="s">
        <v>50</v>
      </c>
      <c r="J1850" s="12" t="s">
        <v>77</v>
      </c>
      <c r="K1850" s="12" t="s">
        <v>23</v>
      </c>
      <c r="L1850" s="8" t="str">
        <f t="shared" si="56"/>
        <v>San Francisco_CA</v>
      </c>
      <c r="M1850" s="9" t="str">
        <f t="shared" si="57"/>
        <v>-122.419639587402_Multimodal</v>
      </c>
      <c r="N1850" s="12" t="s">
        <v>23</v>
      </c>
      <c r="O1850" s="5"/>
      <c r="P1850" s="5"/>
      <c r="Q1850">
        <f>VLOOKUP($L1850,LocID!$B$2:$I$966, 7, FALSE)</f>
        <v>-122.419639587402</v>
      </c>
      <c r="S1850"/>
    </row>
    <row r="1851" spans="1:19" ht="33" x14ac:dyDescent="0.25">
      <c r="A1851" s="5">
        <v>1864</v>
      </c>
      <c r="B1851" s="6">
        <v>2013.0224000000001</v>
      </c>
      <c r="C1851" s="12" t="s">
        <v>62</v>
      </c>
      <c r="D1851" s="12" t="s">
        <v>3449</v>
      </c>
      <c r="E1851" s="15" t="s">
        <v>3445</v>
      </c>
      <c r="F1851" s="15" t="s">
        <v>3294</v>
      </c>
      <c r="G1851" s="15" t="s">
        <v>3294</v>
      </c>
      <c r="H1851" s="15" t="s">
        <v>76</v>
      </c>
      <c r="I1851" s="8" t="s">
        <v>50</v>
      </c>
      <c r="J1851" s="15" t="s">
        <v>77</v>
      </c>
      <c r="K1851" s="12" t="s">
        <v>23</v>
      </c>
      <c r="L1851" s="8" t="str">
        <f t="shared" si="56"/>
        <v>San Francisco_CA</v>
      </c>
      <c r="M1851" s="9" t="str">
        <f t="shared" si="57"/>
        <v>-122.419639587402_Multimodal</v>
      </c>
      <c r="N1851" s="12" t="s">
        <v>23</v>
      </c>
      <c r="O1851" s="5"/>
      <c r="P1851" s="5"/>
      <c r="Q1851">
        <f>VLOOKUP($L1851,LocID!$B$2:$I$966, 7, FALSE)</f>
        <v>-122.419639587402</v>
      </c>
      <c r="S1851"/>
    </row>
    <row r="1852" spans="1:19" ht="33" x14ac:dyDescent="0.25">
      <c r="A1852" s="5">
        <v>1865</v>
      </c>
      <c r="B1852" s="6">
        <v>2012.905</v>
      </c>
      <c r="C1852" s="8" t="s">
        <v>62</v>
      </c>
      <c r="D1852" s="8" t="s">
        <v>3450</v>
      </c>
      <c r="E1852" s="8" t="s">
        <v>3445</v>
      </c>
      <c r="F1852" s="10" t="s">
        <v>3294</v>
      </c>
      <c r="G1852" s="10" t="s">
        <v>3294</v>
      </c>
      <c r="H1852" s="8" t="s">
        <v>76</v>
      </c>
      <c r="I1852" s="8" t="s">
        <v>50</v>
      </c>
      <c r="J1852" s="8" t="s">
        <v>77</v>
      </c>
      <c r="K1852" s="12" t="s">
        <v>26</v>
      </c>
      <c r="L1852" s="8" t="str">
        <f t="shared" si="56"/>
        <v>San Francisco_CA</v>
      </c>
      <c r="M1852" s="9" t="str">
        <f t="shared" si="57"/>
        <v>-122.419639587402_Parking and TDM</v>
      </c>
      <c r="N1852" s="12" t="s">
        <v>26</v>
      </c>
      <c r="O1852" s="5"/>
      <c r="P1852" s="5"/>
      <c r="Q1852">
        <f>VLOOKUP($L1852,LocID!$B$2:$I$966, 7, FALSE)</f>
        <v>-122.419639587402</v>
      </c>
      <c r="S1852"/>
    </row>
    <row r="1853" spans="1:19" ht="33" x14ac:dyDescent="0.25">
      <c r="A1853" s="5">
        <v>1869</v>
      </c>
      <c r="B1853" s="6">
        <v>2013.0204000000001</v>
      </c>
      <c r="C1853" s="12" t="s">
        <v>62</v>
      </c>
      <c r="D1853" s="12" t="s">
        <v>3451</v>
      </c>
      <c r="E1853" s="15" t="s">
        <v>2467</v>
      </c>
      <c r="F1853" s="15" t="s">
        <v>3294</v>
      </c>
      <c r="G1853" s="15" t="s">
        <v>3294</v>
      </c>
      <c r="H1853" s="15" t="s">
        <v>76</v>
      </c>
      <c r="I1853" s="8" t="s">
        <v>50</v>
      </c>
      <c r="J1853" s="15" t="s">
        <v>77</v>
      </c>
      <c r="K1853" s="12" t="s">
        <v>26</v>
      </c>
      <c r="L1853" s="8" t="str">
        <f t="shared" si="56"/>
        <v>San Francisco_CA</v>
      </c>
      <c r="M1853" s="9" t="str">
        <f t="shared" si="57"/>
        <v>-122.419639587402_Parking and TDM</v>
      </c>
      <c r="N1853" s="12" t="s">
        <v>26</v>
      </c>
      <c r="O1853" s="5"/>
      <c r="P1853" s="5"/>
      <c r="Q1853">
        <f>VLOOKUP($L1853,LocID!$B$2:$I$966, 7, FALSE)</f>
        <v>-122.419639587402</v>
      </c>
      <c r="S1853"/>
    </row>
    <row r="1854" spans="1:19" ht="33" x14ac:dyDescent="0.25">
      <c r="A1854" s="5">
        <v>1873</v>
      </c>
      <c r="B1854" s="6">
        <v>2013.0251000000001</v>
      </c>
      <c r="C1854" s="12" t="s">
        <v>62</v>
      </c>
      <c r="D1854" s="12" t="s">
        <v>3452</v>
      </c>
      <c r="E1854" s="15" t="s">
        <v>3453</v>
      </c>
      <c r="F1854" s="15" t="s">
        <v>3294</v>
      </c>
      <c r="G1854" s="15" t="s">
        <v>3294</v>
      </c>
      <c r="H1854" s="15" t="s">
        <v>76</v>
      </c>
      <c r="I1854" s="8" t="s">
        <v>50</v>
      </c>
      <c r="J1854" s="15" t="s">
        <v>77</v>
      </c>
      <c r="K1854" s="12" t="s">
        <v>23</v>
      </c>
      <c r="L1854" s="8" t="str">
        <f t="shared" si="56"/>
        <v>San Francisco_CA</v>
      </c>
      <c r="M1854" s="9" t="str">
        <f t="shared" si="57"/>
        <v>-122.419639587402_Multimodal</v>
      </c>
      <c r="N1854" s="12" t="s">
        <v>23</v>
      </c>
      <c r="O1854" s="5"/>
      <c r="P1854" s="5"/>
      <c r="Q1854">
        <f>VLOOKUP($L1854,LocID!$B$2:$I$966, 7, FALSE)</f>
        <v>-122.419639587402</v>
      </c>
      <c r="S1854"/>
    </row>
    <row r="1855" spans="1:19" x14ac:dyDescent="0.25">
      <c r="A1855" s="5">
        <v>1877</v>
      </c>
      <c r="B1855" s="6">
        <v>2013.0187000000001</v>
      </c>
      <c r="C1855" s="12" t="s">
        <v>62</v>
      </c>
      <c r="D1855" s="12" t="s">
        <v>3454</v>
      </c>
      <c r="E1855" s="15" t="s">
        <v>3455</v>
      </c>
      <c r="F1855" s="15" t="s">
        <v>3294</v>
      </c>
      <c r="G1855" s="15" t="s">
        <v>3294</v>
      </c>
      <c r="H1855" s="15" t="s">
        <v>76</v>
      </c>
      <c r="I1855" s="8" t="s">
        <v>50</v>
      </c>
      <c r="J1855" s="15" t="s">
        <v>77</v>
      </c>
      <c r="K1855" s="12" t="s">
        <v>52</v>
      </c>
      <c r="L1855" s="8" t="str">
        <f t="shared" si="56"/>
        <v>San Francisco_CA</v>
      </c>
      <c r="M1855" s="9" t="str">
        <f t="shared" si="57"/>
        <v>-122.419639587402_Transit</v>
      </c>
      <c r="N1855" s="12" t="s">
        <v>52</v>
      </c>
      <c r="O1855" s="5"/>
      <c r="P1855" s="5"/>
      <c r="Q1855">
        <f>VLOOKUP($L1855,LocID!$B$2:$I$966, 7, FALSE)</f>
        <v>-122.419639587402</v>
      </c>
      <c r="S1855"/>
    </row>
    <row r="1856" spans="1:19" x14ac:dyDescent="0.25">
      <c r="A1856" s="5">
        <v>1913</v>
      </c>
      <c r="B1856" s="6">
        <v>2013.0379</v>
      </c>
      <c r="C1856" s="8" t="s">
        <v>246</v>
      </c>
      <c r="D1856" s="8" t="s">
        <v>3456</v>
      </c>
      <c r="E1856" s="8" t="s">
        <v>3401</v>
      </c>
      <c r="F1856" s="10" t="s">
        <v>3294</v>
      </c>
      <c r="G1856" s="10" t="s">
        <v>3294</v>
      </c>
      <c r="H1856" s="8" t="s">
        <v>76</v>
      </c>
      <c r="I1856" s="8" t="s">
        <v>50</v>
      </c>
      <c r="J1856" s="8" t="s">
        <v>77</v>
      </c>
      <c r="K1856" s="12" t="s">
        <v>3457</v>
      </c>
      <c r="L1856" s="8" t="str">
        <f t="shared" si="56"/>
        <v>San Francisco_CA</v>
      </c>
      <c r="M1856" s="9" t="str">
        <f t="shared" si="57"/>
        <v>-122.419639587402_Transit</v>
      </c>
      <c r="N1856" s="12" t="s">
        <v>52</v>
      </c>
      <c r="O1856" s="5">
        <v>1</v>
      </c>
      <c r="P1856" s="5"/>
      <c r="Q1856">
        <f>VLOOKUP($L1856,LocID!$B$2:$I$966, 7, FALSE)</f>
        <v>-122.419639587402</v>
      </c>
      <c r="S1856"/>
    </row>
    <row r="1857" spans="1:19" ht="33" x14ac:dyDescent="0.25">
      <c r="A1857" s="5">
        <v>1945</v>
      </c>
      <c r="B1857" s="6">
        <v>2013.039</v>
      </c>
      <c r="C1857" s="8" t="s">
        <v>246</v>
      </c>
      <c r="D1857" s="8" t="s">
        <v>3458</v>
      </c>
      <c r="E1857" s="8" t="s">
        <v>3459</v>
      </c>
      <c r="F1857" s="10" t="s">
        <v>3294</v>
      </c>
      <c r="G1857" s="10" t="s">
        <v>3294</v>
      </c>
      <c r="H1857" s="8" t="s">
        <v>76</v>
      </c>
      <c r="I1857" s="8" t="s">
        <v>50</v>
      </c>
      <c r="J1857" s="8" t="s">
        <v>77</v>
      </c>
      <c r="K1857" s="12" t="s">
        <v>23</v>
      </c>
      <c r="L1857" s="8" t="str">
        <f t="shared" si="56"/>
        <v>San Francisco_CA</v>
      </c>
      <c r="M1857" s="9" t="str">
        <f t="shared" si="57"/>
        <v>-122.419639587402_Multimodal</v>
      </c>
      <c r="N1857" s="12" t="s">
        <v>23</v>
      </c>
      <c r="O1857" s="5"/>
      <c r="P1857" s="5"/>
      <c r="Q1857">
        <f>VLOOKUP($L1857,LocID!$B$2:$I$966, 7, FALSE)</f>
        <v>-122.419639587402</v>
      </c>
      <c r="S1857"/>
    </row>
    <row r="1858" spans="1:19" ht="33" x14ac:dyDescent="0.25">
      <c r="A1858" s="5">
        <v>1950</v>
      </c>
      <c r="B1858" s="6">
        <v>2013.0428999999999</v>
      </c>
      <c r="C1858" s="8" t="s">
        <v>246</v>
      </c>
      <c r="D1858" s="8" t="s">
        <v>3460</v>
      </c>
      <c r="E1858" s="8" t="s">
        <v>3445</v>
      </c>
      <c r="F1858" s="10" t="s">
        <v>3294</v>
      </c>
      <c r="G1858" s="10" t="s">
        <v>3294</v>
      </c>
      <c r="H1858" s="8" t="s">
        <v>76</v>
      </c>
      <c r="I1858" s="8" t="s">
        <v>50</v>
      </c>
      <c r="J1858" s="8" t="s">
        <v>77</v>
      </c>
      <c r="K1858" s="12" t="s">
        <v>23</v>
      </c>
      <c r="L1858" s="8" t="str">
        <f t="shared" ref="L1858:L1921" si="58">IF(H1858="INT", G1858&amp;"_"&amp;I1858,  G1858&amp;"_"&amp;H1858)</f>
        <v>San Francisco_CA</v>
      </c>
      <c r="M1858" s="9" t="str">
        <f t="shared" ref="M1858:M1921" si="59">Q1858&amp;"_"&amp;N1858</f>
        <v>-122.419639587402_Multimodal</v>
      </c>
      <c r="N1858" s="12" t="s">
        <v>23</v>
      </c>
      <c r="O1858" s="5"/>
      <c r="P1858" s="5"/>
      <c r="Q1858">
        <f>VLOOKUP($L1858,LocID!$B$2:$I$966, 7, FALSE)</f>
        <v>-122.419639587402</v>
      </c>
      <c r="S1858"/>
    </row>
    <row r="1859" spans="1:19" x14ac:dyDescent="0.25">
      <c r="A1859" s="5">
        <v>1952</v>
      </c>
      <c r="B1859" s="6">
        <v>2013.0473</v>
      </c>
      <c r="C1859" s="8" t="s">
        <v>246</v>
      </c>
      <c r="D1859" s="8" t="s">
        <v>3461</v>
      </c>
      <c r="E1859" s="8" t="s">
        <v>3364</v>
      </c>
      <c r="F1859" s="10" t="s">
        <v>3294</v>
      </c>
      <c r="G1859" s="10" t="s">
        <v>3294</v>
      </c>
      <c r="H1859" s="8" t="s">
        <v>76</v>
      </c>
      <c r="I1859" s="8" t="s">
        <v>50</v>
      </c>
      <c r="J1859" s="8" t="s">
        <v>77</v>
      </c>
      <c r="K1859" s="12" t="s">
        <v>52</v>
      </c>
      <c r="L1859" s="8" t="str">
        <f t="shared" si="58"/>
        <v>San Francisco_CA</v>
      </c>
      <c r="M1859" s="9" t="str">
        <f t="shared" si="59"/>
        <v>-122.419639587402_Transit</v>
      </c>
      <c r="N1859" s="12" t="s">
        <v>52</v>
      </c>
      <c r="O1859" s="5"/>
      <c r="P1859" s="5"/>
      <c r="Q1859">
        <f>VLOOKUP($L1859,LocID!$B$2:$I$966, 7, FALSE)</f>
        <v>-122.419639587402</v>
      </c>
      <c r="S1859"/>
    </row>
    <row r="1860" spans="1:19" ht="33" x14ac:dyDescent="0.25">
      <c r="A1860" s="5">
        <v>1953</v>
      </c>
      <c r="B1860" s="6">
        <v>2013.0462</v>
      </c>
      <c r="C1860" s="8" t="s">
        <v>246</v>
      </c>
      <c r="D1860" s="8" t="s">
        <v>3462</v>
      </c>
      <c r="E1860" s="8" t="s">
        <v>3463</v>
      </c>
      <c r="F1860" s="10" t="s">
        <v>3294</v>
      </c>
      <c r="G1860" s="10" t="s">
        <v>3294</v>
      </c>
      <c r="H1860" s="8" t="s">
        <v>76</v>
      </c>
      <c r="I1860" s="8" t="s">
        <v>50</v>
      </c>
      <c r="J1860" s="8" t="s">
        <v>77</v>
      </c>
      <c r="K1860" s="12" t="s">
        <v>26</v>
      </c>
      <c r="L1860" s="8" t="str">
        <f t="shared" si="58"/>
        <v>San Francisco_CA</v>
      </c>
      <c r="M1860" s="9" t="str">
        <f t="shared" si="59"/>
        <v>-122.419639587402_Parking and TDM</v>
      </c>
      <c r="N1860" s="12" t="s">
        <v>26</v>
      </c>
      <c r="O1860" s="5"/>
      <c r="P1860" s="5"/>
      <c r="Q1860">
        <f>VLOOKUP($L1860,LocID!$B$2:$I$966, 7, FALSE)</f>
        <v>-122.419639587402</v>
      </c>
      <c r="S1860"/>
    </row>
    <row r="1861" spans="1:19" ht="33" x14ac:dyDescent="0.25">
      <c r="A1861" s="5">
        <v>1980</v>
      </c>
      <c r="B1861" s="6">
        <v>2013.0820000000001</v>
      </c>
      <c r="C1861" s="8" t="s">
        <v>65</v>
      </c>
      <c r="D1861" s="8" t="s">
        <v>3464</v>
      </c>
      <c r="E1861" s="8" t="s">
        <v>3401</v>
      </c>
      <c r="F1861" s="8" t="s">
        <v>3294</v>
      </c>
      <c r="G1861" s="8" t="s">
        <v>3294</v>
      </c>
      <c r="H1861" s="8" t="s">
        <v>76</v>
      </c>
      <c r="I1861" s="8" t="s">
        <v>50</v>
      </c>
      <c r="J1861" s="8" t="s">
        <v>77</v>
      </c>
      <c r="K1861" s="12" t="s">
        <v>23</v>
      </c>
      <c r="L1861" s="8" t="str">
        <f t="shared" si="58"/>
        <v>San Francisco_CA</v>
      </c>
      <c r="M1861" s="9" t="str">
        <f t="shared" si="59"/>
        <v>-122.419639587402_Multimodal</v>
      </c>
      <c r="N1861" s="12" t="s">
        <v>23</v>
      </c>
      <c r="O1861" s="5"/>
      <c r="P1861" s="5"/>
      <c r="Q1861">
        <f>VLOOKUP($L1861,LocID!$B$2:$I$966, 7, FALSE)</f>
        <v>-122.419639587402</v>
      </c>
      <c r="S1861"/>
    </row>
    <row r="1862" spans="1:19" ht="33" x14ac:dyDescent="0.25">
      <c r="A1862" s="5">
        <v>1991</v>
      </c>
      <c r="B1862" s="6">
        <v>2013.0508</v>
      </c>
      <c r="C1862" s="8" t="s">
        <v>65</v>
      </c>
      <c r="D1862" s="8" t="s">
        <v>3465</v>
      </c>
      <c r="E1862" s="8" t="s">
        <v>3466</v>
      </c>
      <c r="F1862" s="8" t="s">
        <v>3294</v>
      </c>
      <c r="G1862" s="8" t="s">
        <v>3294</v>
      </c>
      <c r="H1862" s="8" t="s">
        <v>76</v>
      </c>
      <c r="I1862" s="8" t="s">
        <v>50</v>
      </c>
      <c r="J1862" s="8" t="s">
        <v>77</v>
      </c>
      <c r="K1862" s="12" t="s">
        <v>26</v>
      </c>
      <c r="L1862" s="8" t="str">
        <f t="shared" si="58"/>
        <v>San Francisco_CA</v>
      </c>
      <c r="M1862" s="9" t="str">
        <f t="shared" si="59"/>
        <v>-122.419639587402_Parking and TDM</v>
      </c>
      <c r="N1862" s="12" t="s">
        <v>26</v>
      </c>
      <c r="O1862" s="5"/>
      <c r="P1862" s="5"/>
      <c r="Q1862">
        <f>VLOOKUP($L1862,LocID!$B$2:$I$966, 7, FALSE)</f>
        <v>-122.419639587402</v>
      </c>
      <c r="S1862"/>
    </row>
    <row r="1863" spans="1:19" ht="33" x14ac:dyDescent="0.25">
      <c r="A1863" s="5">
        <v>2012</v>
      </c>
      <c r="B1863" s="6">
        <v>2013.0020999999999</v>
      </c>
      <c r="C1863" s="12" t="s">
        <v>65</v>
      </c>
      <c r="D1863" s="12" t="s">
        <v>3467</v>
      </c>
      <c r="E1863" s="15" t="s">
        <v>3428</v>
      </c>
      <c r="F1863" s="15" t="s">
        <v>3294</v>
      </c>
      <c r="G1863" s="15" t="s">
        <v>3294</v>
      </c>
      <c r="H1863" s="15" t="s">
        <v>76</v>
      </c>
      <c r="I1863" s="8" t="s">
        <v>50</v>
      </c>
      <c r="J1863" s="15" t="s">
        <v>77</v>
      </c>
      <c r="K1863" s="12" t="s">
        <v>23</v>
      </c>
      <c r="L1863" s="8" t="str">
        <f t="shared" si="58"/>
        <v>San Francisco_CA</v>
      </c>
      <c r="M1863" s="9" t="str">
        <f t="shared" si="59"/>
        <v>-122.419639587402_Multimodal</v>
      </c>
      <c r="N1863" s="12" t="s">
        <v>23</v>
      </c>
      <c r="O1863" s="5"/>
      <c r="P1863" s="5"/>
      <c r="Q1863">
        <f>VLOOKUP($L1863,LocID!$B$2:$I$966, 7, FALSE)</f>
        <v>-122.419639587402</v>
      </c>
      <c r="S1863"/>
    </row>
    <row r="1864" spans="1:19" x14ac:dyDescent="0.25">
      <c r="A1864" s="5">
        <v>2015</v>
      </c>
      <c r="B1864" s="6">
        <v>2013.0677000000001</v>
      </c>
      <c r="C1864" s="8" t="s">
        <v>65</v>
      </c>
      <c r="D1864" s="8" t="s">
        <v>3468</v>
      </c>
      <c r="E1864" s="8" t="s">
        <v>3420</v>
      </c>
      <c r="F1864" s="8" t="s">
        <v>3294</v>
      </c>
      <c r="G1864" s="8" t="s">
        <v>3294</v>
      </c>
      <c r="H1864" s="8" t="s">
        <v>76</v>
      </c>
      <c r="I1864" s="8" t="s">
        <v>50</v>
      </c>
      <c r="J1864" s="8" t="s">
        <v>77</v>
      </c>
      <c r="K1864" s="12" t="s">
        <v>52</v>
      </c>
      <c r="L1864" s="8" t="str">
        <f t="shared" si="58"/>
        <v>San Francisco_CA</v>
      </c>
      <c r="M1864" s="9" t="str">
        <f t="shared" si="59"/>
        <v>-122.419639587402_Transit</v>
      </c>
      <c r="N1864" s="12" t="s">
        <v>52</v>
      </c>
      <c r="O1864" s="5"/>
      <c r="P1864" s="5"/>
      <c r="Q1864">
        <f>VLOOKUP($L1864,LocID!$B$2:$I$966, 7, FALSE)</f>
        <v>-122.419639587402</v>
      </c>
      <c r="S1864"/>
    </row>
    <row r="1865" spans="1:19" x14ac:dyDescent="0.25">
      <c r="A1865" s="5">
        <v>2030</v>
      </c>
      <c r="B1865" s="6">
        <v>2013.0625</v>
      </c>
      <c r="C1865" s="8" t="s">
        <v>65</v>
      </c>
      <c r="D1865" s="8" t="s">
        <v>3469</v>
      </c>
      <c r="E1865" s="8" t="s">
        <v>3401</v>
      </c>
      <c r="F1865" s="8" t="s">
        <v>3294</v>
      </c>
      <c r="G1865" s="8" t="s">
        <v>3294</v>
      </c>
      <c r="H1865" s="8" t="s">
        <v>76</v>
      </c>
      <c r="I1865" s="8" t="s">
        <v>50</v>
      </c>
      <c r="J1865" s="8" t="s">
        <v>77</v>
      </c>
      <c r="K1865" s="12" t="s">
        <v>98</v>
      </c>
      <c r="L1865" s="8" t="str">
        <f t="shared" si="58"/>
        <v>San Francisco_CA</v>
      </c>
      <c r="M1865" s="9" t="str">
        <f t="shared" si="59"/>
        <v>-122.419639587402_PACT</v>
      </c>
      <c r="N1865" s="12" t="s">
        <v>98</v>
      </c>
      <c r="O1865" s="5"/>
      <c r="P1865" s="5"/>
      <c r="Q1865">
        <f>VLOOKUP($L1865,LocID!$B$2:$I$966, 7, FALSE)</f>
        <v>-122.419639587402</v>
      </c>
      <c r="S1865"/>
    </row>
    <row r="1866" spans="1:19" ht="33" x14ac:dyDescent="0.25">
      <c r="A1866" s="5">
        <v>2037</v>
      </c>
      <c r="B1866" s="6">
        <v>2013.0464999999999</v>
      </c>
      <c r="C1866" s="8" t="s">
        <v>65</v>
      </c>
      <c r="D1866" s="8" t="s">
        <v>3470</v>
      </c>
      <c r="E1866" s="8" t="s">
        <v>3471</v>
      </c>
      <c r="F1866" s="10" t="s">
        <v>3294</v>
      </c>
      <c r="G1866" s="10" t="s">
        <v>3294</v>
      </c>
      <c r="H1866" s="8" t="s">
        <v>76</v>
      </c>
      <c r="I1866" s="8" t="s">
        <v>50</v>
      </c>
      <c r="J1866" s="8" t="s">
        <v>77</v>
      </c>
      <c r="K1866" s="12" t="s">
        <v>23</v>
      </c>
      <c r="L1866" s="8" t="str">
        <f t="shared" si="58"/>
        <v>San Francisco_CA</v>
      </c>
      <c r="M1866" s="9" t="str">
        <f t="shared" si="59"/>
        <v>-122.419639587402_Multimodal</v>
      </c>
      <c r="N1866" s="12" t="s">
        <v>23</v>
      </c>
      <c r="O1866" s="5"/>
      <c r="P1866" s="5"/>
      <c r="Q1866">
        <f>VLOOKUP($L1866,LocID!$B$2:$I$966, 7, FALSE)</f>
        <v>-122.419639587402</v>
      </c>
      <c r="S1866"/>
    </row>
    <row r="1867" spans="1:19" x14ac:dyDescent="0.25">
      <c r="A1867" s="5">
        <v>2068</v>
      </c>
      <c r="B1867" s="6">
        <v>2013.1139000000001</v>
      </c>
      <c r="C1867" s="8" t="s">
        <v>112</v>
      </c>
      <c r="D1867" s="8" t="s">
        <v>3472</v>
      </c>
      <c r="E1867" s="8" t="s">
        <v>681</v>
      </c>
      <c r="F1867" s="8" t="s">
        <v>3294</v>
      </c>
      <c r="G1867" s="8" t="s">
        <v>3294</v>
      </c>
      <c r="H1867" s="8" t="s">
        <v>76</v>
      </c>
      <c r="I1867" s="8" t="s">
        <v>50</v>
      </c>
      <c r="J1867" s="8" t="s">
        <v>77</v>
      </c>
      <c r="K1867" s="12" t="s">
        <v>52</v>
      </c>
      <c r="L1867" s="8" t="str">
        <f t="shared" si="58"/>
        <v>San Francisco_CA</v>
      </c>
      <c r="M1867" s="9" t="str">
        <f t="shared" si="59"/>
        <v>-122.419639587402_Transit</v>
      </c>
      <c r="N1867" s="12" t="s">
        <v>52</v>
      </c>
      <c r="O1867" s="5"/>
      <c r="P1867" s="5"/>
      <c r="Q1867">
        <f>VLOOKUP($L1867,LocID!$B$2:$I$966, 7, FALSE)</f>
        <v>-122.419639587402</v>
      </c>
      <c r="S1867"/>
    </row>
    <row r="1868" spans="1:19" ht="33" x14ac:dyDescent="0.25">
      <c r="A1868" s="5">
        <v>2134</v>
      </c>
      <c r="B1868" s="6">
        <v>2013.107</v>
      </c>
      <c r="C1868" s="8" t="s">
        <v>112</v>
      </c>
      <c r="D1868" s="8" t="s">
        <v>3473</v>
      </c>
      <c r="E1868" s="8" t="s">
        <v>3319</v>
      </c>
      <c r="F1868" s="8" t="s">
        <v>3294</v>
      </c>
      <c r="G1868" s="8" t="s">
        <v>3294</v>
      </c>
      <c r="H1868" s="8" t="s">
        <v>76</v>
      </c>
      <c r="I1868" s="8" t="s">
        <v>50</v>
      </c>
      <c r="J1868" s="8" t="s">
        <v>77</v>
      </c>
      <c r="K1868" s="12" t="s">
        <v>23</v>
      </c>
      <c r="L1868" s="8" t="str">
        <f t="shared" si="58"/>
        <v>San Francisco_CA</v>
      </c>
      <c r="M1868" s="9" t="str">
        <f t="shared" si="59"/>
        <v>-122.419639587402_Multimodal</v>
      </c>
      <c r="N1868" s="12" t="s">
        <v>23</v>
      </c>
      <c r="O1868" s="5"/>
      <c r="P1868" s="5"/>
      <c r="Q1868">
        <f>VLOOKUP($L1868,LocID!$B$2:$I$966, 7, FALSE)</f>
        <v>-122.419639587402</v>
      </c>
      <c r="S1868"/>
    </row>
    <row r="1869" spans="1:19" ht="33" x14ac:dyDescent="0.25">
      <c r="A1869" s="5">
        <v>2139</v>
      </c>
      <c r="B1869" s="6">
        <v>2013.0748000000001</v>
      </c>
      <c r="C1869" s="8" t="s">
        <v>112</v>
      </c>
      <c r="D1869" s="8" t="s">
        <v>3474</v>
      </c>
      <c r="E1869" s="8" t="s">
        <v>3475</v>
      </c>
      <c r="F1869" s="8" t="s">
        <v>3294</v>
      </c>
      <c r="G1869" s="8" t="s">
        <v>3294</v>
      </c>
      <c r="H1869" s="8" t="s">
        <v>76</v>
      </c>
      <c r="I1869" s="8" t="s">
        <v>50</v>
      </c>
      <c r="J1869" s="8" t="s">
        <v>77</v>
      </c>
      <c r="K1869" s="12" t="s">
        <v>23</v>
      </c>
      <c r="L1869" s="8" t="str">
        <f t="shared" si="58"/>
        <v>San Francisco_CA</v>
      </c>
      <c r="M1869" s="9" t="str">
        <f t="shared" si="59"/>
        <v>-122.419639587402_Multimodal</v>
      </c>
      <c r="N1869" s="12" t="s">
        <v>23</v>
      </c>
      <c r="O1869" s="5"/>
      <c r="P1869" s="5"/>
      <c r="Q1869">
        <f>VLOOKUP($L1869,LocID!$B$2:$I$966, 7, FALSE)</f>
        <v>-122.419639587402</v>
      </c>
      <c r="S1869"/>
    </row>
    <row r="1870" spans="1:19" ht="33" x14ac:dyDescent="0.25">
      <c r="A1870" s="5">
        <v>2155</v>
      </c>
      <c r="B1870" s="6">
        <v>2013.1077</v>
      </c>
      <c r="C1870" s="8" t="s">
        <v>112</v>
      </c>
      <c r="D1870" s="8" t="s">
        <v>3476</v>
      </c>
      <c r="E1870" s="8" t="s">
        <v>3401</v>
      </c>
      <c r="F1870" s="8" t="s">
        <v>3294</v>
      </c>
      <c r="G1870" s="8" t="s">
        <v>3294</v>
      </c>
      <c r="H1870" s="8" t="s">
        <v>76</v>
      </c>
      <c r="I1870" s="8" t="s">
        <v>50</v>
      </c>
      <c r="J1870" s="8" t="s">
        <v>77</v>
      </c>
      <c r="K1870" s="12" t="s">
        <v>23</v>
      </c>
      <c r="L1870" s="8" t="str">
        <f t="shared" si="58"/>
        <v>San Francisco_CA</v>
      </c>
      <c r="M1870" s="9" t="str">
        <f t="shared" si="59"/>
        <v>-122.419639587402_Multimodal</v>
      </c>
      <c r="N1870" s="12" t="s">
        <v>23</v>
      </c>
      <c r="O1870" s="5"/>
      <c r="P1870" s="5"/>
      <c r="Q1870">
        <f>VLOOKUP($L1870,LocID!$B$2:$I$966, 7, FALSE)</f>
        <v>-122.419639587402</v>
      </c>
      <c r="S1870"/>
    </row>
    <row r="1871" spans="1:19" ht="33" x14ac:dyDescent="0.25">
      <c r="A1871" s="5">
        <v>2177</v>
      </c>
      <c r="B1871" s="6">
        <v>2014.0136</v>
      </c>
      <c r="C1871" s="8" t="s">
        <v>115</v>
      </c>
      <c r="D1871" s="8" t="s">
        <v>3477</v>
      </c>
      <c r="E1871" s="8" t="s">
        <v>3466</v>
      </c>
      <c r="F1871" s="8" t="s">
        <v>3294</v>
      </c>
      <c r="G1871" s="8" t="s">
        <v>3294</v>
      </c>
      <c r="H1871" s="8" t="s">
        <v>76</v>
      </c>
      <c r="I1871" s="8" t="s">
        <v>50</v>
      </c>
      <c r="J1871" s="8" t="s">
        <v>77</v>
      </c>
      <c r="K1871" s="8" t="s">
        <v>26</v>
      </c>
      <c r="L1871" s="8" t="str">
        <f t="shared" si="58"/>
        <v>San Francisco_CA</v>
      </c>
      <c r="M1871" s="9" t="str">
        <f t="shared" si="59"/>
        <v>-122.419639587402_Parking and TDM</v>
      </c>
      <c r="N1871" s="8" t="s">
        <v>26</v>
      </c>
      <c r="O1871" s="5"/>
      <c r="P1871" s="5"/>
      <c r="Q1871">
        <f>VLOOKUP($L1871,LocID!$B$2:$I$966, 7, FALSE)</f>
        <v>-122.419639587402</v>
      </c>
      <c r="S1871"/>
    </row>
    <row r="1872" spans="1:19" x14ac:dyDescent="0.25">
      <c r="A1872" s="5">
        <v>2217</v>
      </c>
      <c r="B1872" s="6">
        <v>2014.001</v>
      </c>
      <c r="C1872" s="8" t="s">
        <v>115</v>
      </c>
      <c r="D1872" s="8" t="s">
        <v>3478</v>
      </c>
      <c r="E1872" s="8" t="s">
        <v>3479</v>
      </c>
      <c r="F1872" s="8" t="s">
        <v>3294</v>
      </c>
      <c r="G1872" s="8" t="s">
        <v>3294</v>
      </c>
      <c r="H1872" s="8" t="s">
        <v>76</v>
      </c>
      <c r="I1872" s="8" t="s">
        <v>50</v>
      </c>
      <c r="J1872" s="8" t="s">
        <v>77</v>
      </c>
      <c r="K1872" s="8" t="s">
        <v>52</v>
      </c>
      <c r="L1872" s="8" t="str">
        <f t="shared" si="58"/>
        <v>San Francisco_CA</v>
      </c>
      <c r="M1872" s="9" t="str">
        <f t="shared" si="59"/>
        <v>-122.419639587402_Transit</v>
      </c>
      <c r="N1872" s="8" t="s">
        <v>52</v>
      </c>
      <c r="O1872" s="5"/>
      <c r="P1872" s="5"/>
      <c r="Q1872">
        <f>VLOOKUP($L1872,LocID!$B$2:$I$966, 7, FALSE)</f>
        <v>-122.419639587402</v>
      </c>
      <c r="S1872"/>
    </row>
    <row r="1873" spans="1:19" x14ac:dyDescent="0.25">
      <c r="A1873" s="5">
        <v>2218</v>
      </c>
      <c r="B1873" s="6">
        <v>2014.0009</v>
      </c>
      <c r="C1873" s="8" t="s">
        <v>115</v>
      </c>
      <c r="D1873" s="8" t="s">
        <v>3480</v>
      </c>
      <c r="E1873" s="8" t="s">
        <v>3401</v>
      </c>
      <c r="F1873" s="8" t="s">
        <v>3294</v>
      </c>
      <c r="G1873" s="8" t="s">
        <v>3294</v>
      </c>
      <c r="H1873" s="8" t="s">
        <v>76</v>
      </c>
      <c r="I1873" s="8" t="s">
        <v>50</v>
      </c>
      <c r="J1873" s="8" t="s">
        <v>77</v>
      </c>
      <c r="K1873" s="8" t="s">
        <v>52</v>
      </c>
      <c r="L1873" s="8" t="str">
        <f t="shared" si="58"/>
        <v>San Francisco_CA</v>
      </c>
      <c r="M1873" s="9" t="str">
        <f t="shared" si="59"/>
        <v>-122.419639587402_Transit</v>
      </c>
      <c r="N1873" s="8" t="s">
        <v>52</v>
      </c>
      <c r="O1873" s="5"/>
      <c r="P1873" s="5"/>
      <c r="Q1873">
        <f>VLOOKUP($L1873,LocID!$B$2:$I$966, 7, FALSE)</f>
        <v>-122.419639587402</v>
      </c>
      <c r="S1873"/>
    </row>
    <row r="1874" spans="1:19" ht="33" x14ac:dyDescent="0.25">
      <c r="A1874" s="5">
        <v>2226</v>
      </c>
      <c r="B1874" s="6">
        <v>2013.0992000000001</v>
      </c>
      <c r="C1874" s="8" t="s">
        <v>115</v>
      </c>
      <c r="D1874" s="8" t="s">
        <v>3481</v>
      </c>
      <c r="E1874" s="8" t="s">
        <v>3319</v>
      </c>
      <c r="F1874" s="8" t="s">
        <v>3294</v>
      </c>
      <c r="G1874" s="8" t="s">
        <v>3294</v>
      </c>
      <c r="H1874" s="8" t="s">
        <v>76</v>
      </c>
      <c r="I1874" s="8" t="s">
        <v>50</v>
      </c>
      <c r="J1874" s="8" t="s">
        <v>77</v>
      </c>
      <c r="K1874" s="12" t="s">
        <v>23</v>
      </c>
      <c r="L1874" s="8" t="str">
        <f t="shared" si="58"/>
        <v>San Francisco_CA</v>
      </c>
      <c r="M1874" s="9" t="str">
        <f t="shared" si="59"/>
        <v>-122.419639587402_Multimodal</v>
      </c>
      <c r="N1874" s="12" t="s">
        <v>23</v>
      </c>
      <c r="O1874" s="5"/>
      <c r="P1874" s="5"/>
      <c r="Q1874">
        <f>VLOOKUP($L1874,LocID!$B$2:$I$966, 7, FALSE)</f>
        <v>-122.419639587402</v>
      </c>
      <c r="S1874"/>
    </row>
    <row r="1875" spans="1:19" ht="33" x14ac:dyDescent="0.25">
      <c r="A1875" s="5">
        <v>2241</v>
      </c>
      <c r="B1875" s="6">
        <v>2014.0171</v>
      </c>
      <c r="C1875" s="8" t="s">
        <v>115</v>
      </c>
      <c r="D1875" s="8" t="s">
        <v>3482</v>
      </c>
      <c r="E1875" s="8" t="s">
        <v>3483</v>
      </c>
      <c r="F1875" s="8" t="s">
        <v>3294</v>
      </c>
      <c r="G1875" s="8" t="s">
        <v>3294</v>
      </c>
      <c r="H1875" s="8" t="s">
        <v>76</v>
      </c>
      <c r="I1875" s="8" t="s">
        <v>50</v>
      </c>
      <c r="J1875" s="8" t="s">
        <v>77</v>
      </c>
      <c r="K1875" s="8" t="s">
        <v>26</v>
      </c>
      <c r="L1875" s="8" t="str">
        <f t="shared" si="58"/>
        <v>San Francisco_CA</v>
      </c>
      <c r="M1875" s="9" t="str">
        <f t="shared" si="59"/>
        <v>-122.419639587402_Parking and TDM</v>
      </c>
      <c r="N1875" s="8" t="s">
        <v>26</v>
      </c>
      <c r="O1875" s="5"/>
      <c r="P1875" s="5"/>
      <c r="Q1875">
        <f>VLOOKUP($L1875,LocID!$B$2:$I$966, 7, FALSE)</f>
        <v>-122.419639587402</v>
      </c>
      <c r="S1875"/>
    </row>
    <row r="1876" spans="1:19" ht="33" x14ac:dyDescent="0.25">
      <c r="A1876" s="5">
        <v>2246</v>
      </c>
      <c r="B1876" s="6">
        <v>2013.0494000000001</v>
      </c>
      <c r="C1876" s="8" t="s">
        <v>115</v>
      </c>
      <c r="D1876" s="8" t="s">
        <v>3484</v>
      </c>
      <c r="E1876" s="8" t="s">
        <v>3381</v>
      </c>
      <c r="F1876" s="8" t="s">
        <v>3294</v>
      </c>
      <c r="G1876" s="8" t="s">
        <v>3294</v>
      </c>
      <c r="H1876" s="8" t="s">
        <v>76</v>
      </c>
      <c r="I1876" s="8" t="s">
        <v>50</v>
      </c>
      <c r="J1876" s="8" t="s">
        <v>77</v>
      </c>
      <c r="K1876" s="12" t="s">
        <v>23</v>
      </c>
      <c r="L1876" s="8" t="str">
        <f t="shared" si="58"/>
        <v>San Francisco_CA</v>
      </c>
      <c r="M1876" s="9" t="str">
        <f t="shared" si="59"/>
        <v>-122.419639587402_Multimodal</v>
      </c>
      <c r="N1876" s="12" t="s">
        <v>23</v>
      </c>
      <c r="O1876" s="5"/>
      <c r="P1876" s="5"/>
      <c r="Q1876">
        <f>VLOOKUP($L1876,LocID!$B$2:$I$966, 7, FALSE)</f>
        <v>-122.419639587402</v>
      </c>
      <c r="S1876"/>
    </row>
    <row r="1877" spans="1:19" ht="33" x14ac:dyDescent="0.25">
      <c r="A1877" s="5">
        <v>2288</v>
      </c>
      <c r="B1877" s="6">
        <v>2014.0128</v>
      </c>
      <c r="C1877" s="8" t="s">
        <v>151</v>
      </c>
      <c r="D1877" s="8" t="s">
        <v>3485</v>
      </c>
      <c r="E1877" s="8" t="s">
        <v>3486</v>
      </c>
      <c r="F1877" s="8" t="s">
        <v>3294</v>
      </c>
      <c r="G1877" s="8" t="s">
        <v>3294</v>
      </c>
      <c r="H1877" s="8" t="s">
        <v>76</v>
      </c>
      <c r="I1877" s="8" t="s">
        <v>50</v>
      </c>
      <c r="J1877" s="8" t="s">
        <v>77</v>
      </c>
      <c r="K1877" s="8" t="s">
        <v>23</v>
      </c>
      <c r="L1877" s="8" t="str">
        <f t="shared" si="58"/>
        <v>San Francisco_CA</v>
      </c>
      <c r="M1877" s="9" t="str">
        <f t="shared" si="59"/>
        <v>-122.419639587402_Multimodal</v>
      </c>
      <c r="N1877" s="8" t="s">
        <v>23</v>
      </c>
      <c r="O1877" s="5"/>
      <c r="P1877" s="5"/>
      <c r="Q1877">
        <f>VLOOKUP($L1877,LocID!$B$2:$I$966, 7, FALSE)</f>
        <v>-122.419639587402</v>
      </c>
      <c r="S1877"/>
    </row>
    <row r="1878" spans="1:19" ht="33" x14ac:dyDescent="0.25">
      <c r="A1878" s="5">
        <v>2300</v>
      </c>
      <c r="B1878" s="6">
        <v>2014.0608</v>
      </c>
      <c r="C1878" s="8" t="s">
        <v>151</v>
      </c>
      <c r="D1878" s="8" t="s">
        <v>3487</v>
      </c>
      <c r="E1878" s="8" t="s">
        <v>3488</v>
      </c>
      <c r="F1878" s="8" t="s">
        <v>3294</v>
      </c>
      <c r="G1878" s="8" t="s">
        <v>3294</v>
      </c>
      <c r="H1878" s="8" t="s">
        <v>76</v>
      </c>
      <c r="I1878" s="8" t="s">
        <v>50</v>
      </c>
      <c r="J1878" s="8" t="s">
        <v>77</v>
      </c>
      <c r="K1878" s="12" t="s">
        <v>26</v>
      </c>
      <c r="L1878" s="8" t="str">
        <f t="shared" si="58"/>
        <v>San Francisco_CA</v>
      </c>
      <c r="M1878" s="9" t="str">
        <f t="shared" si="59"/>
        <v>-122.419639587402_Parking and TDM</v>
      </c>
      <c r="N1878" s="12" t="s">
        <v>26</v>
      </c>
      <c r="O1878" s="5"/>
      <c r="P1878" s="5"/>
      <c r="Q1878">
        <f>VLOOKUP($L1878,LocID!$B$2:$I$966, 7, FALSE)</f>
        <v>-122.419639587402</v>
      </c>
      <c r="S1878"/>
    </row>
    <row r="1879" spans="1:19" ht="33" x14ac:dyDescent="0.25">
      <c r="A1879" s="5">
        <v>2301</v>
      </c>
      <c r="B1879" s="6">
        <v>2014.0291</v>
      </c>
      <c r="C1879" s="8" t="s">
        <v>151</v>
      </c>
      <c r="D1879" s="8" t="s">
        <v>3489</v>
      </c>
      <c r="E1879" s="8" t="s">
        <v>3442</v>
      </c>
      <c r="F1879" s="8" t="s">
        <v>3294</v>
      </c>
      <c r="G1879" s="8" t="s">
        <v>3294</v>
      </c>
      <c r="H1879" s="8" t="s">
        <v>76</v>
      </c>
      <c r="I1879" s="8" t="s">
        <v>50</v>
      </c>
      <c r="J1879" s="8" t="s">
        <v>77</v>
      </c>
      <c r="K1879" s="12" t="s">
        <v>23</v>
      </c>
      <c r="L1879" s="8" t="str">
        <f t="shared" si="58"/>
        <v>San Francisco_CA</v>
      </c>
      <c r="M1879" s="9" t="str">
        <f t="shared" si="59"/>
        <v>-122.419639587402_Multimodal</v>
      </c>
      <c r="N1879" s="12" t="s">
        <v>23</v>
      </c>
      <c r="O1879" s="5"/>
      <c r="P1879" s="5"/>
      <c r="Q1879">
        <f>VLOOKUP($L1879,LocID!$B$2:$I$966, 7, FALSE)</f>
        <v>-122.419639587402</v>
      </c>
      <c r="S1879"/>
    </row>
    <row r="1880" spans="1:19" ht="33" x14ac:dyDescent="0.25">
      <c r="A1880" s="5">
        <v>2311</v>
      </c>
      <c r="B1880" s="6">
        <v>2013.0952</v>
      </c>
      <c r="C1880" s="8" t="s">
        <v>151</v>
      </c>
      <c r="D1880" s="8" t="s">
        <v>3490</v>
      </c>
      <c r="E1880" s="8" t="s">
        <v>3491</v>
      </c>
      <c r="F1880" s="8" t="s">
        <v>3294</v>
      </c>
      <c r="G1880" s="8" t="s">
        <v>3294</v>
      </c>
      <c r="H1880" s="8" t="s">
        <v>76</v>
      </c>
      <c r="I1880" s="8" t="s">
        <v>50</v>
      </c>
      <c r="J1880" s="8" t="s">
        <v>77</v>
      </c>
      <c r="K1880" s="12" t="s">
        <v>23</v>
      </c>
      <c r="L1880" s="8" t="str">
        <f t="shared" si="58"/>
        <v>San Francisco_CA</v>
      </c>
      <c r="M1880" s="9" t="str">
        <f t="shared" si="59"/>
        <v>-122.419639587402_Multimodal</v>
      </c>
      <c r="N1880" s="12" t="s">
        <v>23</v>
      </c>
      <c r="O1880" s="5"/>
      <c r="P1880" s="5"/>
      <c r="Q1880">
        <f>VLOOKUP($L1880,LocID!$B$2:$I$966, 7, FALSE)</f>
        <v>-122.419639587402</v>
      </c>
      <c r="S1880"/>
    </row>
    <row r="1881" spans="1:19" ht="33" x14ac:dyDescent="0.25">
      <c r="A1881" s="5">
        <v>2312</v>
      </c>
      <c r="B1881" s="6">
        <v>2014.0468000000001</v>
      </c>
      <c r="C1881" s="8" t="s">
        <v>151</v>
      </c>
      <c r="D1881" s="8" t="s">
        <v>3492</v>
      </c>
      <c r="E1881" s="8" t="s">
        <v>3334</v>
      </c>
      <c r="F1881" s="8" t="s">
        <v>3294</v>
      </c>
      <c r="G1881" s="8" t="s">
        <v>3294</v>
      </c>
      <c r="H1881" s="8" t="s">
        <v>76</v>
      </c>
      <c r="I1881" s="8" t="s">
        <v>50</v>
      </c>
      <c r="J1881" s="8" t="s">
        <v>77</v>
      </c>
      <c r="K1881" s="12" t="s">
        <v>23</v>
      </c>
      <c r="L1881" s="8" t="str">
        <f t="shared" si="58"/>
        <v>San Francisco_CA</v>
      </c>
      <c r="M1881" s="9" t="str">
        <f t="shared" si="59"/>
        <v>-122.419639587402_Multimodal</v>
      </c>
      <c r="N1881" s="12" t="s">
        <v>23</v>
      </c>
      <c r="O1881" s="5"/>
      <c r="P1881" s="5"/>
      <c r="Q1881">
        <f>VLOOKUP($L1881,LocID!$B$2:$I$966, 7, FALSE)</f>
        <v>-122.419639587402</v>
      </c>
      <c r="S1881"/>
    </row>
    <row r="1882" spans="1:19" ht="33" x14ac:dyDescent="0.25">
      <c r="A1882" s="5">
        <v>2324</v>
      </c>
      <c r="B1882" s="6">
        <v>2013.0947000000001</v>
      </c>
      <c r="C1882" s="8" t="s">
        <v>151</v>
      </c>
      <c r="D1882" s="8" t="s">
        <v>3493</v>
      </c>
      <c r="E1882" s="8" t="s">
        <v>3344</v>
      </c>
      <c r="F1882" s="8" t="s">
        <v>3294</v>
      </c>
      <c r="G1882" s="8" t="s">
        <v>3294</v>
      </c>
      <c r="H1882" s="8" t="s">
        <v>76</v>
      </c>
      <c r="I1882" s="8" t="s">
        <v>50</v>
      </c>
      <c r="J1882" s="8" t="s">
        <v>77</v>
      </c>
      <c r="K1882" s="12" t="s">
        <v>23</v>
      </c>
      <c r="L1882" s="8" t="str">
        <f t="shared" si="58"/>
        <v>San Francisco_CA</v>
      </c>
      <c r="M1882" s="9" t="str">
        <f t="shared" si="59"/>
        <v>-122.419639587402_Multimodal</v>
      </c>
      <c r="N1882" s="12" t="s">
        <v>23</v>
      </c>
      <c r="O1882" s="5"/>
      <c r="P1882" s="5"/>
      <c r="Q1882">
        <f>VLOOKUP($L1882,LocID!$B$2:$I$966, 7, FALSE)</f>
        <v>-122.419639587402</v>
      </c>
      <c r="S1882"/>
    </row>
    <row r="1883" spans="1:19" x14ac:dyDescent="0.25">
      <c r="A1883" s="5">
        <v>2336</v>
      </c>
      <c r="B1883" s="6">
        <v>2014.0962</v>
      </c>
      <c r="C1883" s="8" t="s">
        <v>92</v>
      </c>
      <c r="D1883" s="16" t="s">
        <v>3494</v>
      </c>
      <c r="E1883" s="16" t="s">
        <v>3420</v>
      </c>
      <c r="F1883" s="8" t="s">
        <v>3294</v>
      </c>
      <c r="G1883" s="8" t="s">
        <v>3294</v>
      </c>
      <c r="H1883" s="8" t="s">
        <v>76</v>
      </c>
      <c r="I1883" s="8" t="s">
        <v>50</v>
      </c>
      <c r="J1883" s="8" t="s">
        <v>77</v>
      </c>
      <c r="K1883" s="12" t="s">
        <v>98</v>
      </c>
      <c r="L1883" s="8" t="str">
        <f t="shared" si="58"/>
        <v>San Francisco_CA</v>
      </c>
      <c r="M1883" s="9" t="str">
        <f t="shared" si="59"/>
        <v>-122.419639587402_PACT</v>
      </c>
      <c r="N1883" s="12" t="s">
        <v>98</v>
      </c>
      <c r="O1883" s="5"/>
      <c r="P1883" s="5"/>
      <c r="Q1883">
        <f>VLOOKUP($L1883,LocID!$B$2:$I$966, 7, FALSE)</f>
        <v>-122.419639587402</v>
      </c>
      <c r="S1883"/>
    </row>
    <row r="1884" spans="1:19" ht="33" x14ac:dyDescent="0.25">
      <c r="A1884" s="5">
        <v>2389</v>
      </c>
      <c r="B1884" s="6">
        <v>2014.0868</v>
      </c>
      <c r="C1884" s="8" t="s">
        <v>92</v>
      </c>
      <c r="D1884" s="16" t="s">
        <v>3495</v>
      </c>
      <c r="E1884" s="16" t="s">
        <v>3496</v>
      </c>
      <c r="F1884" s="8" t="s">
        <v>3294</v>
      </c>
      <c r="G1884" s="8" t="s">
        <v>3294</v>
      </c>
      <c r="H1884" s="8" t="s">
        <v>76</v>
      </c>
      <c r="I1884" s="8" t="s">
        <v>50</v>
      </c>
      <c r="J1884" s="8" t="s">
        <v>77</v>
      </c>
      <c r="K1884" s="12" t="s">
        <v>26</v>
      </c>
      <c r="L1884" s="8" t="str">
        <f t="shared" si="58"/>
        <v>San Francisco_CA</v>
      </c>
      <c r="M1884" s="9" t="str">
        <f t="shared" si="59"/>
        <v>-122.419639587402_Parking and TDM</v>
      </c>
      <c r="N1884" s="12" t="s">
        <v>26</v>
      </c>
      <c r="O1884" s="5"/>
      <c r="P1884" s="5"/>
      <c r="Q1884">
        <f>VLOOKUP($L1884,LocID!$B$2:$I$966, 7, FALSE)</f>
        <v>-122.419639587402</v>
      </c>
      <c r="S1884"/>
    </row>
    <row r="1885" spans="1:19" ht="33" x14ac:dyDescent="0.25">
      <c r="A1885" s="5">
        <v>2439</v>
      </c>
      <c r="B1885" s="6">
        <v>2014.1176</v>
      </c>
      <c r="C1885" s="8" t="s">
        <v>173</v>
      </c>
      <c r="D1885" s="16" t="s">
        <v>3497</v>
      </c>
      <c r="E1885" s="16" t="s">
        <v>3338</v>
      </c>
      <c r="F1885" s="8" t="s">
        <v>3294</v>
      </c>
      <c r="G1885" s="8" t="s">
        <v>3294</v>
      </c>
      <c r="H1885" s="8" t="s">
        <v>76</v>
      </c>
      <c r="I1885" s="8" t="s">
        <v>50</v>
      </c>
      <c r="J1885" s="8" t="s">
        <v>77</v>
      </c>
      <c r="K1885" s="12" t="s">
        <v>23</v>
      </c>
      <c r="L1885" s="8" t="str">
        <f t="shared" si="58"/>
        <v>San Francisco_CA</v>
      </c>
      <c r="M1885" s="9" t="str">
        <f t="shared" si="59"/>
        <v>-122.419639587402_Multimodal</v>
      </c>
      <c r="N1885" s="12" t="s">
        <v>23</v>
      </c>
      <c r="O1885" s="5"/>
      <c r="P1885" s="5"/>
      <c r="Q1885">
        <f>VLOOKUP($L1885,LocID!$B$2:$I$966, 7, FALSE)</f>
        <v>-122.419639587402</v>
      </c>
      <c r="S1885"/>
    </row>
    <row r="1886" spans="1:19" ht="33" x14ac:dyDescent="0.25">
      <c r="A1886" s="5">
        <v>2474</v>
      </c>
      <c r="B1886" s="6">
        <v>2014.1197</v>
      </c>
      <c r="C1886" s="8" t="s">
        <v>173</v>
      </c>
      <c r="D1886" s="16" t="s">
        <v>3498</v>
      </c>
      <c r="E1886" s="16" t="s">
        <v>2081</v>
      </c>
      <c r="F1886" s="8" t="s">
        <v>3294</v>
      </c>
      <c r="G1886" s="8" t="s">
        <v>3294</v>
      </c>
      <c r="H1886" s="8" t="s">
        <v>76</v>
      </c>
      <c r="I1886" s="8" t="s">
        <v>50</v>
      </c>
      <c r="J1886" s="8" t="s">
        <v>77</v>
      </c>
      <c r="K1886" s="12" t="s">
        <v>26</v>
      </c>
      <c r="L1886" s="8" t="str">
        <f t="shared" si="58"/>
        <v>San Francisco_CA</v>
      </c>
      <c r="M1886" s="9" t="str">
        <f t="shared" si="59"/>
        <v>-122.419639587402_Parking and TDM</v>
      </c>
      <c r="N1886" s="12" t="s">
        <v>26</v>
      </c>
      <c r="O1886" s="5"/>
      <c r="P1886" s="5"/>
      <c r="Q1886">
        <f>VLOOKUP($L1886,LocID!$B$2:$I$966, 7, FALSE)</f>
        <v>-122.419639587402</v>
      </c>
      <c r="S1886"/>
    </row>
    <row r="1887" spans="1:19" x14ac:dyDescent="0.25">
      <c r="A1887" s="5">
        <v>2525</v>
      </c>
      <c r="B1887" s="6">
        <v>2014.0554</v>
      </c>
      <c r="C1887" s="8" t="s">
        <v>173</v>
      </c>
      <c r="D1887" s="8" t="s">
        <v>3499</v>
      </c>
      <c r="E1887" s="8" t="s">
        <v>3420</v>
      </c>
      <c r="F1887" s="8" t="s">
        <v>3294</v>
      </c>
      <c r="G1887" s="8" t="s">
        <v>3294</v>
      </c>
      <c r="H1887" s="8" t="s">
        <v>76</v>
      </c>
      <c r="I1887" s="8" t="s">
        <v>50</v>
      </c>
      <c r="J1887" s="8" t="s">
        <v>77</v>
      </c>
      <c r="K1887" s="12" t="s">
        <v>52</v>
      </c>
      <c r="L1887" s="8" t="str">
        <f t="shared" si="58"/>
        <v>San Francisco_CA</v>
      </c>
      <c r="M1887" s="9" t="str">
        <f t="shared" si="59"/>
        <v>-122.419639587402_Transit</v>
      </c>
      <c r="N1887" s="12" t="s">
        <v>52</v>
      </c>
      <c r="O1887" s="5"/>
      <c r="P1887" s="5"/>
      <c r="Q1887">
        <f>VLOOKUP($L1887,LocID!$B$2:$I$966, 7, FALSE)</f>
        <v>-122.419639587402</v>
      </c>
      <c r="S1887"/>
    </row>
    <row r="1888" spans="1:19" ht="33" x14ac:dyDescent="0.25">
      <c r="A1888" s="5">
        <v>2543</v>
      </c>
      <c r="B1888" s="6">
        <v>2014.1198999999999</v>
      </c>
      <c r="C1888" s="8" t="s">
        <v>173</v>
      </c>
      <c r="D1888" s="16" t="s">
        <v>3500</v>
      </c>
      <c r="E1888" s="16" t="s">
        <v>3501</v>
      </c>
      <c r="F1888" s="8" t="s">
        <v>3294</v>
      </c>
      <c r="G1888" s="8" t="s">
        <v>3294</v>
      </c>
      <c r="H1888" s="8" t="s">
        <v>76</v>
      </c>
      <c r="I1888" s="8" t="s">
        <v>50</v>
      </c>
      <c r="J1888" s="8" t="s">
        <v>77</v>
      </c>
      <c r="K1888" s="12" t="s">
        <v>23</v>
      </c>
      <c r="L1888" s="8" t="str">
        <f t="shared" si="58"/>
        <v>San Francisco_CA</v>
      </c>
      <c r="M1888" s="9" t="str">
        <f t="shared" si="59"/>
        <v>-122.419639587402_Multimodal</v>
      </c>
      <c r="N1888" s="12" t="s">
        <v>23</v>
      </c>
      <c r="O1888" s="5"/>
      <c r="P1888" s="5"/>
      <c r="Q1888">
        <f>VLOOKUP($L1888,LocID!$B$2:$I$966, 7, FALSE)</f>
        <v>-122.419639587402</v>
      </c>
      <c r="S1888"/>
    </row>
    <row r="1889" spans="1:19" ht="33" x14ac:dyDescent="0.25">
      <c r="A1889" s="5">
        <v>2549</v>
      </c>
      <c r="B1889" s="6">
        <v>2014.1134999999999</v>
      </c>
      <c r="C1889" s="8" t="s">
        <v>173</v>
      </c>
      <c r="D1889" s="16" t="s">
        <v>3502</v>
      </c>
      <c r="E1889" s="16" t="s">
        <v>3486</v>
      </c>
      <c r="F1889" s="8" t="s">
        <v>3294</v>
      </c>
      <c r="G1889" s="8" t="s">
        <v>3294</v>
      </c>
      <c r="H1889" s="8" t="s">
        <v>76</v>
      </c>
      <c r="I1889" s="8" t="s">
        <v>50</v>
      </c>
      <c r="J1889" s="8" t="s">
        <v>77</v>
      </c>
      <c r="K1889" s="12" t="s">
        <v>23</v>
      </c>
      <c r="L1889" s="8" t="str">
        <f t="shared" si="58"/>
        <v>San Francisco_CA</v>
      </c>
      <c r="M1889" s="9" t="str">
        <f t="shared" si="59"/>
        <v>-122.419639587402_Multimodal</v>
      </c>
      <c r="N1889" s="12" t="s">
        <v>23</v>
      </c>
      <c r="O1889" s="5"/>
      <c r="P1889" s="5"/>
      <c r="Q1889">
        <f>VLOOKUP($L1889,LocID!$B$2:$I$966, 7, FALSE)</f>
        <v>-122.419639587402</v>
      </c>
      <c r="S1889"/>
    </row>
    <row r="1890" spans="1:19" ht="33" x14ac:dyDescent="0.25">
      <c r="A1890" s="5">
        <v>35</v>
      </c>
      <c r="B1890" s="6">
        <v>2015.0048999999999</v>
      </c>
      <c r="C1890" s="22" t="s">
        <v>253</v>
      </c>
      <c r="D1890" s="17" t="s">
        <v>3503</v>
      </c>
      <c r="E1890" s="17" t="s">
        <v>3504</v>
      </c>
      <c r="F1890" s="8" t="s">
        <v>3294</v>
      </c>
      <c r="G1890" s="8" t="s">
        <v>3294</v>
      </c>
      <c r="H1890" s="8" t="s">
        <v>76</v>
      </c>
      <c r="I1890" s="8" t="s">
        <v>50</v>
      </c>
      <c r="J1890" s="8" t="s">
        <v>77</v>
      </c>
      <c r="K1890" s="8" t="s">
        <v>26</v>
      </c>
      <c r="L1890" s="8" t="str">
        <f t="shared" si="58"/>
        <v>San Francisco_CA</v>
      </c>
      <c r="M1890" s="9" t="str">
        <f t="shared" si="59"/>
        <v>-122.419639587402_Parking and TDM</v>
      </c>
      <c r="N1890" s="8" t="s">
        <v>26</v>
      </c>
      <c r="O1890" s="5"/>
      <c r="P1890" s="5"/>
      <c r="Q1890">
        <f>VLOOKUP($L1890,LocID!$B$2:$I$966, 7, FALSE)</f>
        <v>-122.419639587402</v>
      </c>
      <c r="S1890"/>
    </row>
    <row r="1891" spans="1:19" ht="33" x14ac:dyDescent="0.25">
      <c r="A1891" s="5">
        <v>45</v>
      </c>
      <c r="B1891" s="6">
        <v>2015.0125</v>
      </c>
      <c r="C1891" s="9" t="s">
        <v>306</v>
      </c>
      <c r="D1891" s="16" t="s">
        <v>3505</v>
      </c>
      <c r="E1891" s="16" t="s">
        <v>3506</v>
      </c>
      <c r="F1891" s="8" t="s">
        <v>3294</v>
      </c>
      <c r="G1891" s="8" t="s">
        <v>3294</v>
      </c>
      <c r="H1891" s="19" t="s">
        <v>76</v>
      </c>
      <c r="I1891" s="8" t="s">
        <v>50</v>
      </c>
      <c r="J1891" s="19" t="s">
        <v>77</v>
      </c>
      <c r="K1891" s="19" t="s">
        <v>26</v>
      </c>
      <c r="L1891" s="8" t="str">
        <f t="shared" si="58"/>
        <v>San Francisco_CA</v>
      </c>
      <c r="M1891" s="9" t="str">
        <f t="shared" si="59"/>
        <v>-122.419639587402_Parking and TDM</v>
      </c>
      <c r="N1891" s="19" t="s">
        <v>26</v>
      </c>
      <c r="O1891" s="5"/>
      <c r="P1891" s="5"/>
      <c r="Q1891">
        <f>VLOOKUP($L1891,LocID!$B$2:$I$966, 7, FALSE)</f>
        <v>-122.419639587402</v>
      </c>
      <c r="S1891"/>
    </row>
    <row r="1892" spans="1:19" ht="33" x14ac:dyDescent="0.25">
      <c r="A1892" s="5">
        <v>67</v>
      </c>
      <c r="B1892" s="6">
        <v>2015.03</v>
      </c>
      <c r="C1892" s="9" t="s">
        <v>309</v>
      </c>
      <c r="D1892" s="16" t="s">
        <v>3507</v>
      </c>
      <c r="E1892" s="16" t="s">
        <v>3442</v>
      </c>
      <c r="F1892" s="8" t="s">
        <v>3294</v>
      </c>
      <c r="G1892" s="8" t="s">
        <v>3294</v>
      </c>
      <c r="H1892" s="8" t="s">
        <v>76</v>
      </c>
      <c r="I1892" s="8" t="s">
        <v>50</v>
      </c>
      <c r="J1892" s="8" t="s">
        <v>77</v>
      </c>
      <c r="K1892" s="19" t="s">
        <v>23</v>
      </c>
      <c r="L1892" s="8" t="str">
        <f t="shared" si="58"/>
        <v>San Francisco_CA</v>
      </c>
      <c r="M1892" s="9" t="str">
        <f t="shared" si="59"/>
        <v>-122.419639587402_Multimodal</v>
      </c>
      <c r="N1892" s="19" t="s">
        <v>23</v>
      </c>
      <c r="O1892" s="5"/>
      <c r="P1892" s="5"/>
      <c r="Q1892">
        <f>VLOOKUP($L1892,LocID!$B$2:$I$966, 7, FALSE)</f>
        <v>-122.419639587402</v>
      </c>
      <c r="S1892"/>
    </row>
    <row r="1893" spans="1:19" ht="33" x14ac:dyDescent="0.25">
      <c r="A1893" s="5">
        <v>81</v>
      </c>
      <c r="B1893" s="6">
        <v>2015.0474999999999</v>
      </c>
      <c r="C1893" s="9" t="s">
        <v>138</v>
      </c>
      <c r="D1893" s="17" t="s">
        <v>3508</v>
      </c>
      <c r="E1893" s="17" t="s">
        <v>3509</v>
      </c>
      <c r="F1893" s="8" t="s">
        <v>3294</v>
      </c>
      <c r="G1893" s="8" t="s">
        <v>3294</v>
      </c>
      <c r="H1893" s="8" t="s">
        <v>76</v>
      </c>
      <c r="I1893" s="8" t="s">
        <v>50</v>
      </c>
      <c r="J1893" s="8" t="s">
        <v>77</v>
      </c>
      <c r="K1893" s="8" t="s">
        <v>26</v>
      </c>
      <c r="L1893" s="8" t="str">
        <f t="shared" si="58"/>
        <v>San Francisco_CA</v>
      </c>
      <c r="M1893" s="9" t="str">
        <f t="shared" si="59"/>
        <v>-122.419639587402_Parking and TDM</v>
      </c>
      <c r="N1893" s="8" t="s">
        <v>26</v>
      </c>
      <c r="O1893" s="5"/>
      <c r="P1893" s="5"/>
      <c r="Q1893">
        <f>VLOOKUP($L1893,LocID!$B$2:$I$966, 7, FALSE)</f>
        <v>-122.419639587402</v>
      </c>
      <c r="S1893"/>
    </row>
    <row r="1894" spans="1:19" ht="33" x14ac:dyDescent="0.25">
      <c r="A1894" s="5">
        <v>109</v>
      </c>
      <c r="B1894" s="6">
        <v>2015.0454</v>
      </c>
      <c r="C1894" s="9" t="s">
        <v>138</v>
      </c>
      <c r="D1894" s="17" t="s">
        <v>3510</v>
      </c>
      <c r="E1894" s="17" t="s">
        <v>3445</v>
      </c>
      <c r="F1894" s="8" t="s">
        <v>3294</v>
      </c>
      <c r="G1894" s="8" t="s">
        <v>3294</v>
      </c>
      <c r="H1894" s="8" t="s">
        <v>76</v>
      </c>
      <c r="I1894" s="8" t="s">
        <v>50</v>
      </c>
      <c r="J1894" s="8" t="s">
        <v>77</v>
      </c>
      <c r="K1894" s="8" t="s">
        <v>23</v>
      </c>
      <c r="L1894" s="8" t="str">
        <f t="shared" si="58"/>
        <v>San Francisco_CA</v>
      </c>
      <c r="M1894" s="9" t="str">
        <f t="shared" si="59"/>
        <v>-122.419639587402_Multimodal</v>
      </c>
      <c r="N1894" s="8" t="s">
        <v>23</v>
      </c>
      <c r="O1894" s="5"/>
      <c r="P1894" s="5"/>
      <c r="Q1894">
        <f>VLOOKUP($L1894,LocID!$B$2:$I$966, 7, FALSE)</f>
        <v>-122.419639587402</v>
      </c>
      <c r="S1894"/>
    </row>
    <row r="1895" spans="1:19" ht="22.5" x14ac:dyDescent="0.25">
      <c r="A1895" s="5">
        <v>118</v>
      </c>
      <c r="B1895" s="6">
        <v>2015.0698</v>
      </c>
      <c r="C1895" s="9" t="s">
        <v>138</v>
      </c>
      <c r="D1895" s="17" t="s">
        <v>3511</v>
      </c>
      <c r="E1895" s="17" t="s">
        <v>3512</v>
      </c>
      <c r="F1895" s="19" t="s">
        <v>3294</v>
      </c>
      <c r="G1895" s="19" t="s">
        <v>3294</v>
      </c>
      <c r="H1895" s="19" t="s">
        <v>76</v>
      </c>
      <c r="I1895" s="8" t="s">
        <v>50</v>
      </c>
      <c r="J1895" s="19" t="s">
        <v>77</v>
      </c>
      <c r="K1895" s="19" t="s">
        <v>188</v>
      </c>
      <c r="L1895" s="8" t="str">
        <f t="shared" si="58"/>
        <v>San Francisco_CA</v>
      </c>
      <c r="M1895" s="9" t="str">
        <f t="shared" si="59"/>
        <v>-122.419639587402_Design and Engineering</v>
      </c>
      <c r="N1895" s="19" t="s">
        <v>188</v>
      </c>
      <c r="O1895" s="5"/>
      <c r="P1895" s="5"/>
      <c r="Q1895">
        <f>VLOOKUP($L1895,LocID!$B$2:$I$966, 7, FALSE)</f>
        <v>-122.419639587402</v>
      </c>
      <c r="S1895"/>
    </row>
    <row r="1896" spans="1:19" ht="33" x14ac:dyDescent="0.25">
      <c r="A1896" s="5">
        <v>146</v>
      </c>
      <c r="B1896" s="6">
        <v>2015.0714</v>
      </c>
      <c r="C1896" s="9" t="s">
        <v>138</v>
      </c>
      <c r="D1896" s="17" t="s">
        <v>3513</v>
      </c>
      <c r="E1896" s="17" t="s">
        <v>3514</v>
      </c>
      <c r="F1896" s="19" t="s">
        <v>3294</v>
      </c>
      <c r="G1896" s="19" t="s">
        <v>3294</v>
      </c>
      <c r="H1896" s="19" t="s">
        <v>76</v>
      </c>
      <c r="I1896" s="8" t="s">
        <v>50</v>
      </c>
      <c r="J1896" s="19" t="s">
        <v>77</v>
      </c>
      <c r="K1896" s="19" t="s">
        <v>23</v>
      </c>
      <c r="L1896" s="8" t="str">
        <f t="shared" si="58"/>
        <v>San Francisco_CA</v>
      </c>
      <c r="M1896" s="9" t="str">
        <f t="shared" si="59"/>
        <v>-122.419639587402_Multimodal</v>
      </c>
      <c r="N1896" s="19" t="s">
        <v>23</v>
      </c>
      <c r="O1896" s="5"/>
      <c r="P1896" s="5"/>
      <c r="Q1896">
        <f>VLOOKUP($L1896,LocID!$B$2:$I$966, 7, FALSE)</f>
        <v>-122.419639587402</v>
      </c>
      <c r="S1896"/>
    </row>
    <row r="1897" spans="1:19" ht="33" x14ac:dyDescent="0.25">
      <c r="A1897" s="5">
        <v>185</v>
      </c>
      <c r="B1897" s="6">
        <v>2015.0866000000001</v>
      </c>
      <c r="C1897" s="9" t="s">
        <v>138</v>
      </c>
      <c r="D1897" s="17" t="s">
        <v>3515</v>
      </c>
      <c r="E1897" s="17" t="s">
        <v>3445</v>
      </c>
      <c r="F1897" s="9" t="s">
        <v>3294</v>
      </c>
      <c r="G1897" s="9" t="s">
        <v>3294</v>
      </c>
      <c r="H1897" s="9" t="s">
        <v>76</v>
      </c>
      <c r="I1897" s="8" t="s">
        <v>50</v>
      </c>
      <c r="J1897" s="9" t="s">
        <v>77</v>
      </c>
      <c r="K1897" s="19" t="s">
        <v>72</v>
      </c>
      <c r="L1897" s="8" t="str">
        <f t="shared" si="58"/>
        <v>San Francisco_CA</v>
      </c>
      <c r="M1897" s="9" t="str">
        <f t="shared" si="59"/>
        <v>-122.419639587402_Multimodal</v>
      </c>
      <c r="N1897" s="19" t="s">
        <v>23</v>
      </c>
      <c r="O1897" s="5">
        <v>1</v>
      </c>
      <c r="P1897" s="5"/>
      <c r="Q1897">
        <f>VLOOKUP($L1897,LocID!$B$2:$I$966, 7, FALSE)</f>
        <v>-122.419639587402</v>
      </c>
      <c r="S1897"/>
    </row>
    <row r="1898" spans="1:19" ht="22.5" x14ac:dyDescent="0.25">
      <c r="A1898" s="5">
        <v>258</v>
      </c>
      <c r="B1898" s="6">
        <v>2015.1122</v>
      </c>
      <c r="C1898" s="9" t="s">
        <v>138</v>
      </c>
      <c r="D1898" s="17" t="s">
        <v>3516</v>
      </c>
      <c r="E1898" s="17" t="s">
        <v>3517</v>
      </c>
      <c r="F1898" s="9" t="s">
        <v>3294</v>
      </c>
      <c r="G1898" s="9" t="s">
        <v>3294</v>
      </c>
      <c r="H1898" s="9" t="s">
        <v>76</v>
      </c>
      <c r="I1898" s="8" t="s">
        <v>50</v>
      </c>
      <c r="J1898" s="9" t="s">
        <v>77</v>
      </c>
      <c r="K1898" s="9" t="s">
        <v>188</v>
      </c>
      <c r="L1898" s="8" t="str">
        <f t="shared" si="58"/>
        <v>San Francisco_CA</v>
      </c>
      <c r="M1898" s="9" t="str">
        <f t="shared" si="59"/>
        <v>-122.419639587402_Design and Engineering</v>
      </c>
      <c r="N1898" s="9" t="s">
        <v>188</v>
      </c>
      <c r="O1898" s="5"/>
      <c r="P1898" s="5"/>
      <c r="Q1898">
        <f>VLOOKUP($L1898,LocID!$B$2:$I$966, 7, FALSE)</f>
        <v>-122.419639587402</v>
      </c>
      <c r="S1898"/>
    </row>
    <row r="1899" spans="1:19" x14ac:dyDescent="0.25">
      <c r="A1899" s="5">
        <v>261</v>
      </c>
      <c r="B1899" s="6">
        <v>2015.1279</v>
      </c>
      <c r="C1899" s="9" t="s">
        <v>138</v>
      </c>
      <c r="D1899" s="17" t="s">
        <v>3518</v>
      </c>
      <c r="E1899" s="31"/>
      <c r="F1899" s="9" t="s">
        <v>3294</v>
      </c>
      <c r="G1899" s="9" t="s">
        <v>3294</v>
      </c>
      <c r="H1899" s="9" t="s">
        <v>76</v>
      </c>
      <c r="I1899" s="8" t="s">
        <v>50</v>
      </c>
      <c r="J1899" s="9" t="s">
        <v>77</v>
      </c>
      <c r="K1899" s="9" t="s">
        <v>98</v>
      </c>
      <c r="L1899" s="8" t="str">
        <f t="shared" si="58"/>
        <v>San Francisco_CA</v>
      </c>
      <c r="M1899" s="9" t="str">
        <f t="shared" si="59"/>
        <v>-122.419639587402_PACT</v>
      </c>
      <c r="N1899" s="9" t="s">
        <v>98</v>
      </c>
      <c r="O1899" s="5"/>
      <c r="P1899" s="5"/>
      <c r="Q1899">
        <f>VLOOKUP($L1899,LocID!$B$2:$I$966, 7, FALSE)</f>
        <v>-122.419639587402</v>
      </c>
      <c r="S1899"/>
    </row>
    <row r="1900" spans="1:19" ht="33" x14ac:dyDescent="0.25">
      <c r="A1900" s="5">
        <v>273</v>
      </c>
      <c r="B1900" s="6">
        <v>2015.1284000000001</v>
      </c>
      <c r="C1900" s="9" t="s">
        <v>138</v>
      </c>
      <c r="D1900" s="17" t="s">
        <v>3519</v>
      </c>
      <c r="E1900" s="17" t="s">
        <v>3401</v>
      </c>
      <c r="F1900" s="9" t="s">
        <v>3294</v>
      </c>
      <c r="G1900" s="9" t="s">
        <v>3294</v>
      </c>
      <c r="H1900" s="9" t="s">
        <v>76</v>
      </c>
      <c r="I1900" s="8" t="s">
        <v>50</v>
      </c>
      <c r="J1900" s="9" t="s">
        <v>77</v>
      </c>
      <c r="K1900" s="9" t="s">
        <v>23</v>
      </c>
      <c r="L1900" s="8" t="str">
        <f t="shared" si="58"/>
        <v>San Francisco_CA</v>
      </c>
      <c r="M1900" s="9" t="str">
        <f t="shared" si="59"/>
        <v>-122.419639587402_Multimodal</v>
      </c>
      <c r="N1900" s="9" t="s">
        <v>23</v>
      </c>
      <c r="O1900" s="5"/>
      <c r="P1900" s="5"/>
      <c r="Q1900">
        <f>VLOOKUP($L1900,LocID!$B$2:$I$966, 7, FALSE)</f>
        <v>-122.419639587402</v>
      </c>
      <c r="S1900"/>
    </row>
    <row r="1901" spans="1:19" ht="22.5" x14ac:dyDescent="0.25">
      <c r="A1901" s="5">
        <v>281</v>
      </c>
      <c r="B1901" s="6">
        <v>2015.1307999999999</v>
      </c>
      <c r="C1901" s="9" t="s">
        <v>138</v>
      </c>
      <c r="D1901" s="17" t="s">
        <v>3520</v>
      </c>
      <c r="E1901" s="17" t="s">
        <v>3401</v>
      </c>
      <c r="F1901" s="9" t="s">
        <v>3294</v>
      </c>
      <c r="G1901" s="9" t="s">
        <v>3294</v>
      </c>
      <c r="H1901" s="9" t="s">
        <v>76</v>
      </c>
      <c r="I1901" s="8" t="s">
        <v>50</v>
      </c>
      <c r="J1901" s="9" t="s">
        <v>77</v>
      </c>
      <c r="K1901" s="9" t="s">
        <v>188</v>
      </c>
      <c r="L1901" s="8" t="str">
        <f t="shared" si="58"/>
        <v>San Francisco_CA</v>
      </c>
      <c r="M1901" s="9" t="str">
        <f t="shared" si="59"/>
        <v>-122.419639587402_Design and Engineering</v>
      </c>
      <c r="N1901" s="9" t="s">
        <v>188</v>
      </c>
      <c r="O1901" s="5"/>
      <c r="P1901" s="5"/>
      <c r="Q1901">
        <f>VLOOKUP($L1901,LocID!$B$2:$I$966, 7, FALSE)</f>
        <v>-122.419639587402</v>
      </c>
      <c r="S1901"/>
    </row>
    <row r="1902" spans="1:19" ht="33" x14ac:dyDescent="0.25">
      <c r="A1902" s="5">
        <v>291</v>
      </c>
      <c r="B1902" s="6">
        <v>2015.1335999999999</v>
      </c>
      <c r="C1902" s="9" t="s">
        <v>138</v>
      </c>
      <c r="D1902" s="17" t="s">
        <v>3521</v>
      </c>
      <c r="E1902" s="17" t="s">
        <v>3522</v>
      </c>
      <c r="F1902" s="9" t="s">
        <v>3294</v>
      </c>
      <c r="G1902" s="9" t="s">
        <v>3294</v>
      </c>
      <c r="H1902" s="9" t="s">
        <v>76</v>
      </c>
      <c r="I1902" s="8" t="s">
        <v>50</v>
      </c>
      <c r="J1902" s="9" t="s">
        <v>77</v>
      </c>
      <c r="K1902" s="9" t="s">
        <v>26</v>
      </c>
      <c r="L1902" s="8" t="str">
        <f t="shared" si="58"/>
        <v>San Francisco_CA</v>
      </c>
      <c r="M1902" s="9" t="str">
        <f t="shared" si="59"/>
        <v>-122.419639587402_Parking and TDM</v>
      </c>
      <c r="N1902" s="9" t="s">
        <v>26</v>
      </c>
      <c r="O1902" s="5"/>
      <c r="P1902" s="5"/>
      <c r="Q1902">
        <f>VLOOKUP($L1902,LocID!$B$2:$I$966, 7, FALSE)</f>
        <v>-122.419639587402</v>
      </c>
      <c r="S1902"/>
    </row>
    <row r="1903" spans="1:19" ht="22.5" x14ac:dyDescent="0.25">
      <c r="A1903" s="5">
        <v>299</v>
      </c>
      <c r="B1903" s="6">
        <v>2015.15</v>
      </c>
      <c r="C1903" s="9" t="s">
        <v>138</v>
      </c>
      <c r="D1903" s="9" t="s">
        <v>2624</v>
      </c>
      <c r="E1903" s="9" t="s">
        <v>2625</v>
      </c>
      <c r="F1903" s="9" t="s">
        <v>3294</v>
      </c>
      <c r="G1903" s="9" t="s">
        <v>3294</v>
      </c>
      <c r="H1903" s="9" t="s">
        <v>76</v>
      </c>
      <c r="I1903" s="8" t="s">
        <v>50</v>
      </c>
      <c r="J1903" s="9" t="s">
        <v>77</v>
      </c>
      <c r="K1903" s="9" t="s">
        <v>188</v>
      </c>
      <c r="L1903" s="8" t="str">
        <f t="shared" si="58"/>
        <v>San Francisco_CA</v>
      </c>
      <c r="M1903" s="9" t="str">
        <f t="shared" si="59"/>
        <v>-122.419639587402_Design and Engineering</v>
      </c>
      <c r="N1903" s="9" t="s">
        <v>188</v>
      </c>
      <c r="O1903" s="5"/>
      <c r="P1903" s="5"/>
      <c r="Q1903">
        <f>VLOOKUP($L1903,LocID!$B$2:$I$966, 7, FALSE)</f>
        <v>-122.419639587402</v>
      </c>
      <c r="S1903"/>
    </row>
    <row r="1904" spans="1:19" ht="22.5" x14ac:dyDescent="0.25">
      <c r="A1904" s="5">
        <v>301</v>
      </c>
      <c r="B1904" s="6">
        <v>2015.1328000000001</v>
      </c>
      <c r="C1904" s="9" t="s">
        <v>138</v>
      </c>
      <c r="D1904" s="17" t="s">
        <v>3523</v>
      </c>
      <c r="E1904" s="17" t="s">
        <v>3483</v>
      </c>
      <c r="F1904" s="9" t="s">
        <v>3294</v>
      </c>
      <c r="G1904" s="9" t="s">
        <v>3294</v>
      </c>
      <c r="H1904" s="9" t="s">
        <v>76</v>
      </c>
      <c r="I1904" s="8" t="s">
        <v>50</v>
      </c>
      <c r="J1904" s="9" t="s">
        <v>77</v>
      </c>
      <c r="K1904" s="9" t="s">
        <v>188</v>
      </c>
      <c r="L1904" s="8" t="str">
        <f t="shared" si="58"/>
        <v>San Francisco_CA</v>
      </c>
      <c r="M1904" s="9" t="str">
        <f t="shared" si="59"/>
        <v>-122.419639587402_Design and Engineering</v>
      </c>
      <c r="N1904" s="9" t="s">
        <v>188</v>
      </c>
      <c r="O1904" s="5"/>
      <c r="P1904" s="5"/>
      <c r="Q1904">
        <f>VLOOKUP($L1904,LocID!$B$2:$I$966, 7, FALSE)</f>
        <v>-122.419639587402</v>
      </c>
      <c r="S1904"/>
    </row>
    <row r="1905" spans="1:19" ht="33" x14ac:dyDescent="0.25">
      <c r="A1905" s="5">
        <v>209</v>
      </c>
      <c r="B1905" s="6">
        <v>2015.1022</v>
      </c>
      <c r="C1905" s="9" t="s">
        <v>138</v>
      </c>
      <c r="D1905" s="17" t="s">
        <v>3524</v>
      </c>
      <c r="E1905" s="17" t="s">
        <v>3525</v>
      </c>
      <c r="F1905" s="9" t="s">
        <v>3294</v>
      </c>
      <c r="G1905" s="9" t="s">
        <v>3294</v>
      </c>
      <c r="H1905" s="9" t="s">
        <v>76</v>
      </c>
      <c r="I1905" s="9" t="s">
        <v>50</v>
      </c>
      <c r="J1905" s="9" t="s">
        <v>77</v>
      </c>
      <c r="K1905" s="9" t="s">
        <v>23</v>
      </c>
      <c r="L1905" s="8" t="str">
        <f t="shared" si="58"/>
        <v>San Francisco_CA</v>
      </c>
      <c r="M1905" s="9" t="str">
        <f t="shared" si="59"/>
        <v>-122.419639587402_Multimodal</v>
      </c>
      <c r="N1905" s="9" t="s">
        <v>23</v>
      </c>
      <c r="O1905" s="5"/>
      <c r="P1905" s="5"/>
      <c r="Q1905">
        <f>VLOOKUP($L1905,LocID!$B$2:$I$966, 7, FALSE)</f>
        <v>-122.419639587402</v>
      </c>
      <c r="S1905"/>
    </row>
    <row r="1906" spans="1:19" ht="33" x14ac:dyDescent="0.25">
      <c r="A1906" s="5">
        <v>1354</v>
      </c>
      <c r="B1906" s="6">
        <v>2011.6189999999999</v>
      </c>
      <c r="C1906" s="8" t="s">
        <v>409</v>
      </c>
      <c r="D1906" s="11" t="s">
        <v>3526</v>
      </c>
      <c r="E1906" s="8" t="s">
        <v>3527</v>
      </c>
      <c r="F1906" s="10" t="s">
        <v>3528</v>
      </c>
      <c r="G1906" s="10" t="s">
        <v>3528</v>
      </c>
      <c r="H1906" s="8" t="s">
        <v>76</v>
      </c>
      <c r="I1906" s="8" t="s">
        <v>50</v>
      </c>
      <c r="J1906" s="8" t="s">
        <v>77</v>
      </c>
      <c r="K1906" s="8" t="s">
        <v>23</v>
      </c>
      <c r="L1906" s="8" t="str">
        <f t="shared" si="58"/>
        <v>San Joaquin_CA</v>
      </c>
      <c r="M1906" s="9" t="str">
        <f t="shared" si="59"/>
        <v>-119.859977722167_Multimodal</v>
      </c>
      <c r="N1906" s="8" t="s">
        <v>23</v>
      </c>
      <c r="O1906" s="5"/>
      <c r="P1906" s="5"/>
      <c r="Q1906">
        <f>VLOOKUP($L1906,LocID!$B$2:$I$966, 7, FALSE)</f>
        <v>-119.859977722167</v>
      </c>
      <c r="S1906"/>
    </row>
    <row r="1907" spans="1:19" ht="33" x14ac:dyDescent="0.25">
      <c r="A1907" s="5">
        <v>410</v>
      </c>
      <c r="B1907" s="6">
        <v>2006.3779999999999</v>
      </c>
      <c r="C1907" s="8">
        <v>2007</v>
      </c>
      <c r="D1907" s="8" t="s">
        <v>3529</v>
      </c>
      <c r="E1907" s="8" t="s">
        <v>3530</v>
      </c>
      <c r="F1907" s="10" t="s">
        <v>3531</v>
      </c>
      <c r="G1907" s="10" t="s">
        <v>3531</v>
      </c>
      <c r="H1907" s="8" t="s">
        <v>76</v>
      </c>
      <c r="I1907" s="8" t="s">
        <v>50</v>
      </c>
      <c r="J1907" s="10" t="s">
        <v>77</v>
      </c>
      <c r="K1907" s="8" t="s">
        <v>23</v>
      </c>
      <c r="L1907" s="8" t="str">
        <f t="shared" si="58"/>
        <v>San Jose_CA</v>
      </c>
      <c r="M1907" s="9" t="str">
        <f t="shared" si="59"/>
        <v>-121.885566711425_Multimodal</v>
      </c>
      <c r="N1907" s="8" t="s">
        <v>23</v>
      </c>
      <c r="O1907" s="5"/>
      <c r="P1907" s="5"/>
      <c r="Q1907">
        <f>VLOOKUP($L1907,LocID!$B$2:$I$966, 7, FALSE)</f>
        <v>-121.885566711425</v>
      </c>
      <c r="S1907"/>
    </row>
    <row r="1908" spans="1:19" ht="33" x14ac:dyDescent="0.25">
      <c r="A1908" s="5">
        <v>511</v>
      </c>
      <c r="B1908" s="6">
        <v>2007.413</v>
      </c>
      <c r="C1908" s="8" t="s">
        <v>535</v>
      </c>
      <c r="D1908" s="11" t="s">
        <v>3532</v>
      </c>
      <c r="E1908" s="11" t="s">
        <v>3533</v>
      </c>
      <c r="F1908" s="10" t="s">
        <v>3531</v>
      </c>
      <c r="G1908" s="10" t="s">
        <v>3531</v>
      </c>
      <c r="H1908" s="11" t="s">
        <v>76</v>
      </c>
      <c r="I1908" s="8" t="s">
        <v>50</v>
      </c>
      <c r="J1908" s="11" t="s">
        <v>77</v>
      </c>
      <c r="K1908" s="11" t="s">
        <v>26</v>
      </c>
      <c r="L1908" s="8" t="str">
        <f t="shared" si="58"/>
        <v>San Jose_CA</v>
      </c>
      <c r="M1908" s="9" t="str">
        <f t="shared" si="59"/>
        <v>-121.885566711425_Parking and TDM</v>
      </c>
      <c r="N1908" s="11" t="s">
        <v>26</v>
      </c>
      <c r="O1908" s="5"/>
      <c r="P1908" s="5"/>
      <c r="Q1908">
        <f>VLOOKUP($L1908,LocID!$B$2:$I$966, 7, FALSE)</f>
        <v>-121.885566711425</v>
      </c>
      <c r="S1908"/>
    </row>
    <row r="1909" spans="1:19" x14ac:dyDescent="0.25">
      <c r="A1909" s="5">
        <v>636</v>
      </c>
      <c r="B1909" s="6">
        <v>2008.0509999999999</v>
      </c>
      <c r="C1909" s="8" t="s">
        <v>29</v>
      </c>
      <c r="D1909" s="11" t="s">
        <v>3534</v>
      </c>
      <c r="E1909" s="8" t="s">
        <v>3535</v>
      </c>
      <c r="F1909" s="10" t="s">
        <v>3531</v>
      </c>
      <c r="G1909" s="10" t="s">
        <v>3531</v>
      </c>
      <c r="H1909" s="8" t="s">
        <v>76</v>
      </c>
      <c r="I1909" s="8" t="s">
        <v>50</v>
      </c>
      <c r="J1909" s="8" t="s">
        <v>77</v>
      </c>
      <c r="K1909" s="8" t="s">
        <v>52</v>
      </c>
      <c r="L1909" s="8" t="str">
        <f t="shared" si="58"/>
        <v>San Jose_CA</v>
      </c>
      <c r="M1909" s="9" t="str">
        <f t="shared" si="59"/>
        <v>-121.885566711425_Transit</v>
      </c>
      <c r="N1909" s="8" t="s">
        <v>52</v>
      </c>
      <c r="O1909" s="5"/>
      <c r="P1909" s="5"/>
      <c r="Q1909">
        <f>VLOOKUP($L1909,LocID!$B$2:$I$966, 7, FALSE)</f>
        <v>-121.885566711425</v>
      </c>
      <c r="S1909"/>
    </row>
    <row r="1910" spans="1:19" ht="33" x14ac:dyDescent="0.25">
      <c r="A1910" s="5">
        <v>788</v>
      </c>
      <c r="B1910" s="6">
        <v>2009.0509999999999</v>
      </c>
      <c r="C1910" s="8" t="s">
        <v>39</v>
      </c>
      <c r="D1910" s="11" t="s">
        <v>3161</v>
      </c>
      <c r="E1910" s="8" t="s">
        <v>3536</v>
      </c>
      <c r="F1910" s="10" t="s">
        <v>3531</v>
      </c>
      <c r="G1910" s="10" t="s">
        <v>3531</v>
      </c>
      <c r="H1910" s="8" t="s">
        <v>76</v>
      </c>
      <c r="I1910" s="8" t="s">
        <v>50</v>
      </c>
      <c r="J1910" s="8" t="s">
        <v>77</v>
      </c>
      <c r="K1910" s="8" t="s">
        <v>23</v>
      </c>
      <c r="L1910" s="8" t="str">
        <f t="shared" si="58"/>
        <v>San Jose_CA</v>
      </c>
      <c r="M1910" s="9" t="str">
        <f t="shared" si="59"/>
        <v>-121.885566711425_Multimodal</v>
      </c>
      <c r="N1910" s="8" t="s">
        <v>23</v>
      </c>
      <c r="O1910" s="5"/>
      <c r="P1910" s="5"/>
      <c r="Q1910">
        <f>VLOOKUP($L1910,LocID!$B$2:$I$966, 7, FALSE)</f>
        <v>-121.885566711425</v>
      </c>
      <c r="S1910"/>
    </row>
    <row r="1911" spans="1:19" x14ac:dyDescent="0.25">
      <c r="A1911" s="5">
        <v>868</v>
      </c>
      <c r="B1911" s="6">
        <v>2009.12</v>
      </c>
      <c r="C1911" s="8" t="s">
        <v>41</v>
      </c>
      <c r="D1911" s="11" t="s">
        <v>3537</v>
      </c>
      <c r="E1911" s="8" t="s">
        <v>3536</v>
      </c>
      <c r="F1911" s="10" t="s">
        <v>3531</v>
      </c>
      <c r="G1911" s="10" t="s">
        <v>3531</v>
      </c>
      <c r="H1911" s="8" t="s">
        <v>76</v>
      </c>
      <c r="I1911" s="8" t="s">
        <v>50</v>
      </c>
      <c r="J1911" s="8" t="s">
        <v>77</v>
      </c>
      <c r="K1911" s="8" t="s">
        <v>52</v>
      </c>
      <c r="L1911" s="8" t="str">
        <f t="shared" si="58"/>
        <v>San Jose_CA</v>
      </c>
      <c r="M1911" s="9" t="str">
        <f t="shared" si="59"/>
        <v>-121.885566711425_Transit</v>
      </c>
      <c r="N1911" s="8" t="s">
        <v>52</v>
      </c>
      <c r="O1911" s="5"/>
      <c r="P1911" s="5"/>
      <c r="Q1911">
        <f>VLOOKUP($L1911,LocID!$B$2:$I$966, 7, FALSE)</f>
        <v>-121.885566711425</v>
      </c>
      <c r="S1911"/>
    </row>
    <row r="1912" spans="1:19" x14ac:dyDescent="0.25">
      <c r="A1912" s="5">
        <v>1002</v>
      </c>
      <c r="B1912" s="6">
        <v>2010.0129999999999</v>
      </c>
      <c r="C1912" s="8" t="s">
        <v>82</v>
      </c>
      <c r="D1912" s="11" t="s">
        <v>3538</v>
      </c>
      <c r="E1912" s="8" t="s">
        <v>2704</v>
      </c>
      <c r="F1912" s="10" t="s">
        <v>3531</v>
      </c>
      <c r="G1912" s="10" t="s">
        <v>3531</v>
      </c>
      <c r="H1912" s="8" t="s">
        <v>76</v>
      </c>
      <c r="I1912" s="8" t="s">
        <v>50</v>
      </c>
      <c r="J1912" s="8" t="s">
        <v>77</v>
      </c>
      <c r="K1912" s="8" t="s">
        <v>52</v>
      </c>
      <c r="L1912" s="8" t="str">
        <f t="shared" si="58"/>
        <v>San Jose_CA</v>
      </c>
      <c r="M1912" s="9" t="str">
        <f t="shared" si="59"/>
        <v>-121.885566711425_Transit</v>
      </c>
      <c r="N1912" s="8" t="s">
        <v>52</v>
      </c>
      <c r="O1912" s="5"/>
      <c r="P1912" s="5"/>
      <c r="Q1912">
        <f>VLOOKUP($L1912,LocID!$B$2:$I$966, 7, FALSE)</f>
        <v>-121.885566711425</v>
      </c>
      <c r="S1912"/>
    </row>
    <row r="1913" spans="1:19" ht="33" x14ac:dyDescent="0.25">
      <c r="A1913" s="5">
        <v>1017</v>
      </c>
      <c r="B1913" s="6">
        <v>2010.49</v>
      </c>
      <c r="C1913" s="8" t="s">
        <v>68</v>
      </c>
      <c r="D1913" s="11" t="s">
        <v>3539</v>
      </c>
      <c r="E1913" s="8" t="s">
        <v>3540</v>
      </c>
      <c r="F1913" s="10" t="s">
        <v>3531</v>
      </c>
      <c r="G1913" s="10" t="s">
        <v>3531</v>
      </c>
      <c r="H1913" s="8" t="s">
        <v>76</v>
      </c>
      <c r="I1913" s="8" t="s">
        <v>50</v>
      </c>
      <c r="J1913" s="8" t="s">
        <v>77</v>
      </c>
      <c r="K1913" s="8" t="s">
        <v>26</v>
      </c>
      <c r="L1913" s="8" t="str">
        <f t="shared" si="58"/>
        <v>San Jose_CA</v>
      </c>
      <c r="M1913" s="9" t="str">
        <f t="shared" si="59"/>
        <v>-121.885566711425_Parking and TDM</v>
      </c>
      <c r="N1913" s="8" t="s">
        <v>26</v>
      </c>
      <c r="O1913" s="5"/>
      <c r="P1913" s="5"/>
      <c r="Q1913">
        <f>VLOOKUP($L1913,LocID!$B$2:$I$966, 7, FALSE)</f>
        <v>-121.885566711425</v>
      </c>
      <c r="S1913"/>
    </row>
    <row r="1914" spans="1:19" ht="33" x14ac:dyDescent="0.25">
      <c r="A1914" s="5">
        <v>1078</v>
      </c>
      <c r="B1914" s="6">
        <v>2010.1310000000001</v>
      </c>
      <c r="C1914" s="8" t="s">
        <v>68</v>
      </c>
      <c r="D1914" s="11" t="s">
        <v>3541</v>
      </c>
      <c r="E1914" s="8" t="s">
        <v>3542</v>
      </c>
      <c r="F1914" s="10" t="s">
        <v>3531</v>
      </c>
      <c r="G1914" s="10" t="s">
        <v>3531</v>
      </c>
      <c r="H1914" s="8" t="s">
        <v>76</v>
      </c>
      <c r="I1914" s="8" t="s">
        <v>50</v>
      </c>
      <c r="J1914" s="8" t="s">
        <v>77</v>
      </c>
      <c r="K1914" s="10" t="s">
        <v>23</v>
      </c>
      <c r="L1914" s="8" t="str">
        <f t="shared" si="58"/>
        <v>San Jose_CA</v>
      </c>
      <c r="M1914" s="9" t="str">
        <f t="shared" si="59"/>
        <v>-121.885566711425_Multimodal</v>
      </c>
      <c r="N1914" s="10" t="s">
        <v>23</v>
      </c>
      <c r="O1914" s="5"/>
      <c r="P1914" s="5"/>
      <c r="Q1914">
        <f>VLOOKUP($L1914,LocID!$B$2:$I$966, 7, FALSE)</f>
        <v>-121.885566711425</v>
      </c>
      <c r="S1914"/>
    </row>
    <row r="1915" spans="1:19" ht="33" x14ac:dyDescent="0.25">
      <c r="A1915" s="5">
        <v>1349</v>
      </c>
      <c r="B1915" s="6">
        <v>2011.5619999999999</v>
      </c>
      <c r="C1915" s="8" t="s">
        <v>409</v>
      </c>
      <c r="D1915" s="11" t="s">
        <v>3543</v>
      </c>
      <c r="E1915" s="8" t="s">
        <v>3544</v>
      </c>
      <c r="F1915" s="10" t="s">
        <v>3531</v>
      </c>
      <c r="G1915" s="10" t="s">
        <v>3531</v>
      </c>
      <c r="H1915" s="8" t="s">
        <v>76</v>
      </c>
      <c r="I1915" s="8" t="s">
        <v>50</v>
      </c>
      <c r="J1915" s="8" t="s">
        <v>77</v>
      </c>
      <c r="K1915" s="8" t="s">
        <v>23</v>
      </c>
      <c r="L1915" s="8" t="str">
        <f t="shared" si="58"/>
        <v>San Jose_CA</v>
      </c>
      <c r="M1915" s="9" t="str">
        <f t="shared" si="59"/>
        <v>-121.885566711425_Multimodal</v>
      </c>
      <c r="N1915" s="8" t="s">
        <v>23</v>
      </c>
      <c r="O1915" s="5"/>
      <c r="P1915" s="5"/>
      <c r="Q1915">
        <f>VLOOKUP($L1915,LocID!$B$2:$I$966, 7, FALSE)</f>
        <v>-121.885566711425</v>
      </c>
      <c r="S1915"/>
    </row>
    <row r="1916" spans="1:19" ht="33" x14ac:dyDescent="0.25">
      <c r="A1916" s="5">
        <v>1448</v>
      </c>
      <c r="B1916" s="6">
        <v>2011.797</v>
      </c>
      <c r="C1916" s="8" t="s">
        <v>233</v>
      </c>
      <c r="D1916" s="11" t="s">
        <v>3545</v>
      </c>
      <c r="E1916" s="8" t="s">
        <v>3546</v>
      </c>
      <c r="F1916" s="10" t="s">
        <v>3531</v>
      </c>
      <c r="G1916" s="10" t="s">
        <v>3531</v>
      </c>
      <c r="H1916" s="8" t="s">
        <v>76</v>
      </c>
      <c r="I1916" s="8" t="s">
        <v>50</v>
      </c>
      <c r="J1916" s="8" t="s">
        <v>77</v>
      </c>
      <c r="K1916" s="8" t="s">
        <v>26</v>
      </c>
      <c r="L1916" s="8" t="str">
        <f t="shared" si="58"/>
        <v>San Jose_CA</v>
      </c>
      <c r="M1916" s="9" t="str">
        <f t="shared" si="59"/>
        <v>-121.885566711425_Parking and TDM</v>
      </c>
      <c r="N1916" s="8" t="s">
        <v>26</v>
      </c>
      <c r="O1916" s="5"/>
      <c r="P1916" s="5"/>
      <c r="Q1916">
        <f>VLOOKUP($L1916,LocID!$B$2:$I$966, 7, FALSE)</f>
        <v>-121.885566711425</v>
      </c>
      <c r="S1916"/>
    </row>
    <row r="1917" spans="1:19" ht="33" x14ac:dyDescent="0.25">
      <c r="A1917" s="5">
        <v>1519</v>
      </c>
      <c r="B1917" s="6">
        <v>2011.7170000000001</v>
      </c>
      <c r="C1917" s="8" t="s">
        <v>147</v>
      </c>
      <c r="D1917" s="8" t="s">
        <v>3547</v>
      </c>
      <c r="E1917" s="8" t="s">
        <v>3548</v>
      </c>
      <c r="F1917" s="10" t="s">
        <v>3531</v>
      </c>
      <c r="G1917" s="10" t="s">
        <v>3531</v>
      </c>
      <c r="H1917" s="8" t="s">
        <v>76</v>
      </c>
      <c r="I1917" s="8" t="s">
        <v>50</v>
      </c>
      <c r="J1917" s="8" t="s">
        <v>77</v>
      </c>
      <c r="K1917" s="8" t="s">
        <v>23</v>
      </c>
      <c r="L1917" s="8" t="str">
        <f t="shared" si="58"/>
        <v>San Jose_CA</v>
      </c>
      <c r="M1917" s="9" t="str">
        <f t="shared" si="59"/>
        <v>-121.885566711425_Multimodal</v>
      </c>
      <c r="N1917" s="8" t="s">
        <v>23</v>
      </c>
      <c r="O1917" s="5"/>
      <c r="P1917" s="5"/>
      <c r="Q1917">
        <f>VLOOKUP($L1917,LocID!$B$2:$I$966, 7, FALSE)</f>
        <v>-121.885566711425</v>
      </c>
      <c r="S1917"/>
    </row>
    <row r="1918" spans="1:19" ht="33" x14ac:dyDescent="0.25">
      <c r="A1918" s="5">
        <v>1618</v>
      </c>
      <c r="B1918" s="6">
        <v>2012.3520000000001</v>
      </c>
      <c r="C1918" s="8" t="s">
        <v>110</v>
      </c>
      <c r="D1918" s="8" t="s">
        <v>3549</v>
      </c>
      <c r="E1918" s="8" t="s">
        <v>2704</v>
      </c>
      <c r="F1918" s="8" t="s">
        <v>3531</v>
      </c>
      <c r="G1918" s="8" t="s">
        <v>3531</v>
      </c>
      <c r="H1918" s="8" t="s">
        <v>76</v>
      </c>
      <c r="I1918" s="8" t="s">
        <v>50</v>
      </c>
      <c r="J1918" s="8" t="s">
        <v>77</v>
      </c>
      <c r="K1918" s="8" t="s">
        <v>23</v>
      </c>
      <c r="L1918" s="8" t="str">
        <f t="shared" si="58"/>
        <v>San Jose_CA</v>
      </c>
      <c r="M1918" s="9" t="str">
        <f t="shared" si="59"/>
        <v>-121.885566711425_Multimodal</v>
      </c>
      <c r="N1918" s="8" t="s">
        <v>23</v>
      </c>
      <c r="O1918" s="5"/>
      <c r="P1918" s="5"/>
      <c r="Q1918">
        <f>VLOOKUP($L1918,LocID!$B$2:$I$966, 7, FALSE)</f>
        <v>-121.885566711425</v>
      </c>
      <c r="S1918"/>
    </row>
    <row r="1919" spans="1:19" x14ac:dyDescent="0.25">
      <c r="A1919" s="5">
        <v>1794</v>
      </c>
      <c r="B1919" s="6">
        <v>2012.59</v>
      </c>
      <c r="C1919" s="12" t="s">
        <v>90</v>
      </c>
      <c r="D1919" s="12" t="s">
        <v>3550</v>
      </c>
      <c r="E1919" s="12" t="s">
        <v>2704</v>
      </c>
      <c r="F1919" s="12" t="s">
        <v>3531</v>
      </c>
      <c r="G1919" s="12" t="s">
        <v>3531</v>
      </c>
      <c r="H1919" s="12" t="s">
        <v>76</v>
      </c>
      <c r="I1919" s="8" t="s">
        <v>50</v>
      </c>
      <c r="J1919" s="12" t="s">
        <v>77</v>
      </c>
      <c r="K1919" s="12" t="s">
        <v>52</v>
      </c>
      <c r="L1919" s="8" t="str">
        <f t="shared" si="58"/>
        <v>San Jose_CA</v>
      </c>
      <c r="M1919" s="9" t="str">
        <f t="shared" si="59"/>
        <v>-121.885566711425_Transit</v>
      </c>
      <c r="N1919" s="12" t="s">
        <v>52</v>
      </c>
      <c r="O1919" s="5"/>
      <c r="P1919" s="5"/>
      <c r="Q1919">
        <f>VLOOKUP($L1919,LocID!$B$2:$I$966, 7, FALSE)</f>
        <v>-121.885566711425</v>
      </c>
      <c r="S1919"/>
    </row>
    <row r="1920" spans="1:19" ht="33" x14ac:dyDescent="0.25">
      <c r="A1920" s="5">
        <v>1909</v>
      </c>
      <c r="B1920" s="6">
        <v>2013.0269000000001</v>
      </c>
      <c r="C1920" s="12" t="s">
        <v>246</v>
      </c>
      <c r="D1920" s="12" t="s">
        <v>3551</v>
      </c>
      <c r="E1920" s="8" t="s">
        <v>3552</v>
      </c>
      <c r="F1920" s="12" t="s">
        <v>3531</v>
      </c>
      <c r="G1920" s="12" t="s">
        <v>3531</v>
      </c>
      <c r="H1920" s="8" t="s">
        <v>76</v>
      </c>
      <c r="I1920" s="8" t="s">
        <v>50</v>
      </c>
      <c r="J1920" s="8" t="s">
        <v>77</v>
      </c>
      <c r="K1920" s="12" t="s">
        <v>23</v>
      </c>
      <c r="L1920" s="8" t="str">
        <f t="shared" si="58"/>
        <v>San Jose_CA</v>
      </c>
      <c r="M1920" s="9" t="str">
        <f t="shared" si="59"/>
        <v>-121.885566711425_Multimodal</v>
      </c>
      <c r="N1920" s="12" t="s">
        <v>23</v>
      </c>
      <c r="O1920" s="5"/>
      <c r="P1920" s="5"/>
      <c r="Q1920">
        <f>VLOOKUP($L1920,LocID!$B$2:$I$966, 7, FALSE)</f>
        <v>-121.885566711425</v>
      </c>
      <c r="S1920"/>
    </row>
    <row r="1921" spans="1:19" ht="33" x14ac:dyDescent="0.25">
      <c r="A1921" s="5">
        <v>1929</v>
      </c>
      <c r="B1921" s="6">
        <v>2013.0188000000001</v>
      </c>
      <c r="C1921" s="12" t="s">
        <v>246</v>
      </c>
      <c r="D1921" s="12" t="s">
        <v>3553</v>
      </c>
      <c r="E1921" s="15" t="s">
        <v>3533</v>
      </c>
      <c r="F1921" s="15" t="s">
        <v>3531</v>
      </c>
      <c r="G1921" s="15" t="s">
        <v>3531</v>
      </c>
      <c r="H1921" s="15" t="s">
        <v>76</v>
      </c>
      <c r="I1921" s="8" t="s">
        <v>50</v>
      </c>
      <c r="J1921" s="15" t="s">
        <v>77</v>
      </c>
      <c r="K1921" s="12" t="s">
        <v>23</v>
      </c>
      <c r="L1921" s="8" t="str">
        <f t="shared" si="58"/>
        <v>San Jose_CA</v>
      </c>
      <c r="M1921" s="9" t="str">
        <f t="shared" si="59"/>
        <v>-121.885566711425_Multimodal</v>
      </c>
      <c r="N1921" s="12" t="s">
        <v>23</v>
      </c>
      <c r="O1921" s="5"/>
      <c r="P1921" s="5"/>
      <c r="Q1921">
        <f>VLOOKUP($L1921,LocID!$B$2:$I$966, 7, FALSE)</f>
        <v>-121.885566711425</v>
      </c>
      <c r="S1921"/>
    </row>
    <row r="1922" spans="1:19" ht="33" x14ac:dyDescent="0.25">
      <c r="A1922" s="5">
        <v>2042</v>
      </c>
      <c r="B1922" s="6">
        <v>2013.0599</v>
      </c>
      <c r="C1922" s="8" t="s">
        <v>65</v>
      </c>
      <c r="D1922" s="8" t="s">
        <v>3554</v>
      </c>
      <c r="E1922" s="8" t="s">
        <v>3555</v>
      </c>
      <c r="F1922" s="8" t="s">
        <v>3531</v>
      </c>
      <c r="G1922" s="8" t="s">
        <v>3531</v>
      </c>
      <c r="H1922" s="8" t="s">
        <v>76</v>
      </c>
      <c r="I1922" s="8" t="s">
        <v>50</v>
      </c>
      <c r="J1922" s="8" t="s">
        <v>77</v>
      </c>
      <c r="K1922" s="12" t="s">
        <v>23</v>
      </c>
      <c r="L1922" s="8" t="str">
        <f t="shared" ref="L1922:L1985" si="60">IF(H1922="INT", G1922&amp;"_"&amp;I1922,  G1922&amp;"_"&amp;H1922)</f>
        <v>San Jose_CA</v>
      </c>
      <c r="M1922" s="9" t="str">
        <f t="shared" ref="M1922:M1985" si="61">Q1922&amp;"_"&amp;N1922</f>
        <v>-121.885566711425_Multimodal</v>
      </c>
      <c r="N1922" s="12" t="s">
        <v>23</v>
      </c>
      <c r="O1922" s="5"/>
      <c r="P1922" s="5"/>
      <c r="Q1922">
        <f>VLOOKUP($L1922,LocID!$B$2:$I$966, 7, FALSE)</f>
        <v>-121.885566711425</v>
      </c>
      <c r="S1922"/>
    </row>
    <row r="1923" spans="1:19" x14ac:dyDescent="0.25">
      <c r="A1923" s="5">
        <v>2117</v>
      </c>
      <c r="B1923" s="6">
        <v>2013.0706</v>
      </c>
      <c r="C1923" s="8" t="s">
        <v>112</v>
      </c>
      <c r="D1923" s="8" t="s">
        <v>3556</v>
      </c>
      <c r="E1923" s="8" t="s">
        <v>2704</v>
      </c>
      <c r="F1923" s="8" t="s">
        <v>3531</v>
      </c>
      <c r="G1923" s="8" t="s">
        <v>3531</v>
      </c>
      <c r="H1923" s="8" t="s">
        <v>76</v>
      </c>
      <c r="I1923" s="8" t="s">
        <v>50</v>
      </c>
      <c r="J1923" s="8" t="s">
        <v>77</v>
      </c>
      <c r="K1923" s="12" t="s">
        <v>52</v>
      </c>
      <c r="L1923" s="8" t="str">
        <f t="shared" si="60"/>
        <v>San Jose_CA</v>
      </c>
      <c r="M1923" s="9" t="str">
        <f t="shared" si="61"/>
        <v>-121.885566711425_Transit</v>
      </c>
      <c r="N1923" s="12" t="s">
        <v>52</v>
      </c>
      <c r="O1923" s="5"/>
      <c r="P1923" s="5"/>
      <c r="Q1923">
        <f>VLOOKUP($L1923,LocID!$B$2:$I$966, 7, FALSE)</f>
        <v>-121.885566711425</v>
      </c>
      <c r="S1923"/>
    </row>
    <row r="1924" spans="1:19" x14ac:dyDescent="0.25">
      <c r="A1924" s="5">
        <v>2244</v>
      </c>
      <c r="B1924" s="6">
        <v>2013.1042</v>
      </c>
      <c r="C1924" s="8" t="s">
        <v>115</v>
      </c>
      <c r="D1924" s="8" t="s">
        <v>3557</v>
      </c>
      <c r="E1924" s="8" t="s">
        <v>2704</v>
      </c>
      <c r="F1924" s="8" t="s">
        <v>3531</v>
      </c>
      <c r="G1924" s="8" t="s">
        <v>3531</v>
      </c>
      <c r="H1924" s="8" t="s">
        <v>76</v>
      </c>
      <c r="I1924" s="8" t="s">
        <v>50</v>
      </c>
      <c r="J1924" s="8" t="s">
        <v>77</v>
      </c>
      <c r="K1924" s="12" t="s">
        <v>52</v>
      </c>
      <c r="L1924" s="8" t="str">
        <f t="shared" si="60"/>
        <v>San Jose_CA</v>
      </c>
      <c r="M1924" s="9" t="str">
        <f t="shared" si="61"/>
        <v>-121.885566711425_Transit</v>
      </c>
      <c r="N1924" s="12" t="s">
        <v>52</v>
      </c>
      <c r="O1924" s="5"/>
      <c r="P1924" s="5"/>
      <c r="Q1924">
        <f>VLOOKUP($L1924,LocID!$B$2:$I$966, 7, FALSE)</f>
        <v>-121.885566711425</v>
      </c>
      <c r="S1924"/>
    </row>
    <row r="1925" spans="1:19" ht="33" x14ac:dyDescent="0.25">
      <c r="A1925" s="5">
        <v>20</v>
      </c>
      <c r="B1925" s="6">
        <v>2015.0026</v>
      </c>
      <c r="C1925" s="22" t="s">
        <v>253</v>
      </c>
      <c r="D1925" s="16" t="s">
        <v>3558</v>
      </c>
      <c r="E1925" s="16" t="s">
        <v>2704</v>
      </c>
      <c r="F1925" s="8" t="s">
        <v>3531</v>
      </c>
      <c r="G1925" s="8" t="s">
        <v>3531</v>
      </c>
      <c r="H1925" s="19" t="s">
        <v>76</v>
      </c>
      <c r="I1925" s="8" t="s">
        <v>50</v>
      </c>
      <c r="J1925" s="19" t="s">
        <v>77</v>
      </c>
      <c r="K1925" s="19" t="s">
        <v>23</v>
      </c>
      <c r="L1925" s="8" t="str">
        <f t="shared" si="60"/>
        <v>San Jose_CA</v>
      </c>
      <c r="M1925" s="9" t="str">
        <f t="shared" si="61"/>
        <v>-121.885566711425_Multimodal</v>
      </c>
      <c r="N1925" s="19" t="s">
        <v>23</v>
      </c>
      <c r="O1925" s="5"/>
      <c r="P1925" s="5"/>
      <c r="Q1925">
        <f>VLOOKUP($L1925,LocID!$B$2:$I$966, 7, FALSE)</f>
        <v>-121.885566711425</v>
      </c>
      <c r="S1925"/>
    </row>
    <row r="1926" spans="1:19" ht="33" x14ac:dyDescent="0.25">
      <c r="A1926" s="5">
        <v>40</v>
      </c>
      <c r="B1926" s="6">
        <v>2015.0108</v>
      </c>
      <c r="C1926" s="9" t="s">
        <v>306</v>
      </c>
      <c r="D1926" s="8" t="s">
        <v>3559</v>
      </c>
      <c r="E1926" s="8" t="s">
        <v>3536</v>
      </c>
      <c r="F1926" s="8" t="s">
        <v>3531</v>
      </c>
      <c r="G1926" s="8" t="s">
        <v>3531</v>
      </c>
      <c r="H1926" s="8" t="s">
        <v>76</v>
      </c>
      <c r="I1926" s="8" t="s">
        <v>50</v>
      </c>
      <c r="J1926" s="8" t="s">
        <v>77</v>
      </c>
      <c r="K1926" s="19" t="s">
        <v>26</v>
      </c>
      <c r="L1926" s="8" t="str">
        <f t="shared" si="60"/>
        <v>San Jose_CA</v>
      </c>
      <c r="M1926" s="9" t="str">
        <f t="shared" si="61"/>
        <v>-121.885566711425_Parking and TDM</v>
      </c>
      <c r="N1926" s="19" t="s">
        <v>26</v>
      </c>
      <c r="O1926" s="5"/>
      <c r="P1926" s="5"/>
      <c r="Q1926">
        <f>VLOOKUP($L1926,LocID!$B$2:$I$966, 7, FALSE)</f>
        <v>-121.885566711425</v>
      </c>
      <c r="S1926"/>
    </row>
    <row r="1927" spans="1:19" ht="22.5" x14ac:dyDescent="0.25">
      <c r="A1927" s="5">
        <v>105</v>
      </c>
      <c r="B1927" s="6">
        <v>2015.0464999999999</v>
      </c>
      <c r="C1927" s="9" t="s">
        <v>138</v>
      </c>
      <c r="D1927" s="17" t="s">
        <v>3560</v>
      </c>
      <c r="E1927" s="17" t="s">
        <v>3533</v>
      </c>
      <c r="F1927" s="8" t="s">
        <v>3531</v>
      </c>
      <c r="G1927" s="8" t="s">
        <v>3531</v>
      </c>
      <c r="H1927" s="8" t="s">
        <v>76</v>
      </c>
      <c r="I1927" s="8" t="s">
        <v>50</v>
      </c>
      <c r="J1927" s="8" t="s">
        <v>77</v>
      </c>
      <c r="K1927" s="8" t="s">
        <v>188</v>
      </c>
      <c r="L1927" s="8" t="str">
        <f t="shared" si="60"/>
        <v>San Jose_CA</v>
      </c>
      <c r="M1927" s="9" t="str">
        <f t="shared" si="61"/>
        <v>-121.885566711425_Design and Engineering</v>
      </c>
      <c r="N1927" s="8" t="s">
        <v>188</v>
      </c>
      <c r="O1927" s="5"/>
      <c r="P1927" s="5"/>
      <c r="Q1927">
        <f>VLOOKUP($L1927,LocID!$B$2:$I$966, 7, FALSE)</f>
        <v>-121.885566711425</v>
      </c>
      <c r="S1927"/>
    </row>
    <row r="1928" spans="1:19" ht="33" x14ac:dyDescent="0.25">
      <c r="A1928" s="5">
        <v>106</v>
      </c>
      <c r="B1928" s="6">
        <v>2015.0564999999999</v>
      </c>
      <c r="C1928" s="9" t="s">
        <v>138</v>
      </c>
      <c r="D1928" s="17" t="s">
        <v>3561</v>
      </c>
      <c r="E1928" s="17" t="s">
        <v>3533</v>
      </c>
      <c r="F1928" s="8" t="s">
        <v>3531</v>
      </c>
      <c r="G1928" s="8" t="s">
        <v>3531</v>
      </c>
      <c r="H1928" s="8" t="s">
        <v>76</v>
      </c>
      <c r="I1928" s="8" t="s">
        <v>50</v>
      </c>
      <c r="J1928" s="8" t="s">
        <v>77</v>
      </c>
      <c r="K1928" s="19" t="s">
        <v>23</v>
      </c>
      <c r="L1928" s="8" t="str">
        <f t="shared" si="60"/>
        <v>San Jose_CA</v>
      </c>
      <c r="M1928" s="9" t="str">
        <f t="shared" si="61"/>
        <v>-121.885566711425_Multimodal</v>
      </c>
      <c r="N1928" s="19" t="s">
        <v>23</v>
      </c>
      <c r="O1928" s="5"/>
      <c r="P1928" s="5"/>
      <c r="Q1928">
        <f>VLOOKUP($L1928,LocID!$B$2:$I$966, 7, FALSE)</f>
        <v>-121.885566711425</v>
      </c>
      <c r="S1928"/>
    </row>
    <row r="1929" spans="1:19" ht="22.5" x14ac:dyDescent="0.25">
      <c r="A1929" s="5">
        <v>124</v>
      </c>
      <c r="B1929" s="6">
        <v>2015.0617999999999</v>
      </c>
      <c r="C1929" s="9" t="s">
        <v>138</v>
      </c>
      <c r="D1929" s="17" t="s">
        <v>3562</v>
      </c>
      <c r="E1929" s="17" t="s">
        <v>3563</v>
      </c>
      <c r="F1929" s="19" t="s">
        <v>3531</v>
      </c>
      <c r="G1929" s="19" t="s">
        <v>3531</v>
      </c>
      <c r="H1929" s="19" t="s">
        <v>76</v>
      </c>
      <c r="I1929" s="8" t="s">
        <v>50</v>
      </c>
      <c r="J1929" s="8" t="s">
        <v>77</v>
      </c>
      <c r="K1929" s="19" t="s">
        <v>188</v>
      </c>
      <c r="L1929" s="8" t="str">
        <f t="shared" si="60"/>
        <v>San Jose_CA</v>
      </c>
      <c r="M1929" s="9" t="str">
        <f t="shared" si="61"/>
        <v>-121.885566711425_Design and Engineering</v>
      </c>
      <c r="N1929" s="19" t="s">
        <v>188</v>
      </c>
      <c r="O1929" s="5"/>
      <c r="P1929" s="5"/>
      <c r="Q1929">
        <f>VLOOKUP($L1929,LocID!$B$2:$I$966, 7, FALSE)</f>
        <v>-121.885566711425</v>
      </c>
      <c r="S1929"/>
    </row>
    <row r="1930" spans="1:19" ht="33" x14ac:dyDescent="0.25">
      <c r="A1930" s="5">
        <v>279</v>
      </c>
      <c r="B1930" s="6">
        <v>2015.1211000000001</v>
      </c>
      <c r="C1930" s="9" t="s">
        <v>138</v>
      </c>
      <c r="D1930" s="17" t="s">
        <v>3564</v>
      </c>
      <c r="E1930" s="17" t="s">
        <v>3533</v>
      </c>
      <c r="F1930" s="9" t="s">
        <v>3531</v>
      </c>
      <c r="G1930" s="9" t="s">
        <v>3531</v>
      </c>
      <c r="H1930" s="9" t="s">
        <v>76</v>
      </c>
      <c r="I1930" s="8" t="s">
        <v>50</v>
      </c>
      <c r="J1930" s="9" t="s">
        <v>77</v>
      </c>
      <c r="K1930" s="9" t="s">
        <v>23</v>
      </c>
      <c r="L1930" s="8" t="str">
        <f t="shared" si="60"/>
        <v>San Jose_CA</v>
      </c>
      <c r="M1930" s="9" t="str">
        <f t="shared" si="61"/>
        <v>-121.885566711425_Multimodal</v>
      </c>
      <c r="N1930" s="9" t="s">
        <v>23</v>
      </c>
      <c r="O1930" s="5"/>
      <c r="P1930" s="5"/>
      <c r="Q1930">
        <f>VLOOKUP($L1930,LocID!$B$2:$I$966, 7, FALSE)</f>
        <v>-121.885566711425</v>
      </c>
      <c r="S1930"/>
    </row>
    <row r="1931" spans="1:19" ht="33" x14ac:dyDescent="0.25">
      <c r="A1931" s="5">
        <v>739</v>
      </c>
      <c r="B1931" s="6">
        <v>2008.4449999999999</v>
      </c>
      <c r="C1931" s="8" t="s">
        <v>37</v>
      </c>
      <c r="D1931" s="11" t="s">
        <v>3565</v>
      </c>
      <c r="E1931" s="8" t="s">
        <v>3566</v>
      </c>
      <c r="F1931" s="10" t="s">
        <v>3567</v>
      </c>
      <c r="G1931" s="10" t="s">
        <v>3567</v>
      </c>
      <c r="H1931" s="8" t="s">
        <v>76</v>
      </c>
      <c r="I1931" s="8" t="s">
        <v>50</v>
      </c>
      <c r="J1931" s="8" t="s">
        <v>77</v>
      </c>
      <c r="K1931" s="8" t="s">
        <v>26</v>
      </c>
      <c r="L1931" s="8" t="str">
        <f t="shared" si="60"/>
        <v>San Leandro_CA</v>
      </c>
      <c r="M1931" s="9" t="str">
        <f t="shared" si="61"/>
        <v>-122.158508300781_Parking and TDM</v>
      </c>
      <c r="N1931" s="8" t="s">
        <v>26</v>
      </c>
      <c r="O1931" s="5"/>
      <c r="P1931" s="5"/>
      <c r="Q1931">
        <f>VLOOKUP($L1931,LocID!$B$2:$I$966, 7, FALSE)</f>
        <v>-122.15850830078099</v>
      </c>
      <c r="S1931"/>
    </row>
    <row r="1932" spans="1:19" x14ac:dyDescent="0.25">
      <c r="A1932" s="5">
        <v>2219</v>
      </c>
      <c r="B1932" s="6">
        <v>2013.1164000000001</v>
      </c>
      <c r="C1932" s="8" t="s">
        <v>115</v>
      </c>
      <c r="D1932" s="8" t="s">
        <v>3568</v>
      </c>
      <c r="E1932" s="8" t="s">
        <v>3569</v>
      </c>
      <c r="F1932" s="8" t="s">
        <v>3567</v>
      </c>
      <c r="G1932" s="8" t="s">
        <v>3567</v>
      </c>
      <c r="H1932" s="8" t="s">
        <v>76</v>
      </c>
      <c r="I1932" s="8" t="s">
        <v>50</v>
      </c>
      <c r="J1932" s="8" t="s">
        <v>77</v>
      </c>
      <c r="K1932" s="12" t="s">
        <v>98</v>
      </c>
      <c r="L1932" s="8" t="str">
        <f t="shared" si="60"/>
        <v>San Leandro_CA</v>
      </c>
      <c r="M1932" s="9" t="str">
        <f t="shared" si="61"/>
        <v>-122.158508300781_PACT</v>
      </c>
      <c r="N1932" s="12" t="s">
        <v>98</v>
      </c>
      <c r="O1932" s="5"/>
      <c r="P1932" s="5"/>
      <c r="Q1932">
        <f>VLOOKUP($L1932,LocID!$B$2:$I$966, 7, FALSE)</f>
        <v>-122.15850830078099</v>
      </c>
      <c r="S1932"/>
    </row>
    <row r="1933" spans="1:19" x14ac:dyDescent="0.25">
      <c r="A1933" s="5">
        <v>748</v>
      </c>
      <c r="B1933" s="6">
        <v>2008.4010000000001</v>
      </c>
      <c r="C1933" s="8" t="s">
        <v>37</v>
      </c>
      <c r="D1933" s="11" t="s">
        <v>1653</v>
      </c>
      <c r="E1933" s="8" t="s">
        <v>3570</v>
      </c>
      <c r="F1933" s="10" t="s">
        <v>3571</v>
      </c>
      <c r="G1933" s="10" t="s">
        <v>3571</v>
      </c>
      <c r="H1933" s="8" t="s">
        <v>76</v>
      </c>
      <c r="I1933" s="8" t="s">
        <v>50</v>
      </c>
      <c r="J1933" s="8" t="s">
        <v>77</v>
      </c>
      <c r="K1933" s="8" t="s">
        <v>52</v>
      </c>
      <c r="L1933" s="8" t="str">
        <f t="shared" si="60"/>
        <v>San Luis Obispo_CA</v>
      </c>
      <c r="M1933" s="9" t="str">
        <f t="shared" si="61"/>
        <v>-120.662521362304_Transit</v>
      </c>
      <c r="N1933" s="8" t="s">
        <v>52</v>
      </c>
      <c r="O1933" s="5"/>
      <c r="P1933" s="5"/>
      <c r="Q1933">
        <f>VLOOKUP($L1933,LocID!$B$2:$I$966, 7, FALSE)</f>
        <v>-120.66252136230401</v>
      </c>
      <c r="S1933"/>
    </row>
    <row r="1934" spans="1:19" x14ac:dyDescent="0.25">
      <c r="A1934" s="5">
        <v>1185</v>
      </c>
      <c r="B1934" s="6">
        <v>2011.096</v>
      </c>
      <c r="C1934" s="8" t="s">
        <v>274</v>
      </c>
      <c r="D1934" s="11" t="s">
        <v>3572</v>
      </c>
      <c r="E1934" s="8" t="s">
        <v>3570</v>
      </c>
      <c r="F1934" s="10" t="s">
        <v>3571</v>
      </c>
      <c r="G1934" s="10" t="s">
        <v>3571</v>
      </c>
      <c r="H1934" s="8" t="s">
        <v>76</v>
      </c>
      <c r="I1934" s="8" t="s">
        <v>50</v>
      </c>
      <c r="J1934" s="8" t="s">
        <v>77</v>
      </c>
      <c r="K1934" s="8" t="s">
        <v>52</v>
      </c>
      <c r="L1934" s="8" t="str">
        <f t="shared" si="60"/>
        <v>San Luis Obispo_CA</v>
      </c>
      <c r="M1934" s="9" t="str">
        <f t="shared" si="61"/>
        <v>-120.662521362304_Transit</v>
      </c>
      <c r="N1934" s="8" t="s">
        <v>52</v>
      </c>
      <c r="O1934" s="5"/>
      <c r="P1934" s="5"/>
      <c r="Q1934">
        <f>VLOOKUP($L1934,LocID!$B$2:$I$966, 7, FALSE)</f>
        <v>-120.66252136230401</v>
      </c>
      <c r="S1934"/>
    </row>
    <row r="1935" spans="1:19" ht="33" x14ac:dyDescent="0.25">
      <c r="A1935" s="5">
        <v>1527</v>
      </c>
      <c r="B1935" s="6">
        <v>2012.1369999999999</v>
      </c>
      <c r="C1935" s="8" t="s">
        <v>147</v>
      </c>
      <c r="D1935" s="8" t="s">
        <v>3573</v>
      </c>
      <c r="E1935" s="8" t="s">
        <v>3574</v>
      </c>
      <c r="F1935" s="10" t="s">
        <v>3571</v>
      </c>
      <c r="G1935" s="10" t="s">
        <v>3571</v>
      </c>
      <c r="H1935" s="8" t="s">
        <v>76</v>
      </c>
      <c r="I1935" s="8" t="s">
        <v>50</v>
      </c>
      <c r="J1935" s="8" t="s">
        <v>77</v>
      </c>
      <c r="K1935" s="10" t="s">
        <v>23</v>
      </c>
      <c r="L1935" s="8" t="str">
        <f t="shared" si="60"/>
        <v>San Luis Obispo_CA</v>
      </c>
      <c r="M1935" s="9" t="str">
        <f t="shared" si="61"/>
        <v>-120.662521362304_Multimodal</v>
      </c>
      <c r="N1935" s="10" t="s">
        <v>23</v>
      </c>
      <c r="O1935" s="5"/>
      <c r="P1935" s="5"/>
      <c r="Q1935">
        <f>VLOOKUP($L1935,LocID!$B$2:$I$966, 7, FALSE)</f>
        <v>-120.66252136230401</v>
      </c>
      <c r="S1935"/>
    </row>
    <row r="1936" spans="1:19" ht="33" x14ac:dyDescent="0.25">
      <c r="A1936" s="5">
        <v>1596</v>
      </c>
      <c r="B1936" s="6">
        <v>2012.1320000000001</v>
      </c>
      <c r="C1936" s="8" t="s">
        <v>87</v>
      </c>
      <c r="D1936" s="8" t="s">
        <v>3575</v>
      </c>
      <c r="E1936" s="8" t="s">
        <v>3576</v>
      </c>
      <c r="F1936" s="10" t="s">
        <v>3571</v>
      </c>
      <c r="G1936" s="10" t="s">
        <v>3571</v>
      </c>
      <c r="H1936" s="8" t="s">
        <v>76</v>
      </c>
      <c r="I1936" s="8" t="s">
        <v>50</v>
      </c>
      <c r="J1936" s="8" t="s">
        <v>77</v>
      </c>
      <c r="K1936" s="8" t="s">
        <v>23</v>
      </c>
      <c r="L1936" s="8" t="str">
        <f t="shared" si="60"/>
        <v>San Luis Obispo_CA</v>
      </c>
      <c r="M1936" s="9" t="str">
        <f t="shared" si="61"/>
        <v>-120.662521362304_Multimodal</v>
      </c>
      <c r="N1936" s="8" t="s">
        <v>23</v>
      </c>
      <c r="O1936" s="5"/>
      <c r="P1936" s="5"/>
      <c r="Q1936">
        <f>VLOOKUP($L1936,LocID!$B$2:$I$966, 7, FALSE)</f>
        <v>-120.66252136230401</v>
      </c>
      <c r="S1936"/>
    </row>
    <row r="1937" spans="1:19" x14ac:dyDescent="0.25">
      <c r="A1937" s="5">
        <v>1695</v>
      </c>
      <c r="B1937" s="6">
        <v>2012.652</v>
      </c>
      <c r="C1937" s="12" t="s">
        <v>110</v>
      </c>
      <c r="D1937" s="12" t="s">
        <v>1653</v>
      </c>
      <c r="E1937" s="12" t="s">
        <v>3576</v>
      </c>
      <c r="F1937" s="12" t="s">
        <v>3571</v>
      </c>
      <c r="G1937" s="12" t="s">
        <v>3571</v>
      </c>
      <c r="H1937" s="12" t="s">
        <v>76</v>
      </c>
      <c r="I1937" s="8" t="s">
        <v>50</v>
      </c>
      <c r="J1937" s="12" t="s">
        <v>77</v>
      </c>
      <c r="K1937" s="12" t="s">
        <v>52</v>
      </c>
      <c r="L1937" s="8" t="str">
        <f t="shared" si="60"/>
        <v>San Luis Obispo_CA</v>
      </c>
      <c r="M1937" s="9" t="str">
        <f t="shared" si="61"/>
        <v>-120.662521362304_Transit</v>
      </c>
      <c r="N1937" s="12" t="s">
        <v>52</v>
      </c>
      <c r="O1937" s="5"/>
      <c r="P1937" s="5"/>
      <c r="Q1937">
        <f>VLOOKUP($L1937,LocID!$B$2:$I$966, 7, FALSE)</f>
        <v>-120.66252136230401</v>
      </c>
      <c r="S1937"/>
    </row>
    <row r="1938" spans="1:19" x14ac:dyDescent="0.25">
      <c r="A1938" s="5">
        <v>2213</v>
      </c>
      <c r="B1938" s="6">
        <v>2013.1133</v>
      </c>
      <c r="C1938" s="8" t="s">
        <v>115</v>
      </c>
      <c r="D1938" s="8" t="s">
        <v>3577</v>
      </c>
      <c r="E1938" s="8" t="s">
        <v>3570</v>
      </c>
      <c r="F1938" s="8" t="s">
        <v>3571</v>
      </c>
      <c r="G1938" s="8" t="s">
        <v>3571</v>
      </c>
      <c r="H1938" s="8" t="s">
        <v>76</v>
      </c>
      <c r="I1938" s="8" t="s">
        <v>50</v>
      </c>
      <c r="J1938" s="8" t="s">
        <v>77</v>
      </c>
      <c r="K1938" s="12" t="s">
        <v>52</v>
      </c>
      <c r="L1938" s="8" t="str">
        <f t="shared" si="60"/>
        <v>San Luis Obispo_CA</v>
      </c>
      <c r="M1938" s="9" t="str">
        <f t="shared" si="61"/>
        <v>-120.662521362304_Transit</v>
      </c>
      <c r="N1938" s="12" t="s">
        <v>52</v>
      </c>
      <c r="O1938" s="5"/>
      <c r="P1938" s="5"/>
      <c r="Q1938">
        <f>VLOOKUP($L1938,LocID!$B$2:$I$966, 7, FALSE)</f>
        <v>-120.66252136230401</v>
      </c>
      <c r="S1938"/>
    </row>
    <row r="1939" spans="1:19" ht="33" x14ac:dyDescent="0.25">
      <c r="A1939" s="5">
        <v>325</v>
      </c>
      <c r="B1939" s="13">
        <v>2007.2380000000001</v>
      </c>
      <c r="C1939" s="10">
        <v>2007</v>
      </c>
      <c r="D1939" s="10" t="s">
        <v>3578</v>
      </c>
      <c r="E1939" s="10" t="s">
        <v>3535</v>
      </c>
      <c r="F1939" s="10" t="s">
        <v>3579</v>
      </c>
      <c r="G1939" s="10" t="s">
        <v>3579</v>
      </c>
      <c r="H1939" s="10" t="s">
        <v>76</v>
      </c>
      <c r="I1939" s="8" t="s">
        <v>50</v>
      </c>
      <c r="J1939" s="10" t="s">
        <v>77</v>
      </c>
      <c r="K1939" s="10" t="s">
        <v>26</v>
      </c>
      <c r="L1939" s="8" t="str">
        <f t="shared" si="60"/>
        <v>San Marcos_CA</v>
      </c>
      <c r="M1939" s="9" t="str">
        <f t="shared" si="61"/>
        <v>-117.158821105957_Parking and TDM</v>
      </c>
      <c r="N1939" s="10" t="s">
        <v>26</v>
      </c>
      <c r="O1939" s="5"/>
      <c r="P1939" s="5"/>
      <c r="Q1939">
        <f>VLOOKUP($L1939,LocID!$B$2:$I$966, 7, FALSE)</f>
        <v>-117.158821105957</v>
      </c>
      <c r="S1939"/>
    </row>
    <row r="1940" spans="1:19" ht="33" x14ac:dyDescent="0.25">
      <c r="A1940" s="5">
        <v>446</v>
      </c>
      <c r="B1940" s="6">
        <v>2006.3689999999999</v>
      </c>
      <c r="C1940" s="8">
        <v>2007</v>
      </c>
      <c r="D1940" s="8" t="s">
        <v>3580</v>
      </c>
      <c r="E1940" s="8" t="s">
        <v>3581</v>
      </c>
      <c r="F1940" s="10" t="s">
        <v>3579</v>
      </c>
      <c r="G1940" s="10" t="s">
        <v>3579</v>
      </c>
      <c r="H1940" s="8" t="s">
        <v>76</v>
      </c>
      <c r="I1940" s="8" t="s">
        <v>50</v>
      </c>
      <c r="J1940" s="10" t="s">
        <v>77</v>
      </c>
      <c r="K1940" s="8" t="s">
        <v>23</v>
      </c>
      <c r="L1940" s="8" t="str">
        <f t="shared" si="60"/>
        <v>San Marcos_CA</v>
      </c>
      <c r="M1940" s="9" t="str">
        <f t="shared" si="61"/>
        <v>-117.158821105957_Multimodal</v>
      </c>
      <c r="N1940" s="8" t="s">
        <v>23</v>
      </c>
      <c r="O1940" s="5"/>
      <c r="P1940" s="5"/>
      <c r="Q1940">
        <f>VLOOKUP($L1940,LocID!$B$2:$I$966, 7, FALSE)</f>
        <v>-117.158821105957</v>
      </c>
      <c r="S1940"/>
    </row>
    <row r="1941" spans="1:19" ht="33" x14ac:dyDescent="0.25">
      <c r="A1941" s="5">
        <v>578</v>
      </c>
      <c r="B1941" s="6">
        <v>2008.0519999999999</v>
      </c>
      <c r="C1941" s="8" t="s">
        <v>104</v>
      </c>
      <c r="D1941" s="11" t="s">
        <v>3582</v>
      </c>
      <c r="E1941" s="8" t="s">
        <v>3535</v>
      </c>
      <c r="F1941" s="10" t="s">
        <v>3579</v>
      </c>
      <c r="G1941" s="10" t="s">
        <v>3579</v>
      </c>
      <c r="H1941" s="8" t="s">
        <v>76</v>
      </c>
      <c r="I1941" s="8" t="s">
        <v>50</v>
      </c>
      <c r="J1941" s="8" t="s">
        <v>77</v>
      </c>
      <c r="K1941" s="8" t="s">
        <v>26</v>
      </c>
      <c r="L1941" s="8" t="str">
        <f t="shared" si="60"/>
        <v>San Marcos_CA</v>
      </c>
      <c r="M1941" s="9" t="str">
        <f t="shared" si="61"/>
        <v>-117.158821105957_Parking and TDM</v>
      </c>
      <c r="N1941" s="8" t="s">
        <v>26</v>
      </c>
      <c r="O1941" s="5"/>
      <c r="P1941" s="5"/>
      <c r="Q1941">
        <f>VLOOKUP($L1941,LocID!$B$2:$I$966, 7, FALSE)</f>
        <v>-117.158821105957</v>
      </c>
      <c r="S1941"/>
    </row>
    <row r="1942" spans="1:19" ht="33" x14ac:dyDescent="0.25">
      <c r="A1942" s="5">
        <v>1186</v>
      </c>
      <c r="B1942" s="6">
        <v>2010.1659999999999</v>
      </c>
      <c r="C1942" s="8" t="s">
        <v>274</v>
      </c>
      <c r="D1942" s="11" t="s">
        <v>3583</v>
      </c>
      <c r="E1942" s="8" t="s">
        <v>3535</v>
      </c>
      <c r="F1942" s="10" t="s">
        <v>3579</v>
      </c>
      <c r="G1942" s="10" t="s">
        <v>3579</v>
      </c>
      <c r="H1942" s="8" t="s">
        <v>76</v>
      </c>
      <c r="I1942" s="8" t="s">
        <v>50</v>
      </c>
      <c r="J1942" s="8" t="s">
        <v>77</v>
      </c>
      <c r="K1942" s="8" t="s">
        <v>26</v>
      </c>
      <c r="L1942" s="8" t="str">
        <f t="shared" si="60"/>
        <v>San Marcos_CA</v>
      </c>
      <c r="M1942" s="9" t="str">
        <f t="shared" si="61"/>
        <v>-117.158821105957_Parking and TDM</v>
      </c>
      <c r="N1942" s="8" t="s">
        <v>26</v>
      </c>
      <c r="O1942" s="5"/>
      <c r="P1942" s="5"/>
      <c r="Q1942">
        <f>VLOOKUP($L1942,LocID!$B$2:$I$966, 7, FALSE)</f>
        <v>-117.158821105957</v>
      </c>
      <c r="S1942"/>
    </row>
    <row r="1943" spans="1:19" ht="33" x14ac:dyDescent="0.25">
      <c r="A1943" s="5">
        <v>336</v>
      </c>
      <c r="B1943" s="13">
        <v>2007.412</v>
      </c>
      <c r="C1943" s="10">
        <v>2007</v>
      </c>
      <c r="D1943" s="10" t="s">
        <v>3584</v>
      </c>
      <c r="E1943" s="10" t="s">
        <v>3585</v>
      </c>
      <c r="F1943" s="10" t="s">
        <v>3586</v>
      </c>
      <c r="G1943" s="10" t="s">
        <v>3586</v>
      </c>
      <c r="H1943" s="10" t="s">
        <v>76</v>
      </c>
      <c r="I1943" s="8" t="s">
        <v>50</v>
      </c>
      <c r="J1943" s="10" t="s">
        <v>77</v>
      </c>
      <c r="K1943" s="10" t="s">
        <v>26</v>
      </c>
      <c r="L1943" s="8" t="str">
        <f t="shared" si="60"/>
        <v>San Mateo_CA</v>
      </c>
      <c r="M1943" s="9" t="str">
        <f t="shared" si="61"/>
        <v>-122.314826965332_Parking and TDM</v>
      </c>
      <c r="N1943" s="10" t="s">
        <v>26</v>
      </c>
      <c r="O1943" s="5"/>
      <c r="P1943" s="5"/>
      <c r="Q1943">
        <f>VLOOKUP($L1943,LocID!$B$2:$I$966, 7, FALSE)</f>
        <v>-122.314826965332</v>
      </c>
      <c r="S1943"/>
    </row>
    <row r="1944" spans="1:19" ht="33" x14ac:dyDescent="0.25">
      <c r="A1944" s="5">
        <v>371</v>
      </c>
      <c r="B1944" s="6">
        <v>2007.0809999999999</v>
      </c>
      <c r="C1944" s="8">
        <v>2007</v>
      </c>
      <c r="D1944" s="8" t="s">
        <v>3587</v>
      </c>
      <c r="E1944" s="8" t="s">
        <v>3585</v>
      </c>
      <c r="F1944" s="10" t="s">
        <v>3586</v>
      </c>
      <c r="G1944" s="10" t="s">
        <v>3586</v>
      </c>
      <c r="H1944" s="8" t="s">
        <v>76</v>
      </c>
      <c r="I1944" s="8" t="s">
        <v>50</v>
      </c>
      <c r="J1944" s="10" t="s">
        <v>77</v>
      </c>
      <c r="K1944" s="8" t="s">
        <v>26</v>
      </c>
      <c r="L1944" s="8" t="str">
        <f t="shared" si="60"/>
        <v>San Mateo_CA</v>
      </c>
      <c r="M1944" s="9" t="str">
        <f t="shared" si="61"/>
        <v>-122.314826965332_Parking and TDM</v>
      </c>
      <c r="N1944" s="8" t="s">
        <v>26</v>
      </c>
      <c r="O1944" s="5"/>
      <c r="P1944" s="5"/>
      <c r="Q1944">
        <f>VLOOKUP($L1944,LocID!$B$2:$I$966, 7, FALSE)</f>
        <v>-122.314826965332</v>
      </c>
      <c r="S1944"/>
    </row>
    <row r="1945" spans="1:19" ht="33" x14ac:dyDescent="0.25">
      <c r="A1945" s="5">
        <v>403</v>
      </c>
      <c r="B1945" s="13">
        <v>2007.403</v>
      </c>
      <c r="C1945" s="10">
        <v>2007</v>
      </c>
      <c r="D1945" s="10" t="s">
        <v>3588</v>
      </c>
      <c r="E1945" s="10" t="s">
        <v>3589</v>
      </c>
      <c r="F1945" s="10" t="s">
        <v>3586</v>
      </c>
      <c r="G1945" s="10" t="s">
        <v>3586</v>
      </c>
      <c r="H1945" s="10" t="s">
        <v>76</v>
      </c>
      <c r="I1945" s="8" t="s">
        <v>50</v>
      </c>
      <c r="J1945" s="10" t="s">
        <v>77</v>
      </c>
      <c r="K1945" s="10" t="s">
        <v>26</v>
      </c>
      <c r="L1945" s="8" t="str">
        <f t="shared" si="60"/>
        <v>San Mateo_CA</v>
      </c>
      <c r="M1945" s="9" t="str">
        <f t="shared" si="61"/>
        <v>-122.314826965332_Parking and TDM</v>
      </c>
      <c r="N1945" s="10" t="s">
        <v>26</v>
      </c>
      <c r="O1945" s="5"/>
      <c r="P1945" s="5"/>
      <c r="Q1945">
        <f>VLOOKUP($L1945,LocID!$B$2:$I$966, 7, FALSE)</f>
        <v>-122.314826965332</v>
      </c>
      <c r="S1945"/>
    </row>
    <row r="1946" spans="1:19" x14ac:dyDescent="0.25">
      <c r="A1946" s="5">
        <v>447</v>
      </c>
      <c r="B1946" s="6">
        <v>2007.1469999999999</v>
      </c>
      <c r="C1946" s="8">
        <v>2007</v>
      </c>
      <c r="D1946" s="8" t="s">
        <v>3590</v>
      </c>
      <c r="E1946" s="8" t="s">
        <v>3591</v>
      </c>
      <c r="F1946" s="10" t="s">
        <v>3586</v>
      </c>
      <c r="G1946" s="10" t="s">
        <v>3586</v>
      </c>
      <c r="H1946" s="8" t="s">
        <v>76</v>
      </c>
      <c r="I1946" s="8" t="s">
        <v>50</v>
      </c>
      <c r="J1946" s="10" t="s">
        <v>77</v>
      </c>
      <c r="K1946" s="8" t="s">
        <v>98</v>
      </c>
      <c r="L1946" s="8" t="str">
        <f t="shared" si="60"/>
        <v>San Mateo_CA</v>
      </c>
      <c r="M1946" s="9" t="str">
        <f t="shared" si="61"/>
        <v>-122.314826965332_PACT</v>
      </c>
      <c r="N1946" s="8" t="s">
        <v>98</v>
      </c>
      <c r="O1946" s="5"/>
      <c r="P1946" s="5"/>
      <c r="Q1946">
        <f>VLOOKUP($L1946,LocID!$B$2:$I$966, 7, FALSE)</f>
        <v>-122.314826965332</v>
      </c>
      <c r="S1946"/>
    </row>
    <row r="1947" spans="1:19" ht="33" x14ac:dyDescent="0.25">
      <c r="A1947" s="5">
        <v>620</v>
      </c>
      <c r="B1947" s="6">
        <v>2008.2629999999999</v>
      </c>
      <c r="C1947" s="8" t="s">
        <v>29</v>
      </c>
      <c r="D1947" s="11" t="s">
        <v>3592</v>
      </c>
      <c r="E1947" s="8" t="s">
        <v>3585</v>
      </c>
      <c r="F1947" s="10" t="s">
        <v>3586</v>
      </c>
      <c r="G1947" s="10" t="s">
        <v>3586</v>
      </c>
      <c r="H1947" s="8" t="s">
        <v>76</v>
      </c>
      <c r="I1947" s="8" t="s">
        <v>50</v>
      </c>
      <c r="J1947" s="8" t="s">
        <v>77</v>
      </c>
      <c r="K1947" s="8" t="s">
        <v>26</v>
      </c>
      <c r="L1947" s="8" t="str">
        <f t="shared" si="60"/>
        <v>San Mateo_CA</v>
      </c>
      <c r="M1947" s="9" t="str">
        <f t="shared" si="61"/>
        <v>-122.314826965332_Parking and TDM</v>
      </c>
      <c r="N1947" s="8" t="s">
        <v>26</v>
      </c>
      <c r="O1947" s="5"/>
      <c r="P1947" s="5"/>
      <c r="Q1947">
        <f>VLOOKUP($L1947,LocID!$B$2:$I$966, 7, FALSE)</f>
        <v>-122.314826965332</v>
      </c>
      <c r="S1947"/>
    </row>
    <row r="1948" spans="1:19" ht="33" x14ac:dyDescent="0.25">
      <c r="A1948" s="5">
        <v>637</v>
      </c>
      <c r="B1948" s="6">
        <v>2008.2529999999999</v>
      </c>
      <c r="C1948" s="8" t="s">
        <v>29</v>
      </c>
      <c r="D1948" s="11" t="s">
        <v>3593</v>
      </c>
      <c r="E1948" s="8" t="s">
        <v>3585</v>
      </c>
      <c r="F1948" s="10" t="s">
        <v>3586</v>
      </c>
      <c r="G1948" s="10" t="s">
        <v>3586</v>
      </c>
      <c r="H1948" s="8" t="s">
        <v>76</v>
      </c>
      <c r="I1948" s="8" t="s">
        <v>50</v>
      </c>
      <c r="J1948" s="8" t="s">
        <v>77</v>
      </c>
      <c r="K1948" s="8" t="s">
        <v>26</v>
      </c>
      <c r="L1948" s="8" t="str">
        <f t="shared" si="60"/>
        <v>San Mateo_CA</v>
      </c>
      <c r="M1948" s="9" t="str">
        <f t="shared" si="61"/>
        <v>-122.314826965332_Parking and TDM</v>
      </c>
      <c r="N1948" s="8" t="s">
        <v>26</v>
      </c>
      <c r="O1948" s="5"/>
      <c r="P1948" s="5"/>
      <c r="Q1948">
        <f>VLOOKUP($L1948,LocID!$B$2:$I$966, 7, FALSE)</f>
        <v>-122.314826965332</v>
      </c>
      <c r="S1948"/>
    </row>
    <row r="1949" spans="1:19" x14ac:dyDescent="0.25">
      <c r="A1949" s="5">
        <v>638</v>
      </c>
      <c r="B1949" s="6">
        <v>2008.2470000000001</v>
      </c>
      <c r="C1949" s="8" t="s">
        <v>29</v>
      </c>
      <c r="D1949" s="11" t="s">
        <v>3594</v>
      </c>
      <c r="E1949" s="8" t="s">
        <v>3595</v>
      </c>
      <c r="F1949" s="10" t="s">
        <v>3586</v>
      </c>
      <c r="G1949" s="10" t="s">
        <v>3586</v>
      </c>
      <c r="H1949" s="8" t="s">
        <v>76</v>
      </c>
      <c r="I1949" s="8" t="s">
        <v>50</v>
      </c>
      <c r="J1949" s="8" t="s">
        <v>77</v>
      </c>
      <c r="K1949" s="8" t="s">
        <v>98</v>
      </c>
      <c r="L1949" s="8" t="str">
        <f t="shared" si="60"/>
        <v>San Mateo_CA</v>
      </c>
      <c r="M1949" s="9" t="str">
        <f t="shared" si="61"/>
        <v>-122.314826965332_PACT</v>
      </c>
      <c r="N1949" s="8" t="s">
        <v>98</v>
      </c>
      <c r="O1949" s="5"/>
      <c r="P1949" s="5"/>
      <c r="Q1949">
        <f>VLOOKUP($L1949,LocID!$B$2:$I$966, 7, FALSE)</f>
        <v>-122.314826965332</v>
      </c>
      <c r="S1949"/>
    </row>
    <row r="1950" spans="1:19" x14ac:dyDescent="0.25">
      <c r="A1950" s="5">
        <v>640</v>
      </c>
      <c r="B1950" s="6">
        <v>2007.4280000000001</v>
      </c>
      <c r="C1950" s="8" t="s">
        <v>29</v>
      </c>
      <c r="D1950" s="11" t="s">
        <v>3596</v>
      </c>
      <c r="E1950" s="11" t="s">
        <v>3585</v>
      </c>
      <c r="F1950" s="10" t="s">
        <v>3586</v>
      </c>
      <c r="G1950" s="10" t="s">
        <v>3586</v>
      </c>
      <c r="H1950" s="11" t="s">
        <v>76</v>
      </c>
      <c r="I1950" s="8" t="s">
        <v>50</v>
      </c>
      <c r="J1950" s="11" t="s">
        <v>77</v>
      </c>
      <c r="K1950" s="11" t="s">
        <v>52</v>
      </c>
      <c r="L1950" s="8" t="str">
        <f t="shared" si="60"/>
        <v>San Mateo_CA</v>
      </c>
      <c r="M1950" s="9" t="str">
        <f t="shared" si="61"/>
        <v>-122.314826965332_Transit</v>
      </c>
      <c r="N1950" s="11" t="s">
        <v>52</v>
      </c>
      <c r="O1950" s="5"/>
      <c r="P1950" s="5"/>
      <c r="Q1950">
        <f>VLOOKUP($L1950,LocID!$B$2:$I$966, 7, FALSE)</f>
        <v>-122.314826965332</v>
      </c>
      <c r="S1950"/>
    </row>
    <row r="1951" spans="1:19" ht="33" x14ac:dyDescent="0.25">
      <c r="A1951" s="5">
        <v>722</v>
      </c>
      <c r="B1951" s="6">
        <v>2009.1780000000001</v>
      </c>
      <c r="C1951" s="8" t="s">
        <v>37</v>
      </c>
      <c r="D1951" s="11" t="s">
        <v>3597</v>
      </c>
      <c r="E1951" s="8" t="s">
        <v>3585</v>
      </c>
      <c r="F1951" s="10" t="s">
        <v>3586</v>
      </c>
      <c r="G1951" s="10" t="s">
        <v>3586</v>
      </c>
      <c r="H1951" s="8" t="s">
        <v>76</v>
      </c>
      <c r="I1951" s="8" t="s">
        <v>50</v>
      </c>
      <c r="J1951" s="8" t="s">
        <v>77</v>
      </c>
      <c r="K1951" s="8" t="s">
        <v>23</v>
      </c>
      <c r="L1951" s="8" t="str">
        <f t="shared" si="60"/>
        <v>San Mateo_CA</v>
      </c>
      <c r="M1951" s="9" t="str">
        <f t="shared" si="61"/>
        <v>-122.314826965332_Multimodal</v>
      </c>
      <c r="N1951" s="8" t="s">
        <v>23</v>
      </c>
      <c r="O1951" s="5"/>
      <c r="P1951" s="5"/>
      <c r="Q1951">
        <f>VLOOKUP($L1951,LocID!$B$2:$I$966, 7, FALSE)</f>
        <v>-122.314826965332</v>
      </c>
      <c r="S1951"/>
    </row>
    <row r="1952" spans="1:19" x14ac:dyDescent="0.25">
      <c r="A1952" s="5">
        <v>789</v>
      </c>
      <c r="B1952" s="6">
        <v>2009.183</v>
      </c>
      <c r="C1952" s="8" t="s">
        <v>39</v>
      </c>
      <c r="D1952" s="11" t="s">
        <v>3598</v>
      </c>
      <c r="E1952" s="8" t="s">
        <v>3599</v>
      </c>
      <c r="F1952" s="10" t="s">
        <v>3586</v>
      </c>
      <c r="G1952" s="10" t="s">
        <v>3586</v>
      </c>
      <c r="H1952" s="8" t="s">
        <v>76</v>
      </c>
      <c r="I1952" s="8" t="s">
        <v>50</v>
      </c>
      <c r="J1952" s="8" t="s">
        <v>77</v>
      </c>
      <c r="K1952" s="8" t="s">
        <v>98</v>
      </c>
      <c r="L1952" s="8" t="str">
        <f t="shared" si="60"/>
        <v>San Mateo_CA</v>
      </c>
      <c r="M1952" s="9" t="str">
        <f t="shared" si="61"/>
        <v>-122.314826965332_PACT</v>
      </c>
      <c r="N1952" s="8" t="s">
        <v>98</v>
      </c>
      <c r="O1952" s="5"/>
      <c r="P1952" s="5"/>
      <c r="Q1952">
        <f>VLOOKUP($L1952,LocID!$B$2:$I$966, 7, FALSE)</f>
        <v>-122.314826965332</v>
      </c>
      <c r="S1952"/>
    </row>
    <row r="1953" spans="1:19" ht="33" x14ac:dyDescent="0.25">
      <c r="A1953" s="5">
        <v>794</v>
      </c>
      <c r="B1953" s="6">
        <v>2009.174</v>
      </c>
      <c r="C1953" s="8" t="s">
        <v>39</v>
      </c>
      <c r="D1953" s="11" t="s">
        <v>3600</v>
      </c>
      <c r="E1953" s="8" t="s">
        <v>847</v>
      </c>
      <c r="F1953" s="10" t="s">
        <v>3586</v>
      </c>
      <c r="G1953" s="10" t="s">
        <v>3586</v>
      </c>
      <c r="H1953" s="8" t="s">
        <v>76</v>
      </c>
      <c r="I1953" s="8" t="s">
        <v>50</v>
      </c>
      <c r="J1953" s="8" t="s">
        <v>77</v>
      </c>
      <c r="K1953" s="8" t="s">
        <v>26</v>
      </c>
      <c r="L1953" s="8" t="str">
        <f t="shared" si="60"/>
        <v>San Mateo_CA</v>
      </c>
      <c r="M1953" s="9" t="str">
        <f t="shared" si="61"/>
        <v>-122.314826965332_Parking and TDM</v>
      </c>
      <c r="N1953" s="8" t="s">
        <v>26</v>
      </c>
      <c r="O1953" s="5"/>
      <c r="P1953" s="5"/>
      <c r="Q1953">
        <f>VLOOKUP($L1953,LocID!$B$2:$I$966, 7, FALSE)</f>
        <v>-122.314826965332</v>
      </c>
      <c r="S1953"/>
    </row>
    <row r="1954" spans="1:19" ht="33" x14ac:dyDescent="0.25">
      <c r="A1954" s="5">
        <v>838</v>
      </c>
      <c r="B1954" s="6">
        <v>2009.3420000000001</v>
      </c>
      <c r="C1954" s="8" t="s">
        <v>41</v>
      </c>
      <c r="D1954" s="11" t="s">
        <v>3601</v>
      </c>
      <c r="E1954" s="8" t="s">
        <v>3585</v>
      </c>
      <c r="F1954" s="10" t="s">
        <v>3586</v>
      </c>
      <c r="G1954" s="10" t="s">
        <v>3586</v>
      </c>
      <c r="H1954" s="8" t="s">
        <v>76</v>
      </c>
      <c r="I1954" s="8" t="s">
        <v>50</v>
      </c>
      <c r="J1954" s="8" t="s">
        <v>77</v>
      </c>
      <c r="K1954" s="8" t="s">
        <v>26</v>
      </c>
      <c r="L1954" s="8" t="str">
        <f t="shared" si="60"/>
        <v>San Mateo_CA</v>
      </c>
      <c r="M1954" s="9" t="str">
        <f t="shared" si="61"/>
        <v>-122.314826965332_Parking and TDM</v>
      </c>
      <c r="N1954" s="8" t="s">
        <v>26</v>
      </c>
      <c r="O1954" s="5"/>
      <c r="P1954" s="5"/>
      <c r="Q1954">
        <f>VLOOKUP($L1954,LocID!$B$2:$I$966, 7, FALSE)</f>
        <v>-122.314826965332</v>
      </c>
      <c r="S1954"/>
    </row>
    <row r="1955" spans="1:19" ht="33" x14ac:dyDescent="0.25">
      <c r="A1955" s="5">
        <v>910</v>
      </c>
      <c r="B1955" s="6">
        <v>2009.59</v>
      </c>
      <c r="C1955" s="8" t="s">
        <v>56</v>
      </c>
      <c r="D1955" s="11" t="s">
        <v>3602</v>
      </c>
      <c r="E1955" s="8" t="s">
        <v>3585</v>
      </c>
      <c r="F1955" s="10" t="s">
        <v>3586</v>
      </c>
      <c r="G1955" s="10" t="s">
        <v>3586</v>
      </c>
      <c r="H1955" s="8" t="s">
        <v>76</v>
      </c>
      <c r="I1955" s="8" t="s">
        <v>50</v>
      </c>
      <c r="J1955" s="8" t="s">
        <v>77</v>
      </c>
      <c r="K1955" s="8" t="s">
        <v>26</v>
      </c>
      <c r="L1955" s="8" t="str">
        <f t="shared" si="60"/>
        <v>San Mateo_CA</v>
      </c>
      <c r="M1955" s="9" t="str">
        <f t="shared" si="61"/>
        <v>-122.314826965332_Parking and TDM</v>
      </c>
      <c r="N1955" s="8" t="s">
        <v>26</v>
      </c>
      <c r="O1955" s="5"/>
      <c r="P1955" s="5"/>
      <c r="Q1955">
        <f>VLOOKUP($L1955,LocID!$B$2:$I$966, 7, FALSE)</f>
        <v>-122.314826965332</v>
      </c>
      <c r="S1955"/>
    </row>
    <row r="1956" spans="1:19" ht="33" x14ac:dyDescent="0.25">
      <c r="A1956" s="5">
        <v>950</v>
      </c>
      <c r="B1956" s="6">
        <v>2008.346</v>
      </c>
      <c r="C1956" s="8" t="s">
        <v>204</v>
      </c>
      <c r="D1956" s="11" t="s">
        <v>3603</v>
      </c>
      <c r="E1956" s="8" t="s">
        <v>3585</v>
      </c>
      <c r="F1956" s="10" t="s">
        <v>3586</v>
      </c>
      <c r="G1956" s="10" t="s">
        <v>3586</v>
      </c>
      <c r="H1956" s="8" t="s">
        <v>76</v>
      </c>
      <c r="I1956" s="8" t="s">
        <v>50</v>
      </c>
      <c r="J1956" s="8" t="s">
        <v>77</v>
      </c>
      <c r="K1956" s="8" t="s">
        <v>26</v>
      </c>
      <c r="L1956" s="8" t="str">
        <f t="shared" si="60"/>
        <v>San Mateo_CA</v>
      </c>
      <c r="M1956" s="9" t="str">
        <f t="shared" si="61"/>
        <v>-122.314826965332_Parking and TDM</v>
      </c>
      <c r="N1956" s="8" t="s">
        <v>26</v>
      </c>
      <c r="O1956" s="5"/>
      <c r="P1956" s="5"/>
      <c r="Q1956">
        <f>VLOOKUP($L1956,LocID!$B$2:$I$966, 7, FALSE)</f>
        <v>-122.314826965332</v>
      </c>
      <c r="S1956"/>
    </row>
    <row r="1957" spans="1:19" x14ac:dyDescent="0.25">
      <c r="A1957" s="5">
        <v>968</v>
      </c>
      <c r="B1957" s="6">
        <v>2010.143</v>
      </c>
      <c r="C1957" s="8" t="s">
        <v>204</v>
      </c>
      <c r="D1957" s="11" t="s">
        <v>2990</v>
      </c>
      <c r="E1957" s="8" t="s">
        <v>3599</v>
      </c>
      <c r="F1957" s="10" t="s">
        <v>3586</v>
      </c>
      <c r="G1957" s="10" t="s">
        <v>3586</v>
      </c>
      <c r="H1957" s="8" t="s">
        <v>76</v>
      </c>
      <c r="I1957" s="8" t="s">
        <v>50</v>
      </c>
      <c r="J1957" s="8" t="s">
        <v>77</v>
      </c>
      <c r="K1957" s="8" t="s">
        <v>52</v>
      </c>
      <c r="L1957" s="8" t="str">
        <f t="shared" si="60"/>
        <v>San Mateo_CA</v>
      </c>
      <c r="M1957" s="9" t="str">
        <f t="shared" si="61"/>
        <v>-122.314826965332_Transit</v>
      </c>
      <c r="N1957" s="8" t="s">
        <v>52</v>
      </c>
      <c r="O1957" s="5"/>
      <c r="P1957" s="5"/>
      <c r="Q1957">
        <f>VLOOKUP($L1957,LocID!$B$2:$I$966, 7, FALSE)</f>
        <v>-122.314826965332</v>
      </c>
      <c r="S1957"/>
    </row>
    <row r="1958" spans="1:19" x14ac:dyDescent="0.25">
      <c r="A1958" s="5">
        <v>969</v>
      </c>
      <c r="B1958" s="6">
        <v>2009.6780000000001</v>
      </c>
      <c r="C1958" s="8" t="s">
        <v>204</v>
      </c>
      <c r="D1958" s="11" t="s">
        <v>3604</v>
      </c>
      <c r="E1958" s="8" t="s">
        <v>3244</v>
      </c>
      <c r="F1958" s="10" t="s">
        <v>3586</v>
      </c>
      <c r="G1958" s="10" t="s">
        <v>3586</v>
      </c>
      <c r="H1958" s="8" t="s">
        <v>76</v>
      </c>
      <c r="I1958" s="8" t="s">
        <v>50</v>
      </c>
      <c r="J1958" s="8" t="s">
        <v>77</v>
      </c>
      <c r="K1958" s="8" t="s">
        <v>98</v>
      </c>
      <c r="L1958" s="8" t="str">
        <f t="shared" si="60"/>
        <v>San Mateo_CA</v>
      </c>
      <c r="M1958" s="9" t="str">
        <f t="shared" si="61"/>
        <v>-122.314826965332_PACT</v>
      </c>
      <c r="N1958" s="8" t="s">
        <v>98</v>
      </c>
      <c r="O1958" s="5"/>
      <c r="P1958" s="5"/>
      <c r="Q1958">
        <f>VLOOKUP($L1958,LocID!$B$2:$I$966, 7, FALSE)</f>
        <v>-122.314826965332</v>
      </c>
      <c r="S1958"/>
    </row>
    <row r="1959" spans="1:19" ht="33" x14ac:dyDescent="0.25">
      <c r="A1959" s="5">
        <v>1001</v>
      </c>
      <c r="B1959" s="6">
        <v>2009.645</v>
      </c>
      <c r="C1959" s="8" t="s">
        <v>82</v>
      </c>
      <c r="D1959" s="11" t="s">
        <v>3605</v>
      </c>
      <c r="E1959" s="8" t="s">
        <v>3585</v>
      </c>
      <c r="F1959" s="10" t="s">
        <v>3586</v>
      </c>
      <c r="G1959" s="10" t="s">
        <v>3586</v>
      </c>
      <c r="H1959" s="8" t="s">
        <v>76</v>
      </c>
      <c r="I1959" s="8" t="s">
        <v>50</v>
      </c>
      <c r="J1959" s="8" t="s">
        <v>77</v>
      </c>
      <c r="K1959" s="8" t="s">
        <v>26</v>
      </c>
      <c r="L1959" s="8" t="str">
        <f t="shared" si="60"/>
        <v>San Mateo_CA</v>
      </c>
      <c r="M1959" s="9" t="str">
        <f t="shared" si="61"/>
        <v>-122.314826965332_Parking and TDM</v>
      </c>
      <c r="N1959" s="8" t="s">
        <v>26</v>
      </c>
      <c r="O1959" s="5"/>
      <c r="P1959" s="5"/>
      <c r="Q1959">
        <f>VLOOKUP($L1959,LocID!$B$2:$I$966, 7, FALSE)</f>
        <v>-122.314826965332</v>
      </c>
      <c r="S1959"/>
    </row>
    <row r="1960" spans="1:19" ht="33" x14ac:dyDescent="0.25">
      <c r="A1960" s="5">
        <v>1072</v>
      </c>
      <c r="B1960" s="6">
        <v>2010.2449999999999</v>
      </c>
      <c r="C1960" s="8" t="s">
        <v>68</v>
      </c>
      <c r="D1960" s="11" t="s">
        <v>3606</v>
      </c>
      <c r="E1960" s="8" t="s">
        <v>3585</v>
      </c>
      <c r="F1960" s="10" t="s">
        <v>3586</v>
      </c>
      <c r="G1960" s="10" t="s">
        <v>3586</v>
      </c>
      <c r="H1960" s="8" t="s">
        <v>76</v>
      </c>
      <c r="I1960" s="8" t="s">
        <v>50</v>
      </c>
      <c r="J1960" s="8" t="s">
        <v>459</v>
      </c>
      <c r="K1960" s="8" t="s">
        <v>26</v>
      </c>
      <c r="L1960" s="8" t="str">
        <f t="shared" si="60"/>
        <v>San Mateo_CA</v>
      </c>
      <c r="M1960" s="9" t="str">
        <f t="shared" si="61"/>
        <v>-122.314826965332_Parking and TDM</v>
      </c>
      <c r="N1960" s="8" t="s">
        <v>26</v>
      </c>
      <c r="O1960" s="5"/>
      <c r="P1960" s="5"/>
      <c r="Q1960">
        <f>VLOOKUP($L1960,LocID!$B$2:$I$966, 7, FALSE)</f>
        <v>-122.314826965332</v>
      </c>
      <c r="S1960"/>
    </row>
    <row r="1961" spans="1:19" ht="33" x14ac:dyDescent="0.25">
      <c r="A1961" s="5">
        <v>1211</v>
      </c>
      <c r="B1961" s="6">
        <v>2011.4359999999999</v>
      </c>
      <c r="C1961" s="8" t="s">
        <v>85</v>
      </c>
      <c r="D1961" s="11" t="s">
        <v>3607</v>
      </c>
      <c r="E1961" s="8" t="s">
        <v>3608</v>
      </c>
      <c r="F1961" s="10" t="s">
        <v>3586</v>
      </c>
      <c r="G1961" s="10" t="s">
        <v>3586</v>
      </c>
      <c r="H1961" s="8" t="s">
        <v>76</v>
      </c>
      <c r="I1961" s="8" t="s">
        <v>50</v>
      </c>
      <c r="J1961" s="8" t="s">
        <v>77</v>
      </c>
      <c r="K1961" s="8" t="s">
        <v>26</v>
      </c>
      <c r="L1961" s="8" t="str">
        <f t="shared" si="60"/>
        <v>San Mateo_CA</v>
      </c>
      <c r="M1961" s="9" t="str">
        <f t="shared" si="61"/>
        <v>-122.314826965332_Parking and TDM</v>
      </c>
      <c r="N1961" s="8" t="s">
        <v>26</v>
      </c>
      <c r="O1961" s="5"/>
      <c r="P1961" s="5"/>
      <c r="Q1961">
        <f>VLOOKUP($L1961,LocID!$B$2:$I$966, 7, FALSE)</f>
        <v>-122.314826965332</v>
      </c>
      <c r="S1961"/>
    </row>
    <row r="1962" spans="1:19" x14ac:dyDescent="0.25">
      <c r="A1962" s="5">
        <v>1292</v>
      </c>
      <c r="B1962" s="6">
        <v>2011.4469999999999</v>
      </c>
      <c r="C1962" s="8" t="s">
        <v>85</v>
      </c>
      <c r="D1962" s="11" t="s">
        <v>2990</v>
      </c>
      <c r="E1962" s="8" t="s">
        <v>3595</v>
      </c>
      <c r="F1962" s="10" t="s">
        <v>3586</v>
      </c>
      <c r="G1962" s="10" t="s">
        <v>3586</v>
      </c>
      <c r="H1962" s="8" t="s">
        <v>76</v>
      </c>
      <c r="I1962" s="8" t="s">
        <v>50</v>
      </c>
      <c r="J1962" s="8" t="s">
        <v>77</v>
      </c>
      <c r="K1962" s="8" t="s">
        <v>98</v>
      </c>
      <c r="L1962" s="8" t="str">
        <f t="shared" si="60"/>
        <v>San Mateo_CA</v>
      </c>
      <c r="M1962" s="9" t="str">
        <f t="shared" si="61"/>
        <v>-122.314826965332_PACT</v>
      </c>
      <c r="N1962" s="8" t="s">
        <v>98</v>
      </c>
      <c r="O1962" s="5"/>
      <c r="P1962" s="5"/>
      <c r="Q1962">
        <f>VLOOKUP($L1962,LocID!$B$2:$I$966, 7, FALSE)</f>
        <v>-122.314826965332</v>
      </c>
      <c r="S1962"/>
    </row>
    <row r="1963" spans="1:19" ht="33" x14ac:dyDescent="0.25">
      <c r="A1963" s="5">
        <v>1518</v>
      </c>
      <c r="B1963" s="6">
        <v>2011.848</v>
      </c>
      <c r="C1963" s="8" t="s">
        <v>147</v>
      </c>
      <c r="D1963" s="8" t="s">
        <v>3609</v>
      </c>
      <c r="E1963" s="8" t="s">
        <v>3585</v>
      </c>
      <c r="F1963" s="10" t="s">
        <v>3586</v>
      </c>
      <c r="G1963" s="10" t="s">
        <v>3586</v>
      </c>
      <c r="H1963" s="8" t="s">
        <v>76</v>
      </c>
      <c r="I1963" s="8" t="s">
        <v>50</v>
      </c>
      <c r="J1963" s="8" t="s">
        <v>77</v>
      </c>
      <c r="K1963" s="8" t="s">
        <v>26</v>
      </c>
      <c r="L1963" s="8" t="str">
        <f t="shared" si="60"/>
        <v>San Mateo_CA</v>
      </c>
      <c r="M1963" s="9" t="str">
        <f t="shared" si="61"/>
        <v>-122.314826965332_Parking and TDM</v>
      </c>
      <c r="N1963" s="8" t="s">
        <v>26</v>
      </c>
      <c r="O1963" s="5"/>
      <c r="P1963" s="5"/>
      <c r="Q1963">
        <f>VLOOKUP($L1963,LocID!$B$2:$I$966, 7, FALSE)</f>
        <v>-122.314826965332</v>
      </c>
      <c r="S1963"/>
    </row>
    <row r="1964" spans="1:19" x14ac:dyDescent="0.25">
      <c r="A1964" s="5">
        <v>1683</v>
      </c>
      <c r="B1964" s="6">
        <v>2012.4929999999999</v>
      </c>
      <c r="C1964" s="8" t="s">
        <v>110</v>
      </c>
      <c r="D1964" s="8" t="s">
        <v>2990</v>
      </c>
      <c r="E1964" s="8" t="s">
        <v>3610</v>
      </c>
      <c r="F1964" s="8" t="s">
        <v>3586</v>
      </c>
      <c r="G1964" s="8" t="s">
        <v>3586</v>
      </c>
      <c r="H1964" s="8" t="s">
        <v>76</v>
      </c>
      <c r="I1964" s="8" t="s">
        <v>50</v>
      </c>
      <c r="J1964" s="8" t="s">
        <v>77</v>
      </c>
      <c r="K1964" s="12" t="s">
        <v>98</v>
      </c>
      <c r="L1964" s="8" t="str">
        <f t="shared" si="60"/>
        <v>San Mateo_CA</v>
      </c>
      <c r="M1964" s="9" t="str">
        <f t="shared" si="61"/>
        <v>-122.314826965332_PACT</v>
      </c>
      <c r="N1964" s="12" t="s">
        <v>98</v>
      </c>
      <c r="O1964" s="5"/>
      <c r="P1964" s="5"/>
      <c r="Q1964">
        <f>VLOOKUP($L1964,LocID!$B$2:$I$966, 7, FALSE)</f>
        <v>-122.314826965332</v>
      </c>
      <c r="S1964"/>
    </row>
    <row r="1965" spans="1:19" ht="33" x14ac:dyDescent="0.25">
      <c r="A1965" s="5">
        <v>1684</v>
      </c>
      <c r="B1965" s="6">
        <v>2012.548</v>
      </c>
      <c r="C1965" s="12" t="s">
        <v>110</v>
      </c>
      <c r="D1965" s="12" t="s">
        <v>3611</v>
      </c>
      <c r="E1965" s="12" t="s">
        <v>3608</v>
      </c>
      <c r="F1965" s="12" t="s">
        <v>3586</v>
      </c>
      <c r="G1965" s="12" t="s">
        <v>3586</v>
      </c>
      <c r="H1965" s="12" t="s">
        <v>76</v>
      </c>
      <c r="I1965" s="8" t="s">
        <v>50</v>
      </c>
      <c r="J1965" s="12" t="s">
        <v>77</v>
      </c>
      <c r="K1965" s="12" t="s">
        <v>26</v>
      </c>
      <c r="L1965" s="8" t="str">
        <f t="shared" si="60"/>
        <v>San Mateo_CA</v>
      </c>
      <c r="M1965" s="9" t="str">
        <f t="shared" si="61"/>
        <v>-122.314826965332_Parking and TDM</v>
      </c>
      <c r="N1965" s="12" t="s">
        <v>26</v>
      </c>
      <c r="O1965" s="5"/>
      <c r="P1965" s="5"/>
      <c r="Q1965">
        <f>VLOOKUP($L1965,LocID!$B$2:$I$966, 7, FALSE)</f>
        <v>-122.314826965332</v>
      </c>
      <c r="S1965"/>
    </row>
    <row r="1966" spans="1:19" ht="33" x14ac:dyDescent="0.25">
      <c r="A1966" s="5">
        <v>1748</v>
      </c>
      <c r="B1966" s="6">
        <v>2012.6120000000001</v>
      </c>
      <c r="C1966" s="12" t="s">
        <v>90</v>
      </c>
      <c r="D1966" s="12" t="s">
        <v>3612</v>
      </c>
      <c r="E1966" s="12" t="s">
        <v>3613</v>
      </c>
      <c r="F1966" s="12" t="s">
        <v>3586</v>
      </c>
      <c r="G1966" s="12" t="s">
        <v>3586</v>
      </c>
      <c r="H1966" s="12" t="s">
        <v>76</v>
      </c>
      <c r="I1966" s="8" t="s">
        <v>50</v>
      </c>
      <c r="J1966" s="12" t="s">
        <v>77</v>
      </c>
      <c r="K1966" s="12" t="s">
        <v>26</v>
      </c>
      <c r="L1966" s="8" t="str">
        <f t="shared" si="60"/>
        <v>San Mateo_CA</v>
      </c>
      <c r="M1966" s="9" t="str">
        <f t="shared" si="61"/>
        <v>-122.314826965332_Parking and TDM</v>
      </c>
      <c r="N1966" s="12" t="s">
        <v>26</v>
      </c>
      <c r="O1966" s="5"/>
      <c r="P1966" s="5"/>
      <c r="Q1966">
        <f>VLOOKUP($L1966,LocID!$B$2:$I$966, 7, FALSE)</f>
        <v>-122.314826965332</v>
      </c>
      <c r="S1966"/>
    </row>
    <row r="1967" spans="1:19" ht="33" x14ac:dyDescent="0.25">
      <c r="A1967" s="5">
        <v>1859</v>
      </c>
      <c r="B1967" s="6">
        <v>2012.902</v>
      </c>
      <c r="C1967" s="8" t="s">
        <v>62</v>
      </c>
      <c r="D1967" s="8" t="s">
        <v>3614</v>
      </c>
      <c r="E1967" s="8" t="s">
        <v>3585</v>
      </c>
      <c r="F1967" s="10" t="s">
        <v>3586</v>
      </c>
      <c r="G1967" s="10" t="s">
        <v>3586</v>
      </c>
      <c r="H1967" s="8" t="s">
        <v>76</v>
      </c>
      <c r="I1967" s="8" t="s">
        <v>50</v>
      </c>
      <c r="J1967" s="8" t="s">
        <v>77</v>
      </c>
      <c r="K1967" s="12" t="s">
        <v>23</v>
      </c>
      <c r="L1967" s="8" t="str">
        <f t="shared" si="60"/>
        <v>San Mateo_CA</v>
      </c>
      <c r="M1967" s="9" t="str">
        <f t="shared" si="61"/>
        <v>-122.314826965332_Multimodal</v>
      </c>
      <c r="N1967" s="12" t="s">
        <v>23</v>
      </c>
      <c r="O1967" s="5"/>
      <c r="P1967" s="5"/>
      <c r="Q1967">
        <f>VLOOKUP($L1967,LocID!$B$2:$I$966, 7, FALSE)</f>
        <v>-122.314826965332</v>
      </c>
      <c r="S1967"/>
    </row>
    <row r="1968" spans="1:19" x14ac:dyDescent="0.25">
      <c r="A1968" s="5">
        <v>1954</v>
      </c>
      <c r="B1968" s="6">
        <v>2013.0491999999999</v>
      </c>
      <c r="C1968" s="8" t="s">
        <v>246</v>
      </c>
      <c r="D1968" s="8" t="s">
        <v>2990</v>
      </c>
      <c r="E1968" s="8" t="s">
        <v>3615</v>
      </c>
      <c r="F1968" s="10" t="s">
        <v>3586</v>
      </c>
      <c r="G1968" s="10" t="s">
        <v>3586</v>
      </c>
      <c r="H1968" s="8" t="s">
        <v>76</v>
      </c>
      <c r="I1968" s="8" t="s">
        <v>50</v>
      </c>
      <c r="J1968" s="8" t="s">
        <v>77</v>
      </c>
      <c r="K1968" s="12" t="s">
        <v>52</v>
      </c>
      <c r="L1968" s="8" t="str">
        <f t="shared" si="60"/>
        <v>San Mateo_CA</v>
      </c>
      <c r="M1968" s="9" t="str">
        <f t="shared" si="61"/>
        <v>-122.314826965332_Transit</v>
      </c>
      <c r="N1968" s="12" t="s">
        <v>52</v>
      </c>
      <c r="O1968" s="5"/>
      <c r="P1968" s="5"/>
      <c r="Q1968">
        <f>VLOOKUP($L1968,LocID!$B$2:$I$966, 7, FALSE)</f>
        <v>-122.314826965332</v>
      </c>
      <c r="S1968"/>
    </row>
    <row r="1969" spans="1:19" ht="33" x14ac:dyDescent="0.25">
      <c r="A1969" s="5">
        <v>2314</v>
      </c>
      <c r="B1969" s="6">
        <v>2014.0402999999999</v>
      </c>
      <c r="C1969" s="8" t="s">
        <v>151</v>
      </c>
      <c r="D1969" s="8" t="s">
        <v>3616</v>
      </c>
      <c r="E1969" s="8" t="s">
        <v>3617</v>
      </c>
      <c r="F1969" s="8" t="s">
        <v>3586</v>
      </c>
      <c r="G1969" s="8" t="s">
        <v>3586</v>
      </c>
      <c r="H1969" s="8" t="s">
        <v>76</v>
      </c>
      <c r="I1969" s="8" t="s">
        <v>50</v>
      </c>
      <c r="J1969" s="8" t="s">
        <v>77</v>
      </c>
      <c r="K1969" s="12" t="s">
        <v>23</v>
      </c>
      <c r="L1969" s="8" t="str">
        <f t="shared" si="60"/>
        <v>San Mateo_CA</v>
      </c>
      <c r="M1969" s="9" t="str">
        <f t="shared" si="61"/>
        <v>-122.314826965332_Multimodal</v>
      </c>
      <c r="N1969" s="12" t="s">
        <v>23</v>
      </c>
      <c r="O1969" s="5"/>
      <c r="P1969" s="5"/>
      <c r="Q1969">
        <f>VLOOKUP($L1969,LocID!$B$2:$I$966, 7, FALSE)</f>
        <v>-122.314826965332</v>
      </c>
      <c r="S1969"/>
    </row>
    <row r="1970" spans="1:19" ht="33" x14ac:dyDescent="0.25">
      <c r="A1970" s="5">
        <v>2316</v>
      </c>
      <c r="B1970" s="6">
        <v>2014.0628999999999</v>
      </c>
      <c r="C1970" s="8" t="s">
        <v>151</v>
      </c>
      <c r="D1970" s="8" t="s">
        <v>3618</v>
      </c>
      <c r="E1970" s="8" t="s">
        <v>3585</v>
      </c>
      <c r="F1970" s="8" t="s">
        <v>3586</v>
      </c>
      <c r="G1970" s="8" t="s">
        <v>3586</v>
      </c>
      <c r="H1970" s="8" t="s">
        <v>76</v>
      </c>
      <c r="I1970" s="8" t="s">
        <v>50</v>
      </c>
      <c r="J1970" s="8" t="s">
        <v>77</v>
      </c>
      <c r="K1970" s="12" t="s">
        <v>26</v>
      </c>
      <c r="L1970" s="8" t="str">
        <f t="shared" si="60"/>
        <v>San Mateo_CA</v>
      </c>
      <c r="M1970" s="9" t="str">
        <f t="shared" si="61"/>
        <v>-122.314826965332_Parking and TDM</v>
      </c>
      <c r="N1970" s="12" t="s">
        <v>26</v>
      </c>
      <c r="O1970" s="5"/>
      <c r="P1970" s="5"/>
      <c r="Q1970">
        <f>VLOOKUP($L1970,LocID!$B$2:$I$966, 7, FALSE)</f>
        <v>-122.314826965332</v>
      </c>
      <c r="S1970"/>
    </row>
    <row r="1971" spans="1:19" ht="22.5" x14ac:dyDescent="0.25">
      <c r="A1971" s="5">
        <v>2529</v>
      </c>
      <c r="B1971" s="6">
        <v>2014.1255000000001</v>
      </c>
      <c r="C1971" s="8" t="s">
        <v>173</v>
      </c>
      <c r="D1971" s="16" t="s">
        <v>3619</v>
      </c>
      <c r="E1971" s="16" t="s">
        <v>3617</v>
      </c>
      <c r="F1971" s="8" t="s">
        <v>3586</v>
      </c>
      <c r="G1971" s="8" t="s">
        <v>3586</v>
      </c>
      <c r="H1971" s="8" t="s">
        <v>76</v>
      </c>
      <c r="I1971" s="8" t="s">
        <v>50</v>
      </c>
      <c r="J1971" s="8" t="s">
        <v>77</v>
      </c>
      <c r="K1971" s="12" t="s">
        <v>188</v>
      </c>
      <c r="L1971" s="8" t="str">
        <f t="shared" si="60"/>
        <v>San Mateo_CA</v>
      </c>
      <c r="M1971" s="9" t="str">
        <f t="shared" si="61"/>
        <v>-122.314826965332_Design and Engineering</v>
      </c>
      <c r="N1971" s="12" t="s">
        <v>188</v>
      </c>
      <c r="O1971" s="5"/>
      <c r="P1971" s="5"/>
      <c r="Q1971">
        <f>VLOOKUP($L1971,LocID!$B$2:$I$966, 7, FALSE)</f>
        <v>-122.314826965332</v>
      </c>
      <c r="S1971"/>
    </row>
    <row r="1972" spans="1:19" ht="33" x14ac:dyDescent="0.25">
      <c r="A1972" s="5">
        <v>69</v>
      </c>
      <c r="B1972" s="6">
        <v>2015.0311999999999</v>
      </c>
      <c r="C1972" s="9" t="s">
        <v>309</v>
      </c>
      <c r="D1972" s="16" t="s">
        <v>3620</v>
      </c>
      <c r="E1972" s="16" t="s">
        <v>3617</v>
      </c>
      <c r="F1972" s="8" t="s">
        <v>3586</v>
      </c>
      <c r="G1972" s="8" t="s">
        <v>3586</v>
      </c>
      <c r="H1972" s="8" t="s">
        <v>76</v>
      </c>
      <c r="I1972" s="8" t="s">
        <v>50</v>
      </c>
      <c r="J1972" s="8" t="s">
        <v>77</v>
      </c>
      <c r="K1972" s="19" t="s">
        <v>26</v>
      </c>
      <c r="L1972" s="8" t="str">
        <f t="shared" si="60"/>
        <v>San Mateo_CA</v>
      </c>
      <c r="M1972" s="9" t="str">
        <f t="shared" si="61"/>
        <v>-122.314826965332_Parking and TDM</v>
      </c>
      <c r="N1972" s="19" t="s">
        <v>26</v>
      </c>
      <c r="O1972" s="5"/>
      <c r="P1972" s="5"/>
      <c r="Q1972">
        <f>VLOOKUP($L1972,LocID!$B$2:$I$966, 7, FALSE)</f>
        <v>-122.314826965332</v>
      </c>
      <c r="S1972"/>
    </row>
    <row r="1973" spans="1:19" x14ac:dyDescent="0.25">
      <c r="A1973" s="5">
        <v>1083</v>
      </c>
      <c r="B1973" s="6">
        <v>2010.29</v>
      </c>
      <c r="C1973" s="8" t="s">
        <v>68</v>
      </c>
      <c r="D1973" s="11" t="s">
        <v>3621</v>
      </c>
      <c r="E1973" s="8" t="s">
        <v>3622</v>
      </c>
      <c r="F1973" s="10" t="s">
        <v>3623</v>
      </c>
      <c r="G1973" s="10" t="s">
        <v>3623</v>
      </c>
      <c r="H1973" s="8" t="s">
        <v>76</v>
      </c>
      <c r="I1973" s="8" t="s">
        <v>50</v>
      </c>
      <c r="J1973" s="8" t="s">
        <v>459</v>
      </c>
      <c r="K1973" s="8" t="s">
        <v>52</v>
      </c>
      <c r="L1973" s="8" t="str">
        <f t="shared" si="60"/>
        <v>San Pablo_CA</v>
      </c>
      <c r="M1973" s="9" t="str">
        <f t="shared" si="61"/>
        <v>-122.342346191406_Transit</v>
      </c>
      <c r="N1973" s="8" t="s">
        <v>52</v>
      </c>
      <c r="O1973" s="5"/>
      <c r="P1973" s="5"/>
      <c r="Q1973">
        <f>VLOOKUP($L1973,LocID!$B$2:$I$966, 7, FALSE)</f>
        <v>-122.34234619140599</v>
      </c>
      <c r="S1973"/>
    </row>
    <row r="1974" spans="1:19" ht="33" x14ac:dyDescent="0.25">
      <c r="A1974" s="5">
        <v>2460</v>
      </c>
      <c r="B1974" s="6">
        <v>2014.1407999999999</v>
      </c>
      <c r="C1974" s="8" t="s">
        <v>173</v>
      </c>
      <c r="D1974" s="28" t="s">
        <v>3624</v>
      </c>
      <c r="E1974" s="28" t="s">
        <v>3625</v>
      </c>
      <c r="F1974" s="8" t="s">
        <v>3623</v>
      </c>
      <c r="G1974" s="8" t="s">
        <v>3623</v>
      </c>
      <c r="H1974" s="8" t="s">
        <v>76</v>
      </c>
      <c r="I1974" s="8" t="s">
        <v>50</v>
      </c>
      <c r="J1974" s="8" t="s">
        <v>77</v>
      </c>
      <c r="K1974" s="8" t="s">
        <v>23</v>
      </c>
      <c r="L1974" s="8" t="str">
        <f t="shared" si="60"/>
        <v>San Pablo_CA</v>
      </c>
      <c r="M1974" s="9" t="str">
        <f t="shared" si="61"/>
        <v>-122.342346191406_Multimodal</v>
      </c>
      <c r="N1974" s="8" t="s">
        <v>23</v>
      </c>
      <c r="O1974" s="5"/>
      <c r="P1974" s="5"/>
      <c r="Q1974">
        <f>VLOOKUP($L1974,LocID!$B$2:$I$966, 7, FALSE)</f>
        <v>-122.34234619140599</v>
      </c>
      <c r="S1974"/>
    </row>
    <row r="1975" spans="1:19" x14ac:dyDescent="0.25">
      <c r="A1975" s="5">
        <v>306</v>
      </c>
      <c r="B1975" s="6">
        <v>2007.0550000000001</v>
      </c>
      <c r="C1975" s="8">
        <v>2007</v>
      </c>
      <c r="D1975" s="8" t="s">
        <v>3626</v>
      </c>
      <c r="E1975" s="8" t="s">
        <v>3627</v>
      </c>
      <c r="F1975" s="10" t="s">
        <v>3628</v>
      </c>
      <c r="G1975" s="10" t="s">
        <v>3628</v>
      </c>
      <c r="H1975" s="8" t="s">
        <v>76</v>
      </c>
      <c r="I1975" s="8" t="s">
        <v>50</v>
      </c>
      <c r="J1975" s="10" t="s">
        <v>77</v>
      </c>
      <c r="K1975" s="8" t="s">
        <v>52</v>
      </c>
      <c r="L1975" s="8" t="str">
        <f t="shared" si="60"/>
        <v>San Rafael_CA</v>
      </c>
      <c r="M1975" s="9" t="str">
        <f t="shared" si="61"/>
        <v>-122.532470703125_Transit</v>
      </c>
      <c r="N1975" s="8" t="s">
        <v>52</v>
      </c>
      <c r="O1975" s="5"/>
      <c r="P1975" s="5"/>
      <c r="Q1975">
        <f>VLOOKUP($L1975,LocID!$B$2:$I$966, 7, FALSE)</f>
        <v>-122.532470703125</v>
      </c>
      <c r="S1975"/>
    </row>
    <row r="1976" spans="1:19" ht="33" x14ac:dyDescent="0.25">
      <c r="A1976" s="5">
        <v>397</v>
      </c>
      <c r="B1976" s="13">
        <v>2007.393</v>
      </c>
      <c r="C1976" s="10">
        <v>2007</v>
      </c>
      <c r="D1976" s="10" t="s">
        <v>3629</v>
      </c>
      <c r="E1976" s="10" t="s">
        <v>3630</v>
      </c>
      <c r="F1976" s="10" t="s">
        <v>3628</v>
      </c>
      <c r="G1976" s="10" t="s">
        <v>3628</v>
      </c>
      <c r="H1976" s="10" t="s">
        <v>76</v>
      </c>
      <c r="I1976" s="8" t="s">
        <v>50</v>
      </c>
      <c r="J1976" s="10" t="s">
        <v>77</v>
      </c>
      <c r="K1976" s="10" t="s">
        <v>26</v>
      </c>
      <c r="L1976" s="8" t="str">
        <f t="shared" si="60"/>
        <v>San Rafael_CA</v>
      </c>
      <c r="M1976" s="9" t="str">
        <f t="shared" si="61"/>
        <v>-122.532470703125_Parking and TDM</v>
      </c>
      <c r="N1976" s="10" t="s">
        <v>26</v>
      </c>
      <c r="O1976" s="5"/>
      <c r="P1976" s="5"/>
      <c r="Q1976">
        <f>VLOOKUP($L1976,LocID!$B$2:$I$966, 7, FALSE)</f>
        <v>-122.532470703125</v>
      </c>
      <c r="S1976"/>
    </row>
    <row r="1977" spans="1:19" ht="33" x14ac:dyDescent="0.25">
      <c r="A1977" s="5">
        <v>398</v>
      </c>
      <c r="B1977" s="6">
        <v>2007.13</v>
      </c>
      <c r="C1977" s="8">
        <v>2007</v>
      </c>
      <c r="D1977" s="8" t="s">
        <v>3631</v>
      </c>
      <c r="E1977" s="8" t="s">
        <v>3632</v>
      </c>
      <c r="F1977" s="10" t="s">
        <v>3628</v>
      </c>
      <c r="G1977" s="10" t="s">
        <v>3628</v>
      </c>
      <c r="H1977" s="8" t="s">
        <v>76</v>
      </c>
      <c r="I1977" s="8" t="s">
        <v>50</v>
      </c>
      <c r="J1977" s="10" t="s">
        <v>77</v>
      </c>
      <c r="K1977" s="8" t="s">
        <v>23</v>
      </c>
      <c r="L1977" s="8" t="str">
        <f t="shared" si="60"/>
        <v>San Rafael_CA</v>
      </c>
      <c r="M1977" s="9" t="str">
        <f t="shared" si="61"/>
        <v>-122.532470703125_Multimodal</v>
      </c>
      <c r="N1977" s="8" t="s">
        <v>23</v>
      </c>
      <c r="O1977" s="5"/>
      <c r="P1977" s="5"/>
      <c r="Q1977">
        <f>VLOOKUP($L1977,LocID!$B$2:$I$966, 7, FALSE)</f>
        <v>-122.532470703125</v>
      </c>
      <c r="S1977"/>
    </row>
    <row r="1978" spans="1:19" x14ac:dyDescent="0.25">
      <c r="A1978" s="5">
        <v>460</v>
      </c>
      <c r="B1978" s="6">
        <v>2007.0039999999999</v>
      </c>
      <c r="C1978" s="8">
        <v>2007</v>
      </c>
      <c r="D1978" s="8" t="s">
        <v>3633</v>
      </c>
      <c r="E1978" s="8" t="s">
        <v>3632</v>
      </c>
      <c r="F1978" s="10" t="s">
        <v>3628</v>
      </c>
      <c r="G1978" s="10" t="s">
        <v>3628</v>
      </c>
      <c r="H1978" s="8" t="s">
        <v>76</v>
      </c>
      <c r="I1978" s="8" t="s">
        <v>50</v>
      </c>
      <c r="J1978" s="10" t="s">
        <v>77</v>
      </c>
      <c r="K1978" s="8" t="s">
        <v>52</v>
      </c>
      <c r="L1978" s="8" t="str">
        <f t="shared" si="60"/>
        <v>San Rafael_CA</v>
      </c>
      <c r="M1978" s="9" t="str">
        <f t="shared" si="61"/>
        <v>-122.532470703125_Transit</v>
      </c>
      <c r="N1978" s="8" t="s">
        <v>52</v>
      </c>
      <c r="O1978" s="5"/>
      <c r="P1978" s="5"/>
      <c r="Q1978">
        <f>VLOOKUP($L1978,LocID!$B$2:$I$966, 7, FALSE)</f>
        <v>-122.532470703125</v>
      </c>
      <c r="S1978"/>
    </row>
    <row r="1979" spans="1:19" x14ac:dyDescent="0.25">
      <c r="A1979" s="5">
        <v>566</v>
      </c>
      <c r="B1979" s="6">
        <v>2008.0989999999999</v>
      </c>
      <c r="C1979" s="8" t="s">
        <v>104</v>
      </c>
      <c r="D1979" s="11" t="s">
        <v>3634</v>
      </c>
      <c r="E1979" s="8" t="s">
        <v>3635</v>
      </c>
      <c r="F1979" s="10" t="s">
        <v>3628</v>
      </c>
      <c r="G1979" s="10" t="s">
        <v>3628</v>
      </c>
      <c r="H1979" s="8" t="s">
        <v>76</v>
      </c>
      <c r="I1979" s="8" t="s">
        <v>50</v>
      </c>
      <c r="J1979" s="8" t="s">
        <v>77</v>
      </c>
      <c r="K1979" s="8" t="s">
        <v>52</v>
      </c>
      <c r="L1979" s="8" t="str">
        <f t="shared" si="60"/>
        <v>San Rafael_CA</v>
      </c>
      <c r="M1979" s="9" t="str">
        <f t="shared" si="61"/>
        <v>-122.532470703125_Transit</v>
      </c>
      <c r="N1979" s="8" t="s">
        <v>52</v>
      </c>
      <c r="O1979" s="5"/>
      <c r="P1979" s="5"/>
      <c r="Q1979">
        <f>VLOOKUP($L1979,LocID!$B$2:$I$966, 7, FALSE)</f>
        <v>-122.532470703125</v>
      </c>
      <c r="S1979"/>
    </row>
    <row r="1980" spans="1:19" x14ac:dyDescent="0.25">
      <c r="A1980" s="5">
        <v>648</v>
      </c>
      <c r="B1980" s="6">
        <v>2008.24</v>
      </c>
      <c r="C1980" s="8" t="s">
        <v>29</v>
      </c>
      <c r="D1980" s="11" t="s">
        <v>3636</v>
      </c>
      <c r="E1980" s="8" t="s">
        <v>3637</v>
      </c>
      <c r="F1980" s="10" t="s">
        <v>3628</v>
      </c>
      <c r="G1980" s="10" t="s">
        <v>3628</v>
      </c>
      <c r="H1980" s="8" t="s">
        <v>76</v>
      </c>
      <c r="I1980" s="8" t="s">
        <v>50</v>
      </c>
      <c r="J1980" s="8" t="s">
        <v>77</v>
      </c>
      <c r="K1980" s="8" t="s">
        <v>98</v>
      </c>
      <c r="L1980" s="8" t="str">
        <f t="shared" si="60"/>
        <v>San Rafael_CA</v>
      </c>
      <c r="M1980" s="9" t="str">
        <f t="shared" si="61"/>
        <v>-122.532470703125_PACT</v>
      </c>
      <c r="N1980" s="8" t="s">
        <v>98</v>
      </c>
      <c r="O1980" s="5"/>
      <c r="P1980" s="5"/>
      <c r="Q1980">
        <f>VLOOKUP($L1980,LocID!$B$2:$I$966, 7, FALSE)</f>
        <v>-122.532470703125</v>
      </c>
      <c r="S1980"/>
    </row>
    <row r="1981" spans="1:19" x14ac:dyDescent="0.25">
      <c r="A1981" s="5">
        <v>781</v>
      </c>
      <c r="B1981" s="6">
        <v>2009.2239999999999</v>
      </c>
      <c r="C1981" s="8" t="s">
        <v>39</v>
      </c>
      <c r="D1981" s="11" t="s">
        <v>3638</v>
      </c>
      <c r="E1981" s="8" t="s">
        <v>3639</v>
      </c>
      <c r="F1981" s="10" t="s">
        <v>3628</v>
      </c>
      <c r="G1981" s="10" t="s">
        <v>3628</v>
      </c>
      <c r="H1981" s="8" t="s">
        <v>76</v>
      </c>
      <c r="I1981" s="8" t="s">
        <v>50</v>
      </c>
      <c r="J1981" s="8" t="s">
        <v>77</v>
      </c>
      <c r="K1981" s="8" t="s">
        <v>98</v>
      </c>
      <c r="L1981" s="8" t="str">
        <f t="shared" si="60"/>
        <v>San Rafael_CA</v>
      </c>
      <c r="M1981" s="9" t="str">
        <f t="shared" si="61"/>
        <v>-122.532470703125_PACT</v>
      </c>
      <c r="N1981" s="8" t="s">
        <v>98</v>
      </c>
      <c r="O1981" s="5"/>
      <c r="P1981" s="5"/>
      <c r="Q1981">
        <f>VLOOKUP($L1981,LocID!$B$2:$I$966, 7, FALSE)</f>
        <v>-122.532470703125</v>
      </c>
      <c r="S1981"/>
    </row>
    <row r="1982" spans="1:19" ht="33" x14ac:dyDescent="0.25">
      <c r="A1982" s="5">
        <v>971</v>
      </c>
      <c r="B1982" s="6">
        <v>2010.0039999999999</v>
      </c>
      <c r="C1982" s="8" t="s">
        <v>204</v>
      </c>
      <c r="D1982" s="11" t="s">
        <v>3640</v>
      </c>
      <c r="E1982" s="8" t="s">
        <v>3641</v>
      </c>
      <c r="F1982" s="10" t="s">
        <v>3628</v>
      </c>
      <c r="G1982" s="10" t="s">
        <v>3628</v>
      </c>
      <c r="H1982" s="8" t="s">
        <v>76</v>
      </c>
      <c r="I1982" s="8" t="s">
        <v>50</v>
      </c>
      <c r="J1982" s="8" t="s">
        <v>77</v>
      </c>
      <c r="K1982" s="8" t="s">
        <v>72</v>
      </c>
      <c r="L1982" s="8" t="str">
        <f t="shared" si="60"/>
        <v>San Rafael_CA</v>
      </c>
      <c r="M1982" s="9" t="str">
        <f t="shared" si="61"/>
        <v>-122.532470703125_Multimodal</v>
      </c>
      <c r="N1982" s="8" t="s">
        <v>23</v>
      </c>
      <c r="O1982" s="5">
        <v>1</v>
      </c>
      <c r="P1982" s="5"/>
      <c r="Q1982">
        <f>VLOOKUP($L1982,LocID!$B$2:$I$966, 7, FALSE)</f>
        <v>-122.532470703125</v>
      </c>
      <c r="S1982"/>
    </row>
    <row r="1983" spans="1:19" ht="33" x14ac:dyDescent="0.25">
      <c r="A1983" s="5">
        <v>978</v>
      </c>
      <c r="B1983" s="6">
        <v>2009.6590000000001</v>
      </c>
      <c r="C1983" s="8" t="s">
        <v>204</v>
      </c>
      <c r="D1983" s="11" t="s">
        <v>3642</v>
      </c>
      <c r="E1983" s="8" t="s">
        <v>3641</v>
      </c>
      <c r="F1983" s="10" t="s">
        <v>3628</v>
      </c>
      <c r="G1983" s="10" t="s">
        <v>3628</v>
      </c>
      <c r="H1983" s="8" t="s">
        <v>76</v>
      </c>
      <c r="I1983" s="8" t="s">
        <v>50</v>
      </c>
      <c r="J1983" s="8" t="s">
        <v>77</v>
      </c>
      <c r="K1983" s="8" t="s">
        <v>23</v>
      </c>
      <c r="L1983" s="8" t="str">
        <f t="shared" si="60"/>
        <v>San Rafael_CA</v>
      </c>
      <c r="M1983" s="9" t="str">
        <f t="shared" si="61"/>
        <v>-122.532470703125_Multimodal</v>
      </c>
      <c r="N1983" s="8" t="s">
        <v>23</v>
      </c>
      <c r="O1983" s="5"/>
      <c r="P1983" s="5"/>
      <c r="Q1983">
        <f>VLOOKUP($L1983,LocID!$B$2:$I$966, 7, FALSE)</f>
        <v>-122.532470703125</v>
      </c>
      <c r="S1983"/>
    </row>
    <row r="1984" spans="1:19" ht="33" x14ac:dyDescent="0.25">
      <c r="A1984" s="5">
        <v>1195</v>
      </c>
      <c r="B1984" s="6">
        <v>2011.0709999999999</v>
      </c>
      <c r="C1984" s="8" t="s">
        <v>274</v>
      </c>
      <c r="D1984" s="11" t="s">
        <v>3643</v>
      </c>
      <c r="E1984" s="8" t="s">
        <v>3641</v>
      </c>
      <c r="F1984" s="10" t="s">
        <v>3628</v>
      </c>
      <c r="G1984" s="10" t="s">
        <v>3628</v>
      </c>
      <c r="H1984" s="8" t="s">
        <v>76</v>
      </c>
      <c r="I1984" s="8" t="s">
        <v>50</v>
      </c>
      <c r="J1984" s="8" t="s">
        <v>77</v>
      </c>
      <c r="K1984" s="8" t="s">
        <v>23</v>
      </c>
      <c r="L1984" s="8" t="str">
        <f t="shared" si="60"/>
        <v>San Rafael_CA</v>
      </c>
      <c r="M1984" s="9" t="str">
        <f t="shared" si="61"/>
        <v>-122.532470703125_Multimodal</v>
      </c>
      <c r="N1984" s="8" t="s">
        <v>23</v>
      </c>
      <c r="O1984" s="5"/>
      <c r="P1984" s="5"/>
      <c r="Q1984">
        <f>VLOOKUP($L1984,LocID!$B$2:$I$966, 7, FALSE)</f>
        <v>-122.532470703125</v>
      </c>
      <c r="S1984"/>
    </row>
    <row r="1985" spans="1:19" x14ac:dyDescent="0.25">
      <c r="A1985" s="5">
        <v>1422</v>
      </c>
      <c r="B1985" s="6">
        <v>2011.8309999999999</v>
      </c>
      <c r="C1985" s="8" t="s">
        <v>233</v>
      </c>
      <c r="D1985" s="8" t="s">
        <v>3644</v>
      </c>
      <c r="E1985" s="8" t="s">
        <v>3641</v>
      </c>
      <c r="F1985" s="10" t="s">
        <v>3628</v>
      </c>
      <c r="G1985" s="10" t="s">
        <v>3628</v>
      </c>
      <c r="H1985" s="8" t="s">
        <v>76</v>
      </c>
      <c r="I1985" s="8" t="s">
        <v>50</v>
      </c>
      <c r="J1985" s="8" t="s">
        <v>77</v>
      </c>
      <c r="K1985" s="8" t="s">
        <v>52</v>
      </c>
      <c r="L1985" s="8" t="str">
        <f t="shared" si="60"/>
        <v>San Rafael_CA</v>
      </c>
      <c r="M1985" s="9" t="str">
        <f t="shared" si="61"/>
        <v>-122.532470703125_Transit</v>
      </c>
      <c r="N1985" s="8" t="s">
        <v>52</v>
      </c>
      <c r="O1985" s="5"/>
      <c r="P1985" s="5"/>
      <c r="Q1985">
        <f>VLOOKUP($L1985,LocID!$B$2:$I$966, 7, FALSE)</f>
        <v>-122.532470703125</v>
      </c>
      <c r="S1985"/>
    </row>
    <row r="1986" spans="1:19" ht="33" x14ac:dyDescent="0.25">
      <c r="A1986" s="5">
        <v>1498</v>
      </c>
      <c r="B1986" s="6">
        <v>2012.105</v>
      </c>
      <c r="C1986" s="8" t="s">
        <v>147</v>
      </c>
      <c r="D1986" s="8" t="s">
        <v>3645</v>
      </c>
      <c r="E1986" s="8" t="s">
        <v>3641</v>
      </c>
      <c r="F1986" s="10" t="s">
        <v>3628</v>
      </c>
      <c r="G1986" s="10" t="s">
        <v>3628</v>
      </c>
      <c r="H1986" s="8" t="s">
        <v>76</v>
      </c>
      <c r="I1986" s="8" t="s">
        <v>50</v>
      </c>
      <c r="J1986" s="8" t="s">
        <v>77</v>
      </c>
      <c r="K1986" s="8" t="s">
        <v>26</v>
      </c>
      <c r="L1986" s="8" t="str">
        <f t="shared" ref="L1986:L2049" si="62">IF(H1986="INT", G1986&amp;"_"&amp;I1986,  G1986&amp;"_"&amp;H1986)</f>
        <v>San Rafael_CA</v>
      </c>
      <c r="M1986" s="9" t="str">
        <f t="shared" ref="M1986:M2049" si="63">Q1986&amp;"_"&amp;N1986</f>
        <v>-122.532470703125_Parking and tdm</v>
      </c>
      <c r="N1986" s="8" t="s">
        <v>428</v>
      </c>
      <c r="O1986" s="5"/>
      <c r="P1986" s="5"/>
      <c r="Q1986">
        <f>VLOOKUP($L1986,LocID!$B$2:$I$966, 7, FALSE)</f>
        <v>-122.532470703125</v>
      </c>
      <c r="S1986"/>
    </row>
    <row r="1987" spans="1:19" ht="33" x14ac:dyDescent="0.25">
      <c r="A1987" s="5">
        <v>1513</v>
      </c>
      <c r="B1987" s="6">
        <v>2011.731</v>
      </c>
      <c r="C1987" s="8" t="s">
        <v>147</v>
      </c>
      <c r="D1987" s="11" t="s">
        <v>3646</v>
      </c>
      <c r="E1987" s="8" t="s">
        <v>3641</v>
      </c>
      <c r="F1987" s="10" t="s">
        <v>3628</v>
      </c>
      <c r="G1987" s="10" t="s">
        <v>3628</v>
      </c>
      <c r="H1987" s="8" t="s">
        <v>76</v>
      </c>
      <c r="I1987" s="8" t="s">
        <v>50</v>
      </c>
      <c r="J1987" s="8" t="s">
        <v>77</v>
      </c>
      <c r="K1987" s="8" t="s">
        <v>23</v>
      </c>
      <c r="L1987" s="8" t="str">
        <f t="shared" si="62"/>
        <v>San Rafael_CA</v>
      </c>
      <c r="M1987" s="9" t="str">
        <f t="shared" si="63"/>
        <v>-122.532470703125_Multimodal</v>
      </c>
      <c r="N1987" s="8" t="s">
        <v>23</v>
      </c>
      <c r="O1987" s="5"/>
      <c r="P1987" s="5"/>
      <c r="Q1987">
        <f>VLOOKUP($L1987,LocID!$B$2:$I$966, 7, FALSE)</f>
        <v>-122.532470703125</v>
      </c>
      <c r="S1987"/>
    </row>
    <row r="1988" spans="1:19" x14ac:dyDescent="0.25">
      <c r="A1988" s="5">
        <v>1655</v>
      </c>
      <c r="B1988" s="6">
        <v>2012.422</v>
      </c>
      <c r="C1988" s="8" t="s">
        <v>110</v>
      </c>
      <c r="D1988" s="8" t="s">
        <v>3647</v>
      </c>
      <c r="E1988" s="8" t="s">
        <v>3648</v>
      </c>
      <c r="F1988" s="8" t="s">
        <v>3628</v>
      </c>
      <c r="G1988" s="8" t="s">
        <v>3628</v>
      </c>
      <c r="H1988" s="8" t="s">
        <v>76</v>
      </c>
      <c r="I1988" s="8" t="s">
        <v>50</v>
      </c>
      <c r="J1988" s="8" t="s">
        <v>77</v>
      </c>
      <c r="K1988" s="8" t="s">
        <v>52</v>
      </c>
      <c r="L1988" s="8" t="str">
        <f t="shared" si="62"/>
        <v>San Rafael_CA</v>
      </c>
      <c r="M1988" s="9" t="str">
        <f t="shared" si="63"/>
        <v>-122.532470703125_Transit</v>
      </c>
      <c r="N1988" s="8" t="s">
        <v>52</v>
      </c>
      <c r="O1988" s="5"/>
      <c r="P1988" s="5"/>
      <c r="Q1988">
        <f>VLOOKUP($L1988,LocID!$B$2:$I$966, 7, FALSE)</f>
        <v>-122.532470703125</v>
      </c>
      <c r="S1988"/>
    </row>
    <row r="1989" spans="1:19" x14ac:dyDescent="0.25">
      <c r="A1989" s="5">
        <v>2369</v>
      </c>
      <c r="B1989" s="6">
        <v>2014.0824</v>
      </c>
      <c r="C1989" s="8" t="s">
        <v>92</v>
      </c>
      <c r="D1989" s="16" t="s">
        <v>3649</v>
      </c>
      <c r="E1989" s="16" t="s">
        <v>3641</v>
      </c>
      <c r="F1989" s="8" t="s">
        <v>3628</v>
      </c>
      <c r="G1989" s="8" t="s">
        <v>3628</v>
      </c>
      <c r="H1989" s="8" t="s">
        <v>76</v>
      </c>
      <c r="I1989" s="8" t="s">
        <v>50</v>
      </c>
      <c r="J1989" s="8" t="s">
        <v>77</v>
      </c>
      <c r="K1989" s="12" t="s">
        <v>52</v>
      </c>
      <c r="L1989" s="8" t="str">
        <f t="shared" si="62"/>
        <v>San Rafael_CA</v>
      </c>
      <c r="M1989" s="9" t="str">
        <f t="shared" si="63"/>
        <v>-122.532470703125_Transit</v>
      </c>
      <c r="N1989" s="12" t="s">
        <v>52</v>
      </c>
      <c r="O1989" s="5"/>
      <c r="P1989" s="5"/>
      <c r="Q1989">
        <f>VLOOKUP($L1989,LocID!$B$2:$I$966, 7, FALSE)</f>
        <v>-122.532470703125</v>
      </c>
      <c r="S1989"/>
    </row>
    <row r="1990" spans="1:19" ht="33" x14ac:dyDescent="0.25">
      <c r="A1990" s="5">
        <v>113</v>
      </c>
      <c r="B1990" s="6">
        <v>2015.0530000000001</v>
      </c>
      <c r="C1990" s="9" t="s">
        <v>138</v>
      </c>
      <c r="D1990" s="17" t="s">
        <v>3650</v>
      </c>
      <c r="E1990" s="17" t="s">
        <v>3641</v>
      </c>
      <c r="F1990" s="8" t="s">
        <v>3628</v>
      </c>
      <c r="G1990" s="8" t="s">
        <v>3628</v>
      </c>
      <c r="H1990" s="8" t="s">
        <v>76</v>
      </c>
      <c r="I1990" s="8" t="s">
        <v>50</v>
      </c>
      <c r="J1990" s="8" t="s">
        <v>77</v>
      </c>
      <c r="K1990" s="8" t="s">
        <v>23</v>
      </c>
      <c r="L1990" s="8" t="str">
        <f t="shared" si="62"/>
        <v>San Rafael_CA</v>
      </c>
      <c r="M1990" s="9" t="str">
        <f t="shared" si="63"/>
        <v>-122.532470703125_Multimodal</v>
      </c>
      <c r="N1990" s="8" t="s">
        <v>23</v>
      </c>
      <c r="O1990" s="5"/>
      <c r="P1990" s="5"/>
      <c r="Q1990">
        <f>VLOOKUP($L1990,LocID!$B$2:$I$966, 7, FALSE)</f>
        <v>-122.532470703125</v>
      </c>
      <c r="S1990"/>
    </row>
    <row r="1991" spans="1:19" ht="33" x14ac:dyDescent="0.25">
      <c r="A1991" s="5">
        <v>114</v>
      </c>
      <c r="B1991" s="6">
        <v>2015.0449000000001</v>
      </c>
      <c r="C1991" s="9" t="s">
        <v>138</v>
      </c>
      <c r="D1991" s="17" t="s">
        <v>3651</v>
      </c>
      <c r="E1991" s="17" t="s">
        <v>3641</v>
      </c>
      <c r="F1991" s="8" t="s">
        <v>3628</v>
      </c>
      <c r="G1991" s="8" t="s">
        <v>3628</v>
      </c>
      <c r="H1991" s="8" t="s">
        <v>76</v>
      </c>
      <c r="I1991" s="8" t="s">
        <v>50</v>
      </c>
      <c r="J1991" s="8" t="s">
        <v>77</v>
      </c>
      <c r="K1991" s="8" t="s">
        <v>23</v>
      </c>
      <c r="L1991" s="8" t="str">
        <f t="shared" si="62"/>
        <v>San Rafael_CA</v>
      </c>
      <c r="M1991" s="9" t="str">
        <f t="shared" si="63"/>
        <v>-122.532470703125_Multimodal</v>
      </c>
      <c r="N1991" s="8" t="s">
        <v>23</v>
      </c>
      <c r="O1991" s="5"/>
      <c r="P1991" s="5"/>
      <c r="Q1991">
        <f>VLOOKUP($L1991,LocID!$B$2:$I$966, 7, FALSE)</f>
        <v>-122.532470703125</v>
      </c>
      <c r="S1991"/>
    </row>
    <row r="1992" spans="1:19" ht="33" x14ac:dyDescent="0.25">
      <c r="A1992" s="5">
        <v>135</v>
      </c>
      <c r="B1992" s="6">
        <v>2015.0669</v>
      </c>
      <c r="C1992" s="9" t="s">
        <v>138</v>
      </c>
      <c r="D1992" s="19" t="s">
        <v>3652</v>
      </c>
      <c r="E1992" s="19" t="s">
        <v>3641</v>
      </c>
      <c r="F1992" s="19" t="s">
        <v>3628</v>
      </c>
      <c r="G1992" s="19" t="s">
        <v>3628</v>
      </c>
      <c r="H1992" s="19" t="s">
        <v>76</v>
      </c>
      <c r="I1992" s="8" t="s">
        <v>50</v>
      </c>
      <c r="J1992" s="19" t="s">
        <v>77</v>
      </c>
      <c r="K1992" s="19" t="s">
        <v>23</v>
      </c>
      <c r="L1992" s="8" t="str">
        <f t="shared" si="62"/>
        <v>San Rafael_CA</v>
      </c>
      <c r="M1992" s="9" t="str">
        <f t="shared" si="63"/>
        <v>-122.532470703125_Multimodal</v>
      </c>
      <c r="N1992" s="19" t="s">
        <v>23</v>
      </c>
      <c r="O1992" s="5"/>
      <c r="P1992" s="5"/>
      <c r="Q1992">
        <f>VLOOKUP($L1992,LocID!$B$2:$I$966, 7, FALSE)</f>
        <v>-122.532470703125</v>
      </c>
      <c r="S1992"/>
    </row>
    <row r="1993" spans="1:19" ht="33" x14ac:dyDescent="0.25">
      <c r="A1993" s="5">
        <v>160</v>
      </c>
      <c r="B1993" s="6">
        <v>2015.0663</v>
      </c>
      <c r="C1993" s="9" t="s">
        <v>138</v>
      </c>
      <c r="D1993" s="19" t="s">
        <v>3653</v>
      </c>
      <c r="E1993" s="19" t="s">
        <v>3654</v>
      </c>
      <c r="F1993" s="19" t="s">
        <v>3628</v>
      </c>
      <c r="G1993" s="19" t="s">
        <v>3628</v>
      </c>
      <c r="H1993" s="19" t="s">
        <v>76</v>
      </c>
      <c r="I1993" s="8" t="s">
        <v>50</v>
      </c>
      <c r="J1993" s="8" t="s">
        <v>77</v>
      </c>
      <c r="K1993" s="19" t="s">
        <v>23</v>
      </c>
      <c r="L1993" s="8" t="str">
        <f t="shared" si="62"/>
        <v>San Rafael_CA</v>
      </c>
      <c r="M1993" s="9" t="str">
        <f t="shared" si="63"/>
        <v>-122.532470703125_Multimodal</v>
      </c>
      <c r="N1993" s="19" t="s">
        <v>23</v>
      </c>
      <c r="O1993" s="5"/>
      <c r="P1993" s="5"/>
      <c r="Q1993">
        <f>VLOOKUP($L1993,LocID!$B$2:$I$966, 7, FALSE)</f>
        <v>-122.532470703125</v>
      </c>
      <c r="S1993"/>
    </row>
    <row r="1994" spans="1:19" ht="33" x14ac:dyDescent="0.25">
      <c r="A1994" s="5">
        <v>269</v>
      </c>
      <c r="B1994" s="6">
        <v>2015.1208999999999</v>
      </c>
      <c r="C1994" s="9" t="s">
        <v>138</v>
      </c>
      <c r="D1994" s="17" t="s">
        <v>3655</v>
      </c>
      <c r="E1994" s="17" t="s">
        <v>3654</v>
      </c>
      <c r="F1994" s="9" t="s">
        <v>3628</v>
      </c>
      <c r="G1994" s="9" t="s">
        <v>3628</v>
      </c>
      <c r="H1994" s="9" t="s">
        <v>76</v>
      </c>
      <c r="I1994" s="8" t="s">
        <v>50</v>
      </c>
      <c r="J1994" s="9" t="s">
        <v>77</v>
      </c>
      <c r="K1994" s="9" t="s">
        <v>23</v>
      </c>
      <c r="L1994" s="8" t="str">
        <f t="shared" si="62"/>
        <v>San Rafael_CA</v>
      </c>
      <c r="M1994" s="9" t="str">
        <f t="shared" si="63"/>
        <v>-122.532470703125_Multimodal</v>
      </c>
      <c r="N1994" s="9" t="s">
        <v>23</v>
      </c>
      <c r="O1994" s="5"/>
      <c r="P1994" s="5"/>
      <c r="Q1994">
        <f>VLOOKUP($L1994,LocID!$B$2:$I$966, 7, FALSE)</f>
        <v>-122.532470703125</v>
      </c>
      <c r="S1994"/>
    </row>
    <row r="1995" spans="1:19" x14ac:dyDescent="0.25">
      <c r="A1995" s="5">
        <v>1551</v>
      </c>
      <c r="B1995" s="6">
        <v>2012.31</v>
      </c>
      <c r="C1995" s="8" t="s">
        <v>87</v>
      </c>
      <c r="D1995" s="8" t="s">
        <v>3656</v>
      </c>
      <c r="E1995" s="8" t="s">
        <v>3657</v>
      </c>
      <c r="F1995" s="8" t="s">
        <v>3658</v>
      </c>
      <c r="G1995" s="8" t="s">
        <v>3658</v>
      </c>
      <c r="H1995" s="8" t="s">
        <v>127</v>
      </c>
      <c r="I1995" s="8" t="s">
        <v>50</v>
      </c>
      <c r="J1995" s="8" t="s">
        <v>128</v>
      </c>
      <c r="K1995" s="8" t="s">
        <v>52</v>
      </c>
      <c r="L1995" s="8" t="str">
        <f t="shared" si="62"/>
        <v>Sandoval_NM</v>
      </c>
      <c r="M1995" s="9" t="str">
        <f t="shared" si="63"/>
        <v>-106.866058349609_Transit</v>
      </c>
      <c r="N1995" s="8" t="s">
        <v>52</v>
      </c>
      <c r="O1995" s="5"/>
      <c r="P1995" s="5"/>
      <c r="Q1995">
        <f>VLOOKUP($L1995,LocID!$B$2:$I$966, 7, FALSE)</f>
        <v>-106.86605834960901</v>
      </c>
      <c r="S1995"/>
    </row>
    <row r="1996" spans="1:19" ht="33" x14ac:dyDescent="0.25">
      <c r="A1996" s="5">
        <v>84</v>
      </c>
      <c r="B1996" s="6">
        <v>2015.0320999999999</v>
      </c>
      <c r="C1996" s="9" t="s">
        <v>138</v>
      </c>
      <c r="D1996" s="17" t="s">
        <v>3659</v>
      </c>
      <c r="E1996" s="17" t="s">
        <v>3660</v>
      </c>
      <c r="F1996" s="19" t="s">
        <v>3661</v>
      </c>
      <c r="G1996" s="19" t="s">
        <v>3661</v>
      </c>
      <c r="H1996" s="19" t="s">
        <v>160</v>
      </c>
      <c r="I1996" s="8" t="s">
        <v>50</v>
      </c>
      <c r="J1996" s="19" t="s">
        <v>161</v>
      </c>
      <c r="K1996" s="19" t="s">
        <v>23</v>
      </c>
      <c r="L1996" s="8" t="str">
        <f t="shared" si="62"/>
        <v>Sandy Springs_GA</v>
      </c>
      <c r="M1996" s="9" t="str">
        <f t="shared" si="63"/>
        <v>-84.3790817260742_Multimodal</v>
      </c>
      <c r="N1996" s="19" t="s">
        <v>23</v>
      </c>
      <c r="O1996" s="5"/>
      <c r="P1996" s="5"/>
      <c r="Q1996">
        <f>VLOOKUP($L1996,LocID!$B$2:$I$966, 7, FALSE)</f>
        <v>-84.379081726074205</v>
      </c>
      <c r="S1996"/>
    </row>
    <row r="1997" spans="1:19" ht="33" x14ac:dyDescent="0.25">
      <c r="A1997" s="5">
        <v>448</v>
      </c>
      <c r="B1997" s="13">
        <v>2007.3109999999999</v>
      </c>
      <c r="C1997" s="10">
        <v>2007</v>
      </c>
      <c r="D1997" s="10" t="s">
        <v>3662</v>
      </c>
      <c r="E1997" s="10" t="s">
        <v>3663</v>
      </c>
      <c r="F1997" s="10" t="s">
        <v>3664</v>
      </c>
      <c r="G1997" s="10" t="s">
        <v>3664</v>
      </c>
      <c r="H1997" s="10" t="s">
        <v>76</v>
      </c>
      <c r="I1997" s="8" t="s">
        <v>50</v>
      </c>
      <c r="J1997" s="10" t="s">
        <v>77</v>
      </c>
      <c r="K1997" s="10" t="s">
        <v>23</v>
      </c>
      <c r="L1997" s="8" t="str">
        <f t="shared" si="62"/>
        <v>Santa Barbara_CA</v>
      </c>
      <c r="M1997" s="9" t="str">
        <f t="shared" si="63"/>
        <v>-119.69905090332_Multimodal</v>
      </c>
      <c r="N1997" s="10" t="s">
        <v>23</v>
      </c>
      <c r="O1997" s="5"/>
      <c r="P1997" s="5"/>
      <c r="Q1997">
        <f>VLOOKUP($L1997,LocID!$B$2:$I$966, 7, FALSE)</f>
        <v>-119.69905090332</v>
      </c>
      <c r="S1997"/>
    </row>
    <row r="1998" spans="1:19" x14ac:dyDescent="0.25">
      <c r="A1998" s="5">
        <v>797</v>
      </c>
      <c r="B1998" s="6">
        <v>2009.11</v>
      </c>
      <c r="C1998" s="8" t="s">
        <v>39</v>
      </c>
      <c r="D1998" s="11" t="s">
        <v>3665</v>
      </c>
      <c r="E1998" s="8" t="s">
        <v>3666</v>
      </c>
      <c r="F1998" s="10" t="s">
        <v>3664</v>
      </c>
      <c r="G1998" s="10" t="s">
        <v>3664</v>
      </c>
      <c r="H1998" s="8" t="s">
        <v>76</v>
      </c>
      <c r="I1998" s="8" t="s">
        <v>50</v>
      </c>
      <c r="J1998" s="8" t="s">
        <v>77</v>
      </c>
      <c r="K1998" s="8" t="s">
        <v>52</v>
      </c>
      <c r="L1998" s="8" t="str">
        <f t="shared" si="62"/>
        <v>Santa Barbara_CA</v>
      </c>
      <c r="M1998" s="9" t="str">
        <f t="shared" si="63"/>
        <v>-119.69905090332_Transit</v>
      </c>
      <c r="N1998" s="8" t="s">
        <v>52</v>
      </c>
      <c r="O1998" s="5"/>
      <c r="P1998" s="5"/>
      <c r="Q1998">
        <f>VLOOKUP($L1998,LocID!$B$2:$I$966, 7, FALSE)</f>
        <v>-119.69905090332</v>
      </c>
      <c r="S1998"/>
    </row>
    <row r="1999" spans="1:19" ht="33" x14ac:dyDescent="0.25">
      <c r="A1999" s="5">
        <v>1264</v>
      </c>
      <c r="B1999" s="6">
        <v>2011.127</v>
      </c>
      <c r="C1999" s="8" t="s">
        <v>85</v>
      </c>
      <c r="D1999" s="11" t="s">
        <v>3667</v>
      </c>
      <c r="E1999" s="8" t="s">
        <v>3666</v>
      </c>
      <c r="F1999" s="10" t="s">
        <v>3664</v>
      </c>
      <c r="G1999" s="10" t="s">
        <v>3664</v>
      </c>
      <c r="H1999" s="8" t="s">
        <v>76</v>
      </c>
      <c r="I1999" s="8" t="s">
        <v>50</v>
      </c>
      <c r="J1999" s="8" t="s">
        <v>459</v>
      </c>
      <c r="K1999" s="8" t="s">
        <v>23</v>
      </c>
      <c r="L1999" s="8" t="str">
        <f t="shared" si="62"/>
        <v>Santa Barbara_CA</v>
      </c>
      <c r="M1999" s="9" t="str">
        <f t="shared" si="63"/>
        <v>-119.69905090332_Multimodal</v>
      </c>
      <c r="N1999" s="8" t="s">
        <v>23</v>
      </c>
      <c r="O1999" s="5"/>
      <c r="P1999" s="5"/>
      <c r="Q1999">
        <f>VLOOKUP($L1999,LocID!$B$2:$I$966, 7, FALSE)</f>
        <v>-119.69905090332</v>
      </c>
      <c r="S1999"/>
    </row>
    <row r="2000" spans="1:19" ht="33" x14ac:dyDescent="0.25">
      <c r="A2000" s="5">
        <v>1293</v>
      </c>
      <c r="B2000" s="6">
        <v>2011.2729999999999</v>
      </c>
      <c r="C2000" s="8" t="s">
        <v>85</v>
      </c>
      <c r="D2000" s="11" t="s">
        <v>3668</v>
      </c>
      <c r="E2000" s="8" t="s">
        <v>3669</v>
      </c>
      <c r="F2000" s="10" t="s">
        <v>3664</v>
      </c>
      <c r="G2000" s="10" t="s">
        <v>3664</v>
      </c>
      <c r="H2000" s="8" t="s">
        <v>76</v>
      </c>
      <c r="I2000" s="8" t="s">
        <v>50</v>
      </c>
      <c r="J2000" s="8" t="s">
        <v>459</v>
      </c>
      <c r="K2000" s="8" t="s">
        <v>23</v>
      </c>
      <c r="L2000" s="8" t="str">
        <f t="shared" si="62"/>
        <v>Santa Barbara_CA</v>
      </c>
      <c r="M2000" s="9" t="str">
        <f t="shared" si="63"/>
        <v>-119.69905090332_Multimodal</v>
      </c>
      <c r="N2000" s="8" t="s">
        <v>23</v>
      </c>
      <c r="O2000" s="5"/>
      <c r="P2000" s="5"/>
      <c r="Q2000">
        <f>VLOOKUP($L2000,LocID!$B$2:$I$966, 7, FALSE)</f>
        <v>-119.69905090332</v>
      </c>
      <c r="S2000"/>
    </row>
    <row r="2001" spans="1:19" ht="33" x14ac:dyDescent="0.25">
      <c r="A2001" s="5">
        <v>1206</v>
      </c>
      <c r="B2001" s="6">
        <v>2010.4449999999999</v>
      </c>
      <c r="C2001" s="8" t="s">
        <v>274</v>
      </c>
      <c r="D2001" s="11" t="s">
        <v>3670</v>
      </c>
      <c r="E2001" s="8" t="s">
        <v>2704</v>
      </c>
      <c r="F2001" s="10" t="s">
        <v>3671</v>
      </c>
      <c r="G2001" s="10" t="s">
        <v>3671</v>
      </c>
      <c r="H2001" s="8" t="s">
        <v>76</v>
      </c>
      <c r="I2001" s="8" t="s">
        <v>50</v>
      </c>
      <c r="J2001" s="8" t="s">
        <v>77</v>
      </c>
      <c r="K2001" s="8" t="s">
        <v>26</v>
      </c>
      <c r="L2001" s="8" t="str">
        <f t="shared" si="62"/>
        <v>Santa Clara_CA</v>
      </c>
      <c r="M2001" s="9" t="str">
        <f t="shared" si="63"/>
        <v>-121.954986572265_Parking and TDM</v>
      </c>
      <c r="N2001" s="8" t="s">
        <v>26</v>
      </c>
      <c r="O2001" s="5"/>
      <c r="P2001" s="5"/>
      <c r="Q2001">
        <f>VLOOKUP($L2001,LocID!$B$2:$I$966, 7, FALSE)</f>
        <v>-121.954986572265</v>
      </c>
      <c r="S2001"/>
    </row>
    <row r="2002" spans="1:19" ht="33" x14ac:dyDescent="0.25">
      <c r="A2002" s="5">
        <v>1860</v>
      </c>
      <c r="B2002" s="6">
        <v>2013.0146999999999</v>
      </c>
      <c r="C2002" s="12" t="s">
        <v>62</v>
      </c>
      <c r="D2002" s="12" t="s">
        <v>3672</v>
      </c>
      <c r="E2002" s="15" t="s">
        <v>3673</v>
      </c>
      <c r="F2002" s="15" t="s">
        <v>3674</v>
      </c>
      <c r="G2002" s="15" t="s">
        <v>3674</v>
      </c>
      <c r="H2002" s="15" t="s">
        <v>76</v>
      </c>
      <c r="I2002" s="8" t="s">
        <v>50</v>
      </c>
      <c r="J2002" s="15" t="s">
        <v>77</v>
      </c>
      <c r="K2002" s="12" t="s">
        <v>23</v>
      </c>
      <c r="L2002" s="8" t="str">
        <f t="shared" si="62"/>
        <v>Santa Cruz_CA</v>
      </c>
      <c r="M2002" s="9" t="str">
        <f t="shared" si="63"/>
        <v>-122.030952453613_Multimodal</v>
      </c>
      <c r="N2002" s="12" t="s">
        <v>23</v>
      </c>
      <c r="O2002" s="5"/>
      <c r="P2002" s="5"/>
      <c r="Q2002">
        <f>VLOOKUP($L2002,LocID!$B$2:$I$966, 7, FALSE)</f>
        <v>-122.030952453613</v>
      </c>
      <c r="S2002"/>
    </row>
    <row r="2003" spans="1:19" x14ac:dyDescent="0.25">
      <c r="A2003" s="5">
        <v>1955</v>
      </c>
      <c r="B2003" s="6">
        <v>2013.0233000000001</v>
      </c>
      <c r="C2003" s="12" t="s">
        <v>246</v>
      </c>
      <c r="D2003" s="12" t="s">
        <v>3675</v>
      </c>
      <c r="E2003" s="15" t="s">
        <v>3676</v>
      </c>
      <c r="F2003" s="15" t="s">
        <v>3674</v>
      </c>
      <c r="G2003" s="15" t="s">
        <v>3674</v>
      </c>
      <c r="H2003" s="15" t="s">
        <v>76</v>
      </c>
      <c r="I2003" s="8" t="s">
        <v>50</v>
      </c>
      <c r="J2003" s="15" t="s">
        <v>77</v>
      </c>
      <c r="K2003" s="12" t="s">
        <v>52</v>
      </c>
      <c r="L2003" s="8" t="str">
        <f t="shared" si="62"/>
        <v>Santa Cruz_CA</v>
      </c>
      <c r="M2003" s="9" t="str">
        <f t="shared" si="63"/>
        <v>-122.030952453613_Transit</v>
      </c>
      <c r="N2003" s="12" t="s">
        <v>52</v>
      </c>
      <c r="O2003" s="5"/>
      <c r="P2003" s="5"/>
      <c r="Q2003">
        <f>VLOOKUP($L2003,LocID!$B$2:$I$966, 7, FALSE)</f>
        <v>-122.030952453613</v>
      </c>
      <c r="S2003"/>
    </row>
    <row r="2004" spans="1:19" ht="33" x14ac:dyDescent="0.25">
      <c r="A2004" s="5">
        <v>2003</v>
      </c>
      <c r="B2004" s="6">
        <v>2013.0260000000001</v>
      </c>
      <c r="C2004" s="12" t="s">
        <v>65</v>
      </c>
      <c r="D2004" s="12" t="s">
        <v>3677</v>
      </c>
      <c r="E2004" s="15" t="s">
        <v>3678</v>
      </c>
      <c r="F2004" s="15" t="s">
        <v>3674</v>
      </c>
      <c r="G2004" s="15" t="s">
        <v>3674</v>
      </c>
      <c r="H2004" s="15" t="s">
        <v>76</v>
      </c>
      <c r="I2004" s="8" t="s">
        <v>50</v>
      </c>
      <c r="J2004" s="15" t="s">
        <v>77</v>
      </c>
      <c r="K2004" s="12" t="s">
        <v>26</v>
      </c>
      <c r="L2004" s="8" t="str">
        <f t="shared" si="62"/>
        <v>Santa Cruz_CA</v>
      </c>
      <c r="M2004" s="9" t="str">
        <f t="shared" si="63"/>
        <v>-122.030952453613_Parking and TDM</v>
      </c>
      <c r="N2004" s="12" t="s">
        <v>26</v>
      </c>
      <c r="O2004" s="5"/>
      <c r="P2004" s="5"/>
      <c r="Q2004">
        <f>VLOOKUP($L2004,LocID!$B$2:$I$966, 7, FALSE)</f>
        <v>-122.030952453613</v>
      </c>
      <c r="S2004"/>
    </row>
    <row r="2005" spans="1:19" ht="33" x14ac:dyDescent="0.25">
      <c r="A2005" s="5">
        <v>194</v>
      </c>
      <c r="B2005" s="6">
        <v>2015.0890999999999</v>
      </c>
      <c r="C2005" s="9" t="s">
        <v>138</v>
      </c>
      <c r="D2005" s="17" t="s">
        <v>3679</v>
      </c>
      <c r="E2005" s="17" t="s">
        <v>3673</v>
      </c>
      <c r="F2005" s="9" t="s">
        <v>3674</v>
      </c>
      <c r="G2005" s="9" t="s">
        <v>3674</v>
      </c>
      <c r="H2005" s="9" t="s">
        <v>76</v>
      </c>
      <c r="I2005" s="8" t="s">
        <v>50</v>
      </c>
      <c r="J2005" s="9" t="s">
        <v>77</v>
      </c>
      <c r="K2005" s="9" t="s">
        <v>26</v>
      </c>
      <c r="L2005" s="8" t="str">
        <f t="shared" si="62"/>
        <v>Santa Cruz_CA</v>
      </c>
      <c r="M2005" s="9" t="str">
        <f t="shared" si="63"/>
        <v>-122.030952453613_Parking and TDM</v>
      </c>
      <c r="N2005" s="9" t="s">
        <v>26</v>
      </c>
      <c r="O2005" s="5"/>
      <c r="P2005" s="5"/>
      <c r="Q2005">
        <f>VLOOKUP($L2005,LocID!$B$2:$I$966, 7, FALSE)</f>
        <v>-122.030952453613</v>
      </c>
      <c r="S2005"/>
    </row>
    <row r="2006" spans="1:19" ht="33" x14ac:dyDescent="0.25">
      <c r="A2006" s="5">
        <v>252</v>
      </c>
      <c r="B2006" s="6">
        <v>2015.1004</v>
      </c>
      <c r="C2006" s="9" t="s">
        <v>138</v>
      </c>
      <c r="D2006" s="17" t="s">
        <v>3680</v>
      </c>
      <c r="E2006" s="17" t="s">
        <v>3681</v>
      </c>
      <c r="F2006" s="9" t="s">
        <v>3674</v>
      </c>
      <c r="G2006" s="9" t="s">
        <v>3674</v>
      </c>
      <c r="H2006" s="9" t="s">
        <v>76</v>
      </c>
      <c r="I2006" s="8" t="s">
        <v>50</v>
      </c>
      <c r="J2006" s="9" t="s">
        <v>77</v>
      </c>
      <c r="K2006" s="19" t="s">
        <v>72</v>
      </c>
      <c r="L2006" s="8" t="str">
        <f t="shared" si="62"/>
        <v>Santa Cruz_CA</v>
      </c>
      <c r="M2006" s="9" t="str">
        <f t="shared" si="63"/>
        <v>-122.030952453613_Multimodal</v>
      </c>
      <c r="N2006" s="19" t="s">
        <v>23</v>
      </c>
      <c r="O2006" s="5">
        <v>1</v>
      </c>
      <c r="P2006" s="5"/>
      <c r="Q2006">
        <f>VLOOKUP($L2006,LocID!$B$2:$I$966, 7, FALSE)</f>
        <v>-122.030952453613</v>
      </c>
      <c r="S2006"/>
    </row>
    <row r="2007" spans="1:19" x14ac:dyDescent="0.25">
      <c r="A2007" s="5">
        <v>1122</v>
      </c>
      <c r="B2007" s="6">
        <v>2010.7539999999999</v>
      </c>
      <c r="C2007" s="8" t="s">
        <v>43</v>
      </c>
      <c r="D2007" s="11" t="s">
        <v>3682</v>
      </c>
      <c r="E2007" s="8" t="s">
        <v>3683</v>
      </c>
      <c r="F2007" s="10" t="s">
        <v>3684</v>
      </c>
      <c r="G2007" s="10" t="s">
        <v>3684</v>
      </c>
      <c r="H2007" s="8" t="s">
        <v>127</v>
      </c>
      <c r="I2007" s="8" t="s">
        <v>50</v>
      </c>
      <c r="J2007" s="8" t="s">
        <v>128</v>
      </c>
      <c r="K2007" s="8" t="s">
        <v>52</v>
      </c>
      <c r="L2007" s="8" t="str">
        <f t="shared" si="62"/>
        <v>Santa Fe_NM</v>
      </c>
      <c r="M2007" s="9" t="str">
        <f t="shared" si="63"/>
        <v>-105.937957763671_Transit</v>
      </c>
      <c r="N2007" s="8" t="s">
        <v>52</v>
      </c>
      <c r="O2007" s="5"/>
      <c r="P2007" s="5"/>
      <c r="Q2007">
        <f>VLOOKUP($L2007,LocID!$B$2:$I$966, 7, FALSE)</f>
        <v>-105.93795776367099</v>
      </c>
      <c r="S2007"/>
    </row>
    <row r="2008" spans="1:19" x14ac:dyDescent="0.25">
      <c r="A2008" s="5">
        <v>1294</v>
      </c>
      <c r="B2008" s="6">
        <v>2011.126</v>
      </c>
      <c r="C2008" s="8" t="s">
        <v>85</v>
      </c>
      <c r="D2008" s="11" t="s">
        <v>3685</v>
      </c>
      <c r="E2008" s="8" t="s">
        <v>3686</v>
      </c>
      <c r="F2008" s="10" t="s">
        <v>3684</v>
      </c>
      <c r="G2008" s="10" t="s">
        <v>3684</v>
      </c>
      <c r="H2008" s="8" t="s">
        <v>127</v>
      </c>
      <c r="I2008" s="8" t="s">
        <v>50</v>
      </c>
      <c r="J2008" s="8" t="s">
        <v>128</v>
      </c>
      <c r="K2008" s="8" t="s">
        <v>52</v>
      </c>
      <c r="L2008" s="8" t="str">
        <f t="shared" si="62"/>
        <v>Santa Fe_NM</v>
      </c>
      <c r="M2008" s="9" t="str">
        <f t="shared" si="63"/>
        <v>-105.937957763671_Transit</v>
      </c>
      <c r="N2008" s="8" t="s">
        <v>52</v>
      </c>
      <c r="O2008" s="5"/>
      <c r="P2008" s="5"/>
      <c r="Q2008">
        <f>VLOOKUP($L2008,LocID!$B$2:$I$966, 7, FALSE)</f>
        <v>-105.93795776367099</v>
      </c>
      <c r="S2008"/>
    </row>
    <row r="2009" spans="1:19" x14ac:dyDescent="0.25">
      <c r="A2009" s="5">
        <v>1375</v>
      </c>
      <c r="B2009" s="6">
        <v>2011.559</v>
      </c>
      <c r="C2009" s="8" t="s">
        <v>409</v>
      </c>
      <c r="D2009" s="11" t="s">
        <v>3687</v>
      </c>
      <c r="E2009" s="8" t="s">
        <v>3683</v>
      </c>
      <c r="F2009" s="10" t="s">
        <v>3684</v>
      </c>
      <c r="G2009" s="10" t="s">
        <v>3684</v>
      </c>
      <c r="H2009" s="8" t="s">
        <v>127</v>
      </c>
      <c r="I2009" s="8" t="s">
        <v>50</v>
      </c>
      <c r="J2009" s="8" t="s">
        <v>128</v>
      </c>
      <c r="K2009" s="8" t="s">
        <v>52</v>
      </c>
      <c r="L2009" s="8" t="str">
        <f t="shared" si="62"/>
        <v>Santa Fe_NM</v>
      </c>
      <c r="M2009" s="9" t="str">
        <f t="shared" si="63"/>
        <v>-105.937957763671_Transit</v>
      </c>
      <c r="N2009" s="8" t="s">
        <v>52</v>
      </c>
      <c r="O2009" s="5"/>
      <c r="P2009" s="5"/>
      <c r="Q2009">
        <f>VLOOKUP($L2009,LocID!$B$2:$I$966, 7, FALSE)</f>
        <v>-105.93795776367099</v>
      </c>
      <c r="S2009"/>
    </row>
    <row r="2010" spans="1:19" ht="33" x14ac:dyDescent="0.25">
      <c r="A2010" s="5">
        <v>1295</v>
      </c>
      <c r="B2010" s="6">
        <v>2011.1320000000001</v>
      </c>
      <c r="C2010" s="8" t="s">
        <v>85</v>
      </c>
      <c r="D2010" s="11" t="s">
        <v>3688</v>
      </c>
      <c r="E2010" s="8" t="s">
        <v>3689</v>
      </c>
      <c r="F2010" s="10" t="s">
        <v>3690</v>
      </c>
      <c r="G2010" s="10" t="s">
        <v>3690</v>
      </c>
      <c r="H2010" s="8" t="s">
        <v>76</v>
      </c>
      <c r="I2010" s="8" t="s">
        <v>50</v>
      </c>
      <c r="J2010" s="8" t="s">
        <v>459</v>
      </c>
      <c r="K2010" s="8" t="s">
        <v>23</v>
      </c>
      <c r="L2010" s="8" t="str">
        <f t="shared" si="62"/>
        <v>Santa Isabel_CA</v>
      </c>
      <c r="M2010" s="9" t="str">
        <f t="shared" si="63"/>
        <v>-117.586311340332_Multimodal</v>
      </c>
      <c r="N2010" s="8" t="s">
        <v>23</v>
      </c>
      <c r="O2010" s="5"/>
      <c r="P2010" s="5"/>
      <c r="Q2010">
        <f>VLOOKUP($L2010,LocID!$B$2:$I$966, 7, FALSE)</f>
        <v>-117.586311340332</v>
      </c>
      <c r="S2010"/>
    </row>
    <row r="2011" spans="1:19" x14ac:dyDescent="0.25">
      <c r="A2011" s="5">
        <v>1901</v>
      </c>
      <c r="B2011" s="6">
        <v>2013.0057999999999</v>
      </c>
      <c r="C2011" s="12" t="s">
        <v>246</v>
      </c>
      <c r="D2011" s="12" t="s">
        <v>3691</v>
      </c>
      <c r="E2011" s="15" t="s">
        <v>3692</v>
      </c>
      <c r="F2011" s="15" t="s">
        <v>3693</v>
      </c>
      <c r="G2011" s="15" t="s">
        <v>3693</v>
      </c>
      <c r="H2011" s="15" t="s">
        <v>76</v>
      </c>
      <c r="I2011" s="8" t="s">
        <v>50</v>
      </c>
      <c r="J2011" s="15" t="s">
        <v>77</v>
      </c>
      <c r="K2011" s="12" t="s">
        <v>52</v>
      </c>
      <c r="L2011" s="8" t="str">
        <f t="shared" si="62"/>
        <v>Santa Maria_CA</v>
      </c>
      <c r="M2011" s="9" t="str">
        <f t="shared" si="63"/>
        <v>-120.434532165527_Transit</v>
      </c>
      <c r="N2011" s="12" t="s">
        <v>52</v>
      </c>
      <c r="O2011" s="5"/>
      <c r="P2011" s="5"/>
      <c r="Q2011">
        <f>VLOOKUP($L2011,LocID!$B$2:$I$966, 7, FALSE)</f>
        <v>-120.434532165527</v>
      </c>
      <c r="S2011"/>
    </row>
    <row r="2012" spans="1:19" ht="33" x14ac:dyDescent="0.25">
      <c r="A2012" s="5">
        <v>449</v>
      </c>
      <c r="B2012" s="13">
        <v>2007.2760000000001</v>
      </c>
      <c r="C2012" s="10">
        <v>2007</v>
      </c>
      <c r="D2012" s="10" t="s">
        <v>3694</v>
      </c>
      <c r="E2012" s="10" t="s">
        <v>3695</v>
      </c>
      <c r="F2012" s="10" t="s">
        <v>3696</v>
      </c>
      <c r="G2012" s="10" t="s">
        <v>3696</v>
      </c>
      <c r="H2012" s="10" t="s">
        <v>76</v>
      </c>
      <c r="I2012" s="8" t="s">
        <v>50</v>
      </c>
      <c r="J2012" s="10" t="s">
        <v>77</v>
      </c>
      <c r="K2012" s="10" t="s">
        <v>23</v>
      </c>
      <c r="L2012" s="8" t="str">
        <f t="shared" si="62"/>
        <v>Santa Monica_CA</v>
      </c>
      <c r="M2012" s="9" t="str">
        <f t="shared" si="63"/>
        <v>-118.492286682128_Multimodal</v>
      </c>
      <c r="N2012" s="10" t="s">
        <v>23</v>
      </c>
      <c r="O2012" s="5"/>
      <c r="P2012" s="5"/>
      <c r="Q2012">
        <f>VLOOKUP($L2012,LocID!$B$2:$I$966, 7, FALSE)</f>
        <v>-118.492286682128</v>
      </c>
      <c r="S2012"/>
    </row>
    <row r="2013" spans="1:19" ht="33" x14ac:dyDescent="0.25">
      <c r="A2013" s="5">
        <v>450</v>
      </c>
      <c r="B2013" s="13">
        <v>2007.261</v>
      </c>
      <c r="C2013" s="10">
        <v>2007</v>
      </c>
      <c r="D2013" s="10" t="s">
        <v>3697</v>
      </c>
      <c r="E2013" s="10" t="s">
        <v>3695</v>
      </c>
      <c r="F2013" s="10" t="s">
        <v>3696</v>
      </c>
      <c r="G2013" s="10" t="s">
        <v>3696</v>
      </c>
      <c r="H2013" s="10" t="s">
        <v>76</v>
      </c>
      <c r="I2013" s="8" t="s">
        <v>50</v>
      </c>
      <c r="J2013" s="10" t="s">
        <v>77</v>
      </c>
      <c r="K2013" s="10" t="s">
        <v>23</v>
      </c>
      <c r="L2013" s="8" t="str">
        <f t="shared" si="62"/>
        <v>Santa Monica_CA</v>
      </c>
      <c r="M2013" s="9" t="str">
        <f t="shared" si="63"/>
        <v>-118.492286682128_Multimodal</v>
      </c>
      <c r="N2013" s="10" t="s">
        <v>23</v>
      </c>
      <c r="O2013" s="5"/>
      <c r="P2013" s="5"/>
      <c r="Q2013">
        <f>VLOOKUP($L2013,LocID!$B$2:$I$966, 7, FALSE)</f>
        <v>-118.492286682128</v>
      </c>
      <c r="S2013"/>
    </row>
    <row r="2014" spans="1:19" x14ac:dyDescent="0.25">
      <c r="A2014" s="5">
        <v>451</v>
      </c>
      <c r="B2014" s="13">
        <v>2007.316</v>
      </c>
      <c r="C2014" s="10">
        <v>2007</v>
      </c>
      <c r="D2014" s="10" t="s">
        <v>3698</v>
      </c>
      <c r="E2014" s="10" t="s">
        <v>3695</v>
      </c>
      <c r="F2014" s="10" t="s">
        <v>3696</v>
      </c>
      <c r="G2014" s="10" t="s">
        <v>3696</v>
      </c>
      <c r="H2014" s="10" t="s">
        <v>76</v>
      </c>
      <c r="I2014" s="8" t="s">
        <v>50</v>
      </c>
      <c r="J2014" s="10" t="s">
        <v>77</v>
      </c>
      <c r="K2014" s="10" t="s">
        <v>98</v>
      </c>
      <c r="L2014" s="8" t="str">
        <f t="shared" si="62"/>
        <v>Santa Monica_CA</v>
      </c>
      <c r="M2014" s="9" t="str">
        <f t="shared" si="63"/>
        <v>-118.492286682128_PACT</v>
      </c>
      <c r="N2014" s="10" t="s">
        <v>98</v>
      </c>
      <c r="O2014" s="5"/>
      <c r="P2014" s="5"/>
      <c r="Q2014">
        <f>VLOOKUP($L2014,LocID!$B$2:$I$966, 7, FALSE)</f>
        <v>-118.492286682128</v>
      </c>
      <c r="S2014"/>
    </row>
    <row r="2015" spans="1:19" ht="33" x14ac:dyDescent="0.25">
      <c r="A2015" s="5">
        <v>641</v>
      </c>
      <c r="B2015" s="6">
        <v>2008.1990000000001</v>
      </c>
      <c r="C2015" s="8" t="s">
        <v>29</v>
      </c>
      <c r="D2015" s="11" t="s">
        <v>3699</v>
      </c>
      <c r="E2015" s="8" t="s">
        <v>3695</v>
      </c>
      <c r="F2015" s="10" t="s">
        <v>3696</v>
      </c>
      <c r="G2015" s="10" t="s">
        <v>3696</v>
      </c>
      <c r="H2015" s="8" t="s">
        <v>76</v>
      </c>
      <c r="I2015" s="8" t="s">
        <v>50</v>
      </c>
      <c r="J2015" s="8" t="s">
        <v>77</v>
      </c>
      <c r="K2015" s="8" t="s">
        <v>23</v>
      </c>
      <c r="L2015" s="8" t="str">
        <f t="shared" si="62"/>
        <v>Santa Monica_CA</v>
      </c>
      <c r="M2015" s="9" t="str">
        <f t="shared" si="63"/>
        <v>-118.492286682128_Multimodal</v>
      </c>
      <c r="N2015" s="8" t="s">
        <v>23</v>
      </c>
      <c r="O2015" s="5"/>
      <c r="P2015" s="5"/>
      <c r="Q2015">
        <f>VLOOKUP($L2015,LocID!$B$2:$I$966, 7, FALSE)</f>
        <v>-118.492286682128</v>
      </c>
      <c r="S2015"/>
    </row>
    <row r="2016" spans="1:19" ht="33" x14ac:dyDescent="0.25">
      <c r="A2016" s="5">
        <v>681</v>
      </c>
      <c r="B2016" s="6">
        <v>2008.364</v>
      </c>
      <c r="C2016" s="8" t="s">
        <v>35</v>
      </c>
      <c r="D2016" s="11" t="s">
        <v>3700</v>
      </c>
      <c r="E2016" s="8" t="s">
        <v>3695</v>
      </c>
      <c r="F2016" s="10" t="s">
        <v>3696</v>
      </c>
      <c r="G2016" s="10" t="s">
        <v>3696</v>
      </c>
      <c r="H2016" s="8" t="s">
        <v>76</v>
      </c>
      <c r="I2016" s="8" t="s">
        <v>50</v>
      </c>
      <c r="J2016" s="8" t="s">
        <v>77</v>
      </c>
      <c r="K2016" s="8" t="s">
        <v>26</v>
      </c>
      <c r="L2016" s="8" t="str">
        <f t="shared" si="62"/>
        <v>Santa Monica_CA</v>
      </c>
      <c r="M2016" s="9" t="str">
        <f t="shared" si="63"/>
        <v>-118.492286682128_Parking and TDM</v>
      </c>
      <c r="N2016" s="8" t="s">
        <v>26</v>
      </c>
      <c r="O2016" s="5"/>
      <c r="P2016" s="5"/>
      <c r="Q2016">
        <f>VLOOKUP($L2016,LocID!$B$2:$I$966, 7, FALSE)</f>
        <v>-118.492286682128</v>
      </c>
      <c r="S2016"/>
    </row>
    <row r="2017" spans="1:19" ht="33" x14ac:dyDescent="0.25">
      <c r="A2017" s="5">
        <v>682</v>
      </c>
      <c r="B2017" s="6">
        <v>2008.4190000000001</v>
      </c>
      <c r="C2017" s="8" t="s">
        <v>35</v>
      </c>
      <c r="D2017" s="11" t="s">
        <v>3701</v>
      </c>
      <c r="E2017" s="8" t="s">
        <v>3702</v>
      </c>
      <c r="F2017" s="10" t="s">
        <v>3696</v>
      </c>
      <c r="G2017" s="10" t="s">
        <v>3696</v>
      </c>
      <c r="H2017" s="8" t="s">
        <v>76</v>
      </c>
      <c r="I2017" s="8" t="s">
        <v>50</v>
      </c>
      <c r="J2017" s="8" t="s">
        <v>77</v>
      </c>
      <c r="K2017" s="8" t="s">
        <v>26</v>
      </c>
      <c r="L2017" s="8" t="str">
        <f t="shared" si="62"/>
        <v>Santa Monica_CA</v>
      </c>
      <c r="M2017" s="9" t="str">
        <f t="shared" si="63"/>
        <v>-118.492286682128_Parking and TDM</v>
      </c>
      <c r="N2017" s="8" t="s">
        <v>26</v>
      </c>
      <c r="O2017" s="5"/>
      <c r="P2017" s="5"/>
      <c r="Q2017">
        <f>VLOOKUP($L2017,LocID!$B$2:$I$966, 7, FALSE)</f>
        <v>-118.492286682128</v>
      </c>
      <c r="S2017"/>
    </row>
    <row r="2018" spans="1:19" x14ac:dyDescent="0.25">
      <c r="A2018" s="5">
        <v>740</v>
      </c>
      <c r="B2018" s="6">
        <v>2009.0730000000001</v>
      </c>
      <c r="C2018" s="8" t="s">
        <v>37</v>
      </c>
      <c r="D2018" s="11" t="s">
        <v>3703</v>
      </c>
      <c r="E2018" s="8" t="s">
        <v>3695</v>
      </c>
      <c r="F2018" s="10" t="s">
        <v>3696</v>
      </c>
      <c r="G2018" s="10" t="s">
        <v>3696</v>
      </c>
      <c r="H2018" s="8" t="s">
        <v>76</v>
      </c>
      <c r="I2018" s="8" t="s">
        <v>50</v>
      </c>
      <c r="J2018" s="8" t="s">
        <v>77</v>
      </c>
      <c r="K2018" s="8" t="s">
        <v>98</v>
      </c>
      <c r="L2018" s="8" t="str">
        <f t="shared" si="62"/>
        <v>Santa Monica_CA</v>
      </c>
      <c r="M2018" s="9" t="str">
        <f t="shared" si="63"/>
        <v>-118.492286682128_PACT</v>
      </c>
      <c r="N2018" s="8" t="s">
        <v>98</v>
      </c>
      <c r="O2018" s="5"/>
      <c r="P2018" s="5"/>
      <c r="Q2018">
        <f>VLOOKUP($L2018,LocID!$B$2:$I$966, 7, FALSE)</f>
        <v>-118.492286682128</v>
      </c>
      <c r="S2018"/>
    </row>
    <row r="2019" spans="1:19" ht="33" x14ac:dyDescent="0.25">
      <c r="A2019" s="5">
        <v>795</v>
      </c>
      <c r="B2019" s="6">
        <v>2009.191</v>
      </c>
      <c r="C2019" s="8" t="s">
        <v>39</v>
      </c>
      <c r="D2019" s="11" t="s">
        <v>3704</v>
      </c>
      <c r="E2019" s="8" t="s">
        <v>3695</v>
      </c>
      <c r="F2019" s="10" t="s">
        <v>3696</v>
      </c>
      <c r="G2019" s="10" t="s">
        <v>3696</v>
      </c>
      <c r="H2019" s="8" t="s">
        <v>76</v>
      </c>
      <c r="I2019" s="8" t="s">
        <v>50</v>
      </c>
      <c r="J2019" s="8" t="s">
        <v>77</v>
      </c>
      <c r="K2019" s="8" t="s">
        <v>23</v>
      </c>
      <c r="L2019" s="8" t="str">
        <f t="shared" si="62"/>
        <v>Santa Monica_CA</v>
      </c>
      <c r="M2019" s="9" t="str">
        <f t="shared" si="63"/>
        <v>-118.492286682128_Multimodal</v>
      </c>
      <c r="N2019" s="8" t="s">
        <v>23</v>
      </c>
      <c r="O2019" s="5"/>
      <c r="P2019" s="5"/>
      <c r="Q2019">
        <f>VLOOKUP($L2019,LocID!$B$2:$I$966, 7, FALSE)</f>
        <v>-118.492286682128</v>
      </c>
      <c r="S2019"/>
    </row>
    <row r="2020" spans="1:19" ht="33" x14ac:dyDescent="0.25">
      <c r="A2020" s="5">
        <v>796</v>
      </c>
      <c r="B2020" s="6">
        <v>2009.1120000000001</v>
      </c>
      <c r="C2020" s="8" t="s">
        <v>39</v>
      </c>
      <c r="D2020" s="11" t="s">
        <v>3705</v>
      </c>
      <c r="E2020" s="8" t="s">
        <v>3695</v>
      </c>
      <c r="F2020" s="10" t="s">
        <v>3696</v>
      </c>
      <c r="G2020" s="10" t="s">
        <v>3696</v>
      </c>
      <c r="H2020" s="8" t="s">
        <v>76</v>
      </c>
      <c r="I2020" s="8" t="s">
        <v>50</v>
      </c>
      <c r="J2020" s="8" t="s">
        <v>77</v>
      </c>
      <c r="K2020" s="8" t="s">
        <v>26</v>
      </c>
      <c r="L2020" s="8" t="str">
        <f t="shared" si="62"/>
        <v>Santa Monica_CA</v>
      </c>
      <c r="M2020" s="9" t="str">
        <f t="shared" si="63"/>
        <v>-118.492286682128_Parking and TDM</v>
      </c>
      <c r="N2020" s="8" t="s">
        <v>26</v>
      </c>
      <c r="O2020" s="5"/>
      <c r="P2020" s="5"/>
      <c r="Q2020">
        <f>VLOOKUP($L2020,LocID!$B$2:$I$966, 7, FALSE)</f>
        <v>-118.492286682128</v>
      </c>
      <c r="S2020"/>
    </row>
    <row r="2021" spans="1:19" ht="33" x14ac:dyDescent="0.25">
      <c r="A2021" s="5">
        <v>1237</v>
      </c>
      <c r="B2021" s="6">
        <v>2011.0260000000001</v>
      </c>
      <c r="C2021" s="8" t="s">
        <v>85</v>
      </c>
      <c r="D2021" s="11" t="s">
        <v>3706</v>
      </c>
      <c r="E2021" s="8" t="s">
        <v>3695</v>
      </c>
      <c r="F2021" s="10" t="s">
        <v>3696</v>
      </c>
      <c r="G2021" s="10" t="s">
        <v>3696</v>
      </c>
      <c r="H2021" s="8" t="s">
        <v>76</v>
      </c>
      <c r="I2021" s="8" t="s">
        <v>50</v>
      </c>
      <c r="J2021" s="8" t="s">
        <v>77</v>
      </c>
      <c r="K2021" s="8" t="s">
        <v>26</v>
      </c>
      <c r="L2021" s="8" t="str">
        <f t="shared" si="62"/>
        <v>Santa Monica_CA</v>
      </c>
      <c r="M2021" s="9" t="str">
        <f t="shared" si="63"/>
        <v>-118.492286682128_Parking and TDM</v>
      </c>
      <c r="N2021" s="8" t="s">
        <v>26</v>
      </c>
      <c r="O2021" s="5"/>
      <c r="P2021" s="5"/>
      <c r="Q2021">
        <f>VLOOKUP($L2021,LocID!$B$2:$I$966, 7, FALSE)</f>
        <v>-118.492286682128</v>
      </c>
      <c r="S2021"/>
    </row>
    <row r="2022" spans="1:19" ht="33" x14ac:dyDescent="0.25">
      <c r="A2022" s="5">
        <v>1296</v>
      </c>
      <c r="B2022" s="6">
        <v>2011.2650000000001</v>
      </c>
      <c r="C2022" s="8" t="s">
        <v>85</v>
      </c>
      <c r="D2022" s="11" t="s">
        <v>3707</v>
      </c>
      <c r="E2022" s="8" t="s">
        <v>3695</v>
      </c>
      <c r="F2022" s="10" t="s">
        <v>3696</v>
      </c>
      <c r="G2022" s="10" t="s">
        <v>3696</v>
      </c>
      <c r="H2022" s="8" t="s">
        <v>76</v>
      </c>
      <c r="I2022" s="8" t="s">
        <v>50</v>
      </c>
      <c r="J2022" s="8" t="s">
        <v>459</v>
      </c>
      <c r="K2022" s="8" t="s">
        <v>72</v>
      </c>
      <c r="L2022" s="8" t="str">
        <f t="shared" si="62"/>
        <v>Santa Monica_CA</v>
      </c>
      <c r="M2022" s="9" t="str">
        <f t="shared" si="63"/>
        <v>-118.492286682128_Multimodal</v>
      </c>
      <c r="N2022" s="8" t="s">
        <v>23</v>
      </c>
      <c r="O2022" s="5">
        <v>1</v>
      </c>
      <c r="P2022" s="5"/>
      <c r="Q2022">
        <f>VLOOKUP($L2022,LocID!$B$2:$I$966, 7, FALSE)</f>
        <v>-118.492286682128</v>
      </c>
      <c r="S2022"/>
    </row>
    <row r="2023" spans="1:19" ht="33" x14ac:dyDescent="0.25">
      <c r="A2023" s="5">
        <v>1297</v>
      </c>
      <c r="B2023" s="6">
        <v>2011.172</v>
      </c>
      <c r="C2023" s="8" t="s">
        <v>85</v>
      </c>
      <c r="D2023" s="11" t="s">
        <v>3708</v>
      </c>
      <c r="E2023" s="8" t="s">
        <v>3695</v>
      </c>
      <c r="F2023" s="10" t="s">
        <v>3696</v>
      </c>
      <c r="G2023" s="10" t="s">
        <v>3696</v>
      </c>
      <c r="H2023" s="8" t="s">
        <v>76</v>
      </c>
      <c r="I2023" s="8" t="s">
        <v>50</v>
      </c>
      <c r="J2023" s="8" t="s">
        <v>459</v>
      </c>
      <c r="K2023" s="8" t="s">
        <v>23</v>
      </c>
      <c r="L2023" s="8" t="str">
        <f t="shared" si="62"/>
        <v>Santa Monica_CA</v>
      </c>
      <c r="M2023" s="9" t="str">
        <f t="shared" si="63"/>
        <v>-118.492286682128_Multimodal</v>
      </c>
      <c r="N2023" s="8" t="s">
        <v>23</v>
      </c>
      <c r="O2023" s="5"/>
      <c r="P2023" s="5"/>
      <c r="Q2023">
        <f>VLOOKUP($L2023,LocID!$B$2:$I$966, 7, FALSE)</f>
        <v>-118.492286682128</v>
      </c>
      <c r="S2023"/>
    </row>
    <row r="2024" spans="1:19" ht="33" x14ac:dyDescent="0.25">
      <c r="A2024" s="5">
        <v>1298</v>
      </c>
      <c r="B2024" s="6">
        <v>2011.434</v>
      </c>
      <c r="C2024" s="8" t="s">
        <v>85</v>
      </c>
      <c r="D2024" s="11" t="s">
        <v>3709</v>
      </c>
      <c r="E2024" s="8" t="s">
        <v>3695</v>
      </c>
      <c r="F2024" s="10" t="s">
        <v>3696</v>
      </c>
      <c r="G2024" s="10" t="s">
        <v>3696</v>
      </c>
      <c r="H2024" s="8" t="s">
        <v>76</v>
      </c>
      <c r="I2024" s="8" t="s">
        <v>50</v>
      </c>
      <c r="J2024" s="8" t="s">
        <v>77</v>
      </c>
      <c r="K2024" s="8" t="s">
        <v>26</v>
      </c>
      <c r="L2024" s="8" t="str">
        <f t="shared" si="62"/>
        <v>Santa Monica_CA</v>
      </c>
      <c r="M2024" s="9" t="str">
        <f t="shared" si="63"/>
        <v>-118.492286682128_Parking and TDM</v>
      </c>
      <c r="N2024" s="8" t="s">
        <v>26</v>
      </c>
      <c r="O2024" s="5"/>
      <c r="P2024" s="5"/>
      <c r="Q2024">
        <f>VLOOKUP($L2024,LocID!$B$2:$I$966, 7, FALSE)</f>
        <v>-118.492286682128</v>
      </c>
      <c r="S2024"/>
    </row>
    <row r="2025" spans="1:19" x14ac:dyDescent="0.25">
      <c r="A2025" s="5">
        <v>1299</v>
      </c>
      <c r="B2025" s="6">
        <v>2011.239</v>
      </c>
      <c r="C2025" s="8" t="s">
        <v>85</v>
      </c>
      <c r="D2025" s="11" t="s">
        <v>3710</v>
      </c>
      <c r="E2025" s="8" t="s">
        <v>3695</v>
      </c>
      <c r="F2025" s="10" t="s">
        <v>3696</v>
      </c>
      <c r="G2025" s="10" t="s">
        <v>3696</v>
      </c>
      <c r="H2025" s="8" t="s">
        <v>76</v>
      </c>
      <c r="I2025" s="8" t="s">
        <v>50</v>
      </c>
      <c r="J2025" s="8" t="s">
        <v>77</v>
      </c>
      <c r="K2025" s="8" t="s">
        <v>52</v>
      </c>
      <c r="L2025" s="8" t="str">
        <f t="shared" si="62"/>
        <v>Santa Monica_CA</v>
      </c>
      <c r="M2025" s="9" t="str">
        <f t="shared" si="63"/>
        <v>-118.492286682128_Transit</v>
      </c>
      <c r="N2025" s="8" t="s">
        <v>52</v>
      </c>
      <c r="O2025" s="5"/>
      <c r="P2025" s="5"/>
      <c r="Q2025">
        <f>VLOOKUP($L2025,LocID!$B$2:$I$966, 7, FALSE)</f>
        <v>-118.492286682128</v>
      </c>
      <c r="S2025"/>
    </row>
    <row r="2026" spans="1:19" ht="33" x14ac:dyDescent="0.25">
      <c r="A2026" s="5">
        <v>1359</v>
      </c>
      <c r="B2026" s="6">
        <v>2011.443</v>
      </c>
      <c r="C2026" s="8" t="s">
        <v>409</v>
      </c>
      <c r="D2026" s="11" t="s">
        <v>3711</v>
      </c>
      <c r="E2026" s="8" t="s">
        <v>3712</v>
      </c>
      <c r="F2026" s="10" t="s">
        <v>3696</v>
      </c>
      <c r="G2026" s="10" t="s">
        <v>3696</v>
      </c>
      <c r="H2026" s="8" t="s">
        <v>76</v>
      </c>
      <c r="I2026" s="8" t="s">
        <v>50</v>
      </c>
      <c r="J2026" s="8" t="s">
        <v>77</v>
      </c>
      <c r="K2026" s="8" t="s">
        <v>26</v>
      </c>
      <c r="L2026" s="8" t="str">
        <f t="shared" si="62"/>
        <v>Santa Monica_CA</v>
      </c>
      <c r="M2026" s="9" t="str">
        <f t="shared" si="63"/>
        <v>-118.492286682128_Parking and TDM</v>
      </c>
      <c r="N2026" s="8" t="s">
        <v>26</v>
      </c>
      <c r="O2026" s="5"/>
      <c r="P2026" s="5"/>
      <c r="Q2026">
        <f>VLOOKUP($L2026,LocID!$B$2:$I$966, 7, FALSE)</f>
        <v>-118.492286682128</v>
      </c>
      <c r="S2026"/>
    </row>
    <row r="2027" spans="1:19" ht="33" x14ac:dyDescent="0.25">
      <c r="A2027" s="5">
        <v>1376</v>
      </c>
      <c r="B2027" s="6">
        <v>2011.5519999999999</v>
      </c>
      <c r="C2027" s="8" t="s">
        <v>409</v>
      </c>
      <c r="D2027" s="11" t="s">
        <v>3713</v>
      </c>
      <c r="E2027" s="8" t="s">
        <v>3695</v>
      </c>
      <c r="F2027" s="10" t="s">
        <v>3696</v>
      </c>
      <c r="G2027" s="10" t="s">
        <v>3696</v>
      </c>
      <c r="H2027" s="8" t="s">
        <v>76</v>
      </c>
      <c r="I2027" s="8" t="s">
        <v>50</v>
      </c>
      <c r="J2027" s="8" t="s">
        <v>77</v>
      </c>
      <c r="K2027" s="8" t="s">
        <v>23</v>
      </c>
      <c r="L2027" s="8" t="str">
        <f t="shared" si="62"/>
        <v>Santa Monica_CA</v>
      </c>
      <c r="M2027" s="9" t="str">
        <f t="shared" si="63"/>
        <v>-118.492286682128_Multimodal</v>
      </c>
      <c r="N2027" s="8" t="s">
        <v>23</v>
      </c>
      <c r="O2027" s="5"/>
      <c r="P2027" s="5"/>
      <c r="Q2027">
        <f>VLOOKUP($L2027,LocID!$B$2:$I$966, 7, FALSE)</f>
        <v>-118.492286682128</v>
      </c>
      <c r="S2027"/>
    </row>
    <row r="2028" spans="1:19" ht="33" x14ac:dyDescent="0.25">
      <c r="A2028" s="5">
        <v>1446</v>
      </c>
      <c r="B2028" s="6">
        <v>2011.5719999999999</v>
      </c>
      <c r="C2028" s="8" t="s">
        <v>233</v>
      </c>
      <c r="D2028" s="8" t="s">
        <v>3714</v>
      </c>
      <c r="E2028" s="8" t="s">
        <v>3695</v>
      </c>
      <c r="F2028" s="10" t="s">
        <v>3696</v>
      </c>
      <c r="G2028" s="10" t="s">
        <v>3696</v>
      </c>
      <c r="H2028" s="8" t="s">
        <v>76</v>
      </c>
      <c r="I2028" s="8" t="s">
        <v>50</v>
      </c>
      <c r="J2028" s="8" t="s">
        <v>77</v>
      </c>
      <c r="K2028" s="8" t="s">
        <v>23</v>
      </c>
      <c r="L2028" s="8" t="str">
        <f t="shared" si="62"/>
        <v>Santa Monica_CA</v>
      </c>
      <c r="M2028" s="9" t="str">
        <f t="shared" si="63"/>
        <v>-118.492286682128_Multimodal</v>
      </c>
      <c r="N2028" s="8" t="s">
        <v>23</v>
      </c>
      <c r="O2028" s="5"/>
      <c r="P2028" s="5"/>
      <c r="Q2028">
        <f>VLOOKUP($L2028,LocID!$B$2:$I$966, 7, FALSE)</f>
        <v>-118.492286682128</v>
      </c>
      <c r="S2028"/>
    </row>
    <row r="2029" spans="1:19" ht="33" x14ac:dyDescent="0.25">
      <c r="A2029" s="5">
        <v>1520</v>
      </c>
      <c r="B2029" s="6">
        <v>2011.81</v>
      </c>
      <c r="C2029" s="8" t="s">
        <v>147</v>
      </c>
      <c r="D2029" s="8" t="s">
        <v>3715</v>
      </c>
      <c r="E2029" s="8" t="s">
        <v>3716</v>
      </c>
      <c r="F2029" s="10" t="s">
        <v>3696</v>
      </c>
      <c r="G2029" s="10" t="s">
        <v>3696</v>
      </c>
      <c r="H2029" s="8" t="s">
        <v>76</v>
      </c>
      <c r="I2029" s="8" t="s">
        <v>50</v>
      </c>
      <c r="J2029" s="8" t="s">
        <v>77</v>
      </c>
      <c r="K2029" s="8" t="s">
        <v>26</v>
      </c>
      <c r="L2029" s="8" t="str">
        <f t="shared" si="62"/>
        <v>Santa Monica_CA</v>
      </c>
      <c r="M2029" s="9" t="str">
        <f t="shared" si="63"/>
        <v>-118.492286682128_Parking and TDM</v>
      </c>
      <c r="N2029" s="8" t="s">
        <v>26</v>
      </c>
      <c r="O2029" s="5"/>
      <c r="P2029" s="5"/>
      <c r="Q2029">
        <f>VLOOKUP($L2029,LocID!$B$2:$I$966, 7, FALSE)</f>
        <v>-118.492286682128</v>
      </c>
      <c r="S2029"/>
    </row>
    <row r="2030" spans="1:19" x14ac:dyDescent="0.25">
      <c r="A2030" s="5">
        <v>2039</v>
      </c>
      <c r="B2030" s="6">
        <v>2013.0397</v>
      </c>
      <c r="C2030" s="8" t="s">
        <v>65</v>
      </c>
      <c r="D2030" s="8" t="s">
        <v>3717</v>
      </c>
      <c r="E2030" s="8" t="s">
        <v>3695</v>
      </c>
      <c r="F2030" s="10" t="s">
        <v>3696</v>
      </c>
      <c r="G2030" s="10" t="s">
        <v>3696</v>
      </c>
      <c r="H2030" s="8" t="s">
        <v>76</v>
      </c>
      <c r="I2030" s="8" t="s">
        <v>50</v>
      </c>
      <c r="J2030" s="8" t="s">
        <v>77</v>
      </c>
      <c r="K2030" s="12" t="s">
        <v>52</v>
      </c>
      <c r="L2030" s="8" t="str">
        <f t="shared" si="62"/>
        <v>Santa Monica_CA</v>
      </c>
      <c r="M2030" s="9" t="str">
        <f t="shared" si="63"/>
        <v>-118.492286682128_Transit</v>
      </c>
      <c r="N2030" s="12" t="s">
        <v>52</v>
      </c>
      <c r="O2030" s="5"/>
      <c r="P2030" s="5"/>
      <c r="Q2030">
        <f>VLOOKUP($L2030,LocID!$B$2:$I$966, 7, FALSE)</f>
        <v>-118.492286682128</v>
      </c>
      <c r="S2030"/>
    </row>
    <row r="2031" spans="1:19" ht="33" x14ac:dyDescent="0.25">
      <c r="A2031" s="5">
        <v>2415</v>
      </c>
      <c r="B2031" s="6">
        <v>2014.0833</v>
      </c>
      <c r="C2031" s="8" t="s">
        <v>92</v>
      </c>
      <c r="D2031" s="16" t="s">
        <v>3718</v>
      </c>
      <c r="E2031" s="16" t="s">
        <v>3695</v>
      </c>
      <c r="F2031" s="8" t="s">
        <v>3696</v>
      </c>
      <c r="G2031" s="8" t="s">
        <v>3696</v>
      </c>
      <c r="H2031" s="8" t="s">
        <v>76</v>
      </c>
      <c r="I2031" s="8" t="s">
        <v>50</v>
      </c>
      <c r="J2031" s="8" t="s">
        <v>77</v>
      </c>
      <c r="K2031" s="12" t="s">
        <v>72</v>
      </c>
      <c r="L2031" s="8" t="str">
        <f t="shared" si="62"/>
        <v>Santa Monica_CA</v>
      </c>
      <c r="M2031" s="9" t="str">
        <f t="shared" si="63"/>
        <v>-118.492286682128_Multimodal</v>
      </c>
      <c r="N2031" s="12" t="s">
        <v>23</v>
      </c>
      <c r="O2031" s="5">
        <v>1</v>
      </c>
      <c r="P2031" s="5"/>
      <c r="Q2031">
        <f>VLOOKUP($L2031,LocID!$B$2:$I$966, 7, FALSE)</f>
        <v>-118.492286682128</v>
      </c>
      <c r="S2031"/>
    </row>
    <row r="2032" spans="1:19" ht="33" x14ac:dyDescent="0.25">
      <c r="A2032" s="5">
        <v>70</v>
      </c>
      <c r="B2032" s="6">
        <v>2015.0344</v>
      </c>
      <c r="C2032" s="9" t="s">
        <v>309</v>
      </c>
      <c r="D2032" s="17" t="s">
        <v>3719</v>
      </c>
      <c r="E2032" s="17" t="s">
        <v>3695</v>
      </c>
      <c r="F2032" s="19" t="s">
        <v>3696</v>
      </c>
      <c r="G2032" s="19" t="s">
        <v>3696</v>
      </c>
      <c r="H2032" s="19" t="s">
        <v>76</v>
      </c>
      <c r="I2032" s="8" t="s">
        <v>50</v>
      </c>
      <c r="J2032" s="19" t="s">
        <v>77</v>
      </c>
      <c r="K2032" s="19" t="s">
        <v>72</v>
      </c>
      <c r="L2032" s="8" t="str">
        <f t="shared" si="62"/>
        <v>Santa Monica_CA</v>
      </c>
      <c r="M2032" s="9" t="str">
        <f t="shared" si="63"/>
        <v>-118.492286682128_Multimodal</v>
      </c>
      <c r="N2032" s="19" t="s">
        <v>23</v>
      </c>
      <c r="O2032" s="5">
        <v>1</v>
      </c>
      <c r="P2032" s="5"/>
      <c r="Q2032">
        <f>VLOOKUP($L2032,LocID!$B$2:$I$966, 7, FALSE)</f>
        <v>-118.492286682128</v>
      </c>
      <c r="S2032"/>
    </row>
    <row r="2033" spans="1:19" ht="33" x14ac:dyDescent="0.25">
      <c r="A2033" s="5">
        <v>457</v>
      </c>
      <c r="B2033" s="13">
        <v>2007.19</v>
      </c>
      <c r="C2033" s="10">
        <v>2007</v>
      </c>
      <c r="D2033" s="10" t="s">
        <v>3720</v>
      </c>
      <c r="E2033" s="10" t="s">
        <v>3721</v>
      </c>
      <c r="F2033" s="10" t="s">
        <v>3722</v>
      </c>
      <c r="G2033" s="10" t="s">
        <v>3722</v>
      </c>
      <c r="H2033" s="10" t="s">
        <v>76</v>
      </c>
      <c r="I2033" s="8" t="s">
        <v>50</v>
      </c>
      <c r="J2033" s="10" t="s">
        <v>77</v>
      </c>
      <c r="K2033" s="10" t="s">
        <v>23</v>
      </c>
      <c r="L2033" s="8" t="str">
        <f t="shared" si="62"/>
        <v>Santa Rosa_CA</v>
      </c>
      <c r="M2033" s="9" t="str">
        <f t="shared" si="63"/>
        <v>-122.712440490722_Multimodal</v>
      </c>
      <c r="N2033" s="10" t="s">
        <v>23</v>
      </c>
      <c r="O2033" s="5"/>
      <c r="P2033" s="5"/>
      <c r="Q2033">
        <f>VLOOKUP($L2033,LocID!$B$2:$I$966, 7, FALSE)</f>
        <v>-122.712440490722</v>
      </c>
      <c r="S2033"/>
    </row>
    <row r="2034" spans="1:19" x14ac:dyDescent="0.25">
      <c r="A2034" s="5">
        <v>627</v>
      </c>
      <c r="B2034" s="6">
        <v>2008.143</v>
      </c>
      <c r="C2034" s="8" t="s">
        <v>29</v>
      </c>
      <c r="D2034" s="11" t="s">
        <v>3723</v>
      </c>
      <c r="E2034" s="8" t="s">
        <v>3724</v>
      </c>
      <c r="F2034" s="10" t="s">
        <v>3722</v>
      </c>
      <c r="G2034" s="10" t="s">
        <v>3722</v>
      </c>
      <c r="H2034" s="8" t="s">
        <v>76</v>
      </c>
      <c r="I2034" s="8" t="s">
        <v>50</v>
      </c>
      <c r="J2034" s="8" t="s">
        <v>77</v>
      </c>
      <c r="K2034" s="8" t="s">
        <v>98</v>
      </c>
      <c r="L2034" s="8" t="str">
        <f t="shared" si="62"/>
        <v>Santa Rosa_CA</v>
      </c>
      <c r="M2034" s="9" t="str">
        <f t="shared" si="63"/>
        <v>-122.712440490722_PACT</v>
      </c>
      <c r="N2034" s="8" t="s">
        <v>98</v>
      </c>
      <c r="O2034" s="5"/>
      <c r="P2034" s="5"/>
      <c r="Q2034">
        <f>VLOOKUP($L2034,LocID!$B$2:$I$966, 7, FALSE)</f>
        <v>-122.712440490722</v>
      </c>
      <c r="S2034"/>
    </row>
    <row r="2035" spans="1:19" ht="33" x14ac:dyDescent="0.25">
      <c r="A2035" s="5">
        <v>911</v>
      </c>
      <c r="B2035" s="6">
        <v>2009.5329999999999</v>
      </c>
      <c r="C2035" s="8" t="s">
        <v>56</v>
      </c>
      <c r="D2035" s="11" t="s">
        <v>3725</v>
      </c>
      <c r="E2035" s="8" t="s">
        <v>3726</v>
      </c>
      <c r="F2035" s="10" t="s">
        <v>3722</v>
      </c>
      <c r="G2035" s="10" t="s">
        <v>3722</v>
      </c>
      <c r="H2035" s="8" t="s">
        <v>76</v>
      </c>
      <c r="I2035" s="8" t="s">
        <v>50</v>
      </c>
      <c r="J2035" s="8" t="s">
        <v>77</v>
      </c>
      <c r="K2035" s="8" t="s">
        <v>23</v>
      </c>
      <c r="L2035" s="8" t="str">
        <f t="shared" si="62"/>
        <v>Santa Rosa_CA</v>
      </c>
      <c r="M2035" s="9" t="str">
        <f t="shared" si="63"/>
        <v>-122.712440490722_Multimodal</v>
      </c>
      <c r="N2035" s="8" t="s">
        <v>23</v>
      </c>
      <c r="O2035" s="5"/>
      <c r="P2035" s="5"/>
      <c r="Q2035">
        <f>VLOOKUP($L2035,LocID!$B$2:$I$966, 7, FALSE)</f>
        <v>-122.712440490722</v>
      </c>
      <c r="S2035"/>
    </row>
    <row r="2036" spans="1:19" x14ac:dyDescent="0.25">
      <c r="A2036" s="5">
        <v>2416</v>
      </c>
      <c r="B2036" s="6">
        <v>2014.0708999999999</v>
      </c>
      <c r="C2036" s="8" t="s">
        <v>92</v>
      </c>
      <c r="D2036" s="8" t="s">
        <v>3727</v>
      </c>
      <c r="E2036" s="8" t="s">
        <v>3728</v>
      </c>
      <c r="F2036" s="8" t="s">
        <v>3722</v>
      </c>
      <c r="G2036" s="8" t="s">
        <v>3722</v>
      </c>
      <c r="H2036" s="8" t="s">
        <v>76</v>
      </c>
      <c r="I2036" s="8" t="s">
        <v>50</v>
      </c>
      <c r="J2036" s="8" t="s">
        <v>77</v>
      </c>
      <c r="K2036" s="12" t="s">
        <v>52</v>
      </c>
      <c r="L2036" s="8" t="str">
        <f t="shared" si="62"/>
        <v>Santa Rosa_CA</v>
      </c>
      <c r="M2036" s="9" t="str">
        <f t="shared" si="63"/>
        <v>-122.712440490722_Transit</v>
      </c>
      <c r="N2036" s="12" t="s">
        <v>52</v>
      </c>
      <c r="O2036" s="5"/>
      <c r="P2036" s="5"/>
      <c r="Q2036">
        <f>VLOOKUP($L2036,LocID!$B$2:$I$966, 7, FALSE)</f>
        <v>-122.712440490722</v>
      </c>
      <c r="S2036"/>
    </row>
    <row r="2037" spans="1:19" ht="33" x14ac:dyDescent="0.25">
      <c r="A2037" s="5">
        <v>138</v>
      </c>
      <c r="B2037" s="6">
        <v>2015.0436999999999</v>
      </c>
      <c r="C2037" s="9" t="s">
        <v>138</v>
      </c>
      <c r="D2037" s="8" t="s">
        <v>3729</v>
      </c>
      <c r="E2037" s="8" t="s">
        <v>3730</v>
      </c>
      <c r="F2037" s="8" t="s">
        <v>3722</v>
      </c>
      <c r="G2037" s="8" t="s">
        <v>3722</v>
      </c>
      <c r="H2037" s="8" t="s">
        <v>76</v>
      </c>
      <c r="I2037" s="8" t="s">
        <v>50</v>
      </c>
      <c r="J2037" s="8" t="s">
        <v>77</v>
      </c>
      <c r="K2037" s="19" t="s">
        <v>23</v>
      </c>
      <c r="L2037" s="8" t="str">
        <f t="shared" si="62"/>
        <v>Santa Rosa_CA</v>
      </c>
      <c r="M2037" s="9" t="str">
        <f t="shared" si="63"/>
        <v>-122.712440490722_Multimodal</v>
      </c>
      <c r="N2037" s="19" t="s">
        <v>23</v>
      </c>
      <c r="O2037" s="5"/>
      <c r="P2037" s="5"/>
      <c r="Q2037">
        <f>VLOOKUP($L2037,LocID!$B$2:$I$966, 7, FALSE)</f>
        <v>-122.712440490722</v>
      </c>
      <c r="S2037"/>
    </row>
    <row r="2038" spans="1:19" x14ac:dyDescent="0.25">
      <c r="A2038" s="5">
        <v>859</v>
      </c>
      <c r="B2038" s="6">
        <v>2009.3510000000001</v>
      </c>
      <c r="C2038" s="8" t="s">
        <v>41</v>
      </c>
      <c r="D2038" s="11" t="s">
        <v>3731</v>
      </c>
      <c r="E2038" s="8" t="s">
        <v>3683</v>
      </c>
      <c r="F2038" s="10" t="s">
        <v>3732</v>
      </c>
      <c r="G2038" s="10" t="s">
        <v>3684</v>
      </c>
      <c r="H2038" s="8" t="s">
        <v>127</v>
      </c>
      <c r="I2038" s="8" t="s">
        <v>50</v>
      </c>
      <c r="J2038" s="8" t="s">
        <v>128</v>
      </c>
      <c r="K2038" s="11" t="s">
        <v>52</v>
      </c>
      <c r="L2038" s="8" t="str">
        <f t="shared" si="62"/>
        <v>Santa Fe_NM</v>
      </c>
      <c r="M2038" s="9" t="str">
        <f t="shared" si="63"/>
        <v>-105.937957763671_Transit</v>
      </c>
      <c r="N2038" s="11" t="s">
        <v>52</v>
      </c>
      <c r="O2038" s="5"/>
      <c r="P2038" s="5"/>
      <c r="Q2038">
        <f>VLOOKUP($L2038,LocID!$B$2:$I$966, 7, FALSE)</f>
        <v>-105.93795776367099</v>
      </c>
      <c r="S2038"/>
    </row>
    <row r="2039" spans="1:19" ht="33" x14ac:dyDescent="0.25">
      <c r="A2039" s="5">
        <v>1133</v>
      </c>
      <c r="B2039" s="6">
        <v>2011.0419999999999</v>
      </c>
      <c r="C2039" s="8" t="s">
        <v>274</v>
      </c>
      <c r="D2039" s="11" t="s">
        <v>3733</v>
      </c>
      <c r="E2039" s="8" t="s">
        <v>3734</v>
      </c>
      <c r="F2039" s="10" t="s">
        <v>3735</v>
      </c>
      <c r="G2039" s="10" t="s">
        <v>3735</v>
      </c>
      <c r="H2039" s="8" t="s">
        <v>20</v>
      </c>
      <c r="I2039" s="20" t="s">
        <v>1284</v>
      </c>
      <c r="J2039" s="8" t="s">
        <v>22</v>
      </c>
      <c r="K2039" s="8" t="s">
        <v>26</v>
      </c>
      <c r="L2039" s="8" t="str">
        <f t="shared" si="62"/>
        <v>Sao Paolo_Brazil</v>
      </c>
      <c r="M2039" s="9" t="str">
        <f t="shared" si="63"/>
        <v>-46.6546401977539_Parking and TDM</v>
      </c>
      <c r="N2039" s="8" t="s">
        <v>26</v>
      </c>
      <c r="O2039" s="5"/>
      <c r="P2039" s="5"/>
      <c r="Q2039">
        <f>VLOOKUP($L2039,LocID!$B$2:$I$966, 7, FALSE)</f>
        <v>-46.654640197753899</v>
      </c>
      <c r="S2039"/>
    </row>
    <row r="2040" spans="1:19" ht="33" x14ac:dyDescent="0.25">
      <c r="A2040" s="5">
        <v>2040</v>
      </c>
      <c r="B2040" s="6">
        <v>2013.0153</v>
      </c>
      <c r="C2040" s="12" t="s">
        <v>65</v>
      </c>
      <c r="D2040" s="12" t="s">
        <v>3736</v>
      </c>
      <c r="E2040" s="15" t="s">
        <v>3737</v>
      </c>
      <c r="F2040" s="15" t="s">
        <v>3738</v>
      </c>
      <c r="G2040" s="15" t="s">
        <v>3738</v>
      </c>
      <c r="H2040" s="8" t="s">
        <v>20</v>
      </c>
      <c r="I2040" s="9" t="s">
        <v>740</v>
      </c>
      <c r="J2040" s="15" t="s">
        <v>740</v>
      </c>
      <c r="K2040" s="12" t="s">
        <v>23</v>
      </c>
      <c r="L2040" s="8" t="str">
        <f t="shared" si="62"/>
        <v>Saskatoon_Canada</v>
      </c>
      <c r="M2040" s="9" t="str">
        <f t="shared" si="63"/>
        <v>-106.63500213623_Multimodal</v>
      </c>
      <c r="N2040" s="12" t="s">
        <v>23</v>
      </c>
      <c r="O2040" s="5"/>
      <c r="P2040" s="5"/>
      <c r="Q2040">
        <f>VLOOKUP($L2040,LocID!$B$2:$I$966, 7, FALSE)</f>
        <v>-106.63500213623</v>
      </c>
      <c r="S2040"/>
    </row>
    <row r="2041" spans="1:19" x14ac:dyDescent="0.25">
      <c r="A2041" s="5">
        <v>1561</v>
      </c>
      <c r="B2041" s="6">
        <v>2012.318</v>
      </c>
      <c r="C2041" s="8" t="s">
        <v>87</v>
      </c>
      <c r="D2041" s="8" t="s">
        <v>3739</v>
      </c>
      <c r="E2041" s="8" t="s">
        <v>3740</v>
      </c>
      <c r="F2041" s="8" t="s">
        <v>3741</v>
      </c>
      <c r="G2041" s="8" t="s">
        <v>3741</v>
      </c>
      <c r="H2041" s="8" t="s">
        <v>160</v>
      </c>
      <c r="I2041" s="8" t="s">
        <v>50</v>
      </c>
      <c r="J2041" s="8" t="s">
        <v>161</v>
      </c>
      <c r="K2041" s="8" t="s">
        <v>52</v>
      </c>
      <c r="L2041" s="8" t="str">
        <f t="shared" si="62"/>
        <v>Savannah_GA</v>
      </c>
      <c r="M2041" s="9" t="str">
        <f t="shared" si="63"/>
        <v>-81.0911865234375_Transit</v>
      </c>
      <c r="N2041" s="8" t="s">
        <v>52</v>
      </c>
      <c r="O2041" s="5"/>
      <c r="P2041" s="5"/>
      <c r="Q2041">
        <f>VLOOKUP($L2041,LocID!$B$2:$I$966, 7, FALSE)</f>
        <v>-81.0911865234375</v>
      </c>
      <c r="S2041"/>
    </row>
    <row r="2042" spans="1:19" ht="33" x14ac:dyDescent="0.25">
      <c r="A2042" s="5">
        <v>2367</v>
      </c>
      <c r="B2042" s="6">
        <v>2014.0526</v>
      </c>
      <c r="C2042" s="8" t="s">
        <v>92</v>
      </c>
      <c r="D2042" s="8" t="s">
        <v>3742</v>
      </c>
      <c r="E2042" s="8" t="s">
        <v>3743</v>
      </c>
      <c r="F2042" s="8" t="s">
        <v>3741</v>
      </c>
      <c r="G2042" s="8" t="s">
        <v>3741</v>
      </c>
      <c r="H2042" s="8" t="s">
        <v>160</v>
      </c>
      <c r="I2042" s="8" t="s">
        <v>50</v>
      </c>
      <c r="J2042" s="8" t="s">
        <v>161</v>
      </c>
      <c r="K2042" s="12" t="s">
        <v>26</v>
      </c>
      <c r="L2042" s="8" t="str">
        <f t="shared" si="62"/>
        <v>Savannah_GA</v>
      </c>
      <c r="M2042" s="9" t="str">
        <f t="shared" si="63"/>
        <v>-81.0911865234375_Parking and TDM</v>
      </c>
      <c r="N2042" s="12" t="s">
        <v>26</v>
      </c>
      <c r="O2042" s="5"/>
      <c r="P2042" s="5"/>
      <c r="Q2042">
        <f>VLOOKUP($L2042,LocID!$B$2:$I$966, 7, FALSE)</f>
        <v>-81.0911865234375</v>
      </c>
      <c r="S2042"/>
    </row>
    <row r="2043" spans="1:19" ht="33" x14ac:dyDescent="0.25">
      <c r="A2043" s="5">
        <v>107</v>
      </c>
      <c r="B2043" s="6">
        <v>2015.0393999999999</v>
      </c>
      <c r="C2043" s="9" t="s">
        <v>138</v>
      </c>
      <c r="D2043" s="16" t="s">
        <v>3744</v>
      </c>
      <c r="E2043" s="16" t="s">
        <v>3745</v>
      </c>
      <c r="F2043" s="8" t="s">
        <v>3741</v>
      </c>
      <c r="G2043" s="8" t="s">
        <v>3741</v>
      </c>
      <c r="H2043" s="8" t="s">
        <v>160</v>
      </c>
      <c r="I2043" s="8" t="s">
        <v>50</v>
      </c>
      <c r="J2043" s="8" t="s">
        <v>161</v>
      </c>
      <c r="K2043" s="19" t="s">
        <v>26</v>
      </c>
      <c r="L2043" s="8" t="str">
        <f t="shared" si="62"/>
        <v>Savannah_GA</v>
      </c>
      <c r="M2043" s="9" t="str">
        <f t="shared" si="63"/>
        <v>-81.0911865234375_Parking and TDM</v>
      </c>
      <c r="N2043" s="19" t="s">
        <v>26</v>
      </c>
      <c r="O2043" s="5"/>
      <c r="P2043" s="5"/>
      <c r="Q2043">
        <f>VLOOKUP($L2043,LocID!$B$2:$I$966, 7, FALSE)</f>
        <v>-81.0911865234375</v>
      </c>
      <c r="S2043"/>
    </row>
    <row r="2044" spans="1:19" ht="33" x14ac:dyDescent="0.25">
      <c r="A2044" s="5">
        <v>1447</v>
      </c>
      <c r="B2044" s="6">
        <v>2011.6489999999999</v>
      </c>
      <c r="C2044" s="8" t="s">
        <v>233</v>
      </c>
      <c r="D2044" s="11" t="s">
        <v>3746</v>
      </c>
      <c r="E2044" s="8" t="s">
        <v>3747</v>
      </c>
      <c r="F2044" s="10" t="s">
        <v>3748</v>
      </c>
      <c r="G2044" s="10" t="s">
        <v>3748</v>
      </c>
      <c r="H2044" s="8" t="s">
        <v>165</v>
      </c>
      <c r="I2044" s="8" t="s">
        <v>50</v>
      </c>
      <c r="J2044" s="8" t="s">
        <v>161</v>
      </c>
      <c r="K2044" s="8" t="s">
        <v>26</v>
      </c>
      <c r="L2044" s="8" t="str">
        <f t="shared" si="62"/>
        <v>Seaside_FL</v>
      </c>
      <c r="M2044" s="9" t="str">
        <f t="shared" si="63"/>
        <v>-86.1379089355468_Parking and TDM</v>
      </c>
      <c r="N2044" s="8" t="s">
        <v>26</v>
      </c>
      <c r="O2044" s="5"/>
      <c r="P2044" s="5"/>
      <c r="Q2044">
        <f>VLOOKUP($L2044,LocID!$B$2:$I$966, 7, FALSE)</f>
        <v>-86.137908935546804</v>
      </c>
      <c r="S2044"/>
    </row>
    <row r="2045" spans="1:19" ht="33" x14ac:dyDescent="0.25">
      <c r="A2045" s="5">
        <v>727</v>
      </c>
      <c r="B2045" s="6">
        <v>2008.45</v>
      </c>
      <c r="C2045" s="8" t="s">
        <v>37</v>
      </c>
      <c r="D2045" s="11" t="s">
        <v>3749</v>
      </c>
      <c r="E2045" s="8" t="s">
        <v>2725</v>
      </c>
      <c r="F2045" s="10" t="s">
        <v>3750</v>
      </c>
      <c r="G2045" s="10" t="s">
        <v>3750</v>
      </c>
      <c r="H2045" s="10" t="s">
        <v>261</v>
      </c>
      <c r="I2045" s="8" t="s">
        <v>50</v>
      </c>
      <c r="J2045" s="8" t="s">
        <v>77</v>
      </c>
      <c r="K2045" s="8" t="s">
        <v>23</v>
      </c>
      <c r="L2045" s="8" t="str">
        <f t="shared" si="62"/>
        <v>Seattle_WA</v>
      </c>
      <c r="M2045" s="9" t="str">
        <f t="shared" si="63"/>
        <v>-122.329452514648_Multimodal</v>
      </c>
      <c r="N2045" s="8" t="s">
        <v>23</v>
      </c>
      <c r="O2045" s="5"/>
      <c r="P2045" s="5"/>
      <c r="Q2045">
        <f>VLOOKUP($L2045,LocID!$B$2:$I$966, 7, FALSE)</f>
        <v>-122.329452514648</v>
      </c>
      <c r="S2045"/>
    </row>
    <row r="2046" spans="1:19" x14ac:dyDescent="0.25">
      <c r="A2046" s="5">
        <v>1427</v>
      </c>
      <c r="B2046" s="6">
        <v>2011.6859999999999</v>
      </c>
      <c r="C2046" s="8" t="s">
        <v>233</v>
      </c>
      <c r="D2046" s="11" t="s">
        <v>3751</v>
      </c>
      <c r="E2046" s="8" t="s">
        <v>3752</v>
      </c>
      <c r="F2046" s="10" t="s">
        <v>3750</v>
      </c>
      <c r="G2046" s="10" t="s">
        <v>3750</v>
      </c>
      <c r="H2046" s="10" t="s">
        <v>261</v>
      </c>
      <c r="I2046" s="8" t="s">
        <v>50</v>
      </c>
      <c r="J2046" s="8" t="s">
        <v>77</v>
      </c>
      <c r="K2046" s="8" t="s">
        <v>98</v>
      </c>
      <c r="L2046" s="8" t="str">
        <f t="shared" si="62"/>
        <v>Seattle_WA</v>
      </c>
      <c r="M2046" s="9" t="str">
        <f t="shared" si="63"/>
        <v>-122.329452514648_PACT</v>
      </c>
      <c r="N2046" s="8" t="s">
        <v>98</v>
      </c>
      <c r="O2046" s="5"/>
      <c r="P2046" s="5"/>
      <c r="Q2046">
        <f>VLOOKUP($L2046,LocID!$B$2:$I$966, 7, FALSE)</f>
        <v>-122.329452514648</v>
      </c>
      <c r="S2046"/>
    </row>
    <row r="2047" spans="1:19" ht="33" x14ac:dyDescent="0.25">
      <c r="A2047" s="5">
        <v>324</v>
      </c>
      <c r="B2047" s="13">
        <v>2007.3820000000001</v>
      </c>
      <c r="C2047" s="10">
        <v>2007</v>
      </c>
      <c r="D2047" s="10" t="s">
        <v>3753</v>
      </c>
      <c r="E2047" s="10" t="s">
        <v>3754</v>
      </c>
      <c r="F2047" s="10" t="s">
        <v>3750</v>
      </c>
      <c r="G2047" s="10" t="s">
        <v>3750</v>
      </c>
      <c r="H2047" s="10" t="s">
        <v>261</v>
      </c>
      <c r="I2047" s="8" t="s">
        <v>50</v>
      </c>
      <c r="J2047" s="10" t="s">
        <v>123</v>
      </c>
      <c r="K2047" s="10" t="s">
        <v>23</v>
      </c>
      <c r="L2047" s="8" t="str">
        <f t="shared" si="62"/>
        <v>Seattle_WA</v>
      </c>
      <c r="M2047" s="9" t="str">
        <f t="shared" si="63"/>
        <v>-122.329452514648_Multimodal</v>
      </c>
      <c r="N2047" s="10" t="s">
        <v>23</v>
      </c>
      <c r="O2047" s="5"/>
      <c r="P2047" s="5"/>
      <c r="Q2047">
        <f>VLOOKUP($L2047,LocID!$B$2:$I$966, 7, FALSE)</f>
        <v>-122.329452514648</v>
      </c>
      <c r="S2047"/>
    </row>
    <row r="2048" spans="1:19" x14ac:dyDescent="0.25">
      <c r="A2048" s="5">
        <v>383</v>
      </c>
      <c r="B2048" s="6">
        <v>2006.492</v>
      </c>
      <c r="C2048" s="8">
        <v>2007</v>
      </c>
      <c r="D2048" s="8" t="s">
        <v>3755</v>
      </c>
      <c r="E2048" s="8" t="s">
        <v>3752</v>
      </c>
      <c r="F2048" s="10" t="s">
        <v>3750</v>
      </c>
      <c r="G2048" s="10" t="s">
        <v>3750</v>
      </c>
      <c r="H2048" s="8" t="s">
        <v>261</v>
      </c>
      <c r="I2048" s="8" t="s">
        <v>50</v>
      </c>
      <c r="J2048" s="10" t="s">
        <v>123</v>
      </c>
      <c r="K2048" s="8" t="s">
        <v>52</v>
      </c>
      <c r="L2048" s="8" t="str">
        <f t="shared" si="62"/>
        <v>Seattle_WA</v>
      </c>
      <c r="M2048" s="9" t="str">
        <f t="shared" si="63"/>
        <v>-122.329452514648_Transit</v>
      </c>
      <c r="N2048" s="8" t="s">
        <v>52</v>
      </c>
      <c r="O2048" s="5"/>
      <c r="P2048" s="5"/>
      <c r="Q2048">
        <f>VLOOKUP($L2048,LocID!$B$2:$I$966, 7, FALSE)</f>
        <v>-122.329452514648</v>
      </c>
      <c r="S2048"/>
    </row>
    <row r="2049" spans="1:19" ht="33" x14ac:dyDescent="0.25">
      <c r="A2049" s="5">
        <v>432</v>
      </c>
      <c r="B2049" s="6">
        <v>2006.444</v>
      </c>
      <c r="C2049" s="8">
        <v>2007</v>
      </c>
      <c r="D2049" s="8" t="s">
        <v>3756</v>
      </c>
      <c r="E2049" s="8" t="s">
        <v>3757</v>
      </c>
      <c r="F2049" s="10" t="s">
        <v>3750</v>
      </c>
      <c r="G2049" s="10" t="s">
        <v>3750</v>
      </c>
      <c r="H2049" s="8" t="s">
        <v>261</v>
      </c>
      <c r="I2049" s="8" t="s">
        <v>50</v>
      </c>
      <c r="J2049" s="10" t="s">
        <v>123</v>
      </c>
      <c r="K2049" s="8" t="s">
        <v>23</v>
      </c>
      <c r="L2049" s="8" t="str">
        <f t="shared" si="62"/>
        <v>Seattle_WA</v>
      </c>
      <c r="M2049" s="9" t="str">
        <f t="shared" si="63"/>
        <v>-122.329452514648_Multimodal</v>
      </c>
      <c r="N2049" s="8" t="s">
        <v>23</v>
      </c>
      <c r="O2049" s="5"/>
      <c r="P2049" s="5"/>
      <c r="Q2049">
        <f>VLOOKUP($L2049,LocID!$B$2:$I$966, 7, FALSE)</f>
        <v>-122.329452514648</v>
      </c>
      <c r="S2049"/>
    </row>
    <row r="2050" spans="1:19" x14ac:dyDescent="0.25">
      <c r="A2050" s="5">
        <v>452</v>
      </c>
      <c r="B2050" s="6">
        <v>2007.115</v>
      </c>
      <c r="C2050" s="8">
        <v>2007</v>
      </c>
      <c r="D2050" s="8" t="s">
        <v>3758</v>
      </c>
      <c r="E2050" s="8" t="s">
        <v>3759</v>
      </c>
      <c r="F2050" s="10" t="s">
        <v>3750</v>
      </c>
      <c r="G2050" s="10" t="s">
        <v>3750</v>
      </c>
      <c r="H2050" s="8" t="s">
        <v>261</v>
      </c>
      <c r="I2050" s="8" t="s">
        <v>50</v>
      </c>
      <c r="J2050" s="10" t="s">
        <v>123</v>
      </c>
      <c r="K2050" s="8" t="s">
        <v>52</v>
      </c>
      <c r="L2050" s="8" t="str">
        <f t="shared" ref="L2050:L2113" si="64">IF(H2050="INT", G2050&amp;"_"&amp;I2050,  G2050&amp;"_"&amp;H2050)</f>
        <v>Seattle_WA</v>
      </c>
      <c r="M2050" s="9" t="str">
        <f t="shared" ref="M2050:M2113" si="65">Q2050&amp;"_"&amp;N2050</f>
        <v>-122.329452514648_Transit</v>
      </c>
      <c r="N2050" s="8" t="s">
        <v>52</v>
      </c>
      <c r="O2050" s="5"/>
      <c r="P2050" s="5"/>
      <c r="Q2050">
        <f>VLOOKUP($L2050,LocID!$B$2:$I$966, 7, FALSE)</f>
        <v>-122.329452514648</v>
      </c>
      <c r="S2050"/>
    </row>
    <row r="2051" spans="1:19" ht="33" x14ac:dyDescent="0.25">
      <c r="A2051" s="5">
        <v>453</v>
      </c>
      <c r="B2051" s="13">
        <v>2007.336</v>
      </c>
      <c r="C2051" s="10">
        <v>2007</v>
      </c>
      <c r="D2051" s="10" t="s">
        <v>3760</v>
      </c>
      <c r="E2051" s="10" t="s">
        <v>3759</v>
      </c>
      <c r="F2051" s="10" t="s">
        <v>3750</v>
      </c>
      <c r="G2051" s="10" t="s">
        <v>3750</v>
      </c>
      <c r="H2051" s="10" t="s">
        <v>261</v>
      </c>
      <c r="I2051" s="8" t="s">
        <v>50</v>
      </c>
      <c r="J2051" s="10" t="s">
        <v>123</v>
      </c>
      <c r="K2051" s="10" t="s">
        <v>23</v>
      </c>
      <c r="L2051" s="8" t="str">
        <f t="shared" si="64"/>
        <v>Seattle_WA</v>
      </c>
      <c r="M2051" s="9" t="str">
        <f t="shared" si="65"/>
        <v>-122.329452514648_Multimodal</v>
      </c>
      <c r="N2051" s="10" t="s">
        <v>23</v>
      </c>
      <c r="O2051" s="5"/>
      <c r="P2051" s="5"/>
      <c r="Q2051">
        <f>VLOOKUP($L2051,LocID!$B$2:$I$966, 7, FALSE)</f>
        <v>-122.329452514648</v>
      </c>
      <c r="S2051"/>
    </row>
    <row r="2052" spans="1:19" ht="33" x14ac:dyDescent="0.25">
      <c r="A2052" s="5">
        <v>488</v>
      </c>
      <c r="B2052" s="13">
        <v>2007.423</v>
      </c>
      <c r="C2052" s="10">
        <v>2007</v>
      </c>
      <c r="D2052" s="10" t="s">
        <v>3761</v>
      </c>
      <c r="E2052" s="10" t="s">
        <v>3762</v>
      </c>
      <c r="F2052" s="10" t="s">
        <v>3750</v>
      </c>
      <c r="G2052" s="10" t="s">
        <v>3750</v>
      </c>
      <c r="H2052" s="10" t="s">
        <v>261</v>
      </c>
      <c r="I2052" s="8" t="s">
        <v>50</v>
      </c>
      <c r="J2052" s="10" t="s">
        <v>123</v>
      </c>
      <c r="K2052" s="10" t="s">
        <v>23</v>
      </c>
      <c r="L2052" s="8" t="str">
        <f t="shared" si="64"/>
        <v>Seattle_WA</v>
      </c>
      <c r="M2052" s="9" t="str">
        <f t="shared" si="65"/>
        <v>-122.329452514648_Multimodal</v>
      </c>
      <c r="N2052" s="10" t="s">
        <v>23</v>
      </c>
      <c r="O2052" s="5"/>
      <c r="P2052" s="5"/>
      <c r="Q2052">
        <f>VLOOKUP($L2052,LocID!$B$2:$I$966, 7, FALSE)</f>
        <v>-122.329452514648</v>
      </c>
      <c r="S2052"/>
    </row>
    <row r="2053" spans="1:19" ht="33" x14ac:dyDescent="0.25">
      <c r="A2053" s="5">
        <v>514</v>
      </c>
      <c r="B2053" s="6">
        <v>2008.027</v>
      </c>
      <c r="C2053" s="8" t="s">
        <v>535</v>
      </c>
      <c r="D2053" s="11" t="s">
        <v>3763</v>
      </c>
      <c r="E2053" s="8" t="s">
        <v>3752</v>
      </c>
      <c r="F2053" s="10" t="s">
        <v>3750</v>
      </c>
      <c r="G2053" s="10" t="s">
        <v>3750</v>
      </c>
      <c r="H2053" s="8" t="s">
        <v>261</v>
      </c>
      <c r="I2053" s="8" t="s">
        <v>50</v>
      </c>
      <c r="J2053" s="8" t="s">
        <v>123</v>
      </c>
      <c r="K2053" s="10" t="s">
        <v>23</v>
      </c>
      <c r="L2053" s="8" t="str">
        <f t="shared" si="64"/>
        <v>Seattle_WA</v>
      </c>
      <c r="M2053" s="9" t="str">
        <f t="shared" si="65"/>
        <v>-122.329452514648_Multimodal</v>
      </c>
      <c r="N2053" s="10" t="s">
        <v>23</v>
      </c>
      <c r="O2053" s="5"/>
      <c r="P2053" s="5"/>
      <c r="Q2053">
        <f>VLOOKUP($L2053,LocID!$B$2:$I$966, 7, FALSE)</f>
        <v>-122.329452514648</v>
      </c>
      <c r="S2053"/>
    </row>
    <row r="2054" spans="1:19" x14ac:dyDescent="0.25">
      <c r="A2054" s="5">
        <v>529</v>
      </c>
      <c r="B2054" s="13">
        <v>2007.4670000000001</v>
      </c>
      <c r="C2054" s="8" t="s">
        <v>535</v>
      </c>
      <c r="D2054" s="11" t="s">
        <v>3764</v>
      </c>
      <c r="E2054" s="11" t="s">
        <v>3765</v>
      </c>
      <c r="F2054" s="10" t="s">
        <v>3750</v>
      </c>
      <c r="G2054" s="10" t="s">
        <v>3750</v>
      </c>
      <c r="H2054" s="11" t="s">
        <v>261</v>
      </c>
      <c r="I2054" s="8" t="s">
        <v>50</v>
      </c>
      <c r="J2054" s="11" t="s">
        <v>123</v>
      </c>
      <c r="K2054" s="11" t="s">
        <v>52</v>
      </c>
      <c r="L2054" s="8" t="str">
        <f t="shared" si="64"/>
        <v>Seattle_WA</v>
      </c>
      <c r="M2054" s="9" t="str">
        <f t="shared" si="65"/>
        <v>-122.329452514648_Transit</v>
      </c>
      <c r="N2054" s="11" t="s">
        <v>52</v>
      </c>
      <c r="O2054" s="5"/>
      <c r="P2054" s="5"/>
      <c r="Q2054">
        <f>VLOOKUP($L2054,LocID!$B$2:$I$966, 7, FALSE)</f>
        <v>-122.329452514648</v>
      </c>
      <c r="S2054"/>
    </row>
    <row r="2055" spans="1:19" ht="33" x14ac:dyDescent="0.25">
      <c r="A2055" s="5">
        <v>570</v>
      </c>
      <c r="B2055" s="6">
        <v>2008.0530000000001</v>
      </c>
      <c r="C2055" s="8" t="s">
        <v>104</v>
      </c>
      <c r="D2055" s="11" t="s">
        <v>3766</v>
      </c>
      <c r="E2055" s="8" t="s">
        <v>3757</v>
      </c>
      <c r="F2055" s="10" t="s">
        <v>3750</v>
      </c>
      <c r="G2055" s="10" t="s">
        <v>3750</v>
      </c>
      <c r="H2055" s="8" t="s">
        <v>261</v>
      </c>
      <c r="I2055" s="8" t="s">
        <v>50</v>
      </c>
      <c r="J2055" s="8" t="s">
        <v>123</v>
      </c>
      <c r="K2055" s="11" t="s">
        <v>23</v>
      </c>
      <c r="L2055" s="8" t="str">
        <f t="shared" si="64"/>
        <v>Seattle_WA</v>
      </c>
      <c r="M2055" s="9" t="str">
        <f t="shared" si="65"/>
        <v>-122.329452514648_Multimodal</v>
      </c>
      <c r="N2055" s="11" t="s">
        <v>23</v>
      </c>
      <c r="O2055" s="5"/>
      <c r="P2055" s="5"/>
      <c r="Q2055">
        <f>VLOOKUP($L2055,LocID!$B$2:$I$966, 7, FALSE)</f>
        <v>-122.329452514648</v>
      </c>
      <c r="S2055"/>
    </row>
    <row r="2056" spans="1:19" ht="33" x14ac:dyDescent="0.25">
      <c r="A2056" s="5">
        <v>572</v>
      </c>
      <c r="B2056" s="6">
        <v>2008.0820000000001</v>
      </c>
      <c r="C2056" s="8" t="s">
        <v>104</v>
      </c>
      <c r="D2056" s="11" t="s">
        <v>3767</v>
      </c>
      <c r="E2056" s="8" t="s">
        <v>3768</v>
      </c>
      <c r="F2056" s="10" t="s">
        <v>3750</v>
      </c>
      <c r="G2056" s="10" t="s">
        <v>3750</v>
      </c>
      <c r="H2056" s="8" t="s">
        <v>261</v>
      </c>
      <c r="I2056" s="8" t="s">
        <v>50</v>
      </c>
      <c r="J2056" s="8" t="s">
        <v>123</v>
      </c>
      <c r="K2056" s="8" t="s">
        <v>23</v>
      </c>
      <c r="L2056" s="8" t="str">
        <f t="shared" si="64"/>
        <v>Seattle_WA</v>
      </c>
      <c r="M2056" s="9" t="str">
        <f t="shared" si="65"/>
        <v>-122.329452514648_Multimodal</v>
      </c>
      <c r="N2056" s="8" t="s">
        <v>23</v>
      </c>
      <c r="O2056" s="5"/>
      <c r="P2056" s="5"/>
      <c r="Q2056">
        <f>VLOOKUP($L2056,LocID!$B$2:$I$966, 7, FALSE)</f>
        <v>-122.329452514648</v>
      </c>
      <c r="S2056"/>
    </row>
    <row r="2057" spans="1:19" x14ac:dyDescent="0.25">
      <c r="A2057" s="5">
        <v>580</v>
      </c>
      <c r="B2057" s="6">
        <v>2008.194</v>
      </c>
      <c r="C2057" s="8" t="s">
        <v>104</v>
      </c>
      <c r="D2057" s="11" t="s">
        <v>3769</v>
      </c>
      <c r="E2057" s="8" t="s">
        <v>3770</v>
      </c>
      <c r="F2057" s="10" t="s">
        <v>3750</v>
      </c>
      <c r="G2057" s="10" t="s">
        <v>3750</v>
      </c>
      <c r="H2057" s="8" t="s">
        <v>261</v>
      </c>
      <c r="I2057" s="8" t="s">
        <v>50</v>
      </c>
      <c r="J2057" s="8" t="s">
        <v>123</v>
      </c>
      <c r="K2057" s="8" t="s">
        <v>52</v>
      </c>
      <c r="L2057" s="8" t="str">
        <f t="shared" si="64"/>
        <v>Seattle_WA</v>
      </c>
      <c r="M2057" s="9" t="str">
        <f t="shared" si="65"/>
        <v>-122.329452514648_Transit</v>
      </c>
      <c r="N2057" s="8" t="s">
        <v>52</v>
      </c>
      <c r="O2057" s="5"/>
      <c r="P2057" s="5"/>
      <c r="Q2057">
        <f>VLOOKUP($L2057,LocID!$B$2:$I$966, 7, FALSE)</f>
        <v>-122.329452514648</v>
      </c>
      <c r="S2057"/>
    </row>
    <row r="2058" spans="1:19" ht="33" x14ac:dyDescent="0.25">
      <c r="A2058" s="5">
        <v>651</v>
      </c>
      <c r="B2058" s="6">
        <v>2008.2809999999999</v>
      </c>
      <c r="C2058" s="8" t="s">
        <v>29</v>
      </c>
      <c r="D2058" s="11" t="s">
        <v>3771</v>
      </c>
      <c r="E2058" s="8" t="s">
        <v>2659</v>
      </c>
      <c r="F2058" s="10" t="s">
        <v>3750</v>
      </c>
      <c r="G2058" s="10" t="s">
        <v>3750</v>
      </c>
      <c r="H2058" s="8" t="s">
        <v>261</v>
      </c>
      <c r="I2058" s="8" t="s">
        <v>50</v>
      </c>
      <c r="J2058" s="8" t="s">
        <v>123</v>
      </c>
      <c r="K2058" s="8" t="s">
        <v>23</v>
      </c>
      <c r="L2058" s="8" t="str">
        <f t="shared" si="64"/>
        <v>Seattle_WA</v>
      </c>
      <c r="M2058" s="9" t="str">
        <f t="shared" si="65"/>
        <v>-122.329452514648_Multimodal</v>
      </c>
      <c r="N2058" s="8" t="s">
        <v>23</v>
      </c>
      <c r="O2058" s="5"/>
      <c r="P2058" s="5"/>
      <c r="Q2058">
        <f>VLOOKUP($L2058,LocID!$B$2:$I$966, 7, FALSE)</f>
        <v>-122.329452514648</v>
      </c>
      <c r="S2058"/>
    </row>
    <row r="2059" spans="1:19" ht="33" x14ac:dyDescent="0.25">
      <c r="A2059" s="5">
        <v>683</v>
      </c>
      <c r="B2059" s="6">
        <v>2008.32</v>
      </c>
      <c r="C2059" s="8" t="s">
        <v>35</v>
      </c>
      <c r="D2059" s="11" t="s">
        <v>3772</v>
      </c>
      <c r="E2059" s="8" t="s">
        <v>3773</v>
      </c>
      <c r="F2059" s="10" t="s">
        <v>3750</v>
      </c>
      <c r="G2059" s="10" t="s">
        <v>3750</v>
      </c>
      <c r="H2059" s="8" t="s">
        <v>261</v>
      </c>
      <c r="I2059" s="8" t="s">
        <v>50</v>
      </c>
      <c r="J2059" s="8" t="s">
        <v>123</v>
      </c>
      <c r="K2059" s="8" t="s">
        <v>72</v>
      </c>
      <c r="L2059" s="8" t="str">
        <f t="shared" si="64"/>
        <v>Seattle_WA</v>
      </c>
      <c r="M2059" s="9" t="str">
        <f t="shared" si="65"/>
        <v>-122.329452514648_Multimodal</v>
      </c>
      <c r="N2059" s="8" t="s">
        <v>23</v>
      </c>
      <c r="O2059" s="5">
        <v>1</v>
      </c>
      <c r="P2059" s="5"/>
      <c r="Q2059">
        <f>VLOOKUP($L2059,LocID!$B$2:$I$966, 7, FALSE)</f>
        <v>-122.329452514648</v>
      </c>
      <c r="S2059"/>
    </row>
    <row r="2060" spans="1:19" x14ac:dyDescent="0.25">
      <c r="A2060" s="5">
        <v>689</v>
      </c>
      <c r="B2060" s="6">
        <v>2008.35</v>
      </c>
      <c r="C2060" s="8" t="s">
        <v>35</v>
      </c>
      <c r="D2060" s="11" t="s">
        <v>3774</v>
      </c>
      <c r="E2060" s="8" t="s">
        <v>3775</v>
      </c>
      <c r="F2060" s="10" t="s">
        <v>3750</v>
      </c>
      <c r="G2060" s="10" t="s">
        <v>3750</v>
      </c>
      <c r="H2060" s="8" t="s">
        <v>261</v>
      </c>
      <c r="I2060" s="8" t="s">
        <v>50</v>
      </c>
      <c r="J2060" s="8" t="s">
        <v>123</v>
      </c>
      <c r="K2060" s="11" t="s">
        <v>52</v>
      </c>
      <c r="L2060" s="8" t="str">
        <f t="shared" si="64"/>
        <v>Seattle_WA</v>
      </c>
      <c r="M2060" s="9" t="str">
        <f t="shared" si="65"/>
        <v>-122.329452514648_Transit</v>
      </c>
      <c r="N2060" s="11" t="s">
        <v>52</v>
      </c>
      <c r="O2060" s="5"/>
      <c r="P2060" s="5"/>
      <c r="Q2060">
        <f>VLOOKUP($L2060,LocID!$B$2:$I$966, 7, FALSE)</f>
        <v>-122.329452514648</v>
      </c>
      <c r="S2060"/>
    </row>
    <row r="2061" spans="1:19" x14ac:dyDescent="0.25">
      <c r="A2061" s="5">
        <v>765</v>
      </c>
      <c r="B2061" s="6">
        <v>2009.1179999999999</v>
      </c>
      <c r="C2061" s="8" t="s">
        <v>39</v>
      </c>
      <c r="D2061" s="11" t="s">
        <v>3776</v>
      </c>
      <c r="E2061" s="8" t="s">
        <v>3777</v>
      </c>
      <c r="F2061" s="10" t="s">
        <v>3750</v>
      </c>
      <c r="G2061" s="10" t="s">
        <v>3750</v>
      </c>
      <c r="H2061" s="8" t="s">
        <v>261</v>
      </c>
      <c r="I2061" s="8" t="s">
        <v>50</v>
      </c>
      <c r="J2061" s="8" t="s">
        <v>123</v>
      </c>
      <c r="K2061" s="8" t="s">
        <v>52</v>
      </c>
      <c r="L2061" s="8" t="str">
        <f t="shared" si="64"/>
        <v>Seattle_WA</v>
      </c>
      <c r="M2061" s="9" t="str">
        <f t="shared" si="65"/>
        <v>-122.329452514648_Transit</v>
      </c>
      <c r="N2061" s="8" t="s">
        <v>52</v>
      </c>
      <c r="O2061" s="5"/>
      <c r="P2061" s="5"/>
      <c r="Q2061">
        <f>VLOOKUP($L2061,LocID!$B$2:$I$966, 7, FALSE)</f>
        <v>-122.329452514648</v>
      </c>
      <c r="S2061"/>
    </row>
    <row r="2062" spans="1:19" ht="33" x14ac:dyDescent="0.25">
      <c r="A2062" s="5">
        <v>779</v>
      </c>
      <c r="B2062" s="6">
        <v>2009.203</v>
      </c>
      <c r="C2062" s="8" t="s">
        <v>39</v>
      </c>
      <c r="D2062" s="11" t="s">
        <v>3778</v>
      </c>
      <c r="E2062" s="8" t="s">
        <v>3779</v>
      </c>
      <c r="F2062" s="10" t="s">
        <v>3750</v>
      </c>
      <c r="G2062" s="10" t="s">
        <v>3750</v>
      </c>
      <c r="H2062" s="8" t="s">
        <v>261</v>
      </c>
      <c r="I2062" s="8" t="s">
        <v>50</v>
      </c>
      <c r="J2062" s="8" t="s">
        <v>123</v>
      </c>
      <c r="K2062" s="8" t="s">
        <v>26</v>
      </c>
      <c r="L2062" s="8" t="str">
        <f t="shared" si="64"/>
        <v>Seattle_WA</v>
      </c>
      <c r="M2062" s="9" t="str">
        <f t="shared" si="65"/>
        <v>-122.329452514648_Parking and TDM</v>
      </c>
      <c r="N2062" s="8" t="s">
        <v>26</v>
      </c>
      <c r="O2062" s="5"/>
      <c r="P2062" s="5"/>
      <c r="Q2062">
        <f>VLOOKUP($L2062,LocID!$B$2:$I$966, 7, FALSE)</f>
        <v>-122.329452514648</v>
      </c>
      <c r="S2062"/>
    </row>
    <row r="2063" spans="1:19" ht="33" x14ac:dyDescent="0.25">
      <c r="A2063" s="5">
        <v>798</v>
      </c>
      <c r="B2063" s="6">
        <v>2009.299</v>
      </c>
      <c r="C2063" s="8" t="s">
        <v>39</v>
      </c>
      <c r="D2063" s="11" t="s">
        <v>3780</v>
      </c>
      <c r="E2063" s="8" t="s">
        <v>3781</v>
      </c>
      <c r="F2063" s="10" t="s">
        <v>3750</v>
      </c>
      <c r="G2063" s="10" t="s">
        <v>3750</v>
      </c>
      <c r="H2063" s="8" t="s">
        <v>261</v>
      </c>
      <c r="I2063" s="8" t="s">
        <v>50</v>
      </c>
      <c r="J2063" s="8" t="s">
        <v>123</v>
      </c>
      <c r="K2063" s="8" t="s">
        <v>23</v>
      </c>
      <c r="L2063" s="8" t="str">
        <f t="shared" si="64"/>
        <v>Seattle_WA</v>
      </c>
      <c r="M2063" s="9" t="str">
        <f t="shared" si="65"/>
        <v>-122.329452514648_Multimodal</v>
      </c>
      <c r="N2063" s="8" t="s">
        <v>23</v>
      </c>
      <c r="O2063" s="5"/>
      <c r="P2063" s="5"/>
      <c r="Q2063">
        <f>VLOOKUP($L2063,LocID!$B$2:$I$966, 7, FALSE)</f>
        <v>-122.329452514648</v>
      </c>
      <c r="S2063"/>
    </row>
    <row r="2064" spans="1:19" ht="33" x14ac:dyDescent="0.25">
      <c r="A2064" s="5">
        <v>912</v>
      </c>
      <c r="B2064" s="6">
        <v>2009.6220000000001</v>
      </c>
      <c r="C2064" s="8" t="s">
        <v>56</v>
      </c>
      <c r="D2064" s="11" t="s">
        <v>3782</v>
      </c>
      <c r="E2064" s="8" t="s">
        <v>3783</v>
      </c>
      <c r="F2064" s="10" t="s">
        <v>3750</v>
      </c>
      <c r="G2064" s="10" t="s">
        <v>3750</v>
      </c>
      <c r="H2064" s="8" t="s">
        <v>261</v>
      </c>
      <c r="I2064" s="8" t="s">
        <v>50</v>
      </c>
      <c r="J2064" s="8" t="s">
        <v>123</v>
      </c>
      <c r="K2064" s="8" t="s">
        <v>26</v>
      </c>
      <c r="L2064" s="8" t="str">
        <f t="shared" si="64"/>
        <v>Seattle_WA</v>
      </c>
      <c r="M2064" s="9" t="str">
        <f t="shared" si="65"/>
        <v>-122.329452514648_Parking and TDM</v>
      </c>
      <c r="N2064" s="8" t="s">
        <v>26</v>
      </c>
      <c r="O2064" s="5"/>
      <c r="P2064" s="5"/>
      <c r="Q2064">
        <f>VLOOKUP($L2064,LocID!$B$2:$I$966, 7, FALSE)</f>
        <v>-122.329452514648</v>
      </c>
      <c r="S2064"/>
    </row>
    <row r="2065" spans="1:19" x14ac:dyDescent="0.25">
      <c r="A2065" s="5">
        <v>972</v>
      </c>
      <c r="B2065" s="6">
        <v>2010.0650000000001</v>
      </c>
      <c r="C2065" s="8" t="s">
        <v>204</v>
      </c>
      <c r="D2065" s="11" t="s">
        <v>3784</v>
      </c>
      <c r="E2065" s="8" t="s">
        <v>3759</v>
      </c>
      <c r="F2065" s="10" t="s">
        <v>3750</v>
      </c>
      <c r="G2065" s="10" t="s">
        <v>3750</v>
      </c>
      <c r="H2065" s="8" t="s">
        <v>261</v>
      </c>
      <c r="I2065" s="8" t="s">
        <v>50</v>
      </c>
      <c r="J2065" s="8" t="s">
        <v>123</v>
      </c>
      <c r="K2065" s="8" t="s">
        <v>52</v>
      </c>
      <c r="L2065" s="8" t="str">
        <f t="shared" si="64"/>
        <v>Seattle_WA</v>
      </c>
      <c r="M2065" s="9" t="str">
        <f t="shared" si="65"/>
        <v>-122.329452514648_Transit</v>
      </c>
      <c r="N2065" s="8" t="s">
        <v>52</v>
      </c>
      <c r="O2065" s="5"/>
      <c r="P2065" s="5"/>
      <c r="Q2065">
        <f>VLOOKUP($L2065,LocID!$B$2:$I$966, 7, FALSE)</f>
        <v>-122.329452514648</v>
      </c>
      <c r="S2065"/>
    </row>
    <row r="2066" spans="1:19" ht="33" x14ac:dyDescent="0.25">
      <c r="A2066" s="5">
        <v>973</v>
      </c>
      <c r="B2066" s="6">
        <v>2009.6</v>
      </c>
      <c r="C2066" s="8" t="s">
        <v>204</v>
      </c>
      <c r="D2066" s="11" t="s">
        <v>3785</v>
      </c>
      <c r="E2066" s="8" t="s">
        <v>3759</v>
      </c>
      <c r="F2066" s="10" t="s">
        <v>3750</v>
      </c>
      <c r="G2066" s="10" t="s">
        <v>3750</v>
      </c>
      <c r="H2066" s="8" t="s">
        <v>261</v>
      </c>
      <c r="I2066" s="8" t="s">
        <v>50</v>
      </c>
      <c r="J2066" s="8" t="s">
        <v>123</v>
      </c>
      <c r="K2066" s="8" t="s">
        <v>23</v>
      </c>
      <c r="L2066" s="8" t="str">
        <f t="shared" si="64"/>
        <v>Seattle_WA</v>
      </c>
      <c r="M2066" s="9" t="str">
        <f t="shared" si="65"/>
        <v>-122.329452514648_Multimodal</v>
      </c>
      <c r="N2066" s="8" t="s">
        <v>23</v>
      </c>
      <c r="O2066" s="5"/>
      <c r="P2066" s="5"/>
      <c r="Q2066">
        <f>VLOOKUP($L2066,LocID!$B$2:$I$966, 7, FALSE)</f>
        <v>-122.329452514648</v>
      </c>
      <c r="S2066"/>
    </row>
    <row r="2067" spans="1:19" x14ac:dyDescent="0.25">
      <c r="A2067" s="5">
        <v>986</v>
      </c>
      <c r="B2067" s="6">
        <v>2010.0909999999999</v>
      </c>
      <c r="C2067" s="8" t="s">
        <v>82</v>
      </c>
      <c r="D2067" s="11" t="s">
        <v>3786</v>
      </c>
      <c r="E2067" s="8" t="s">
        <v>2659</v>
      </c>
      <c r="F2067" s="10" t="s">
        <v>3750</v>
      </c>
      <c r="G2067" s="10" t="s">
        <v>3750</v>
      </c>
      <c r="H2067" s="8" t="s">
        <v>261</v>
      </c>
      <c r="I2067" s="8" t="s">
        <v>50</v>
      </c>
      <c r="J2067" s="8" t="s">
        <v>123</v>
      </c>
      <c r="K2067" s="8" t="s">
        <v>98</v>
      </c>
      <c r="L2067" s="8" t="str">
        <f t="shared" si="64"/>
        <v>Seattle_WA</v>
      </c>
      <c r="M2067" s="9" t="str">
        <f t="shared" si="65"/>
        <v>-122.329452514648_PACT</v>
      </c>
      <c r="N2067" s="8" t="s">
        <v>98</v>
      </c>
      <c r="O2067" s="5"/>
      <c r="P2067" s="5"/>
      <c r="Q2067">
        <f>VLOOKUP($L2067,LocID!$B$2:$I$966, 7, FALSE)</f>
        <v>-122.329452514648</v>
      </c>
      <c r="S2067"/>
    </row>
    <row r="2068" spans="1:19" x14ac:dyDescent="0.25">
      <c r="A2068" s="5">
        <v>993</v>
      </c>
      <c r="B2068" s="6">
        <v>2010.0889999999999</v>
      </c>
      <c r="C2068" s="8" t="s">
        <v>82</v>
      </c>
      <c r="D2068" s="11" t="s">
        <v>3787</v>
      </c>
      <c r="E2068" s="8" t="s">
        <v>3752</v>
      </c>
      <c r="F2068" s="10" t="s">
        <v>3750</v>
      </c>
      <c r="G2068" s="10" t="s">
        <v>3750</v>
      </c>
      <c r="H2068" s="8" t="s">
        <v>261</v>
      </c>
      <c r="I2068" s="8" t="s">
        <v>50</v>
      </c>
      <c r="J2068" s="8" t="s">
        <v>123</v>
      </c>
      <c r="K2068" s="8" t="s">
        <v>98</v>
      </c>
      <c r="L2068" s="8" t="str">
        <f t="shared" si="64"/>
        <v>Seattle_WA</v>
      </c>
      <c r="M2068" s="9" t="str">
        <f t="shared" si="65"/>
        <v>-122.329452514648_PACT</v>
      </c>
      <c r="N2068" s="8" t="s">
        <v>98</v>
      </c>
      <c r="O2068" s="5"/>
      <c r="P2068" s="5"/>
      <c r="Q2068">
        <f>VLOOKUP($L2068,LocID!$B$2:$I$966, 7, FALSE)</f>
        <v>-122.329452514648</v>
      </c>
      <c r="S2068"/>
    </row>
    <row r="2069" spans="1:19" ht="33" x14ac:dyDescent="0.25">
      <c r="A2069" s="5">
        <v>1003</v>
      </c>
      <c r="B2069" s="6">
        <v>2010.3130000000001</v>
      </c>
      <c r="C2069" s="8" t="s">
        <v>82</v>
      </c>
      <c r="D2069" s="11" t="s">
        <v>3788</v>
      </c>
      <c r="E2069" s="8" t="s">
        <v>3770</v>
      </c>
      <c r="F2069" s="10" t="s">
        <v>3750</v>
      </c>
      <c r="G2069" s="10" t="s">
        <v>3750</v>
      </c>
      <c r="H2069" s="8" t="s">
        <v>261</v>
      </c>
      <c r="I2069" s="8" t="s">
        <v>50</v>
      </c>
      <c r="J2069" s="8" t="s">
        <v>123</v>
      </c>
      <c r="K2069" s="8" t="s">
        <v>23</v>
      </c>
      <c r="L2069" s="8" t="str">
        <f t="shared" si="64"/>
        <v>Seattle_WA</v>
      </c>
      <c r="M2069" s="9" t="str">
        <f t="shared" si="65"/>
        <v>-122.329452514648_Multimodal</v>
      </c>
      <c r="N2069" s="8" t="s">
        <v>23</v>
      </c>
      <c r="O2069" s="5"/>
      <c r="P2069" s="5"/>
      <c r="Q2069">
        <f>VLOOKUP($L2069,LocID!$B$2:$I$966, 7, FALSE)</f>
        <v>-122.329452514648</v>
      </c>
      <c r="S2069"/>
    </row>
    <row r="2070" spans="1:19" ht="33" x14ac:dyDescent="0.25">
      <c r="A2070" s="5">
        <v>1043</v>
      </c>
      <c r="B2070" s="6">
        <v>2010.2270000000001</v>
      </c>
      <c r="C2070" s="8" t="s">
        <v>68</v>
      </c>
      <c r="D2070" s="11" t="s">
        <v>3789</v>
      </c>
      <c r="E2070" s="8" t="s">
        <v>3779</v>
      </c>
      <c r="F2070" s="10" t="s">
        <v>3750</v>
      </c>
      <c r="G2070" s="10" t="s">
        <v>3750</v>
      </c>
      <c r="H2070" s="8" t="s">
        <v>261</v>
      </c>
      <c r="I2070" s="8" t="s">
        <v>50</v>
      </c>
      <c r="J2070" s="8" t="s">
        <v>123</v>
      </c>
      <c r="K2070" s="8" t="s">
        <v>26</v>
      </c>
      <c r="L2070" s="8" t="str">
        <f t="shared" si="64"/>
        <v>Seattle_WA</v>
      </c>
      <c r="M2070" s="9" t="str">
        <f t="shared" si="65"/>
        <v>-122.329452514648_Parking and TDM</v>
      </c>
      <c r="N2070" s="8" t="s">
        <v>26</v>
      </c>
      <c r="O2070" s="5"/>
      <c r="P2070" s="5"/>
      <c r="Q2070">
        <f>VLOOKUP($L2070,LocID!$B$2:$I$966, 7, FALSE)</f>
        <v>-122.329452514648</v>
      </c>
      <c r="S2070"/>
    </row>
    <row r="2071" spans="1:19" x14ac:dyDescent="0.25">
      <c r="A2071" s="5">
        <v>1073</v>
      </c>
      <c r="B2071" s="6">
        <v>2010.317</v>
      </c>
      <c r="C2071" s="8" t="s">
        <v>68</v>
      </c>
      <c r="D2071" s="11" t="s">
        <v>3790</v>
      </c>
      <c r="E2071" s="8" t="s">
        <v>3791</v>
      </c>
      <c r="F2071" s="10" t="s">
        <v>3750</v>
      </c>
      <c r="G2071" s="10" t="s">
        <v>3750</v>
      </c>
      <c r="H2071" s="8" t="s">
        <v>261</v>
      </c>
      <c r="I2071" s="8" t="s">
        <v>50</v>
      </c>
      <c r="J2071" s="8" t="s">
        <v>123</v>
      </c>
      <c r="K2071" s="8" t="s">
        <v>52</v>
      </c>
      <c r="L2071" s="8" t="str">
        <f t="shared" si="64"/>
        <v>Seattle_WA</v>
      </c>
      <c r="M2071" s="9" t="str">
        <f t="shared" si="65"/>
        <v>-122.329452514648_Transit</v>
      </c>
      <c r="N2071" s="8" t="s">
        <v>52</v>
      </c>
      <c r="O2071" s="5"/>
      <c r="P2071" s="5"/>
      <c r="Q2071">
        <f>VLOOKUP($L2071,LocID!$B$2:$I$966, 7, FALSE)</f>
        <v>-122.329452514648</v>
      </c>
      <c r="S2071"/>
    </row>
    <row r="2072" spans="1:19" ht="33" x14ac:dyDescent="0.25">
      <c r="A2072" s="5">
        <v>1074</v>
      </c>
      <c r="B2072" s="6">
        <v>2010.557</v>
      </c>
      <c r="C2072" s="8" t="s">
        <v>68</v>
      </c>
      <c r="D2072" s="11" t="s">
        <v>3792</v>
      </c>
      <c r="E2072" s="8" t="s">
        <v>3793</v>
      </c>
      <c r="F2072" s="10" t="s">
        <v>3750</v>
      </c>
      <c r="G2072" s="10" t="s">
        <v>3750</v>
      </c>
      <c r="H2072" s="8" t="s">
        <v>261</v>
      </c>
      <c r="I2072" s="8" t="s">
        <v>50</v>
      </c>
      <c r="J2072" s="11" t="s">
        <v>123</v>
      </c>
      <c r="K2072" s="8" t="s">
        <v>23</v>
      </c>
      <c r="L2072" s="8" t="str">
        <f t="shared" si="64"/>
        <v>Seattle_WA</v>
      </c>
      <c r="M2072" s="9" t="str">
        <f t="shared" si="65"/>
        <v>-122.329452514648_Multimodal</v>
      </c>
      <c r="N2072" s="8" t="s">
        <v>23</v>
      </c>
      <c r="O2072" s="5"/>
      <c r="P2072" s="5"/>
      <c r="Q2072">
        <f>VLOOKUP($L2072,LocID!$B$2:$I$966, 7, FALSE)</f>
        <v>-122.329452514648</v>
      </c>
      <c r="S2072"/>
    </row>
    <row r="2073" spans="1:19" ht="33" x14ac:dyDescent="0.25">
      <c r="A2073" s="5">
        <v>1075</v>
      </c>
      <c r="B2073" s="6">
        <v>2010.325</v>
      </c>
      <c r="C2073" s="8" t="s">
        <v>68</v>
      </c>
      <c r="D2073" s="11" t="s">
        <v>3794</v>
      </c>
      <c r="E2073" s="8" t="s">
        <v>3759</v>
      </c>
      <c r="F2073" s="10" t="s">
        <v>3750</v>
      </c>
      <c r="G2073" s="10" t="s">
        <v>3750</v>
      </c>
      <c r="H2073" s="8" t="s">
        <v>261</v>
      </c>
      <c r="I2073" s="8" t="s">
        <v>50</v>
      </c>
      <c r="J2073" s="8" t="s">
        <v>123</v>
      </c>
      <c r="K2073" s="8" t="s">
        <v>23</v>
      </c>
      <c r="L2073" s="8" t="str">
        <f t="shared" si="64"/>
        <v>Seattle_WA</v>
      </c>
      <c r="M2073" s="9" t="str">
        <f t="shared" si="65"/>
        <v>-122.329452514648_Multimodal</v>
      </c>
      <c r="N2073" s="8" t="s">
        <v>23</v>
      </c>
      <c r="O2073" s="5"/>
      <c r="P2073" s="5"/>
      <c r="Q2073">
        <f>VLOOKUP($L2073,LocID!$B$2:$I$966, 7, FALSE)</f>
        <v>-122.329452514648</v>
      </c>
      <c r="S2073"/>
    </row>
    <row r="2074" spans="1:19" ht="33" x14ac:dyDescent="0.25">
      <c r="A2074" s="5">
        <v>1123</v>
      </c>
      <c r="B2074" s="6">
        <v>2010.31</v>
      </c>
      <c r="C2074" s="8" t="s">
        <v>43</v>
      </c>
      <c r="D2074" s="11" t="s">
        <v>3795</v>
      </c>
      <c r="E2074" s="8" t="s">
        <v>3759</v>
      </c>
      <c r="F2074" s="10" t="s">
        <v>3750</v>
      </c>
      <c r="G2074" s="10" t="s">
        <v>3750</v>
      </c>
      <c r="H2074" s="8" t="s">
        <v>261</v>
      </c>
      <c r="I2074" s="8" t="s">
        <v>50</v>
      </c>
      <c r="J2074" s="8" t="s">
        <v>123</v>
      </c>
      <c r="K2074" s="8" t="s">
        <v>23</v>
      </c>
      <c r="L2074" s="8" t="str">
        <f t="shared" si="64"/>
        <v>Seattle_WA</v>
      </c>
      <c r="M2074" s="9" t="str">
        <f t="shared" si="65"/>
        <v>-122.329452514648_Multimodal</v>
      </c>
      <c r="N2074" s="8" t="s">
        <v>23</v>
      </c>
      <c r="O2074" s="5"/>
      <c r="P2074" s="5"/>
      <c r="Q2074">
        <f>VLOOKUP($L2074,LocID!$B$2:$I$966, 7, FALSE)</f>
        <v>-122.329452514648</v>
      </c>
      <c r="S2074"/>
    </row>
    <row r="2075" spans="1:19" ht="33" x14ac:dyDescent="0.25">
      <c r="A2075" s="5">
        <v>1127</v>
      </c>
      <c r="B2075" s="6">
        <v>2010.3610000000001</v>
      </c>
      <c r="C2075" s="8" t="s">
        <v>43</v>
      </c>
      <c r="D2075" s="11" t="s">
        <v>3796</v>
      </c>
      <c r="E2075" s="8" t="s">
        <v>3783</v>
      </c>
      <c r="F2075" s="10" t="s">
        <v>3750</v>
      </c>
      <c r="G2075" s="10" t="s">
        <v>3750</v>
      </c>
      <c r="H2075" s="8" t="s">
        <v>261</v>
      </c>
      <c r="I2075" s="8" t="s">
        <v>50</v>
      </c>
      <c r="J2075" s="8" t="s">
        <v>123</v>
      </c>
      <c r="K2075" s="8" t="s">
        <v>23</v>
      </c>
      <c r="L2075" s="8" t="str">
        <f t="shared" si="64"/>
        <v>Seattle_WA</v>
      </c>
      <c r="M2075" s="9" t="str">
        <f t="shared" si="65"/>
        <v>-122.329452514648_Multimodal</v>
      </c>
      <c r="N2075" s="8" t="s">
        <v>23</v>
      </c>
      <c r="O2075" s="5"/>
      <c r="P2075" s="5"/>
      <c r="Q2075">
        <f>VLOOKUP($L2075,LocID!$B$2:$I$966, 7, FALSE)</f>
        <v>-122.329452514648</v>
      </c>
      <c r="S2075"/>
    </row>
    <row r="2076" spans="1:19" ht="33" x14ac:dyDescent="0.25">
      <c r="A2076" s="5">
        <v>1156</v>
      </c>
      <c r="B2076" s="6">
        <v>2011.0350000000001</v>
      </c>
      <c r="C2076" s="8" t="s">
        <v>274</v>
      </c>
      <c r="D2076" s="11" t="s">
        <v>3797</v>
      </c>
      <c r="E2076" s="8" t="s">
        <v>3798</v>
      </c>
      <c r="F2076" s="10" t="s">
        <v>3750</v>
      </c>
      <c r="G2076" s="10" t="s">
        <v>3750</v>
      </c>
      <c r="H2076" s="8" t="s">
        <v>261</v>
      </c>
      <c r="I2076" s="8" t="s">
        <v>50</v>
      </c>
      <c r="J2076" s="8" t="s">
        <v>123</v>
      </c>
      <c r="K2076" s="8" t="s">
        <v>23</v>
      </c>
      <c r="L2076" s="8" t="str">
        <f t="shared" si="64"/>
        <v>Seattle_WA</v>
      </c>
      <c r="M2076" s="9" t="str">
        <f t="shared" si="65"/>
        <v>-122.329452514648_Multimodal</v>
      </c>
      <c r="N2076" s="8" t="s">
        <v>23</v>
      </c>
      <c r="O2076" s="5"/>
      <c r="P2076" s="5"/>
      <c r="Q2076">
        <f>VLOOKUP($L2076,LocID!$B$2:$I$966, 7, FALSE)</f>
        <v>-122.329452514648</v>
      </c>
      <c r="S2076"/>
    </row>
    <row r="2077" spans="1:19" x14ac:dyDescent="0.25">
      <c r="A2077" s="5">
        <v>1157</v>
      </c>
      <c r="B2077" s="6">
        <v>2011.0050000000001</v>
      </c>
      <c r="C2077" s="8" t="s">
        <v>274</v>
      </c>
      <c r="D2077" s="11" t="s">
        <v>3799</v>
      </c>
      <c r="E2077" s="8" t="s">
        <v>3775</v>
      </c>
      <c r="F2077" s="10" t="s">
        <v>3750</v>
      </c>
      <c r="G2077" s="10" t="s">
        <v>3750</v>
      </c>
      <c r="H2077" s="8" t="s">
        <v>261</v>
      </c>
      <c r="I2077" s="8" t="s">
        <v>50</v>
      </c>
      <c r="J2077" s="8" t="s">
        <v>123</v>
      </c>
      <c r="K2077" s="8" t="s">
        <v>52</v>
      </c>
      <c r="L2077" s="8" t="str">
        <f t="shared" si="64"/>
        <v>Seattle_WA</v>
      </c>
      <c r="M2077" s="9" t="str">
        <f t="shared" si="65"/>
        <v>-122.329452514648_Transit</v>
      </c>
      <c r="N2077" s="8" t="s">
        <v>52</v>
      </c>
      <c r="O2077" s="5"/>
      <c r="P2077" s="5"/>
      <c r="Q2077">
        <f>VLOOKUP($L2077,LocID!$B$2:$I$966, 7, FALSE)</f>
        <v>-122.329452514648</v>
      </c>
      <c r="S2077"/>
    </row>
    <row r="2078" spans="1:19" x14ac:dyDescent="0.25">
      <c r="A2078" s="5">
        <v>1188</v>
      </c>
      <c r="B2078" s="6">
        <v>2010.703</v>
      </c>
      <c r="C2078" s="8" t="s">
        <v>274</v>
      </c>
      <c r="D2078" s="11" t="s">
        <v>3800</v>
      </c>
      <c r="E2078" s="8" t="s">
        <v>3759</v>
      </c>
      <c r="F2078" s="10" t="s">
        <v>3750</v>
      </c>
      <c r="G2078" s="10" t="s">
        <v>3750</v>
      </c>
      <c r="H2078" s="8" t="s">
        <v>261</v>
      </c>
      <c r="I2078" s="8" t="s">
        <v>50</v>
      </c>
      <c r="J2078" s="8" t="s">
        <v>123</v>
      </c>
      <c r="K2078" s="8" t="s">
        <v>52</v>
      </c>
      <c r="L2078" s="8" t="str">
        <f t="shared" si="64"/>
        <v>Seattle_WA</v>
      </c>
      <c r="M2078" s="9" t="str">
        <f t="shared" si="65"/>
        <v>-122.329452514648_Transit</v>
      </c>
      <c r="N2078" s="8" t="s">
        <v>52</v>
      </c>
      <c r="O2078" s="5"/>
      <c r="P2078" s="5"/>
      <c r="Q2078">
        <f>VLOOKUP($L2078,LocID!$B$2:$I$966, 7, FALSE)</f>
        <v>-122.329452514648</v>
      </c>
      <c r="S2078"/>
    </row>
    <row r="2079" spans="1:19" ht="33" x14ac:dyDescent="0.25">
      <c r="A2079" s="5">
        <v>1191</v>
      </c>
      <c r="B2079" s="6">
        <v>2011.0940000000001</v>
      </c>
      <c r="C2079" s="8" t="s">
        <v>274</v>
      </c>
      <c r="D2079" s="11" t="s">
        <v>3801</v>
      </c>
      <c r="E2079" s="8" t="s">
        <v>3770</v>
      </c>
      <c r="F2079" s="10" t="s">
        <v>3750</v>
      </c>
      <c r="G2079" s="10" t="s">
        <v>3750</v>
      </c>
      <c r="H2079" s="8" t="s">
        <v>261</v>
      </c>
      <c r="I2079" s="8" t="s">
        <v>50</v>
      </c>
      <c r="J2079" s="8" t="s">
        <v>123</v>
      </c>
      <c r="K2079" s="8" t="s">
        <v>23</v>
      </c>
      <c r="L2079" s="8" t="str">
        <f t="shared" si="64"/>
        <v>Seattle_WA</v>
      </c>
      <c r="M2079" s="9" t="str">
        <f t="shared" si="65"/>
        <v>-122.329452514648_Multimodal</v>
      </c>
      <c r="N2079" s="8" t="s">
        <v>23</v>
      </c>
      <c r="O2079" s="5"/>
      <c r="P2079" s="5"/>
      <c r="Q2079">
        <f>VLOOKUP($L2079,LocID!$B$2:$I$966, 7, FALSE)</f>
        <v>-122.329452514648</v>
      </c>
      <c r="S2079"/>
    </row>
    <row r="2080" spans="1:19" x14ac:dyDescent="0.25">
      <c r="A2080" s="5">
        <v>1255</v>
      </c>
      <c r="B2080" s="6">
        <v>2011.28</v>
      </c>
      <c r="C2080" s="8" t="s">
        <v>85</v>
      </c>
      <c r="D2080" s="11" t="s">
        <v>3802</v>
      </c>
      <c r="E2080" s="8" t="s">
        <v>3752</v>
      </c>
      <c r="F2080" s="10" t="s">
        <v>3750</v>
      </c>
      <c r="G2080" s="10" t="s">
        <v>3750</v>
      </c>
      <c r="H2080" s="8" t="s">
        <v>261</v>
      </c>
      <c r="I2080" s="8" t="s">
        <v>50</v>
      </c>
      <c r="J2080" s="8" t="s">
        <v>262</v>
      </c>
      <c r="K2080" s="8" t="s">
        <v>98</v>
      </c>
      <c r="L2080" s="8" t="str">
        <f t="shared" si="64"/>
        <v>Seattle_WA</v>
      </c>
      <c r="M2080" s="9" t="str">
        <f t="shared" si="65"/>
        <v>-122.329452514648_PACT</v>
      </c>
      <c r="N2080" s="8" t="s">
        <v>98</v>
      </c>
      <c r="O2080" s="5"/>
      <c r="P2080" s="5"/>
      <c r="Q2080">
        <f>VLOOKUP($L2080,LocID!$B$2:$I$966, 7, FALSE)</f>
        <v>-122.329452514648</v>
      </c>
      <c r="S2080"/>
    </row>
    <row r="2081" spans="1:19" x14ac:dyDescent="0.25">
      <c r="A2081" s="5">
        <v>1301</v>
      </c>
      <c r="B2081" s="6">
        <v>2011.308</v>
      </c>
      <c r="C2081" s="8" t="s">
        <v>85</v>
      </c>
      <c r="D2081" s="11" t="s">
        <v>3803</v>
      </c>
      <c r="E2081" s="8" t="s">
        <v>3791</v>
      </c>
      <c r="F2081" s="10" t="s">
        <v>3750</v>
      </c>
      <c r="G2081" s="10" t="s">
        <v>3750</v>
      </c>
      <c r="H2081" s="8" t="s">
        <v>261</v>
      </c>
      <c r="I2081" s="8" t="s">
        <v>50</v>
      </c>
      <c r="J2081" s="8" t="s">
        <v>262</v>
      </c>
      <c r="K2081" s="8" t="s">
        <v>52</v>
      </c>
      <c r="L2081" s="8" t="str">
        <f t="shared" si="64"/>
        <v>Seattle_WA</v>
      </c>
      <c r="M2081" s="9" t="str">
        <f t="shared" si="65"/>
        <v>-122.329452514648_Transit</v>
      </c>
      <c r="N2081" s="8" t="s">
        <v>52</v>
      </c>
      <c r="O2081" s="5"/>
      <c r="P2081" s="5"/>
      <c r="Q2081">
        <f>VLOOKUP($L2081,LocID!$B$2:$I$966, 7, FALSE)</f>
        <v>-122.329452514648</v>
      </c>
      <c r="S2081"/>
    </row>
    <row r="2082" spans="1:19" ht="33" x14ac:dyDescent="0.25">
      <c r="A2082" s="5">
        <v>1303</v>
      </c>
      <c r="B2082" s="6">
        <v>2011.338</v>
      </c>
      <c r="C2082" s="8" t="s">
        <v>85</v>
      </c>
      <c r="D2082" s="11" t="s">
        <v>3804</v>
      </c>
      <c r="E2082" s="8" t="s">
        <v>3759</v>
      </c>
      <c r="F2082" s="10" t="s">
        <v>3750</v>
      </c>
      <c r="G2082" s="10" t="s">
        <v>3750</v>
      </c>
      <c r="H2082" s="8" t="s">
        <v>261</v>
      </c>
      <c r="I2082" s="8" t="s">
        <v>50</v>
      </c>
      <c r="J2082" s="8" t="s">
        <v>123</v>
      </c>
      <c r="K2082" s="10" t="s">
        <v>23</v>
      </c>
      <c r="L2082" s="8" t="str">
        <f t="shared" si="64"/>
        <v>Seattle_WA</v>
      </c>
      <c r="M2082" s="9" t="str">
        <f t="shared" si="65"/>
        <v>-122.329452514648_Multimodal</v>
      </c>
      <c r="N2082" s="10" t="s">
        <v>23</v>
      </c>
      <c r="O2082" s="5"/>
      <c r="P2082" s="5"/>
      <c r="Q2082">
        <f>VLOOKUP($L2082,LocID!$B$2:$I$966, 7, FALSE)</f>
        <v>-122.329452514648</v>
      </c>
      <c r="S2082"/>
    </row>
    <row r="2083" spans="1:19" x14ac:dyDescent="0.25">
      <c r="A2083" s="5">
        <v>1309</v>
      </c>
      <c r="B2083" s="6">
        <v>2011.17</v>
      </c>
      <c r="C2083" s="8" t="s">
        <v>85</v>
      </c>
      <c r="D2083" s="11" t="s">
        <v>3805</v>
      </c>
      <c r="E2083" s="8" t="s">
        <v>3806</v>
      </c>
      <c r="F2083" s="10" t="s">
        <v>3750</v>
      </c>
      <c r="G2083" s="10" t="s">
        <v>3750</v>
      </c>
      <c r="H2083" s="8" t="s">
        <v>261</v>
      </c>
      <c r="I2083" s="8" t="s">
        <v>50</v>
      </c>
      <c r="J2083" s="8" t="s">
        <v>262</v>
      </c>
      <c r="K2083" s="8" t="s">
        <v>52</v>
      </c>
      <c r="L2083" s="8" t="str">
        <f t="shared" si="64"/>
        <v>Seattle_WA</v>
      </c>
      <c r="M2083" s="9" t="str">
        <f t="shared" si="65"/>
        <v>-122.329452514648_Transit</v>
      </c>
      <c r="N2083" s="8" t="s">
        <v>52</v>
      </c>
      <c r="O2083" s="5"/>
      <c r="P2083" s="5"/>
      <c r="Q2083">
        <f>VLOOKUP($L2083,LocID!$B$2:$I$966, 7, FALSE)</f>
        <v>-122.329452514648</v>
      </c>
      <c r="S2083"/>
    </row>
    <row r="2084" spans="1:19" x14ac:dyDescent="0.25">
      <c r="A2084" s="5">
        <v>1345</v>
      </c>
      <c r="B2084" s="6">
        <v>2011.4670000000001</v>
      </c>
      <c r="C2084" s="8" t="s">
        <v>409</v>
      </c>
      <c r="D2084" s="11" t="s">
        <v>3807</v>
      </c>
      <c r="E2084" s="8" t="s">
        <v>3759</v>
      </c>
      <c r="F2084" s="10" t="s">
        <v>3750</v>
      </c>
      <c r="G2084" s="10" t="s">
        <v>3750</v>
      </c>
      <c r="H2084" s="8" t="s">
        <v>261</v>
      </c>
      <c r="I2084" s="8" t="s">
        <v>50</v>
      </c>
      <c r="J2084" s="8" t="s">
        <v>123</v>
      </c>
      <c r="K2084" s="8" t="s">
        <v>52</v>
      </c>
      <c r="L2084" s="8" t="str">
        <f t="shared" si="64"/>
        <v>Seattle_WA</v>
      </c>
      <c r="M2084" s="9" t="str">
        <f t="shared" si="65"/>
        <v>-122.329452514648_Transit</v>
      </c>
      <c r="N2084" s="8" t="s">
        <v>52</v>
      </c>
      <c r="O2084" s="5"/>
      <c r="P2084" s="5"/>
      <c r="Q2084">
        <f>VLOOKUP($L2084,LocID!$B$2:$I$966, 7, FALSE)</f>
        <v>-122.329452514648</v>
      </c>
      <c r="S2084"/>
    </row>
    <row r="2085" spans="1:19" x14ac:dyDescent="0.25">
      <c r="A2085" s="5">
        <v>1378</v>
      </c>
      <c r="B2085" s="6">
        <v>2011.654</v>
      </c>
      <c r="C2085" s="8" t="s">
        <v>409</v>
      </c>
      <c r="D2085" s="11" t="s">
        <v>3808</v>
      </c>
      <c r="E2085" s="8" t="s">
        <v>3759</v>
      </c>
      <c r="F2085" s="10" t="s">
        <v>3750</v>
      </c>
      <c r="G2085" s="10" t="s">
        <v>3750</v>
      </c>
      <c r="H2085" s="8" t="s">
        <v>261</v>
      </c>
      <c r="I2085" s="8" t="s">
        <v>50</v>
      </c>
      <c r="J2085" s="8" t="s">
        <v>123</v>
      </c>
      <c r="K2085" s="8" t="s">
        <v>52</v>
      </c>
      <c r="L2085" s="8" t="str">
        <f t="shared" si="64"/>
        <v>Seattle_WA</v>
      </c>
      <c r="M2085" s="9" t="str">
        <f t="shared" si="65"/>
        <v>-122.329452514648_Transit</v>
      </c>
      <c r="N2085" s="8" t="s">
        <v>52</v>
      </c>
      <c r="O2085" s="5"/>
      <c r="P2085" s="5"/>
      <c r="Q2085">
        <f>VLOOKUP($L2085,LocID!$B$2:$I$966, 7, FALSE)</f>
        <v>-122.329452514648</v>
      </c>
      <c r="S2085"/>
    </row>
    <row r="2086" spans="1:19" ht="33" x14ac:dyDescent="0.25">
      <c r="A2086" s="5">
        <v>1426</v>
      </c>
      <c r="B2086" s="6">
        <v>2011.722</v>
      </c>
      <c r="C2086" s="8" t="s">
        <v>233</v>
      </c>
      <c r="D2086" s="8" t="s">
        <v>3809</v>
      </c>
      <c r="E2086" s="8" t="s">
        <v>3798</v>
      </c>
      <c r="F2086" s="10" t="s">
        <v>3750</v>
      </c>
      <c r="G2086" s="10" t="s">
        <v>3750</v>
      </c>
      <c r="H2086" s="8" t="s">
        <v>261</v>
      </c>
      <c r="I2086" s="8" t="s">
        <v>50</v>
      </c>
      <c r="J2086" s="8" t="s">
        <v>123</v>
      </c>
      <c r="K2086" s="8" t="s">
        <v>26</v>
      </c>
      <c r="L2086" s="8" t="str">
        <f t="shared" si="64"/>
        <v>Seattle_WA</v>
      </c>
      <c r="M2086" s="9" t="str">
        <f t="shared" si="65"/>
        <v>-122.329452514648_Parking and tdm</v>
      </c>
      <c r="N2086" s="8" t="s">
        <v>428</v>
      </c>
      <c r="O2086" s="5"/>
      <c r="P2086" s="5"/>
      <c r="Q2086">
        <f>VLOOKUP($L2086,LocID!$B$2:$I$966, 7, FALSE)</f>
        <v>-122.329452514648</v>
      </c>
      <c r="S2086"/>
    </row>
    <row r="2087" spans="1:19" ht="33" x14ac:dyDescent="0.25">
      <c r="A2087" s="5">
        <v>1522</v>
      </c>
      <c r="B2087" s="6">
        <v>2012.002</v>
      </c>
      <c r="C2087" s="8" t="s">
        <v>147</v>
      </c>
      <c r="D2087" s="8" t="s">
        <v>3810</v>
      </c>
      <c r="E2087" s="8" t="s">
        <v>3759</v>
      </c>
      <c r="F2087" s="10" t="s">
        <v>3750</v>
      </c>
      <c r="G2087" s="10" t="s">
        <v>3750</v>
      </c>
      <c r="H2087" s="8" t="s">
        <v>261</v>
      </c>
      <c r="I2087" s="8" t="s">
        <v>50</v>
      </c>
      <c r="J2087" s="8" t="s">
        <v>123</v>
      </c>
      <c r="K2087" s="8" t="s">
        <v>72</v>
      </c>
      <c r="L2087" s="8" t="str">
        <f t="shared" si="64"/>
        <v>Seattle_WA</v>
      </c>
      <c r="M2087" s="9" t="str">
        <f t="shared" si="65"/>
        <v>-122.329452514648_Multimodal</v>
      </c>
      <c r="N2087" s="8" t="s">
        <v>23</v>
      </c>
      <c r="O2087" s="5">
        <v>1</v>
      </c>
      <c r="P2087" s="5"/>
      <c r="Q2087">
        <f>VLOOKUP($L2087,LocID!$B$2:$I$966, 7, FALSE)</f>
        <v>-122.329452514648</v>
      </c>
      <c r="S2087"/>
    </row>
    <row r="2088" spans="1:19" ht="33" x14ac:dyDescent="0.25">
      <c r="A2088" s="5">
        <v>1523</v>
      </c>
      <c r="B2088" s="6">
        <v>2012.11</v>
      </c>
      <c r="C2088" s="8" t="s">
        <v>147</v>
      </c>
      <c r="D2088" s="8" t="s">
        <v>3811</v>
      </c>
      <c r="E2088" s="8" t="s">
        <v>3812</v>
      </c>
      <c r="F2088" s="8" t="s">
        <v>3750</v>
      </c>
      <c r="G2088" s="8" t="s">
        <v>3750</v>
      </c>
      <c r="H2088" s="8" t="s">
        <v>261</v>
      </c>
      <c r="I2088" s="8" t="s">
        <v>50</v>
      </c>
      <c r="J2088" s="8" t="s">
        <v>123</v>
      </c>
      <c r="K2088" s="10" t="s">
        <v>23</v>
      </c>
      <c r="L2088" s="8" t="str">
        <f t="shared" si="64"/>
        <v>Seattle_WA</v>
      </c>
      <c r="M2088" s="9" t="str">
        <f t="shared" si="65"/>
        <v>-122.329452514648_Multimodal</v>
      </c>
      <c r="N2088" s="10" t="s">
        <v>23</v>
      </c>
      <c r="O2088" s="5"/>
      <c r="P2088" s="5"/>
      <c r="Q2088">
        <f>VLOOKUP($L2088,LocID!$B$2:$I$966, 7, FALSE)</f>
        <v>-122.329452514648</v>
      </c>
      <c r="S2088"/>
    </row>
    <row r="2089" spans="1:19" ht="33" x14ac:dyDescent="0.25">
      <c r="A2089" s="5">
        <v>1530</v>
      </c>
      <c r="B2089" s="6">
        <v>2011.7929999999999</v>
      </c>
      <c r="C2089" s="8" t="s">
        <v>147</v>
      </c>
      <c r="D2089" s="11" t="s">
        <v>3813</v>
      </c>
      <c r="E2089" s="8" t="s">
        <v>3814</v>
      </c>
      <c r="F2089" s="10" t="s">
        <v>3750</v>
      </c>
      <c r="G2089" s="10" t="s">
        <v>3750</v>
      </c>
      <c r="H2089" s="8" t="s">
        <v>261</v>
      </c>
      <c r="I2089" s="8" t="s">
        <v>50</v>
      </c>
      <c r="J2089" s="8" t="s">
        <v>123</v>
      </c>
      <c r="K2089" s="10" t="s">
        <v>23</v>
      </c>
      <c r="L2089" s="8" t="str">
        <f t="shared" si="64"/>
        <v>Seattle_WA</v>
      </c>
      <c r="M2089" s="9" t="str">
        <f t="shared" si="65"/>
        <v>-122.329452514648_Multimodal</v>
      </c>
      <c r="N2089" s="10" t="s">
        <v>23</v>
      </c>
      <c r="O2089" s="5"/>
      <c r="P2089" s="5"/>
      <c r="Q2089">
        <f>VLOOKUP($L2089,LocID!$B$2:$I$966, 7, FALSE)</f>
        <v>-122.329452514648</v>
      </c>
      <c r="S2089"/>
    </row>
    <row r="2090" spans="1:19" x14ac:dyDescent="0.25">
      <c r="A2090" s="5">
        <v>1577</v>
      </c>
      <c r="B2090" s="6">
        <v>2012.297</v>
      </c>
      <c r="C2090" s="8" t="s">
        <v>87</v>
      </c>
      <c r="D2090" s="8" t="s">
        <v>3815</v>
      </c>
      <c r="E2090" s="8" t="s">
        <v>3816</v>
      </c>
      <c r="F2090" s="8" t="s">
        <v>3750</v>
      </c>
      <c r="G2090" s="8" t="s">
        <v>3750</v>
      </c>
      <c r="H2090" s="8" t="s">
        <v>261</v>
      </c>
      <c r="I2090" s="8" t="s">
        <v>50</v>
      </c>
      <c r="J2090" s="8" t="s">
        <v>123</v>
      </c>
      <c r="K2090" s="8" t="s">
        <v>52</v>
      </c>
      <c r="L2090" s="8" t="str">
        <f t="shared" si="64"/>
        <v>Seattle_WA</v>
      </c>
      <c r="M2090" s="9" t="str">
        <f t="shared" si="65"/>
        <v>-122.329452514648_Transit</v>
      </c>
      <c r="N2090" s="8" t="s">
        <v>52</v>
      </c>
      <c r="O2090" s="5"/>
      <c r="P2090" s="5"/>
      <c r="Q2090">
        <f>VLOOKUP($L2090,LocID!$B$2:$I$966, 7, FALSE)</f>
        <v>-122.329452514648</v>
      </c>
      <c r="S2090"/>
    </row>
    <row r="2091" spans="1:19" x14ac:dyDescent="0.25">
      <c r="A2091" s="5">
        <v>1685</v>
      </c>
      <c r="B2091" s="6">
        <v>2010.3251</v>
      </c>
      <c r="C2091" s="8" t="s">
        <v>110</v>
      </c>
      <c r="D2091" s="8" t="s">
        <v>3794</v>
      </c>
      <c r="E2091" s="8" t="s">
        <v>3759</v>
      </c>
      <c r="F2091" s="10" t="s">
        <v>3750</v>
      </c>
      <c r="G2091" s="10" t="s">
        <v>3750</v>
      </c>
      <c r="H2091" s="8" t="s">
        <v>261</v>
      </c>
      <c r="I2091" s="8" t="s">
        <v>50</v>
      </c>
      <c r="J2091" s="8" t="s">
        <v>123</v>
      </c>
      <c r="K2091" s="8" t="s">
        <v>52</v>
      </c>
      <c r="L2091" s="8" t="str">
        <f t="shared" si="64"/>
        <v>Seattle_WA</v>
      </c>
      <c r="M2091" s="9" t="str">
        <f t="shared" si="65"/>
        <v>-122.329452514648_Transit</v>
      </c>
      <c r="N2091" s="8" t="s">
        <v>52</v>
      </c>
      <c r="O2091" s="5"/>
      <c r="P2091" s="5"/>
      <c r="Q2091">
        <f>VLOOKUP($L2091,LocID!$B$2:$I$966, 7, FALSE)</f>
        <v>-122.329452514648</v>
      </c>
      <c r="S2091"/>
    </row>
    <row r="2092" spans="1:19" x14ac:dyDescent="0.25">
      <c r="A2092" s="5">
        <v>1690</v>
      </c>
      <c r="B2092" s="6">
        <v>2012.6890000000001</v>
      </c>
      <c r="C2092" s="12" t="s">
        <v>110</v>
      </c>
      <c r="D2092" s="12" t="s">
        <v>3817</v>
      </c>
      <c r="E2092" s="12" t="s">
        <v>3814</v>
      </c>
      <c r="F2092" s="12" t="s">
        <v>3750</v>
      </c>
      <c r="G2092" s="12" t="s">
        <v>3750</v>
      </c>
      <c r="H2092" s="12" t="s">
        <v>261</v>
      </c>
      <c r="I2092" s="8" t="s">
        <v>50</v>
      </c>
      <c r="J2092" s="12" t="s">
        <v>123</v>
      </c>
      <c r="K2092" s="12" t="s">
        <v>52</v>
      </c>
      <c r="L2092" s="8" t="str">
        <f t="shared" si="64"/>
        <v>Seattle_WA</v>
      </c>
      <c r="M2092" s="9" t="str">
        <f t="shared" si="65"/>
        <v>-122.329452514648_Transit</v>
      </c>
      <c r="N2092" s="12" t="s">
        <v>52</v>
      </c>
      <c r="O2092" s="5"/>
      <c r="P2092" s="5"/>
      <c r="Q2092">
        <f>VLOOKUP($L2092,LocID!$B$2:$I$966, 7, FALSE)</f>
        <v>-122.329452514648</v>
      </c>
      <c r="S2092"/>
    </row>
    <row r="2093" spans="1:19" ht="33" x14ac:dyDescent="0.25">
      <c r="A2093" s="5">
        <v>1735</v>
      </c>
      <c r="B2093" s="6">
        <v>2012.598</v>
      </c>
      <c r="C2093" s="12" t="s">
        <v>90</v>
      </c>
      <c r="D2093" s="12" t="s">
        <v>3818</v>
      </c>
      <c r="E2093" s="12" t="s">
        <v>3779</v>
      </c>
      <c r="F2093" s="12" t="s">
        <v>3750</v>
      </c>
      <c r="G2093" s="12" t="s">
        <v>3750</v>
      </c>
      <c r="H2093" s="12" t="s">
        <v>261</v>
      </c>
      <c r="I2093" s="8" t="s">
        <v>50</v>
      </c>
      <c r="J2093" s="12" t="s">
        <v>123</v>
      </c>
      <c r="K2093" s="12" t="s">
        <v>23</v>
      </c>
      <c r="L2093" s="8" t="str">
        <f t="shared" si="64"/>
        <v>Seattle_WA</v>
      </c>
      <c r="M2093" s="9" t="str">
        <f t="shared" si="65"/>
        <v>-122.329452514648_Multimodal</v>
      </c>
      <c r="N2093" s="12" t="s">
        <v>23</v>
      </c>
      <c r="O2093" s="5"/>
      <c r="P2093" s="5"/>
      <c r="Q2093">
        <f>VLOOKUP($L2093,LocID!$B$2:$I$966, 7, FALSE)</f>
        <v>-122.329452514648</v>
      </c>
      <c r="S2093"/>
    </row>
    <row r="2094" spans="1:19" ht="33" x14ac:dyDescent="0.25">
      <c r="A2094" s="5">
        <v>1775</v>
      </c>
      <c r="B2094" s="6">
        <v>2012.8330000000001</v>
      </c>
      <c r="C2094" s="12" t="s">
        <v>90</v>
      </c>
      <c r="D2094" s="12" t="s">
        <v>3819</v>
      </c>
      <c r="E2094" s="12" t="s">
        <v>3759</v>
      </c>
      <c r="F2094" s="12" t="s">
        <v>3750</v>
      </c>
      <c r="G2094" s="12" t="s">
        <v>3750</v>
      </c>
      <c r="H2094" s="12" t="s">
        <v>261</v>
      </c>
      <c r="I2094" s="8" t="s">
        <v>50</v>
      </c>
      <c r="J2094" s="12" t="s">
        <v>123</v>
      </c>
      <c r="K2094" s="12" t="s">
        <v>23</v>
      </c>
      <c r="L2094" s="8" t="str">
        <f t="shared" si="64"/>
        <v>Seattle_WA</v>
      </c>
      <c r="M2094" s="9" t="str">
        <f t="shared" si="65"/>
        <v>-122.329452514648_Multimodal</v>
      </c>
      <c r="N2094" s="12" t="s">
        <v>23</v>
      </c>
      <c r="O2094" s="5"/>
      <c r="P2094" s="5"/>
      <c r="Q2094">
        <f>VLOOKUP($L2094,LocID!$B$2:$I$966, 7, FALSE)</f>
        <v>-122.329452514648</v>
      </c>
      <c r="S2094"/>
    </row>
    <row r="2095" spans="1:19" ht="33" x14ac:dyDescent="0.25">
      <c r="A2095" s="5">
        <v>1776</v>
      </c>
      <c r="B2095" s="6">
        <v>2012.8879999999999</v>
      </c>
      <c r="C2095" s="12" t="s">
        <v>90</v>
      </c>
      <c r="D2095" s="12" t="s">
        <v>3820</v>
      </c>
      <c r="E2095" s="12" t="s">
        <v>3759</v>
      </c>
      <c r="F2095" s="12" t="s">
        <v>3750</v>
      </c>
      <c r="G2095" s="12" t="s">
        <v>3750</v>
      </c>
      <c r="H2095" s="12" t="s">
        <v>261</v>
      </c>
      <c r="I2095" s="8" t="s">
        <v>50</v>
      </c>
      <c r="J2095" s="12" t="s">
        <v>123</v>
      </c>
      <c r="K2095" s="12" t="s">
        <v>23</v>
      </c>
      <c r="L2095" s="8" t="str">
        <f t="shared" si="64"/>
        <v>Seattle_WA</v>
      </c>
      <c r="M2095" s="9" t="str">
        <f t="shared" si="65"/>
        <v>-122.329452514648_Multimodal</v>
      </c>
      <c r="N2095" s="12" t="s">
        <v>23</v>
      </c>
      <c r="O2095" s="5"/>
      <c r="P2095" s="5"/>
      <c r="Q2095">
        <f>VLOOKUP($L2095,LocID!$B$2:$I$966, 7, FALSE)</f>
        <v>-122.329452514648</v>
      </c>
      <c r="S2095"/>
    </row>
    <row r="2096" spans="1:19" x14ac:dyDescent="0.25">
      <c r="A2096" s="5">
        <v>1777</v>
      </c>
      <c r="B2096" s="6">
        <v>2012.88</v>
      </c>
      <c r="C2096" s="12" t="s">
        <v>90</v>
      </c>
      <c r="D2096" s="12" t="s">
        <v>3821</v>
      </c>
      <c r="E2096" s="12" t="s">
        <v>3759</v>
      </c>
      <c r="F2096" s="12" t="s">
        <v>3750</v>
      </c>
      <c r="G2096" s="12" t="s">
        <v>3750</v>
      </c>
      <c r="H2096" s="12" t="s">
        <v>261</v>
      </c>
      <c r="I2096" s="8" t="s">
        <v>50</v>
      </c>
      <c r="J2096" s="12" t="s">
        <v>123</v>
      </c>
      <c r="K2096" s="12" t="s">
        <v>52</v>
      </c>
      <c r="L2096" s="8" t="str">
        <f t="shared" si="64"/>
        <v>Seattle_WA</v>
      </c>
      <c r="M2096" s="9" t="str">
        <f t="shared" si="65"/>
        <v>-122.329452514648_Transit</v>
      </c>
      <c r="N2096" s="12" t="s">
        <v>52</v>
      </c>
      <c r="O2096" s="5"/>
      <c r="P2096" s="5"/>
      <c r="Q2096">
        <f>VLOOKUP($L2096,LocID!$B$2:$I$966, 7, FALSE)</f>
        <v>-122.329452514648</v>
      </c>
      <c r="S2096"/>
    </row>
    <row r="2097" spans="1:19" x14ac:dyDescent="0.25">
      <c r="A2097" s="5">
        <v>1783</v>
      </c>
      <c r="B2097" s="6">
        <v>2011.8219999999999</v>
      </c>
      <c r="C2097" s="12" t="s">
        <v>90</v>
      </c>
      <c r="D2097" s="8" t="s">
        <v>3822</v>
      </c>
      <c r="E2097" s="8" t="s">
        <v>3814</v>
      </c>
      <c r="F2097" s="8" t="s">
        <v>3750</v>
      </c>
      <c r="G2097" s="8" t="s">
        <v>3750</v>
      </c>
      <c r="H2097" s="8" t="s">
        <v>261</v>
      </c>
      <c r="I2097" s="8" t="s">
        <v>50</v>
      </c>
      <c r="J2097" s="8" t="s">
        <v>123</v>
      </c>
      <c r="K2097" s="8" t="s">
        <v>52</v>
      </c>
      <c r="L2097" s="8" t="str">
        <f t="shared" si="64"/>
        <v>Seattle_WA</v>
      </c>
      <c r="M2097" s="9" t="str">
        <f t="shared" si="65"/>
        <v>-122.329452514648_Transit</v>
      </c>
      <c r="N2097" s="8" t="s">
        <v>52</v>
      </c>
      <c r="O2097" s="5"/>
      <c r="P2097" s="5"/>
      <c r="Q2097">
        <f>VLOOKUP($L2097,LocID!$B$2:$I$966, 7, FALSE)</f>
        <v>-122.329452514648</v>
      </c>
      <c r="S2097"/>
    </row>
    <row r="2098" spans="1:19" x14ac:dyDescent="0.25">
      <c r="A2098" s="5">
        <v>1861</v>
      </c>
      <c r="B2098" s="6">
        <v>2013.0029</v>
      </c>
      <c r="C2098" s="12" t="s">
        <v>62</v>
      </c>
      <c r="D2098" s="12" t="s">
        <v>3823</v>
      </c>
      <c r="E2098" s="15" t="s">
        <v>3791</v>
      </c>
      <c r="F2098" s="15" t="s">
        <v>3750</v>
      </c>
      <c r="G2098" s="15" t="s">
        <v>3750</v>
      </c>
      <c r="H2098" s="15" t="s">
        <v>261</v>
      </c>
      <c r="I2098" s="8" t="s">
        <v>50</v>
      </c>
      <c r="J2098" s="15" t="s">
        <v>123</v>
      </c>
      <c r="K2098" s="12" t="s">
        <v>52</v>
      </c>
      <c r="L2098" s="8" t="str">
        <f t="shared" si="64"/>
        <v>Seattle_WA</v>
      </c>
      <c r="M2098" s="9" t="str">
        <f t="shared" si="65"/>
        <v>-122.329452514648_Transit</v>
      </c>
      <c r="N2098" s="12" t="s">
        <v>52</v>
      </c>
      <c r="O2098" s="5"/>
      <c r="P2098" s="5"/>
      <c r="Q2098">
        <f>VLOOKUP($L2098,LocID!$B$2:$I$966, 7, FALSE)</f>
        <v>-122.329452514648</v>
      </c>
      <c r="S2098"/>
    </row>
    <row r="2099" spans="1:19" x14ac:dyDescent="0.25">
      <c r="A2099" s="5">
        <v>1862</v>
      </c>
      <c r="B2099" s="6">
        <v>2013.0019</v>
      </c>
      <c r="C2099" s="12" t="s">
        <v>62</v>
      </c>
      <c r="D2099" s="12" t="s">
        <v>3824</v>
      </c>
      <c r="E2099" s="15" t="s">
        <v>3770</v>
      </c>
      <c r="F2099" s="15" t="s">
        <v>3750</v>
      </c>
      <c r="G2099" s="15" t="s">
        <v>3750</v>
      </c>
      <c r="H2099" s="15" t="s">
        <v>261</v>
      </c>
      <c r="I2099" s="8" t="s">
        <v>50</v>
      </c>
      <c r="J2099" s="15" t="s">
        <v>123</v>
      </c>
      <c r="K2099" s="12" t="s">
        <v>52</v>
      </c>
      <c r="L2099" s="8" t="str">
        <f t="shared" si="64"/>
        <v>Seattle_WA</v>
      </c>
      <c r="M2099" s="9" t="str">
        <f t="shared" si="65"/>
        <v>-122.329452514648_Transit</v>
      </c>
      <c r="N2099" s="12" t="s">
        <v>52</v>
      </c>
      <c r="O2099" s="5"/>
      <c r="P2099" s="5"/>
      <c r="Q2099">
        <f>VLOOKUP($L2099,LocID!$B$2:$I$966, 7, FALSE)</f>
        <v>-122.329452514648</v>
      </c>
      <c r="S2099"/>
    </row>
    <row r="2100" spans="1:19" x14ac:dyDescent="0.25">
      <c r="A2100" s="5">
        <v>1972</v>
      </c>
      <c r="B2100" s="6">
        <v>2013.0864999999999</v>
      </c>
      <c r="C2100" s="8" t="s">
        <v>65</v>
      </c>
      <c r="D2100" s="8" t="s">
        <v>3825</v>
      </c>
      <c r="E2100" s="8" t="s">
        <v>3826</v>
      </c>
      <c r="F2100" s="8" t="s">
        <v>3750</v>
      </c>
      <c r="G2100" s="8" t="s">
        <v>3750</v>
      </c>
      <c r="H2100" s="8" t="s">
        <v>261</v>
      </c>
      <c r="I2100" s="8" t="s">
        <v>50</v>
      </c>
      <c r="J2100" s="8" t="s">
        <v>123</v>
      </c>
      <c r="K2100" s="12" t="s">
        <v>52</v>
      </c>
      <c r="L2100" s="8" t="str">
        <f t="shared" si="64"/>
        <v>Seattle_WA</v>
      </c>
      <c r="M2100" s="9" t="str">
        <f t="shared" si="65"/>
        <v>-122.329452514648_Transit</v>
      </c>
      <c r="N2100" s="12" t="s">
        <v>52</v>
      </c>
      <c r="O2100" s="5"/>
      <c r="P2100" s="5"/>
      <c r="Q2100">
        <f>VLOOKUP($L2100,LocID!$B$2:$I$966, 7, FALSE)</f>
        <v>-122.329452514648</v>
      </c>
      <c r="S2100"/>
    </row>
    <row r="2101" spans="1:19" ht="33" x14ac:dyDescent="0.25">
      <c r="A2101" s="5">
        <v>2034</v>
      </c>
      <c r="B2101" s="6">
        <v>2013.0544</v>
      </c>
      <c r="C2101" s="8" t="s">
        <v>65</v>
      </c>
      <c r="D2101" s="8" t="s">
        <v>3827</v>
      </c>
      <c r="E2101" s="8" t="s">
        <v>3812</v>
      </c>
      <c r="F2101" s="8" t="s">
        <v>3750</v>
      </c>
      <c r="G2101" s="8" t="s">
        <v>3750</v>
      </c>
      <c r="H2101" s="8" t="s">
        <v>261</v>
      </c>
      <c r="I2101" s="8" t="s">
        <v>50</v>
      </c>
      <c r="J2101" s="8" t="s">
        <v>123</v>
      </c>
      <c r="K2101" s="12" t="s">
        <v>23</v>
      </c>
      <c r="L2101" s="8" t="str">
        <f t="shared" si="64"/>
        <v>Seattle_WA</v>
      </c>
      <c r="M2101" s="9" t="str">
        <f t="shared" si="65"/>
        <v>-122.329452514648_Multimodal</v>
      </c>
      <c r="N2101" s="12" t="s">
        <v>23</v>
      </c>
      <c r="O2101" s="5"/>
      <c r="P2101" s="5"/>
      <c r="Q2101">
        <f>VLOOKUP($L2101,LocID!$B$2:$I$966, 7, FALSE)</f>
        <v>-122.329452514648</v>
      </c>
      <c r="S2101"/>
    </row>
    <row r="2102" spans="1:19" ht="33" x14ac:dyDescent="0.25">
      <c r="A2102" s="5">
        <v>2133</v>
      </c>
      <c r="B2102" s="6">
        <v>2013.1131</v>
      </c>
      <c r="C2102" s="8" t="s">
        <v>112</v>
      </c>
      <c r="D2102" s="8" t="s">
        <v>3828</v>
      </c>
      <c r="E2102" s="8" t="s">
        <v>3829</v>
      </c>
      <c r="F2102" s="8" t="s">
        <v>3750</v>
      </c>
      <c r="G2102" s="8" t="s">
        <v>3750</v>
      </c>
      <c r="H2102" s="8" t="s">
        <v>261</v>
      </c>
      <c r="I2102" s="8" t="s">
        <v>50</v>
      </c>
      <c r="J2102" s="8" t="s">
        <v>123</v>
      </c>
      <c r="K2102" s="12" t="s">
        <v>23</v>
      </c>
      <c r="L2102" s="8" t="str">
        <f t="shared" si="64"/>
        <v>Seattle_WA</v>
      </c>
      <c r="M2102" s="9" t="str">
        <f t="shared" si="65"/>
        <v>-122.329452514648_Multimodal</v>
      </c>
      <c r="N2102" s="12" t="s">
        <v>23</v>
      </c>
      <c r="O2102" s="5"/>
      <c r="P2102" s="5"/>
      <c r="Q2102">
        <f>VLOOKUP($L2102,LocID!$B$2:$I$966, 7, FALSE)</f>
        <v>-122.329452514648</v>
      </c>
      <c r="S2102"/>
    </row>
    <row r="2103" spans="1:19" ht="33" x14ac:dyDescent="0.25">
      <c r="A2103" s="5">
        <v>2152</v>
      </c>
      <c r="B2103" s="6">
        <v>2013.0962999999999</v>
      </c>
      <c r="C2103" s="8" t="s">
        <v>112</v>
      </c>
      <c r="D2103" s="8" t="s">
        <v>3830</v>
      </c>
      <c r="E2103" s="8" t="s">
        <v>647</v>
      </c>
      <c r="F2103" s="8" t="s">
        <v>3750</v>
      </c>
      <c r="G2103" s="8" t="s">
        <v>3750</v>
      </c>
      <c r="H2103" s="8" t="s">
        <v>261</v>
      </c>
      <c r="I2103" s="8" t="s">
        <v>50</v>
      </c>
      <c r="J2103" s="8" t="s">
        <v>123</v>
      </c>
      <c r="K2103" s="12" t="s">
        <v>23</v>
      </c>
      <c r="L2103" s="8" t="str">
        <f t="shared" si="64"/>
        <v>Seattle_WA</v>
      </c>
      <c r="M2103" s="9" t="str">
        <f t="shared" si="65"/>
        <v>-122.329452514648_Multimodal</v>
      </c>
      <c r="N2103" s="12" t="s">
        <v>23</v>
      </c>
      <c r="O2103" s="5"/>
      <c r="P2103" s="5"/>
      <c r="Q2103">
        <f>VLOOKUP($L2103,LocID!$B$2:$I$966, 7, FALSE)</f>
        <v>-122.329452514648</v>
      </c>
      <c r="S2103"/>
    </row>
    <row r="2104" spans="1:19" ht="33" x14ac:dyDescent="0.25">
      <c r="A2104" s="5">
        <v>2153</v>
      </c>
      <c r="B2104" s="6">
        <v>2013.0853</v>
      </c>
      <c r="C2104" s="8" t="s">
        <v>112</v>
      </c>
      <c r="D2104" s="8" t="s">
        <v>3831</v>
      </c>
      <c r="E2104" s="8" t="s">
        <v>647</v>
      </c>
      <c r="F2104" s="8" t="s">
        <v>3750</v>
      </c>
      <c r="G2104" s="8" t="s">
        <v>3750</v>
      </c>
      <c r="H2104" s="8" t="s">
        <v>261</v>
      </c>
      <c r="I2104" s="8" t="s">
        <v>50</v>
      </c>
      <c r="J2104" s="8" t="s">
        <v>123</v>
      </c>
      <c r="K2104" s="12" t="s">
        <v>23</v>
      </c>
      <c r="L2104" s="8" t="str">
        <f t="shared" si="64"/>
        <v>Seattle_WA</v>
      </c>
      <c r="M2104" s="9" t="str">
        <f t="shared" si="65"/>
        <v>-122.329452514648_Multimodal</v>
      </c>
      <c r="N2104" s="12" t="s">
        <v>23</v>
      </c>
      <c r="O2104" s="5"/>
      <c r="P2104" s="5"/>
      <c r="Q2104">
        <f>VLOOKUP($L2104,LocID!$B$2:$I$966, 7, FALSE)</f>
        <v>-122.329452514648</v>
      </c>
      <c r="S2104"/>
    </row>
    <row r="2105" spans="1:19" x14ac:dyDescent="0.25">
      <c r="A2105" s="5">
        <v>2173</v>
      </c>
      <c r="B2105" s="6">
        <v>2014.0155999999999</v>
      </c>
      <c r="C2105" s="8" t="s">
        <v>115</v>
      </c>
      <c r="D2105" s="8" t="s">
        <v>3832</v>
      </c>
      <c r="E2105" s="8" t="s">
        <v>3759</v>
      </c>
      <c r="F2105" s="8" t="s">
        <v>3750</v>
      </c>
      <c r="G2105" s="8" t="s">
        <v>3750</v>
      </c>
      <c r="H2105" s="8" t="s">
        <v>261</v>
      </c>
      <c r="I2105" s="8" t="s">
        <v>50</v>
      </c>
      <c r="J2105" s="8" t="s">
        <v>123</v>
      </c>
      <c r="K2105" s="8" t="s">
        <v>52</v>
      </c>
      <c r="L2105" s="8" t="str">
        <f t="shared" si="64"/>
        <v>Seattle_WA</v>
      </c>
      <c r="M2105" s="9" t="str">
        <f t="shared" si="65"/>
        <v>-122.329452514648_Transit</v>
      </c>
      <c r="N2105" s="8" t="s">
        <v>52</v>
      </c>
      <c r="O2105" s="5"/>
      <c r="P2105" s="5"/>
      <c r="Q2105">
        <f>VLOOKUP($L2105,LocID!$B$2:$I$966, 7, FALSE)</f>
        <v>-122.329452514648</v>
      </c>
      <c r="S2105"/>
    </row>
    <row r="2106" spans="1:19" x14ac:dyDescent="0.25">
      <c r="A2106" s="5">
        <v>2194</v>
      </c>
      <c r="B2106" s="6">
        <v>2014.0137999999999</v>
      </c>
      <c r="C2106" s="8" t="s">
        <v>115</v>
      </c>
      <c r="D2106" s="8" t="s">
        <v>3833</v>
      </c>
      <c r="E2106" s="8" t="s">
        <v>3759</v>
      </c>
      <c r="F2106" s="8" t="s">
        <v>3750</v>
      </c>
      <c r="G2106" s="8" t="s">
        <v>3750</v>
      </c>
      <c r="H2106" s="8" t="s">
        <v>261</v>
      </c>
      <c r="I2106" s="8" t="s">
        <v>50</v>
      </c>
      <c r="J2106" s="8" t="s">
        <v>123</v>
      </c>
      <c r="K2106" s="8" t="s">
        <v>52</v>
      </c>
      <c r="L2106" s="8" t="str">
        <f t="shared" si="64"/>
        <v>Seattle_WA</v>
      </c>
      <c r="M2106" s="9" t="str">
        <f t="shared" si="65"/>
        <v>-122.329452514648_Transit</v>
      </c>
      <c r="N2106" s="8" t="s">
        <v>52</v>
      </c>
      <c r="O2106" s="5"/>
      <c r="P2106" s="5"/>
      <c r="Q2106">
        <f>VLOOKUP($L2106,LocID!$B$2:$I$966, 7, FALSE)</f>
        <v>-122.329452514648</v>
      </c>
      <c r="S2106"/>
    </row>
    <row r="2107" spans="1:19" x14ac:dyDescent="0.25">
      <c r="A2107" s="5">
        <v>2224</v>
      </c>
      <c r="B2107" s="6">
        <v>2014.0075999999999</v>
      </c>
      <c r="C2107" s="8" t="s">
        <v>115</v>
      </c>
      <c r="D2107" s="8" t="s">
        <v>3834</v>
      </c>
      <c r="E2107" s="8" t="s">
        <v>3759</v>
      </c>
      <c r="F2107" s="8" t="s">
        <v>3750</v>
      </c>
      <c r="G2107" s="8" t="s">
        <v>3750</v>
      </c>
      <c r="H2107" s="8" t="s">
        <v>261</v>
      </c>
      <c r="I2107" s="8" t="s">
        <v>50</v>
      </c>
      <c r="J2107" s="8" t="s">
        <v>123</v>
      </c>
      <c r="K2107" s="8" t="s">
        <v>52</v>
      </c>
      <c r="L2107" s="8" t="str">
        <f t="shared" si="64"/>
        <v>Seattle_WA</v>
      </c>
      <c r="M2107" s="9" t="str">
        <f t="shared" si="65"/>
        <v>-122.329452514648_Transit</v>
      </c>
      <c r="N2107" s="8" t="s">
        <v>52</v>
      </c>
      <c r="O2107" s="5"/>
      <c r="P2107" s="5"/>
      <c r="Q2107">
        <f>VLOOKUP($L2107,LocID!$B$2:$I$966, 7, FALSE)</f>
        <v>-122.329452514648</v>
      </c>
      <c r="S2107"/>
    </row>
    <row r="2108" spans="1:19" ht="33" x14ac:dyDescent="0.25">
      <c r="A2108" s="5">
        <v>2225</v>
      </c>
      <c r="B2108" s="6">
        <v>2014.0302999999999</v>
      </c>
      <c r="C2108" s="8" t="s">
        <v>115</v>
      </c>
      <c r="D2108" s="8" t="s">
        <v>3835</v>
      </c>
      <c r="E2108" s="8" t="s">
        <v>3759</v>
      </c>
      <c r="F2108" s="8" t="s">
        <v>3750</v>
      </c>
      <c r="G2108" s="8" t="s">
        <v>3750</v>
      </c>
      <c r="H2108" s="8" t="s">
        <v>261</v>
      </c>
      <c r="I2108" s="8" t="s">
        <v>50</v>
      </c>
      <c r="J2108" s="8" t="s">
        <v>123</v>
      </c>
      <c r="K2108" s="12" t="s">
        <v>23</v>
      </c>
      <c r="L2108" s="8" t="str">
        <f t="shared" si="64"/>
        <v>Seattle_WA</v>
      </c>
      <c r="M2108" s="9" t="str">
        <f t="shared" si="65"/>
        <v>-122.329452514648_Multimodal</v>
      </c>
      <c r="N2108" s="12" t="s">
        <v>23</v>
      </c>
      <c r="O2108" s="5"/>
      <c r="P2108" s="5"/>
      <c r="Q2108">
        <f>VLOOKUP($L2108,LocID!$B$2:$I$966, 7, FALSE)</f>
        <v>-122.329452514648</v>
      </c>
      <c r="S2108"/>
    </row>
    <row r="2109" spans="1:19" x14ac:dyDescent="0.25">
      <c r="A2109" s="5">
        <v>2319</v>
      </c>
      <c r="B2109" s="6">
        <v>2014.0043000000001</v>
      </c>
      <c r="C2109" s="8" t="s">
        <v>151</v>
      </c>
      <c r="D2109" s="8" t="s">
        <v>3836</v>
      </c>
      <c r="E2109" s="8" t="s">
        <v>3759</v>
      </c>
      <c r="F2109" s="8" t="s">
        <v>3750</v>
      </c>
      <c r="G2109" s="8" t="s">
        <v>3750</v>
      </c>
      <c r="H2109" s="8" t="s">
        <v>261</v>
      </c>
      <c r="I2109" s="8" t="s">
        <v>50</v>
      </c>
      <c r="J2109" s="8" t="s">
        <v>123</v>
      </c>
      <c r="K2109" s="8" t="s">
        <v>52</v>
      </c>
      <c r="L2109" s="8" t="str">
        <f t="shared" si="64"/>
        <v>Seattle_WA</v>
      </c>
      <c r="M2109" s="9" t="str">
        <f t="shared" si="65"/>
        <v>-122.329452514648_Transit</v>
      </c>
      <c r="N2109" s="8" t="s">
        <v>52</v>
      </c>
      <c r="O2109" s="5"/>
      <c r="P2109" s="5"/>
      <c r="Q2109">
        <f>VLOOKUP($L2109,LocID!$B$2:$I$966, 7, FALSE)</f>
        <v>-122.329452514648</v>
      </c>
      <c r="S2109"/>
    </row>
    <row r="2110" spans="1:19" ht="33" x14ac:dyDescent="0.25">
      <c r="A2110" s="5">
        <v>2320</v>
      </c>
      <c r="B2110" s="6">
        <v>2014.0420999999999</v>
      </c>
      <c r="C2110" s="8" t="s">
        <v>151</v>
      </c>
      <c r="D2110" s="8" t="s">
        <v>3837</v>
      </c>
      <c r="E2110" s="8" t="s">
        <v>3759</v>
      </c>
      <c r="F2110" s="8" t="s">
        <v>3750</v>
      </c>
      <c r="G2110" s="8" t="s">
        <v>3750</v>
      </c>
      <c r="H2110" s="8" t="s">
        <v>261</v>
      </c>
      <c r="I2110" s="8" t="s">
        <v>50</v>
      </c>
      <c r="J2110" s="8" t="s">
        <v>123</v>
      </c>
      <c r="K2110" s="12" t="s">
        <v>26</v>
      </c>
      <c r="L2110" s="8" t="str">
        <f t="shared" si="64"/>
        <v>Seattle_WA</v>
      </c>
      <c r="M2110" s="9" t="str">
        <f t="shared" si="65"/>
        <v>-122.329452514648_Parking and TDM</v>
      </c>
      <c r="N2110" s="12" t="s">
        <v>26</v>
      </c>
      <c r="O2110" s="5"/>
      <c r="P2110" s="5"/>
      <c r="Q2110">
        <f>VLOOKUP($L2110,LocID!$B$2:$I$966, 7, FALSE)</f>
        <v>-122.329452514648</v>
      </c>
      <c r="S2110"/>
    </row>
    <row r="2111" spans="1:19" ht="33" x14ac:dyDescent="0.25">
      <c r="A2111" s="5">
        <v>2407</v>
      </c>
      <c r="B2111" s="6">
        <v>2014.0517</v>
      </c>
      <c r="C2111" s="8" t="s">
        <v>92</v>
      </c>
      <c r="D2111" s="8" t="s">
        <v>3838</v>
      </c>
      <c r="E2111" s="8" t="s">
        <v>3759</v>
      </c>
      <c r="F2111" s="8" t="s">
        <v>3750</v>
      </c>
      <c r="G2111" s="8" t="s">
        <v>3750</v>
      </c>
      <c r="H2111" s="8" t="s">
        <v>261</v>
      </c>
      <c r="I2111" s="8" t="s">
        <v>50</v>
      </c>
      <c r="J2111" s="8" t="s">
        <v>51</v>
      </c>
      <c r="K2111" s="12" t="s">
        <v>23</v>
      </c>
      <c r="L2111" s="8" t="str">
        <f t="shared" si="64"/>
        <v>Seattle_WA</v>
      </c>
      <c r="M2111" s="9" t="str">
        <f t="shared" si="65"/>
        <v>-122.329452514648_Multimodal</v>
      </c>
      <c r="N2111" s="12" t="s">
        <v>23</v>
      </c>
      <c r="O2111" s="5"/>
      <c r="P2111" s="5"/>
      <c r="Q2111">
        <f>VLOOKUP($L2111,LocID!$B$2:$I$966, 7, FALSE)</f>
        <v>-122.329452514648</v>
      </c>
      <c r="S2111"/>
    </row>
    <row r="2112" spans="1:19" ht="33" x14ac:dyDescent="0.25">
      <c r="A2112" s="5">
        <v>2419</v>
      </c>
      <c r="B2112" s="6">
        <v>2014.0655999999999</v>
      </c>
      <c r="C2112" s="8" t="s">
        <v>92</v>
      </c>
      <c r="D2112" s="8" t="s">
        <v>3839</v>
      </c>
      <c r="E2112" s="8" t="s">
        <v>3759</v>
      </c>
      <c r="F2112" s="8" t="s">
        <v>3750</v>
      </c>
      <c r="G2112" s="8" t="s">
        <v>3750</v>
      </c>
      <c r="H2112" s="8" t="s">
        <v>261</v>
      </c>
      <c r="I2112" s="8" t="s">
        <v>50</v>
      </c>
      <c r="J2112" s="8" t="s">
        <v>123</v>
      </c>
      <c r="K2112" s="12" t="s">
        <v>23</v>
      </c>
      <c r="L2112" s="8" t="str">
        <f t="shared" si="64"/>
        <v>Seattle_WA</v>
      </c>
      <c r="M2112" s="9" t="str">
        <f t="shared" si="65"/>
        <v>-122.329452514648_Multimodal</v>
      </c>
      <c r="N2112" s="12" t="s">
        <v>23</v>
      </c>
      <c r="O2112" s="5"/>
      <c r="P2112" s="5"/>
      <c r="Q2112">
        <f>VLOOKUP($L2112,LocID!$B$2:$I$966, 7, FALSE)</f>
        <v>-122.329452514648</v>
      </c>
      <c r="S2112"/>
    </row>
    <row r="2113" spans="1:19" ht="33" x14ac:dyDescent="0.25">
      <c r="A2113" s="5">
        <v>2420</v>
      </c>
      <c r="B2113" s="6">
        <v>2014.0553</v>
      </c>
      <c r="C2113" s="8" t="s">
        <v>92</v>
      </c>
      <c r="D2113" s="8" t="s">
        <v>3840</v>
      </c>
      <c r="E2113" s="8" t="s">
        <v>3759</v>
      </c>
      <c r="F2113" s="8" t="s">
        <v>3750</v>
      </c>
      <c r="G2113" s="8" t="s">
        <v>3750</v>
      </c>
      <c r="H2113" s="8" t="s">
        <v>261</v>
      </c>
      <c r="I2113" s="8" t="s">
        <v>50</v>
      </c>
      <c r="J2113" s="8" t="s">
        <v>123</v>
      </c>
      <c r="K2113" s="12" t="s">
        <v>23</v>
      </c>
      <c r="L2113" s="8" t="str">
        <f t="shared" si="64"/>
        <v>Seattle_WA</v>
      </c>
      <c r="M2113" s="9" t="str">
        <f t="shared" si="65"/>
        <v>-122.329452514648_Multimodal</v>
      </c>
      <c r="N2113" s="12" t="s">
        <v>23</v>
      </c>
      <c r="O2113" s="5"/>
      <c r="P2113" s="5"/>
      <c r="Q2113">
        <f>VLOOKUP($L2113,LocID!$B$2:$I$966, 7, FALSE)</f>
        <v>-122.329452514648</v>
      </c>
      <c r="S2113"/>
    </row>
    <row r="2114" spans="1:19" ht="33" x14ac:dyDescent="0.25">
      <c r="A2114" s="5">
        <v>2530</v>
      </c>
      <c r="B2114" s="6">
        <v>2014.0985000000001</v>
      </c>
      <c r="C2114" s="8" t="s">
        <v>173</v>
      </c>
      <c r="D2114" s="16" t="s">
        <v>3841</v>
      </c>
      <c r="E2114" s="16" t="s">
        <v>3759</v>
      </c>
      <c r="F2114" s="8" t="s">
        <v>3750</v>
      </c>
      <c r="G2114" s="8" t="s">
        <v>3750</v>
      </c>
      <c r="H2114" s="8" t="s">
        <v>261</v>
      </c>
      <c r="I2114" s="8" t="s">
        <v>50</v>
      </c>
      <c r="J2114" s="8" t="s">
        <v>123</v>
      </c>
      <c r="K2114" s="12" t="s">
        <v>23</v>
      </c>
      <c r="L2114" s="8" t="str">
        <f t="shared" ref="L2114:L2177" si="66">IF(H2114="INT", G2114&amp;"_"&amp;I2114,  G2114&amp;"_"&amp;H2114)</f>
        <v>Seattle_WA</v>
      </c>
      <c r="M2114" s="9" t="str">
        <f t="shared" ref="M2114:M2177" si="67">Q2114&amp;"_"&amp;N2114</f>
        <v>-122.329452514648_Multimodal</v>
      </c>
      <c r="N2114" s="12" t="s">
        <v>23</v>
      </c>
      <c r="O2114" s="5"/>
      <c r="P2114" s="5"/>
      <c r="Q2114">
        <f>VLOOKUP($L2114,LocID!$B$2:$I$966, 7, FALSE)</f>
        <v>-122.329452514648</v>
      </c>
      <c r="S2114"/>
    </row>
    <row r="2115" spans="1:19" ht="33" x14ac:dyDescent="0.25">
      <c r="A2115" s="5">
        <v>2531</v>
      </c>
      <c r="B2115" s="6">
        <v>2012.0540000000001</v>
      </c>
      <c r="C2115" s="8" t="s">
        <v>173</v>
      </c>
      <c r="D2115" s="8" t="s">
        <v>3842</v>
      </c>
      <c r="E2115" s="8" t="s">
        <v>3759</v>
      </c>
      <c r="F2115" s="10" t="s">
        <v>3750</v>
      </c>
      <c r="G2115" s="10" t="s">
        <v>3750</v>
      </c>
      <c r="H2115" s="8" t="s">
        <v>261</v>
      </c>
      <c r="I2115" s="8" t="s">
        <v>50</v>
      </c>
      <c r="J2115" s="8" t="s">
        <v>123</v>
      </c>
      <c r="K2115" s="8" t="s">
        <v>23</v>
      </c>
      <c r="L2115" s="8" t="str">
        <f t="shared" si="66"/>
        <v>Seattle_WA</v>
      </c>
      <c r="M2115" s="9" t="str">
        <f t="shared" si="67"/>
        <v>-122.329452514648_Multimodal</v>
      </c>
      <c r="N2115" s="8" t="s">
        <v>23</v>
      </c>
      <c r="O2115" s="5"/>
      <c r="P2115" s="5"/>
      <c r="Q2115">
        <f>VLOOKUP($L2115,LocID!$B$2:$I$966, 7, FALSE)</f>
        <v>-122.329452514648</v>
      </c>
      <c r="S2115"/>
    </row>
    <row r="2116" spans="1:19" ht="33" x14ac:dyDescent="0.25">
      <c r="A2116" s="5">
        <v>2532</v>
      </c>
      <c r="B2116" s="6">
        <v>2014.1344999999999</v>
      </c>
      <c r="C2116" s="19" t="s">
        <v>173</v>
      </c>
      <c r="D2116" s="17" t="s">
        <v>3843</v>
      </c>
      <c r="E2116" s="17" t="s">
        <v>3759</v>
      </c>
      <c r="F2116" s="19" t="s">
        <v>3750</v>
      </c>
      <c r="G2116" s="19" t="s">
        <v>3750</v>
      </c>
      <c r="H2116" s="19" t="s">
        <v>261</v>
      </c>
      <c r="I2116" s="8" t="s">
        <v>50</v>
      </c>
      <c r="J2116" s="19" t="s">
        <v>123</v>
      </c>
      <c r="K2116" s="19" t="s">
        <v>26</v>
      </c>
      <c r="L2116" s="8" t="str">
        <f t="shared" si="66"/>
        <v>Seattle_WA</v>
      </c>
      <c r="M2116" s="9" t="str">
        <f t="shared" si="67"/>
        <v>-122.329452514648_Parking and TDM</v>
      </c>
      <c r="N2116" s="19" t="s">
        <v>26</v>
      </c>
      <c r="O2116" s="5"/>
      <c r="P2116" s="5"/>
      <c r="Q2116">
        <f>VLOOKUP($L2116,LocID!$B$2:$I$966, 7, FALSE)</f>
        <v>-122.329452514648</v>
      </c>
      <c r="S2116"/>
    </row>
    <row r="2117" spans="1:19" x14ac:dyDescent="0.25">
      <c r="A2117" s="5">
        <v>46</v>
      </c>
      <c r="B2117" s="6">
        <v>2015.0242000000001</v>
      </c>
      <c r="C2117" s="9" t="s">
        <v>306</v>
      </c>
      <c r="D2117" s="17" t="s">
        <v>3844</v>
      </c>
      <c r="E2117" s="17" t="s">
        <v>3759</v>
      </c>
      <c r="F2117" s="19" t="s">
        <v>3750</v>
      </c>
      <c r="G2117" s="19" t="s">
        <v>3750</v>
      </c>
      <c r="H2117" s="19" t="s">
        <v>261</v>
      </c>
      <c r="I2117" s="8" t="s">
        <v>50</v>
      </c>
      <c r="J2117" s="19" t="s">
        <v>123</v>
      </c>
      <c r="K2117" s="19" t="s">
        <v>52</v>
      </c>
      <c r="L2117" s="8" t="str">
        <f t="shared" si="66"/>
        <v>Seattle_WA</v>
      </c>
      <c r="M2117" s="9" t="str">
        <f t="shared" si="67"/>
        <v>-122.329452514648_Transit</v>
      </c>
      <c r="N2117" s="19" t="s">
        <v>52</v>
      </c>
      <c r="O2117" s="5"/>
      <c r="P2117" s="5"/>
      <c r="Q2117">
        <f>VLOOKUP($L2117,LocID!$B$2:$I$966, 7, FALSE)</f>
        <v>-122.329452514648</v>
      </c>
      <c r="S2117"/>
    </row>
    <row r="2118" spans="1:19" x14ac:dyDescent="0.25">
      <c r="A2118" s="5">
        <v>108</v>
      </c>
      <c r="B2118" s="6">
        <v>2015.0532000000001</v>
      </c>
      <c r="C2118" s="9" t="s">
        <v>138</v>
      </c>
      <c r="D2118" s="16" t="s">
        <v>3845</v>
      </c>
      <c r="E2118" s="16" t="s">
        <v>3759</v>
      </c>
      <c r="F2118" s="8" t="s">
        <v>3750</v>
      </c>
      <c r="G2118" s="8" t="s">
        <v>3750</v>
      </c>
      <c r="H2118" s="8" t="s">
        <v>261</v>
      </c>
      <c r="I2118" s="8" t="s">
        <v>50</v>
      </c>
      <c r="J2118" s="8" t="s">
        <v>123</v>
      </c>
      <c r="K2118" s="19" t="s">
        <v>52</v>
      </c>
      <c r="L2118" s="8" t="str">
        <f t="shared" si="66"/>
        <v>Seattle_WA</v>
      </c>
      <c r="M2118" s="9" t="str">
        <f t="shared" si="67"/>
        <v>-122.329452514648_Transit</v>
      </c>
      <c r="N2118" s="19" t="s">
        <v>52</v>
      </c>
      <c r="O2118" s="5"/>
      <c r="P2118" s="5"/>
      <c r="Q2118">
        <f>VLOOKUP($L2118,LocID!$B$2:$I$966, 7, FALSE)</f>
        <v>-122.329452514648</v>
      </c>
      <c r="S2118"/>
    </row>
    <row r="2119" spans="1:19" ht="33" x14ac:dyDescent="0.25">
      <c r="A2119" s="5">
        <v>141</v>
      </c>
      <c r="B2119" s="6">
        <v>2015.0626999999999</v>
      </c>
      <c r="C2119" s="9" t="s">
        <v>138</v>
      </c>
      <c r="D2119" s="17" t="s">
        <v>3846</v>
      </c>
      <c r="E2119" s="17" t="s">
        <v>647</v>
      </c>
      <c r="F2119" s="19" t="s">
        <v>3750</v>
      </c>
      <c r="G2119" s="19" t="s">
        <v>3750</v>
      </c>
      <c r="H2119" s="19" t="s">
        <v>261</v>
      </c>
      <c r="I2119" s="8" t="s">
        <v>50</v>
      </c>
      <c r="J2119" s="19" t="s">
        <v>123</v>
      </c>
      <c r="K2119" s="19" t="s">
        <v>23</v>
      </c>
      <c r="L2119" s="8" t="str">
        <f t="shared" si="66"/>
        <v>Seattle_WA</v>
      </c>
      <c r="M2119" s="9" t="str">
        <f t="shared" si="67"/>
        <v>-122.329452514648_Multimodal</v>
      </c>
      <c r="N2119" s="19" t="s">
        <v>23</v>
      </c>
      <c r="O2119" s="5"/>
      <c r="P2119" s="5"/>
      <c r="Q2119">
        <f>VLOOKUP($L2119,LocID!$B$2:$I$966, 7, FALSE)</f>
        <v>-122.329452514648</v>
      </c>
      <c r="S2119"/>
    </row>
    <row r="2120" spans="1:19" x14ac:dyDescent="0.25">
      <c r="A2120" s="5">
        <v>223</v>
      </c>
      <c r="B2120" s="6">
        <v>2015.0900999999999</v>
      </c>
      <c r="C2120" s="9" t="s">
        <v>138</v>
      </c>
      <c r="D2120" s="17" t="s">
        <v>3847</v>
      </c>
      <c r="E2120" s="17" t="s">
        <v>3814</v>
      </c>
      <c r="F2120" s="9" t="s">
        <v>3750</v>
      </c>
      <c r="G2120" s="9" t="s">
        <v>3750</v>
      </c>
      <c r="H2120" s="9" t="s">
        <v>261</v>
      </c>
      <c r="I2120" s="8" t="s">
        <v>50</v>
      </c>
      <c r="J2120" s="9" t="s">
        <v>123</v>
      </c>
      <c r="K2120" s="9" t="s">
        <v>52</v>
      </c>
      <c r="L2120" s="8" t="str">
        <f t="shared" si="66"/>
        <v>Seattle_WA</v>
      </c>
      <c r="M2120" s="9" t="str">
        <f t="shared" si="67"/>
        <v>-122.329452514648_Transit</v>
      </c>
      <c r="N2120" s="9" t="s">
        <v>52</v>
      </c>
      <c r="O2120" s="5"/>
      <c r="P2120" s="5"/>
      <c r="Q2120">
        <f>VLOOKUP($L2120,LocID!$B$2:$I$966, 7, FALSE)</f>
        <v>-122.329452514648</v>
      </c>
      <c r="S2120"/>
    </row>
    <row r="2121" spans="1:19" x14ac:dyDescent="0.25">
      <c r="A2121" s="5">
        <v>298</v>
      </c>
      <c r="B2121" s="6">
        <v>2015.1318000000001</v>
      </c>
      <c r="C2121" s="9" t="s">
        <v>138</v>
      </c>
      <c r="D2121" s="17" t="s">
        <v>3848</v>
      </c>
      <c r="E2121" s="17" t="s">
        <v>3759</v>
      </c>
      <c r="F2121" s="9" t="s">
        <v>3750</v>
      </c>
      <c r="G2121" s="9" t="s">
        <v>3750</v>
      </c>
      <c r="H2121" s="9" t="s">
        <v>261</v>
      </c>
      <c r="I2121" s="8" t="s">
        <v>50</v>
      </c>
      <c r="J2121" s="9" t="s">
        <v>123</v>
      </c>
      <c r="K2121" s="9" t="s">
        <v>52</v>
      </c>
      <c r="L2121" s="8" t="str">
        <f t="shared" si="66"/>
        <v>Seattle_WA</v>
      </c>
      <c r="M2121" s="9" t="str">
        <f t="shared" si="67"/>
        <v>-122.329452514648_Transit</v>
      </c>
      <c r="N2121" s="9" t="s">
        <v>52</v>
      </c>
      <c r="O2121" s="5"/>
      <c r="P2121" s="5"/>
      <c r="Q2121">
        <f>VLOOKUP($L2121,LocID!$B$2:$I$966, 7, FALSE)</f>
        <v>-122.329452514648</v>
      </c>
      <c r="S2121"/>
    </row>
    <row r="2122" spans="1:19" ht="33" x14ac:dyDescent="0.25">
      <c r="A2122" s="5">
        <v>1998</v>
      </c>
      <c r="B2122" s="6">
        <v>2013.0559000000001</v>
      </c>
      <c r="C2122" s="8" t="s">
        <v>65</v>
      </c>
      <c r="D2122" s="8" t="s">
        <v>3849</v>
      </c>
      <c r="E2122" s="8" t="s">
        <v>3850</v>
      </c>
      <c r="F2122" s="8" t="s">
        <v>3851</v>
      </c>
      <c r="G2122" s="8" t="s">
        <v>3851</v>
      </c>
      <c r="H2122" s="8" t="s">
        <v>76</v>
      </c>
      <c r="I2122" s="8" t="s">
        <v>50</v>
      </c>
      <c r="J2122" s="8" t="s">
        <v>77</v>
      </c>
      <c r="K2122" s="12" t="s">
        <v>26</v>
      </c>
      <c r="L2122" s="8" t="str">
        <f t="shared" si="66"/>
        <v>Sebastopol_CA</v>
      </c>
      <c r="M2122" s="9" t="str">
        <f t="shared" si="67"/>
        <v>-122.825248718261_Parking and TDM</v>
      </c>
      <c r="N2122" s="12" t="s">
        <v>26</v>
      </c>
      <c r="O2122" s="5"/>
      <c r="P2122" s="5"/>
      <c r="Q2122">
        <f>VLOOKUP($L2122,LocID!$B$2:$I$966, 7, FALSE)</f>
        <v>-122.82524871826099</v>
      </c>
      <c r="S2122"/>
    </row>
    <row r="2123" spans="1:19" ht="22.5" x14ac:dyDescent="0.25">
      <c r="A2123" s="5">
        <v>1686</v>
      </c>
      <c r="B2123" s="6">
        <v>2012.4960000000001</v>
      </c>
      <c r="C2123" s="8" t="s">
        <v>110</v>
      </c>
      <c r="D2123" s="8" t="s">
        <v>3852</v>
      </c>
      <c r="E2123" s="8" t="s">
        <v>3853</v>
      </c>
      <c r="F2123" s="8" t="s">
        <v>3854</v>
      </c>
      <c r="G2123" s="8" t="s">
        <v>3854</v>
      </c>
      <c r="H2123" s="8" t="s">
        <v>1276</v>
      </c>
      <c r="I2123" s="8" t="s">
        <v>50</v>
      </c>
      <c r="J2123" s="8" t="s">
        <v>128</v>
      </c>
      <c r="K2123" s="12" t="s">
        <v>26</v>
      </c>
      <c r="L2123" s="8" t="str">
        <f t="shared" si="66"/>
        <v>Sedona_AZ</v>
      </c>
      <c r="M2123" s="9" t="str">
        <f t="shared" si="67"/>
        <v>-111.80948638916_Parking and TDM</v>
      </c>
      <c r="N2123" s="12" t="s">
        <v>26</v>
      </c>
      <c r="O2123" s="5"/>
      <c r="P2123" s="5"/>
      <c r="Q2123">
        <f>VLOOKUP($L2123,LocID!$B$2:$I$966, 7, FALSE)</f>
        <v>-111.80948638916</v>
      </c>
      <c r="S2123"/>
    </row>
    <row r="2124" spans="1:19" x14ac:dyDescent="0.25">
      <c r="A2124" s="5">
        <v>923</v>
      </c>
      <c r="B2124" s="6">
        <v>2009.578</v>
      </c>
      <c r="C2124" s="8" t="s">
        <v>56</v>
      </c>
      <c r="D2124" s="11" t="s">
        <v>3855</v>
      </c>
      <c r="E2124" s="8" t="s">
        <v>3856</v>
      </c>
      <c r="F2124" s="10" t="s">
        <v>3857</v>
      </c>
      <c r="G2124" s="10" t="s">
        <v>3857</v>
      </c>
      <c r="H2124" s="8" t="s">
        <v>874</v>
      </c>
      <c r="I2124" s="8" t="s">
        <v>50</v>
      </c>
      <c r="J2124" s="8" t="s">
        <v>51</v>
      </c>
      <c r="K2124" s="8" t="s">
        <v>52</v>
      </c>
      <c r="L2124" s="8" t="str">
        <f t="shared" si="66"/>
        <v>Sharon_CT</v>
      </c>
      <c r="M2124" s="9" t="str">
        <f t="shared" si="67"/>
        <v>-73.4769821166992_Transit</v>
      </c>
      <c r="N2124" s="8" t="s">
        <v>52</v>
      </c>
      <c r="O2124" s="5"/>
      <c r="P2124" s="5"/>
      <c r="Q2124">
        <f>VLOOKUP($L2124,LocID!$B$2:$I$966, 7, FALSE)</f>
        <v>-73.476982116699205</v>
      </c>
      <c r="S2124"/>
    </row>
    <row r="2125" spans="1:19" x14ac:dyDescent="0.25">
      <c r="A2125" s="5">
        <v>1239</v>
      </c>
      <c r="B2125" s="6">
        <v>2011.2159999999999</v>
      </c>
      <c r="C2125" s="8" t="s">
        <v>85</v>
      </c>
      <c r="D2125" s="11" t="s">
        <v>3858</v>
      </c>
      <c r="E2125" s="8" t="s">
        <v>3856</v>
      </c>
      <c r="F2125" s="10" t="s">
        <v>3857</v>
      </c>
      <c r="G2125" s="10" t="s">
        <v>3857</v>
      </c>
      <c r="H2125" s="8" t="s">
        <v>874</v>
      </c>
      <c r="I2125" s="8" t="s">
        <v>50</v>
      </c>
      <c r="J2125" s="8" t="s">
        <v>51</v>
      </c>
      <c r="K2125" s="8" t="s">
        <v>98</v>
      </c>
      <c r="L2125" s="8" t="str">
        <f t="shared" si="66"/>
        <v>Sharon_CT</v>
      </c>
      <c r="M2125" s="9" t="str">
        <f t="shared" si="67"/>
        <v>-73.4769821166992_PACT</v>
      </c>
      <c r="N2125" s="8" t="s">
        <v>98</v>
      </c>
      <c r="O2125" s="5"/>
      <c r="P2125" s="5"/>
      <c r="Q2125">
        <f>VLOOKUP($L2125,LocID!$B$2:$I$966, 7, FALSE)</f>
        <v>-73.476982116699205</v>
      </c>
      <c r="S2125"/>
    </row>
    <row r="2126" spans="1:19" x14ac:dyDescent="0.25">
      <c r="A2126" s="5">
        <v>1903</v>
      </c>
      <c r="B2126" s="6">
        <v>2013.0465999999999</v>
      </c>
      <c r="C2126" s="8" t="s">
        <v>246</v>
      </c>
      <c r="D2126" s="20" t="s">
        <v>3859</v>
      </c>
      <c r="E2126" s="20" t="s">
        <v>3860</v>
      </c>
      <c r="F2126" s="10" t="s">
        <v>3861</v>
      </c>
      <c r="G2126" s="10" t="s">
        <v>3861</v>
      </c>
      <c r="H2126" s="8" t="s">
        <v>1619</v>
      </c>
      <c r="I2126" s="8" t="s">
        <v>50</v>
      </c>
      <c r="J2126" s="8" t="s">
        <v>61</v>
      </c>
      <c r="K2126" s="12" t="s">
        <v>52</v>
      </c>
      <c r="L2126" s="8" t="str">
        <f t="shared" si="66"/>
        <v>Shawnee_KS</v>
      </c>
      <c r="M2126" s="9" t="str">
        <f t="shared" si="67"/>
        <v>-94.7154312133789_Transit</v>
      </c>
      <c r="N2126" s="12" t="s">
        <v>52</v>
      </c>
      <c r="O2126" s="5"/>
      <c r="P2126" s="5"/>
      <c r="Q2126">
        <f>VLOOKUP($L2126,LocID!$B$2:$I$966, 7, FALSE)</f>
        <v>-94.715431213378906</v>
      </c>
      <c r="S2126"/>
    </row>
    <row r="2127" spans="1:19" ht="33" x14ac:dyDescent="0.25">
      <c r="A2127" s="5">
        <v>801</v>
      </c>
      <c r="B2127" s="6">
        <v>2008.4179999999999</v>
      </c>
      <c r="C2127" s="8" t="s">
        <v>39</v>
      </c>
      <c r="D2127" s="11" t="s">
        <v>3862</v>
      </c>
      <c r="E2127" s="8" t="s">
        <v>3863</v>
      </c>
      <c r="F2127" s="10" t="s">
        <v>3864</v>
      </c>
      <c r="G2127" s="10" t="s">
        <v>3864</v>
      </c>
      <c r="H2127" s="8" t="s">
        <v>874</v>
      </c>
      <c r="I2127" s="8" t="s">
        <v>50</v>
      </c>
      <c r="J2127" s="8" t="s">
        <v>51</v>
      </c>
      <c r="K2127" s="8" t="s">
        <v>23</v>
      </c>
      <c r="L2127" s="8" t="str">
        <f t="shared" si="66"/>
        <v>Simsbury_CT</v>
      </c>
      <c r="M2127" s="9" t="str">
        <f t="shared" si="67"/>
        <v>-72.8001708984375_Multimodal</v>
      </c>
      <c r="N2127" s="8" t="s">
        <v>23</v>
      </c>
      <c r="O2127" s="5"/>
      <c r="P2127" s="5"/>
      <c r="Q2127">
        <f>VLOOKUP($L2127,LocID!$B$2:$I$966, 7, FALSE)</f>
        <v>-72.8001708984375</v>
      </c>
      <c r="S2127"/>
    </row>
    <row r="2128" spans="1:19" x14ac:dyDescent="0.25">
      <c r="A2128" s="5">
        <v>411</v>
      </c>
      <c r="B2128" s="13">
        <v>2007.29</v>
      </c>
      <c r="C2128" s="10">
        <v>2007</v>
      </c>
      <c r="D2128" s="10" t="s">
        <v>3865</v>
      </c>
      <c r="E2128" s="10" t="s">
        <v>1103</v>
      </c>
      <c r="F2128" s="10" t="s">
        <v>3866</v>
      </c>
      <c r="G2128" s="10" t="s">
        <v>3866</v>
      </c>
      <c r="H2128" s="10" t="s">
        <v>76</v>
      </c>
      <c r="I2128" s="8" t="s">
        <v>50</v>
      </c>
      <c r="J2128" s="8" t="s">
        <v>77</v>
      </c>
      <c r="K2128" s="10" t="s">
        <v>52</v>
      </c>
      <c r="L2128" s="8" t="str">
        <f t="shared" si="66"/>
        <v>Soledad_CA</v>
      </c>
      <c r="M2128" s="9" t="str">
        <f t="shared" si="67"/>
        <v>-121.327690124511_Transit</v>
      </c>
      <c r="N2128" s="10" t="s">
        <v>52</v>
      </c>
      <c r="O2128" s="5"/>
      <c r="P2128" s="5"/>
      <c r="Q2128">
        <f>VLOOKUP($L2128,LocID!$B$2:$I$966, 7, FALSE)</f>
        <v>-121.32769012451099</v>
      </c>
      <c r="S2128"/>
    </row>
    <row r="2129" spans="1:19" ht="33" x14ac:dyDescent="0.25">
      <c r="A2129" s="5">
        <v>1124</v>
      </c>
      <c r="B2129" s="6">
        <v>2010.566</v>
      </c>
      <c r="C2129" s="8" t="s">
        <v>43</v>
      </c>
      <c r="D2129" s="11" t="s">
        <v>3867</v>
      </c>
      <c r="E2129" s="8" t="s">
        <v>3868</v>
      </c>
      <c r="F2129" s="10" t="s">
        <v>3866</v>
      </c>
      <c r="G2129" s="10" t="s">
        <v>3866</v>
      </c>
      <c r="H2129" s="8" t="s">
        <v>76</v>
      </c>
      <c r="I2129" s="8" t="s">
        <v>50</v>
      </c>
      <c r="J2129" s="8" t="s">
        <v>77</v>
      </c>
      <c r="K2129" s="8" t="s">
        <v>26</v>
      </c>
      <c r="L2129" s="8" t="str">
        <f t="shared" si="66"/>
        <v>Soledad_CA</v>
      </c>
      <c r="M2129" s="9" t="str">
        <f t="shared" si="67"/>
        <v>-121.327690124511_Parking and TDM</v>
      </c>
      <c r="N2129" s="8" t="s">
        <v>26</v>
      </c>
      <c r="O2129" s="5"/>
      <c r="P2129" s="5"/>
      <c r="Q2129">
        <f>VLOOKUP($L2129,LocID!$B$2:$I$966, 7, FALSE)</f>
        <v>-121.32769012451099</v>
      </c>
      <c r="S2129"/>
    </row>
    <row r="2130" spans="1:19" ht="33" x14ac:dyDescent="0.25">
      <c r="A2130" s="5">
        <v>974</v>
      </c>
      <c r="B2130" s="6">
        <v>2009.34</v>
      </c>
      <c r="C2130" s="8" t="s">
        <v>204</v>
      </c>
      <c r="D2130" s="11" t="s">
        <v>3869</v>
      </c>
      <c r="E2130" s="8" t="s">
        <v>3870</v>
      </c>
      <c r="F2130" s="10" t="s">
        <v>3871</v>
      </c>
      <c r="G2130" s="10" t="s">
        <v>3871</v>
      </c>
      <c r="H2130" s="8" t="s">
        <v>49</v>
      </c>
      <c r="I2130" s="8" t="s">
        <v>50</v>
      </c>
      <c r="J2130" s="8" t="s">
        <v>51</v>
      </c>
      <c r="K2130" s="8" t="s">
        <v>26</v>
      </c>
      <c r="L2130" s="8" t="str">
        <f t="shared" si="66"/>
        <v>Somerville_MA</v>
      </c>
      <c r="M2130" s="9" t="str">
        <f t="shared" si="67"/>
        <v>-71.0982589721679_Parking and TDM</v>
      </c>
      <c r="N2130" s="8" t="s">
        <v>26</v>
      </c>
      <c r="O2130" s="5"/>
      <c r="P2130" s="5"/>
      <c r="Q2130">
        <f>VLOOKUP($L2130,LocID!$B$2:$I$966, 7, FALSE)</f>
        <v>-71.098258972167898</v>
      </c>
      <c r="S2130"/>
    </row>
    <row r="2131" spans="1:19" ht="33" x14ac:dyDescent="0.25">
      <c r="A2131" s="5">
        <v>1164</v>
      </c>
      <c r="B2131" s="6">
        <v>2010.598</v>
      </c>
      <c r="C2131" s="8" t="s">
        <v>274</v>
      </c>
      <c r="D2131" s="11" t="s">
        <v>3872</v>
      </c>
      <c r="E2131" s="8" t="s">
        <v>540</v>
      </c>
      <c r="F2131" s="10" t="s">
        <v>3871</v>
      </c>
      <c r="G2131" s="10" t="s">
        <v>3871</v>
      </c>
      <c r="H2131" s="8" t="s">
        <v>49</v>
      </c>
      <c r="I2131" s="8" t="s">
        <v>50</v>
      </c>
      <c r="J2131" s="8" t="s">
        <v>51</v>
      </c>
      <c r="K2131" s="8" t="s">
        <v>26</v>
      </c>
      <c r="L2131" s="8" t="str">
        <f t="shared" si="66"/>
        <v>Somerville_MA</v>
      </c>
      <c r="M2131" s="9" t="str">
        <f t="shared" si="67"/>
        <v>-71.0982589721679_Parking and TDM</v>
      </c>
      <c r="N2131" s="8" t="s">
        <v>26</v>
      </c>
      <c r="O2131" s="5"/>
      <c r="P2131" s="5"/>
      <c r="Q2131">
        <f>VLOOKUP($L2131,LocID!$B$2:$I$966, 7, FALSE)</f>
        <v>-71.098258972167898</v>
      </c>
      <c r="S2131"/>
    </row>
    <row r="2132" spans="1:19" ht="33" x14ac:dyDescent="0.25">
      <c r="A2132" s="5">
        <v>1529</v>
      </c>
      <c r="B2132" s="6">
        <v>2012.076</v>
      </c>
      <c r="C2132" s="8" t="s">
        <v>147</v>
      </c>
      <c r="D2132" s="8" t="s">
        <v>3873</v>
      </c>
      <c r="E2132" s="8" t="s">
        <v>3870</v>
      </c>
      <c r="F2132" s="8" t="s">
        <v>3871</v>
      </c>
      <c r="G2132" s="8" t="s">
        <v>3871</v>
      </c>
      <c r="H2132" s="8" t="s">
        <v>49</v>
      </c>
      <c r="I2132" s="8" t="s">
        <v>50</v>
      </c>
      <c r="J2132" s="8" t="s">
        <v>51</v>
      </c>
      <c r="K2132" s="8" t="s">
        <v>26</v>
      </c>
      <c r="L2132" s="8" t="str">
        <f t="shared" si="66"/>
        <v>Somerville_MA</v>
      </c>
      <c r="M2132" s="9" t="str">
        <f t="shared" si="67"/>
        <v>-71.0982589721679_Parking and tdm</v>
      </c>
      <c r="N2132" s="8" t="s">
        <v>428</v>
      </c>
      <c r="O2132" s="5"/>
      <c r="P2132" s="5"/>
      <c r="Q2132">
        <f>VLOOKUP($L2132,LocID!$B$2:$I$966, 7, FALSE)</f>
        <v>-71.098258972167898</v>
      </c>
      <c r="S2132"/>
    </row>
    <row r="2133" spans="1:19" ht="33" x14ac:dyDescent="0.25">
      <c r="A2133" s="5">
        <v>1835</v>
      </c>
      <c r="B2133" s="6">
        <v>2013.0001999999999</v>
      </c>
      <c r="C2133" s="12" t="s">
        <v>62</v>
      </c>
      <c r="D2133" s="12" t="s">
        <v>3874</v>
      </c>
      <c r="E2133" s="15" t="s">
        <v>3875</v>
      </c>
      <c r="F2133" s="15" t="s">
        <v>3871</v>
      </c>
      <c r="G2133" s="15" t="s">
        <v>3871</v>
      </c>
      <c r="H2133" s="15" t="s">
        <v>49</v>
      </c>
      <c r="I2133" s="8" t="s">
        <v>50</v>
      </c>
      <c r="J2133" s="12" t="s">
        <v>51</v>
      </c>
      <c r="K2133" s="12" t="s">
        <v>23</v>
      </c>
      <c r="L2133" s="8" t="str">
        <f t="shared" si="66"/>
        <v>Somerville_MA</v>
      </c>
      <c r="M2133" s="9" t="str">
        <f t="shared" si="67"/>
        <v>-71.0982589721679_Multimodal</v>
      </c>
      <c r="N2133" s="12" t="s">
        <v>23</v>
      </c>
      <c r="O2133" s="5"/>
      <c r="P2133" s="5"/>
      <c r="Q2133">
        <f>VLOOKUP($L2133,LocID!$B$2:$I$966, 7, FALSE)</f>
        <v>-71.098258972167898</v>
      </c>
      <c r="S2133"/>
    </row>
    <row r="2134" spans="1:19" ht="33" x14ac:dyDescent="0.25">
      <c r="A2134" s="5">
        <v>2043</v>
      </c>
      <c r="B2134" s="6">
        <v>2013.0531000000001</v>
      </c>
      <c r="C2134" s="8" t="s">
        <v>65</v>
      </c>
      <c r="D2134" s="8" t="s">
        <v>3876</v>
      </c>
      <c r="E2134" s="8" t="s">
        <v>3870</v>
      </c>
      <c r="F2134" s="8" t="s">
        <v>3871</v>
      </c>
      <c r="G2134" s="8" t="s">
        <v>3871</v>
      </c>
      <c r="H2134" s="8" t="s">
        <v>49</v>
      </c>
      <c r="I2134" s="8" t="s">
        <v>50</v>
      </c>
      <c r="J2134" s="8" t="s">
        <v>51</v>
      </c>
      <c r="K2134" s="12" t="s">
        <v>23</v>
      </c>
      <c r="L2134" s="8" t="str">
        <f t="shared" si="66"/>
        <v>Somerville_MA</v>
      </c>
      <c r="M2134" s="9" t="str">
        <f t="shared" si="67"/>
        <v>-71.0982589721679_Multimodal</v>
      </c>
      <c r="N2134" s="12" t="s">
        <v>23</v>
      </c>
      <c r="O2134" s="5"/>
      <c r="P2134" s="5"/>
      <c r="Q2134">
        <f>VLOOKUP($L2134,LocID!$B$2:$I$966, 7, FALSE)</f>
        <v>-71.098258972167898</v>
      </c>
      <c r="S2134"/>
    </row>
    <row r="2135" spans="1:19" ht="33" x14ac:dyDescent="0.25">
      <c r="A2135" s="5">
        <v>2329</v>
      </c>
      <c r="B2135" s="6">
        <v>2014.0079000000001</v>
      </c>
      <c r="C2135" s="8" t="s">
        <v>151</v>
      </c>
      <c r="D2135" s="8" t="s">
        <v>3877</v>
      </c>
      <c r="E2135" s="8" t="s">
        <v>3878</v>
      </c>
      <c r="F2135" s="8" t="s">
        <v>3871</v>
      </c>
      <c r="G2135" s="8" t="s">
        <v>3871</v>
      </c>
      <c r="H2135" s="8" t="s">
        <v>49</v>
      </c>
      <c r="I2135" s="8" t="s">
        <v>50</v>
      </c>
      <c r="J2135" s="8" t="s">
        <v>51</v>
      </c>
      <c r="K2135" s="8" t="s">
        <v>348</v>
      </c>
      <c r="L2135" s="8" t="str">
        <f t="shared" si="66"/>
        <v>Somerville_MA</v>
      </c>
      <c r="M2135" s="9" t="str">
        <f t="shared" si="67"/>
        <v>-71.0982589721679_Multimodal</v>
      </c>
      <c r="N2135" s="8" t="s">
        <v>23</v>
      </c>
      <c r="O2135" s="5">
        <v>1</v>
      </c>
      <c r="P2135" s="5"/>
      <c r="Q2135">
        <f>VLOOKUP($L2135,LocID!$B$2:$I$966, 7, FALSE)</f>
        <v>-71.098258972167898</v>
      </c>
      <c r="S2135"/>
    </row>
    <row r="2136" spans="1:19" ht="33" x14ac:dyDescent="0.25">
      <c r="A2136" s="5">
        <v>2453</v>
      </c>
      <c r="B2136" s="6">
        <v>2014.1134</v>
      </c>
      <c r="C2136" s="8" t="s">
        <v>173</v>
      </c>
      <c r="D2136" s="16" t="s">
        <v>3879</v>
      </c>
      <c r="E2136" s="16" t="s">
        <v>3870</v>
      </c>
      <c r="F2136" s="8" t="s">
        <v>3871</v>
      </c>
      <c r="G2136" s="8" t="s">
        <v>3871</v>
      </c>
      <c r="H2136" s="8" t="s">
        <v>49</v>
      </c>
      <c r="I2136" s="8" t="s">
        <v>50</v>
      </c>
      <c r="J2136" s="8" t="s">
        <v>51</v>
      </c>
      <c r="K2136" s="12" t="s">
        <v>26</v>
      </c>
      <c r="L2136" s="8" t="str">
        <f t="shared" si="66"/>
        <v>Somerville_MA</v>
      </c>
      <c r="M2136" s="9" t="str">
        <f t="shared" si="67"/>
        <v>-71.0982589721679_Parking and TDM</v>
      </c>
      <c r="N2136" s="12" t="s">
        <v>26</v>
      </c>
      <c r="O2136" s="5"/>
      <c r="P2136" s="5"/>
      <c r="Q2136">
        <f>VLOOKUP($L2136,LocID!$B$2:$I$966, 7, FALSE)</f>
        <v>-71.098258972167898</v>
      </c>
      <c r="S2136"/>
    </row>
    <row r="2137" spans="1:19" ht="33" x14ac:dyDescent="0.25">
      <c r="A2137" s="5">
        <v>2589</v>
      </c>
      <c r="B2137" s="6">
        <v>2014.1165000000001</v>
      </c>
      <c r="C2137" s="19" t="s">
        <v>306</v>
      </c>
      <c r="D2137" s="17" t="s">
        <v>3880</v>
      </c>
      <c r="E2137" s="17" t="s">
        <v>3870</v>
      </c>
      <c r="F2137" s="19" t="s">
        <v>3871</v>
      </c>
      <c r="G2137" s="19" t="s">
        <v>3871</v>
      </c>
      <c r="H2137" s="19" t="s">
        <v>49</v>
      </c>
      <c r="I2137" s="8" t="s">
        <v>50</v>
      </c>
      <c r="J2137" s="19" t="s">
        <v>51</v>
      </c>
      <c r="K2137" s="8" t="s">
        <v>23</v>
      </c>
      <c r="L2137" s="8" t="str">
        <f t="shared" si="66"/>
        <v>Somerville_MA</v>
      </c>
      <c r="M2137" s="9" t="str">
        <f t="shared" si="67"/>
        <v>-71.0982589721679_Multimodal</v>
      </c>
      <c r="N2137" s="8" t="s">
        <v>23</v>
      </c>
      <c r="O2137" s="5"/>
      <c r="P2137" s="5"/>
      <c r="Q2137">
        <f>VLOOKUP($L2137,LocID!$B$2:$I$966, 7, FALSE)</f>
        <v>-71.098258972167898</v>
      </c>
      <c r="S2137"/>
    </row>
    <row r="2138" spans="1:19" ht="33" x14ac:dyDescent="0.25">
      <c r="A2138" s="5">
        <v>72</v>
      </c>
      <c r="B2138" s="6">
        <v>2015.0291</v>
      </c>
      <c r="C2138" s="9" t="s">
        <v>309</v>
      </c>
      <c r="D2138" s="17" t="s">
        <v>3881</v>
      </c>
      <c r="E2138" s="17" t="s">
        <v>3882</v>
      </c>
      <c r="F2138" s="19" t="s">
        <v>3871</v>
      </c>
      <c r="G2138" s="19" t="s">
        <v>3871</v>
      </c>
      <c r="H2138" s="19" t="s">
        <v>49</v>
      </c>
      <c r="I2138" s="8" t="s">
        <v>50</v>
      </c>
      <c r="J2138" s="19" t="s">
        <v>51</v>
      </c>
      <c r="K2138" s="8" t="s">
        <v>26</v>
      </c>
      <c r="L2138" s="8" t="str">
        <f t="shared" si="66"/>
        <v>Somerville_MA</v>
      </c>
      <c r="M2138" s="9" t="str">
        <f t="shared" si="67"/>
        <v>-71.0982589721679_Parking and TDM</v>
      </c>
      <c r="N2138" s="8" t="s">
        <v>26</v>
      </c>
      <c r="O2138" s="5"/>
      <c r="P2138" s="5"/>
      <c r="Q2138">
        <f>VLOOKUP($L2138,LocID!$B$2:$I$966, 7, FALSE)</f>
        <v>-71.098258972167898</v>
      </c>
      <c r="S2138"/>
    </row>
    <row r="2139" spans="1:19" ht="33" x14ac:dyDescent="0.25">
      <c r="A2139" s="5">
        <v>196</v>
      </c>
      <c r="B2139" s="6">
        <v>2015.0833</v>
      </c>
      <c r="C2139" s="9" t="s">
        <v>138</v>
      </c>
      <c r="D2139" s="17" t="s">
        <v>3883</v>
      </c>
      <c r="E2139" s="17" t="s">
        <v>3870</v>
      </c>
      <c r="F2139" s="8" t="s">
        <v>3871</v>
      </c>
      <c r="G2139" s="8" t="s">
        <v>3871</v>
      </c>
      <c r="H2139" s="8" t="s">
        <v>49</v>
      </c>
      <c r="I2139" s="8" t="s">
        <v>50</v>
      </c>
      <c r="J2139" s="9" t="s">
        <v>51</v>
      </c>
      <c r="K2139" s="19" t="s">
        <v>26</v>
      </c>
      <c r="L2139" s="8" t="str">
        <f t="shared" si="66"/>
        <v>Somerville_MA</v>
      </c>
      <c r="M2139" s="9" t="str">
        <f t="shared" si="67"/>
        <v>-71.0982589721679_Parking and TDM</v>
      </c>
      <c r="N2139" s="19" t="s">
        <v>26</v>
      </c>
      <c r="O2139" s="5"/>
      <c r="P2139" s="5"/>
      <c r="Q2139">
        <f>VLOOKUP($L2139,LocID!$B$2:$I$966, 7, FALSE)</f>
        <v>-71.098258972167898</v>
      </c>
      <c r="S2139"/>
    </row>
    <row r="2140" spans="1:19" ht="33" x14ac:dyDescent="0.25">
      <c r="A2140" s="5">
        <v>274</v>
      </c>
      <c r="B2140" s="6">
        <v>2015.1146000000001</v>
      </c>
      <c r="C2140" s="9" t="s">
        <v>138</v>
      </c>
      <c r="D2140" s="17" t="s">
        <v>3884</v>
      </c>
      <c r="E2140" s="17" t="s">
        <v>3882</v>
      </c>
      <c r="F2140" s="9" t="s">
        <v>3871</v>
      </c>
      <c r="G2140" s="9" t="s">
        <v>3871</v>
      </c>
      <c r="H2140" s="9" t="s">
        <v>49</v>
      </c>
      <c r="I2140" s="8" t="s">
        <v>50</v>
      </c>
      <c r="J2140" s="9" t="s">
        <v>51</v>
      </c>
      <c r="K2140" s="9" t="s">
        <v>26</v>
      </c>
      <c r="L2140" s="8" t="str">
        <f t="shared" si="66"/>
        <v>Somerville_MA</v>
      </c>
      <c r="M2140" s="9" t="str">
        <f t="shared" si="67"/>
        <v>-71.0982589721679_Parking and TDM</v>
      </c>
      <c r="N2140" s="9" t="s">
        <v>26</v>
      </c>
      <c r="O2140" s="5"/>
      <c r="P2140" s="5"/>
      <c r="Q2140">
        <f>VLOOKUP($L2140,LocID!$B$2:$I$966, 7, FALSE)</f>
        <v>-71.098258972167898</v>
      </c>
      <c r="S2140"/>
    </row>
    <row r="2141" spans="1:19" ht="33" x14ac:dyDescent="0.25">
      <c r="A2141" s="5">
        <v>833</v>
      </c>
      <c r="B2141" s="6">
        <v>2009.329</v>
      </c>
      <c r="C2141" s="8" t="s">
        <v>41</v>
      </c>
      <c r="D2141" s="11" t="s">
        <v>3885</v>
      </c>
      <c r="E2141" s="8" t="s">
        <v>3886</v>
      </c>
      <c r="F2141" s="10" t="s">
        <v>3871</v>
      </c>
      <c r="G2141" s="10" t="s">
        <v>3871</v>
      </c>
      <c r="H2141" s="8" t="s">
        <v>815</v>
      </c>
      <c r="I2141" s="8" t="s">
        <v>50</v>
      </c>
      <c r="J2141" s="8" t="s">
        <v>51</v>
      </c>
      <c r="K2141" s="8" t="s">
        <v>23</v>
      </c>
      <c r="L2141" s="8" t="str">
        <f t="shared" si="66"/>
        <v>Somerville_NJ</v>
      </c>
      <c r="M2141" s="9" t="str">
        <f t="shared" si="67"/>
        <v>-74.6193923950195_Multimodal</v>
      </c>
      <c r="N2141" s="8" t="s">
        <v>23</v>
      </c>
      <c r="O2141" s="5"/>
      <c r="P2141" s="5"/>
      <c r="Q2141">
        <f>VLOOKUP($L2141,LocID!$B$2:$I$966, 7, FALSE)</f>
        <v>-74.619392395019503</v>
      </c>
      <c r="S2141"/>
    </row>
    <row r="2142" spans="1:19" ht="33" x14ac:dyDescent="0.25">
      <c r="A2142" s="5">
        <v>227</v>
      </c>
      <c r="B2142" s="6">
        <v>2015.0998999999999</v>
      </c>
      <c r="C2142" s="9" t="s">
        <v>138</v>
      </c>
      <c r="D2142" s="17" t="s">
        <v>3887</v>
      </c>
      <c r="E2142" s="17" t="s">
        <v>3888</v>
      </c>
      <c r="F2142" s="9" t="s">
        <v>3889</v>
      </c>
      <c r="G2142" s="9" t="s">
        <v>3889</v>
      </c>
      <c r="H2142" s="9" t="s">
        <v>76</v>
      </c>
      <c r="I2142" s="8" t="s">
        <v>50</v>
      </c>
      <c r="J2142" s="9" t="s">
        <v>77</v>
      </c>
      <c r="K2142" s="19" t="s">
        <v>23</v>
      </c>
      <c r="L2142" s="8" t="str">
        <f t="shared" si="66"/>
        <v>Sonoma_CA</v>
      </c>
      <c r="M2142" s="9" t="str">
        <f t="shared" si="67"/>
        <v>-122.925018310546_Multimodal</v>
      </c>
      <c r="N2142" s="19" t="s">
        <v>23</v>
      </c>
      <c r="O2142" s="5"/>
      <c r="P2142" s="5"/>
      <c r="Q2142">
        <f>VLOOKUP($L2142,LocID!$B$2:$I$966, 7, FALSE)</f>
        <v>-122.92501831054599</v>
      </c>
      <c r="S2142"/>
    </row>
    <row r="2143" spans="1:19" ht="33" x14ac:dyDescent="0.25">
      <c r="A2143" s="5">
        <v>1449</v>
      </c>
      <c r="B2143" s="6">
        <v>2011.62</v>
      </c>
      <c r="C2143" s="8" t="s">
        <v>233</v>
      </c>
      <c r="D2143" s="8" t="s">
        <v>3890</v>
      </c>
      <c r="E2143" s="8" t="s">
        <v>3891</v>
      </c>
      <c r="F2143" s="10" t="s">
        <v>3892</v>
      </c>
      <c r="G2143" s="10" t="s">
        <v>3892</v>
      </c>
      <c r="H2143" s="8" t="s">
        <v>76</v>
      </c>
      <c r="I2143" s="8" t="s">
        <v>50</v>
      </c>
      <c r="J2143" s="10" t="s">
        <v>77</v>
      </c>
      <c r="K2143" s="8" t="s">
        <v>23</v>
      </c>
      <c r="L2143" s="8" t="str">
        <f t="shared" si="66"/>
        <v>South El Monte_CA</v>
      </c>
      <c r="M2143" s="9" t="str">
        <f t="shared" si="67"/>
        <v>-118.04418182373_Multimodal</v>
      </c>
      <c r="N2143" s="8" t="s">
        <v>23</v>
      </c>
      <c r="O2143" s="5"/>
      <c r="P2143" s="5"/>
      <c r="Q2143">
        <f>VLOOKUP($L2143,LocID!$B$2:$I$966, 7, FALSE)</f>
        <v>-118.04418182373</v>
      </c>
      <c r="S2143"/>
    </row>
    <row r="2144" spans="1:19" ht="33" x14ac:dyDescent="0.25">
      <c r="A2144" s="5">
        <v>1005</v>
      </c>
      <c r="B2144" s="6">
        <v>2010.3420000000001</v>
      </c>
      <c r="C2144" s="8" t="s">
        <v>82</v>
      </c>
      <c r="D2144" s="11" t="s">
        <v>3893</v>
      </c>
      <c r="E2144" s="8" t="s">
        <v>3894</v>
      </c>
      <c r="F2144" s="10" t="s">
        <v>3895</v>
      </c>
      <c r="G2144" s="10" t="s">
        <v>3895</v>
      </c>
      <c r="H2144" s="8" t="s">
        <v>660</v>
      </c>
      <c r="I2144" s="8" t="s">
        <v>50</v>
      </c>
      <c r="J2144" s="8" t="s">
        <v>245</v>
      </c>
      <c r="K2144" s="8" t="s">
        <v>23</v>
      </c>
      <c r="L2144" s="8" t="str">
        <f t="shared" si="66"/>
        <v>South Jordan_UT</v>
      </c>
      <c r="M2144" s="9" t="str">
        <f t="shared" si="67"/>
        <v>-111.938690185546_Multimodal</v>
      </c>
      <c r="N2144" s="8" t="s">
        <v>23</v>
      </c>
      <c r="O2144" s="5"/>
      <c r="P2144" s="5"/>
      <c r="Q2144">
        <f>VLOOKUP($L2144,LocID!$B$2:$I$966, 7, FALSE)</f>
        <v>-111.93869018554599</v>
      </c>
      <c r="S2144"/>
    </row>
    <row r="2145" spans="1:19" ht="33" x14ac:dyDescent="0.25">
      <c r="A2145" s="5">
        <v>1137</v>
      </c>
      <c r="B2145" s="6">
        <v>2011.164</v>
      </c>
      <c r="C2145" s="8" t="s">
        <v>274</v>
      </c>
      <c r="D2145" s="11" t="s">
        <v>3896</v>
      </c>
      <c r="E2145" s="8" t="s">
        <v>3897</v>
      </c>
      <c r="F2145" s="10" t="s">
        <v>3898</v>
      </c>
      <c r="G2145" s="10" t="s">
        <v>3898</v>
      </c>
      <c r="H2145" s="8" t="s">
        <v>76</v>
      </c>
      <c r="I2145" s="8" t="s">
        <v>50</v>
      </c>
      <c r="J2145" s="8" t="s">
        <v>459</v>
      </c>
      <c r="K2145" s="8" t="s">
        <v>23</v>
      </c>
      <c r="L2145" s="8" t="str">
        <f t="shared" si="66"/>
        <v>South Pasadena_CA</v>
      </c>
      <c r="M2145" s="9" t="str">
        <f t="shared" si="67"/>
        <v>-118.152130126953_Multimodal</v>
      </c>
      <c r="N2145" s="8" t="s">
        <v>23</v>
      </c>
      <c r="O2145" s="5"/>
      <c r="P2145" s="5"/>
      <c r="Q2145">
        <f>VLOOKUP($L2145,LocID!$B$2:$I$966, 7, FALSE)</f>
        <v>-118.152130126953</v>
      </c>
      <c r="S2145"/>
    </row>
    <row r="2146" spans="1:19" ht="33" x14ac:dyDescent="0.25">
      <c r="A2146" s="5">
        <v>2326</v>
      </c>
      <c r="B2146" s="6">
        <v>2014.0244</v>
      </c>
      <c r="C2146" s="8" t="s">
        <v>151</v>
      </c>
      <c r="D2146" s="8" t="s">
        <v>3899</v>
      </c>
      <c r="E2146" s="8" t="s">
        <v>3897</v>
      </c>
      <c r="F2146" s="8" t="s">
        <v>3898</v>
      </c>
      <c r="G2146" s="8" t="s">
        <v>3898</v>
      </c>
      <c r="H2146" s="8" t="s">
        <v>76</v>
      </c>
      <c r="I2146" s="8" t="s">
        <v>50</v>
      </c>
      <c r="J2146" s="8" t="s">
        <v>77</v>
      </c>
      <c r="K2146" s="12" t="s">
        <v>23</v>
      </c>
      <c r="L2146" s="8" t="str">
        <f t="shared" si="66"/>
        <v>South Pasadena_CA</v>
      </c>
      <c r="M2146" s="9" t="str">
        <f t="shared" si="67"/>
        <v>-118.152130126953_Multimodal</v>
      </c>
      <c r="N2146" s="12" t="s">
        <v>23</v>
      </c>
      <c r="O2146" s="5"/>
      <c r="P2146" s="5"/>
      <c r="Q2146">
        <f>VLOOKUP($L2146,LocID!$B$2:$I$966, 7, FALSE)</f>
        <v>-118.152130126953</v>
      </c>
      <c r="S2146"/>
    </row>
    <row r="2147" spans="1:19" ht="33" x14ac:dyDescent="0.25">
      <c r="A2147" s="5">
        <v>2527</v>
      </c>
      <c r="B2147" s="6">
        <v>2014.1320000000001</v>
      </c>
      <c r="C2147" s="8" t="s">
        <v>173</v>
      </c>
      <c r="D2147" s="16" t="s">
        <v>3900</v>
      </c>
      <c r="E2147" s="16" t="s">
        <v>3897</v>
      </c>
      <c r="F2147" s="8" t="s">
        <v>3898</v>
      </c>
      <c r="G2147" s="8" t="s">
        <v>3898</v>
      </c>
      <c r="H2147" s="8" t="s">
        <v>76</v>
      </c>
      <c r="I2147" s="8" t="s">
        <v>50</v>
      </c>
      <c r="J2147" s="8" t="s">
        <v>77</v>
      </c>
      <c r="K2147" s="8" t="s">
        <v>23</v>
      </c>
      <c r="L2147" s="8" t="str">
        <f t="shared" si="66"/>
        <v>South Pasadena_CA</v>
      </c>
      <c r="M2147" s="9" t="str">
        <f t="shared" si="67"/>
        <v>-118.152130126953_Multimodal</v>
      </c>
      <c r="N2147" s="8" t="s">
        <v>23</v>
      </c>
      <c r="O2147" s="5"/>
      <c r="P2147" s="5"/>
      <c r="Q2147">
        <f>VLOOKUP($L2147,LocID!$B$2:$I$966, 7, FALSE)</f>
        <v>-118.152130126953</v>
      </c>
      <c r="S2147"/>
    </row>
    <row r="2148" spans="1:19" ht="33" x14ac:dyDescent="0.25">
      <c r="A2148" s="5">
        <v>1190</v>
      </c>
      <c r="B2148" s="6">
        <v>2011.0409999999999</v>
      </c>
      <c r="C2148" s="8" t="s">
        <v>274</v>
      </c>
      <c r="D2148" s="11" t="s">
        <v>3901</v>
      </c>
      <c r="E2148" s="8" t="s">
        <v>3902</v>
      </c>
      <c r="F2148" s="10" t="s">
        <v>3903</v>
      </c>
      <c r="G2148" s="10" t="s">
        <v>3903</v>
      </c>
      <c r="H2148" s="8" t="s">
        <v>320</v>
      </c>
      <c r="I2148" s="8" t="s">
        <v>50</v>
      </c>
      <c r="J2148" s="8" t="s">
        <v>51</v>
      </c>
      <c r="K2148" s="8" t="s">
        <v>23</v>
      </c>
      <c r="L2148" s="8" t="str">
        <f t="shared" si="66"/>
        <v>South Portland_ME</v>
      </c>
      <c r="M2148" s="9" t="str">
        <f t="shared" si="67"/>
        <v>-70.2517318725585_Multimodal</v>
      </c>
      <c r="N2148" s="8" t="s">
        <v>23</v>
      </c>
      <c r="O2148" s="5"/>
      <c r="P2148" s="5"/>
      <c r="Q2148">
        <f>VLOOKUP($L2148,LocID!$B$2:$I$966, 7, FALSE)</f>
        <v>-70.251731872558594</v>
      </c>
      <c r="S2148"/>
    </row>
    <row r="2149" spans="1:19" ht="33" x14ac:dyDescent="0.25">
      <c r="A2149" s="5">
        <v>417</v>
      </c>
      <c r="B2149" s="6">
        <v>2007.0150000000001</v>
      </c>
      <c r="C2149" s="8">
        <v>2007</v>
      </c>
      <c r="D2149" s="8" t="s">
        <v>3904</v>
      </c>
      <c r="E2149" s="8" t="s">
        <v>3905</v>
      </c>
      <c r="F2149" s="10" t="s">
        <v>3906</v>
      </c>
      <c r="G2149" s="10" t="s">
        <v>3906</v>
      </c>
      <c r="H2149" s="8" t="s">
        <v>76</v>
      </c>
      <c r="I2149" s="8" t="s">
        <v>50</v>
      </c>
      <c r="J2149" s="10" t="s">
        <v>77</v>
      </c>
      <c r="K2149" s="8" t="s">
        <v>26</v>
      </c>
      <c r="L2149" s="8" t="str">
        <f t="shared" si="66"/>
        <v>South San Francisco_CA</v>
      </c>
      <c r="M2149" s="9" t="str">
        <f t="shared" si="67"/>
        <v>-122.414176940917_Parking and TDM</v>
      </c>
      <c r="N2149" s="8" t="s">
        <v>26</v>
      </c>
      <c r="O2149" s="5"/>
      <c r="P2149" s="5"/>
      <c r="Q2149">
        <f>VLOOKUP($L2149,LocID!$B$2:$I$966, 7, FALSE)</f>
        <v>-122.414176940917</v>
      </c>
      <c r="S2149"/>
    </row>
    <row r="2150" spans="1:19" x14ac:dyDescent="0.25">
      <c r="A2150" s="5">
        <v>715</v>
      </c>
      <c r="B2150" s="6">
        <v>2009.1479999999999</v>
      </c>
      <c r="C2150" s="8" t="s">
        <v>37</v>
      </c>
      <c r="D2150" s="11" t="s">
        <v>3907</v>
      </c>
      <c r="E2150" s="8" t="s">
        <v>3908</v>
      </c>
      <c r="F2150" s="10" t="s">
        <v>3906</v>
      </c>
      <c r="G2150" s="10" t="s">
        <v>3906</v>
      </c>
      <c r="H2150" s="8" t="s">
        <v>76</v>
      </c>
      <c r="I2150" s="8" t="s">
        <v>50</v>
      </c>
      <c r="J2150" s="8" t="s">
        <v>77</v>
      </c>
      <c r="K2150" s="8" t="s">
        <v>52</v>
      </c>
      <c r="L2150" s="8" t="str">
        <f t="shared" si="66"/>
        <v>South San Francisco_CA</v>
      </c>
      <c r="M2150" s="9" t="str">
        <f t="shared" si="67"/>
        <v>-122.414176940917_Transit</v>
      </c>
      <c r="N2150" s="8" t="s">
        <v>52</v>
      </c>
      <c r="O2150" s="5"/>
      <c r="P2150" s="5"/>
      <c r="Q2150">
        <f>VLOOKUP($L2150,LocID!$B$2:$I$966, 7, FALSE)</f>
        <v>-122.414176940917</v>
      </c>
      <c r="S2150"/>
    </row>
    <row r="2151" spans="1:19" x14ac:dyDescent="0.25">
      <c r="A2151" s="5">
        <v>716</v>
      </c>
      <c r="B2151" s="6">
        <v>2009.1469999999999</v>
      </c>
      <c r="C2151" s="8" t="s">
        <v>37</v>
      </c>
      <c r="D2151" s="11" t="s">
        <v>3909</v>
      </c>
      <c r="E2151" s="8" t="s">
        <v>3908</v>
      </c>
      <c r="F2151" s="10" t="s">
        <v>3906</v>
      </c>
      <c r="G2151" s="10" t="s">
        <v>3906</v>
      </c>
      <c r="H2151" s="8" t="s">
        <v>76</v>
      </c>
      <c r="I2151" s="8" t="s">
        <v>50</v>
      </c>
      <c r="J2151" s="8" t="s">
        <v>77</v>
      </c>
      <c r="K2151" s="8" t="s">
        <v>52</v>
      </c>
      <c r="L2151" s="8" t="str">
        <f t="shared" si="66"/>
        <v>South San Francisco_CA</v>
      </c>
      <c r="M2151" s="9" t="str">
        <f t="shared" si="67"/>
        <v>-122.414176940917_Transit</v>
      </c>
      <c r="N2151" s="8" t="s">
        <v>52</v>
      </c>
      <c r="O2151" s="5"/>
      <c r="P2151" s="5"/>
      <c r="Q2151">
        <f>VLOOKUP($L2151,LocID!$B$2:$I$966, 7, FALSE)</f>
        <v>-122.414176940917</v>
      </c>
      <c r="S2151"/>
    </row>
    <row r="2152" spans="1:19" x14ac:dyDescent="0.25">
      <c r="A2152" s="5">
        <v>733</v>
      </c>
      <c r="B2152" s="6">
        <v>2008.3119999999999</v>
      </c>
      <c r="C2152" s="8" t="s">
        <v>37</v>
      </c>
      <c r="D2152" s="11" t="s">
        <v>3910</v>
      </c>
      <c r="E2152" s="8" t="s">
        <v>3908</v>
      </c>
      <c r="F2152" s="10" t="s">
        <v>3906</v>
      </c>
      <c r="G2152" s="10" t="s">
        <v>3906</v>
      </c>
      <c r="H2152" s="8" t="s">
        <v>76</v>
      </c>
      <c r="I2152" s="8" t="s">
        <v>50</v>
      </c>
      <c r="J2152" s="8" t="s">
        <v>77</v>
      </c>
      <c r="K2152" s="8" t="s">
        <v>52</v>
      </c>
      <c r="L2152" s="8" t="str">
        <f t="shared" si="66"/>
        <v>South San Francisco_CA</v>
      </c>
      <c r="M2152" s="9" t="str">
        <f t="shared" si="67"/>
        <v>-122.414176940917_Transit</v>
      </c>
      <c r="N2152" s="8" t="s">
        <v>52</v>
      </c>
      <c r="O2152" s="5"/>
      <c r="P2152" s="5"/>
      <c r="Q2152">
        <f>VLOOKUP($L2152,LocID!$B$2:$I$966, 7, FALSE)</f>
        <v>-122.414176940917</v>
      </c>
      <c r="S2152"/>
    </row>
    <row r="2153" spans="1:19" ht="33" x14ac:dyDescent="0.25">
      <c r="A2153" s="5">
        <v>836</v>
      </c>
      <c r="B2153" s="6">
        <v>2009.4749999999999</v>
      </c>
      <c r="C2153" s="8" t="s">
        <v>41</v>
      </c>
      <c r="D2153" s="11" t="s">
        <v>3911</v>
      </c>
      <c r="E2153" s="8" t="s">
        <v>3908</v>
      </c>
      <c r="F2153" s="10" t="s">
        <v>3906</v>
      </c>
      <c r="G2153" s="10" t="s">
        <v>3906</v>
      </c>
      <c r="H2153" s="8" t="s">
        <v>76</v>
      </c>
      <c r="I2153" s="8" t="s">
        <v>50</v>
      </c>
      <c r="J2153" s="8" t="s">
        <v>77</v>
      </c>
      <c r="K2153" s="8" t="s">
        <v>26</v>
      </c>
      <c r="L2153" s="8" t="str">
        <f t="shared" si="66"/>
        <v>South San Francisco_CA</v>
      </c>
      <c r="M2153" s="9" t="str">
        <f t="shared" si="67"/>
        <v>-122.414176940917_Parking and TDM</v>
      </c>
      <c r="N2153" s="8" t="s">
        <v>26</v>
      </c>
      <c r="O2153" s="5"/>
      <c r="P2153" s="5"/>
      <c r="Q2153">
        <f>VLOOKUP($L2153,LocID!$B$2:$I$966, 7, FALSE)</f>
        <v>-122.414176940917</v>
      </c>
      <c r="S2153"/>
    </row>
    <row r="2154" spans="1:19" ht="33" x14ac:dyDescent="0.25">
      <c r="A2154" s="5">
        <v>1035</v>
      </c>
      <c r="B2154" s="6">
        <v>2010.529</v>
      </c>
      <c r="C2154" s="8" t="s">
        <v>68</v>
      </c>
      <c r="D2154" s="11" t="s">
        <v>3912</v>
      </c>
      <c r="E2154" s="8" t="s">
        <v>3908</v>
      </c>
      <c r="F2154" s="10" t="s">
        <v>3906</v>
      </c>
      <c r="G2154" s="10" t="s">
        <v>3906</v>
      </c>
      <c r="H2154" s="8" t="s">
        <v>76</v>
      </c>
      <c r="I2154" s="8" t="s">
        <v>50</v>
      </c>
      <c r="J2154" s="8" t="s">
        <v>77</v>
      </c>
      <c r="K2154" s="8" t="s">
        <v>23</v>
      </c>
      <c r="L2154" s="8" t="str">
        <f t="shared" si="66"/>
        <v>South San Francisco_CA</v>
      </c>
      <c r="M2154" s="9" t="str">
        <f t="shared" si="67"/>
        <v>-122.414176940917_Multimodal</v>
      </c>
      <c r="N2154" s="8" t="s">
        <v>23</v>
      </c>
      <c r="O2154" s="5"/>
      <c r="P2154" s="5"/>
      <c r="Q2154">
        <f>VLOOKUP($L2154,LocID!$B$2:$I$966, 7, FALSE)</f>
        <v>-122.414176940917</v>
      </c>
      <c r="S2154"/>
    </row>
    <row r="2155" spans="1:19" x14ac:dyDescent="0.25">
      <c r="A2155" s="5">
        <v>1106</v>
      </c>
      <c r="B2155" s="6">
        <v>2010.22</v>
      </c>
      <c r="C2155" s="8" t="s">
        <v>43</v>
      </c>
      <c r="D2155" s="11" t="s">
        <v>3913</v>
      </c>
      <c r="E2155" s="8" t="s">
        <v>3908</v>
      </c>
      <c r="F2155" s="10" t="s">
        <v>3906</v>
      </c>
      <c r="G2155" s="10" t="s">
        <v>3906</v>
      </c>
      <c r="H2155" s="8" t="s">
        <v>76</v>
      </c>
      <c r="I2155" s="8" t="s">
        <v>50</v>
      </c>
      <c r="J2155" s="8" t="s">
        <v>77</v>
      </c>
      <c r="K2155" s="8" t="s">
        <v>52</v>
      </c>
      <c r="L2155" s="8" t="str">
        <f t="shared" si="66"/>
        <v>South San Francisco_CA</v>
      </c>
      <c r="M2155" s="9" t="str">
        <f t="shared" si="67"/>
        <v>-122.414176940917_Transit</v>
      </c>
      <c r="N2155" s="8" t="s">
        <v>52</v>
      </c>
      <c r="O2155" s="5"/>
      <c r="P2155" s="5"/>
      <c r="Q2155">
        <f>VLOOKUP($L2155,LocID!$B$2:$I$966, 7, FALSE)</f>
        <v>-122.414176940917</v>
      </c>
      <c r="S2155"/>
    </row>
    <row r="2156" spans="1:19" ht="33" x14ac:dyDescent="0.25">
      <c r="A2156" s="5">
        <v>1150</v>
      </c>
      <c r="B2156" s="6">
        <v>2011.1030000000001</v>
      </c>
      <c r="C2156" s="8" t="s">
        <v>274</v>
      </c>
      <c r="D2156" s="11" t="s">
        <v>3914</v>
      </c>
      <c r="E2156" s="8" t="s">
        <v>3908</v>
      </c>
      <c r="F2156" s="10" t="s">
        <v>3906</v>
      </c>
      <c r="G2156" s="10" t="s">
        <v>3906</v>
      </c>
      <c r="H2156" s="8" t="s">
        <v>76</v>
      </c>
      <c r="I2156" s="8" t="s">
        <v>50</v>
      </c>
      <c r="J2156" s="8" t="s">
        <v>77</v>
      </c>
      <c r="K2156" s="8" t="s">
        <v>26</v>
      </c>
      <c r="L2156" s="8" t="str">
        <f t="shared" si="66"/>
        <v>South San Francisco_CA</v>
      </c>
      <c r="M2156" s="9" t="str">
        <f t="shared" si="67"/>
        <v>-122.414176940917_Parking and TDM</v>
      </c>
      <c r="N2156" s="8" t="s">
        <v>26</v>
      </c>
      <c r="O2156" s="5"/>
      <c r="P2156" s="5"/>
      <c r="Q2156">
        <f>VLOOKUP($L2156,LocID!$B$2:$I$966, 7, FALSE)</f>
        <v>-122.414176940917</v>
      </c>
      <c r="S2156"/>
    </row>
    <row r="2157" spans="1:19" ht="33" x14ac:dyDescent="0.25">
      <c r="A2157" s="5">
        <v>1245</v>
      </c>
      <c r="B2157" s="6">
        <v>2011.204</v>
      </c>
      <c r="C2157" s="8" t="s">
        <v>85</v>
      </c>
      <c r="D2157" s="11" t="s">
        <v>3915</v>
      </c>
      <c r="E2157" s="8" t="s">
        <v>3908</v>
      </c>
      <c r="F2157" s="10" t="s">
        <v>3906</v>
      </c>
      <c r="G2157" s="10" t="s">
        <v>3906</v>
      </c>
      <c r="H2157" s="8" t="s">
        <v>76</v>
      </c>
      <c r="I2157" s="8" t="s">
        <v>50</v>
      </c>
      <c r="J2157" s="8" t="s">
        <v>459</v>
      </c>
      <c r="K2157" s="8" t="s">
        <v>72</v>
      </c>
      <c r="L2157" s="8" t="str">
        <f t="shared" si="66"/>
        <v>South San Francisco_CA</v>
      </c>
      <c r="M2157" s="9" t="str">
        <f t="shared" si="67"/>
        <v>-122.414176940917_Multimodal</v>
      </c>
      <c r="N2157" s="8" t="s">
        <v>23</v>
      </c>
      <c r="O2157" s="5">
        <v>1</v>
      </c>
      <c r="P2157" s="5"/>
      <c r="Q2157">
        <f>VLOOKUP($L2157,LocID!$B$2:$I$966, 7, FALSE)</f>
        <v>-122.414176940917</v>
      </c>
      <c r="S2157"/>
    </row>
    <row r="2158" spans="1:19" ht="33" x14ac:dyDescent="0.25">
      <c r="A2158" s="5">
        <v>1348</v>
      </c>
      <c r="B2158" s="6">
        <v>2011.57</v>
      </c>
      <c r="C2158" s="8" t="s">
        <v>409</v>
      </c>
      <c r="D2158" s="11" t="s">
        <v>3916</v>
      </c>
      <c r="E2158" s="8" t="s">
        <v>3908</v>
      </c>
      <c r="F2158" s="10" t="s">
        <v>3906</v>
      </c>
      <c r="G2158" s="10" t="s">
        <v>3906</v>
      </c>
      <c r="H2158" s="8" t="s">
        <v>76</v>
      </c>
      <c r="I2158" s="8" t="s">
        <v>50</v>
      </c>
      <c r="J2158" s="8" t="s">
        <v>77</v>
      </c>
      <c r="K2158" s="8" t="s">
        <v>26</v>
      </c>
      <c r="L2158" s="8" t="str">
        <f t="shared" si="66"/>
        <v>South San Francisco_CA</v>
      </c>
      <c r="M2158" s="9" t="str">
        <f t="shared" si="67"/>
        <v>-122.414176940917_Parking and TDM</v>
      </c>
      <c r="N2158" s="8" t="s">
        <v>26</v>
      </c>
      <c r="O2158" s="5"/>
      <c r="P2158" s="5"/>
      <c r="Q2158">
        <f>VLOOKUP($L2158,LocID!$B$2:$I$966, 7, FALSE)</f>
        <v>-122.414176940917</v>
      </c>
      <c r="S2158"/>
    </row>
    <row r="2159" spans="1:19" ht="33" x14ac:dyDescent="0.25">
      <c r="A2159" s="5">
        <v>1484</v>
      </c>
      <c r="B2159" s="13">
        <v>2012.1769999999999</v>
      </c>
      <c r="C2159" s="10" t="s">
        <v>147</v>
      </c>
      <c r="D2159" s="10" t="s">
        <v>3917</v>
      </c>
      <c r="E2159" s="10" t="s">
        <v>3908</v>
      </c>
      <c r="F2159" s="10" t="s">
        <v>3906</v>
      </c>
      <c r="G2159" s="10" t="s">
        <v>3906</v>
      </c>
      <c r="H2159" s="10" t="s">
        <v>76</v>
      </c>
      <c r="I2159" s="8" t="s">
        <v>50</v>
      </c>
      <c r="J2159" s="10" t="s">
        <v>77</v>
      </c>
      <c r="K2159" s="10" t="s">
        <v>26</v>
      </c>
      <c r="L2159" s="8" t="str">
        <f t="shared" si="66"/>
        <v>South San Francisco_CA</v>
      </c>
      <c r="M2159" s="9" t="str">
        <f t="shared" si="67"/>
        <v>-122.414176940917_Parking and TDM</v>
      </c>
      <c r="N2159" s="10" t="s">
        <v>26</v>
      </c>
      <c r="O2159" s="5"/>
      <c r="P2159" s="5"/>
      <c r="Q2159">
        <f>VLOOKUP($L2159,LocID!$B$2:$I$966, 7, FALSE)</f>
        <v>-122.414176940917</v>
      </c>
      <c r="S2159"/>
    </row>
    <row r="2160" spans="1:19" ht="33" x14ac:dyDescent="0.25">
      <c r="A2160" s="5">
        <v>1485</v>
      </c>
      <c r="B2160" s="13">
        <v>2012.1780000000001</v>
      </c>
      <c r="C2160" s="10" t="s">
        <v>147</v>
      </c>
      <c r="D2160" s="10" t="s">
        <v>3918</v>
      </c>
      <c r="E2160" s="10" t="s">
        <v>3908</v>
      </c>
      <c r="F2160" s="10" t="s">
        <v>3906</v>
      </c>
      <c r="G2160" s="10" t="s">
        <v>3906</v>
      </c>
      <c r="H2160" s="10" t="s">
        <v>76</v>
      </c>
      <c r="I2160" s="8" t="s">
        <v>50</v>
      </c>
      <c r="J2160" s="10" t="s">
        <v>77</v>
      </c>
      <c r="K2160" s="10" t="s">
        <v>26</v>
      </c>
      <c r="L2160" s="8" t="str">
        <f t="shared" si="66"/>
        <v>South San Francisco_CA</v>
      </c>
      <c r="M2160" s="9" t="str">
        <f t="shared" si="67"/>
        <v>-122.414176940917_Parking and TDM</v>
      </c>
      <c r="N2160" s="10" t="s">
        <v>26</v>
      </c>
      <c r="O2160" s="5"/>
      <c r="P2160" s="5"/>
      <c r="Q2160">
        <f>VLOOKUP($L2160,LocID!$B$2:$I$966, 7, FALSE)</f>
        <v>-122.414176940917</v>
      </c>
      <c r="S2160"/>
    </row>
    <row r="2161" spans="1:19" ht="33" x14ac:dyDescent="0.25">
      <c r="A2161" s="5">
        <v>1995</v>
      </c>
      <c r="B2161" s="6">
        <v>2013.0755999999999</v>
      </c>
      <c r="C2161" s="8" t="s">
        <v>65</v>
      </c>
      <c r="D2161" s="8" t="s">
        <v>3919</v>
      </c>
      <c r="E2161" s="8" t="s">
        <v>3908</v>
      </c>
      <c r="F2161" s="8" t="s">
        <v>3906</v>
      </c>
      <c r="G2161" s="8" t="s">
        <v>3906</v>
      </c>
      <c r="H2161" s="8" t="s">
        <v>76</v>
      </c>
      <c r="I2161" s="8" t="s">
        <v>50</v>
      </c>
      <c r="J2161" s="8" t="s">
        <v>77</v>
      </c>
      <c r="K2161" s="12" t="s">
        <v>26</v>
      </c>
      <c r="L2161" s="8" t="str">
        <f t="shared" si="66"/>
        <v>South San Francisco_CA</v>
      </c>
      <c r="M2161" s="9" t="str">
        <f t="shared" si="67"/>
        <v>-122.414176940917_Parking and TDM</v>
      </c>
      <c r="N2161" s="12" t="s">
        <v>26</v>
      </c>
      <c r="O2161" s="5"/>
      <c r="P2161" s="5"/>
      <c r="Q2161">
        <f>VLOOKUP($L2161,LocID!$B$2:$I$966, 7, FALSE)</f>
        <v>-122.414176940917</v>
      </c>
      <c r="S2161"/>
    </row>
    <row r="2162" spans="1:19" ht="33" x14ac:dyDescent="0.25">
      <c r="A2162" s="5">
        <v>2088</v>
      </c>
      <c r="B2162" s="6">
        <v>2013.1063999999999</v>
      </c>
      <c r="C2162" s="8" t="s">
        <v>112</v>
      </c>
      <c r="D2162" s="8" t="s">
        <v>3920</v>
      </c>
      <c r="E2162" s="8" t="s">
        <v>3908</v>
      </c>
      <c r="F2162" s="8" t="s">
        <v>3906</v>
      </c>
      <c r="G2162" s="8" t="s">
        <v>3906</v>
      </c>
      <c r="H2162" s="8" t="s">
        <v>76</v>
      </c>
      <c r="I2162" s="8" t="s">
        <v>50</v>
      </c>
      <c r="J2162" s="8" t="s">
        <v>77</v>
      </c>
      <c r="K2162" s="12" t="s">
        <v>23</v>
      </c>
      <c r="L2162" s="8" t="str">
        <f t="shared" si="66"/>
        <v>South San Francisco_CA</v>
      </c>
      <c r="M2162" s="9" t="str">
        <f t="shared" si="67"/>
        <v>-122.414176940917_Multimodal</v>
      </c>
      <c r="N2162" s="12" t="s">
        <v>23</v>
      </c>
      <c r="O2162" s="5"/>
      <c r="P2162" s="5"/>
      <c r="Q2162">
        <f>VLOOKUP($L2162,LocID!$B$2:$I$966, 7, FALSE)</f>
        <v>-122.414176940917</v>
      </c>
      <c r="S2162"/>
    </row>
    <row r="2163" spans="1:19" ht="33" x14ac:dyDescent="0.25">
      <c r="A2163" s="5">
        <v>2089</v>
      </c>
      <c r="B2163" s="6">
        <v>2013.0844999999999</v>
      </c>
      <c r="C2163" s="8" t="s">
        <v>112</v>
      </c>
      <c r="D2163" s="8" t="s">
        <v>3921</v>
      </c>
      <c r="E2163" s="8" t="s">
        <v>3908</v>
      </c>
      <c r="F2163" s="8" t="s">
        <v>3906</v>
      </c>
      <c r="G2163" s="8" t="s">
        <v>3906</v>
      </c>
      <c r="H2163" s="8" t="s">
        <v>76</v>
      </c>
      <c r="I2163" s="8" t="s">
        <v>50</v>
      </c>
      <c r="J2163" s="8" t="s">
        <v>77</v>
      </c>
      <c r="K2163" s="12" t="s">
        <v>23</v>
      </c>
      <c r="L2163" s="8" t="str">
        <f t="shared" si="66"/>
        <v>South San Francisco_CA</v>
      </c>
      <c r="M2163" s="9" t="str">
        <f t="shared" si="67"/>
        <v>-122.414176940917_Multimodal</v>
      </c>
      <c r="N2163" s="12" t="s">
        <v>23</v>
      </c>
      <c r="O2163" s="5"/>
      <c r="P2163" s="5"/>
      <c r="Q2163">
        <f>VLOOKUP($L2163,LocID!$B$2:$I$966, 7, FALSE)</f>
        <v>-122.414176940917</v>
      </c>
      <c r="S2163"/>
    </row>
    <row r="2164" spans="1:19" ht="33" x14ac:dyDescent="0.25">
      <c r="A2164" s="5">
        <v>2220</v>
      </c>
      <c r="B2164" s="6">
        <v>2013.1095</v>
      </c>
      <c r="C2164" s="8" t="s">
        <v>115</v>
      </c>
      <c r="D2164" s="8" t="s">
        <v>3922</v>
      </c>
      <c r="E2164" s="8" t="s">
        <v>3923</v>
      </c>
      <c r="F2164" s="8" t="s">
        <v>3906</v>
      </c>
      <c r="G2164" s="8" t="s">
        <v>3906</v>
      </c>
      <c r="H2164" s="8" t="s">
        <v>76</v>
      </c>
      <c r="I2164" s="8" t="s">
        <v>50</v>
      </c>
      <c r="J2164" s="8" t="s">
        <v>77</v>
      </c>
      <c r="K2164" s="12" t="s">
        <v>26</v>
      </c>
      <c r="L2164" s="8" t="str">
        <f t="shared" si="66"/>
        <v>South San Francisco_CA</v>
      </c>
      <c r="M2164" s="9" t="str">
        <f t="shared" si="67"/>
        <v>-122.414176940917_Parking and TDM</v>
      </c>
      <c r="N2164" s="12" t="s">
        <v>26</v>
      </c>
      <c r="O2164" s="5"/>
      <c r="P2164" s="5"/>
      <c r="Q2164">
        <f>VLOOKUP($L2164,LocID!$B$2:$I$966, 7, FALSE)</f>
        <v>-122.414176940917</v>
      </c>
      <c r="S2164"/>
    </row>
    <row r="2165" spans="1:19" ht="33" x14ac:dyDescent="0.25">
      <c r="A2165" s="5">
        <v>2370</v>
      </c>
      <c r="B2165" s="6">
        <v>2014.0853999999999</v>
      </c>
      <c r="C2165" s="8" t="s">
        <v>92</v>
      </c>
      <c r="D2165" s="16" t="s">
        <v>3924</v>
      </c>
      <c r="E2165" s="16" t="s">
        <v>3908</v>
      </c>
      <c r="F2165" s="8" t="s">
        <v>3906</v>
      </c>
      <c r="G2165" s="8" t="s">
        <v>3906</v>
      </c>
      <c r="H2165" s="8" t="s">
        <v>76</v>
      </c>
      <c r="I2165" s="8" t="s">
        <v>50</v>
      </c>
      <c r="J2165" s="8" t="s">
        <v>77</v>
      </c>
      <c r="K2165" s="12" t="s">
        <v>23</v>
      </c>
      <c r="L2165" s="8" t="str">
        <f t="shared" si="66"/>
        <v>South San Francisco_CA</v>
      </c>
      <c r="M2165" s="9" t="str">
        <f t="shared" si="67"/>
        <v>-122.414176940917_Multimodal</v>
      </c>
      <c r="N2165" s="12" t="s">
        <v>23</v>
      </c>
      <c r="O2165" s="5"/>
      <c r="P2165" s="5"/>
      <c r="Q2165">
        <f>VLOOKUP($L2165,LocID!$B$2:$I$966, 7, FALSE)</f>
        <v>-122.414176940917</v>
      </c>
      <c r="S2165"/>
    </row>
    <row r="2166" spans="1:19" ht="33" x14ac:dyDescent="0.25">
      <c r="A2166" s="5">
        <v>2373</v>
      </c>
      <c r="B2166" s="6">
        <v>2014.0849000000001</v>
      </c>
      <c r="C2166" s="8" t="s">
        <v>92</v>
      </c>
      <c r="D2166" s="16" t="s">
        <v>3925</v>
      </c>
      <c r="E2166" s="16" t="s">
        <v>3908</v>
      </c>
      <c r="F2166" s="8" t="s">
        <v>3906</v>
      </c>
      <c r="G2166" s="8" t="s">
        <v>3906</v>
      </c>
      <c r="H2166" s="8" t="s">
        <v>76</v>
      </c>
      <c r="I2166" s="8" t="s">
        <v>50</v>
      </c>
      <c r="J2166" s="8" t="s">
        <v>77</v>
      </c>
      <c r="K2166" s="12" t="s">
        <v>23</v>
      </c>
      <c r="L2166" s="8" t="str">
        <f t="shared" si="66"/>
        <v>South San Francisco_CA</v>
      </c>
      <c r="M2166" s="9" t="str">
        <f t="shared" si="67"/>
        <v>-122.414176940917_Multimodal</v>
      </c>
      <c r="N2166" s="12" t="s">
        <v>23</v>
      </c>
      <c r="O2166" s="5"/>
      <c r="P2166" s="5"/>
      <c r="Q2166">
        <f>VLOOKUP($L2166,LocID!$B$2:$I$966, 7, FALSE)</f>
        <v>-122.414176940917</v>
      </c>
      <c r="S2166"/>
    </row>
    <row r="2167" spans="1:19" ht="33" x14ac:dyDescent="0.25">
      <c r="A2167" s="5">
        <v>2537</v>
      </c>
      <c r="B2167" s="6">
        <v>2014.0913</v>
      </c>
      <c r="C2167" s="8" t="s">
        <v>173</v>
      </c>
      <c r="D2167" s="16" t="s">
        <v>3926</v>
      </c>
      <c r="E2167" s="16" t="s">
        <v>3927</v>
      </c>
      <c r="F2167" s="8" t="s">
        <v>3906</v>
      </c>
      <c r="G2167" s="8" t="s">
        <v>3906</v>
      </c>
      <c r="H2167" s="8" t="s">
        <v>76</v>
      </c>
      <c r="I2167" s="8" t="s">
        <v>50</v>
      </c>
      <c r="J2167" s="8" t="s">
        <v>77</v>
      </c>
      <c r="K2167" s="12" t="s">
        <v>23</v>
      </c>
      <c r="L2167" s="8" t="str">
        <f t="shared" si="66"/>
        <v>South San Francisco_CA</v>
      </c>
      <c r="M2167" s="9" t="str">
        <f t="shared" si="67"/>
        <v>-122.414176940917_Multimodal</v>
      </c>
      <c r="N2167" s="12" t="s">
        <v>23</v>
      </c>
      <c r="O2167" s="5"/>
      <c r="P2167" s="5"/>
      <c r="Q2167">
        <f>VLOOKUP($L2167,LocID!$B$2:$I$966, 7, FALSE)</f>
        <v>-122.414176940917</v>
      </c>
      <c r="S2167"/>
    </row>
    <row r="2168" spans="1:19" ht="33" x14ac:dyDescent="0.25">
      <c r="A2168" s="5">
        <v>10</v>
      </c>
      <c r="B2168" s="6">
        <v>2015.0337</v>
      </c>
      <c r="C2168" s="22" t="s">
        <v>253</v>
      </c>
      <c r="D2168" s="17" t="s">
        <v>3928</v>
      </c>
      <c r="E2168" s="17" t="s">
        <v>3908</v>
      </c>
      <c r="F2168" s="19" t="s">
        <v>3906</v>
      </c>
      <c r="G2168" s="19" t="s">
        <v>3906</v>
      </c>
      <c r="H2168" s="19" t="s">
        <v>76</v>
      </c>
      <c r="I2168" s="8" t="s">
        <v>50</v>
      </c>
      <c r="J2168" s="19" t="s">
        <v>77</v>
      </c>
      <c r="K2168" s="8" t="s">
        <v>23</v>
      </c>
      <c r="L2168" s="8" t="str">
        <f t="shared" si="66"/>
        <v>South San Francisco_CA</v>
      </c>
      <c r="M2168" s="9" t="str">
        <f t="shared" si="67"/>
        <v>-122.414176940917_Multimodal</v>
      </c>
      <c r="N2168" s="8" t="s">
        <v>23</v>
      </c>
      <c r="O2168" s="5"/>
      <c r="P2168" s="5"/>
      <c r="Q2168">
        <f>VLOOKUP($L2168,LocID!$B$2:$I$966, 7, FALSE)</f>
        <v>-122.414176940917</v>
      </c>
      <c r="S2168"/>
    </row>
    <row r="2169" spans="1:19" x14ac:dyDescent="0.25">
      <c r="A2169" s="5">
        <v>27</v>
      </c>
      <c r="B2169" s="6">
        <v>2015.0042000000001</v>
      </c>
      <c r="C2169" s="22" t="s">
        <v>253</v>
      </c>
      <c r="D2169" s="16" t="s">
        <v>3929</v>
      </c>
      <c r="E2169" s="16" t="s">
        <v>3908</v>
      </c>
      <c r="F2169" s="8" t="s">
        <v>3906</v>
      </c>
      <c r="G2169" s="8" t="s">
        <v>3906</v>
      </c>
      <c r="H2169" s="19" t="s">
        <v>76</v>
      </c>
      <c r="I2169" s="8" t="s">
        <v>50</v>
      </c>
      <c r="J2169" s="19" t="s">
        <v>77</v>
      </c>
      <c r="K2169" s="8" t="s">
        <v>52</v>
      </c>
      <c r="L2169" s="8" t="str">
        <f t="shared" si="66"/>
        <v>South San Francisco_CA</v>
      </c>
      <c r="M2169" s="9" t="str">
        <f t="shared" si="67"/>
        <v>-122.414176940917_Transit</v>
      </c>
      <c r="N2169" s="8" t="s">
        <v>52</v>
      </c>
      <c r="O2169" s="5"/>
      <c r="P2169" s="5"/>
      <c r="Q2169">
        <f>VLOOKUP($L2169,LocID!$B$2:$I$966, 7, FALSE)</f>
        <v>-122.414176940917</v>
      </c>
      <c r="S2169"/>
    </row>
    <row r="2170" spans="1:19" ht="33" x14ac:dyDescent="0.25">
      <c r="A2170" s="5">
        <v>112</v>
      </c>
      <c r="B2170" s="6">
        <v>2015.0427999999999</v>
      </c>
      <c r="C2170" s="9" t="s">
        <v>138</v>
      </c>
      <c r="D2170" s="17" t="s">
        <v>3930</v>
      </c>
      <c r="E2170" s="17" t="s">
        <v>3927</v>
      </c>
      <c r="F2170" s="19" t="s">
        <v>3906</v>
      </c>
      <c r="G2170" s="19" t="s">
        <v>3906</v>
      </c>
      <c r="H2170" s="8" t="s">
        <v>76</v>
      </c>
      <c r="I2170" s="8" t="s">
        <v>50</v>
      </c>
      <c r="J2170" s="8" t="s">
        <v>77</v>
      </c>
      <c r="K2170" s="19" t="s">
        <v>23</v>
      </c>
      <c r="L2170" s="8" t="str">
        <f t="shared" si="66"/>
        <v>South San Francisco_CA</v>
      </c>
      <c r="M2170" s="9" t="str">
        <f t="shared" si="67"/>
        <v>-122.414176940917_Multimodal</v>
      </c>
      <c r="N2170" s="19" t="s">
        <v>23</v>
      </c>
      <c r="O2170" s="5"/>
      <c r="P2170" s="5"/>
      <c r="Q2170">
        <f>VLOOKUP($L2170,LocID!$B$2:$I$966, 7, FALSE)</f>
        <v>-122.414176940917</v>
      </c>
      <c r="S2170"/>
    </row>
    <row r="2171" spans="1:19" ht="33" x14ac:dyDescent="0.25">
      <c r="A2171" s="5">
        <v>132</v>
      </c>
      <c r="B2171" s="6">
        <v>2015.0587</v>
      </c>
      <c r="C2171" s="9" t="s">
        <v>138</v>
      </c>
      <c r="D2171" s="17" t="s">
        <v>3931</v>
      </c>
      <c r="E2171" s="17" t="s">
        <v>3927</v>
      </c>
      <c r="F2171" s="8" t="s">
        <v>3906</v>
      </c>
      <c r="G2171" s="8" t="s">
        <v>3906</v>
      </c>
      <c r="H2171" s="8" t="s">
        <v>76</v>
      </c>
      <c r="I2171" s="8" t="s">
        <v>50</v>
      </c>
      <c r="J2171" s="19" t="s">
        <v>77</v>
      </c>
      <c r="K2171" s="8" t="s">
        <v>23</v>
      </c>
      <c r="L2171" s="8" t="str">
        <f t="shared" si="66"/>
        <v>South San Francisco_CA</v>
      </c>
      <c r="M2171" s="9" t="str">
        <f t="shared" si="67"/>
        <v>-122.414176940917_Multimodal</v>
      </c>
      <c r="N2171" s="8" t="s">
        <v>23</v>
      </c>
      <c r="O2171" s="5"/>
      <c r="P2171" s="5"/>
      <c r="Q2171">
        <f>VLOOKUP($L2171,LocID!$B$2:$I$966, 7, FALSE)</f>
        <v>-122.414176940917</v>
      </c>
      <c r="S2171"/>
    </row>
    <row r="2172" spans="1:19" ht="22.5" x14ac:dyDescent="0.25">
      <c r="A2172" s="5">
        <v>263</v>
      </c>
      <c r="B2172" s="6">
        <v>2015.1214</v>
      </c>
      <c r="C2172" s="9" t="s">
        <v>138</v>
      </c>
      <c r="D2172" s="17" t="s">
        <v>3932</v>
      </c>
      <c r="E2172" s="17" t="s">
        <v>3908</v>
      </c>
      <c r="F2172" s="9" t="s">
        <v>3906</v>
      </c>
      <c r="G2172" s="9" t="s">
        <v>3906</v>
      </c>
      <c r="H2172" s="9" t="s">
        <v>76</v>
      </c>
      <c r="I2172" s="8" t="s">
        <v>50</v>
      </c>
      <c r="J2172" s="9" t="s">
        <v>77</v>
      </c>
      <c r="K2172" s="9" t="s">
        <v>3933</v>
      </c>
      <c r="L2172" s="8" t="str">
        <f t="shared" si="66"/>
        <v>South San Francisco_CA</v>
      </c>
      <c r="M2172" s="9" t="str">
        <f t="shared" si="67"/>
        <v>-122.414176940917_Active Transportation</v>
      </c>
      <c r="N2172" s="9" t="s">
        <v>3934</v>
      </c>
      <c r="O2172" s="5">
        <v>1</v>
      </c>
      <c r="P2172" s="5"/>
      <c r="Q2172">
        <f>VLOOKUP($L2172,LocID!$B$2:$I$966, 7, FALSE)</f>
        <v>-122.414176940917</v>
      </c>
      <c r="S2172"/>
    </row>
    <row r="2173" spans="1:19" ht="33" x14ac:dyDescent="0.25">
      <c r="A2173" s="5">
        <v>1691</v>
      </c>
      <c r="B2173" s="6">
        <v>2012.71</v>
      </c>
      <c r="C2173" s="12" t="s">
        <v>110</v>
      </c>
      <c r="D2173" s="12" t="s">
        <v>3935</v>
      </c>
      <c r="E2173" s="12" t="s">
        <v>3936</v>
      </c>
      <c r="F2173" s="12" t="s">
        <v>3937</v>
      </c>
      <c r="G2173" s="12" t="s">
        <v>3937</v>
      </c>
      <c r="H2173" s="12" t="s">
        <v>261</v>
      </c>
      <c r="I2173" s="8" t="s">
        <v>50</v>
      </c>
      <c r="J2173" s="12" t="s">
        <v>123</v>
      </c>
      <c r="K2173" s="19" t="s">
        <v>72</v>
      </c>
      <c r="L2173" s="8" t="str">
        <f t="shared" si="66"/>
        <v>Spokane_WA</v>
      </c>
      <c r="M2173" s="9" t="str">
        <f t="shared" si="67"/>
        <v>-117.412277221679_Multimodal</v>
      </c>
      <c r="N2173" s="19" t="s">
        <v>23</v>
      </c>
      <c r="O2173" s="5">
        <v>1</v>
      </c>
      <c r="P2173" s="5"/>
      <c r="Q2173">
        <f>VLOOKUP($L2173,LocID!$B$2:$I$966, 7, FALSE)</f>
        <v>-117.41227722167901</v>
      </c>
      <c r="S2173"/>
    </row>
    <row r="2174" spans="1:19" x14ac:dyDescent="0.25">
      <c r="A2174" s="5">
        <v>1692</v>
      </c>
      <c r="B2174" s="6">
        <v>2012.6110000000001</v>
      </c>
      <c r="C2174" s="12" t="s">
        <v>110</v>
      </c>
      <c r="D2174" s="12" t="s">
        <v>3938</v>
      </c>
      <c r="E2174" s="12" t="s">
        <v>3939</v>
      </c>
      <c r="F2174" s="12" t="s">
        <v>3937</v>
      </c>
      <c r="G2174" s="12" t="s">
        <v>3937</v>
      </c>
      <c r="H2174" s="12" t="s">
        <v>261</v>
      </c>
      <c r="I2174" s="8" t="s">
        <v>50</v>
      </c>
      <c r="J2174" s="12" t="s">
        <v>123</v>
      </c>
      <c r="K2174" s="12" t="s">
        <v>52</v>
      </c>
      <c r="L2174" s="8" t="str">
        <f t="shared" si="66"/>
        <v>Spokane_WA</v>
      </c>
      <c r="M2174" s="9" t="str">
        <f t="shared" si="67"/>
        <v>-117.412277221679_Transit</v>
      </c>
      <c r="N2174" s="12" t="s">
        <v>52</v>
      </c>
      <c r="O2174" s="5"/>
      <c r="P2174" s="5"/>
      <c r="Q2174">
        <f>VLOOKUP($L2174,LocID!$B$2:$I$966, 7, FALSE)</f>
        <v>-117.41227722167901</v>
      </c>
      <c r="S2174"/>
    </row>
    <row r="2175" spans="1:19" ht="33" x14ac:dyDescent="0.25">
      <c r="A2175" s="5">
        <v>1958</v>
      </c>
      <c r="B2175" s="6">
        <v>2013.0041000000001</v>
      </c>
      <c r="C2175" s="12" t="s">
        <v>246</v>
      </c>
      <c r="D2175" s="12" t="s">
        <v>3940</v>
      </c>
      <c r="E2175" s="15" t="s">
        <v>3939</v>
      </c>
      <c r="F2175" s="15" t="s">
        <v>3937</v>
      </c>
      <c r="G2175" s="15" t="s">
        <v>3937</v>
      </c>
      <c r="H2175" s="15" t="s">
        <v>261</v>
      </c>
      <c r="I2175" s="8" t="s">
        <v>50</v>
      </c>
      <c r="J2175" s="15" t="s">
        <v>123</v>
      </c>
      <c r="K2175" s="12" t="s">
        <v>23</v>
      </c>
      <c r="L2175" s="8" t="str">
        <f t="shared" si="66"/>
        <v>Spokane_WA</v>
      </c>
      <c r="M2175" s="9" t="str">
        <f t="shared" si="67"/>
        <v>-117.412277221679_Multimodal</v>
      </c>
      <c r="N2175" s="12" t="s">
        <v>23</v>
      </c>
      <c r="O2175" s="5"/>
      <c r="P2175" s="5"/>
      <c r="Q2175">
        <f>VLOOKUP($L2175,LocID!$B$2:$I$966, 7, FALSE)</f>
        <v>-117.41227722167901</v>
      </c>
      <c r="S2175"/>
    </row>
    <row r="2176" spans="1:19" x14ac:dyDescent="0.25">
      <c r="A2176" s="5">
        <v>2269</v>
      </c>
      <c r="B2176" s="6">
        <v>2014.0133000000001</v>
      </c>
      <c r="C2176" s="8" t="s">
        <v>151</v>
      </c>
      <c r="D2176" s="8" t="s">
        <v>3941</v>
      </c>
      <c r="E2176" s="8" t="s">
        <v>3942</v>
      </c>
      <c r="F2176" s="8" t="s">
        <v>3937</v>
      </c>
      <c r="G2176" s="8" t="s">
        <v>3937</v>
      </c>
      <c r="H2176" s="8" t="s">
        <v>261</v>
      </c>
      <c r="I2176" s="8" t="s">
        <v>50</v>
      </c>
      <c r="J2176" s="8" t="s">
        <v>123</v>
      </c>
      <c r="K2176" s="8" t="s">
        <v>52</v>
      </c>
      <c r="L2176" s="8" t="str">
        <f t="shared" si="66"/>
        <v>Spokane_WA</v>
      </c>
      <c r="M2176" s="9" t="str">
        <f t="shared" si="67"/>
        <v>-117.412277221679_Transit</v>
      </c>
      <c r="N2176" s="8" t="s">
        <v>52</v>
      </c>
      <c r="O2176" s="5"/>
      <c r="P2176" s="5"/>
      <c r="Q2176">
        <f>VLOOKUP($L2176,LocID!$B$2:$I$966, 7, FALSE)</f>
        <v>-117.41227722167901</v>
      </c>
      <c r="S2176"/>
    </row>
    <row r="2177" spans="1:19" x14ac:dyDescent="0.25">
      <c r="A2177" s="5">
        <v>594</v>
      </c>
      <c r="B2177" s="6">
        <v>2008.1579999999999</v>
      </c>
      <c r="C2177" s="8" t="s">
        <v>104</v>
      </c>
      <c r="D2177" s="11" t="s">
        <v>3943</v>
      </c>
      <c r="E2177" s="8" t="s">
        <v>1103</v>
      </c>
      <c r="F2177" s="10" t="s">
        <v>3944</v>
      </c>
      <c r="G2177" s="10" t="s">
        <v>3944</v>
      </c>
      <c r="H2177" s="8" t="s">
        <v>660</v>
      </c>
      <c r="I2177" s="8" t="s">
        <v>50</v>
      </c>
      <c r="J2177" s="8" t="s">
        <v>245</v>
      </c>
      <c r="K2177" s="8" t="s">
        <v>52</v>
      </c>
      <c r="L2177" s="8" t="str">
        <f t="shared" si="66"/>
        <v>Springdale_UT</v>
      </c>
      <c r="M2177" s="9" t="str">
        <f t="shared" si="67"/>
        <v>-113.003662109375_Transit</v>
      </c>
      <c r="N2177" s="8" t="s">
        <v>52</v>
      </c>
      <c r="O2177" s="5"/>
      <c r="P2177" s="5"/>
      <c r="Q2177">
        <f>VLOOKUP($L2177,LocID!$B$2:$I$966, 7, FALSE)</f>
        <v>-113.003662109375</v>
      </c>
      <c r="S2177"/>
    </row>
    <row r="2178" spans="1:19" x14ac:dyDescent="0.25">
      <c r="A2178" s="5">
        <v>558</v>
      </c>
      <c r="B2178" s="13">
        <v>2007.4580000000001</v>
      </c>
      <c r="C2178" s="8" t="s">
        <v>104</v>
      </c>
      <c r="D2178" s="11" t="s">
        <v>3945</v>
      </c>
      <c r="E2178" s="11" t="s">
        <v>3946</v>
      </c>
      <c r="F2178" s="10" t="s">
        <v>3947</v>
      </c>
      <c r="G2178" s="10" t="s">
        <v>3947</v>
      </c>
      <c r="H2178" s="11" t="s">
        <v>208</v>
      </c>
      <c r="I2178" s="8" t="s">
        <v>50</v>
      </c>
      <c r="J2178" s="11" t="s">
        <v>61</v>
      </c>
      <c r="K2178" s="11" t="s">
        <v>98</v>
      </c>
      <c r="L2178" s="8" t="str">
        <f t="shared" ref="L2178:L2241" si="68">IF(H2178="INT", G2178&amp;"_"&amp;I2178,  G2178&amp;"_"&amp;H2178)</f>
        <v>Springfield_IL</v>
      </c>
      <c r="M2178" s="9" t="str">
        <f t="shared" ref="M2178:M2241" si="69">Q2178&amp;"_"&amp;N2178</f>
        <v>-89.6436004638671_PACT</v>
      </c>
      <c r="N2178" s="11" t="s">
        <v>98</v>
      </c>
      <c r="O2178" s="5"/>
      <c r="P2178" s="5"/>
      <c r="Q2178">
        <f>VLOOKUP($L2178,LocID!$B$2:$I$966, 7, FALSE)</f>
        <v>-89.643600463867102</v>
      </c>
      <c r="S2178"/>
    </row>
    <row r="2179" spans="1:19" x14ac:dyDescent="0.25">
      <c r="A2179" s="5">
        <v>995</v>
      </c>
      <c r="B2179" s="6">
        <v>2010.085</v>
      </c>
      <c r="C2179" s="8" t="s">
        <v>82</v>
      </c>
      <c r="D2179" s="11" t="s">
        <v>3948</v>
      </c>
      <c r="E2179" s="8" t="s">
        <v>3946</v>
      </c>
      <c r="F2179" s="10" t="s">
        <v>3947</v>
      </c>
      <c r="G2179" s="10" t="s">
        <v>3947</v>
      </c>
      <c r="H2179" s="8" t="s">
        <v>208</v>
      </c>
      <c r="I2179" s="8" t="s">
        <v>50</v>
      </c>
      <c r="J2179" s="8" t="s">
        <v>61</v>
      </c>
      <c r="K2179" s="8" t="s">
        <v>98</v>
      </c>
      <c r="L2179" s="8" t="str">
        <f t="shared" si="68"/>
        <v>Springfield_IL</v>
      </c>
      <c r="M2179" s="9" t="str">
        <f t="shared" si="69"/>
        <v>-89.6436004638671_PACT</v>
      </c>
      <c r="N2179" s="8" t="s">
        <v>98</v>
      </c>
      <c r="O2179" s="5"/>
      <c r="P2179" s="5"/>
      <c r="Q2179">
        <f>VLOOKUP($L2179,LocID!$B$2:$I$966, 7, FALSE)</f>
        <v>-89.643600463867102</v>
      </c>
      <c r="S2179"/>
    </row>
    <row r="2180" spans="1:19" ht="33" x14ac:dyDescent="0.25">
      <c r="A2180" s="5">
        <v>2480</v>
      </c>
      <c r="B2180" s="6">
        <v>2014.0934999999999</v>
      </c>
      <c r="C2180" s="19" t="s">
        <v>173</v>
      </c>
      <c r="D2180" s="17" t="s">
        <v>3949</v>
      </c>
      <c r="E2180" s="17" t="s">
        <v>3946</v>
      </c>
      <c r="F2180" s="19" t="s">
        <v>3947</v>
      </c>
      <c r="G2180" s="19" t="s">
        <v>3947</v>
      </c>
      <c r="H2180" s="19" t="s">
        <v>208</v>
      </c>
      <c r="I2180" s="8" t="s">
        <v>50</v>
      </c>
      <c r="J2180" s="19" t="s">
        <v>61</v>
      </c>
      <c r="K2180" s="12" t="s">
        <v>26</v>
      </c>
      <c r="L2180" s="8" t="str">
        <f t="shared" si="68"/>
        <v>Springfield_IL</v>
      </c>
      <c r="M2180" s="9" t="str">
        <f t="shared" si="69"/>
        <v>-89.6436004638671_Parking and TDM</v>
      </c>
      <c r="N2180" s="12" t="s">
        <v>26</v>
      </c>
      <c r="O2180" s="5"/>
      <c r="P2180" s="5"/>
      <c r="Q2180">
        <f>VLOOKUP($L2180,LocID!$B$2:$I$966, 7, FALSE)</f>
        <v>-89.643600463867102</v>
      </c>
      <c r="S2180"/>
    </row>
    <row r="2181" spans="1:19" ht="33" x14ac:dyDescent="0.25">
      <c r="A2181" s="5">
        <v>1784</v>
      </c>
      <c r="B2181" s="6">
        <v>2012.675</v>
      </c>
      <c r="C2181" s="12" t="s">
        <v>90</v>
      </c>
      <c r="D2181" s="12" t="s">
        <v>3950</v>
      </c>
      <c r="E2181" s="12" t="s">
        <v>3951</v>
      </c>
      <c r="F2181" s="12" t="s">
        <v>3947</v>
      </c>
      <c r="G2181" s="12" t="s">
        <v>3947</v>
      </c>
      <c r="H2181" s="12" t="s">
        <v>49</v>
      </c>
      <c r="I2181" s="8" t="s">
        <v>50</v>
      </c>
      <c r="J2181" s="8" t="s">
        <v>51</v>
      </c>
      <c r="K2181" s="12" t="s">
        <v>26</v>
      </c>
      <c r="L2181" s="8" t="str">
        <f t="shared" si="68"/>
        <v>Springfield_MA</v>
      </c>
      <c r="M2181" s="9" t="str">
        <f t="shared" si="69"/>
        <v>-72.5892868041992_Parking and TDM</v>
      </c>
      <c r="N2181" s="12" t="s">
        <v>26</v>
      </c>
      <c r="O2181" s="5"/>
      <c r="P2181" s="5"/>
      <c r="Q2181">
        <f>VLOOKUP($L2181,LocID!$B$2:$I$966, 7, FALSE)</f>
        <v>-72.589286804199205</v>
      </c>
      <c r="S2181"/>
    </row>
    <row r="2182" spans="1:19" x14ac:dyDescent="0.25">
      <c r="A2182" s="5">
        <v>1853</v>
      </c>
      <c r="B2182" s="6">
        <v>2012.885</v>
      </c>
      <c r="C2182" s="12" t="s">
        <v>62</v>
      </c>
      <c r="D2182" s="12" t="s">
        <v>3952</v>
      </c>
      <c r="E2182" s="12" t="s">
        <v>3953</v>
      </c>
      <c r="F2182" s="12" t="s">
        <v>3947</v>
      </c>
      <c r="G2182" s="12" t="s">
        <v>3947</v>
      </c>
      <c r="H2182" s="12" t="s">
        <v>49</v>
      </c>
      <c r="I2182" s="8" t="s">
        <v>50</v>
      </c>
      <c r="J2182" s="12" t="s">
        <v>51</v>
      </c>
      <c r="K2182" s="12" t="s">
        <v>52</v>
      </c>
      <c r="L2182" s="8" t="str">
        <f t="shared" si="68"/>
        <v>Springfield_MA</v>
      </c>
      <c r="M2182" s="9" t="str">
        <f t="shared" si="69"/>
        <v>-72.5892868041992_Transit</v>
      </c>
      <c r="N2182" s="12" t="s">
        <v>52</v>
      </c>
      <c r="O2182" s="5"/>
      <c r="P2182" s="5"/>
      <c r="Q2182">
        <f>VLOOKUP($L2182,LocID!$B$2:$I$966, 7, FALSE)</f>
        <v>-72.589286804199205</v>
      </c>
      <c r="S2182"/>
    </row>
    <row r="2183" spans="1:19" ht="33" x14ac:dyDescent="0.25">
      <c r="A2183" s="5">
        <v>1959</v>
      </c>
      <c r="B2183" s="6">
        <v>2013.0411999999999</v>
      </c>
      <c r="C2183" s="8" t="s">
        <v>246</v>
      </c>
      <c r="D2183" s="8" t="s">
        <v>3954</v>
      </c>
      <c r="E2183" s="8" t="s">
        <v>3955</v>
      </c>
      <c r="F2183" s="10" t="s">
        <v>3947</v>
      </c>
      <c r="G2183" s="10" t="s">
        <v>3947</v>
      </c>
      <c r="H2183" s="8" t="s">
        <v>49</v>
      </c>
      <c r="I2183" s="8" t="s">
        <v>50</v>
      </c>
      <c r="J2183" s="8" t="s">
        <v>51</v>
      </c>
      <c r="K2183" s="12" t="s">
        <v>23</v>
      </c>
      <c r="L2183" s="8" t="str">
        <f t="shared" si="68"/>
        <v>Springfield_MA</v>
      </c>
      <c r="M2183" s="9" t="str">
        <f t="shared" si="69"/>
        <v>-72.5892868041992_Multimodal</v>
      </c>
      <c r="N2183" s="12" t="s">
        <v>23</v>
      </c>
      <c r="O2183" s="5"/>
      <c r="P2183" s="5"/>
      <c r="Q2183">
        <f>VLOOKUP($L2183,LocID!$B$2:$I$966, 7, FALSE)</f>
        <v>-72.589286804199205</v>
      </c>
      <c r="S2183"/>
    </row>
    <row r="2184" spans="1:19" x14ac:dyDescent="0.25">
      <c r="A2184" s="5">
        <v>2007</v>
      </c>
      <c r="B2184" s="6">
        <v>2013.0463999999999</v>
      </c>
      <c r="C2184" s="8" t="s">
        <v>65</v>
      </c>
      <c r="D2184" s="8" t="s">
        <v>3956</v>
      </c>
      <c r="E2184" s="8" t="s">
        <v>3957</v>
      </c>
      <c r="F2184" s="10" t="s">
        <v>3947</v>
      </c>
      <c r="G2184" s="10" t="s">
        <v>3947</v>
      </c>
      <c r="H2184" s="8" t="s">
        <v>49</v>
      </c>
      <c r="I2184" s="8" t="s">
        <v>50</v>
      </c>
      <c r="J2184" s="8" t="s">
        <v>51</v>
      </c>
      <c r="K2184" s="12" t="s">
        <v>52</v>
      </c>
      <c r="L2184" s="8" t="str">
        <f t="shared" si="68"/>
        <v>Springfield_MA</v>
      </c>
      <c r="M2184" s="9" t="str">
        <f t="shared" si="69"/>
        <v>-72.5892868041992_Transit</v>
      </c>
      <c r="N2184" s="12" t="s">
        <v>52</v>
      </c>
      <c r="O2184" s="5"/>
      <c r="P2184" s="5"/>
      <c r="Q2184">
        <f>VLOOKUP($L2184,LocID!$B$2:$I$966, 7, FALSE)</f>
        <v>-72.589286804199205</v>
      </c>
      <c r="S2184"/>
    </row>
    <row r="2185" spans="1:19" ht="33" x14ac:dyDescent="0.25">
      <c r="A2185" s="5">
        <v>2230</v>
      </c>
      <c r="B2185" s="6">
        <v>2013.0145</v>
      </c>
      <c r="C2185" s="12" t="s">
        <v>115</v>
      </c>
      <c r="D2185" s="12" t="s">
        <v>3958</v>
      </c>
      <c r="E2185" s="15" t="s">
        <v>550</v>
      </c>
      <c r="F2185" s="15" t="s">
        <v>3947</v>
      </c>
      <c r="G2185" s="15" t="s">
        <v>3947</v>
      </c>
      <c r="H2185" s="15" t="s">
        <v>49</v>
      </c>
      <c r="I2185" s="8" t="s">
        <v>50</v>
      </c>
      <c r="J2185" s="15" t="s">
        <v>51</v>
      </c>
      <c r="K2185" s="12" t="s">
        <v>23</v>
      </c>
      <c r="L2185" s="8" t="str">
        <f t="shared" si="68"/>
        <v>Springfield_MA</v>
      </c>
      <c r="M2185" s="9" t="str">
        <f t="shared" si="69"/>
        <v>-72.5892868041992_Multimodal</v>
      </c>
      <c r="N2185" s="12" t="s">
        <v>23</v>
      </c>
      <c r="O2185" s="5"/>
      <c r="P2185" s="5"/>
      <c r="Q2185">
        <f>VLOOKUP($L2185,LocID!$B$2:$I$966, 7, FALSE)</f>
        <v>-72.589286804199205</v>
      </c>
      <c r="S2185"/>
    </row>
    <row r="2186" spans="1:19" x14ac:dyDescent="0.25">
      <c r="A2186" s="5">
        <v>2302</v>
      </c>
      <c r="B2186" s="6">
        <v>2013.1178</v>
      </c>
      <c r="C2186" s="8" t="s">
        <v>151</v>
      </c>
      <c r="D2186" s="8" t="s">
        <v>3959</v>
      </c>
      <c r="E2186" s="8" t="s">
        <v>3953</v>
      </c>
      <c r="F2186" s="8" t="s">
        <v>3947</v>
      </c>
      <c r="G2186" s="8" t="s">
        <v>3947</v>
      </c>
      <c r="H2186" s="8" t="s">
        <v>49</v>
      </c>
      <c r="I2186" s="8" t="s">
        <v>50</v>
      </c>
      <c r="J2186" s="8" t="s">
        <v>51</v>
      </c>
      <c r="K2186" s="12" t="s">
        <v>98</v>
      </c>
      <c r="L2186" s="8" t="str">
        <f t="shared" si="68"/>
        <v>Springfield_MA</v>
      </c>
      <c r="M2186" s="9" t="str">
        <f t="shared" si="69"/>
        <v>-72.5892868041992_PACT</v>
      </c>
      <c r="N2186" s="12" t="s">
        <v>98</v>
      </c>
      <c r="O2186" s="5"/>
      <c r="P2186" s="8" t="s">
        <v>3960</v>
      </c>
      <c r="Q2186">
        <f>VLOOKUP($L2186,LocID!$B$2:$I$966, 7, FALSE)</f>
        <v>-72.589286804199205</v>
      </c>
      <c r="S2186"/>
    </row>
    <row r="2187" spans="1:19" ht="33" x14ac:dyDescent="0.25">
      <c r="A2187" s="5">
        <v>644</v>
      </c>
      <c r="B2187" s="6">
        <v>2008.2380000000001</v>
      </c>
      <c r="C2187" s="8" t="s">
        <v>29</v>
      </c>
      <c r="D2187" s="11" t="s">
        <v>3961</v>
      </c>
      <c r="E2187" s="8" t="s">
        <v>3962</v>
      </c>
      <c r="F2187" s="10" t="s">
        <v>3963</v>
      </c>
      <c r="G2187" s="10" t="s">
        <v>3963</v>
      </c>
      <c r="H2187" s="8" t="s">
        <v>320</v>
      </c>
      <c r="I2187" s="8" t="s">
        <v>50</v>
      </c>
      <c r="J2187" s="8" t="s">
        <v>51</v>
      </c>
      <c r="K2187" s="8" t="s">
        <v>23</v>
      </c>
      <c r="L2187" s="8" t="str">
        <f t="shared" si="68"/>
        <v>Springvale_ME</v>
      </c>
      <c r="M2187" s="9" t="str">
        <f t="shared" si="69"/>
        <v>-70.7979583740234_Multimodal</v>
      </c>
      <c r="N2187" s="8" t="s">
        <v>23</v>
      </c>
      <c r="O2187" s="5"/>
      <c r="P2187" s="5"/>
      <c r="Q2187">
        <f>VLOOKUP($L2187,LocID!$B$2:$I$966, 7, FALSE)</f>
        <v>-70.797958374023395</v>
      </c>
      <c r="S2187"/>
    </row>
    <row r="2188" spans="1:19" x14ac:dyDescent="0.25">
      <c r="A2188" s="5">
        <v>2212</v>
      </c>
      <c r="B2188" s="6">
        <v>2014.0025000000001</v>
      </c>
      <c r="C2188" s="8" t="s">
        <v>115</v>
      </c>
      <c r="D2188" s="8" t="s">
        <v>3964</v>
      </c>
      <c r="E2188" s="8" t="s">
        <v>1353</v>
      </c>
      <c r="F2188" s="8" t="s">
        <v>3965</v>
      </c>
      <c r="G2188" s="8" t="s">
        <v>3965</v>
      </c>
      <c r="H2188" s="8" t="s">
        <v>208</v>
      </c>
      <c r="I2188" s="8" t="s">
        <v>50</v>
      </c>
      <c r="J2188" s="8" t="s">
        <v>61</v>
      </c>
      <c r="K2188" s="8" t="s">
        <v>98</v>
      </c>
      <c r="L2188" s="8" t="str">
        <f t="shared" si="68"/>
        <v>St. Charles_IL</v>
      </c>
      <c r="M2188" s="9" t="str">
        <f t="shared" si="69"/>
        <v>-88.3128433227539_PACT</v>
      </c>
      <c r="N2188" s="8" t="s">
        <v>98</v>
      </c>
      <c r="O2188" s="5"/>
      <c r="P2188" s="5"/>
      <c r="Q2188">
        <f>VLOOKUP($L2188,LocID!$B$2:$I$966, 7, FALSE)</f>
        <v>-88.312843322753906</v>
      </c>
      <c r="S2188"/>
    </row>
    <row r="2189" spans="1:19" x14ac:dyDescent="0.25">
      <c r="A2189" s="5">
        <v>276</v>
      </c>
      <c r="B2189" s="6">
        <v>2015.1212</v>
      </c>
      <c r="C2189" s="9" t="s">
        <v>138</v>
      </c>
      <c r="D2189" s="17" t="s">
        <v>3966</v>
      </c>
      <c r="E2189" s="17" t="s">
        <v>3967</v>
      </c>
      <c r="F2189" s="9" t="s">
        <v>3968</v>
      </c>
      <c r="G2189" s="9" t="s">
        <v>3968</v>
      </c>
      <c r="H2189" s="9" t="s">
        <v>660</v>
      </c>
      <c r="I2189" s="8" t="s">
        <v>50</v>
      </c>
      <c r="J2189" s="9" t="s">
        <v>245</v>
      </c>
      <c r="K2189" s="9" t="s">
        <v>52</v>
      </c>
      <c r="L2189" s="8" t="str">
        <f t="shared" si="68"/>
        <v>St. George_UT</v>
      </c>
      <c r="M2189" s="9" t="str">
        <f t="shared" si="69"/>
        <v>-113.583297729492_Transit</v>
      </c>
      <c r="N2189" s="9" t="s">
        <v>52</v>
      </c>
      <c r="O2189" s="5"/>
      <c r="P2189" s="5"/>
      <c r="Q2189">
        <f>VLOOKUP($L2189,LocID!$B$2:$I$966, 7, FALSE)</f>
        <v>-113.583297729492</v>
      </c>
      <c r="S2189"/>
    </row>
    <row r="2190" spans="1:19" x14ac:dyDescent="0.25">
      <c r="A2190" s="5">
        <v>1938</v>
      </c>
      <c r="B2190" s="6">
        <v>2013.0309999999999</v>
      </c>
      <c r="C2190" s="8" t="s">
        <v>246</v>
      </c>
      <c r="D2190" s="8" t="s">
        <v>3969</v>
      </c>
      <c r="E2190" s="8" t="s">
        <v>3970</v>
      </c>
      <c r="F2190" s="10" t="s">
        <v>3971</v>
      </c>
      <c r="G2190" s="10" t="s">
        <v>3971</v>
      </c>
      <c r="H2190" s="8" t="s">
        <v>732</v>
      </c>
      <c r="I2190" s="8" t="s">
        <v>50</v>
      </c>
      <c r="J2190" s="8" t="s">
        <v>51</v>
      </c>
      <c r="K2190" s="12" t="s">
        <v>52</v>
      </c>
      <c r="L2190" s="8" t="str">
        <f t="shared" si="68"/>
        <v>St. Johnsbury_VT</v>
      </c>
      <c r="M2190" s="9" t="str">
        <f t="shared" si="69"/>
        <v>-72.0207824707031_Transit</v>
      </c>
      <c r="N2190" s="12" t="s">
        <v>52</v>
      </c>
      <c r="O2190" s="5"/>
      <c r="P2190" s="5"/>
      <c r="Q2190">
        <f>VLOOKUP($L2190,LocID!$B$2:$I$966, 7, FALSE)</f>
        <v>-72.020782470703097</v>
      </c>
      <c r="S2190"/>
    </row>
    <row r="2191" spans="1:19" ht="33" x14ac:dyDescent="0.25">
      <c r="A2191" s="5">
        <v>743</v>
      </c>
      <c r="B2191" s="6">
        <v>2009.0550000000001</v>
      </c>
      <c r="C2191" s="8" t="s">
        <v>37</v>
      </c>
      <c r="D2191" s="11" t="s">
        <v>3972</v>
      </c>
      <c r="E2191" s="8" t="s">
        <v>3973</v>
      </c>
      <c r="F2191" s="10" t="s">
        <v>3974</v>
      </c>
      <c r="G2191" s="10" t="s">
        <v>3974</v>
      </c>
      <c r="H2191" s="8" t="s">
        <v>673</v>
      </c>
      <c r="I2191" s="8" t="s">
        <v>50</v>
      </c>
      <c r="J2191" s="8" t="s">
        <v>61</v>
      </c>
      <c r="K2191" s="8" t="s">
        <v>23</v>
      </c>
      <c r="L2191" s="8" t="str">
        <f t="shared" si="68"/>
        <v>St. Louis_MO</v>
      </c>
      <c r="M2191" s="9" t="str">
        <f t="shared" si="69"/>
        <v>-90.1995620727539_Multimodal</v>
      </c>
      <c r="N2191" s="8" t="s">
        <v>23</v>
      </c>
      <c r="O2191" s="5"/>
      <c r="P2191" s="5"/>
      <c r="Q2191">
        <f>VLOOKUP($L2191,LocID!$B$2:$I$966, 7, FALSE)</f>
        <v>-90.199562072753906</v>
      </c>
      <c r="S2191"/>
    </row>
    <row r="2192" spans="1:19" ht="33" x14ac:dyDescent="0.25">
      <c r="A2192" s="5">
        <v>799</v>
      </c>
      <c r="B2192" s="6">
        <v>2008.4590000000001</v>
      </c>
      <c r="C2192" s="8" t="s">
        <v>39</v>
      </c>
      <c r="D2192" s="11" t="s">
        <v>3975</v>
      </c>
      <c r="E2192" s="8" t="s">
        <v>3973</v>
      </c>
      <c r="F2192" s="10" t="s">
        <v>3974</v>
      </c>
      <c r="G2192" s="10" t="s">
        <v>3974</v>
      </c>
      <c r="H2192" s="8" t="s">
        <v>673</v>
      </c>
      <c r="I2192" s="8" t="s">
        <v>50</v>
      </c>
      <c r="J2192" s="8" t="s">
        <v>61</v>
      </c>
      <c r="K2192" s="8" t="s">
        <v>23</v>
      </c>
      <c r="L2192" s="8" t="str">
        <f t="shared" si="68"/>
        <v>St. Louis_MO</v>
      </c>
      <c r="M2192" s="9" t="str">
        <f t="shared" si="69"/>
        <v>-90.1995620727539_Multimodal</v>
      </c>
      <c r="N2192" s="8" t="s">
        <v>23</v>
      </c>
      <c r="O2192" s="5"/>
      <c r="P2192" s="5"/>
      <c r="Q2192">
        <f>VLOOKUP($L2192,LocID!$B$2:$I$966, 7, FALSE)</f>
        <v>-90.199562072753906</v>
      </c>
      <c r="S2192"/>
    </row>
    <row r="2193" spans="1:19" ht="33" x14ac:dyDescent="0.25">
      <c r="A2193" s="5">
        <v>1451</v>
      </c>
      <c r="B2193" s="6">
        <v>2011.664</v>
      </c>
      <c r="C2193" s="8" t="s">
        <v>233</v>
      </c>
      <c r="D2193" s="8" t="s">
        <v>3976</v>
      </c>
      <c r="E2193" s="8" t="s">
        <v>3973</v>
      </c>
      <c r="F2193" s="10" t="s">
        <v>3974</v>
      </c>
      <c r="G2193" s="10" t="s">
        <v>3974</v>
      </c>
      <c r="H2193" s="8" t="s">
        <v>673</v>
      </c>
      <c r="I2193" s="8" t="s">
        <v>50</v>
      </c>
      <c r="J2193" s="8" t="s">
        <v>61</v>
      </c>
      <c r="K2193" s="8" t="s">
        <v>23</v>
      </c>
      <c r="L2193" s="8" t="str">
        <f t="shared" si="68"/>
        <v>St. Louis_MO</v>
      </c>
      <c r="M2193" s="9" t="str">
        <f t="shared" si="69"/>
        <v>-90.1995620727539_Multimodal</v>
      </c>
      <c r="N2193" s="8" t="s">
        <v>23</v>
      </c>
      <c r="O2193" s="5"/>
      <c r="P2193" s="5"/>
      <c r="Q2193">
        <f>VLOOKUP($L2193,LocID!$B$2:$I$966, 7, FALSE)</f>
        <v>-90.199562072753906</v>
      </c>
      <c r="S2193"/>
    </row>
    <row r="2194" spans="1:19" ht="33" x14ac:dyDescent="0.25">
      <c r="A2194" s="5">
        <v>1568</v>
      </c>
      <c r="B2194" s="6">
        <v>2012.249</v>
      </c>
      <c r="C2194" s="8" t="s">
        <v>87</v>
      </c>
      <c r="D2194" s="8" t="s">
        <v>3977</v>
      </c>
      <c r="E2194" s="8" t="s">
        <v>3978</v>
      </c>
      <c r="F2194" s="10" t="s">
        <v>3974</v>
      </c>
      <c r="G2194" s="10" t="s">
        <v>3974</v>
      </c>
      <c r="H2194" s="8" t="s">
        <v>673</v>
      </c>
      <c r="I2194" s="8" t="s">
        <v>50</v>
      </c>
      <c r="J2194" s="10" t="s">
        <v>61</v>
      </c>
      <c r="K2194" s="10" t="s">
        <v>26</v>
      </c>
      <c r="L2194" s="8" t="str">
        <f t="shared" si="68"/>
        <v>St. Louis_MO</v>
      </c>
      <c r="M2194" s="9" t="str">
        <f t="shared" si="69"/>
        <v>-90.1995620727539_Parking and TDM</v>
      </c>
      <c r="N2194" s="10" t="s">
        <v>26</v>
      </c>
      <c r="O2194" s="5"/>
      <c r="P2194" s="5"/>
      <c r="Q2194">
        <f>VLOOKUP($L2194,LocID!$B$2:$I$966, 7, FALSE)</f>
        <v>-90.199562072753906</v>
      </c>
      <c r="S2194"/>
    </row>
    <row r="2195" spans="1:19" x14ac:dyDescent="0.25">
      <c r="A2195" s="5">
        <v>1642</v>
      </c>
      <c r="B2195" s="6">
        <v>2012.2660000000001</v>
      </c>
      <c r="C2195" s="10" t="s">
        <v>110</v>
      </c>
      <c r="D2195" s="10" t="s">
        <v>3979</v>
      </c>
      <c r="E2195" s="10" t="s">
        <v>3980</v>
      </c>
      <c r="F2195" s="10" t="s">
        <v>3974</v>
      </c>
      <c r="G2195" s="10" t="s">
        <v>3974</v>
      </c>
      <c r="H2195" s="10" t="s">
        <v>673</v>
      </c>
      <c r="I2195" s="8" t="s">
        <v>50</v>
      </c>
      <c r="J2195" s="10" t="s">
        <v>61</v>
      </c>
      <c r="K2195" s="10" t="s">
        <v>52</v>
      </c>
      <c r="L2195" s="8" t="str">
        <f t="shared" si="68"/>
        <v>St. Louis_MO</v>
      </c>
      <c r="M2195" s="9" t="str">
        <f t="shared" si="69"/>
        <v>-90.1995620727539_Transit</v>
      </c>
      <c r="N2195" s="10" t="s">
        <v>52</v>
      </c>
      <c r="O2195" s="5"/>
      <c r="P2195" s="5"/>
      <c r="Q2195">
        <f>VLOOKUP($L2195,LocID!$B$2:$I$966, 7, FALSE)</f>
        <v>-90.199562072753906</v>
      </c>
      <c r="S2195"/>
    </row>
    <row r="2196" spans="1:19" ht="33" x14ac:dyDescent="0.25">
      <c r="A2196" s="5">
        <v>1785</v>
      </c>
      <c r="B2196" s="6">
        <v>2012.597</v>
      </c>
      <c r="C2196" s="12" t="s">
        <v>90</v>
      </c>
      <c r="D2196" s="12" t="s">
        <v>3981</v>
      </c>
      <c r="E2196" s="12" t="s">
        <v>3973</v>
      </c>
      <c r="F2196" s="12" t="s">
        <v>3974</v>
      </c>
      <c r="G2196" s="12" t="s">
        <v>3974</v>
      </c>
      <c r="H2196" s="12" t="s">
        <v>673</v>
      </c>
      <c r="I2196" s="8" t="s">
        <v>50</v>
      </c>
      <c r="J2196" s="12" t="s">
        <v>61</v>
      </c>
      <c r="K2196" s="12" t="s">
        <v>23</v>
      </c>
      <c r="L2196" s="8" t="str">
        <f t="shared" si="68"/>
        <v>St. Louis_MO</v>
      </c>
      <c r="M2196" s="9" t="str">
        <f t="shared" si="69"/>
        <v>-90.1995620727539_Multimodal</v>
      </c>
      <c r="N2196" s="12" t="s">
        <v>23</v>
      </c>
      <c r="O2196" s="5"/>
      <c r="P2196" s="5"/>
      <c r="Q2196">
        <f>VLOOKUP($L2196,LocID!$B$2:$I$966, 7, FALSE)</f>
        <v>-90.199562072753906</v>
      </c>
      <c r="S2196"/>
    </row>
    <row r="2197" spans="1:19" ht="33" x14ac:dyDescent="0.25">
      <c r="A2197" s="5">
        <v>436</v>
      </c>
      <c r="B2197" s="6">
        <v>2006.45</v>
      </c>
      <c r="C2197" s="8">
        <v>2007</v>
      </c>
      <c r="D2197" s="8" t="s">
        <v>3982</v>
      </c>
      <c r="E2197" s="8" t="s">
        <v>3983</v>
      </c>
      <c r="F2197" s="10" t="s">
        <v>3168</v>
      </c>
      <c r="G2197" s="10" t="s">
        <v>3168</v>
      </c>
      <c r="H2197" s="8" t="s">
        <v>198</v>
      </c>
      <c r="I2197" s="8" t="s">
        <v>50</v>
      </c>
      <c r="J2197" s="10" t="s">
        <v>61</v>
      </c>
      <c r="K2197" s="8" t="s">
        <v>26</v>
      </c>
      <c r="L2197" s="8" t="str">
        <f t="shared" si="68"/>
        <v>St. Paul_MN</v>
      </c>
      <c r="M2197" s="9" t="str">
        <f t="shared" si="69"/>
        <v>-93.0933227539062_Parking and TDM</v>
      </c>
      <c r="N2197" s="8" t="s">
        <v>26</v>
      </c>
      <c r="O2197" s="5"/>
      <c r="P2197" s="5"/>
      <c r="Q2197">
        <f>VLOOKUP($L2197,LocID!$B$2:$I$966, 7, FALSE)</f>
        <v>-93.093322753906193</v>
      </c>
      <c r="S2197"/>
    </row>
    <row r="2198" spans="1:19" x14ac:dyDescent="0.25">
      <c r="A2198" s="5">
        <v>832</v>
      </c>
      <c r="B2198" s="6">
        <v>2009.2090000000001</v>
      </c>
      <c r="C2198" s="8" t="s">
        <v>41</v>
      </c>
      <c r="D2198" s="11" t="s">
        <v>3984</v>
      </c>
      <c r="E2198" s="8" t="s">
        <v>3983</v>
      </c>
      <c r="F2198" s="10" t="s">
        <v>3168</v>
      </c>
      <c r="G2198" s="10" t="s">
        <v>3168</v>
      </c>
      <c r="H2198" s="8" t="s">
        <v>198</v>
      </c>
      <c r="I2198" s="8" t="s">
        <v>50</v>
      </c>
      <c r="J2198" s="8" t="s">
        <v>61</v>
      </c>
      <c r="K2198" s="8" t="s">
        <v>52</v>
      </c>
      <c r="L2198" s="8" t="str">
        <f t="shared" si="68"/>
        <v>St. Paul_MN</v>
      </c>
      <c r="M2198" s="9" t="str">
        <f t="shared" si="69"/>
        <v>-93.0933227539062_Transit</v>
      </c>
      <c r="N2198" s="8" t="s">
        <v>52</v>
      </c>
      <c r="O2198" s="5"/>
      <c r="P2198" s="5"/>
      <c r="Q2198">
        <f>VLOOKUP($L2198,LocID!$B$2:$I$966, 7, FALSE)</f>
        <v>-93.093322753906193</v>
      </c>
      <c r="S2198"/>
    </row>
    <row r="2199" spans="1:19" x14ac:dyDescent="0.25">
      <c r="A2199" s="5">
        <v>1230</v>
      </c>
      <c r="B2199" s="6">
        <v>2011.2</v>
      </c>
      <c r="C2199" s="8" t="s">
        <v>85</v>
      </c>
      <c r="D2199" s="11" t="s">
        <v>3985</v>
      </c>
      <c r="E2199" s="8" t="s">
        <v>3986</v>
      </c>
      <c r="F2199" s="10" t="s">
        <v>3168</v>
      </c>
      <c r="G2199" s="10" t="s">
        <v>3168</v>
      </c>
      <c r="H2199" s="8" t="s">
        <v>198</v>
      </c>
      <c r="I2199" s="8" t="s">
        <v>50</v>
      </c>
      <c r="J2199" s="8" t="s">
        <v>61</v>
      </c>
      <c r="K2199" s="8" t="s">
        <v>52</v>
      </c>
      <c r="L2199" s="8" t="str">
        <f t="shared" si="68"/>
        <v>St. Paul_MN</v>
      </c>
      <c r="M2199" s="9" t="str">
        <f t="shared" si="69"/>
        <v>-93.0933227539062_Transit</v>
      </c>
      <c r="N2199" s="8" t="s">
        <v>52</v>
      </c>
      <c r="O2199" s="5"/>
      <c r="P2199" s="5"/>
      <c r="Q2199">
        <f>VLOOKUP($L2199,LocID!$B$2:$I$966, 7, FALSE)</f>
        <v>-93.093322753906193</v>
      </c>
      <c r="S2199"/>
    </row>
    <row r="2200" spans="1:19" ht="33" x14ac:dyDescent="0.25">
      <c r="A2200" s="5">
        <v>1387</v>
      </c>
      <c r="B2200" s="6">
        <v>2011.4159999999999</v>
      </c>
      <c r="C2200" s="8" t="s">
        <v>409</v>
      </c>
      <c r="D2200" s="11" t="s">
        <v>3987</v>
      </c>
      <c r="E2200" s="8" t="s">
        <v>3988</v>
      </c>
      <c r="F2200" s="10" t="s">
        <v>3168</v>
      </c>
      <c r="G2200" s="10" t="s">
        <v>3168</v>
      </c>
      <c r="H2200" s="8" t="s">
        <v>198</v>
      </c>
      <c r="I2200" s="8" t="s">
        <v>50</v>
      </c>
      <c r="J2200" s="8" t="s">
        <v>61</v>
      </c>
      <c r="K2200" s="8" t="s">
        <v>23</v>
      </c>
      <c r="L2200" s="8" t="str">
        <f t="shared" si="68"/>
        <v>St. Paul_MN</v>
      </c>
      <c r="M2200" s="9" t="str">
        <f t="shared" si="69"/>
        <v>-93.0933227539062_Multimodal</v>
      </c>
      <c r="N2200" s="8" t="s">
        <v>23</v>
      </c>
      <c r="O2200" s="5"/>
      <c r="P2200" s="5"/>
      <c r="Q2200">
        <f>VLOOKUP($L2200,LocID!$B$2:$I$966, 7, FALSE)</f>
        <v>-93.093322753906193</v>
      </c>
      <c r="S2200"/>
    </row>
    <row r="2201" spans="1:19" x14ac:dyDescent="0.25">
      <c r="A2201" s="5">
        <v>1501</v>
      </c>
      <c r="B2201" s="6">
        <v>2011.7739999999999</v>
      </c>
      <c r="C2201" s="8" t="s">
        <v>147</v>
      </c>
      <c r="D2201" s="11" t="s">
        <v>3989</v>
      </c>
      <c r="E2201" s="8" t="s">
        <v>3990</v>
      </c>
      <c r="F2201" s="10" t="s">
        <v>3168</v>
      </c>
      <c r="G2201" s="10" t="s">
        <v>3168</v>
      </c>
      <c r="H2201" s="8" t="s">
        <v>198</v>
      </c>
      <c r="I2201" s="8" t="s">
        <v>50</v>
      </c>
      <c r="J2201" s="8" t="s">
        <v>61</v>
      </c>
      <c r="K2201" s="8" t="s">
        <v>52</v>
      </c>
      <c r="L2201" s="8" t="str">
        <f t="shared" si="68"/>
        <v>St. Paul_MN</v>
      </c>
      <c r="M2201" s="9" t="str">
        <f t="shared" si="69"/>
        <v>-93.0933227539062_Transit</v>
      </c>
      <c r="N2201" s="8" t="s">
        <v>52</v>
      </c>
      <c r="O2201" s="5"/>
      <c r="P2201" s="5"/>
      <c r="Q2201">
        <f>VLOOKUP($L2201,LocID!$B$2:$I$966, 7, FALSE)</f>
        <v>-93.093322753906193</v>
      </c>
      <c r="S2201"/>
    </row>
    <row r="2202" spans="1:19" x14ac:dyDescent="0.25">
      <c r="A2202" s="5">
        <v>2180</v>
      </c>
      <c r="B2202" s="6">
        <v>2013.1092000000001</v>
      </c>
      <c r="C2202" s="19" t="s">
        <v>115</v>
      </c>
      <c r="D2202" s="20" t="s">
        <v>3991</v>
      </c>
      <c r="E2202" s="20" t="s">
        <v>3986</v>
      </c>
      <c r="F2202" s="20" t="s">
        <v>3168</v>
      </c>
      <c r="G2202" s="20" t="s">
        <v>3168</v>
      </c>
      <c r="H2202" s="20" t="s">
        <v>198</v>
      </c>
      <c r="I2202" s="8" t="s">
        <v>50</v>
      </c>
      <c r="J2202" s="20" t="s">
        <v>61</v>
      </c>
      <c r="K2202" s="12" t="s">
        <v>52</v>
      </c>
      <c r="L2202" s="8" t="str">
        <f t="shared" si="68"/>
        <v>St. Paul_MN</v>
      </c>
      <c r="M2202" s="9" t="str">
        <f t="shared" si="69"/>
        <v>-93.0933227539062_Transit</v>
      </c>
      <c r="N2202" s="12" t="s">
        <v>52</v>
      </c>
      <c r="O2202" s="5"/>
      <c r="P2202" s="5"/>
      <c r="Q2202">
        <f>VLOOKUP($L2202,LocID!$B$2:$I$966, 7, FALSE)</f>
        <v>-93.093322753906193</v>
      </c>
      <c r="S2202"/>
    </row>
    <row r="2203" spans="1:19" x14ac:dyDescent="0.25">
      <c r="A2203" s="5">
        <v>2421</v>
      </c>
      <c r="B2203" s="6">
        <v>2014.0769</v>
      </c>
      <c r="C2203" s="19" t="s">
        <v>92</v>
      </c>
      <c r="D2203" s="17" t="s">
        <v>3992</v>
      </c>
      <c r="E2203" s="17" t="s">
        <v>3986</v>
      </c>
      <c r="F2203" s="19" t="s">
        <v>3168</v>
      </c>
      <c r="G2203" s="19" t="s">
        <v>3168</v>
      </c>
      <c r="H2203" s="19" t="s">
        <v>198</v>
      </c>
      <c r="I2203" s="8" t="s">
        <v>50</v>
      </c>
      <c r="J2203" s="19" t="s">
        <v>61</v>
      </c>
      <c r="K2203" s="12" t="s">
        <v>52</v>
      </c>
      <c r="L2203" s="8" t="str">
        <f t="shared" si="68"/>
        <v>St. Paul_MN</v>
      </c>
      <c r="M2203" s="9" t="str">
        <f t="shared" si="69"/>
        <v>-93.0933227539062_Transit</v>
      </c>
      <c r="N2203" s="12" t="s">
        <v>52</v>
      </c>
      <c r="O2203" s="5"/>
      <c r="P2203" s="5"/>
      <c r="Q2203">
        <f>VLOOKUP($L2203,LocID!$B$2:$I$966, 7, FALSE)</f>
        <v>-93.093322753906193</v>
      </c>
      <c r="S2203"/>
    </row>
    <row r="2204" spans="1:19" x14ac:dyDescent="0.25">
      <c r="A2204" s="5">
        <v>2547</v>
      </c>
      <c r="B2204" s="6">
        <v>2014.1045999999999</v>
      </c>
      <c r="C2204" s="19" t="s">
        <v>173</v>
      </c>
      <c r="D2204" s="17" t="s">
        <v>3993</v>
      </c>
      <c r="E2204" s="17" t="s">
        <v>3986</v>
      </c>
      <c r="F2204" s="19" t="s">
        <v>3168</v>
      </c>
      <c r="G2204" s="19" t="s">
        <v>3168</v>
      </c>
      <c r="H2204" s="19" t="s">
        <v>198</v>
      </c>
      <c r="I2204" s="8" t="s">
        <v>50</v>
      </c>
      <c r="J2204" s="19" t="s">
        <v>61</v>
      </c>
      <c r="K2204" s="12" t="s">
        <v>98</v>
      </c>
      <c r="L2204" s="8" t="str">
        <f t="shared" si="68"/>
        <v>St. Paul_MN</v>
      </c>
      <c r="M2204" s="9" t="str">
        <f t="shared" si="69"/>
        <v>-93.0933227539062_PACT</v>
      </c>
      <c r="N2204" s="12" t="s">
        <v>98</v>
      </c>
      <c r="O2204" s="5"/>
      <c r="P2204" s="5"/>
      <c r="Q2204">
        <f>VLOOKUP($L2204,LocID!$B$2:$I$966, 7, FALSE)</f>
        <v>-93.093322753906193</v>
      </c>
      <c r="S2204"/>
    </row>
    <row r="2205" spans="1:19" x14ac:dyDescent="0.25">
      <c r="A2205" s="5">
        <v>97</v>
      </c>
      <c r="B2205" s="6">
        <v>2015.008</v>
      </c>
      <c r="C2205" s="9" t="s">
        <v>138</v>
      </c>
      <c r="D2205" s="19" t="s">
        <v>3994</v>
      </c>
      <c r="E2205" s="19" t="s">
        <v>3986</v>
      </c>
      <c r="F2205" s="19" t="s">
        <v>3168</v>
      </c>
      <c r="G2205" s="19" t="s">
        <v>3168</v>
      </c>
      <c r="H2205" s="19" t="s">
        <v>198</v>
      </c>
      <c r="I2205" s="8" t="s">
        <v>50</v>
      </c>
      <c r="J2205" s="19" t="s">
        <v>61</v>
      </c>
      <c r="K2205" s="19" t="s">
        <v>52</v>
      </c>
      <c r="L2205" s="8" t="str">
        <f t="shared" si="68"/>
        <v>St. Paul_MN</v>
      </c>
      <c r="M2205" s="9" t="str">
        <f t="shared" si="69"/>
        <v>-93.0933227539062_Transit</v>
      </c>
      <c r="N2205" s="19" t="s">
        <v>52</v>
      </c>
      <c r="O2205" s="5"/>
      <c r="P2205" s="5"/>
      <c r="Q2205">
        <f>VLOOKUP($L2205,LocID!$B$2:$I$966, 7, FALSE)</f>
        <v>-93.093322753906193</v>
      </c>
      <c r="S2205"/>
    </row>
    <row r="2206" spans="1:19" ht="33" x14ac:dyDescent="0.25">
      <c r="A2206" s="5">
        <v>229</v>
      </c>
      <c r="B2206" s="6">
        <v>2015.0913</v>
      </c>
      <c r="C2206" s="9" t="s">
        <v>138</v>
      </c>
      <c r="D2206" s="17" t="s">
        <v>3995</v>
      </c>
      <c r="E2206" s="17" t="s">
        <v>3983</v>
      </c>
      <c r="F2206" s="9" t="s">
        <v>3168</v>
      </c>
      <c r="G2206" s="9" t="s">
        <v>3168</v>
      </c>
      <c r="H2206" s="9" t="s">
        <v>198</v>
      </c>
      <c r="I2206" s="8" t="s">
        <v>50</v>
      </c>
      <c r="J2206" s="9" t="s">
        <v>61</v>
      </c>
      <c r="K2206" s="9" t="s">
        <v>26</v>
      </c>
      <c r="L2206" s="8" t="str">
        <f t="shared" si="68"/>
        <v>St. Paul_MN</v>
      </c>
      <c r="M2206" s="9" t="str">
        <f t="shared" si="69"/>
        <v>-93.0933227539062_Parking and TDM</v>
      </c>
      <c r="N2206" s="9" t="s">
        <v>26</v>
      </c>
      <c r="O2206" s="5"/>
      <c r="P2206" s="5"/>
      <c r="Q2206">
        <f>VLOOKUP($L2206,LocID!$B$2:$I$966, 7, FALSE)</f>
        <v>-93.093322753906193</v>
      </c>
      <c r="S2206"/>
    </row>
    <row r="2207" spans="1:19" ht="33" x14ac:dyDescent="0.25">
      <c r="A2207" s="5">
        <v>920</v>
      </c>
      <c r="B2207" s="6">
        <v>2009.4459999999999</v>
      </c>
      <c r="C2207" s="8" t="s">
        <v>56</v>
      </c>
      <c r="D2207" s="11" t="s">
        <v>3996</v>
      </c>
      <c r="E2207" s="8" t="s">
        <v>3997</v>
      </c>
      <c r="F2207" s="10" t="s">
        <v>3998</v>
      </c>
      <c r="G2207" s="10" t="s">
        <v>3998</v>
      </c>
      <c r="H2207" s="8" t="s">
        <v>1475</v>
      </c>
      <c r="I2207" s="8" t="s">
        <v>50</v>
      </c>
      <c r="J2207" s="8" t="s">
        <v>245</v>
      </c>
      <c r="K2207" s="8" t="s">
        <v>26</v>
      </c>
      <c r="L2207" s="8" t="str">
        <f t="shared" si="68"/>
        <v>Stateline_NV</v>
      </c>
      <c r="M2207" s="9" t="str">
        <f t="shared" si="69"/>
        <v>-119.940551757812_Parking and TDM</v>
      </c>
      <c r="N2207" s="8" t="s">
        <v>26</v>
      </c>
      <c r="O2207" s="5"/>
      <c r="P2207" s="5"/>
      <c r="Q2207">
        <f>VLOOKUP($L2207,LocID!$B$2:$I$966, 7, FALSE)</f>
        <v>-119.940551757812</v>
      </c>
      <c r="S2207"/>
    </row>
    <row r="2208" spans="1:19" ht="33" x14ac:dyDescent="0.25">
      <c r="A2208" s="5">
        <v>1158</v>
      </c>
      <c r="B2208" s="6">
        <v>2011.002</v>
      </c>
      <c r="C2208" s="8" t="s">
        <v>274</v>
      </c>
      <c r="D2208" s="11" t="s">
        <v>3999</v>
      </c>
      <c r="E2208" s="8" t="s">
        <v>3997</v>
      </c>
      <c r="F2208" s="10" t="s">
        <v>3998</v>
      </c>
      <c r="G2208" s="10" t="s">
        <v>3998</v>
      </c>
      <c r="H2208" s="8" t="s">
        <v>1475</v>
      </c>
      <c r="I2208" s="8" t="s">
        <v>50</v>
      </c>
      <c r="J2208" s="8" t="s">
        <v>245</v>
      </c>
      <c r="K2208" s="8" t="s">
        <v>23</v>
      </c>
      <c r="L2208" s="8" t="str">
        <f t="shared" si="68"/>
        <v>Stateline_NV</v>
      </c>
      <c r="M2208" s="9" t="str">
        <f t="shared" si="69"/>
        <v>-119.940551757812_Multimodal</v>
      </c>
      <c r="N2208" s="8" t="s">
        <v>23</v>
      </c>
      <c r="O2208" s="5"/>
      <c r="P2208" s="5"/>
      <c r="Q2208">
        <f>VLOOKUP($L2208,LocID!$B$2:$I$966, 7, FALSE)</f>
        <v>-119.940551757812</v>
      </c>
      <c r="S2208"/>
    </row>
    <row r="2209" spans="1:19" ht="33" x14ac:dyDescent="0.25">
      <c r="A2209" s="5">
        <v>1311</v>
      </c>
      <c r="B2209" s="6">
        <v>2011.14</v>
      </c>
      <c r="C2209" s="8" t="s">
        <v>85</v>
      </c>
      <c r="D2209" s="11" t="s">
        <v>4000</v>
      </c>
      <c r="E2209" s="8" t="s">
        <v>4001</v>
      </c>
      <c r="F2209" s="10" t="s">
        <v>3998</v>
      </c>
      <c r="G2209" s="10" t="s">
        <v>3998</v>
      </c>
      <c r="H2209" s="8" t="s">
        <v>1475</v>
      </c>
      <c r="I2209" s="8" t="s">
        <v>50</v>
      </c>
      <c r="J2209" s="8" t="s">
        <v>245</v>
      </c>
      <c r="K2209" s="8" t="s">
        <v>23</v>
      </c>
      <c r="L2209" s="8" t="str">
        <f t="shared" si="68"/>
        <v>Stateline_NV</v>
      </c>
      <c r="M2209" s="9" t="str">
        <f t="shared" si="69"/>
        <v>-119.940551757812_Multimodal</v>
      </c>
      <c r="N2209" s="8" t="s">
        <v>23</v>
      </c>
      <c r="O2209" s="5"/>
      <c r="P2209" s="5"/>
      <c r="Q2209">
        <f>VLOOKUP($L2209,LocID!$B$2:$I$966, 7, FALSE)</f>
        <v>-119.940551757812</v>
      </c>
      <c r="S2209"/>
    </row>
    <row r="2210" spans="1:19" ht="33" x14ac:dyDescent="0.25">
      <c r="A2210" s="5">
        <v>1693</v>
      </c>
      <c r="B2210" s="6">
        <v>2012.32</v>
      </c>
      <c r="C2210" s="8" t="s">
        <v>110</v>
      </c>
      <c r="D2210" s="8" t="s">
        <v>4002</v>
      </c>
      <c r="E2210" s="8" t="s">
        <v>4003</v>
      </c>
      <c r="F2210" s="8" t="s">
        <v>3998</v>
      </c>
      <c r="G2210" s="8" t="s">
        <v>3998</v>
      </c>
      <c r="H2210" s="8" t="s">
        <v>1475</v>
      </c>
      <c r="I2210" s="8" t="s">
        <v>50</v>
      </c>
      <c r="J2210" s="8" t="s">
        <v>245</v>
      </c>
      <c r="K2210" s="10" t="s">
        <v>72</v>
      </c>
      <c r="L2210" s="8" t="str">
        <f t="shared" si="68"/>
        <v>Stateline_NV</v>
      </c>
      <c r="M2210" s="9" t="str">
        <f t="shared" si="69"/>
        <v>-119.940551757812_Multimodal</v>
      </c>
      <c r="N2210" s="10" t="s">
        <v>23</v>
      </c>
      <c r="O2210" s="5">
        <v>1</v>
      </c>
      <c r="P2210" s="5"/>
      <c r="Q2210">
        <f>VLOOKUP($L2210,LocID!$B$2:$I$966, 7, FALSE)</f>
        <v>-119.940551757812</v>
      </c>
      <c r="S2210"/>
    </row>
    <row r="2211" spans="1:19" ht="33" x14ac:dyDescent="0.25">
      <c r="A2211" s="5">
        <v>2145</v>
      </c>
      <c r="B2211" s="6">
        <v>2013.0759</v>
      </c>
      <c r="C2211" s="8" t="s">
        <v>112</v>
      </c>
      <c r="D2211" s="8" t="s">
        <v>4004</v>
      </c>
      <c r="E2211" s="8" t="s">
        <v>3997</v>
      </c>
      <c r="F2211" s="8" t="s">
        <v>3998</v>
      </c>
      <c r="G2211" s="8" t="s">
        <v>3998</v>
      </c>
      <c r="H2211" s="8" t="s">
        <v>1475</v>
      </c>
      <c r="I2211" s="8" t="s">
        <v>50</v>
      </c>
      <c r="J2211" s="8" t="s">
        <v>245</v>
      </c>
      <c r="K2211" s="12" t="s">
        <v>23</v>
      </c>
      <c r="L2211" s="8" t="str">
        <f t="shared" si="68"/>
        <v>Stateline_NV</v>
      </c>
      <c r="M2211" s="9" t="str">
        <f t="shared" si="69"/>
        <v>-119.940551757812_Multimodal</v>
      </c>
      <c r="N2211" s="12" t="s">
        <v>23</v>
      </c>
      <c r="O2211" s="5"/>
      <c r="P2211" s="5"/>
      <c r="Q2211">
        <f>VLOOKUP($L2211,LocID!$B$2:$I$966, 7, FALSE)</f>
        <v>-119.940551757812</v>
      </c>
      <c r="S2211"/>
    </row>
    <row r="2212" spans="1:19" ht="33" x14ac:dyDescent="0.25">
      <c r="A2212" s="5">
        <v>1999</v>
      </c>
      <c r="B2212" s="6">
        <v>2012.9449999999999</v>
      </c>
      <c r="C2212" s="12" t="s">
        <v>65</v>
      </c>
      <c r="D2212" s="12" t="s">
        <v>4005</v>
      </c>
      <c r="E2212" s="12" t="s">
        <v>4006</v>
      </c>
      <c r="F2212" s="12" t="s">
        <v>4007</v>
      </c>
      <c r="G2212" s="12" t="s">
        <v>4007</v>
      </c>
      <c r="H2212" s="12" t="s">
        <v>144</v>
      </c>
      <c r="I2212" s="8" t="s">
        <v>50</v>
      </c>
      <c r="J2212" s="12" t="s">
        <v>51</v>
      </c>
      <c r="K2212" s="12" t="s">
        <v>23</v>
      </c>
      <c r="L2212" s="8" t="str">
        <f t="shared" si="68"/>
        <v>Sterling_VA</v>
      </c>
      <c r="M2212" s="9" t="str">
        <f t="shared" si="69"/>
        <v>-77.3928527832031_Multimodal</v>
      </c>
      <c r="N2212" s="12" t="s">
        <v>23</v>
      </c>
      <c r="O2212" s="5"/>
      <c r="P2212" s="5"/>
      <c r="Q2212">
        <f>VLOOKUP($L2212,LocID!$B$2:$I$966, 7, FALSE)</f>
        <v>-77.392852783203097</v>
      </c>
      <c r="S2212"/>
    </row>
    <row r="2213" spans="1:19" ht="22.5" x14ac:dyDescent="0.25">
      <c r="A2213" s="5">
        <v>1875</v>
      </c>
      <c r="B2213" s="6">
        <v>2013.0156999999999</v>
      </c>
      <c r="C2213" s="12" t="s">
        <v>62</v>
      </c>
      <c r="D2213" s="12" t="s">
        <v>4008</v>
      </c>
      <c r="E2213" s="15" t="s">
        <v>4009</v>
      </c>
      <c r="F2213" s="15" t="s">
        <v>4010</v>
      </c>
      <c r="G2213" s="15" t="s">
        <v>4010</v>
      </c>
      <c r="H2213" s="8" t="s">
        <v>20</v>
      </c>
      <c r="I2213" s="5" t="s">
        <v>4011</v>
      </c>
      <c r="J2213" s="15" t="s">
        <v>22</v>
      </c>
      <c r="K2213" s="12" t="s">
        <v>26</v>
      </c>
      <c r="L2213" s="8" t="str">
        <f t="shared" si="68"/>
        <v>Stockholm_Sweden</v>
      </c>
      <c r="M2213" s="9" t="str">
        <f t="shared" si="69"/>
        <v>18.032600402832_Parking and TDM</v>
      </c>
      <c r="N2213" s="12" t="s">
        <v>26</v>
      </c>
      <c r="O2213" s="5"/>
      <c r="P2213" s="5"/>
      <c r="Q2213">
        <f>VLOOKUP($L2213,LocID!$B$2:$I$966, 7, FALSE)</f>
        <v>18.032600402831999</v>
      </c>
      <c r="S2213"/>
    </row>
    <row r="2214" spans="1:19" ht="33" x14ac:dyDescent="0.25">
      <c r="A2214" s="5">
        <v>458</v>
      </c>
      <c r="B2214" s="6">
        <v>2007.1089999999999</v>
      </c>
      <c r="C2214" s="8">
        <v>2007</v>
      </c>
      <c r="D2214" s="8" t="s">
        <v>4012</v>
      </c>
      <c r="E2214" s="8" t="s">
        <v>4013</v>
      </c>
      <c r="F2214" s="10" t="s">
        <v>4014</v>
      </c>
      <c r="G2214" s="10" t="s">
        <v>4014</v>
      </c>
      <c r="H2214" s="8" t="s">
        <v>76</v>
      </c>
      <c r="I2214" s="8" t="s">
        <v>50</v>
      </c>
      <c r="J2214" s="10" t="s">
        <v>77</v>
      </c>
      <c r="K2214" s="8" t="s">
        <v>23</v>
      </c>
      <c r="L2214" s="8" t="str">
        <f t="shared" si="68"/>
        <v>Stockton_CA</v>
      </c>
      <c r="M2214" s="9" t="str">
        <f t="shared" si="69"/>
        <v>-121.290748596191_Multimodal</v>
      </c>
      <c r="N2214" s="8" t="s">
        <v>23</v>
      </c>
      <c r="O2214" s="5"/>
      <c r="P2214" s="5"/>
      <c r="Q2214">
        <f>VLOOKUP($L2214,LocID!$B$2:$I$966, 7, FALSE)</f>
        <v>-121.29074859619099</v>
      </c>
      <c r="S2214"/>
    </row>
    <row r="2215" spans="1:19" x14ac:dyDescent="0.25">
      <c r="A2215" s="5">
        <v>523</v>
      </c>
      <c r="B2215" s="13">
        <v>2008.009</v>
      </c>
      <c r="C2215" s="8" t="s">
        <v>535</v>
      </c>
      <c r="D2215" s="11" t="s">
        <v>4015</v>
      </c>
      <c r="E2215" s="8" t="s">
        <v>4013</v>
      </c>
      <c r="F2215" s="10" t="s">
        <v>4014</v>
      </c>
      <c r="G2215" s="10" t="s">
        <v>4014</v>
      </c>
      <c r="H2215" s="8" t="s">
        <v>76</v>
      </c>
      <c r="I2215" s="8" t="s">
        <v>50</v>
      </c>
      <c r="J2215" s="8" t="s">
        <v>77</v>
      </c>
      <c r="K2215" s="8" t="s">
        <v>52</v>
      </c>
      <c r="L2215" s="8" t="str">
        <f t="shared" si="68"/>
        <v>Stockton_CA</v>
      </c>
      <c r="M2215" s="9" t="str">
        <f t="shared" si="69"/>
        <v>-121.290748596191_Transit</v>
      </c>
      <c r="N2215" s="8" t="s">
        <v>52</v>
      </c>
      <c r="O2215" s="5"/>
      <c r="P2215" s="5"/>
      <c r="Q2215">
        <f>VLOOKUP($L2215,LocID!$B$2:$I$966, 7, FALSE)</f>
        <v>-121.29074859619099</v>
      </c>
      <c r="S2215"/>
    </row>
    <row r="2216" spans="1:19" ht="33" x14ac:dyDescent="0.25">
      <c r="A2216" s="5">
        <v>919</v>
      </c>
      <c r="B2216" s="6">
        <v>2009.1089999999999</v>
      </c>
      <c r="C2216" s="8" t="s">
        <v>56</v>
      </c>
      <c r="D2216" s="11" t="s">
        <v>4016</v>
      </c>
      <c r="E2216" s="8" t="s">
        <v>4017</v>
      </c>
      <c r="F2216" s="10" t="s">
        <v>4014</v>
      </c>
      <c r="G2216" s="10" t="s">
        <v>4014</v>
      </c>
      <c r="H2216" s="8" t="s">
        <v>76</v>
      </c>
      <c r="I2216" s="8" t="s">
        <v>50</v>
      </c>
      <c r="J2216" s="8" t="s">
        <v>77</v>
      </c>
      <c r="K2216" s="8" t="s">
        <v>26</v>
      </c>
      <c r="L2216" s="8" t="str">
        <f t="shared" si="68"/>
        <v>Stockton_CA</v>
      </c>
      <c r="M2216" s="9" t="str">
        <f t="shared" si="69"/>
        <v>-121.290748596191_Parking and TDM</v>
      </c>
      <c r="N2216" s="8" t="s">
        <v>26</v>
      </c>
      <c r="O2216" s="5"/>
      <c r="P2216" s="5"/>
      <c r="Q2216">
        <f>VLOOKUP($L2216,LocID!$B$2:$I$966, 7, FALSE)</f>
        <v>-121.29074859619099</v>
      </c>
      <c r="S2216"/>
    </row>
    <row r="2217" spans="1:19" x14ac:dyDescent="0.25">
      <c r="A2217" s="5">
        <v>1097</v>
      </c>
      <c r="B2217" s="6">
        <v>2010.212</v>
      </c>
      <c r="C2217" s="8" t="s">
        <v>43</v>
      </c>
      <c r="D2217" s="11" t="s">
        <v>4018</v>
      </c>
      <c r="E2217" s="8" t="s">
        <v>4017</v>
      </c>
      <c r="F2217" s="10" t="s">
        <v>4014</v>
      </c>
      <c r="G2217" s="10" t="s">
        <v>4014</v>
      </c>
      <c r="H2217" s="8" t="s">
        <v>76</v>
      </c>
      <c r="I2217" s="8" t="s">
        <v>50</v>
      </c>
      <c r="J2217" s="8" t="s">
        <v>77</v>
      </c>
      <c r="K2217" s="8" t="s">
        <v>52</v>
      </c>
      <c r="L2217" s="8" t="str">
        <f t="shared" si="68"/>
        <v>Stockton_CA</v>
      </c>
      <c r="M2217" s="9" t="str">
        <f t="shared" si="69"/>
        <v>-121.290748596191_Transit</v>
      </c>
      <c r="N2217" s="8" t="s">
        <v>52</v>
      </c>
      <c r="O2217" s="5"/>
      <c r="P2217" s="5"/>
      <c r="Q2217">
        <f>VLOOKUP($L2217,LocID!$B$2:$I$966, 7, FALSE)</f>
        <v>-121.29074859619099</v>
      </c>
      <c r="S2217"/>
    </row>
    <row r="2218" spans="1:19" x14ac:dyDescent="0.25">
      <c r="A2218" s="5">
        <v>1147</v>
      </c>
      <c r="B2218" s="6">
        <v>2011.027</v>
      </c>
      <c r="C2218" s="8" t="s">
        <v>274</v>
      </c>
      <c r="D2218" s="11" t="s">
        <v>4019</v>
      </c>
      <c r="E2218" s="8" t="s">
        <v>4020</v>
      </c>
      <c r="F2218" s="10" t="s">
        <v>4014</v>
      </c>
      <c r="G2218" s="10" t="s">
        <v>4014</v>
      </c>
      <c r="H2218" s="8" t="s">
        <v>76</v>
      </c>
      <c r="I2218" s="8" t="s">
        <v>50</v>
      </c>
      <c r="J2218" s="8" t="s">
        <v>77</v>
      </c>
      <c r="K2218" s="8" t="s">
        <v>52</v>
      </c>
      <c r="L2218" s="8" t="str">
        <f t="shared" si="68"/>
        <v>Stockton_CA</v>
      </c>
      <c r="M2218" s="9" t="str">
        <f t="shared" si="69"/>
        <v>-121.290748596191_Transit</v>
      </c>
      <c r="N2218" s="8" t="s">
        <v>52</v>
      </c>
      <c r="O2218" s="5"/>
      <c r="P2218" s="5"/>
      <c r="Q2218">
        <f>VLOOKUP($L2218,LocID!$B$2:$I$966, 7, FALSE)</f>
        <v>-121.29074859619099</v>
      </c>
      <c r="S2218"/>
    </row>
    <row r="2219" spans="1:19" x14ac:dyDescent="0.25">
      <c r="A2219" s="5">
        <v>2313</v>
      </c>
      <c r="B2219" s="6">
        <v>2014.0607</v>
      </c>
      <c r="C2219" s="8" t="s">
        <v>151</v>
      </c>
      <c r="D2219" s="8" t="s">
        <v>4021</v>
      </c>
      <c r="E2219" s="8" t="s">
        <v>4020</v>
      </c>
      <c r="F2219" s="8" t="s">
        <v>4014</v>
      </c>
      <c r="G2219" s="8" t="s">
        <v>4014</v>
      </c>
      <c r="H2219" s="8" t="s">
        <v>76</v>
      </c>
      <c r="I2219" s="8" t="s">
        <v>50</v>
      </c>
      <c r="J2219" s="8" t="s">
        <v>77</v>
      </c>
      <c r="K2219" s="12" t="s">
        <v>98</v>
      </c>
      <c r="L2219" s="8" t="str">
        <f t="shared" si="68"/>
        <v>Stockton_CA</v>
      </c>
      <c r="M2219" s="9" t="str">
        <f t="shared" si="69"/>
        <v>-121.290748596191_PACT</v>
      </c>
      <c r="N2219" s="12" t="s">
        <v>98</v>
      </c>
      <c r="O2219" s="5"/>
      <c r="P2219" s="5"/>
      <c r="Q2219">
        <f>VLOOKUP($L2219,LocID!$B$2:$I$966, 7, FALSE)</f>
        <v>-121.29074859619099</v>
      </c>
      <c r="S2219"/>
    </row>
    <row r="2220" spans="1:19" x14ac:dyDescent="0.25">
      <c r="A2220" s="5">
        <v>2434</v>
      </c>
      <c r="B2220" s="6">
        <v>2014.1166000000001</v>
      </c>
      <c r="C2220" s="8" t="s">
        <v>173</v>
      </c>
      <c r="D2220" s="16" t="s">
        <v>4022</v>
      </c>
      <c r="E2220" s="16" t="s">
        <v>4013</v>
      </c>
      <c r="F2220" s="8" t="s">
        <v>4014</v>
      </c>
      <c r="G2220" s="8" t="s">
        <v>4014</v>
      </c>
      <c r="H2220" s="8" t="s">
        <v>76</v>
      </c>
      <c r="I2220" s="8" t="s">
        <v>50</v>
      </c>
      <c r="J2220" s="8" t="s">
        <v>77</v>
      </c>
      <c r="K2220" s="12" t="s">
        <v>52</v>
      </c>
      <c r="L2220" s="8" t="str">
        <f t="shared" si="68"/>
        <v>Stockton_CA</v>
      </c>
      <c r="M2220" s="9" t="str">
        <f t="shared" si="69"/>
        <v>-121.290748596191_Transit</v>
      </c>
      <c r="N2220" s="12" t="s">
        <v>52</v>
      </c>
      <c r="O2220" s="5"/>
      <c r="P2220" s="5"/>
      <c r="Q2220">
        <f>VLOOKUP($L2220,LocID!$B$2:$I$966, 7, FALSE)</f>
        <v>-121.29074859619099</v>
      </c>
      <c r="S2220"/>
    </row>
    <row r="2221" spans="1:19" x14ac:dyDescent="0.25">
      <c r="A2221" s="5">
        <v>228</v>
      </c>
      <c r="B2221" s="6">
        <v>2015.1031</v>
      </c>
      <c r="C2221" s="9" t="s">
        <v>138</v>
      </c>
      <c r="D2221" s="17" t="s">
        <v>4023</v>
      </c>
      <c r="E2221" s="17" t="s">
        <v>4024</v>
      </c>
      <c r="F2221" s="9" t="s">
        <v>4025</v>
      </c>
      <c r="G2221" s="9" t="s">
        <v>4025</v>
      </c>
      <c r="H2221" s="9" t="s">
        <v>20</v>
      </c>
      <c r="I2221" s="9" t="s">
        <v>740</v>
      </c>
      <c r="J2221" s="9" t="s">
        <v>740</v>
      </c>
      <c r="K2221" s="9" t="s">
        <v>98</v>
      </c>
      <c r="L2221" s="8" t="str">
        <f t="shared" si="68"/>
        <v>Sudbury_Canada</v>
      </c>
      <c r="M2221" s="9" t="str">
        <f t="shared" si="69"/>
        <v>-80.9901123046875_PACT</v>
      </c>
      <c r="N2221" s="9" t="s">
        <v>98</v>
      </c>
      <c r="O2221" s="5"/>
      <c r="P2221" s="5"/>
      <c r="Q2221">
        <f>VLOOKUP($L2221,LocID!$B$2:$I$966, 7, FALSE)</f>
        <v>-80.9901123046875</v>
      </c>
      <c r="S2221"/>
    </row>
    <row r="2222" spans="1:19" x14ac:dyDescent="0.25">
      <c r="A2222" s="5">
        <v>944</v>
      </c>
      <c r="B2222" s="6">
        <v>2010.12</v>
      </c>
      <c r="C2222" s="8" t="s">
        <v>204</v>
      </c>
      <c r="D2222" s="11" t="s">
        <v>4026</v>
      </c>
      <c r="E2222" s="8" t="s">
        <v>4027</v>
      </c>
      <c r="F2222" s="10" t="s">
        <v>4028</v>
      </c>
      <c r="G2222" s="10" t="s">
        <v>4028</v>
      </c>
      <c r="H2222" s="8" t="s">
        <v>76</v>
      </c>
      <c r="I2222" s="8" t="s">
        <v>50</v>
      </c>
      <c r="J2222" s="8" t="s">
        <v>77</v>
      </c>
      <c r="K2222" s="8" t="s">
        <v>98</v>
      </c>
      <c r="L2222" s="8" t="str">
        <f t="shared" si="68"/>
        <v>Suisun City_CA</v>
      </c>
      <c r="M2222" s="9" t="str">
        <f t="shared" si="69"/>
        <v>-122.036880493164_PACT</v>
      </c>
      <c r="N2222" s="8" t="s">
        <v>98</v>
      </c>
      <c r="O2222" s="5"/>
      <c r="P2222" s="5"/>
      <c r="Q2222">
        <f>VLOOKUP($L2222,LocID!$B$2:$I$966, 7, FALSE)</f>
        <v>-122.03688049316401</v>
      </c>
      <c r="S2222"/>
    </row>
    <row r="2223" spans="1:19" x14ac:dyDescent="0.25">
      <c r="A2223" s="5">
        <v>1004</v>
      </c>
      <c r="B2223" s="6">
        <v>2010.1780000000001</v>
      </c>
      <c r="C2223" s="8" t="s">
        <v>82</v>
      </c>
      <c r="D2223" s="11" t="s">
        <v>4029</v>
      </c>
      <c r="E2223" s="8" t="s">
        <v>4027</v>
      </c>
      <c r="F2223" s="10" t="s">
        <v>4028</v>
      </c>
      <c r="G2223" s="10" t="s">
        <v>4028</v>
      </c>
      <c r="H2223" s="8" t="s">
        <v>76</v>
      </c>
      <c r="I2223" s="8" t="s">
        <v>50</v>
      </c>
      <c r="J2223" s="8" t="s">
        <v>77</v>
      </c>
      <c r="K2223" s="8" t="s">
        <v>98</v>
      </c>
      <c r="L2223" s="8" t="str">
        <f t="shared" si="68"/>
        <v>Suisun City_CA</v>
      </c>
      <c r="M2223" s="9" t="str">
        <f t="shared" si="69"/>
        <v>-122.036880493164_PACT</v>
      </c>
      <c r="N2223" s="8" t="s">
        <v>98</v>
      </c>
      <c r="O2223" s="5"/>
      <c r="P2223" s="5"/>
      <c r="Q2223">
        <f>VLOOKUP($L2223,LocID!$B$2:$I$966, 7, FALSE)</f>
        <v>-122.03688049316401</v>
      </c>
      <c r="S2223"/>
    </row>
    <row r="2224" spans="1:19" x14ac:dyDescent="0.25">
      <c r="A2224" s="5">
        <v>1411</v>
      </c>
      <c r="B2224" s="6">
        <v>2011.7570000000001</v>
      </c>
      <c r="C2224" s="8" t="s">
        <v>233</v>
      </c>
      <c r="D2224" s="11" t="s">
        <v>4030</v>
      </c>
      <c r="E2224" s="8" t="s">
        <v>4027</v>
      </c>
      <c r="F2224" s="10" t="s">
        <v>4028</v>
      </c>
      <c r="G2224" s="10" t="s">
        <v>4028</v>
      </c>
      <c r="H2224" s="8" t="s">
        <v>76</v>
      </c>
      <c r="I2224" s="8" t="s">
        <v>50</v>
      </c>
      <c r="J2224" s="8" t="s">
        <v>77</v>
      </c>
      <c r="K2224" s="8" t="s">
        <v>98</v>
      </c>
      <c r="L2224" s="8" t="str">
        <f t="shared" si="68"/>
        <v>Suisun City_CA</v>
      </c>
      <c r="M2224" s="9" t="str">
        <f t="shared" si="69"/>
        <v>-122.036880493164_PACT</v>
      </c>
      <c r="N2224" s="8" t="s">
        <v>98</v>
      </c>
      <c r="O2224" s="5"/>
      <c r="P2224" s="5"/>
      <c r="Q2224">
        <f>VLOOKUP($L2224,LocID!$B$2:$I$966, 7, FALSE)</f>
        <v>-122.03688049316401</v>
      </c>
      <c r="S2224"/>
    </row>
    <row r="2225" spans="1:19" x14ac:dyDescent="0.25">
      <c r="A2225" s="5">
        <v>1532</v>
      </c>
      <c r="B2225" s="6">
        <v>2011.7829999999999</v>
      </c>
      <c r="C2225" s="8" t="s">
        <v>147</v>
      </c>
      <c r="D2225" s="11" t="s">
        <v>4031</v>
      </c>
      <c r="E2225" s="8" t="s">
        <v>4027</v>
      </c>
      <c r="F2225" s="10" t="s">
        <v>4028</v>
      </c>
      <c r="G2225" s="10" t="s">
        <v>4028</v>
      </c>
      <c r="H2225" s="8" t="s">
        <v>76</v>
      </c>
      <c r="I2225" s="8" t="s">
        <v>50</v>
      </c>
      <c r="J2225" s="8" t="s">
        <v>77</v>
      </c>
      <c r="K2225" s="8" t="s">
        <v>98</v>
      </c>
      <c r="L2225" s="8" t="str">
        <f t="shared" si="68"/>
        <v>Suisun City_CA</v>
      </c>
      <c r="M2225" s="9" t="str">
        <f t="shared" si="69"/>
        <v>-122.036880493164_PACT</v>
      </c>
      <c r="N2225" s="8" t="s">
        <v>98</v>
      </c>
      <c r="O2225" s="5"/>
      <c r="P2225" s="5"/>
      <c r="Q2225">
        <f>VLOOKUP($L2225,LocID!$B$2:$I$966, 7, FALSE)</f>
        <v>-122.03688049316401</v>
      </c>
      <c r="S2225"/>
    </row>
    <row r="2226" spans="1:19" x14ac:dyDescent="0.25">
      <c r="A2226" s="5">
        <v>2228</v>
      </c>
      <c r="B2226" s="6">
        <v>2013.1134999999999</v>
      </c>
      <c r="C2226" s="8" t="s">
        <v>115</v>
      </c>
      <c r="D2226" s="8" t="s">
        <v>4032</v>
      </c>
      <c r="E2226" s="8" t="s">
        <v>4027</v>
      </c>
      <c r="F2226" s="8" t="s">
        <v>4028</v>
      </c>
      <c r="G2226" s="8" t="s">
        <v>4028</v>
      </c>
      <c r="H2226" s="8" t="s">
        <v>76</v>
      </c>
      <c r="I2226" s="8" t="s">
        <v>50</v>
      </c>
      <c r="J2226" s="8" t="s">
        <v>77</v>
      </c>
      <c r="K2226" s="12" t="s">
        <v>98</v>
      </c>
      <c r="L2226" s="8" t="str">
        <f t="shared" si="68"/>
        <v>Suisun City_CA</v>
      </c>
      <c r="M2226" s="9" t="str">
        <f t="shared" si="69"/>
        <v>-122.036880493164_PACT</v>
      </c>
      <c r="N2226" s="12" t="s">
        <v>98</v>
      </c>
      <c r="O2226" s="5"/>
      <c r="P2226" s="5"/>
      <c r="Q2226">
        <f>VLOOKUP($L2226,LocID!$B$2:$I$966, 7, FALSE)</f>
        <v>-122.03688049316401</v>
      </c>
      <c r="S2226"/>
    </row>
    <row r="2227" spans="1:19" x14ac:dyDescent="0.25">
      <c r="A2227" s="5">
        <v>2229</v>
      </c>
      <c r="B2227" s="6">
        <v>2013.1153999999999</v>
      </c>
      <c r="C2227" s="8" t="s">
        <v>115</v>
      </c>
      <c r="D2227" s="8" t="s">
        <v>4033</v>
      </c>
      <c r="E2227" s="8" t="s">
        <v>4027</v>
      </c>
      <c r="F2227" s="8" t="s">
        <v>4028</v>
      </c>
      <c r="G2227" s="8" t="s">
        <v>4028</v>
      </c>
      <c r="H2227" s="8" t="s">
        <v>76</v>
      </c>
      <c r="I2227" s="8" t="s">
        <v>50</v>
      </c>
      <c r="J2227" s="8" t="s">
        <v>77</v>
      </c>
      <c r="K2227" s="12" t="s">
        <v>98</v>
      </c>
      <c r="L2227" s="8" t="str">
        <f t="shared" si="68"/>
        <v>Suisun City_CA</v>
      </c>
      <c r="M2227" s="9" t="str">
        <f t="shared" si="69"/>
        <v>-122.036880493164_PACT</v>
      </c>
      <c r="N2227" s="12" t="s">
        <v>98</v>
      </c>
      <c r="O2227" s="5"/>
      <c r="P2227" s="5"/>
      <c r="Q2227">
        <f>VLOOKUP($L2227,LocID!$B$2:$I$966, 7, FALSE)</f>
        <v>-122.03688049316401</v>
      </c>
      <c r="S2227"/>
    </row>
    <row r="2228" spans="1:19" x14ac:dyDescent="0.25">
      <c r="A2228" s="5">
        <v>111</v>
      </c>
      <c r="B2228" s="6">
        <v>2015.0536</v>
      </c>
      <c r="C2228" s="9" t="s">
        <v>138</v>
      </c>
      <c r="D2228" s="17" t="s">
        <v>4034</v>
      </c>
      <c r="E2228" s="17" t="s">
        <v>4027</v>
      </c>
      <c r="F2228" s="8" t="s">
        <v>4028</v>
      </c>
      <c r="G2228" s="8" t="s">
        <v>4028</v>
      </c>
      <c r="H2228" s="8" t="s">
        <v>76</v>
      </c>
      <c r="I2228" s="8" t="s">
        <v>50</v>
      </c>
      <c r="J2228" s="8" t="s">
        <v>77</v>
      </c>
      <c r="K2228" s="19" t="s">
        <v>98</v>
      </c>
      <c r="L2228" s="8" t="str">
        <f t="shared" si="68"/>
        <v>Suisun City_CA</v>
      </c>
      <c r="M2228" s="9" t="str">
        <f t="shared" si="69"/>
        <v>-122.036880493164_PACT</v>
      </c>
      <c r="N2228" s="19" t="s">
        <v>98</v>
      </c>
      <c r="O2228" s="5"/>
      <c r="P2228" s="5"/>
      <c r="Q2228">
        <f>VLOOKUP($L2228,LocID!$B$2:$I$966, 7, FALSE)</f>
        <v>-122.03688049316401</v>
      </c>
      <c r="S2228"/>
    </row>
    <row r="2229" spans="1:19" ht="22.5" x14ac:dyDescent="0.25">
      <c r="A2229" s="5">
        <v>275</v>
      </c>
      <c r="B2229" s="6">
        <v>2015.124</v>
      </c>
      <c r="C2229" s="9" t="s">
        <v>138</v>
      </c>
      <c r="D2229" s="17" t="s">
        <v>4035</v>
      </c>
      <c r="E2229" s="17" t="s">
        <v>4036</v>
      </c>
      <c r="F2229" s="17" t="s">
        <v>4037</v>
      </c>
      <c r="G2229" s="17" t="s">
        <v>4038</v>
      </c>
      <c r="H2229" s="9" t="s">
        <v>76</v>
      </c>
      <c r="I2229" s="8" t="s">
        <v>50</v>
      </c>
      <c r="J2229" s="9" t="s">
        <v>77</v>
      </c>
      <c r="K2229" s="9" t="s">
        <v>26</v>
      </c>
      <c r="L2229" s="8" t="str">
        <f t="shared" si="68"/>
        <v>Sunnyvale_CA</v>
      </c>
      <c r="M2229" s="9" t="str">
        <f t="shared" si="69"/>
        <v>-122.03800201416_Parking and TDM</v>
      </c>
      <c r="N2229" s="9" t="s">
        <v>26</v>
      </c>
      <c r="O2229" s="5"/>
      <c r="P2229" s="5"/>
      <c r="Q2229">
        <f>VLOOKUP($L2229,LocID!$B$2:$I$966, 7, FALSE)</f>
        <v>-122.03800201416</v>
      </c>
      <c r="S2229"/>
    </row>
    <row r="2230" spans="1:19" ht="22.5" x14ac:dyDescent="0.25">
      <c r="A2230" s="5">
        <v>1786</v>
      </c>
      <c r="B2230" s="6">
        <v>2012.74</v>
      </c>
      <c r="C2230" s="12" t="s">
        <v>90</v>
      </c>
      <c r="D2230" s="12" t="s">
        <v>4039</v>
      </c>
      <c r="E2230" s="12" t="s">
        <v>4040</v>
      </c>
      <c r="F2230" s="12" t="s">
        <v>4038</v>
      </c>
      <c r="G2230" s="12" t="s">
        <v>4038</v>
      </c>
      <c r="H2230" s="12" t="s">
        <v>76</v>
      </c>
      <c r="I2230" s="8" t="s">
        <v>50</v>
      </c>
      <c r="J2230" s="12" t="s">
        <v>77</v>
      </c>
      <c r="K2230" s="12" t="s">
        <v>26</v>
      </c>
      <c r="L2230" s="8" t="str">
        <f t="shared" si="68"/>
        <v>Sunnyvale_CA</v>
      </c>
      <c r="M2230" s="9" t="str">
        <f t="shared" si="69"/>
        <v>-122.03800201416_Parking and TDM</v>
      </c>
      <c r="N2230" s="12" t="s">
        <v>26</v>
      </c>
      <c r="O2230" s="5"/>
      <c r="P2230" s="5"/>
      <c r="Q2230">
        <f>VLOOKUP($L2230,LocID!$B$2:$I$966, 7, FALSE)</f>
        <v>-122.03800201416</v>
      </c>
      <c r="S2230"/>
    </row>
    <row r="2231" spans="1:19" ht="22.5" x14ac:dyDescent="0.25">
      <c r="A2231" s="5">
        <v>1830</v>
      </c>
      <c r="B2231" s="6">
        <v>2013.01</v>
      </c>
      <c r="C2231" s="12" t="s">
        <v>62</v>
      </c>
      <c r="D2231" s="12" t="s">
        <v>4041</v>
      </c>
      <c r="E2231" s="15" t="s">
        <v>2162</v>
      </c>
      <c r="F2231" s="15" t="s">
        <v>4038</v>
      </c>
      <c r="G2231" s="15" t="s">
        <v>4038</v>
      </c>
      <c r="H2231" s="15" t="s">
        <v>76</v>
      </c>
      <c r="I2231" s="8" t="s">
        <v>50</v>
      </c>
      <c r="J2231" s="15" t="s">
        <v>77</v>
      </c>
      <c r="K2231" s="12" t="s">
        <v>26</v>
      </c>
      <c r="L2231" s="8" t="str">
        <f t="shared" si="68"/>
        <v>Sunnyvale_CA</v>
      </c>
      <c r="M2231" s="9" t="str">
        <f t="shared" si="69"/>
        <v>-122.03800201416_Parking and TDM</v>
      </c>
      <c r="N2231" s="12" t="s">
        <v>26</v>
      </c>
      <c r="O2231" s="5"/>
      <c r="P2231" s="5"/>
      <c r="Q2231">
        <f>VLOOKUP($L2231,LocID!$B$2:$I$966, 7, FALSE)</f>
        <v>-122.03800201416</v>
      </c>
      <c r="S2231"/>
    </row>
    <row r="2232" spans="1:19" ht="22.5" x14ac:dyDescent="0.25">
      <c r="A2232" s="5">
        <v>54</v>
      </c>
      <c r="B2232" s="6">
        <v>2015.0219</v>
      </c>
      <c r="C2232" s="9" t="s">
        <v>309</v>
      </c>
      <c r="D2232" s="17" t="s">
        <v>4042</v>
      </c>
      <c r="E2232" s="17" t="s">
        <v>4043</v>
      </c>
      <c r="F2232" s="19" t="s">
        <v>4038</v>
      </c>
      <c r="G2232" s="19" t="s">
        <v>4038</v>
      </c>
      <c r="H2232" s="19" t="s">
        <v>76</v>
      </c>
      <c r="I2232" s="8" t="s">
        <v>50</v>
      </c>
      <c r="J2232" s="19" t="s">
        <v>77</v>
      </c>
      <c r="K2232" s="19" t="s">
        <v>188</v>
      </c>
      <c r="L2232" s="8" t="str">
        <f t="shared" si="68"/>
        <v>Sunnyvale_CA</v>
      </c>
      <c r="M2232" s="9" t="str">
        <f t="shared" si="69"/>
        <v>-122.03800201416_Design and Engineering</v>
      </c>
      <c r="N2232" s="19" t="s">
        <v>188</v>
      </c>
      <c r="O2232" s="5"/>
      <c r="P2232" s="5"/>
      <c r="Q2232">
        <f>VLOOKUP($L2232,LocID!$B$2:$I$966, 7, FALSE)</f>
        <v>-122.03800201416</v>
      </c>
      <c r="S2232"/>
    </row>
    <row r="2233" spans="1:19" ht="22.5" x14ac:dyDescent="0.25">
      <c r="A2233" s="5">
        <v>251</v>
      </c>
      <c r="B2233" s="6">
        <v>2015.1058</v>
      </c>
      <c r="C2233" s="9" t="s">
        <v>138</v>
      </c>
      <c r="D2233" s="17" t="s">
        <v>4044</v>
      </c>
      <c r="E2233" s="17" t="s">
        <v>4043</v>
      </c>
      <c r="F2233" s="9" t="s">
        <v>4038</v>
      </c>
      <c r="G2233" s="9" t="s">
        <v>4038</v>
      </c>
      <c r="H2233" s="9" t="s">
        <v>76</v>
      </c>
      <c r="I2233" s="8" t="s">
        <v>50</v>
      </c>
      <c r="J2233" s="9" t="s">
        <v>77</v>
      </c>
      <c r="K2233" s="9" t="s">
        <v>26</v>
      </c>
      <c r="L2233" s="8" t="str">
        <f t="shared" si="68"/>
        <v>Sunnyvale_CA</v>
      </c>
      <c r="M2233" s="9" t="str">
        <f t="shared" si="69"/>
        <v>-122.03800201416_Parking and TDM</v>
      </c>
      <c r="N2233" s="9" t="s">
        <v>26</v>
      </c>
      <c r="O2233" s="5"/>
      <c r="P2233" s="5"/>
      <c r="Q2233">
        <f>VLOOKUP($L2233,LocID!$B$2:$I$966, 7, FALSE)</f>
        <v>-122.03800201416</v>
      </c>
      <c r="S2233"/>
    </row>
    <row r="2234" spans="1:19" ht="33" x14ac:dyDescent="0.25">
      <c r="A2234" s="5">
        <v>744</v>
      </c>
      <c r="B2234" s="6">
        <v>2009.008</v>
      </c>
      <c r="C2234" s="8" t="s">
        <v>37</v>
      </c>
      <c r="D2234" s="11" t="s">
        <v>4045</v>
      </c>
      <c r="E2234" s="8" t="s">
        <v>4046</v>
      </c>
      <c r="F2234" s="10" t="s">
        <v>4047</v>
      </c>
      <c r="G2234" s="10" t="s">
        <v>4047</v>
      </c>
      <c r="H2234" s="8" t="s">
        <v>261</v>
      </c>
      <c r="I2234" s="8" t="s">
        <v>50</v>
      </c>
      <c r="J2234" s="8" t="s">
        <v>123</v>
      </c>
      <c r="K2234" s="11" t="s">
        <v>23</v>
      </c>
      <c r="L2234" s="8" t="str">
        <f t="shared" si="68"/>
        <v>Tacoma_WA</v>
      </c>
      <c r="M2234" s="9" t="str">
        <f t="shared" si="69"/>
        <v>-122.44164276123_Multimodal</v>
      </c>
      <c r="N2234" s="11" t="s">
        <v>23</v>
      </c>
      <c r="O2234" s="5"/>
      <c r="P2234" s="5"/>
      <c r="Q2234">
        <f>VLOOKUP($L2234,LocID!$B$2:$I$966, 7, FALSE)</f>
        <v>-122.44164276123</v>
      </c>
      <c r="S2234"/>
    </row>
    <row r="2235" spans="1:19" ht="33" x14ac:dyDescent="0.25">
      <c r="A2235" s="5">
        <v>792</v>
      </c>
      <c r="B2235" s="6">
        <v>2009.289</v>
      </c>
      <c r="C2235" s="8" t="s">
        <v>39</v>
      </c>
      <c r="D2235" s="11" t="s">
        <v>4048</v>
      </c>
      <c r="E2235" s="8" t="s">
        <v>4049</v>
      </c>
      <c r="F2235" s="10" t="s">
        <v>4047</v>
      </c>
      <c r="G2235" s="10" t="s">
        <v>4047</v>
      </c>
      <c r="H2235" s="8" t="s">
        <v>261</v>
      </c>
      <c r="I2235" s="8" t="s">
        <v>50</v>
      </c>
      <c r="J2235" s="8" t="s">
        <v>123</v>
      </c>
      <c r="K2235" s="8" t="s">
        <v>23</v>
      </c>
      <c r="L2235" s="8" t="str">
        <f t="shared" si="68"/>
        <v>Tacoma_WA</v>
      </c>
      <c r="M2235" s="9" t="str">
        <f t="shared" si="69"/>
        <v>-122.44164276123_Multimodal</v>
      </c>
      <c r="N2235" s="8" t="s">
        <v>23</v>
      </c>
      <c r="O2235" s="5"/>
      <c r="P2235" s="5"/>
      <c r="Q2235">
        <f>VLOOKUP($L2235,LocID!$B$2:$I$966, 7, FALSE)</f>
        <v>-122.44164276123</v>
      </c>
      <c r="S2235"/>
    </row>
    <row r="2236" spans="1:19" ht="22.5" x14ac:dyDescent="0.25">
      <c r="A2236" s="5">
        <v>883</v>
      </c>
      <c r="B2236" s="6">
        <v>2009.6110000000001</v>
      </c>
      <c r="C2236" s="8" t="s">
        <v>56</v>
      </c>
      <c r="D2236" s="11" t="s">
        <v>4050</v>
      </c>
      <c r="E2236" s="8" t="s">
        <v>4046</v>
      </c>
      <c r="F2236" s="10" t="s">
        <v>4047</v>
      </c>
      <c r="G2236" s="10" t="s">
        <v>4047</v>
      </c>
      <c r="H2236" s="8" t="s">
        <v>261</v>
      </c>
      <c r="I2236" s="8" t="s">
        <v>50</v>
      </c>
      <c r="J2236" s="8" t="s">
        <v>123</v>
      </c>
      <c r="K2236" s="8" t="s">
        <v>26</v>
      </c>
      <c r="L2236" s="8" t="str">
        <f t="shared" si="68"/>
        <v>Tacoma_WA</v>
      </c>
      <c r="M2236" s="9" t="str">
        <f t="shared" si="69"/>
        <v>-122.44164276123_Parking and TDM</v>
      </c>
      <c r="N2236" s="8" t="s">
        <v>26</v>
      </c>
      <c r="O2236" s="5"/>
      <c r="P2236" s="5"/>
      <c r="Q2236">
        <f>VLOOKUP($L2236,LocID!$B$2:$I$966, 7, FALSE)</f>
        <v>-122.44164276123</v>
      </c>
      <c r="S2236"/>
    </row>
    <row r="2237" spans="1:19" ht="33" x14ac:dyDescent="0.25">
      <c r="A2237" s="5">
        <v>1234</v>
      </c>
      <c r="B2237" s="6">
        <v>2011.23</v>
      </c>
      <c r="C2237" s="8" t="s">
        <v>85</v>
      </c>
      <c r="D2237" s="11" t="s">
        <v>4051</v>
      </c>
      <c r="E2237" s="8" t="s">
        <v>4046</v>
      </c>
      <c r="F2237" s="10" t="s">
        <v>4047</v>
      </c>
      <c r="G2237" s="10" t="s">
        <v>4047</v>
      </c>
      <c r="H2237" s="8" t="s">
        <v>261</v>
      </c>
      <c r="I2237" s="8" t="s">
        <v>50</v>
      </c>
      <c r="J2237" s="8" t="s">
        <v>123</v>
      </c>
      <c r="K2237" s="8" t="s">
        <v>23</v>
      </c>
      <c r="L2237" s="8" t="str">
        <f t="shared" si="68"/>
        <v>Tacoma_WA</v>
      </c>
      <c r="M2237" s="9" t="str">
        <f t="shared" si="69"/>
        <v>-122.44164276123_Multimodal</v>
      </c>
      <c r="N2237" s="8" t="s">
        <v>23</v>
      </c>
      <c r="O2237" s="5"/>
      <c r="P2237" s="5"/>
      <c r="Q2237">
        <f>VLOOKUP($L2237,LocID!$B$2:$I$966, 7, FALSE)</f>
        <v>-122.44164276123</v>
      </c>
      <c r="S2237"/>
    </row>
    <row r="2238" spans="1:19" x14ac:dyDescent="0.25">
      <c r="A2238" s="5">
        <v>2047</v>
      </c>
      <c r="B2238" s="6">
        <v>2013.0553</v>
      </c>
      <c r="C2238" s="8" t="s">
        <v>65</v>
      </c>
      <c r="D2238" s="8" t="s">
        <v>4052</v>
      </c>
      <c r="E2238" s="8" t="s">
        <v>4046</v>
      </c>
      <c r="F2238" s="8" t="s">
        <v>4047</v>
      </c>
      <c r="G2238" s="8" t="s">
        <v>4047</v>
      </c>
      <c r="H2238" s="8" t="s">
        <v>261</v>
      </c>
      <c r="I2238" s="8" t="s">
        <v>50</v>
      </c>
      <c r="J2238" s="8" t="s">
        <v>123</v>
      </c>
      <c r="K2238" s="12" t="s">
        <v>52</v>
      </c>
      <c r="L2238" s="8" t="str">
        <f t="shared" si="68"/>
        <v>Tacoma_WA</v>
      </c>
      <c r="M2238" s="9" t="str">
        <f t="shared" si="69"/>
        <v>-122.44164276123_Transit</v>
      </c>
      <c r="N2238" s="12" t="s">
        <v>52</v>
      </c>
      <c r="O2238" s="5"/>
      <c r="P2238" s="5"/>
      <c r="Q2238">
        <f>VLOOKUP($L2238,LocID!$B$2:$I$966, 7, FALSE)</f>
        <v>-122.44164276123</v>
      </c>
      <c r="S2238"/>
    </row>
    <row r="2239" spans="1:19" x14ac:dyDescent="0.25">
      <c r="A2239" s="5">
        <v>312</v>
      </c>
      <c r="B2239" s="6">
        <v>2006.075</v>
      </c>
      <c r="C2239" s="8">
        <v>2007</v>
      </c>
      <c r="D2239" s="8" t="s">
        <v>4053</v>
      </c>
      <c r="E2239" s="8" t="s">
        <v>4054</v>
      </c>
      <c r="F2239" s="10" t="s">
        <v>4055</v>
      </c>
      <c r="G2239" s="10" t="s">
        <v>4055</v>
      </c>
      <c r="H2239" s="8" t="s">
        <v>192</v>
      </c>
      <c r="I2239" s="8" t="s">
        <v>50</v>
      </c>
      <c r="J2239" s="10" t="s">
        <v>51</v>
      </c>
      <c r="K2239" s="8" t="s">
        <v>52</v>
      </c>
      <c r="L2239" s="8" t="str">
        <f t="shared" si="68"/>
        <v>Takoma Park_MD</v>
      </c>
      <c r="M2239" s="9" t="str">
        <f t="shared" si="69"/>
        <v>-77.0098800659179_Transit</v>
      </c>
      <c r="N2239" s="8" t="s">
        <v>52</v>
      </c>
      <c r="O2239" s="5"/>
      <c r="P2239" s="5"/>
      <c r="Q2239">
        <f>VLOOKUP($L2239,LocID!$B$2:$I$966, 7, FALSE)</f>
        <v>-77.009880065917898</v>
      </c>
      <c r="S2239"/>
    </row>
    <row r="2240" spans="1:19" x14ac:dyDescent="0.25">
      <c r="A2240" s="5">
        <v>1636</v>
      </c>
      <c r="B2240" s="6">
        <v>2012.3820000000001</v>
      </c>
      <c r="C2240" s="8" t="s">
        <v>110</v>
      </c>
      <c r="D2240" s="8" t="s">
        <v>4056</v>
      </c>
      <c r="E2240" s="8" t="s">
        <v>4057</v>
      </c>
      <c r="F2240" s="10" t="s">
        <v>4058</v>
      </c>
      <c r="G2240" s="10" t="s">
        <v>4058</v>
      </c>
      <c r="H2240" s="8" t="s">
        <v>165</v>
      </c>
      <c r="I2240" s="8" t="s">
        <v>50</v>
      </c>
      <c r="J2240" s="10" t="s">
        <v>161</v>
      </c>
      <c r="K2240" s="8" t="s">
        <v>52</v>
      </c>
      <c r="L2240" s="8" t="str">
        <f t="shared" si="68"/>
        <v>Tallahassee_FL</v>
      </c>
      <c r="M2240" s="9" t="str">
        <f t="shared" si="69"/>
        <v>-84.280647277832_Transit</v>
      </c>
      <c r="N2240" s="8" t="s">
        <v>52</v>
      </c>
      <c r="O2240" s="5"/>
      <c r="P2240" s="5"/>
      <c r="Q2240">
        <f>VLOOKUP($L2240,LocID!$B$2:$I$966, 7, FALSE)</f>
        <v>-84.280647277832003</v>
      </c>
      <c r="S2240"/>
    </row>
    <row r="2241" spans="1:19" ht="33" x14ac:dyDescent="0.25">
      <c r="A2241" s="5">
        <v>1985</v>
      </c>
      <c r="B2241" s="6">
        <v>2013.066</v>
      </c>
      <c r="C2241" s="8" t="s">
        <v>65</v>
      </c>
      <c r="D2241" s="8" t="s">
        <v>4059</v>
      </c>
      <c r="E2241" s="8" t="s">
        <v>4060</v>
      </c>
      <c r="F2241" s="8" t="s">
        <v>4058</v>
      </c>
      <c r="G2241" s="8" t="s">
        <v>4058</v>
      </c>
      <c r="H2241" s="8" t="s">
        <v>165</v>
      </c>
      <c r="I2241" s="8" t="s">
        <v>50</v>
      </c>
      <c r="J2241" s="8" t="s">
        <v>161</v>
      </c>
      <c r="K2241" s="12" t="s">
        <v>23</v>
      </c>
      <c r="L2241" s="8" t="str">
        <f t="shared" si="68"/>
        <v>Tallahassee_FL</v>
      </c>
      <c r="M2241" s="9" t="str">
        <f t="shared" si="69"/>
        <v>-84.280647277832_Multimodal</v>
      </c>
      <c r="N2241" s="12" t="s">
        <v>23</v>
      </c>
      <c r="O2241" s="5"/>
      <c r="P2241" s="5"/>
      <c r="Q2241">
        <f>VLOOKUP($L2241,LocID!$B$2:$I$966, 7, FALSE)</f>
        <v>-84.280647277832003</v>
      </c>
      <c r="S2241"/>
    </row>
    <row r="2242" spans="1:19" x14ac:dyDescent="0.25">
      <c r="A2242" s="5">
        <v>1208</v>
      </c>
      <c r="B2242" s="6">
        <v>2011.0530000000001</v>
      </c>
      <c r="C2242" s="8" t="s">
        <v>274</v>
      </c>
      <c r="D2242" s="11" t="s">
        <v>4061</v>
      </c>
      <c r="E2242" s="8" t="s">
        <v>4062</v>
      </c>
      <c r="F2242" s="10" t="s">
        <v>4063</v>
      </c>
      <c r="G2242" s="10" t="s">
        <v>4063</v>
      </c>
      <c r="H2242" s="8" t="s">
        <v>1301</v>
      </c>
      <c r="I2242" s="8" t="s">
        <v>50</v>
      </c>
      <c r="J2242" s="8" t="s">
        <v>220</v>
      </c>
      <c r="K2242" s="8" t="s">
        <v>52</v>
      </c>
      <c r="L2242" s="8" t="str">
        <f t="shared" ref="L2242:L2305" si="70">IF(H2242="INT", G2242&amp;"_"&amp;I2242,  G2242&amp;"_"&amp;H2242)</f>
        <v>Taylor Mill_KY</v>
      </c>
      <c r="M2242" s="9" t="str">
        <f t="shared" ref="M2242:M2305" si="71">Q2242&amp;"_"&amp;N2242</f>
        <v>-84.502342224121_Transit</v>
      </c>
      <c r="N2242" s="8" t="s">
        <v>52</v>
      </c>
      <c r="O2242" s="5"/>
      <c r="P2242" s="5"/>
      <c r="Q2242">
        <f>VLOOKUP($L2242,LocID!$B$2:$I$966, 7, FALSE)</f>
        <v>-84.502342224121094</v>
      </c>
      <c r="S2242"/>
    </row>
    <row r="2243" spans="1:19" ht="33" x14ac:dyDescent="0.25">
      <c r="A2243" s="5">
        <v>467</v>
      </c>
      <c r="B2243" s="6">
        <v>2007.0219999999999</v>
      </c>
      <c r="C2243" s="8">
        <v>2007</v>
      </c>
      <c r="D2243" s="8" t="s">
        <v>4064</v>
      </c>
      <c r="E2243" s="8" t="s">
        <v>4065</v>
      </c>
      <c r="F2243" s="10" t="s">
        <v>4066</v>
      </c>
      <c r="G2243" s="10" t="s">
        <v>4066</v>
      </c>
      <c r="H2243" s="8" t="s">
        <v>76</v>
      </c>
      <c r="I2243" s="8" t="s">
        <v>50</v>
      </c>
      <c r="J2243" s="10" t="s">
        <v>77</v>
      </c>
      <c r="K2243" s="8" t="s">
        <v>23</v>
      </c>
      <c r="L2243" s="8" t="str">
        <f t="shared" si="70"/>
        <v>Tehachapi_CA</v>
      </c>
      <c r="M2243" s="9" t="str">
        <f t="shared" si="71"/>
        <v>-118.449111938476_Multimodal</v>
      </c>
      <c r="N2243" s="8" t="s">
        <v>23</v>
      </c>
      <c r="O2243" s="5"/>
      <c r="P2243" s="5"/>
      <c r="Q2243">
        <f>VLOOKUP($L2243,LocID!$B$2:$I$966, 7, FALSE)</f>
        <v>-118.44911193847599</v>
      </c>
      <c r="S2243"/>
    </row>
    <row r="2244" spans="1:19" ht="33" x14ac:dyDescent="0.25">
      <c r="A2244" s="5">
        <v>1739</v>
      </c>
      <c r="B2244" s="6">
        <v>2012.636</v>
      </c>
      <c r="C2244" s="12" t="s">
        <v>90</v>
      </c>
      <c r="D2244" s="12" t="s">
        <v>4067</v>
      </c>
      <c r="E2244" s="12" t="s">
        <v>4068</v>
      </c>
      <c r="F2244" s="12" t="s">
        <v>4068</v>
      </c>
      <c r="G2244" s="12" t="s">
        <v>4068</v>
      </c>
      <c r="H2244" s="12" t="s">
        <v>76</v>
      </c>
      <c r="I2244" s="8" t="s">
        <v>50</v>
      </c>
      <c r="J2244" s="12" t="s">
        <v>77</v>
      </c>
      <c r="K2244" s="12" t="s">
        <v>23</v>
      </c>
      <c r="L2244" s="8" t="str">
        <f t="shared" si="70"/>
        <v>Temple City_CA</v>
      </c>
      <c r="M2244" s="9" t="str">
        <f t="shared" si="71"/>
        <v>-118.056678771972_Multimodal</v>
      </c>
      <c r="N2244" s="12" t="s">
        <v>23</v>
      </c>
      <c r="O2244" s="5"/>
      <c r="P2244" s="5"/>
      <c r="Q2244">
        <f>VLOOKUP($L2244,LocID!$B$2:$I$966, 7, FALSE)</f>
        <v>-118.056678771972</v>
      </c>
      <c r="S2244"/>
    </row>
    <row r="2245" spans="1:19" x14ac:dyDescent="0.25">
      <c r="A2245" s="5">
        <v>2189</v>
      </c>
      <c r="B2245" s="6">
        <v>2014.0018</v>
      </c>
      <c r="C2245" s="8" t="s">
        <v>115</v>
      </c>
      <c r="D2245" s="8" t="s">
        <v>4069</v>
      </c>
      <c r="E2245" s="8" t="s">
        <v>4070</v>
      </c>
      <c r="F2245" s="8" t="s">
        <v>4071</v>
      </c>
      <c r="G2245" s="8" t="s">
        <v>4071</v>
      </c>
      <c r="H2245" s="8" t="s">
        <v>219</v>
      </c>
      <c r="I2245" s="8" t="s">
        <v>50</v>
      </c>
      <c r="J2245" s="8" t="s">
        <v>220</v>
      </c>
      <c r="K2245" s="8" t="s">
        <v>98</v>
      </c>
      <c r="L2245" s="8" t="str">
        <f t="shared" si="70"/>
        <v>Terrell_TX</v>
      </c>
      <c r="M2245" s="9" t="str">
        <f t="shared" si="71"/>
        <v>-96.27490234375_PACT</v>
      </c>
      <c r="N2245" s="8" t="s">
        <v>98</v>
      </c>
      <c r="O2245" s="5"/>
      <c r="P2245" s="5"/>
      <c r="Q2245">
        <f>VLOOKUP($L2245,LocID!$B$2:$I$966, 7, FALSE)</f>
        <v>-96.27490234375</v>
      </c>
      <c r="S2245"/>
    </row>
    <row r="2246" spans="1:19" ht="33" x14ac:dyDescent="0.25">
      <c r="A2246" s="5">
        <v>1600</v>
      </c>
      <c r="B2246" s="6">
        <v>2012.3589999999999</v>
      </c>
      <c r="C2246" s="8" t="s">
        <v>87</v>
      </c>
      <c r="D2246" s="8" t="s">
        <v>4072</v>
      </c>
      <c r="E2246" s="8" t="s">
        <v>4073</v>
      </c>
      <c r="F2246" s="8" t="s">
        <v>4074</v>
      </c>
      <c r="G2246" s="8" t="s">
        <v>4074</v>
      </c>
      <c r="H2246" s="8" t="s">
        <v>244</v>
      </c>
      <c r="I2246" s="8" t="s">
        <v>50</v>
      </c>
      <c r="J2246" s="8" t="s">
        <v>245</v>
      </c>
      <c r="K2246" s="8" t="s">
        <v>23</v>
      </c>
      <c r="L2246" s="8" t="str">
        <f t="shared" si="70"/>
        <v>Thornton_CO</v>
      </c>
      <c r="M2246" s="9" t="str">
        <f t="shared" si="71"/>
        <v>-104.984817504882_Multimodal</v>
      </c>
      <c r="N2246" s="8" t="s">
        <v>23</v>
      </c>
      <c r="O2246" s="5"/>
      <c r="P2246" s="5"/>
      <c r="Q2246">
        <f>VLOOKUP($L2246,LocID!$B$2:$I$966, 7, FALSE)</f>
        <v>-104.984817504882</v>
      </c>
      <c r="S2246"/>
    </row>
    <row r="2247" spans="1:19" x14ac:dyDescent="0.25">
      <c r="A2247" s="5">
        <v>2325</v>
      </c>
      <c r="B2247" s="6">
        <v>2014.0275999999999</v>
      </c>
      <c r="C2247" s="8" t="s">
        <v>151</v>
      </c>
      <c r="D2247" s="8" t="s">
        <v>4075</v>
      </c>
      <c r="E2247" s="8" t="s">
        <v>4076</v>
      </c>
      <c r="F2247" s="8" t="s">
        <v>4077</v>
      </c>
      <c r="G2247" s="8" t="s">
        <v>4077</v>
      </c>
      <c r="H2247" s="8" t="s">
        <v>76</v>
      </c>
      <c r="I2247" s="8" t="s">
        <v>50</v>
      </c>
      <c r="J2247" s="8" t="s">
        <v>77</v>
      </c>
      <c r="K2247" s="12" t="s">
        <v>52</v>
      </c>
      <c r="L2247" s="8" t="str">
        <f t="shared" si="70"/>
        <v>Thousand Oaks_CA</v>
      </c>
      <c r="M2247" s="9" t="str">
        <f t="shared" si="71"/>
        <v>-118.892776489257_Transit</v>
      </c>
      <c r="N2247" s="12" t="s">
        <v>52</v>
      </c>
      <c r="O2247" s="5"/>
      <c r="P2247" s="5"/>
      <c r="Q2247">
        <f>VLOOKUP($L2247,LocID!$B$2:$I$966, 7, FALSE)</f>
        <v>-118.892776489257</v>
      </c>
      <c r="S2247"/>
    </row>
    <row r="2248" spans="1:19" x14ac:dyDescent="0.25">
      <c r="A2248" s="5">
        <v>1868</v>
      </c>
      <c r="B2248" s="6">
        <v>2013.0032000000001</v>
      </c>
      <c r="C2248" s="12" t="s">
        <v>62</v>
      </c>
      <c r="D2248" s="12" t="s">
        <v>4078</v>
      </c>
      <c r="E2248" s="15" t="s">
        <v>4079</v>
      </c>
      <c r="F2248" s="15" t="s">
        <v>4080</v>
      </c>
      <c r="G2248" s="15" t="s">
        <v>4080</v>
      </c>
      <c r="H2248" s="15" t="s">
        <v>76</v>
      </c>
      <c r="I2248" s="8" t="s">
        <v>50</v>
      </c>
      <c r="J2248" s="15" t="s">
        <v>77</v>
      </c>
      <c r="K2248" s="12" t="s">
        <v>98</v>
      </c>
      <c r="L2248" s="8" t="str">
        <f t="shared" si="70"/>
        <v>Thousand Palms_CA</v>
      </c>
      <c r="M2248" s="9" t="str">
        <f t="shared" si="71"/>
        <v>-116.38687133789_PACT</v>
      </c>
      <c r="N2248" s="12" t="s">
        <v>98</v>
      </c>
      <c r="O2248" s="5"/>
      <c r="P2248" s="5"/>
      <c r="Q2248">
        <f>VLOOKUP($L2248,LocID!$B$2:$I$966, 7, FALSE)</f>
        <v>-116.38687133789</v>
      </c>
      <c r="S2248"/>
    </row>
    <row r="2249" spans="1:19" ht="33" x14ac:dyDescent="0.25">
      <c r="A2249" s="5">
        <v>1453</v>
      </c>
      <c r="B2249" s="6">
        <v>2011.5429999999999</v>
      </c>
      <c r="C2249" s="8" t="s">
        <v>233</v>
      </c>
      <c r="D2249" s="8" t="s">
        <v>4081</v>
      </c>
      <c r="E2249" s="8" t="s">
        <v>4082</v>
      </c>
      <c r="F2249" s="10" t="s">
        <v>4083</v>
      </c>
      <c r="G2249" s="10" t="s">
        <v>4083</v>
      </c>
      <c r="H2249" s="8" t="s">
        <v>76</v>
      </c>
      <c r="I2249" s="8" t="s">
        <v>50</v>
      </c>
      <c r="J2249" s="8" t="s">
        <v>77</v>
      </c>
      <c r="K2249" s="8" t="s">
        <v>26</v>
      </c>
      <c r="L2249" s="8" t="str">
        <f t="shared" si="70"/>
        <v>Tiburon_CA</v>
      </c>
      <c r="M2249" s="9" t="str">
        <f t="shared" si="71"/>
        <v>-122.465827941894_Parking and TDM</v>
      </c>
      <c r="N2249" s="8" t="s">
        <v>26</v>
      </c>
      <c r="O2249" s="5"/>
      <c r="P2249" s="5"/>
      <c r="Q2249">
        <f>VLOOKUP($L2249,LocID!$B$2:$I$966, 7, FALSE)</f>
        <v>-122.46582794189401</v>
      </c>
      <c r="S2249"/>
    </row>
    <row r="2250" spans="1:19" ht="33" x14ac:dyDescent="0.25">
      <c r="A2250" s="5">
        <v>2141</v>
      </c>
      <c r="B2250" s="6">
        <v>2013.0709999999999</v>
      </c>
      <c r="C2250" s="8" t="s">
        <v>112</v>
      </c>
      <c r="D2250" s="8" t="s">
        <v>4084</v>
      </c>
      <c r="E2250" s="8" t="s">
        <v>4082</v>
      </c>
      <c r="F2250" s="8" t="s">
        <v>4083</v>
      </c>
      <c r="G2250" s="8" t="s">
        <v>4083</v>
      </c>
      <c r="H2250" s="8" t="s">
        <v>76</v>
      </c>
      <c r="I2250" s="8" t="s">
        <v>50</v>
      </c>
      <c r="J2250" s="8" t="s">
        <v>77</v>
      </c>
      <c r="K2250" s="12" t="s">
        <v>23</v>
      </c>
      <c r="L2250" s="8" t="str">
        <f t="shared" si="70"/>
        <v>Tiburon_CA</v>
      </c>
      <c r="M2250" s="9" t="str">
        <f t="shared" si="71"/>
        <v>-122.465827941894_Multimodal</v>
      </c>
      <c r="N2250" s="12" t="s">
        <v>23</v>
      </c>
      <c r="O2250" s="5"/>
      <c r="P2250" s="5"/>
      <c r="Q2250">
        <f>VLOOKUP($L2250,LocID!$B$2:$I$966, 7, FALSE)</f>
        <v>-122.46582794189401</v>
      </c>
      <c r="S2250"/>
    </row>
    <row r="2251" spans="1:19" ht="33" x14ac:dyDescent="0.25">
      <c r="A2251" s="5">
        <v>2142</v>
      </c>
      <c r="B2251" s="6">
        <v>2013.1030000000001</v>
      </c>
      <c r="C2251" s="8" t="s">
        <v>112</v>
      </c>
      <c r="D2251" s="8" t="s">
        <v>4085</v>
      </c>
      <c r="E2251" s="8" t="s">
        <v>4082</v>
      </c>
      <c r="F2251" s="8" t="s">
        <v>4083</v>
      </c>
      <c r="G2251" s="8" t="s">
        <v>4083</v>
      </c>
      <c r="H2251" s="8" t="s">
        <v>76</v>
      </c>
      <c r="I2251" s="8" t="s">
        <v>50</v>
      </c>
      <c r="J2251" s="8" t="s">
        <v>77</v>
      </c>
      <c r="K2251" s="12" t="s">
        <v>26</v>
      </c>
      <c r="L2251" s="8" t="str">
        <f t="shared" si="70"/>
        <v>Tiburon_CA</v>
      </c>
      <c r="M2251" s="9" t="str">
        <f t="shared" si="71"/>
        <v>-122.465827941894_Parking and TDM</v>
      </c>
      <c r="N2251" s="12" t="s">
        <v>26</v>
      </c>
      <c r="O2251" s="5"/>
      <c r="P2251" s="5"/>
      <c r="Q2251">
        <f>VLOOKUP($L2251,LocID!$B$2:$I$966, 7, FALSE)</f>
        <v>-122.46582794189401</v>
      </c>
      <c r="S2251"/>
    </row>
    <row r="2252" spans="1:19" ht="33" x14ac:dyDescent="0.25">
      <c r="A2252" s="5">
        <v>2143</v>
      </c>
      <c r="B2252" s="6">
        <v>2013.1031</v>
      </c>
      <c r="C2252" s="8" t="s">
        <v>112</v>
      </c>
      <c r="D2252" s="8" t="s">
        <v>4086</v>
      </c>
      <c r="E2252" s="8" t="s">
        <v>4082</v>
      </c>
      <c r="F2252" s="8" t="s">
        <v>4083</v>
      </c>
      <c r="G2252" s="8" t="s">
        <v>4083</v>
      </c>
      <c r="H2252" s="8" t="s">
        <v>76</v>
      </c>
      <c r="I2252" s="8" t="s">
        <v>50</v>
      </c>
      <c r="J2252" s="8" t="s">
        <v>77</v>
      </c>
      <c r="K2252" s="12" t="s">
        <v>26</v>
      </c>
      <c r="L2252" s="8" t="str">
        <f t="shared" si="70"/>
        <v>Tiburon_CA</v>
      </c>
      <c r="M2252" s="9" t="str">
        <f t="shared" si="71"/>
        <v>-122.465827941894_Parking and TDM</v>
      </c>
      <c r="N2252" s="12" t="s">
        <v>26</v>
      </c>
      <c r="O2252" s="5"/>
      <c r="P2252" s="5"/>
      <c r="Q2252">
        <f>VLOOKUP($L2252,LocID!$B$2:$I$966, 7, FALSE)</f>
        <v>-122.46582794189401</v>
      </c>
      <c r="S2252"/>
    </row>
    <row r="2253" spans="1:19" ht="22.5" x14ac:dyDescent="0.25">
      <c r="A2253" s="5">
        <v>2545</v>
      </c>
      <c r="B2253" s="6">
        <v>2013.0735</v>
      </c>
      <c r="C2253" s="8" t="s">
        <v>173</v>
      </c>
      <c r="D2253" s="8" t="s">
        <v>4087</v>
      </c>
      <c r="E2253" s="8" t="s">
        <v>4088</v>
      </c>
      <c r="F2253" s="8" t="s">
        <v>4089</v>
      </c>
      <c r="G2253" s="8" t="s">
        <v>4089</v>
      </c>
      <c r="H2253" s="8" t="s">
        <v>20</v>
      </c>
      <c r="I2253" s="8" t="s">
        <v>740</v>
      </c>
      <c r="J2253" s="8" t="s">
        <v>22</v>
      </c>
      <c r="K2253" s="12" t="s">
        <v>188</v>
      </c>
      <c r="L2253" s="8" t="str">
        <f t="shared" si="70"/>
        <v>Toronto_Canada</v>
      </c>
      <c r="M2253" s="9" t="str">
        <f t="shared" si="71"/>
        <v>-79.4328002929687_Design and Engineering</v>
      </c>
      <c r="N2253" s="12" t="s">
        <v>188</v>
      </c>
      <c r="O2253" s="5"/>
      <c r="P2253" s="5"/>
      <c r="Q2253">
        <f>VLOOKUP($L2253,LocID!$B$2:$I$966, 7, FALSE)</f>
        <v>-79.432800292968693</v>
      </c>
      <c r="S2253"/>
    </row>
    <row r="2254" spans="1:19" x14ac:dyDescent="0.25">
      <c r="A2254" s="5">
        <v>619</v>
      </c>
      <c r="B2254" s="6">
        <v>2008.213</v>
      </c>
      <c r="C2254" s="8" t="s">
        <v>29</v>
      </c>
      <c r="D2254" s="11" t="s">
        <v>4090</v>
      </c>
      <c r="E2254" s="8" t="s">
        <v>4091</v>
      </c>
      <c r="F2254" s="10" t="s">
        <v>4089</v>
      </c>
      <c r="G2254" s="10" t="s">
        <v>4089</v>
      </c>
      <c r="H2254" s="8" t="s">
        <v>20</v>
      </c>
      <c r="I2254" s="9" t="s">
        <v>740</v>
      </c>
      <c r="J2254" s="8" t="s">
        <v>740</v>
      </c>
      <c r="K2254" s="8" t="s">
        <v>52</v>
      </c>
      <c r="L2254" s="8" t="str">
        <f t="shared" si="70"/>
        <v>Toronto_Canada</v>
      </c>
      <c r="M2254" s="9" t="str">
        <f t="shared" si="71"/>
        <v>-79.4328002929687_Transit</v>
      </c>
      <c r="N2254" s="8" t="s">
        <v>52</v>
      </c>
      <c r="O2254" s="5"/>
      <c r="P2254" s="5"/>
      <c r="Q2254">
        <f>VLOOKUP($L2254,LocID!$B$2:$I$966, 7, FALSE)</f>
        <v>-79.432800292968693</v>
      </c>
      <c r="S2254"/>
    </row>
    <row r="2255" spans="1:19" ht="33" x14ac:dyDescent="0.25">
      <c r="A2255" s="5">
        <v>1082</v>
      </c>
      <c r="B2255" s="6">
        <v>2010.125</v>
      </c>
      <c r="C2255" s="8" t="s">
        <v>68</v>
      </c>
      <c r="D2255" s="11" t="s">
        <v>4092</v>
      </c>
      <c r="E2255" s="8" t="s">
        <v>4088</v>
      </c>
      <c r="F2255" s="10" t="s">
        <v>4089</v>
      </c>
      <c r="G2255" s="10" t="s">
        <v>4089</v>
      </c>
      <c r="H2255" s="8" t="s">
        <v>20</v>
      </c>
      <c r="I2255" s="9" t="s">
        <v>740</v>
      </c>
      <c r="J2255" s="8" t="s">
        <v>740</v>
      </c>
      <c r="K2255" s="8" t="s">
        <v>23</v>
      </c>
      <c r="L2255" s="8" t="str">
        <f t="shared" si="70"/>
        <v>Toronto_Canada</v>
      </c>
      <c r="M2255" s="9" t="str">
        <f t="shared" si="71"/>
        <v>-79.4328002929687_Multimodal</v>
      </c>
      <c r="N2255" s="8" t="s">
        <v>23</v>
      </c>
      <c r="O2255" s="5"/>
      <c r="P2255" s="5"/>
      <c r="Q2255">
        <f>VLOOKUP($L2255,LocID!$B$2:$I$966, 7, FALSE)</f>
        <v>-79.432800292968693</v>
      </c>
      <c r="S2255"/>
    </row>
    <row r="2256" spans="1:19" x14ac:dyDescent="0.25">
      <c r="A2256" s="5">
        <v>1722</v>
      </c>
      <c r="B2256" s="6">
        <v>2012.7280000000001</v>
      </c>
      <c r="C2256" s="12" t="s">
        <v>90</v>
      </c>
      <c r="D2256" s="12" t="s">
        <v>4093</v>
      </c>
      <c r="E2256" s="12" t="s">
        <v>4094</v>
      </c>
      <c r="F2256" s="12" t="s">
        <v>4089</v>
      </c>
      <c r="G2256" s="12" t="s">
        <v>4089</v>
      </c>
      <c r="H2256" s="8" t="s">
        <v>20</v>
      </c>
      <c r="I2256" s="9" t="s">
        <v>740</v>
      </c>
      <c r="J2256" s="8" t="s">
        <v>740</v>
      </c>
      <c r="K2256" s="12" t="s">
        <v>98</v>
      </c>
      <c r="L2256" s="8" t="str">
        <f t="shared" si="70"/>
        <v>Toronto_Canada</v>
      </c>
      <c r="M2256" s="9" t="str">
        <f t="shared" si="71"/>
        <v>-79.4328002929687_PACT</v>
      </c>
      <c r="N2256" s="12" t="s">
        <v>98</v>
      </c>
      <c r="O2256" s="5"/>
      <c r="P2256" s="5"/>
      <c r="Q2256">
        <f>VLOOKUP($L2256,LocID!$B$2:$I$966, 7, FALSE)</f>
        <v>-79.432800292968693</v>
      </c>
      <c r="S2256"/>
    </row>
    <row r="2257" spans="1:19" ht="33" x14ac:dyDescent="0.25">
      <c r="A2257" s="5">
        <v>408</v>
      </c>
      <c r="B2257" s="6">
        <v>2006.4770000000001</v>
      </c>
      <c r="C2257" s="8">
        <v>2007</v>
      </c>
      <c r="D2257" s="8" t="s">
        <v>4095</v>
      </c>
      <c r="E2257" s="8" t="s">
        <v>4096</v>
      </c>
      <c r="F2257" s="10" t="s">
        <v>4097</v>
      </c>
      <c r="G2257" s="10" t="s">
        <v>4097</v>
      </c>
      <c r="H2257" s="8" t="s">
        <v>815</v>
      </c>
      <c r="I2257" s="8" t="s">
        <v>50</v>
      </c>
      <c r="J2257" s="10" t="s">
        <v>51</v>
      </c>
      <c r="K2257" s="8" t="s">
        <v>72</v>
      </c>
      <c r="L2257" s="8" t="str">
        <f t="shared" si="70"/>
        <v>Trenton_NJ</v>
      </c>
      <c r="M2257" s="9" t="str">
        <f t="shared" si="71"/>
        <v>-74.7593994140625_Multimodal</v>
      </c>
      <c r="N2257" s="8" t="s">
        <v>23</v>
      </c>
      <c r="O2257" s="5">
        <v>1</v>
      </c>
      <c r="P2257" s="5"/>
      <c r="Q2257">
        <f>VLOOKUP($L2257,LocID!$B$2:$I$966, 7, FALSE)</f>
        <v>-74.7593994140625</v>
      </c>
      <c r="S2257"/>
    </row>
    <row r="2258" spans="1:19" ht="33" x14ac:dyDescent="0.25">
      <c r="A2258" s="5">
        <v>960</v>
      </c>
      <c r="B2258" s="6">
        <v>2009.6389999999999</v>
      </c>
      <c r="C2258" s="8" t="s">
        <v>204</v>
      </c>
      <c r="D2258" s="11" t="s">
        <v>4098</v>
      </c>
      <c r="E2258" s="8" t="s">
        <v>4096</v>
      </c>
      <c r="F2258" s="10" t="s">
        <v>4097</v>
      </c>
      <c r="G2258" s="10" t="s">
        <v>4097</v>
      </c>
      <c r="H2258" s="8" t="s">
        <v>815</v>
      </c>
      <c r="I2258" s="8" t="s">
        <v>50</v>
      </c>
      <c r="J2258" s="8" t="s">
        <v>51</v>
      </c>
      <c r="K2258" s="8" t="s">
        <v>72</v>
      </c>
      <c r="L2258" s="8" t="str">
        <f t="shared" si="70"/>
        <v>Trenton_NJ</v>
      </c>
      <c r="M2258" s="9" t="str">
        <f t="shared" si="71"/>
        <v>-74.7593994140625_Multimodal</v>
      </c>
      <c r="N2258" s="8" t="s">
        <v>23</v>
      </c>
      <c r="O2258" s="5">
        <v>1</v>
      </c>
      <c r="P2258" s="5"/>
      <c r="Q2258">
        <f>VLOOKUP($L2258,LocID!$B$2:$I$966, 7, FALSE)</f>
        <v>-74.7593994140625</v>
      </c>
      <c r="S2258"/>
    </row>
    <row r="2259" spans="1:19" ht="33" x14ac:dyDescent="0.25">
      <c r="A2259" s="5">
        <v>1278</v>
      </c>
      <c r="B2259" s="6">
        <v>2011.087</v>
      </c>
      <c r="C2259" s="8" t="s">
        <v>85</v>
      </c>
      <c r="D2259" s="11" t="s">
        <v>4099</v>
      </c>
      <c r="E2259" s="8" t="s">
        <v>4096</v>
      </c>
      <c r="F2259" s="10" t="s">
        <v>4097</v>
      </c>
      <c r="G2259" s="10" t="s">
        <v>4097</v>
      </c>
      <c r="H2259" s="8" t="s">
        <v>815</v>
      </c>
      <c r="I2259" s="8" t="s">
        <v>50</v>
      </c>
      <c r="J2259" s="8" t="s">
        <v>51</v>
      </c>
      <c r="K2259" s="8" t="s">
        <v>23</v>
      </c>
      <c r="L2259" s="8" t="str">
        <f t="shared" si="70"/>
        <v>Trenton_NJ</v>
      </c>
      <c r="M2259" s="9" t="str">
        <f t="shared" si="71"/>
        <v>-74.7593994140625_Multimodal</v>
      </c>
      <c r="N2259" s="8" t="s">
        <v>23</v>
      </c>
      <c r="O2259" s="5"/>
      <c r="P2259" s="5"/>
      <c r="Q2259">
        <f>VLOOKUP($L2259,LocID!$B$2:$I$966, 7, FALSE)</f>
        <v>-74.7593994140625</v>
      </c>
      <c r="S2259"/>
    </row>
    <row r="2260" spans="1:19" ht="33" x14ac:dyDescent="0.25">
      <c r="A2260" s="5">
        <v>1939</v>
      </c>
      <c r="B2260" s="6">
        <v>2013.0103999999999</v>
      </c>
      <c r="C2260" s="12" t="s">
        <v>246</v>
      </c>
      <c r="D2260" s="12" t="s">
        <v>4100</v>
      </c>
      <c r="E2260" s="15" t="s">
        <v>4101</v>
      </c>
      <c r="F2260" s="15" t="s">
        <v>4097</v>
      </c>
      <c r="G2260" s="15" t="s">
        <v>4097</v>
      </c>
      <c r="H2260" s="15" t="s">
        <v>815</v>
      </c>
      <c r="I2260" s="8" t="s">
        <v>50</v>
      </c>
      <c r="J2260" s="15" t="s">
        <v>51</v>
      </c>
      <c r="K2260" s="12" t="s">
        <v>23</v>
      </c>
      <c r="L2260" s="8" t="str">
        <f t="shared" si="70"/>
        <v>Trenton_NJ</v>
      </c>
      <c r="M2260" s="9" t="str">
        <f t="shared" si="71"/>
        <v>-74.7593994140625_Multimodal</v>
      </c>
      <c r="N2260" s="12" t="s">
        <v>23</v>
      </c>
      <c r="O2260" s="5"/>
      <c r="P2260" s="5"/>
      <c r="Q2260">
        <f>VLOOKUP($L2260,LocID!$B$2:$I$966, 7, FALSE)</f>
        <v>-74.7593994140625</v>
      </c>
      <c r="S2260"/>
    </row>
    <row r="2261" spans="1:19" ht="33" x14ac:dyDescent="0.25">
      <c r="A2261" s="5">
        <v>1486</v>
      </c>
      <c r="B2261" s="6">
        <v>2012.1990000000001</v>
      </c>
      <c r="C2261" s="10" t="s">
        <v>147</v>
      </c>
      <c r="D2261" s="10" t="s">
        <v>4102</v>
      </c>
      <c r="E2261" s="10" t="s">
        <v>4103</v>
      </c>
      <c r="F2261" s="10" t="s">
        <v>4104</v>
      </c>
      <c r="G2261" s="10" t="s">
        <v>4104</v>
      </c>
      <c r="H2261" s="10" t="s">
        <v>76</v>
      </c>
      <c r="I2261" s="8" t="s">
        <v>50</v>
      </c>
      <c r="J2261" s="10" t="s">
        <v>77</v>
      </c>
      <c r="K2261" s="10" t="s">
        <v>23</v>
      </c>
      <c r="L2261" s="8" t="str">
        <f t="shared" si="70"/>
        <v>Truckee_CA</v>
      </c>
      <c r="M2261" s="9" t="str">
        <f t="shared" si="71"/>
        <v>-120.21215057373_Multimodal</v>
      </c>
      <c r="N2261" s="10" t="s">
        <v>23</v>
      </c>
      <c r="O2261" s="5"/>
      <c r="P2261" s="5"/>
      <c r="Q2261">
        <f>VLOOKUP($L2261,LocID!$B$2:$I$966, 7, FALSE)</f>
        <v>-120.21215057373</v>
      </c>
      <c r="S2261"/>
    </row>
    <row r="2262" spans="1:19" x14ac:dyDescent="0.25">
      <c r="A2262" s="5">
        <v>2652</v>
      </c>
      <c r="B2262" s="6">
        <v>2015.0255</v>
      </c>
      <c r="C2262" s="19" t="s">
        <v>138</v>
      </c>
      <c r="D2262" s="17" t="s">
        <v>4105</v>
      </c>
      <c r="E2262" s="17" t="s">
        <v>3967</v>
      </c>
      <c r="F2262" s="6">
        <v>2015.0255</v>
      </c>
      <c r="G2262" s="5" t="s">
        <v>4106</v>
      </c>
      <c r="H2262" s="19" t="s">
        <v>1276</v>
      </c>
      <c r="I2262" s="8" t="s">
        <v>50</v>
      </c>
      <c r="J2262" s="19" t="s">
        <v>245</v>
      </c>
      <c r="K2262" s="19" t="s">
        <v>52</v>
      </c>
      <c r="L2262" s="8" t="str">
        <f t="shared" si="70"/>
        <v>Tucson_AZ</v>
      </c>
      <c r="M2262" s="9" t="str">
        <f t="shared" si="71"/>
        <v>-110.969757080078_Transit</v>
      </c>
      <c r="N2262" s="19" t="s">
        <v>52</v>
      </c>
      <c r="O2262" s="5"/>
      <c r="P2262" s="5"/>
      <c r="Q2262">
        <f>VLOOKUP($L2262,LocID!$B$2:$I$966, 7, FALSE)</f>
        <v>-110.969757080078</v>
      </c>
      <c r="S2262"/>
    </row>
    <row r="2263" spans="1:19" x14ac:dyDescent="0.25">
      <c r="A2263" s="5">
        <v>139</v>
      </c>
      <c r="B2263" s="6">
        <v>2015.0659000000001</v>
      </c>
      <c r="C2263" s="9" t="s">
        <v>138</v>
      </c>
      <c r="D2263" s="17" t="s">
        <v>4107</v>
      </c>
      <c r="E2263" s="17" t="s">
        <v>4108</v>
      </c>
      <c r="F2263" s="19" t="s">
        <v>4109</v>
      </c>
      <c r="G2263" s="19" t="s">
        <v>4109</v>
      </c>
      <c r="H2263" s="19" t="s">
        <v>261</v>
      </c>
      <c r="I2263" s="8" t="s">
        <v>50</v>
      </c>
      <c r="J2263" s="19" t="s">
        <v>123</v>
      </c>
      <c r="K2263" s="19" t="s">
        <v>52</v>
      </c>
      <c r="L2263" s="8" t="str">
        <f t="shared" si="70"/>
        <v>Tukwila_WA</v>
      </c>
      <c r="M2263" s="9" t="str">
        <f t="shared" si="71"/>
        <v>-122.255737304687_Transit</v>
      </c>
      <c r="N2263" s="19" t="s">
        <v>52</v>
      </c>
      <c r="O2263" s="5"/>
      <c r="P2263" s="5"/>
      <c r="Q2263">
        <f>VLOOKUP($L2263,LocID!$B$2:$I$966, 7, FALSE)</f>
        <v>-122.255737304687</v>
      </c>
      <c r="S2263"/>
    </row>
    <row r="2264" spans="1:19" x14ac:dyDescent="0.25">
      <c r="A2264" s="5">
        <v>110</v>
      </c>
      <c r="B2264" s="6">
        <v>2015.0128</v>
      </c>
      <c r="C2264" s="9" t="s">
        <v>138</v>
      </c>
      <c r="D2264" s="16" t="s">
        <v>4110</v>
      </c>
      <c r="E2264" s="16" t="s">
        <v>4111</v>
      </c>
      <c r="F2264" s="8" t="s">
        <v>4112</v>
      </c>
      <c r="G2264" s="8" t="s">
        <v>4112</v>
      </c>
      <c r="H2264" s="8" t="s">
        <v>76</v>
      </c>
      <c r="I2264" s="8" t="s">
        <v>50</v>
      </c>
      <c r="J2264" s="8" t="s">
        <v>77</v>
      </c>
      <c r="K2264" s="19" t="s">
        <v>52</v>
      </c>
      <c r="L2264" s="8" t="str">
        <f t="shared" si="70"/>
        <v>Turlock_CA</v>
      </c>
      <c r="M2264" s="9" t="str">
        <f t="shared" si="71"/>
        <v>-120.846420288085_Transit</v>
      </c>
      <c r="N2264" s="19" t="s">
        <v>52</v>
      </c>
      <c r="O2264" s="5"/>
      <c r="P2264" s="5"/>
      <c r="Q2264">
        <f>VLOOKUP($L2264,LocID!$B$2:$I$966, 7, FALSE)</f>
        <v>-120.846420288085</v>
      </c>
      <c r="S2264"/>
    </row>
    <row r="2265" spans="1:19" ht="33" x14ac:dyDescent="0.25">
      <c r="A2265" s="5">
        <v>1627</v>
      </c>
      <c r="B2265" s="6">
        <v>2012.6279999999999</v>
      </c>
      <c r="C2265" s="12" t="s">
        <v>110</v>
      </c>
      <c r="D2265" s="12" t="s">
        <v>4113</v>
      </c>
      <c r="E2265" s="12" t="s">
        <v>4114</v>
      </c>
      <c r="F2265" s="12" t="s">
        <v>4115</v>
      </c>
      <c r="G2265" s="12" t="s">
        <v>4115</v>
      </c>
      <c r="H2265" s="12" t="s">
        <v>76</v>
      </c>
      <c r="I2265" s="8" t="s">
        <v>50</v>
      </c>
      <c r="J2265" s="12" t="s">
        <v>77</v>
      </c>
      <c r="K2265" s="12" t="s">
        <v>23</v>
      </c>
      <c r="L2265" s="8" t="str">
        <f t="shared" si="70"/>
        <v>Ukiah_CA</v>
      </c>
      <c r="M2265" s="9" t="str">
        <f t="shared" si="71"/>
        <v>-123.207901000976_Multimodal</v>
      </c>
      <c r="N2265" s="12" t="s">
        <v>23</v>
      </c>
      <c r="O2265" s="5"/>
      <c r="P2265" s="5"/>
      <c r="Q2265">
        <f>VLOOKUP($L2265,LocID!$B$2:$I$966, 7, FALSE)</f>
        <v>-123.20790100097599</v>
      </c>
      <c r="S2265"/>
    </row>
    <row r="2266" spans="1:19" x14ac:dyDescent="0.25">
      <c r="A2266" s="5">
        <v>1209</v>
      </c>
      <c r="B2266" s="6">
        <v>2012.433</v>
      </c>
      <c r="C2266" s="8" t="s">
        <v>274</v>
      </c>
      <c r="D2266" s="8" t="s">
        <v>4116</v>
      </c>
      <c r="E2266" s="8" t="s">
        <v>830</v>
      </c>
      <c r="F2266" s="8" t="s">
        <v>4117</v>
      </c>
      <c r="G2266" s="8" t="s">
        <v>4117</v>
      </c>
      <c r="H2266" s="8" t="s">
        <v>20</v>
      </c>
      <c r="I2266" s="8" t="s">
        <v>4118</v>
      </c>
      <c r="J2266" s="8" t="s">
        <v>22</v>
      </c>
      <c r="K2266" s="8" t="s">
        <v>52</v>
      </c>
      <c r="L2266" s="8" t="str">
        <f t="shared" si="70"/>
        <v>Ulan Baatar_Mongolia</v>
      </c>
      <c r="M2266" s="9" t="str">
        <f t="shared" si="71"/>
        <v>106.916969299316_Transit</v>
      </c>
      <c r="N2266" s="8" t="s">
        <v>52</v>
      </c>
      <c r="O2266" s="5"/>
      <c r="P2266" s="5"/>
      <c r="Q2266">
        <f>VLOOKUP($L2266,LocID!$B$2:$I$966, 7, FALSE)</f>
        <v>106.91696929931599</v>
      </c>
      <c r="S2266"/>
    </row>
    <row r="2267" spans="1:19" x14ac:dyDescent="0.25">
      <c r="A2267" s="5">
        <v>480</v>
      </c>
      <c r="B2267" s="6">
        <v>2007.0730000000001</v>
      </c>
      <c r="C2267" s="8">
        <v>2007</v>
      </c>
      <c r="D2267" s="8" t="s">
        <v>4119</v>
      </c>
      <c r="E2267" s="8" t="s">
        <v>4120</v>
      </c>
      <c r="F2267" s="10" t="s">
        <v>4121</v>
      </c>
      <c r="G2267" s="10" t="s">
        <v>4121</v>
      </c>
      <c r="H2267" s="8" t="s">
        <v>76</v>
      </c>
      <c r="I2267" s="8" t="s">
        <v>50</v>
      </c>
      <c r="J2267" s="10" t="s">
        <v>77</v>
      </c>
      <c r="K2267" s="8" t="s">
        <v>52</v>
      </c>
      <c r="L2267" s="8" t="str">
        <f t="shared" si="70"/>
        <v>Union City_CA</v>
      </c>
      <c r="M2267" s="9" t="str">
        <f t="shared" si="71"/>
        <v>-122.027511596679_Transit</v>
      </c>
      <c r="N2267" s="8" t="s">
        <v>52</v>
      </c>
      <c r="O2267" s="5"/>
      <c r="P2267" s="5"/>
      <c r="Q2267">
        <f>VLOOKUP($L2267,LocID!$B$2:$I$966, 7, FALSE)</f>
        <v>-122.02751159667901</v>
      </c>
      <c r="S2267"/>
    </row>
    <row r="2268" spans="1:19" ht="33" x14ac:dyDescent="0.25">
      <c r="A2268" s="5">
        <v>621</v>
      </c>
      <c r="B2268" s="6">
        <v>2008.066</v>
      </c>
      <c r="C2268" s="8" t="s">
        <v>29</v>
      </c>
      <c r="D2268" s="11" t="s">
        <v>4122</v>
      </c>
      <c r="E2268" s="8" t="s">
        <v>4120</v>
      </c>
      <c r="F2268" s="10" t="s">
        <v>4121</v>
      </c>
      <c r="G2268" s="10" t="s">
        <v>4121</v>
      </c>
      <c r="H2268" s="8" t="s">
        <v>76</v>
      </c>
      <c r="I2268" s="8" t="s">
        <v>50</v>
      </c>
      <c r="J2268" s="8" t="s">
        <v>77</v>
      </c>
      <c r="K2268" s="8" t="s">
        <v>26</v>
      </c>
      <c r="L2268" s="8" t="str">
        <f t="shared" si="70"/>
        <v>Union City_CA</v>
      </c>
      <c r="M2268" s="9" t="str">
        <f t="shared" si="71"/>
        <v>-122.027511596679_Parking and TDM</v>
      </c>
      <c r="N2268" s="8" t="s">
        <v>26</v>
      </c>
      <c r="O2268" s="5"/>
      <c r="P2268" s="5"/>
      <c r="Q2268">
        <f>VLOOKUP($L2268,LocID!$B$2:$I$966, 7, FALSE)</f>
        <v>-122.02751159667901</v>
      </c>
      <c r="S2268"/>
    </row>
    <row r="2269" spans="1:19" ht="33" x14ac:dyDescent="0.25">
      <c r="A2269" s="5">
        <v>927</v>
      </c>
      <c r="B2269" s="6">
        <v>2009.546</v>
      </c>
      <c r="C2269" s="8" t="s">
        <v>56</v>
      </c>
      <c r="D2269" s="11" t="s">
        <v>4123</v>
      </c>
      <c r="E2269" s="8" t="s">
        <v>4120</v>
      </c>
      <c r="F2269" s="10" t="s">
        <v>4121</v>
      </c>
      <c r="G2269" s="10" t="s">
        <v>4121</v>
      </c>
      <c r="H2269" s="8" t="s">
        <v>76</v>
      </c>
      <c r="I2269" s="8" t="s">
        <v>50</v>
      </c>
      <c r="J2269" s="8" t="s">
        <v>77</v>
      </c>
      <c r="K2269" s="10" t="s">
        <v>23</v>
      </c>
      <c r="L2269" s="8" t="str">
        <f t="shared" si="70"/>
        <v>Union City_CA</v>
      </c>
      <c r="M2269" s="9" t="str">
        <f t="shared" si="71"/>
        <v>-122.027511596679_Multimodal</v>
      </c>
      <c r="N2269" s="10" t="s">
        <v>23</v>
      </c>
      <c r="O2269" s="5"/>
      <c r="P2269" s="5"/>
      <c r="Q2269">
        <f>VLOOKUP($L2269,LocID!$B$2:$I$966, 7, FALSE)</f>
        <v>-122.02751159667901</v>
      </c>
      <c r="S2269"/>
    </row>
    <row r="2270" spans="1:19" x14ac:dyDescent="0.25">
      <c r="A2270" s="5">
        <v>1698</v>
      </c>
      <c r="B2270" s="6">
        <v>2012.4059999999999</v>
      </c>
      <c r="C2270" s="8" t="s">
        <v>110</v>
      </c>
      <c r="D2270" s="8" t="s">
        <v>4124</v>
      </c>
      <c r="E2270" s="8" t="s">
        <v>4125</v>
      </c>
      <c r="F2270" s="8" t="s">
        <v>4121</v>
      </c>
      <c r="G2270" s="8" t="s">
        <v>4121</v>
      </c>
      <c r="H2270" s="8" t="s">
        <v>76</v>
      </c>
      <c r="I2270" s="8" t="s">
        <v>50</v>
      </c>
      <c r="J2270" s="8" t="s">
        <v>77</v>
      </c>
      <c r="K2270" s="8" t="s">
        <v>52</v>
      </c>
      <c r="L2270" s="8" t="str">
        <f t="shared" si="70"/>
        <v>Union City_CA</v>
      </c>
      <c r="M2270" s="9" t="str">
        <f t="shared" si="71"/>
        <v>-122.027511596679_Transit</v>
      </c>
      <c r="N2270" s="8" t="s">
        <v>52</v>
      </c>
      <c r="O2270" s="5"/>
      <c r="P2270" s="5"/>
      <c r="Q2270">
        <f>VLOOKUP($L2270,LocID!$B$2:$I$966, 7, FALSE)</f>
        <v>-122.02751159667901</v>
      </c>
      <c r="S2270"/>
    </row>
    <row r="2271" spans="1:19" ht="33" x14ac:dyDescent="0.25">
      <c r="A2271" s="5">
        <v>278</v>
      </c>
      <c r="B2271" s="6">
        <v>2015.1298999999999</v>
      </c>
      <c r="C2271" s="9" t="s">
        <v>138</v>
      </c>
      <c r="D2271" s="17" t="s">
        <v>4126</v>
      </c>
      <c r="E2271" s="17" t="s">
        <v>4127</v>
      </c>
      <c r="F2271" s="9" t="s">
        <v>4121</v>
      </c>
      <c r="G2271" s="9" t="s">
        <v>4121</v>
      </c>
      <c r="H2271" s="9" t="s">
        <v>76</v>
      </c>
      <c r="I2271" s="8" t="s">
        <v>50</v>
      </c>
      <c r="J2271" s="9" t="s">
        <v>77</v>
      </c>
      <c r="K2271" s="9" t="s">
        <v>26</v>
      </c>
      <c r="L2271" s="8" t="str">
        <f t="shared" si="70"/>
        <v>Union City_CA</v>
      </c>
      <c r="M2271" s="9" t="str">
        <f t="shared" si="71"/>
        <v>-122.027511596679_Parking and TDM</v>
      </c>
      <c r="N2271" s="9" t="s">
        <v>26</v>
      </c>
      <c r="O2271" s="5"/>
      <c r="P2271" s="5"/>
      <c r="Q2271">
        <f>VLOOKUP($L2271,LocID!$B$2:$I$966, 7, FALSE)</f>
        <v>-122.02751159667901</v>
      </c>
      <c r="S2271"/>
    </row>
    <row r="2272" spans="1:19" x14ac:dyDescent="0.25">
      <c r="A2272" s="5">
        <v>2295</v>
      </c>
      <c r="B2272" s="6">
        <v>2014.0404000000001</v>
      </c>
      <c r="C2272" s="8" t="s">
        <v>151</v>
      </c>
      <c r="D2272" s="8" t="s">
        <v>4128</v>
      </c>
      <c r="E2272" s="8" t="s">
        <v>4129</v>
      </c>
      <c r="F2272" s="8" t="s">
        <v>4130</v>
      </c>
      <c r="G2272" s="8" t="s">
        <v>4130</v>
      </c>
      <c r="H2272" s="8" t="s">
        <v>76</v>
      </c>
      <c r="I2272" s="8" t="s">
        <v>50</v>
      </c>
      <c r="J2272" s="8" t="s">
        <v>77</v>
      </c>
      <c r="K2272" s="12" t="s">
        <v>98</v>
      </c>
      <c r="L2272" s="8" t="str">
        <f t="shared" si="70"/>
        <v>Upland_CA</v>
      </c>
      <c r="M2272" s="9" t="str">
        <f t="shared" si="71"/>
        <v>-117.651008605957_PACT</v>
      </c>
      <c r="N2272" s="12" t="s">
        <v>98</v>
      </c>
      <c r="O2272" s="5"/>
      <c r="P2272" s="5"/>
      <c r="Q2272">
        <f>VLOOKUP($L2272,LocID!$B$2:$I$966, 7, FALSE)</f>
        <v>-117.651008605957</v>
      </c>
      <c r="S2272"/>
    </row>
    <row r="2273" spans="1:19" x14ac:dyDescent="0.25">
      <c r="A2273" s="5">
        <v>2557</v>
      </c>
      <c r="B2273" s="6">
        <v>2014.1121000000001</v>
      </c>
      <c r="C2273" s="8" t="s">
        <v>173</v>
      </c>
      <c r="D2273" s="16" t="s">
        <v>4131</v>
      </c>
      <c r="E2273" s="16" t="s">
        <v>4129</v>
      </c>
      <c r="F2273" s="8" t="s">
        <v>4130</v>
      </c>
      <c r="G2273" s="8" t="s">
        <v>4130</v>
      </c>
      <c r="H2273" s="8" t="s">
        <v>76</v>
      </c>
      <c r="I2273" s="8" t="s">
        <v>50</v>
      </c>
      <c r="J2273" s="8" t="s">
        <v>77</v>
      </c>
      <c r="K2273" s="12" t="s">
        <v>98</v>
      </c>
      <c r="L2273" s="8" t="str">
        <f t="shared" si="70"/>
        <v>Upland_CA</v>
      </c>
      <c r="M2273" s="9" t="str">
        <f t="shared" si="71"/>
        <v>-117.651008605957_PACT</v>
      </c>
      <c r="N2273" s="12" t="s">
        <v>98</v>
      </c>
      <c r="O2273" s="5"/>
      <c r="P2273" s="5"/>
      <c r="Q2273">
        <f>VLOOKUP($L2273,LocID!$B$2:$I$966, 7, FALSE)</f>
        <v>-117.651008605957</v>
      </c>
      <c r="S2273"/>
    </row>
    <row r="2274" spans="1:19" ht="33" x14ac:dyDescent="0.25">
      <c r="A2274" s="5">
        <v>1229</v>
      </c>
      <c r="B2274" s="6">
        <v>2010.7719999999999</v>
      </c>
      <c r="C2274" s="8" t="s">
        <v>85</v>
      </c>
      <c r="D2274" s="11" t="s">
        <v>4132</v>
      </c>
      <c r="E2274" s="8" t="s">
        <v>4133</v>
      </c>
      <c r="F2274" s="10" t="s">
        <v>4134</v>
      </c>
      <c r="G2274" s="10" t="s">
        <v>4134</v>
      </c>
      <c r="H2274" s="8" t="s">
        <v>488</v>
      </c>
      <c r="I2274" s="8" t="s">
        <v>50</v>
      </c>
      <c r="J2274" s="8" t="s">
        <v>61</v>
      </c>
      <c r="K2274" s="8" t="s">
        <v>23</v>
      </c>
      <c r="L2274" s="8" t="str">
        <f t="shared" si="70"/>
        <v>Urbandale_IA</v>
      </c>
      <c r="M2274" s="9" t="str">
        <f t="shared" si="71"/>
        <v>-93.7124328613281_Multimodal</v>
      </c>
      <c r="N2274" s="8" t="s">
        <v>23</v>
      </c>
      <c r="O2274" s="5"/>
      <c r="P2274" s="5"/>
      <c r="Q2274">
        <f>VLOOKUP($L2274,LocID!$B$2:$I$966, 7, FALSE)</f>
        <v>-93.712432861328097</v>
      </c>
      <c r="S2274"/>
    </row>
    <row r="2275" spans="1:19" x14ac:dyDescent="0.25">
      <c r="A2275" s="5">
        <v>362</v>
      </c>
      <c r="B2275" s="13">
        <v>2007.3510000000001</v>
      </c>
      <c r="C2275" s="10">
        <v>2007</v>
      </c>
      <c r="D2275" s="10" t="s">
        <v>4135</v>
      </c>
      <c r="E2275" s="10" t="s">
        <v>4136</v>
      </c>
      <c r="F2275" s="10" t="s">
        <v>4137</v>
      </c>
      <c r="G2275" s="10" t="s">
        <v>4137</v>
      </c>
      <c r="H2275" s="10" t="s">
        <v>261</v>
      </c>
      <c r="I2275" s="8" t="s">
        <v>50</v>
      </c>
      <c r="J2275" s="10" t="s">
        <v>123</v>
      </c>
      <c r="K2275" s="10" t="s">
        <v>52</v>
      </c>
      <c r="L2275" s="8" t="str">
        <f t="shared" si="70"/>
        <v>Usk_WA</v>
      </c>
      <c r="M2275" s="9" t="str">
        <f t="shared" si="71"/>
        <v>-117.280723571777_Transit</v>
      </c>
      <c r="N2275" s="10" t="s">
        <v>52</v>
      </c>
      <c r="O2275" s="5"/>
      <c r="P2275" s="5"/>
      <c r="Q2275">
        <f>VLOOKUP($L2275,LocID!$B$2:$I$966, 7, FALSE)</f>
        <v>-117.280723571777</v>
      </c>
      <c r="S2275"/>
    </row>
    <row r="2276" spans="1:19" ht="33" x14ac:dyDescent="0.25">
      <c r="A2276" s="5">
        <v>1107</v>
      </c>
      <c r="B2276" s="6">
        <v>2010.2080000000001</v>
      </c>
      <c r="C2276" s="8" t="s">
        <v>43</v>
      </c>
      <c r="D2276" s="11" t="s">
        <v>4138</v>
      </c>
      <c r="E2276" s="8" t="s">
        <v>3908</v>
      </c>
      <c r="F2276" s="10" t="s">
        <v>4139</v>
      </c>
      <c r="G2276" s="10" t="s">
        <v>4139</v>
      </c>
      <c r="H2276" s="8" t="s">
        <v>76</v>
      </c>
      <c r="I2276" s="8" t="s">
        <v>50</v>
      </c>
      <c r="J2276" s="8" t="s">
        <v>77</v>
      </c>
      <c r="K2276" s="8" t="s">
        <v>23</v>
      </c>
      <c r="L2276" s="8" t="str">
        <f t="shared" si="70"/>
        <v>Vacaville_CA</v>
      </c>
      <c r="M2276" s="9" t="str">
        <f t="shared" si="71"/>
        <v>-121.993263244628_Multimodal</v>
      </c>
      <c r="N2276" s="8" t="s">
        <v>23</v>
      </c>
      <c r="O2276" s="5"/>
      <c r="P2276" s="5"/>
      <c r="Q2276">
        <f>VLOOKUP($L2276,LocID!$B$2:$I$966, 7, FALSE)</f>
        <v>-121.993263244628</v>
      </c>
      <c r="S2276"/>
    </row>
    <row r="2277" spans="1:19" x14ac:dyDescent="0.25">
      <c r="A2277" s="5">
        <v>483</v>
      </c>
      <c r="B2277" s="6">
        <v>2006.3910000000001</v>
      </c>
      <c r="C2277" s="8">
        <v>2007</v>
      </c>
      <c r="D2277" s="8" t="s">
        <v>4140</v>
      </c>
      <c r="E2277" s="8" t="s">
        <v>4141</v>
      </c>
      <c r="F2277" s="10" t="s">
        <v>4142</v>
      </c>
      <c r="G2277" s="10" t="s">
        <v>4142</v>
      </c>
      <c r="H2277" s="8" t="s">
        <v>76</v>
      </c>
      <c r="I2277" s="8" t="s">
        <v>50</v>
      </c>
      <c r="J2277" s="10" t="s">
        <v>77</v>
      </c>
      <c r="K2277" s="8" t="s">
        <v>52</v>
      </c>
      <c r="L2277" s="8" t="str">
        <f t="shared" si="70"/>
        <v>Vallejo_CA</v>
      </c>
      <c r="M2277" s="9" t="str">
        <f t="shared" si="71"/>
        <v>-122.25495147705_Transit</v>
      </c>
      <c r="N2277" s="8" t="s">
        <v>52</v>
      </c>
      <c r="O2277" s="5"/>
      <c r="P2277" s="5"/>
      <c r="Q2277">
        <f>VLOOKUP($L2277,LocID!$B$2:$I$966, 7, FALSE)</f>
        <v>-122.25495147705</v>
      </c>
      <c r="S2277"/>
    </row>
    <row r="2278" spans="1:19" x14ac:dyDescent="0.25">
      <c r="A2278" s="5">
        <v>809</v>
      </c>
      <c r="B2278" s="6">
        <v>2008.3779999999999</v>
      </c>
      <c r="C2278" s="8" t="s">
        <v>39</v>
      </c>
      <c r="D2278" s="11" t="s">
        <v>4143</v>
      </c>
      <c r="E2278" s="8" t="s">
        <v>4141</v>
      </c>
      <c r="F2278" s="10" t="s">
        <v>4142</v>
      </c>
      <c r="G2278" s="10" t="s">
        <v>4142</v>
      </c>
      <c r="H2278" s="8" t="s">
        <v>76</v>
      </c>
      <c r="I2278" s="8" t="s">
        <v>50</v>
      </c>
      <c r="J2278" s="8" t="s">
        <v>77</v>
      </c>
      <c r="K2278" s="8" t="s">
        <v>52</v>
      </c>
      <c r="L2278" s="8" t="str">
        <f t="shared" si="70"/>
        <v>Vallejo_CA</v>
      </c>
      <c r="M2278" s="9" t="str">
        <f t="shared" si="71"/>
        <v>-122.25495147705_Transit</v>
      </c>
      <c r="N2278" s="8" t="s">
        <v>52</v>
      </c>
      <c r="O2278" s="5"/>
      <c r="P2278" s="5"/>
      <c r="Q2278">
        <f>VLOOKUP($L2278,LocID!$B$2:$I$966, 7, FALSE)</f>
        <v>-122.25495147705</v>
      </c>
      <c r="S2278"/>
    </row>
    <row r="2279" spans="1:19" ht="22.5" x14ac:dyDescent="0.25">
      <c r="A2279" s="5">
        <v>1318</v>
      </c>
      <c r="B2279" s="6">
        <v>2011.2070000000001</v>
      </c>
      <c r="C2279" s="8" t="s">
        <v>85</v>
      </c>
      <c r="D2279" s="11" t="s">
        <v>4144</v>
      </c>
      <c r="E2279" s="8" t="s">
        <v>4145</v>
      </c>
      <c r="F2279" s="10" t="s">
        <v>4142</v>
      </c>
      <c r="G2279" s="10" t="s">
        <v>4142</v>
      </c>
      <c r="H2279" s="8" t="s">
        <v>76</v>
      </c>
      <c r="I2279" s="8" t="s">
        <v>50</v>
      </c>
      <c r="J2279" s="8" t="s">
        <v>459</v>
      </c>
      <c r="K2279" s="8" t="s">
        <v>26</v>
      </c>
      <c r="L2279" s="8" t="str">
        <f t="shared" si="70"/>
        <v>Vallejo_CA</v>
      </c>
      <c r="M2279" s="9" t="str">
        <f t="shared" si="71"/>
        <v>-122.25495147705_Parking and TDM</v>
      </c>
      <c r="N2279" s="8" t="s">
        <v>26</v>
      </c>
      <c r="O2279" s="5"/>
      <c r="P2279" s="5"/>
      <c r="Q2279">
        <f>VLOOKUP($L2279,LocID!$B$2:$I$966, 7, FALSE)</f>
        <v>-122.25495147705</v>
      </c>
      <c r="S2279"/>
    </row>
    <row r="2280" spans="1:19" x14ac:dyDescent="0.25">
      <c r="A2280" s="5">
        <v>1528</v>
      </c>
      <c r="B2280" s="6">
        <v>2012.14</v>
      </c>
      <c r="C2280" s="8" t="s">
        <v>147</v>
      </c>
      <c r="D2280" s="8" t="s">
        <v>4146</v>
      </c>
      <c r="E2280" s="8" t="s">
        <v>4147</v>
      </c>
      <c r="F2280" s="10" t="s">
        <v>4142</v>
      </c>
      <c r="G2280" s="10" t="s">
        <v>4142</v>
      </c>
      <c r="H2280" s="8" t="s">
        <v>76</v>
      </c>
      <c r="I2280" s="8" t="s">
        <v>50</v>
      </c>
      <c r="J2280" s="8" t="s">
        <v>77</v>
      </c>
      <c r="K2280" s="8" t="s">
        <v>52</v>
      </c>
      <c r="L2280" s="8" t="str">
        <f t="shared" si="70"/>
        <v>Vallejo_CA</v>
      </c>
      <c r="M2280" s="9" t="str">
        <f t="shared" si="71"/>
        <v>-122.25495147705_Transit</v>
      </c>
      <c r="N2280" s="8" t="s">
        <v>52</v>
      </c>
      <c r="O2280" s="5"/>
      <c r="P2280" s="5"/>
      <c r="Q2280">
        <f>VLOOKUP($L2280,LocID!$B$2:$I$966, 7, FALSE)</f>
        <v>-122.25495147705</v>
      </c>
      <c r="S2280"/>
    </row>
    <row r="2281" spans="1:19" x14ac:dyDescent="0.25">
      <c r="A2281" s="5">
        <v>1599</v>
      </c>
      <c r="B2281" s="6">
        <v>2012.4670000000001</v>
      </c>
      <c r="C2281" s="8" t="s">
        <v>87</v>
      </c>
      <c r="D2281" s="8" t="s">
        <v>4148</v>
      </c>
      <c r="E2281" s="8" t="s">
        <v>4147</v>
      </c>
      <c r="F2281" s="8" t="s">
        <v>4142</v>
      </c>
      <c r="G2281" s="8" t="s">
        <v>4142</v>
      </c>
      <c r="H2281" s="8" t="s">
        <v>76</v>
      </c>
      <c r="I2281" s="8" t="s">
        <v>50</v>
      </c>
      <c r="J2281" s="8" t="s">
        <v>77</v>
      </c>
      <c r="K2281" s="12" t="s">
        <v>98</v>
      </c>
      <c r="L2281" s="8" t="str">
        <f t="shared" si="70"/>
        <v>Vallejo_CA</v>
      </c>
      <c r="M2281" s="9" t="str">
        <f t="shared" si="71"/>
        <v>-122.25495147705_PACT</v>
      </c>
      <c r="N2281" s="12" t="s">
        <v>98</v>
      </c>
      <c r="O2281" s="5"/>
      <c r="P2281" s="5"/>
      <c r="Q2281">
        <f>VLOOKUP($L2281,LocID!$B$2:$I$966, 7, FALSE)</f>
        <v>-122.25495147705</v>
      </c>
      <c r="S2281"/>
    </row>
    <row r="2282" spans="1:19" ht="22.5" x14ac:dyDescent="0.25">
      <c r="A2282" s="5">
        <v>1699</v>
      </c>
      <c r="B2282" s="6">
        <v>2012.684</v>
      </c>
      <c r="C2282" s="12" t="s">
        <v>110</v>
      </c>
      <c r="D2282" s="12" t="s">
        <v>4149</v>
      </c>
      <c r="E2282" s="12" t="s">
        <v>4141</v>
      </c>
      <c r="F2282" s="12" t="s">
        <v>4142</v>
      </c>
      <c r="G2282" s="12" t="s">
        <v>4142</v>
      </c>
      <c r="H2282" s="12" t="s">
        <v>76</v>
      </c>
      <c r="I2282" s="8" t="s">
        <v>50</v>
      </c>
      <c r="J2282" s="12" t="s">
        <v>77</v>
      </c>
      <c r="K2282" s="12" t="s">
        <v>26</v>
      </c>
      <c r="L2282" s="8" t="str">
        <f t="shared" si="70"/>
        <v>Vallejo_CA</v>
      </c>
      <c r="M2282" s="9" t="str">
        <f t="shared" si="71"/>
        <v>-122.25495147705_Parking and TDM</v>
      </c>
      <c r="N2282" s="12" t="s">
        <v>26</v>
      </c>
      <c r="O2282" s="5"/>
      <c r="P2282" s="5"/>
      <c r="Q2282">
        <f>VLOOKUP($L2282,LocID!$B$2:$I$966, 7, FALSE)</f>
        <v>-122.25495147705</v>
      </c>
      <c r="S2282"/>
    </row>
    <row r="2283" spans="1:19" ht="22.5" x14ac:dyDescent="0.25">
      <c r="A2283" s="5">
        <v>2053</v>
      </c>
      <c r="B2283" s="6">
        <v>2013.0382</v>
      </c>
      <c r="C2283" s="8" t="s">
        <v>65</v>
      </c>
      <c r="D2283" s="8" t="s">
        <v>4150</v>
      </c>
      <c r="E2283" s="8" t="s">
        <v>4141</v>
      </c>
      <c r="F2283" s="10" t="s">
        <v>4142</v>
      </c>
      <c r="G2283" s="10" t="s">
        <v>4142</v>
      </c>
      <c r="H2283" s="8" t="s">
        <v>76</v>
      </c>
      <c r="I2283" s="8" t="s">
        <v>50</v>
      </c>
      <c r="J2283" s="8" t="s">
        <v>77</v>
      </c>
      <c r="K2283" s="12" t="s">
        <v>26</v>
      </c>
      <c r="L2283" s="8" t="str">
        <f t="shared" si="70"/>
        <v>Vallejo_CA</v>
      </c>
      <c r="M2283" s="9" t="str">
        <f t="shared" si="71"/>
        <v>-122.25495147705_Parking and TDM</v>
      </c>
      <c r="N2283" s="12" t="s">
        <v>26</v>
      </c>
      <c r="O2283" s="5"/>
      <c r="P2283" s="5"/>
      <c r="Q2283">
        <f>VLOOKUP($L2283,LocID!$B$2:$I$966, 7, FALSE)</f>
        <v>-122.25495147705</v>
      </c>
      <c r="S2283"/>
    </row>
    <row r="2284" spans="1:19" x14ac:dyDescent="0.25">
      <c r="A2284" s="5">
        <v>2137</v>
      </c>
      <c r="B2284" s="6">
        <v>2013.0863999999999</v>
      </c>
      <c r="C2284" s="8" t="s">
        <v>112</v>
      </c>
      <c r="D2284" s="8" t="s">
        <v>4151</v>
      </c>
      <c r="E2284" s="8" t="s">
        <v>4152</v>
      </c>
      <c r="F2284" s="8" t="s">
        <v>4142</v>
      </c>
      <c r="G2284" s="8" t="s">
        <v>4142</v>
      </c>
      <c r="H2284" s="8" t="s">
        <v>76</v>
      </c>
      <c r="I2284" s="8" t="s">
        <v>50</v>
      </c>
      <c r="J2284" s="8" t="s">
        <v>77</v>
      </c>
      <c r="K2284" s="12" t="s">
        <v>98</v>
      </c>
      <c r="L2284" s="8" t="str">
        <f t="shared" si="70"/>
        <v>Vallejo_CA</v>
      </c>
      <c r="M2284" s="9" t="str">
        <f t="shared" si="71"/>
        <v>-122.25495147705_PACT</v>
      </c>
      <c r="N2284" s="12" t="s">
        <v>98</v>
      </c>
      <c r="O2284" s="5"/>
      <c r="P2284" s="5"/>
      <c r="Q2284">
        <f>VLOOKUP($L2284,LocID!$B$2:$I$966, 7, FALSE)</f>
        <v>-122.25495147705</v>
      </c>
      <c r="S2284"/>
    </row>
    <row r="2285" spans="1:19" ht="33" x14ac:dyDescent="0.25">
      <c r="A2285" s="5">
        <v>2352</v>
      </c>
      <c r="B2285" s="6">
        <v>2014.0847000000001</v>
      </c>
      <c r="C2285" s="8" t="s">
        <v>92</v>
      </c>
      <c r="D2285" s="16" t="s">
        <v>4153</v>
      </c>
      <c r="E2285" s="16" t="s">
        <v>4154</v>
      </c>
      <c r="F2285" s="8" t="s">
        <v>4142</v>
      </c>
      <c r="G2285" s="8" t="s">
        <v>4142</v>
      </c>
      <c r="H2285" s="8" t="s">
        <v>76</v>
      </c>
      <c r="I2285" s="8" t="s">
        <v>50</v>
      </c>
      <c r="J2285" s="8" t="s">
        <v>77</v>
      </c>
      <c r="K2285" s="12" t="s">
        <v>23</v>
      </c>
      <c r="L2285" s="8" t="str">
        <f t="shared" si="70"/>
        <v>Vallejo_CA</v>
      </c>
      <c r="M2285" s="9" t="str">
        <f t="shared" si="71"/>
        <v>-122.25495147705_Multimodal</v>
      </c>
      <c r="N2285" s="12" t="s">
        <v>23</v>
      </c>
      <c r="O2285" s="5"/>
      <c r="P2285" s="5"/>
      <c r="Q2285">
        <f>VLOOKUP($L2285,LocID!$B$2:$I$966, 7, FALSE)</f>
        <v>-122.25495147705</v>
      </c>
      <c r="S2285"/>
    </row>
    <row r="2286" spans="1:19" x14ac:dyDescent="0.25">
      <c r="A2286" s="5">
        <v>2054</v>
      </c>
      <c r="B2286" s="6">
        <v>2013.0497</v>
      </c>
      <c r="C2286" s="8" t="s">
        <v>65</v>
      </c>
      <c r="D2286" s="8" t="s">
        <v>4155</v>
      </c>
      <c r="E2286" s="8" t="s">
        <v>4156</v>
      </c>
      <c r="F2286" s="8" t="s">
        <v>4157</v>
      </c>
      <c r="G2286" s="8" t="s">
        <v>4157</v>
      </c>
      <c r="H2286" s="8" t="s">
        <v>808</v>
      </c>
      <c r="I2286" s="8" t="s">
        <v>50</v>
      </c>
      <c r="J2286" s="8" t="s">
        <v>61</v>
      </c>
      <c r="K2286" s="12" t="s">
        <v>52</v>
      </c>
      <c r="L2286" s="8" t="str">
        <f t="shared" si="70"/>
        <v>Valparaiso_IN</v>
      </c>
      <c r="M2286" s="9" t="str">
        <f t="shared" si="71"/>
        <v>-87.0616226196289_Transit</v>
      </c>
      <c r="N2286" s="12" t="s">
        <v>52</v>
      </c>
      <c r="O2286" s="5"/>
      <c r="P2286" s="5"/>
      <c r="Q2286">
        <f>VLOOKUP($L2286,LocID!$B$2:$I$966, 7, FALSE)</f>
        <v>-87.061622619628906</v>
      </c>
      <c r="S2286"/>
    </row>
    <row r="2287" spans="1:19" x14ac:dyDescent="0.25">
      <c r="A2287" s="5">
        <v>1390</v>
      </c>
      <c r="B2287" s="6">
        <v>2011.549</v>
      </c>
      <c r="C2287" s="8" t="s">
        <v>409</v>
      </c>
      <c r="D2287" s="11" t="s">
        <v>4158</v>
      </c>
      <c r="E2287" s="8" t="s">
        <v>4159</v>
      </c>
      <c r="F2287" s="10" t="s">
        <v>4160</v>
      </c>
      <c r="G2287" s="10" t="s">
        <v>4160</v>
      </c>
      <c r="H2287" s="8" t="s">
        <v>739</v>
      </c>
      <c r="I2287" s="9" t="s">
        <v>740</v>
      </c>
      <c r="J2287" s="8" t="s">
        <v>740</v>
      </c>
      <c r="K2287" s="8" t="s">
        <v>98</v>
      </c>
      <c r="L2287" s="8" t="str">
        <f t="shared" si="70"/>
        <v>Vancouver_BC</v>
      </c>
      <c r="M2287" s="9" t="str">
        <f t="shared" si="71"/>
        <v>-123.043998718261_PACT</v>
      </c>
      <c r="N2287" s="8" t="s">
        <v>98</v>
      </c>
      <c r="O2287" s="5"/>
      <c r="P2287" s="5"/>
      <c r="Q2287">
        <f>VLOOKUP($L2287,LocID!$B$2:$I$966, 7, FALSE)</f>
        <v>-123.04399871826099</v>
      </c>
      <c r="S2287"/>
    </row>
    <row r="2288" spans="1:19" ht="33" x14ac:dyDescent="0.25">
      <c r="A2288" s="5">
        <v>2368</v>
      </c>
      <c r="B2288" s="6">
        <v>2014.0959</v>
      </c>
      <c r="C2288" s="19" t="s">
        <v>92</v>
      </c>
      <c r="D2288" s="17" t="s">
        <v>4161</v>
      </c>
      <c r="E2288" s="17" t="s">
        <v>4162</v>
      </c>
      <c r="F2288" s="19" t="s">
        <v>4160</v>
      </c>
      <c r="G2288" s="19" t="s">
        <v>4160</v>
      </c>
      <c r="H2288" s="19" t="s">
        <v>739</v>
      </c>
      <c r="I2288" s="9" t="s">
        <v>740</v>
      </c>
      <c r="J2288" s="19" t="s">
        <v>740</v>
      </c>
      <c r="K2288" s="12" t="s">
        <v>23</v>
      </c>
      <c r="L2288" s="8" t="str">
        <f t="shared" si="70"/>
        <v>Vancouver_BC</v>
      </c>
      <c r="M2288" s="9" t="str">
        <f t="shared" si="71"/>
        <v>-123.043998718261_Multimodal</v>
      </c>
      <c r="N2288" s="12" t="s">
        <v>23</v>
      </c>
      <c r="O2288" s="5"/>
      <c r="P2288" s="5"/>
      <c r="Q2288">
        <f>VLOOKUP($L2288,LocID!$B$2:$I$966, 7, FALSE)</f>
        <v>-123.04399871826099</v>
      </c>
      <c r="S2288"/>
    </row>
    <row r="2289" spans="1:19" x14ac:dyDescent="0.25">
      <c r="A2289" s="5">
        <v>2428</v>
      </c>
      <c r="B2289" s="6">
        <v>2014.0889999999999</v>
      </c>
      <c r="C2289" s="19" t="s">
        <v>92</v>
      </c>
      <c r="D2289" s="17" t="s">
        <v>4163</v>
      </c>
      <c r="E2289" s="17" t="s">
        <v>4164</v>
      </c>
      <c r="F2289" s="19" t="s">
        <v>4160</v>
      </c>
      <c r="G2289" s="19" t="s">
        <v>4160</v>
      </c>
      <c r="H2289" s="19" t="s">
        <v>739</v>
      </c>
      <c r="I2289" s="9" t="s">
        <v>740</v>
      </c>
      <c r="J2289" s="19" t="s">
        <v>740</v>
      </c>
      <c r="K2289" s="12" t="s">
        <v>52</v>
      </c>
      <c r="L2289" s="8" t="str">
        <f t="shared" si="70"/>
        <v>Vancouver_BC</v>
      </c>
      <c r="M2289" s="9" t="str">
        <f t="shared" si="71"/>
        <v>-123.043998718261_Transit</v>
      </c>
      <c r="N2289" s="12" t="s">
        <v>52</v>
      </c>
      <c r="O2289" s="5"/>
      <c r="P2289" s="5"/>
      <c r="Q2289">
        <f>VLOOKUP($L2289,LocID!$B$2:$I$966, 7, FALSE)</f>
        <v>-123.04399871826099</v>
      </c>
      <c r="S2289"/>
    </row>
    <row r="2290" spans="1:19" ht="33" x14ac:dyDescent="0.25">
      <c r="A2290" s="5">
        <v>308</v>
      </c>
      <c r="B2290" s="13">
        <v>2007.431</v>
      </c>
      <c r="C2290" s="10">
        <v>2007</v>
      </c>
      <c r="D2290" s="10" t="s">
        <v>4165</v>
      </c>
      <c r="E2290" s="10" t="s">
        <v>4166</v>
      </c>
      <c r="F2290" s="10" t="s">
        <v>4160</v>
      </c>
      <c r="G2290" s="10" t="s">
        <v>4160</v>
      </c>
      <c r="H2290" s="19" t="s">
        <v>739</v>
      </c>
      <c r="I2290" s="9" t="s">
        <v>740</v>
      </c>
      <c r="J2290" s="8" t="s">
        <v>740</v>
      </c>
      <c r="K2290" s="10" t="s">
        <v>26</v>
      </c>
      <c r="L2290" s="8" t="str">
        <f t="shared" si="70"/>
        <v>Vancouver_BC</v>
      </c>
      <c r="M2290" s="9" t="str">
        <f t="shared" si="71"/>
        <v>-123.043998718261_Parking and TDM</v>
      </c>
      <c r="N2290" s="10" t="s">
        <v>26</v>
      </c>
      <c r="O2290" s="5"/>
      <c r="P2290" s="5"/>
      <c r="Q2290">
        <f>VLOOKUP($L2290,LocID!$B$2:$I$966, 7, FALSE)</f>
        <v>-123.04399871826099</v>
      </c>
      <c r="S2290"/>
    </row>
    <row r="2291" spans="1:19" x14ac:dyDescent="0.25">
      <c r="A2291" s="5">
        <v>1893</v>
      </c>
      <c r="B2291" s="6">
        <v>2013.0310999999999</v>
      </c>
      <c r="C2291" s="8" t="s">
        <v>246</v>
      </c>
      <c r="D2291" s="8" t="s">
        <v>4167</v>
      </c>
      <c r="E2291" s="8" t="s">
        <v>4168</v>
      </c>
      <c r="F2291" s="10" t="s">
        <v>4160</v>
      </c>
      <c r="G2291" s="10" t="s">
        <v>4160</v>
      </c>
      <c r="H2291" s="19" t="s">
        <v>739</v>
      </c>
      <c r="I2291" s="9" t="s">
        <v>740</v>
      </c>
      <c r="J2291" s="8" t="s">
        <v>740</v>
      </c>
      <c r="K2291" s="12" t="s">
        <v>52</v>
      </c>
      <c r="L2291" s="8" t="str">
        <f t="shared" si="70"/>
        <v>Vancouver_BC</v>
      </c>
      <c r="M2291" s="9" t="str">
        <f t="shared" si="71"/>
        <v>-123.043998718261_Transit</v>
      </c>
      <c r="N2291" s="12" t="s">
        <v>52</v>
      </c>
      <c r="O2291" s="5"/>
      <c r="P2291" s="5"/>
      <c r="Q2291">
        <f>VLOOKUP($L2291,LocID!$B$2:$I$966, 7, FALSE)</f>
        <v>-123.04399871826099</v>
      </c>
      <c r="S2291"/>
    </row>
    <row r="2292" spans="1:19" x14ac:dyDescent="0.25">
      <c r="A2292" s="5">
        <v>1963</v>
      </c>
      <c r="B2292" s="6">
        <v>2013.0295000000001</v>
      </c>
      <c r="C2292" s="8" t="s">
        <v>246</v>
      </c>
      <c r="D2292" s="8" t="s">
        <v>4169</v>
      </c>
      <c r="E2292" s="8" t="s">
        <v>4170</v>
      </c>
      <c r="F2292" s="10" t="s">
        <v>4160</v>
      </c>
      <c r="G2292" s="10" t="s">
        <v>4160</v>
      </c>
      <c r="H2292" s="19" t="s">
        <v>739</v>
      </c>
      <c r="I2292" s="9" t="s">
        <v>740</v>
      </c>
      <c r="J2292" s="8" t="s">
        <v>740</v>
      </c>
      <c r="K2292" s="12" t="s">
        <v>52</v>
      </c>
      <c r="L2292" s="8" t="str">
        <f t="shared" si="70"/>
        <v>Vancouver_BC</v>
      </c>
      <c r="M2292" s="9" t="str">
        <f t="shared" si="71"/>
        <v>-123.043998718261_Transit</v>
      </c>
      <c r="N2292" s="12" t="s">
        <v>52</v>
      </c>
      <c r="O2292" s="5"/>
      <c r="P2292" s="5"/>
      <c r="Q2292">
        <f>VLOOKUP($L2292,LocID!$B$2:$I$966, 7, FALSE)</f>
        <v>-123.04399871826099</v>
      </c>
      <c r="S2292"/>
    </row>
    <row r="2293" spans="1:19" ht="33" x14ac:dyDescent="0.25">
      <c r="A2293" s="5">
        <v>254</v>
      </c>
      <c r="B2293" s="6">
        <v>2015.1121000000001</v>
      </c>
      <c r="C2293" s="9" t="s">
        <v>138</v>
      </c>
      <c r="D2293" s="17" t="s">
        <v>4171</v>
      </c>
      <c r="E2293" s="17" t="s">
        <v>3021</v>
      </c>
      <c r="F2293" s="9" t="s">
        <v>4160</v>
      </c>
      <c r="G2293" s="9" t="s">
        <v>4160</v>
      </c>
      <c r="H2293" s="19" t="s">
        <v>739</v>
      </c>
      <c r="I2293" s="9" t="s">
        <v>740</v>
      </c>
      <c r="J2293" s="9" t="s">
        <v>740</v>
      </c>
      <c r="K2293" s="9" t="s">
        <v>23</v>
      </c>
      <c r="L2293" s="8" t="str">
        <f t="shared" si="70"/>
        <v>Vancouver_BC</v>
      </c>
      <c r="M2293" s="9" t="str">
        <f t="shared" si="71"/>
        <v>-123.043998718261_Multimodal</v>
      </c>
      <c r="N2293" s="9" t="s">
        <v>23</v>
      </c>
      <c r="O2293" s="5"/>
      <c r="P2293" s="5"/>
      <c r="Q2293">
        <f>VLOOKUP($L2293,LocID!$B$2:$I$966, 7, FALSE)</f>
        <v>-123.04399871826099</v>
      </c>
      <c r="S2293"/>
    </row>
    <row r="2294" spans="1:19" x14ac:dyDescent="0.25">
      <c r="A2294" s="5">
        <v>1210</v>
      </c>
      <c r="B2294" s="6">
        <v>2011.04</v>
      </c>
      <c r="C2294" s="8" t="s">
        <v>85</v>
      </c>
      <c r="D2294" s="11" t="s">
        <v>4172</v>
      </c>
      <c r="E2294" s="8" t="s">
        <v>4173</v>
      </c>
      <c r="F2294" s="10" t="s">
        <v>4160</v>
      </c>
      <c r="G2294" s="10" t="s">
        <v>4160</v>
      </c>
      <c r="H2294" s="8" t="s">
        <v>261</v>
      </c>
      <c r="I2294" s="8" t="s">
        <v>50</v>
      </c>
      <c r="J2294" s="8" t="s">
        <v>123</v>
      </c>
      <c r="K2294" s="8" t="s">
        <v>52</v>
      </c>
      <c r="L2294" s="8" t="str">
        <f t="shared" si="70"/>
        <v>Vancouver_WA</v>
      </c>
      <c r="M2294" s="9" t="str">
        <f t="shared" si="71"/>
        <v>-122.671562194824_Transit</v>
      </c>
      <c r="N2294" s="8" t="s">
        <v>52</v>
      </c>
      <c r="O2294" s="5"/>
      <c r="P2294" s="5"/>
      <c r="Q2294">
        <f>VLOOKUP($L2294,LocID!$B$2:$I$966, 7, FALSE)</f>
        <v>-122.67156219482401</v>
      </c>
      <c r="S2294"/>
    </row>
    <row r="2295" spans="1:19" x14ac:dyDescent="0.25">
      <c r="A2295" s="5">
        <v>486</v>
      </c>
      <c r="B2295" s="13">
        <v>2007.1690000000001</v>
      </c>
      <c r="C2295" s="10">
        <v>2007</v>
      </c>
      <c r="D2295" s="10" t="s">
        <v>4174</v>
      </c>
      <c r="E2295" s="10" t="s">
        <v>4175</v>
      </c>
      <c r="F2295" s="10" t="s">
        <v>4176</v>
      </c>
      <c r="G2295" s="10" t="s">
        <v>4176</v>
      </c>
      <c r="H2295" s="10" t="s">
        <v>76</v>
      </c>
      <c r="I2295" s="8" t="s">
        <v>50</v>
      </c>
      <c r="J2295" s="10" t="s">
        <v>77</v>
      </c>
      <c r="K2295" s="10" t="s">
        <v>52</v>
      </c>
      <c r="L2295" s="8" t="str">
        <f t="shared" si="70"/>
        <v>Ventura_CA</v>
      </c>
      <c r="M2295" s="9" t="str">
        <f t="shared" si="71"/>
        <v>-119.292320251464_Transit</v>
      </c>
      <c r="N2295" s="10" t="s">
        <v>52</v>
      </c>
      <c r="O2295" s="5"/>
      <c r="P2295" s="5"/>
      <c r="Q2295">
        <f>VLOOKUP($L2295,LocID!$B$2:$I$966, 7, FALSE)</f>
        <v>-119.29232025146401</v>
      </c>
      <c r="S2295"/>
    </row>
    <row r="2296" spans="1:19" ht="33" x14ac:dyDescent="0.25">
      <c r="A2296" s="5">
        <v>532</v>
      </c>
      <c r="B2296" s="6">
        <v>2008.1669999999999</v>
      </c>
      <c r="C2296" s="8" t="s">
        <v>535</v>
      </c>
      <c r="D2296" s="11" t="s">
        <v>4177</v>
      </c>
      <c r="E2296" s="8" t="s">
        <v>4178</v>
      </c>
      <c r="F2296" s="10" t="s">
        <v>4176</v>
      </c>
      <c r="G2296" s="10" t="s">
        <v>4176</v>
      </c>
      <c r="H2296" s="8" t="s">
        <v>76</v>
      </c>
      <c r="I2296" s="8" t="s">
        <v>50</v>
      </c>
      <c r="J2296" s="8" t="s">
        <v>77</v>
      </c>
      <c r="K2296" s="8" t="s">
        <v>26</v>
      </c>
      <c r="L2296" s="8" t="str">
        <f t="shared" si="70"/>
        <v>Ventura_CA</v>
      </c>
      <c r="M2296" s="9" t="str">
        <f t="shared" si="71"/>
        <v>-119.292320251464_Parking and TDM</v>
      </c>
      <c r="N2296" s="8" t="s">
        <v>26</v>
      </c>
      <c r="O2296" s="5"/>
      <c r="P2296" s="5"/>
      <c r="Q2296">
        <f>VLOOKUP($L2296,LocID!$B$2:$I$966, 7, FALSE)</f>
        <v>-119.29232025146401</v>
      </c>
      <c r="S2296"/>
    </row>
    <row r="2297" spans="1:19" ht="33" x14ac:dyDescent="0.25">
      <c r="A2297" s="5">
        <v>751</v>
      </c>
      <c r="B2297" s="6">
        <v>2008.425</v>
      </c>
      <c r="C2297" s="8" t="s">
        <v>37</v>
      </c>
      <c r="D2297" s="11" t="s">
        <v>4179</v>
      </c>
      <c r="E2297" s="8" t="s">
        <v>4180</v>
      </c>
      <c r="F2297" s="10" t="s">
        <v>4176</v>
      </c>
      <c r="G2297" s="10" t="s">
        <v>4176</v>
      </c>
      <c r="H2297" s="8" t="s">
        <v>76</v>
      </c>
      <c r="I2297" s="8" t="s">
        <v>50</v>
      </c>
      <c r="J2297" s="8" t="s">
        <v>77</v>
      </c>
      <c r="K2297" s="8" t="s">
        <v>26</v>
      </c>
      <c r="L2297" s="8" t="str">
        <f t="shared" si="70"/>
        <v>Ventura_CA</v>
      </c>
      <c r="M2297" s="9" t="str">
        <f t="shared" si="71"/>
        <v>-119.292320251464_Parking and TDM</v>
      </c>
      <c r="N2297" s="8" t="s">
        <v>26</v>
      </c>
      <c r="O2297" s="5"/>
      <c r="P2297" s="5"/>
      <c r="Q2297">
        <f>VLOOKUP($L2297,LocID!$B$2:$I$966, 7, FALSE)</f>
        <v>-119.29232025146401</v>
      </c>
      <c r="S2297"/>
    </row>
    <row r="2298" spans="1:19" x14ac:dyDescent="0.25">
      <c r="A2298" s="5">
        <v>1088</v>
      </c>
      <c r="B2298" s="6">
        <v>2010.3530000000001</v>
      </c>
      <c r="C2298" s="8" t="s">
        <v>68</v>
      </c>
      <c r="D2298" s="11" t="s">
        <v>4181</v>
      </c>
      <c r="E2298" s="8" t="s">
        <v>4175</v>
      </c>
      <c r="F2298" s="10" t="s">
        <v>4176</v>
      </c>
      <c r="G2298" s="10" t="s">
        <v>4176</v>
      </c>
      <c r="H2298" s="8" t="s">
        <v>76</v>
      </c>
      <c r="I2298" s="8" t="s">
        <v>50</v>
      </c>
      <c r="J2298" s="8" t="s">
        <v>459</v>
      </c>
      <c r="K2298" s="8" t="s">
        <v>52</v>
      </c>
      <c r="L2298" s="8" t="str">
        <f t="shared" si="70"/>
        <v>Ventura_CA</v>
      </c>
      <c r="M2298" s="9" t="str">
        <f t="shared" si="71"/>
        <v>-119.292320251464_Transit</v>
      </c>
      <c r="N2298" s="8" t="s">
        <v>52</v>
      </c>
      <c r="O2298" s="5"/>
      <c r="P2298" s="5"/>
      <c r="Q2298">
        <f>VLOOKUP($L2298,LocID!$B$2:$I$966, 7, FALSE)</f>
        <v>-119.29232025146401</v>
      </c>
      <c r="S2298"/>
    </row>
    <row r="2299" spans="1:19" ht="33" x14ac:dyDescent="0.25">
      <c r="A2299" s="5">
        <v>1319</v>
      </c>
      <c r="B2299" s="6">
        <v>2011.3230000000001</v>
      </c>
      <c r="C2299" s="8" t="s">
        <v>85</v>
      </c>
      <c r="D2299" s="11" t="s">
        <v>4182</v>
      </c>
      <c r="E2299" s="8" t="s">
        <v>4183</v>
      </c>
      <c r="F2299" s="10" t="s">
        <v>4176</v>
      </c>
      <c r="G2299" s="10" t="s">
        <v>4176</v>
      </c>
      <c r="H2299" s="8" t="s">
        <v>76</v>
      </c>
      <c r="I2299" s="8" t="s">
        <v>50</v>
      </c>
      <c r="J2299" s="8" t="s">
        <v>459</v>
      </c>
      <c r="K2299" s="8" t="s">
        <v>26</v>
      </c>
      <c r="L2299" s="8" t="str">
        <f t="shared" si="70"/>
        <v>Ventura_CA</v>
      </c>
      <c r="M2299" s="9" t="str">
        <f t="shared" si="71"/>
        <v>-119.292320251464_Parking and TDM</v>
      </c>
      <c r="N2299" s="8" t="s">
        <v>26</v>
      </c>
      <c r="O2299" s="5"/>
      <c r="P2299" s="5"/>
      <c r="Q2299">
        <f>VLOOKUP($L2299,LocID!$B$2:$I$966, 7, FALSE)</f>
        <v>-119.29232025146401</v>
      </c>
      <c r="S2299"/>
    </row>
    <row r="2300" spans="1:19" x14ac:dyDescent="0.25">
      <c r="A2300" s="5">
        <v>2050</v>
      </c>
      <c r="B2300" s="6">
        <v>2013.0617</v>
      </c>
      <c r="C2300" s="8" t="s">
        <v>65</v>
      </c>
      <c r="D2300" s="8" t="s">
        <v>1653</v>
      </c>
      <c r="E2300" s="8" t="s">
        <v>4175</v>
      </c>
      <c r="F2300" s="8" t="s">
        <v>4176</v>
      </c>
      <c r="G2300" s="8" t="s">
        <v>4176</v>
      </c>
      <c r="H2300" s="8" t="s">
        <v>76</v>
      </c>
      <c r="I2300" s="8" t="s">
        <v>50</v>
      </c>
      <c r="J2300" s="8" t="s">
        <v>77</v>
      </c>
      <c r="K2300" s="12" t="s">
        <v>52</v>
      </c>
      <c r="L2300" s="8" t="str">
        <f t="shared" si="70"/>
        <v>Ventura_CA</v>
      </c>
      <c r="M2300" s="9" t="str">
        <f t="shared" si="71"/>
        <v>-119.292320251464_Transit</v>
      </c>
      <c r="N2300" s="12" t="s">
        <v>52</v>
      </c>
      <c r="O2300" s="5"/>
      <c r="P2300" s="5"/>
      <c r="Q2300">
        <f>VLOOKUP($L2300,LocID!$B$2:$I$966, 7, FALSE)</f>
        <v>-119.29232025146401</v>
      </c>
      <c r="S2300"/>
    </row>
    <row r="2301" spans="1:19" x14ac:dyDescent="0.25">
      <c r="A2301" s="5">
        <v>2242</v>
      </c>
      <c r="B2301" s="6">
        <v>2013.0977</v>
      </c>
      <c r="C2301" s="8" t="s">
        <v>115</v>
      </c>
      <c r="D2301" s="8" t="s">
        <v>4184</v>
      </c>
      <c r="E2301" s="8" t="s">
        <v>4175</v>
      </c>
      <c r="F2301" s="8" t="s">
        <v>4176</v>
      </c>
      <c r="G2301" s="8" t="s">
        <v>4176</v>
      </c>
      <c r="H2301" s="8" t="s">
        <v>76</v>
      </c>
      <c r="I2301" s="8" t="s">
        <v>50</v>
      </c>
      <c r="J2301" s="8" t="s">
        <v>77</v>
      </c>
      <c r="K2301" s="12" t="s">
        <v>52</v>
      </c>
      <c r="L2301" s="8" t="str">
        <f t="shared" si="70"/>
        <v>Ventura_CA</v>
      </c>
      <c r="M2301" s="9" t="str">
        <f t="shared" si="71"/>
        <v>-119.292320251464_Transit</v>
      </c>
      <c r="N2301" s="12" t="s">
        <v>52</v>
      </c>
      <c r="O2301" s="5"/>
      <c r="P2301" s="5"/>
      <c r="Q2301">
        <f>VLOOKUP($L2301,LocID!$B$2:$I$966, 7, FALSE)</f>
        <v>-119.29232025146401</v>
      </c>
      <c r="S2301"/>
    </row>
    <row r="2302" spans="1:19" x14ac:dyDescent="0.25">
      <c r="A2302" s="5">
        <v>2555</v>
      </c>
      <c r="B2302" s="6">
        <v>2014.1155000000001</v>
      </c>
      <c r="C2302" s="8" t="s">
        <v>173</v>
      </c>
      <c r="D2302" s="16" t="s">
        <v>4185</v>
      </c>
      <c r="E2302" s="16" t="s">
        <v>4175</v>
      </c>
      <c r="F2302" s="8" t="s">
        <v>4176</v>
      </c>
      <c r="G2302" s="8" t="s">
        <v>4176</v>
      </c>
      <c r="H2302" s="8" t="s">
        <v>76</v>
      </c>
      <c r="I2302" s="8" t="s">
        <v>50</v>
      </c>
      <c r="J2302" s="8" t="s">
        <v>77</v>
      </c>
      <c r="K2302" s="12" t="s">
        <v>52</v>
      </c>
      <c r="L2302" s="8" t="str">
        <f t="shared" si="70"/>
        <v>Ventura_CA</v>
      </c>
      <c r="M2302" s="9" t="str">
        <f t="shared" si="71"/>
        <v>-119.292320251464_Transit</v>
      </c>
      <c r="N2302" s="12" t="s">
        <v>52</v>
      </c>
      <c r="O2302" s="5"/>
      <c r="P2302" s="5"/>
      <c r="Q2302">
        <f>VLOOKUP($L2302,LocID!$B$2:$I$966, 7, FALSE)</f>
        <v>-119.29232025146401</v>
      </c>
      <c r="S2302"/>
    </row>
    <row r="2303" spans="1:19" x14ac:dyDescent="0.25">
      <c r="A2303" s="5">
        <v>770</v>
      </c>
      <c r="B2303" s="6">
        <v>2009.2909999999999</v>
      </c>
      <c r="C2303" s="8" t="s">
        <v>39</v>
      </c>
      <c r="D2303" s="11" t="s">
        <v>4186</v>
      </c>
      <c r="E2303" s="8" t="s">
        <v>4187</v>
      </c>
      <c r="F2303" s="10" t="s">
        <v>4188</v>
      </c>
      <c r="G2303" s="10" t="s">
        <v>4188</v>
      </c>
      <c r="H2303" s="8" t="s">
        <v>20</v>
      </c>
      <c r="I2303" s="9" t="s">
        <v>740</v>
      </c>
      <c r="J2303" s="8" t="s">
        <v>740</v>
      </c>
      <c r="K2303" s="8" t="s">
        <v>98</v>
      </c>
      <c r="L2303" s="8" t="str">
        <f t="shared" si="70"/>
        <v>Victoria_Canada</v>
      </c>
      <c r="M2303" s="9" t="str">
        <f t="shared" si="71"/>
        <v>-123.396003723144_PACT</v>
      </c>
      <c r="N2303" s="8" t="s">
        <v>98</v>
      </c>
      <c r="O2303" s="5"/>
      <c r="P2303" s="5"/>
      <c r="Q2303">
        <f>VLOOKUP($L2303,LocID!$B$2:$I$966, 7, FALSE)</f>
        <v>-123.39600372314401</v>
      </c>
      <c r="S2303"/>
    </row>
    <row r="2304" spans="1:19" x14ac:dyDescent="0.25">
      <c r="A2304" s="5">
        <v>819</v>
      </c>
      <c r="B2304" s="6">
        <v>2009.46</v>
      </c>
      <c r="C2304" s="8" t="s">
        <v>41</v>
      </c>
      <c r="D2304" s="11" t="s">
        <v>4189</v>
      </c>
      <c r="E2304" s="8" t="s">
        <v>4190</v>
      </c>
      <c r="F2304" s="10" t="s">
        <v>4188</v>
      </c>
      <c r="G2304" s="10" t="s">
        <v>4188</v>
      </c>
      <c r="H2304" s="8" t="s">
        <v>20</v>
      </c>
      <c r="I2304" s="9" t="s">
        <v>740</v>
      </c>
      <c r="J2304" s="8" t="s">
        <v>740</v>
      </c>
      <c r="K2304" s="8" t="s">
        <v>98</v>
      </c>
      <c r="L2304" s="8" t="str">
        <f t="shared" si="70"/>
        <v>Victoria_Canada</v>
      </c>
      <c r="M2304" s="9" t="str">
        <f t="shared" si="71"/>
        <v>-123.396003723144_PACT</v>
      </c>
      <c r="N2304" s="8" t="s">
        <v>98</v>
      </c>
      <c r="O2304" s="5"/>
      <c r="P2304" s="5"/>
      <c r="Q2304">
        <f>VLOOKUP($L2304,LocID!$B$2:$I$966, 7, FALSE)</f>
        <v>-123.39600372314401</v>
      </c>
      <c r="S2304"/>
    </row>
    <row r="2305" spans="1:19" x14ac:dyDescent="0.25">
      <c r="A2305" s="5">
        <v>939</v>
      </c>
      <c r="B2305" s="6">
        <v>2010.1010000000001</v>
      </c>
      <c r="C2305" s="8" t="s">
        <v>204</v>
      </c>
      <c r="D2305" s="11" t="s">
        <v>4191</v>
      </c>
      <c r="E2305" s="8" t="s">
        <v>4190</v>
      </c>
      <c r="F2305" s="10" t="s">
        <v>4188</v>
      </c>
      <c r="G2305" s="10" t="s">
        <v>4188</v>
      </c>
      <c r="H2305" s="8" t="s">
        <v>20</v>
      </c>
      <c r="I2305" s="9" t="s">
        <v>740</v>
      </c>
      <c r="J2305" s="8" t="s">
        <v>740</v>
      </c>
      <c r="K2305" s="8" t="s">
        <v>492</v>
      </c>
      <c r="L2305" s="8" t="str">
        <f t="shared" si="70"/>
        <v>Victoria_Canada</v>
      </c>
      <c r="M2305" s="9" t="str">
        <f t="shared" si="71"/>
        <v>-123.396003723144_pact</v>
      </c>
      <c r="N2305" s="8" t="s">
        <v>492</v>
      </c>
      <c r="O2305" s="5"/>
      <c r="P2305" s="5"/>
      <c r="Q2305">
        <f>VLOOKUP($L2305,LocID!$B$2:$I$966, 7, FALSE)</f>
        <v>-123.39600372314401</v>
      </c>
      <c r="S2305"/>
    </row>
    <row r="2306" spans="1:19" x14ac:dyDescent="0.25">
      <c r="A2306" s="5">
        <v>1222</v>
      </c>
      <c r="B2306" s="6">
        <v>2011.26</v>
      </c>
      <c r="C2306" s="8" t="s">
        <v>85</v>
      </c>
      <c r="D2306" s="11" t="s">
        <v>4192</v>
      </c>
      <c r="E2306" s="8" t="s">
        <v>4190</v>
      </c>
      <c r="F2306" s="10" t="s">
        <v>4188</v>
      </c>
      <c r="G2306" s="10" t="s">
        <v>4188</v>
      </c>
      <c r="H2306" s="8" t="s">
        <v>20</v>
      </c>
      <c r="I2306" s="9" t="s">
        <v>740</v>
      </c>
      <c r="J2306" s="8" t="s">
        <v>740</v>
      </c>
      <c r="K2306" s="8" t="s">
        <v>98</v>
      </c>
      <c r="L2306" s="8" t="str">
        <f t="shared" ref="L2306:L2369" si="72">IF(H2306="INT", G2306&amp;"_"&amp;I2306,  G2306&amp;"_"&amp;H2306)</f>
        <v>Victoria_Canada</v>
      </c>
      <c r="M2306" s="9" t="str">
        <f t="shared" ref="M2306:M2369" si="73">Q2306&amp;"_"&amp;N2306</f>
        <v>-123.396003723144_PACT</v>
      </c>
      <c r="N2306" s="8" t="s">
        <v>98</v>
      </c>
      <c r="O2306" s="5"/>
      <c r="P2306" s="5"/>
      <c r="Q2306">
        <f>VLOOKUP($L2306,LocID!$B$2:$I$966, 7, FALSE)</f>
        <v>-123.39600372314401</v>
      </c>
      <c r="S2306"/>
    </row>
    <row r="2307" spans="1:19" x14ac:dyDescent="0.25">
      <c r="A2307" s="5">
        <v>1553</v>
      </c>
      <c r="B2307" s="6">
        <v>2012.2639999999999</v>
      </c>
      <c r="C2307" s="10" t="s">
        <v>87</v>
      </c>
      <c r="D2307" s="10" t="s">
        <v>4193</v>
      </c>
      <c r="E2307" s="10" t="s">
        <v>4190</v>
      </c>
      <c r="F2307" s="10" t="s">
        <v>4188</v>
      </c>
      <c r="G2307" s="10" t="s">
        <v>4188</v>
      </c>
      <c r="H2307" s="8" t="s">
        <v>20</v>
      </c>
      <c r="I2307" s="9" t="s">
        <v>740</v>
      </c>
      <c r="J2307" s="8" t="s">
        <v>740</v>
      </c>
      <c r="K2307" s="10" t="s">
        <v>98</v>
      </c>
      <c r="L2307" s="8" t="str">
        <f t="shared" si="72"/>
        <v>Victoria_Canada</v>
      </c>
      <c r="M2307" s="9" t="str">
        <f t="shared" si="73"/>
        <v>-123.396003723144_PACT</v>
      </c>
      <c r="N2307" s="10" t="s">
        <v>98</v>
      </c>
      <c r="O2307" s="5"/>
      <c r="P2307" s="5"/>
      <c r="Q2307">
        <f>VLOOKUP($L2307,LocID!$B$2:$I$966, 7, FALSE)</f>
        <v>-123.39600372314401</v>
      </c>
      <c r="S2307"/>
    </row>
    <row r="2308" spans="1:19" x14ac:dyDescent="0.25">
      <c r="A2308" s="5">
        <v>2078</v>
      </c>
      <c r="B2308" s="6">
        <v>2013.0916</v>
      </c>
      <c r="C2308" s="8" t="s">
        <v>112</v>
      </c>
      <c r="D2308" s="8" t="s">
        <v>4194</v>
      </c>
      <c r="E2308" s="8" t="s">
        <v>4190</v>
      </c>
      <c r="F2308" s="8" t="s">
        <v>4188</v>
      </c>
      <c r="G2308" s="8" t="s">
        <v>4188</v>
      </c>
      <c r="H2308" s="8" t="s">
        <v>20</v>
      </c>
      <c r="I2308" s="9" t="s">
        <v>740</v>
      </c>
      <c r="J2308" s="8" t="s">
        <v>740</v>
      </c>
      <c r="K2308" s="12" t="s">
        <v>98</v>
      </c>
      <c r="L2308" s="8" t="str">
        <f t="shared" si="72"/>
        <v>Victoria_Canada</v>
      </c>
      <c r="M2308" s="9" t="str">
        <f t="shared" si="73"/>
        <v>-123.396003723144_PACT</v>
      </c>
      <c r="N2308" s="12" t="s">
        <v>98</v>
      </c>
      <c r="O2308" s="5"/>
      <c r="P2308" s="5"/>
      <c r="Q2308">
        <f>VLOOKUP($L2308,LocID!$B$2:$I$966, 7, FALSE)</f>
        <v>-123.39600372314401</v>
      </c>
      <c r="S2308"/>
    </row>
    <row r="2309" spans="1:19" x14ac:dyDescent="0.25">
      <c r="A2309" s="5">
        <v>2263</v>
      </c>
      <c r="B2309" s="6">
        <v>2014.0356999999999</v>
      </c>
      <c r="C2309" s="8" t="s">
        <v>151</v>
      </c>
      <c r="D2309" s="8" t="s">
        <v>4195</v>
      </c>
      <c r="E2309" s="8" t="s">
        <v>4190</v>
      </c>
      <c r="F2309" s="8" t="s">
        <v>4188</v>
      </c>
      <c r="G2309" s="8" t="s">
        <v>4188</v>
      </c>
      <c r="H2309" s="8" t="s">
        <v>20</v>
      </c>
      <c r="I2309" s="9" t="s">
        <v>740</v>
      </c>
      <c r="J2309" s="8" t="s">
        <v>740</v>
      </c>
      <c r="K2309" s="12" t="s">
        <v>98</v>
      </c>
      <c r="L2309" s="8" t="str">
        <f t="shared" si="72"/>
        <v>Victoria_Canada</v>
      </c>
      <c r="M2309" s="9" t="str">
        <f t="shared" si="73"/>
        <v>-123.396003723144_PACT</v>
      </c>
      <c r="N2309" s="12" t="s">
        <v>98</v>
      </c>
      <c r="O2309" s="5"/>
      <c r="P2309" s="5"/>
      <c r="Q2309">
        <f>VLOOKUP($L2309,LocID!$B$2:$I$966, 7, FALSE)</f>
        <v>-123.39600372314401</v>
      </c>
      <c r="S2309"/>
    </row>
    <row r="2310" spans="1:19" ht="33" x14ac:dyDescent="0.25">
      <c r="A2310" s="5">
        <v>133</v>
      </c>
      <c r="B2310" s="6">
        <v>2015.0563999999999</v>
      </c>
      <c r="C2310" s="9" t="s">
        <v>138</v>
      </c>
      <c r="D2310" s="17" t="s">
        <v>4196</v>
      </c>
      <c r="E2310" s="17" t="s">
        <v>4197</v>
      </c>
      <c r="F2310" s="8" t="s">
        <v>4198</v>
      </c>
      <c r="G2310" s="8" t="s">
        <v>4198</v>
      </c>
      <c r="H2310" s="8" t="s">
        <v>76</v>
      </c>
      <c r="I2310" s="8" t="s">
        <v>50</v>
      </c>
      <c r="J2310" s="8" t="s">
        <v>77</v>
      </c>
      <c r="K2310" s="19" t="s">
        <v>23</v>
      </c>
      <c r="L2310" s="8" t="str">
        <f t="shared" si="72"/>
        <v>Victorville_CA</v>
      </c>
      <c r="M2310" s="9" t="str">
        <f t="shared" si="73"/>
        <v>-117.323638916015_Multimodal</v>
      </c>
      <c r="N2310" s="19" t="s">
        <v>23</v>
      </c>
      <c r="O2310" s="5"/>
      <c r="P2310" s="5"/>
      <c r="Q2310">
        <f>VLOOKUP($L2310,LocID!$B$2:$I$966, 7, FALSE)</f>
        <v>-117.323638916015</v>
      </c>
      <c r="S2310"/>
    </row>
    <row r="2311" spans="1:19" ht="22.5" x14ac:dyDescent="0.25">
      <c r="A2311" s="5">
        <v>1379</v>
      </c>
      <c r="B2311" s="6">
        <v>2011.3679999999999</v>
      </c>
      <c r="C2311" s="8" t="s">
        <v>409</v>
      </c>
      <c r="D2311" s="11" t="s">
        <v>4199</v>
      </c>
      <c r="E2311" s="8" t="s">
        <v>4200</v>
      </c>
      <c r="F2311" s="10" t="s">
        <v>4201</v>
      </c>
      <c r="G2311" s="10" t="s">
        <v>4202</v>
      </c>
      <c r="H2311" s="8" t="s">
        <v>20</v>
      </c>
      <c r="I2311" s="20" t="s">
        <v>1284</v>
      </c>
      <c r="J2311" s="8" t="s">
        <v>22</v>
      </c>
      <c r="K2311" s="8" t="s">
        <v>23</v>
      </c>
      <c r="L2311" s="8" t="str">
        <f t="shared" si="72"/>
        <v>Vila do Clementino_Brazil</v>
      </c>
      <c r="M2311" s="9" t="str">
        <f t="shared" si="73"/>
        <v>-47.38330078125_Multimodal</v>
      </c>
      <c r="N2311" s="8" t="s">
        <v>23</v>
      </c>
      <c r="O2311" s="5"/>
      <c r="P2311" s="5"/>
      <c r="Q2311">
        <f>VLOOKUP($L2311,LocID!$B$2:$I$966, 7, FALSE)</f>
        <v>-47.38330078125</v>
      </c>
      <c r="S2311"/>
    </row>
    <row r="2312" spans="1:19" ht="33" x14ac:dyDescent="0.25">
      <c r="A2312" s="5">
        <v>695</v>
      </c>
      <c r="B2312" s="6">
        <v>2008.451</v>
      </c>
      <c r="C2312" s="8" t="s">
        <v>35</v>
      </c>
      <c r="D2312" s="11" t="s">
        <v>4203</v>
      </c>
      <c r="E2312" s="8" t="s">
        <v>4204</v>
      </c>
      <c r="F2312" s="10" t="s">
        <v>4205</v>
      </c>
      <c r="G2312" s="10" t="s">
        <v>4205</v>
      </c>
      <c r="H2312" s="8" t="s">
        <v>815</v>
      </c>
      <c r="I2312" s="8" t="s">
        <v>50</v>
      </c>
      <c r="J2312" s="8" t="s">
        <v>51</v>
      </c>
      <c r="K2312" s="8" t="s">
        <v>23</v>
      </c>
      <c r="L2312" s="8" t="str">
        <f t="shared" si="72"/>
        <v>Vineland_NJ</v>
      </c>
      <c r="M2312" s="9" t="str">
        <f t="shared" si="73"/>
        <v>-75.026138305664_Multimodal</v>
      </c>
      <c r="N2312" s="8" t="s">
        <v>23</v>
      </c>
      <c r="O2312" s="5"/>
      <c r="P2312" s="5"/>
      <c r="Q2312">
        <f>VLOOKUP($L2312,LocID!$B$2:$I$966, 7, FALSE)</f>
        <v>-75.026138305664006</v>
      </c>
      <c r="S2312"/>
    </row>
    <row r="2313" spans="1:19" ht="22.5" x14ac:dyDescent="0.25">
      <c r="A2313" s="5">
        <v>866</v>
      </c>
      <c r="B2313" s="6">
        <v>2009.2180000000001</v>
      </c>
      <c r="C2313" s="8" t="s">
        <v>41</v>
      </c>
      <c r="D2313" s="11" t="s">
        <v>4206</v>
      </c>
      <c r="E2313" s="8" t="s">
        <v>4207</v>
      </c>
      <c r="F2313" s="10" t="s">
        <v>4205</v>
      </c>
      <c r="G2313" s="10" t="s">
        <v>4205</v>
      </c>
      <c r="H2313" s="8" t="s">
        <v>815</v>
      </c>
      <c r="I2313" s="8" t="s">
        <v>50</v>
      </c>
      <c r="J2313" s="8" t="s">
        <v>55</v>
      </c>
      <c r="K2313" s="8" t="s">
        <v>26</v>
      </c>
      <c r="L2313" s="8" t="str">
        <f t="shared" si="72"/>
        <v>Vineland_NJ</v>
      </c>
      <c r="M2313" s="9" t="str">
        <f t="shared" si="73"/>
        <v>-75.026138305664_Parking and TDM</v>
      </c>
      <c r="N2313" s="8" t="s">
        <v>26</v>
      </c>
      <c r="O2313" s="5"/>
      <c r="P2313" s="5"/>
      <c r="Q2313">
        <f>VLOOKUP($L2313,LocID!$B$2:$I$966, 7, FALSE)</f>
        <v>-75.026138305664006</v>
      </c>
      <c r="S2313"/>
    </row>
    <row r="2314" spans="1:19" x14ac:dyDescent="0.25">
      <c r="A2314" s="5">
        <v>374</v>
      </c>
      <c r="B2314" s="6">
        <v>2007.14</v>
      </c>
      <c r="C2314" s="8">
        <v>2007</v>
      </c>
      <c r="D2314" s="8" t="s">
        <v>4208</v>
      </c>
      <c r="E2314" s="8" t="s">
        <v>4209</v>
      </c>
      <c r="F2314" s="10" t="s">
        <v>4210</v>
      </c>
      <c r="G2314" s="10" t="s">
        <v>4210</v>
      </c>
      <c r="H2314" s="8" t="s">
        <v>76</v>
      </c>
      <c r="I2314" s="8" t="s">
        <v>50</v>
      </c>
      <c r="J2314" s="10" t="s">
        <v>77</v>
      </c>
      <c r="K2314" s="8" t="s">
        <v>98</v>
      </c>
      <c r="L2314" s="8" t="str">
        <f t="shared" si="72"/>
        <v>Visalia_CA</v>
      </c>
      <c r="M2314" s="9" t="str">
        <f t="shared" si="73"/>
        <v>-119.292907714843_PACT</v>
      </c>
      <c r="N2314" s="8" t="s">
        <v>98</v>
      </c>
      <c r="O2314" s="5"/>
      <c r="P2314" s="5"/>
      <c r="Q2314">
        <f>VLOOKUP($L2314,LocID!$B$2:$I$966, 7, FALSE)</f>
        <v>-119.292907714843</v>
      </c>
      <c r="S2314"/>
    </row>
    <row r="2315" spans="1:19" x14ac:dyDescent="0.25">
      <c r="A2315" s="5">
        <v>2210</v>
      </c>
      <c r="B2315" s="6">
        <v>2014.0006000000001</v>
      </c>
      <c r="C2315" s="8" t="s">
        <v>115</v>
      </c>
      <c r="D2315" s="8" t="s">
        <v>4211</v>
      </c>
      <c r="E2315" s="8" t="s">
        <v>4212</v>
      </c>
      <c r="F2315" s="8" t="s">
        <v>4210</v>
      </c>
      <c r="G2315" s="8" t="s">
        <v>4210</v>
      </c>
      <c r="H2315" s="8" t="s">
        <v>76</v>
      </c>
      <c r="I2315" s="8" t="s">
        <v>50</v>
      </c>
      <c r="J2315" s="8" t="s">
        <v>77</v>
      </c>
      <c r="K2315" s="8" t="s">
        <v>52</v>
      </c>
      <c r="L2315" s="8" t="str">
        <f t="shared" si="72"/>
        <v>Visalia_CA</v>
      </c>
      <c r="M2315" s="9" t="str">
        <f t="shared" si="73"/>
        <v>-119.292907714843_Transit</v>
      </c>
      <c r="N2315" s="8" t="s">
        <v>52</v>
      </c>
      <c r="O2315" s="5"/>
      <c r="P2315" s="5"/>
      <c r="Q2315">
        <f>VLOOKUP($L2315,LocID!$B$2:$I$966, 7, FALSE)</f>
        <v>-119.292907714843</v>
      </c>
      <c r="S2315"/>
    </row>
    <row r="2316" spans="1:19" x14ac:dyDescent="0.25">
      <c r="A2316" s="5">
        <v>2551</v>
      </c>
      <c r="B2316" s="6">
        <v>2014.0912000000001</v>
      </c>
      <c r="C2316" s="8" t="s">
        <v>173</v>
      </c>
      <c r="D2316" s="16" t="s">
        <v>4213</v>
      </c>
      <c r="E2316" s="16" t="s">
        <v>4212</v>
      </c>
      <c r="F2316" s="8" t="s">
        <v>4210</v>
      </c>
      <c r="G2316" s="8" t="s">
        <v>4210</v>
      </c>
      <c r="H2316" s="8" t="s">
        <v>76</v>
      </c>
      <c r="I2316" s="8" t="s">
        <v>50</v>
      </c>
      <c r="J2316" s="8" t="s">
        <v>77</v>
      </c>
      <c r="K2316" s="12" t="s">
        <v>98</v>
      </c>
      <c r="L2316" s="8" t="str">
        <f t="shared" si="72"/>
        <v>Visalia_CA</v>
      </c>
      <c r="M2316" s="9" t="str">
        <f t="shared" si="73"/>
        <v>-119.292907714843_PACT</v>
      </c>
      <c r="N2316" s="12" t="s">
        <v>98</v>
      </c>
      <c r="O2316" s="5"/>
      <c r="P2316" s="5"/>
      <c r="Q2316">
        <f>VLOOKUP($L2316,LocID!$B$2:$I$966, 7, FALSE)</f>
        <v>-119.292907714843</v>
      </c>
      <c r="S2316"/>
    </row>
    <row r="2317" spans="1:19" x14ac:dyDescent="0.25">
      <c r="A2317" s="5">
        <v>768</v>
      </c>
      <c r="B2317" s="6">
        <v>2009.2449999999999</v>
      </c>
      <c r="C2317" s="8" t="s">
        <v>39</v>
      </c>
      <c r="D2317" s="11" t="s">
        <v>4214</v>
      </c>
      <c r="E2317" s="8" t="s">
        <v>4215</v>
      </c>
      <c r="F2317" s="10" t="s">
        <v>4216</v>
      </c>
      <c r="G2317" s="10" t="s">
        <v>4216</v>
      </c>
      <c r="H2317" s="8" t="s">
        <v>76</v>
      </c>
      <c r="I2317" s="8" t="s">
        <v>50</v>
      </c>
      <c r="J2317" s="8" t="s">
        <v>77</v>
      </c>
      <c r="K2317" s="8" t="s">
        <v>52</v>
      </c>
      <c r="L2317" s="8" t="str">
        <f t="shared" si="72"/>
        <v>Vista_CA</v>
      </c>
      <c r="M2317" s="9" t="str">
        <f t="shared" si="73"/>
        <v>-117.233963012695_Transit</v>
      </c>
      <c r="N2317" s="8" t="s">
        <v>52</v>
      </c>
      <c r="O2317" s="5"/>
      <c r="P2317" s="5"/>
      <c r="Q2317">
        <f>VLOOKUP($L2317,LocID!$B$2:$I$966, 7, FALSE)</f>
        <v>-117.233963012695</v>
      </c>
      <c r="S2317"/>
    </row>
    <row r="2318" spans="1:19" x14ac:dyDescent="0.25">
      <c r="A2318" s="5">
        <v>116</v>
      </c>
      <c r="B2318" s="6">
        <v>2015.0008</v>
      </c>
      <c r="C2318" s="9" t="s">
        <v>138</v>
      </c>
      <c r="D2318" s="17" t="s">
        <v>4217</v>
      </c>
      <c r="E2318" s="17" t="s">
        <v>4218</v>
      </c>
      <c r="F2318" s="19" t="s">
        <v>4219</v>
      </c>
      <c r="G2318" s="19" t="s">
        <v>4219</v>
      </c>
      <c r="H2318" s="19" t="s">
        <v>261</v>
      </c>
      <c r="I2318" s="8" t="s">
        <v>50</v>
      </c>
      <c r="J2318" s="19" t="s">
        <v>123</v>
      </c>
      <c r="K2318" s="19" t="s">
        <v>52</v>
      </c>
      <c r="L2318" s="8" t="str">
        <f t="shared" si="72"/>
        <v>Walla Walla_WA</v>
      </c>
      <c r="M2318" s="9" t="str">
        <f t="shared" si="73"/>
        <v>-118.342376708984_Transit</v>
      </c>
      <c r="N2318" s="19" t="s">
        <v>52</v>
      </c>
      <c r="O2318" s="5"/>
      <c r="P2318" s="5"/>
      <c r="Q2318">
        <f>VLOOKUP($L2318,LocID!$B$2:$I$966, 7, FALSE)</f>
        <v>-118.34237670898401</v>
      </c>
      <c r="S2318"/>
    </row>
    <row r="2319" spans="1:19" ht="33" x14ac:dyDescent="0.25">
      <c r="A2319" s="5">
        <v>812</v>
      </c>
      <c r="B2319" s="6">
        <v>2009.2819999999999</v>
      </c>
      <c r="C2319" s="8" t="s">
        <v>39</v>
      </c>
      <c r="D2319" s="11" t="s">
        <v>4220</v>
      </c>
      <c r="E2319" s="8" t="s">
        <v>4221</v>
      </c>
      <c r="F2319" s="10" t="s">
        <v>4222</v>
      </c>
      <c r="G2319" s="10" t="s">
        <v>4222</v>
      </c>
      <c r="H2319" s="8" t="s">
        <v>76</v>
      </c>
      <c r="I2319" s="8" t="s">
        <v>50</v>
      </c>
      <c r="J2319" s="8" t="s">
        <v>77</v>
      </c>
      <c r="K2319" s="8" t="s">
        <v>26</v>
      </c>
      <c r="L2319" s="8" t="str">
        <f t="shared" si="72"/>
        <v>Walnut Creek_CA</v>
      </c>
      <c r="M2319" s="9" t="str">
        <f t="shared" si="73"/>
        <v>-122.061622619628_Parking and TDM</v>
      </c>
      <c r="N2319" s="8" t="s">
        <v>26</v>
      </c>
      <c r="O2319" s="5"/>
      <c r="P2319" s="5"/>
      <c r="Q2319">
        <f>VLOOKUP($L2319,LocID!$B$2:$I$966, 7, FALSE)</f>
        <v>-122.061622619628</v>
      </c>
      <c r="S2319"/>
    </row>
    <row r="2320" spans="1:19" ht="33" x14ac:dyDescent="0.25">
      <c r="A2320" s="5">
        <v>932</v>
      </c>
      <c r="B2320" s="6">
        <v>2009.49</v>
      </c>
      <c r="C2320" s="8" t="s">
        <v>56</v>
      </c>
      <c r="D2320" s="11" t="s">
        <v>4223</v>
      </c>
      <c r="E2320" s="8" t="s">
        <v>4224</v>
      </c>
      <c r="F2320" s="10" t="s">
        <v>4222</v>
      </c>
      <c r="G2320" s="10" t="s">
        <v>4222</v>
      </c>
      <c r="H2320" s="8" t="s">
        <v>76</v>
      </c>
      <c r="I2320" s="8" t="s">
        <v>50</v>
      </c>
      <c r="J2320" s="8" t="s">
        <v>77</v>
      </c>
      <c r="K2320" s="8" t="s">
        <v>26</v>
      </c>
      <c r="L2320" s="8" t="str">
        <f t="shared" si="72"/>
        <v>Walnut Creek_CA</v>
      </c>
      <c r="M2320" s="9" t="str">
        <f t="shared" si="73"/>
        <v>-122.061622619628_Parking and TDM</v>
      </c>
      <c r="N2320" s="8" t="s">
        <v>26</v>
      </c>
      <c r="O2320" s="5"/>
      <c r="P2320" s="5"/>
      <c r="Q2320">
        <f>VLOOKUP($L2320,LocID!$B$2:$I$966, 7, FALSE)</f>
        <v>-122.061622619628</v>
      </c>
      <c r="S2320"/>
    </row>
    <row r="2321" spans="1:19" ht="33" x14ac:dyDescent="0.25">
      <c r="A2321" s="5">
        <v>2273</v>
      </c>
      <c r="B2321" s="6">
        <v>2014.0271</v>
      </c>
      <c r="C2321" s="8" t="s">
        <v>151</v>
      </c>
      <c r="D2321" s="8" t="s">
        <v>4225</v>
      </c>
      <c r="E2321" s="8" t="s">
        <v>3625</v>
      </c>
      <c r="F2321" s="8" t="s">
        <v>4222</v>
      </c>
      <c r="G2321" s="8" t="s">
        <v>4222</v>
      </c>
      <c r="H2321" s="8" t="s">
        <v>76</v>
      </c>
      <c r="I2321" s="8" t="s">
        <v>50</v>
      </c>
      <c r="J2321" s="8" t="s">
        <v>77</v>
      </c>
      <c r="K2321" s="12" t="s">
        <v>23</v>
      </c>
      <c r="L2321" s="8" t="str">
        <f t="shared" si="72"/>
        <v>Walnut Creek_CA</v>
      </c>
      <c r="M2321" s="9" t="str">
        <f t="shared" si="73"/>
        <v>-122.061622619628_Multimodal</v>
      </c>
      <c r="N2321" s="12" t="s">
        <v>23</v>
      </c>
      <c r="O2321" s="5"/>
      <c r="P2321" s="5"/>
      <c r="Q2321">
        <f>VLOOKUP($L2321,LocID!$B$2:$I$966, 7, FALSE)</f>
        <v>-122.061622619628</v>
      </c>
      <c r="S2321"/>
    </row>
    <row r="2322" spans="1:19" ht="33" x14ac:dyDescent="0.25">
      <c r="A2322" s="5">
        <v>2459</v>
      </c>
      <c r="B2322" s="6">
        <v>2014.1406999999999</v>
      </c>
      <c r="C2322" s="8" t="s">
        <v>173</v>
      </c>
      <c r="D2322" s="28" t="s">
        <v>4226</v>
      </c>
      <c r="E2322" s="28" t="s">
        <v>3625</v>
      </c>
      <c r="F2322" s="8" t="s">
        <v>4222</v>
      </c>
      <c r="G2322" s="8" t="s">
        <v>4222</v>
      </c>
      <c r="H2322" s="8" t="s">
        <v>76</v>
      </c>
      <c r="I2322" s="8" t="s">
        <v>50</v>
      </c>
      <c r="J2322" s="8" t="s">
        <v>77</v>
      </c>
      <c r="K2322" s="8" t="s">
        <v>23</v>
      </c>
      <c r="L2322" s="8" t="str">
        <f t="shared" si="72"/>
        <v>Walnut Creek_CA</v>
      </c>
      <c r="M2322" s="9" t="str">
        <f t="shared" si="73"/>
        <v>-122.061622619628_Multimodal</v>
      </c>
      <c r="N2322" s="8" t="s">
        <v>23</v>
      </c>
      <c r="O2322" s="5"/>
      <c r="P2322" s="5"/>
      <c r="Q2322">
        <f>VLOOKUP($L2322,LocID!$B$2:$I$966, 7, FALSE)</f>
        <v>-122.061622619628</v>
      </c>
      <c r="S2322"/>
    </row>
    <row r="2323" spans="1:19" x14ac:dyDescent="0.25">
      <c r="A2323" s="5">
        <v>309</v>
      </c>
      <c r="B2323" s="6">
        <v>2007.002</v>
      </c>
      <c r="C2323" s="8">
        <v>2007</v>
      </c>
      <c r="D2323" s="8" t="s">
        <v>4227</v>
      </c>
      <c r="E2323" s="8" t="s">
        <v>4228</v>
      </c>
      <c r="F2323" s="10" t="s">
        <v>4229</v>
      </c>
      <c r="G2323" s="10" t="s">
        <v>4229</v>
      </c>
      <c r="H2323" s="8" t="s">
        <v>122</v>
      </c>
      <c r="I2323" s="8" t="s">
        <v>50</v>
      </c>
      <c r="J2323" s="10" t="s">
        <v>123</v>
      </c>
      <c r="K2323" s="8" t="s">
        <v>52</v>
      </c>
      <c r="L2323" s="8" t="str">
        <f t="shared" si="72"/>
        <v>Warm Springs_OR</v>
      </c>
      <c r="M2323" s="9" t="str">
        <f t="shared" si="73"/>
        <v>-121.267471313476_Transit</v>
      </c>
      <c r="N2323" s="8" t="s">
        <v>52</v>
      </c>
      <c r="O2323" s="5"/>
      <c r="P2323" s="5"/>
      <c r="Q2323">
        <f>VLOOKUP($L2323,LocID!$B$2:$I$966, 7, FALSE)</f>
        <v>-121.26747131347599</v>
      </c>
      <c r="S2323"/>
    </row>
    <row r="2324" spans="1:19" ht="33" x14ac:dyDescent="0.25">
      <c r="A2324" s="5">
        <v>725</v>
      </c>
      <c r="B2324" s="6">
        <v>2008.4649999999999</v>
      </c>
      <c r="C2324" s="8" t="s">
        <v>37</v>
      </c>
      <c r="D2324" s="11" t="s">
        <v>4230</v>
      </c>
      <c r="E2324" s="8" t="s">
        <v>4231</v>
      </c>
      <c r="F2324" s="10" t="s">
        <v>4232</v>
      </c>
      <c r="G2324" s="10" t="s">
        <v>4233</v>
      </c>
      <c r="H2324" s="8" t="s">
        <v>156</v>
      </c>
      <c r="I2324" s="8" t="s">
        <v>50</v>
      </c>
      <c r="J2324" s="8" t="s">
        <v>51</v>
      </c>
      <c r="K2324" s="8" t="s">
        <v>23</v>
      </c>
      <c r="L2324" s="8" t="str">
        <f t="shared" si="72"/>
        <v>Warren_PA</v>
      </c>
      <c r="M2324" s="9" t="str">
        <f t="shared" si="73"/>
        <v>-79.1434936523437_Multimodal</v>
      </c>
      <c r="N2324" s="8" t="s">
        <v>23</v>
      </c>
      <c r="O2324" s="5"/>
      <c r="P2324" s="5"/>
      <c r="Q2324">
        <f>VLOOKUP($L2324,LocID!$B$2:$I$966, 7, FALSE)</f>
        <v>-79.143493652343693</v>
      </c>
      <c r="S2324"/>
    </row>
    <row r="2325" spans="1:19" ht="33" x14ac:dyDescent="0.25">
      <c r="A2325" s="5">
        <v>1</v>
      </c>
      <c r="B2325" s="6">
        <v>2015.0373</v>
      </c>
      <c r="C2325" s="22" t="s">
        <v>253</v>
      </c>
      <c r="D2325" s="17" t="s">
        <v>4234</v>
      </c>
      <c r="E2325" s="16" t="s">
        <v>4235</v>
      </c>
      <c r="F2325" s="8" t="s">
        <v>4236</v>
      </c>
      <c r="G2325" s="9" t="s">
        <v>2997</v>
      </c>
      <c r="H2325" s="8" t="s">
        <v>2996</v>
      </c>
      <c r="I2325" s="8" t="s">
        <v>50</v>
      </c>
      <c r="J2325" s="8" t="s">
        <v>51</v>
      </c>
      <c r="K2325" s="8" t="s">
        <v>23</v>
      </c>
      <c r="L2325" s="8" t="str">
        <f t="shared" si="72"/>
        <v>Washington_DC</v>
      </c>
      <c r="M2325" s="9" t="str">
        <f t="shared" si="73"/>
        <v>-77.0319595336914_Multimodal</v>
      </c>
      <c r="N2325" s="8" t="s">
        <v>23</v>
      </c>
      <c r="O2325" s="5"/>
      <c r="P2325" s="5"/>
      <c r="Q2325">
        <f>VLOOKUP($L2325,LocID!$B$2:$I$966, 7, FALSE)</f>
        <v>-77.031959533691406</v>
      </c>
      <c r="S2325"/>
    </row>
    <row r="2326" spans="1:19" ht="33" x14ac:dyDescent="0.25">
      <c r="A2326" s="5">
        <v>346</v>
      </c>
      <c r="B2326" s="13">
        <v>2007.41</v>
      </c>
      <c r="C2326" s="10">
        <v>2007</v>
      </c>
      <c r="D2326" s="10" t="s">
        <v>4237</v>
      </c>
      <c r="E2326" s="10" t="s">
        <v>4238</v>
      </c>
      <c r="F2326" s="10" t="s">
        <v>2997</v>
      </c>
      <c r="G2326" s="10" t="s">
        <v>2997</v>
      </c>
      <c r="H2326" s="10" t="s">
        <v>2996</v>
      </c>
      <c r="I2326" s="8" t="s">
        <v>50</v>
      </c>
      <c r="J2326" s="10" t="s">
        <v>51</v>
      </c>
      <c r="K2326" s="10" t="s">
        <v>26</v>
      </c>
      <c r="L2326" s="8" t="str">
        <f t="shared" si="72"/>
        <v>Washington_DC</v>
      </c>
      <c r="M2326" s="9" t="str">
        <f t="shared" si="73"/>
        <v>-77.0319595336914_Parking and TDM</v>
      </c>
      <c r="N2326" s="10" t="s">
        <v>26</v>
      </c>
      <c r="O2326" s="5"/>
      <c r="P2326" s="5"/>
      <c r="Q2326">
        <f>VLOOKUP($L2326,LocID!$B$2:$I$966, 7, FALSE)</f>
        <v>-77.031959533691406</v>
      </c>
      <c r="S2326"/>
    </row>
    <row r="2327" spans="1:19" ht="33" x14ac:dyDescent="0.25">
      <c r="A2327" s="5">
        <v>350</v>
      </c>
      <c r="B2327" s="13">
        <v>2007.1959999999999</v>
      </c>
      <c r="C2327" s="10">
        <v>2007</v>
      </c>
      <c r="D2327" s="10" t="s">
        <v>4239</v>
      </c>
      <c r="E2327" s="10" t="s">
        <v>4240</v>
      </c>
      <c r="F2327" s="10" t="s">
        <v>2997</v>
      </c>
      <c r="G2327" s="10" t="s">
        <v>2997</v>
      </c>
      <c r="H2327" s="10" t="s">
        <v>2996</v>
      </c>
      <c r="I2327" s="8" t="s">
        <v>50</v>
      </c>
      <c r="J2327" s="10" t="s">
        <v>51</v>
      </c>
      <c r="K2327" s="10" t="s">
        <v>26</v>
      </c>
      <c r="L2327" s="8" t="str">
        <f t="shared" si="72"/>
        <v>Washington_DC</v>
      </c>
      <c r="M2327" s="9" t="str">
        <f t="shared" si="73"/>
        <v>-77.0319595336914_Parking and TDM</v>
      </c>
      <c r="N2327" s="10" t="s">
        <v>26</v>
      </c>
      <c r="O2327" s="5"/>
      <c r="P2327" s="5"/>
      <c r="Q2327">
        <f>VLOOKUP($L2327,LocID!$B$2:$I$966, 7, FALSE)</f>
        <v>-77.031959533691406</v>
      </c>
      <c r="S2327"/>
    </row>
    <row r="2328" spans="1:19" x14ac:dyDescent="0.25">
      <c r="A2328" s="5">
        <v>351</v>
      </c>
      <c r="B2328" s="6">
        <v>2007.0650000000001</v>
      </c>
      <c r="C2328" s="8">
        <v>2007</v>
      </c>
      <c r="D2328" s="8" t="s">
        <v>4241</v>
      </c>
      <c r="E2328" s="8" t="s">
        <v>2646</v>
      </c>
      <c r="F2328" s="10" t="s">
        <v>2997</v>
      </c>
      <c r="G2328" s="10" t="s">
        <v>2997</v>
      </c>
      <c r="H2328" s="8" t="s">
        <v>2996</v>
      </c>
      <c r="I2328" s="8" t="s">
        <v>50</v>
      </c>
      <c r="J2328" s="10" t="s">
        <v>51</v>
      </c>
      <c r="K2328" s="8" t="s">
        <v>52</v>
      </c>
      <c r="L2328" s="8" t="str">
        <f t="shared" si="72"/>
        <v>Washington_DC</v>
      </c>
      <c r="M2328" s="9" t="str">
        <f t="shared" si="73"/>
        <v>-77.0319595336914_Transit</v>
      </c>
      <c r="N2328" s="8" t="s">
        <v>52</v>
      </c>
      <c r="O2328" s="5"/>
      <c r="P2328" s="5"/>
      <c r="Q2328">
        <f>VLOOKUP($L2328,LocID!$B$2:$I$966, 7, FALSE)</f>
        <v>-77.031959533691406</v>
      </c>
      <c r="S2328"/>
    </row>
    <row r="2329" spans="1:19" ht="33" x14ac:dyDescent="0.25">
      <c r="A2329" s="5">
        <v>356</v>
      </c>
      <c r="B2329" s="6">
        <v>2006.3409999999999</v>
      </c>
      <c r="C2329" s="8">
        <v>2007</v>
      </c>
      <c r="D2329" s="8" t="s">
        <v>4242</v>
      </c>
      <c r="E2329" s="8" t="s">
        <v>4243</v>
      </c>
      <c r="F2329" s="10" t="s">
        <v>2997</v>
      </c>
      <c r="G2329" s="10" t="s">
        <v>2997</v>
      </c>
      <c r="H2329" s="8" t="s">
        <v>2996</v>
      </c>
      <c r="I2329" s="8" t="s">
        <v>50</v>
      </c>
      <c r="J2329" s="10" t="s">
        <v>51</v>
      </c>
      <c r="K2329" s="8" t="s">
        <v>26</v>
      </c>
      <c r="L2329" s="8" t="str">
        <f t="shared" si="72"/>
        <v>Washington_DC</v>
      </c>
      <c r="M2329" s="9" t="str">
        <f t="shared" si="73"/>
        <v>-77.0319595336914_Parking and TDM</v>
      </c>
      <c r="N2329" s="8" t="s">
        <v>26</v>
      </c>
      <c r="O2329" s="5"/>
      <c r="P2329" s="5"/>
      <c r="Q2329">
        <f>VLOOKUP($L2329,LocID!$B$2:$I$966, 7, FALSE)</f>
        <v>-77.031959533691406</v>
      </c>
      <c r="S2329"/>
    </row>
    <row r="2330" spans="1:19" x14ac:dyDescent="0.25">
      <c r="A2330" s="5">
        <v>462</v>
      </c>
      <c r="B2330" s="13">
        <v>2007.271</v>
      </c>
      <c r="C2330" s="10">
        <v>2007</v>
      </c>
      <c r="D2330" s="10" t="s">
        <v>4244</v>
      </c>
      <c r="E2330" s="10" t="s">
        <v>3095</v>
      </c>
      <c r="F2330" s="10" t="s">
        <v>2997</v>
      </c>
      <c r="G2330" s="10" t="s">
        <v>2997</v>
      </c>
      <c r="H2330" s="10" t="s">
        <v>2996</v>
      </c>
      <c r="I2330" s="8" t="s">
        <v>50</v>
      </c>
      <c r="J2330" s="10" t="s">
        <v>51</v>
      </c>
      <c r="K2330" s="10" t="s">
        <v>98</v>
      </c>
      <c r="L2330" s="8" t="str">
        <f t="shared" si="72"/>
        <v>Washington_DC</v>
      </c>
      <c r="M2330" s="9" t="str">
        <f t="shared" si="73"/>
        <v>-77.0319595336914_PACT</v>
      </c>
      <c r="N2330" s="10" t="s">
        <v>98</v>
      </c>
      <c r="O2330" s="5"/>
      <c r="P2330" s="5"/>
      <c r="Q2330">
        <f>VLOOKUP($L2330,LocID!$B$2:$I$966, 7, FALSE)</f>
        <v>-77.031959533691406</v>
      </c>
      <c r="S2330"/>
    </row>
    <row r="2331" spans="1:19" x14ac:dyDescent="0.25">
      <c r="A2331" s="5">
        <v>463</v>
      </c>
      <c r="B2331" s="13">
        <v>2007.252</v>
      </c>
      <c r="C2331" s="10">
        <v>2007</v>
      </c>
      <c r="D2331" s="10" t="s">
        <v>4245</v>
      </c>
      <c r="E2331" s="10" t="s">
        <v>3095</v>
      </c>
      <c r="F2331" s="10" t="s">
        <v>2997</v>
      </c>
      <c r="G2331" s="10" t="s">
        <v>2997</v>
      </c>
      <c r="H2331" s="10" t="s">
        <v>2996</v>
      </c>
      <c r="I2331" s="8" t="s">
        <v>50</v>
      </c>
      <c r="J2331" s="10" t="s">
        <v>51</v>
      </c>
      <c r="K2331" s="10" t="s">
        <v>98</v>
      </c>
      <c r="L2331" s="8" t="str">
        <f t="shared" si="72"/>
        <v>Washington_DC</v>
      </c>
      <c r="M2331" s="9" t="str">
        <f t="shared" si="73"/>
        <v>-77.0319595336914_PACT</v>
      </c>
      <c r="N2331" s="10" t="s">
        <v>98</v>
      </c>
      <c r="O2331" s="5"/>
      <c r="P2331" s="5"/>
      <c r="Q2331">
        <f>VLOOKUP($L2331,LocID!$B$2:$I$966, 7, FALSE)</f>
        <v>-77.031959533691406</v>
      </c>
      <c r="S2331"/>
    </row>
    <row r="2332" spans="1:19" x14ac:dyDescent="0.25">
      <c r="A2332" s="5">
        <v>464</v>
      </c>
      <c r="B2332" s="13">
        <v>2007.26</v>
      </c>
      <c r="C2332" s="10">
        <v>2007</v>
      </c>
      <c r="D2332" s="10" t="s">
        <v>4246</v>
      </c>
      <c r="E2332" s="10" t="s">
        <v>4247</v>
      </c>
      <c r="F2332" s="10" t="s">
        <v>2997</v>
      </c>
      <c r="G2332" s="10" t="s">
        <v>2997</v>
      </c>
      <c r="H2332" s="10" t="s">
        <v>2996</v>
      </c>
      <c r="I2332" s="8" t="s">
        <v>50</v>
      </c>
      <c r="J2332" s="10" t="s">
        <v>51</v>
      </c>
      <c r="K2332" s="10" t="s">
        <v>52</v>
      </c>
      <c r="L2332" s="8" t="str">
        <f t="shared" si="72"/>
        <v>Washington_DC</v>
      </c>
      <c r="M2332" s="9" t="str">
        <f t="shared" si="73"/>
        <v>-77.0319595336914_Transit</v>
      </c>
      <c r="N2332" s="10" t="s">
        <v>52</v>
      </c>
      <c r="O2332" s="5"/>
      <c r="P2332" s="5"/>
      <c r="Q2332">
        <f>VLOOKUP($L2332,LocID!$B$2:$I$966, 7, FALSE)</f>
        <v>-77.031959533691406</v>
      </c>
      <c r="S2332"/>
    </row>
    <row r="2333" spans="1:19" ht="33" x14ac:dyDescent="0.25">
      <c r="A2333" s="5">
        <v>466</v>
      </c>
      <c r="B2333" s="6">
        <v>2007.106</v>
      </c>
      <c r="C2333" s="8">
        <v>2007</v>
      </c>
      <c r="D2333" s="8" t="s">
        <v>4248</v>
      </c>
      <c r="E2333" s="8" t="s">
        <v>4238</v>
      </c>
      <c r="F2333" s="10" t="s">
        <v>2997</v>
      </c>
      <c r="G2333" s="10" t="s">
        <v>2997</v>
      </c>
      <c r="H2333" s="8" t="s">
        <v>2996</v>
      </c>
      <c r="I2333" s="8" t="s">
        <v>50</v>
      </c>
      <c r="J2333" s="10" t="s">
        <v>51</v>
      </c>
      <c r="K2333" s="8" t="s">
        <v>26</v>
      </c>
      <c r="L2333" s="8" t="str">
        <f t="shared" si="72"/>
        <v>Washington_DC</v>
      </c>
      <c r="M2333" s="9" t="str">
        <f t="shared" si="73"/>
        <v>-77.0319595336914_Parking and TDM</v>
      </c>
      <c r="N2333" s="8" t="s">
        <v>26</v>
      </c>
      <c r="O2333" s="5"/>
      <c r="P2333" s="5"/>
      <c r="Q2333">
        <f>VLOOKUP($L2333,LocID!$B$2:$I$966, 7, FALSE)</f>
        <v>-77.031959533691406</v>
      </c>
      <c r="S2333"/>
    </row>
    <row r="2334" spans="1:19" x14ac:dyDescent="0.25">
      <c r="A2334" s="5">
        <v>468</v>
      </c>
      <c r="B2334" s="6">
        <v>2007.009</v>
      </c>
      <c r="C2334" s="8">
        <v>2007</v>
      </c>
      <c r="D2334" s="8" t="s">
        <v>4249</v>
      </c>
      <c r="E2334" s="8" t="s">
        <v>4250</v>
      </c>
      <c r="F2334" s="10" t="s">
        <v>2997</v>
      </c>
      <c r="G2334" s="10" t="s">
        <v>2997</v>
      </c>
      <c r="H2334" s="8" t="s">
        <v>2996</v>
      </c>
      <c r="I2334" s="8" t="s">
        <v>50</v>
      </c>
      <c r="J2334" s="10" t="s">
        <v>51</v>
      </c>
      <c r="K2334" s="8" t="s">
        <v>98</v>
      </c>
      <c r="L2334" s="8" t="str">
        <f t="shared" si="72"/>
        <v>Washington_DC</v>
      </c>
      <c r="M2334" s="9" t="str">
        <f t="shared" si="73"/>
        <v>-77.0319595336914_PACT</v>
      </c>
      <c r="N2334" s="8" t="s">
        <v>98</v>
      </c>
      <c r="O2334" s="5"/>
      <c r="P2334" s="5"/>
      <c r="Q2334">
        <f>VLOOKUP($L2334,LocID!$B$2:$I$966, 7, FALSE)</f>
        <v>-77.031959533691406</v>
      </c>
      <c r="S2334"/>
    </row>
    <row r="2335" spans="1:19" x14ac:dyDescent="0.25">
      <c r="A2335" s="5">
        <v>484</v>
      </c>
      <c r="B2335" s="6">
        <v>2007.1189999999999</v>
      </c>
      <c r="C2335" s="8">
        <v>2007</v>
      </c>
      <c r="D2335" s="8" t="s">
        <v>4251</v>
      </c>
      <c r="E2335" s="8" t="s">
        <v>4252</v>
      </c>
      <c r="F2335" s="10" t="s">
        <v>2997</v>
      </c>
      <c r="G2335" s="10" t="s">
        <v>2997</v>
      </c>
      <c r="H2335" s="8" t="s">
        <v>2996</v>
      </c>
      <c r="I2335" s="8" t="s">
        <v>50</v>
      </c>
      <c r="J2335" s="10" t="s">
        <v>51</v>
      </c>
      <c r="K2335" s="8" t="s">
        <v>98</v>
      </c>
      <c r="L2335" s="8" t="str">
        <f t="shared" si="72"/>
        <v>Washington_DC</v>
      </c>
      <c r="M2335" s="9" t="str">
        <f t="shared" si="73"/>
        <v>-77.0319595336914_PACT</v>
      </c>
      <c r="N2335" s="8" t="s">
        <v>98</v>
      </c>
      <c r="O2335" s="5"/>
      <c r="P2335" s="5"/>
      <c r="Q2335">
        <f>VLOOKUP($L2335,LocID!$B$2:$I$966, 7, FALSE)</f>
        <v>-77.031959533691406</v>
      </c>
      <c r="S2335"/>
    </row>
    <row r="2336" spans="1:19" ht="22.5" x14ac:dyDescent="0.25">
      <c r="A2336" s="5">
        <v>519</v>
      </c>
      <c r="B2336" s="6">
        <v>2008.2180000000001</v>
      </c>
      <c r="C2336" s="8" t="s">
        <v>535</v>
      </c>
      <c r="D2336" s="11" t="s">
        <v>4253</v>
      </c>
      <c r="E2336" s="8" t="s">
        <v>4247</v>
      </c>
      <c r="F2336" s="10" t="s">
        <v>2997</v>
      </c>
      <c r="G2336" s="10" t="s">
        <v>2997</v>
      </c>
      <c r="H2336" s="8" t="s">
        <v>2996</v>
      </c>
      <c r="I2336" s="8" t="s">
        <v>50</v>
      </c>
      <c r="J2336" s="8" t="s">
        <v>51</v>
      </c>
      <c r="K2336" s="8" t="s">
        <v>52</v>
      </c>
      <c r="L2336" s="8" t="str">
        <f t="shared" si="72"/>
        <v>Washington_DC</v>
      </c>
      <c r="M2336" s="9" t="str">
        <f t="shared" si="73"/>
        <v>-77.0319595336914_Transit</v>
      </c>
      <c r="N2336" s="8" t="s">
        <v>52</v>
      </c>
      <c r="O2336" s="5"/>
      <c r="P2336" s="5"/>
      <c r="Q2336">
        <f>VLOOKUP($L2336,LocID!$B$2:$I$966, 7, FALSE)</f>
        <v>-77.031959533691406</v>
      </c>
      <c r="S2336"/>
    </row>
    <row r="2337" spans="1:19" x14ac:dyDescent="0.25">
      <c r="A2337" s="5">
        <v>533</v>
      </c>
      <c r="B2337" s="13">
        <v>2007.4449999999999</v>
      </c>
      <c r="C2337" s="8" t="s">
        <v>535</v>
      </c>
      <c r="D2337" s="11" t="s">
        <v>4254</v>
      </c>
      <c r="E2337" s="11" t="s">
        <v>4255</v>
      </c>
      <c r="F2337" s="8" t="s">
        <v>2997</v>
      </c>
      <c r="G2337" s="8" t="s">
        <v>2997</v>
      </c>
      <c r="H2337" s="11" t="s">
        <v>2996</v>
      </c>
      <c r="I2337" s="8" t="s">
        <v>50</v>
      </c>
      <c r="J2337" s="11" t="s">
        <v>51</v>
      </c>
      <c r="K2337" s="11" t="s">
        <v>98</v>
      </c>
      <c r="L2337" s="8" t="str">
        <f t="shared" si="72"/>
        <v>Washington_DC</v>
      </c>
      <c r="M2337" s="9" t="str">
        <f t="shared" si="73"/>
        <v>-77.0319595336914_PACT</v>
      </c>
      <c r="N2337" s="11" t="s">
        <v>98</v>
      </c>
      <c r="O2337" s="5"/>
      <c r="P2337" s="5"/>
      <c r="Q2337">
        <f>VLOOKUP($L2337,LocID!$B$2:$I$966, 7, FALSE)</f>
        <v>-77.031959533691406</v>
      </c>
      <c r="S2337"/>
    </row>
    <row r="2338" spans="1:19" ht="33" x14ac:dyDescent="0.25">
      <c r="A2338" s="5">
        <v>600</v>
      </c>
      <c r="B2338" s="6">
        <v>2008.107</v>
      </c>
      <c r="C2338" s="8" t="s">
        <v>29</v>
      </c>
      <c r="D2338" s="11" t="s">
        <v>4256</v>
      </c>
      <c r="E2338" s="8" t="s">
        <v>4238</v>
      </c>
      <c r="F2338" s="10" t="s">
        <v>2997</v>
      </c>
      <c r="G2338" s="10" t="s">
        <v>2997</v>
      </c>
      <c r="H2338" s="8" t="s">
        <v>2996</v>
      </c>
      <c r="I2338" s="8" t="s">
        <v>50</v>
      </c>
      <c r="J2338" s="8" t="s">
        <v>51</v>
      </c>
      <c r="K2338" s="8" t="s">
        <v>26</v>
      </c>
      <c r="L2338" s="8" t="str">
        <f t="shared" si="72"/>
        <v>Washington_DC</v>
      </c>
      <c r="M2338" s="9" t="str">
        <f t="shared" si="73"/>
        <v>-77.0319595336914_Parking and TDM</v>
      </c>
      <c r="N2338" s="8" t="s">
        <v>26</v>
      </c>
      <c r="O2338" s="5"/>
      <c r="P2338" s="5"/>
      <c r="Q2338">
        <f>VLOOKUP($L2338,LocID!$B$2:$I$966, 7, FALSE)</f>
        <v>-77.031959533691406</v>
      </c>
      <c r="S2338"/>
    </row>
    <row r="2339" spans="1:19" ht="33" x14ac:dyDescent="0.25">
      <c r="A2339" s="5">
        <v>659</v>
      </c>
      <c r="B2339" s="6">
        <v>2008.491</v>
      </c>
      <c r="C2339" s="8" t="s">
        <v>35</v>
      </c>
      <c r="D2339" s="11" t="s">
        <v>4257</v>
      </c>
      <c r="E2339" s="8" t="s">
        <v>4240</v>
      </c>
      <c r="F2339" s="8" t="s">
        <v>2997</v>
      </c>
      <c r="G2339" s="8" t="s">
        <v>2997</v>
      </c>
      <c r="H2339" s="8" t="s">
        <v>2996</v>
      </c>
      <c r="I2339" s="8" t="s">
        <v>50</v>
      </c>
      <c r="J2339" s="8" t="s">
        <v>51</v>
      </c>
      <c r="K2339" s="8" t="s">
        <v>26</v>
      </c>
      <c r="L2339" s="8" t="str">
        <f t="shared" si="72"/>
        <v>Washington_DC</v>
      </c>
      <c r="M2339" s="9" t="str">
        <f t="shared" si="73"/>
        <v>-77.0319595336914_Parking and TDM</v>
      </c>
      <c r="N2339" s="8" t="s">
        <v>26</v>
      </c>
      <c r="O2339" s="5"/>
      <c r="P2339" s="5"/>
      <c r="Q2339">
        <f>VLOOKUP($L2339,LocID!$B$2:$I$966, 7, FALSE)</f>
        <v>-77.031959533691406</v>
      </c>
      <c r="S2339"/>
    </row>
    <row r="2340" spans="1:19" ht="33" x14ac:dyDescent="0.25">
      <c r="A2340" s="5">
        <v>674</v>
      </c>
      <c r="B2340" s="6">
        <v>2008.376</v>
      </c>
      <c r="C2340" s="8" t="s">
        <v>35</v>
      </c>
      <c r="D2340" s="11" t="s">
        <v>4258</v>
      </c>
      <c r="E2340" s="8" t="s">
        <v>4259</v>
      </c>
      <c r="F2340" s="8" t="s">
        <v>2997</v>
      </c>
      <c r="G2340" s="8" t="s">
        <v>2997</v>
      </c>
      <c r="H2340" s="8" t="s">
        <v>2996</v>
      </c>
      <c r="I2340" s="8" t="s">
        <v>50</v>
      </c>
      <c r="J2340" s="8" t="s">
        <v>51</v>
      </c>
      <c r="K2340" s="8" t="s">
        <v>23</v>
      </c>
      <c r="L2340" s="8" t="str">
        <f t="shared" si="72"/>
        <v>Washington_DC</v>
      </c>
      <c r="M2340" s="9" t="str">
        <f t="shared" si="73"/>
        <v>-77.0319595336914_Multimodal</v>
      </c>
      <c r="N2340" s="8" t="s">
        <v>23</v>
      </c>
      <c r="O2340" s="5"/>
      <c r="P2340" s="5"/>
      <c r="Q2340">
        <f>VLOOKUP($L2340,LocID!$B$2:$I$966, 7, FALSE)</f>
        <v>-77.031959533691406</v>
      </c>
      <c r="S2340"/>
    </row>
    <row r="2341" spans="1:19" ht="33" x14ac:dyDescent="0.25">
      <c r="A2341" s="5">
        <v>696</v>
      </c>
      <c r="B2341" s="6">
        <v>2007.1569999999999</v>
      </c>
      <c r="C2341" s="8" t="s">
        <v>35</v>
      </c>
      <c r="D2341" s="11" t="s">
        <v>4260</v>
      </c>
      <c r="E2341" s="8"/>
      <c r="F2341" s="10" t="s">
        <v>2997</v>
      </c>
      <c r="G2341" s="10" t="s">
        <v>2997</v>
      </c>
      <c r="H2341" s="8" t="s">
        <v>2996</v>
      </c>
      <c r="I2341" s="8" t="s">
        <v>50</v>
      </c>
      <c r="J2341" s="8" t="s">
        <v>51</v>
      </c>
      <c r="K2341" s="8" t="s">
        <v>23</v>
      </c>
      <c r="L2341" s="8" t="str">
        <f t="shared" si="72"/>
        <v>Washington_DC</v>
      </c>
      <c r="M2341" s="9" t="str">
        <f t="shared" si="73"/>
        <v>-77.0319595336914_Multimodal</v>
      </c>
      <c r="N2341" s="8" t="s">
        <v>23</v>
      </c>
      <c r="O2341" s="5"/>
      <c r="P2341" s="5"/>
      <c r="Q2341">
        <f>VLOOKUP($L2341,LocID!$B$2:$I$966, 7, FALSE)</f>
        <v>-77.031959533691406</v>
      </c>
      <c r="S2341"/>
    </row>
    <row r="2342" spans="1:19" x14ac:dyDescent="0.25">
      <c r="A2342" s="5">
        <v>757</v>
      </c>
      <c r="B2342" s="6">
        <v>2009.307</v>
      </c>
      <c r="C2342" s="8" t="s">
        <v>39</v>
      </c>
      <c r="D2342" s="11" t="s">
        <v>4261</v>
      </c>
      <c r="E2342" s="8" t="s">
        <v>4262</v>
      </c>
      <c r="F2342" s="10" t="s">
        <v>2997</v>
      </c>
      <c r="G2342" s="10" t="s">
        <v>2997</v>
      </c>
      <c r="H2342" s="8" t="s">
        <v>2996</v>
      </c>
      <c r="I2342" s="8" t="s">
        <v>50</v>
      </c>
      <c r="J2342" s="8" t="s">
        <v>55</v>
      </c>
      <c r="K2342" s="8" t="s">
        <v>52</v>
      </c>
      <c r="L2342" s="8" t="str">
        <f t="shared" si="72"/>
        <v>Washington_DC</v>
      </c>
      <c r="M2342" s="9" t="str">
        <f t="shared" si="73"/>
        <v>-77.0319595336914_Transit</v>
      </c>
      <c r="N2342" s="8" t="s">
        <v>52</v>
      </c>
      <c r="O2342" s="5"/>
      <c r="P2342" s="5"/>
      <c r="Q2342">
        <f>VLOOKUP($L2342,LocID!$B$2:$I$966, 7, FALSE)</f>
        <v>-77.031959533691406</v>
      </c>
      <c r="S2342"/>
    </row>
    <row r="2343" spans="1:19" x14ac:dyDescent="0.25">
      <c r="A2343" s="5">
        <v>773</v>
      </c>
      <c r="B2343" s="6">
        <v>2008.521</v>
      </c>
      <c r="C2343" s="8" t="s">
        <v>39</v>
      </c>
      <c r="D2343" s="11" t="s">
        <v>4263</v>
      </c>
      <c r="E2343" s="8" t="s">
        <v>3095</v>
      </c>
      <c r="F2343" s="8" t="s">
        <v>2997</v>
      </c>
      <c r="G2343" s="8" t="s">
        <v>2997</v>
      </c>
      <c r="H2343" s="8" t="s">
        <v>2996</v>
      </c>
      <c r="I2343" s="8" t="s">
        <v>50</v>
      </c>
      <c r="J2343" s="8" t="s">
        <v>51</v>
      </c>
      <c r="K2343" s="8" t="s">
        <v>98</v>
      </c>
      <c r="L2343" s="8" t="str">
        <f t="shared" si="72"/>
        <v>Washington_DC</v>
      </c>
      <c r="M2343" s="9" t="str">
        <f t="shared" si="73"/>
        <v>-77.0319595336914_PACT</v>
      </c>
      <c r="N2343" s="8" t="s">
        <v>98</v>
      </c>
      <c r="O2343" s="5"/>
      <c r="P2343" s="5"/>
      <c r="Q2343">
        <f>VLOOKUP($L2343,LocID!$B$2:$I$966, 7, FALSE)</f>
        <v>-77.031959533691406</v>
      </c>
      <c r="S2343"/>
    </row>
    <row r="2344" spans="1:19" ht="33" x14ac:dyDescent="0.25">
      <c r="A2344" s="5">
        <v>800</v>
      </c>
      <c r="B2344" s="6">
        <v>2008.462</v>
      </c>
      <c r="C2344" s="8" t="s">
        <v>39</v>
      </c>
      <c r="D2344" s="11" t="s">
        <v>4264</v>
      </c>
      <c r="E2344" s="8" t="s">
        <v>4265</v>
      </c>
      <c r="F2344" s="8" t="s">
        <v>2997</v>
      </c>
      <c r="G2344" s="8" t="s">
        <v>2997</v>
      </c>
      <c r="H2344" s="8" t="s">
        <v>2996</v>
      </c>
      <c r="I2344" s="8" t="s">
        <v>50</v>
      </c>
      <c r="J2344" s="8" t="s">
        <v>51</v>
      </c>
      <c r="K2344" s="8" t="s">
        <v>23</v>
      </c>
      <c r="L2344" s="8" t="str">
        <f t="shared" si="72"/>
        <v>Washington_DC</v>
      </c>
      <c r="M2344" s="9" t="str">
        <f t="shared" si="73"/>
        <v>-77.0319595336914_Multimodal</v>
      </c>
      <c r="N2344" s="8" t="s">
        <v>23</v>
      </c>
      <c r="O2344" s="5"/>
      <c r="P2344" s="5"/>
      <c r="Q2344">
        <f>VLOOKUP($L2344,LocID!$B$2:$I$966, 7, FALSE)</f>
        <v>-77.031959533691406</v>
      </c>
      <c r="S2344"/>
    </row>
    <row r="2345" spans="1:19" ht="33" x14ac:dyDescent="0.25">
      <c r="A2345" s="5">
        <v>805</v>
      </c>
      <c r="B2345" s="6">
        <v>2009.1569999999999</v>
      </c>
      <c r="C2345" s="8" t="s">
        <v>39</v>
      </c>
      <c r="D2345" s="11" t="s">
        <v>4266</v>
      </c>
      <c r="E2345" s="8" t="s">
        <v>4267</v>
      </c>
      <c r="F2345" s="10" t="s">
        <v>2997</v>
      </c>
      <c r="G2345" s="10" t="s">
        <v>2997</v>
      </c>
      <c r="H2345" s="8" t="s">
        <v>2996</v>
      </c>
      <c r="I2345" s="8" t="s">
        <v>50</v>
      </c>
      <c r="J2345" s="8" t="s">
        <v>55</v>
      </c>
      <c r="K2345" s="8" t="s">
        <v>23</v>
      </c>
      <c r="L2345" s="8" t="str">
        <f t="shared" si="72"/>
        <v>Washington_DC</v>
      </c>
      <c r="M2345" s="9" t="str">
        <f t="shared" si="73"/>
        <v>-77.0319595336914_Multimodal</v>
      </c>
      <c r="N2345" s="8" t="s">
        <v>23</v>
      </c>
      <c r="O2345" s="5"/>
      <c r="P2345" s="5"/>
      <c r="Q2345">
        <f>VLOOKUP($L2345,LocID!$B$2:$I$966, 7, FALSE)</f>
        <v>-77.031959533691406</v>
      </c>
      <c r="S2345"/>
    </row>
    <row r="2346" spans="1:19" ht="33" x14ac:dyDescent="0.25">
      <c r="A2346" s="5">
        <v>817</v>
      </c>
      <c r="B2346" s="6">
        <v>2009.492</v>
      </c>
      <c r="C2346" s="8" t="s">
        <v>41</v>
      </c>
      <c r="D2346" s="11" t="s">
        <v>4268</v>
      </c>
      <c r="E2346" s="8" t="s">
        <v>4269</v>
      </c>
      <c r="F2346" s="10" t="s">
        <v>2997</v>
      </c>
      <c r="G2346" s="10" t="s">
        <v>2997</v>
      </c>
      <c r="H2346" s="8" t="s">
        <v>2996</v>
      </c>
      <c r="I2346" s="8" t="s">
        <v>50</v>
      </c>
      <c r="J2346" s="8" t="s">
        <v>51</v>
      </c>
      <c r="K2346" s="8" t="s">
        <v>23</v>
      </c>
      <c r="L2346" s="8" t="str">
        <f t="shared" si="72"/>
        <v>Washington_DC</v>
      </c>
      <c r="M2346" s="9" t="str">
        <f t="shared" si="73"/>
        <v>-77.0319595336914_Multimodal</v>
      </c>
      <c r="N2346" s="8" t="s">
        <v>23</v>
      </c>
      <c r="O2346" s="5"/>
      <c r="P2346" s="5"/>
      <c r="Q2346">
        <f>VLOOKUP($L2346,LocID!$B$2:$I$966, 7, FALSE)</f>
        <v>-77.031959533691406</v>
      </c>
      <c r="S2346"/>
    </row>
    <row r="2347" spans="1:19" ht="33" x14ac:dyDescent="0.25">
      <c r="A2347" s="5">
        <v>840</v>
      </c>
      <c r="B2347" s="6">
        <v>2009.2380000000001</v>
      </c>
      <c r="C2347" s="8" t="s">
        <v>41</v>
      </c>
      <c r="D2347" s="11" t="s">
        <v>4270</v>
      </c>
      <c r="E2347" s="8" t="s">
        <v>4265</v>
      </c>
      <c r="F2347" s="10" t="s">
        <v>2997</v>
      </c>
      <c r="G2347" s="10" t="s">
        <v>2997</v>
      </c>
      <c r="H2347" s="8" t="s">
        <v>2996</v>
      </c>
      <c r="I2347" s="8" t="s">
        <v>50</v>
      </c>
      <c r="J2347" s="8" t="s">
        <v>55</v>
      </c>
      <c r="K2347" s="8" t="s">
        <v>26</v>
      </c>
      <c r="L2347" s="8" t="str">
        <f t="shared" si="72"/>
        <v>Washington_DC</v>
      </c>
      <c r="M2347" s="9" t="str">
        <f t="shared" si="73"/>
        <v>-77.0319595336914_Parking and TDM</v>
      </c>
      <c r="N2347" s="8" t="s">
        <v>26</v>
      </c>
      <c r="O2347" s="5"/>
      <c r="P2347" s="5"/>
      <c r="Q2347">
        <f>VLOOKUP($L2347,LocID!$B$2:$I$966, 7, FALSE)</f>
        <v>-77.031959533691406</v>
      </c>
      <c r="S2347"/>
    </row>
    <row r="2348" spans="1:19" ht="33" x14ac:dyDescent="0.25">
      <c r="A2348" s="5">
        <v>921</v>
      </c>
      <c r="B2348" s="6">
        <v>2009.364</v>
      </c>
      <c r="C2348" s="8" t="s">
        <v>56</v>
      </c>
      <c r="D2348" s="11" t="s">
        <v>4271</v>
      </c>
      <c r="E2348" s="8" t="s">
        <v>4247</v>
      </c>
      <c r="F2348" s="8" t="s">
        <v>2997</v>
      </c>
      <c r="G2348" s="8" t="s">
        <v>2997</v>
      </c>
      <c r="H2348" s="8" t="s">
        <v>2996</v>
      </c>
      <c r="I2348" s="8" t="s">
        <v>50</v>
      </c>
      <c r="J2348" s="8" t="s">
        <v>51</v>
      </c>
      <c r="K2348" s="8" t="s">
        <v>23</v>
      </c>
      <c r="L2348" s="8" t="str">
        <f t="shared" si="72"/>
        <v>Washington_DC</v>
      </c>
      <c r="M2348" s="9" t="str">
        <f t="shared" si="73"/>
        <v>-77.0319595336914_Multimodal</v>
      </c>
      <c r="N2348" s="8" t="s">
        <v>23</v>
      </c>
      <c r="O2348" s="5"/>
      <c r="P2348" s="5"/>
      <c r="Q2348">
        <f>VLOOKUP($L2348,LocID!$B$2:$I$966, 7, FALSE)</f>
        <v>-77.031959533691406</v>
      </c>
      <c r="S2348"/>
    </row>
    <row r="2349" spans="1:19" ht="33" x14ac:dyDescent="0.25">
      <c r="A2349" s="5">
        <v>934</v>
      </c>
      <c r="B2349" s="6">
        <v>2009.5530000000001</v>
      </c>
      <c r="C2349" s="8" t="s">
        <v>56</v>
      </c>
      <c r="D2349" s="11" t="s">
        <v>4272</v>
      </c>
      <c r="E2349" s="8" t="s">
        <v>4238</v>
      </c>
      <c r="F2349" s="8" t="s">
        <v>2997</v>
      </c>
      <c r="G2349" s="8" t="s">
        <v>2997</v>
      </c>
      <c r="H2349" s="8" t="s">
        <v>2996</v>
      </c>
      <c r="I2349" s="8" t="s">
        <v>50</v>
      </c>
      <c r="J2349" s="8" t="s">
        <v>51</v>
      </c>
      <c r="K2349" s="8" t="s">
        <v>23</v>
      </c>
      <c r="L2349" s="8" t="str">
        <f t="shared" si="72"/>
        <v>Washington_DC</v>
      </c>
      <c r="M2349" s="9" t="str">
        <f t="shared" si="73"/>
        <v>-77.0319595336914_Multimodal</v>
      </c>
      <c r="N2349" s="8" t="s">
        <v>23</v>
      </c>
      <c r="O2349" s="5"/>
      <c r="P2349" s="5"/>
      <c r="Q2349">
        <f>VLOOKUP($L2349,LocID!$B$2:$I$966, 7, FALSE)</f>
        <v>-77.031959533691406</v>
      </c>
      <c r="S2349"/>
    </row>
    <row r="2350" spans="1:19" ht="33" x14ac:dyDescent="0.25">
      <c r="A2350" s="5">
        <v>979</v>
      </c>
      <c r="B2350" s="6">
        <v>2009.2</v>
      </c>
      <c r="C2350" s="8" t="s">
        <v>204</v>
      </c>
      <c r="D2350" s="11" t="s">
        <v>4273</v>
      </c>
      <c r="E2350" s="8" t="s">
        <v>4243</v>
      </c>
      <c r="F2350" s="10" t="s">
        <v>2997</v>
      </c>
      <c r="G2350" s="10" t="s">
        <v>2997</v>
      </c>
      <c r="H2350" s="8" t="s">
        <v>2996</v>
      </c>
      <c r="I2350" s="8" t="s">
        <v>50</v>
      </c>
      <c r="J2350" s="8" t="s">
        <v>55</v>
      </c>
      <c r="K2350" s="8" t="s">
        <v>23</v>
      </c>
      <c r="L2350" s="8" t="str">
        <f t="shared" si="72"/>
        <v>Washington_DC</v>
      </c>
      <c r="M2350" s="9" t="str">
        <f t="shared" si="73"/>
        <v>-77.0319595336914_Multimodal</v>
      </c>
      <c r="N2350" s="8" t="s">
        <v>23</v>
      </c>
      <c r="O2350" s="5"/>
      <c r="P2350" s="5"/>
      <c r="Q2350">
        <f>VLOOKUP($L2350,LocID!$B$2:$I$966, 7, FALSE)</f>
        <v>-77.031959533691406</v>
      </c>
      <c r="S2350"/>
    </row>
    <row r="2351" spans="1:19" ht="33" x14ac:dyDescent="0.25">
      <c r="A2351" s="5">
        <v>1033</v>
      </c>
      <c r="B2351" s="6">
        <v>2010.498</v>
      </c>
      <c r="C2351" s="8" t="s">
        <v>68</v>
      </c>
      <c r="D2351" s="11" t="s">
        <v>4274</v>
      </c>
      <c r="E2351" s="8" t="s">
        <v>4275</v>
      </c>
      <c r="F2351" s="10" t="s">
        <v>2997</v>
      </c>
      <c r="G2351" s="10" t="s">
        <v>2997</v>
      </c>
      <c r="H2351" s="8" t="s">
        <v>2996</v>
      </c>
      <c r="I2351" s="8" t="s">
        <v>50</v>
      </c>
      <c r="J2351" s="8" t="s">
        <v>51</v>
      </c>
      <c r="K2351" s="8" t="s">
        <v>72</v>
      </c>
      <c r="L2351" s="8" t="str">
        <f t="shared" si="72"/>
        <v>Washington_DC</v>
      </c>
      <c r="M2351" s="9" t="str">
        <f t="shared" si="73"/>
        <v>-77.0319595336914_Multimodal</v>
      </c>
      <c r="N2351" s="8" t="s">
        <v>23</v>
      </c>
      <c r="O2351" s="5">
        <v>1</v>
      </c>
      <c r="P2351" s="5"/>
      <c r="Q2351">
        <f>VLOOKUP($L2351,LocID!$B$2:$I$966, 7, FALSE)</f>
        <v>-77.031959533691406</v>
      </c>
      <c r="S2351"/>
    </row>
    <row r="2352" spans="1:19" x14ac:dyDescent="0.25">
      <c r="A2352" s="5">
        <v>1054</v>
      </c>
      <c r="B2352" s="6">
        <v>2009.6369999999999</v>
      </c>
      <c r="C2352" s="8" t="s">
        <v>68</v>
      </c>
      <c r="D2352" s="11" t="s">
        <v>4276</v>
      </c>
      <c r="E2352" s="8" t="s">
        <v>4247</v>
      </c>
      <c r="F2352" s="8" t="s">
        <v>2997</v>
      </c>
      <c r="G2352" s="8" t="s">
        <v>2997</v>
      </c>
      <c r="H2352" s="8" t="s">
        <v>2996</v>
      </c>
      <c r="I2352" s="8" t="s">
        <v>50</v>
      </c>
      <c r="J2352" s="8" t="s">
        <v>51</v>
      </c>
      <c r="K2352" s="8" t="s">
        <v>98</v>
      </c>
      <c r="L2352" s="8" t="str">
        <f t="shared" si="72"/>
        <v>Washington_DC</v>
      </c>
      <c r="M2352" s="9" t="str">
        <f t="shared" si="73"/>
        <v>-77.0319595336914_PACT</v>
      </c>
      <c r="N2352" s="8" t="s">
        <v>98</v>
      </c>
      <c r="O2352" s="5"/>
      <c r="P2352" s="5"/>
      <c r="Q2352">
        <f>VLOOKUP($L2352,LocID!$B$2:$I$966, 7, FALSE)</f>
        <v>-77.031959533691406</v>
      </c>
      <c r="S2352"/>
    </row>
    <row r="2353" spans="1:19" ht="33" x14ac:dyDescent="0.25">
      <c r="A2353" s="5">
        <v>1079</v>
      </c>
      <c r="B2353" s="6">
        <v>2010.694</v>
      </c>
      <c r="C2353" s="8" t="s">
        <v>68</v>
      </c>
      <c r="D2353" s="11" t="s">
        <v>4277</v>
      </c>
      <c r="E2353" s="8" t="s">
        <v>3095</v>
      </c>
      <c r="F2353" s="10" t="s">
        <v>2997</v>
      </c>
      <c r="G2353" s="10" t="s">
        <v>2997</v>
      </c>
      <c r="H2353" s="8" t="s">
        <v>2996</v>
      </c>
      <c r="I2353" s="8" t="s">
        <v>50</v>
      </c>
      <c r="J2353" s="8" t="s">
        <v>51</v>
      </c>
      <c r="K2353" s="10" t="s">
        <v>23</v>
      </c>
      <c r="L2353" s="8" t="str">
        <f t="shared" si="72"/>
        <v>Washington_DC</v>
      </c>
      <c r="M2353" s="9" t="str">
        <f t="shared" si="73"/>
        <v>-77.0319595336914_Multimodal</v>
      </c>
      <c r="N2353" s="10" t="s">
        <v>23</v>
      </c>
      <c r="O2353" s="5"/>
      <c r="P2353" s="5"/>
      <c r="Q2353">
        <f>VLOOKUP($L2353,LocID!$B$2:$I$966, 7, FALSE)</f>
        <v>-77.031959533691406</v>
      </c>
      <c r="S2353"/>
    </row>
    <row r="2354" spans="1:19" ht="33" x14ac:dyDescent="0.25">
      <c r="A2354" s="5">
        <v>1129</v>
      </c>
      <c r="B2354" s="6">
        <v>2010.752</v>
      </c>
      <c r="C2354" s="8" t="s">
        <v>274</v>
      </c>
      <c r="D2354" s="11" t="s">
        <v>4278</v>
      </c>
      <c r="E2354" s="8" t="s">
        <v>4279</v>
      </c>
      <c r="F2354" s="10" t="s">
        <v>2997</v>
      </c>
      <c r="G2354" s="10" t="s">
        <v>2997</v>
      </c>
      <c r="H2354" s="8" t="s">
        <v>2996</v>
      </c>
      <c r="I2354" s="8" t="s">
        <v>50</v>
      </c>
      <c r="J2354" s="8" t="s">
        <v>51</v>
      </c>
      <c r="K2354" s="8" t="s">
        <v>23</v>
      </c>
      <c r="L2354" s="8" t="str">
        <f t="shared" si="72"/>
        <v>Washington_DC</v>
      </c>
      <c r="M2354" s="9" t="str">
        <f t="shared" si="73"/>
        <v>-77.0319595336914_Multimodal</v>
      </c>
      <c r="N2354" s="8" t="s">
        <v>23</v>
      </c>
      <c r="O2354" s="5"/>
      <c r="P2354" s="5"/>
      <c r="Q2354">
        <f>VLOOKUP($L2354,LocID!$B$2:$I$966, 7, FALSE)</f>
        <v>-77.031959533691406</v>
      </c>
      <c r="S2354"/>
    </row>
    <row r="2355" spans="1:19" ht="33" x14ac:dyDescent="0.25">
      <c r="A2355" s="5">
        <v>1142</v>
      </c>
      <c r="B2355" s="6">
        <v>2010.7449999999999</v>
      </c>
      <c r="C2355" s="8" t="s">
        <v>274</v>
      </c>
      <c r="D2355" s="11" t="s">
        <v>4280</v>
      </c>
      <c r="E2355" s="8" t="s">
        <v>4281</v>
      </c>
      <c r="F2355" s="10" t="s">
        <v>2997</v>
      </c>
      <c r="G2355" s="10" t="s">
        <v>2997</v>
      </c>
      <c r="H2355" s="8" t="s">
        <v>2996</v>
      </c>
      <c r="I2355" s="8" t="s">
        <v>50</v>
      </c>
      <c r="J2355" s="8" t="s">
        <v>51</v>
      </c>
      <c r="K2355" s="8" t="s">
        <v>26</v>
      </c>
      <c r="L2355" s="8" t="str">
        <f t="shared" si="72"/>
        <v>Washington_DC</v>
      </c>
      <c r="M2355" s="9" t="str">
        <f t="shared" si="73"/>
        <v>-77.0319595336914_Parking and TDM</v>
      </c>
      <c r="N2355" s="8" t="s">
        <v>26</v>
      </c>
      <c r="O2355" s="5"/>
      <c r="P2355" s="5"/>
      <c r="Q2355">
        <f>VLOOKUP($L2355,LocID!$B$2:$I$966, 7, FALSE)</f>
        <v>-77.031959533691406</v>
      </c>
      <c r="S2355"/>
    </row>
    <row r="2356" spans="1:19" x14ac:dyDescent="0.25">
      <c r="A2356" s="5">
        <v>1173</v>
      </c>
      <c r="B2356" s="6">
        <v>2010.7329999999999</v>
      </c>
      <c r="C2356" s="8" t="s">
        <v>274</v>
      </c>
      <c r="D2356" s="11" t="s">
        <v>4282</v>
      </c>
      <c r="E2356" s="8" t="s">
        <v>4238</v>
      </c>
      <c r="F2356" s="10" t="s">
        <v>2997</v>
      </c>
      <c r="G2356" s="10" t="s">
        <v>2997</v>
      </c>
      <c r="H2356" s="8" t="s">
        <v>2996</v>
      </c>
      <c r="I2356" s="8" t="s">
        <v>50</v>
      </c>
      <c r="J2356" s="8" t="s">
        <v>51</v>
      </c>
      <c r="K2356" s="8" t="s">
        <v>98</v>
      </c>
      <c r="L2356" s="8" t="str">
        <f t="shared" si="72"/>
        <v>Washington_DC</v>
      </c>
      <c r="M2356" s="9" t="str">
        <f t="shared" si="73"/>
        <v>-77.0319595336914_PACT</v>
      </c>
      <c r="N2356" s="8" t="s">
        <v>98</v>
      </c>
      <c r="O2356" s="5"/>
      <c r="P2356" s="5"/>
      <c r="Q2356">
        <f>VLOOKUP($L2356,LocID!$B$2:$I$966, 7, FALSE)</f>
        <v>-77.031959533691406</v>
      </c>
      <c r="S2356"/>
    </row>
    <row r="2357" spans="1:19" ht="33" x14ac:dyDescent="0.25">
      <c r="A2357" s="5">
        <v>1205</v>
      </c>
      <c r="B2357" s="6">
        <v>2009.5340000000001</v>
      </c>
      <c r="C2357" s="8" t="s">
        <v>274</v>
      </c>
      <c r="D2357" s="11" t="s">
        <v>4283</v>
      </c>
      <c r="E2357" s="8" t="s">
        <v>4240</v>
      </c>
      <c r="F2357" s="8" t="s">
        <v>2997</v>
      </c>
      <c r="G2357" s="8" t="s">
        <v>2997</v>
      </c>
      <c r="H2357" s="8" t="s">
        <v>2996</v>
      </c>
      <c r="I2357" s="8" t="s">
        <v>50</v>
      </c>
      <c r="J2357" s="8" t="s">
        <v>51</v>
      </c>
      <c r="K2357" s="8" t="s">
        <v>23</v>
      </c>
      <c r="L2357" s="8" t="str">
        <f t="shared" si="72"/>
        <v>Washington_DC</v>
      </c>
      <c r="M2357" s="9" t="str">
        <f t="shared" si="73"/>
        <v>-77.0319595336914_Multimodal</v>
      </c>
      <c r="N2357" s="8" t="s">
        <v>23</v>
      </c>
      <c r="O2357" s="5"/>
      <c r="P2357" s="5"/>
      <c r="Q2357">
        <f>VLOOKUP($L2357,LocID!$B$2:$I$966, 7, FALSE)</f>
        <v>-77.031959533691406</v>
      </c>
      <c r="S2357"/>
    </row>
    <row r="2358" spans="1:19" ht="33" x14ac:dyDescent="0.25">
      <c r="A2358" s="5">
        <v>1242</v>
      </c>
      <c r="B2358" s="6">
        <v>2010.5070000000001</v>
      </c>
      <c r="C2358" s="8" t="s">
        <v>85</v>
      </c>
      <c r="D2358" s="11" t="s">
        <v>4284</v>
      </c>
      <c r="E2358" s="8" t="s">
        <v>4275</v>
      </c>
      <c r="F2358" s="10" t="s">
        <v>2997</v>
      </c>
      <c r="G2358" s="10" t="s">
        <v>2997</v>
      </c>
      <c r="H2358" s="8" t="s">
        <v>2996</v>
      </c>
      <c r="I2358" s="8" t="s">
        <v>50</v>
      </c>
      <c r="J2358" s="8" t="s">
        <v>51</v>
      </c>
      <c r="K2358" s="8" t="s">
        <v>23</v>
      </c>
      <c r="L2358" s="8" t="str">
        <f t="shared" si="72"/>
        <v>Washington_DC</v>
      </c>
      <c r="M2358" s="9" t="str">
        <f t="shared" si="73"/>
        <v>-77.0319595336914_Multimodal</v>
      </c>
      <c r="N2358" s="8" t="s">
        <v>23</v>
      </c>
      <c r="O2358" s="5"/>
      <c r="P2358" s="5"/>
      <c r="Q2358">
        <f>VLOOKUP($L2358,LocID!$B$2:$I$966, 7, FALSE)</f>
        <v>-77.031959533691406</v>
      </c>
      <c r="S2358"/>
    </row>
    <row r="2359" spans="1:19" ht="33" x14ac:dyDescent="0.25">
      <c r="A2359" s="5">
        <v>1276</v>
      </c>
      <c r="B2359" s="6">
        <v>2011.1010000000001</v>
      </c>
      <c r="C2359" s="8" t="s">
        <v>85</v>
      </c>
      <c r="D2359" s="11" t="s">
        <v>4285</v>
      </c>
      <c r="E2359" s="8" t="s">
        <v>4286</v>
      </c>
      <c r="F2359" s="8" t="s">
        <v>2997</v>
      </c>
      <c r="G2359" s="8" t="s">
        <v>2997</v>
      </c>
      <c r="H2359" s="8" t="s">
        <v>2996</v>
      </c>
      <c r="I2359" s="8" t="s">
        <v>50</v>
      </c>
      <c r="J2359" s="8" t="s">
        <v>51</v>
      </c>
      <c r="K2359" s="8" t="s">
        <v>23</v>
      </c>
      <c r="L2359" s="8" t="str">
        <f t="shared" si="72"/>
        <v>Washington_DC</v>
      </c>
      <c r="M2359" s="9" t="str">
        <f t="shared" si="73"/>
        <v>-77.0319595336914_Multimodal</v>
      </c>
      <c r="N2359" s="8" t="s">
        <v>23</v>
      </c>
      <c r="O2359" s="5"/>
      <c r="P2359" s="5"/>
      <c r="Q2359">
        <f>VLOOKUP($L2359,LocID!$B$2:$I$966, 7, FALSE)</f>
        <v>-77.031959533691406</v>
      </c>
      <c r="S2359"/>
    </row>
    <row r="2360" spans="1:19" x14ac:dyDescent="0.25">
      <c r="A2360" s="5">
        <v>1279</v>
      </c>
      <c r="B2360" s="6">
        <v>2011.269</v>
      </c>
      <c r="C2360" s="8" t="s">
        <v>85</v>
      </c>
      <c r="D2360" s="11" t="s">
        <v>4287</v>
      </c>
      <c r="E2360" s="8" t="s">
        <v>4238</v>
      </c>
      <c r="F2360" s="8" t="s">
        <v>2997</v>
      </c>
      <c r="G2360" s="8" t="s">
        <v>2997</v>
      </c>
      <c r="H2360" s="8" t="s">
        <v>2996</v>
      </c>
      <c r="I2360" s="8" t="s">
        <v>50</v>
      </c>
      <c r="J2360" s="8" t="s">
        <v>51</v>
      </c>
      <c r="K2360" s="8" t="s">
        <v>98</v>
      </c>
      <c r="L2360" s="8" t="str">
        <f t="shared" si="72"/>
        <v>Washington_DC</v>
      </c>
      <c r="M2360" s="9" t="str">
        <f t="shared" si="73"/>
        <v>-77.0319595336914_PACT</v>
      </c>
      <c r="N2360" s="8" t="s">
        <v>98</v>
      </c>
      <c r="O2360" s="5"/>
      <c r="P2360" s="5"/>
      <c r="Q2360">
        <f>VLOOKUP($L2360,LocID!$B$2:$I$966, 7, FALSE)</f>
        <v>-77.031959533691406</v>
      </c>
      <c r="S2360"/>
    </row>
    <row r="2361" spans="1:19" ht="33" x14ac:dyDescent="0.25">
      <c r="A2361" s="5">
        <v>1317</v>
      </c>
      <c r="B2361" s="6">
        <v>2011.3030000000001</v>
      </c>
      <c r="C2361" s="8" t="s">
        <v>85</v>
      </c>
      <c r="D2361" s="11" t="s">
        <v>4288</v>
      </c>
      <c r="E2361" s="8" t="s">
        <v>4289</v>
      </c>
      <c r="F2361" s="10" t="s">
        <v>2997</v>
      </c>
      <c r="G2361" s="10" t="s">
        <v>2997</v>
      </c>
      <c r="H2361" s="8" t="s">
        <v>2996</v>
      </c>
      <c r="I2361" s="8" t="s">
        <v>50</v>
      </c>
      <c r="J2361" s="8" t="s">
        <v>51</v>
      </c>
      <c r="K2361" s="8" t="s">
        <v>23</v>
      </c>
      <c r="L2361" s="8" t="str">
        <f t="shared" si="72"/>
        <v>Washington_DC</v>
      </c>
      <c r="M2361" s="9" t="str">
        <f t="shared" si="73"/>
        <v>-77.0319595336914_Multimodal</v>
      </c>
      <c r="N2361" s="8" t="s">
        <v>23</v>
      </c>
      <c r="O2361" s="5"/>
      <c r="P2361" s="5"/>
      <c r="Q2361">
        <f>VLOOKUP($L2361,LocID!$B$2:$I$966, 7, FALSE)</f>
        <v>-77.031959533691406</v>
      </c>
      <c r="S2361"/>
    </row>
    <row r="2362" spans="1:19" ht="33" x14ac:dyDescent="0.25">
      <c r="A2362" s="5">
        <v>1353</v>
      </c>
      <c r="B2362" s="6">
        <v>2011.404</v>
      </c>
      <c r="C2362" s="8" t="s">
        <v>409</v>
      </c>
      <c r="D2362" s="11" t="s">
        <v>4290</v>
      </c>
      <c r="E2362" s="8" t="s">
        <v>4291</v>
      </c>
      <c r="F2362" s="10" t="s">
        <v>2997</v>
      </c>
      <c r="G2362" s="10" t="s">
        <v>2997</v>
      </c>
      <c r="H2362" s="8" t="s">
        <v>2996</v>
      </c>
      <c r="I2362" s="8" t="s">
        <v>50</v>
      </c>
      <c r="J2362" s="8" t="s">
        <v>51</v>
      </c>
      <c r="K2362" s="8" t="s">
        <v>23</v>
      </c>
      <c r="L2362" s="8" t="str">
        <f t="shared" si="72"/>
        <v>Washington_DC</v>
      </c>
      <c r="M2362" s="9" t="str">
        <f t="shared" si="73"/>
        <v>-77.0319595336914_Multimodal</v>
      </c>
      <c r="N2362" s="8" t="s">
        <v>23</v>
      </c>
      <c r="O2362" s="5"/>
      <c r="P2362" s="5"/>
      <c r="Q2362">
        <f>VLOOKUP($L2362,LocID!$B$2:$I$966, 7, FALSE)</f>
        <v>-77.031959533691406</v>
      </c>
      <c r="S2362"/>
    </row>
    <row r="2363" spans="1:19" ht="33" x14ac:dyDescent="0.25">
      <c r="A2363" s="5">
        <v>1365</v>
      </c>
      <c r="B2363" s="6">
        <v>2011.13</v>
      </c>
      <c r="C2363" s="8" t="s">
        <v>409</v>
      </c>
      <c r="D2363" s="11" t="s">
        <v>4292</v>
      </c>
      <c r="E2363" s="8" t="s">
        <v>4275</v>
      </c>
      <c r="F2363" s="8" t="s">
        <v>2997</v>
      </c>
      <c r="G2363" s="8" t="s">
        <v>2997</v>
      </c>
      <c r="H2363" s="8" t="s">
        <v>2996</v>
      </c>
      <c r="I2363" s="8" t="s">
        <v>50</v>
      </c>
      <c r="J2363" s="8" t="s">
        <v>51</v>
      </c>
      <c r="K2363" s="8" t="s">
        <v>23</v>
      </c>
      <c r="L2363" s="8" t="str">
        <f t="shared" si="72"/>
        <v>Washington_DC</v>
      </c>
      <c r="M2363" s="9" t="str">
        <f t="shared" si="73"/>
        <v>-77.0319595336914_Multimodal</v>
      </c>
      <c r="N2363" s="8" t="s">
        <v>23</v>
      </c>
      <c r="O2363" s="5"/>
      <c r="P2363" s="5"/>
      <c r="Q2363">
        <f>VLOOKUP($L2363,LocID!$B$2:$I$966, 7, FALSE)</f>
        <v>-77.031959533691406</v>
      </c>
      <c r="S2363"/>
    </row>
    <row r="2364" spans="1:19" ht="33" x14ac:dyDescent="0.25">
      <c r="A2364" s="5">
        <v>1371</v>
      </c>
      <c r="B2364" s="6">
        <v>2010.509</v>
      </c>
      <c r="C2364" s="8" t="s">
        <v>409</v>
      </c>
      <c r="D2364" s="11" t="s">
        <v>4293</v>
      </c>
      <c r="E2364" s="8" t="s">
        <v>4286</v>
      </c>
      <c r="F2364" s="10" t="s">
        <v>2997</v>
      </c>
      <c r="G2364" s="10" t="s">
        <v>2997</v>
      </c>
      <c r="H2364" s="8" t="s">
        <v>2996</v>
      </c>
      <c r="I2364" s="8" t="s">
        <v>50</v>
      </c>
      <c r="J2364" s="8" t="s">
        <v>51</v>
      </c>
      <c r="K2364" s="8" t="s">
        <v>23</v>
      </c>
      <c r="L2364" s="8" t="str">
        <f t="shared" si="72"/>
        <v>Washington_DC</v>
      </c>
      <c r="M2364" s="9" t="str">
        <f t="shared" si="73"/>
        <v>-77.0319595336914_Multimodal</v>
      </c>
      <c r="N2364" s="8" t="s">
        <v>23</v>
      </c>
      <c r="O2364" s="5"/>
      <c r="P2364" s="5"/>
      <c r="Q2364">
        <f>VLOOKUP($L2364,LocID!$B$2:$I$966, 7, FALSE)</f>
        <v>-77.031959533691406</v>
      </c>
      <c r="S2364"/>
    </row>
    <row r="2365" spans="1:19" ht="22.5" x14ac:dyDescent="0.25">
      <c r="A2365" s="5">
        <v>1384</v>
      </c>
      <c r="B2365" s="6">
        <v>2011.5550000000001</v>
      </c>
      <c r="C2365" s="8" t="s">
        <v>409</v>
      </c>
      <c r="D2365" s="11" t="s">
        <v>4294</v>
      </c>
      <c r="E2365" s="8" t="s">
        <v>4252</v>
      </c>
      <c r="F2365" s="10" t="s">
        <v>2997</v>
      </c>
      <c r="G2365" s="10" t="s">
        <v>2997</v>
      </c>
      <c r="H2365" s="8" t="s">
        <v>2996</v>
      </c>
      <c r="I2365" s="8" t="s">
        <v>50</v>
      </c>
      <c r="J2365" s="8" t="s">
        <v>51</v>
      </c>
      <c r="K2365" s="8" t="s">
        <v>52</v>
      </c>
      <c r="L2365" s="8" t="str">
        <f t="shared" si="72"/>
        <v>Washington_DC</v>
      </c>
      <c r="M2365" s="9" t="str">
        <f t="shared" si="73"/>
        <v>-77.0319595336914_Transit</v>
      </c>
      <c r="N2365" s="8" t="s">
        <v>52</v>
      </c>
      <c r="O2365" s="5"/>
      <c r="P2365" s="5"/>
      <c r="Q2365">
        <f>VLOOKUP($L2365,LocID!$B$2:$I$966, 7, FALSE)</f>
        <v>-77.031959533691406</v>
      </c>
      <c r="S2365"/>
    </row>
    <row r="2366" spans="1:19" ht="33" x14ac:dyDescent="0.25">
      <c r="A2366" s="5">
        <v>1417</v>
      </c>
      <c r="B2366" s="6">
        <v>2011.3140000000001</v>
      </c>
      <c r="C2366" s="8" t="s">
        <v>233</v>
      </c>
      <c r="D2366" s="11" t="s">
        <v>4295</v>
      </c>
      <c r="E2366" s="8" t="s">
        <v>4275</v>
      </c>
      <c r="F2366" s="8" t="s">
        <v>2997</v>
      </c>
      <c r="G2366" s="8" t="s">
        <v>2997</v>
      </c>
      <c r="H2366" s="8" t="s">
        <v>2996</v>
      </c>
      <c r="I2366" s="8" t="s">
        <v>50</v>
      </c>
      <c r="J2366" s="8" t="s">
        <v>51</v>
      </c>
      <c r="K2366" s="8" t="s">
        <v>23</v>
      </c>
      <c r="L2366" s="8" t="str">
        <f t="shared" si="72"/>
        <v>Washington_DC</v>
      </c>
      <c r="M2366" s="9" t="str">
        <f t="shared" si="73"/>
        <v>-77.0319595336914_Multimodal</v>
      </c>
      <c r="N2366" s="8" t="s">
        <v>23</v>
      </c>
      <c r="O2366" s="5"/>
      <c r="P2366" s="5"/>
      <c r="Q2366">
        <f>VLOOKUP($L2366,LocID!$B$2:$I$966, 7, FALSE)</f>
        <v>-77.031959533691406</v>
      </c>
      <c r="S2366"/>
    </row>
    <row r="2367" spans="1:19" ht="33" x14ac:dyDescent="0.25">
      <c r="A2367" s="5">
        <v>1432</v>
      </c>
      <c r="B2367" s="6">
        <v>2011.578</v>
      </c>
      <c r="C2367" s="8" t="s">
        <v>233</v>
      </c>
      <c r="D2367" s="11" t="s">
        <v>4296</v>
      </c>
      <c r="E2367" s="8" t="s">
        <v>4238</v>
      </c>
      <c r="F2367" s="10" t="s">
        <v>2997</v>
      </c>
      <c r="G2367" s="10" t="s">
        <v>2997</v>
      </c>
      <c r="H2367" s="8" t="s">
        <v>2996</v>
      </c>
      <c r="I2367" s="8" t="s">
        <v>50</v>
      </c>
      <c r="J2367" s="8" t="s">
        <v>51</v>
      </c>
      <c r="K2367" s="8" t="s">
        <v>23</v>
      </c>
      <c r="L2367" s="8" t="str">
        <f t="shared" si="72"/>
        <v>Washington_DC</v>
      </c>
      <c r="M2367" s="9" t="str">
        <f t="shared" si="73"/>
        <v>-77.0319595336914_Multimodal</v>
      </c>
      <c r="N2367" s="8" t="s">
        <v>23</v>
      </c>
      <c r="O2367" s="5"/>
      <c r="P2367" s="5"/>
      <c r="Q2367">
        <f>VLOOKUP($L2367,LocID!$B$2:$I$966, 7, FALSE)</f>
        <v>-77.031959533691406</v>
      </c>
      <c r="S2367"/>
    </row>
    <row r="2368" spans="1:19" ht="33" x14ac:dyDescent="0.25">
      <c r="A2368" s="5">
        <v>1441</v>
      </c>
      <c r="B2368" s="6">
        <v>2011.576</v>
      </c>
      <c r="C2368" s="8" t="s">
        <v>233</v>
      </c>
      <c r="D2368" s="11" t="s">
        <v>4297</v>
      </c>
      <c r="E2368" s="8" t="s">
        <v>4238</v>
      </c>
      <c r="F2368" s="10" t="s">
        <v>2997</v>
      </c>
      <c r="G2368" s="10" t="s">
        <v>2997</v>
      </c>
      <c r="H2368" s="8" t="s">
        <v>2996</v>
      </c>
      <c r="I2368" s="8" t="s">
        <v>50</v>
      </c>
      <c r="J2368" s="8" t="s">
        <v>51</v>
      </c>
      <c r="K2368" s="8" t="s">
        <v>72</v>
      </c>
      <c r="L2368" s="8" t="str">
        <f t="shared" si="72"/>
        <v>Washington_DC</v>
      </c>
      <c r="M2368" s="9" t="str">
        <f t="shared" si="73"/>
        <v>-77.0319595336914_Multimodal</v>
      </c>
      <c r="N2368" s="8" t="s">
        <v>23</v>
      </c>
      <c r="O2368" s="5">
        <v>1</v>
      </c>
      <c r="P2368" s="5"/>
      <c r="Q2368">
        <f>VLOOKUP($L2368,LocID!$B$2:$I$966, 7, FALSE)</f>
        <v>-77.031959533691406</v>
      </c>
      <c r="S2368"/>
    </row>
    <row r="2369" spans="1:19" ht="33" x14ac:dyDescent="0.25">
      <c r="A2369" s="5">
        <v>1452</v>
      </c>
      <c r="B2369" s="6">
        <v>2011.6679999999999</v>
      </c>
      <c r="C2369" s="8" t="s">
        <v>233</v>
      </c>
      <c r="D2369" s="8" t="s">
        <v>4298</v>
      </c>
      <c r="E2369" s="8" t="s">
        <v>4240</v>
      </c>
      <c r="F2369" s="10" t="s">
        <v>2997</v>
      </c>
      <c r="G2369" s="10" t="s">
        <v>2997</v>
      </c>
      <c r="H2369" s="8" t="s">
        <v>2996</v>
      </c>
      <c r="I2369" s="8" t="s">
        <v>50</v>
      </c>
      <c r="J2369" s="8" t="s">
        <v>51</v>
      </c>
      <c r="K2369" s="8" t="s">
        <v>23</v>
      </c>
      <c r="L2369" s="8" t="str">
        <f t="shared" si="72"/>
        <v>Washington_DC</v>
      </c>
      <c r="M2369" s="9" t="str">
        <f t="shared" si="73"/>
        <v>-77.0319595336914_Multimodal</v>
      </c>
      <c r="N2369" s="8" t="s">
        <v>23</v>
      </c>
      <c r="O2369" s="5"/>
      <c r="P2369" s="5"/>
      <c r="Q2369">
        <f>VLOOKUP($L2369,LocID!$B$2:$I$966, 7, FALSE)</f>
        <v>-77.031959533691406</v>
      </c>
      <c r="S2369"/>
    </row>
    <row r="2370" spans="1:19" ht="33" x14ac:dyDescent="0.25">
      <c r="A2370" s="5">
        <v>1469</v>
      </c>
      <c r="B2370" s="6">
        <v>2012.106</v>
      </c>
      <c r="C2370" s="8" t="s">
        <v>147</v>
      </c>
      <c r="D2370" s="8" t="s">
        <v>4299</v>
      </c>
      <c r="E2370" s="8" t="s">
        <v>4300</v>
      </c>
      <c r="F2370" s="8" t="s">
        <v>2997</v>
      </c>
      <c r="G2370" s="8" t="s">
        <v>2997</v>
      </c>
      <c r="H2370" s="8" t="s">
        <v>2996</v>
      </c>
      <c r="I2370" s="8" t="s">
        <v>50</v>
      </c>
      <c r="J2370" s="8" t="s">
        <v>55</v>
      </c>
      <c r="K2370" s="8" t="s">
        <v>23</v>
      </c>
      <c r="L2370" s="8" t="str">
        <f t="shared" ref="L2370:L2433" si="74">IF(H2370="INT", G2370&amp;"_"&amp;I2370,  G2370&amp;"_"&amp;H2370)</f>
        <v>Washington_DC</v>
      </c>
      <c r="M2370" s="9" t="str">
        <f t="shared" ref="M2370:M2433" si="75">Q2370&amp;"_"&amp;N2370</f>
        <v>-77.0319595336914_Multimodal</v>
      </c>
      <c r="N2370" s="8" t="s">
        <v>23</v>
      </c>
      <c r="O2370" s="5"/>
      <c r="P2370" s="5"/>
      <c r="Q2370">
        <f>VLOOKUP($L2370,LocID!$B$2:$I$966, 7, FALSE)</f>
        <v>-77.031959533691406</v>
      </c>
      <c r="S2370"/>
    </row>
    <row r="2371" spans="1:19" x14ac:dyDescent="0.25">
      <c r="A2371" s="5">
        <v>1490</v>
      </c>
      <c r="B2371" s="6">
        <v>2012.1969999999999</v>
      </c>
      <c r="C2371" s="10" t="s">
        <v>147</v>
      </c>
      <c r="D2371" s="10" t="s">
        <v>4301</v>
      </c>
      <c r="E2371" s="10" t="s">
        <v>4302</v>
      </c>
      <c r="F2371" s="10" t="s">
        <v>2997</v>
      </c>
      <c r="G2371" s="10" t="s">
        <v>2997</v>
      </c>
      <c r="H2371" s="10" t="s">
        <v>2996</v>
      </c>
      <c r="I2371" s="8" t="s">
        <v>50</v>
      </c>
      <c r="J2371" s="10" t="s">
        <v>51</v>
      </c>
      <c r="K2371" s="10" t="s">
        <v>98</v>
      </c>
      <c r="L2371" s="8" t="str">
        <f t="shared" si="74"/>
        <v>Washington_DC</v>
      </c>
      <c r="M2371" s="9" t="str">
        <f t="shared" si="75"/>
        <v>-77.0319595336914_PACT</v>
      </c>
      <c r="N2371" s="10" t="s">
        <v>98</v>
      </c>
      <c r="O2371" s="5"/>
      <c r="P2371" s="5"/>
      <c r="Q2371">
        <f>VLOOKUP($L2371,LocID!$B$2:$I$966, 7, FALSE)</f>
        <v>-77.031959533691406</v>
      </c>
      <c r="S2371"/>
    </row>
    <row r="2372" spans="1:19" ht="33" x14ac:dyDescent="0.25">
      <c r="A2372" s="5">
        <v>1526</v>
      </c>
      <c r="B2372" s="6">
        <v>2012.1189999999999</v>
      </c>
      <c r="C2372" s="8" t="s">
        <v>147</v>
      </c>
      <c r="D2372" s="8" t="s">
        <v>4303</v>
      </c>
      <c r="E2372" s="8" t="s">
        <v>4300</v>
      </c>
      <c r="F2372" s="8" t="s">
        <v>2997</v>
      </c>
      <c r="G2372" s="8" t="s">
        <v>2997</v>
      </c>
      <c r="H2372" s="8" t="s">
        <v>2996</v>
      </c>
      <c r="I2372" s="8" t="s">
        <v>50</v>
      </c>
      <c r="J2372" s="8" t="s">
        <v>55</v>
      </c>
      <c r="K2372" s="8" t="s">
        <v>23</v>
      </c>
      <c r="L2372" s="8" t="str">
        <f t="shared" si="74"/>
        <v>Washington_DC</v>
      </c>
      <c r="M2372" s="9" t="str">
        <f t="shared" si="75"/>
        <v>-77.0319595336914_Multimodal</v>
      </c>
      <c r="N2372" s="8" t="s">
        <v>23</v>
      </c>
      <c r="O2372" s="5"/>
      <c r="P2372" s="5"/>
      <c r="Q2372">
        <f>VLOOKUP($L2372,LocID!$B$2:$I$966, 7, FALSE)</f>
        <v>-77.031959533691406</v>
      </c>
      <c r="S2372"/>
    </row>
    <row r="2373" spans="1:19" ht="33" x14ac:dyDescent="0.25">
      <c r="A2373" s="5">
        <v>1548</v>
      </c>
      <c r="B2373" s="6">
        <v>2012.3789999999999</v>
      </c>
      <c r="C2373" s="8" t="s">
        <v>87</v>
      </c>
      <c r="D2373" s="8" t="s">
        <v>4268</v>
      </c>
      <c r="E2373" s="8" t="s">
        <v>4269</v>
      </c>
      <c r="F2373" s="8" t="s">
        <v>2997</v>
      </c>
      <c r="G2373" s="8" t="s">
        <v>2997</v>
      </c>
      <c r="H2373" s="8" t="s">
        <v>2996</v>
      </c>
      <c r="I2373" s="8" t="s">
        <v>50</v>
      </c>
      <c r="J2373" s="8" t="s">
        <v>51</v>
      </c>
      <c r="K2373" s="8" t="s">
        <v>23</v>
      </c>
      <c r="L2373" s="8" t="str">
        <f t="shared" si="74"/>
        <v>Washington_DC</v>
      </c>
      <c r="M2373" s="9" t="str">
        <f t="shared" si="75"/>
        <v>-77.0319595336914_Multimodal</v>
      </c>
      <c r="N2373" s="8" t="s">
        <v>23</v>
      </c>
      <c r="O2373" s="5"/>
      <c r="P2373" s="5"/>
      <c r="Q2373">
        <f>VLOOKUP($L2373,LocID!$B$2:$I$966, 7, FALSE)</f>
        <v>-77.031959533691406</v>
      </c>
      <c r="S2373"/>
    </row>
    <row r="2374" spans="1:19" ht="33" x14ac:dyDescent="0.25">
      <c r="A2374" s="5">
        <v>1574</v>
      </c>
      <c r="B2374" s="6">
        <v>2012.2940000000001</v>
      </c>
      <c r="C2374" s="8" t="s">
        <v>87</v>
      </c>
      <c r="D2374" s="8" t="s">
        <v>4304</v>
      </c>
      <c r="E2374" s="8" t="s">
        <v>4305</v>
      </c>
      <c r="F2374" s="8" t="s">
        <v>2997</v>
      </c>
      <c r="G2374" s="8" t="s">
        <v>2997</v>
      </c>
      <c r="H2374" s="8" t="s">
        <v>2996</v>
      </c>
      <c r="I2374" s="8" t="s">
        <v>50</v>
      </c>
      <c r="J2374" s="8" t="s">
        <v>51</v>
      </c>
      <c r="K2374" s="10" t="s">
        <v>23</v>
      </c>
      <c r="L2374" s="8" t="str">
        <f t="shared" si="74"/>
        <v>Washington_DC</v>
      </c>
      <c r="M2374" s="9" t="str">
        <f t="shared" si="75"/>
        <v>-77.0319595336914_Multimodal</v>
      </c>
      <c r="N2374" s="10" t="s">
        <v>23</v>
      </c>
      <c r="O2374" s="5"/>
      <c r="P2374" s="5"/>
      <c r="Q2374">
        <f>VLOOKUP($L2374,LocID!$B$2:$I$966, 7, FALSE)</f>
        <v>-77.031959533691406</v>
      </c>
      <c r="S2374"/>
    </row>
    <row r="2375" spans="1:19" ht="33" x14ac:dyDescent="0.25">
      <c r="A2375" s="5">
        <v>1608</v>
      </c>
      <c r="B2375" s="6">
        <v>2012.6389999999999</v>
      </c>
      <c r="C2375" s="12" t="s">
        <v>110</v>
      </c>
      <c r="D2375" s="12" t="s">
        <v>4306</v>
      </c>
      <c r="E2375" s="12" t="s">
        <v>4307</v>
      </c>
      <c r="F2375" s="12" t="s">
        <v>2997</v>
      </c>
      <c r="G2375" s="12" t="s">
        <v>2997</v>
      </c>
      <c r="H2375" s="12" t="s">
        <v>2996</v>
      </c>
      <c r="I2375" s="8" t="s">
        <v>50</v>
      </c>
      <c r="J2375" s="12" t="s">
        <v>51</v>
      </c>
      <c r="K2375" s="12" t="s">
        <v>26</v>
      </c>
      <c r="L2375" s="8" t="str">
        <f t="shared" si="74"/>
        <v>Washington_DC</v>
      </c>
      <c r="M2375" s="9" t="str">
        <f t="shared" si="75"/>
        <v>-77.0319595336914_Parking and TDM</v>
      </c>
      <c r="N2375" s="12" t="s">
        <v>26</v>
      </c>
      <c r="O2375" s="5"/>
      <c r="P2375" s="5"/>
      <c r="Q2375">
        <f>VLOOKUP($L2375,LocID!$B$2:$I$966, 7, FALSE)</f>
        <v>-77.031959533691406</v>
      </c>
      <c r="S2375"/>
    </row>
    <row r="2376" spans="1:19" ht="33" x14ac:dyDescent="0.25">
      <c r="A2376" s="5">
        <v>1610</v>
      </c>
      <c r="B2376" s="6">
        <v>2012.57</v>
      </c>
      <c r="C2376" s="12" t="s">
        <v>110</v>
      </c>
      <c r="D2376" s="12" t="s">
        <v>4308</v>
      </c>
      <c r="E2376" s="12" t="s">
        <v>4309</v>
      </c>
      <c r="F2376" s="12" t="s">
        <v>2997</v>
      </c>
      <c r="G2376" s="12" t="s">
        <v>2997</v>
      </c>
      <c r="H2376" s="12" t="s">
        <v>2996</v>
      </c>
      <c r="I2376" s="8" t="s">
        <v>50</v>
      </c>
      <c r="J2376" s="12" t="s">
        <v>51</v>
      </c>
      <c r="K2376" s="12" t="s">
        <v>23</v>
      </c>
      <c r="L2376" s="8" t="str">
        <f t="shared" si="74"/>
        <v>Washington_DC</v>
      </c>
      <c r="M2376" s="9" t="str">
        <f t="shared" si="75"/>
        <v>-77.0319595336914_Multimodal</v>
      </c>
      <c r="N2376" s="12" t="s">
        <v>23</v>
      </c>
      <c r="O2376" s="5"/>
      <c r="P2376" s="5"/>
      <c r="Q2376">
        <f>VLOOKUP($L2376,LocID!$B$2:$I$966, 7, FALSE)</f>
        <v>-77.031959533691406</v>
      </c>
      <c r="S2376"/>
    </row>
    <row r="2377" spans="1:19" ht="33" x14ac:dyDescent="0.25">
      <c r="A2377" s="5">
        <v>1633</v>
      </c>
      <c r="B2377" s="6">
        <v>2012.3219999999999</v>
      </c>
      <c r="C2377" s="8" t="s">
        <v>110</v>
      </c>
      <c r="D2377" s="8" t="s">
        <v>4310</v>
      </c>
      <c r="E2377" s="8" t="s">
        <v>4311</v>
      </c>
      <c r="F2377" s="10" t="s">
        <v>2997</v>
      </c>
      <c r="G2377" s="10" t="s">
        <v>2997</v>
      </c>
      <c r="H2377" s="8" t="s">
        <v>2996</v>
      </c>
      <c r="I2377" s="8" t="s">
        <v>50</v>
      </c>
      <c r="J2377" s="10" t="s">
        <v>51</v>
      </c>
      <c r="K2377" s="10" t="s">
        <v>23</v>
      </c>
      <c r="L2377" s="8" t="str">
        <f t="shared" si="74"/>
        <v>Washington_DC</v>
      </c>
      <c r="M2377" s="9" t="str">
        <f t="shared" si="75"/>
        <v>-77.0319595336914_Multimodal</v>
      </c>
      <c r="N2377" s="10" t="s">
        <v>23</v>
      </c>
      <c r="O2377" s="5"/>
      <c r="P2377" s="5"/>
      <c r="Q2377">
        <f>VLOOKUP($L2377,LocID!$B$2:$I$966, 7, FALSE)</f>
        <v>-77.031959533691406</v>
      </c>
      <c r="S2377"/>
    </row>
    <row r="2378" spans="1:19" x14ac:dyDescent="0.25">
      <c r="A2378" s="5">
        <v>1647</v>
      </c>
      <c r="B2378" s="6">
        <v>2012.3389999999999</v>
      </c>
      <c r="C2378" s="8" t="s">
        <v>110</v>
      </c>
      <c r="D2378" s="8" t="s">
        <v>4312</v>
      </c>
      <c r="E2378" s="8" t="s">
        <v>4247</v>
      </c>
      <c r="F2378" s="8" t="s">
        <v>2997</v>
      </c>
      <c r="G2378" s="8" t="s">
        <v>2997</v>
      </c>
      <c r="H2378" s="8" t="s">
        <v>2996</v>
      </c>
      <c r="I2378" s="8" t="s">
        <v>50</v>
      </c>
      <c r="J2378" s="8" t="s">
        <v>51</v>
      </c>
      <c r="K2378" s="8" t="s">
        <v>52</v>
      </c>
      <c r="L2378" s="8" t="str">
        <f t="shared" si="74"/>
        <v>Washington_DC</v>
      </c>
      <c r="M2378" s="9" t="str">
        <f t="shared" si="75"/>
        <v>-77.0319595336914_Transit</v>
      </c>
      <c r="N2378" s="8" t="s">
        <v>52</v>
      </c>
      <c r="O2378" s="5"/>
      <c r="P2378" s="5"/>
      <c r="Q2378">
        <f>VLOOKUP($L2378,LocID!$B$2:$I$966, 7, FALSE)</f>
        <v>-77.031959533691406</v>
      </c>
      <c r="S2378"/>
    </row>
    <row r="2379" spans="1:19" ht="33" x14ac:dyDescent="0.25">
      <c r="A2379" s="5">
        <v>1659</v>
      </c>
      <c r="B2379" s="6">
        <v>2012.56</v>
      </c>
      <c r="C2379" s="12" t="s">
        <v>110</v>
      </c>
      <c r="D2379" s="12" t="s">
        <v>4313</v>
      </c>
      <c r="E2379" s="12" t="s">
        <v>4300</v>
      </c>
      <c r="F2379" s="12" t="s">
        <v>2997</v>
      </c>
      <c r="G2379" s="12" t="s">
        <v>2997</v>
      </c>
      <c r="H2379" s="12" t="s">
        <v>2996</v>
      </c>
      <c r="I2379" s="8" t="s">
        <v>50</v>
      </c>
      <c r="J2379" s="12" t="s">
        <v>51</v>
      </c>
      <c r="K2379" s="12" t="s">
        <v>23</v>
      </c>
      <c r="L2379" s="8" t="str">
        <f t="shared" si="74"/>
        <v>Washington_DC</v>
      </c>
      <c r="M2379" s="9" t="str">
        <f t="shared" si="75"/>
        <v>-77.0319595336914_Multimodal</v>
      </c>
      <c r="N2379" s="12" t="s">
        <v>23</v>
      </c>
      <c r="O2379" s="5"/>
      <c r="P2379" s="5"/>
      <c r="Q2379">
        <f>VLOOKUP($L2379,LocID!$B$2:$I$966, 7, FALSE)</f>
        <v>-77.031959533691406</v>
      </c>
      <c r="S2379"/>
    </row>
    <row r="2380" spans="1:19" ht="33" x14ac:dyDescent="0.25">
      <c r="A2380" s="5">
        <v>1701</v>
      </c>
      <c r="B2380" s="6">
        <v>2012.095</v>
      </c>
      <c r="C2380" s="8" t="s">
        <v>110</v>
      </c>
      <c r="D2380" s="8" t="s">
        <v>4314</v>
      </c>
      <c r="E2380" s="8" t="s">
        <v>4265</v>
      </c>
      <c r="F2380" s="10" t="s">
        <v>2997</v>
      </c>
      <c r="G2380" s="10" t="s">
        <v>2997</v>
      </c>
      <c r="H2380" s="8" t="s">
        <v>2996</v>
      </c>
      <c r="I2380" s="8" t="s">
        <v>50</v>
      </c>
      <c r="J2380" s="8" t="s">
        <v>55</v>
      </c>
      <c r="K2380" s="8" t="s">
        <v>23</v>
      </c>
      <c r="L2380" s="8" t="str">
        <f t="shared" si="74"/>
        <v>Washington_DC</v>
      </c>
      <c r="M2380" s="9" t="str">
        <f t="shared" si="75"/>
        <v>-77.0319595336914_Multimodal</v>
      </c>
      <c r="N2380" s="8" t="s">
        <v>23</v>
      </c>
      <c r="O2380" s="5"/>
      <c r="P2380" s="5"/>
      <c r="Q2380">
        <f>VLOOKUP($L2380,LocID!$B$2:$I$966, 7, FALSE)</f>
        <v>-77.031959533691406</v>
      </c>
      <c r="S2380"/>
    </row>
    <row r="2381" spans="1:19" ht="33" x14ac:dyDescent="0.25">
      <c r="A2381" s="5">
        <v>1708</v>
      </c>
      <c r="B2381" s="6">
        <v>2012.8209999999999</v>
      </c>
      <c r="C2381" s="12" t="s">
        <v>90</v>
      </c>
      <c r="D2381" s="12" t="s">
        <v>4315</v>
      </c>
      <c r="E2381" s="12" t="s">
        <v>4238</v>
      </c>
      <c r="F2381" s="12" t="s">
        <v>2997</v>
      </c>
      <c r="G2381" s="12" t="s">
        <v>2997</v>
      </c>
      <c r="H2381" s="12" t="s">
        <v>2996</v>
      </c>
      <c r="I2381" s="8" t="s">
        <v>50</v>
      </c>
      <c r="J2381" s="12" t="s">
        <v>51</v>
      </c>
      <c r="K2381" s="12" t="s">
        <v>23</v>
      </c>
      <c r="L2381" s="8" t="str">
        <f t="shared" si="74"/>
        <v>Washington_DC</v>
      </c>
      <c r="M2381" s="9" t="str">
        <f t="shared" si="75"/>
        <v>-77.0319595336914_Multimodal</v>
      </c>
      <c r="N2381" s="12" t="s">
        <v>23</v>
      </c>
      <c r="O2381" s="5"/>
      <c r="P2381" s="5"/>
      <c r="Q2381">
        <f>VLOOKUP($L2381,LocID!$B$2:$I$966, 7, FALSE)</f>
        <v>-77.031959533691406</v>
      </c>
      <c r="S2381"/>
    </row>
    <row r="2382" spans="1:19" ht="33" x14ac:dyDescent="0.25">
      <c r="A2382" s="5">
        <v>1723</v>
      </c>
      <c r="B2382" s="6">
        <v>2012.692</v>
      </c>
      <c r="C2382" s="12" t="s">
        <v>90</v>
      </c>
      <c r="D2382" s="12" t="s">
        <v>4316</v>
      </c>
      <c r="E2382" s="12" t="s">
        <v>4317</v>
      </c>
      <c r="F2382" s="12" t="s">
        <v>2997</v>
      </c>
      <c r="G2382" s="12" t="s">
        <v>2997</v>
      </c>
      <c r="H2382" s="12" t="s">
        <v>2996</v>
      </c>
      <c r="I2382" s="8" t="s">
        <v>50</v>
      </c>
      <c r="J2382" s="12" t="s">
        <v>51</v>
      </c>
      <c r="K2382" s="12" t="s">
        <v>26</v>
      </c>
      <c r="L2382" s="8" t="str">
        <f t="shared" si="74"/>
        <v>Washington_DC</v>
      </c>
      <c r="M2382" s="9" t="str">
        <f t="shared" si="75"/>
        <v>-77.0319595336914_Parking and TDM</v>
      </c>
      <c r="N2382" s="12" t="s">
        <v>26</v>
      </c>
      <c r="O2382" s="5"/>
      <c r="P2382" s="5"/>
      <c r="Q2382">
        <f>VLOOKUP($L2382,LocID!$B$2:$I$966, 7, FALSE)</f>
        <v>-77.031959533691406</v>
      </c>
      <c r="S2382"/>
    </row>
    <row r="2383" spans="1:19" ht="33" x14ac:dyDescent="0.25">
      <c r="A2383" s="5">
        <v>1753</v>
      </c>
      <c r="B2383" s="6">
        <v>2012.856</v>
      </c>
      <c r="C2383" s="12" t="s">
        <v>90</v>
      </c>
      <c r="D2383" s="12" t="s">
        <v>4318</v>
      </c>
      <c r="E2383" s="12" t="s">
        <v>4238</v>
      </c>
      <c r="F2383" s="12" t="s">
        <v>2997</v>
      </c>
      <c r="G2383" s="12" t="s">
        <v>2997</v>
      </c>
      <c r="H2383" s="12" t="s">
        <v>2996</v>
      </c>
      <c r="I2383" s="8" t="s">
        <v>50</v>
      </c>
      <c r="J2383" s="12" t="s">
        <v>51</v>
      </c>
      <c r="K2383" s="12" t="s">
        <v>23</v>
      </c>
      <c r="L2383" s="8" t="str">
        <f t="shared" si="74"/>
        <v>Washington_DC</v>
      </c>
      <c r="M2383" s="9" t="str">
        <f t="shared" si="75"/>
        <v>-77.0319595336914_Multimodal</v>
      </c>
      <c r="N2383" s="12" t="s">
        <v>23</v>
      </c>
      <c r="O2383" s="5"/>
      <c r="P2383" s="5"/>
      <c r="Q2383">
        <f>VLOOKUP($L2383,LocID!$B$2:$I$966, 7, FALSE)</f>
        <v>-77.031959533691406</v>
      </c>
      <c r="S2383"/>
    </row>
    <row r="2384" spans="1:19" x14ac:dyDescent="0.25">
      <c r="A2384" s="5">
        <v>1808</v>
      </c>
      <c r="B2384" s="6">
        <v>2013.0208</v>
      </c>
      <c r="C2384" s="12" t="s">
        <v>62</v>
      </c>
      <c r="D2384" s="12" t="s">
        <v>4319</v>
      </c>
      <c r="E2384" s="15" t="s">
        <v>4317</v>
      </c>
      <c r="F2384" s="15" t="s">
        <v>2997</v>
      </c>
      <c r="G2384" s="15" t="s">
        <v>2997</v>
      </c>
      <c r="H2384" s="15" t="s">
        <v>2996</v>
      </c>
      <c r="I2384" s="8" t="s">
        <v>50</v>
      </c>
      <c r="J2384" s="15" t="s">
        <v>51</v>
      </c>
      <c r="K2384" s="12" t="s">
        <v>52</v>
      </c>
      <c r="L2384" s="8" t="str">
        <f t="shared" si="74"/>
        <v>Washington_DC</v>
      </c>
      <c r="M2384" s="9" t="str">
        <f t="shared" si="75"/>
        <v>-77.0319595336914_Transit</v>
      </c>
      <c r="N2384" s="12" t="s">
        <v>52</v>
      </c>
      <c r="O2384" s="5"/>
      <c r="P2384" s="5"/>
      <c r="Q2384">
        <f>VLOOKUP($L2384,LocID!$B$2:$I$966, 7, FALSE)</f>
        <v>-77.031959533691406</v>
      </c>
      <c r="S2384"/>
    </row>
    <row r="2385" spans="1:19" ht="33" x14ac:dyDescent="0.25">
      <c r="A2385" s="5">
        <v>1824</v>
      </c>
      <c r="B2385" s="6">
        <v>2012.752</v>
      </c>
      <c r="C2385" s="12" t="s">
        <v>62</v>
      </c>
      <c r="D2385" s="12" t="s">
        <v>4320</v>
      </c>
      <c r="E2385" s="12" t="s">
        <v>4265</v>
      </c>
      <c r="F2385" s="12" t="s">
        <v>2997</v>
      </c>
      <c r="G2385" s="12" t="s">
        <v>2997</v>
      </c>
      <c r="H2385" s="12" t="s">
        <v>2996</v>
      </c>
      <c r="I2385" s="8" t="s">
        <v>50</v>
      </c>
      <c r="J2385" s="12" t="s">
        <v>51</v>
      </c>
      <c r="K2385" s="12" t="s">
        <v>26</v>
      </c>
      <c r="L2385" s="8" t="str">
        <f t="shared" si="74"/>
        <v>Washington_DC</v>
      </c>
      <c r="M2385" s="9" t="str">
        <f t="shared" si="75"/>
        <v>-77.0319595336914_Parking and TDM</v>
      </c>
      <c r="N2385" s="12" t="s">
        <v>26</v>
      </c>
      <c r="O2385" s="5"/>
      <c r="P2385" s="5"/>
      <c r="Q2385">
        <f>VLOOKUP($L2385,LocID!$B$2:$I$966, 7, FALSE)</f>
        <v>-77.031959533691406</v>
      </c>
      <c r="S2385"/>
    </row>
    <row r="2386" spans="1:19" x14ac:dyDescent="0.25">
      <c r="A2386" s="5">
        <v>1826</v>
      </c>
      <c r="B2386" s="6">
        <v>2012.8789999999999</v>
      </c>
      <c r="C2386" s="12" t="s">
        <v>62</v>
      </c>
      <c r="D2386" s="12" t="s">
        <v>4321</v>
      </c>
      <c r="E2386" s="12" t="s">
        <v>4322</v>
      </c>
      <c r="F2386" s="12" t="s">
        <v>2997</v>
      </c>
      <c r="G2386" s="12" t="s">
        <v>2997</v>
      </c>
      <c r="H2386" s="12" t="s">
        <v>2996</v>
      </c>
      <c r="I2386" s="8" t="s">
        <v>50</v>
      </c>
      <c r="J2386" s="12" t="s">
        <v>51</v>
      </c>
      <c r="K2386" s="12" t="s">
        <v>52</v>
      </c>
      <c r="L2386" s="8" t="str">
        <f t="shared" si="74"/>
        <v>Washington_DC</v>
      </c>
      <c r="M2386" s="9" t="str">
        <f t="shared" si="75"/>
        <v>-77.0319595336914_Transit</v>
      </c>
      <c r="N2386" s="12" t="s">
        <v>52</v>
      </c>
      <c r="O2386" s="5"/>
      <c r="P2386" s="5"/>
      <c r="Q2386">
        <f>VLOOKUP($L2386,LocID!$B$2:$I$966, 7, FALSE)</f>
        <v>-77.031959533691406</v>
      </c>
      <c r="S2386"/>
    </row>
    <row r="2387" spans="1:19" ht="33" x14ac:dyDescent="0.25">
      <c r="A2387" s="5">
        <v>1837</v>
      </c>
      <c r="B2387" s="6">
        <v>2012.9159999999999</v>
      </c>
      <c r="C2387" s="8" t="s">
        <v>62</v>
      </c>
      <c r="D2387" s="8" t="s">
        <v>4323</v>
      </c>
      <c r="E2387" s="8" t="s">
        <v>4317</v>
      </c>
      <c r="F2387" s="10" t="s">
        <v>2997</v>
      </c>
      <c r="G2387" s="10" t="s">
        <v>2997</v>
      </c>
      <c r="H2387" s="8" t="s">
        <v>2996</v>
      </c>
      <c r="I2387" s="8" t="s">
        <v>50</v>
      </c>
      <c r="J2387" s="8" t="s">
        <v>51</v>
      </c>
      <c r="K2387" s="12" t="s">
        <v>23</v>
      </c>
      <c r="L2387" s="8" t="str">
        <f t="shared" si="74"/>
        <v>Washington_DC</v>
      </c>
      <c r="M2387" s="9" t="str">
        <f t="shared" si="75"/>
        <v>-77.0319595336914_Multimodal</v>
      </c>
      <c r="N2387" s="12" t="s">
        <v>23</v>
      </c>
      <c r="O2387" s="5"/>
      <c r="P2387" s="5"/>
      <c r="Q2387">
        <f>VLOOKUP($L2387,LocID!$B$2:$I$966, 7, FALSE)</f>
        <v>-77.031959533691406</v>
      </c>
      <c r="S2387"/>
    </row>
    <row r="2388" spans="1:19" ht="33" x14ac:dyDescent="0.25">
      <c r="A2388" s="5">
        <v>1876</v>
      </c>
      <c r="B2388" s="6">
        <v>2013.0182</v>
      </c>
      <c r="C2388" s="12" t="s">
        <v>62</v>
      </c>
      <c r="D2388" s="12" t="s">
        <v>4324</v>
      </c>
      <c r="E2388" s="15" t="s">
        <v>4265</v>
      </c>
      <c r="F2388" s="15" t="s">
        <v>2997</v>
      </c>
      <c r="G2388" s="15" t="s">
        <v>2997</v>
      </c>
      <c r="H2388" s="15" t="s">
        <v>2996</v>
      </c>
      <c r="I2388" s="8" t="s">
        <v>50</v>
      </c>
      <c r="J2388" s="15" t="s">
        <v>51</v>
      </c>
      <c r="K2388" s="12" t="s">
        <v>23</v>
      </c>
      <c r="L2388" s="8" t="str">
        <f t="shared" si="74"/>
        <v>Washington_DC</v>
      </c>
      <c r="M2388" s="9" t="str">
        <f t="shared" si="75"/>
        <v>-77.0319595336914_Multimodal</v>
      </c>
      <c r="N2388" s="12" t="s">
        <v>23</v>
      </c>
      <c r="O2388" s="5"/>
      <c r="P2388" s="5"/>
      <c r="Q2388">
        <f>VLOOKUP($L2388,LocID!$B$2:$I$966, 7, FALSE)</f>
        <v>-77.031959533691406</v>
      </c>
      <c r="S2388"/>
    </row>
    <row r="2389" spans="1:19" x14ac:dyDescent="0.25">
      <c r="A2389" s="5">
        <v>1880</v>
      </c>
      <c r="B2389" s="6">
        <v>2012.3050000000001</v>
      </c>
      <c r="C2389" s="8" t="s">
        <v>246</v>
      </c>
      <c r="D2389" s="8" t="s">
        <v>4325</v>
      </c>
      <c r="E2389" s="8" t="s">
        <v>4326</v>
      </c>
      <c r="F2389" s="8" t="s">
        <v>2997</v>
      </c>
      <c r="G2389" s="8" t="s">
        <v>2997</v>
      </c>
      <c r="H2389" s="8" t="s">
        <v>2996</v>
      </c>
      <c r="I2389" s="8" t="s">
        <v>50</v>
      </c>
      <c r="J2389" s="8" t="s">
        <v>51</v>
      </c>
      <c r="K2389" s="8" t="s">
        <v>98</v>
      </c>
      <c r="L2389" s="8" t="str">
        <f t="shared" si="74"/>
        <v>Washington_DC</v>
      </c>
      <c r="M2389" s="9" t="str">
        <f t="shared" si="75"/>
        <v>-77.0319595336914_PACT</v>
      </c>
      <c r="N2389" s="8" t="s">
        <v>98</v>
      </c>
      <c r="O2389" s="5"/>
      <c r="P2389" s="5"/>
      <c r="Q2389">
        <f>VLOOKUP($L2389,LocID!$B$2:$I$966, 7, FALSE)</f>
        <v>-77.031959533691406</v>
      </c>
      <c r="S2389"/>
    </row>
    <row r="2390" spans="1:19" ht="33" x14ac:dyDescent="0.25">
      <c r="A2390" s="5">
        <v>1881</v>
      </c>
      <c r="B2390" s="6">
        <v>2013.048</v>
      </c>
      <c r="C2390" s="8" t="s">
        <v>246</v>
      </c>
      <c r="D2390" s="8" t="s">
        <v>4327</v>
      </c>
      <c r="E2390" s="8" t="s">
        <v>4328</v>
      </c>
      <c r="F2390" s="10" t="s">
        <v>2997</v>
      </c>
      <c r="G2390" s="10" t="s">
        <v>2997</v>
      </c>
      <c r="H2390" s="8" t="s">
        <v>2996</v>
      </c>
      <c r="I2390" s="8" t="s">
        <v>50</v>
      </c>
      <c r="J2390" s="8" t="s">
        <v>51</v>
      </c>
      <c r="K2390" s="12" t="s">
        <v>26</v>
      </c>
      <c r="L2390" s="8" t="str">
        <f t="shared" si="74"/>
        <v>Washington_DC</v>
      </c>
      <c r="M2390" s="9" t="str">
        <f t="shared" si="75"/>
        <v>-77.0319595336914_Parking and TDM</v>
      </c>
      <c r="N2390" s="12" t="s">
        <v>26</v>
      </c>
      <c r="O2390" s="5"/>
      <c r="P2390" s="5"/>
      <c r="Q2390">
        <f>VLOOKUP($L2390,LocID!$B$2:$I$966, 7, FALSE)</f>
        <v>-77.031959533691406</v>
      </c>
      <c r="S2390"/>
    </row>
    <row r="2391" spans="1:19" ht="33" x14ac:dyDescent="0.25">
      <c r="A2391" s="5">
        <v>1882</v>
      </c>
      <c r="B2391" s="6">
        <v>2013.0318</v>
      </c>
      <c r="C2391" s="8" t="s">
        <v>246</v>
      </c>
      <c r="D2391" s="8" t="s">
        <v>4329</v>
      </c>
      <c r="E2391" s="8" t="s">
        <v>4328</v>
      </c>
      <c r="F2391" s="10" t="s">
        <v>2997</v>
      </c>
      <c r="G2391" s="10" t="s">
        <v>2997</v>
      </c>
      <c r="H2391" s="8" t="s">
        <v>2996</v>
      </c>
      <c r="I2391" s="8" t="s">
        <v>50</v>
      </c>
      <c r="J2391" s="8" t="s">
        <v>51</v>
      </c>
      <c r="K2391" s="12" t="s">
        <v>26</v>
      </c>
      <c r="L2391" s="8" t="str">
        <f t="shared" si="74"/>
        <v>Washington_DC</v>
      </c>
      <c r="M2391" s="9" t="str">
        <f t="shared" si="75"/>
        <v>-77.0319595336914_Parking and TDM</v>
      </c>
      <c r="N2391" s="12" t="s">
        <v>26</v>
      </c>
      <c r="O2391" s="5"/>
      <c r="P2391" s="5"/>
      <c r="Q2391">
        <f>VLOOKUP($L2391,LocID!$B$2:$I$966, 7, FALSE)</f>
        <v>-77.031959533691406</v>
      </c>
      <c r="S2391"/>
    </row>
    <row r="2392" spans="1:19" ht="33" x14ac:dyDescent="0.25">
      <c r="A2392" s="5">
        <v>1932</v>
      </c>
      <c r="B2392" s="6">
        <v>2013.0418</v>
      </c>
      <c r="C2392" s="8" t="s">
        <v>246</v>
      </c>
      <c r="D2392" s="8" t="s">
        <v>4330</v>
      </c>
      <c r="E2392" s="8" t="s">
        <v>4300</v>
      </c>
      <c r="F2392" s="10" t="s">
        <v>2997</v>
      </c>
      <c r="G2392" s="10" t="s">
        <v>2997</v>
      </c>
      <c r="H2392" s="8" t="s">
        <v>2996</v>
      </c>
      <c r="I2392" s="8" t="s">
        <v>50</v>
      </c>
      <c r="J2392" s="8" t="s">
        <v>51</v>
      </c>
      <c r="K2392" s="12" t="s">
        <v>23</v>
      </c>
      <c r="L2392" s="8" t="str">
        <f t="shared" si="74"/>
        <v>Washington_DC</v>
      </c>
      <c r="M2392" s="9" t="str">
        <f t="shared" si="75"/>
        <v>-77.0319595336914_Multimodal</v>
      </c>
      <c r="N2392" s="12" t="s">
        <v>23</v>
      </c>
      <c r="O2392" s="5"/>
      <c r="P2392" s="5"/>
      <c r="Q2392">
        <f>VLOOKUP($L2392,LocID!$B$2:$I$966, 7, FALSE)</f>
        <v>-77.031959533691406</v>
      </c>
      <c r="S2392"/>
    </row>
    <row r="2393" spans="1:19" ht="33" x14ac:dyDescent="0.25">
      <c r="A2393" s="5">
        <v>1957</v>
      </c>
      <c r="B2393" s="6">
        <v>2012.25</v>
      </c>
      <c r="C2393" s="10" t="s">
        <v>246</v>
      </c>
      <c r="D2393" s="10" t="s">
        <v>4331</v>
      </c>
      <c r="E2393" s="10" t="s">
        <v>4332</v>
      </c>
      <c r="F2393" s="10" t="s">
        <v>2997</v>
      </c>
      <c r="G2393" s="10" t="s">
        <v>2997</v>
      </c>
      <c r="H2393" s="10" t="s">
        <v>2996</v>
      </c>
      <c r="I2393" s="8" t="s">
        <v>50</v>
      </c>
      <c r="J2393" s="10" t="s">
        <v>51</v>
      </c>
      <c r="K2393" s="10" t="s">
        <v>131</v>
      </c>
      <c r="L2393" s="8" t="str">
        <f t="shared" si="74"/>
        <v>Washington_DC</v>
      </c>
      <c r="M2393" s="9" t="str">
        <f t="shared" si="75"/>
        <v>-77.0319595336914_multimodal</v>
      </c>
      <c r="N2393" s="10" t="s">
        <v>131</v>
      </c>
      <c r="O2393" s="5"/>
      <c r="P2393" s="5"/>
      <c r="Q2393">
        <f>VLOOKUP($L2393,LocID!$B$2:$I$966, 7, FALSE)</f>
        <v>-77.031959533691406</v>
      </c>
      <c r="S2393"/>
    </row>
    <row r="2394" spans="1:19" ht="33" x14ac:dyDescent="0.25">
      <c r="A2394" s="5">
        <v>1993</v>
      </c>
      <c r="B2394" s="6">
        <v>2013.0634</v>
      </c>
      <c r="C2394" s="8" t="s">
        <v>65</v>
      </c>
      <c r="D2394" s="8" t="s">
        <v>4333</v>
      </c>
      <c r="E2394" s="8" t="s">
        <v>4275</v>
      </c>
      <c r="F2394" s="8" t="s">
        <v>2997</v>
      </c>
      <c r="G2394" s="8" t="s">
        <v>2997</v>
      </c>
      <c r="H2394" s="8" t="s">
        <v>2996</v>
      </c>
      <c r="I2394" s="8" t="s">
        <v>50</v>
      </c>
      <c r="J2394" s="8" t="s">
        <v>51</v>
      </c>
      <c r="K2394" s="12" t="s">
        <v>23</v>
      </c>
      <c r="L2394" s="8" t="str">
        <f t="shared" si="74"/>
        <v>Washington_DC</v>
      </c>
      <c r="M2394" s="9" t="str">
        <f t="shared" si="75"/>
        <v>-77.0319595336914_Multimodal</v>
      </c>
      <c r="N2394" s="12" t="s">
        <v>23</v>
      </c>
      <c r="O2394" s="5"/>
      <c r="P2394" s="5"/>
      <c r="Q2394">
        <f>VLOOKUP($L2394,LocID!$B$2:$I$966, 7, FALSE)</f>
        <v>-77.031959533691406</v>
      </c>
      <c r="S2394"/>
    </row>
    <row r="2395" spans="1:19" ht="33" x14ac:dyDescent="0.25">
      <c r="A2395" s="5">
        <v>2080</v>
      </c>
      <c r="B2395" s="6">
        <v>2013.0515</v>
      </c>
      <c r="C2395" s="8" t="s">
        <v>112</v>
      </c>
      <c r="D2395" s="8" t="s">
        <v>4334</v>
      </c>
      <c r="E2395" s="8" t="s">
        <v>4259</v>
      </c>
      <c r="F2395" s="8" t="s">
        <v>2997</v>
      </c>
      <c r="G2395" s="8" t="s">
        <v>2997</v>
      </c>
      <c r="H2395" s="8" t="s">
        <v>2996</v>
      </c>
      <c r="I2395" s="8" t="s">
        <v>50</v>
      </c>
      <c r="J2395" s="8" t="s">
        <v>51</v>
      </c>
      <c r="K2395" s="12" t="s">
        <v>23</v>
      </c>
      <c r="L2395" s="8" t="str">
        <f t="shared" si="74"/>
        <v>Washington_DC</v>
      </c>
      <c r="M2395" s="9" t="str">
        <f t="shared" si="75"/>
        <v>-77.0319595336914_Multimodal</v>
      </c>
      <c r="N2395" s="12" t="s">
        <v>23</v>
      </c>
      <c r="O2395" s="5"/>
      <c r="P2395" s="5"/>
      <c r="Q2395">
        <f>VLOOKUP($L2395,LocID!$B$2:$I$966, 7, FALSE)</f>
        <v>-77.031959533691406</v>
      </c>
      <c r="S2395"/>
    </row>
    <row r="2396" spans="1:19" ht="33" x14ac:dyDescent="0.25">
      <c r="A2396" s="5">
        <v>2120</v>
      </c>
      <c r="B2396" s="6">
        <v>2013.1041</v>
      </c>
      <c r="C2396" s="8" t="s">
        <v>112</v>
      </c>
      <c r="D2396" s="8" t="s">
        <v>4335</v>
      </c>
      <c r="E2396" s="8" t="s">
        <v>4336</v>
      </c>
      <c r="F2396" s="8" t="s">
        <v>2997</v>
      </c>
      <c r="G2396" s="8" t="s">
        <v>2997</v>
      </c>
      <c r="H2396" s="8" t="s">
        <v>2996</v>
      </c>
      <c r="I2396" s="8" t="s">
        <v>50</v>
      </c>
      <c r="J2396" s="8" t="s">
        <v>51</v>
      </c>
      <c r="K2396" s="12" t="s">
        <v>23</v>
      </c>
      <c r="L2396" s="8" t="str">
        <f t="shared" si="74"/>
        <v>Washington_DC</v>
      </c>
      <c r="M2396" s="9" t="str">
        <f t="shared" si="75"/>
        <v>-77.0319595336914_Multimodal</v>
      </c>
      <c r="N2396" s="12" t="s">
        <v>23</v>
      </c>
      <c r="O2396" s="5"/>
      <c r="P2396" s="5"/>
      <c r="Q2396">
        <f>VLOOKUP($L2396,LocID!$B$2:$I$966, 7, FALSE)</f>
        <v>-77.031959533691406</v>
      </c>
      <c r="S2396"/>
    </row>
    <row r="2397" spans="1:19" ht="33" x14ac:dyDescent="0.25">
      <c r="A2397" s="5">
        <v>2182</v>
      </c>
      <c r="B2397" s="6">
        <v>2012.798</v>
      </c>
      <c r="C2397" s="12" t="s">
        <v>115</v>
      </c>
      <c r="D2397" s="12" t="s">
        <v>4337</v>
      </c>
      <c r="E2397" s="12" t="s">
        <v>4338</v>
      </c>
      <c r="F2397" s="12" t="s">
        <v>2997</v>
      </c>
      <c r="G2397" s="12" t="s">
        <v>2997</v>
      </c>
      <c r="H2397" s="12" t="s">
        <v>2996</v>
      </c>
      <c r="I2397" s="8" t="s">
        <v>50</v>
      </c>
      <c r="J2397" s="12" t="s">
        <v>51</v>
      </c>
      <c r="K2397" s="12" t="s">
        <v>23</v>
      </c>
      <c r="L2397" s="8" t="str">
        <f t="shared" si="74"/>
        <v>Washington_DC</v>
      </c>
      <c r="M2397" s="9" t="str">
        <f t="shared" si="75"/>
        <v>-77.0319595336914_Multimodal</v>
      </c>
      <c r="N2397" s="12" t="s">
        <v>23</v>
      </c>
      <c r="O2397" s="5"/>
      <c r="P2397" s="5"/>
      <c r="Q2397">
        <f>VLOOKUP($L2397,LocID!$B$2:$I$966, 7, FALSE)</f>
        <v>-77.031959533691406</v>
      </c>
      <c r="S2397"/>
    </row>
    <row r="2398" spans="1:19" ht="33" x14ac:dyDescent="0.25">
      <c r="A2398" s="5">
        <v>2193</v>
      </c>
      <c r="B2398" s="6">
        <v>2014.0042000000001</v>
      </c>
      <c r="C2398" s="8" t="s">
        <v>115</v>
      </c>
      <c r="D2398" s="8" t="s">
        <v>4339</v>
      </c>
      <c r="E2398" s="8" t="s">
        <v>4300</v>
      </c>
      <c r="F2398" s="8" t="s">
        <v>2997</v>
      </c>
      <c r="G2398" s="8" t="s">
        <v>2997</v>
      </c>
      <c r="H2398" s="8" t="s">
        <v>2996</v>
      </c>
      <c r="I2398" s="8" t="s">
        <v>50</v>
      </c>
      <c r="J2398" s="8" t="s">
        <v>51</v>
      </c>
      <c r="K2398" s="8" t="s">
        <v>1096</v>
      </c>
      <c r="L2398" s="8" t="str">
        <f t="shared" si="74"/>
        <v>Washington_DC</v>
      </c>
      <c r="M2398" s="9" t="str">
        <f t="shared" si="75"/>
        <v>-77.0319595336914_Multimodal</v>
      </c>
      <c r="N2398" s="8" t="s">
        <v>23</v>
      </c>
      <c r="O2398" s="5">
        <v>1</v>
      </c>
      <c r="P2398" s="5"/>
      <c r="Q2398">
        <f>VLOOKUP($L2398,LocID!$B$2:$I$966, 7, FALSE)</f>
        <v>-77.031959533691406</v>
      </c>
      <c r="S2398"/>
    </row>
    <row r="2399" spans="1:19" ht="33" x14ac:dyDescent="0.25">
      <c r="A2399" s="5">
        <v>2265</v>
      </c>
      <c r="B2399" s="6">
        <v>2014.0438999999999</v>
      </c>
      <c r="C2399" s="8" t="s">
        <v>151</v>
      </c>
      <c r="D2399" s="8" t="s">
        <v>4340</v>
      </c>
      <c r="E2399" s="8" t="s">
        <v>4317</v>
      </c>
      <c r="F2399" s="8" t="s">
        <v>2997</v>
      </c>
      <c r="G2399" s="8" t="s">
        <v>2997</v>
      </c>
      <c r="H2399" s="8" t="s">
        <v>2996</v>
      </c>
      <c r="I2399" s="8" t="s">
        <v>50</v>
      </c>
      <c r="J2399" s="8" t="s">
        <v>51</v>
      </c>
      <c r="K2399" s="12" t="s">
        <v>23</v>
      </c>
      <c r="L2399" s="8" t="str">
        <f t="shared" si="74"/>
        <v>Washington_DC</v>
      </c>
      <c r="M2399" s="9" t="str">
        <f t="shared" si="75"/>
        <v>-77.0319595336914_Multimodal</v>
      </c>
      <c r="N2399" s="12" t="s">
        <v>23</v>
      </c>
      <c r="O2399" s="5"/>
      <c r="P2399" s="5"/>
      <c r="Q2399">
        <f>VLOOKUP($L2399,LocID!$B$2:$I$966, 7, FALSE)</f>
        <v>-77.031959533691406</v>
      </c>
      <c r="S2399"/>
    </row>
    <row r="2400" spans="1:19" ht="33" x14ac:dyDescent="0.25">
      <c r="A2400" s="5">
        <v>2341</v>
      </c>
      <c r="B2400" s="6">
        <v>2014.0779</v>
      </c>
      <c r="C2400" s="8" t="s">
        <v>92</v>
      </c>
      <c r="D2400" s="16" t="s">
        <v>4341</v>
      </c>
      <c r="E2400" s="16" t="s">
        <v>4269</v>
      </c>
      <c r="F2400" s="8" t="s">
        <v>2997</v>
      </c>
      <c r="G2400" s="8" t="s">
        <v>2997</v>
      </c>
      <c r="H2400" s="8" t="s">
        <v>2996</v>
      </c>
      <c r="I2400" s="8" t="s">
        <v>50</v>
      </c>
      <c r="J2400" s="8" t="s">
        <v>51</v>
      </c>
      <c r="K2400" s="12" t="s">
        <v>23</v>
      </c>
      <c r="L2400" s="8" t="str">
        <f t="shared" si="74"/>
        <v>Washington_DC</v>
      </c>
      <c r="M2400" s="9" t="str">
        <f t="shared" si="75"/>
        <v>-77.0319595336914_Multimodal</v>
      </c>
      <c r="N2400" s="12" t="s">
        <v>23</v>
      </c>
      <c r="O2400" s="5"/>
      <c r="P2400" s="5"/>
      <c r="Q2400">
        <f>VLOOKUP($L2400,LocID!$B$2:$I$966, 7, FALSE)</f>
        <v>-77.031959533691406</v>
      </c>
      <c r="S2400"/>
    </row>
    <row r="2401" spans="1:19" ht="33" x14ac:dyDescent="0.25">
      <c r="A2401" s="5">
        <v>2380</v>
      </c>
      <c r="B2401" s="6">
        <v>2014.0489</v>
      </c>
      <c r="C2401" s="8" t="s">
        <v>92</v>
      </c>
      <c r="D2401" s="8" t="s">
        <v>4342</v>
      </c>
      <c r="E2401" s="8" t="s">
        <v>4343</v>
      </c>
      <c r="F2401" s="8" t="s">
        <v>2997</v>
      </c>
      <c r="G2401" s="8" t="s">
        <v>2997</v>
      </c>
      <c r="H2401" s="8" t="s">
        <v>2996</v>
      </c>
      <c r="I2401" s="8" t="s">
        <v>50</v>
      </c>
      <c r="J2401" s="8" t="s">
        <v>51</v>
      </c>
      <c r="K2401" s="12" t="s">
        <v>23</v>
      </c>
      <c r="L2401" s="8" t="str">
        <f t="shared" si="74"/>
        <v>Washington_DC</v>
      </c>
      <c r="M2401" s="9" t="str">
        <f t="shared" si="75"/>
        <v>-77.0319595336914_Multimodal</v>
      </c>
      <c r="N2401" s="12" t="s">
        <v>23</v>
      </c>
      <c r="O2401" s="5"/>
      <c r="P2401" s="5"/>
      <c r="Q2401">
        <f>VLOOKUP($L2401,LocID!$B$2:$I$966, 7, FALSE)</f>
        <v>-77.031959533691406</v>
      </c>
      <c r="S2401"/>
    </row>
    <row r="2402" spans="1:19" ht="22.5" x14ac:dyDescent="0.25">
      <c r="A2402" s="5">
        <v>2398</v>
      </c>
      <c r="B2402" s="6">
        <v>2014.0469000000001</v>
      </c>
      <c r="C2402" s="8" t="s">
        <v>92</v>
      </c>
      <c r="D2402" s="8" t="s">
        <v>4344</v>
      </c>
      <c r="E2402" s="8" t="s">
        <v>4247</v>
      </c>
      <c r="F2402" s="8" t="s">
        <v>2997</v>
      </c>
      <c r="G2402" s="8" t="s">
        <v>2997</v>
      </c>
      <c r="H2402" s="8" t="s">
        <v>2996</v>
      </c>
      <c r="I2402" s="8" t="s">
        <v>50</v>
      </c>
      <c r="J2402" s="8" t="s">
        <v>51</v>
      </c>
      <c r="K2402" s="12" t="s">
        <v>188</v>
      </c>
      <c r="L2402" s="8" t="str">
        <f t="shared" si="74"/>
        <v>Washington_DC</v>
      </c>
      <c r="M2402" s="9" t="str">
        <f t="shared" si="75"/>
        <v>-77.0319595336914_Design and Engineering</v>
      </c>
      <c r="N2402" s="12" t="s">
        <v>188</v>
      </c>
      <c r="O2402" s="5"/>
      <c r="P2402" s="5"/>
      <c r="Q2402">
        <f>VLOOKUP($L2402,LocID!$B$2:$I$966, 7, FALSE)</f>
        <v>-77.031959533691406</v>
      </c>
      <c r="S2402"/>
    </row>
    <row r="2403" spans="1:19" x14ac:dyDescent="0.25">
      <c r="A2403" s="5">
        <v>2401</v>
      </c>
      <c r="B2403" s="6">
        <v>2014.0413000000001</v>
      </c>
      <c r="C2403" s="8" t="s">
        <v>92</v>
      </c>
      <c r="D2403" s="8" t="s">
        <v>4345</v>
      </c>
      <c r="E2403" s="8" t="s">
        <v>4247</v>
      </c>
      <c r="F2403" s="8" t="s">
        <v>2997</v>
      </c>
      <c r="G2403" s="8" t="s">
        <v>2997</v>
      </c>
      <c r="H2403" s="8" t="s">
        <v>2996</v>
      </c>
      <c r="I2403" s="8" t="s">
        <v>50</v>
      </c>
      <c r="J2403" s="8" t="s">
        <v>51</v>
      </c>
      <c r="K2403" s="12" t="s">
        <v>98</v>
      </c>
      <c r="L2403" s="8" t="str">
        <f t="shared" si="74"/>
        <v>Washington_DC</v>
      </c>
      <c r="M2403" s="9" t="str">
        <f t="shared" si="75"/>
        <v>-77.0319595336914_PACT</v>
      </c>
      <c r="N2403" s="12" t="s">
        <v>98</v>
      </c>
      <c r="O2403" s="5"/>
      <c r="P2403" s="5"/>
      <c r="Q2403">
        <f>VLOOKUP($L2403,LocID!$B$2:$I$966, 7, FALSE)</f>
        <v>-77.031959533691406</v>
      </c>
      <c r="S2403"/>
    </row>
    <row r="2404" spans="1:19" ht="33" x14ac:dyDescent="0.25">
      <c r="A2404" s="5">
        <v>2542</v>
      </c>
      <c r="B2404" s="6">
        <v>2014.0927999999999</v>
      </c>
      <c r="C2404" s="8" t="s">
        <v>173</v>
      </c>
      <c r="D2404" s="16" t="s">
        <v>4346</v>
      </c>
      <c r="E2404" s="16" t="s">
        <v>4252</v>
      </c>
      <c r="F2404" s="8" t="s">
        <v>2997</v>
      </c>
      <c r="G2404" s="8" t="s">
        <v>2997</v>
      </c>
      <c r="H2404" s="8" t="s">
        <v>2996</v>
      </c>
      <c r="I2404" s="8" t="s">
        <v>50</v>
      </c>
      <c r="J2404" s="8" t="s">
        <v>51</v>
      </c>
      <c r="K2404" s="12" t="s">
        <v>26</v>
      </c>
      <c r="L2404" s="8" t="str">
        <f t="shared" si="74"/>
        <v>Washington_DC</v>
      </c>
      <c r="M2404" s="9" t="str">
        <f t="shared" si="75"/>
        <v>-77.0319595336914_Parking and TDM</v>
      </c>
      <c r="N2404" s="12" t="s">
        <v>26</v>
      </c>
      <c r="O2404" s="5"/>
      <c r="P2404" s="5"/>
      <c r="Q2404">
        <f>VLOOKUP($L2404,LocID!$B$2:$I$966, 7, FALSE)</f>
        <v>-77.031959533691406</v>
      </c>
      <c r="S2404"/>
    </row>
    <row r="2405" spans="1:19" ht="33" x14ac:dyDescent="0.25">
      <c r="A2405" s="5">
        <v>2561</v>
      </c>
      <c r="B2405" s="6">
        <v>2014.0688</v>
      </c>
      <c r="C2405" s="8" t="s">
        <v>173</v>
      </c>
      <c r="D2405" s="8" t="s">
        <v>4347</v>
      </c>
      <c r="E2405" s="8" t="s">
        <v>4259</v>
      </c>
      <c r="F2405" s="8" t="s">
        <v>2997</v>
      </c>
      <c r="G2405" s="8" t="s">
        <v>2997</v>
      </c>
      <c r="H2405" s="8" t="s">
        <v>2996</v>
      </c>
      <c r="I2405" s="8" t="s">
        <v>50</v>
      </c>
      <c r="J2405" s="8" t="s">
        <v>51</v>
      </c>
      <c r="K2405" s="12" t="s">
        <v>23</v>
      </c>
      <c r="L2405" s="8" t="str">
        <f t="shared" si="74"/>
        <v>Washington_DC</v>
      </c>
      <c r="M2405" s="9" t="str">
        <f t="shared" si="75"/>
        <v>-77.0319595336914_Multimodal</v>
      </c>
      <c r="N2405" s="12" t="s">
        <v>23</v>
      </c>
      <c r="O2405" s="5"/>
      <c r="P2405" s="5"/>
      <c r="Q2405">
        <f>VLOOKUP($L2405,LocID!$B$2:$I$966, 7, FALSE)</f>
        <v>-77.031959533691406</v>
      </c>
      <c r="S2405"/>
    </row>
    <row r="2406" spans="1:19" ht="33" x14ac:dyDescent="0.25">
      <c r="A2406" s="5">
        <v>2608</v>
      </c>
      <c r="B2406" s="6">
        <v>2014.1459</v>
      </c>
      <c r="C2406" s="8" t="s">
        <v>309</v>
      </c>
      <c r="D2406" s="28" t="s">
        <v>4348</v>
      </c>
      <c r="E2406" s="28" t="s">
        <v>4317</v>
      </c>
      <c r="F2406" s="8" t="s">
        <v>2997</v>
      </c>
      <c r="G2406" s="8" t="s">
        <v>2997</v>
      </c>
      <c r="H2406" s="8" t="s">
        <v>2996</v>
      </c>
      <c r="I2406" s="8" t="s">
        <v>50</v>
      </c>
      <c r="J2406" s="8" t="s">
        <v>51</v>
      </c>
      <c r="K2406" s="19" t="s">
        <v>23</v>
      </c>
      <c r="L2406" s="8" t="str">
        <f t="shared" si="74"/>
        <v>Washington_DC</v>
      </c>
      <c r="M2406" s="9" t="str">
        <f t="shared" si="75"/>
        <v>-77.0319595336914_Multimodal</v>
      </c>
      <c r="N2406" s="19" t="s">
        <v>23</v>
      </c>
      <c r="O2406" s="5"/>
      <c r="P2406" s="5"/>
      <c r="Q2406">
        <f>VLOOKUP($L2406,LocID!$B$2:$I$966, 7, FALSE)</f>
        <v>-77.031959533691406</v>
      </c>
      <c r="S2406"/>
    </row>
    <row r="2407" spans="1:19" ht="33" x14ac:dyDescent="0.25">
      <c r="A2407" s="5">
        <v>203</v>
      </c>
      <c r="B2407" s="6">
        <v>2015.0954999999999</v>
      </c>
      <c r="C2407" s="9" t="s">
        <v>138</v>
      </c>
      <c r="D2407" s="17" t="s">
        <v>4349</v>
      </c>
      <c r="E2407" s="17" t="s">
        <v>4328</v>
      </c>
      <c r="F2407" s="9" t="s">
        <v>2997</v>
      </c>
      <c r="G2407" s="9" t="s">
        <v>2997</v>
      </c>
      <c r="H2407" s="9" t="s">
        <v>2996</v>
      </c>
      <c r="I2407" s="8" t="s">
        <v>50</v>
      </c>
      <c r="J2407" s="9" t="s">
        <v>51</v>
      </c>
      <c r="K2407" s="9" t="s">
        <v>26</v>
      </c>
      <c r="L2407" s="8" t="str">
        <f t="shared" si="74"/>
        <v>Washington_DC</v>
      </c>
      <c r="M2407" s="9" t="str">
        <f t="shared" si="75"/>
        <v>-77.0319595336914_Parking and TDM</v>
      </c>
      <c r="N2407" s="9" t="s">
        <v>26</v>
      </c>
      <c r="O2407" s="5"/>
      <c r="P2407" s="5"/>
      <c r="Q2407">
        <f>VLOOKUP($L2407,LocID!$B$2:$I$966, 7, FALSE)</f>
        <v>-77.031959533691406</v>
      </c>
      <c r="S2407"/>
    </row>
    <row r="2408" spans="1:19" ht="33" x14ac:dyDescent="0.25">
      <c r="A2408" s="5">
        <v>226</v>
      </c>
      <c r="B2408" s="6">
        <v>2015.0974000000001</v>
      </c>
      <c r="C2408" s="9" t="s">
        <v>138</v>
      </c>
      <c r="D2408" s="17" t="s">
        <v>4350</v>
      </c>
      <c r="E2408" s="17" t="s">
        <v>4351</v>
      </c>
      <c r="F2408" s="9" t="s">
        <v>2997</v>
      </c>
      <c r="G2408" s="9" t="s">
        <v>2997</v>
      </c>
      <c r="H2408" s="9" t="s">
        <v>2996</v>
      </c>
      <c r="I2408" s="8" t="s">
        <v>50</v>
      </c>
      <c r="J2408" s="9" t="s">
        <v>51</v>
      </c>
      <c r="K2408" s="9" t="s">
        <v>26</v>
      </c>
      <c r="L2408" s="8" t="str">
        <f t="shared" si="74"/>
        <v>Washington_DC</v>
      </c>
      <c r="M2408" s="9" t="str">
        <f t="shared" si="75"/>
        <v>-77.0319595336914_Parking and TDM</v>
      </c>
      <c r="N2408" s="9" t="s">
        <v>26</v>
      </c>
      <c r="O2408" s="5"/>
      <c r="P2408" s="5"/>
      <c r="Q2408">
        <f>VLOOKUP($L2408,LocID!$B$2:$I$966, 7, FALSE)</f>
        <v>-77.031959533691406</v>
      </c>
      <c r="S2408"/>
    </row>
    <row r="2409" spans="1:19" ht="33" x14ac:dyDescent="0.25">
      <c r="A2409" s="5">
        <v>245</v>
      </c>
      <c r="B2409" s="6">
        <v>2015.1123</v>
      </c>
      <c r="C2409" s="9" t="s">
        <v>138</v>
      </c>
      <c r="D2409" s="17" t="s">
        <v>4352</v>
      </c>
      <c r="E2409" s="17" t="s">
        <v>4238</v>
      </c>
      <c r="F2409" s="9" t="s">
        <v>2997</v>
      </c>
      <c r="G2409" s="9" t="s">
        <v>2997</v>
      </c>
      <c r="H2409" s="9" t="s">
        <v>2996</v>
      </c>
      <c r="I2409" s="8" t="s">
        <v>50</v>
      </c>
      <c r="J2409" s="9" t="s">
        <v>51</v>
      </c>
      <c r="K2409" s="9" t="s">
        <v>23</v>
      </c>
      <c r="L2409" s="8" t="str">
        <f t="shared" si="74"/>
        <v>Washington_DC</v>
      </c>
      <c r="M2409" s="9" t="str">
        <f t="shared" si="75"/>
        <v>-77.0319595336914_Multimodal</v>
      </c>
      <c r="N2409" s="9" t="s">
        <v>23</v>
      </c>
      <c r="O2409" s="5"/>
      <c r="P2409" s="5"/>
      <c r="Q2409">
        <f>VLOOKUP($L2409,LocID!$B$2:$I$966, 7, FALSE)</f>
        <v>-77.031959533691406</v>
      </c>
      <c r="S2409"/>
    </row>
    <row r="2410" spans="1:19" ht="33" x14ac:dyDescent="0.25">
      <c r="A2410" s="5">
        <v>266</v>
      </c>
      <c r="B2410" s="6">
        <v>2015.1195</v>
      </c>
      <c r="C2410" s="9" t="s">
        <v>138</v>
      </c>
      <c r="D2410" s="17" t="s">
        <v>4353</v>
      </c>
      <c r="E2410" s="17" t="s">
        <v>1347</v>
      </c>
      <c r="F2410" s="9" t="s">
        <v>2997</v>
      </c>
      <c r="G2410" s="9" t="s">
        <v>2997</v>
      </c>
      <c r="H2410" s="9" t="s">
        <v>2996</v>
      </c>
      <c r="I2410" s="8" t="s">
        <v>50</v>
      </c>
      <c r="J2410" s="9" t="s">
        <v>51</v>
      </c>
      <c r="K2410" s="9" t="s">
        <v>26</v>
      </c>
      <c r="L2410" s="8" t="str">
        <f t="shared" si="74"/>
        <v>Washington_DC</v>
      </c>
      <c r="M2410" s="9" t="str">
        <f t="shared" si="75"/>
        <v>-77.0319595336914_Parking and TDM</v>
      </c>
      <c r="N2410" s="9" t="s">
        <v>26</v>
      </c>
      <c r="O2410" s="5"/>
      <c r="P2410" s="5"/>
      <c r="Q2410">
        <f>VLOOKUP($L2410,LocID!$B$2:$I$966, 7, FALSE)</f>
        <v>-77.031959533691406</v>
      </c>
      <c r="S2410"/>
    </row>
    <row r="2411" spans="1:19" ht="33" x14ac:dyDescent="0.25">
      <c r="A2411" s="5">
        <v>290</v>
      </c>
      <c r="B2411" s="6">
        <v>2015.1349</v>
      </c>
      <c r="C2411" s="9" t="s">
        <v>138</v>
      </c>
      <c r="D2411" s="17" t="s">
        <v>4354</v>
      </c>
      <c r="E2411" s="17" t="s">
        <v>4317</v>
      </c>
      <c r="F2411" s="9" t="s">
        <v>2997</v>
      </c>
      <c r="G2411" s="9" t="s">
        <v>2997</v>
      </c>
      <c r="H2411" s="9" t="s">
        <v>2996</v>
      </c>
      <c r="I2411" s="8" t="s">
        <v>50</v>
      </c>
      <c r="J2411" s="9" t="s">
        <v>51</v>
      </c>
      <c r="K2411" s="9" t="s">
        <v>23</v>
      </c>
      <c r="L2411" s="8" t="str">
        <f t="shared" si="74"/>
        <v>Washington_DC</v>
      </c>
      <c r="M2411" s="9" t="str">
        <f t="shared" si="75"/>
        <v>-77.0319595336914_Multimodal</v>
      </c>
      <c r="N2411" s="9" t="s">
        <v>23</v>
      </c>
      <c r="O2411" s="5"/>
      <c r="P2411" s="5"/>
      <c r="Q2411">
        <f>VLOOKUP($L2411,LocID!$B$2:$I$966, 7, FALSE)</f>
        <v>-77.031959533691406</v>
      </c>
      <c r="S2411"/>
    </row>
    <row r="2412" spans="1:19" ht="33" x14ac:dyDescent="0.25">
      <c r="A2412" s="5">
        <v>295</v>
      </c>
      <c r="B2412" s="6">
        <v>2015.1395</v>
      </c>
      <c r="C2412" s="9" t="s">
        <v>138</v>
      </c>
      <c r="D2412" s="17" t="s">
        <v>4355</v>
      </c>
      <c r="E2412" s="17" t="s">
        <v>1347</v>
      </c>
      <c r="F2412" s="9" t="s">
        <v>2997</v>
      </c>
      <c r="G2412" s="9" t="s">
        <v>2997</v>
      </c>
      <c r="H2412" s="9" t="s">
        <v>2996</v>
      </c>
      <c r="I2412" s="8" t="s">
        <v>50</v>
      </c>
      <c r="J2412" s="9" t="s">
        <v>51</v>
      </c>
      <c r="K2412" s="9" t="s">
        <v>23</v>
      </c>
      <c r="L2412" s="8" t="str">
        <f t="shared" si="74"/>
        <v>Washington_DC</v>
      </c>
      <c r="M2412" s="9" t="str">
        <f t="shared" si="75"/>
        <v>-77.0319595336914_Multimodal</v>
      </c>
      <c r="N2412" s="9" t="s">
        <v>23</v>
      </c>
      <c r="O2412" s="5"/>
      <c r="P2412" s="5"/>
      <c r="Q2412">
        <f>VLOOKUP($L2412,LocID!$B$2:$I$966, 7, FALSE)</f>
        <v>-77.031959533691406</v>
      </c>
      <c r="S2412"/>
    </row>
    <row r="2413" spans="1:19" ht="33" x14ac:dyDescent="0.25">
      <c r="A2413" s="5">
        <v>2623</v>
      </c>
      <c r="B2413" s="6">
        <v>2014.106</v>
      </c>
      <c r="C2413" s="8" t="s">
        <v>138</v>
      </c>
      <c r="D2413" s="16" t="s">
        <v>4356</v>
      </c>
      <c r="E2413" s="16" t="s">
        <v>4275</v>
      </c>
      <c r="F2413" s="8" t="s">
        <v>2997</v>
      </c>
      <c r="G2413" s="8" t="s">
        <v>2997</v>
      </c>
      <c r="H2413" s="8" t="s">
        <v>2996</v>
      </c>
      <c r="I2413" s="8" t="s">
        <v>50</v>
      </c>
      <c r="J2413" s="8" t="s">
        <v>51</v>
      </c>
      <c r="K2413" s="19" t="s">
        <v>23</v>
      </c>
      <c r="L2413" s="8" t="str">
        <f t="shared" si="74"/>
        <v>Washington_DC</v>
      </c>
      <c r="M2413" s="9" t="str">
        <f t="shared" si="75"/>
        <v>-77.0319595336914_Multimodal</v>
      </c>
      <c r="N2413" s="19" t="s">
        <v>23</v>
      </c>
      <c r="O2413" s="5"/>
      <c r="P2413" s="5"/>
      <c r="Q2413">
        <f>VLOOKUP($L2413,LocID!$B$2:$I$966, 7, FALSE)</f>
        <v>-77.031959533691406</v>
      </c>
      <c r="S2413"/>
    </row>
    <row r="2414" spans="1:19" ht="33" x14ac:dyDescent="0.25">
      <c r="A2414" s="5">
        <v>1391</v>
      </c>
      <c r="B2414" s="6">
        <v>2011.385</v>
      </c>
      <c r="C2414" s="8" t="s">
        <v>409</v>
      </c>
      <c r="D2414" s="11" t="s">
        <v>4357</v>
      </c>
      <c r="E2414" s="8"/>
      <c r="F2414" s="10" t="s">
        <v>4358</v>
      </c>
      <c r="G2414" s="10" t="s">
        <v>4358</v>
      </c>
      <c r="H2414" s="9" t="s">
        <v>20</v>
      </c>
      <c r="I2414" s="9" t="s">
        <v>740</v>
      </c>
      <c r="J2414" s="8" t="s">
        <v>740</v>
      </c>
      <c r="K2414" s="8" t="s">
        <v>23</v>
      </c>
      <c r="L2414" s="8" t="str">
        <f t="shared" si="74"/>
        <v>Waterloo_Canada</v>
      </c>
      <c r="M2414" s="9" t="str">
        <f t="shared" si="75"/>
        <v>-80.5509033203125_Multimodal</v>
      </c>
      <c r="N2414" s="8" t="s">
        <v>23</v>
      </c>
      <c r="O2414" s="5"/>
      <c r="P2414" s="5"/>
      <c r="Q2414">
        <f>VLOOKUP($L2414,LocID!$B$2:$I$966, 7, FALSE)</f>
        <v>-80.5509033203125</v>
      </c>
      <c r="S2414"/>
    </row>
    <row r="2415" spans="1:19" x14ac:dyDescent="0.25">
      <c r="A2415" s="5">
        <v>1149</v>
      </c>
      <c r="B2415" s="6">
        <v>2011.0440000000001</v>
      </c>
      <c r="C2415" s="8" t="s">
        <v>274</v>
      </c>
      <c r="D2415" s="11" t="s">
        <v>4359</v>
      </c>
      <c r="E2415" s="8" t="s">
        <v>4360</v>
      </c>
      <c r="F2415" s="10" t="s">
        <v>4361</v>
      </c>
      <c r="G2415" s="10" t="s">
        <v>4361</v>
      </c>
      <c r="H2415" s="8" t="s">
        <v>107</v>
      </c>
      <c r="I2415" s="8" t="s">
        <v>50</v>
      </c>
      <c r="J2415" s="8" t="s">
        <v>51</v>
      </c>
      <c r="K2415" s="8" t="s">
        <v>52</v>
      </c>
      <c r="L2415" s="8" t="str">
        <f t="shared" si="74"/>
        <v>Watertown_NY</v>
      </c>
      <c r="M2415" s="9" t="str">
        <f t="shared" si="75"/>
        <v>-75.9131622314453_Transit</v>
      </c>
      <c r="N2415" s="8" t="s">
        <v>52</v>
      </c>
      <c r="O2415" s="5"/>
      <c r="P2415" s="5"/>
      <c r="Q2415">
        <f>VLOOKUP($L2415,LocID!$B$2:$I$966, 7, FALSE)</f>
        <v>-75.913162231445298</v>
      </c>
      <c r="S2415"/>
    </row>
    <row r="2416" spans="1:19" ht="33" x14ac:dyDescent="0.25">
      <c r="A2416" s="5">
        <v>148</v>
      </c>
      <c r="B2416" s="6">
        <v>2015.0737999999999</v>
      </c>
      <c r="C2416" s="9" t="s">
        <v>138</v>
      </c>
      <c r="D2416" s="17" t="s">
        <v>4362</v>
      </c>
      <c r="E2416" s="17" t="s">
        <v>4363</v>
      </c>
      <c r="F2416" s="19" t="s">
        <v>4364</v>
      </c>
      <c r="G2416" s="19" t="s">
        <v>4364</v>
      </c>
      <c r="H2416" s="19" t="s">
        <v>432</v>
      </c>
      <c r="I2416" s="8" t="s">
        <v>50</v>
      </c>
      <c r="J2416" s="19" t="s">
        <v>61</v>
      </c>
      <c r="K2416" s="19" t="s">
        <v>23</v>
      </c>
      <c r="L2416" s="8" t="str">
        <f t="shared" si="74"/>
        <v>Wauwatosa_WI</v>
      </c>
      <c r="M2416" s="9" t="str">
        <f t="shared" si="75"/>
        <v>-88.0084381103515_Multimodal</v>
      </c>
      <c r="N2416" s="19" t="s">
        <v>23</v>
      </c>
      <c r="O2416" s="5"/>
      <c r="P2416" s="5"/>
      <c r="Q2416">
        <f>VLOOKUP($L2416,LocID!$B$2:$I$966, 7, FALSE)</f>
        <v>-88.008438110351506</v>
      </c>
      <c r="S2416"/>
    </row>
    <row r="2417" spans="1:19" x14ac:dyDescent="0.25">
      <c r="A2417" s="5">
        <v>582</v>
      </c>
      <c r="B2417" s="6">
        <v>2007.441</v>
      </c>
      <c r="C2417" s="8" t="s">
        <v>104</v>
      </c>
      <c r="D2417" s="11" t="s">
        <v>4365</v>
      </c>
      <c r="E2417" s="11" t="s">
        <v>4366</v>
      </c>
      <c r="F2417" s="10" t="s">
        <v>4367</v>
      </c>
      <c r="G2417" s="10" t="s">
        <v>4367</v>
      </c>
      <c r="H2417" s="11" t="s">
        <v>76</v>
      </c>
      <c r="I2417" s="8" t="s">
        <v>50</v>
      </c>
      <c r="J2417" s="11" t="s">
        <v>77</v>
      </c>
      <c r="K2417" s="11" t="s">
        <v>52</v>
      </c>
      <c r="L2417" s="8" t="str">
        <f t="shared" si="74"/>
        <v>Weaverville_CA</v>
      </c>
      <c r="M2417" s="9" t="str">
        <f t="shared" si="75"/>
        <v>-122.936698913574_Transit</v>
      </c>
      <c r="N2417" s="11" t="s">
        <v>52</v>
      </c>
      <c r="O2417" s="5"/>
      <c r="P2417" s="5"/>
      <c r="Q2417">
        <f>VLOOKUP($L2417,LocID!$B$2:$I$966, 7, FALSE)</f>
        <v>-122.93669891357401</v>
      </c>
      <c r="S2417"/>
    </row>
    <row r="2418" spans="1:19" ht="33" x14ac:dyDescent="0.25">
      <c r="A2418" s="5">
        <v>752</v>
      </c>
      <c r="B2418" s="6">
        <v>2008.4259999999999</v>
      </c>
      <c r="C2418" s="8" t="s">
        <v>37</v>
      </c>
      <c r="D2418" s="11" t="s">
        <v>4368</v>
      </c>
      <c r="E2418" s="8" t="s">
        <v>4369</v>
      </c>
      <c r="F2418" s="10" t="s">
        <v>4370</v>
      </c>
      <c r="G2418" s="10" t="s">
        <v>4370</v>
      </c>
      <c r="H2418" s="8" t="s">
        <v>49</v>
      </c>
      <c r="I2418" s="8" t="s">
        <v>50</v>
      </c>
      <c r="J2418" s="8" t="s">
        <v>51</v>
      </c>
      <c r="K2418" s="8" t="s">
        <v>72</v>
      </c>
      <c r="L2418" s="8" t="str">
        <f t="shared" si="74"/>
        <v>Wellesley_MA</v>
      </c>
      <c r="M2418" s="9" t="str">
        <f t="shared" si="75"/>
        <v>-71.2897415161132_Multimodal</v>
      </c>
      <c r="N2418" s="8" t="s">
        <v>23</v>
      </c>
      <c r="O2418" s="5">
        <v>1</v>
      </c>
      <c r="P2418" s="5"/>
      <c r="Q2418">
        <f>VLOOKUP($L2418,LocID!$B$2:$I$966, 7, FALSE)</f>
        <v>-71.289741516113196</v>
      </c>
      <c r="S2418"/>
    </row>
    <row r="2419" spans="1:19" x14ac:dyDescent="0.25">
      <c r="A2419" s="5">
        <v>538</v>
      </c>
      <c r="B2419" s="6">
        <v>2008.153</v>
      </c>
      <c r="C2419" s="8" t="s">
        <v>104</v>
      </c>
      <c r="D2419" s="11" t="s">
        <v>4371</v>
      </c>
      <c r="E2419" s="8" t="s">
        <v>4372</v>
      </c>
      <c r="F2419" s="10" t="s">
        <v>4373</v>
      </c>
      <c r="G2419" s="10" t="s">
        <v>4373</v>
      </c>
      <c r="H2419" s="8" t="s">
        <v>107</v>
      </c>
      <c r="I2419" s="8" t="s">
        <v>50</v>
      </c>
      <c r="J2419" s="8" t="s">
        <v>51</v>
      </c>
      <c r="K2419" s="8" t="s">
        <v>52</v>
      </c>
      <c r="L2419" s="8" t="str">
        <f t="shared" si="74"/>
        <v>Wellsville_NY</v>
      </c>
      <c r="M2419" s="9" t="str">
        <f t="shared" si="75"/>
        <v>-77.9591369628906_Transit</v>
      </c>
      <c r="N2419" s="8" t="s">
        <v>52</v>
      </c>
      <c r="O2419" s="5"/>
      <c r="P2419" s="5"/>
      <c r="Q2419">
        <f>VLOOKUP($L2419,LocID!$B$2:$I$966, 7, FALSE)</f>
        <v>-77.959136962890597</v>
      </c>
      <c r="S2419"/>
    </row>
    <row r="2420" spans="1:19" ht="33" x14ac:dyDescent="0.25">
      <c r="A2420" s="5">
        <v>490</v>
      </c>
      <c r="B2420" s="6">
        <v>2007.0409999999999</v>
      </c>
      <c r="C2420" s="8">
        <v>2007</v>
      </c>
      <c r="D2420" s="8" t="s">
        <v>4374</v>
      </c>
      <c r="E2420" s="8" t="s">
        <v>4375</v>
      </c>
      <c r="F2420" s="10" t="s">
        <v>4376</v>
      </c>
      <c r="G2420" s="10" t="s">
        <v>4376</v>
      </c>
      <c r="H2420" s="8" t="s">
        <v>815</v>
      </c>
      <c r="I2420" s="8" t="s">
        <v>50</v>
      </c>
      <c r="J2420" s="10" t="s">
        <v>51</v>
      </c>
      <c r="K2420" s="8" t="s">
        <v>23</v>
      </c>
      <c r="L2420" s="8" t="str">
        <f t="shared" si="74"/>
        <v>West Cape May_NJ</v>
      </c>
      <c r="M2420" s="9" t="str">
        <f t="shared" si="75"/>
        <v>-74.9300689697265_Multimodal</v>
      </c>
      <c r="N2420" s="8" t="s">
        <v>23</v>
      </c>
      <c r="O2420" s="5"/>
      <c r="P2420" s="5"/>
      <c r="Q2420">
        <f>VLOOKUP($L2420,LocID!$B$2:$I$966, 7, FALSE)</f>
        <v>-74.930068969726506</v>
      </c>
      <c r="S2420"/>
    </row>
    <row r="2421" spans="1:19" x14ac:dyDescent="0.25">
      <c r="A2421" s="5">
        <v>2086</v>
      </c>
      <c r="B2421" s="6">
        <v>2012.848</v>
      </c>
      <c r="C2421" s="12" t="s">
        <v>112</v>
      </c>
      <c r="D2421" s="12" t="s">
        <v>4377</v>
      </c>
      <c r="E2421" s="12" t="s">
        <v>4378</v>
      </c>
      <c r="F2421" s="12" t="s">
        <v>4379</v>
      </c>
      <c r="G2421" s="12" t="s">
        <v>4379</v>
      </c>
      <c r="H2421" s="12" t="s">
        <v>76</v>
      </c>
      <c r="I2421" s="8" t="s">
        <v>50</v>
      </c>
      <c r="J2421" s="10" t="s">
        <v>77</v>
      </c>
      <c r="K2421" s="12" t="s">
        <v>52</v>
      </c>
      <c r="L2421" s="8" t="str">
        <f t="shared" si="74"/>
        <v>West Covina_CA</v>
      </c>
      <c r="M2421" s="9" t="str">
        <f t="shared" si="75"/>
        <v>-117.938072204589_Transit</v>
      </c>
      <c r="N2421" s="12" t="s">
        <v>52</v>
      </c>
      <c r="O2421" s="5"/>
      <c r="P2421" s="5"/>
      <c r="Q2421">
        <f>VLOOKUP($L2421,LocID!$B$2:$I$966, 7, FALSE)</f>
        <v>-117.93807220458901</v>
      </c>
      <c r="S2421"/>
    </row>
    <row r="2422" spans="1:19" ht="33" x14ac:dyDescent="0.25">
      <c r="A2422" s="5">
        <v>2432</v>
      </c>
      <c r="B2422" s="6">
        <v>2014.0887</v>
      </c>
      <c r="C2422" s="8" t="s">
        <v>92</v>
      </c>
      <c r="D2422" s="8" t="s">
        <v>4380</v>
      </c>
      <c r="E2422" s="8" t="s">
        <v>4381</v>
      </c>
      <c r="F2422" s="8" t="s">
        <v>4379</v>
      </c>
      <c r="G2422" s="8" t="s">
        <v>4379</v>
      </c>
      <c r="H2422" s="8" t="s">
        <v>76</v>
      </c>
      <c r="I2422" s="8" t="s">
        <v>50</v>
      </c>
      <c r="J2422" s="8" t="s">
        <v>77</v>
      </c>
      <c r="K2422" s="12" t="s">
        <v>23</v>
      </c>
      <c r="L2422" s="8" t="str">
        <f t="shared" si="74"/>
        <v>West Covina_CA</v>
      </c>
      <c r="M2422" s="9" t="str">
        <f t="shared" si="75"/>
        <v>-117.938072204589_Multimodal</v>
      </c>
      <c r="N2422" s="12" t="s">
        <v>23</v>
      </c>
      <c r="O2422" s="5"/>
      <c r="P2422" s="5"/>
      <c r="Q2422">
        <f>VLOOKUP($L2422,LocID!$B$2:$I$966, 7, FALSE)</f>
        <v>-117.93807220458901</v>
      </c>
      <c r="S2422"/>
    </row>
    <row r="2423" spans="1:19" ht="33" x14ac:dyDescent="0.25">
      <c r="A2423" s="5">
        <v>2592</v>
      </c>
      <c r="B2423" s="6">
        <v>2015.0197000000001</v>
      </c>
      <c r="C2423" s="8" t="s">
        <v>306</v>
      </c>
      <c r="D2423" s="16" t="s">
        <v>4382</v>
      </c>
      <c r="E2423" s="16" t="s">
        <v>4381</v>
      </c>
      <c r="F2423" s="8" t="s">
        <v>4379</v>
      </c>
      <c r="G2423" s="8" t="s">
        <v>4379</v>
      </c>
      <c r="H2423" s="8" t="s">
        <v>76</v>
      </c>
      <c r="I2423" s="8" t="s">
        <v>50</v>
      </c>
      <c r="J2423" s="8" t="s">
        <v>77</v>
      </c>
      <c r="K2423" s="19" t="s">
        <v>23</v>
      </c>
      <c r="L2423" s="8" t="str">
        <f t="shared" si="74"/>
        <v>West Covina_CA</v>
      </c>
      <c r="M2423" s="9" t="str">
        <f t="shared" si="75"/>
        <v>-117.938072204589_Multimodal</v>
      </c>
      <c r="N2423" s="19" t="s">
        <v>23</v>
      </c>
      <c r="O2423" s="5"/>
      <c r="P2423" s="5"/>
      <c r="Q2423">
        <f>VLOOKUP($L2423,LocID!$B$2:$I$966, 7, FALSE)</f>
        <v>-117.93807220458901</v>
      </c>
      <c r="S2423"/>
    </row>
    <row r="2424" spans="1:19" ht="33" x14ac:dyDescent="0.25">
      <c r="A2424" s="5">
        <v>1540</v>
      </c>
      <c r="B2424" s="6">
        <v>2012.02</v>
      </c>
      <c r="C2424" s="8" t="s">
        <v>147</v>
      </c>
      <c r="D2424" s="8" t="s">
        <v>4383</v>
      </c>
      <c r="E2424" s="8" t="s">
        <v>4384</v>
      </c>
      <c r="F2424" s="10" t="s">
        <v>4385</v>
      </c>
      <c r="G2424" s="10" t="s">
        <v>4385</v>
      </c>
      <c r="H2424" s="8" t="s">
        <v>874</v>
      </c>
      <c r="I2424" s="8" t="s">
        <v>50</v>
      </c>
      <c r="J2424" s="8" t="s">
        <v>51</v>
      </c>
      <c r="K2424" s="8" t="s">
        <v>26</v>
      </c>
      <c r="L2424" s="8" t="str">
        <f t="shared" si="74"/>
        <v>West Hartford_CT</v>
      </c>
      <c r="M2424" s="9" t="str">
        <f t="shared" si="75"/>
        <v>-72.7444305419921_Parking and tdm</v>
      </c>
      <c r="N2424" s="8" t="s">
        <v>428</v>
      </c>
      <c r="O2424" s="5"/>
      <c r="P2424" s="5"/>
      <c r="Q2424">
        <f>VLOOKUP($L2424,LocID!$B$2:$I$966, 7, FALSE)</f>
        <v>-72.744430541992102</v>
      </c>
      <c r="S2424"/>
    </row>
    <row r="2425" spans="1:19" ht="33" x14ac:dyDescent="0.25">
      <c r="A2425" s="5">
        <v>2245</v>
      </c>
      <c r="B2425" s="6">
        <v>2013.0712000000001</v>
      </c>
      <c r="C2425" s="8" t="s">
        <v>115</v>
      </c>
      <c r="D2425" s="8" t="s">
        <v>4386</v>
      </c>
      <c r="E2425" s="8" t="s">
        <v>4387</v>
      </c>
      <c r="F2425" s="8" t="s">
        <v>4388</v>
      </c>
      <c r="G2425" s="8" t="s">
        <v>4388</v>
      </c>
      <c r="H2425" s="8" t="s">
        <v>874</v>
      </c>
      <c r="I2425" s="8" t="s">
        <v>50</v>
      </c>
      <c r="J2425" s="8" t="s">
        <v>51</v>
      </c>
      <c r="K2425" s="12" t="s">
        <v>23</v>
      </c>
      <c r="L2425" s="8" t="str">
        <f t="shared" si="74"/>
        <v>West Haven_CT</v>
      </c>
      <c r="M2425" s="9" t="str">
        <f t="shared" si="75"/>
        <v>-72.9499816894531_Multimodal</v>
      </c>
      <c r="N2425" s="12" t="s">
        <v>23</v>
      </c>
      <c r="O2425" s="5"/>
      <c r="P2425" s="5"/>
      <c r="Q2425">
        <f>VLOOKUP($L2425,LocID!$B$2:$I$966, 7, FALSE)</f>
        <v>-72.949981689453097</v>
      </c>
      <c r="S2425"/>
    </row>
    <row r="2426" spans="1:19" ht="33" x14ac:dyDescent="0.25">
      <c r="A2426" s="5">
        <v>491</v>
      </c>
      <c r="B2426" s="13">
        <v>2007.183</v>
      </c>
      <c r="C2426" s="10">
        <v>2007</v>
      </c>
      <c r="D2426" s="10" t="s">
        <v>4389</v>
      </c>
      <c r="E2426" s="10" t="s">
        <v>4390</v>
      </c>
      <c r="F2426" s="10" t="s">
        <v>4391</v>
      </c>
      <c r="G2426" s="10" t="s">
        <v>4391</v>
      </c>
      <c r="H2426" s="10" t="s">
        <v>76</v>
      </c>
      <c r="I2426" s="8" t="s">
        <v>50</v>
      </c>
      <c r="J2426" s="10" t="s">
        <v>77</v>
      </c>
      <c r="K2426" s="10" t="s">
        <v>26</v>
      </c>
      <c r="L2426" s="8" t="str">
        <f t="shared" si="74"/>
        <v>West Hollywood_CA</v>
      </c>
      <c r="M2426" s="9" t="str">
        <f t="shared" si="75"/>
        <v>-118.370933532714_Parking and TDM</v>
      </c>
      <c r="N2426" s="10" t="s">
        <v>26</v>
      </c>
      <c r="O2426" s="5"/>
      <c r="P2426" s="5"/>
      <c r="Q2426">
        <f>VLOOKUP($L2426,LocID!$B$2:$I$966, 7, FALSE)</f>
        <v>-118.37093353271401</v>
      </c>
      <c r="S2426"/>
    </row>
    <row r="2427" spans="1:19" ht="33" x14ac:dyDescent="0.25">
      <c r="A2427" s="5">
        <v>933</v>
      </c>
      <c r="B2427" s="6">
        <v>2009.6189999999999</v>
      </c>
      <c r="C2427" s="8" t="s">
        <v>56</v>
      </c>
      <c r="D2427" s="11" t="s">
        <v>4392</v>
      </c>
      <c r="E2427" s="8" t="s">
        <v>4393</v>
      </c>
      <c r="F2427" s="10" t="s">
        <v>4391</v>
      </c>
      <c r="G2427" s="10" t="s">
        <v>4391</v>
      </c>
      <c r="H2427" s="8" t="s">
        <v>76</v>
      </c>
      <c r="I2427" s="8" t="s">
        <v>50</v>
      </c>
      <c r="J2427" s="8" t="s">
        <v>77</v>
      </c>
      <c r="K2427" s="8" t="s">
        <v>23</v>
      </c>
      <c r="L2427" s="8" t="str">
        <f t="shared" si="74"/>
        <v>West Hollywood_CA</v>
      </c>
      <c r="M2427" s="9" t="str">
        <f t="shared" si="75"/>
        <v>-118.370933532714_Multimodal</v>
      </c>
      <c r="N2427" s="8" t="s">
        <v>23</v>
      </c>
      <c r="O2427" s="5"/>
      <c r="P2427" s="5"/>
      <c r="Q2427">
        <f>VLOOKUP($L2427,LocID!$B$2:$I$966, 7, FALSE)</f>
        <v>-118.37093353271401</v>
      </c>
      <c r="S2427"/>
    </row>
    <row r="2428" spans="1:19" ht="33" x14ac:dyDescent="0.25">
      <c r="A2428" s="5">
        <v>2560</v>
      </c>
      <c r="B2428" s="6">
        <v>2014.1114</v>
      </c>
      <c r="C2428" s="8" t="s">
        <v>173</v>
      </c>
      <c r="D2428" s="16" t="s">
        <v>4394</v>
      </c>
      <c r="E2428" s="16" t="s">
        <v>4393</v>
      </c>
      <c r="F2428" s="8" t="s">
        <v>4391</v>
      </c>
      <c r="G2428" s="8" t="s">
        <v>4391</v>
      </c>
      <c r="H2428" s="8" t="s">
        <v>76</v>
      </c>
      <c r="I2428" s="8" t="s">
        <v>50</v>
      </c>
      <c r="J2428" s="8" t="s">
        <v>77</v>
      </c>
      <c r="K2428" s="12" t="s">
        <v>23</v>
      </c>
      <c r="L2428" s="8" t="str">
        <f t="shared" si="74"/>
        <v>West Hollywood_CA</v>
      </c>
      <c r="M2428" s="9" t="str">
        <f t="shared" si="75"/>
        <v>-118.370933532714_Multimodal</v>
      </c>
      <c r="N2428" s="12" t="s">
        <v>23</v>
      </c>
      <c r="O2428" s="5"/>
      <c r="P2428" s="5"/>
      <c r="Q2428">
        <f>VLOOKUP($L2428,LocID!$B$2:$I$966, 7, FALSE)</f>
        <v>-118.37093353271401</v>
      </c>
      <c r="S2428"/>
    </row>
    <row r="2429" spans="1:19" x14ac:dyDescent="0.25">
      <c r="A2429" s="5">
        <v>170</v>
      </c>
      <c r="B2429" s="6">
        <v>2015.0664999999999</v>
      </c>
      <c r="C2429" s="9" t="s">
        <v>138</v>
      </c>
      <c r="D2429" s="19" t="s">
        <v>4395</v>
      </c>
      <c r="E2429" s="19" t="s">
        <v>4390</v>
      </c>
      <c r="F2429" s="19" t="s">
        <v>4391</v>
      </c>
      <c r="G2429" s="19" t="s">
        <v>4391</v>
      </c>
      <c r="H2429" s="19" t="s">
        <v>76</v>
      </c>
      <c r="I2429" s="8" t="s">
        <v>50</v>
      </c>
      <c r="J2429" s="8" t="s">
        <v>77</v>
      </c>
      <c r="K2429" s="19" t="s">
        <v>98</v>
      </c>
      <c r="L2429" s="8" t="str">
        <f t="shared" si="74"/>
        <v>West Hollywood_CA</v>
      </c>
      <c r="M2429" s="9" t="str">
        <f t="shared" si="75"/>
        <v>-118.370933532714_PACT</v>
      </c>
      <c r="N2429" s="19" t="s">
        <v>98</v>
      </c>
      <c r="O2429" s="5"/>
      <c r="P2429" s="5"/>
      <c r="Q2429">
        <f>VLOOKUP($L2429,LocID!$B$2:$I$966, 7, FALSE)</f>
        <v>-118.37093353271401</v>
      </c>
      <c r="S2429"/>
    </row>
    <row r="2430" spans="1:19" ht="33" x14ac:dyDescent="0.25">
      <c r="A2430" s="5">
        <v>2060</v>
      </c>
      <c r="B2430" s="6">
        <v>2013.1084000000001</v>
      </c>
      <c r="C2430" s="8" t="s">
        <v>112</v>
      </c>
      <c r="D2430" s="8" t="s">
        <v>4396</v>
      </c>
      <c r="E2430" s="8" t="s">
        <v>4397</v>
      </c>
      <c r="F2430" s="8" t="s">
        <v>4398</v>
      </c>
      <c r="G2430" s="8" t="s">
        <v>4398</v>
      </c>
      <c r="H2430" s="8" t="s">
        <v>122</v>
      </c>
      <c r="I2430" s="8" t="s">
        <v>50</v>
      </c>
      <c r="J2430" s="8" t="s">
        <v>123</v>
      </c>
      <c r="K2430" s="12" t="s">
        <v>23</v>
      </c>
      <c r="L2430" s="8" t="str">
        <f t="shared" si="74"/>
        <v>West Linn_OR</v>
      </c>
      <c r="M2430" s="9" t="str">
        <f t="shared" si="75"/>
        <v>-122.647850036621_Multimodal</v>
      </c>
      <c r="N2430" s="12" t="s">
        <v>23</v>
      </c>
      <c r="O2430" s="5"/>
      <c r="P2430" s="5"/>
      <c r="Q2430">
        <f>VLOOKUP($L2430,LocID!$B$2:$I$966, 7, FALSE)</f>
        <v>-122.64785003662099</v>
      </c>
      <c r="S2430"/>
    </row>
    <row r="2431" spans="1:19" x14ac:dyDescent="0.25">
      <c r="A2431" s="5">
        <v>649</v>
      </c>
      <c r="B2431" s="6">
        <v>2008.2639999999999</v>
      </c>
      <c r="C2431" s="8" t="s">
        <v>29</v>
      </c>
      <c r="D2431" s="11" t="s">
        <v>4399</v>
      </c>
      <c r="E2431" s="8" t="s">
        <v>4400</v>
      </c>
      <c r="F2431" s="10" t="s">
        <v>4401</v>
      </c>
      <c r="G2431" s="10" t="s">
        <v>4401</v>
      </c>
      <c r="H2431" s="8" t="s">
        <v>183</v>
      </c>
      <c r="I2431" s="8" t="s">
        <v>50</v>
      </c>
      <c r="J2431" s="10" t="s">
        <v>61</v>
      </c>
      <c r="K2431" s="8" t="s">
        <v>52</v>
      </c>
      <c r="L2431" s="8" t="str">
        <f t="shared" si="74"/>
        <v>West Olive_MI</v>
      </c>
      <c r="M2431" s="9" t="str">
        <f t="shared" si="75"/>
        <v>-86.1488494873046_Transit</v>
      </c>
      <c r="N2431" s="8" t="s">
        <v>52</v>
      </c>
      <c r="O2431" s="5"/>
      <c r="P2431" s="5"/>
      <c r="Q2431">
        <f>VLOOKUP($L2431,LocID!$B$2:$I$966, 7, FALSE)</f>
        <v>-86.148849487304602</v>
      </c>
      <c r="S2431"/>
    </row>
    <row r="2432" spans="1:19" x14ac:dyDescent="0.25">
      <c r="A2432" s="5">
        <v>2124</v>
      </c>
      <c r="B2432" s="6">
        <v>2013.1035999999999</v>
      </c>
      <c r="C2432" s="8" t="s">
        <v>112</v>
      </c>
      <c r="D2432" s="8" t="s">
        <v>4402</v>
      </c>
      <c r="E2432" s="8" t="s">
        <v>4403</v>
      </c>
      <c r="F2432" s="8" t="s">
        <v>4404</v>
      </c>
      <c r="G2432" s="8" t="s">
        <v>4404</v>
      </c>
      <c r="H2432" s="8" t="s">
        <v>165</v>
      </c>
      <c r="I2432" s="8" t="s">
        <v>50</v>
      </c>
      <c r="J2432" s="8" t="s">
        <v>161</v>
      </c>
      <c r="K2432" s="12" t="s">
        <v>98</v>
      </c>
      <c r="L2432" s="8" t="str">
        <f t="shared" si="74"/>
        <v>West Palm Beach_FL</v>
      </c>
      <c r="M2432" s="9" t="str">
        <f t="shared" si="75"/>
        <v>-80.0531921386718_PACT</v>
      </c>
      <c r="N2432" s="12" t="s">
        <v>98</v>
      </c>
      <c r="O2432" s="5"/>
      <c r="P2432" s="5"/>
      <c r="Q2432">
        <f>VLOOKUP($L2432,LocID!$B$2:$I$966, 7, FALSE)</f>
        <v>-80.053192138671804</v>
      </c>
      <c r="S2432"/>
    </row>
    <row r="2433" spans="1:19" x14ac:dyDescent="0.25">
      <c r="A2433" s="5">
        <v>2503</v>
      </c>
      <c r="B2433" s="6">
        <v>2014.1135999999999</v>
      </c>
      <c r="C2433" s="19" t="s">
        <v>173</v>
      </c>
      <c r="D2433" s="17" t="s">
        <v>4405</v>
      </c>
      <c r="E2433" s="17" t="s">
        <v>4403</v>
      </c>
      <c r="F2433" s="19" t="s">
        <v>4404</v>
      </c>
      <c r="G2433" s="19" t="s">
        <v>4404</v>
      </c>
      <c r="H2433" s="19" t="s">
        <v>165</v>
      </c>
      <c r="I2433" s="8" t="s">
        <v>50</v>
      </c>
      <c r="J2433" s="19" t="s">
        <v>161</v>
      </c>
      <c r="K2433" s="12" t="s">
        <v>52</v>
      </c>
      <c r="L2433" s="8" t="str">
        <f t="shared" si="74"/>
        <v>West Palm Beach_FL</v>
      </c>
      <c r="M2433" s="9" t="str">
        <f t="shared" si="75"/>
        <v>-80.0531921386718_Transit</v>
      </c>
      <c r="N2433" s="12" t="s">
        <v>52</v>
      </c>
      <c r="O2433" s="5"/>
      <c r="P2433" s="5"/>
      <c r="Q2433">
        <f>VLOOKUP($L2433,LocID!$B$2:$I$966, 7, FALSE)</f>
        <v>-80.053192138671804</v>
      </c>
      <c r="S2433"/>
    </row>
    <row r="2434" spans="1:19" x14ac:dyDescent="0.25">
      <c r="A2434" s="5">
        <v>165</v>
      </c>
      <c r="B2434" s="6">
        <v>2015.0499</v>
      </c>
      <c r="C2434" s="9" t="s">
        <v>138</v>
      </c>
      <c r="D2434" s="17" t="s">
        <v>4406</v>
      </c>
      <c r="E2434" s="17" t="s">
        <v>4403</v>
      </c>
      <c r="F2434" s="8" t="s">
        <v>4404</v>
      </c>
      <c r="G2434" s="8" t="s">
        <v>4404</v>
      </c>
      <c r="H2434" s="8" t="s">
        <v>165</v>
      </c>
      <c r="I2434" s="8" t="s">
        <v>50</v>
      </c>
      <c r="J2434" s="8" t="s">
        <v>161</v>
      </c>
      <c r="K2434" s="16" t="s">
        <v>52</v>
      </c>
      <c r="L2434" s="8" t="str">
        <f t="shared" ref="L2434:L2471" si="76">IF(H2434="INT", G2434&amp;"_"&amp;I2434,  G2434&amp;"_"&amp;H2434)</f>
        <v>West Palm Beach_FL</v>
      </c>
      <c r="M2434" s="9" t="str">
        <f t="shared" ref="M2434:M2497" si="77">Q2434&amp;"_"&amp;N2434</f>
        <v>-80.0531921386718_Transit</v>
      </c>
      <c r="N2434" s="16" t="s">
        <v>52</v>
      </c>
      <c r="O2434" s="5"/>
      <c r="P2434" s="5"/>
      <c r="Q2434">
        <f>VLOOKUP($L2434,LocID!$B$2:$I$966, 7, FALSE)</f>
        <v>-80.053192138671804</v>
      </c>
      <c r="S2434"/>
    </row>
    <row r="2435" spans="1:19" ht="33" x14ac:dyDescent="0.25">
      <c r="A2435" s="5">
        <v>416</v>
      </c>
      <c r="B2435" s="6">
        <v>2007.1559999999999</v>
      </c>
      <c r="C2435" s="8">
        <v>2007</v>
      </c>
      <c r="D2435" s="8" t="s">
        <v>4407</v>
      </c>
      <c r="E2435" s="8" t="s">
        <v>4408</v>
      </c>
      <c r="F2435" s="10" t="s">
        <v>4409</v>
      </c>
      <c r="G2435" s="10" t="s">
        <v>4409</v>
      </c>
      <c r="H2435" s="8" t="s">
        <v>76</v>
      </c>
      <c r="I2435" s="8" t="s">
        <v>50</v>
      </c>
      <c r="J2435" s="10" t="s">
        <v>77</v>
      </c>
      <c r="K2435" s="8" t="s">
        <v>26</v>
      </c>
      <c r="L2435" s="8" t="str">
        <f t="shared" si="76"/>
        <v>Westlake Village_CA</v>
      </c>
      <c r="M2435" s="9" t="str">
        <f t="shared" si="77"/>
        <v>-118.818862915039_Parking and TDM</v>
      </c>
      <c r="N2435" s="8" t="s">
        <v>26</v>
      </c>
      <c r="O2435" s="5"/>
      <c r="P2435" s="5"/>
      <c r="Q2435">
        <f>VLOOKUP($L2435,LocID!$B$2:$I$966, 7, FALSE)</f>
        <v>-118.81886291503901</v>
      </c>
      <c r="S2435"/>
    </row>
    <row r="2436" spans="1:19" ht="33" x14ac:dyDescent="0.25">
      <c r="A2436" s="5">
        <v>2156</v>
      </c>
      <c r="B2436" s="6">
        <v>2013.0543</v>
      </c>
      <c r="C2436" s="8" t="s">
        <v>112</v>
      </c>
      <c r="D2436" s="8" t="s">
        <v>4410</v>
      </c>
      <c r="E2436" s="8" t="s">
        <v>4411</v>
      </c>
      <c r="F2436" s="8" t="s">
        <v>4410</v>
      </c>
      <c r="G2436" s="8" t="s">
        <v>4410</v>
      </c>
      <c r="H2436" s="8" t="s">
        <v>76</v>
      </c>
      <c r="I2436" s="8" t="s">
        <v>50</v>
      </c>
      <c r="J2436" s="8" t="s">
        <v>77</v>
      </c>
      <c r="K2436" s="12" t="s">
        <v>23</v>
      </c>
      <c r="L2436" s="8" t="str">
        <f t="shared" si="76"/>
        <v>Westminster_CA</v>
      </c>
      <c r="M2436" s="9" t="str">
        <f t="shared" si="77"/>
        <v>-117.986503601074_Multimodal</v>
      </c>
      <c r="N2436" s="12" t="s">
        <v>23</v>
      </c>
      <c r="O2436" s="5"/>
      <c r="P2436" s="5"/>
      <c r="Q2436">
        <f>VLOOKUP($L2436,LocID!$B$2:$I$966, 7, FALSE)</f>
        <v>-117.98650360107401</v>
      </c>
      <c r="S2436"/>
    </row>
    <row r="2437" spans="1:19" ht="22.5" x14ac:dyDescent="0.25">
      <c r="A2437" s="5">
        <v>2112</v>
      </c>
      <c r="B2437" s="6">
        <v>2013.0938000000001</v>
      </c>
      <c r="C2437" s="19" t="s">
        <v>112</v>
      </c>
      <c r="D2437" s="20" t="s">
        <v>4412</v>
      </c>
      <c r="E2437" s="20" t="s">
        <v>4413</v>
      </c>
      <c r="F2437" s="20" t="s">
        <v>4414</v>
      </c>
      <c r="G2437" s="20" t="s">
        <v>4414</v>
      </c>
      <c r="H2437" s="20" t="s">
        <v>1619</v>
      </c>
      <c r="I2437" s="8" t="s">
        <v>50</v>
      </c>
      <c r="J2437" s="20" t="s">
        <v>61</v>
      </c>
      <c r="K2437" s="12" t="s">
        <v>26</v>
      </c>
      <c r="L2437" s="8" t="str">
        <f t="shared" si="76"/>
        <v>Wichita_KS</v>
      </c>
      <c r="M2437" s="9" t="str">
        <f t="shared" si="77"/>
        <v>-97.335578918457_Parking and TDM</v>
      </c>
      <c r="N2437" s="12" t="s">
        <v>26</v>
      </c>
      <c r="O2437" s="5"/>
      <c r="P2437" s="5"/>
      <c r="Q2437">
        <f>VLOOKUP($L2437,LocID!$B$2:$I$966, 7, FALSE)</f>
        <v>-97.335578918457003</v>
      </c>
      <c r="S2437"/>
    </row>
    <row r="2438" spans="1:19" x14ac:dyDescent="0.25">
      <c r="A2438" s="5">
        <v>2475</v>
      </c>
      <c r="B2438" s="6">
        <v>2014.1031</v>
      </c>
      <c r="C2438" s="19" t="s">
        <v>173</v>
      </c>
      <c r="D2438" s="17" t="s">
        <v>4415</v>
      </c>
      <c r="E2438" s="17" t="s">
        <v>4416</v>
      </c>
      <c r="F2438" s="19" t="s">
        <v>4414</v>
      </c>
      <c r="G2438" s="19" t="s">
        <v>4414</v>
      </c>
      <c r="H2438" s="19" t="s">
        <v>1619</v>
      </c>
      <c r="I2438" s="8" t="s">
        <v>50</v>
      </c>
      <c r="J2438" s="19" t="s">
        <v>61</v>
      </c>
      <c r="K2438" s="12" t="s">
        <v>52</v>
      </c>
      <c r="L2438" s="8" t="str">
        <f t="shared" si="76"/>
        <v>Wichita_KS</v>
      </c>
      <c r="M2438" s="9" t="str">
        <f t="shared" si="77"/>
        <v>-97.335578918457_Transit</v>
      </c>
      <c r="N2438" s="12" t="s">
        <v>52</v>
      </c>
      <c r="O2438" s="5"/>
      <c r="P2438" s="5"/>
      <c r="Q2438">
        <f>VLOOKUP($L2438,LocID!$B$2:$I$966, 7, FALSE)</f>
        <v>-97.335578918457003</v>
      </c>
      <c r="S2438"/>
    </row>
    <row r="2439" spans="1:19" x14ac:dyDescent="0.25">
      <c r="A2439" s="5">
        <v>1392</v>
      </c>
      <c r="B2439" s="6">
        <v>2011.4649999999999</v>
      </c>
      <c r="C2439" s="8" t="s">
        <v>409</v>
      </c>
      <c r="D2439" s="11" t="s">
        <v>4417</v>
      </c>
      <c r="E2439" s="8" t="s">
        <v>4418</v>
      </c>
      <c r="F2439" s="10" t="s">
        <v>4419</v>
      </c>
      <c r="G2439" s="10" t="s">
        <v>4419</v>
      </c>
      <c r="H2439" s="8" t="s">
        <v>250</v>
      </c>
      <c r="I2439" s="8" t="s">
        <v>50</v>
      </c>
      <c r="J2439" s="8" t="s">
        <v>161</v>
      </c>
      <c r="K2439" s="8" t="s">
        <v>52</v>
      </c>
      <c r="L2439" s="8" t="str">
        <f t="shared" si="76"/>
        <v>Wilmington_NC</v>
      </c>
      <c r="M2439" s="9" t="str">
        <f t="shared" si="77"/>
        <v>-77.9459915161132_Transit</v>
      </c>
      <c r="N2439" s="8" t="s">
        <v>52</v>
      </c>
      <c r="O2439" s="5"/>
      <c r="P2439" s="5"/>
      <c r="Q2439">
        <f>VLOOKUP($L2439,LocID!$B$2:$I$966, 7, FALSE)</f>
        <v>-77.945991516113196</v>
      </c>
      <c r="S2439"/>
    </row>
    <row r="2440" spans="1:19" ht="33" x14ac:dyDescent="0.25">
      <c r="A2440" s="5">
        <v>1804</v>
      </c>
      <c r="B2440" s="6">
        <v>2013.0272</v>
      </c>
      <c r="C2440" s="12" t="s">
        <v>62</v>
      </c>
      <c r="D2440" s="12" t="s">
        <v>4420</v>
      </c>
      <c r="E2440" s="8" t="s">
        <v>4421</v>
      </c>
      <c r="F2440" s="12" t="s">
        <v>4422</v>
      </c>
      <c r="G2440" s="12" t="s">
        <v>4422</v>
      </c>
      <c r="H2440" s="8" t="s">
        <v>122</v>
      </c>
      <c r="I2440" s="8" t="s">
        <v>50</v>
      </c>
      <c r="J2440" s="8" t="s">
        <v>123</v>
      </c>
      <c r="K2440" s="12" t="s">
        <v>23</v>
      </c>
      <c r="L2440" s="8" t="str">
        <f t="shared" si="76"/>
        <v>Wilsonville_OR</v>
      </c>
      <c r="M2440" s="9" t="str">
        <f t="shared" si="77"/>
        <v>-122.769355773925_Multimodal</v>
      </c>
      <c r="N2440" s="12" t="s">
        <v>23</v>
      </c>
      <c r="O2440" s="5"/>
      <c r="P2440" s="5"/>
      <c r="Q2440">
        <f>VLOOKUP($L2440,LocID!$B$2:$I$966, 7, FALSE)</f>
        <v>-122.769355773925</v>
      </c>
      <c r="S2440"/>
    </row>
    <row r="2441" spans="1:19" x14ac:dyDescent="0.25">
      <c r="A2441" s="5">
        <v>1871</v>
      </c>
      <c r="B2441" s="6">
        <v>2012.953</v>
      </c>
      <c r="C2441" s="12" t="s">
        <v>62</v>
      </c>
      <c r="D2441" s="8" t="s">
        <v>4423</v>
      </c>
      <c r="E2441" s="8" t="s">
        <v>4424</v>
      </c>
      <c r="F2441" s="12" t="s">
        <v>4422</v>
      </c>
      <c r="G2441" s="12" t="s">
        <v>4422</v>
      </c>
      <c r="H2441" s="12" t="s">
        <v>122</v>
      </c>
      <c r="I2441" s="8" t="s">
        <v>50</v>
      </c>
      <c r="J2441" s="12" t="s">
        <v>123</v>
      </c>
      <c r="K2441" s="12" t="s">
        <v>52</v>
      </c>
      <c r="L2441" s="8" t="str">
        <f t="shared" si="76"/>
        <v>Wilsonville_OR</v>
      </c>
      <c r="M2441" s="9" t="str">
        <f t="shared" si="77"/>
        <v>-122.769355773925_Transit</v>
      </c>
      <c r="N2441" s="12" t="s">
        <v>52</v>
      </c>
      <c r="O2441" s="5"/>
      <c r="P2441" s="5"/>
      <c r="Q2441">
        <f>VLOOKUP($L2441,LocID!$B$2:$I$966, 7, FALSE)</f>
        <v>-122.769355773925</v>
      </c>
      <c r="S2441"/>
    </row>
    <row r="2442" spans="1:19" x14ac:dyDescent="0.25">
      <c r="A2442" s="5">
        <v>2237</v>
      </c>
      <c r="B2442" s="6">
        <v>2014.0001</v>
      </c>
      <c r="C2442" s="8" t="s">
        <v>115</v>
      </c>
      <c r="D2442" s="8" t="s">
        <v>4425</v>
      </c>
      <c r="E2442" s="8" t="s">
        <v>4426</v>
      </c>
      <c r="F2442" s="8" t="s">
        <v>4422</v>
      </c>
      <c r="G2442" s="8" t="s">
        <v>4422</v>
      </c>
      <c r="H2442" s="8" t="s">
        <v>122</v>
      </c>
      <c r="I2442" s="8" t="s">
        <v>50</v>
      </c>
      <c r="J2442" s="8" t="s">
        <v>123</v>
      </c>
      <c r="K2442" s="8" t="s">
        <v>52</v>
      </c>
      <c r="L2442" s="8" t="str">
        <f t="shared" si="76"/>
        <v>Wilsonville_OR</v>
      </c>
      <c r="M2442" s="9" t="str">
        <f t="shared" si="77"/>
        <v>-122.769355773925_Transit</v>
      </c>
      <c r="N2442" s="8" t="s">
        <v>52</v>
      </c>
      <c r="O2442" s="5"/>
      <c r="P2442" s="5"/>
      <c r="Q2442">
        <f>VLOOKUP($L2442,LocID!$B$2:$I$966, 7, FALSE)</f>
        <v>-122.769355773925</v>
      </c>
      <c r="S2442"/>
    </row>
    <row r="2443" spans="1:19" ht="33" x14ac:dyDescent="0.25">
      <c r="A2443" s="5">
        <v>935</v>
      </c>
      <c r="B2443" s="6">
        <v>2009.4870000000001</v>
      </c>
      <c r="C2443" s="8" t="s">
        <v>56</v>
      </c>
      <c r="D2443" s="11" t="s">
        <v>4427</v>
      </c>
      <c r="E2443" s="8" t="s">
        <v>4428</v>
      </c>
      <c r="F2443" s="10" t="s">
        <v>4429</v>
      </c>
      <c r="G2443" s="10" t="s">
        <v>4429</v>
      </c>
      <c r="H2443" s="8" t="s">
        <v>49</v>
      </c>
      <c r="I2443" s="8" t="s">
        <v>50</v>
      </c>
      <c r="J2443" s="8" t="s">
        <v>51</v>
      </c>
      <c r="K2443" s="8" t="s">
        <v>26</v>
      </c>
      <c r="L2443" s="8" t="str">
        <f t="shared" si="76"/>
        <v>Winchester_MA</v>
      </c>
      <c r="M2443" s="9" t="str">
        <f t="shared" si="77"/>
        <v>-71.1340789794921_Parking and TDM</v>
      </c>
      <c r="N2443" s="8" t="s">
        <v>26</v>
      </c>
      <c r="O2443" s="5"/>
      <c r="P2443" s="5"/>
      <c r="Q2443">
        <f>VLOOKUP($L2443,LocID!$B$2:$I$966, 7, FALSE)</f>
        <v>-71.134078979492102</v>
      </c>
      <c r="S2443"/>
    </row>
    <row r="2444" spans="1:19" ht="33" x14ac:dyDescent="0.25">
      <c r="A2444" s="5">
        <v>1393</v>
      </c>
      <c r="B2444" s="6">
        <v>2011.5239999999999</v>
      </c>
      <c r="C2444" s="8" t="s">
        <v>409</v>
      </c>
      <c r="D2444" s="11" t="s">
        <v>4430</v>
      </c>
      <c r="E2444" s="8" t="s">
        <v>4428</v>
      </c>
      <c r="F2444" s="10" t="s">
        <v>4429</v>
      </c>
      <c r="G2444" s="10" t="s">
        <v>4429</v>
      </c>
      <c r="H2444" s="8" t="s">
        <v>49</v>
      </c>
      <c r="I2444" s="8" t="s">
        <v>50</v>
      </c>
      <c r="J2444" s="8" t="s">
        <v>51</v>
      </c>
      <c r="K2444" s="8" t="s">
        <v>26</v>
      </c>
      <c r="L2444" s="8" t="str">
        <f t="shared" si="76"/>
        <v>Winchester_MA</v>
      </c>
      <c r="M2444" s="9" t="str">
        <f t="shared" si="77"/>
        <v>-71.1340789794921_Parking and TDM</v>
      </c>
      <c r="N2444" s="8" t="s">
        <v>26</v>
      </c>
      <c r="O2444" s="5"/>
      <c r="P2444" s="5"/>
      <c r="Q2444">
        <f>VLOOKUP($L2444,LocID!$B$2:$I$966, 7, FALSE)</f>
        <v>-71.134078979492102</v>
      </c>
      <c r="S2444"/>
    </row>
    <row r="2445" spans="1:19" ht="33" x14ac:dyDescent="0.25">
      <c r="A2445" s="5">
        <v>1795</v>
      </c>
      <c r="B2445" s="6">
        <v>2012.47</v>
      </c>
      <c r="C2445" s="8" t="s">
        <v>90</v>
      </c>
      <c r="D2445" s="8" t="s">
        <v>4431</v>
      </c>
      <c r="E2445" s="8" t="s">
        <v>4428</v>
      </c>
      <c r="F2445" s="8" t="s">
        <v>4429</v>
      </c>
      <c r="G2445" s="8" t="s">
        <v>4429</v>
      </c>
      <c r="H2445" s="8" t="s">
        <v>49</v>
      </c>
      <c r="I2445" s="8" t="s">
        <v>50</v>
      </c>
      <c r="J2445" s="8" t="s">
        <v>51</v>
      </c>
      <c r="K2445" s="12" t="s">
        <v>26</v>
      </c>
      <c r="L2445" s="8" t="str">
        <f t="shared" si="76"/>
        <v>Winchester_MA</v>
      </c>
      <c r="M2445" s="9" t="str">
        <f t="shared" si="77"/>
        <v>-71.1340789794921_Parking and TDM</v>
      </c>
      <c r="N2445" s="12" t="s">
        <v>26</v>
      </c>
      <c r="O2445" s="5"/>
      <c r="P2445" s="5"/>
      <c r="Q2445">
        <f>VLOOKUP($L2445,LocID!$B$2:$I$966, 7, FALSE)</f>
        <v>-71.134078979492102</v>
      </c>
      <c r="S2445"/>
    </row>
    <row r="2446" spans="1:19" ht="33" x14ac:dyDescent="0.25">
      <c r="A2446" s="5">
        <v>2157</v>
      </c>
      <c r="B2446" s="6">
        <v>2013.075</v>
      </c>
      <c r="C2446" s="8" t="s">
        <v>112</v>
      </c>
      <c r="D2446" s="8" t="s">
        <v>4432</v>
      </c>
      <c r="E2446" s="8" t="s">
        <v>4428</v>
      </c>
      <c r="F2446" s="8" t="s">
        <v>4429</v>
      </c>
      <c r="G2446" s="8" t="s">
        <v>4429</v>
      </c>
      <c r="H2446" s="8" t="s">
        <v>49</v>
      </c>
      <c r="I2446" s="8" t="s">
        <v>50</v>
      </c>
      <c r="J2446" s="8" t="s">
        <v>51</v>
      </c>
      <c r="K2446" s="12" t="s">
        <v>26</v>
      </c>
      <c r="L2446" s="8" t="str">
        <f t="shared" si="76"/>
        <v>Winchester_MA</v>
      </c>
      <c r="M2446" s="9" t="str">
        <f t="shared" si="77"/>
        <v>-71.1340789794921_Parking and TDM</v>
      </c>
      <c r="N2446" s="12" t="s">
        <v>26</v>
      </c>
      <c r="O2446" s="5"/>
      <c r="P2446" s="5"/>
      <c r="Q2446">
        <f>VLOOKUP($L2446,LocID!$B$2:$I$966, 7, FALSE)</f>
        <v>-71.134078979492102</v>
      </c>
      <c r="S2446"/>
    </row>
    <row r="2447" spans="1:19" ht="33" x14ac:dyDescent="0.25">
      <c r="A2447" s="5">
        <v>1091</v>
      </c>
      <c r="B2447" s="6">
        <v>2010.479</v>
      </c>
      <c r="C2447" s="8" t="s">
        <v>68</v>
      </c>
      <c r="D2447" s="11" t="s">
        <v>4433</v>
      </c>
      <c r="E2447" s="8" t="s">
        <v>4434</v>
      </c>
      <c r="F2447" s="10" t="s">
        <v>4435</v>
      </c>
      <c r="G2447" s="10" t="s">
        <v>4435</v>
      </c>
      <c r="H2447" s="8" t="s">
        <v>76</v>
      </c>
      <c r="I2447" s="8" t="s">
        <v>50</v>
      </c>
      <c r="J2447" s="8" t="s">
        <v>77</v>
      </c>
      <c r="K2447" s="8" t="s">
        <v>26</v>
      </c>
      <c r="L2447" s="8" t="str">
        <f t="shared" si="76"/>
        <v>Windsor_CA</v>
      </c>
      <c r="M2447" s="9" t="str">
        <f t="shared" si="77"/>
        <v>-122.812606811523_Parking and TDM</v>
      </c>
      <c r="N2447" s="8" t="s">
        <v>26</v>
      </c>
      <c r="O2447" s="5"/>
      <c r="P2447" s="5"/>
      <c r="Q2447">
        <f>VLOOKUP($L2447,LocID!$B$2:$I$966, 7, FALSE)</f>
        <v>-122.812606811523</v>
      </c>
      <c r="S2447"/>
    </row>
    <row r="2448" spans="1:19" ht="33" x14ac:dyDescent="0.25">
      <c r="A2448" s="5">
        <v>200</v>
      </c>
      <c r="B2448" s="6">
        <v>2015.0872999999999</v>
      </c>
      <c r="C2448" s="9" t="s">
        <v>138</v>
      </c>
      <c r="D2448" s="17" t="s">
        <v>4436</v>
      </c>
      <c r="E2448" s="17" t="s">
        <v>4434</v>
      </c>
      <c r="F2448" s="9" t="s">
        <v>4435</v>
      </c>
      <c r="G2448" s="9" t="s">
        <v>4435</v>
      </c>
      <c r="H2448" s="9" t="s">
        <v>76</v>
      </c>
      <c r="I2448" s="8" t="s">
        <v>50</v>
      </c>
      <c r="J2448" s="9" t="s">
        <v>77</v>
      </c>
      <c r="K2448" s="19" t="s">
        <v>26</v>
      </c>
      <c r="L2448" s="8" t="str">
        <f t="shared" si="76"/>
        <v>Windsor_CA</v>
      </c>
      <c r="M2448" s="9" t="str">
        <f t="shared" si="77"/>
        <v>-122.812606811523_Parking and TDM</v>
      </c>
      <c r="N2448" s="19" t="s">
        <v>26</v>
      </c>
      <c r="O2448" s="5"/>
      <c r="P2448" s="5"/>
      <c r="Q2448">
        <f>VLOOKUP($L2448,LocID!$B$2:$I$966, 7, FALSE)</f>
        <v>-122.812606811523</v>
      </c>
      <c r="S2448"/>
    </row>
    <row r="2449" spans="1:19" ht="33" x14ac:dyDescent="0.25">
      <c r="A2449" s="5">
        <v>1703</v>
      </c>
      <c r="B2449" s="6">
        <v>2012.347</v>
      </c>
      <c r="C2449" s="8" t="s">
        <v>110</v>
      </c>
      <c r="D2449" s="8" t="s">
        <v>4437</v>
      </c>
      <c r="E2449" s="8" t="s">
        <v>4434</v>
      </c>
      <c r="F2449" s="10" t="s">
        <v>4435</v>
      </c>
      <c r="G2449" s="10" t="s">
        <v>4435</v>
      </c>
      <c r="H2449" s="8" t="s">
        <v>673</v>
      </c>
      <c r="I2449" s="8" t="s">
        <v>50</v>
      </c>
      <c r="J2449" s="10" t="s">
        <v>61</v>
      </c>
      <c r="K2449" s="8" t="s">
        <v>23</v>
      </c>
      <c r="L2449" s="8" t="str">
        <f t="shared" si="76"/>
        <v>Windsor_MO</v>
      </c>
      <c r="M2449" s="9" t="str">
        <f t="shared" si="77"/>
        <v>-93.5225067138671_Multimodal</v>
      </c>
      <c r="N2449" s="8" t="s">
        <v>23</v>
      </c>
      <c r="O2449" s="5"/>
      <c r="P2449" s="5"/>
      <c r="Q2449">
        <f>VLOOKUP($L2449,LocID!$B$2:$I$966, 7, FALSE)</f>
        <v>-93.522506713867102</v>
      </c>
      <c r="S2449"/>
    </row>
    <row r="2450" spans="1:19" ht="33" x14ac:dyDescent="0.25">
      <c r="A2450" s="5">
        <v>1821</v>
      </c>
      <c r="B2450" s="6">
        <v>2012.9390000000001</v>
      </c>
      <c r="C2450" s="8" t="s">
        <v>62</v>
      </c>
      <c r="D2450" s="8" t="s">
        <v>4438</v>
      </c>
      <c r="E2450" s="8" t="s">
        <v>4439</v>
      </c>
      <c r="F2450" s="10" t="s">
        <v>4440</v>
      </c>
      <c r="G2450" s="10" t="s">
        <v>4440</v>
      </c>
      <c r="H2450" s="8" t="s">
        <v>20</v>
      </c>
      <c r="I2450" s="9" t="s">
        <v>740</v>
      </c>
      <c r="J2450" s="8" t="s">
        <v>740</v>
      </c>
      <c r="K2450" s="12" t="s">
        <v>72</v>
      </c>
      <c r="L2450" s="8" t="str">
        <f t="shared" si="76"/>
        <v>Winnipeg_Canada</v>
      </c>
      <c r="M2450" s="9" t="str">
        <f t="shared" si="77"/>
        <v>-97.7184600830078_Multimodal</v>
      </c>
      <c r="N2450" s="12" t="s">
        <v>23</v>
      </c>
      <c r="O2450" s="5">
        <v>1</v>
      </c>
      <c r="P2450" s="5"/>
      <c r="Q2450">
        <f>VLOOKUP($L2450,LocID!$B$2:$I$966, 7, FALSE)</f>
        <v>-97.718460083007798</v>
      </c>
      <c r="S2450"/>
    </row>
    <row r="2451" spans="1:19" x14ac:dyDescent="0.25">
      <c r="A2451" s="5">
        <v>1250</v>
      </c>
      <c r="B2451" s="6">
        <v>2011.2059999999999</v>
      </c>
      <c r="C2451" s="8" t="s">
        <v>85</v>
      </c>
      <c r="D2451" s="11" t="s">
        <v>4441</v>
      </c>
      <c r="E2451" s="8" t="s">
        <v>4442</v>
      </c>
      <c r="F2451" s="10" t="s">
        <v>4443</v>
      </c>
      <c r="G2451" s="10" t="s">
        <v>4443</v>
      </c>
      <c r="H2451" s="8" t="s">
        <v>732</v>
      </c>
      <c r="I2451" s="8" t="s">
        <v>50</v>
      </c>
      <c r="J2451" s="8" t="s">
        <v>51</v>
      </c>
      <c r="K2451" s="8" t="s">
        <v>52</v>
      </c>
      <c r="L2451" s="8" t="str">
        <f t="shared" si="76"/>
        <v>Winooski_VT</v>
      </c>
      <c r="M2451" s="9" t="str">
        <f t="shared" si="77"/>
        <v>-73.1876220703125_Transit</v>
      </c>
      <c r="N2451" s="8" t="s">
        <v>52</v>
      </c>
      <c r="O2451" s="5"/>
      <c r="P2451" s="5"/>
      <c r="Q2451">
        <f>VLOOKUP($L2451,LocID!$B$2:$I$966, 7, FALSE)</f>
        <v>-73.1876220703125</v>
      </c>
      <c r="S2451"/>
    </row>
    <row r="2452" spans="1:19" x14ac:dyDescent="0.25">
      <c r="A2452" s="5">
        <v>2239</v>
      </c>
      <c r="B2452" s="6">
        <v>2014.0030999999999</v>
      </c>
      <c r="C2452" s="8" t="s">
        <v>115</v>
      </c>
      <c r="D2452" s="8" t="s">
        <v>4444</v>
      </c>
      <c r="E2452" s="8" t="s">
        <v>4445</v>
      </c>
      <c r="F2452" s="8" t="s">
        <v>4443</v>
      </c>
      <c r="G2452" s="8" t="s">
        <v>4443</v>
      </c>
      <c r="H2452" s="8" t="s">
        <v>732</v>
      </c>
      <c r="I2452" s="8" t="s">
        <v>50</v>
      </c>
      <c r="J2452" s="8" t="s">
        <v>51</v>
      </c>
      <c r="K2452" s="8" t="s">
        <v>52</v>
      </c>
      <c r="L2452" s="8" t="str">
        <f t="shared" si="76"/>
        <v>Winooski_VT</v>
      </c>
      <c r="M2452" s="9" t="str">
        <f t="shared" si="77"/>
        <v>-73.1876220703125_Transit</v>
      </c>
      <c r="N2452" s="8" t="s">
        <v>52</v>
      </c>
      <c r="O2452" s="5"/>
      <c r="P2452" s="5"/>
      <c r="Q2452">
        <f>VLOOKUP($L2452,LocID!$B$2:$I$966, 7, FALSE)</f>
        <v>-73.1876220703125</v>
      </c>
      <c r="S2452"/>
    </row>
    <row r="2453" spans="1:19" ht="33" x14ac:dyDescent="0.25">
      <c r="A2453" s="5">
        <v>283</v>
      </c>
      <c r="B2453" s="6">
        <v>2015.1356000000001</v>
      </c>
      <c r="C2453" s="9" t="s">
        <v>138</v>
      </c>
      <c r="D2453" s="17" t="s">
        <v>4446</v>
      </c>
      <c r="E2453" s="17" t="s">
        <v>4447</v>
      </c>
      <c r="F2453" s="9" t="s">
        <v>4443</v>
      </c>
      <c r="G2453" s="9" t="s">
        <v>4443</v>
      </c>
      <c r="H2453" s="9" t="s">
        <v>732</v>
      </c>
      <c r="I2453" s="8" t="s">
        <v>50</v>
      </c>
      <c r="J2453" s="9" t="s">
        <v>51</v>
      </c>
      <c r="K2453" s="9" t="s">
        <v>26</v>
      </c>
      <c r="L2453" s="8" t="str">
        <f t="shared" si="76"/>
        <v>Winooski_VT</v>
      </c>
      <c r="M2453" s="9" t="str">
        <f t="shared" si="77"/>
        <v>-73.1876220703125_Parking and TDM</v>
      </c>
      <c r="N2453" s="9" t="s">
        <v>26</v>
      </c>
      <c r="O2453" s="5"/>
      <c r="P2453" s="5"/>
      <c r="Q2453">
        <f>VLOOKUP($L2453,LocID!$B$2:$I$966, 7, FALSE)</f>
        <v>-73.1876220703125</v>
      </c>
      <c r="S2453"/>
    </row>
    <row r="2454" spans="1:19" ht="33" x14ac:dyDescent="0.25">
      <c r="A2454" s="5">
        <v>1677</v>
      </c>
      <c r="B2454" s="6">
        <v>2012.336</v>
      </c>
      <c r="C2454" s="8" t="s">
        <v>110</v>
      </c>
      <c r="D2454" s="8" t="s">
        <v>4448</v>
      </c>
      <c r="E2454" s="8" t="s">
        <v>4449</v>
      </c>
      <c r="F2454" s="10" t="s">
        <v>4450</v>
      </c>
      <c r="G2454" s="10" t="s">
        <v>4450</v>
      </c>
      <c r="H2454" s="8" t="s">
        <v>165</v>
      </c>
      <c r="I2454" s="8" t="s">
        <v>50</v>
      </c>
      <c r="J2454" s="10" t="s">
        <v>161</v>
      </c>
      <c r="K2454" s="8" t="s">
        <v>23</v>
      </c>
      <c r="L2454" s="8" t="str">
        <f t="shared" si="76"/>
        <v>Winter Garden_FL</v>
      </c>
      <c r="M2454" s="9" t="str">
        <f t="shared" si="77"/>
        <v>-81.5884017944335_Multimodal</v>
      </c>
      <c r="N2454" s="8" t="s">
        <v>23</v>
      </c>
      <c r="O2454" s="5"/>
      <c r="P2454" s="5"/>
      <c r="Q2454">
        <f>VLOOKUP($L2454,LocID!$B$2:$I$966, 7, FALSE)</f>
        <v>-81.588401794433594</v>
      </c>
      <c r="S2454"/>
    </row>
    <row r="2455" spans="1:19" ht="33" x14ac:dyDescent="0.25">
      <c r="A2455" s="5">
        <v>1771</v>
      </c>
      <c r="B2455" s="6">
        <v>2012.77</v>
      </c>
      <c r="C2455" s="12" t="s">
        <v>90</v>
      </c>
      <c r="D2455" s="12" t="s">
        <v>4451</v>
      </c>
      <c r="E2455" s="12" t="s">
        <v>4449</v>
      </c>
      <c r="F2455" s="12" t="s">
        <v>4450</v>
      </c>
      <c r="G2455" s="12" t="s">
        <v>4450</v>
      </c>
      <c r="H2455" s="12" t="s">
        <v>165</v>
      </c>
      <c r="I2455" s="8" t="s">
        <v>50</v>
      </c>
      <c r="J2455" s="12" t="s">
        <v>161</v>
      </c>
      <c r="K2455" s="12" t="s">
        <v>23</v>
      </c>
      <c r="L2455" s="8" t="str">
        <f t="shared" si="76"/>
        <v>Winter Garden_FL</v>
      </c>
      <c r="M2455" s="9" t="str">
        <f t="shared" si="77"/>
        <v>-81.5884017944335_Multimodal</v>
      </c>
      <c r="N2455" s="12" t="s">
        <v>23</v>
      </c>
      <c r="O2455" s="5"/>
      <c r="P2455" s="5"/>
      <c r="Q2455">
        <f>VLOOKUP($L2455,LocID!$B$2:$I$966, 7, FALSE)</f>
        <v>-81.588401794433594</v>
      </c>
      <c r="S2455"/>
    </row>
    <row r="2456" spans="1:19" ht="33" x14ac:dyDescent="0.25">
      <c r="A2456" s="5">
        <v>1060</v>
      </c>
      <c r="B2456" s="6">
        <v>2010.5329999999999</v>
      </c>
      <c r="C2456" s="8" t="s">
        <v>68</v>
      </c>
      <c r="D2456" s="11" t="s">
        <v>4452</v>
      </c>
      <c r="E2456" s="8" t="s">
        <v>4238</v>
      </c>
      <c r="F2456" s="10" t="s">
        <v>4453</v>
      </c>
      <c r="G2456" s="10" t="s">
        <v>4453</v>
      </c>
      <c r="H2456" s="8" t="s">
        <v>144</v>
      </c>
      <c r="I2456" s="8" t="s">
        <v>50</v>
      </c>
      <c r="J2456" s="8" t="s">
        <v>51</v>
      </c>
      <c r="K2456" s="8" t="s">
        <v>72</v>
      </c>
      <c r="L2456" s="8" t="str">
        <f t="shared" si="76"/>
        <v>Woodbridge_VA</v>
      </c>
      <c r="M2456" s="9" t="str">
        <f t="shared" si="77"/>
        <v>-77.2478713989257_Multimodal</v>
      </c>
      <c r="N2456" s="8" t="s">
        <v>23</v>
      </c>
      <c r="O2456" s="5">
        <v>1</v>
      </c>
      <c r="P2456" s="5"/>
      <c r="Q2456">
        <f>VLOOKUP($L2456,LocID!$B$2:$I$966, 7, FALSE)</f>
        <v>-77.247871398925696</v>
      </c>
      <c r="S2456"/>
    </row>
    <row r="2457" spans="1:19" x14ac:dyDescent="0.25">
      <c r="A2457" s="5">
        <v>1008</v>
      </c>
      <c r="B2457" s="6">
        <v>2010.059</v>
      </c>
      <c r="C2457" s="8" t="s">
        <v>82</v>
      </c>
      <c r="D2457" s="11" t="s">
        <v>4454</v>
      </c>
      <c r="E2457" s="8" t="s">
        <v>4455</v>
      </c>
      <c r="F2457" s="10" t="s">
        <v>4456</v>
      </c>
      <c r="G2457" s="10" t="s">
        <v>4456</v>
      </c>
      <c r="H2457" s="8" t="s">
        <v>122</v>
      </c>
      <c r="I2457" s="8" t="s">
        <v>50</v>
      </c>
      <c r="J2457" s="8" t="s">
        <v>123</v>
      </c>
      <c r="K2457" s="8" t="s">
        <v>52</v>
      </c>
      <c r="L2457" s="8" t="str">
        <f t="shared" si="76"/>
        <v>Woodburn_OR</v>
      </c>
      <c r="M2457" s="9" t="str">
        <f t="shared" si="77"/>
        <v>-122.858932495117_Transit</v>
      </c>
      <c r="N2457" s="8" t="s">
        <v>52</v>
      </c>
      <c r="O2457" s="5"/>
      <c r="P2457" s="5"/>
      <c r="Q2457">
        <f>VLOOKUP($L2457,LocID!$B$2:$I$966, 7, FALSE)</f>
        <v>-122.858932495117</v>
      </c>
      <c r="S2457"/>
    </row>
    <row r="2458" spans="1:19" ht="33" x14ac:dyDescent="0.25">
      <c r="A2458" s="5">
        <v>2172</v>
      </c>
      <c r="B2458" s="6">
        <v>2013.0827999999999</v>
      </c>
      <c r="C2458" s="8" t="s">
        <v>115</v>
      </c>
      <c r="D2458" s="8" t="s">
        <v>4457</v>
      </c>
      <c r="E2458" s="8" t="s">
        <v>4458</v>
      </c>
      <c r="F2458" s="8" t="s">
        <v>4459</v>
      </c>
      <c r="G2458" s="8" t="s">
        <v>4459</v>
      </c>
      <c r="H2458" s="8" t="s">
        <v>76</v>
      </c>
      <c r="I2458" s="8" t="s">
        <v>50</v>
      </c>
      <c r="J2458" s="8" t="s">
        <v>77</v>
      </c>
      <c r="K2458" s="12" t="s">
        <v>26</v>
      </c>
      <c r="L2458" s="8" t="str">
        <f t="shared" si="76"/>
        <v>Woodside_CA</v>
      </c>
      <c r="M2458" s="9" t="str">
        <f t="shared" si="77"/>
        <v>-122.253097534179_Parking and TDM</v>
      </c>
      <c r="N2458" s="12" t="s">
        <v>26</v>
      </c>
      <c r="O2458" s="5"/>
      <c r="P2458" s="5"/>
      <c r="Q2458">
        <f>VLOOKUP($L2458,LocID!$B$2:$I$966, 7, FALSE)</f>
        <v>-122.25309753417901</v>
      </c>
      <c r="S2458"/>
    </row>
    <row r="2459" spans="1:19" ht="33" x14ac:dyDescent="0.25">
      <c r="A2459" s="5">
        <v>1969</v>
      </c>
      <c r="B2459" s="6">
        <v>2013.0146</v>
      </c>
      <c r="C2459" s="12" t="s">
        <v>246</v>
      </c>
      <c r="D2459" s="12" t="s">
        <v>4460</v>
      </c>
      <c r="E2459" s="15" t="s">
        <v>550</v>
      </c>
      <c r="F2459" s="15" t="s">
        <v>4461</v>
      </c>
      <c r="G2459" s="15" t="s">
        <v>4461</v>
      </c>
      <c r="H2459" s="15" t="s">
        <v>49</v>
      </c>
      <c r="I2459" s="8" t="s">
        <v>50</v>
      </c>
      <c r="J2459" s="15" t="s">
        <v>51</v>
      </c>
      <c r="K2459" s="12" t="s">
        <v>23</v>
      </c>
      <c r="L2459" s="8" t="str">
        <f t="shared" si="76"/>
        <v>Worcester_MA</v>
      </c>
      <c r="M2459" s="9" t="str">
        <f t="shared" si="77"/>
        <v>-71.8021926879882_Multimodal</v>
      </c>
      <c r="N2459" s="12" t="s">
        <v>23</v>
      </c>
      <c r="O2459" s="5"/>
      <c r="P2459" s="5"/>
      <c r="Q2459">
        <f>VLOOKUP($L2459,LocID!$B$2:$I$966, 7, FALSE)</f>
        <v>-71.802192687988196</v>
      </c>
      <c r="S2459"/>
    </row>
    <row r="2460" spans="1:19" ht="33" x14ac:dyDescent="0.25">
      <c r="A2460" s="5">
        <v>1026</v>
      </c>
      <c r="B2460" s="6">
        <v>2010.3720000000001</v>
      </c>
      <c r="C2460" s="8" t="s">
        <v>68</v>
      </c>
      <c r="D2460" s="11" t="s">
        <v>4462</v>
      </c>
      <c r="E2460" s="8" t="s">
        <v>4463</v>
      </c>
      <c r="F2460" s="10" t="s">
        <v>4464</v>
      </c>
      <c r="G2460" s="10" t="s">
        <v>4464</v>
      </c>
      <c r="H2460" s="8" t="s">
        <v>526</v>
      </c>
      <c r="I2460" s="8" t="s">
        <v>50</v>
      </c>
      <c r="J2460" s="8" t="s">
        <v>123</v>
      </c>
      <c r="K2460" s="8" t="s">
        <v>23</v>
      </c>
      <c r="L2460" s="8" t="str">
        <f t="shared" si="76"/>
        <v>Worley_ID</v>
      </c>
      <c r="M2460" s="9" t="str">
        <f t="shared" si="77"/>
        <v>-116.919486999511_Multimodal</v>
      </c>
      <c r="N2460" s="8" t="s">
        <v>23</v>
      </c>
      <c r="O2460" s="5"/>
      <c r="P2460" s="5"/>
      <c r="Q2460">
        <f>VLOOKUP($L2460,LocID!$B$2:$I$966, 7, FALSE)</f>
        <v>-116.91948699951099</v>
      </c>
      <c r="S2460"/>
    </row>
    <row r="2461" spans="1:19" ht="22.5" x14ac:dyDescent="0.25">
      <c r="A2461" s="5">
        <v>1161</v>
      </c>
      <c r="B2461" s="6">
        <v>2012.4349999999999</v>
      </c>
      <c r="C2461" s="8" t="s">
        <v>274</v>
      </c>
      <c r="D2461" s="8" t="s">
        <v>4465</v>
      </c>
      <c r="E2461" s="8" t="s">
        <v>708</v>
      </c>
      <c r="F2461" s="8" t="s">
        <v>4466</v>
      </c>
      <c r="G2461" s="8" t="s">
        <v>4466</v>
      </c>
      <c r="H2461" s="8" t="s">
        <v>20</v>
      </c>
      <c r="I2461" s="20" t="s">
        <v>832</v>
      </c>
      <c r="J2461" s="8" t="s">
        <v>22</v>
      </c>
      <c r="K2461" s="8" t="s">
        <v>23</v>
      </c>
      <c r="L2461" s="8" t="str">
        <f t="shared" si="76"/>
        <v>Wuhan_China</v>
      </c>
      <c r="M2461" s="9" t="str">
        <f t="shared" si="77"/>
        <v>114.253257751464_Multimodal</v>
      </c>
      <c r="N2461" s="8" t="s">
        <v>23</v>
      </c>
      <c r="O2461" s="5"/>
      <c r="P2461" s="5"/>
      <c r="Q2461">
        <f>VLOOKUP($L2461,LocID!$B$2:$I$966, 7, FALSE)</f>
        <v>114.25325775146401</v>
      </c>
      <c r="S2461"/>
    </row>
    <row r="2462" spans="1:19" ht="33" x14ac:dyDescent="0.25">
      <c r="A2462" s="5">
        <v>255</v>
      </c>
      <c r="B2462" s="6">
        <v>2015.1051</v>
      </c>
      <c r="C2462" s="9" t="s">
        <v>138</v>
      </c>
      <c r="D2462" s="17" t="s">
        <v>4467</v>
      </c>
      <c r="E2462" s="17" t="s">
        <v>4468</v>
      </c>
      <c r="F2462" s="9" t="s">
        <v>4469</v>
      </c>
      <c r="G2462" s="9" t="s">
        <v>4469</v>
      </c>
      <c r="H2462" s="9" t="s">
        <v>107</v>
      </c>
      <c r="I2462" s="8" t="s">
        <v>50</v>
      </c>
      <c r="J2462" s="9" t="s">
        <v>51</v>
      </c>
      <c r="K2462" s="9" t="s">
        <v>23</v>
      </c>
      <c r="L2462" s="8" t="str">
        <f t="shared" si="76"/>
        <v>Yaphank_NY</v>
      </c>
      <c r="M2462" s="9" t="str">
        <f t="shared" si="77"/>
        <v>-72.934211730957_Multimodal</v>
      </c>
      <c r="N2462" s="9" t="s">
        <v>23</v>
      </c>
      <c r="O2462" s="5"/>
      <c r="P2462" s="5"/>
      <c r="Q2462">
        <f>VLOOKUP($L2462,LocID!$B$2:$I$966, 7, FALSE)</f>
        <v>-72.934211730957003</v>
      </c>
      <c r="S2462"/>
    </row>
    <row r="2463" spans="1:19" ht="33" x14ac:dyDescent="0.25">
      <c r="A2463" s="5">
        <v>1629</v>
      </c>
      <c r="B2463" s="25">
        <v>2012.501</v>
      </c>
      <c r="C2463" s="19" t="s">
        <v>110</v>
      </c>
      <c r="D2463" s="19" t="s">
        <v>4470</v>
      </c>
      <c r="E2463" s="19" t="s">
        <v>4471</v>
      </c>
      <c r="F2463" s="19" t="s">
        <v>4472</v>
      </c>
      <c r="G2463" s="19" t="s">
        <v>4472</v>
      </c>
      <c r="H2463" s="19" t="s">
        <v>320</v>
      </c>
      <c r="I2463" s="8" t="s">
        <v>50</v>
      </c>
      <c r="J2463" s="19" t="s">
        <v>51</v>
      </c>
      <c r="K2463" s="12" t="s">
        <v>23</v>
      </c>
      <c r="L2463" s="8" t="str">
        <f t="shared" si="76"/>
        <v>Yarmouth_ME</v>
      </c>
      <c r="M2463" s="9" t="str">
        <f t="shared" si="77"/>
        <v>-70.1873626708984_Multimodal</v>
      </c>
      <c r="N2463" s="12" t="s">
        <v>23</v>
      </c>
      <c r="O2463" s="5"/>
      <c r="P2463" s="5"/>
      <c r="Q2463">
        <f>VLOOKUP($L2463,LocID!$B$2:$I$966, 7, FALSE)</f>
        <v>-70.187362670898395</v>
      </c>
      <c r="S2463"/>
    </row>
    <row r="2464" spans="1:19" ht="33" x14ac:dyDescent="0.25">
      <c r="A2464" s="5">
        <v>1798</v>
      </c>
      <c r="B2464" s="25">
        <v>2012.674</v>
      </c>
      <c r="C2464" s="24" t="s">
        <v>90</v>
      </c>
      <c r="D2464" s="24" t="s">
        <v>4473</v>
      </c>
      <c r="E2464" s="24" t="s">
        <v>4474</v>
      </c>
      <c r="F2464" s="24" t="s">
        <v>4472</v>
      </c>
      <c r="G2464" s="24" t="s">
        <v>4472</v>
      </c>
      <c r="H2464" s="24" t="s">
        <v>320</v>
      </c>
      <c r="I2464" s="8" t="s">
        <v>50</v>
      </c>
      <c r="J2464" s="8" t="s">
        <v>51</v>
      </c>
      <c r="K2464" s="12" t="s">
        <v>23</v>
      </c>
      <c r="L2464" s="8" t="str">
        <f t="shared" si="76"/>
        <v>Yarmouth_ME</v>
      </c>
      <c r="M2464" s="9" t="str">
        <f t="shared" si="77"/>
        <v>-70.1873626708984_Multimodal</v>
      </c>
      <c r="N2464" s="12" t="s">
        <v>23</v>
      </c>
      <c r="O2464" s="5"/>
      <c r="P2464" s="5"/>
      <c r="Q2464">
        <f>VLOOKUP($L2464,LocID!$B$2:$I$966, 7, FALSE)</f>
        <v>-70.187362670898395</v>
      </c>
      <c r="S2464"/>
    </row>
    <row r="2465" spans="1:19" ht="33" x14ac:dyDescent="0.25">
      <c r="A2465" s="5">
        <v>2334</v>
      </c>
      <c r="B2465" s="6">
        <v>2014.0610999999999</v>
      </c>
      <c r="C2465" s="19" t="s">
        <v>151</v>
      </c>
      <c r="D2465" s="20" t="s">
        <v>4475</v>
      </c>
      <c r="E2465" s="20" t="s">
        <v>4471</v>
      </c>
      <c r="F2465" s="19" t="s">
        <v>4472</v>
      </c>
      <c r="G2465" s="19" t="s">
        <v>4472</v>
      </c>
      <c r="H2465" s="19" t="s">
        <v>320</v>
      </c>
      <c r="I2465" s="8" t="s">
        <v>50</v>
      </c>
      <c r="J2465" s="19" t="s">
        <v>51</v>
      </c>
      <c r="K2465" s="12" t="s">
        <v>23</v>
      </c>
      <c r="L2465" s="8" t="str">
        <f t="shared" si="76"/>
        <v>Yarmouth_ME</v>
      </c>
      <c r="M2465" s="9" t="str">
        <f t="shared" si="77"/>
        <v>-70.1873626708984_Multimodal</v>
      </c>
      <c r="N2465" s="12" t="s">
        <v>23</v>
      </c>
      <c r="O2465" s="5"/>
      <c r="P2465" s="5"/>
      <c r="Q2465">
        <f>VLOOKUP($L2465,LocID!$B$2:$I$966, 7, FALSE)</f>
        <v>-70.187362670898395</v>
      </c>
      <c r="S2465"/>
    </row>
    <row r="2466" spans="1:19" ht="33" x14ac:dyDescent="0.25">
      <c r="A2466" s="5">
        <v>201</v>
      </c>
      <c r="B2466" s="6">
        <v>2015.0851</v>
      </c>
      <c r="C2466" s="9" t="s">
        <v>138</v>
      </c>
      <c r="D2466" s="17" t="s">
        <v>4476</v>
      </c>
      <c r="E2466" s="17" t="s">
        <v>4477</v>
      </c>
      <c r="F2466" s="9" t="s">
        <v>4478</v>
      </c>
      <c r="G2466" s="9" t="s">
        <v>4478</v>
      </c>
      <c r="H2466" s="9" t="s">
        <v>76</v>
      </c>
      <c r="I2466" s="8" t="s">
        <v>50</v>
      </c>
      <c r="J2466" s="9" t="s">
        <v>77</v>
      </c>
      <c r="K2466" s="19" t="s">
        <v>26</v>
      </c>
      <c r="L2466" s="8" t="str">
        <f t="shared" si="76"/>
        <v>Yorba Linda_CA</v>
      </c>
      <c r="M2466" s="9" t="str">
        <f t="shared" si="77"/>
        <v>-117.824317932128_Parking and TDM</v>
      </c>
      <c r="N2466" s="19" t="s">
        <v>26</v>
      </c>
      <c r="O2466" s="5"/>
      <c r="P2466" s="5"/>
      <c r="Q2466">
        <f>VLOOKUP($L2466,LocID!$B$2:$I$966, 7, FALSE)</f>
        <v>-117.824317932128</v>
      </c>
      <c r="S2466"/>
    </row>
    <row r="2467" spans="1:19" x14ac:dyDescent="0.25">
      <c r="A2467" s="5">
        <v>497</v>
      </c>
      <c r="B2467" s="6">
        <v>2007.0139999999999</v>
      </c>
      <c r="C2467" s="8">
        <v>2007</v>
      </c>
      <c r="D2467" s="8" t="s">
        <v>4479</v>
      </c>
      <c r="E2467" s="8" t="s">
        <v>4480</v>
      </c>
      <c r="F2467" s="10" t="s">
        <v>4481</v>
      </c>
      <c r="G2467" s="10" t="s">
        <v>4481</v>
      </c>
      <c r="H2467" s="8" t="s">
        <v>60</v>
      </c>
      <c r="I2467" s="8" t="s">
        <v>50</v>
      </c>
      <c r="J2467" s="10" t="s">
        <v>61</v>
      </c>
      <c r="K2467" s="8" t="s">
        <v>98</v>
      </c>
      <c r="L2467" s="8" t="str">
        <f t="shared" si="76"/>
        <v>Youngstown_OH</v>
      </c>
      <c r="M2467" s="9" t="str">
        <f t="shared" si="77"/>
        <v>-80.6507873535156_PACT</v>
      </c>
      <c r="N2467" s="8" t="s">
        <v>98</v>
      </c>
      <c r="O2467" s="5"/>
      <c r="P2467" s="5"/>
      <c r="Q2467">
        <f>VLOOKUP($L2467,LocID!$B$2:$I$966, 7, FALSE)</f>
        <v>-80.650787353515597</v>
      </c>
      <c r="S2467"/>
    </row>
    <row r="2468" spans="1:19" ht="33" x14ac:dyDescent="0.25">
      <c r="A2468" s="5">
        <v>1458</v>
      </c>
      <c r="B2468" s="6">
        <v>2011.7809999999999</v>
      </c>
      <c r="C2468" s="8" t="s">
        <v>233</v>
      </c>
      <c r="D2468" s="8" t="s">
        <v>4482</v>
      </c>
      <c r="E2468" s="8" t="s">
        <v>4483</v>
      </c>
      <c r="F2468" s="10" t="s">
        <v>4484</v>
      </c>
      <c r="G2468" s="10" t="s">
        <v>4484</v>
      </c>
      <c r="H2468" s="8" t="s">
        <v>76</v>
      </c>
      <c r="I2468" s="8" t="s">
        <v>50</v>
      </c>
      <c r="J2468" s="10" t="s">
        <v>77</v>
      </c>
      <c r="K2468" s="8" t="s">
        <v>26</v>
      </c>
      <c r="L2468" s="8" t="str">
        <f t="shared" si="76"/>
        <v>Yreka_CA</v>
      </c>
      <c r="M2468" s="9" t="str">
        <f t="shared" si="77"/>
        <v>-122.635688781738_Parking and TDM</v>
      </c>
      <c r="N2468" s="8" t="s">
        <v>26</v>
      </c>
      <c r="O2468" s="5"/>
      <c r="P2468" s="5"/>
      <c r="Q2468">
        <f>VLOOKUP($L2468,LocID!$B$2:$I$966, 7, FALSE)</f>
        <v>-122.635688781738</v>
      </c>
      <c r="S2468"/>
    </row>
    <row r="2469" spans="1:19" ht="33" x14ac:dyDescent="0.25">
      <c r="A2469" s="5">
        <v>1878</v>
      </c>
      <c r="B2469" s="6">
        <v>2013.0134</v>
      </c>
      <c r="C2469" s="12" t="s">
        <v>62</v>
      </c>
      <c r="D2469" s="12" t="s">
        <v>4485</v>
      </c>
      <c r="E2469" s="15" t="s">
        <v>4486</v>
      </c>
      <c r="F2469" s="15" t="s">
        <v>4487</v>
      </c>
      <c r="G2469" s="15" t="s">
        <v>4488</v>
      </c>
      <c r="H2469" s="15" t="s">
        <v>76</v>
      </c>
      <c r="I2469" s="8" t="s">
        <v>50</v>
      </c>
      <c r="J2469" s="15" t="s">
        <v>77</v>
      </c>
      <c r="K2469" s="12" t="s">
        <v>23</v>
      </c>
      <c r="L2469" s="8" t="str">
        <f t="shared" si="76"/>
        <v>Yuba_CA</v>
      </c>
      <c r="M2469" s="9" t="str">
        <f t="shared" si="77"/>
        <v>-121.61946105957_Multimodal</v>
      </c>
      <c r="N2469" s="12" t="s">
        <v>23</v>
      </c>
      <c r="O2469" s="5"/>
      <c r="P2469" s="5"/>
      <c r="Q2469">
        <f>VLOOKUP($L2469,LocID!$B$2:$I$966, 7, FALSE)</f>
        <v>-121.61946105957</v>
      </c>
      <c r="S2469"/>
    </row>
    <row r="2470" spans="1:19" x14ac:dyDescent="0.25">
      <c r="A2470" s="5">
        <v>2247</v>
      </c>
      <c r="B2470" s="6">
        <v>2014.0063</v>
      </c>
      <c r="C2470" s="8" t="s">
        <v>115</v>
      </c>
      <c r="D2470" s="8" t="s">
        <v>4489</v>
      </c>
      <c r="E2470" s="8" t="s">
        <v>4490</v>
      </c>
      <c r="F2470" s="8" t="s">
        <v>4491</v>
      </c>
      <c r="G2470" s="12" t="s">
        <v>4492</v>
      </c>
      <c r="H2470" s="8" t="s">
        <v>1276</v>
      </c>
      <c r="I2470" s="8" t="s">
        <v>50</v>
      </c>
      <c r="J2470" s="8" t="s">
        <v>128</v>
      </c>
      <c r="K2470" s="8" t="s">
        <v>52</v>
      </c>
      <c r="L2470" s="8" t="str">
        <f t="shared" si="76"/>
        <v>Yuma_AZ</v>
      </c>
      <c r="M2470" s="9" t="str">
        <f t="shared" si="77"/>
        <v>-114.624610900878_Transit</v>
      </c>
      <c r="N2470" s="8" t="s">
        <v>52</v>
      </c>
      <c r="O2470" s="5"/>
      <c r="P2470" s="5"/>
      <c r="Q2470">
        <f>VLOOKUP($L2470,LocID!$B$2:$I$966, 7, FALSE)</f>
        <v>-114.624610900878</v>
      </c>
      <c r="S2470"/>
    </row>
    <row r="2471" spans="1:19" x14ac:dyDescent="0.25">
      <c r="A2471" s="5">
        <v>1705</v>
      </c>
      <c r="B2471" s="6">
        <v>2012.587</v>
      </c>
      <c r="C2471" s="12" t="s">
        <v>110</v>
      </c>
      <c r="D2471" s="12" t="s">
        <v>4493</v>
      </c>
      <c r="E2471" s="12" t="s">
        <v>4494</v>
      </c>
      <c r="F2471" s="12" t="s">
        <v>4492</v>
      </c>
      <c r="G2471" s="12" t="s">
        <v>4492</v>
      </c>
      <c r="H2471" s="12" t="s">
        <v>1276</v>
      </c>
      <c r="I2471" s="8" t="s">
        <v>50</v>
      </c>
      <c r="J2471" s="8" t="s">
        <v>128</v>
      </c>
      <c r="K2471" s="12" t="s">
        <v>52</v>
      </c>
      <c r="L2471" s="8" t="str">
        <f t="shared" si="76"/>
        <v>Yuma_AZ</v>
      </c>
      <c r="M2471" s="9" t="str">
        <f t="shared" si="77"/>
        <v>-114.624610900878_Transit</v>
      </c>
      <c r="N2471" s="12" t="s">
        <v>52</v>
      </c>
      <c r="O2471" s="5"/>
      <c r="P2471" s="5"/>
      <c r="Q2471">
        <f>VLOOKUP($L2471,LocID!$B$2:$I$966, 7, FALSE)</f>
        <v>-114.624610900878</v>
      </c>
      <c r="S2471"/>
    </row>
    <row r="2472" spans="1:19" ht="22.5" x14ac:dyDescent="0.25">
      <c r="A2472" s="5">
        <v>1061</v>
      </c>
      <c r="B2472" s="6">
        <v>2010.0329999999999</v>
      </c>
      <c r="C2472" s="8" t="s">
        <v>68</v>
      </c>
      <c r="D2472" s="11" t="s">
        <v>69</v>
      </c>
      <c r="E2472" s="8" t="s">
        <v>70</v>
      </c>
      <c r="F2472" s="10" t="s">
        <v>71</v>
      </c>
      <c r="G2472" s="10" t="s">
        <v>71</v>
      </c>
      <c r="H2472" s="8" t="s">
        <v>20</v>
      </c>
      <c r="I2472" s="5" t="s">
        <v>21</v>
      </c>
      <c r="J2472" s="8" t="s">
        <v>22</v>
      </c>
      <c r="K2472" s="8" t="s">
        <v>72</v>
      </c>
      <c r="L2472" s="8" t="s">
        <v>4495</v>
      </c>
      <c r="M2472" s="9" t="str">
        <f t="shared" si="77"/>
        <v>55.6817016601562_Active Transportation</v>
      </c>
      <c r="N2472" s="5" t="s">
        <v>3934</v>
      </c>
      <c r="O2472" s="5">
        <v>2</v>
      </c>
      <c r="P2472" s="5"/>
      <c r="Q2472">
        <f>VLOOKUP($L2472,LocID!$B$2:$I$966, 7, FALSE)</f>
        <v>55.6817016601562</v>
      </c>
      <c r="S2472"/>
    </row>
    <row r="2473" spans="1:19" ht="22.5" x14ac:dyDescent="0.25">
      <c r="A2473" s="5">
        <v>1801</v>
      </c>
      <c r="B2473" s="6">
        <v>2012.932</v>
      </c>
      <c r="C2473" s="8" t="s">
        <v>62</v>
      </c>
      <c r="D2473" s="8" t="s">
        <v>102</v>
      </c>
      <c r="E2473" s="8" t="s">
        <v>100</v>
      </c>
      <c r="F2473" s="8" t="s">
        <v>101</v>
      </c>
      <c r="G2473" s="8" t="s">
        <v>101</v>
      </c>
      <c r="H2473" s="8" t="s">
        <v>76</v>
      </c>
      <c r="I2473" s="8" t="s">
        <v>50</v>
      </c>
      <c r="J2473" s="8" t="s">
        <v>77</v>
      </c>
      <c r="K2473" s="12" t="s">
        <v>72</v>
      </c>
      <c r="L2473" s="8" t="s">
        <v>4496</v>
      </c>
      <c r="M2473" s="9" t="str">
        <f t="shared" si="77"/>
        <v>-122.297996520996_Active Transportation</v>
      </c>
      <c r="N2473" s="5" t="s">
        <v>3934</v>
      </c>
      <c r="O2473" s="5">
        <v>2</v>
      </c>
      <c r="P2473" s="5"/>
      <c r="Q2473">
        <f>VLOOKUP($L2473,LocID!$B$2:$I$966, 7, FALSE)</f>
        <v>-122.29799652099599</v>
      </c>
      <c r="S2473"/>
    </row>
    <row r="2474" spans="1:19" ht="22.5" x14ac:dyDescent="0.25">
      <c r="A2474" s="5">
        <v>2052</v>
      </c>
      <c r="B2474" s="6">
        <v>2013.0746999999999</v>
      </c>
      <c r="C2474" s="8" t="s">
        <v>65</v>
      </c>
      <c r="D2474" s="8" t="s">
        <v>103</v>
      </c>
      <c r="E2474" s="8" t="s">
        <v>100</v>
      </c>
      <c r="F2474" s="8" t="s">
        <v>101</v>
      </c>
      <c r="G2474" s="8" t="s">
        <v>101</v>
      </c>
      <c r="H2474" s="8" t="s">
        <v>76</v>
      </c>
      <c r="I2474" s="8" t="s">
        <v>50</v>
      </c>
      <c r="J2474" s="8" t="s">
        <v>77</v>
      </c>
      <c r="K2474" s="12" t="s">
        <v>72</v>
      </c>
      <c r="L2474" s="8" t="s">
        <v>4496</v>
      </c>
      <c r="M2474" s="9" t="str">
        <f t="shared" si="77"/>
        <v>-122.297996520996_Active Transportation</v>
      </c>
      <c r="N2474" s="5" t="s">
        <v>3934</v>
      </c>
      <c r="O2474" s="5">
        <v>2</v>
      </c>
      <c r="P2474" s="5"/>
      <c r="Q2474">
        <f>VLOOKUP($L2474,LocID!$B$2:$I$966, 7, FALSE)</f>
        <v>-122.29799652099599</v>
      </c>
      <c r="S2474"/>
    </row>
    <row r="2475" spans="1:19" ht="22.5" x14ac:dyDescent="0.25">
      <c r="A2475" s="5">
        <v>569</v>
      </c>
      <c r="B2475" s="6">
        <v>2008.133</v>
      </c>
      <c r="C2475" s="8" t="s">
        <v>104</v>
      </c>
      <c r="D2475" s="11" t="s">
        <v>330</v>
      </c>
      <c r="E2475" s="8" t="s">
        <v>331</v>
      </c>
      <c r="F2475" s="10" t="s">
        <v>332</v>
      </c>
      <c r="G2475" s="10" t="s">
        <v>332</v>
      </c>
      <c r="H2475" s="8" t="s">
        <v>219</v>
      </c>
      <c r="I2475" s="8" t="s">
        <v>50</v>
      </c>
      <c r="J2475" s="8" t="s">
        <v>220</v>
      </c>
      <c r="K2475" s="8" t="s">
        <v>72</v>
      </c>
      <c r="L2475" s="8" t="s">
        <v>4497</v>
      </c>
      <c r="M2475" s="9" t="str">
        <f t="shared" si="77"/>
        <v>-97.7429885864257_Active Transportation</v>
      </c>
      <c r="N2475" s="5" t="s">
        <v>3934</v>
      </c>
      <c r="O2475" s="5">
        <v>2</v>
      </c>
      <c r="P2475" s="5"/>
      <c r="Q2475">
        <f>VLOOKUP($L2475,LocID!$B$2:$I$966, 7, FALSE)</f>
        <v>-97.742988586425696</v>
      </c>
      <c r="S2475"/>
    </row>
    <row r="2476" spans="1:19" ht="22.5" x14ac:dyDescent="0.25">
      <c r="A2476" s="5">
        <v>267</v>
      </c>
      <c r="B2476" s="6">
        <v>2015.1283000000001</v>
      </c>
      <c r="C2476" s="9" t="s">
        <v>138</v>
      </c>
      <c r="D2476" s="17" t="s">
        <v>346</v>
      </c>
      <c r="E2476" s="17" t="s">
        <v>347</v>
      </c>
      <c r="F2476" s="9" t="s">
        <v>332</v>
      </c>
      <c r="G2476" s="9" t="s">
        <v>332</v>
      </c>
      <c r="H2476" s="9" t="s">
        <v>219</v>
      </c>
      <c r="I2476" s="8" t="s">
        <v>50</v>
      </c>
      <c r="J2476" s="9" t="s">
        <v>220</v>
      </c>
      <c r="K2476" s="9" t="s">
        <v>348</v>
      </c>
      <c r="L2476" s="8" t="s">
        <v>4497</v>
      </c>
      <c r="M2476" s="9" t="str">
        <f t="shared" si="77"/>
        <v>-97.7429885864257_Design and Engineering</v>
      </c>
      <c r="N2476" s="5" t="s">
        <v>188</v>
      </c>
      <c r="O2476" s="5">
        <v>2</v>
      </c>
      <c r="P2476" s="5"/>
      <c r="Q2476">
        <f>VLOOKUP($L2476,LocID!$B$2:$I$966, 7, FALSE)</f>
        <v>-97.742988586425696</v>
      </c>
      <c r="S2476"/>
    </row>
    <row r="2477" spans="1:19" ht="22.5" x14ac:dyDescent="0.25">
      <c r="A2477" s="5">
        <v>1646</v>
      </c>
      <c r="B2477" s="6">
        <v>2012.4369999999999</v>
      </c>
      <c r="C2477" s="8" t="s">
        <v>110</v>
      </c>
      <c r="D2477" s="8" t="s">
        <v>373</v>
      </c>
      <c r="E2477" s="8" t="s">
        <v>374</v>
      </c>
      <c r="F2477" s="8" t="s">
        <v>375</v>
      </c>
      <c r="G2477" s="8" t="s">
        <v>375</v>
      </c>
      <c r="H2477" s="8" t="s">
        <v>20</v>
      </c>
      <c r="I2477" s="8" t="s">
        <v>376</v>
      </c>
      <c r="J2477" s="8" t="s">
        <v>22</v>
      </c>
      <c r="K2477" s="12" t="s">
        <v>72</v>
      </c>
      <c r="L2477" s="8" t="s">
        <v>4498</v>
      </c>
      <c r="M2477" s="9" t="str">
        <f t="shared" si="77"/>
        <v>100.504829406738_Active Transportation</v>
      </c>
      <c r="N2477" s="5" t="s">
        <v>3934</v>
      </c>
      <c r="O2477" s="5">
        <v>2</v>
      </c>
      <c r="P2477" s="5"/>
      <c r="Q2477">
        <f>VLOOKUP($L2477,LocID!$B$2:$I$966, 7, FALSE)</f>
        <v>100.504829406738</v>
      </c>
      <c r="S2477"/>
    </row>
    <row r="2478" spans="1:19" ht="22.5" x14ac:dyDescent="0.25">
      <c r="A2478" s="5">
        <v>99</v>
      </c>
      <c r="B2478" s="6">
        <v>2015.0479</v>
      </c>
      <c r="C2478" s="9" t="s">
        <v>138</v>
      </c>
      <c r="D2478" s="17" t="s">
        <v>630</v>
      </c>
      <c r="E2478" s="17" t="s">
        <v>612</v>
      </c>
      <c r="F2478" s="8" t="s">
        <v>533</v>
      </c>
      <c r="G2478" s="8" t="s">
        <v>533</v>
      </c>
      <c r="H2478" s="8" t="s">
        <v>49</v>
      </c>
      <c r="I2478" s="8" t="s">
        <v>50</v>
      </c>
      <c r="J2478" s="8" t="s">
        <v>51</v>
      </c>
      <c r="K2478" s="8" t="s">
        <v>348</v>
      </c>
      <c r="L2478" s="8" t="s">
        <v>4499</v>
      </c>
      <c r="M2478" s="9" t="str">
        <f t="shared" si="77"/>
        <v>-71.0567398071289_Design and Engineering</v>
      </c>
      <c r="N2478" s="5" t="s">
        <v>188</v>
      </c>
      <c r="O2478" s="5">
        <v>2</v>
      </c>
      <c r="P2478" s="5"/>
      <c r="Q2478">
        <f>VLOOKUP($L2478,LocID!$B$2:$I$966, 7, FALSE)</f>
        <v>-71.056739807128906</v>
      </c>
      <c r="S2478"/>
    </row>
    <row r="2479" spans="1:19" ht="22.5" x14ac:dyDescent="0.25">
      <c r="A2479" s="5">
        <v>1558</v>
      </c>
      <c r="B2479" s="6">
        <v>2012.248</v>
      </c>
      <c r="C2479" s="7" t="s">
        <v>87</v>
      </c>
      <c r="D2479" s="7" t="s">
        <v>707</v>
      </c>
      <c r="E2479" s="7" t="s">
        <v>708</v>
      </c>
      <c r="F2479" s="7" t="s">
        <v>709</v>
      </c>
      <c r="G2479" s="7" t="s">
        <v>709</v>
      </c>
      <c r="H2479" s="8" t="s">
        <v>20</v>
      </c>
      <c r="I2479" s="7" t="s">
        <v>710</v>
      </c>
      <c r="J2479" s="7" t="s">
        <v>22</v>
      </c>
      <c r="K2479" s="7" t="s">
        <v>72</v>
      </c>
      <c r="L2479" s="8" t="s">
        <v>4500</v>
      </c>
      <c r="M2479" s="9" t="str">
        <f t="shared" si="77"/>
        <v>-58.4458770751953_Active Transportation</v>
      </c>
      <c r="N2479" s="5" t="s">
        <v>3934</v>
      </c>
      <c r="O2479" s="5">
        <v>2</v>
      </c>
      <c r="P2479" s="5"/>
      <c r="Q2479">
        <f>VLOOKUP($L2479,LocID!$B$2:$I$966, 7, FALSE)</f>
        <v>-58.445877075195298</v>
      </c>
      <c r="S2479"/>
    </row>
    <row r="2480" spans="1:19" ht="22.5" x14ac:dyDescent="0.25">
      <c r="A2480" s="5">
        <v>1891</v>
      </c>
      <c r="B2480" s="6">
        <v>2012.3530000000001</v>
      </c>
      <c r="C2480" s="8" t="s">
        <v>246</v>
      </c>
      <c r="D2480" s="8" t="s">
        <v>711</v>
      </c>
      <c r="E2480" s="8" t="s">
        <v>712</v>
      </c>
      <c r="F2480" s="10" t="s">
        <v>709</v>
      </c>
      <c r="G2480" s="10" t="s">
        <v>709</v>
      </c>
      <c r="H2480" s="8" t="s">
        <v>20</v>
      </c>
      <c r="I2480" s="5" t="s">
        <v>710</v>
      </c>
      <c r="J2480" s="10" t="s">
        <v>22</v>
      </c>
      <c r="K2480" s="8" t="s">
        <v>72</v>
      </c>
      <c r="L2480" s="8" t="s">
        <v>4500</v>
      </c>
      <c r="M2480" s="9" t="str">
        <f t="shared" si="77"/>
        <v>-58.4458770751953_Active Transportation</v>
      </c>
      <c r="N2480" s="5" t="s">
        <v>3934</v>
      </c>
      <c r="O2480" s="5">
        <v>2</v>
      </c>
      <c r="P2480" s="5"/>
      <c r="Q2480">
        <f>VLOOKUP($L2480,LocID!$B$2:$I$966, 7, FALSE)</f>
        <v>-58.445877075195298</v>
      </c>
      <c r="S2480"/>
    </row>
    <row r="2481" spans="1:19" ht="22.5" x14ac:dyDescent="0.25">
      <c r="A2481" s="5">
        <v>2353</v>
      </c>
      <c r="B2481" s="6">
        <v>2014.0851</v>
      </c>
      <c r="C2481" s="19" t="s">
        <v>92</v>
      </c>
      <c r="D2481" s="17" t="s">
        <v>769</v>
      </c>
      <c r="E2481" s="17" t="s">
        <v>766</v>
      </c>
      <c r="F2481" s="19" t="s">
        <v>767</v>
      </c>
      <c r="G2481" s="19" t="s">
        <v>767</v>
      </c>
      <c r="H2481" s="19" t="s">
        <v>768</v>
      </c>
      <c r="I2481" s="20" t="s">
        <v>740</v>
      </c>
      <c r="J2481" s="19" t="s">
        <v>740</v>
      </c>
      <c r="K2481" s="12" t="s">
        <v>72</v>
      </c>
      <c r="L2481" s="8" t="s">
        <v>4501</v>
      </c>
      <c r="M2481" s="9" t="str">
        <f t="shared" si="77"/>
        <v>-114.063018798828_Active Transportation</v>
      </c>
      <c r="N2481" s="5" t="s">
        <v>3934</v>
      </c>
      <c r="O2481" s="5">
        <v>2</v>
      </c>
      <c r="P2481" s="5"/>
      <c r="Q2481">
        <f>VLOOKUP($L2481,LocID!$B$2:$I$966, 7, FALSE)</f>
        <v>-114.063018798828</v>
      </c>
      <c r="S2481"/>
    </row>
    <row r="2482" spans="1:19" ht="22.5" x14ac:dyDescent="0.25">
      <c r="A2482" s="5">
        <v>1323</v>
      </c>
      <c r="B2482" s="6">
        <v>2011.4760000000001</v>
      </c>
      <c r="C2482" s="8" t="s">
        <v>409</v>
      </c>
      <c r="D2482" s="11" t="s">
        <v>823</v>
      </c>
      <c r="E2482" s="8" t="s">
        <v>824</v>
      </c>
      <c r="F2482" s="10" t="s">
        <v>825</v>
      </c>
      <c r="G2482" s="10" t="s">
        <v>825</v>
      </c>
      <c r="H2482" s="8" t="s">
        <v>432</v>
      </c>
      <c r="I2482" s="8" t="s">
        <v>50</v>
      </c>
      <c r="J2482" s="8" t="s">
        <v>61</v>
      </c>
      <c r="K2482" s="8" t="s">
        <v>72</v>
      </c>
      <c r="L2482" s="8" t="s">
        <v>4502</v>
      </c>
      <c r="M2482" s="9" t="str">
        <f t="shared" si="77"/>
        <v>-87.9883499145507_Active Transportation</v>
      </c>
      <c r="N2482" s="5" t="s">
        <v>3934</v>
      </c>
      <c r="O2482" s="5">
        <v>2</v>
      </c>
      <c r="P2482" s="5"/>
      <c r="Q2482">
        <f>VLOOKUP($L2482,LocID!$B$2:$I$966, 7, FALSE)</f>
        <v>-87.988349914550696</v>
      </c>
      <c r="S2482"/>
    </row>
    <row r="2483" spans="1:19" ht="33" x14ac:dyDescent="0.25">
      <c r="A2483" s="5">
        <v>2591</v>
      </c>
      <c r="B2483" s="6">
        <v>2014.1318000000001</v>
      </c>
      <c r="C2483" s="8" t="s">
        <v>306</v>
      </c>
      <c r="D2483" s="16" t="s">
        <v>1093</v>
      </c>
      <c r="E2483" s="16" t="s">
        <v>1094</v>
      </c>
      <c r="F2483" s="8" t="s">
        <v>1095</v>
      </c>
      <c r="G2483" s="8" t="s">
        <v>1095</v>
      </c>
      <c r="H2483" s="8" t="s">
        <v>219</v>
      </c>
      <c r="I2483" s="8" t="s">
        <v>50</v>
      </c>
      <c r="J2483" s="8" t="s">
        <v>220</v>
      </c>
      <c r="K2483" s="8" t="s">
        <v>1096</v>
      </c>
      <c r="L2483" s="8" t="s">
        <v>4503</v>
      </c>
      <c r="M2483" s="9" t="str">
        <f t="shared" si="77"/>
        <v>-97.1309814453125_Parking and TDM</v>
      </c>
      <c r="N2483" s="5" t="s">
        <v>26</v>
      </c>
      <c r="O2483" s="5">
        <v>2</v>
      </c>
      <c r="P2483" s="5"/>
      <c r="Q2483">
        <f>VLOOKUP($L2483,LocID!$B$2:$I$966, 7, FALSE)</f>
        <v>-97.1309814453125</v>
      </c>
      <c r="S2483"/>
    </row>
    <row r="2484" spans="1:19" ht="33" x14ac:dyDescent="0.25">
      <c r="A2484" s="5">
        <v>231</v>
      </c>
      <c r="B2484" s="6">
        <v>2015.0992000000001</v>
      </c>
      <c r="C2484" s="9" t="s">
        <v>138</v>
      </c>
      <c r="D2484" s="17" t="s">
        <v>1201</v>
      </c>
      <c r="E2484" s="17" t="s">
        <v>1202</v>
      </c>
      <c r="F2484" s="9" t="s">
        <v>1194</v>
      </c>
      <c r="G2484" s="9" t="s">
        <v>1194</v>
      </c>
      <c r="H2484" s="9" t="s">
        <v>76</v>
      </c>
      <c r="I2484" s="8" t="s">
        <v>50</v>
      </c>
      <c r="J2484" s="9" t="s">
        <v>77</v>
      </c>
      <c r="K2484" s="9" t="s">
        <v>1096</v>
      </c>
      <c r="L2484" s="8" t="s">
        <v>4504</v>
      </c>
      <c r="M2484" s="9" t="str">
        <f t="shared" si="77"/>
        <v>-122.301750183105_Parking and TDM</v>
      </c>
      <c r="N2484" s="5" t="s">
        <v>26</v>
      </c>
      <c r="O2484" s="5">
        <v>2</v>
      </c>
      <c r="P2484" s="5"/>
      <c r="Q2484">
        <f>VLOOKUP($L2484,LocID!$B$2:$I$966, 7, FALSE)</f>
        <v>-122.301750183105</v>
      </c>
      <c r="S2484"/>
    </row>
    <row r="2485" spans="1:19" ht="33" x14ac:dyDescent="0.25">
      <c r="A2485" s="5">
        <v>2168</v>
      </c>
      <c r="B2485" s="6">
        <v>2013.1005</v>
      </c>
      <c r="C2485" s="19" t="s">
        <v>115</v>
      </c>
      <c r="D2485" s="20" t="s">
        <v>1265</v>
      </c>
      <c r="E2485" s="20" t="s">
        <v>1266</v>
      </c>
      <c r="F2485" s="20" t="s">
        <v>1267</v>
      </c>
      <c r="G2485" s="20" t="s">
        <v>1267</v>
      </c>
      <c r="H2485" s="20" t="s">
        <v>1268</v>
      </c>
      <c r="I2485" s="8" t="s">
        <v>50</v>
      </c>
      <c r="J2485" s="20" t="s">
        <v>220</v>
      </c>
      <c r="K2485" s="12" t="s">
        <v>1096</v>
      </c>
      <c r="L2485" s="8" t="s">
        <v>4505</v>
      </c>
      <c r="M2485" s="9" t="str">
        <f t="shared" si="77"/>
        <v>-94.1579132080078_Parking and TDM</v>
      </c>
      <c r="N2485" s="5" t="s">
        <v>26</v>
      </c>
      <c r="O2485" s="5">
        <v>2</v>
      </c>
      <c r="P2485" s="5"/>
      <c r="Q2485">
        <f>VLOOKUP($L2485,LocID!$B$2:$I$966, 7, FALSE)</f>
        <v>-94.157913208007798</v>
      </c>
      <c r="S2485"/>
    </row>
    <row r="2486" spans="1:19" ht="22.5" x14ac:dyDescent="0.25">
      <c r="A2486" s="5">
        <v>1039</v>
      </c>
      <c r="B2486" s="6">
        <v>2010.48</v>
      </c>
      <c r="C2486" s="8" t="s">
        <v>68</v>
      </c>
      <c r="D2486" s="11" t="s">
        <v>1372</v>
      </c>
      <c r="E2486" s="8" t="s">
        <v>1370</v>
      </c>
      <c r="F2486" s="10" t="s">
        <v>1368</v>
      </c>
      <c r="G2486" s="10" t="s">
        <v>1368</v>
      </c>
      <c r="H2486" s="8" t="s">
        <v>76</v>
      </c>
      <c r="I2486" s="8" t="s">
        <v>50</v>
      </c>
      <c r="J2486" s="8" t="s">
        <v>77</v>
      </c>
      <c r="K2486" s="8" t="s">
        <v>72</v>
      </c>
      <c r="L2486" s="8" t="s">
        <v>4506</v>
      </c>
      <c r="M2486" s="9" t="str">
        <f t="shared" si="77"/>
        <v>-118.248641967773_Active Transportation</v>
      </c>
      <c r="N2486" s="5" t="s">
        <v>3934</v>
      </c>
      <c r="O2486" s="5">
        <v>2</v>
      </c>
      <c r="P2486" s="5"/>
      <c r="Q2486">
        <f>VLOOKUP($L2486,LocID!$B$2:$I$966, 7, FALSE)</f>
        <v>-118.248641967773</v>
      </c>
      <c r="S2486"/>
    </row>
    <row r="2487" spans="1:19" ht="22.5" x14ac:dyDescent="0.25">
      <c r="A2487" s="5">
        <v>177</v>
      </c>
      <c r="B2487" s="6">
        <v>2015.0758000000001</v>
      </c>
      <c r="C2487" s="9" t="s">
        <v>138</v>
      </c>
      <c r="D2487" s="17" t="s">
        <v>1376</v>
      </c>
      <c r="E2487" s="17" t="s">
        <v>1375</v>
      </c>
      <c r="F2487" s="19" t="s">
        <v>1368</v>
      </c>
      <c r="G2487" s="19" t="s">
        <v>1368</v>
      </c>
      <c r="H2487" s="19" t="s">
        <v>76</v>
      </c>
      <c r="I2487" s="8" t="s">
        <v>50</v>
      </c>
      <c r="J2487" s="19" t="s">
        <v>77</v>
      </c>
      <c r="K2487" s="19" t="s">
        <v>72</v>
      </c>
      <c r="L2487" s="8" t="s">
        <v>4506</v>
      </c>
      <c r="M2487" s="9" t="str">
        <f t="shared" si="77"/>
        <v>-118.248641967773_Active Transportation</v>
      </c>
      <c r="N2487" s="5" t="s">
        <v>3934</v>
      </c>
      <c r="O2487" s="5">
        <v>2</v>
      </c>
      <c r="P2487" s="5"/>
      <c r="Q2487">
        <f>VLOOKUP($L2487,LocID!$B$2:$I$966, 7, FALSE)</f>
        <v>-118.248641967773</v>
      </c>
      <c r="S2487"/>
    </row>
    <row r="2488" spans="1:19" ht="22.5" x14ac:dyDescent="0.25">
      <c r="A2488" s="5">
        <v>392</v>
      </c>
      <c r="B2488" s="13">
        <v>2007.2439999999999</v>
      </c>
      <c r="C2488" s="10">
        <v>2007</v>
      </c>
      <c r="D2488" s="10" t="s">
        <v>1393</v>
      </c>
      <c r="E2488" s="10" t="s">
        <v>1394</v>
      </c>
      <c r="F2488" s="10" t="s">
        <v>1395</v>
      </c>
      <c r="G2488" s="10" t="s">
        <v>1395</v>
      </c>
      <c r="H2488" s="10" t="s">
        <v>208</v>
      </c>
      <c r="I2488" s="8" t="s">
        <v>50</v>
      </c>
      <c r="J2488" s="10" t="s">
        <v>61</v>
      </c>
      <c r="K2488" s="10" t="s">
        <v>72</v>
      </c>
      <c r="L2488" s="8" t="s">
        <v>4507</v>
      </c>
      <c r="M2488" s="9" t="str">
        <f t="shared" si="77"/>
        <v>-90.1481323242187_Active Transportation</v>
      </c>
      <c r="N2488" s="5" t="s">
        <v>3934</v>
      </c>
      <c r="O2488" s="5">
        <v>2</v>
      </c>
      <c r="P2488" s="5"/>
      <c r="Q2488">
        <f>VLOOKUP($L2488,LocID!$B$2:$I$966, 7, FALSE)</f>
        <v>-90.148132324218693</v>
      </c>
      <c r="S2488"/>
    </row>
    <row r="2489" spans="1:19" ht="22.5" x14ac:dyDescent="0.25">
      <c r="A2489" s="5">
        <v>1918</v>
      </c>
      <c r="B2489" s="6">
        <v>2013.0444</v>
      </c>
      <c r="C2489" s="8" t="s">
        <v>246</v>
      </c>
      <c r="D2489" s="8" t="s">
        <v>1515</v>
      </c>
      <c r="E2489" s="8" t="s">
        <v>1503</v>
      </c>
      <c r="F2489" s="10" t="s">
        <v>1501</v>
      </c>
      <c r="G2489" s="10" t="s">
        <v>1501</v>
      </c>
      <c r="H2489" s="8" t="s">
        <v>1488</v>
      </c>
      <c r="I2489" s="8" t="s">
        <v>50</v>
      </c>
      <c r="J2489" s="8" t="s">
        <v>123</v>
      </c>
      <c r="K2489" s="12" t="s">
        <v>72</v>
      </c>
      <c r="L2489" s="8" t="s">
        <v>4508</v>
      </c>
      <c r="M2489" s="9" t="str">
        <f t="shared" si="77"/>
        <v>-157.857757568359_Active Transportation</v>
      </c>
      <c r="N2489" s="5" t="s">
        <v>3934</v>
      </c>
      <c r="O2489" s="5">
        <v>2</v>
      </c>
      <c r="P2489" s="5"/>
      <c r="Q2489">
        <f>VLOOKUP($L2489,LocID!$B$2:$I$966, 7, FALSE)</f>
        <v>-157.85775756835901</v>
      </c>
      <c r="S2489"/>
    </row>
    <row r="2490" spans="1:19" ht="22.5" x14ac:dyDescent="0.25">
      <c r="A2490" s="5">
        <v>74</v>
      </c>
      <c r="B2490" s="6">
        <v>2015.0410999999999</v>
      </c>
      <c r="C2490" s="9" t="s">
        <v>138</v>
      </c>
      <c r="D2490" s="17" t="s">
        <v>1522</v>
      </c>
      <c r="E2490" s="17" t="s">
        <v>1503</v>
      </c>
      <c r="F2490" s="19" t="s">
        <v>1501</v>
      </c>
      <c r="G2490" s="19" t="s">
        <v>1501</v>
      </c>
      <c r="H2490" s="19" t="s">
        <v>1488</v>
      </c>
      <c r="I2490" s="8" t="s">
        <v>50</v>
      </c>
      <c r="J2490" s="19" t="s">
        <v>123</v>
      </c>
      <c r="K2490" s="19" t="s">
        <v>72</v>
      </c>
      <c r="L2490" s="8" t="s">
        <v>4508</v>
      </c>
      <c r="M2490" s="9" t="str">
        <f t="shared" si="77"/>
        <v>-157.857757568359_Active Transportation</v>
      </c>
      <c r="N2490" s="5" t="s">
        <v>3934</v>
      </c>
      <c r="O2490" s="5">
        <v>2</v>
      </c>
      <c r="P2490" s="5"/>
      <c r="Q2490">
        <f>VLOOKUP($L2490,LocID!$B$2:$I$966, 7, FALSE)</f>
        <v>-157.85775756835901</v>
      </c>
      <c r="S2490"/>
    </row>
    <row r="2491" spans="1:19" ht="22.5" x14ac:dyDescent="0.25">
      <c r="A2491" s="5">
        <v>598</v>
      </c>
      <c r="B2491" s="6">
        <v>2008.105</v>
      </c>
      <c r="C2491" s="8" t="s">
        <v>29</v>
      </c>
      <c r="D2491" s="11" t="s">
        <v>1524</v>
      </c>
      <c r="E2491" s="8" t="s">
        <v>1525</v>
      </c>
      <c r="F2491" s="10" t="s">
        <v>1526</v>
      </c>
      <c r="G2491" s="10" t="s">
        <v>1526</v>
      </c>
      <c r="H2491" s="8" t="s">
        <v>219</v>
      </c>
      <c r="I2491" s="8" t="s">
        <v>50</v>
      </c>
      <c r="J2491" s="8" t="s">
        <v>220</v>
      </c>
      <c r="K2491" s="8" t="s">
        <v>72</v>
      </c>
      <c r="L2491" s="8" t="s">
        <v>4509</v>
      </c>
      <c r="M2491" s="9" t="str">
        <f t="shared" si="77"/>
        <v>-95.3697814941406_Active Transportation</v>
      </c>
      <c r="N2491" s="5" t="s">
        <v>3934</v>
      </c>
      <c r="O2491" s="5">
        <v>2</v>
      </c>
      <c r="P2491" s="5"/>
      <c r="Q2491">
        <f>VLOOKUP($L2491,LocID!$B$2:$I$966, 7, FALSE)</f>
        <v>-95.369781494140597</v>
      </c>
      <c r="S2491"/>
    </row>
    <row r="2492" spans="1:19" ht="22.5" x14ac:dyDescent="0.25">
      <c r="A2492" s="5">
        <v>957</v>
      </c>
      <c r="B2492" s="6">
        <v>2009.4659999999999</v>
      </c>
      <c r="C2492" s="8" t="s">
        <v>204</v>
      </c>
      <c r="D2492" s="11" t="s">
        <v>1528</v>
      </c>
      <c r="E2492" s="8" t="s">
        <v>1525</v>
      </c>
      <c r="F2492" s="10" t="s">
        <v>1526</v>
      </c>
      <c r="G2492" s="10" t="s">
        <v>1526</v>
      </c>
      <c r="H2492" s="8" t="s">
        <v>219</v>
      </c>
      <c r="I2492" s="8" t="s">
        <v>50</v>
      </c>
      <c r="J2492" s="8" t="s">
        <v>220</v>
      </c>
      <c r="K2492" s="8" t="s">
        <v>72</v>
      </c>
      <c r="L2492" s="8" t="s">
        <v>4509</v>
      </c>
      <c r="M2492" s="9" t="str">
        <f t="shared" si="77"/>
        <v>-95.3697814941406_Active Transportation</v>
      </c>
      <c r="N2492" s="5" t="s">
        <v>3934</v>
      </c>
      <c r="O2492" s="5">
        <v>2</v>
      </c>
      <c r="P2492" s="5"/>
      <c r="Q2492">
        <f>VLOOKUP($L2492,LocID!$B$2:$I$966, 7, FALSE)</f>
        <v>-95.369781494140597</v>
      </c>
      <c r="S2492"/>
    </row>
    <row r="2493" spans="1:19" ht="22.5" x14ac:dyDescent="0.25">
      <c r="A2493" s="5">
        <v>164</v>
      </c>
      <c r="B2493" s="6">
        <v>2015.0655999999999</v>
      </c>
      <c r="C2493" s="9" t="s">
        <v>138</v>
      </c>
      <c r="D2493" s="17" t="s">
        <v>1563</v>
      </c>
      <c r="E2493" s="17" t="s">
        <v>1564</v>
      </c>
      <c r="F2493" s="19" t="s">
        <v>1558</v>
      </c>
      <c r="G2493" s="19" t="s">
        <v>1558</v>
      </c>
      <c r="H2493" s="19" t="s">
        <v>808</v>
      </c>
      <c r="I2493" s="8" t="s">
        <v>50</v>
      </c>
      <c r="J2493" s="19" t="s">
        <v>61</v>
      </c>
      <c r="K2493" s="19" t="s">
        <v>72</v>
      </c>
      <c r="L2493" s="8" t="s">
        <v>4510</v>
      </c>
      <c r="M2493" s="9" t="str">
        <f t="shared" si="77"/>
        <v>-86.1499633789062_Active Transportation</v>
      </c>
      <c r="N2493" s="5" t="s">
        <v>3934</v>
      </c>
      <c r="O2493" s="5">
        <v>2</v>
      </c>
      <c r="P2493" s="5"/>
      <c r="Q2493">
        <f>VLOOKUP($L2493,LocID!$B$2:$I$966, 7, FALSE)</f>
        <v>-86.149963378906193</v>
      </c>
      <c r="S2493"/>
    </row>
    <row r="2494" spans="1:19" ht="22.5" x14ac:dyDescent="0.25">
      <c r="A2494" s="5">
        <v>253</v>
      </c>
      <c r="B2494" s="6">
        <v>2015.1081999999999</v>
      </c>
      <c r="C2494" s="9" t="s">
        <v>138</v>
      </c>
      <c r="D2494" s="9" t="s">
        <v>1645</v>
      </c>
      <c r="E2494" s="9" t="s">
        <v>1646</v>
      </c>
      <c r="F2494" s="9" t="s">
        <v>1647</v>
      </c>
      <c r="G2494" s="9" t="s">
        <v>1647</v>
      </c>
      <c r="H2494" s="9" t="s">
        <v>122</v>
      </c>
      <c r="I2494" s="8" t="s">
        <v>50</v>
      </c>
      <c r="J2494" s="9" t="s">
        <v>123</v>
      </c>
      <c r="K2494" s="9" t="s">
        <v>72</v>
      </c>
      <c r="L2494" s="8" t="s">
        <v>4511</v>
      </c>
      <c r="M2494" s="9" t="str">
        <f t="shared" si="77"/>
        <v>-120.69554901123_Active Transportation</v>
      </c>
      <c r="N2494" s="5" t="s">
        <v>3934</v>
      </c>
      <c r="O2494" s="5">
        <v>2</v>
      </c>
      <c r="P2494" s="5"/>
      <c r="Q2494">
        <f>VLOOKUP($L2494,LocID!$B$2:$I$966, 7, FALSE)</f>
        <v>-120.69554901123</v>
      </c>
      <c r="S2494"/>
    </row>
    <row r="2495" spans="1:19" ht="33" x14ac:dyDescent="0.25">
      <c r="A2495" s="5">
        <v>249</v>
      </c>
      <c r="B2495" s="6">
        <v>2015.1134999999999</v>
      </c>
      <c r="C2495" s="9" t="s">
        <v>138</v>
      </c>
      <c r="D2495" s="9" t="s">
        <v>1874</v>
      </c>
      <c r="E2495" s="9" t="s">
        <v>1875</v>
      </c>
      <c r="F2495" s="9" t="s">
        <v>1832</v>
      </c>
      <c r="G2495" s="9" t="s">
        <v>1832</v>
      </c>
      <c r="H2495" s="9" t="s">
        <v>76</v>
      </c>
      <c r="I2495" s="8" t="s">
        <v>50</v>
      </c>
      <c r="J2495" s="9" t="s">
        <v>77</v>
      </c>
      <c r="K2495" s="9" t="s">
        <v>1096</v>
      </c>
      <c r="L2495" s="8" t="s">
        <v>4512</v>
      </c>
      <c r="M2495" s="9" t="str">
        <f t="shared" si="77"/>
        <v>-118.245323181152_Parking and TDM</v>
      </c>
      <c r="N2495" s="5" t="s">
        <v>26</v>
      </c>
      <c r="O2495" s="5">
        <v>2</v>
      </c>
      <c r="P2495" s="5"/>
      <c r="Q2495">
        <f>VLOOKUP($L2495,LocID!$B$2:$I$966, 7, FALSE)</f>
        <v>-118.245323181152</v>
      </c>
      <c r="S2495"/>
    </row>
    <row r="2496" spans="1:19" ht="22.5" x14ac:dyDescent="0.25">
      <c r="A2496" s="5">
        <v>11</v>
      </c>
      <c r="B2496" s="6">
        <v>2015.0247999999999</v>
      </c>
      <c r="C2496" s="22" t="s">
        <v>253</v>
      </c>
      <c r="D2496" s="17" t="s">
        <v>2078</v>
      </c>
      <c r="E2496" s="17" t="s">
        <v>2073</v>
      </c>
      <c r="F2496" s="19" t="s">
        <v>2069</v>
      </c>
      <c r="G2496" s="19" t="s">
        <v>2069</v>
      </c>
      <c r="H2496" s="19" t="s">
        <v>198</v>
      </c>
      <c r="I2496" s="8" t="s">
        <v>50</v>
      </c>
      <c r="J2496" s="19" t="s">
        <v>61</v>
      </c>
      <c r="K2496" s="19" t="s">
        <v>72</v>
      </c>
      <c r="L2496" s="8" t="s">
        <v>4513</v>
      </c>
      <c r="M2496" s="9" t="str">
        <f t="shared" si="77"/>
        <v>-93.2649307250976_Active Transportation</v>
      </c>
      <c r="N2496" s="5" t="s">
        <v>3934</v>
      </c>
      <c r="O2496" s="5">
        <v>2</v>
      </c>
      <c r="P2496" s="5"/>
      <c r="Q2496">
        <f>VLOOKUP($L2496,LocID!$B$2:$I$966, 7, FALSE)</f>
        <v>-93.264930725097599</v>
      </c>
      <c r="S2496"/>
    </row>
    <row r="2497" spans="1:19" ht="22.5" x14ac:dyDescent="0.25">
      <c r="A2497" s="5">
        <v>472</v>
      </c>
      <c r="B2497" s="13">
        <v>2007.2329999999999</v>
      </c>
      <c r="C2497" s="10">
        <v>2007</v>
      </c>
      <c r="D2497" s="10" t="s">
        <v>2215</v>
      </c>
      <c r="E2497" s="10" t="s">
        <v>2216</v>
      </c>
      <c r="F2497" s="10" t="s">
        <v>2217</v>
      </c>
      <c r="G2497" s="10" t="s">
        <v>2217</v>
      </c>
      <c r="H2497" s="10" t="s">
        <v>874</v>
      </c>
      <c r="I2497" s="8" t="s">
        <v>50</v>
      </c>
      <c r="J2497" s="10" t="s">
        <v>51</v>
      </c>
      <c r="K2497" s="10" t="s">
        <v>72</v>
      </c>
      <c r="L2497" s="8" t="s">
        <v>4514</v>
      </c>
      <c r="M2497" s="9" t="str">
        <f t="shared" si="77"/>
        <v>-72.9246215820312_Active Transportation</v>
      </c>
      <c r="N2497" s="5" t="s">
        <v>3934</v>
      </c>
      <c r="O2497" s="5">
        <v>2</v>
      </c>
      <c r="P2497" s="5"/>
      <c r="Q2497">
        <f>VLOOKUP($L2497,LocID!$B$2:$I$966, 7, FALSE)</f>
        <v>-72.924621582031193</v>
      </c>
      <c r="S2497"/>
    </row>
    <row r="2498" spans="1:19" ht="22.5" x14ac:dyDescent="0.25">
      <c r="A2498" s="5">
        <v>1440</v>
      </c>
      <c r="B2498" s="6">
        <v>2011.7090000000001</v>
      </c>
      <c r="C2498" s="8" t="s">
        <v>233</v>
      </c>
      <c r="D2498" s="8" t="s">
        <v>2248</v>
      </c>
      <c r="E2498" s="8" t="s">
        <v>2246</v>
      </c>
      <c r="F2498" s="10" t="s">
        <v>2244</v>
      </c>
      <c r="G2498" s="10" t="s">
        <v>2244</v>
      </c>
      <c r="H2498" s="8" t="s">
        <v>384</v>
      </c>
      <c r="I2498" s="8" t="s">
        <v>50</v>
      </c>
      <c r="J2498" s="8" t="s">
        <v>220</v>
      </c>
      <c r="K2498" s="8" t="s">
        <v>72</v>
      </c>
      <c r="L2498" s="8" t="s">
        <v>4515</v>
      </c>
      <c r="M2498" s="9" t="str">
        <f t="shared" ref="M2498:M2536" si="78">Q2498&amp;"_"&amp;N2498</f>
        <v>-90.0777511596679_Active Transportation</v>
      </c>
      <c r="N2498" s="5" t="s">
        <v>3934</v>
      </c>
      <c r="O2498" s="5">
        <v>2</v>
      </c>
      <c r="P2498" s="5"/>
      <c r="Q2498">
        <f>VLOOKUP($L2498,LocID!$B$2:$I$966, 7, FALSE)</f>
        <v>-90.077751159667898</v>
      </c>
      <c r="S2498"/>
    </row>
    <row r="2499" spans="1:19" ht="22.5" x14ac:dyDescent="0.25">
      <c r="A2499" s="5">
        <v>2116</v>
      </c>
      <c r="B2499" s="6">
        <v>2013.0912000000001</v>
      </c>
      <c r="C2499" s="19" t="s">
        <v>112</v>
      </c>
      <c r="D2499" s="20" t="s">
        <v>2253</v>
      </c>
      <c r="E2499" s="20" t="s">
        <v>2254</v>
      </c>
      <c r="F2499" s="20" t="s">
        <v>2244</v>
      </c>
      <c r="G2499" s="20" t="s">
        <v>2244</v>
      </c>
      <c r="H2499" s="20" t="s">
        <v>384</v>
      </c>
      <c r="I2499" s="8" t="s">
        <v>50</v>
      </c>
      <c r="J2499" s="20" t="s">
        <v>220</v>
      </c>
      <c r="K2499" s="12" t="s">
        <v>72</v>
      </c>
      <c r="L2499" s="8" t="s">
        <v>4515</v>
      </c>
      <c r="M2499" s="9" t="str">
        <f t="shared" si="78"/>
        <v>-90.0777511596679_Active Transportation</v>
      </c>
      <c r="N2499" s="5" t="s">
        <v>3934</v>
      </c>
      <c r="O2499" s="5">
        <v>2</v>
      </c>
      <c r="P2499" s="5"/>
      <c r="Q2499">
        <f>VLOOKUP($L2499,LocID!$B$2:$I$966, 7, FALSE)</f>
        <v>-90.077751159667898</v>
      </c>
      <c r="S2499"/>
    </row>
    <row r="2500" spans="1:19" ht="22.5" x14ac:dyDescent="0.25">
      <c r="A2500" s="5">
        <v>2126</v>
      </c>
      <c r="B2500" s="6">
        <v>2013.0733</v>
      </c>
      <c r="C2500" s="19" t="s">
        <v>112</v>
      </c>
      <c r="D2500" s="20" t="s">
        <v>2255</v>
      </c>
      <c r="E2500" s="20" t="s">
        <v>2246</v>
      </c>
      <c r="F2500" s="20" t="s">
        <v>2244</v>
      </c>
      <c r="G2500" s="20" t="s">
        <v>2244</v>
      </c>
      <c r="H2500" s="20" t="s">
        <v>384</v>
      </c>
      <c r="I2500" s="8" t="s">
        <v>50</v>
      </c>
      <c r="J2500" s="20" t="s">
        <v>220</v>
      </c>
      <c r="K2500" s="12" t="s">
        <v>72</v>
      </c>
      <c r="L2500" s="8" t="s">
        <v>4515</v>
      </c>
      <c r="M2500" s="9" t="str">
        <f t="shared" si="78"/>
        <v>-90.0777511596679_Active Transportation</v>
      </c>
      <c r="N2500" s="5" t="s">
        <v>3934</v>
      </c>
      <c r="O2500" s="5">
        <v>2</v>
      </c>
      <c r="P2500" s="5"/>
      <c r="Q2500">
        <f>VLOOKUP($L2500,LocID!$B$2:$I$966, 7, FALSE)</f>
        <v>-90.077751159667898</v>
      </c>
      <c r="S2500"/>
    </row>
    <row r="2501" spans="1:19" ht="22.5" x14ac:dyDescent="0.25">
      <c r="A2501" s="5">
        <v>2020</v>
      </c>
      <c r="B2501" s="6">
        <v>2013.0690999999999</v>
      </c>
      <c r="C2501" s="8" t="s">
        <v>65</v>
      </c>
      <c r="D2501" s="8" t="s">
        <v>2316</v>
      </c>
      <c r="E2501" s="8" t="s">
        <v>697</v>
      </c>
      <c r="F2501" s="8" t="s">
        <v>2273</v>
      </c>
      <c r="G2501" s="8" t="s">
        <v>2273</v>
      </c>
      <c r="H2501" s="8" t="s">
        <v>107</v>
      </c>
      <c r="I2501" s="8" t="s">
        <v>50</v>
      </c>
      <c r="J2501" s="8" t="s">
        <v>51</v>
      </c>
      <c r="K2501" s="12" t="s">
        <v>72</v>
      </c>
      <c r="L2501" s="8" t="s">
        <v>4516</v>
      </c>
      <c r="M2501" s="9" t="str">
        <f t="shared" si="78"/>
        <v>-73.8317031860351_Active Transportation</v>
      </c>
      <c r="N2501" s="5" t="s">
        <v>3934</v>
      </c>
      <c r="O2501" s="5">
        <v>2</v>
      </c>
      <c r="P2501" s="5"/>
      <c r="Q2501">
        <f>VLOOKUP($L2501,LocID!$B$2:$I$966, 7, FALSE)</f>
        <v>-73.831703186035099</v>
      </c>
      <c r="S2501"/>
    </row>
    <row r="2502" spans="1:19" ht="22.5" x14ac:dyDescent="0.25">
      <c r="A2502" s="5">
        <v>964</v>
      </c>
      <c r="B2502" s="6">
        <v>2009.673</v>
      </c>
      <c r="C2502" s="8" t="s">
        <v>204</v>
      </c>
      <c r="D2502" s="11" t="s">
        <v>2342</v>
      </c>
      <c r="E2502" s="8" t="s">
        <v>2343</v>
      </c>
      <c r="F2502" s="10" t="s">
        <v>2341</v>
      </c>
      <c r="G2502" s="10" t="s">
        <v>2341</v>
      </c>
      <c r="H2502" s="8" t="s">
        <v>815</v>
      </c>
      <c r="I2502" s="8" t="s">
        <v>50</v>
      </c>
      <c r="J2502" s="8" t="s">
        <v>51</v>
      </c>
      <c r="K2502" s="8" t="s">
        <v>72</v>
      </c>
      <c r="L2502" s="8" t="s">
        <v>4517</v>
      </c>
      <c r="M2502" s="9" t="str">
        <f t="shared" si="78"/>
        <v>-74.1742095947265_Active Transportation</v>
      </c>
      <c r="N2502" s="5" t="s">
        <v>3934</v>
      </c>
      <c r="O2502" s="5">
        <v>2</v>
      </c>
      <c r="P2502" s="5"/>
      <c r="Q2502">
        <f>VLOOKUP($L2502,LocID!$B$2:$I$966, 7, FALSE)</f>
        <v>-74.174209594726506</v>
      </c>
      <c r="S2502"/>
    </row>
    <row r="2503" spans="1:19" ht="22.5" x14ac:dyDescent="0.25">
      <c r="A2503" s="5">
        <v>1273</v>
      </c>
      <c r="B2503" s="6">
        <v>2010.5360000000001</v>
      </c>
      <c r="C2503" s="8" t="s">
        <v>85</v>
      </c>
      <c r="D2503" s="11" t="s">
        <v>2511</v>
      </c>
      <c r="E2503" s="8" t="s">
        <v>2423</v>
      </c>
      <c r="F2503" s="10" t="s">
        <v>2414</v>
      </c>
      <c r="G2503" s="10" t="s">
        <v>2414</v>
      </c>
      <c r="H2503" s="8" t="s">
        <v>76</v>
      </c>
      <c r="I2503" s="8" t="s">
        <v>50</v>
      </c>
      <c r="J2503" s="8" t="s">
        <v>77</v>
      </c>
      <c r="K2503" s="8" t="s">
        <v>72</v>
      </c>
      <c r="L2503" s="8" t="s">
        <v>4518</v>
      </c>
      <c r="M2503" s="9" t="str">
        <f t="shared" si="78"/>
        <v>-122.273071289062_Active Transportation</v>
      </c>
      <c r="N2503" s="5" t="s">
        <v>3934</v>
      </c>
      <c r="O2503" s="5">
        <v>2</v>
      </c>
      <c r="P2503" s="5"/>
      <c r="Q2503">
        <f>VLOOKUP($L2503,LocID!$B$2:$I$966, 7, FALSE)</f>
        <v>-122.273071289062</v>
      </c>
      <c r="S2503"/>
    </row>
    <row r="2504" spans="1:19" ht="22.5" x14ac:dyDescent="0.25">
      <c r="A2504" s="5">
        <v>2343</v>
      </c>
      <c r="B2504" s="6">
        <v>2014.0518999999999</v>
      </c>
      <c r="C2504" s="8" t="s">
        <v>92</v>
      </c>
      <c r="D2504" s="8" t="s">
        <v>2591</v>
      </c>
      <c r="E2504" s="8" t="s">
        <v>2433</v>
      </c>
      <c r="F2504" s="8" t="s">
        <v>2414</v>
      </c>
      <c r="G2504" s="8" t="s">
        <v>2414</v>
      </c>
      <c r="H2504" s="8" t="s">
        <v>76</v>
      </c>
      <c r="I2504" s="8" t="s">
        <v>50</v>
      </c>
      <c r="J2504" s="8" t="s">
        <v>77</v>
      </c>
      <c r="K2504" s="12" t="s">
        <v>72</v>
      </c>
      <c r="L2504" s="8" t="s">
        <v>4518</v>
      </c>
      <c r="M2504" s="9" t="str">
        <f t="shared" si="78"/>
        <v>-122.273071289062_Active Transportation</v>
      </c>
      <c r="N2504" s="5" t="s">
        <v>3934</v>
      </c>
      <c r="O2504" s="5">
        <v>2</v>
      </c>
      <c r="P2504" s="5"/>
      <c r="Q2504">
        <f>VLOOKUP($L2504,LocID!$B$2:$I$966, 7, FALSE)</f>
        <v>-122.273071289062</v>
      </c>
      <c r="S2504"/>
    </row>
    <row r="2505" spans="1:19" ht="22.5" x14ac:dyDescent="0.25">
      <c r="A2505" s="5">
        <v>100</v>
      </c>
      <c r="B2505" s="6">
        <v>2015.0531000000001</v>
      </c>
      <c r="C2505" s="9" t="s">
        <v>138</v>
      </c>
      <c r="D2505" s="17" t="s">
        <v>2612</v>
      </c>
      <c r="E2505" s="17" t="s">
        <v>2613</v>
      </c>
      <c r="F2505" s="8" t="s">
        <v>2414</v>
      </c>
      <c r="G2505" s="8" t="s">
        <v>2414</v>
      </c>
      <c r="H2505" s="8" t="s">
        <v>76</v>
      </c>
      <c r="I2505" s="8" t="s">
        <v>50</v>
      </c>
      <c r="J2505" s="8" t="s">
        <v>77</v>
      </c>
      <c r="K2505" s="19" t="s">
        <v>348</v>
      </c>
      <c r="L2505" s="8" t="s">
        <v>4518</v>
      </c>
      <c r="M2505" s="9" t="str">
        <f t="shared" si="78"/>
        <v>-122.273071289062_Design and Engineering</v>
      </c>
      <c r="N2505" s="5" t="s">
        <v>188</v>
      </c>
      <c r="O2505" s="5">
        <v>2</v>
      </c>
      <c r="P2505" s="5"/>
      <c r="Q2505">
        <f>VLOOKUP($L2505,LocID!$B$2:$I$966, 7, FALSE)</f>
        <v>-122.273071289062</v>
      </c>
      <c r="S2505"/>
    </row>
    <row r="2506" spans="1:19" x14ac:dyDescent="0.25">
      <c r="A2506" s="5">
        <v>233</v>
      </c>
      <c r="B2506" s="6">
        <v>2015.1017999999999</v>
      </c>
      <c r="C2506" s="9" t="s">
        <v>138</v>
      </c>
      <c r="D2506" s="17" t="s">
        <v>2618</v>
      </c>
      <c r="E2506" s="17" t="s">
        <v>2492</v>
      </c>
      <c r="F2506" s="9" t="s">
        <v>2414</v>
      </c>
      <c r="G2506" s="9" t="s">
        <v>2414</v>
      </c>
      <c r="H2506" s="9" t="s">
        <v>76</v>
      </c>
      <c r="I2506" s="8" t="s">
        <v>50</v>
      </c>
      <c r="J2506" s="9" t="s">
        <v>77</v>
      </c>
      <c r="K2506" s="9" t="s">
        <v>2619</v>
      </c>
      <c r="L2506" s="8" t="s">
        <v>4518</v>
      </c>
      <c r="M2506" s="9" t="str">
        <f t="shared" si="78"/>
        <v>-122.273071289062_PACT</v>
      </c>
      <c r="N2506" s="5" t="s">
        <v>98</v>
      </c>
      <c r="O2506" s="5">
        <v>2</v>
      </c>
      <c r="P2506" s="5"/>
      <c r="Q2506">
        <f>VLOOKUP($L2506,LocID!$B$2:$I$966, 7, FALSE)</f>
        <v>-122.273071289062</v>
      </c>
      <c r="S2506"/>
    </row>
    <row r="2507" spans="1:19" ht="22.5" x14ac:dyDescent="0.25">
      <c r="A2507" s="5">
        <v>1796</v>
      </c>
      <c r="B2507" s="6">
        <v>2012.4069999999999</v>
      </c>
      <c r="C2507" s="8" t="s">
        <v>90</v>
      </c>
      <c r="D2507" s="8" t="s">
        <v>2925</v>
      </c>
      <c r="E2507" s="8" t="s">
        <v>2926</v>
      </c>
      <c r="F2507" s="10" t="s">
        <v>2927</v>
      </c>
      <c r="G2507" s="10" t="s">
        <v>2927</v>
      </c>
      <c r="H2507" s="8" t="s">
        <v>261</v>
      </c>
      <c r="I2507" s="8" t="s">
        <v>50</v>
      </c>
      <c r="J2507" s="10" t="s">
        <v>123</v>
      </c>
      <c r="K2507" s="8" t="s">
        <v>72</v>
      </c>
      <c r="L2507" s="8" t="s">
        <v>4519</v>
      </c>
      <c r="M2507" s="9" t="str">
        <f t="shared" si="78"/>
        <v>-117.18147277832_Active Transportation</v>
      </c>
      <c r="N2507" s="5" t="s">
        <v>3934</v>
      </c>
      <c r="O2507" s="5">
        <v>2</v>
      </c>
      <c r="P2507" s="5"/>
      <c r="Q2507">
        <f>VLOOKUP($L2507,LocID!$B$2:$I$966, 7, FALSE)</f>
        <v>-117.18147277832</v>
      </c>
      <c r="S2507"/>
    </row>
    <row r="2508" spans="1:19" ht="22.5" x14ac:dyDescent="0.25">
      <c r="A2508" s="5">
        <v>1366</v>
      </c>
      <c r="B2508" s="6">
        <v>2011.5820000000001</v>
      </c>
      <c r="C2508" s="8" t="s">
        <v>409</v>
      </c>
      <c r="D2508" s="11" t="s">
        <v>2955</v>
      </c>
      <c r="E2508" s="8" t="s">
        <v>2956</v>
      </c>
      <c r="F2508" s="10" t="s">
        <v>2944</v>
      </c>
      <c r="G2508" s="10" t="s">
        <v>2944</v>
      </c>
      <c r="H2508" s="8" t="s">
        <v>250</v>
      </c>
      <c r="I2508" s="8" t="s">
        <v>50</v>
      </c>
      <c r="J2508" s="8" t="s">
        <v>161</v>
      </c>
      <c r="K2508" s="8" t="s">
        <v>72</v>
      </c>
      <c r="L2508" s="8" t="s">
        <v>4520</v>
      </c>
      <c r="M2508" s="9" t="str">
        <f t="shared" si="78"/>
        <v>-78.6426696777343_Active Transportation</v>
      </c>
      <c r="N2508" s="5" t="s">
        <v>3934</v>
      </c>
      <c r="O2508" s="5">
        <v>2</v>
      </c>
      <c r="P2508" s="5"/>
      <c r="Q2508">
        <f>VLOOKUP($L2508,LocID!$B$2:$I$966, 7, FALSE)</f>
        <v>-78.642669677734304</v>
      </c>
      <c r="S2508"/>
    </row>
    <row r="2509" spans="1:19" ht="22.5" x14ac:dyDescent="0.25">
      <c r="A2509" s="5">
        <v>1397</v>
      </c>
      <c r="B2509" s="6">
        <v>2011.789</v>
      </c>
      <c r="C2509" s="8" t="s">
        <v>233</v>
      </c>
      <c r="D2509" s="11" t="s">
        <v>2981</v>
      </c>
      <c r="E2509" s="8" t="s">
        <v>2982</v>
      </c>
      <c r="F2509" s="10" t="s">
        <v>2983</v>
      </c>
      <c r="G2509" s="10" t="s">
        <v>2983</v>
      </c>
      <c r="H2509" s="8" t="s">
        <v>76</v>
      </c>
      <c r="I2509" s="8" t="s">
        <v>50</v>
      </c>
      <c r="J2509" s="8" t="s">
        <v>77</v>
      </c>
      <c r="K2509" s="8" t="s">
        <v>72</v>
      </c>
      <c r="L2509" s="8" t="s">
        <v>4521</v>
      </c>
      <c r="M2509" s="9" t="str">
        <f t="shared" si="78"/>
        <v>-118.387939453125_Active Transportation</v>
      </c>
      <c r="N2509" s="5" t="s">
        <v>3934</v>
      </c>
      <c r="O2509" s="5">
        <v>2</v>
      </c>
      <c r="P2509" s="5"/>
      <c r="Q2509">
        <f>VLOOKUP($L2509,LocID!$B$2:$I$966, 7, FALSE)</f>
        <v>-118.387939453125</v>
      </c>
      <c r="S2509"/>
    </row>
    <row r="2510" spans="1:19" ht="22.5" x14ac:dyDescent="0.25">
      <c r="A2510" s="5">
        <v>1856</v>
      </c>
      <c r="B2510" s="25">
        <v>2012.8389999999999</v>
      </c>
      <c r="C2510" s="24" t="s">
        <v>62</v>
      </c>
      <c r="D2510" s="24" t="s">
        <v>3070</v>
      </c>
      <c r="E2510" s="24" t="s">
        <v>3071</v>
      </c>
      <c r="F2510" s="24" t="s">
        <v>3068</v>
      </c>
      <c r="G2510" s="24" t="s">
        <v>3068</v>
      </c>
      <c r="H2510" s="24" t="s">
        <v>198</v>
      </c>
      <c r="I2510" s="8" t="s">
        <v>50</v>
      </c>
      <c r="J2510" s="24" t="s">
        <v>61</v>
      </c>
      <c r="K2510" s="12" t="s">
        <v>72</v>
      </c>
      <c r="L2510" s="8" t="s">
        <v>4522</v>
      </c>
      <c r="M2510" s="9" t="str">
        <f t="shared" si="78"/>
        <v>-92.4591522216796_Active Transportation</v>
      </c>
      <c r="N2510" s="5" t="s">
        <v>3934</v>
      </c>
      <c r="O2510" s="5">
        <v>2</v>
      </c>
      <c r="P2510" s="5"/>
      <c r="Q2510">
        <f>VLOOKUP($L2510,LocID!$B$2:$I$966, 7, FALSE)</f>
        <v>-92.459152221679602</v>
      </c>
      <c r="S2510"/>
    </row>
    <row r="2511" spans="1:19" ht="22.5" x14ac:dyDescent="0.25">
      <c r="A2511" s="5">
        <v>1770</v>
      </c>
      <c r="B2511" s="6">
        <v>2012.835</v>
      </c>
      <c r="C2511" s="12" t="s">
        <v>90</v>
      </c>
      <c r="D2511" s="12" t="s">
        <v>3084</v>
      </c>
      <c r="E2511" s="12" t="s">
        <v>3080</v>
      </c>
      <c r="F2511" s="12" t="s">
        <v>3068</v>
      </c>
      <c r="G2511" s="12" t="s">
        <v>3068</v>
      </c>
      <c r="H2511" s="12" t="s">
        <v>107</v>
      </c>
      <c r="I2511" s="8" t="s">
        <v>50</v>
      </c>
      <c r="J2511" s="12" t="s">
        <v>51</v>
      </c>
      <c r="K2511" s="12" t="s">
        <v>72</v>
      </c>
      <c r="L2511" s="8" t="s">
        <v>4523</v>
      </c>
      <c r="M2511" s="9" t="str">
        <f t="shared" si="78"/>
        <v>-77.6163177490234_Active Transportation</v>
      </c>
      <c r="N2511" s="5" t="s">
        <v>3934</v>
      </c>
      <c r="O2511" s="5">
        <v>2</v>
      </c>
      <c r="P2511" s="5"/>
      <c r="Q2511">
        <f>VLOOKUP($L2511,LocID!$B$2:$I$966, 7, FALSE)</f>
        <v>-77.616317749023395</v>
      </c>
      <c r="S2511"/>
    </row>
    <row r="2512" spans="1:19" ht="22.5" x14ac:dyDescent="0.25">
      <c r="A2512" s="5">
        <v>2035</v>
      </c>
      <c r="B2512" s="6">
        <v>2013.0277000000001</v>
      </c>
      <c r="C2512" s="12" t="s">
        <v>65</v>
      </c>
      <c r="D2512" s="12" t="s">
        <v>3157</v>
      </c>
      <c r="E2512" s="8" t="s">
        <v>3138</v>
      </c>
      <c r="F2512" s="12" t="s">
        <v>3123</v>
      </c>
      <c r="G2512" s="12" t="s">
        <v>3123</v>
      </c>
      <c r="H2512" s="8" t="s">
        <v>76</v>
      </c>
      <c r="I2512" s="8" t="s">
        <v>50</v>
      </c>
      <c r="J2512" s="8" t="s">
        <v>77</v>
      </c>
      <c r="K2512" s="12" t="s">
        <v>72</v>
      </c>
      <c r="L2512" s="8" t="s">
        <v>4524</v>
      </c>
      <c r="M2512" s="9" t="str">
        <f t="shared" si="78"/>
        <v>-122.27001953125_Active Transportation</v>
      </c>
      <c r="N2512" s="5" t="s">
        <v>3934</v>
      </c>
      <c r="O2512" s="5">
        <v>2</v>
      </c>
      <c r="P2512" s="5"/>
      <c r="Q2512">
        <f>VLOOKUP($L2512,LocID!$B$2:$I$966, 7, FALSE)</f>
        <v>-122.27001953125</v>
      </c>
      <c r="S2512"/>
    </row>
    <row r="2513" spans="1:19" ht="22.5" x14ac:dyDescent="0.25">
      <c r="A2513" s="5">
        <v>37</v>
      </c>
      <c r="B2513" s="6">
        <v>2015.0029999999999</v>
      </c>
      <c r="C2513" s="22" t="s">
        <v>253</v>
      </c>
      <c r="D2513" s="17" t="s">
        <v>3194</v>
      </c>
      <c r="E2513" s="17" t="s">
        <v>1018</v>
      </c>
      <c r="F2513" s="19" t="s">
        <v>3174</v>
      </c>
      <c r="G2513" s="19" t="s">
        <v>3174</v>
      </c>
      <c r="H2513" s="19" t="s">
        <v>122</v>
      </c>
      <c r="I2513" s="8" t="s">
        <v>50</v>
      </c>
      <c r="J2513" s="19" t="s">
        <v>123</v>
      </c>
      <c r="K2513" s="19" t="s">
        <v>72</v>
      </c>
      <c r="L2513" s="8" t="s">
        <v>4525</v>
      </c>
      <c r="M2513" s="9" t="str">
        <f t="shared" si="78"/>
        <v>-123.043807983398_Active Transportation</v>
      </c>
      <c r="N2513" s="5" t="s">
        <v>3934</v>
      </c>
      <c r="O2513" s="5">
        <v>2</v>
      </c>
      <c r="P2513" s="5"/>
      <c r="Q2513">
        <f>VLOOKUP($L2513,LocID!$B$2:$I$966, 7, FALSE)</f>
        <v>-123.043807983398</v>
      </c>
      <c r="S2513"/>
    </row>
    <row r="2514" spans="1:19" ht="22.5" x14ac:dyDescent="0.25">
      <c r="A2514" s="5">
        <v>577</v>
      </c>
      <c r="B2514" s="6">
        <v>2008.1849999999999</v>
      </c>
      <c r="C2514" s="8" t="s">
        <v>104</v>
      </c>
      <c r="D2514" s="11" t="s">
        <v>3337</v>
      </c>
      <c r="E2514" s="8" t="s">
        <v>3338</v>
      </c>
      <c r="F2514" s="10" t="s">
        <v>3294</v>
      </c>
      <c r="G2514" s="10" t="s">
        <v>3294</v>
      </c>
      <c r="H2514" s="8" t="s">
        <v>76</v>
      </c>
      <c r="I2514" s="8" t="s">
        <v>50</v>
      </c>
      <c r="J2514" s="8" t="s">
        <v>77</v>
      </c>
      <c r="K2514" s="8" t="s">
        <v>72</v>
      </c>
      <c r="L2514" s="8" t="s">
        <v>4526</v>
      </c>
      <c r="M2514" s="9" t="str">
        <f t="shared" si="78"/>
        <v>-122.419639587402_Active Transportation</v>
      </c>
      <c r="N2514" s="5" t="s">
        <v>3934</v>
      </c>
      <c r="O2514" s="5">
        <v>2</v>
      </c>
      <c r="P2514" s="5"/>
      <c r="Q2514">
        <f>VLOOKUP($L2514,LocID!$B$2:$I$966, 7, FALSE)</f>
        <v>-122.419639587402</v>
      </c>
      <c r="S2514"/>
    </row>
    <row r="2515" spans="1:19" ht="33" x14ac:dyDescent="0.25">
      <c r="A2515" s="5">
        <v>1913</v>
      </c>
      <c r="B2515" s="6">
        <v>2013.0379</v>
      </c>
      <c r="C2515" s="8" t="s">
        <v>246</v>
      </c>
      <c r="D2515" s="8" t="s">
        <v>3456</v>
      </c>
      <c r="E2515" s="8" t="s">
        <v>3401</v>
      </c>
      <c r="F2515" s="10" t="s">
        <v>3294</v>
      </c>
      <c r="G2515" s="10" t="s">
        <v>3294</v>
      </c>
      <c r="H2515" s="8" t="s">
        <v>76</v>
      </c>
      <c r="I2515" s="8" t="s">
        <v>50</v>
      </c>
      <c r="J2515" s="8" t="s">
        <v>77</v>
      </c>
      <c r="K2515" s="12" t="s">
        <v>3457</v>
      </c>
      <c r="L2515" s="8" t="s">
        <v>4526</v>
      </c>
      <c r="M2515" s="9" t="str">
        <f t="shared" si="78"/>
        <v>-122.419639587402_Multimodal</v>
      </c>
      <c r="N2515" s="5" t="s">
        <v>23</v>
      </c>
      <c r="O2515" s="5">
        <v>2</v>
      </c>
      <c r="P2515" s="5"/>
      <c r="Q2515">
        <f>VLOOKUP($L2515,LocID!$B$2:$I$966, 7, FALSE)</f>
        <v>-122.419639587402</v>
      </c>
      <c r="S2515"/>
    </row>
    <row r="2516" spans="1:19" ht="22.5" x14ac:dyDescent="0.25">
      <c r="A2516" s="5">
        <v>185</v>
      </c>
      <c r="B2516" s="6">
        <v>2015.0866000000001</v>
      </c>
      <c r="C2516" s="9" t="s">
        <v>138</v>
      </c>
      <c r="D2516" s="17" t="s">
        <v>3515</v>
      </c>
      <c r="E2516" s="17" t="s">
        <v>3445</v>
      </c>
      <c r="F2516" s="9" t="s">
        <v>3294</v>
      </c>
      <c r="G2516" s="9" t="s">
        <v>3294</v>
      </c>
      <c r="H2516" s="9" t="s">
        <v>76</v>
      </c>
      <c r="I2516" s="8" t="s">
        <v>50</v>
      </c>
      <c r="J2516" s="9" t="s">
        <v>77</v>
      </c>
      <c r="K2516" s="19" t="s">
        <v>72</v>
      </c>
      <c r="L2516" s="8" t="s">
        <v>4526</v>
      </c>
      <c r="M2516" s="9" t="str">
        <f t="shared" si="78"/>
        <v>-122.419639587402_Active Transportation</v>
      </c>
      <c r="N2516" s="5" t="s">
        <v>3934</v>
      </c>
      <c r="O2516" s="5">
        <v>2</v>
      </c>
      <c r="P2516" s="5"/>
      <c r="Q2516">
        <f>VLOOKUP($L2516,LocID!$B$2:$I$966, 7, FALSE)</f>
        <v>-122.419639587402</v>
      </c>
      <c r="S2516"/>
    </row>
    <row r="2517" spans="1:19" ht="22.5" x14ac:dyDescent="0.25">
      <c r="A2517" s="5">
        <v>971</v>
      </c>
      <c r="B2517" s="6">
        <v>2010.0039999999999</v>
      </c>
      <c r="C2517" s="8" t="s">
        <v>204</v>
      </c>
      <c r="D2517" s="11" t="s">
        <v>3640</v>
      </c>
      <c r="E2517" s="8" t="s">
        <v>3641</v>
      </c>
      <c r="F2517" s="10" t="s">
        <v>3628</v>
      </c>
      <c r="G2517" s="10" t="s">
        <v>3628</v>
      </c>
      <c r="H2517" s="8" t="s">
        <v>76</v>
      </c>
      <c r="I2517" s="8" t="s">
        <v>50</v>
      </c>
      <c r="J2517" s="8" t="s">
        <v>77</v>
      </c>
      <c r="K2517" s="8" t="s">
        <v>72</v>
      </c>
      <c r="L2517" s="8" t="s">
        <v>4527</v>
      </c>
      <c r="M2517" s="9" t="str">
        <f t="shared" si="78"/>
        <v>-122.532470703125_Active Transportation</v>
      </c>
      <c r="N2517" s="5" t="s">
        <v>3934</v>
      </c>
      <c r="O2517" s="5">
        <v>2</v>
      </c>
      <c r="P2517" s="5"/>
      <c r="Q2517">
        <f>VLOOKUP($L2517,LocID!$B$2:$I$966, 7, FALSE)</f>
        <v>-122.532470703125</v>
      </c>
      <c r="S2517"/>
    </row>
    <row r="2518" spans="1:19" ht="22.5" x14ac:dyDescent="0.25">
      <c r="A2518" s="5">
        <v>252</v>
      </c>
      <c r="B2518" s="6">
        <v>2015.1004</v>
      </c>
      <c r="C2518" s="9" t="s">
        <v>138</v>
      </c>
      <c r="D2518" s="17" t="s">
        <v>3680</v>
      </c>
      <c r="E2518" s="17" t="s">
        <v>3681</v>
      </c>
      <c r="F2518" s="9" t="s">
        <v>3674</v>
      </c>
      <c r="G2518" s="9" t="s">
        <v>3674</v>
      </c>
      <c r="H2518" s="9" t="s">
        <v>76</v>
      </c>
      <c r="I2518" s="8" t="s">
        <v>50</v>
      </c>
      <c r="J2518" s="9" t="s">
        <v>77</v>
      </c>
      <c r="K2518" s="19" t="s">
        <v>72</v>
      </c>
      <c r="L2518" s="8" t="s">
        <v>4528</v>
      </c>
      <c r="M2518" s="9" t="str">
        <f t="shared" si="78"/>
        <v>-122.030952453613_Active Transportation</v>
      </c>
      <c r="N2518" s="5" t="s">
        <v>3934</v>
      </c>
      <c r="O2518" s="5">
        <v>2</v>
      </c>
      <c r="P2518" s="5"/>
      <c r="Q2518">
        <f>VLOOKUP($L2518,LocID!$B$2:$I$966, 7, FALSE)</f>
        <v>-122.030952453613</v>
      </c>
      <c r="S2518"/>
    </row>
    <row r="2519" spans="1:19" ht="22.5" x14ac:dyDescent="0.25">
      <c r="A2519" s="5">
        <v>1296</v>
      </c>
      <c r="B2519" s="6">
        <v>2011.2650000000001</v>
      </c>
      <c r="C2519" s="8" t="s">
        <v>85</v>
      </c>
      <c r="D2519" s="11" t="s">
        <v>3707</v>
      </c>
      <c r="E2519" s="8" t="s">
        <v>3695</v>
      </c>
      <c r="F2519" s="10" t="s">
        <v>3696</v>
      </c>
      <c r="G2519" s="10" t="s">
        <v>3696</v>
      </c>
      <c r="H2519" s="8" t="s">
        <v>76</v>
      </c>
      <c r="I2519" s="8" t="s">
        <v>50</v>
      </c>
      <c r="J2519" s="8" t="s">
        <v>459</v>
      </c>
      <c r="K2519" s="8" t="s">
        <v>72</v>
      </c>
      <c r="L2519" s="8" t="s">
        <v>4529</v>
      </c>
      <c r="M2519" s="9" t="str">
        <f t="shared" si="78"/>
        <v>-118.492286682128_Active Transportation</v>
      </c>
      <c r="N2519" s="5" t="s">
        <v>3934</v>
      </c>
      <c r="O2519" s="5">
        <v>2</v>
      </c>
      <c r="P2519" s="5"/>
      <c r="Q2519">
        <f>VLOOKUP($L2519,LocID!$B$2:$I$966, 7, FALSE)</f>
        <v>-118.492286682128</v>
      </c>
      <c r="S2519"/>
    </row>
    <row r="2520" spans="1:19" ht="22.5" x14ac:dyDescent="0.25">
      <c r="A2520" s="5">
        <v>2415</v>
      </c>
      <c r="B2520" s="6">
        <v>2014.0833</v>
      </c>
      <c r="C2520" s="8" t="s">
        <v>92</v>
      </c>
      <c r="D2520" s="16" t="s">
        <v>3718</v>
      </c>
      <c r="E2520" s="16" t="s">
        <v>3695</v>
      </c>
      <c r="F2520" s="8" t="s">
        <v>3696</v>
      </c>
      <c r="G2520" s="8" t="s">
        <v>3696</v>
      </c>
      <c r="H2520" s="8" t="s">
        <v>76</v>
      </c>
      <c r="I2520" s="8" t="s">
        <v>50</v>
      </c>
      <c r="J2520" s="8" t="s">
        <v>77</v>
      </c>
      <c r="K2520" s="12" t="s">
        <v>72</v>
      </c>
      <c r="L2520" s="8" t="s">
        <v>4529</v>
      </c>
      <c r="M2520" s="9" t="str">
        <f t="shared" si="78"/>
        <v>-118.492286682128_Active Transportation</v>
      </c>
      <c r="N2520" s="5" t="s">
        <v>3934</v>
      </c>
      <c r="O2520" s="5">
        <v>2</v>
      </c>
      <c r="P2520" s="5"/>
      <c r="Q2520">
        <f>VLOOKUP($L2520,LocID!$B$2:$I$966, 7, FALSE)</f>
        <v>-118.492286682128</v>
      </c>
      <c r="S2520"/>
    </row>
    <row r="2521" spans="1:19" ht="22.5" x14ac:dyDescent="0.25">
      <c r="A2521" s="5">
        <v>70</v>
      </c>
      <c r="B2521" s="6">
        <v>2015.0344</v>
      </c>
      <c r="C2521" s="9" t="s">
        <v>309</v>
      </c>
      <c r="D2521" s="17" t="s">
        <v>3719</v>
      </c>
      <c r="E2521" s="17" t="s">
        <v>3695</v>
      </c>
      <c r="F2521" s="19" t="s">
        <v>3696</v>
      </c>
      <c r="G2521" s="19" t="s">
        <v>3696</v>
      </c>
      <c r="H2521" s="19" t="s">
        <v>76</v>
      </c>
      <c r="I2521" s="8" t="s">
        <v>50</v>
      </c>
      <c r="J2521" s="19" t="s">
        <v>77</v>
      </c>
      <c r="K2521" s="19" t="s">
        <v>72</v>
      </c>
      <c r="L2521" s="8" t="s">
        <v>4529</v>
      </c>
      <c r="M2521" s="9" t="str">
        <f t="shared" si="78"/>
        <v>-118.492286682128_Active Transportation</v>
      </c>
      <c r="N2521" s="5" t="s">
        <v>3934</v>
      </c>
      <c r="O2521" s="5">
        <v>2</v>
      </c>
      <c r="P2521" s="5"/>
      <c r="Q2521">
        <f>VLOOKUP($L2521,LocID!$B$2:$I$966, 7, FALSE)</f>
        <v>-118.492286682128</v>
      </c>
      <c r="S2521"/>
    </row>
    <row r="2522" spans="1:19" ht="22.5" x14ac:dyDescent="0.25">
      <c r="A2522" s="5">
        <v>683</v>
      </c>
      <c r="B2522" s="6">
        <v>2008.32</v>
      </c>
      <c r="C2522" s="8" t="s">
        <v>35</v>
      </c>
      <c r="D2522" s="11" t="s">
        <v>3772</v>
      </c>
      <c r="E2522" s="8" t="s">
        <v>3773</v>
      </c>
      <c r="F2522" s="10" t="s">
        <v>3750</v>
      </c>
      <c r="G2522" s="10" t="s">
        <v>3750</v>
      </c>
      <c r="H2522" s="8" t="s">
        <v>261</v>
      </c>
      <c r="I2522" s="8" t="s">
        <v>50</v>
      </c>
      <c r="J2522" s="8" t="s">
        <v>123</v>
      </c>
      <c r="K2522" s="8" t="s">
        <v>72</v>
      </c>
      <c r="L2522" s="8" t="s">
        <v>4530</v>
      </c>
      <c r="M2522" s="9" t="str">
        <f t="shared" si="78"/>
        <v>-122.329452514648_Active Transportation</v>
      </c>
      <c r="N2522" s="5" t="s">
        <v>3934</v>
      </c>
      <c r="O2522" s="5">
        <v>2</v>
      </c>
      <c r="P2522" s="5"/>
      <c r="Q2522">
        <f>VLOOKUP($L2522,LocID!$B$2:$I$966, 7, FALSE)</f>
        <v>-122.329452514648</v>
      </c>
      <c r="S2522"/>
    </row>
    <row r="2523" spans="1:19" ht="22.5" x14ac:dyDescent="0.25">
      <c r="A2523" s="5">
        <v>1522</v>
      </c>
      <c r="B2523" s="6">
        <v>2012.002</v>
      </c>
      <c r="C2523" s="8" t="s">
        <v>147</v>
      </c>
      <c r="D2523" s="8" t="s">
        <v>3810</v>
      </c>
      <c r="E2523" s="8" t="s">
        <v>3759</v>
      </c>
      <c r="F2523" s="10" t="s">
        <v>3750</v>
      </c>
      <c r="G2523" s="10" t="s">
        <v>3750</v>
      </c>
      <c r="H2523" s="8" t="s">
        <v>261</v>
      </c>
      <c r="I2523" s="8" t="s">
        <v>50</v>
      </c>
      <c r="J2523" s="8" t="s">
        <v>123</v>
      </c>
      <c r="K2523" s="8" t="s">
        <v>72</v>
      </c>
      <c r="L2523" s="8" t="s">
        <v>4530</v>
      </c>
      <c r="M2523" s="9" t="str">
        <f t="shared" si="78"/>
        <v>-122.329452514648_Active Transportation</v>
      </c>
      <c r="N2523" s="5" t="s">
        <v>3934</v>
      </c>
      <c r="O2523" s="5">
        <v>2</v>
      </c>
      <c r="P2523" s="5"/>
      <c r="Q2523">
        <f>VLOOKUP($L2523,LocID!$B$2:$I$966, 7, FALSE)</f>
        <v>-122.329452514648</v>
      </c>
      <c r="S2523"/>
    </row>
    <row r="2524" spans="1:19" ht="22.5" x14ac:dyDescent="0.25">
      <c r="A2524" s="5">
        <v>2329</v>
      </c>
      <c r="B2524" s="6">
        <v>2014.0079000000001</v>
      </c>
      <c r="C2524" s="8" t="s">
        <v>151</v>
      </c>
      <c r="D2524" s="8" t="s">
        <v>3877</v>
      </c>
      <c r="E2524" s="8" t="s">
        <v>3878</v>
      </c>
      <c r="F2524" s="8" t="s">
        <v>3871</v>
      </c>
      <c r="G2524" s="8" t="s">
        <v>3871</v>
      </c>
      <c r="H2524" s="8" t="s">
        <v>49</v>
      </c>
      <c r="I2524" s="8" t="s">
        <v>50</v>
      </c>
      <c r="J2524" s="8" t="s">
        <v>51</v>
      </c>
      <c r="K2524" s="8" t="s">
        <v>348</v>
      </c>
      <c r="L2524" s="8" t="s">
        <v>4531</v>
      </c>
      <c r="M2524" s="9" t="str">
        <f t="shared" si="78"/>
        <v>-71.0982589721679_Design and Engineering</v>
      </c>
      <c r="N2524" s="5" t="s">
        <v>188</v>
      </c>
      <c r="O2524" s="5">
        <v>2</v>
      </c>
      <c r="P2524" s="5"/>
      <c r="Q2524">
        <f>VLOOKUP($L2524,LocID!$B$2:$I$966, 7, FALSE)</f>
        <v>-71.098258972167898</v>
      </c>
      <c r="S2524"/>
    </row>
    <row r="2525" spans="1:19" ht="22.5" x14ac:dyDescent="0.25">
      <c r="A2525" s="5">
        <v>1245</v>
      </c>
      <c r="B2525" s="6">
        <v>2011.204</v>
      </c>
      <c r="C2525" s="8" t="s">
        <v>85</v>
      </c>
      <c r="D2525" s="11" t="s">
        <v>3915</v>
      </c>
      <c r="E2525" s="8" t="s">
        <v>3908</v>
      </c>
      <c r="F2525" s="10" t="s">
        <v>3906</v>
      </c>
      <c r="G2525" s="10" t="s">
        <v>3906</v>
      </c>
      <c r="H2525" s="8" t="s">
        <v>76</v>
      </c>
      <c r="I2525" s="8" t="s">
        <v>50</v>
      </c>
      <c r="J2525" s="8" t="s">
        <v>459</v>
      </c>
      <c r="K2525" s="8" t="s">
        <v>72</v>
      </c>
      <c r="L2525" s="8" t="s">
        <v>4532</v>
      </c>
      <c r="M2525" s="9" t="str">
        <f t="shared" si="78"/>
        <v>-122.414176940917_Active Transportation</v>
      </c>
      <c r="N2525" s="5" t="s">
        <v>3934</v>
      </c>
      <c r="O2525" s="5">
        <v>2</v>
      </c>
      <c r="P2525" s="5"/>
      <c r="Q2525">
        <f>VLOOKUP($L2525,LocID!$B$2:$I$966, 7, FALSE)</f>
        <v>-122.414176940917</v>
      </c>
      <c r="S2525"/>
    </row>
    <row r="2526" spans="1:19" ht="22.5" x14ac:dyDescent="0.25">
      <c r="A2526" s="5">
        <v>263</v>
      </c>
      <c r="B2526" s="6">
        <v>2015.1214</v>
      </c>
      <c r="C2526" s="9" t="s">
        <v>138</v>
      </c>
      <c r="D2526" s="17" t="s">
        <v>3932</v>
      </c>
      <c r="E2526" s="17" t="s">
        <v>3908</v>
      </c>
      <c r="F2526" s="9" t="s">
        <v>3906</v>
      </c>
      <c r="G2526" s="9" t="s">
        <v>3906</v>
      </c>
      <c r="H2526" s="9" t="s">
        <v>76</v>
      </c>
      <c r="I2526" s="8" t="s">
        <v>50</v>
      </c>
      <c r="J2526" s="9" t="s">
        <v>77</v>
      </c>
      <c r="K2526" s="9" t="s">
        <v>3933</v>
      </c>
      <c r="L2526" s="8" t="s">
        <v>4532</v>
      </c>
      <c r="M2526" s="9" t="str">
        <f t="shared" si="78"/>
        <v>-122.414176940917_Design and Engineering</v>
      </c>
      <c r="N2526" s="5" t="s">
        <v>188</v>
      </c>
      <c r="O2526" s="5">
        <v>2</v>
      </c>
      <c r="P2526" s="5"/>
      <c r="Q2526">
        <f>VLOOKUP($L2526,LocID!$B$2:$I$966, 7, FALSE)</f>
        <v>-122.414176940917</v>
      </c>
      <c r="S2526"/>
    </row>
    <row r="2527" spans="1:19" ht="22.5" x14ac:dyDescent="0.25">
      <c r="A2527" s="5">
        <v>1691</v>
      </c>
      <c r="B2527" s="6">
        <v>2012.71</v>
      </c>
      <c r="C2527" s="12" t="s">
        <v>110</v>
      </c>
      <c r="D2527" s="12" t="s">
        <v>3935</v>
      </c>
      <c r="E2527" s="12" t="s">
        <v>3936</v>
      </c>
      <c r="F2527" s="12" t="s">
        <v>3937</v>
      </c>
      <c r="G2527" s="12" t="s">
        <v>3937</v>
      </c>
      <c r="H2527" s="12" t="s">
        <v>261</v>
      </c>
      <c r="I2527" s="8" t="s">
        <v>50</v>
      </c>
      <c r="J2527" s="12" t="s">
        <v>123</v>
      </c>
      <c r="K2527" s="19" t="s">
        <v>72</v>
      </c>
      <c r="L2527" s="8" t="s">
        <v>4533</v>
      </c>
      <c r="M2527" s="9" t="str">
        <f t="shared" si="78"/>
        <v>-117.412277221679_Active Transportation</v>
      </c>
      <c r="N2527" s="5" t="s">
        <v>3934</v>
      </c>
      <c r="O2527" s="5">
        <v>2</v>
      </c>
      <c r="P2527" s="5"/>
      <c r="Q2527">
        <f>VLOOKUP($L2527,LocID!$B$2:$I$966, 7, FALSE)</f>
        <v>-117.41227722167901</v>
      </c>
      <c r="S2527"/>
    </row>
    <row r="2528" spans="1:19" ht="22.5" x14ac:dyDescent="0.25">
      <c r="A2528" s="5">
        <v>1693</v>
      </c>
      <c r="B2528" s="6">
        <v>2012.32</v>
      </c>
      <c r="C2528" s="8" t="s">
        <v>110</v>
      </c>
      <c r="D2528" s="8" t="s">
        <v>4002</v>
      </c>
      <c r="E2528" s="8" t="s">
        <v>4003</v>
      </c>
      <c r="F2528" s="8" t="s">
        <v>3998</v>
      </c>
      <c r="G2528" s="8" t="s">
        <v>3998</v>
      </c>
      <c r="H2528" s="8" t="s">
        <v>1475</v>
      </c>
      <c r="I2528" s="8" t="s">
        <v>50</v>
      </c>
      <c r="J2528" s="8" t="s">
        <v>245</v>
      </c>
      <c r="K2528" s="10" t="s">
        <v>72</v>
      </c>
      <c r="L2528" s="8" t="s">
        <v>4534</v>
      </c>
      <c r="M2528" s="9" t="str">
        <f t="shared" si="78"/>
        <v>-119.940551757812_Active Transportation</v>
      </c>
      <c r="N2528" s="5" t="s">
        <v>3934</v>
      </c>
      <c r="O2528" s="5">
        <v>2</v>
      </c>
      <c r="P2528" s="5"/>
      <c r="Q2528">
        <f>VLOOKUP($L2528,LocID!$B$2:$I$966, 7, FALSE)</f>
        <v>-119.940551757812</v>
      </c>
      <c r="S2528"/>
    </row>
    <row r="2529" spans="1:19" ht="22.5" x14ac:dyDescent="0.25">
      <c r="A2529" s="5">
        <v>408</v>
      </c>
      <c r="B2529" s="6">
        <v>2006.4770000000001</v>
      </c>
      <c r="C2529" s="8">
        <v>2007</v>
      </c>
      <c r="D2529" s="8" t="s">
        <v>4095</v>
      </c>
      <c r="E2529" s="8" t="s">
        <v>4096</v>
      </c>
      <c r="F2529" s="10" t="s">
        <v>4097</v>
      </c>
      <c r="G2529" s="10" t="s">
        <v>4097</v>
      </c>
      <c r="H2529" s="8" t="s">
        <v>815</v>
      </c>
      <c r="I2529" s="8" t="s">
        <v>50</v>
      </c>
      <c r="J2529" s="10" t="s">
        <v>51</v>
      </c>
      <c r="K2529" s="8" t="s">
        <v>72</v>
      </c>
      <c r="L2529" s="8" t="s">
        <v>4535</v>
      </c>
      <c r="M2529" s="9" t="str">
        <f t="shared" si="78"/>
        <v>-74.7593994140625_Active Transportation</v>
      </c>
      <c r="N2529" s="5" t="s">
        <v>3934</v>
      </c>
      <c r="O2529" s="5">
        <v>2</v>
      </c>
      <c r="P2529" s="5"/>
      <c r="Q2529">
        <f>VLOOKUP($L2529,LocID!$B$2:$I$966, 7, FALSE)</f>
        <v>-74.7593994140625</v>
      </c>
      <c r="S2529"/>
    </row>
    <row r="2530" spans="1:19" ht="22.5" x14ac:dyDescent="0.25">
      <c r="A2530" s="5">
        <v>960</v>
      </c>
      <c r="B2530" s="6">
        <v>2009.6389999999999</v>
      </c>
      <c r="C2530" s="8" t="s">
        <v>204</v>
      </c>
      <c r="D2530" s="11" t="s">
        <v>4098</v>
      </c>
      <c r="E2530" s="8" t="s">
        <v>4096</v>
      </c>
      <c r="F2530" s="10" t="s">
        <v>4097</v>
      </c>
      <c r="G2530" s="10" t="s">
        <v>4097</v>
      </c>
      <c r="H2530" s="8" t="s">
        <v>815</v>
      </c>
      <c r="I2530" s="8" t="s">
        <v>50</v>
      </c>
      <c r="J2530" s="8" t="s">
        <v>51</v>
      </c>
      <c r="K2530" s="8" t="s">
        <v>72</v>
      </c>
      <c r="L2530" s="8" t="s">
        <v>4535</v>
      </c>
      <c r="M2530" s="9" t="str">
        <f t="shared" si="78"/>
        <v>-74.7593994140625_Active Transportation</v>
      </c>
      <c r="N2530" s="5" t="s">
        <v>3934</v>
      </c>
      <c r="O2530" s="5">
        <v>2</v>
      </c>
      <c r="P2530" s="5"/>
      <c r="Q2530">
        <f>VLOOKUP($L2530,LocID!$B$2:$I$966, 7, FALSE)</f>
        <v>-74.7593994140625</v>
      </c>
      <c r="S2530"/>
    </row>
    <row r="2531" spans="1:19" ht="22.5" x14ac:dyDescent="0.25">
      <c r="A2531" s="5">
        <v>1033</v>
      </c>
      <c r="B2531" s="6">
        <v>2010.498</v>
      </c>
      <c r="C2531" s="8" t="s">
        <v>68</v>
      </c>
      <c r="D2531" s="11" t="s">
        <v>4274</v>
      </c>
      <c r="E2531" s="8" t="s">
        <v>4275</v>
      </c>
      <c r="F2531" s="10" t="s">
        <v>2997</v>
      </c>
      <c r="G2531" s="10" t="s">
        <v>2997</v>
      </c>
      <c r="H2531" s="8" t="s">
        <v>2996</v>
      </c>
      <c r="I2531" s="8" t="s">
        <v>50</v>
      </c>
      <c r="J2531" s="8" t="s">
        <v>51</v>
      </c>
      <c r="K2531" s="8" t="s">
        <v>72</v>
      </c>
      <c r="L2531" s="8" t="s">
        <v>4536</v>
      </c>
      <c r="M2531" s="9" t="str">
        <f t="shared" si="78"/>
        <v>-77.0319595336914_Active Transportation</v>
      </c>
      <c r="N2531" s="5" t="s">
        <v>3934</v>
      </c>
      <c r="O2531" s="5">
        <v>2</v>
      </c>
      <c r="P2531" s="5"/>
      <c r="Q2531">
        <f>VLOOKUP($L2531,LocID!$B$2:$I$966, 7, FALSE)</f>
        <v>-77.031959533691406</v>
      </c>
      <c r="S2531"/>
    </row>
    <row r="2532" spans="1:19" ht="22.5" x14ac:dyDescent="0.25">
      <c r="A2532" s="5">
        <v>1441</v>
      </c>
      <c r="B2532" s="6">
        <v>2011.576</v>
      </c>
      <c r="C2532" s="8" t="s">
        <v>233</v>
      </c>
      <c r="D2532" s="11" t="s">
        <v>4297</v>
      </c>
      <c r="E2532" s="8" t="s">
        <v>4238</v>
      </c>
      <c r="F2532" s="10" t="s">
        <v>2997</v>
      </c>
      <c r="G2532" s="10" t="s">
        <v>2997</v>
      </c>
      <c r="H2532" s="8" t="s">
        <v>2996</v>
      </c>
      <c r="I2532" s="8" t="s">
        <v>50</v>
      </c>
      <c r="J2532" s="8" t="s">
        <v>51</v>
      </c>
      <c r="K2532" s="8" t="s">
        <v>72</v>
      </c>
      <c r="L2532" s="8" t="s">
        <v>4536</v>
      </c>
      <c r="M2532" s="9" t="str">
        <f t="shared" si="78"/>
        <v>-77.0319595336914_Active Transportation</v>
      </c>
      <c r="N2532" s="5" t="s">
        <v>3934</v>
      </c>
      <c r="O2532" s="5">
        <v>2</v>
      </c>
      <c r="P2532" s="5"/>
      <c r="Q2532">
        <f>VLOOKUP($L2532,LocID!$B$2:$I$966, 7, FALSE)</f>
        <v>-77.031959533691406</v>
      </c>
      <c r="S2532"/>
    </row>
    <row r="2533" spans="1:19" ht="33" x14ac:dyDescent="0.25">
      <c r="A2533" s="5">
        <v>2193</v>
      </c>
      <c r="B2533" s="6">
        <v>2014.0042000000001</v>
      </c>
      <c r="C2533" s="8" t="s">
        <v>115</v>
      </c>
      <c r="D2533" s="8" t="s">
        <v>4339</v>
      </c>
      <c r="E2533" s="8" t="s">
        <v>4300</v>
      </c>
      <c r="F2533" s="8" t="s">
        <v>2997</v>
      </c>
      <c r="G2533" s="8" t="s">
        <v>2997</v>
      </c>
      <c r="H2533" s="8" t="s">
        <v>2996</v>
      </c>
      <c r="I2533" s="8" t="s">
        <v>50</v>
      </c>
      <c r="J2533" s="8" t="s">
        <v>51</v>
      </c>
      <c r="K2533" s="8" t="s">
        <v>1096</v>
      </c>
      <c r="L2533" s="8" t="s">
        <v>4536</v>
      </c>
      <c r="M2533" s="9" t="str">
        <f t="shared" si="78"/>
        <v>-77.0319595336914_Parking and TDM</v>
      </c>
      <c r="N2533" s="5" t="s">
        <v>26</v>
      </c>
      <c r="O2533" s="5">
        <v>2</v>
      </c>
      <c r="P2533" s="5"/>
      <c r="Q2533">
        <f>VLOOKUP($L2533,LocID!$B$2:$I$966, 7, FALSE)</f>
        <v>-77.031959533691406</v>
      </c>
      <c r="S2533"/>
    </row>
    <row r="2534" spans="1:19" ht="22.5" x14ac:dyDescent="0.25">
      <c r="A2534" s="5">
        <v>752</v>
      </c>
      <c r="B2534" s="6">
        <v>2008.4259999999999</v>
      </c>
      <c r="C2534" s="8" t="s">
        <v>37</v>
      </c>
      <c r="D2534" s="11" t="s">
        <v>4368</v>
      </c>
      <c r="E2534" s="8" t="s">
        <v>4369</v>
      </c>
      <c r="F2534" s="10" t="s">
        <v>4370</v>
      </c>
      <c r="G2534" s="10" t="s">
        <v>4370</v>
      </c>
      <c r="H2534" s="8" t="s">
        <v>49</v>
      </c>
      <c r="I2534" s="8" t="s">
        <v>50</v>
      </c>
      <c r="J2534" s="8" t="s">
        <v>51</v>
      </c>
      <c r="K2534" s="8" t="s">
        <v>72</v>
      </c>
      <c r="L2534" s="8" t="s">
        <v>4537</v>
      </c>
      <c r="M2534" s="9" t="str">
        <f t="shared" si="78"/>
        <v>-71.2897415161132_Active Transportation</v>
      </c>
      <c r="N2534" s="5" t="s">
        <v>3934</v>
      </c>
      <c r="O2534" s="5">
        <v>2</v>
      </c>
      <c r="P2534" s="5"/>
      <c r="Q2534">
        <f>VLOOKUP($L2534,LocID!$B$2:$I$966, 7, FALSE)</f>
        <v>-71.289741516113196</v>
      </c>
      <c r="S2534"/>
    </row>
    <row r="2535" spans="1:19" ht="22.5" x14ac:dyDescent="0.25">
      <c r="A2535" s="5">
        <v>1821</v>
      </c>
      <c r="B2535" s="6">
        <v>2012.9390000000001</v>
      </c>
      <c r="C2535" s="8" t="s">
        <v>62</v>
      </c>
      <c r="D2535" s="8" t="s">
        <v>4438</v>
      </c>
      <c r="E2535" s="8" t="s">
        <v>4439</v>
      </c>
      <c r="F2535" s="10" t="s">
        <v>4440</v>
      </c>
      <c r="G2535" s="10" t="s">
        <v>4440</v>
      </c>
      <c r="H2535" s="8" t="s">
        <v>20</v>
      </c>
      <c r="I2535" s="9" t="s">
        <v>740</v>
      </c>
      <c r="J2535" s="8" t="s">
        <v>740</v>
      </c>
      <c r="K2535" s="12" t="s">
        <v>72</v>
      </c>
      <c r="L2535" s="8" t="s">
        <v>4538</v>
      </c>
      <c r="M2535" s="9" t="str">
        <f t="shared" si="78"/>
        <v>-97.7184600830078_Active Transportation</v>
      </c>
      <c r="N2535" s="5" t="s">
        <v>3934</v>
      </c>
      <c r="O2535" s="5">
        <v>2</v>
      </c>
      <c r="P2535" s="5"/>
      <c r="Q2535">
        <f>VLOOKUP($L2535,LocID!$B$2:$I$966, 7, FALSE)</f>
        <v>-97.718460083007798</v>
      </c>
      <c r="S2535"/>
    </row>
    <row r="2536" spans="1:19" ht="22.5" x14ac:dyDescent="0.25">
      <c r="A2536" s="5">
        <v>1060</v>
      </c>
      <c r="B2536" s="6">
        <v>2010.5329999999999</v>
      </c>
      <c r="C2536" s="8" t="s">
        <v>68</v>
      </c>
      <c r="D2536" s="11" t="s">
        <v>4452</v>
      </c>
      <c r="E2536" s="8" t="s">
        <v>4238</v>
      </c>
      <c r="F2536" s="10" t="s">
        <v>4453</v>
      </c>
      <c r="G2536" s="10" t="s">
        <v>4453</v>
      </c>
      <c r="H2536" s="8" t="s">
        <v>144</v>
      </c>
      <c r="I2536" s="8" t="s">
        <v>50</v>
      </c>
      <c r="J2536" s="8" t="s">
        <v>51</v>
      </c>
      <c r="K2536" s="8" t="s">
        <v>72</v>
      </c>
      <c r="L2536" s="8" t="s">
        <v>4539</v>
      </c>
      <c r="M2536" s="9" t="str">
        <f t="shared" si="78"/>
        <v>-77.2478713989257_Active Transportation</v>
      </c>
      <c r="N2536" s="5" t="s">
        <v>3934</v>
      </c>
      <c r="O2536" s="5">
        <v>2</v>
      </c>
      <c r="P2536" s="5"/>
      <c r="Q2536">
        <f>VLOOKUP($L2536,LocID!$B$2:$I$966, 7, FALSE)</f>
        <v>-77.247871398925696</v>
      </c>
      <c r="S2536"/>
    </row>
  </sheetData>
  <dataValidations count="1">
    <dataValidation type="list" allowBlank="1" showInputMessage="1" showErrorMessage="1" sqref="J1820:J1890 J1055:J1303 J1385:J1439 J1441:J1466 J1305:J1383 J1468:J1476 J1708:J1734 J1736:J1740 J1742:J1774 J1800:J1818 J1777:J1798 J1892:J2046 J2080 J2216 J930:J1053 J167:J400 J402:J537 I391:I393 J2:J165 I351:I372 I374:I376 J899:J928 J2472:J2505 I2481 J2507:J2521 J1478:J1706 J539:J897" xr:uid="{00000000-0002-0000-0A00-000000000000}">
      <formula1>_regions</formula1>
    </dataValidation>
  </dataValidations>
  <pageMargins left="0.7" right="0.7" top="0.75" bottom="0.75" header="0.3" footer="0.3"/>
  <pageSetup orientation="portrait" verticalDpi="0"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79998168889431442"/>
  </sheetPr>
  <dimension ref="A1:S2040"/>
  <sheetViews>
    <sheetView workbookViewId="0"/>
  </sheetViews>
  <sheetFormatPr defaultRowHeight="24.95" customHeight="1" x14ac:dyDescent="0.25"/>
  <cols>
    <col min="1" max="1" width="14" customWidth="1"/>
    <col min="2" max="2" width="9.42578125" customWidth="1"/>
    <col min="3" max="3" width="9.85546875" customWidth="1"/>
    <col min="4" max="4" width="10.140625" customWidth="1"/>
    <col min="5" max="5" width="7" customWidth="1"/>
    <col min="6" max="6" width="29.7109375" style="39" customWidth="1"/>
    <col min="7" max="7" width="17" customWidth="1"/>
    <col min="8" max="8" width="12.42578125" customWidth="1"/>
    <col min="9" max="9" width="5.7109375" customWidth="1"/>
    <col min="10" max="10" width="11.5703125" customWidth="1"/>
    <col min="11" max="11" width="7.7109375" customWidth="1"/>
    <col min="12" max="12" width="12.140625" customWidth="1"/>
    <col min="13" max="13" width="15.7109375" style="226" customWidth="1"/>
    <col min="14" max="14" width="15.85546875" style="39" customWidth="1"/>
    <col min="15" max="15" width="18.85546875" style="154" customWidth="1"/>
    <col min="16" max="16" width="6.28515625" style="227" customWidth="1"/>
    <col min="17" max="17" width="11.7109375" style="147" customWidth="1"/>
    <col min="18" max="18" width="15" style="155" customWidth="1"/>
    <col min="19" max="19" width="12.85546875" style="156" customWidth="1"/>
    <col min="21" max="22" width="8.7109375" customWidth="1"/>
    <col min="26" max="26" width="8.7109375" customWidth="1"/>
  </cols>
  <sheetData>
    <row r="1" spans="1:19" ht="24.75" customHeight="1" x14ac:dyDescent="0.25">
      <c r="A1" s="229" t="s">
        <v>4540</v>
      </c>
      <c r="B1" s="229" t="s">
        <v>4541</v>
      </c>
      <c r="C1" s="161" t="s">
        <v>4542</v>
      </c>
      <c r="D1" s="161" t="s">
        <v>4543</v>
      </c>
      <c r="E1" s="161" t="s">
        <v>4544</v>
      </c>
      <c r="F1" s="229" t="s">
        <v>3</v>
      </c>
      <c r="G1" s="229" t="s">
        <v>4</v>
      </c>
      <c r="H1" s="229" t="s">
        <v>5</v>
      </c>
      <c r="I1" s="229" t="s">
        <v>7</v>
      </c>
      <c r="J1" s="229" t="s">
        <v>9</v>
      </c>
      <c r="K1" s="161" t="s">
        <v>4545</v>
      </c>
      <c r="L1" s="161" t="s">
        <v>4546</v>
      </c>
      <c r="M1" s="162" t="s">
        <v>4547</v>
      </c>
      <c r="N1" s="162" t="s">
        <v>4548</v>
      </c>
      <c r="O1" s="229" t="s">
        <v>4564</v>
      </c>
      <c r="P1" s="163" t="s">
        <v>4565</v>
      </c>
      <c r="Q1" s="164" t="s">
        <v>4566</v>
      </c>
      <c r="R1" s="165" t="s">
        <v>4567</v>
      </c>
      <c r="S1" s="163" t="s">
        <v>5257</v>
      </c>
    </row>
    <row r="2" spans="1:19" ht="24.95" customHeight="1" x14ac:dyDescent="0.25">
      <c r="A2" s="40">
        <v>2016.001</v>
      </c>
      <c r="B2" s="62" t="s">
        <v>4629</v>
      </c>
      <c r="C2" s="62">
        <v>16.010000000000002</v>
      </c>
      <c r="D2" s="62">
        <v>16.010000000000002</v>
      </c>
      <c r="E2" s="62">
        <v>16.02</v>
      </c>
      <c r="F2" s="17" t="s">
        <v>5258</v>
      </c>
      <c r="G2" s="110" t="s">
        <v>4727</v>
      </c>
      <c r="H2" s="62" t="s">
        <v>75</v>
      </c>
      <c r="I2" s="62" t="s">
        <v>76</v>
      </c>
      <c r="J2" s="62" t="s">
        <v>77</v>
      </c>
      <c r="K2" s="62" t="s">
        <v>4580</v>
      </c>
      <c r="L2" s="62"/>
      <c r="M2" s="62" t="s">
        <v>4729</v>
      </c>
      <c r="N2" s="110" t="s">
        <v>4729</v>
      </c>
      <c r="O2" s="62" t="s">
        <v>52</v>
      </c>
      <c r="P2" s="62" t="s">
        <v>4589</v>
      </c>
      <c r="Q2" s="110" t="s">
        <v>4576</v>
      </c>
      <c r="R2" s="126">
        <v>34102</v>
      </c>
      <c r="S2" s="114">
        <v>34102</v>
      </c>
    </row>
    <row r="3" spans="1:19" ht="24.95" customHeight="1" x14ac:dyDescent="0.25">
      <c r="A3" s="40">
        <v>2016.0263</v>
      </c>
      <c r="B3" s="62" t="s">
        <v>4629</v>
      </c>
      <c r="C3" s="62">
        <v>16.03</v>
      </c>
      <c r="D3" s="62">
        <v>16.03</v>
      </c>
      <c r="E3" s="62">
        <v>16.03</v>
      </c>
      <c r="F3" s="17" t="s">
        <v>5259</v>
      </c>
      <c r="G3" s="110" t="s">
        <v>5260</v>
      </c>
      <c r="H3" s="62" t="s">
        <v>75</v>
      </c>
      <c r="I3" s="62" t="s">
        <v>76</v>
      </c>
      <c r="J3" s="62" t="s">
        <v>77</v>
      </c>
      <c r="K3" s="62" t="s">
        <v>4580</v>
      </c>
      <c r="L3" s="62"/>
      <c r="M3" s="62" t="s">
        <v>4660</v>
      </c>
      <c r="N3" s="110" t="s">
        <v>4661</v>
      </c>
      <c r="O3" s="62" t="s">
        <v>23</v>
      </c>
      <c r="P3" s="62" t="s">
        <v>4589</v>
      </c>
      <c r="Q3" s="110" t="s">
        <v>4576</v>
      </c>
      <c r="R3" s="166">
        <v>36670</v>
      </c>
      <c r="S3" s="114">
        <v>36670</v>
      </c>
    </row>
    <row r="4" spans="1:19" ht="24.95" customHeight="1" x14ac:dyDescent="0.25">
      <c r="A4" s="40">
        <v>2016.0256999999999</v>
      </c>
      <c r="B4" s="62" t="s">
        <v>4657</v>
      </c>
      <c r="C4" s="62">
        <v>16.059999999999999</v>
      </c>
      <c r="D4" s="62">
        <v>16.03</v>
      </c>
      <c r="E4" s="62">
        <v>16.059999999999999</v>
      </c>
      <c r="F4" s="17" t="s">
        <v>5261</v>
      </c>
      <c r="G4" s="110" t="s">
        <v>5260</v>
      </c>
      <c r="H4" s="62" t="s">
        <v>75</v>
      </c>
      <c r="I4" s="62" t="s">
        <v>76</v>
      </c>
      <c r="J4" s="62" t="s">
        <v>77</v>
      </c>
      <c r="K4" s="62" t="s">
        <v>4580</v>
      </c>
      <c r="L4" s="62"/>
      <c r="M4" s="62" t="s">
        <v>4728</v>
      </c>
      <c r="N4" s="110" t="s">
        <v>4728</v>
      </c>
      <c r="O4" s="62" t="s">
        <v>98</v>
      </c>
      <c r="P4" s="62" t="s">
        <v>4589</v>
      </c>
      <c r="Q4" s="110" t="s">
        <v>4576</v>
      </c>
      <c r="R4" s="126">
        <v>10000</v>
      </c>
      <c r="S4" s="114">
        <v>10000</v>
      </c>
    </row>
    <row r="5" spans="1:19" ht="24.95" customHeight="1" x14ac:dyDescent="0.25">
      <c r="A5" s="40">
        <v>2015.1370999999999</v>
      </c>
      <c r="B5" s="62" t="s">
        <v>4629</v>
      </c>
      <c r="C5" s="62">
        <v>16.010000000000002</v>
      </c>
      <c r="D5" s="62">
        <v>15.12</v>
      </c>
      <c r="E5" s="62" t="s">
        <v>5262</v>
      </c>
      <c r="F5" s="17" t="s">
        <v>5263</v>
      </c>
      <c r="G5" s="110" t="s">
        <v>5264</v>
      </c>
      <c r="H5" s="62" t="s">
        <v>101</v>
      </c>
      <c r="I5" s="62" t="s">
        <v>107</v>
      </c>
      <c r="J5" s="62" t="s">
        <v>51</v>
      </c>
      <c r="K5" s="62" t="s">
        <v>4574</v>
      </c>
      <c r="L5" s="62" t="s">
        <v>5265</v>
      </c>
      <c r="M5" s="110" t="s">
        <v>4621</v>
      </c>
      <c r="N5" s="110" t="s">
        <v>4621</v>
      </c>
      <c r="O5" s="62" t="s">
        <v>98</v>
      </c>
      <c r="P5" s="62" t="s">
        <v>49</v>
      </c>
      <c r="Q5" s="110" t="s">
        <v>4576</v>
      </c>
      <c r="R5" s="126">
        <v>714263</v>
      </c>
      <c r="S5" s="167">
        <v>120623</v>
      </c>
    </row>
    <row r="6" spans="1:19" ht="24.95" customHeight="1" x14ac:dyDescent="0.25">
      <c r="A6" s="40">
        <v>2016.0462</v>
      </c>
      <c r="B6" s="62" t="s">
        <v>4662</v>
      </c>
      <c r="C6" s="62">
        <v>16.07</v>
      </c>
      <c r="D6" s="62">
        <v>16.05</v>
      </c>
      <c r="E6" s="62">
        <v>16.07</v>
      </c>
      <c r="F6" s="168" t="s">
        <v>5266</v>
      </c>
      <c r="G6" s="168" t="s">
        <v>5267</v>
      </c>
      <c r="H6" s="62" t="s">
        <v>101</v>
      </c>
      <c r="I6" s="62" t="s">
        <v>107</v>
      </c>
      <c r="J6" s="62" t="s">
        <v>51</v>
      </c>
      <c r="K6" s="62" t="s">
        <v>4574</v>
      </c>
      <c r="L6" s="62" t="s">
        <v>5268</v>
      </c>
      <c r="M6" s="62" t="s">
        <v>5269</v>
      </c>
      <c r="N6" s="168" t="s">
        <v>5034</v>
      </c>
      <c r="O6" s="62" t="s">
        <v>26</v>
      </c>
      <c r="P6" s="62" t="s">
        <v>49</v>
      </c>
      <c r="Q6" s="110" t="s">
        <v>4576</v>
      </c>
      <c r="R6" s="126">
        <v>66087</v>
      </c>
      <c r="S6" s="127">
        <v>66087</v>
      </c>
    </row>
    <row r="7" spans="1:19" ht="24.95" customHeight="1" x14ac:dyDescent="0.25">
      <c r="A7" s="40">
        <v>2016.0811000000001</v>
      </c>
      <c r="B7" s="62" t="s">
        <v>4599</v>
      </c>
      <c r="C7" s="62">
        <v>16.100000000000001</v>
      </c>
      <c r="D7" s="62">
        <v>16.09</v>
      </c>
      <c r="E7" s="62"/>
      <c r="F7" s="169" t="s">
        <v>5253</v>
      </c>
      <c r="G7" s="62" t="s">
        <v>137</v>
      </c>
      <c r="H7" s="62" t="s">
        <v>126</v>
      </c>
      <c r="I7" s="62" t="s">
        <v>127</v>
      </c>
      <c r="J7" s="62" t="s">
        <v>128</v>
      </c>
      <c r="K7" s="62" t="s">
        <v>4574</v>
      </c>
      <c r="L7" s="62" t="s">
        <v>4866</v>
      </c>
      <c r="M7" s="169" t="s">
        <v>4634</v>
      </c>
      <c r="N7" s="169" t="s">
        <v>4634</v>
      </c>
      <c r="O7" s="169" t="s">
        <v>23</v>
      </c>
      <c r="P7" s="58" t="s">
        <v>384</v>
      </c>
      <c r="Q7" s="58" t="s">
        <v>4576</v>
      </c>
      <c r="R7" s="126">
        <v>450000</v>
      </c>
      <c r="S7" s="127">
        <v>75000</v>
      </c>
    </row>
    <row r="8" spans="1:19" ht="24.95" customHeight="1" x14ac:dyDescent="0.25">
      <c r="A8" s="40">
        <v>2016.0664999999999</v>
      </c>
      <c r="B8" s="62" t="s">
        <v>4662</v>
      </c>
      <c r="C8" s="62">
        <v>16.079999999999998</v>
      </c>
      <c r="D8" s="62">
        <v>16.07</v>
      </c>
      <c r="E8" s="62">
        <v>16.079999999999998</v>
      </c>
      <c r="F8" s="169" t="s">
        <v>5270</v>
      </c>
      <c r="G8" s="62" t="s">
        <v>142</v>
      </c>
      <c r="H8" s="62" t="s">
        <v>143</v>
      </c>
      <c r="I8" s="62" t="s">
        <v>144</v>
      </c>
      <c r="J8" s="62" t="s">
        <v>51</v>
      </c>
      <c r="K8" s="62" t="s">
        <v>4574</v>
      </c>
      <c r="L8" s="62" t="s">
        <v>5271</v>
      </c>
      <c r="M8" s="62" t="s">
        <v>4897</v>
      </c>
      <c r="N8" s="62" t="s">
        <v>4897</v>
      </c>
      <c r="O8" s="62" t="s">
        <v>3934</v>
      </c>
      <c r="P8" s="62" t="s">
        <v>2996</v>
      </c>
      <c r="Q8" s="58" t="s">
        <v>4576</v>
      </c>
      <c r="R8" s="126">
        <v>200000</v>
      </c>
      <c r="S8" s="127">
        <v>25039</v>
      </c>
    </row>
    <row r="9" spans="1:19" ht="24.95" customHeight="1" x14ac:dyDescent="0.25">
      <c r="A9" s="40">
        <v>2016.0369000000001</v>
      </c>
      <c r="B9" s="62" t="s">
        <v>4662</v>
      </c>
      <c r="C9" s="62">
        <v>16.07</v>
      </c>
      <c r="D9" s="62">
        <v>16.05</v>
      </c>
      <c r="E9" s="62">
        <v>16.07</v>
      </c>
      <c r="F9" s="17" t="s">
        <v>5272</v>
      </c>
      <c r="G9" s="110" t="s">
        <v>5273</v>
      </c>
      <c r="H9" s="62" t="s">
        <v>5274</v>
      </c>
      <c r="I9" s="62" t="s">
        <v>488</v>
      </c>
      <c r="J9" s="62" t="s">
        <v>61</v>
      </c>
      <c r="K9" s="62" t="s">
        <v>4580</v>
      </c>
      <c r="L9" s="62"/>
      <c r="M9" s="62" t="s">
        <v>5222</v>
      </c>
      <c r="N9" s="110" t="s">
        <v>5275</v>
      </c>
      <c r="O9" s="62" t="s">
        <v>52</v>
      </c>
      <c r="P9" s="62" t="s">
        <v>261</v>
      </c>
      <c r="Q9" s="110" t="s">
        <v>4576</v>
      </c>
      <c r="R9" s="126">
        <v>150000</v>
      </c>
      <c r="S9" s="114">
        <v>98108</v>
      </c>
    </row>
    <row r="10" spans="1:19" ht="24.95" customHeight="1" x14ac:dyDescent="0.25">
      <c r="A10" s="40">
        <v>2015.0589</v>
      </c>
      <c r="B10" s="170" t="s">
        <v>4629</v>
      </c>
      <c r="C10" s="62">
        <v>16.02</v>
      </c>
      <c r="D10" s="62">
        <v>15.05</v>
      </c>
      <c r="E10" s="62">
        <v>16.02</v>
      </c>
      <c r="F10" s="17" t="s">
        <v>186</v>
      </c>
      <c r="G10" s="110" t="s">
        <v>5053</v>
      </c>
      <c r="H10" s="171" t="s">
        <v>182</v>
      </c>
      <c r="I10" s="171" t="s">
        <v>183</v>
      </c>
      <c r="J10" s="130" t="s">
        <v>61</v>
      </c>
      <c r="K10" s="171" t="s">
        <v>4580</v>
      </c>
      <c r="L10" s="171"/>
      <c r="M10" s="110" t="s">
        <v>5011</v>
      </c>
      <c r="N10" s="110" t="s">
        <v>5011</v>
      </c>
      <c r="O10" s="171" t="s">
        <v>26</v>
      </c>
      <c r="P10" s="171" t="s">
        <v>107</v>
      </c>
      <c r="Q10" s="58" t="s">
        <v>4576</v>
      </c>
      <c r="R10" s="126">
        <v>100000</v>
      </c>
      <c r="S10" s="114">
        <v>100000</v>
      </c>
    </row>
    <row r="11" spans="1:19" ht="24.95" customHeight="1" x14ac:dyDescent="0.25">
      <c r="A11" s="40">
        <v>2015.11130000003</v>
      </c>
      <c r="B11" s="62" t="s">
        <v>4629</v>
      </c>
      <c r="C11" s="62">
        <v>16.010000000000002</v>
      </c>
      <c r="D11" s="62">
        <v>15.1</v>
      </c>
      <c r="E11" s="62">
        <v>16.02</v>
      </c>
      <c r="F11" s="17" t="s">
        <v>5276</v>
      </c>
      <c r="G11" s="110" t="s">
        <v>5277</v>
      </c>
      <c r="H11" s="62" t="s">
        <v>214</v>
      </c>
      <c r="I11" s="62" t="s">
        <v>144</v>
      </c>
      <c r="J11" s="62" t="s">
        <v>51</v>
      </c>
      <c r="K11" s="62" t="s">
        <v>4580</v>
      </c>
      <c r="L11" s="62"/>
      <c r="M11" s="110" t="s">
        <v>5278</v>
      </c>
      <c r="N11" s="110" t="s">
        <v>4037</v>
      </c>
      <c r="O11" s="62" t="s">
        <v>23</v>
      </c>
      <c r="P11" s="62" t="s">
        <v>2996</v>
      </c>
      <c r="Q11" s="110" t="s">
        <v>4576</v>
      </c>
      <c r="R11" s="126">
        <v>11732</v>
      </c>
      <c r="S11" s="114">
        <v>11732</v>
      </c>
    </row>
    <row r="12" spans="1:19" ht="24.95" customHeight="1" x14ac:dyDescent="0.25">
      <c r="A12" s="40">
        <v>2016.0679</v>
      </c>
      <c r="B12" s="62" t="s">
        <v>4662</v>
      </c>
      <c r="C12" s="62">
        <v>16.09</v>
      </c>
      <c r="D12" s="62">
        <v>16.07</v>
      </c>
      <c r="E12" s="62">
        <v>16.09</v>
      </c>
      <c r="F12" s="169" t="s">
        <v>5279</v>
      </c>
      <c r="G12" s="62" t="s">
        <v>5280</v>
      </c>
      <c r="H12" s="62" t="s">
        <v>5281</v>
      </c>
      <c r="I12" s="62" t="s">
        <v>144</v>
      </c>
      <c r="J12" s="62" t="s">
        <v>51</v>
      </c>
      <c r="K12" s="62" t="s">
        <v>4580</v>
      </c>
      <c r="L12" s="62"/>
      <c r="M12" s="62" t="s">
        <v>4897</v>
      </c>
      <c r="N12" s="62" t="s">
        <v>4671</v>
      </c>
      <c r="O12" s="62" t="s">
        <v>26</v>
      </c>
      <c r="P12" s="58" t="s">
        <v>2996</v>
      </c>
      <c r="Q12" s="58" t="s">
        <v>4576</v>
      </c>
      <c r="R12" s="126"/>
      <c r="S12" s="127">
        <v>94665</v>
      </c>
    </row>
    <row r="13" spans="1:19" ht="24.95" customHeight="1" x14ac:dyDescent="0.25">
      <c r="A13" s="40">
        <v>2016.0841</v>
      </c>
      <c r="B13" s="62" t="s">
        <v>4662</v>
      </c>
      <c r="C13" s="62">
        <v>16.09</v>
      </c>
      <c r="D13" s="62">
        <v>16.079999999999998</v>
      </c>
      <c r="E13" s="62">
        <v>16.09</v>
      </c>
      <c r="F13" s="169" t="s">
        <v>5282</v>
      </c>
      <c r="G13" s="62" t="s">
        <v>5280</v>
      </c>
      <c r="H13" s="62" t="s">
        <v>5281</v>
      </c>
      <c r="I13" s="62" t="s">
        <v>144</v>
      </c>
      <c r="J13" s="62" t="s">
        <v>51</v>
      </c>
      <c r="K13" s="62" t="s">
        <v>4580</v>
      </c>
      <c r="L13" s="62"/>
      <c r="M13" s="169" t="s">
        <v>4897</v>
      </c>
      <c r="N13" s="169" t="s">
        <v>4671</v>
      </c>
      <c r="O13" s="172" t="s">
        <v>26</v>
      </c>
      <c r="P13" s="58" t="s">
        <v>2996</v>
      </c>
      <c r="Q13" s="41" t="s">
        <v>4576</v>
      </c>
      <c r="R13" s="126">
        <v>8000</v>
      </c>
      <c r="S13" s="127">
        <v>8000</v>
      </c>
    </row>
    <row r="14" spans="1:19" ht="24.95" customHeight="1" x14ac:dyDescent="0.25">
      <c r="A14" s="40">
        <v>2015.09620000003</v>
      </c>
      <c r="B14" s="62" t="s">
        <v>4629</v>
      </c>
      <c r="C14" s="62">
        <v>16.03</v>
      </c>
      <c r="D14" s="62">
        <v>16.02</v>
      </c>
      <c r="E14" s="62">
        <v>16.04</v>
      </c>
      <c r="F14" s="17" t="s">
        <v>5283</v>
      </c>
      <c r="G14" s="110" t="s">
        <v>5284</v>
      </c>
      <c r="H14" s="62" t="s">
        <v>249</v>
      </c>
      <c r="I14" s="62" t="s">
        <v>250</v>
      </c>
      <c r="J14" s="62" t="s">
        <v>161</v>
      </c>
      <c r="K14" s="62" t="s">
        <v>4574</v>
      </c>
      <c r="L14" s="62" t="s">
        <v>5285</v>
      </c>
      <c r="M14" s="110" t="s">
        <v>5010</v>
      </c>
      <c r="N14" s="110" t="s">
        <v>5010</v>
      </c>
      <c r="O14" s="62" t="s">
        <v>26</v>
      </c>
      <c r="P14" s="62" t="s">
        <v>107</v>
      </c>
      <c r="Q14" s="110" t="s">
        <v>4576</v>
      </c>
      <c r="R14" s="173">
        <v>109433</v>
      </c>
      <c r="S14" s="114">
        <v>69520</v>
      </c>
    </row>
    <row r="15" spans="1:19" ht="24.95" customHeight="1" x14ac:dyDescent="0.25">
      <c r="A15" s="40">
        <v>2016.0036</v>
      </c>
      <c r="B15" s="62" t="s">
        <v>4629</v>
      </c>
      <c r="C15" s="62">
        <v>16.02</v>
      </c>
      <c r="D15" s="62">
        <v>16.010000000000002</v>
      </c>
      <c r="E15" s="62">
        <v>16.03</v>
      </c>
      <c r="F15" s="17" t="s">
        <v>5286</v>
      </c>
      <c r="G15" s="110" t="s">
        <v>5287</v>
      </c>
      <c r="H15" s="62" t="s">
        <v>265</v>
      </c>
      <c r="I15" s="62" t="s">
        <v>244</v>
      </c>
      <c r="J15" s="62" t="s">
        <v>245</v>
      </c>
      <c r="K15" s="62" t="s">
        <v>4580</v>
      </c>
      <c r="L15" s="62"/>
      <c r="M15" s="62" t="s">
        <v>5288</v>
      </c>
      <c r="N15" s="110" t="s">
        <v>5289</v>
      </c>
      <c r="O15" s="62" t="s">
        <v>26</v>
      </c>
      <c r="P15" s="62" t="s">
        <v>261</v>
      </c>
      <c r="Q15" s="130" t="s">
        <v>4576</v>
      </c>
      <c r="R15" s="126">
        <v>107595</v>
      </c>
      <c r="S15" s="114">
        <v>96495</v>
      </c>
    </row>
    <row r="16" spans="1:19" ht="24.95" customHeight="1" x14ac:dyDescent="0.25">
      <c r="A16" s="40">
        <v>2016.0464999999999</v>
      </c>
      <c r="B16" s="62" t="s">
        <v>4599</v>
      </c>
      <c r="C16" s="62">
        <v>16.100000000000001</v>
      </c>
      <c r="D16" s="62">
        <v>16.05</v>
      </c>
      <c r="E16" s="62">
        <v>16.11</v>
      </c>
      <c r="F16" s="168" t="s">
        <v>5290</v>
      </c>
      <c r="G16" s="168" t="s">
        <v>5291</v>
      </c>
      <c r="H16" s="62" t="s">
        <v>271</v>
      </c>
      <c r="I16" s="62" t="s">
        <v>160</v>
      </c>
      <c r="J16" s="62" t="s">
        <v>161</v>
      </c>
      <c r="K16" s="62" t="s">
        <v>4580</v>
      </c>
      <c r="L16" s="62"/>
      <c r="M16" s="168" t="s">
        <v>4634</v>
      </c>
      <c r="N16" s="168" t="s">
        <v>4634</v>
      </c>
      <c r="O16" s="169" t="s">
        <v>23</v>
      </c>
      <c r="P16" s="62" t="s">
        <v>384</v>
      </c>
      <c r="Q16" s="110" t="s">
        <v>4576</v>
      </c>
      <c r="R16" s="126">
        <v>1250000</v>
      </c>
      <c r="S16" s="114">
        <v>460400</v>
      </c>
    </row>
    <row r="17" spans="1:19" ht="24.95" customHeight="1" x14ac:dyDescent="0.25">
      <c r="A17" s="40">
        <v>2016.0546999999999</v>
      </c>
      <c r="B17" s="62" t="s">
        <v>4662</v>
      </c>
      <c r="C17" s="62">
        <v>16.07</v>
      </c>
      <c r="D17" s="62">
        <v>16.059999999999999</v>
      </c>
      <c r="E17" s="62">
        <v>16.100000000000001</v>
      </c>
      <c r="F17" s="169" t="s">
        <v>5292</v>
      </c>
      <c r="G17" s="62" t="s">
        <v>5293</v>
      </c>
      <c r="H17" s="62" t="s">
        <v>271</v>
      </c>
      <c r="I17" s="62" t="s">
        <v>160</v>
      </c>
      <c r="J17" s="62" t="s">
        <v>161</v>
      </c>
      <c r="K17" s="62" t="s">
        <v>4574</v>
      </c>
      <c r="L17" s="62" t="s">
        <v>4602</v>
      </c>
      <c r="M17" s="62" t="s">
        <v>5006</v>
      </c>
      <c r="N17" s="62" t="s">
        <v>5006</v>
      </c>
      <c r="O17" s="62" t="s">
        <v>23</v>
      </c>
      <c r="P17" s="62" t="s">
        <v>261</v>
      </c>
      <c r="Q17" s="110" t="s">
        <v>4576</v>
      </c>
      <c r="R17" s="174">
        <v>425000</v>
      </c>
      <c r="S17" s="175">
        <v>63300</v>
      </c>
    </row>
    <row r="18" spans="1:19" ht="24.95" customHeight="1" x14ac:dyDescent="0.25">
      <c r="A18" s="40">
        <v>2016.097</v>
      </c>
      <c r="B18" s="62" t="s">
        <v>4662</v>
      </c>
      <c r="C18" s="62">
        <v>16.09</v>
      </c>
      <c r="D18" s="62">
        <v>16.09</v>
      </c>
      <c r="E18" s="62">
        <v>16.09</v>
      </c>
      <c r="F18" s="169" t="s">
        <v>5294</v>
      </c>
      <c r="G18" s="62" t="s">
        <v>5295</v>
      </c>
      <c r="H18" s="62" t="s">
        <v>271</v>
      </c>
      <c r="I18" s="62" t="s">
        <v>160</v>
      </c>
      <c r="J18" s="62" t="s">
        <v>161</v>
      </c>
      <c r="K18" s="62" t="s">
        <v>4574</v>
      </c>
      <c r="L18" s="62" t="s">
        <v>4866</v>
      </c>
      <c r="M18" s="62" t="s">
        <v>5006</v>
      </c>
      <c r="N18" s="62" t="s">
        <v>5006</v>
      </c>
      <c r="O18" s="172" t="s">
        <v>26</v>
      </c>
      <c r="P18" s="58" t="s">
        <v>160</v>
      </c>
      <c r="Q18" s="58" t="s">
        <v>4576</v>
      </c>
      <c r="R18" s="126">
        <v>14750</v>
      </c>
      <c r="S18" s="127">
        <v>14750</v>
      </c>
    </row>
    <row r="19" spans="1:19" ht="24.95" customHeight="1" x14ac:dyDescent="0.25">
      <c r="A19" s="40">
        <v>2016.0981999999999</v>
      </c>
      <c r="B19" s="62" t="s">
        <v>4599</v>
      </c>
      <c r="C19" s="62">
        <v>16.100000000000001</v>
      </c>
      <c r="D19" s="62">
        <v>16.100000000000001</v>
      </c>
      <c r="E19" s="62">
        <v>16.12</v>
      </c>
      <c r="F19" s="169" t="s">
        <v>5296</v>
      </c>
      <c r="G19" s="62" t="s">
        <v>5297</v>
      </c>
      <c r="H19" s="62" t="s">
        <v>271</v>
      </c>
      <c r="I19" s="62" t="s">
        <v>160</v>
      </c>
      <c r="J19" s="62" t="s">
        <v>161</v>
      </c>
      <c r="K19" s="58" t="s">
        <v>4580</v>
      </c>
      <c r="L19" s="62"/>
      <c r="M19" s="62" t="s">
        <v>5006</v>
      </c>
      <c r="N19" s="62" t="s">
        <v>5006</v>
      </c>
      <c r="O19" s="172" t="s">
        <v>23</v>
      </c>
      <c r="P19" s="58" t="s">
        <v>160</v>
      </c>
      <c r="Q19" s="58" t="s">
        <v>4576</v>
      </c>
      <c r="R19" s="126"/>
      <c r="S19" s="127">
        <v>1500</v>
      </c>
    </row>
    <row r="20" spans="1:19" ht="24.95" customHeight="1" x14ac:dyDescent="0.25">
      <c r="A20" s="40">
        <v>2015.0752</v>
      </c>
      <c r="B20" s="130" t="s">
        <v>4657</v>
      </c>
      <c r="C20" s="62">
        <v>16.04</v>
      </c>
      <c r="D20" s="136" t="s">
        <v>4734</v>
      </c>
      <c r="E20" s="62">
        <v>16.04</v>
      </c>
      <c r="F20" s="17" t="s">
        <v>310</v>
      </c>
      <c r="G20" s="110" t="s">
        <v>280</v>
      </c>
      <c r="H20" s="130" t="s">
        <v>271</v>
      </c>
      <c r="I20" s="130" t="s">
        <v>160</v>
      </c>
      <c r="J20" s="130" t="s">
        <v>161</v>
      </c>
      <c r="K20" s="130" t="s">
        <v>4574</v>
      </c>
      <c r="L20" s="130" t="s">
        <v>5298</v>
      </c>
      <c r="M20" s="110" t="s">
        <v>5299</v>
      </c>
      <c r="N20" s="110" t="s">
        <v>5222</v>
      </c>
      <c r="O20" s="130" t="s">
        <v>52</v>
      </c>
      <c r="P20" s="130" t="s">
        <v>261</v>
      </c>
      <c r="Q20" s="110" t="s">
        <v>4576</v>
      </c>
      <c r="R20" s="126"/>
      <c r="S20" s="114">
        <v>49510</v>
      </c>
    </row>
    <row r="21" spans="1:19" ht="24.95" customHeight="1" x14ac:dyDescent="0.25">
      <c r="A21" s="40">
        <v>2016.0205000000001</v>
      </c>
      <c r="B21" s="62" t="s">
        <v>4657</v>
      </c>
      <c r="C21" s="62">
        <v>16.05</v>
      </c>
      <c r="D21" s="62">
        <v>16.04</v>
      </c>
      <c r="E21" s="62">
        <v>16.079999999999998</v>
      </c>
      <c r="F21" s="17" t="s">
        <v>5300</v>
      </c>
      <c r="G21" s="110" t="s">
        <v>5301</v>
      </c>
      <c r="H21" s="62" t="s">
        <v>329</v>
      </c>
      <c r="I21" s="62" t="s">
        <v>160</v>
      </c>
      <c r="J21" s="62" t="s">
        <v>161</v>
      </c>
      <c r="K21" s="62" t="s">
        <v>4580</v>
      </c>
      <c r="L21" s="62"/>
      <c r="M21" s="62" t="s">
        <v>5036</v>
      </c>
      <c r="N21" s="110" t="s">
        <v>5302</v>
      </c>
      <c r="O21" s="62" t="s">
        <v>52</v>
      </c>
      <c r="P21" s="62" t="s">
        <v>49</v>
      </c>
      <c r="Q21" s="110" t="s">
        <v>4576</v>
      </c>
      <c r="R21" s="173">
        <v>115000</v>
      </c>
      <c r="S21" s="114">
        <v>76000</v>
      </c>
    </row>
    <row r="22" spans="1:19" ht="24.95" customHeight="1" x14ac:dyDescent="0.25">
      <c r="A22" s="40">
        <v>2015.1030000000301</v>
      </c>
      <c r="B22" s="62" t="s">
        <v>138</v>
      </c>
      <c r="C22" s="62">
        <v>15.11</v>
      </c>
      <c r="D22" s="62">
        <v>15.09</v>
      </c>
      <c r="E22" s="62">
        <v>16.059999999999999</v>
      </c>
      <c r="F22" s="17" t="s">
        <v>343</v>
      </c>
      <c r="G22" s="110" t="s">
        <v>5303</v>
      </c>
      <c r="H22" s="62" t="s">
        <v>332</v>
      </c>
      <c r="I22" s="62" t="s">
        <v>219</v>
      </c>
      <c r="J22" s="62" t="s">
        <v>220</v>
      </c>
      <c r="K22" s="130" t="s">
        <v>4574</v>
      </c>
      <c r="L22" s="62" t="s">
        <v>2685</v>
      </c>
      <c r="M22" s="62" t="s">
        <v>5036</v>
      </c>
      <c r="N22" s="110" t="s">
        <v>5036</v>
      </c>
      <c r="O22" s="62" t="s">
        <v>52</v>
      </c>
      <c r="P22" s="62" t="s">
        <v>49</v>
      </c>
      <c r="Q22" s="110" t="s">
        <v>4576</v>
      </c>
      <c r="R22" s="176"/>
      <c r="S22" s="114">
        <v>115000</v>
      </c>
    </row>
    <row r="23" spans="1:19" ht="24.95" customHeight="1" x14ac:dyDescent="0.25">
      <c r="A23" s="40">
        <v>2015.1329000000301</v>
      </c>
      <c r="B23" s="62" t="s">
        <v>4629</v>
      </c>
      <c r="C23" s="62">
        <v>16.02</v>
      </c>
      <c r="D23" s="62">
        <v>16.010000000000002</v>
      </c>
      <c r="E23" s="62">
        <v>16.03</v>
      </c>
      <c r="F23" s="17" t="s">
        <v>5304</v>
      </c>
      <c r="G23" s="110" t="s">
        <v>5305</v>
      </c>
      <c r="H23" s="62" t="s">
        <v>332</v>
      </c>
      <c r="I23" s="62" t="s">
        <v>219</v>
      </c>
      <c r="J23" s="62" t="s">
        <v>220</v>
      </c>
      <c r="K23" s="62" t="s">
        <v>4580</v>
      </c>
      <c r="L23" s="62"/>
      <c r="M23" s="62" t="s">
        <v>4701</v>
      </c>
      <c r="N23" s="110" t="s">
        <v>4701</v>
      </c>
      <c r="O23" s="62" t="s">
        <v>26</v>
      </c>
      <c r="P23" s="62" t="s">
        <v>122</v>
      </c>
      <c r="Q23" s="110" t="s">
        <v>4576</v>
      </c>
      <c r="R23" s="177">
        <v>262335</v>
      </c>
      <c r="S23" s="114">
        <v>217100</v>
      </c>
    </row>
    <row r="24" spans="1:19" ht="24.95" customHeight="1" x14ac:dyDescent="0.25">
      <c r="A24" s="40">
        <v>2016.0094999999999</v>
      </c>
      <c r="B24" s="62" t="s">
        <v>4657</v>
      </c>
      <c r="C24" s="62">
        <v>16.059999999999999</v>
      </c>
      <c r="D24" s="62">
        <v>16.02</v>
      </c>
      <c r="E24" s="62">
        <v>16.059999999999999</v>
      </c>
      <c r="F24" s="17" t="s">
        <v>5306</v>
      </c>
      <c r="G24" s="110" t="s">
        <v>5307</v>
      </c>
      <c r="H24" s="62" t="s">
        <v>332</v>
      </c>
      <c r="I24" s="62" t="s">
        <v>219</v>
      </c>
      <c r="J24" s="62" t="s">
        <v>220</v>
      </c>
      <c r="K24" s="62" t="s">
        <v>4580</v>
      </c>
      <c r="L24" s="62"/>
      <c r="M24" s="62" t="s">
        <v>4897</v>
      </c>
      <c r="N24" s="178" t="s">
        <v>4978</v>
      </c>
      <c r="O24" s="62" t="s">
        <v>23</v>
      </c>
      <c r="P24" s="62" t="s">
        <v>2996</v>
      </c>
      <c r="Q24" s="110" t="s">
        <v>4576</v>
      </c>
      <c r="R24" s="179">
        <v>249968</v>
      </c>
      <c r="S24" s="114">
        <v>90792</v>
      </c>
    </row>
    <row r="25" spans="1:19" ht="24.95" customHeight="1" x14ac:dyDescent="0.25">
      <c r="A25" s="40">
        <v>2016.0577000000001</v>
      </c>
      <c r="B25" s="62" t="s">
        <v>4662</v>
      </c>
      <c r="C25" s="62">
        <v>16.07</v>
      </c>
      <c r="D25" s="62">
        <v>16.05</v>
      </c>
      <c r="E25" s="62">
        <v>16.07</v>
      </c>
      <c r="F25" s="169" t="s">
        <v>5308</v>
      </c>
      <c r="G25" s="62" t="s">
        <v>345</v>
      </c>
      <c r="H25" s="62" t="s">
        <v>332</v>
      </c>
      <c r="I25" s="62" t="s">
        <v>219</v>
      </c>
      <c r="J25" s="62" t="s">
        <v>220</v>
      </c>
      <c r="K25" s="130" t="s">
        <v>4580</v>
      </c>
      <c r="L25" s="62"/>
      <c r="M25" s="62" t="s">
        <v>4704</v>
      </c>
      <c r="N25" s="62" t="s">
        <v>4715</v>
      </c>
      <c r="O25" s="62" t="s">
        <v>23</v>
      </c>
      <c r="P25" s="62" t="s">
        <v>261</v>
      </c>
      <c r="Q25" s="62" t="s">
        <v>4576</v>
      </c>
      <c r="R25" s="126">
        <v>15000</v>
      </c>
      <c r="S25" s="127">
        <v>15000</v>
      </c>
    </row>
    <row r="26" spans="1:19" ht="24.95" customHeight="1" x14ac:dyDescent="0.25">
      <c r="A26" s="40">
        <v>2016.0835</v>
      </c>
      <c r="B26" s="62" t="s">
        <v>4662</v>
      </c>
      <c r="C26" s="62">
        <v>16.079999999999998</v>
      </c>
      <c r="D26" s="62">
        <v>16.079999999999998</v>
      </c>
      <c r="E26" s="62">
        <v>16.079999999999998</v>
      </c>
      <c r="F26" s="169" t="s">
        <v>5309</v>
      </c>
      <c r="G26" s="62" t="s">
        <v>5310</v>
      </c>
      <c r="H26" s="62" t="s">
        <v>332</v>
      </c>
      <c r="I26" s="62" t="s">
        <v>219</v>
      </c>
      <c r="J26" s="62" t="s">
        <v>220</v>
      </c>
      <c r="K26" s="130" t="s">
        <v>4580</v>
      </c>
      <c r="L26" s="62"/>
      <c r="M26" s="62" t="s">
        <v>4696</v>
      </c>
      <c r="N26" s="62" t="s">
        <v>4696</v>
      </c>
      <c r="O26" s="62" t="s">
        <v>188</v>
      </c>
      <c r="P26" s="58" t="s">
        <v>4589</v>
      </c>
      <c r="Q26" s="58" t="s">
        <v>4576</v>
      </c>
      <c r="R26" s="126">
        <v>5000</v>
      </c>
      <c r="S26" s="127">
        <v>5000</v>
      </c>
    </row>
    <row r="27" spans="1:19" ht="24.95" customHeight="1" x14ac:dyDescent="0.25">
      <c r="A27" s="40">
        <v>2015.10070000003</v>
      </c>
      <c r="B27" s="170" t="s">
        <v>138</v>
      </c>
      <c r="C27" s="62">
        <v>15.1</v>
      </c>
      <c r="D27" s="62">
        <v>15.08</v>
      </c>
      <c r="E27" s="62">
        <v>16.010000000000002</v>
      </c>
      <c r="F27" s="17" t="s">
        <v>360</v>
      </c>
      <c r="G27" s="110" t="s">
        <v>5311</v>
      </c>
      <c r="H27" s="62" t="s">
        <v>354</v>
      </c>
      <c r="I27" s="62" t="s">
        <v>76</v>
      </c>
      <c r="J27" s="62" t="s">
        <v>77</v>
      </c>
      <c r="K27" s="62" t="s">
        <v>4574</v>
      </c>
      <c r="L27" s="62" t="s">
        <v>5312</v>
      </c>
      <c r="M27" s="110" t="s">
        <v>4633</v>
      </c>
      <c r="N27" s="110" t="s">
        <v>5278</v>
      </c>
      <c r="O27" s="62" t="s">
        <v>23</v>
      </c>
      <c r="P27" s="62" t="s">
        <v>384</v>
      </c>
      <c r="Q27" s="110" t="s">
        <v>4576</v>
      </c>
      <c r="R27" s="126">
        <v>900000</v>
      </c>
      <c r="S27" s="114">
        <v>90000</v>
      </c>
    </row>
    <row r="28" spans="1:19" ht="24.95" customHeight="1" x14ac:dyDescent="0.25">
      <c r="A28" s="40">
        <v>2016.0487000000001</v>
      </c>
      <c r="B28" s="62" t="s">
        <v>4657</v>
      </c>
      <c r="C28" s="62">
        <v>16.059999999999999</v>
      </c>
      <c r="D28" s="62">
        <v>16.05</v>
      </c>
      <c r="E28" s="62">
        <v>16.059999999999999</v>
      </c>
      <c r="F28" s="17" t="s">
        <v>5313</v>
      </c>
      <c r="G28" s="110" t="s">
        <v>5314</v>
      </c>
      <c r="H28" s="62" t="s">
        <v>364</v>
      </c>
      <c r="I28" s="62" t="s">
        <v>192</v>
      </c>
      <c r="J28" s="62" t="s">
        <v>51</v>
      </c>
      <c r="K28" s="62" t="s">
        <v>4580</v>
      </c>
      <c r="L28" s="62"/>
      <c r="M28" s="62" t="s">
        <v>4897</v>
      </c>
      <c r="N28" s="110" t="s">
        <v>4897</v>
      </c>
      <c r="O28" s="62" t="s">
        <v>26</v>
      </c>
      <c r="P28" s="62" t="s">
        <v>2996</v>
      </c>
      <c r="Q28" s="110" t="s">
        <v>4576</v>
      </c>
      <c r="R28" s="126">
        <v>40000</v>
      </c>
      <c r="S28" s="127">
        <v>40000</v>
      </c>
    </row>
    <row r="29" spans="1:19" ht="24.95" customHeight="1" x14ac:dyDescent="0.25">
      <c r="A29" s="40">
        <v>2015.1461000000299</v>
      </c>
      <c r="B29" s="62" t="s">
        <v>4657</v>
      </c>
      <c r="C29" s="62">
        <v>16.04</v>
      </c>
      <c r="D29" s="62">
        <v>15.12</v>
      </c>
      <c r="E29" s="62">
        <v>16.04</v>
      </c>
      <c r="F29" s="169" t="s">
        <v>5315</v>
      </c>
      <c r="G29" s="62" t="s">
        <v>378</v>
      </c>
      <c r="H29" s="62" t="s">
        <v>379</v>
      </c>
      <c r="I29" s="62" t="s">
        <v>380</v>
      </c>
      <c r="J29" s="62" t="s">
        <v>51</v>
      </c>
      <c r="K29" s="62" t="s">
        <v>4580</v>
      </c>
      <c r="L29" s="62"/>
      <c r="M29" s="62" t="s">
        <v>4964</v>
      </c>
      <c r="N29" s="62" t="s">
        <v>4964</v>
      </c>
      <c r="O29" s="62" t="s">
        <v>26</v>
      </c>
      <c r="P29" s="62" t="s">
        <v>49</v>
      </c>
      <c r="Q29" s="62" t="s">
        <v>4576</v>
      </c>
      <c r="R29" s="126">
        <v>33000</v>
      </c>
      <c r="S29" s="114">
        <v>20000</v>
      </c>
    </row>
    <row r="30" spans="1:19" ht="24.95" customHeight="1" x14ac:dyDescent="0.25">
      <c r="A30" s="40">
        <v>2015.08170000003</v>
      </c>
      <c r="B30" s="170" t="s">
        <v>309</v>
      </c>
      <c r="C30" s="62">
        <v>15.09</v>
      </c>
      <c r="D30" s="136">
        <v>15.07</v>
      </c>
      <c r="E30" s="62">
        <v>16.010000000000002</v>
      </c>
      <c r="F30" s="17" t="s">
        <v>387</v>
      </c>
      <c r="G30" s="110" t="s">
        <v>5316</v>
      </c>
      <c r="H30" s="130" t="s">
        <v>383</v>
      </c>
      <c r="I30" s="130" t="s">
        <v>384</v>
      </c>
      <c r="J30" s="130" t="s">
        <v>220</v>
      </c>
      <c r="K30" s="130" t="s">
        <v>4574</v>
      </c>
      <c r="L30" s="130" t="s">
        <v>5317</v>
      </c>
      <c r="M30" s="130" t="s">
        <v>4886</v>
      </c>
      <c r="N30" s="110" t="s">
        <v>5034</v>
      </c>
      <c r="O30" s="130" t="s">
        <v>26</v>
      </c>
      <c r="P30" s="130" t="s">
        <v>49</v>
      </c>
      <c r="Q30" s="130" t="s">
        <v>4576</v>
      </c>
      <c r="R30" s="180">
        <v>1000000</v>
      </c>
      <c r="S30" s="114">
        <v>150000</v>
      </c>
    </row>
    <row r="31" spans="1:19" ht="24.95" customHeight="1" x14ac:dyDescent="0.25">
      <c r="A31" s="40">
        <v>2016.0516</v>
      </c>
      <c r="B31" s="62" t="s">
        <v>4657</v>
      </c>
      <c r="C31" s="62">
        <v>16.05</v>
      </c>
      <c r="D31" s="62">
        <v>16.05</v>
      </c>
      <c r="E31" s="62">
        <v>16.05</v>
      </c>
      <c r="F31" s="17" t="s">
        <v>5318</v>
      </c>
      <c r="G31" s="110" t="s">
        <v>5319</v>
      </c>
      <c r="H31" s="62" t="s">
        <v>391</v>
      </c>
      <c r="I31" s="62" t="s">
        <v>122</v>
      </c>
      <c r="J31" s="62" t="s">
        <v>123</v>
      </c>
      <c r="K31" s="62" t="s">
        <v>4580</v>
      </c>
      <c r="L31" s="62"/>
      <c r="M31" s="62" t="s">
        <v>5153</v>
      </c>
      <c r="N31" s="110" t="s">
        <v>5152</v>
      </c>
      <c r="O31" s="62" t="s">
        <v>23</v>
      </c>
      <c r="P31" s="62" t="s">
        <v>122</v>
      </c>
      <c r="Q31" s="110" t="s">
        <v>4576</v>
      </c>
      <c r="R31" s="126">
        <v>10932</v>
      </c>
      <c r="S31" s="127">
        <v>10932</v>
      </c>
    </row>
    <row r="32" spans="1:19" ht="24.95" customHeight="1" x14ac:dyDescent="0.25">
      <c r="A32" s="40">
        <v>2015.095</v>
      </c>
      <c r="B32" s="62" t="s">
        <v>4629</v>
      </c>
      <c r="C32" s="62">
        <v>16.03</v>
      </c>
      <c r="D32" s="62">
        <v>16.010000000000002</v>
      </c>
      <c r="E32" s="62">
        <v>16.03</v>
      </c>
      <c r="F32" s="17" t="s">
        <v>5320</v>
      </c>
      <c r="G32" s="110" t="s">
        <v>5321</v>
      </c>
      <c r="H32" s="62" t="s">
        <v>402</v>
      </c>
      <c r="I32" s="62" t="s">
        <v>261</v>
      </c>
      <c r="J32" s="62" t="s">
        <v>123</v>
      </c>
      <c r="K32" s="62" t="s">
        <v>4580</v>
      </c>
      <c r="L32" s="62"/>
      <c r="M32" s="110" t="s">
        <v>5322</v>
      </c>
      <c r="N32" s="110" t="s">
        <v>5322</v>
      </c>
      <c r="O32" s="62" t="s">
        <v>23</v>
      </c>
      <c r="P32" s="62" t="s">
        <v>122</v>
      </c>
      <c r="Q32" s="110" t="s">
        <v>4576</v>
      </c>
      <c r="R32" s="126">
        <v>48500</v>
      </c>
      <c r="S32" s="114">
        <v>35500</v>
      </c>
    </row>
    <row r="33" spans="1:19" ht="24.95" customHeight="1" x14ac:dyDescent="0.25">
      <c r="A33" s="40">
        <v>2015.095</v>
      </c>
      <c r="B33" s="181" t="s">
        <v>4662</v>
      </c>
      <c r="C33" s="181">
        <v>16.079999999999998</v>
      </c>
      <c r="D33" s="181">
        <v>16.02</v>
      </c>
      <c r="E33" s="181">
        <v>16.079999999999998</v>
      </c>
      <c r="F33" s="182" t="s">
        <v>5320</v>
      </c>
      <c r="G33" s="183" t="s">
        <v>5321</v>
      </c>
      <c r="H33" s="181" t="s">
        <v>402</v>
      </c>
      <c r="I33" s="181" t="s">
        <v>261</v>
      </c>
      <c r="J33" s="181" t="s">
        <v>123</v>
      </c>
      <c r="K33" s="62" t="s">
        <v>4580</v>
      </c>
      <c r="L33" s="181"/>
      <c r="M33" s="183" t="s">
        <v>5322</v>
      </c>
      <c r="N33" s="183" t="s">
        <v>5322</v>
      </c>
      <c r="O33" s="62" t="s">
        <v>23</v>
      </c>
      <c r="P33" s="62" t="s">
        <v>122</v>
      </c>
      <c r="Q33" s="110" t="s">
        <v>4576</v>
      </c>
      <c r="R33" s="126" t="s">
        <v>1994</v>
      </c>
      <c r="S33" s="184">
        <v>13704</v>
      </c>
    </row>
    <row r="34" spans="1:19" ht="24.95" customHeight="1" x14ac:dyDescent="0.25">
      <c r="A34" s="40">
        <v>2016.1261999999999</v>
      </c>
      <c r="B34" s="58" t="s">
        <v>4599</v>
      </c>
      <c r="C34" s="58">
        <v>16.12</v>
      </c>
      <c r="D34" s="58">
        <v>16.11</v>
      </c>
      <c r="E34" s="58">
        <v>16.12</v>
      </c>
      <c r="F34" s="172" t="s">
        <v>5323</v>
      </c>
      <c r="G34" s="110" t="s">
        <v>5324</v>
      </c>
      <c r="H34" s="58" t="s">
        <v>402</v>
      </c>
      <c r="I34" s="58" t="s">
        <v>261</v>
      </c>
      <c r="J34" s="58" t="s">
        <v>123</v>
      </c>
      <c r="K34" s="58" t="s">
        <v>4580</v>
      </c>
      <c r="L34" s="58"/>
      <c r="M34" s="58" t="s">
        <v>5325</v>
      </c>
      <c r="N34" s="58" t="s">
        <v>5325</v>
      </c>
      <c r="O34" s="58" t="s">
        <v>23</v>
      </c>
      <c r="P34" s="58" t="s">
        <v>261</v>
      </c>
      <c r="Q34" s="58" t="s">
        <v>4576</v>
      </c>
      <c r="R34" s="126">
        <v>3000</v>
      </c>
      <c r="S34" s="167">
        <v>3000</v>
      </c>
    </row>
    <row r="35" spans="1:19" ht="24.95" customHeight="1" x14ac:dyDescent="0.25">
      <c r="A35" s="40">
        <v>2016.0102999999999</v>
      </c>
      <c r="B35" s="62" t="s">
        <v>4629</v>
      </c>
      <c r="C35" s="62">
        <v>16.02</v>
      </c>
      <c r="D35" s="62">
        <v>16.02</v>
      </c>
      <c r="E35" s="62">
        <v>16.03</v>
      </c>
      <c r="F35" s="17" t="s">
        <v>5326</v>
      </c>
      <c r="G35" s="110" t="s">
        <v>5327</v>
      </c>
      <c r="H35" s="62" t="s">
        <v>435</v>
      </c>
      <c r="I35" s="62" t="s">
        <v>122</v>
      </c>
      <c r="J35" s="62" t="s">
        <v>123</v>
      </c>
      <c r="K35" s="62" t="s">
        <v>4574</v>
      </c>
      <c r="L35" s="62" t="s">
        <v>5328</v>
      </c>
      <c r="M35" s="178" t="s">
        <v>5329</v>
      </c>
      <c r="N35" s="178" t="s">
        <v>5329</v>
      </c>
      <c r="O35" s="62" t="s">
        <v>52</v>
      </c>
      <c r="P35" s="62" t="s">
        <v>122</v>
      </c>
      <c r="Q35" s="110" t="s">
        <v>4576</v>
      </c>
      <c r="R35" s="185">
        <v>19700</v>
      </c>
      <c r="S35" s="114">
        <v>15433</v>
      </c>
    </row>
    <row r="36" spans="1:19" ht="24.95" customHeight="1" x14ac:dyDescent="0.25">
      <c r="A36" s="40">
        <v>2016.0317</v>
      </c>
      <c r="B36" s="62" t="s">
        <v>4657</v>
      </c>
      <c r="C36" s="62">
        <v>16.059999999999999</v>
      </c>
      <c r="D36" s="62">
        <v>16.04</v>
      </c>
      <c r="E36" s="62">
        <v>16.12</v>
      </c>
      <c r="F36" s="17" t="s">
        <v>5330</v>
      </c>
      <c r="G36" s="110" t="s">
        <v>5331</v>
      </c>
      <c r="H36" s="62" t="s">
        <v>5332</v>
      </c>
      <c r="I36" s="62" t="s">
        <v>183</v>
      </c>
      <c r="J36" s="62" t="s">
        <v>61</v>
      </c>
      <c r="K36" s="62" t="s">
        <v>4580</v>
      </c>
      <c r="L36" s="62"/>
      <c r="M36" s="62" t="s">
        <v>4606</v>
      </c>
      <c r="N36" s="62" t="s">
        <v>4606</v>
      </c>
      <c r="O36" s="62" t="s">
        <v>52</v>
      </c>
      <c r="P36" s="62" t="s">
        <v>49</v>
      </c>
      <c r="Q36" s="110" t="s">
        <v>4576</v>
      </c>
      <c r="R36" s="126">
        <v>170577</v>
      </c>
      <c r="S36" s="114">
        <v>148952</v>
      </c>
    </row>
    <row r="37" spans="1:19" ht="24.95" customHeight="1" x14ac:dyDescent="0.25">
      <c r="A37" s="40">
        <v>2015.12160000003</v>
      </c>
      <c r="B37" s="170" t="s">
        <v>138</v>
      </c>
      <c r="C37" s="62">
        <v>15.11</v>
      </c>
      <c r="D37" s="62">
        <v>15.1</v>
      </c>
      <c r="E37" s="62">
        <v>16.02</v>
      </c>
      <c r="F37" s="17" t="s">
        <v>5333</v>
      </c>
      <c r="G37" s="110" t="s">
        <v>5334</v>
      </c>
      <c r="H37" s="62" t="s">
        <v>446</v>
      </c>
      <c r="I37" s="62" t="s">
        <v>76</v>
      </c>
      <c r="J37" s="62" t="s">
        <v>77</v>
      </c>
      <c r="K37" s="62" t="s">
        <v>4580</v>
      </c>
      <c r="L37" s="62"/>
      <c r="M37" s="110" t="s">
        <v>5335</v>
      </c>
      <c r="N37" s="110" t="s">
        <v>5336</v>
      </c>
      <c r="O37" s="62" t="s">
        <v>26</v>
      </c>
      <c r="P37" s="62" t="s">
        <v>4589</v>
      </c>
      <c r="Q37" s="58" t="s">
        <v>4576</v>
      </c>
      <c r="R37" s="126">
        <v>30000</v>
      </c>
      <c r="S37" s="114">
        <v>30000</v>
      </c>
    </row>
    <row r="38" spans="1:19" ht="24.95" customHeight="1" x14ac:dyDescent="0.25">
      <c r="A38" s="40">
        <v>2016.0044</v>
      </c>
      <c r="B38" s="62" t="s">
        <v>4629</v>
      </c>
      <c r="C38" s="62">
        <v>16.02</v>
      </c>
      <c r="D38" s="62">
        <v>16.02</v>
      </c>
      <c r="E38" s="62"/>
      <c r="F38" s="17" t="s">
        <v>471</v>
      </c>
      <c r="G38" s="110" t="s">
        <v>5337</v>
      </c>
      <c r="H38" s="62" t="s">
        <v>446</v>
      </c>
      <c r="I38" s="62" t="s">
        <v>76</v>
      </c>
      <c r="J38" s="62" t="s">
        <v>77</v>
      </c>
      <c r="K38" s="62" t="s">
        <v>4580</v>
      </c>
      <c r="L38" s="62"/>
      <c r="M38" s="62" t="s">
        <v>5335</v>
      </c>
      <c r="N38" s="110" t="s">
        <v>5335</v>
      </c>
      <c r="O38" s="62" t="s">
        <v>188</v>
      </c>
      <c r="P38" s="62" t="s">
        <v>4589</v>
      </c>
      <c r="Q38" s="110" t="s">
        <v>4576</v>
      </c>
      <c r="R38" s="166">
        <v>0</v>
      </c>
      <c r="S38" s="114">
        <v>0</v>
      </c>
    </row>
    <row r="39" spans="1:19" ht="24.95" customHeight="1" x14ac:dyDescent="0.25">
      <c r="A39" s="40">
        <v>2016.0184999999999</v>
      </c>
      <c r="B39" s="62" t="s">
        <v>4657</v>
      </c>
      <c r="C39" s="62">
        <v>16.04</v>
      </c>
      <c r="D39" s="62">
        <v>16.02</v>
      </c>
      <c r="E39" s="62">
        <v>16.04</v>
      </c>
      <c r="F39" s="17" t="s">
        <v>5338</v>
      </c>
      <c r="G39" s="110" t="s">
        <v>5337</v>
      </c>
      <c r="H39" s="62" t="s">
        <v>446</v>
      </c>
      <c r="I39" s="62" t="s">
        <v>76</v>
      </c>
      <c r="J39" s="62" t="s">
        <v>77</v>
      </c>
      <c r="K39" s="62" t="s">
        <v>4574</v>
      </c>
      <c r="L39" s="62" t="s">
        <v>5339</v>
      </c>
      <c r="M39" s="62" t="s">
        <v>4837</v>
      </c>
      <c r="N39" s="110" t="s">
        <v>4656</v>
      </c>
      <c r="O39" s="62" t="s">
        <v>26</v>
      </c>
      <c r="P39" s="62" t="s">
        <v>4589</v>
      </c>
      <c r="Q39" s="110" t="s">
        <v>4576</v>
      </c>
      <c r="R39" s="126">
        <v>15750</v>
      </c>
      <c r="S39" s="114">
        <v>750</v>
      </c>
    </row>
    <row r="40" spans="1:19" ht="24.95" customHeight="1" x14ac:dyDescent="0.25">
      <c r="A40" s="40">
        <v>2016.0241000000001</v>
      </c>
      <c r="B40" s="62" t="s">
        <v>4629</v>
      </c>
      <c r="C40" s="62">
        <v>16.03</v>
      </c>
      <c r="D40" s="62">
        <v>16.03</v>
      </c>
      <c r="E40" s="62">
        <v>16.03</v>
      </c>
      <c r="F40" s="17" t="s">
        <v>5340</v>
      </c>
      <c r="G40" s="110" t="s">
        <v>5337</v>
      </c>
      <c r="H40" s="62" t="s">
        <v>446</v>
      </c>
      <c r="I40" s="62" t="s">
        <v>76</v>
      </c>
      <c r="J40" s="62" t="s">
        <v>77</v>
      </c>
      <c r="K40" s="62" t="s">
        <v>4580</v>
      </c>
      <c r="L40" s="62"/>
      <c r="M40" s="62" t="s">
        <v>4765</v>
      </c>
      <c r="N40" s="110" t="s">
        <v>5026</v>
      </c>
      <c r="O40" s="62" t="s">
        <v>26</v>
      </c>
      <c r="P40" s="62" t="s">
        <v>4589</v>
      </c>
      <c r="Q40" s="110" t="s">
        <v>4576</v>
      </c>
      <c r="R40" s="126">
        <v>28362</v>
      </c>
      <c r="S40" s="114">
        <v>28362</v>
      </c>
    </row>
    <row r="41" spans="1:19" ht="24.95" customHeight="1" x14ac:dyDescent="0.25">
      <c r="A41" s="40">
        <v>2016.0851</v>
      </c>
      <c r="B41" s="62" t="s">
        <v>4599</v>
      </c>
      <c r="C41" s="62">
        <v>16.100000000000001</v>
      </c>
      <c r="D41" s="62">
        <v>16.079999999999998</v>
      </c>
      <c r="E41" s="62">
        <v>16.100000000000001</v>
      </c>
      <c r="F41" s="169" t="s">
        <v>5341</v>
      </c>
      <c r="G41" s="62" t="s">
        <v>450</v>
      </c>
      <c r="H41" s="62" t="s">
        <v>446</v>
      </c>
      <c r="I41" s="62" t="s">
        <v>76</v>
      </c>
      <c r="J41" s="62" t="s">
        <v>77</v>
      </c>
      <c r="K41" s="62" t="s">
        <v>4580</v>
      </c>
      <c r="L41" s="62"/>
      <c r="M41" s="169" t="s">
        <v>4789</v>
      </c>
      <c r="N41" s="169" t="s">
        <v>4786</v>
      </c>
      <c r="O41" s="172" t="s">
        <v>98</v>
      </c>
      <c r="P41" s="58" t="s">
        <v>4589</v>
      </c>
      <c r="Q41" s="58" t="s">
        <v>4576</v>
      </c>
      <c r="R41" s="126">
        <v>20430</v>
      </c>
      <c r="S41" s="167">
        <v>20430</v>
      </c>
    </row>
    <row r="42" spans="1:19" ht="24.95" customHeight="1" x14ac:dyDescent="0.25">
      <c r="A42" s="40">
        <v>2016.1023</v>
      </c>
      <c r="B42" s="62" t="s">
        <v>4599</v>
      </c>
      <c r="C42" s="62">
        <v>16.100000000000001</v>
      </c>
      <c r="D42" s="62">
        <v>16.100000000000001</v>
      </c>
      <c r="E42" s="62">
        <v>16.100000000000001</v>
      </c>
      <c r="F42" s="169" t="s">
        <v>5342</v>
      </c>
      <c r="G42" s="62" t="s">
        <v>454</v>
      </c>
      <c r="H42" s="62" t="s">
        <v>446</v>
      </c>
      <c r="I42" s="62" t="s">
        <v>76</v>
      </c>
      <c r="J42" s="62" t="s">
        <v>77</v>
      </c>
      <c r="K42" s="62" t="s">
        <v>4580</v>
      </c>
      <c r="L42" s="62"/>
      <c r="M42" s="62" t="s">
        <v>4848</v>
      </c>
      <c r="N42" s="62" t="s">
        <v>4848</v>
      </c>
      <c r="O42" s="58" t="s">
        <v>3934</v>
      </c>
      <c r="P42" s="58" t="s">
        <v>4589</v>
      </c>
      <c r="Q42" s="58" t="s">
        <v>4576</v>
      </c>
      <c r="R42" s="126">
        <v>28000</v>
      </c>
      <c r="S42" s="127">
        <v>25000</v>
      </c>
    </row>
    <row r="43" spans="1:19" ht="24.95" customHeight="1" x14ac:dyDescent="0.25">
      <c r="A43" s="40">
        <v>2016.0393999999999</v>
      </c>
      <c r="B43" s="62" t="s">
        <v>4657</v>
      </c>
      <c r="C43" s="62">
        <v>16.04</v>
      </c>
      <c r="D43" s="62">
        <v>16.04</v>
      </c>
      <c r="E43" s="62"/>
      <c r="F43" s="169" t="s">
        <v>5343</v>
      </c>
      <c r="G43" s="62" t="s">
        <v>5344</v>
      </c>
      <c r="H43" s="62" t="s">
        <v>5345</v>
      </c>
      <c r="I43" s="62" t="s">
        <v>49</v>
      </c>
      <c r="J43" s="62" t="s">
        <v>51</v>
      </c>
      <c r="K43" s="62" t="s">
        <v>4580</v>
      </c>
      <c r="L43" s="62"/>
      <c r="M43" s="62" t="s">
        <v>4886</v>
      </c>
      <c r="N43" s="62" t="s">
        <v>4886</v>
      </c>
      <c r="O43" s="62" t="s">
        <v>26</v>
      </c>
      <c r="P43" s="62" t="s">
        <v>49</v>
      </c>
      <c r="Q43" s="110" t="s">
        <v>4576</v>
      </c>
      <c r="R43" s="126">
        <v>3830</v>
      </c>
      <c r="S43" s="114">
        <v>3830</v>
      </c>
    </row>
    <row r="44" spans="1:19" ht="24.95" customHeight="1" x14ac:dyDescent="0.25">
      <c r="A44" s="40">
        <v>2015.12410000003</v>
      </c>
      <c r="B44" s="170" t="s">
        <v>138</v>
      </c>
      <c r="C44" s="62">
        <v>15.12</v>
      </c>
      <c r="D44" s="62">
        <v>15.11</v>
      </c>
      <c r="E44" s="62">
        <v>16.04</v>
      </c>
      <c r="F44" s="17" t="s">
        <v>529</v>
      </c>
      <c r="G44" s="110" t="s">
        <v>5346</v>
      </c>
      <c r="H44" s="62" t="s">
        <v>525</v>
      </c>
      <c r="I44" s="62" t="s">
        <v>526</v>
      </c>
      <c r="J44" s="130" t="s">
        <v>123</v>
      </c>
      <c r="K44" s="62" t="s">
        <v>4574</v>
      </c>
      <c r="L44" s="110" t="s">
        <v>5347</v>
      </c>
      <c r="M44" s="110" t="s">
        <v>4956</v>
      </c>
      <c r="N44" s="110" t="s">
        <v>4955</v>
      </c>
      <c r="O44" s="62" t="s">
        <v>98</v>
      </c>
      <c r="P44" s="62" t="s">
        <v>49</v>
      </c>
      <c r="Q44" s="110" t="s">
        <v>4576</v>
      </c>
      <c r="R44" s="126">
        <v>442100</v>
      </c>
      <c r="S44" s="114">
        <v>151809</v>
      </c>
    </row>
    <row r="45" spans="1:19" ht="24.95" customHeight="1" x14ac:dyDescent="0.25">
      <c r="A45" s="40">
        <v>2015.12410000003</v>
      </c>
      <c r="B45" s="170" t="s">
        <v>138</v>
      </c>
      <c r="C45" s="62">
        <v>15.12</v>
      </c>
      <c r="D45" s="62">
        <v>15.11</v>
      </c>
      <c r="E45" s="62">
        <v>16.04</v>
      </c>
      <c r="F45" s="17" t="s">
        <v>529</v>
      </c>
      <c r="G45" s="110" t="s">
        <v>5346</v>
      </c>
      <c r="H45" s="62" t="s">
        <v>525</v>
      </c>
      <c r="I45" s="62" t="s">
        <v>526</v>
      </c>
      <c r="J45" s="130" t="s">
        <v>123</v>
      </c>
      <c r="K45" s="62" t="s">
        <v>4574</v>
      </c>
      <c r="L45" s="110" t="s">
        <v>5347</v>
      </c>
      <c r="M45" s="110" t="s">
        <v>4956</v>
      </c>
      <c r="N45" s="110" t="s">
        <v>4955</v>
      </c>
      <c r="O45" s="62" t="s">
        <v>52</v>
      </c>
      <c r="P45" s="62" t="s">
        <v>49</v>
      </c>
      <c r="Q45" s="110" t="s">
        <v>4576</v>
      </c>
      <c r="R45" s="126">
        <v>442100</v>
      </c>
      <c r="S45" s="114">
        <v>151809</v>
      </c>
    </row>
    <row r="46" spans="1:19" ht="24.95" customHeight="1" x14ac:dyDescent="0.25">
      <c r="A46" s="40">
        <v>2015.07900000002</v>
      </c>
      <c r="B46" s="130" t="s">
        <v>306</v>
      </c>
      <c r="C46" s="62">
        <v>15.08</v>
      </c>
      <c r="D46" s="136">
        <v>15.07</v>
      </c>
      <c r="E46" s="62">
        <v>16.03</v>
      </c>
      <c r="F46" s="186" t="s">
        <v>634</v>
      </c>
      <c r="G46" s="130" t="s">
        <v>548</v>
      </c>
      <c r="H46" s="130" t="s">
        <v>533</v>
      </c>
      <c r="I46" s="130" t="s">
        <v>49</v>
      </c>
      <c r="J46" s="130" t="s">
        <v>51</v>
      </c>
      <c r="K46" s="130" t="s">
        <v>4574</v>
      </c>
      <c r="L46" s="130" t="s">
        <v>5348</v>
      </c>
      <c r="M46" s="130" t="s">
        <v>4575</v>
      </c>
      <c r="N46" s="130" t="s">
        <v>4575</v>
      </c>
      <c r="O46" s="130" t="s">
        <v>23</v>
      </c>
      <c r="P46" s="130" t="s">
        <v>49</v>
      </c>
      <c r="Q46" s="130" t="s">
        <v>4576</v>
      </c>
      <c r="R46" s="180">
        <v>2500000</v>
      </c>
      <c r="S46" s="114">
        <v>250000</v>
      </c>
    </row>
    <row r="47" spans="1:19" ht="24.95" customHeight="1" x14ac:dyDescent="0.25">
      <c r="A47" s="40">
        <v>2015.1052</v>
      </c>
      <c r="B47" s="62" t="s">
        <v>138</v>
      </c>
      <c r="C47" s="62">
        <v>15.1</v>
      </c>
      <c r="D47" s="62">
        <v>15.08</v>
      </c>
      <c r="E47" s="62">
        <v>16.079999999999998</v>
      </c>
      <c r="F47" s="17" t="s">
        <v>5349</v>
      </c>
      <c r="G47" s="110" t="s">
        <v>550</v>
      </c>
      <c r="H47" s="62" t="s">
        <v>533</v>
      </c>
      <c r="I47" s="62" t="s">
        <v>49</v>
      </c>
      <c r="J47" s="62" t="s">
        <v>51</v>
      </c>
      <c r="K47" s="62" t="s">
        <v>4574</v>
      </c>
      <c r="L47" s="62" t="s">
        <v>5350</v>
      </c>
      <c r="M47" s="110" t="s">
        <v>4583</v>
      </c>
      <c r="N47" s="110" t="s">
        <v>4583</v>
      </c>
      <c r="O47" s="62" t="s">
        <v>188</v>
      </c>
      <c r="P47" s="62" t="s">
        <v>49</v>
      </c>
      <c r="Q47" s="110" t="s">
        <v>4576</v>
      </c>
      <c r="R47" s="126">
        <v>85000</v>
      </c>
      <c r="S47" s="114">
        <v>15000</v>
      </c>
    </row>
    <row r="48" spans="1:19" ht="24.95" customHeight="1" x14ac:dyDescent="0.25">
      <c r="A48" s="40">
        <v>2015.1210000000301</v>
      </c>
      <c r="B48" s="170" t="s">
        <v>138</v>
      </c>
      <c r="C48" s="62">
        <v>15.12</v>
      </c>
      <c r="D48" s="62">
        <v>15.22</v>
      </c>
      <c r="E48" s="62">
        <v>16.059999999999999</v>
      </c>
      <c r="F48" s="17" t="s">
        <v>641</v>
      </c>
      <c r="G48" s="110" t="s">
        <v>5351</v>
      </c>
      <c r="H48" s="62" t="s">
        <v>533</v>
      </c>
      <c r="I48" s="62" t="s">
        <v>49</v>
      </c>
      <c r="J48" s="62" t="s">
        <v>51</v>
      </c>
      <c r="K48" s="62" t="s">
        <v>4580</v>
      </c>
      <c r="L48" s="62"/>
      <c r="M48" s="110" t="s">
        <v>4575</v>
      </c>
      <c r="N48" s="110" t="s">
        <v>4575</v>
      </c>
      <c r="O48" s="62" t="s">
        <v>188</v>
      </c>
      <c r="P48" s="62" t="s">
        <v>49</v>
      </c>
      <c r="Q48" s="110" t="s">
        <v>4576</v>
      </c>
      <c r="R48" s="126">
        <v>0</v>
      </c>
      <c r="S48" s="127">
        <v>0</v>
      </c>
    </row>
    <row r="49" spans="1:19" ht="24.95" customHeight="1" x14ac:dyDescent="0.25">
      <c r="A49" s="40">
        <v>2016.0273</v>
      </c>
      <c r="B49" s="62" t="s">
        <v>4657</v>
      </c>
      <c r="C49" s="62">
        <v>16.05</v>
      </c>
      <c r="D49" s="62">
        <v>16.03</v>
      </c>
      <c r="E49" s="62">
        <v>16.05</v>
      </c>
      <c r="F49" s="17" t="s">
        <v>5352</v>
      </c>
      <c r="G49" s="110" t="s">
        <v>5353</v>
      </c>
      <c r="H49" s="62" t="s">
        <v>533</v>
      </c>
      <c r="I49" s="62" t="s">
        <v>49</v>
      </c>
      <c r="J49" s="62" t="s">
        <v>51</v>
      </c>
      <c r="K49" s="62" t="s">
        <v>4580</v>
      </c>
      <c r="L49" s="62"/>
      <c r="M49" s="62" t="s">
        <v>4583</v>
      </c>
      <c r="N49" s="110" t="s">
        <v>4606</v>
      </c>
      <c r="O49" s="62" t="s">
        <v>52</v>
      </c>
      <c r="P49" s="62" t="s">
        <v>49</v>
      </c>
      <c r="Q49" s="110" t="s">
        <v>4576</v>
      </c>
      <c r="R49" s="126">
        <v>56000</v>
      </c>
      <c r="S49" s="114">
        <v>56000</v>
      </c>
    </row>
    <row r="50" spans="1:19" ht="24.95" customHeight="1" x14ac:dyDescent="0.25">
      <c r="A50" s="40">
        <v>2016.0146</v>
      </c>
      <c r="B50" s="62" t="s">
        <v>4657</v>
      </c>
      <c r="C50" s="62">
        <v>16.059999999999999</v>
      </c>
      <c r="D50" s="62">
        <v>16.03</v>
      </c>
      <c r="E50" s="62"/>
      <c r="F50" s="17" t="s">
        <v>4926</v>
      </c>
      <c r="G50" s="110" t="s">
        <v>4927</v>
      </c>
      <c r="H50" s="62" t="s">
        <v>533</v>
      </c>
      <c r="I50" s="62" t="s">
        <v>49</v>
      </c>
      <c r="J50" s="62" t="s">
        <v>51</v>
      </c>
      <c r="K50" s="62" t="s">
        <v>4580</v>
      </c>
      <c r="L50" s="62"/>
      <c r="M50" s="62" t="s">
        <v>4583</v>
      </c>
      <c r="N50" s="110" t="s">
        <v>4919</v>
      </c>
      <c r="O50" s="62" t="s">
        <v>188</v>
      </c>
      <c r="P50" s="62" t="s">
        <v>49</v>
      </c>
      <c r="Q50" s="110" t="s">
        <v>4576</v>
      </c>
      <c r="R50" s="176">
        <v>0</v>
      </c>
      <c r="S50" s="114">
        <v>0</v>
      </c>
    </row>
    <row r="51" spans="1:19" ht="24.95" customHeight="1" x14ac:dyDescent="0.25">
      <c r="A51" s="40">
        <v>2016.0395000000001</v>
      </c>
      <c r="B51" s="62" t="s">
        <v>4657</v>
      </c>
      <c r="C51" s="62">
        <v>16.04</v>
      </c>
      <c r="D51" s="62">
        <v>16.04</v>
      </c>
      <c r="E51" s="62"/>
      <c r="F51" s="169" t="s">
        <v>4905</v>
      </c>
      <c r="G51" s="62" t="s">
        <v>618</v>
      </c>
      <c r="H51" s="62" t="s">
        <v>533</v>
      </c>
      <c r="I51" s="62" t="s">
        <v>49</v>
      </c>
      <c r="J51" s="62" t="s">
        <v>51</v>
      </c>
      <c r="K51" s="62" t="s">
        <v>4580</v>
      </c>
      <c r="L51" s="62"/>
      <c r="M51" s="62" t="s">
        <v>4886</v>
      </c>
      <c r="N51" s="62" t="s">
        <v>4886</v>
      </c>
      <c r="O51" s="62" t="s">
        <v>26</v>
      </c>
      <c r="P51" s="62" t="s">
        <v>49</v>
      </c>
      <c r="Q51" s="110" t="s">
        <v>4576</v>
      </c>
      <c r="R51" s="126">
        <v>10000</v>
      </c>
      <c r="S51" s="114">
        <v>10000</v>
      </c>
    </row>
    <row r="52" spans="1:19" ht="24.95" customHeight="1" x14ac:dyDescent="0.25">
      <c r="A52" s="40">
        <v>2016.0509</v>
      </c>
      <c r="B52" s="62" t="s">
        <v>4657</v>
      </c>
      <c r="C52" s="62">
        <v>16.059999999999999</v>
      </c>
      <c r="D52" s="62">
        <v>16.05</v>
      </c>
      <c r="E52" s="62">
        <v>16.059999999999999</v>
      </c>
      <c r="F52" s="17" t="s">
        <v>5354</v>
      </c>
      <c r="G52" s="110" t="s">
        <v>5355</v>
      </c>
      <c r="H52" s="62" t="s">
        <v>533</v>
      </c>
      <c r="I52" s="62" t="s">
        <v>49</v>
      </c>
      <c r="J52" s="62" t="s">
        <v>51</v>
      </c>
      <c r="K52" s="62" t="s">
        <v>4574</v>
      </c>
      <c r="L52" s="62" t="s">
        <v>5317</v>
      </c>
      <c r="M52" s="62" t="s">
        <v>4964</v>
      </c>
      <c r="N52" s="110" t="s">
        <v>4964</v>
      </c>
      <c r="O52" s="62" t="s">
        <v>26</v>
      </c>
      <c r="P52" s="62" t="s">
        <v>49</v>
      </c>
      <c r="Q52" s="110" t="s">
        <v>4576</v>
      </c>
      <c r="R52" s="126">
        <v>42716</v>
      </c>
      <c r="S52" s="127">
        <v>42716</v>
      </c>
    </row>
    <row r="53" spans="1:19" ht="24.95" customHeight="1" x14ac:dyDescent="0.25">
      <c r="A53" s="40">
        <v>2016.0661</v>
      </c>
      <c r="B53" s="62" t="s">
        <v>4662</v>
      </c>
      <c r="C53" s="62">
        <v>16.079999999999998</v>
      </c>
      <c r="D53" s="62">
        <v>16.07</v>
      </c>
      <c r="E53" s="62">
        <v>16.079999999999998</v>
      </c>
      <c r="F53" s="169" t="s">
        <v>5002</v>
      </c>
      <c r="G53" s="62" t="s">
        <v>5356</v>
      </c>
      <c r="H53" s="62" t="s">
        <v>533</v>
      </c>
      <c r="I53" s="62" t="s">
        <v>49</v>
      </c>
      <c r="J53" s="62" t="s">
        <v>51</v>
      </c>
      <c r="K53" s="130" t="s">
        <v>4580</v>
      </c>
      <c r="L53" s="62"/>
      <c r="M53" s="62" t="s">
        <v>5357</v>
      </c>
      <c r="N53" s="62" t="s">
        <v>5358</v>
      </c>
      <c r="O53" s="62" t="s">
        <v>26</v>
      </c>
      <c r="P53" s="62" t="s">
        <v>107</v>
      </c>
      <c r="Q53" s="58" t="s">
        <v>4576</v>
      </c>
      <c r="R53" s="126">
        <v>32000</v>
      </c>
      <c r="S53" s="127">
        <v>32000</v>
      </c>
    </row>
    <row r="54" spans="1:19" ht="24.95" customHeight="1" x14ac:dyDescent="0.25">
      <c r="A54" s="40">
        <v>2016.0808999999999</v>
      </c>
      <c r="B54" s="62" t="s">
        <v>4662</v>
      </c>
      <c r="C54" s="62">
        <v>16.09</v>
      </c>
      <c r="D54" s="62">
        <v>16.079999999999998</v>
      </c>
      <c r="E54" s="62">
        <v>16.09</v>
      </c>
      <c r="F54" s="169" t="s">
        <v>5359</v>
      </c>
      <c r="G54" s="62" t="s">
        <v>5360</v>
      </c>
      <c r="H54" s="62" t="s">
        <v>533</v>
      </c>
      <c r="I54" s="62" t="s">
        <v>49</v>
      </c>
      <c r="J54" s="62" t="s">
        <v>51</v>
      </c>
      <c r="K54" s="62" t="s">
        <v>4580</v>
      </c>
      <c r="L54" s="62"/>
      <c r="M54" s="62" t="s">
        <v>4583</v>
      </c>
      <c r="N54" s="62" t="s">
        <v>4583</v>
      </c>
      <c r="O54" s="62" t="s">
        <v>188</v>
      </c>
      <c r="P54" s="58" t="s">
        <v>49</v>
      </c>
      <c r="Q54" s="58" t="s">
        <v>4576</v>
      </c>
      <c r="R54" s="126">
        <v>32500</v>
      </c>
      <c r="S54" s="127">
        <v>32500</v>
      </c>
    </row>
    <row r="55" spans="1:19" ht="24.95" customHeight="1" x14ac:dyDescent="0.25">
      <c r="A55" s="40">
        <v>2016.0917999999999</v>
      </c>
      <c r="B55" s="62" t="s">
        <v>4662</v>
      </c>
      <c r="C55" s="62">
        <v>16.09</v>
      </c>
      <c r="D55" s="62">
        <v>16.09</v>
      </c>
      <c r="E55" s="62">
        <v>16.09</v>
      </c>
      <c r="F55" s="169" t="s">
        <v>5361</v>
      </c>
      <c r="G55" s="62" t="s">
        <v>5362</v>
      </c>
      <c r="H55" s="62" t="s">
        <v>533</v>
      </c>
      <c r="I55" s="62" t="s">
        <v>49</v>
      </c>
      <c r="J55" s="62" t="s">
        <v>51</v>
      </c>
      <c r="K55" s="62" t="s">
        <v>4580</v>
      </c>
      <c r="L55" s="62"/>
      <c r="M55" s="62" t="s">
        <v>4886</v>
      </c>
      <c r="N55" s="62" t="s">
        <v>4886</v>
      </c>
      <c r="O55" s="58" t="s">
        <v>26</v>
      </c>
      <c r="P55" s="58" t="s">
        <v>2996</v>
      </c>
      <c r="Q55" s="187" t="s">
        <v>4576</v>
      </c>
      <c r="R55" s="174">
        <v>16497</v>
      </c>
      <c r="S55" s="175">
        <v>16497</v>
      </c>
    </row>
    <row r="56" spans="1:19" ht="24.95" customHeight="1" x14ac:dyDescent="0.25">
      <c r="A56" s="40">
        <v>2015.10620000003</v>
      </c>
      <c r="B56" s="62" t="s">
        <v>4599</v>
      </c>
      <c r="C56" s="62">
        <v>16.100000000000001</v>
      </c>
      <c r="D56" s="62">
        <v>16.079999999999998</v>
      </c>
      <c r="E56" s="62"/>
      <c r="F56" s="17" t="s">
        <v>5363</v>
      </c>
      <c r="G56" s="110" t="s">
        <v>5364</v>
      </c>
      <c r="H56" s="62" t="s">
        <v>533</v>
      </c>
      <c r="I56" s="62" t="s">
        <v>49</v>
      </c>
      <c r="J56" s="62" t="s">
        <v>51</v>
      </c>
      <c r="K56" s="58" t="s">
        <v>4580</v>
      </c>
      <c r="L56" s="62"/>
      <c r="M56" s="62" t="s">
        <v>4583</v>
      </c>
      <c r="N56" s="110" t="s">
        <v>4932</v>
      </c>
      <c r="O56" s="62" t="s">
        <v>188</v>
      </c>
      <c r="P56" s="62" t="s">
        <v>49</v>
      </c>
      <c r="Q56" s="110" t="s">
        <v>4576</v>
      </c>
      <c r="R56" s="126">
        <v>30000</v>
      </c>
      <c r="S56" s="114">
        <v>30000</v>
      </c>
    </row>
    <row r="57" spans="1:19" ht="24.95" customHeight="1" x14ac:dyDescent="0.25">
      <c r="A57" s="40">
        <v>2015.0510999999999</v>
      </c>
      <c r="B57" s="171" t="s">
        <v>306</v>
      </c>
      <c r="C57" s="62">
        <v>15.06</v>
      </c>
      <c r="D57" s="62">
        <v>15.04</v>
      </c>
      <c r="E57" s="62">
        <v>16.05</v>
      </c>
      <c r="F57" s="17" t="s">
        <v>656</v>
      </c>
      <c r="G57" s="110" t="s">
        <v>653</v>
      </c>
      <c r="H57" s="171" t="s">
        <v>651</v>
      </c>
      <c r="I57" s="171" t="s">
        <v>244</v>
      </c>
      <c r="J57" s="171" t="s">
        <v>245</v>
      </c>
      <c r="K57" s="171" t="s">
        <v>4580</v>
      </c>
      <c r="L57" s="171"/>
      <c r="M57" s="110" t="s">
        <v>5041</v>
      </c>
      <c r="N57" s="110" t="s">
        <v>5041</v>
      </c>
      <c r="O57" s="130" t="s">
        <v>98</v>
      </c>
      <c r="P57" s="130" t="s">
        <v>122</v>
      </c>
      <c r="Q57" s="110" t="s">
        <v>4576</v>
      </c>
      <c r="R57" s="126">
        <v>50000</v>
      </c>
      <c r="S57" s="114">
        <v>50000</v>
      </c>
    </row>
    <row r="58" spans="1:19" ht="24.95" customHeight="1" x14ac:dyDescent="0.25">
      <c r="A58" s="40">
        <v>2016.0840000000001</v>
      </c>
      <c r="B58" s="62" t="s">
        <v>4662</v>
      </c>
      <c r="C58" s="62">
        <v>16.09</v>
      </c>
      <c r="D58" s="62">
        <v>16.09</v>
      </c>
      <c r="E58" s="62">
        <v>16.100000000000001</v>
      </c>
      <c r="F58" s="169" t="s">
        <v>5365</v>
      </c>
      <c r="G58" s="62" t="s">
        <v>665</v>
      </c>
      <c r="H58" s="62" t="s">
        <v>666</v>
      </c>
      <c r="I58" s="62" t="s">
        <v>261</v>
      </c>
      <c r="J58" s="62" t="s">
        <v>123</v>
      </c>
      <c r="K58" s="62" t="s">
        <v>4580</v>
      </c>
      <c r="L58" s="62"/>
      <c r="M58" s="62" t="s">
        <v>4607</v>
      </c>
      <c r="N58" s="62" t="s">
        <v>5106</v>
      </c>
      <c r="O58" s="58" t="s">
        <v>52</v>
      </c>
      <c r="P58" s="58" t="s">
        <v>261</v>
      </c>
      <c r="Q58" s="58" t="s">
        <v>4576</v>
      </c>
      <c r="R58" s="126">
        <v>138076</v>
      </c>
      <c r="S58" s="127">
        <v>65950</v>
      </c>
    </row>
    <row r="59" spans="1:19" ht="24.95" customHeight="1" x14ac:dyDescent="0.25">
      <c r="A59" s="40">
        <v>2016.1128000000001</v>
      </c>
      <c r="B59" s="58" t="s">
        <v>4599</v>
      </c>
      <c r="C59" s="67">
        <v>16.100000000000001</v>
      </c>
      <c r="D59" s="67">
        <v>16.100000000000001</v>
      </c>
      <c r="E59" s="67">
        <v>16.100000000000001</v>
      </c>
      <c r="F59" s="17" t="s">
        <v>5366</v>
      </c>
      <c r="G59" s="110" t="s">
        <v>681</v>
      </c>
      <c r="H59" s="58" t="s">
        <v>682</v>
      </c>
      <c r="I59" s="58" t="s">
        <v>76</v>
      </c>
      <c r="J59" s="58" t="s">
        <v>77</v>
      </c>
      <c r="K59" s="58" t="s">
        <v>4580</v>
      </c>
      <c r="L59" s="58"/>
      <c r="M59" s="58" t="s">
        <v>4704</v>
      </c>
      <c r="N59" s="58" t="s">
        <v>4704</v>
      </c>
      <c r="O59" s="58" t="s">
        <v>188</v>
      </c>
      <c r="P59" s="58" t="s">
        <v>261</v>
      </c>
      <c r="Q59" s="58" t="s">
        <v>4576</v>
      </c>
      <c r="R59" s="126">
        <v>3500</v>
      </c>
      <c r="S59" s="127">
        <v>3500</v>
      </c>
    </row>
    <row r="60" spans="1:19" ht="24.95" customHeight="1" x14ac:dyDescent="0.25">
      <c r="A60" s="188">
        <v>2016.0073</v>
      </c>
      <c r="B60" s="62" t="s">
        <v>4629</v>
      </c>
      <c r="C60" s="62">
        <v>16.03</v>
      </c>
      <c r="D60" s="62">
        <v>16.010000000000002</v>
      </c>
      <c r="E60" s="62">
        <v>16.03</v>
      </c>
      <c r="F60" s="17" t="s">
        <v>5367</v>
      </c>
      <c r="G60" s="110" t="s">
        <v>5368</v>
      </c>
      <c r="H60" s="62" t="s">
        <v>691</v>
      </c>
      <c r="I60" s="62" t="s">
        <v>49</v>
      </c>
      <c r="J60" s="62" t="s">
        <v>51</v>
      </c>
      <c r="K60" s="62" t="s">
        <v>4580</v>
      </c>
      <c r="L60" s="62"/>
      <c r="M60" s="110" t="s">
        <v>4919</v>
      </c>
      <c r="N60" s="110" t="s">
        <v>4583</v>
      </c>
      <c r="O60" s="62" t="s">
        <v>188</v>
      </c>
      <c r="P60" s="62" t="s">
        <v>49</v>
      </c>
      <c r="Q60" s="110" t="s">
        <v>4576</v>
      </c>
      <c r="R60" s="126">
        <v>25000</v>
      </c>
      <c r="S60" s="114">
        <v>25000</v>
      </c>
    </row>
    <row r="61" spans="1:19" ht="24.95" customHeight="1" x14ac:dyDescent="0.25">
      <c r="A61" s="40">
        <v>2016.0617</v>
      </c>
      <c r="B61" s="62" t="s">
        <v>4657</v>
      </c>
      <c r="C61" s="62">
        <v>16.059999999999999</v>
      </c>
      <c r="D61" s="62">
        <v>16.059999999999999</v>
      </c>
      <c r="E61" s="62">
        <v>16.059999999999999</v>
      </c>
      <c r="F61" s="169" t="s">
        <v>5369</v>
      </c>
      <c r="G61" s="62" t="s">
        <v>5370</v>
      </c>
      <c r="H61" s="62" t="s">
        <v>691</v>
      </c>
      <c r="I61" s="62" t="s">
        <v>49</v>
      </c>
      <c r="J61" s="62" t="s">
        <v>51</v>
      </c>
      <c r="K61" s="62" t="s">
        <v>4580</v>
      </c>
      <c r="L61" s="62"/>
      <c r="M61" s="62" t="s">
        <v>4583</v>
      </c>
      <c r="N61" s="62" t="s">
        <v>4583</v>
      </c>
      <c r="O61" s="62" t="s">
        <v>188</v>
      </c>
      <c r="P61" s="62" t="s">
        <v>49</v>
      </c>
      <c r="Q61" s="58" t="s">
        <v>4576</v>
      </c>
      <c r="R61" s="126">
        <v>25000</v>
      </c>
      <c r="S61" s="127">
        <v>25000</v>
      </c>
    </row>
    <row r="62" spans="1:19" ht="24.95" customHeight="1" x14ac:dyDescent="0.25">
      <c r="A62" s="40">
        <v>2015.1474000000301</v>
      </c>
      <c r="B62" s="62" t="s">
        <v>4629</v>
      </c>
      <c r="C62" s="62">
        <v>16.03</v>
      </c>
      <c r="D62" s="62">
        <v>16.010000000000002</v>
      </c>
      <c r="E62" s="62"/>
      <c r="F62" s="169" t="s">
        <v>5371</v>
      </c>
      <c r="G62" s="62" t="s">
        <v>5372</v>
      </c>
      <c r="H62" s="62" t="s">
        <v>695</v>
      </c>
      <c r="I62" s="62" t="s">
        <v>107</v>
      </c>
      <c r="J62" s="62" t="s">
        <v>51</v>
      </c>
      <c r="K62" s="62" t="s">
        <v>4580</v>
      </c>
      <c r="L62" s="62"/>
      <c r="M62" s="62" t="s">
        <v>5373</v>
      </c>
      <c r="N62" s="62" t="s">
        <v>5374</v>
      </c>
      <c r="O62" s="62" t="s">
        <v>188</v>
      </c>
      <c r="P62" s="62" t="s">
        <v>107</v>
      </c>
      <c r="Q62" s="110" t="s">
        <v>4576</v>
      </c>
      <c r="R62" s="126">
        <v>45000</v>
      </c>
      <c r="S62" s="114">
        <v>45000</v>
      </c>
    </row>
    <row r="63" spans="1:19" ht="24.95" customHeight="1" x14ac:dyDescent="0.25">
      <c r="A63" s="40">
        <v>2016.0399</v>
      </c>
      <c r="B63" s="62" t="s">
        <v>4662</v>
      </c>
      <c r="C63" s="62">
        <v>16.079999999999998</v>
      </c>
      <c r="D63" s="62">
        <v>16.05</v>
      </c>
      <c r="E63" s="62">
        <v>16.079999999999998</v>
      </c>
      <c r="F63" s="17" t="s">
        <v>5375</v>
      </c>
      <c r="G63" s="110" t="s">
        <v>5376</v>
      </c>
      <c r="H63" s="62" t="s">
        <v>5377</v>
      </c>
      <c r="I63" s="62" t="s">
        <v>219</v>
      </c>
      <c r="J63" s="62" t="s">
        <v>220</v>
      </c>
      <c r="K63" s="130" t="s">
        <v>4580</v>
      </c>
      <c r="L63" s="62"/>
      <c r="M63" s="62" t="s">
        <v>5036</v>
      </c>
      <c r="N63" s="110" t="s">
        <v>4922</v>
      </c>
      <c r="O63" s="62" t="s">
        <v>52</v>
      </c>
      <c r="P63" s="62" t="s">
        <v>49</v>
      </c>
      <c r="Q63" s="110" t="s">
        <v>4576</v>
      </c>
      <c r="R63" s="126">
        <v>160000</v>
      </c>
      <c r="S63" s="114">
        <v>100000</v>
      </c>
    </row>
    <row r="64" spans="1:19" ht="24.95" customHeight="1" x14ac:dyDescent="0.25">
      <c r="A64" s="40">
        <v>2016.0399</v>
      </c>
      <c r="B64" s="62" t="s">
        <v>4662</v>
      </c>
      <c r="C64" s="62">
        <v>16.079999999999998</v>
      </c>
      <c r="D64" s="62">
        <v>16.05</v>
      </c>
      <c r="E64" s="62">
        <v>16.079999999999998</v>
      </c>
      <c r="F64" s="17" t="s">
        <v>5375</v>
      </c>
      <c r="G64" s="110" t="s">
        <v>5376</v>
      </c>
      <c r="H64" s="62" t="s">
        <v>5377</v>
      </c>
      <c r="I64" s="62" t="s">
        <v>219</v>
      </c>
      <c r="J64" s="62" t="s">
        <v>220</v>
      </c>
      <c r="K64" s="130" t="s">
        <v>4580</v>
      </c>
      <c r="L64" s="62"/>
      <c r="M64" s="62" t="s">
        <v>5036</v>
      </c>
      <c r="N64" s="110" t="s">
        <v>4922</v>
      </c>
      <c r="O64" s="62" t="s">
        <v>98</v>
      </c>
      <c r="P64" s="62" t="s">
        <v>49</v>
      </c>
      <c r="Q64" s="110" t="s">
        <v>4576</v>
      </c>
      <c r="R64" s="126">
        <v>160000</v>
      </c>
      <c r="S64" s="114">
        <v>100000</v>
      </c>
    </row>
    <row r="65" spans="1:19" ht="24.95" customHeight="1" x14ac:dyDescent="0.25">
      <c r="A65" s="40">
        <v>2016.0726</v>
      </c>
      <c r="B65" s="62" t="s">
        <v>4599</v>
      </c>
      <c r="C65" s="62">
        <v>16.12</v>
      </c>
      <c r="D65" s="62">
        <v>16.07</v>
      </c>
      <c r="E65" s="62"/>
      <c r="F65" s="169" t="s">
        <v>4939</v>
      </c>
      <c r="G65" s="62" t="s">
        <v>4940</v>
      </c>
      <c r="H65" s="62" t="s">
        <v>731</v>
      </c>
      <c r="I65" s="62" t="s">
        <v>732</v>
      </c>
      <c r="J65" s="62" t="s">
        <v>51</v>
      </c>
      <c r="K65" s="62" t="s">
        <v>4580</v>
      </c>
      <c r="L65" s="62"/>
      <c r="M65" s="169" t="s">
        <v>4903</v>
      </c>
      <c r="N65" s="169" t="s">
        <v>4941</v>
      </c>
      <c r="O65" s="169" t="s">
        <v>52</v>
      </c>
      <c r="P65" s="58" t="s">
        <v>49</v>
      </c>
      <c r="Q65" s="58" t="s">
        <v>4576</v>
      </c>
      <c r="R65" s="126">
        <v>200635</v>
      </c>
      <c r="S65" s="127">
        <v>172255</v>
      </c>
    </row>
    <row r="66" spans="1:19" ht="24.95" customHeight="1" x14ac:dyDescent="0.25">
      <c r="A66" s="40">
        <v>2016.0718999999999</v>
      </c>
      <c r="B66" s="62" t="s">
        <v>4599</v>
      </c>
      <c r="C66" s="62">
        <v>16.12</v>
      </c>
      <c r="D66" s="62">
        <v>16.079999999999998</v>
      </c>
      <c r="E66" s="62">
        <v>16.12</v>
      </c>
      <c r="F66" s="169" t="s">
        <v>5057</v>
      </c>
      <c r="G66" s="62" t="s">
        <v>763</v>
      </c>
      <c r="H66" s="62" t="s">
        <v>764</v>
      </c>
      <c r="I66" s="62" t="s">
        <v>198</v>
      </c>
      <c r="J66" s="62" t="s">
        <v>61</v>
      </c>
      <c r="K66" s="62" t="s">
        <v>4574</v>
      </c>
      <c r="L66" s="62" t="s">
        <v>5058</v>
      </c>
      <c r="M66" s="169" t="s">
        <v>4767</v>
      </c>
      <c r="N66" s="169" t="s">
        <v>4767</v>
      </c>
      <c r="O66" s="169" t="s">
        <v>52</v>
      </c>
      <c r="P66" s="58" t="s">
        <v>261</v>
      </c>
      <c r="Q66" s="58" t="s">
        <v>4576</v>
      </c>
      <c r="R66" s="126">
        <v>0</v>
      </c>
      <c r="S66" s="127">
        <v>0</v>
      </c>
    </row>
    <row r="67" spans="1:19" ht="24.95" customHeight="1" x14ac:dyDescent="0.25">
      <c r="A67" s="40">
        <v>2016.0485000000001</v>
      </c>
      <c r="B67" s="62" t="s">
        <v>4657</v>
      </c>
      <c r="C67" s="62">
        <v>16.05</v>
      </c>
      <c r="D67" s="62">
        <v>16.05</v>
      </c>
      <c r="E67" s="62"/>
      <c r="F67" s="17" t="s">
        <v>5378</v>
      </c>
      <c r="G67" s="110" t="s">
        <v>5319</v>
      </c>
      <c r="H67" s="62" t="s">
        <v>5379</v>
      </c>
      <c r="I67" s="62" t="s">
        <v>76</v>
      </c>
      <c r="J67" s="62" t="s">
        <v>77</v>
      </c>
      <c r="K67" s="62" t="s">
        <v>4580</v>
      </c>
      <c r="L67" s="62"/>
      <c r="M67" s="62" t="s">
        <v>5153</v>
      </c>
      <c r="N67" s="110" t="s">
        <v>5152</v>
      </c>
      <c r="O67" s="62" t="s">
        <v>52</v>
      </c>
      <c r="P67" s="62" t="s">
        <v>122</v>
      </c>
      <c r="Q67" s="110" t="s">
        <v>4576</v>
      </c>
      <c r="R67" s="126">
        <v>10932</v>
      </c>
      <c r="S67" s="114">
        <v>10932</v>
      </c>
    </row>
    <row r="68" spans="1:19" ht="24.95" customHeight="1" x14ac:dyDescent="0.25">
      <c r="A68" s="40">
        <v>2015.12150000003</v>
      </c>
      <c r="B68" s="62" t="s">
        <v>4629</v>
      </c>
      <c r="C68" s="62">
        <v>16.010000000000002</v>
      </c>
      <c r="D68" s="62">
        <v>15.1</v>
      </c>
      <c r="E68" s="62">
        <v>16.02</v>
      </c>
      <c r="F68" s="17" t="s">
        <v>5380</v>
      </c>
      <c r="G68" s="110" t="s">
        <v>5381</v>
      </c>
      <c r="H68" s="62" t="s">
        <v>5382</v>
      </c>
      <c r="I68" s="62" t="s">
        <v>76</v>
      </c>
      <c r="J68" s="62" t="s">
        <v>77</v>
      </c>
      <c r="K68" s="62" t="s">
        <v>4580</v>
      </c>
      <c r="L68" s="62"/>
      <c r="M68" s="110" t="s">
        <v>4638</v>
      </c>
      <c r="N68" s="110" t="s">
        <v>4641</v>
      </c>
      <c r="O68" s="62" t="s">
        <v>26</v>
      </c>
      <c r="P68" s="62" t="s">
        <v>4589</v>
      </c>
      <c r="Q68" s="110" t="s">
        <v>4576</v>
      </c>
      <c r="R68" s="126">
        <v>129745</v>
      </c>
      <c r="S68" s="114">
        <v>126145</v>
      </c>
    </row>
    <row r="69" spans="1:19" ht="24.95" customHeight="1" x14ac:dyDescent="0.25">
      <c r="A69" s="40">
        <v>2015.0720000000099</v>
      </c>
      <c r="B69" s="130" t="s">
        <v>306</v>
      </c>
      <c r="C69" s="62">
        <v>15.08</v>
      </c>
      <c r="D69" s="136">
        <v>15.06</v>
      </c>
      <c r="E69" s="62">
        <v>16.02</v>
      </c>
      <c r="F69" s="17" t="s">
        <v>792</v>
      </c>
      <c r="G69" s="110" t="s">
        <v>5383</v>
      </c>
      <c r="H69" s="130" t="s">
        <v>775</v>
      </c>
      <c r="I69" s="130" t="s">
        <v>49</v>
      </c>
      <c r="J69" s="130" t="s">
        <v>51</v>
      </c>
      <c r="K69" s="130" t="s">
        <v>4574</v>
      </c>
      <c r="L69" s="130" t="s">
        <v>5384</v>
      </c>
      <c r="M69" s="110" t="s">
        <v>4886</v>
      </c>
      <c r="N69" s="110" t="s">
        <v>5385</v>
      </c>
      <c r="O69" s="130" t="s">
        <v>26</v>
      </c>
      <c r="P69" s="130" t="s">
        <v>49</v>
      </c>
      <c r="Q69" s="110" t="s">
        <v>4576</v>
      </c>
      <c r="R69" s="126">
        <v>900000</v>
      </c>
      <c r="S69" s="114">
        <v>75000</v>
      </c>
    </row>
    <row r="70" spans="1:19" ht="24.95" customHeight="1" x14ac:dyDescent="0.25">
      <c r="A70" s="40">
        <v>2016.0195000000001</v>
      </c>
      <c r="B70" s="62" t="s">
        <v>4629</v>
      </c>
      <c r="C70" s="62">
        <v>16.02</v>
      </c>
      <c r="D70" s="62">
        <v>16.02</v>
      </c>
      <c r="E70" s="62">
        <v>16.02</v>
      </c>
      <c r="F70" s="17" t="s">
        <v>5386</v>
      </c>
      <c r="G70" s="110" t="s">
        <v>5387</v>
      </c>
      <c r="H70" s="62" t="s">
        <v>775</v>
      </c>
      <c r="I70" s="62" t="s">
        <v>49</v>
      </c>
      <c r="J70" s="62" t="s">
        <v>51</v>
      </c>
      <c r="K70" s="62" t="s">
        <v>4580</v>
      </c>
      <c r="L70" s="62"/>
      <c r="M70" s="62" t="s">
        <v>4886</v>
      </c>
      <c r="N70" s="110" t="s">
        <v>4886</v>
      </c>
      <c r="O70" s="62" t="s">
        <v>52</v>
      </c>
      <c r="P70" s="62" t="s">
        <v>49</v>
      </c>
      <c r="Q70" s="110" t="s">
        <v>4576</v>
      </c>
      <c r="R70" s="126">
        <v>2480</v>
      </c>
      <c r="S70" s="114">
        <v>2480</v>
      </c>
    </row>
    <row r="71" spans="1:19" ht="24.95" customHeight="1" x14ac:dyDescent="0.25">
      <c r="A71" s="40">
        <v>2016.0749000000001</v>
      </c>
      <c r="B71" s="62" t="s">
        <v>4599</v>
      </c>
      <c r="C71" s="62">
        <v>16.100000000000001</v>
      </c>
      <c r="D71" s="62">
        <v>16.079999999999998</v>
      </c>
      <c r="E71" s="62"/>
      <c r="F71" s="169" t="s">
        <v>4600</v>
      </c>
      <c r="G71" s="62" t="s">
        <v>4601</v>
      </c>
      <c r="H71" s="62" t="s">
        <v>804</v>
      </c>
      <c r="I71" s="62" t="s">
        <v>76</v>
      </c>
      <c r="J71" s="62" t="s">
        <v>77</v>
      </c>
      <c r="K71" s="62" t="s">
        <v>4574</v>
      </c>
      <c r="L71" s="62" t="s">
        <v>4602</v>
      </c>
      <c r="M71" s="169" t="s">
        <v>4594</v>
      </c>
      <c r="N71" s="169" t="s">
        <v>4593</v>
      </c>
      <c r="O71" s="169" t="s">
        <v>52</v>
      </c>
      <c r="P71" s="58" t="s">
        <v>384</v>
      </c>
      <c r="Q71" s="58" t="s">
        <v>4576</v>
      </c>
      <c r="R71" s="126"/>
      <c r="S71" s="127">
        <v>31000</v>
      </c>
    </row>
    <row r="72" spans="1:19" ht="24.95" customHeight="1" x14ac:dyDescent="0.25">
      <c r="A72" s="40">
        <v>2016.0220999999999</v>
      </c>
      <c r="B72" s="62" t="s">
        <v>4657</v>
      </c>
      <c r="C72" s="62">
        <v>16.04</v>
      </c>
      <c r="D72" s="62">
        <v>16.03</v>
      </c>
      <c r="E72" s="62"/>
      <c r="F72" s="17" t="s">
        <v>5388</v>
      </c>
      <c r="G72" s="110" t="s">
        <v>5389</v>
      </c>
      <c r="H72" s="62" t="s">
        <v>835</v>
      </c>
      <c r="I72" s="62" t="s">
        <v>250</v>
      </c>
      <c r="J72" s="62" t="s">
        <v>161</v>
      </c>
      <c r="K72" s="62" t="s">
        <v>4580</v>
      </c>
      <c r="L72" s="62"/>
      <c r="M72" s="62" t="s">
        <v>4607</v>
      </c>
      <c r="N72" s="110" t="s">
        <v>5105</v>
      </c>
      <c r="O72" s="62" t="s">
        <v>52</v>
      </c>
      <c r="P72" s="62" t="s">
        <v>261</v>
      </c>
      <c r="Q72" s="110" t="s">
        <v>4576</v>
      </c>
      <c r="R72" s="126">
        <v>55000</v>
      </c>
      <c r="S72" s="114">
        <v>55000</v>
      </c>
    </row>
    <row r="73" spans="1:19" ht="24.95" customHeight="1" x14ac:dyDescent="0.25">
      <c r="A73" s="40">
        <v>2016.1035999999999</v>
      </c>
      <c r="B73" s="62" t="s">
        <v>4599</v>
      </c>
      <c r="C73" s="62">
        <v>16.100000000000001</v>
      </c>
      <c r="D73" s="62">
        <v>16.100000000000001</v>
      </c>
      <c r="E73" s="62">
        <v>16.100000000000001</v>
      </c>
      <c r="F73" s="169" t="s">
        <v>5390</v>
      </c>
      <c r="G73" s="62" t="s">
        <v>858</v>
      </c>
      <c r="H73" s="62" t="s">
        <v>852</v>
      </c>
      <c r="I73" s="62" t="s">
        <v>144</v>
      </c>
      <c r="J73" s="62" t="s">
        <v>51</v>
      </c>
      <c r="K73" s="62" t="s">
        <v>4574</v>
      </c>
      <c r="L73" s="62" t="s">
        <v>5391</v>
      </c>
      <c r="M73" s="62" t="s">
        <v>4897</v>
      </c>
      <c r="N73" s="62" t="s">
        <v>4897</v>
      </c>
      <c r="O73" s="62" t="s">
        <v>23</v>
      </c>
      <c r="P73" s="58" t="s">
        <v>2996</v>
      </c>
      <c r="Q73" s="58" t="s">
        <v>4576</v>
      </c>
      <c r="R73" s="126">
        <v>53920</v>
      </c>
      <c r="S73" s="127">
        <v>38920</v>
      </c>
    </row>
    <row r="74" spans="1:19" ht="24.95" customHeight="1" x14ac:dyDescent="0.25">
      <c r="A74" s="40">
        <v>2016.1044999999999</v>
      </c>
      <c r="B74" s="62" t="s">
        <v>4599</v>
      </c>
      <c r="C74" s="62">
        <v>16.12</v>
      </c>
      <c r="D74" s="62">
        <v>16.11</v>
      </c>
      <c r="E74" s="62"/>
      <c r="F74" s="169" t="s">
        <v>5186</v>
      </c>
      <c r="G74" s="62" t="s">
        <v>867</v>
      </c>
      <c r="H74" s="62" t="s">
        <v>864</v>
      </c>
      <c r="I74" s="62" t="s">
        <v>865</v>
      </c>
      <c r="J74" s="62" t="s">
        <v>220</v>
      </c>
      <c r="K74" s="62" t="s">
        <v>4580</v>
      </c>
      <c r="L74" s="62"/>
      <c r="M74" s="62" t="s">
        <v>5006</v>
      </c>
      <c r="N74" s="62" t="s">
        <v>5006</v>
      </c>
      <c r="O74" s="58" t="s">
        <v>26</v>
      </c>
      <c r="P74" s="58" t="s">
        <v>160</v>
      </c>
      <c r="Q74" s="58" t="s">
        <v>4576</v>
      </c>
      <c r="R74" s="126">
        <v>122040</v>
      </c>
      <c r="S74" s="127">
        <v>108840</v>
      </c>
    </row>
    <row r="75" spans="1:19" ht="24.95" customHeight="1" x14ac:dyDescent="0.25">
      <c r="A75" s="40">
        <v>2016.0311999999999</v>
      </c>
      <c r="B75" s="181" t="s">
        <v>4599</v>
      </c>
      <c r="C75" s="181">
        <v>16.100000000000001</v>
      </c>
      <c r="D75" s="181">
        <v>16.100000000000001</v>
      </c>
      <c r="E75" s="181">
        <v>16.12</v>
      </c>
      <c r="F75" s="182" t="s">
        <v>5392</v>
      </c>
      <c r="G75" s="183" t="s">
        <v>4943</v>
      </c>
      <c r="H75" s="181" t="s">
        <v>4944</v>
      </c>
      <c r="I75" s="181" t="s">
        <v>49</v>
      </c>
      <c r="J75" s="181" t="s">
        <v>51</v>
      </c>
      <c r="K75" s="181" t="s">
        <v>4580</v>
      </c>
      <c r="L75" s="181"/>
      <c r="M75" s="181" t="s">
        <v>4583</v>
      </c>
      <c r="N75" s="183" t="s">
        <v>4919</v>
      </c>
      <c r="O75" s="181" t="s">
        <v>188</v>
      </c>
      <c r="P75" s="62" t="s">
        <v>49</v>
      </c>
      <c r="Q75" s="110" t="s">
        <v>4576</v>
      </c>
      <c r="R75" s="189">
        <v>198700</v>
      </c>
      <c r="S75" s="184">
        <v>109250</v>
      </c>
    </row>
    <row r="76" spans="1:19" ht="24.95" customHeight="1" x14ac:dyDescent="0.25">
      <c r="A76" s="40">
        <v>2015.07</v>
      </c>
      <c r="B76" s="190" t="s">
        <v>4629</v>
      </c>
      <c r="C76" s="181">
        <v>16.02</v>
      </c>
      <c r="D76" s="191">
        <v>15.07</v>
      </c>
      <c r="E76" s="181">
        <v>16.02</v>
      </c>
      <c r="F76" s="182" t="s">
        <v>5393</v>
      </c>
      <c r="G76" s="183" t="s">
        <v>5394</v>
      </c>
      <c r="H76" s="190" t="s">
        <v>877</v>
      </c>
      <c r="I76" s="190" t="s">
        <v>208</v>
      </c>
      <c r="J76" s="190" t="s">
        <v>61</v>
      </c>
      <c r="K76" s="190" t="s">
        <v>4580</v>
      </c>
      <c r="L76" s="190"/>
      <c r="M76" s="190" t="s">
        <v>4607</v>
      </c>
      <c r="N76" s="183" t="s">
        <v>5395</v>
      </c>
      <c r="O76" s="190" t="s">
        <v>52</v>
      </c>
      <c r="P76" s="130" t="s">
        <v>261</v>
      </c>
      <c r="Q76" s="110" t="s">
        <v>4576</v>
      </c>
      <c r="R76" s="189">
        <v>249072</v>
      </c>
      <c r="S76" s="184">
        <v>123290</v>
      </c>
    </row>
    <row r="77" spans="1:19" ht="24.95" customHeight="1" x14ac:dyDescent="0.25">
      <c r="A77" s="40">
        <v>2015.0985000000301</v>
      </c>
      <c r="B77" s="62" t="s">
        <v>138</v>
      </c>
      <c r="C77" s="62">
        <v>15.12</v>
      </c>
      <c r="D77" s="62">
        <v>15.08</v>
      </c>
      <c r="E77" s="62">
        <v>16.07</v>
      </c>
      <c r="F77" s="17" t="s">
        <v>923</v>
      </c>
      <c r="G77" s="110" t="s">
        <v>5396</v>
      </c>
      <c r="H77" s="62" t="s">
        <v>922</v>
      </c>
      <c r="I77" s="62" t="s">
        <v>60</v>
      </c>
      <c r="J77" s="62" t="s">
        <v>61</v>
      </c>
      <c r="K77" s="62" t="s">
        <v>4574</v>
      </c>
      <c r="L77" s="62" t="s">
        <v>5397</v>
      </c>
      <c r="M77" s="62" t="s">
        <v>5102</v>
      </c>
      <c r="N77" s="110" t="s">
        <v>4697</v>
      </c>
      <c r="O77" s="130" t="s">
        <v>3934</v>
      </c>
      <c r="P77" s="62" t="s">
        <v>107</v>
      </c>
      <c r="Q77" s="110" t="s">
        <v>4576</v>
      </c>
      <c r="R77" s="192"/>
      <c r="S77" s="127">
        <v>75000</v>
      </c>
    </row>
    <row r="78" spans="1:19" ht="24.95" customHeight="1" x14ac:dyDescent="0.25">
      <c r="A78" s="40">
        <v>2016.0272</v>
      </c>
      <c r="B78" s="62" t="s">
        <v>4599</v>
      </c>
      <c r="C78" s="62">
        <v>16.100000000000001</v>
      </c>
      <c r="D78" s="62">
        <v>16.04</v>
      </c>
      <c r="E78" s="62">
        <v>16.100000000000001</v>
      </c>
      <c r="F78" s="17" t="s">
        <v>5398</v>
      </c>
      <c r="G78" s="110" t="s">
        <v>5399</v>
      </c>
      <c r="H78" s="62" t="s">
        <v>936</v>
      </c>
      <c r="I78" s="62" t="s">
        <v>60</v>
      </c>
      <c r="J78" s="62" t="s">
        <v>61</v>
      </c>
      <c r="K78" s="62" t="s">
        <v>4580</v>
      </c>
      <c r="L78" s="62"/>
      <c r="M78" s="169" t="s">
        <v>5010</v>
      </c>
      <c r="N78" s="17" t="s">
        <v>5010</v>
      </c>
      <c r="O78" s="169" t="s">
        <v>23</v>
      </c>
      <c r="P78" s="62" t="s">
        <v>107</v>
      </c>
      <c r="Q78" s="110" t="s">
        <v>4576</v>
      </c>
      <c r="R78" s="189">
        <v>0</v>
      </c>
      <c r="S78" s="114">
        <v>0</v>
      </c>
    </row>
    <row r="79" spans="1:19" ht="24.95" customHeight="1" x14ac:dyDescent="0.25">
      <c r="A79" s="40">
        <v>2016.0713000000001</v>
      </c>
      <c r="B79" s="62" t="s">
        <v>4662</v>
      </c>
      <c r="C79" s="62">
        <v>16.07</v>
      </c>
      <c r="D79" s="62">
        <v>16.059999999999999</v>
      </c>
      <c r="E79" s="62">
        <v>16.07</v>
      </c>
      <c r="F79" s="169" t="s">
        <v>5400</v>
      </c>
      <c r="G79" s="62" t="s">
        <v>5401</v>
      </c>
      <c r="H79" s="62" t="s">
        <v>936</v>
      </c>
      <c r="I79" s="62" t="s">
        <v>60</v>
      </c>
      <c r="J79" s="62" t="s">
        <v>61</v>
      </c>
      <c r="K79" s="130" t="s">
        <v>4580</v>
      </c>
      <c r="L79" s="62"/>
      <c r="M79" s="62" t="s">
        <v>4897</v>
      </c>
      <c r="N79" s="62" t="s">
        <v>4626</v>
      </c>
      <c r="O79" s="62" t="s">
        <v>188</v>
      </c>
      <c r="P79" s="58" t="s">
        <v>2996</v>
      </c>
      <c r="Q79" s="58" t="s">
        <v>4576</v>
      </c>
      <c r="R79" s="126">
        <v>14490</v>
      </c>
      <c r="S79" s="127">
        <v>14490</v>
      </c>
    </row>
    <row r="80" spans="1:19" ht="24.95" customHeight="1" x14ac:dyDescent="0.25">
      <c r="A80" s="40">
        <v>2016.0505000000001</v>
      </c>
      <c r="B80" s="62" t="s">
        <v>4662</v>
      </c>
      <c r="C80" s="62">
        <v>16.07</v>
      </c>
      <c r="D80" s="62">
        <v>16.05</v>
      </c>
      <c r="E80" s="62"/>
      <c r="F80" s="42" t="s">
        <v>5065</v>
      </c>
      <c r="G80" s="193" t="s">
        <v>975</v>
      </c>
      <c r="H80" s="62" t="s">
        <v>973</v>
      </c>
      <c r="I80" s="62" t="s">
        <v>60</v>
      </c>
      <c r="J80" s="62" t="s">
        <v>61</v>
      </c>
      <c r="K80" s="62" t="s">
        <v>4574</v>
      </c>
      <c r="L80" s="62" t="s">
        <v>5066</v>
      </c>
      <c r="M80" s="62" t="s">
        <v>4955</v>
      </c>
      <c r="N80" s="193" t="s">
        <v>4956</v>
      </c>
      <c r="O80" s="62" t="s">
        <v>98</v>
      </c>
      <c r="P80" s="62" t="s">
        <v>49</v>
      </c>
      <c r="Q80" s="193" t="s">
        <v>4576</v>
      </c>
      <c r="R80" s="56">
        <v>0</v>
      </c>
      <c r="S80" s="57">
        <v>0</v>
      </c>
    </row>
    <row r="81" spans="1:19" ht="24.95" customHeight="1" x14ac:dyDescent="0.25">
      <c r="A81" s="40">
        <v>2016.0305000000001</v>
      </c>
      <c r="B81" s="62" t="s">
        <v>4629</v>
      </c>
      <c r="C81" s="62">
        <v>16.03</v>
      </c>
      <c r="D81" s="62">
        <v>16.03</v>
      </c>
      <c r="E81" s="62">
        <v>16.059999999999999</v>
      </c>
      <c r="F81" s="42" t="s">
        <v>5402</v>
      </c>
      <c r="G81" s="193"/>
      <c r="H81" s="62" t="s">
        <v>5403</v>
      </c>
      <c r="I81" s="62" t="s">
        <v>76</v>
      </c>
      <c r="J81" s="62" t="s">
        <v>77</v>
      </c>
      <c r="K81" s="62" t="s">
        <v>4574</v>
      </c>
      <c r="L81" s="62" t="s">
        <v>5404</v>
      </c>
      <c r="M81" s="194" t="s">
        <v>4633</v>
      </c>
      <c r="N81" s="193" t="s">
        <v>4634</v>
      </c>
      <c r="O81" s="62" t="s">
        <v>23</v>
      </c>
      <c r="P81" s="62" t="s">
        <v>384</v>
      </c>
      <c r="Q81" s="193" t="s">
        <v>4576</v>
      </c>
      <c r="R81" s="56">
        <v>265000</v>
      </c>
      <c r="S81" s="74">
        <v>25500</v>
      </c>
    </row>
    <row r="82" spans="1:19" ht="24.95" customHeight="1" x14ac:dyDescent="0.25">
      <c r="A82" s="40">
        <v>2016.0771999999999</v>
      </c>
      <c r="B82" s="62" t="s">
        <v>4662</v>
      </c>
      <c r="C82" s="62">
        <v>16.09</v>
      </c>
      <c r="D82" s="62">
        <v>16.079999999999998</v>
      </c>
      <c r="E82" s="62"/>
      <c r="F82" s="63" t="s">
        <v>5131</v>
      </c>
      <c r="G82" s="194" t="s">
        <v>5132</v>
      </c>
      <c r="H82" s="62" t="s">
        <v>5133</v>
      </c>
      <c r="I82" s="62" t="s">
        <v>122</v>
      </c>
      <c r="J82" s="62" t="s">
        <v>123</v>
      </c>
      <c r="K82" s="62" t="s">
        <v>4574</v>
      </c>
      <c r="L82" s="62" t="s">
        <v>5134</v>
      </c>
      <c r="M82" s="194" t="s">
        <v>5135</v>
      </c>
      <c r="N82" s="194" t="s">
        <v>5136</v>
      </c>
      <c r="O82" s="62" t="s">
        <v>52</v>
      </c>
      <c r="P82" s="58" t="s">
        <v>384</v>
      </c>
      <c r="Q82" s="195" t="s">
        <v>4576</v>
      </c>
      <c r="R82" s="56"/>
      <c r="S82" s="57"/>
    </row>
    <row r="83" spans="1:19" ht="24.95" customHeight="1" x14ac:dyDescent="0.25">
      <c r="A83" s="40">
        <v>2016.0508</v>
      </c>
      <c r="B83" s="62" t="s">
        <v>4657</v>
      </c>
      <c r="C83" s="62">
        <v>16.059999999999999</v>
      </c>
      <c r="D83" s="62">
        <v>16.05</v>
      </c>
      <c r="E83" s="62">
        <v>16.079999999999998</v>
      </c>
      <c r="F83" s="42" t="s">
        <v>5405</v>
      </c>
      <c r="G83" s="193" t="s">
        <v>5406</v>
      </c>
      <c r="H83" s="62" t="s">
        <v>5406</v>
      </c>
      <c r="I83" s="62" t="s">
        <v>76</v>
      </c>
      <c r="J83" s="62" t="s">
        <v>77</v>
      </c>
      <c r="K83" s="62" t="s">
        <v>4574</v>
      </c>
      <c r="L83" s="62" t="s">
        <v>4673</v>
      </c>
      <c r="M83" s="62" t="s">
        <v>4581</v>
      </c>
      <c r="N83" s="193" t="s">
        <v>4581</v>
      </c>
      <c r="O83" s="62" t="s">
        <v>23</v>
      </c>
      <c r="P83" s="62" t="s">
        <v>384</v>
      </c>
      <c r="Q83" s="193" t="s">
        <v>4576</v>
      </c>
      <c r="R83" s="56">
        <v>452000</v>
      </c>
      <c r="S83" s="57">
        <v>70720</v>
      </c>
    </row>
    <row r="84" spans="1:19" ht="24.95" customHeight="1" x14ac:dyDescent="0.25">
      <c r="A84" s="40">
        <v>2015.1154000000299</v>
      </c>
      <c r="B84" s="170" t="s">
        <v>138</v>
      </c>
      <c r="C84" s="62">
        <v>15.1</v>
      </c>
      <c r="D84" s="62">
        <v>15.09</v>
      </c>
      <c r="E84" s="62">
        <v>16.010000000000002</v>
      </c>
      <c r="F84" s="42" t="s">
        <v>1121</v>
      </c>
      <c r="G84" s="193" t="s">
        <v>5407</v>
      </c>
      <c r="H84" s="62" t="s">
        <v>1099</v>
      </c>
      <c r="I84" s="62" t="s">
        <v>244</v>
      </c>
      <c r="J84" s="62" t="s">
        <v>245</v>
      </c>
      <c r="K84" s="62" t="s">
        <v>4574</v>
      </c>
      <c r="L84" s="62" t="s">
        <v>4747</v>
      </c>
      <c r="M84" s="193" t="s">
        <v>4701</v>
      </c>
      <c r="N84" s="193" t="s">
        <v>4702</v>
      </c>
      <c r="O84" s="62" t="s">
        <v>26</v>
      </c>
      <c r="P84" s="62" t="s">
        <v>122</v>
      </c>
      <c r="Q84" s="195" t="s">
        <v>4576</v>
      </c>
      <c r="R84" s="56">
        <v>80000</v>
      </c>
      <c r="S84" s="74">
        <v>32450</v>
      </c>
    </row>
    <row r="85" spans="1:19" ht="24.95" customHeight="1" x14ac:dyDescent="0.25">
      <c r="A85" s="40">
        <v>2015.1447000000301</v>
      </c>
      <c r="B85" s="62" t="s">
        <v>4629</v>
      </c>
      <c r="C85" s="62">
        <v>16.02</v>
      </c>
      <c r="D85" s="62">
        <v>16.010000000000002</v>
      </c>
      <c r="E85" s="62">
        <v>16.059999999999999</v>
      </c>
      <c r="F85" s="63" t="s">
        <v>5408</v>
      </c>
      <c r="G85" s="194" t="s">
        <v>1120</v>
      </c>
      <c r="H85" s="62" t="s">
        <v>1099</v>
      </c>
      <c r="I85" s="62" t="s">
        <v>244</v>
      </c>
      <c r="J85" s="62" t="s">
        <v>245</v>
      </c>
      <c r="K85" s="62" t="s">
        <v>4580</v>
      </c>
      <c r="L85" s="62"/>
      <c r="M85" s="194" t="s">
        <v>4768</v>
      </c>
      <c r="N85" s="194" t="s">
        <v>4768</v>
      </c>
      <c r="O85" s="62" t="s">
        <v>52</v>
      </c>
      <c r="P85" s="62" t="s">
        <v>122</v>
      </c>
      <c r="Q85" s="193" t="s">
        <v>4576</v>
      </c>
      <c r="R85" s="56">
        <v>700000</v>
      </c>
      <c r="S85" s="74">
        <v>450000</v>
      </c>
    </row>
    <row r="86" spans="1:19" ht="24.95" customHeight="1" x14ac:dyDescent="0.25">
      <c r="A86" s="40">
        <v>2016.0333000000001</v>
      </c>
      <c r="B86" s="62" t="s">
        <v>4662</v>
      </c>
      <c r="C86" s="62">
        <v>16.09</v>
      </c>
      <c r="D86" s="62">
        <v>16.03</v>
      </c>
      <c r="E86" s="62">
        <v>16.09</v>
      </c>
      <c r="F86" s="42" t="s">
        <v>5409</v>
      </c>
      <c r="G86" s="193" t="s">
        <v>5108</v>
      </c>
      <c r="H86" s="62" t="s">
        <v>1099</v>
      </c>
      <c r="I86" s="62" t="s">
        <v>244</v>
      </c>
      <c r="J86" s="62" t="s">
        <v>245</v>
      </c>
      <c r="K86" s="62" t="s">
        <v>4574</v>
      </c>
      <c r="L86" s="62" t="s">
        <v>5410</v>
      </c>
      <c r="M86" s="42" t="s">
        <v>5020</v>
      </c>
      <c r="N86" s="42" t="s">
        <v>5020</v>
      </c>
      <c r="O86" s="169" t="s">
        <v>23</v>
      </c>
      <c r="P86" s="62" t="s">
        <v>2996</v>
      </c>
      <c r="Q86" s="193" t="s">
        <v>4576</v>
      </c>
      <c r="R86" s="53">
        <v>0</v>
      </c>
      <c r="S86" s="74">
        <v>0</v>
      </c>
    </row>
    <row r="87" spans="1:19" ht="24.95" customHeight="1" x14ac:dyDescent="0.25">
      <c r="A87" s="40">
        <v>2016.0444</v>
      </c>
      <c r="B87" s="62" t="s">
        <v>4662</v>
      </c>
      <c r="C87" s="62">
        <v>16.079999999999998</v>
      </c>
      <c r="D87" s="62">
        <v>16.05</v>
      </c>
      <c r="E87" s="62">
        <v>16.079999999999998</v>
      </c>
      <c r="F87" s="196" t="s">
        <v>5411</v>
      </c>
      <c r="G87" s="196" t="s">
        <v>5412</v>
      </c>
      <c r="H87" s="62" t="s">
        <v>1099</v>
      </c>
      <c r="I87" s="62" t="s">
        <v>244</v>
      </c>
      <c r="J87" s="62" t="s">
        <v>245</v>
      </c>
      <c r="K87" s="62" t="s">
        <v>4574</v>
      </c>
      <c r="L87" s="62" t="s">
        <v>5413</v>
      </c>
      <c r="M87" s="194" t="s">
        <v>4978</v>
      </c>
      <c r="N87" s="196" t="s">
        <v>4978</v>
      </c>
      <c r="O87" s="62" t="s">
        <v>23</v>
      </c>
      <c r="P87" s="62" t="s">
        <v>2996</v>
      </c>
      <c r="Q87" s="193" t="s">
        <v>4576</v>
      </c>
      <c r="R87" s="56">
        <v>0</v>
      </c>
      <c r="S87" s="74">
        <v>0</v>
      </c>
    </row>
    <row r="88" spans="1:19" ht="24.95" customHeight="1" x14ac:dyDescent="0.25">
      <c r="A88" s="40">
        <v>2016.0784000000001</v>
      </c>
      <c r="B88" s="62" t="s">
        <v>4662</v>
      </c>
      <c r="C88" s="62">
        <v>16.079999999999998</v>
      </c>
      <c r="D88" s="62">
        <v>16.07</v>
      </c>
      <c r="E88" s="62">
        <v>16.079999999999998</v>
      </c>
      <c r="F88" s="63" t="s">
        <v>5414</v>
      </c>
      <c r="G88" s="194" t="s">
        <v>5415</v>
      </c>
      <c r="H88" s="62" t="s">
        <v>1099</v>
      </c>
      <c r="I88" s="62" t="s">
        <v>244</v>
      </c>
      <c r="J88" s="62" t="s">
        <v>245</v>
      </c>
      <c r="K88" s="130" t="s">
        <v>4580</v>
      </c>
      <c r="L88" s="62"/>
      <c r="M88" s="194" t="s">
        <v>4768</v>
      </c>
      <c r="N88" s="194" t="s">
        <v>4768</v>
      </c>
      <c r="O88" s="62" t="s">
        <v>52</v>
      </c>
      <c r="P88" s="58" t="s">
        <v>122</v>
      </c>
      <c r="Q88" s="195" t="s">
        <v>4576</v>
      </c>
      <c r="R88" s="56">
        <v>160000</v>
      </c>
      <c r="S88" s="57">
        <v>90000</v>
      </c>
    </row>
    <row r="89" spans="1:19" ht="24.95" customHeight="1" x14ac:dyDescent="0.25">
      <c r="A89" s="40">
        <v>2015.0455999999999</v>
      </c>
      <c r="B89" s="170" t="s">
        <v>309</v>
      </c>
      <c r="C89" s="62">
        <v>15.09</v>
      </c>
      <c r="D89" s="62">
        <v>15.07</v>
      </c>
      <c r="E89" s="62">
        <v>16.059999999999999</v>
      </c>
      <c r="F89" s="42" t="s">
        <v>1123</v>
      </c>
      <c r="G89" s="193" t="s">
        <v>5416</v>
      </c>
      <c r="H89" s="171" t="s">
        <v>1125</v>
      </c>
      <c r="I89" s="171" t="s">
        <v>488</v>
      </c>
      <c r="J89" s="171" t="s">
        <v>61</v>
      </c>
      <c r="K89" s="171" t="s">
        <v>4580</v>
      </c>
      <c r="L89" s="171"/>
      <c r="M89" s="197" t="s">
        <v>4634</v>
      </c>
      <c r="N89" s="193" t="s">
        <v>5041</v>
      </c>
      <c r="O89" s="171" t="s">
        <v>3934</v>
      </c>
      <c r="P89" s="171" t="s">
        <v>107</v>
      </c>
      <c r="Q89" s="193" t="s">
        <v>4576</v>
      </c>
      <c r="R89" s="56">
        <v>300000</v>
      </c>
      <c r="S89" s="74">
        <v>275000</v>
      </c>
    </row>
    <row r="90" spans="1:19" ht="24.95" customHeight="1" x14ac:dyDescent="0.25">
      <c r="A90" s="40">
        <v>2016.1045999999999</v>
      </c>
      <c r="B90" s="62" t="s">
        <v>4599</v>
      </c>
      <c r="C90" s="62">
        <v>16.100000000000001</v>
      </c>
      <c r="D90" s="62">
        <v>16.100000000000001</v>
      </c>
      <c r="E90" s="62">
        <v>16.11</v>
      </c>
      <c r="F90" s="63" t="s">
        <v>5417</v>
      </c>
      <c r="G90" s="194" t="s">
        <v>4133</v>
      </c>
      <c r="H90" s="62" t="s">
        <v>1125</v>
      </c>
      <c r="I90" s="62" t="s">
        <v>488</v>
      </c>
      <c r="J90" s="62" t="s">
        <v>61</v>
      </c>
      <c r="K90" s="62" t="s">
        <v>4580</v>
      </c>
      <c r="L90" s="62"/>
      <c r="M90" s="194" t="s">
        <v>4626</v>
      </c>
      <c r="N90" s="194" t="s">
        <v>4626</v>
      </c>
      <c r="O90" s="58" t="s">
        <v>23</v>
      </c>
      <c r="P90" s="58" t="s">
        <v>4589</v>
      </c>
      <c r="Q90" s="195" t="s">
        <v>4576</v>
      </c>
      <c r="R90" s="56">
        <v>4500</v>
      </c>
      <c r="S90" s="57">
        <v>4500</v>
      </c>
    </row>
    <row r="91" spans="1:19" ht="24.95" customHeight="1" x14ac:dyDescent="0.25">
      <c r="A91" s="40">
        <v>2016.0458000000001</v>
      </c>
      <c r="B91" s="62" t="s">
        <v>4662</v>
      </c>
      <c r="C91" s="62">
        <v>16.07</v>
      </c>
      <c r="D91" s="62">
        <v>16.05</v>
      </c>
      <c r="E91" s="62"/>
      <c r="F91" s="196" t="s">
        <v>5076</v>
      </c>
      <c r="G91" s="196" t="s">
        <v>5077</v>
      </c>
      <c r="H91" s="62" t="s">
        <v>5078</v>
      </c>
      <c r="I91" s="62" t="s">
        <v>516</v>
      </c>
      <c r="J91" s="62" t="s">
        <v>61</v>
      </c>
      <c r="K91" s="130" t="s">
        <v>4580</v>
      </c>
      <c r="L91" s="62"/>
      <c r="M91" s="194" t="s">
        <v>5051</v>
      </c>
      <c r="N91" s="196" t="s">
        <v>5050</v>
      </c>
      <c r="O91" s="62" t="s">
        <v>52</v>
      </c>
      <c r="P91" s="62" t="s">
        <v>49</v>
      </c>
      <c r="Q91" s="193" t="s">
        <v>4576</v>
      </c>
      <c r="R91" s="56">
        <v>120000</v>
      </c>
      <c r="S91" s="74">
        <v>120000</v>
      </c>
    </row>
    <row r="92" spans="1:19" ht="24.95" customHeight="1" x14ac:dyDescent="0.25">
      <c r="A92" s="40">
        <v>2016.0319999999999</v>
      </c>
      <c r="B92" s="62" t="s">
        <v>4662</v>
      </c>
      <c r="C92" s="62">
        <v>16.07</v>
      </c>
      <c r="D92" s="62">
        <v>16.04</v>
      </c>
      <c r="E92" s="62">
        <v>16.079999999999998</v>
      </c>
      <c r="F92" s="42" t="s">
        <v>5418</v>
      </c>
      <c r="G92" s="193" t="s">
        <v>5419</v>
      </c>
      <c r="H92" s="62" t="s">
        <v>5420</v>
      </c>
      <c r="I92" s="62" t="s">
        <v>160</v>
      </c>
      <c r="J92" s="62" t="s">
        <v>161</v>
      </c>
      <c r="K92" s="62" t="s">
        <v>4574</v>
      </c>
      <c r="L92" s="62" t="s">
        <v>5421</v>
      </c>
      <c r="M92" s="193" t="s">
        <v>5006</v>
      </c>
      <c r="N92" s="193" t="s">
        <v>5187</v>
      </c>
      <c r="O92" s="62" t="s">
        <v>23</v>
      </c>
      <c r="P92" s="62" t="s">
        <v>2996</v>
      </c>
      <c r="Q92" s="193" t="s">
        <v>4576</v>
      </c>
      <c r="R92" s="56">
        <v>120000</v>
      </c>
      <c r="S92" s="74">
        <v>22000</v>
      </c>
    </row>
    <row r="93" spans="1:19" ht="24.95" customHeight="1" x14ac:dyDescent="0.25">
      <c r="A93" s="40">
        <v>2016.0673999999999</v>
      </c>
      <c r="B93" s="62" t="s">
        <v>4662</v>
      </c>
      <c r="C93" s="62">
        <v>16.09</v>
      </c>
      <c r="D93" s="62">
        <v>16.07</v>
      </c>
      <c r="E93" s="62">
        <v>16.11</v>
      </c>
      <c r="F93" s="63" t="s">
        <v>5422</v>
      </c>
      <c r="G93" s="194" t="s">
        <v>5423</v>
      </c>
      <c r="H93" s="62" t="s">
        <v>1143</v>
      </c>
      <c r="I93" s="62" t="s">
        <v>60</v>
      </c>
      <c r="J93" s="62" t="s">
        <v>61</v>
      </c>
      <c r="K93" s="62" t="s">
        <v>4580</v>
      </c>
      <c r="L93" s="62"/>
      <c r="M93" s="194" t="s">
        <v>5010</v>
      </c>
      <c r="N93" s="194" t="s">
        <v>5010</v>
      </c>
      <c r="O93" s="62" t="s">
        <v>23</v>
      </c>
      <c r="P93" s="62" t="s">
        <v>107</v>
      </c>
      <c r="Q93" s="195" t="s">
        <v>4576</v>
      </c>
      <c r="R93" s="56">
        <v>49725</v>
      </c>
      <c r="S93" s="57">
        <v>34920</v>
      </c>
    </row>
    <row r="94" spans="1:19" ht="24.95" customHeight="1" x14ac:dyDescent="0.25">
      <c r="A94" s="40">
        <v>2016.1215</v>
      </c>
      <c r="B94" s="58" t="s">
        <v>4599</v>
      </c>
      <c r="C94" s="58">
        <v>16.11</v>
      </c>
      <c r="D94" s="58">
        <v>16.11</v>
      </c>
      <c r="E94" s="58">
        <v>16.12</v>
      </c>
      <c r="F94" s="68" t="s">
        <v>5424</v>
      </c>
      <c r="G94" s="193" t="s">
        <v>5423</v>
      </c>
      <c r="H94" s="58" t="s">
        <v>1143</v>
      </c>
      <c r="I94" s="58" t="s">
        <v>60</v>
      </c>
      <c r="J94" s="58" t="s">
        <v>61</v>
      </c>
      <c r="K94" s="62" t="s">
        <v>4580</v>
      </c>
      <c r="L94" s="58"/>
      <c r="M94" s="195" t="s">
        <v>5010</v>
      </c>
      <c r="N94" s="195" t="s">
        <v>5010</v>
      </c>
      <c r="O94" s="58" t="s">
        <v>26</v>
      </c>
      <c r="P94" s="58" t="s">
        <v>107</v>
      </c>
      <c r="Q94" s="195" t="s">
        <v>4576</v>
      </c>
      <c r="R94" s="56">
        <v>59890</v>
      </c>
      <c r="S94" s="57">
        <v>56440</v>
      </c>
    </row>
    <row r="95" spans="1:19" ht="24.95" customHeight="1" x14ac:dyDescent="0.25">
      <c r="A95" s="40">
        <v>2016.0001999999999</v>
      </c>
      <c r="B95" s="62" t="s">
        <v>4629</v>
      </c>
      <c r="C95" s="62">
        <v>16.010000000000002</v>
      </c>
      <c r="D95" s="62">
        <v>16.010000000000002</v>
      </c>
      <c r="E95" s="62">
        <v>16.05</v>
      </c>
      <c r="F95" s="42" t="s">
        <v>5425</v>
      </c>
      <c r="G95" s="193" t="s">
        <v>5426</v>
      </c>
      <c r="H95" s="62" t="s">
        <v>1152</v>
      </c>
      <c r="I95" s="62" t="s">
        <v>76</v>
      </c>
      <c r="J95" s="62" t="s">
        <v>77</v>
      </c>
      <c r="K95" s="62" t="s">
        <v>4574</v>
      </c>
      <c r="L95" s="62" t="s">
        <v>2685</v>
      </c>
      <c r="M95" s="194" t="s">
        <v>5335</v>
      </c>
      <c r="N95" s="193" t="s">
        <v>5336</v>
      </c>
      <c r="O95" s="62" t="s">
        <v>188</v>
      </c>
      <c r="P95" s="62" t="s">
        <v>4589</v>
      </c>
      <c r="Q95" s="193" t="s">
        <v>4576</v>
      </c>
      <c r="R95" s="56">
        <v>16000</v>
      </c>
      <c r="S95" s="74">
        <v>16000</v>
      </c>
    </row>
    <row r="96" spans="1:19" ht="24.95" customHeight="1" x14ac:dyDescent="0.25">
      <c r="A96" s="40">
        <v>2016.1008999999999</v>
      </c>
      <c r="B96" s="62" t="s">
        <v>4599</v>
      </c>
      <c r="C96" s="62">
        <v>16.11</v>
      </c>
      <c r="D96" s="62">
        <v>16.09</v>
      </c>
      <c r="E96" s="62">
        <v>16.11</v>
      </c>
      <c r="F96" s="63" t="s">
        <v>5427</v>
      </c>
      <c r="G96" s="194" t="s">
        <v>1998</v>
      </c>
      <c r="H96" s="62" t="s">
        <v>1152</v>
      </c>
      <c r="I96" s="62" t="s">
        <v>76</v>
      </c>
      <c r="J96" s="62" t="s">
        <v>77</v>
      </c>
      <c r="K96" s="62" t="s">
        <v>4574</v>
      </c>
      <c r="L96" s="62" t="s">
        <v>5428</v>
      </c>
      <c r="M96" s="169" t="s">
        <v>4660</v>
      </c>
      <c r="N96" s="63" t="s">
        <v>4660</v>
      </c>
      <c r="O96" s="172" t="s">
        <v>188</v>
      </c>
      <c r="P96" s="58" t="s">
        <v>4589</v>
      </c>
      <c r="Q96" s="195" t="s">
        <v>4576</v>
      </c>
      <c r="R96" s="56">
        <v>17800</v>
      </c>
      <c r="S96" s="57">
        <v>17800</v>
      </c>
    </row>
    <row r="97" spans="1:19" ht="24.95" customHeight="1" x14ac:dyDescent="0.25">
      <c r="A97" s="40">
        <v>2016.0802000000001</v>
      </c>
      <c r="B97" s="62" t="s">
        <v>4599</v>
      </c>
      <c r="C97" s="62">
        <v>16.100000000000001</v>
      </c>
      <c r="D97" s="62">
        <v>16.079999999999998</v>
      </c>
      <c r="E97" s="62">
        <v>16.11</v>
      </c>
      <c r="F97" s="63" t="s">
        <v>5429</v>
      </c>
      <c r="G97" s="194" t="s">
        <v>5430</v>
      </c>
      <c r="H97" s="62" t="s">
        <v>1172</v>
      </c>
      <c r="I97" s="62" t="s">
        <v>76</v>
      </c>
      <c r="J97" s="62" t="s">
        <v>77</v>
      </c>
      <c r="K97" s="62" t="s">
        <v>4580</v>
      </c>
      <c r="L97" s="62"/>
      <c r="M97" s="63" t="s">
        <v>4730</v>
      </c>
      <c r="N97" s="63" t="s">
        <v>4730</v>
      </c>
      <c r="O97" s="169" t="s">
        <v>98</v>
      </c>
      <c r="P97" s="58" t="s">
        <v>4589</v>
      </c>
      <c r="Q97" s="195" t="s">
        <v>4576</v>
      </c>
      <c r="R97" s="56">
        <v>75000</v>
      </c>
      <c r="S97" s="57">
        <v>68930</v>
      </c>
    </row>
    <row r="98" spans="1:19" ht="24.95" customHeight="1" x14ac:dyDescent="0.25">
      <c r="A98" s="40">
        <v>2016.1013</v>
      </c>
      <c r="B98" s="62" t="s">
        <v>4599</v>
      </c>
      <c r="C98" s="62">
        <v>16.12</v>
      </c>
      <c r="D98" s="62">
        <v>16.11</v>
      </c>
      <c r="E98" s="62"/>
      <c r="F98" s="63" t="s">
        <v>4620</v>
      </c>
      <c r="G98" s="194" t="s">
        <v>1175</v>
      </c>
      <c r="H98" s="62" t="s">
        <v>1176</v>
      </c>
      <c r="I98" s="62" t="s">
        <v>76</v>
      </c>
      <c r="J98" s="62" t="s">
        <v>77</v>
      </c>
      <c r="K98" s="62" t="s">
        <v>4580</v>
      </c>
      <c r="L98" s="62"/>
      <c r="M98" s="194" t="s">
        <v>4621</v>
      </c>
      <c r="N98" s="194" t="s">
        <v>4621</v>
      </c>
      <c r="O98" s="58" t="s">
        <v>98</v>
      </c>
      <c r="P98" s="58" t="s">
        <v>49</v>
      </c>
      <c r="Q98" s="195" t="s">
        <v>4576</v>
      </c>
      <c r="R98" s="56">
        <v>250001</v>
      </c>
      <c r="S98" s="57">
        <v>168138</v>
      </c>
    </row>
    <row r="99" spans="1:19" ht="24.95" customHeight="1" x14ac:dyDescent="0.25">
      <c r="A99" s="40">
        <v>2015.1218000000299</v>
      </c>
      <c r="B99" s="170" t="s">
        <v>138</v>
      </c>
      <c r="C99" s="62">
        <v>15.12</v>
      </c>
      <c r="D99" s="62">
        <v>15.1</v>
      </c>
      <c r="E99" s="62">
        <v>16.03</v>
      </c>
      <c r="F99" s="42" t="s">
        <v>5431</v>
      </c>
      <c r="G99" s="193" t="s">
        <v>5432</v>
      </c>
      <c r="H99" s="62" t="s">
        <v>1233</v>
      </c>
      <c r="I99" s="62" t="s">
        <v>49</v>
      </c>
      <c r="J99" s="62" t="s">
        <v>51</v>
      </c>
      <c r="K99" s="62" t="s">
        <v>4574</v>
      </c>
      <c r="L99" s="62" t="s">
        <v>5433</v>
      </c>
      <c r="M99" s="193" t="s">
        <v>4583</v>
      </c>
      <c r="N99" s="193" t="s">
        <v>4919</v>
      </c>
      <c r="O99" s="62" t="s">
        <v>26</v>
      </c>
      <c r="P99" s="62" t="s">
        <v>49</v>
      </c>
      <c r="Q99" s="193" t="s">
        <v>4576</v>
      </c>
      <c r="R99" s="56">
        <v>150000</v>
      </c>
      <c r="S99" s="74">
        <v>25000</v>
      </c>
    </row>
    <row r="100" spans="1:19" ht="24.95" customHeight="1" x14ac:dyDescent="0.25">
      <c r="A100" s="40">
        <v>2016.0307</v>
      </c>
      <c r="B100" s="62" t="s">
        <v>4657</v>
      </c>
      <c r="C100" s="62">
        <v>16.05</v>
      </c>
      <c r="D100" s="62">
        <v>16.04</v>
      </c>
      <c r="E100" s="62">
        <v>16.079999999999998</v>
      </c>
      <c r="F100" s="42" t="s">
        <v>1240</v>
      </c>
      <c r="G100" s="193" t="s">
        <v>5141</v>
      </c>
      <c r="H100" s="62" t="s">
        <v>1233</v>
      </c>
      <c r="I100" s="62" t="s">
        <v>261</v>
      </c>
      <c r="J100" s="62" t="s">
        <v>123</v>
      </c>
      <c r="K100" s="62" t="s">
        <v>4580</v>
      </c>
      <c r="L100" s="62"/>
      <c r="M100" s="194" t="s">
        <v>5434</v>
      </c>
      <c r="N100" s="194" t="s">
        <v>5434</v>
      </c>
      <c r="O100" s="62" t="s">
        <v>52</v>
      </c>
      <c r="P100" s="62" t="s">
        <v>261</v>
      </c>
      <c r="Q100" s="193" t="s">
        <v>4576</v>
      </c>
      <c r="R100" s="53">
        <v>0</v>
      </c>
      <c r="S100" s="74">
        <v>0</v>
      </c>
    </row>
    <row r="101" spans="1:19" ht="24.95" customHeight="1" x14ac:dyDescent="0.25">
      <c r="A101" s="40">
        <v>2016.0163</v>
      </c>
      <c r="B101" s="62" t="s">
        <v>4657</v>
      </c>
      <c r="C101" s="62">
        <v>16.059999999999999</v>
      </c>
      <c r="D101" s="62">
        <v>16.03</v>
      </c>
      <c r="E101" s="62">
        <v>16.12</v>
      </c>
      <c r="F101" s="42" t="s">
        <v>5435</v>
      </c>
      <c r="G101" s="193" t="s">
        <v>5436</v>
      </c>
      <c r="H101" s="62" t="s">
        <v>1244</v>
      </c>
      <c r="I101" s="62" t="s">
        <v>76</v>
      </c>
      <c r="J101" s="62" t="s">
        <v>77</v>
      </c>
      <c r="K101" s="62" t="s">
        <v>4574</v>
      </c>
      <c r="L101" s="62" t="s">
        <v>5437</v>
      </c>
      <c r="M101" s="194" t="s">
        <v>4802</v>
      </c>
      <c r="N101" s="193" t="s">
        <v>4802</v>
      </c>
      <c r="O101" s="62" t="s">
        <v>188</v>
      </c>
      <c r="P101" s="62" t="s">
        <v>4589</v>
      </c>
      <c r="Q101" s="193" t="s">
        <v>4576</v>
      </c>
      <c r="R101" s="198"/>
      <c r="S101" s="74">
        <v>16070</v>
      </c>
    </row>
    <row r="102" spans="1:19" ht="24.95" customHeight="1" x14ac:dyDescent="0.25">
      <c r="A102" s="40">
        <v>2015.1397999999999</v>
      </c>
      <c r="B102" s="62" t="s">
        <v>4629</v>
      </c>
      <c r="C102" s="62">
        <v>16.02</v>
      </c>
      <c r="D102" s="62">
        <v>15.12</v>
      </c>
      <c r="E102" s="62">
        <v>16.05</v>
      </c>
      <c r="F102" s="42" t="s">
        <v>5438</v>
      </c>
      <c r="G102" s="193" t="s">
        <v>5439</v>
      </c>
      <c r="H102" s="62" t="s">
        <v>1244</v>
      </c>
      <c r="I102" s="62" t="s">
        <v>144</v>
      </c>
      <c r="J102" s="62" t="s">
        <v>51</v>
      </c>
      <c r="K102" s="62" t="s">
        <v>4580</v>
      </c>
      <c r="L102" s="62"/>
      <c r="M102" s="110" t="s">
        <v>5020</v>
      </c>
      <c r="N102" s="193" t="s">
        <v>4978</v>
      </c>
      <c r="O102" s="62" t="s">
        <v>23</v>
      </c>
      <c r="P102" s="62" t="s">
        <v>2996</v>
      </c>
      <c r="Q102" s="193" t="s">
        <v>4576</v>
      </c>
      <c r="R102" s="56">
        <v>250000</v>
      </c>
      <c r="S102" s="74">
        <v>110000</v>
      </c>
    </row>
    <row r="103" spans="1:19" ht="24.95" customHeight="1" x14ac:dyDescent="0.25">
      <c r="A103" s="40">
        <v>2016.0766000000001</v>
      </c>
      <c r="B103" s="62" t="s">
        <v>4662</v>
      </c>
      <c r="C103" s="62">
        <v>16.079999999999998</v>
      </c>
      <c r="D103" s="62">
        <v>16.079999999999998</v>
      </c>
      <c r="E103" s="62">
        <v>16.079999999999998</v>
      </c>
      <c r="F103" s="63" t="s">
        <v>5440</v>
      </c>
      <c r="G103" s="194" t="s">
        <v>5441</v>
      </c>
      <c r="H103" s="62" t="s">
        <v>1254</v>
      </c>
      <c r="I103" s="62" t="s">
        <v>76</v>
      </c>
      <c r="J103" s="62" t="s">
        <v>77</v>
      </c>
      <c r="K103" s="130" t="s">
        <v>4580</v>
      </c>
      <c r="L103" s="62"/>
      <c r="M103" s="194" t="s">
        <v>5335</v>
      </c>
      <c r="N103" s="194" t="s">
        <v>4938</v>
      </c>
      <c r="O103" s="62" t="s">
        <v>188</v>
      </c>
      <c r="P103" s="58" t="s">
        <v>4589</v>
      </c>
      <c r="Q103" s="195" t="s">
        <v>4576</v>
      </c>
      <c r="R103" s="56">
        <v>38000</v>
      </c>
      <c r="S103" s="57">
        <v>38000</v>
      </c>
    </row>
    <row r="104" spans="1:19" ht="24.95" customHeight="1" x14ac:dyDescent="0.25">
      <c r="A104" s="40">
        <v>2016.0689</v>
      </c>
      <c r="B104" s="62" t="s">
        <v>4599</v>
      </c>
      <c r="C104" s="62">
        <v>16.11</v>
      </c>
      <c r="D104" s="62">
        <v>16.07</v>
      </c>
      <c r="E104" s="62">
        <v>16.11</v>
      </c>
      <c r="F104" s="63" t="s">
        <v>5442</v>
      </c>
      <c r="G104" s="194" t="s">
        <v>5443</v>
      </c>
      <c r="H104" s="62" t="s">
        <v>5444</v>
      </c>
      <c r="I104" s="62" t="s">
        <v>144</v>
      </c>
      <c r="J104" s="62" t="s">
        <v>51</v>
      </c>
      <c r="K104" s="62" t="s">
        <v>4580</v>
      </c>
      <c r="L104" s="62"/>
      <c r="M104" s="63" t="s">
        <v>4897</v>
      </c>
      <c r="N104" s="63" t="s">
        <v>4897</v>
      </c>
      <c r="O104" s="169" t="s">
        <v>23</v>
      </c>
      <c r="P104" s="58" t="s">
        <v>2996</v>
      </c>
      <c r="Q104" s="195" t="s">
        <v>4576</v>
      </c>
      <c r="R104" s="56">
        <v>60000</v>
      </c>
      <c r="S104" s="57">
        <v>60000</v>
      </c>
    </row>
    <row r="105" spans="1:19" ht="24.95" customHeight="1" x14ac:dyDescent="0.25">
      <c r="A105" s="40">
        <v>2016.0222000000001</v>
      </c>
      <c r="B105" s="62" t="s">
        <v>4629</v>
      </c>
      <c r="C105" s="62">
        <v>16.03</v>
      </c>
      <c r="D105" s="62">
        <v>16.03</v>
      </c>
      <c r="E105" s="62">
        <v>16.03</v>
      </c>
      <c r="F105" s="42" t="s">
        <v>5445</v>
      </c>
      <c r="G105" s="193" t="s">
        <v>5446</v>
      </c>
      <c r="H105" s="62" t="s">
        <v>1304</v>
      </c>
      <c r="I105" s="62" t="s">
        <v>76</v>
      </c>
      <c r="J105" s="62" t="s">
        <v>77</v>
      </c>
      <c r="K105" s="62" t="s">
        <v>4580</v>
      </c>
      <c r="L105" s="62"/>
      <c r="M105" s="194" t="s">
        <v>5335</v>
      </c>
      <c r="N105" s="193" t="s">
        <v>5335</v>
      </c>
      <c r="O105" s="62" t="s">
        <v>26</v>
      </c>
      <c r="P105" s="62" t="s">
        <v>4589</v>
      </c>
      <c r="Q105" s="195" t="s">
        <v>4576</v>
      </c>
      <c r="R105" s="56">
        <v>4000</v>
      </c>
      <c r="S105" s="74">
        <v>4000</v>
      </c>
    </row>
    <row r="106" spans="1:19" ht="24.95" customHeight="1" x14ac:dyDescent="0.25">
      <c r="A106" s="40">
        <v>2016.0052000000001</v>
      </c>
      <c r="B106" s="62" t="s">
        <v>4629</v>
      </c>
      <c r="C106" s="62">
        <v>16.03</v>
      </c>
      <c r="D106" s="62">
        <v>16.02</v>
      </c>
      <c r="E106" s="62">
        <v>16.05</v>
      </c>
      <c r="F106" s="42" t="s">
        <v>5447</v>
      </c>
      <c r="G106" s="193" t="s">
        <v>5448</v>
      </c>
      <c r="H106" s="62" t="s">
        <v>1323</v>
      </c>
      <c r="I106" s="62" t="s">
        <v>76</v>
      </c>
      <c r="J106" s="62" t="s">
        <v>77</v>
      </c>
      <c r="K106" s="62" t="s">
        <v>4574</v>
      </c>
      <c r="L106" s="62" t="s">
        <v>4637</v>
      </c>
      <c r="M106" s="194" t="s">
        <v>4626</v>
      </c>
      <c r="N106" s="193" t="s">
        <v>4733</v>
      </c>
      <c r="O106" s="62" t="s">
        <v>26</v>
      </c>
      <c r="P106" s="62" t="s">
        <v>4589</v>
      </c>
      <c r="Q106" s="193" t="s">
        <v>4576</v>
      </c>
      <c r="R106" s="56"/>
      <c r="S106" s="74">
        <v>26766</v>
      </c>
    </row>
    <row r="107" spans="1:19" ht="24.95" customHeight="1" x14ac:dyDescent="0.25">
      <c r="A107" s="40">
        <v>2016.0065</v>
      </c>
      <c r="B107" s="62" t="s">
        <v>4629</v>
      </c>
      <c r="C107" s="62">
        <v>16.010000000000002</v>
      </c>
      <c r="D107" s="62">
        <v>16.010000000000002</v>
      </c>
      <c r="E107" s="62">
        <v>16.010000000000002</v>
      </c>
      <c r="F107" s="42" t="s">
        <v>4630</v>
      </c>
      <c r="G107" s="193" t="s">
        <v>4631</v>
      </c>
      <c r="H107" s="62" t="s">
        <v>4632</v>
      </c>
      <c r="I107" s="62" t="s">
        <v>76</v>
      </c>
      <c r="J107" s="62" t="s">
        <v>77</v>
      </c>
      <c r="K107" s="62" t="s">
        <v>4580</v>
      </c>
      <c r="L107" s="62"/>
      <c r="M107" s="193" t="s">
        <v>4633</v>
      </c>
      <c r="N107" s="193" t="s">
        <v>4633</v>
      </c>
      <c r="O107" s="62" t="s">
        <v>23</v>
      </c>
      <c r="P107" s="62" t="s">
        <v>384</v>
      </c>
      <c r="Q107" s="195" t="s">
        <v>4576</v>
      </c>
      <c r="R107" s="53"/>
      <c r="S107" s="74">
        <v>2200</v>
      </c>
    </row>
    <row r="108" spans="1:19" ht="24.95" customHeight="1" x14ac:dyDescent="0.25">
      <c r="A108" s="40">
        <v>2016.0318</v>
      </c>
      <c r="B108" s="62" t="s">
        <v>4629</v>
      </c>
      <c r="C108" s="62">
        <v>16.03</v>
      </c>
      <c r="D108" s="62">
        <v>16.03</v>
      </c>
      <c r="E108" s="62">
        <v>16.03</v>
      </c>
      <c r="F108" s="42" t="s">
        <v>5449</v>
      </c>
      <c r="G108" s="193" t="s">
        <v>5450</v>
      </c>
      <c r="H108" s="62" t="s">
        <v>1344</v>
      </c>
      <c r="I108" s="62" t="s">
        <v>192</v>
      </c>
      <c r="J108" s="62" t="s">
        <v>51</v>
      </c>
      <c r="K108" s="62" t="s">
        <v>4580</v>
      </c>
      <c r="L108" s="62"/>
      <c r="M108" s="194" t="s">
        <v>5010</v>
      </c>
      <c r="N108" s="193" t="s">
        <v>5010</v>
      </c>
      <c r="O108" s="62" t="s">
        <v>26</v>
      </c>
      <c r="P108" s="62" t="s">
        <v>107</v>
      </c>
      <c r="Q108" s="193" t="s">
        <v>4576</v>
      </c>
      <c r="R108" s="56">
        <v>9560</v>
      </c>
      <c r="S108" s="74">
        <v>9560</v>
      </c>
    </row>
    <row r="109" spans="1:19" ht="24.95" customHeight="1" x14ac:dyDescent="0.25">
      <c r="A109" s="40">
        <v>2016.0023000000001</v>
      </c>
      <c r="B109" s="62" t="s">
        <v>4629</v>
      </c>
      <c r="C109" s="62">
        <v>16.03</v>
      </c>
      <c r="D109" s="62">
        <v>16.010000000000002</v>
      </c>
      <c r="E109" s="62"/>
      <c r="F109" s="42" t="s">
        <v>5451</v>
      </c>
      <c r="G109" s="193" t="s">
        <v>5452</v>
      </c>
      <c r="H109" s="62" t="s">
        <v>1361</v>
      </c>
      <c r="I109" s="62" t="s">
        <v>76</v>
      </c>
      <c r="J109" s="62" t="s">
        <v>77</v>
      </c>
      <c r="K109" s="62" t="s">
        <v>4580</v>
      </c>
      <c r="L109" s="62"/>
      <c r="M109" s="194" t="s">
        <v>5335</v>
      </c>
      <c r="N109" s="193" t="s">
        <v>5335</v>
      </c>
      <c r="O109" s="62" t="s">
        <v>188</v>
      </c>
      <c r="P109" s="62" t="s">
        <v>4589</v>
      </c>
      <c r="Q109" s="193" t="s">
        <v>5453</v>
      </c>
      <c r="R109" s="198">
        <v>0</v>
      </c>
      <c r="S109" s="74">
        <v>0</v>
      </c>
    </row>
    <row r="110" spans="1:19" ht="24.95" customHeight="1" x14ac:dyDescent="0.25">
      <c r="A110" s="40">
        <v>2015.0758000000101</v>
      </c>
      <c r="B110" s="130" t="s">
        <v>306</v>
      </c>
      <c r="C110" s="62">
        <v>15.08</v>
      </c>
      <c r="D110" s="136">
        <v>15.07</v>
      </c>
      <c r="E110" s="62">
        <v>16.02</v>
      </c>
      <c r="F110" s="42" t="s">
        <v>1376</v>
      </c>
      <c r="G110" s="193" t="s">
        <v>5454</v>
      </c>
      <c r="H110" s="130" t="s">
        <v>1368</v>
      </c>
      <c r="I110" s="130" t="s">
        <v>76</v>
      </c>
      <c r="J110" s="130" t="s">
        <v>77</v>
      </c>
      <c r="K110" s="130" t="s">
        <v>4580</v>
      </c>
      <c r="L110" s="130"/>
      <c r="M110" s="193" t="s">
        <v>4633</v>
      </c>
      <c r="N110" s="193" t="s">
        <v>4633</v>
      </c>
      <c r="O110" s="130" t="s">
        <v>3934</v>
      </c>
      <c r="P110" s="130" t="s">
        <v>384</v>
      </c>
      <c r="Q110" s="193" t="s">
        <v>4576</v>
      </c>
      <c r="R110" s="56">
        <v>326736</v>
      </c>
      <c r="S110" s="74">
        <v>140406</v>
      </c>
    </row>
    <row r="111" spans="1:19" ht="24.95" customHeight="1" x14ac:dyDescent="0.25">
      <c r="A111" s="40">
        <v>2015.1057000000301</v>
      </c>
      <c r="B111" s="62" t="s">
        <v>138</v>
      </c>
      <c r="C111" s="62">
        <v>15.11</v>
      </c>
      <c r="D111" s="62">
        <v>15.08</v>
      </c>
      <c r="E111" s="62">
        <v>16.010000000000002</v>
      </c>
      <c r="F111" s="42" t="s">
        <v>1377</v>
      </c>
      <c r="G111" s="193" t="s">
        <v>5454</v>
      </c>
      <c r="H111" s="62" t="s">
        <v>1368</v>
      </c>
      <c r="I111" s="62" t="s">
        <v>76</v>
      </c>
      <c r="J111" s="62" t="s">
        <v>77</v>
      </c>
      <c r="K111" s="62" t="s">
        <v>4580</v>
      </c>
      <c r="L111" s="62"/>
      <c r="M111" s="193" t="s">
        <v>4701</v>
      </c>
      <c r="N111" s="193" t="s">
        <v>4701</v>
      </c>
      <c r="O111" s="62" t="s">
        <v>26</v>
      </c>
      <c r="P111" s="62" t="s">
        <v>4589</v>
      </c>
      <c r="Q111" s="193" t="s">
        <v>4576</v>
      </c>
      <c r="R111" s="56">
        <v>70000</v>
      </c>
      <c r="S111" s="74">
        <v>51400</v>
      </c>
    </row>
    <row r="112" spans="1:19" ht="24.95" customHeight="1" x14ac:dyDescent="0.25">
      <c r="A112" s="40">
        <v>2016.0219</v>
      </c>
      <c r="B112" s="62" t="s">
        <v>4629</v>
      </c>
      <c r="C112" s="62">
        <v>16.03</v>
      </c>
      <c r="D112" s="62">
        <v>16.02</v>
      </c>
      <c r="E112" s="62">
        <v>16.03</v>
      </c>
      <c r="F112" s="42" t="s">
        <v>5455</v>
      </c>
      <c r="G112" s="193" t="s">
        <v>5456</v>
      </c>
      <c r="H112" s="62" t="s">
        <v>1390</v>
      </c>
      <c r="I112" s="62" t="s">
        <v>183</v>
      </c>
      <c r="J112" s="62" t="s">
        <v>61</v>
      </c>
      <c r="K112" s="62" t="s">
        <v>4580</v>
      </c>
      <c r="L112" s="62"/>
      <c r="M112" s="194" t="s">
        <v>4660</v>
      </c>
      <c r="N112" s="193" t="s">
        <v>4661</v>
      </c>
      <c r="O112" s="62" t="s">
        <v>188</v>
      </c>
      <c r="P112" s="62" t="s">
        <v>4589</v>
      </c>
      <c r="Q112" s="193" t="s">
        <v>4576</v>
      </c>
      <c r="R112" s="53"/>
      <c r="S112" s="74">
        <v>62868</v>
      </c>
    </row>
    <row r="113" spans="1:19" ht="24.95" customHeight="1" x14ac:dyDescent="0.25">
      <c r="A113" s="40">
        <v>2016.0342000000001</v>
      </c>
      <c r="B113" s="62" t="s">
        <v>4657</v>
      </c>
      <c r="C113" s="62">
        <v>16.03</v>
      </c>
      <c r="D113" s="62">
        <v>16.03</v>
      </c>
      <c r="E113" s="62">
        <v>16.04</v>
      </c>
      <c r="F113" s="42" t="s">
        <v>5457</v>
      </c>
      <c r="G113" s="193" t="s">
        <v>5458</v>
      </c>
      <c r="H113" s="62" t="s">
        <v>1390</v>
      </c>
      <c r="I113" s="62" t="s">
        <v>183</v>
      </c>
      <c r="J113" s="62" t="s">
        <v>61</v>
      </c>
      <c r="K113" s="62" t="s">
        <v>4580</v>
      </c>
      <c r="L113" s="62"/>
      <c r="M113" s="62" t="s">
        <v>4671</v>
      </c>
      <c r="N113" s="110" t="s">
        <v>4978</v>
      </c>
      <c r="O113" s="62" t="s">
        <v>23</v>
      </c>
      <c r="P113" s="62" t="s">
        <v>2996</v>
      </c>
      <c r="Q113" s="195" t="s">
        <v>4576</v>
      </c>
      <c r="R113" s="56">
        <v>20000</v>
      </c>
      <c r="S113" s="74">
        <v>20000</v>
      </c>
    </row>
    <row r="114" spans="1:19" ht="24.95" customHeight="1" x14ac:dyDescent="0.25">
      <c r="A114" s="40">
        <v>2016.0578</v>
      </c>
      <c r="B114" s="62" t="s">
        <v>4662</v>
      </c>
      <c r="C114" s="62">
        <v>16.079999999999998</v>
      </c>
      <c r="D114" s="62">
        <v>16.079999999999998</v>
      </c>
      <c r="E114" s="62">
        <v>16.12</v>
      </c>
      <c r="F114" s="63" t="s">
        <v>5459</v>
      </c>
      <c r="G114" s="194" t="s">
        <v>5460</v>
      </c>
      <c r="H114" s="62" t="s">
        <v>5461</v>
      </c>
      <c r="I114" s="62" t="s">
        <v>244</v>
      </c>
      <c r="J114" s="62" t="s">
        <v>245</v>
      </c>
      <c r="K114" s="130" t="s">
        <v>4580</v>
      </c>
      <c r="L114" s="62"/>
      <c r="M114" s="194" t="s">
        <v>4903</v>
      </c>
      <c r="N114" s="194" t="s">
        <v>5050</v>
      </c>
      <c r="O114" s="62" t="s">
        <v>52</v>
      </c>
      <c r="P114" s="62" t="s">
        <v>49</v>
      </c>
      <c r="Q114" s="193" t="s">
        <v>4576</v>
      </c>
      <c r="R114" s="56">
        <v>147732</v>
      </c>
      <c r="S114" s="57">
        <v>125835</v>
      </c>
    </row>
    <row r="115" spans="1:19" ht="24.95" customHeight="1" x14ac:dyDescent="0.25">
      <c r="A115" s="40">
        <v>2016.0977</v>
      </c>
      <c r="B115" s="62" t="s">
        <v>4662</v>
      </c>
      <c r="C115" s="62">
        <v>16.09</v>
      </c>
      <c r="D115" s="62">
        <v>16.09</v>
      </c>
      <c r="E115" s="62">
        <v>16.100000000000001</v>
      </c>
      <c r="F115" s="63" t="s">
        <v>5462</v>
      </c>
      <c r="G115" s="194" t="s">
        <v>5463</v>
      </c>
      <c r="H115" s="62" t="s">
        <v>5464</v>
      </c>
      <c r="I115" s="62" t="s">
        <v>160</v>
      </c>
      <c r="J115" s="62" t="s">
        <v>161</v>
      </c>
      <c r="K115" s="62" t="s">
        <v>4574</v>
      </c>
      <c r="L115" s="62" t="s">
        <v>5465</v>
      </c>
      <c r="M115" s="194" t="s">
        <v>5006</v>
      </c>
      <c r="N115" s="194" t="s">
        <v>5006</v>
      </c>
      <c r="O115" s="172" t="s">
        <v>23</v>
      </c>
      <c r="P115" s="58" t="s">
        <v>160</v>
      </c>
      <c r="Q115" s="195" t="s">
        <v>4576</v>
      </c>
      <c r="R115" s="56">
        <v>96000</v>
      </c>
      <c r="S115" s="57">
        <v>5000</v>
      </c>
    </row>
    <row r="116" spans="1:19" ht="24.95" customHeight="1" x14ac:dyDescent="0.25">
      <c r="A116" s="40">
        <v>2016.0281</v>
      </c>
      <c r="B116" s="62" t="s">
        <v>4662</v>
      </c>
      <c r="C116" s="62">
        <v>16.07</v>
      </c>
      <c r="D116" s="62">
        <v>16.03</v>
      </c>
      <c r="E116" s="62">
        <v>16.059999999999999</v>
      </c>
      <c r="F116" s="42" t="s">
        <v>5466</v>
      </c>
      <c r="G116" s="193" t="s">
        <v>5467</v>
      </c>
      <c r="H116" s="62" t="s">
        <v>4953</v>
      </c>
      <c r="I116" s="62" t="s">
        <v>156</v>
      </c>
      <c r="J116" s="62" t="s">
        <v>51</v>
      </c>
      <c r="K116" s="62" t="s">
        <v>4574</v>
      </c>
      <c r="L116" s="62" t="s">
        <v>4954</v>
      </c>
      <c r="M116" s="194" t="s">
        <v>4960</v>
      </c>
      <c r="N116" s="193" t="s">
        <v>5374</v>
      </c>
      <c r="O116" s="62" t="s">
        <v>188</v>
      </c>
      <c r="P116" s="62" t="s">
        <v>107</v>
      </c>
      <c r="Q116" s="193" t="s">
        <v>4576</v>
      </c>
      <c r="R116" s="56">
        <v>0</v>
      </c>
      <c r="S116" s="74">
        <v>0</v>
      </c>
    </row>
    <row r="117" spans="1:19" ht="24.95" customHeight="1" x14ac:dyDescent="0.25">
      <c r="A117" s="40">
        <v>2016.0341000000001</v>
      </c>
      <c r="B117" s="62" t="s">
        <v>4657</v>
      </c>
      <c r="C117" s="62">
        <v>16.05</v>
      </c>
      <c r="D117" s="62">
        <v>16.05</v>
      </c>
      <c r="E117" s="62">
        <v>16.05</v>
      </c>
      <c r="F117" s="42" t="s">
        <v>5468</v>
      </c>
      <c r="G117" s="193" t="s">
        <v>4952</v>
      </c>
      <c r="H117" s="62" t="s">
        <v>4953</v>
      </c>
      <c r="I117" s="62" t="s">
        <v>156</v>
      </c>
      <c r="J117" s="62" t="s">
        <v>51</v>
      </c>
      <c r="K117" s="62" t="s">
        <v>4574</v>
      </c>
      <c r="L117" s="62" t="s">
        <v>4954</v>
      </c>
      <c r="M117" s="62" t="s">
        <v>4955</v>
      </c>
      <c r="N117" s="194" t="s">
        <v>4955</v>
      </c>
      <c r="O117" s="62" t="s">
        <v>188</v>
      </c>
      <c r="P117" s="62" t="s">
        <v>49</v>
      </c>
      <c r="Q117" s="193" t="s">
        <v>4576</v>
      </c>
      <c r="R117" s="56">
        <v>0</v>
      </c>
      <c r="S117" s="74">
        <v>0</v>
      </c>
    </row>
    <row r="118" spans="1:19" ht="24.95" customHeight="1" x14ac:dyDescent="0.25">
      <c r="A118" s="40">
        <v>2016.0368000000001</v>
      </c>
      <c r="B118" s="62" t="s">
        <v>4657</v>
      </c>
      <c r="C118" s="62">
        <v>16.05</v>
      </c>
      <c r="D118" s="62">
        <v>16.05</v>
      </c>
      <c r="E118" s="62">
        <v>16.05</v>
      </c>
      <c r="F118" s="42" t="s">
        <v>4951</v>
      </c>
      <c r="G118" s="193" t="s">
        <v>4952</v>
      </c>
      <c r="H118" s="62" t="s">
        <v>4953</v>
      </c>
      <c r="I118" s="62" t="s">
        <v>156</v>
      </c>
      <c r="J118" s="62" t="s">
        <v>51</v>
      </c>
      <c r="K118" s="62" t="s">
        <v>4574</v>
      </c>
      <c r="L118" s="62" t="s">
        <v>4954</v>
      </c>
      <c r="M118" s="194" t="s">
        <v>4955</v>
      </c>
      <c r="N118" s="193" t="s">
        <v>4956</v>
      </c>
      <c r="O118" s="62" t="s">
        <v>98</v>
      </c>
      <c r="P118" s="62" t="s">
        <v>49</v>
      </c>
      <c r="Q118" s="193" t="s">
        <v>4576</v>
      </c>
      <c r="R118" s="56">
        <v>0</v>
      </c>
      <c r="S118" s="74">
        <v>0</v>
      </c>
    </row>
    <row r="119" spans="1:19" ht="24.95" customHeight="1" x14ac:dyDescent="0.25">
      <c r="A119" s="40">
        <v>2016.0545999999999</v>
      </c>
      <c r="B119" s="62" t="s">
        <v>4599</v>
      </c>
      <c r="C119" s="62">
        <v>16.12</v>
      </c>
      <c r="D119" s="62">
        <v>16.059999999999999</v>
      </c>
      <c r="E119" s="62"/>
      <c r="F119" s="63" t="s">
        <v>5469</v>
      </c>
      <c r="G119" s="194" t="s">
        <v>5470</v>
      </c>
      <c r="H119" s="62" t="s">
        <v>1501</v>
      </c>
      <c r="I119" s="62" t="s">
        <v>1488</v>
      </c>
      <c r="J119" s="62" t="s">
        <v>5040</v>
      </c>
      <c r="K119" s="62" t="s">
        <v>4580</v>
      </c>
      <c r="L119" s="62"/>
      <c r="M119" s="63" t="s">
        <v>4607</v>
      </c>
      <c r="N119" s="63" t="s">
        <v>4607</v>
      </c>
      <c r="O119" s="169" t="s">
        <v>52</v>
      </c>
      <c r="P119" s="62" t="s">
        <v>261</v>
      </c>
      <c r="Q119" s="193" t="s">
        <v>4576</v>
      </c>
      <c r="R119" s="199">
        <v>0</v>
      </c>
      <c r="S119" s="200">
        <v>0</v>
      </c>
    </row>
    <row r="120" spans="1:19" ht="24.95" customHeight="1" x14ac:dyDescent="0.25">
      <c r="A120" s="40">
        <v>2016.0805</v>
      </c>
      <c r="B120" s="62" t="s">
        <v>4662</v>
      </c>
      <c r="C120" s="62">
        <v>16.079999999999998</v>
      </c>
      <c r="D120" s="62">
        <v>16.079999999999998</v>
      </c>
      <c r="E120" s="62">
        <v>16.079999999999998</v>
      </c>
      <c r="F120" s="63" t="s">
        <v>5471</v>
      </c>
      <c r="G120" s="194" t="s">
        <v>1503</v>
      </c>
      <c r="H120" s="62" t="s">
        <v>1501</v>
      </c>
      <c r="I120" s="62" t="s">
        <v>1488</v>
      </c>
      <c r="J120" s="62" t="s">
        <v>5040</v>
      </c>
      <c r="K120" s="130" t="s">
        <v>4580</v>
      </c>
      <c r="L120" s="62"/>
      <c r="M120" s="194" t="s">
        <v>4842</v>
      </c>
      <c r="N120" s="194" t="s">
        <v>4842</v>
      </c>
      <c r="O120" s="62" t="s">
        <v>98</v>
      </c>
      <c r="P120" s="58" t="s">
        <v>4589</v>
      </c>
      <c r="Q120" s="195" t="s">
        <v>4576</v>
      </c>
      <c r="R120" s="56">
        <v>3000</v>
      </c>
      <c r="S120" s="57">
        <v>3000</v>
      </c>
    </row>
    <row r="121" spans="1:19" ht="24.95" customHeight="1" x14ac:dyDescent="0.25">
      <c r="A121" s="40">
        <v>2015.11890000003</v>
      </c>
      <c r="B121" s="62" t="s">
        <v>4657</v>
      </c>
      <c r="C121" s="62">
        <v>16.059999999999999</v>
      </c>
      <c r="D121" s="62">
        <v>16.02</v>
      </c>
      <c r="E121" s="62"/>
      <c r="F121" s="17" t="s">
        <v>5472</v>
      </c>
      <c r="G121" s="110" t="s">
        <v>5039</v>
      </c>
      <c r="H121" s="62" t="s">
        <v>1501</v>
      </c>
      <c r="I121" s="62" t="s">
        <v>1488</v>
      </c>
      <c r="J121" s="62" t="s">
        <v>123</v>
      </c>
      <c r="K121" s="62" t="s">
        <v>4580</v>
      </c>
      <c r="L121" s="62"/>
      <c r="M121" s="110" t="s">
        <v>4682</v>
      </c>
      <c r="N121" s="110" t="s">
        <v>4671</v>
      </c>
      <c r="O121" s="62" t="s">
        <v>52</v>
      </c>
      <c r="P121" s="62" t="s">
        <v>261</v>
      </c>
      <c r="Q121" s="193" t="s">
        <v>4576</v>
      </c>
      <c r="R121" s="56">
        <v>0</v>
      </c>
      <c r="S121" s="74">
        <v>0</v>
      </c>
    </row>
    <row r="122" spans="1:19" ht="24.95" customHeight="1" x14ac:dyDescent="0.25">
      <c r="A122" s="40">
        <v>2016.0352</v>
      </c>
      <c r="B122" s="62" t="s">
        <v>4629</v>
      </c>
      <c r="C122" s="62">
        <v>16.03</v>
      </c>
      <c r="D122" s="62">
        <v>16.02</v>
      </c>
      <c r="E122" s="62"/>
      <c r="F122" s="17" t="s">
        <v>5473</v>
      </c>
      <c r="G122" s="110" t="s">
        <v>5039</v>
      </c>
      <c r="H122" s="62" t="s">
        <v>1501</v>
      </c>
      <c r="I122" s="62" t="s">
        <v>1488</v>
      </c>
      <c r="J122" s="62" t="s">
        <v>123</v>
      </c>
      <c r="K122" s="62" t="s">
        <v>4580</v>
      </c>
      <c r="L122" s="62"/>
      <c r="M122" s="194" t="s">
        <v>4607</v>
      </c>
      <c r="N122" s="193" t="s">
        <v>4598</v>
      </c>
      <c r="O122" s="62" t="s">
        <v>52</v>
      </c>
      <c r="P122" s="62" t="s">
        <v>261</v>
      </c>
      <c r="Q122" s="193" t="s">
        <v>4576</v>
      </c>
      <c r="R122" s="56">
        <v>42000</v>
      </c>
      <c r="S122" s="74">
        <v>42000</v>
      </c>
    </row>
    <row r="123" spans="1:19" ht="24.95" customHeight="1" x14ac:dyDescent="0.25">
      <c r="A123" s="40">
        <v>2016.0356999999999</v>
      </c>
      <c r="B123" s="62" t="s">
        <v>4657</v>
      </c>
      <c r="C123" s="62">
        <v>16.05</v>
      </c>
      <c r="D123" s="62">
        <v>16.04</v>
      </c>
      <c r="E123" s="62">
        <v>16.079999999999998</v>
      </c>
      <c r="F123" s="17" t="s">
        <v>5474</v>
      </c>
      <c r="G123" s="110" t="s">
        <v>5039</v>
      </c>
      <c r="H123" s="62" t="s">
        <v>1501</v>
      </c>
      <c r="I123" s="62" t="s">
        <v>1488</v>
      </c>
      <c r="J123" s="62" t="s">
        <v>123</v>
      </c>
      <c r="K123" s="130" t="s">
        <v>4580</v>
      </c>
      <c r="L123" s="62"/>
      <c r="M123" s="62" t="s">
        <v>4607</v>
      </c>
      <c r="N123" s="110" t="s">
        <v>4607</v>
      </c>
      <c r="O123" s="62" t="s">
        <v>52</v>
      </c>
      <c r="P123" s="62" t="s">
        <v>261</v>
      </c>
      <c r="Q123" s="193" t="s">
        <v>4576</v>
      </c>
      <c r="R123" s="56">
        <v>38540</v>
      </c>
      <c r="S123" s="74">
        <v>38540</v>
      </c>
    </row>
    <row r="124" spans="1:19" ht="24.95" customHeight="1" x14ac:dyDescent="0.25">
      <c r="A124" s="40">
        <v>2016.027</v>
      </c>
      <c r="B124" s="62" t="s">
        <v>4657</v>
      </c>
      <c r="C124" s="62">
        <v>16.059999999999999</v>
      </c>
      <c r="D124" s="62">
        <v>16.04</v>
      </c>
      <c r="E124" s="62">
        <v>16.07</v>
      </c>
      <c r="F124" s="17" t="s">
        <v>5475</v>
      </c>
      <c r="G124" s="110" t="s">
        <v>5476</v>
      </c>
      <c r="H124" s="62" t="s">
        <v>5477</v>
      </c>
      <c r="I124" s="62" t="s">
        <v>122</v>
      </c>
      <c r="J124" s="62" t="s">
        <v>123</v>
      </c>
      <c r="K124" s="62" t="s">
        <v>4580</v>
      </c>
      <c r="L124" s="62"/>
      <c r="M124" s="62" t="s">
        <v>4704</v>
      </c>
      <c r="N124" s="62" t="s">
        <v>4715</v>
      </c>
      <c r="O124" s="62" t="s">
        <v>52</v>
      </c>
      <c r="P124" s="62" t="s">
        <v>261</v>
      </c>
      <c r="Q124" s="193" t="s">
        <v>4576</v>
      </c>
      <c r="R124" s="56">
        <v>99986</v>
      </c>
      <c r="S124" s="74">
        <v>83092</v>
      </c>
    </row>
    <row r="125" spans="1:19" ht="24.95" customHeight="1" x14ac:dyDescent="0.25">
      <c r="A125" s="40">
        <v>2015.1409000000001</v>
      </c>
      <c r="B125" s="62" t="s">
        <v>138</v>
      </c>
      <c r="C125" s="62">
        <v>15.12</v>
      </c>
      <c r="D125" s="62">
        <v>15.11</v>
      </c>
      <c r="E125" s="62">
        <v>16.010000000000002</v>
      </c>
      <c r="F125" s="17" t="s">
        <v>1533</v>
      </c>
      <c r="G125" s="110" t="s">
        <v>5478</v>
      </c>
      <c r="H125" s="62" t="s">
        <v>1526</v>
      </c>
      <c r="I125" s="62" t="s">
        <v>219</v>
      </c>
      <c r="J125" s="62" t="s">
        <v>220</v>
      </c>
      <c r="K125" s="130" t="s">
        <v>4574</v>
      </c>
      <c r="L125" s="62" t="s">
        <v>5479</v>
      </c>
      <c r="M125" s="193" t="s">
        <v>4575</v>
      </c>
      <c r="N125" s="193" t="s">
        <v>4575</v>
      </c>
      <c r="O125" s="62" t="s">
        <v>26</v>
      </c>
      <c r="P125" s="62" t="s">
        <v>49</v>
      </c>
      <c r="Q125" s="110" t="s">
        <v>4576</v>
      </c>
      <c r="R125" s="56">
        <v>250000</v>
      </c>
      <c r="S125" s="74">
        <v>50000</v>
      </c>
    </row>
    <row r="126" spans="1:19" ht="24.95" customHeight="1" x14ac:dyDescent="0.25">
      <c r="A126" s="40">
        <v>2015.1409000000001</v>
      </c>
      <c r="B126" s="62" t="s">
        <v>138</v>
      </c>
      <c r="C126" s="62">
        <v>15.12</v>
      </c>
      <c r="D126" s="62">
        <v>15.11</v>
      </c>
      <c r="E126" s="62">
        <v>16.010000000000002</v>
      </c>
      <c r="F126" s="17" t="s">
        <v>1533</v>
      </c>
      <c r="G126" s="110" t="s">
        <v>5478</v>
      </c>
      <c r="H126" s="62" t="s">
        <v>1526</v>
      </c>
      <c r="I126" s="62" t="s">
        <v>219</v>
      </c>
      <c r="J126" s="62" t="s">
        <v>220</v>
      </c>
      <c r="K126" s="130" t="s">
        <v>4574</v>
      </c>
      <c r="L126" s="62" t="s">
        <v>5479</v>
      </c>
      <c r="M126" s="193" t="s">
        <v>4575</v>
      </c>
      <c r="N126" s="193" t="s">
        <v>4575</v>
      </c>
      <c r="O126" s="62" t="s">
        <v>23</v>
      </c>
      <c r="P126" s="62" t="s">
        <v>49</v>
      </c>
      <c r="Q126" s="110" t="s">
        <v>4576</v>
      </c>
      <c r="R126" s="56">
        <v>250000</v>
      </c>
      <c r="S126" s="74">
        <v>50000</v>
      </c>
    </row>
    <row r="127" spans="1:19" ht="24.75" customHeight="1" x14ac:dyDescent="0.25">
      <c r="A127" s="40">
        <v>2016.0790999999999</v>
      </c>
      <c r="B127" s="62" t="s">
        <v>4599</v>
      </c>
      <c r="C127" s="62">
        <v>16.100000000000001</v>
      </c>
      <c r="D127" s="62">
        <v>16.09</v>
      </c>
      <c r="E127" s="62">
        <v>16.12</v>
      </c>
      <c r="F127" s="169" t="s">
        <v>5480</v>
      </c>
      <c r="G127" s="62" t="s">
        <v>5481</v>
      </c>
      <c r="H127" s="62" t="s">
        <v>1543</v>
      </c>
      <c r="I127" s="62" t="s">
        <v>5482</v>
      </c>
      <c r="J127" s="62" t="s">
        <v>51</v>
      </c>
      <c r="K127" s="62" t="s">
        <v>4580</v>
      </c>
      <c r="L127" s="62"/>
      <c r="M127" s="63" t="s">
        <v>5051</v>
      </c>
      <c r="N127" s="63" t="s">
        <v>5302</v>
      </c>
      <c r="O127" s="169" t="s">
        <v>52</v>
      </c>
      <c r="P127" s="58" t="s">
        <v>49</v>
      </c>
      <c r="Q127" s="195" t="s">
        <v>4576</v>
      </c>
      <c r="R127" s="56">
        <v>90000</v>
      </c>
      <c r="S127" s="57">
        <v>70973</v>
      </c>
    </row>
    <row r="128" spans="1:19" ht="26.25" customHeight="1" x14ac:dyDescent="0.25">
      <c r="A128" s="40">
        <v>2015.1280000000299</v>
      </c>
      <c r="B128" s="62" t="s">
        <v>138</v>
      </c>
      <c r="C128" s="62">
        <v>15.12</v>
      </c>
      <c r="D128" s="62">
        <v>15.11</v>
      </c>
      <c r="E128" s="62">
        <v>16.010000000000002</v>
      </c>
      <c r="F128" s="17" t="s">
        <v>1552</v>
      </c>
      <c r="G128" s="110" t="s">
        <v>5483</v>
      </c>
      <c r="H128" s="62" t="s">
        <v>1551</v>
      </c>
      <c r="I128" s="62" t="s">
        <v>49</v>
      </c>
      <c r="J128" s="62" t="s">
        <v>51</v>
      </c>
      <c r="K128" s="62" t="s">
        <v>4580</v>
      </c>
      <c r="L128" s="62"/>
      <c r="M128" s="193" t="s">
        <v>4886</v>
      </c>
      <c r="N128" s="193" t="s">
        <v>4886</v>
      </c>
      <c r="O128" s="62" t="s">
        <v>26</v>
      </c>
      <c r="P128" s="62" t="s">
        <v>49</v>
      </c>
      <c r="Q128" s="110" t="s">
        <v>4576</v>
      </c>
      <c r="R128" s="56">
        <v>70000</v>
      </c>
      <c r="S128" s="57">
        <v>70000</v>
      </c>
    </row>
    <row r="129" spans="1:19" ht="24.95" customHeight="1" x14ac:dyDescent="0.25">
      <c r="A129" s="40">
        <v>2016.0142000000001</v>
      </c>
      <c r="B129" s="62" t="s">
        <v>4657</v>
      </c>
      <c r="C129" s="62">
        <v>16.04</v>
      </c>
      <c r="D129" s="62">
        <v>16.03</v>
      </c>
      <c r="E129" s="62">
        <v>16.03</v>
      </c>
      <c r="F129" s="17" t="s">
        <v>5484</v>
      </c>
      <c r="G129" s="110" t="s">
        <v>5229</v>
      </c>
      <c r="H129" s="62" t="s">
        <v>1586</v>
      </c>
      <c r="I129" s="62" t="s">
        <v>165</v>
      </c>
      <c r="J129" s="62" t="s">
        <v>161</v>
      </c>
      <c r="K129" s="62" t="s">
        <v>4574</v>
      </c>
      <c r="L129" s="62" t="s">
        <v>5485</v>
      </c>
      <c r="M129" s="193" t="s">
        <v>5299</v>
      </c>
      <c r="N129" s="193" t="s">
        <v>5299</v>
      </c>
      <c r="O129" s="62" t="s">
        <v>188</v>
      </c>
      <c r="P129" s="62" t="s">
        <v>165</v>
      </c>
      <c r="Q129" s="193" t="s">
        <v>4576</v>
      </c>
      <c r="R129" s="105">
        <v>0</v>
      </c>
      <c r="S129" s="74">
        <v>0</v>
      </c>
    </row>
    <row r="130" spans="1:19" ht="24.95" customHeight="1" x14ac:dyDescent="0.25">
      <c r="A130" s="40">
        <v>2015.1427000000299</v>
      </c>
      <c r="B130" s="62" t="s">
        <v>4657</v>
      </c>
      <c r="C130" s="62">
        <v>16.04</v>
      </c>
      <c r="D130" s="62">
        <v>15.12</v>
      </c>
      <c r="E130" s="62"/>
      <c r="F130" s="17" t="s">
        <v>4968</v>
      </c>
      <c r="G130" s="110" t="s">
        <v>4969</v>
      </c>
      <c r="H130" s="62" t="s">
        <v>4970</v>
      </c>
      <c r="I130" s="62" t="s">
        <v>49</v>
      </c>
      <c r="J130" s="62" t="s">
        <v>51</v>
      </c>
      <c r="K130" s="62" t="s">
        <v>4580</v>
      </c>
      <c r="L130" s="62"/>
      <c r="M130" s="193" t="s">
        <v>4919</v>
      </c>
      <c r="N130" s="193" t="s">
        <v>4583</v>
      </c>
      <c r="O130" s="62" t="s">
        <v>188</v>
      </c>
      <c r="P130" s="62" t="s">
        <v>49</v>
      </c>
      <c r="Q130" s="110" t="s">
        <v>4576</v>
      </c>
      <c r="R130" s="56"/>
      <c r="S130" s="74">
        <v>10000</v>
      </c>
    </row>
    <row r="131" spans="1:19" ht="28.5" customHeight="1" x14ac:dyDescent="0.25">
      <c r="A131" s="40">
        <v>2016.105</v>
      </c>
      <c r="B131" s="62" t="s">
        <v>4599</v>
      </c>
      <c r="C131" s="62">
        <v>16.100000000000001</v>
      </c>
      <c r="D131" s="62">
        <v>16.100000000000001</v>
      </c>
      <c r="E131" s="62">
        <v>16.100000000000001</v>
      </c>
      <c r="F131" s="169" t="s">
        <v>5486</v>
      </c>
      <c r="G131" s="62" t="s">
        <v>5487</v>
      </c>
      <c r="H131" s="62" t="s">
        <v>5488</v>
      </c>
      <c r="I131" s="62" t="s">
        <v>160</v>
      </c>
      <c r="J131" s="62" t="s">
        <v>161</v>
      </c>
      <c r="K131" s="62" t="s">
        <v>4574</v>
      </c>
      <c r="L131" s="62" t="s">
        <v>5489</v>
      </c>
      <c r="M131" s="194" t="s">
        <v>4634</v>
      </c>
      <c r="N131" s="194" t="s">
        <v>4634</v>
      </c>
      <c r="O131" s="58" t="s">
        <v>23</v>
      </c>
      <c r="P131" s="58" t="s">
        <v>384</v>
      </c>
      <c r="Q131" s="58" t="s">
        <v>4576</v>
      </c>
      <c r="R131" s="56">
        <v>15000</v>
      </c>
      <c r="S131" s="57">
        <v>15000</v>
      </c>
    </row>
    <row r="132" spans="1:19" ht="24.95" customHeight="1" x14ac:dyDescent="0.25">
      <c r="A132" s="40">
        <v>2016.0409999999999</v>
      </c>
      <c r="B132" s="62" t="s">
        <v>4662</v>
      </c>
      <c r="C132" s="62">
        <v>16.07</v>
      </c>
      <c r="D132" s="62">
        <v>16.05</v>
      </c>
      <c r="E132" s="62"/>
      <c r="F132" s="17" t="s">
        <v>5143</v>
      </c>
      <c r="G132" s="110" t="s">
        <v>5144</v>
      </c>
      <c r="H132" s="62" t="s">
        <v>1614</v>
      </c>
      <c r="I132" s="62" t="s">
        <v>1615</v>
      </c>
      <c r="J132" s="62" t="s">
        <v>123</v>
      </c>
      <c r="K132" s="62" t="s">
        <v>4574</v>
      </c>
      <c r="L132" s="62" t="s">
        <v>5145</v>
      </c>
      <c r="M132" s="194" t="s">
        <v>4615</v>
      </c>
      <c r="N132" s="193" t="s">
        <v>4615</v>
      </c>
      <c r="O132" s="62" t="s">
        <v>52</v>
      </c>
      <c r="P132" s="62" t="s">
        <v>4589</v>
      </c>
      <c r="Q132" s="110" t="s">
        <v>4576</v>
      </c>
      <c r="R132" s="56"/>
      <c r="S132" s="114">
        <v>15000</v>
      </c>
    </row>
    <row r="133" spans="1:19" ht="24.95" customHeight="1" x14ac:dyDescent="0.25">
      <c r="A133" s="40">
        <v>2016.1103000000001</v>
      </c>
      <c r="B133" s="58" t="s">
        <v>4599</v>
      </c>
      <c r="C133" s="67">
        <v>16.12</v>
      </c>
      <c r="D133" s="67">
        <v>16.11</v>
      </c>
      <c r="E133" s="67"/>
      <c r="F133" s="17" t="s">
        <v>5085</v>
      </c>
      <c r="G133" s="110" t="s">
        <v>1621</v>
      </c>
      <c r="H133" s="58" t="s">
        <v>1618</v>
      </c>
      <c r="I133" s="58" t="s">
        <v>673</v>
      </c>
      <c r="J133" s="58" t="s">
        <v>61</v>
      </c>
      <c r="K133" s="58" t="s">
        <v>4580</v>
      </c>
      <c r="L133" s="58"/>
      <c r="M133" s="195" t="s">
        <v>5102</v>
      </c>
      <c r="N133" s="195" t="s">
        <v>4598</v>
      </c>
      <c r="O133" s="58" t="s">
        <v>23</v>
      </c>
      <c r="P133" s="58" t="s">
        <v>384</v>
      </c>
      <c r="Q133" s="195" t="s">
        <v>4576</v>
      </c>
      <c r="R133" s="126">
        <v>317000</v>
      </c>
      <c r="S133" s="167">
        <v>190372</v>
      </c>
    </row>
    <row r="134" spans="1:19" ht="24.95" customHeight="1" x14ac:dyDescent="0.25">
      <c r="A134" s="40">
        <v>2016.1318000000001</v>
      </c>
      <c r="B134" s="58" t="s">
        <v>4599</v>
      </c>
      <c r="C134" s="58">
        <v>16.12</v>
      </c>
      <c r="D134" s="58">
        <v>16.12</v>
      </c>
      <c r="E134" s="58">
        <v>16.12</v>
      </c>
      <c r="F134" s="172" t="s">
        <v>5490</v>
      </c>
      <c r="G134" s="110" t="s">
        <v>5491</v>
      </c>
      <c r="H134" s="58" t="s">
        <v>1618</v>
      </c>
      <c r="I134" s="58" t="s">
        <v>673</v>
      </c>
      <c r="J134" s="58" t="s">
        <v>61</v>
      </c>
      <c r="K134" s="58" t="s">
        <v>4580</v>
      </c>
      <c r="L134" s="58"/>
      <c r="M134" s="58" t="s">
        <v>4607</v>
      </c>
      <c r="N134" s="58" t="s">
        <v>4607</v>
      </c>
      <c r="O134" s="58" t="s">
        <v>52</v>
      </c>
      <c r="P134" s="58" t="s">
        <v>261</v>
      </c>
      <c r="Q134" s="58" t="s">
        <v>4576</v>
      </c>
      <c r="R134" s="174">
        <v>189528</v>
      </c>
      <c r="S134" s="175">
        <v>65000</v>
      </c>
    </row>
    <row r="135" spans="1:19" ht="24.95" customHeight="1" x14ac:dyDescent="0.25">
      <c r="A135" s="40">
        <v>2015.1246000000301</v>
      </c>
      <c r="B135" s="170" t="s">
        <v>138</v>
      </c>
      <c r="C135" s="62">
        <v>15.12</v>
      </c>
      <c r="D135" s="62">
        <v>15.11</v>
      </c>
      <c r="E135" s="62">
        <v>16.010000000000002</v>
      </c>
      <c r="F135" s="17" t="s">
        <v>1689</v>
      </c>
      <c r="G135" s="110" t="s">
        <v>5492</v>
      </c>
      <c r="H135" s="62" t="s">
        <v>1685</v>
      </c>
      <c r="I135" s="62" t="s">
        <v>261</v>
      </c>
      <c r="J135" s="62" t="s">
        <v>123</v>
      </c>
      <c r="K135" s="62" t="s">
        <v>4580</v>
      </c>
      <c r="L135" s="110"/>
      <c r="M135" s="193" t="s">
        <v>4682</v>
      </c>
      <c r="N135" s="193" t="s">
        <v>4682</v>
      </c>
      <c r="O135" s="62" t="s">
        <v>52</v>
      </c>
      <c r="P135" s="62" t="s">
        <v>261</v>
      </c>
      <c r="Q135" s="110" t="s">
        <v>4576</v>
      </c>
      <c r="R135" s="126">
        <v>132550</v>
      </c>
      <c r="S135" s="114">
        <v>132550</v>
      </c>
    </row>
    <row r="136" spans="1:19" ht="24.95" customHeight="1" x14ac:dyDescent="0.25">
      <c r="A136" s="40">
        <v>2015.1290000000299</v>
      </c>
      <c r="B136" s="62" t="s">
        <v>4629</v>
      </c>
      <c r="C136" s="62">
        <v>16.010000000000002</v>
      </c>
      <c r="D136" s="62">
        <v>15.11</v>
      </c>
      <c r="E136" s="62"/>
      <c r="F136" s="17" t="s">
        <v>4643</v>
      </c>
      <c r="G136" s="110" t="s">
        <v>4644</v>
      </c>
      <c r="H136" s="62" t="s">
        <v>1692</v>
      </c>
      <c r="I136" s="62" t="s">
        <v>76</v>
      </c>
      <c r="J136" s="62" t="s">
        <v>77</v>
      </c>
      <c r="K136" s="62" t="s">
        <v>4574</v>
      </c>
      <c r="L136" s="62" t="s">
        <v>2631</v>
      </c>
      <c r="M136" s="110" t="s">
        <v>4634</v>
      </c>
      <c r="N136" s="110" t="s">
        <v>4634</v>
      </c>
      <c r="O136" s="62" t="s">
        <v>188</v>
      </c>
      <c r="P136" s="62" t="s">
        <v>384</v>
      </c>
      <c r="Q136" s="110" t="s">
        <v>4576</v>
      </c>
      <c r="R136" s="126"/>
      <c r="S136" s="114">
        <v>20000</v>
      </c>
    </row>
    <row r="137" spans="1:19" ht="24.95" customHeight="1" x14ac:dyDescent="0.25">
      <c r="A137" s="40">
        <v>2016.0496000000001</v>
      </c>
      <c r="B137" s="62" t="s">
        <v>4662</v>
      </c>
      <c r="C137" s="62">
        <v>16.059999999999999</v>
      </c>
      <c r="D137" s="62">
        <v>16.05</v>
      </c>
      <c r="E137" s="62">
        <v>16.079999999999998</v>
      </c>
      <c r="F137" s="17" t="s">
        <v>5493</v>
      </c>
      <c r="G137" s="110" t="s">
        <v>5494</v>
      </c>
      <c r="H137" s="62" t="s">
        <v>1704</v>
      </c>
      <c r="I137" s="62" t="s">
        <v>183</v>
      </c>
      <c r="J137" s="62" t="s">
        <v>61</v>
      </c>
      <c r="K137" s="62" t="s">
        <v>4574</v>
      </c>
      <c r="L137" s="62" t="s">
        <v>5091</v>
      </c>
      <c r="M137" s="194" t="s">
        <v>4978</v>
      </c>
      <c r="N137" s="193" t="s">
        <v>4978</v>
      </c>
      <c r="O137" s="62" t="s">
        <v>23</v>
      </c>
      <c r="P137" s="62" t="s">
        <v>2996</v>
      </c>
      <c r="Q137" s="193" t="s">
        <v>4576</v>
      </c>
      <c r="R137" s="126">
        <v>10000000</v>
      </c>
      <c r="S137" s="127">
        <v>98000</v>
      </c>
    </row>
    <row r="138" spans="1:19" ht="24.95" customHeight="1" x14ac:dyDescent="0.25">
      <c r="A138" s="40">
        <v>2016.0786000000001</v>
      </c>
      <c r="B138" s="62" t="s">
        <v>4599</v>
      </c>
      <c r="C138" s="62">
        <v>16.100000000000001</v>
      </c>
      <c r="D138" s="62">
        <v>16.079999999999998</v>
      </c>
      <c r="E138" s="62"/>
      <c r="F138" s="169" t="s">
        <v>5089</v>
      </c>
      <c r="G138" s="62" t="s">
        <v>5090</v>
      </c>
      <c r="H138" s="62" t="s">
        <v>1704</v>
      </c>
      <c r="I138" s="62" t="s">
        <v>183</v>
      </c>
      <c r="J138" s="62" t="s">
        <v>61</v>
      </c>
      <c r="K138" s="62" t="s">
        <v>4574</v>
      </c>
      <c r="L138" s="62" t="s">
        <v>5091</v>
      </c>
      <c r="M138" s="63" t="s">
        <v>4978</v>
      </c>
      <c r="N138" s="63" t="s">
        <v>4978</v>
      </c>
      <c r="O138" s="169" t="s">
        <v>23</v>
      </c>
      <c r="P138" s="58" t="s">
        <v>2996</v>
      </c>
      <c r="Q138" s="195" t="s">
        <v>4576</v>
      </c>
      <c r="R138" s="126"/>
      <c r="S138" s="127"/>
    </row>
    <row r="139" spans="1:19" ht="24.95" customHeight="1" x14ac:dyDescent="0.25">
      <c r="A139" s="40">
        <v>2016.0864999999999</v>
      </c>
      <c r="B139" s="62" t="s">
        <v>4599</v>
      </c>
      <c r="C139" s="62">
        <v>16.100000000000001</v>
      </c>
      <c r="D139" s="62">
        <v>16.09</v>
      </c>
      <c r="E139" s="62">
        <v>16.11</v>
      </c>
      <c r="F139" s="169" t="s">
        <v>5495</v>
      </c>
      <c r="G139" s="62" t="s">
        <v>1718</v>
      </c>
      <c r="H139" s="62" t="s">
        <v>1719</v>
      </c>
      <c r="I139" s="62" t="s">
        <v>1475</v>
      </c>
      <c r="J139" s="62" t="s">
        <v>245</v>
      </c>
      <c r="K139" s="62" t="s">
        <v>4580</v>
      </c>
      <c r="L139" s="62"/>
      <c r="M139" s="63" t="s">
        <v>4903</v>
      </c>
      <c r="N139" s="63" t="s">
        <v>5496</v>
      </c>
      <c r="O139" s="172" t="s">
        <v>52</v>
      </c>
      <c r="P139" s="58" t="s">
        <v>4589</v>
      </c>
      <c r="Q139" s="58" t="s">
        <v>4576</v>
      </c>
      <c r="R139" s="126">
        <v>1776716</v>
      </c>
      <c r="S139" s="167">
        <v>893000</v>
      </c>
    </row>
    <row r="140" spans="1:19" ht="24.95" customHeight="1" x14ac:dyDescent="0.25">
      <c r="A140" s="40">
        <v>2016.0028</v>
      </c>
      <c r="B140" s="62" t="s">
        <v>4629</v>
      </c>
      <c r="C140" s="62">
        <v>16.02</v>
      </c>
      <c r="D140" s="62">
        <v>16.010000000000002</v>
      </c>
      <c r="E140" s="62">
        <v>16.03</v>
      </c>
      <c r="F140" s="17" t="s">
        <v>5497</v>
      </c>
      <c r="G140" s="110" t="s">
        <v>5498</v>
      </c>
      <c r="H140" s="62" t="s">
        <v>1728</v>
      </c>
      <c r="I140" s="62" t="s">
        <v>1619</v>
      </c>
      <c r="J140" s="62" t="s">
        <v>61</v>
      </c>
      <c r="K140" s="62" t="s">
        <v>4580</v>
      </c>
      <c r="L140" s="62"/>
      <c r="M140" s="194" t="s">
        <v>5036</v>
      </c>
      <c r="N140" s="193" t="s">
        <v>5050</v>
      </c>
      <c r="O140" s="62" t="s">
        <v>52</v>
      </c>
      <c r="P140" s="62" t="s">
        <v>49</v>
      </c>
      <c r="Q140" s="110" t="s">
        <v>4576</v>
      </c>
      <c r="R140" s="126">
        <v>200000</v>
      </c>
      <c r="S140" s="114">
        <v>150000</v>
      </c>
    </row>
    <row r="141" spans="1:19" ht="24.95" customHeight="1" x14ac:dyDescent="0.25">
      <c r="A141" s="40">
        <v>2015.11160000003</v>
      </c>
      <c r="B141" s="170" t="s">
        <v>309</v>
      </c>
      <c r="C141" s="62">
        <v>15.09</v>
      </c>
      <c r="D141" s="62">
        <v>15.09</v>
      </c>
      <c r="E141" s="62">
        <v>16.010000000000002</v>
      </c>
      <c r="F141" s="17" t="s">
        <v>1732</v>
      </c>
      <c r="G141" s="110" t="s">
        <v>5499</v>
      </c>
      <c r="H141" s="62" t="s">
        <v>1731</v>
      </c>
      <c r="I141" s="62" t="s">
        <v>1619</v>
      </c>
      <c r="J141" s="62" t="s">
        <v>61</v>
      </c>
      <c r="K141" s="62" t="s">
        <v>4574</v>
      </c>
      <c r="L141" s="62" t="s">
        <v>347</v>
      </c>
      <c r="M141" s="194" t="s">
        <v>4583</v>
      </c>
      <c r="N141" s="193" t="s">
        <v>4575</v>
      </c>
      <c r="O141" s="62" t="s">
        <v>23</v>
      </c>
      <c r="P141" s="62" t="s">
        <v>49</v>
      </c>
      <c r="Q141" s="110" t="s">
        <v>4576</v>
      </c>
      <c r="R141" s="126">
        <v>175000</v>
      </c>
      <c r="S141" s="114">
        <v>25000</v>
      </c>
    </row>
    <row r="142" spans="1:19" ht="24.95" customHeight="1" x14ac:dyDescent="0.25">
      <c r="A142" s="40">
        <v>2016.0192999999999</v>
      </c>
      <c r="B142" s="62" t="s">
        <v>4629</v>
      </c>
      <c r="C142" s="62">
        <v>16.02</v>
      </c>
      <c r="D142" s="62">
        <v>16.02</v>
      </c>
      <c r="E142" s="62">
        <v>16.07</v>
      </c>
      <c r="F142" s="17" t="s">
        <v>5500</v>
      </c>
      <c r="G142" s="110" t="s">
        <v>5501</v>
      </c>
      <c r="H142" s="62" t="s">
        <v>1735</v>
      </c>
      <c r="I142" s="62" t="s">
        <v>122</v>
      </c>
      <c r="J142" s="62" t="s">
        <v>123</v>
      </c>
      <c r="K142" s="62" t="s">
        <v>4574</v>
      </c>
      <c r="L142" s="130" t="s">
        <v>5134</v>
      </c>
      <c r="M142" s="194" t="s">
        <v>5135</v>
      </c>
      <c r="N142" s="193" t="s">
        <v>5135</v>
      </c>
      <c r="O142" s="62" t="s">
        <v>52</v>
      </c>
      <c r="P142" s="62" t="s">
        <v>122</v>
      </c>
      <c r="Q142" s="110" t="s">
        <v>4576</v>
      </c>
      <c r="R142" s="126">
        <v>35000</v>
      </c>
      <c r="S142" s="114">
        <v>35000</v>
      </c>
    </row>
    <row r="143" spans="1:19" ht="24.95" customHeight="1" x14ac:dyDescent="0.25">
      <c r="A143" s="40">
        <v>2016.1077</v>
      </c>
      <c r="B143" s="58" t="s">
        <v>4599</v>
      </c>
      <c r="C143" s="67">
        <v>16.100000000000001</v>
      </c>
      <c r="D143" s="67">
        <v>16.09</v>
      </c>
      <c r="E143" s="67"/>
      <c r="F143" s="17" t="s">
        <v>4975</v>
      </c>
      <c r="G143" s="110" t="s">
        <v>4976</v>
      </c>
      <c r="H143" s="58" t="s">
        <v>4977</v>
      </c>
      <c r="I143" s="58" t="s">
        <v>144</v>
      </c>
      <c r="J143" s="58" t="s">
        <v>51</v>
      </c>
      <c r="K143" s="58" t="s">
        <v>4574</v>
      </c>
      <c r="L143" s="58" t="s">
        <v>4602</v>
      </c>
      <c r="M143" s="58" t="s">
        <v>4948</v>
      </c>
      <c r="N143" s="58" t="s">
        <v>4978</v>
      </c>
      <c r="O143" s="58" t="s">
        <v>23</v>
      </c>
      <c r="P143" s="58" t="s">
        <v>2996</v>
      </c>
      <c r="Q143" s="58" t="s">
        <v>4576</v>
      </c>
      <c r="R143" s="126"/>
      <c r="S143" s="167">
        <v>10000</v>
      </c>
    </row>
    <row r="144" spans="1:19" ht="24.95" customHeight="1" x14ac:dyDescent="0.25">
      <c r="A144" s="40">
        <v>2016.075</v>
      </c>
      <c r="B144" s="62" t="s">
        <v>4662</v>
      </c>
      <c r="C144" s="62">
        <v>16.079999999999998</v>
      </c>
      <c r="D144" s="62">
        <v>16.07</v>
      </c>
      <c r="E144" s="62">
        <v>16.079999999999998</v>
      </c>
      <c r="F144" s="169" t="s">
        <v>5502</v>
      </c>
      <c r="G144" s="62" t="s">
        <v>5503</v>
      </c>
      <c r="H144" s="62" t="s">
        <v>5504</v>
      </c>
      <c r="I144" s="62" t="s">
        <v>156</v>
      </c>
      <c r="J144" s="62" t="s">
        <v>51</v>
      </c>
      <c r="K144" s="62" t="s">
        <v>4574</v>
      </c>
      <c r="L144" s="62" t="s">
        <v>5503</v>
      </c>
      <c r="M144" s="194" t="s">
        <v>5357</v>
      </c>
      <c r="N144" s="194" t="s">
        <v>5358</v>
      </c>
      <c r="O144" s="62" t="s">
        <v>26</v>
      </c>
      <c r="P144" s="58" t="s">
        <v>2996</v>
      </c>
      <c r="Q144" s="58" t="s">
        <v>4576</v>
      </c>
      <c r="R144" s="126"/>
      <c r="S144" s="127">
        <v>29800</v>
      </c>
    </row>
    <row r="145" spans="1:19" ht="24.95" customHeight="1" x14ac:dyDescent="0.25">
      <c r="A145" s="122">
        <v>2015.0023000000001</v>
      </c>
      <c r="B145" s="130" t="s">
        <v>4662</v>
      </c>
      <c r="C145" s="62">
        <v>16.079999999999998</v>
      </c>
      <c r="D145" s="136">
        <v>15.02</v>
      </c>
      <c r="E145" s="62">
        <v>16.079999999999998</v>
      </c>
      <c r="F145" s="17" t="s">
        <v>5505</v>
      </c>
      <c r="G145" s="110" t="s">
        <v>1739</v>
      </c>
      <c r="H145" s="130" t="s">
        <v>1740</v>
      </c>
      <c r="I145" s="130" t="s">
        <v>219</v>
      </c>
      <c r="J145" s="130" t="s">
        <v>220</v>
      </c>
      <c r="K145" s="130" t="s">
        <v>4580</v>
      </c>
      <c r="L145" s="130"/>
      <c r="M145" s="193" t="s">
        <v>5036</v>
      </c>
      <c r="N145" s="193" t="s">
        <v>5036</v>
      </c>
      <c r="O145" s="130" t="s">
        <v>52</v>
      </c>
      <c r="P145" s="130" t="s">
        <v>49</v>
      </c>
      <c r="Q145" s="110" t="s">
        <v>4576</v>
      </c>
      <c r="R145" s="126" t="s">
        <v>1994</v>
      </c>
      <c r="S145" s="114">
        <v>5300</v>
      </c>
    </row>
    <row r="146" spans="1:19" ht="24.95" customHeight="1" x14ac:dyDescent="0.25">
      <c r="A146" s="40">
        <v>2015.0023000000001</v>
      </c>
      <c r="B146" s="130" t="s">
        <v>4599</v>
      </c>
      <c r="C146" s="62">
        <v>16.12</v>
      </c>
      <c r="D146" s="136">
        <v>15.02</v>
      </c>
      <c r="E146" s="62">
        <v>16.12</v>
      </c>
      <c r="F146" s="17" t="s">
        <v>5505</v>
      </c>
      <c r="G146" s="110" t="s">
        <v>1739</v>
      </c>
      <c r="H146" s="130" t="s">
        <v>1740</v>
      </c>
      <c r="I146" s="130" t="s">
        <v>219</v>
      </c>
      <c r="J146" s="130" t="s">
        <v>220</v>
      </c>
      <c r="K146" s="130" t="s">
        <v>4580</v>
      </c>
      <c r="L146" s="130"/>
      <c r="M146" s="110" t="s">
        <v>5036</v>
      </c>
      <c r="N146" s="110" t="s">
        <v>5036</v>
      </c>
      <c r="O146" s="130" t="s">
        <v>52</v>
      </c>
      <c r="P146" s="130" t="s">
        <v>49</v>
      </c>
      <c r="Q146" s="110" t="s">
        <v>4576</v>
      </c>
      <c r="R146" s="126" t="s">
        <v>1994</v>
      </c>
      <c r="S146" s="114">
        <v>5300</v>
      </c>
    </row>
    <row r="147" spans="1:19" ht="24.95" customHeight="1" x14ac:dyDescent="0.25">
      <c r="A147" s="40">
        <v>2016.0524</v>
      </c>
      <c r="B147" s="62" t="s">
        <v>4662</v>
      </c>
      <c r="C147" s="62">
        <v>16.07</v>
      </c>
      <c r="D147" s="62">
        <v>16.05</v>
      </c>
      <c r="E147" s="62">
        <v>16.12</v>
      </c>
      <c r="F147" s="17" t="s">
        <v>5506</v>
      </c>
      <c r="G147" s="110" t="s">
        <v>5507</v>
      </c>
      <c r="H147" s="62" t="s">
        <v>5508</v>
      </c>
      <c r="I147" s="62" t="s">
        <v>208</v>
      </c>
      <c r="J147" s="62" t="s">
        <v>61</v>
      </c>
      <c r="K147" s="130" t="s">
        <v>4580</v>
      </c>
      <c r="L147" s="62"/>
      <c r="M147" s="194" t="s">
        <v>5135</v>
      </c>
      <c r="N147" s="193" t="s">
        <v>5136</v>
      </c>
      <c r="O147" s="62" t="s">
        <v>98</v>
      </c>
      <c r="P147" s="62" t="s">
        <v>122</v>
      </c>
      <c r="Q147" s="110" t="s">
        <v>4576</v>
      </c>
      <c r="R147" s="174">
        <v>142066</v>
      </c>
      <c r="S147" s="175">
        <v>98290</v>
      </c>
    </row>
    <row r="148" spans="1:19" ht="24.95" customHeight="1" x14ac:dyDescent="0.25">
      <c r="A148" s="40">
        <v>2015.08790000003</v>
      </c>
      <c r="B148" s="62" t="s">
        <v>138</v>
      </c>
      <c r="C148" s="62">
        <v>15.12</v>
      </c>
      <c r="D148" s="62">
        <v>15.07</v>
      </c>
      <c r="E148" s="62">
        <v>16.07</v>
      </c>
      <c r="F148" s="17" t="s">
        <v>1760</v>
      </c>
      <c r="G148" s="110" t="s">
        <v>5509</v>
      </c>
      <c r="H148" s="62" t="s">
        <v>1759</v>
      </c>
      <c r="I148" s="62" t="s">
        <v>1488</v>
      </c>
      <c r="J148" s="130" t="s">
        <v>123</v>
      </c>
      <c r="K148" s="62" t="s">
        <v>4580</v>
      </c>
      <c r="L148" s="62"/>
      <c r="M148" s="193" t="s">
        <v>4682</v>
      </c>
      <c r="N148" s="193" t="s">
        <v>4682</v>
      </c>
      <c r="O148" s="62" t="s">
        <v>52</v>
      </c>
      <c r="P148" s="62" t="s">
        <v>261</v>
      </c>
      <c r="Q148" s="110" t="s">
        <v>4576</v>
      </c>
      <c r="R148" s="126">
        <v>250000</v>
      </c>
      <c r="S148" s="127">
        <v>233945</v>
      </c>
    </row>
    <row r="149" spans="1:19" ht="24.95" customHeight="1" x14ac:dyDescent="0.25">
      <c r="A149" s="40">
        <v>2015.14400000003</v>
      </c>
      <c r="B149" s="62" t="s">
        <v>4629</v>
      </c>
      <c r="C149" s="62">
        <v>16.010000000000002</v>
      </c>
      <c r="D149" s="62">
        <v>15.12</v>
      </c>
      <c r="E149" s="62">
        <v>16.03</v>
      </c>
      <c r="F149" s="169" t="s">
        <v>5510</v>
      </c>
      <c r="G149" s="62" t="s">
        <v>5511</v>
      </c>
      <c r="H149" s="62" t="s">
        <v>5196</v>
      </c>
      <c r="I149" s="62" t="s">
        <v>1268</v>
      </c>
      <c r="J149" s="62" t="s">
        <v>220</v>
      </c>
      <c r="K149" s="62" t="s">
        <v>4580</v>
      </c>
      <c r="L149" s="62"/>
      <c r="M149" s="194" t="s">
        <v>4633</v>
      </c>
      <c r="N149" s="194" t="s">
        <v>4633</v>
      </c>
      <c r="O149" s="62" t="s">
        <v>23</v>
      </c>
      <c r="P149" s="62" t="s">
        <v>384</v>
      </c>
      <c r="Q149" s="110" t="s">
        <v>4576</v>
      </c>
      <c r="R149" s="126">
        <v>160000</v>
      </c>
      <c r="S149" s="114">
        <v>70000</v>
      </c>
    </row>
    <row r="150" spans="1:19" ht="24.95" customHeight="1" x14ac:dyDescent="0.25">
      <c r="A150" s="40">
        <v>2016.1258</v>
      </c>
      <c r="B150" s="58" t="s">
        <v>4599</v>
      </c>
      <c r="C150" s="58">
        <v>16.12</v>
      </c>
      <c r="D150" s="58">
        <v>16.12</v>
      </c>
      <c r="E150" s="58">
        <v>16.12</v>
      </c>
      <c r="F150" s="172" t="s">
        <v>5512</v>
      </c>
      <c r="G150" s="110" t="s">
        <v>5511</v>
      </c>
      <c r="H150" s="58" t="s">
        <v>5196</v>
      </c>
      <c r="I150" s="58" t="s">
        <v>1268</v>
      </c>
      <c r="J150" s="58" t="s">
        <v>220</v>
      </c>
      <c r="K150" s="58" t="s">
        <v>4580</v>
      </c>
      <c r="L150" s="58"/>
      <c r="M150" s="195" t="s">
        <v>4634</v>
      </c>
      <c r="N150" s="195" t="s">
        <v>4634</v>
      </c>
      <c r="O150" s="58" t="s">
        <v>23</v>
      </c>
      <c r="P150" s="58" t="s">
        <v>384</v>
      </c>
      <c r="Q150" s="58" t="s">
        <v>4576</v>
      </c>
      <c r="R150" s="126">
        <v>0</v>
      </c>
      <c r="S150" s="127">
        <v>0</v>
      </c>
    </row>
    <row r="151" spans="1:19" ht="24.95" customHeight="1" x14ac:dyDescent="0.25">
      <c r="A151" s="40">
        <v>2016.0451</v>
      </c>
      <c r="B151" s="62" t="s">
        <v>4662</v>
      </c>
      <c r="C151" s="62">
        <v>16.09</v>
      </c>
      <c r="D151" s="62">
        <v>16.05</v>
      </c>
      <c r="E151" s="62">
        <v>16.074000000000002</v>
      </c>
      <c r="F151" s="168" t="s">
        <v>5513</v>
      </c>
      <c r="G151" s="168" t="s">
        <v>5514</v>
      </c>
      <c r="H151" s="62" t="s">
        <v>5515</v>
      </c>
      <c r="I151" s="62" t="s">
        <v>76</v>
      </c>
      <c r="J151" s="62" t="s">
        <v>77</v>
      </c>
      <c r="K151" s="62" t="s">
        <v>4580</v>
      </c>
      <c r="L151" s="62"/>
      <c r="M151" s="62" t="s">
        <v>4668</v>
      </c>
      <c r="N151" s="168" t="s">
        <v>5516</v>
      </c>
      <c r="O151" s="62" t="s">
        <v>3934</v>
      </c>
      <c r="P151" s="62" t="s">
        <v>122</v>
      </c>
      <c r="Q151" s="110" t="s">
        <v>4576</v>
      </c>
      <c r="R151" s="126">
        <v>59045</v>
      </c>
      <c r="S151" s="114">
        <v>59045</v>
      </c>
    </row>
    <row r="152" spans="1:19" ht="24.95" customHeight="1" x14ac:dyDescent="0.25">
      <c r="A152" s="40">
        <v>2016.0041000000001</v>
      </c>
      <c r="B152" s="62" t="s">
        <v>4657</v>
      </c>
      <c r="C152" s="58">
        <v>16.02</v>
      </c>
      <c r="D152" s="62">
        <v>16.03</v>
      </c>
      <c r="E152" s="62">
        <v>16.079999999999998</v>
      </c>
      <c r="F152" s="17" t="s">
        <v>5517</v>
      </c>
      <c r="G152" s="110" t="s">
        <v>5518</v>
      </c>
      <c r="H152" s="62" t="s">
        <v>1804</v>
      </c>
      <c r="I152" s="62" t="s">
        <v>76</v>
      </c>
      <c r="J152" s="62" t="s">
        <v>77</v>
      </c>
      <c r="K152" s="62" t="s">
        <v>4580</v>
      </c>
      <c r="L152" s="62"/>
      <c r="M152" s="194" t="s">
        <v>5222</v>
      </c>
      <c r="N152" s="193" t="s">
        <v>4773</v>
      </c>
      <c r="O152" s="62" t="s">
        <v>52</v>
      </c>
      <c r="P152" s="62" t="s">
        <v>261</v>
      </c>
      <c r="Q152" s="110" t="s">
        <v>4576</v>
      </c>
      <c r="R152" s="126">
        <v>450000</v>
      </c>
      <c r="S152" s="114">
        <v>380000</v>
      </c>
    </row>
    <row r="153" spans="1:19" ht="24.95" customHeight="1" x14ac:dyDescent="0.25">
      <c r="A153" s="40">
        <v>2015.0395000000001</v>
      </c>
      <c r="B153" s="171" t="s">
        <v>306</v>
      </c>
      <c r="C153" s="62">
        <v>15.06</v>
      </c>
      <c r="D153" s="62">
        <v>15.04</v>
      </c>
      <c r="E153" s="62">
        <v>16.010000000000002</v>
      </c>
      <c r="F153" s="17" t="s">
        <v>1873</v>
      </c>
      <c r="G153" s="110" t="s">
        <v>5519</v>
      </c>
      <c r="H153" s="130" t="s">
        <v>1832</v>
      </c>
      <c r="I153" s="130" t="s">
        <v>76</v>
      </c>
      <c r="J153" s="130" t="s">
        <v>77</v>
      </c>
      <c r="K153" s="130" t="s">
        <v>4574</v>
      </c>
      <c r="L153" s="130" t="s">
        <v>5520</v>
      </c>
      <c r="M153" s="197" t="s">
        <v>4594</v>
      </c>
      <c r="N153" s="193" t="s">
        <v>4594</v>
      </c>
      <c r="O153" s="130" t="s">
        <v>23</v>
      </c>
      <c r="P153" s="130" t="s">
        <v>384</v>
      </c>
      <c r="Q153" s="110" t="s">
        <v>4576</v>
      </c>
      <c r="R153" s="126"/>
      <c r="S153" s="114">
        <v>25028</v>
      </c>
    </row>
    <row r="154" spans="1:19" ht="24.95" customHeight="1" x14ac:dyDescent="0.25">
      <c r="A154" s="40">
        <v>2015.1106</v>
      </c>
      <c r="B154" s="62" t="s">
        <v>4657</v>
      </c>
      <c r="C154" s="62">
        <v>16.05</v>
      </c>
      <c r="D154" s="62">
        <v>15.09</v>
      </c>
      <c r="E154" s="62">
        <v>16.05</v>
      </c>
      <c r="F154" s="17" t="s">
        <v>5521</v>
      </c>
      <c r="G154" s="110" t="s">
        <v>1852</v>
      </c>
      <c r="H154" s="62" t="s">
        <v>1832</v>
      </c>
      <c r="I154" s="62" t="s">
        <v>76</v>
      </c>
      <c r="J154" s="62" t="s">
        <v>77</v>
      </c>
      <c r="K154" s="62" t="s">
        <v>4580</v>
      </c>
      <c r="L154" s="62"/>
      <c r="M154" s="194" t="s">
        <v>4767</v>
      </c>
      <c r="N154" s="193" t="s">
        <v>4767</v>
      </c>
      <c r="O154" s="62" t="s">
        <v>52</v>
      </c>
      <c r="P154" s="62" t="s">
        <v>261</v>
      </c>
      <c r="Q154" s="110" t="s">
        <v>4576</v>
      </c>
      <c r="R154" s="126">
        <v>81885</v>
      </c>
      <c r="S154" s="114">
        <v>67265</v>
      </c>
    </row>
    <row r="155" spans="1:19" ht="24.95" customHeight="1" x14ac:dyDescent="0.25">
      <c r="A155" s="40">
        <v>2015.12130000003</v>
      </c>
      <c r="B155" s="62" t="s">
        <v>4629</v>
      </c>
      <c r="C155" s="62">
        <v>16.03</v>
      </c>
      <c r="D155" s="62">
        <v>15.1</v>
      </c>
      <c r="E155" s="62">
        <v>16.03</v>
      </c>
      <c r="F155" s="17" t="s">
        <v>5522</v>
      </c>
      <c r="G155" s="110" t="s">
        <v>4684</v>
      </c>
      <c r="H155" s="62" t="s">
        <v>1832</v>
      </c>
      <c r="I155" s="62" t="s">
        <v>76</v>
      </c>
      <c r="J155" s="62" t="s">
        <v>77</v>
      </c>
      <c r="K155" s="62" t="s">
        <v>4580</v>
      </c>
      <c r="L155" s="62"/>
      <c r="M155" s="193" t="s">
        <v>4728</v>
      </c>
      <c r="N155" s="193" t="s">
        <v>4728</v>
      </c>
      <c r="O155" s="62" t="s">
        <v>98</v>
      </c>
      <c r="P155" s="62" t="s">
        <v>4589</v>
      </c>
      <c r="Q155" s="110" t="s">
        <v>4576</v>
      </c>
      <c r="R155" s="126">
        <v>25000</v>
      </c>
      <c r="S155" s="114">
        <v>25000</v>
      </c>
    </row>
    <row r="156" spans="1:19" ht="24.95" customHeight="1" x14ac:dyDescent="0.25">
      <c r="A156" s="40">
        <v>2015.1413</v>
      </c>
      <c r="B156" s="62" t="s">
        <v>4629</v>
      </c>
      <c r="C156" s="62">
        <v>16.010000000000002</v>
      </c>
      <c r="D156" s="62">
        <v>16.010000000000002</v>
      </c>
      <c r="E156" s="62"/>
      <c r="F156" s="17" t="s">
        <v>5523</v>
      </c>
      <c r="G156" s="110" t="s">
        <v>5519</v>
      </c>
      <c r="H156" s="62" t="s">
        <v>1832</v>
      </c>
      <c r="I156" s="62" t="s">
        <v>76</v>
      </c>
      <c r="J156" s="62" t="s">
        <v>77</v>
      </c>
      <c r="K156" s="62" t="s">
        <v>4580</v>
      </c>
      <c r="L156" s="62"/>
      <c r="M156" s="193" t="s">
        <v>4767</v>
      </c>
      <c r="N156" s="193" t="s">
        <v>4767</v>
      </c>
      <c r="O156" s="62" t="s">
        <v>52</v>
      </c>
      <c r="P156" s="62" t="s">
        <v>261</v>
      </c>
      <c r="Q156" s="110" t="s">
        <v>4576</v>
      </c>
      <c r="R156" s="126">
        <v>85000</v>
      </c>
      <c r="S156" s="127">
        <v>85000</v>
      </c>
    </row>
    <row r="157" spans="1:19" ht="24.95" customHeight="1" x14ac:dyDescent="0.25">
      <c r="A157" s="40">
        <v>2016.0459000000001</v>
      </c>
      <c r="B157" s="62" t="s">
        <v>4657</v>
      </c>
      <c r="C157" s="62">
        <v>16.04</v>
      </c>
      <c r="D157" s="62">
        <v>16.03</v>
      </c>
      <c r="E157" s="62"/>
      <c r="F157" s="168" t="s">
        <v>4658</v>
      </c>
      <c r="G157" s="168" t="s">
        <v>4659</v>
      </c>
      <c r="H157" s="62" t="s">
        <v>1832</v>
      </c>
      <c r="I157" s="62" t="s">
        <v>76</v>
      </c>
      <c r="J157" s="62" t="s">
        <v>77</v>
      </c>
      <c r="K157" s="62" t="s">
        <v>4580</v>
      </c>
      <c r="L157" s="62"/>
      <c r="M157" s="194" t="s">
        <v>4660</v>
      </c>
      <c r="N157" s="196" t="s">
        <v>4661</v>
      </c>
      <c r="O157" s="62" t="s">
        <v>188</v>
      </c>
      <c r="P157" s="62" t="s">
        <v>4589</v>
      </c>
      <c r="Q157" s="110" t="s">
        <v>4576</v>
      </c>
      <c r="R157" s="126">
        <v>29620</v>
      </c>
      <c r="S157" s="114">
        <v>29620</v>
      </c>
    </row>
    <row r="158" spans="1:19" ht="24.95" customHeight="1" x14ac:dyDescent="0.25">
      <c r="A158" s="40">
        <v>2016.0545</v>
      </c>
      <c r="B158" s="62" t="s">
        <v>4662</v>
      </c>
      <c r="C158" s="62">
        <v>16.079999999999998</v>
      </c>
      <c r="D158" s="62">
        <v>16.05</v>
      </c>
      <c r="E158" s="62"/>
      <c r="F158" s="169" t="s">
        <v>4663</v>
      </c>
      <c r="G158" s="62" t="s">
        <v>4664</v>
      </c>
      <c r="H158" s="62" t="s">
        <v>1832</v>
      </c>
      <c r="I158" s="62" t="s">
        <v>76</v>
      </c>
      <c r="J158" s="62" t="s">
        <v>77</v>
      </c>
      <c r="K158" s="62" t="s">
        <v>4574</v>
      </c>
      <c r="L158" s="62" t="s">
        <v>4665</v>
      </c>
      <c r="M158" s="63" t="s">
        <v>4607</v>
      </c>
      <c r="N158" s="63" t="s">
        <v>4607</v>
      </c>
      <c r="O158" s="169" t="s">
        <v>52</v>
      </c>
      <c r="P158" s="62" t="s">
        <v>261</v>
      </c>
      <c r="Q158" s="110" t="s">
        <v>4576</v>
      </c>
      <c r="R158" s="174">
        <v>0</v>
      </c>
      <c r="S158" s="175">
        <v>0</v>
      </c>
    </row>
    <row r="159" spans="1:19" ht="24.95" customHeight="1" x14ac:dyDescent="0.25">
      <c r="A159" s="40">
        <v>2016.0663</v>
      </c>
      <c r="B159" s="62" t="s">
        <v>4599</v>
      </c>
      <c r="C159" s="62">
        <v>16.100000000000001</v>
      </c>
      <c r="D159" s="62">
        <v>16.079999999999998</v>
      </c>
      <c r="E159" s="62"/>
      <c r="F159" s="169" t="s">
        <v>4666</v>
      </c>
      <c r="G159" s="62" t="s">
        <v>1846</v>
      </c>
      <c r="H159" s="62" t="s">
        <v>1832</v>
      </c>
      <c r="I159" s="62" t="s">
        <v>76</v>
      </c>
      <c r="J159" s="62" t="s">
        <v>77</v>
      </c>
      <c r="K159" s="62" t="s">
        <v>4580</v>
      </c>
      <c r="L159" s="62"/>
      <c r="M159" s="63" t="s">
        <v>4668</v>
      </c>
      <c r="N159" s="63" t="s">
        <v>4668</v>
      </c>
      <c r="O159" s="169" t="s">
        <v>3934</v>
      </c>
      <c r="P159" s="62" t="s">
        <v>122</v>
      </c>
      <c r="Q159" s="58" t="s">
        <v>4576</v>
      </c>
      <c r="R159" s="126" t="s">
        <v>4669</v>
      </c>
      <c r="S159" s="127">
        <v>500000</v>
      </c>
    </row>
    <row r="160" spans="1:19" ht="24.95" customHeight="1" x14ac:dyDescent="0.25">
      <c r="A160" s="40">
        <v>2016.0677000000001</v>
      </c>
      <c r="B160" s="62" t="s">
        <v>4599</v>
      </c>
      <c r="C160" s="62">
        <v>16.100000000000001</v>
      </c>
      <c r="D160" s="62">
        <v>16.079999999999998</v>
      </c>
      <c r="E160" s="62"/>
      <c r="F160" s="169" t="s">
        <v>4670</v>
      </c>
      <c r="G160" s="62" t="s">
        <v>1846</v>
      </c>
      <c r="H160" s="62" t="s">
        <v>1832</v>
      </c>
      <c r="I160" s="62" t="s">
        <v>76</v>
      </c>
      <c r="J160" s="62" t="s">
        <v>77</v>
      </c>
      <c r="K160" s="62" t="s">
        <v>4580</v>
      </c>
      <c r="L160" s="62"/>
      <c r="M160" s="63" t="s">
        <v>4668</v>
      </c>
      <c r="N160" s="63" t="s">
        <v>4668</v>
      </c>
      <c r="O160" s="169" t="s">
        <v>3934</v>
      </c>
      <c r="P160" s="58" t="s">
        <v>122</v>
      </c>
      <c r="Q160" s="58" t="s">
        <v>4576</v>
      </c>
      <c r="R160" s="126">
        <v>2800000</v>
      </c>
      <c r="S160" s="127">
        <v>1060000</v>
      </c>
    </row>
    <row r="161" spans="1:19" ht="24.95" customHeight="1" x14ac:dyDescent="0.25">
      <c r="A161" s="40">
        <v>2016.116</v>
      </c>
      <c r="B161" s="58" t="s">
        <v>4584</v>
      </c>
      <c r="C161" s="67">
        <v>17.010000000000002</v>
      </c>
      <c r="D161" s="67">
        <v>16.11</v>
      </c>
      <c r="E161" s="67"/>
      <c r="F161" s="17" t="s">
        <v>4672</v>
      </c>
      <c r="G161" s="110" t="s">
        <v>1865</v>
      </c>
      <c r="H161" s="58" t="s">
        <v>1832</v>
      </c>
      <c r="I161" s="58" t="s">
        <v>76</v>
      </c>
      <c r="J161" s="58" t="s">
        <v>77</v>
      </c>
      <c r="K161" s="58" t="s">
        <v>4574</v>
      </c>
      <c r="L161" s="58" t="s">
        <v>4673</v>
      </c>
      <c r="M161" s="195" t="s">
        <v>4634</v>
      </c>
      <c r="N161" s="195" t="s">
        <v>4671</v>
      </c>
      <c r="O161" s="58" t="s">
        <v>188</v>
      </c>
      <c r="P161" s="58" t="s">
        <v>384</v>
      </c>
      <c r="Q161" s="58" t="s">
        <v>4576</v>
      </c>
      <c r="R161" s="126">
        <v>545000</v>
      </c>
      <c r="S161" s="127">
        <v>51528</v>
      </c>
    </row>
    <row r="162" spans="1:19" ht="24.95" customHeight="1" x14ac:dyDescent="0.25">
      <c r="A162" s="40">
        <v>2015.1021000000301</v>
      </c>
      <c r="B162" s="62" t="s">
        <v>138</v>
      </c>
      <c r="C162" s="62">
        <v>15.12</v>
      </c>
      <c r="D162" s="62">
        <v>15.08</v>
      </c>
      <c r="E162" s="62">
        <v>16.04</v>
      </c>
      <c r="F162" s="17" t="s">
        <v>1918</v>
      </c>
      <c r="G162" s="110" t="s">
        <v>5524</v>
      </c>
      <c r="H162" s="62" t="s">
        <v>1920</v>
      </c>
      <c r="I162" s="62" t="s">
        <v>399</v>
      </c>
      <c r="J162" s="62" t="s">
        <v>51</v>
      </c>
      <c r="K162" s="62" t="s">
        <v>4574</v>
      </c>
      <c r="L162" s="62" t="s">
        <v>5525</v>
      </c>
      <c r="M162" s="193" t="s">
        <v>4919</v>
      </c>
      <c r="N162" s="193" t="s">
        <v>4583</v>
      </c>
      <c r="O162" s="62" t="s">
        <v>23</v>
      </c>
      <c r="P162" s="62" t="s">
        <v>49</v>
      </c>
      <c r="Q162" s="110" t="s">
        <v>4576</v>
      </c>
      <c r="R162" s="166">
        <v>140000</v>
      </c>
      <c r="S162" s="114">
        <v>40000</v>
      </c>
    </row>
    <row r="163" spans="1:19" ht="24.95" customHeight="1" x14ac:dyDescent="0.25">
      <c r="A163" s="40">
        <v>2016.0696</v>
      </c>
      <c r="B163" s="62" t="s">
        <v>4662</v>
      </c>
      <c r="C163" s="62">
        <v>16.09</v>
      </c>
      <c r="D163" s="62">
        <v>16.07</v>
      </c>
      <c r="E163" s="62"/>
      <c r="F163" s="169" t="s">
        <v>5233</v>
      </c>
      <c r="G163" s="62" t="s">
        <v>5234</v>
      </c>
      <c r="H163" s="62" t="s">
        <v>5235</v>
      </c>
      <c r="I163" s="62" t="s">
        <v>160</v>
      </c>
      <c r="J163" s="62" t="s">
        <v>161</v>
      </c>
      <c r="K163" s="62" t="s">
        <v>4580</v>
      </c>
      <c r="L163" s="62"/>
      <c r="M163" s="194" t="s">
        <v>5222</v>
      </c>
      <c r="N163" s="194" t="s">
        <v>4606</v>
      </c>
      <c r="O163" s="62" t="s">
        <v>52</v>
      </c>
      <c r="P163" s="58" t="s">
        <v>261</v>
      </c>
      <c r="Q163" s="58" t="s">
        <v>4576</v>
      </c>
      <c r="R163" s="126">
        <v>600000</v>
      </c>
      <c r="S163" s="127">
        <v>350000</v>
      </c>
    </row>
    <row r="164" spans="1:19" ht="24.95" customHeight="1" x14ac:dyDescent="0.25">
      <c r="A164" s="40">
        <v>2015.14670000003</v>
      </c>
      <c r="B164" s="62" t="s">
        <v>4629</v>
      </c>
      <c r="C164" s="62">
        <v>16.03</v>
      </c>
      <c r="D164" s="62">
        <v>15.12</v>
      </c>
      <c r="E164" s="62"/>
      <c r="F164" s="169" t="s">
        <v>2779</v>
      </c>
      <c r="G164" s="62" t="s">
        <v>5146</v>
      </c>
      <c r="H164" s="62" t="s">
        <v>5147</v>
      </c>
      <c r="I164" s="62" t="s">
        <v>122</v>
      </c>
      <c r="J164" s="62" t="s">
        <v>123</v>
      </c>
      <c r="K164" s="62" t="s">
        <v>4574</v>
      </c>
      <c r="L164" s="62" t="s">
        <v>5134</v>
      </c>
      <c r="M164" s="194" t="s">
        <v>5135</v>
      </c>
      <c r="N164" s="194" t="s">
        <v>5136</v>
      </c>
      <c r="O164" s="62" t="s">
        <v>52</v>
      </c>
      <c r="P164" s="62" t="s">
        <v>122</v>
      </c>
      <c r="Q164" s="62" t="s">
        <v>4576</v>
      </c>
      <c r="R164" s="126">
        <v>194900</v>
      </c>
      <c r="S164" s="114">
        <v>146700</v>
      </c>
    </row>
    <row r="165" spans="1:19" ht="24.95" customHeight="1" x14ac:dyDescent="0.25">
      <c r="A165" s="40">
        <v>2016.1192000000001</v>
      </c>
      <c r="B165" s="58" t="s">
        <v>4599</v>
      </c>
      <c r="C165" s="67">
        <v>16.11</v>
      </c>
      <c r="D165" s="67">
        <v>16.11</v>
      </c>
      <c r="E165" s="67">
        <v>16.12</v>
      </c>
      <c r="F165" s="17" t="s">
        <v>5526</v>
      </c>
      <c r="G165" s="110" t="s">
        <v>1956</v>
      </c>
      <c r="H165" s="58" t="s">
        <v>1954</v>
      </c>
      <c r="I165" s="58" t="s">
        <v>49</v>
      </c>
      <c r="J165" s="58" t="s">
        <v>51</v>
      </c>
      <c r="K165" s="58" t="s">
        <v>4580</v>
      </c>
      <c r="L165" s="58"/>
      <c r="M165" s="58" t="s">
        <v>4886</v>
      </c>
      <c r="N165" s="58" t="s">
        <v>4886</v>
      </c>
      <c r="O165" s="58" t="s">
        <v>26</v>
      </c>
      <c r="P165" s="58" t="s">
        <v>49</v>
      </c>
      <c r="Q165" s="58" t="s">
        <v>4576</v>
      </c>
      <c r="R165" s="126">
        <v>20000</v>
      </c>
      <c r="S165" s="127">
        <v>20000</v>
      </c>
    </row>
    <row r="166" spans="1:19" ht="24.95" customHeight="1" x14ac:dyDescent="0.25">
      <c r="A166" s="40">
        <v>2015.0981000000299</v>
      </c>
      <c r="B166" s="62" t="s">
        <v>138</v>
      </c>
      <c r="C166" s="62">
        <v>15.12</v>
      </c>
      <c r="D166" s="62">
        <v>15.08</v>
      </c>
      <c r="E166" s="62">
        <v>16.03</v>
      </c>
      <c r="F166" s="17" t="s">
        <v>1987</v>
      </c>
      <c r="G166" s="110" t="s">
        <v>5527</v>
      </c>
      <c r="H166" s="62" t="s">
        <v>5528</v>
      </c>
      <c r="I166" s="62" t="s">
        <v>865</v>
      </c>
      <c r="J166" s="62" t="s">
        <v>220</v>
      </c>
      <c r="K166" s="62" t="s">
        <v>4580</v>
      </c>
      <c r="L166" s="62"/>
      <c r="M166" s="193" t="s">
        <v>4606</v>
      </c>
      <c r="N166" s="193" t="s">
        <v>4911</v>
      </c>
      <c r="O166" s="62" t="s">
        <v>52</v>
      </c>
      <c r="P166" s="62" t="s">
        <v>49</v>
      </c>
      <c r="Q166" s="110" t="s">
        <v>4576</v>
      </c>
      <c r="R166" s="126">
        <v>105000</v>
      </c>
      <c r="S166" s="114">
        <v>68000</v>
      </c>
    </row>
    <row r="167" spans="1:19" ht="24.95" customHeight="1" x14ac:dyDescent="0.25">
      <c r="A167" s="40">
        <v>2016.0700999999999</v>
      </c>
      <c r="B167" s="62" t="s">
        <v>4662</v>
      </c>
      <c r="C167" s="62">
        <v>16.07</v>
      </c>
      <c r="D167" s="62">
        <v>16.07</v>
      </c>
      <c r="E167" s="62"/>
      <c r="F167" s="169" t="s">
        <v>4692</v>
      </c>
      <c r="G167" s="62" t="s">
        <v>4693</v>
      </c>
      <c r="H167" s="62" t="s">
        <v>1991</v>
      </c>
      <c r="I167" s="62" t="s">
        <v>76</v>
      </c>
      <c r="J167" s="62" t="s">
        <v>77</v>
      </c>
      <c r="K167" s="62" t="s">
        <v>4580</v>
      </c>
      <c r="L167" s="62"/>
      <c r="M167" s="63" t="s">
        <v>4660</v>
      </c>
      <c r="N167" s="63" t="s">
        <v>4660</v>
      </c>
      <c r="O167" s="169" t="s">
        <v>26</v>
      </c>
      <c r="P167" s="58" t="s">
        <v>4589</v>
      </c>
      <c r="Q167" s="58" t="s">
        <v>4576</v>
      </c>
      <c r="R167" s="126">
        <v>19100</v>
      </c>
      <c r="S167" s="127">
        <v>19100</v>
      </c>
    </row>
    <row r="168" spans="1:19" ht="24.95" customHeight="1" x14ac:dyDescent="0.25">
      <c r="A168" s="40">
        <v>2016.08</v>
      </c>
      <c r="B168" s="62" t="s">
        <v>4599</v>
      </c>
      <c r="C168" s="62">
        <v>16.100000000000001</v>
      </c>
      <c r="D168" s="62">
        <v>16.079999999999998</v>
      </c>
      <c r="E168" s="62">
        <v>16.100000000000001</v>
      </c>
      <c r="F168" s="169" t="s">
        <v>5529</v>
      </c>
      <c r="G168" s="62" t="s">
        <v>5530</v>
      </c>
      <c r="H168" s="62" t="s">
        <v>1991</v>
      </c>
      <c r="I168" s="62" t="s">
        <v>4833</v>
      </c>
      <c r="J168" s="62" t="s">
        <v>77</v>
      </c>
      <c r="K168" s="62" t="s">
        <v>4574</v>
      </c>
      <c r="L168" s="62" t="s">
        <v>4866</v>
      </c>
      <c r="M168" s="63" t="s">
        <v>4656</v>
      </c>
      <c r="N168" s="63" t="s">
        <v>4656</v>
      </c>
      <c r="O168" s="169" t="s">
        <v>26</v>
      </c>
      <c r="P168" s="58" t="s">
        <v>4589</v>
      </c>
      <c r="Q168" s="58" t="s">
        <v>4576</v>
      </c>
      <c r="R168" s="126">
        <v>80000</v>
      </c>
      <c r="S168" s="127">
        <v>27000</v>
      </c>
    </row>
    <row r="169" spans="1:19" ht="24.95" customHeight="1" x14ac:dyDescent="0.25">
      <c r="A169" s="40">
        <v>2016.0246</v>
      </c>
      <c r="B169" s="62" t="s">
        <v>4629</v>
      </c>
      <c r="C169" s="62">
        <v>16.03</v>
      </c>
      <c r="D169" s="62">
        <v>16.03</v>
      </c>
      <c r="E169" s="62">
        <v>16.03</v>
      </c>
      <c r="F169" s="17" t="s">
        <v>5531</v>
      </c>
      <c r="G169" s="110" t="s">
        <v>4700</v>
      </c>
      <c r="H169" s="62" t="s">
        <v>2043</v>
      </c>
      <c r="I169" s="62" t="s">
        <v>76</v>
      </c>
      <c r="J169" s="62" t="s">
        <v>77</v>
      </c>
      <c r="K169" s="62" t="s">
        <v>4580</v>
      </c>
      <c r="L169" s="62"/>
      <c r="M169" s="194" t="s">
        <v>4701</v>
      </c>
      <c r="N169" s="193" t="s">
        <v>4702</v>
      </c>
      <c r="O169" s="62" t="s">
        <v>26</v>
      </c>
      <c r="P169" s="62" t="s">
        <v>122</v>
      </c>
      <c r="Q169" s="58" t="s">
        <v>4576</v>
      </c>
      <c r="R169" s="166">
        <v>4880</v>
      </c>
      <c r="S169" s="114">
        <v>4880</v>
      </c>
    </row>
    <row r="170" spans="1:19" ht="24.95" customHeight="1" x14ac:dyDescent="0.25">
      <c r="A170" s="40">
        <v>2016.0963999999999</v>
      </c>
      <c r="B170" s="62" t="s">
        <v>4662</v>
      </c>
      <c r="C170" s="62">
        <v>16.09</v>
      </c>
      <c r="D170" s="62">
        <v>16.09</v>
      </c>
      <c r="E170" s="62"/>
      <c r="F170" s="169" t="s">
        <v>4699</v>
      </c>
      <c r="G170" s="62" t="s">
        <v>4700</v>
      </c>
      <c r="H170" s="62" t="s">
        <v>2043</v>
      </c>
      <c r="I170" s="62" t="s">
        <v>76</v>
      </c>
      <c r="J170" s="62" t="s">
        <v>77</v>
      </c>
      <c r="K170" s="62" t="s">
        <v>4580</v>
      </c>
      <c r="L170" s="62"/>
      <c r="M170" s="62" t="s">
        <v>4701</v>
      </c>
      <c r="N170" s="62" t="s">
        <v>4701</v>
      </c>
      <c r="O170" s="58" t="s">
        <v>26</v>
      </c>
      <c r="P170" s="58" t="s">
        <v>122</v>
      </c>
      <c r="Q170" s="58" t="s">
        <v>4576</v>
      </c>
      <c r="R170" s="126">
        <v>500</v>
      </c>
      <c r="S170" s="114">
        <v>500</v>
      </c>
    </row>
    <row r="171" spans="1:19" ht="24.95" customHeight="1" x14ac:dyDescent="0.25">
      <c r="A171" s="40">
        <v>2016.0298</v>
      </c>
      <c r="B171" s="62" t="s">
        <v>4629</v>
      </c>
      <c r="C171" s="62">
        <v>16.03</v>
      </c>
      <c r="D171" s="62">
        <v>16.03</v>
      </c>
      <c r="E171" s="62">
        <v>16.03</v>
      </c>
      <c r="F171" s="17" t="s">
        <v>5532</v>
      </c>
      <c r="G171" s="110" t="s">
        <v>5533</v>
      </c>
      <c r="H171" s="62" t="s">
        <v>2059</v>
      </c>
      <c r="I171" s="62" t="s">
        <v>432</v>
      </c>
      <c r="J171" s="62" t="s">
        <v>61</v>
      </c>
      <c r="K171" s="62" t="s">
        <v>4580</v>
      </c>
      <c r="L171" s="62"/>
      <c r="M171" s="194" t="s">
        <v>4626</v>
      </c>
      <c r="N171" s="193" t="s">
        <v>4733</v>
      </c>
      <c r="O171" s="62" t="s">
        <v>26</v>
      </c>
      <c r="P171" s="62" t="s">
        <v>4589</v>
      </c>
      <c r="Q171" s="110" t="s">
        <v>4576</v>
      </c>
      <c r="R171" s="126">
        <v>30000</v>
      </c>
      <c r="S171" s="114">
        <v>30000</v>
      </c>
    </row>
    <row r="172" spans="1:19" ht="24.95" customHeight="1" x14ac:dyDescent="0.25">
      <c r="A172" s="40">
        <v>2015.135</v>
      </c>
      <c r="B172" s="62" t="s">
        <v>4629</v>
      </c>
      <c r="C172" s="62">
        <v>16.010000000000002</v>
      </c>
      <c r="D172" s="62">
        <v>15.11</v>
      </c>
      <c r="E172" s="62">
        <v>16.010000000000002</v>
      </c>
      <c r="F172" s="17" t="s">
        <v>2080</v>
      </c>
      <c r="G172" s="110" t="s">
        <v>2081</v>
      </c>
      <c r="H172" s="62" t="s">
        <v>2069</v>
      </c>
      <c r="I172" s="62" t="s">
        <v>198</v>
      </c>
      <c r="J172" s="62" t="s">
        <v>61</v>
      </c>
      <c r="K172" s="62" t="s">
        <v>4580</v>
      </c>
      <c r="L172" s="62"/>
      <c r="M172" s="193" t="s">
        <v>5534</v>
      </c>
      <c r="N172" s="193" t="s">
        <v>5534</v>
      </c>
      <c r="O172" s="62" t="s">
        <v>26</v>
      </c>
      <c r="P172" s="62" t="s">
        <v>107</v>
      </c>
      <c r="Q172" s="110" t="s">
        <v>4576</v>
      </c>
      <c r="R172" s="126">
        <v>6000</v>
      </c>
      <c r="S172" s="114">
        <v>6000</v>
      </c>
    </row>
    <row r="173" spans="1:19" ht="24.95" customHeight="1" x14ac:dyDescent="0.25">
      <c r="A173" s="40">
        <v>2016.0454999999999</v>
      </c>
      <c r="B173" s="62" t="s">
        <v>4657</v>
      </c>
      <c r="C173" s="62">
        <v>16.05</v>
      </c>
      <c r="D173" s="62">
        <v>16.04</v>
      </c>
      <c r="E173" s="62">
        <v>16.059999999999999</v>
      </c>
      <c r="F173" s="168" t="s">
        <v>5535</v>
      </c>
      <c r="G173" s="168" t="s">
        <v>5536</v>
      </c>
      <c r="H173" s="62" t="s">
        <v>2069</v>
      </c>
      <c r="I173" s="62" t="s">
        <v>198</v>
      </c>
      <c r="J173" s="62" t="s">
        <v>61</v>
      </c>
      <c r="K173" s="62" t="s">
        <v>4580</v>
      </c>
      <c r="L173" s="62"/>
      <c r="M173" s="62" t="s">
        <v>4607</v>
      </c>
      <c r="N173" s="168" t="s">
        <v>4607</v>
      </c>
      <c r="O173" s="62" t="s">
        <v>52</v>
      </c>
      <c r="P173" s="62" t="s">
        <v>122</v>
      </c>
      <c r="Q173" s="110" t="s">
        <v>4576</v>
      </c>
      <c r="R173" s="126" t="s">
        <v>5537</v>
      </c>
      <c r="S173" s="114">
        <v>6000</v>
      </c>
    </row>
    <row r="174" spans="1:19" ht="24.95" customHeight="1" x14ac:dyDescent="0.25">
      <c r="A174" s="40">
        <v>2016.0454999999999</v>
      </c>
      <c r="B174" s="62" t="s">
        <v>4657</v>
      </c>
      <c r="C174" s="62">
        <v>16.05</v>
      </c>
      <c r="D174" s="62">
        <v>16.04</v>
      </c>
      <c r="E174" s="62">
        <v>16.059999999999999</v>
      </c>
      <c r="F174" s="168" t="s">
        <v>5535</v>
      </c>
      <c r="G174" s="168" t="s">
        <v>5536</v>
      </c>
      <c r="H174" s="62" t="s">
        <v>2069</v>
      </c>
      <c r="I174" s="62" t="s">
        <v>198</v>
      </c>
      <c r="J174" s="62" t="s">
        <v>61</v>
      </c>
      <c r="K174" s="62" t="s">
        <v>4580</v>
      </c>
      <c r="L174" s="62"/>
      <c r="M174" s="194" t="s">
        <v>4607</v>
      </c>
      <c r="N174" s="196" t="s">
        <v>4607</v>
      </c>
      <c r="O174" s="62" t="s">
        <v>188</v>
      </c>
      <c r="P174" s="62" t="s">
        <v>122</v>
      </c>
      <c r="Q174" s="110" t="s">
        <v>4576</v>
      </c>
      <c r="R174" s="126" t="s">
        <v>5537</v>
      </c>
      <c r="S174" s="114">
        <v>6000</v>
      </c>
    </row>
    <row r="175" spans="1:19" ht="24.95" customHeight="1" x14ac:dyDescent="0.25">
      <c r="A175" s="40">
        <v>2016.0078000000001</v>
      </c>
      <c r="B175" s="62" t="s">
        <v>4657</v>
      </c>
      <c r="C175" s="62">
        <v>16.04</v>
      </c>
      <c r="D175" s="62">
        <v>16.02</v>
      </c>
      <c r="E175" s="62">
        <v>16.05</v>
      </c>
      <c r="F175" s="17" t="s">
        <v>5538</v>
      </c>
      <c r="G175" s="110" t="s">
        <v>5539</v>
      </c>
      <c r="H175" s="62" t="s">
        <v>5540</v>
      </c>
      <c r="I175" s="62" t="s">
        <v>76</v>
      </c>
      <c r="J175" s="62" t="s">
        <v>77</v>
      </c>
      <c r="K175" s="62" t="s">
        <v>4580</v>
      </c>
      <c r="L175" s="62"/>
      <c r="M175" s="194" t="s">
        <v>4769</v>
      </c>
      <c r="N175" s="194" t="s">
        <v>4769</v>
      </c>
      <c r="O175" s="62" t="s">
        <v>52</v>
      </c>
      <c r="P175" s="62" t="s">
        <v>261</v>
      </c>
      <c r="Q175" s="110" t="s">
        <v>4576</v>
      </c>
      <c r="R175" s="185">
        <v>50000</v>
      </c>
      <c r="S175" s="114">
        <v>50000</v>
      </c>
    </row>
    <row r="176" spans="1:19" ht="24.95" customHeight="1" x14ac:dyDescent="0.25">
      <c r="A176" s="40">
        <v>2016.0292999999999</v>
      </c>
      <c r="B176" s="62" t="s">
        <v>4657</v>
      </c>
      <c r="C176" s="62">
        <v>16.05</v>
      </c>
      <c r="D176" s="62">
        <v>16.03</v>
      </c>
      <c r="E176" s="62">
        <v>16.05</v>
      </c>
      <c r="F176" s="17" t="s">
        <v>5541</v>
      </c>
      <c r="G176" s="110" t="s">
        <v>4708</v>
      </c>
      <c r="H176" s="62" t="s">
        <v>2155</v>
      </c>
      <c r="I176" s="62" t="s">
        <v>76</v>
      </c>
      <c r="J176" s="62" t="s">
        <v>77</v>
      </c>
      <c r="K176" s="62" t="s">
        <v>4580</v>
      </c>
      <c r="L176" s="62"/>
      <c r="M176" s="194" t="s">
        <v>5335</v>
      </c>
      <c r="N176" s="193" t="s">
        <v>5542</v>
      </c>
      <c r="O176" s="62" t="s">
        <v>23</v>
      </c>
      <c r="P176" s="62" t="s">
        <v>4589</v>
      </c>
      <c r="Q176" s="110" t="s">
        <v>4576</v>
      </c>
      <c r="R176" s="126">
        <v>64000</v>
      </c>
      <c r="S176" s="114">
        <v>47000</v>
      </c>
    </row>
    <row r="177" spans="1:19" ht="24.95" customHeight="1" x14ac:dyDescent="0.25">
      <c r="A177" s="40">
        <v>2016.0654</v>
      </c>
      <c r="B177" s="62" t="s">
        <v>4662</v>
      </c>
      <c r="C177" s="62">
        <v>16.09</v>
      </c>
      <c r="D177" s="62">
        <v>16.059999999999999</v>
      </c>
      <c r="E177" s="62">
        <v>16.09</v>
      </c>
      <c r="F177" s="169" t="s">
        <v>5543</v>
      </c>
      <c r="G177" s="62" t="s">
        <v>2162</v>
      </c>
      <c r="H177" s="62" t="s">
        <v>2155</v>
      </c>
      <c r="I177" s="62" t="s">
        <v>76</v>
      </c>
      <c r="J177" s="62" t="s">
        <v>77</v>
      </c>
      <c r="K177" s="62" t="s">
        <v>4580</v>
      </c>
      <c r="L177" s="62"/>
      <c r="M177" s="194" t="s">
        <v>4656</v>
      </c>
      <c r="N177" s="194" t="s">
        <v>4656</v>
      </c>
      <c r="O177" s="62" t="s">
        <v>26</v>
      </c>
      <c r="P177" s="62" t="s">
        <v>4589</v>
      </c>
      <c r="Q177" s="58" t="s">
        <v>4576</v>
      </c>
      <c r="R177" s="126">
        <v>750000</v>
      </c>
      <c r="S177" s="127">
        <v>750000</v>
      </c>
    </row>
    <row r="178" spans="1:19" ht="24.95" customHeight="1" x14ac:dyDescent="0.25">
      <c r="A178" s="40">
        <v>2016.1175000000001</v>
      </c>
      <c r="B178" s="58" t="s">
        <v>4599</v>
      </c>
      <c r="C178" s="67">
        <v>16.12</v>
      </c>
      <c r="D178" s="67">
        <v>16.09</v>
      </c>
      <c r="E178" s="67"/>
      <c r="F178" s="17" t="s">
        <v>4703</v>
      </c>
      <c r="G178" s="58" t="s">
        <v>2974</v>
      </c>
      <c r="H178" s="58" t="s">
        <v>2155</v>
      </c>
      <c r="I178" s="58" t="s">
        <v>76</v>
      </c>
      <c r="J178" s="58" t="s">
        <v>77</v>
      </c>
      <c r="K178" s="58" t="s">
        <v>4580</v>
      </c>
      <c r="L178" s="58"/>
      <c r="M178" s="58" t="s">
        <v>4704</v>
      </c>
      <c r="N178" s="58" t="s">
        <v>4704</v>
      </c>
      <c r="O178" s="58" t="s">
        <v>26</v>
      </c>
      <c r="P178" s="58" t="s">
        <v>261</v>
      </c>
      <c r="Q178" s="58" t="s">
        <v>4576</v>
      </c>
      <c r="R178" s="126"/>
      <c r="S178" s="127">
        <v>29000</v>
      </c>
    </row>
    <row r="179" spans="1:19" ht="24.95" customHeight="1" x14ac:dyDescent="0.25">
      <c r="A179" s="40">
        <v>2016.0697</v>
      </c>
      <c r="B179" s="62" t="s">
        <v>4599</v>
      </c>
      <c r="C179" s="62">
        <v>16.11</v>
      </c>
      <c r="D179" s="62">
        <v>16.100000000000001</v>
      </c>
      <c r="E179" s="62">
        <v>16.12</v>
      </c>
      <c r="F179" s="169" t="s">
        <v>5544</v>
      </c>
      <c r="G179" s="62" t="s">
        <v>2157</v>
      </c>
      <c r="H179" s="62" t="s">
        <v>2155</v>
      </c>
      <c r="I179" s="62" t="s">
        <v>76</v>
      </c>
      <c r="J179" s="62" t="s">
        <v>77</v>
      </c>
      <c r="K179" s="62" t="s">
        <v>4574</v>
      </c>
      <c r="L179" s="62" t="s">
        <v>5545</v>
      </c>
      <c r="M179" s="194" t="s">
        <v>4701</v>
      </c>
      <c r="N179" s="194" t="s">
        <v>4701</v>
      </c>
      <c r="O179" s="58" t="s">
        <v>23</v>
      </c>
      <c r="P179" s="58" t="s">
        <v>122</v>
      </c>
      <c r="Q179" s="58" t="s">
        <v>4576</v>
      </c>
      <c r="R179" s="126">
        <v>250000</v>
      </c>
      <c r="S179" s="127">
        <v>25000</v>
      </c>
    </row>
    <row r="180" spans="1:19" ht="24.95" customHeight="1" x14ac:dyDescent="0.25">
      <c r="A180" s="40">
        <v>2016.1026999999999</v>
      </c>
      <c r="B180" s="62" t="s">
        <v>4599</v>
      </c>
      <c r="C180" s="62">
        <v>16.100000000000001</v>
      </c>
      <c r="D180" s="62">
        <v>16.100000000000001</v>
      </c>
      <c r="E180" s="62">
        <v>16.11</v>
      </c>
      <c r="F180" s="169" t="s">
        <v>5546</v>
      </c>
      <c r="G180" s="62" t="s">
        <v>2157</v>
      </c>
      <c r="H180" s="62" t="s">
        <v>2155</v>
      </c>
      <c r="I180" s="62" t="s">
        <v>76</v>
      </c>
      <c r="J180" s="62" t="s">
        <v>77</v>
      </c>
      <c r="K180" s="62" t="s">
        <v>4580</v>
      </c>
      <c r="L180" s="62"/>
      <c r="M180" s="62" t="s">
        <v>4701</v>
      </c>
      <c r="N180" s="62" t="s">
        <v>4701</v>
      </c>
      <c r="O180" s="58" t="s">
        <v>23</v>
      </c>
      <c r="P180" s="58" t="s">
        <v>122</v>
      </c>
      <c r="Q180" s="58" t="s">
        <v>4576</v>
      </c>
      <c r="R180" s="126">
        <v>200000</v>
      </c>
      <c r="S180" s="127">
        <v>21610</v>
      </c>
    </row>
    <row r="181" spans="1:19" ht="24.95" customHeight="1" x14ac:dyDescent="0.25">
      <c r="A181" s="40">
        <v>2016.0404000000001</v>
      </c>
      <c r="B181" s="62" t="s">
        <v>4657</v>
      </c>
      <c r="C181" s="62">
        <v>16.04</v>
      </c>
      <c r="D181" s="62">
        <v>16.04</v>
      </c>
      <c r="E181" s="62">
        <v>16.04</v>
      </c>
      <c r="F181" s="17" t="s">
        <v>5547</v>
      </c>
      <c r="G181" s="110" t="s">
        <v>5548</v>
      </c>
      <c r="H181" s="62" t="s">
        <v>2184</v>
      </c>
      <c r="I181" s="62" t="s">
        <v>76</v>
      </c>
      <c r="J181" s="62" t="s">
        <v>77</v>
      </c>
      <c r="K181" s="62" t="s">
        <v>4580</v>
      </c>
      <c r="L181" s="62"/>
      <c r="M181" s="194" t="s">
        <v>4660</v>
      </c>
      <c r="N181" s="193" t="s">
        <v>4696</v>
      </c>
      <c r="O181" s="62" t="s">
        <v>188</v>
      </c>
      <c r="P181" s="62" t="s">
        <v>4589</v>
      </c>
      <c r="Q181" s="110" t="s">
        <v>4576</v>
      </c>
      <c r="R181" s="126">
        <v>61614</v>
      </c>
      <c r="S181" s="114">
        <v>41795</v>
      </c>
    </row>
    <row r="182" spans="1:19" ht="24.95" customHeight="1" x14ac:dyDescent="0.25">
      <c r="A182" s="40">
        <v>2016.056</v>
      </c>
      <c r="B182" s="62" t="s">
        <v>4657</v>
      </c>
      <c r="C182" s="62">
        <v>16.059999999999999</v>
      </c>
      <c r="D182" s="62">
        <v>16.05</v>
      </c>
      <c r="E182" s="62">
        <v>16.059999999999999</v>
      </c>
      <c r="F182" s="169" t="s">
        <v>5549</v>
      </c>
      <c r="G182" s="62" t="s">
        <v>5550</v>
      </c>
      <c r="H182" s="62" t="s">
        <v>2184</v>
      </c>
      <c r="I182" s="62" t="s">
        <v>76</v>
      </c>
      <c r="J182" s="62" t="s">
        <v>77</v>
      </c>
      <c r="K182" s="62" t="s">
        <v>4580</v>
      </c>
      <c r="L182" s="62"/>
      <c r="M182" s="62" t="s">
        <v>4837</v>
      </c>
      <c r="N182" s="62" t="s">
        <v>4656</v>
      </c>
      <c r="O182" s="62" t="s">
        <v>26</v>
      </c>
      <c r="P182" s="58" t="s">
        <v>4589</v>
      </c>
      <c r="Q182" s="62" t="s">
        <v>4576</v>
      </c>
      <c r="R182" s="174">
        <v>10000</v>
      </c>
      <c r="S182" s="114">
        <v>10000</v>
      </c>
    </row>
    <row r="183" spans="1:19" ht="24.95" customHeight="1" x14ac:dyDescent="0.25">
      <c r="A183" s="40">
        <v>2016.0346</v>
      </c>
      <c r="B183" s="62" t="s">
        <v>4662</v>
      </c>
      <c r="C183" s="62">
        <v>16.09</v>
      </c>
      <c r="D183" s="62">
        <v>16.04</v>
      </c>
      <c r="E183" s="62">
        <v>16.09</v>
      </c>
      <c r="F183" s="17" t="s">
        <v>5551</v>
      </c>
      <c r="G183" s="110" t="s">
        <v>5552</v>
      </c>
      <c r="H183" s="62" t="s">
        <v>5553</v>
      </c>
      <c r="I183" s="62" t="s">
        <v>156</v>
      </c>
      <c r="J183" s="62" t="s">
        <v>51</v>
      </c>
      <c r="K183" s="62" t="s">
        <v>4580</v>
      </c>
      <c r="L183" s="62"/>
      <c r="M183" s="62" t="s">
        <v>4583</v>
      </c>
      <c r="N183" s="110" t="s">
        <v>5554</v>
      </c>
      <c r="O183" s="62" t="s">
        <v>26</v>
      </c>
      <c r="P183" s="62" t="s">
        <v>49</v>
      </c>
      <c r="Q183" s="110" t="s">
        <v>4576</v>
      </c>
      <c r="R183" s="126">
        <v>75000</v>
      </c>
      <c r="S183" s="114">
        <v>48000</v>
      </c>
    </row>
    <row r="184" spans="1:19" ht="24.95" customHeight="1" x14ac:dyDescent="0.25">
      <c r="A184" s="40">
        <v>2016.0595000000001</v>
      </c>
      <c r="B184" s="62" t="s">
        <v>4662</v>
      </c>
      <c r="C184" s="62">
        <v>16.09</v>
      </c>
      <c r="D184" s="62">
        <v>16.059999999999999</v>
      </c>
      <c r="E184" s="62">
        <v>16.09</v>
      </c>
      <c r="F184" s="169" t="s">
        <v>5555</v>
      </c>
      <c r="G184" s="62" t="s">
        <v>2193</v>
      </c>
      <c r="H184" s="62" t="s">
        <v>2194</v>
      </c>
      <c r="I184" s="62" t="s">
        <v>865</v>
      </c>
      <c r="J184" s="62" t="s">
        <v>220</v>
      </c>
      <c r="K184" s="62" t="s">
        <v>4580</v>
      </c>
      <c r="L184" s="62"/>
      <c r="M184" s="62" t="s">
        <v>4903</v>
      </c>
      <c r="N184" s="62" t="s">
        <v>4904</v>
      </c>
      <c r="O184" s="62" t="s">
        <v>52</v>
      </c>
      <c r="P184" s="62" t="s">
        <v>49</v>
      </c>
      <c r="Q184" s="58" t="s">
        <v>4576</v>
      </c>
      <c r="R184" s="126"/>
      <c r="S184" s="127">
        <v>15000</v>
      </c>
    </row>
    <row r="185" spans="1:19" ht="24.95" customHeight="1" x14ac:dyDescent="0.25">
      <c r="A185" s="40">
        <v>2016.0873999999999</v>
      </c>
      <c r="B185" s="62" t="s">
        <v>4662</v>
      </c>
      <c r="C185" s="62">
        <v>16.079999999999998</v>
      </c>
      <c r="D185" s="62">
        <v>16.079999999999998</v>
      </c>
      <c r="E185" s="62">
        <v>16.079999999999998</v>
      </c>
      <c r="F185" s="168" t="s">
        <v>5556</v>
      </c>
      <c r="G185" s="168" t="s">
        <v>5198</v>
      </c>
      <c r="H185" s="62" t="s">
        <v>2194</v>
      </c>
      <c r="I185" s="62" t="s">
        <v>865</v>
      </c>
      <c r="J185" s="62" t="s">
        <v>220</v>
      </c>
      <c r="K185" s="62" t="s">
        <v>4580</v>
      </c>
      <c r="L185" s="62"/>
      <c r="M185" s="168" t="s">
        <v>4633</v>
      </c>
      <c r="N185" s="168" t="s">
        <v>4633</v>
      </c>
      <c r="O185" s="58" t="s">
        <v>23</v>
      </c>
      <c r="P185" s="58" t="s">
        <v>384</v>
      </c>
      <c r="Q185" s="187" t="s">
        <v>4576</v>
      </c>
      <c r="R185" s="174">
        <v>19370</v>
      </c>
      <c r="S185" s="175">
        <v>19370</v>
      </c>
    </row>
    <row r="186" spans="1:19" ht="24.95" customHeight="1" x14ac:dyDescent="0.25">
      <c r="A186" s="40">
        <v>2015.0922000000301</v>
      </c>
      <c r="B186" s="62" t="s">
        <v>4657</v>
      </c>
      <c r="C186" s="62">
        <v>16.059999999999999</v>
      </c>
      <c r="D186" s="62">
        <v>15.08</v>
      </c>
      <c r="E186" s="62">
        <v>16.07</v>
      </c>
      <c r="F186" s="17" t="s">
        <v>5557</v>
      </c>
      <c r="G186" s="110" t="s">
        <v>5558</v>
      </c>
      <c r="H186" s="62" t="s">
        <v>2217</v>
      </c>
      <c r="I186" s="62" t="s">
        <v>874</v>
      </c>
      <c r="J186" s="62" t="s">
        <v>51</v>
      </c>
      <c r="K186" s="62" t="s">
        <v>4574</v>
      </c>
      <c r="L186" s="62" t="s">
        <v>5384</v>
      </c>
      <c r="M186" s="110" t="s">
        <v>4575</v>
      </c>
      <c r="N186" s="110" t="s">
        <v>4575</v>
      </c>
      <c r="O186" s="62" t="s">
        <v>23</v>
      </c>
      <c r="P186" s="62" t="s">
        <v>49</v>
      </c>
      <c r="Q186" s="110" t="s">
        <v>4576</v>
      </c>
      <c r="R186" s="176"/>
      <c r="S186" s="127">
        <v>10090</v>
      </c>
    </row>
    <row r="187" spans="1:19" ht="24.95" customHeight="1" x14ac:dyDescent="0.25">
      <c r="A187" s="40">
        <v>2016.0640000000001</v>
      </c>
      <c r="B187" s="62" t="s">
        <v>4599</v>
      </c>
      <c r="C187" s="62">
        <v>16.100000000000001</v>
      </c>
      <c r="D187" s="62">
        <v>16.059999999999999</v>
      </c>
      <c r="E187" s="62">
        <v>16.11</v>
      </c>
      <c r="F187" s="169" t="s">
        <v>5559</v>
      </c>
      <c r="G187" s="62" t="s">
        <v>2223</v>
      </c>
      <c r="H187" s="62" t="s">
        <v>2217</v>
      </c>
      <c r="I187" s="62" t="s">
        <v>874</v>
      </c>
      <c r="J187" s="62" t="s">
        <v>51</v>
      </c>
      <c r="K187" s="62" t="s">
        <v>4580</v>
      </c>
      <c r="L187" s="62"/>
      <c r="M187" s="169" t="s">
        <v>5010</v>
      </c>
      <c r="N187" s="169" t="s">
        <v>5358</v>
      </c>
      <c r="O187" s="169" t="s">
        <v>26</v>
      </c>
      <c r="P187" s="62" t="s">
        <v>107</v>
      </c>
      <c r="Q187" s="58" t="s">
        <v>4576</v>
      </c>
      <c r="R187" s="126">
        <v>60000</v>
      </c>
      <c r="S187" s="127">
        <v>60000</v>
      </c>
    </row>
    <row r="188" spans="1:19" ht="24.95" customHeight="1" x14ac:dyDescent="0.25">
      <c r="A188" s="40">
        <v>2016.0675000000001</v>
      </c>
      <c r="B188" s="62" t="s">
        <v>4662</v>
      </c>
      <c r="C188" s="62">
        <v>16.09</v>
      </c>
      <c r="D188" s="62">
        <v>16.07</v>
      </c>
      <c r="E188" s="62">
        <v>16.11</v>
      </c>
      <c r="F188" s="169" t="s">
        <v>5560</v>
      </c>
      <c r="G188" s="62" t="s">
        <v>2250</v>
      </c>
      <c r="H188" s="62" t="s">
        <v>5561</v>
      </c>
      <c r="I188" s="62" t="s">
        <v>384</v>
      </c>
      <c r="J188" s="62" t="s">
        <v>220</v>
      </c>
      <c r="K188" s="130" t="s">
        <v>4580</v>
      </c>
      <c r="L188" s="62"/>
      <c r="M188" s="62" t="s">
        <v>4903</v>
      </c>
      <c r="N188" s="62" t="s">
        <v>5562</v>
      </c>
      <c r="O188" s="62" t="s">
        <v>52</v>
      </c>
      <c r="P188" s="58" t="s">
        <v>49</v>
      </c>
      <c r="Q188" s="58" t="s">
        <v>4576</v>
      </c>
      <c r="R188" s="126">
        <v>700000</v>
      </c>
      <c r="S188" s="127">
        <v>400000</v>
      </c>
    </row>
    <row r="189" spans="1:19" ht="24.95" customHeight="1" x14ac:dyDescent="0.25">
      <c r="A189" s="40">
        <v>2016.0295000000001</v>
      </c>
      <c r="B189" s="62" t="s">
        <v>4657</v>
      </c>
      <c r="C189" s="62">
        <v>16.05</v>
      </c>
      <c r="D189" s="62">
        <v>16.04</v>
      </c>
      <c r="E189" s="62">
        <v>16.079999999999998</v>
      </c>
      <c r="F189" s="17" t="s">
        <v>5563</v>
      </c>
      <c r="G189" s="110" t="s">
        <v>5564</v>
      </c>
      <c r="H189" s="62" t="s">
        <v>2260</v>
      </c>
      <c r="I189" s="62" t="s">
        <v>107</v>
      </c>
      <c r="J189" s="62" t="s">
        <v>51</v>
      </c>
      <c r="K189" s="62" t="s">
        <v>4574</v>
      </c>
      <c r="L189" s="62" t="s">
        <v>5565</v>
      </c>
      <c r="M189" s="62" t="s">
        <v>5102</v>
      </c>
      <c r="N189" s="110" t="s">
        <v>5566</v>
      </c>
      <c r="O189" s="62" t="s">
        <v>3934</v>
      </c>
      <c r="P189" s="62" t="s">
        <v>107</v>
      </c>
      <c r="Q189" s="110" t="s">
        <v>4576</v>
      </c>
      <c r="R189" s="185"/>
      <c r="S189" s="114">
        <v>90000</v>
      </c>
    </row>
    <row r="190" spans="1:19" ht="24.95" customHeight="1" x14ac:dyDescent="0.25">
      <c r="A190" s="40">
        <v>2015.09240000003</v>
      </c>
      <c r="B190" s="62" t="s">
        <v>138</v>
      </c>
      <c r="C190" s="62">
        <v>15.12</v>
      </c>
      <c r="D190" s="62">
        <v>15.08</v>
      </c>
      <c r="E190" s="62">
        <v>16.059999999999999</v>
      </c>
      <c r="F190" s="17" t="s">
        <v>5567</v>
      </c>
      <c r="G190" s="110" t="s">
        <v>5568</v>
      </c>
      <c r="H190" s="62" t="s">
        <v>2273</v>
      </c>
      <c r="I190" s="62" t="s">
        <v>107</v>
      </c>
      <c r="J190" s="62" t="s">
        <v>51</v>
      </c>
      <c r="K190" s="62" t="s">
        <v>4574</v>
      </c>
      <c r="L190" s="62" t="s">
        <v>5569</v>
      </c>
      <c r="M190" s="110" t="s">
        <v>4956</v>
      </c>
      <c r="N190" s="110" t="s">
        <v>4956</v>
      </c>
      <c r="O190" s="62" t="s">
        <v>98</v>
      </c>
      <c r="P190" s="62" t="s">
        <v>49</v>
      </c>
      <c r="Q190" s="110" t="s">
        <v>4576</v>
      </c>
      <c r="R190" s="126">
        <v>250000</v>
      </c>
      <c r="S190" s="114">
        <v>112500</v>
      </c>
    </row>
    <row r="191" spans="1:19" ht="24.95" customHeight="1" x14ac:dyDescent="0.25">
      <c r="A191" s="40">
        <v>2015.12590000003</v>
      </c>
      <c r="B191" s="62" t="s">
        <v>138</v>
      </c>
      <c r="C191" s="62">
        <v>15.12</v>
      </c>
      <c r="D191" s="62">
        <v>15.1</v>
      </c>
      <c r="E191" s="62">
        <v>16.010000000000002</v>
      </c>
      <c r="F191" s="17" t="s">
        <v>2336</v>
      </c>
      <c r="G191" s="110" t="s">
        <v>5570</v>
      </c>
      <c r="H191" s="62" t="s">
        <v>2273</v>
      </c>
      <c r="I191" s="62" t="s">
        <v>107</v>
      </c>
      <c r="J191" s="62" t="s">
        <v>51</v>
      </c>
      <c r="K191" s="62" t="s">
        <v>4580</v>
      </c>
      <c r="L191" s="62"/>
      <c r="M191" s="110" t="s">
        <v>5571</v>
      </c>
      <c r="N191" s="110" t="s">
        <v>5534</v>
      </c>
      <c r="O191" s="62" t="s">
        <v>26</v>
      </c>
      <c r="P191" s="62" t="s">
        <v>107</v>
      </c>
      <c r="Q191" s="110" t="s">
        <v>4576</v>
      </c>
      <c r="R191" s="126">
        <v>93500</v>
      </c>
      <c r="S191" s="114">
        <v>93500</v>
      </c>
    </row>
    <row r="192" spans="1:19" ht="24.95" customHeight="1" x14ac:dyDescent="0.25">
      <c r="A192" s="40">
        <v>2016.0001</v>
      </c>
      <c r="B192" s="62" t="s">
        <v>4629</v>
      </c>
      <c r="C192" s="62">
        <v>16.010000000000002</v>
      </c>
      <c r="D192" s="62">
        <v>16.010000000000002</v>
      </c>
      <c r="E192" s="62"/>
      <c r="F192" s="17" t="s">
        <v>4983</v>
      </c>
      <c r="G192" s="110" t="s">
        <v>4984</v>
      </c>
      <c r="H192" s="62" t="s">
        <v>2273</v>
      </c>
      <c r="I192" s="62" t="s">
        <v>107</v>
      </c>
      <c r="J192" s="62" t="s">
        <v>51</v>
      </c>
      <c r="K192" s="62" t="s">
        <v>4580</v>
      </c>
      <c r="L192" s="62"/>
      <c r="M192" s="62" t="s">
        <v>4960</v>
      </c>
      <c r="N192" s="110" t="s">
        <v>4733</v>
      </c>
      <c r="O192" s="62" t="s">
        <v>26</v>
      </c>
      <c r="P192" s="62" t="s">
        <v>107</v>
      </c>
      <c r="Q192" s="110" t="s">
        <v>4576</v>
      </c>
      <c r="R192" s="126">
        <v>15135</v>
      </c>
      <c r="S192" s="114">
        <v>15135</v>
      </c>
    </row>
    <row r="193" spans="1:19" ht="24.95" customHeight="1" x14ac:dyDescent="0.25">
      <c r="A193" s="40">
        <v>2016.0286000000001</v>
      </c>
      <c r="B193" s="62" t="s">
        <v>4629</v>
      </c>
      <c r="C193" s="62">
        <v>16.03</v>
      </c>
      <c r="D193" s="62">
        <v>16.03</v>
      </c>
      <c r="E193" s="62">
        <v>16.03</v>
      </c>
      <c r="F193" s="17" t="s">
        <v>5572</v>
      </c>
      <c r="G193" s="110" t="s">
        <v>5573</v>
      </c>
      <c r="H193" s="110" t="s">
        <v>2273</v>
      </c>
      <c r="I193" s="110" t="s">
        <v>107</v>
      </c>
      <c r="J193" s="110" t="s">
        <v>51</v>
      </c>
      <c r="K193" s="110" t="s">
        <v>4580</v>
      </c>
      <c r="L193" s="110"/>
      <c r="M193" s="110" t="s">
        <v>5102</v>
      </c>
      <c r="N193" s="110" t="s">
        <v>4948</v>
      </c>
      <c r="O193" s="110" t="s">
        <v>52</v>
      </c>
      <c r="P193" s="110" t="s">
        <v>107</v>
      </c>
      <c r="Q193" s="58" t="s">
        <v>4576</v>
      </c>
      <c r="R193" s="176"/>
      <c r="S193" s="114">
        <v>20000</v>
      </c>
    </row>
    <row r="194" spans="1:19" ht="24.95" customHeight="1" x14ac:dyDescent="0.25">
      <c r="A194" s="40">
        <v>2016.0092</v>
      </c>
      <c r="B194" s="62" t="s">
        <v>4657</v>
      </c>
      <c r="C194" s="62">
        <v>16.03</v>
      </c>
      <c r="D194" s="62">
        <v>16.03</v>
      </c>
      <c r="E194" s="62">
        <v>16.03</v>
      </c>
      <c r="F194" s="17" t="s">
        <v>5574</v>
      </c>
      <c r="G194" s="110" t="s">
        <v>5575</v>
      </c>
      <c r="H194" s="62" t="s">
        <v>2273</v>
      </c>
      <c r="I194" s="62" t="s">
        <v>107</v>
      </c>
      <c r="J194" s="62" t="s">
        <v>51</v>
      </c>
      <c r="K194" s="62" t="s">
        <v>4580</v>
      </c>
      <c r="L194" s="62"/>
      <c r="M194" s="62" t="s">
        <v>4621</v>
      </c>
      <c r="N194" s="178" t="s">
        <v>4621</v>
      </c>
      <c r="O194" s="62" t="s">
        <v>98</v>
      </c>
      <c r="P194" s="62" t="s">
        <v>49</v>
      </c>
      <c r="Q194" s="110" t="s">
        <v>4576</v>
      </c>
      <c r="R194" s="185">
        <v>50000</v>
      </c>
      <c r="S194" s="114">
        <v>50000</v>
      </c>
    </row>
    <row r="195" spans="1:19" ht="24.95" customHeight="1" x14ac:dyDescent="0.25">
      <c r="A195" s="40">
        <v>2016.0201</v>
      </c>
      <c r="B195" s="62" t="s">
        <v>4629</v>
      </c>
      <c r="C195" s="62">
        <v>16.03</v>
      </c>
      <c r="D195" s="62">
        <v>16.03</v>
      </c>
      <c r="E195" s="62">
        <v>16.04</v>
      </c>
      <c r="F195" s="17" t="s">
        <v>5576</v>
      </c>
      <c r="G195" s="110" t="s">
        <v>5577</v>
      </c>
      <c r="H195" s="62" t="s">
        <v>2273</v>
      </c>
      <c r="I195" s="62" t="s">
        <v>107</v>
      </c>
      <c r="J195" s="62" t="s">
        <v>51</v>
      </c>
      <c r="K195" s="62" t="s">
        <v>4580</v>
      </c>
      <c r="L195" s="62"/>
      <c r="M195" s="62" t="s">
        <v>5269</v>
      </c>
      <c r="N195" s="110" t="s">
        <v>5152</v>
      </c>
      <c r="O195" s="62" t="s">
        <v>26</v>
      </c>
      <c r="P195" s="62" t="s">
        <v>107</v>
      </c>
      <c r="Q195" s="110" t="s">
        <v>4576</v>
      </c>
      <c r="R195" s="173">
        <v>60000</v>
      </c>
      <c r="S195" s="114">
        <v>55865</v>
      </c>
    </row>
    <row r="196" spans="1:19" ht="24.95" customHeight="1" x14ac:dyDescent="0.25">
      <c r="A196" s="40">
        <v>2016.0304000000001</v>
      </c>
      <c r="B196" s="62" t="s">
        <v>4629</v>
      </c>
      <c r="C196" s="62">
        <v>16.03</v>
      </c>
      <c r="D196" s="62">
        <v>16.03</v>
      </c>
      <c r="E196" s="62">
        <v>16.03</v>
      </c>
      <c r="F196" s="17" t="s">
        <v>5578</v>
      </c>
      <c r="G196" s="110" t="s">
        <v>5579</v>
      </c>
      <c r="H196" s="62" t="s">
        <v>2273</v>
      </c>
      <c r="I196" s="62" t="s">
        <v>107</v>
      </c>
      <c r="J196" s="62" t="s">
        <v>51</v>
      </c>
      <c r="K196" s="62" t="s">
        <v>4580</v>
      </c>
      <c r="L196" s="62"/>
      <c r="M196" s="62" t="s">
        <v>4897</v>
      </c>
      <c r="N196" s="110" t="s">
        <v>4996</v>
      </c>
      <c r="O196" s="62" t="s">
        <v>26</v>
      </c>
      <c r="P196" s="62" t="s">
        <v>2996</v>
      </c>
      <c r="Q196" s="110" t="s">
        <v>4576</v>
      </c>
      <c r="R196" s="126">
        <v>24100</v>
      </c>
      <c r="S196" s="127">
        <v>18100</v>
      </c>
    </row>
    <row r="197" spans="1:19" ht="24.95" customHeight="1" x14ac:dyDescent="0.25">
      <c r="A197" s="40">
        <v>2016.0373</v>
      </c>
      <c r="B197" s="62" t="s">
        <v>4662</v>
      </c>
      <c r="C197" s="62">
        <v>16.079999999999998</v>
      </c>
      <c r="D197" s="62">
        <v>16.04</v>
      </c>
      <c r="E197" s="62">
        <v>16.079999999999998</v>
      </c>
      <c r="F197" s="17" t="s">
        <v>5580</v>
      </c>
      <c r="G197" s="110" t="s">
        <v>5570</v>
      </c>
      <c r="H197" s="62" t="s">
        <v>2273</v>
      </c>
      <c r="I197" s="62" t="s">
        <v>107</v>
      </c>
      <c r="J197" s="62" t="s">
        <v>51</v>
      </c>
      <c r="K197" s="62" t="s">
        <v>4574</v>
      </c>
      <c r="L197" s="62" t="s">
        <v>5581</v>
      </c>
      <c r="M197" s="62" t="s">
        <v>5102</v>
      </c>
      <c r="N197" s="110" t="s">
        <v>4676</v>
      </c>
      <c r="O197" s="62" t="s">
        <v>3934</v>
      </c>
      <c r="P197" s="62" t="s">
        <v>107</v>
      </c>
      <c r="Q197" s="110" t="s">
        <v>4576</v>
      </c>
      <c r="R197" s="126">
        <v>1000000</v>
      </c>
      <c r="S197" s="114">
        <v>20000</v>
      </c>
    </row>
    <row r="198" spans="1:19" ht="24.95" customHeight="1" x14ac:dyDescent="0.25">
      <c r="A198" s="40">
        <v>2016.0452</v>
      </c>
      <c r="B198" s="62" t="s">
        <v>4662</v>
      </c>
      <c r="C198" s="62">
        <v>16.079999999999998</v>
      </c>
      <c r="D198" s="62">
        <v>16.05</v>
      </c>
      <c r="E198" s="62">
        <v>16.079999999999998</v>
      </c>
      <c r="F198" s="168" t="s">
        <v>5582</v>
      </c>
      <c r="G198" s="168" t="s">
        <v>5583</v>
      </c>
      <c r="H198" s="62" t="s">
        <v>2273</v>
      </c>
      <c r="I198" s="62" t="s">
        <v>107</v>
      </c>
      <c r="J198" s="62" t="s">
        <v>51</v>
      </c>
      <c r="K198" s="62" t="s">
        <v>4574</v>
      </c>
      <c r="L198" s="62" t="s">
        <v>4918</v>
      </c>
      <c r="M198" s="62" t="s">
        <v>4894</v>
      </c>
      <c r="N198" s="168" t="s">
        <v>4894</v>
      </c>
      <c r="O198" s="62" t="s">
        <v>52</v>
      </c>
      <c r="P198" s="62" t="s">
        <v>107</v>
      </c>
      <c r="Q198" s="110" t="s">
        <v>4576</v>
      </c>
      <c r="R198" s="126">
        <v>300000</v>
      </c>
      <c r="S198" s="114">
        <v>52920</v>
      </c>
    </row>
    <row r="199" spans="1:19" ht="24.95" customHeight="1" x14ac:dyDescent="0.25">
      <c r="A199" s="40">
        <v>2016.0741</v>
      </c>
      <c r="B199" s="62" t="s">
        <v>4599</v>
      </c>
      <c r="C199" s="62">
        <v>16.100000000000001</v>
      </c>
      <c r="D199" s="62">
        <v>16.07</v>
      </c>
      <c r="E199" s="62">
        <v>16.12</v>
      </c>
      <c r="F199" s="169" t="s">
        <v>5584</v>
      </c>
      <c r="G199" s="62" t="s">
        <v>5585</v>
      </c>
      <c r="H199" s="62" t="s">
        <v>2273</v>
      </c>
      <c r="I199" s="62" t="s">
        <v>107</v>
      </c>
      <c r="J199" s="62" t="s">
        <v>51</v>
      </c>
      <c r="K199" s="62" t="s">
        <v>4574</v>
      </c>
      <c r="L199" s="62" t="s">
        <v>5569</v>
      </c>
      <c r="M199" s="169" t="s">
        <v>4676</v>
      </c>
      <c r="N199" s="169" t="s">
        <v>4676</v>
      </c>
      <c r="O199" s="169" t="s">
        <v>52</v>
      </c>
      <c r="P199" s="58" t="s">
        <v>107</v>
      </c>
      <c r="Q199" s="58" t="s">
        <v>4576</v>
      </c>
      <c r="R199" s="126">
        <v>100000</v>
      </c>
      <c r="S199" s="127">
        <v>10000</v>
      </c>
    </row>
    <row r="200" spans="1:19" ht="24.95" customHeight="1" x14ac:dyDescent="0.25">
      <c r="A200" s="40">
        <v>2016.0759</v>
      </c>
      <c r="B200" s="62" t="s">
        <v>4599</v>
      </c>
      <c r="C200" s="62">
        <v>16.12</v>
      </c>
      <c r="D200" s="62">
        <v>16.09</v>
      </c>
      <c r="E200" s="62">
        <v>16.12</v>
      </c>
      <c r="F200" s="169" t="s">
        <v>5255</v>
      </c>
      <c r="G200" s="62" t="s">
        <v>2319</v>
      </c>
      <c r="H200" s="62" t="s">
        <v>2273</v>
      </c>
      <c r="I200" s="62" t="s">
        <v>107</v>
      </c>
      <c r="J200" s="62" t="s">
        <v>51</v>
      </c>
      <c r="K200" s="62" t="s">
        <v>4574</v>
      </c>
      <c r="L200" s="62" t="s">
        <v>5586</v>
      </c>
      <c r="M200" s="169" t="s">
        <v>4900</v>
      </c>
      <c r="N200" s="169" t="s">
        <v>4938</v>
      </c>
      <c r="O200" s="169" t="s">
        <v>23</v>
      </c>
      <c r="P200" s="58" t="s">
        <v>107</v>
      </c>
      <c r="Q200" s="58" t="s">
        <v>4576</v>
      </c>
      <c r="R200" s="126">
        <v>0</v>
      </c>
      <c r="S200" s="127">
        <v>0</v>
      </c>
    </row>
    <row r="201" spans="1:19" ht="24.95" customHeight="1" x14ac:dyDescent="0.25">
      <c r="A201" s="40">
        <v>2015.12590000003</v>
      </c>
      <c r="B201" s="62" t="s">
        <v>138</v>
      </c>
      <c r="C201" s="62">
        <v>15.12</v>
      </c>
      <c r="D201" s="62" t="s">
        <v>5210</v>
      </c>
      <c r="E201" s="62">
        <v>16.07</v>
      </c>
      <c r="F201" s="17" t="s">
        <v>2336</v>
      </c>
      <c r="G201" s="110" t="s">
        <v>5570</v>
      </c>
      <c r="H201" s="62" t="s">
        <v>2273</v>
      </c>
      <c r="I201" s="62" t="s">
        <v>107</v>
      </c>
      <c r="J201" s="62" t="s">
        <v>51</v>
      </c>
      <c r="K201" s="62" t="s">
        <v>4580</v>
      </c>
      <c r="L201" s="62"/>
      <c r="M201" s="110" t="s">
        <v>4960</v>
      </c>
      <c r="N201" s="110" t="s">
        <v>4960</v>
      </c>
      <c r="O201" s="62" t="s">
        <v>26</v>
      </c>
      <c r="P201" s="62" t="s">
        <v>107</v>
      </c>
      <c r="Q201" s="110" t="s">
        <v>4576</v>
      </c>
      <c r="R201" s="126" t="s">
        <v>4806</v>
      </c>
      <c r="S201" s="114">
        <v>24500</v>
      </c>
    </row>
    <row r="202" spans="1:19" ht="24.95" customHeight="1" x14ac:dyDescent="0.25">
      <c r="A202" s="40">
        <v>2016.1007</v>
      </c>
      <c r="B202" s="62" t="s">
        <v>4599</v>
      </c>
      <c r="C202" s="62">
        <v>16.09</v>
      </c>
      <c r="D202" s="62">
        <v>16.079999999999998</v>
      </c>
      <c r="E202" s="62">
        <v>16.11</v>
      </c>
      <c r="F202" s="169" t="s">
        <v>5587</v>
      </c>
      <c r="G202" s="62" t="s">
        <v>5588</v>
      </c>
      <c r="H202" s="62" t="s">
        <v>4986</v>
      </c>
      <c r="I202" s="62" t="s">
        <v>107</v>
      </c>
      <c r="J202" s="62" t="s">
        <v>51</v>
      </c>
      <c r="K202" s="62" t="s">
        <v>4574</v>
      </c>
      <c r="L202" s="62" t="s">
        <v>5391</v>
      </c>
      <c r="M202" s="169" t="s">
        <v>5006</v>
      </c>
      <c r="N202" s="169" t="s">
        <v>5006</v>
      </c>
      <c r="O202" s="172" t="s">
        <v>23</v>
      </c>
      <c r="P202" s="58" t="s">
        <v>2996</v>
      </c>
      <c r="Q202" s="58" t="s">
        <v>4576</v>
      </c>
      <c r="R202" s="126"/>
      <c r="S202" s="127">
        <v>18700</v>
      </c>
    </row>
    <row r="203" spans="1:19" ht="24.95" customHeight="1" x14ac:dyDescent="0.25">
      <c r="A203" s="40">
        <v>2015.0501999999999</v>
      </c>
      <c r="B203" s="171" t="s">
        <v>309</v>
      </c>
      <c r="C203" s="62">
        <v>15.08</v>
      </c>
      <c r="D203" s="62">
        <v>15.05</v>
      </c>
      <c r="E203" s="62">
        <v>16.05</v>
      </c>
      <c r="F203" s="17" t="s">
        <v>2349</v>
      </c>
      <c r="G203" s="110" t="s">
        <v>5589</v>
      </c>
      <c r="H203" s="171" t="s">
        <v>2341</v>
      </c>
      <c r="I203" s="171" t="s">
        <v>815</v>
      </c>
      <c r="J203" s="171" t="s">
        <v>51</v>
      </c>
      <c r="K203" s="171" t="s">
        <v>4580</v>
      </c>
      <c r="L203" s="171"/>
      <c r="M203" s="110" t="s">
        <v>4622</v>
      </c>
      <c r="N203" s="110" t="s">
        <v>4622</v>
      </c>
      <c r="O203" s="130" t="s">
        <v>98</v>
      </c>
      <c r="P203" s="130" t="s">
        <v>49</v>
      </c>
      <c r="Q203" s="110" t="s">
        <v>4576</v>
      </c>
      <c r="R203" s="126">
        <v>143772</v>
      </c>
      <c r="S203" s="114">
        <v>82770</v>
      </c>
    </row>
    <row r="204" spans="1:19" ht="24.95" customHeight="1" x14ac:dyDescent="0.25">
      <c r="A204" s="40">
        <v>2015.12700000003</v>
      </c>
      <c r="B204" s="62" t="s">
        <v>4657</v>
      </c>
      <c r="C204" s="62">
        <v>16.059999999999999</v>
      </c>
      <c r="D204" s="62">
        <v>15.11</v>
      </c>
      <c r="E204" s="62"/>
      <c r="F204" s="17" t="s">
        <v>5590</v>
      </c>
      <c r="G204" s="110" t="s">
        <v>5591</v>
      </c>
      <c r="H204" s="62" t="s">
        <v>2366</v>
      </c>
      <c r="I204" s="62" t="s">
        <v>49</v>
      </c>
      <c r="J204" s="62" t="s">
        <v>51</v>
      </c>
      <c r="K204" s="62" t="s">
        <v>4574</v>
      </c>
      <c r="L204" s="62" t="s">
        <v>5592</v>
      </c>
      <c r="M204" s="62" t="s">
        <v>4886</v>
      </c>
      <c r="N204" s="110" t="s">
        <v>5269</v>
      </c>
      <c r="O204" s="62" t="s">
        <v>26</v>
      </c>
      <c r="P204" s="62" t="s">
        <v>2996</v>
      </c>
      <c r="Q204" s="110" t="s">
        <v>4576</v>
      </c>
      <c r="R204" s="126"/>
      <c r="S204" s="114"/>
    </row>
    <row r="205" spans="1:19" ht="24.95" customHeight="1" x14ac:dyDescent="0.25">
      <c r="A205" s="40">
        <v>2015.0188000000001</v>
      </c>
      <c r="B205" s="130" t="s">
        <v>4657</v>
      </c>
      <c r="C205" s="62">
        <v>16.04</v>
      </c>
      <c r="D205" s="136">
        <v>15.02</v>
      </c>
      <c r="E205" s="62">
        <v>16.05</v>
      </c>
      <c r="F205" s="17" t="s">
        <v>5593</v>
      </c>
      <c r="G205" s="110" t="s">
        <v>4732</v>
      </c>
      <c r="H205" s="130" t="s">
        <v>2414</v>
      </c>
      <c r="I205" s="130" t="s">
        <v>76</v>
      </c>
      <c r="J205" s="130" t="s">
        <v>77</v>
      </c>
      <c r="K205" s="171" t="s">
        <v>4580</v>
      </c>
      <c r="L205" s="130"/>
      <c r="M205" s="130" t="s">
        <v>4626</v>
      </c>
      <c r="N205" s="130" t="s">
        <v>4626</v>
      </c>
      <c r="O205" s="130" t="s">
        <v>23</v>
      </c>
      <c r="P205" s="130" t="s">
        <v>4589</v>
      </c>
      <c r="Q205" s="110" t="s">
        <v>4576</v>
      </c>
      <c r="R205" s="126">
        <v>102276</v>
      </c>
      <c r="S205" s="127">
        <v>102276</v>
      </c>
    </row>
    <row r="206" spans="1:19" ht="24.95" customHeight="1" x14ac:dyDescent="0.25">
      <c r="A206" s="40">
        <v>2015.0188000000001</v>
      </c>
      <c r="B206" s="130" t="s">
        <v>4657</v>
      </c>
      <c r="C206" s="62">
        <v>16.04</v>
      </c>
      <c r="D206" s="136">
        <v>15.02</v>
      </c>
      <c r="E206" s="62">
        <v>16.05</v>
      </c>
      <c r="F206" s="17" t="s">
        <v>5593</v>
      </c>
      <c r="G206" s="110" t="s">
        <v>4732</v>
      </c>
      <c r="H206" s="130" t="s">
        <v>2414</v>
      </c>
      <c r="I206" s="130" t="s">
        <v>76</v>
      </c>
      <c r="J206" s="130" t="s">
        <v>77</v>
      </c>
      <c r="K206" s="171" t="s">
        <v>4580</v>
      </c>
      <c r="L206" s="130"/>
      <c r="M206" s="130" t="s">
        <v>4626</v>
      </c>
      <c r="N206" s="130" t="s">
        <v>4626</v>
      </c>
      <c r="O206" s="130" t="s">
        <v>26</v>
      </c>
      <c r="P206" s="130" t="s">
        <v>4589</v>
      </c>
      <c r="Q206" s="110" t="s">
        <v>4576</v>
      </c>
      <c r="R206" s="126">
        <v>102276</v>
      </c>
      <c r="S206" s="127">
        <v>102276</v>
      </c>
    </row>
    <row r="207" spans="1:19" ht="24.95" customHeight="1" x14ac:dyDescent="0.25">
      <c r="A207" s="122">
        <v>2015.059</v>
      </c>
      <c r="B207" s="170" t="s">
        <v>4657</v>
      </c>
      <c r="C207" s="62">
        <v>16.059999999999999</v>
      </c>
      <c r="D207" s="62">
        <v>15.05</v>
      </c>
      <c r="E207" s="62">
        <v>16.059999999999999</v>
      </c>
      <c r="F207" s="17" t="s">
        <v>1199</v>
      </c>
      <c r="G207" s="110" t="s">
        <v>1200</v>
      </c>
      <c r="H207" s="171" t="s">
        <v>2414</v>
      </c>
      <c r="I207" s="130" t="s">
        <v>76</v>
      </c>
      <c r="J207" s="171" t="s">
        <v>77</v>
      </c>
      <c r="K207" s="171" t="s">
        <v>4580</v>
      </c>
      <c r="L207" s="171"/>
      <c r="M207" s="110" t="s">
        <v>4701</v>
      </c>
      <c r="N207" s="110" t="s">
        <v>4702</v>
      </c>
      <c r="O207" s="171" t="s">
        <v>26</v>
      </c>
      <c r="P207" s="171" t="s">
        <v>4589</v>
      </c>
      <c r="Q207" s="110" t="s">
        <v>4576</v>
      </c>
      <c r="R207" s="126">
        <v>42803</v>
      </c>
      <c r="S207" s="114">
        <v>42803</v>
      </c>
    </row>
    <row r="208" spans="1:19" ht="24.95" customHeight="1" x14ac:dyDescent="0.25">
      <c r="A208" s="122">
        <v>2015.1337000000301</v>
      </c>
      <c r="B208" s="62" t="s">
        <v>4657</v>
      </c>
      <c r="C208" s="62">
        <v>16.04</v>
      </c>
      <c r="D208" s="62">
        <v>15.11</v>
      </c>
      <c r="E208" s="62"/>
      <c r="F208" s="17" t="s">
        <v>5594</v>
      </c>
      <c r="G208" s="110" t="s">
        <v>4732</v>
      </c>
      <c r="H208" s="62" t="s">
        <v>2414</v>
      </c>
      <c r="I208" s="62" t="s">
        <v>76</v>
      </c>
      <c r="J208" s="62" t="s">
        <v>77</v>
      </c>
      <c r="K208" s="62" t="s">
        <v>4580</v>
      </c>
      <c r="L208" s="62"/>
      <c r="M208" s="110" t="s">
        <v>4837</v>
      </c>
      <c r="N208" s="110" t="s">
        <v>4948</v>
      </c>
      <c r="O208" s="62" t="s">
        <v>23</v>
      </c>
      <c r="P208" s="62" t="s">
        <v>4589</v>
      </c>
      <c r="Q208" s="110" t="s">
        <v>4576</v>
      </c>
      <c r="R208" s="126">
        <v>180000</v>
      </c>
      <c r="S208" s="114">
        <v>5000</v>
      </c>
    </row>
    <row r="209" spans="1:19" ht="24.95" customHeight="1" x14ac:dyDescent="0.25">
      <c r="A209" s="122">
        <v>2015.1482000000301</v>
      </c>
      <c r="B209" s="62" t="s">
        <v>4629</v>
      </c>
      <c r="C209" s="62">
        <v>16.02</v>
      </c>
      <c r="D209" s="62">
        <v>16.010000000000002</v>
      </c>
      <c r="E209" s="62">
        <v>16.03</v>
      </c>
      <c r="F209" s="169" t="s">
        <v>5567</v>
      </c>
      <c r="G209" s="62" t="s">
        <v>2487</v>
      </c>
      <c r="H209" s="62" t="s">
        <v>2414</v>
      </c>
      <c r="I209" s="62" t="s">
        <v>76</v>
      </c>
      <c r="J209" s="62" t="s">
        <v>77</v>
      </c>
      <c r="K209" s="62" t="s">
        <v>4580</v>
      </c>
      <c r="L209" s="62"/>
      <c r="M209" s="62" t="s">
        <v>4728</v>
      </c>
      <c r="N209" s="62" t="s">
        <v>4729</v>
      </c>
      <c r="O209" s="62" t="s">
        <v>98</v>
      </c>
      <c r="P209" s="62" t="s">
        <v>4589</v>
      </c>
      <c r="Q209" s="62" t="s">
        <v>4576</v>
      </c>
      <c r="R209" s="126">
        <v>115000</v>
      </c>
      <c r="S209" s="114">
        <v>115000</v>
      </c>
    </row>
    <row r="210" spans="1:19" ht="24.95" customHeight="1" x14ac:dyDescent="0.25">
      <c r="A210" s="122">
        <v>2016.0239999999999</v>
      </c>
      <c r="B210" s="62" t="s">
        <v>4657</v>
      </c>
      <c r="C210" s="62">
        <v>16.05</v>
      </c>
      <c r="D210" s="62">
        <v>16.03</v>
      </c>
      <c r="E210" s="62">
        <v>16.09</v>
      </c>
      <c r="F210" s="17" t="s">
        <v>5595</v>
      </c>
      <c r="G210" s="110" t="s">
        <v>4727</v>
      </c>
      <c r="H210" s="62" t="s">
        <v>2414</v>
      </c>
      <c r="I210" s="62" t="s">
        <v>76</v>
      </c>
      <c r="J210" s="62" t="s">
        <v>77</v>
      </c>
      <c r="K210" s="62" t="s">
        <v>4574</v>
      </c>
      <c r="L210" s="62" t="s">
        <v>5596</v>
      </c>
      <c r="M210" s="62" t="s">
        <v>4698</v>
      </c>
      <c r="N210" s="110" t="s">
        <v>4698</v>
      </c>
      <c r="O210" s="62" t="s">
        <v>23</v>
      </c>
      <c r="P210" s="62" t="s">
        <v>4589</v>
      </c>
      <c r="Q210" s="110" t="s">
        <v>4576</v>
      </c>
      <c r="R210" s="126">
        <v>1000000</v>
      </c>
      <c r="S210" s="114">
        <v>73805</v>
      </c>
    </row>
    <row r="211" spans="1:19" ht="24.95" customHeight="1" x14ac:dyDescent="0.25">
      <c r="A211" s="122">
        <v>2016.0235</v>
      </c>
      <c r="B211" s="62" t="s">
        <v>4657</v>
      </c>
      <c r="C211" s="62">
        <v>16.05</v>
      </c>
      <c r="D211" s="62">
        <v>16.03</v>
      </c>
      <c r="E211" s="62">
        <v>16.05</v>
      </c>
      <c r="F211" s="17" t="s">
        <v>5597</v>
      </c>
      <c r="G211" s="110" t="s">
        <v>4722</v>
      </c>
      <c r="H211" s="62" t="s">
        <v>2414</v>
      </c>
      <c r="I211" s="62" t="s">
        <v>76</v>
      </c>
      <c r="J211" s="62" t="s">
        <v>77</v>
      </c>
      <c r="K211" s="62" t="s">
        <v>4580</v>
      </c>
      <c r="L211" s="62"/>
      <c r="M211" s="62" t="s">
        <v>5335</v>
      </c>
      <c r="N211" s="110" t="s">
        <v>5336</v>
      </c>
      <c r="O211" s="62" t="s">
        <v>188</v>
      </c>
      <c r="P211" s="62" t="s">
        <v>4589</v>
      </c>
      <c r="Q211" s="110" t="s">
        <v>4576</v>
      </c>
      <c r="R211" s="126">
        <v>0</v>
      </c>
      <c r="S211" s="114">
        <v>0</v>
      </c>
    </row>
    <row r="212" spans="1:19" ht="24.95" customHeight="1" x14ac:dyDescent="0.25">
      <c r="A212" s="122">
        <v>2016.0365999999999</v>
      </c>
      <c r="B212" s="62" t="s">
        <v>4662</v>
      </c>
      <c r="C212" s="62">
        <v>16.07</v>
      </c>
      <c r="D212" s="62">
        <v>16.04</v>
      </c>
      <c r="E212" s="62">
        <v>16.07</v>
      </c>
      <c r="F212" s="17" t="s">
        <v>5598</v>
      </c>
      <c r="G212" s="110" t="s">
        <v>4727</v>
      </c>
      <c r="H212" s="62" t="s">
        <v>2414</v>
      </c>
      <c r="I212" s="62" t="s">
        <v>76</v>
      </c>
      <c r="J212" s="62" t="s">
        <v>77</v>
      </c>
      <c r="K212" s="130" t="s">
        <v>4580</v>
      </c>
      <c r="L212" s="62"/>
      <c r="M212" s="62" t="s">
        <v>4728</v>
      </c>
      <c r="N212" s="110" t="s">
        <v>4729</v>
      </c>
      <c r="O212" s="62" t="s">
        <v>98</v>
      </c>
      <c r="P212" s="62" t="s">
        <v>4589</v>
      </c>
      <c r="Q212" s="110" t="s">
        <v>4576</v>
      </c>
      <c r="R212" s="126">
        <v>303000</v>
      </c>
      <c r="S212" s="114">
        <v>294000</v>
      </c>
    </row>
    <row r="213" spans="1:19" ht="24.95" customHeight="1" x14ac:dyDescent="0.25">
      <c r="A213" s="122">
        <v>2016.0541000000001</v>
      </c>
      <c r="B213" s="62" t="s">
        <v>4662</v>
      </c>
      <c r="C213" s="62">
        <v>16.07</v>
      </c>
      <c r="D213" s="62">
        <v>16.05</v>
      </c>
      <c r="E213" s="62">
        <v>16.07</v>
      </c>
      <c r="F213" s="169" t="s">
        <v>5599</v>
      </c>
      <c r="G213" s="62" t="s">
        <v>5600</v>
      </c>
      <c r="H213" s="62" t="s">
        <v>2414</v>
      </c>
      <c r="I213" s="62" t="s">
        <v>76</v>
      </c>
      <c r="J213" s="62" t="s">
        <v>77</v>
      </c>
      <c r="K213" s="130" t="s">
        <v>4580</v>
      </c>
      <c r="L213" s="62"/>
      <c r="M213" s="62" t="s">
        <v>4037</v>
      </c>
      <c r="N213" s="62" t="s">
        <v>4037</v>
      </c>
      <c r="O213" s="62" t="s">
        <v>23</v>
      </c>
      <c r="P213" s="62" t="s">
        <v>4589</v>
      </c>
      <c r="Q213" s="62" t="s">
        <v>4576</v>
      </c>
      <c r="R213" s="174">
        <v>300000</v>
      </c>
      <c r="S213" s="175">
        <v>300000</v>
      </c>
    </row>
    <row r="214" spans="1:19" ht="24.95" customHeight="1" x14ac:dyDescent="0.25">
      <c r="A214" s="122">
        <v>2016.0507</v>
      </c>
      <c r="B214" s="62" t="s">
        <v>4662</v>
      </c>
      <c r="C214" s="62">
        <v>16.07</v>
      </c>
      <c r="D214" s="62">
        <v>16.05</v>
      </c>
      <c r="E214" s="62"/>
      <c r="F214" s="17" t="s">
        <v>4713</v>
      </c>
      <c r="G214" s="110" t="s">
        <v>4714</v>
      </c>
      <c r="H214" s="62" t="s">
        <v>2414</v>
      </c>
      <c r="I214" s="62" t="s">
        <v>76</v>
      </c>
      <c r="J214" s="62" t="s">
        <v>77</v>
      </c>
      <c r="K214" s="62" t="s">
        <v>4580</v>
      </c>
      <c r="L214" s="62"/>
      <c r="M214" s="62" t="s">
        <v>4704</v>
      </c>
      <c r="N214" s="110" t="s">
        <v>4715</v>
      </c>
      <c r="O214" s="62" t="s">
        <v>23</v>
      </c>
      <c r="P214" s="62" t="s">
        <v>261</v>
      </c>
      <c r="Q214" s="110" t="s">
        <v>4576</v>
      </c>
      <c r="R214" s="126">
        <v>4200</v>
      </c>
      <c r="S214" s="127">
        <v>4200</v>
      </c>
    </row>
    <row r="215" spans="1:19" ht="24.95" customHeight="1" x14ac:dyDescent="0.25">
      <c r="A215" s="122">
        <v>2016.1210000000001</v>
      </c>
      <c r="B215" s="58" t="s">
        <v>4599</v>
      </c>
      <c r="C215" s="67">
        <v>16.11</v>
      </c>
      <c r="D215" s="67">
        <v>16.11</v>
      </c>
      <c r="E215" s="67">
        <v>16.11</v>
      </c>
      <c r="F215" s="17" t="s">
        <v>5601</v>
      </c>
      <c r="G215" s="110" t="s">
        <v>2467</v>
      </c>
      <c r="H215" s="58" t="s">
        <v>2414</v>
      </c>
      <c r="I215" s="58" t="s">
        <v>76</v>
      </c>
      <c r="J215" s="58" t="s">
        <v>77</v>
      </c>
      <c r="K215" s="58" t="s">
        <v>4580</v>
      </c>
      <c r="L215" s="58"/>
      <c r="M215" s="58" t="s">
        <v>4655</v>
      </c>
      <c r="N215" s="58" t="s">
        <v>4655</v>
      </c>
      <c r="O215" s="58" t="s">
        <v>26</v>
      </c>
      <c r="P215" s="58" t="s">
        <v>4589</v>
      </c>
      <c r="Q215" s="58" t="s">
        <v>4576</v>
      </c>
      <c r="R215" s="126">
        <v>13733</v>
      </c>
      <c r="S215" s="127">
        <v>13733</v>
      </c>
    </row>
    <row r="216" spans="1:19" ht="24.95" customHeight="1" x14ac:dyDescent="0.25">
      <c r="A216" s="122">
        <v>2014.1152999999999</v>
      </c>
      <c r="B216" s="130" t="s">
        <v>4657</v>
      </c>
      <c r="C216" s="62">
        <v>16.059999999999999</v>
      </c>
      <c r="D216" s="136" t="s">
        <v>5602</v>
      </c>
      <c r="E216" s="62">
        <v>16.059999999999999</v>
      </c>
      <c r="F216" s="17" t="s">
        <v>5603</v>
      </c>
      <c r="G216" s="110" t="s">
        <v>2423</v>
      </c>
      <c r="H216" s="130" t="s">
        <v>2414</v>
      </c>
      <c r="I216" s="130" t="s">
        <v>76</v>
      </c>
      <c r="J216" s="130" t="s">
        <v>77</v>
      </c>
      <c r="K216" s="130" t="s">
        <v>4580</v>
      </c>
      <c r="L216" s="130"/>
      <c r="M216" s="171" t="s">
        <v>4037</v>
      </c>
      <c r="N216" s="110" t="s">
        <v>4656</v>
      </c>
      <c r="O216" s="171" t="s">
        <v>23</v>
      </c>
      <c r="P216" s="171" t="s">
        <v>4589</v>
      </c>
      <c r="Q216" s="171" t="s">
        <v>4576</v>
      </c>
      <c r="R216" s="126">
        <v>275893</v>
      </c>
      <c r="S216" s="114">
        <v>113159</v>
      </c>
    </row>
    <row r="217" spans="1:19" ht="24.95" customHeight="1" x14ac:dyDescent="0.25">
      <c r="A217" s="122">
        <v>2014.1152999999999</v>
      </c>
      <c r="B217" s="130" t="s">
        <v>4657</v>
      </c>
      <c r="C217" s="62">
        <v>16.059999999999999</v>
      </c>
      <c r="D217" s="136" t="s">
        <v>5604</v>
      </c>
      <c r="E217" s="62">
        <v>16.059999999999999</v>
      </c>
      <c r="F217" s="17" t="s">
        <v>5605</v>
      </c>
      <c r="G217" s="110" t="s">
        <v>2423</v>
      </c>
      <c r="H217" s="130" t="s">
        <v>2414</v>
      </c>
      <c r="I217" s="130" t="s">
        <v>76</v>
      </c>
      <c r="J217" s="130" t="s">
        <v>77</v>
      </c>
      <c r="K217" s="130" t="s">
        <v>4580</v>
      </c>
      <c r="L217" s="130"/>
      <c r="M217" s="171" t="s">
        <v>4037</v>
      </c>
      <c r="N217" s="110" t="s">
        <v>4656</v>
      </c>
      <c r="O217" s="171" t="s">
        <v>26</v>
      </c>
      <c r="P217" s="171" t="s">
        <v>4589</v>
      </c>
      <c r="Q217" s="171" t="s">
        <v>4576</v>
      </c>
      <c r="R217" s="126">
        <v>333592</v>
      </c>
      <c r="S217" s="114">
        <v>358</v>
      </c>
    </row>
    <row r="218" spans="1:19" ht="24.95" customHeight="1" x14ac:dyDescent="0.25">
      <c r="A218" s="122">
        <v>2014.1152999999999</v>
      </c>
      <c r="B218" s="130" t="s">
        <v>4657</v>
      </c>
      <c r="C218" s="62">
        <v>16.059999999999999</v>
      </c>
      <c r="D218" s="136" t="s">
        <v>5606</v>
      </c>
      <c r="E218" s="62">
        <v>16.059999999999999</v>
      </c>
      <c r="F218" s="17" t="s">
        <v>5607</v>
      </c>
      <c r="G218" s="110" t="s">
        <v>2423</v>
      </c>
      <c r="H218" s="130" t="s">
        <v>2414</v>
      </c>
      <c r="I218" s="130" t="s">
        <v>76</v>
      </c>
      <c r="J218" s="130" t="s">
        <v>77</v>
      </c>
      <c r="K218" s="130" t="s">
        <v>4580</v>
      </c>
      <c r="L218" s="130"/>
      <c r="M218" s="171" t="s">
        <v>4037</v>
      </c>
      <c r="N218" s="110" t="s">
        <v>4656</v>
      </c>
      <c r="O218" s="171" t="s">
        <v>23</v>
      </c>
      <c r="P218" s="171" t="s">
        <v>4589</v>
      </c>
      <c r="Q218" s="171" t="s">
        <v>4576</v>
      </c>
      <c r="R218" s="126">
        <v>11985</v>
      </c>
      <c r="S218" s="114">
        <v>11985</v>
      </c>
    </row>
    <row r="219" spans="1:19" ht="24.95" customHeight="1" x14ac:dyDescent="0.25">
      <c r="A219" s="122">
        <v>2014.1152999999999</v>
      </c>
      <c r="B219" s="130" t="s">
        <v>4657</v>
      </c>
      <c r="C219" s="62">
        <v>16.059999999999999</v>
      </c>
      <c r="D219" s="136" t="s">
        <v>5608</v>
      </c>
      <c r="E219" s="62">
        <v>16.059999999999999</v>
      </c>
      <c r="F219" s="17" t="s">
        <v>5609</v>
      </c>
      <c r="G219" s="110" t="s">
        <v>2423</v>
      </c>
      <c r="H219" s="130" t="s">
        <v>2414</v>
      </c>
      <c r="I219" s="130" t="s">
        <v>76</v>
      </c>
      <c r="J219" s="130" t="s">
        <v>77</v>
      </c>
      <c r="K219" s="130" t="s">
        <v>4580</v>
      </c>
      <c r="L219" s="130"/>
      <c r="M219" s="171" t="s">
        <v>4037</v>
      </c>
      <c r="N219" s="110" t="s">
        <v>4656</v>
      </c>
      <c r="O219" s="171" t="s">
        <v>23</v>
      </c>
      <c r="P219" s="171" t="s">
        <v>4589</v>
      </c>
      <c r="Q219" s="171" t="s">
        <v>4576</v>
      </c>
      <c r="R219" s="126">
        <v>0</v>
      </c>
      <c r="S219" s="114">
        <v>0</v>
      </c>
    </row>
    <row r="220" spans="1:19" ht="24.95" customHeight="1" x14ac:dyDescent="0.25">
      <c r="A220" s="122">
        <v>2014.1152999999999</v>
      </c>
      <c r="B220" s="130" t="s">
        <v>4657</v>
      </c>
      <c r="C220" s="62">
        <v>16.059999999999999</v>
      </c>
      <c r="D220" s="136" t="s">
        <v>5610</v>
      </c>
      <c r="E220" s="62">
        <v>16.059999999999999</v>
      </c>
      <c r="F220" s="17" t="s">
        <v>5611</v>
      </c>
      <c r="G220" s="110" t="s">
        <v>2423</v>
      </c>
      <c r="H220" s="130" t="s">
        <v>2414</v>
      </c>
      <c r="I220" s="130" t="s">
        <v>76</v>
      </c>
      <c r="J220" s="130" t="s">
        <v>77</v>
      </c>
      <c r="K220" s="130" t="s">
        <v>4580</v>
      </c>
      <c r="L220" s="130"/>
      <c r="M220" s="171" t="s">
        <v>4037</v>
      </c>
      <c r="N220" s="110" t="s">
        <v>4656</v>
      </c>
      <c r="O220" s="171" t="s">
        <v>23</v>
      </c>
      <c r="P220" s="171" t="s">
        <v>4589</v>
      </c>
      <c r="Q220" s="171" t="s">
        <v>4576</v>
      </c>
      <c r="R220" s="126">
        <v>6215</v>
      </c>
      <c r="S220" s="114">
        <v>71</v>
      </c>
    </row>
    <row r="221" spans="1:19" ht="24.95" customHeight="1" x14ac:dyDescent="0.25">
      <c r="A221" s="122">
        <v>2014.1152999999999</v>
      </c>
      <c r="B221" s="130" t="s">
        <v>4657</v>
      </c>
      <c r="C221" s="62">
        <v>16.059999999999999</v>
      </c>
      <c r="D221" s="136" t="s">
        <v>5612</v>
      </c>
      <c r="E221" s="62">
        <v>16.059999999999999</v>
      </c>
      <c r="F221" s="17" t="s">
        <v>5613</v>
      </c>
      <c r="G221" s="110" t="s">
        <v>2423</v>
      </c>
      <c r="H221" s="130" t="s">
        <v>2414</v>
      </c>
      <c r="I221" s="130" t="s">
        <v>76</v>
      </c>
      <c r="J221" s="130" t="s">
        <v>77</v>
      </c>
      <c r="K221" s="130" t="s">
        <v>4580</v>
      </c>
      <c r="L221" s="130"/>
      <c r="M221" s="171" t="s">
        <v>4037</v>
      </c>
      <c r="N221" s="110" t="s">
        <v>4656</v>
      </c>
      <c r="O221" s="171" t="s">
        <v>23</v>
      </c>
      <c r="P221" s="171" t="s">
        <v>4589</v>
      </c>
      <c r="Q221" s="171" t="s">
        <v>4576</v>
      </c>
      <c r="R221" s="126">
        <v>0</v>
      </c>
      <c r="S221" s="114">
        <v>0</v>
      </c>
    </row>
    <row r="222" spans="1:19" ht="24.95" customHeight="1" x14ac:dyDescent="0.25">
      <c r="A222" s="122">
        <v>2014.1152999999999</v>
      </c>
      <c r="B222" s="130" t="s">
        <v>4657</v>
      </c>
      <c r="C222" s="62">
        <v>16.059999999999999</v>
      </c>
      <c r="D222" s="136" t="s">
        <v>5614</v>
      </c>
      <c r="E222" s="62">
        <v>16.059999999999999</v>
      </c>
      <c r="F222" s="17" t="s">
        <v>5615</v>
      </c>
      <c r="G222" s="110" t="s">
        <v>2423</v>
      </c>
      <c r="H222" s="130" t="s">
        <v>2414</v>
      </c>
      <c r="I222" s="130" t="s">
        <v>76</v>
      </c>
      <c r="J222" s="130" t="s">
        <v>77</v>
      </c>
      <c r="K222" s="130" t="s">
        <v>4580</v>
      </c>
      <c r="L222" s="130"/>
      <c r="M222" s="171" t="s">
        <v>4037</v>
      </c>
      <c r="N222" s="110" t="s">
        <v>4656</v>
      </c>
      <c r="O222" s="171" t="s">
        <v>26</v>
      </c>
      <c r="P222" s="171" t="s">
        <v>4589</v>
      </c>
      <c r="Q222" s="171" t="s">
        <v>4576</v>
      </c>
      <c r="R222" s="166">
        <v>102276</v>
      </c>
      <c r="S222" s="114">
        <v>102276</v>
      </c>
    </row>
    <row r="223" spans="1:19" ht="24.95" customHeight="1" x14ac:dyDescent="0.25">
      <c r="A223" s="122">
        <v>2014.1152999999999</v>
      </c>
      <c r="B223" s="130" t="s">
        <v>4657</v>
      </c>
      <c r="C223" s="62">
        <v>16.059999999999999</v>
      </c>
      <c r="D223" s="136" t="s">
        <v>5614</v>
      </c>
      <c r="E223" s="62">
        <v>16.059999999999999</v>
      </c>
      <c r="F223" s="17" t="s">
        <v>5615</v>
      </c>
      <c r="G223" s="110" t="s">
        <v>2423</v>
      </c>
      <c r="H223" s="130" t="s">
        <v>2414</v>
      </c>
      <c r="I223" s="130" t="s">
        <v>76</v>
      </c>
      <c r="J223" s="130" t="s">
        <v>77</v>
      </c>
      <c r="K223" s="130" t="s">
        <v>4580</v>
      </c>
      <c r="L223" s="130"/>
      <c r="M223" s="171" t="s">
        <v>4037</v>
      </c>
      <c r="N223" s="110" t="s">
        <v>4656</v>
      </c>
      <c r="O223" s="171" t="s">
        <v>23</v>
      </c>
      <c r="P223" s="171" t="s">
        <v>4589</v>
      </c>
      <c r="Q223" s="171" t="s">
        <v>4576</v>
      </c>
      <c r="R223" s="166">
        <v>102276</v>
      </c>
      <c r="S223" s="114">
        <v>102276</v>
      </c>
    </row>
    <row r="224" spans="1:19" ht="24.95" customHeight="1" x14ac:dyDescent="0.25">
      <c r="A224" s="122">
        <v>2014.1152999999999</v>
      </c>
      <c r="B224" s="130" t="s">
        <v>4657</v>
      </c>
      <c r="C224" s="62">
        <v>16.059999999999999</v>
      </c>
      <c r="D224" s="136" t="s">
        <v>5616</v>
      </c>
      <c r="E224" s="62">
        <v>16.059999999999999</v>
      </c>
      <c r="F224" s="17" t="s">
        <v>5617</v>
      </c>
      <c r="G224" s="110" t="s">
        <v>2423</v>
      </c>
      <c r="H224" s="130" t="s">
        <v>2414</v>
      </c>
      <c r="I224" s="130" t="s">
        <v>76</v>
      </c>
      <c r="J224" s="130" t="s">
        <v>77</v>
      </c>
      <c r="K224" s="130" t="s">
        <v>4580</v>
      </c>
      <c r="L224" s="130"/>
      <c r="M224" s="171" t="s">
        <v>4037</v>
      </c>
      <c r="N224" s="110" t="s">
        <v>4656</v>
      </c>
      <c r="O224" s="171" t="s">
        <v>26</v>
      </c>
      <c r="P224" s="171" t="s">
        <v>4589</v>
      </c>
      <c r="Q224" s="171" t="s">
        <v>4576</v>
      </c>
      <c r="R224" s="166">
        <v>81713</v>
      </c>
      <c r="S224" s="114">
        <v>358</v>
      </c>
    </row>
    <row r="225" spans="1:19" ht="24.95" customHeight="1" x14ac:dyDescent="0.25">
      <c r="A225" s="122">
        <v>2014.1152999999999</v>
      </c>
      <c r="B225" s="130" t="s">
        <v>4599</v>
      </c>
      <c r="C225" s="62">
        <v>16.100000000000001</v>
      </c>
      <c r="D225" s="136" t="s">
        <v>5618</v>
      </c>
      <c r="E225" s="62">
        <v>16.100000000000001</v>
      </c>
      <c r="F225" s="17" t="s">
        <v>5619</v>
      </c>
      <c r="G225" s="110" t="s">
        <v>2423</v>
      </c>
      <c r="H225" s="130" t="s">
        <v>2414</v>
      </c>
      <c r="I225" s="130" t="s">
        <v>76</v>
      </c>
      <c r="J225" s="130" t="s">
        <v>77</v>
      </c>
      <c r="K225" s="130" t="s">
        <v>4580</v>
      </c>
      <c r="L225" s="130"/>
      <c r="M225" s="171" t="s">
        <v>4037</v>
      </c>
      <c r="N225" s="110" t="s">
        <v>4656</v>
      </c>
      <c r="O225" s="171" t="s">
        <v>52</v>
      </c>
      <c r="P225" s="171" t="s">
        <v>4589</v>
      </c>
      <c r="Q225" s="171" t="s">
        <v>4576</v>
      </c>
      <c r="R225" s="126">
        <v>295181</v>
      </c>
      <c r="S225" s="114">
        <v>165415</v>
      </c>
    </row>
    <row r="226" spans="1:19" ht="24.95" customHeight="1" x14ac:dyDescent="0.25">
      <c r="A226" s="122">
        <v>2016.0237999999999</v>
      </c>
      <c r="B226" s="62" t="s">
        <v>4657</v>
      </c>
      <c r="C226" s="62">
        <v>16.05</v>
      </c>
      <c r="D226" s="62">
        <v>16.03</v>
      </c>
      <c r="E226" s="62">
        <v>16.059999999999999</v>
      </c>
      <c r="F226" s="17" t="s">
        <v>5620</v>
      </c>
      <c r="G226" s="110" t="s">
        <v>4746</v>
      </c>
      <c r="H226" s="62" t="s">
        <v>2673</v>
      </c>
      <c r="I226" s="62" t="s">
        <v>76</v>
      </c>
      <c r="J226" s="62" t="s">
        <v>77</v>
      </c>
      <c r="K226" s="62" t="s">
        <v>4580</v>
      </c>
      <c r="L226" s="62"/>
      <c r="M226" s="62" t="s">
        <v>5621</v>
      </c>
      <c r="N226" s="110" t="s">
        <v>5621</v>
      </c>
      <c r="O226" s="62" t="s">
        <v>52</v>
      </c>
      <c r="P226" s="62" t="s">
        <v>4589</v>
      </c>
      <c r="Q226" s="110" t="s">
        <v>4576</v>
      </c>
      <c r="R226" s="126">
        <v>500000</v>
      </c>
      <c r="S226" s="114">
        <v>346480</v>
      </c>
    </row>
    <row r="227" spans="1:19" ht="24.95" customHeight="1" x14ac:dyDescent="0.25">
      <c r="A227" s="122">
        <v>2015.1438000000301</v>
      </c>
      <c r="B227" s="62" t="s">
        <v>4629</v>
      </c>
      <c r="C227" s="62">
        <v>16.010000000000002</v>
      </c>
      <c r="D227" s="62">
        <v>15.12</v>
      </c>
      <c r="E227" s="62">
        <v>16.010000000000002</v>
      </c>
      <c r="F227" s="169" t="s">
        <v>2718</v>
      </c>
      <c r="G227" s="62" t="s">
        <v>2719</v>
      </c>
      <c r="H227" s="62" t="s">
        <v>2705</v>
      </c>
      <c r="I227" s="62" t="s">
        <v>76</v>
      </c>
      <c r="J227" s="62" t="s">
        <v>77</v>
      </c>
      <c r="K227" s="62" t="s">
        <v>4580</v>
      </c>
      <c r="L227" s="62"/>
      <c r="M227" s="62" t="s">
        <v>4789</v>
      </c>
      <c r="N227" s="62" t="s">
        <v>4790</v>
      </c>
      <c r="O227" s="62" t="s">
        <v>52</v>
      </c>
      <c r="P227" s="62" t="s">
        <v>4589</v>
      </c>
      <c r="Q227" s="62" t="s">
        <v>4576</v>
      </c>
      <c r="R227" s="126">
        <v>25000</v>
      </c>
      <c r="S227" s="114">
        <v>25000</v>
      </c>
    </row>
    <row r="228" spans="1:19" ht="24.95" customHeight="1" x14ac:dyDescent="0.25">
      <c r="A228" s="122">
        <v>2016.0057999999999</v>
      </c>
      <c r="B228" s="62" t="s">
        <v>4629</v>
      </c>
      <c r="C228" s="62">
        <v>16.010000000000002</v>
      </c>
      <c r="D228" s="62">
        <v>16.010000000000002</v>
      </c>
      <c r="E228" s="62"/>
      <c r="F228" s="17" t="s">
        <v>5622</v>
      </c>
      <c r="G228" s="110" t="s">
        <v>4755</v>
      </c>
      <c r="H228" s="62" t="s">
        <v>2705</v>
      </c>
      <c r="I228" s="62" t="s">
        <v>76</v>
      </c>
      <c r="J228" s="62" t="s">
        <v>77</v>
      </c>
      <c r="K228" s="62" t="s">
        <v>4580</v>
      </c>
      <c r="L228" s="62"/>
      <c r="M228" s="62" t="s">
        <v>4837</v>
      </c>
      <c r="N228" s="110" t="s">
        <v>4837</v>
      </c>
      <c r="O228" s="62" t="s">
        <v>26</v>
      </c>
      <c r="P228" s="62" t="s">
        <v>4589</v>
      </c>
      <c r="Q228" s="110" t="s">
        <v>4576</v>
      </c>
      <c r="R228" s="126">
        <v>10000</v>
      </c>
      <c r="S228" s="114">
        <v>10000</v>
      </c>
    </row>
    <row r="229" spans="1:19" ht="24.95" customHeight="1" x14ac:dyDescent="0.25">
      <c r="A229" s="122">
        <v>2016.1001000000001</v>
      </c>
      <c r="B229" s="62" t="s">
        <v>4662</v>
      </c>
      <c r="C229" s="62">
        <v>16.09</v>
      </c>
      <c r="D229" s="62">
        <v>16.09</v>
      </c>
      <c r="E229" s="62">
        <v>16.09</v>
      </c>
      <c r="F229" s="169" t="s">
        <v>5623</v>
      </c>
      <c r="G229" s="62" t="s">
        <v>5624</v>
      </c>
      <c r="H229" s="62" t="s">
        <v>2705</v>
      </c>
      <c r="I229" s="62" t="s">
        <v>76</v>
      </c>
      <c r="J229" s="62" t="s">
        <v>77</v>
      </c>
      <c r="K229" s="62" t="s">
        <v>4580</v>
      </c>
      <c r="L229" s="62"/>
      <c r="M229" s="169" t="s">
        <v>4660</v>
      </c>
      <c r="N229" s="169" t="s">
        <v>4660</v>
      </c>
      <c r="O229" s="172" t="s">
        <v>188</v>
      </c>
      <c r="P229" s="58" t="s">
        <v>4589</v>
      </c>
      <c r="Q229" s="58" t="s">
        <v>4576</v>
      </c>
      <c r="R229" s="126">
        <v>5700</v>
      </c>
      <c r="S229" s="127">
        <v>5700</v>
      </c>
    </row>
    <row r="230" spans="1:19" ht="24.95" customHeight="1" x14ac:dyDescent="0.25">
      <c r="A230" s="122">
        <v>2016.0219999999999</v>
      </c>
      <c r="B230" s="62" t="s">
        <v>4629</v>
      </c>
      <c r="C230" s="62">
        <v>16.03</v>
      </c>
      <c r="D230" s="62">
        <v>16.03</v>
      </c>
      <c r="E230" s="62">
        <v>16.03</v>
      </c>
      <c r="F230" s="17" t="s">
        <v>5625</v>
      </c>
      <c r="G230" s="110" t="s">
        <v>5626</v>
      </c>
      <c r="H230" s="62" t="s">
        <v>2722</v>
      </c>
      <c r="I230" s="62" t="s">
        <v>660</v>
      </c>
      <c r="J230" s="62" t="s">
        <v>245</v>
      </c>
      <c r="K230" s="62" t="s">
        <v>4580</v>
      </c>
      <c r="L230" s="62"/>
      <c r="M230" s="62" t="s">
        <v>4701</v>
      </c>
      <c r="N230" s="110" t="s">
        <v>4702</v>
      </c>
      <c r="O230" s="62" t="s">
        <v>23</v>
      </c>
      <c r="P230" s="62" t="s">
        <v>122</v>
      </c>
      <c r="Q230" s="110" t="s">
        <v>4576</v>
      </c>
      <c r="R230" s="126">
        <v>8460</v>
      </c>
      <c r="S230" s="114">
        <v>8460</v>
      </c>
    </row>
    <row r="231" spans="1:19" ht="24.95" customHeight="1" x14ac:dyDescent="0.25">
      <c r="A231" s="122">
        <v>2016.1129000000001</v>
      </c>
      <c r="B231" s="201" t="s">
        <v>4599</v>
      </c>
      <c r="C231" s="202">
        <v>16.100000000000001</v>
      </c>
      <c r="D231" s="67">
        <v>16.100000000000001</v>
      </c>
      <c r="E231" s="67">
        <v>16.11</v>
      </c>
      <c r="F231" s="17" t="s">
        <v>5627</v>
      </c>
      <c r="G231" s="110" t="s">
        <v>5628</v>
      </c>
      <c r="H231" s="58" t="s">
        <v>2722</v>
      </c>
      <c r="I231" s="58" t="s">
        <v>660</v>
      </c>
      <c r="J231" s="58" t="s">
        <v>245</v>
      </c>
      <c r="K231" s="58" t="s">
        <v>4580</v>
      </c>
      <c r="L231" s="58"/>
      <c r="M231" s="58" t="s">
        <v>4886</v>
      </c>
      <c r="N231" s="58" t="s">
        <v>4886</v>
      </c>
      <c r="O231" s="58" t="s">
        <v>26</v>
      </c>
      <c r="P231" s="58" t="s">
        <v>49</v>
      </c>
      <c r="Q231" s="58" t="s">
        <v>4576</v>
      </c>
      <c r="R231" s="126">
        <v>15000</v>
      </c>
      <c r="S231" s="127">
        <v>15000</v>
      </c>
    </row>
    <row r="232" spans="1:19" ht="24.95" customHeight="1" x14ac:dyDescent="0.25">
      <c r="A232" s="122">
        <v>2016.0504000000001</v>
      </c>
      <c r="B232" s="181" t="s">
        <v>4599</v>
      </c>
      <c r="C232" s="181">
        <v>16.12</v>
      </c>
      <c r="D232" s="62">
        <v>16.05</v>
      </c>
      <c r="E232" s="62"/>
      <c r="F232" s="17" t="s">
        <v>4770</v>
      </c>
      <c r="G232" s="110" t="s">
        <v>4771</v>
      </c>
      <c r="H232" s="62" t="s">
        <v>4772</v>
      </c>
      <c r="I232" s="62" t="s">
        <v>76</v>
      </c>
      <c r="J232" s="62" t="s">
        <v>77</v>
      </c>
      <c r="K232" s="62" t="s">
        <v>4574</v>
      </c>
      <c r="L232" s="62" t="s">
        <v>4618</v>
      </c>
      <c r="M232" s="169" t="s">
        <v>4634</v>
      </c>
      <c r="N232" s="17" t="s">
        <v>4773</v>
      </c>
      <c r="O232" s="169" t="s">
        <v>23</v>
      </c>
      <c r="P232" s="62" t="s">
        <v>384</v>
      </c>
      <c r="Q232" s="110" t="s">
        <v>4576</v>
      </c>
      <c r="R232" s="126"/>
      <c r="S232" s="127">
        <v>70000</v>
      </c>
    </row>
    <row r="233" spans="1:19" ht="24.95" customHeight="1" x14ac:dyDescent="0.25">
      <c r="A233" s="122">
        <v>2016.0065999999999</v>
      </c>
      <c r="B233" s="62" t="s">
        <v>4657</v>
      </c>
      <c r="C233" s="62">
        <v>16.059999999999999</v>
      </c>
      <c r="D233" s="62">
        <v>16.02</v>
      </c>
      <c r="E233" s="62">
        <v>16.059999999999999</v>
      </c>
      <c r="F233" s="17" t="s">
        <v>5629</v>
      </c>
      <c r="G233" s="110" t="s">
        <v>5630</v>
      </c>
      <c r="H233" s="62" t="s">
        <v>2764</v>
      </c>
      <c r="I233" s="62" t="s">
        <v>1276</v>
      </c>
      <c r="J233" s="62" t="s">
        <v>128</v>
      </c>
      <c r="K233" s="62" t="s">
        <v>4574</v>
      </c>
      <c r="L233" s="62" t="s">
        <v>5631</v>
      </c>
      <c r="M233" s="110" t="s">
        <v>4728</v>
      </c>
      <c r="N233" s="110" t="s">
        <v>4728</v>
      </c>
      <c r="O233" s="62" t="s">
        <v>52</v>
      </c>
      <c r="P233" s="62" t="s">
        <v>4589</v>
      </c>
      <c r="Q233" s="110" t="s">
        <v>4576</v>
      </c>
      <c r="R233" s="166">
        <v>0</v>
      </c>
      <c r="S233" s="114">
        <v>0</v>
      </c>
    </row>
    <row r="234" spans="1:19" ht="24.95" customHeight="1" x14ac:dyDescent="0.25">
      <c r="A234" s="40">
        <v>2016.0641000000001</v>
      </c>
      <c r="B234" s="181" t="s">
        <v>4662</v>
      </c>
      <c r="C234" s="181">
        <v>16.07</v>
      </c>
      <c r="D234" s="181">
        <v>16.07</v>
      </c>
      <c r="E234" s="181">
        <v>16.100000000000001</v>
      </c>
      <c r="F234" s="203" t="s">
        <v>5632</v>
      </c>
      <c r="G234" s="181" t="s">
        <v>5633</v>
      </c>
      <c r="H234" s="181" t="s">
        <v>2764</v>
      </c>
      <c r="I234" s="181" t="s">
        <v>1276</v>
      </c>
      <c r="J234" s="181" t="s">
        <v>128</v>
      </c>
      <c r="K234" s="181" t="s">
        <v>4580</v>
      </c>
      <c r="L234" s="181"/>
      <c r="M234" s="62" t="s">
        <v>4903</v>
      </c>
      <c r="N234" s="62" t="s">
        <v>4904</v>
      </c>
      <c r="O234" s="181" t="s">
        <v>52</v>
      </c>
      <c r="P234" s="181" t="s">
        <v>49</v>
      </c>
      <c r="Q234" s="58" t="s">
        <v>4576</v>
      </c>
      <c r="R234" s="189">
        <v>199956</v>
      </c>
      <c r="S234" s="204">
        <v>149723</v>
      </c>
    </row>
    <row r="235" spans="1:19" ht="24.95" customHeight="1" x14ac:dyDescent="0.25">
      <c r="A235" s="40">
        <v>2016.0450000000001</v>
      </c>
      <c r="B235" s="181" t="s">
        <v>4657</v>
      </c>
      <c r="C235" s="181">
        <v>16.059999999999999</v>
      </c>
      <c r="D235" s="62">
        <v>16.05</v>
      </c>
      <c r="E235" s="181">
        <v>16.079999999999998</v>
      </c>
      <c r="F235" s="205" t="s">
        <v>5634</v>
      </c>
      <c r="G235" s="205" t="s">
        <v>5635</v>
      </c>
      <c r="H235" s="181" t="s">
        <v>2797</v>
      </c>
      <c r="I235" s="181" t="s">
        <v>76</v>
      </c>
      <c r="J235" s="181" t="s">
        <v>77</v>
      </c>
      <c r="K235" s="181" t="s">
        <v>4580</v>
      </c>
      <c r="L235" s="181"/>
      <c r="M235" s="62" t="s">
        <v>4581</v>
      </c>
      <c r="N235" s="62" t="s">
        <v>4581</v>
      </c>
      <c r="O235" s="181" t="s">
        <v>26</v>
      </c>
      <c r="P235" s="181" t="s">
        <v>384</v>
      </c>
      <c r="Q235" s="110" t="s">
        <v>4576</v>
      </c>
      <c r="R235" s="189">
        <v>49000</v>
      </c>
      <c r="S235" s="204">
        <v>49000</v>
      </c>
    </row>
    <row r="236" spans="1:19" ht="24.95" customHeight="1" x14ac:dyDescent="0.25">
      <c r="A236" s="40">
        <v>2016.0622000000001</v>
      </c>
      <c r="B236" s="181" t="s">
        <v>4599</v>
      </c>
      <c r="C236" s="181">
        <v>16.12</v>
      </c>
      <c r="D236" s="181">
        <v>16.059999999999999</v>
      </c>
      <c r="E236" s="181"/>
      <c r="F236" s="203" t="s">
        <v>4774</v>
      </c>
      <c r="G236" s="181" t="s">
        <v>4775</v>
      </c>
      <c r="H236" s="181" t="s">
        <v>2797</v>
      </c>
      <c r="I236" s="181" t="s">
        <v>76</v>
      </c>
      <c r="J236" s="181" t="s">
        <v>77</v>
      </c>
      <c r="K236" s="181" t="s">
        <v>4580</v>
      </c>
      <c r="L236" s="181"/>
      <c r="M236" s="203" t="s">
        <v>4776</v>
      </c>
      <c r="N236" s="203" t="s">
        <v>4773</v>
      </c>
      <c r="O236" s="203" t="s">
        <v>52</v>
      </c>
      <c r="P236" s="181" t="s">
        <v>384</v>
      </c>
      <c r="Q236" s="58" t="s">
        <v>4576</v>
      </c>
      <c r="R236" s="206">
        <v>45000</v>
      </c>
      <c r="S236" s="204">
        <v>45000</v>
      </c>
    </row>
    <row r="237" spans="1:19" ht="24.95" customHeight="1" x14ac:dyDescent="0.25">
      <c r="A237" s="40">
        <v>2016.0878</v>
      </c>
      <c r="B237" s="181" t="s">
        <v>4599</v>
      </c>
      <c r="C237" s="181">
        <v>16.100000000000001</v>
      </c>
      <c r="D237" s="181">
        <v>16.09</v>
      </c>
      <c r="E237" s="181">
        <v>16.12</v>
      </c>
      <c r="F237" s="205" t="s">
        <v>5636</v>
      </c>
      <c r="G237" s="205" t="s">
        <v>5637</v>
      </c>
      <c r="H237" s="181" t="s">
        <v>2800</v>
      </c>
      <c r="I237" s="181" t="s">
        <v>76</v>
      </c>
      <c r="J237" s="181" t="s">
        <v>77</v>
      </c>
      <c r="K237" s="181" t="s">
        <v>4580</v>
      </c>
      <c r="L237" s="181"/>
      <c r="M237" s="168" t="s">
        <v>4789</v>
      </c>
      <c r="N237" s="168" t="s">
        <v>4789</v>
      </c>
      <c r="O237" s="207" t="s">
        <v>98</v>
      </c>
      <c r="P237" s="201" t="s">
        <v>4589</v>
      </c>
      <c r="Q237" s="208" t="s">
        <v>4576</v>
      </c>
      <c r="R237" s="209">
        <v>170125</v>
      </c>
      <c r="S237" s="204">
        <v>165580</v>
      </c>
    </row>
    <row r="238" spans="1:19" ht="24.95" customHeight="1" x14ac:dyDescent="0.25">
      <c r="A238" s="40">
        <v>2016.1111000000001</v>
      </c>
      <c r="B238" s="201" t="s">
        <v>4599</v>
      </c>
      <c r="C238" s="202">
        <v>16.12</v>
      </c>
      <c r="D238" s="202">
        <v>16.100000000000001</v>
      </c>
      <c r="E238" s="202"/>
      <c r="F238" s="182" t="s">
        <v>5149</v>
      </c>
      <c r="G238" s="183" t="s">
        <v>2816</v>
      </c>
      <c r="H238" s="201" t="s">
        <v>2817</v>
      </c>
      <c r="I238" s="201" t="s">
        <v>261</v>
      </c>
      <c r="J238" s="201" t="s">
        <v>123</v>
      </c>
      <c r="K238" s="201" t="s">
        <v>4574</v>
      </c>
      <c r="L238" s="201" t="s">
        <v>5127</v>
      </c>
      <c r="M238" s="201" t="s">
        <v>5084</v>
      </c>
      <c r="N238" s="201" t="s">
        <v>4607</v>
      </c>
      <c r="O238" s="201" t="s">
        <v>52</v>
      </c>
      <c r="P238" s="201" t="s">
        <v>261</v>
      </c>
      <c r="Q238" s="58" t="s">
        <v>4576</v>
      </c>
      <c r="R238" s="189">
        <v>250000</v>
      </c>
      <c r="S238" s="210">
        <v>50000</v>
      </c>
    </row>
    <row r="239" spans="1:19" ht="24.95" customHeight="1" x14ac:dyDescent="0.25">
      <c r="A239" s="40">
        <v>2016.0056999999999</v>
      </c>
      <c r="B239" s="181" t="s">
        <v>4657</v>
      </c>
      <c r="C239" s="181">
        <v>16.04</v>
      </c>
      <c r="D239" s="181">
        <v>16.010000000000002</v>
      </c>
      <c r="E239" s="181">
        <v>16.05</v>
      </c>
      <c r="F239" s="182" t="s">
        <v>5638</v>
      </c>
      <c r="G239" s="183" t="s">
        <v>5639</v>
      </c>
      <c r="H239" s="181" t="s">
        <v>2823</v>
      </c>
      <c r="I239" s="181" t="s">
        <v>122</v>
      </c>
      <c r="J239" s="181" t="s">
        <v>123</v>
      </c>
      <c r="K239" s="181" t="s">
        <v>4580</v>
      </c>
      <c r="L239" s="181"/>
      <c r="M239" s="181" t="s">
        <v>5041</v>
      </c>
      <c r="N239" s="183" t="s">
        <v>5640</v>
      </c>
      <c r="O239" s="181" t="s">
        <v>23</v>
      </c>
      <c r="P239" s="181" t="s">
        <v>122</v>
      </c>
      <c r="Q239" s="183" t="s">
        <v>4576</v>
      </c>
      <c r="R239" s="189">
        <v>75000</v>
      </c>
      <c r="S239" s="184">
        <v>65000</v>
      </c>
    </row>
    <row r="240" spans="1:19" ht="24.95" customHeight="1" x14ac:dyDescent="0.25">
      <c r="A240" s="40">
        <v>2016.002</v>
      </c>
      <c r="B240" s="181" t="s">
        <v>4629</v>
      </c>
      <c r="C240" s="181">
        <v>16.010000000000002</v>
      </c>
      <c r="D240" s="181">
        <v>16.010000000000002</v>
      </c>
      <c r="E240" s="181"/>
      <c r="F240" s="182" t="s">
        <v>5641</v>
      </c>
      <c r="G240" s="183" t="s">
        <v>5642</v>
      </c>
      <c r="H240" s="181" t="s">
        <v>2823</v>
      </c>
      <c r="I240" s="181" t="s">
        <v>122</v>
      </c>
      <c r="J240" s="181" t="s">
        <v>123</v>
      </c>
      <c r="K240" s="181" t="s">
        <v>4580</v>
      </c>
      <c r="L240" s="181"/>
      <c r="M240" s="181" t="s">
        <v>4701</v>
      </c>
      <c r="N240" s="183" t="s">
        <v>4702</v>
      </c>
      <c r="O240" s="181" t="s">
        <v>26</v>
      </c>
      <c r="P240" s="181" t="s">
        <v>122</v>
      </c>
      <c r="Q240" s="201" t="s">
        <v>4576</v>
      </c>
      <c r="R240" s="189">
        <v>5759</v>
      </c>
      <c r="S240" s="184">
        <v>2159</v>
      </c>
    </row>
    <row r="241" spans="1:19" ht="24.95" customHeight="1" x14ac:dyDescent="0.25">
      <c r="A241" s="40">
        <v>2016.0340000000001</v>
      </c>
      <c r="B241" s="181" t="s">
        <v>4662</v>
      </c>
      <c r="C241" s="181">
        <v>16.07</v>
      </c>
      <c r="D241" s="62">
        <v>16.05</v>
      </c>
      <c r="E241" s="181">
        <v>16.09</v>
      </c>
      <c r="F241" s="182" t="s">
        <v>5643</v>
      </c>
      <c r="G241" s="183" t="s">
        <v>5644</v>
      </c>
      <c r="H241" s="181" t="s">
        <v>2823</v>
      </c>
      <c r="I241" s="181" t="s">
        <v>122</v>
      </c>
      <c r="J241" s="181" t="s">
        <v>123</v>
      </c>
      <c r="K241" s="181" t="s">
        <v>4580</v>
      </c>
      <c r="L241" s="181"/>
      <c r="M241" s="181" t="s">
        <v>4668</v>
      </c>
      <c r="N241" s="181" t="s">
        <v>4668</v>
      </c>
      <c r="O241" s="181" t="s">
        <v>3934</v>
      </c>
      <c r="P241" s="181" t="s">
        <v>122</v>
      </c>
      <c r="Q241" s="183" t="s">
        <v>4576</v>
      </c>
      <c r="R241" s="189">
        <v>125854</v>
      </c>
      <c r="S241" s="184">
        <v>94836</v>
      </c>
    </row>
    <row r="242" spans="1:19" ht="24.95" customHeight="1" x14ac:dyDescent="0.25">
      <c r="A242" s="40">
        <v>2016.0467000000001</v>
      </c>
      <c r="B242" s="181" t="s">
        <v>4657</v>
      </c>
      <c r="C242" s="181">
        <v>16.05</v>
      </c>
      <c r="D242" s="62">
        <v>16.05</v>
      </c>
      <c r="E242" s="181">
        <v>16.059999999999999</v>
      </c>
      <c r="F242" s="205" t="s">
        <v>5645</v>
      </c>
      <c r="G242" s="205" t="s">
        <v>5163</v>
      </c>
      <c r="H242" s="181" t="s">
        <v>2823</v>
      </c>
      <c r="I242" s="181" t="s">
        <v>122</v>
      </c>
      <c r="J242" s="181" t="s">
        <v>123</v>
      </c>
      <c r="K242" s="181" t="s">
        <v>4580</v>
      </c>
      <c r="L242" s="181"/>
      <c r="M242" s="181" t="s">
        <v>5329</v>
      </c>
      <c r="N242" s="205" t="s">
        <v>5156</v>
      </c>
      <c r="O242" s="181" t="s">
        <v>52</v>
      </c>
      <c r="P242" s="181" t="s">
        <v>122</v>
      </c>
      <c r="Q242" s="183" t="s">
        <v>4576</v>
      </c>
      <c r="R242" s="189">
        <v>7500</v>
      </c>
      <c r="S242" s="184">
        <v>7500</v>
      </c>
    </row>
    <row r="243" spans="1:19" ht="24.95" customHeight="1" x14ac:dyDescent="0.25">
      <c r="A243" s="40">
        <v>2016.0289</v>
      </c>
      <c r="B243" s="181" t="s">
        <v>4657</v>
      </c>
      <c r="C243" s="181">
        <v>16.059999999999999</v>
      </c>
      <c r="D243" s="62">
        <v>16.04</v>
      </c>
      <c r="E243" s="181">
        <v>16.079999999999998</v>
      </c>
      <c r="F243" s="182" t="s">
        <v>5646</v>
      </c>
      <c r="G243" s="183" t="s">
        <v>5647</v>
      </c>
      <c r="H243" s="181" t="s">
        <v>2908</v>
      </c>
      <c r="I243" s="181" t="s">
        <v>380</v>
      </c>
      <c r="J243" s="181" t="s">
        <v>51</v>
      </c>
      <c r="K243" s="181" t="s">
        <v>4574</v>
      </c>
      <c r="L243" s="181" t="s">
        <v>5648</v>
      </c>
      <c r="M243" s="181" t="s">
        <v>4903</v>
      </c>
      <c r="N243" s="183" t="s">
        <v>4904</v>
      </c>
      <c r="O243" s="181" t="s">
        <v>52</v>
      </c>
      <c r="P243" s="181" t="s">
        <v>49</v>
      </c>
      <c r="Q243" s="183" t="s">
        <v>4576</v>
      </c>
      <c r="R243" s="192"/>
      <c r="S243" s="184">
        <v>88170</v>
      </c>
    </row>
    <row r="244" spans="1:19" ht="24.95" customHeight="1" x14ac:dyDescent="0.25">
      <c r="A244" s="40">
        <v>2016.0672999999999</v>
      </c>
      <c r="B244" s="181" t="s">
        <v>4662</v>
      </c>
      <c r="C244" s="181">
        <v>16.07</v>
      </c>
      <c r="D244" s="181">
        <v>16.059999999999999</v>
      </c>
      <c r="E244" s="181">
        <v>16.07</v>
      </c>
      <c r="F244" s="203" t="s">
        <v>5649</v>
      </c>
      <c r="G244" s="181" t="s">
        <v>5650</v>
      </c>
      <c r="H244" s="181" t="s">
        <v>2908</v>
      </c>
      <c r="I244" s="181" t="s">
        <v>380</v>
      </c>
      <c r="J244" s="181" t="s">
        <v>51</v>
      </c>
      <c r="K244" s="181" t="s">
        <v>4574</v>
      </c>
      <c r="L244" s="181" t="s">
        <v>5384</v>
      </c>
      <c r="M244" s="181" t="s">
        <v>4886</v>
      </c>
      <c r="N244" s="181" t="s">
        <v>4886</v>
      </c>
      <c r="O244" s="181" t="s">
        <v>188</v>
      </c>
      <c r="P244" s="201" t="s">
        <v>49</v>
      </c>
      <c r="Q244" s="201" t="s">
        <v>4576</v>
      </c>
      <c r="R244" s="189">
        <v>20000</v>
      </c>
      <c r="S244" s="204">
        <v>20000</v>
      </c>
    </row>
    <row r="245" spans="1:19" ht="24.95" customHeight="1" x14ac:dyDescent="0.25">
      <c r="A245" s="40">
        <v>2016.0288</v>
      </c>
      <c r="B245" s="181" t="s">
        <v>4657</v>
      </c>
      <c r="C245" s="181">
        <v>16.059999999999999</v>
      </c>
      <c r="D245" s="62">
        <v>16.04</v>
      </c>
      <c r="E245" s="181">
        <v>16.07</v>
      </c>
      <c r="F245" s="182" t="s">
        <v>5651</v>
      </c>
      <c r="G245" s="183" t="s">
        <v>5652</v>
      </c>
      <c r="H245" s="181" t="s">
        <v>5653</v>
      </c>
      <c r="I245" s="181" t="s">
        <v>244</v>
      </c>
      <c r="J245" s="181" t="s">
        <v>245</v>
      </c>
      <c r="K245" s="181" t="s">
        <v>4580</v>
      </c>
      <c r="L245" s="181"/>
      <c r="M245" s="181" t="s">
        <v>4767</v>
      </c>
      <c r="N245" s="181" t="s">
        <v>4767</v>
      </c>
      <c r="O245" s="181" t="s">
        <v>52</v>
      </c>
      <c r="P245" s="181" t="s">
        <v>261</v>
      </c>
      <c r="Q245" s="183" t="s">
        <v>4576</v>
      </c>
      <c r="R245" s="189">
        <v>120000</v>
      </c>
      <c r="S245" s="184">
        <v>89792</v>
      </c>
    </row>
    <row r="246" spans="1:19" ht="24.95" customHeight="1" x14ac:dyDescent="0.25">
      <c r="A246" s="40">
        <v>2016.0705</v>
      </c>
      <c r="B246" s="181" t="s">
        <v>4662</v>
      </c>
      <c r="C246" s="181">
        <v>16.09</v>
      </c>
      <c r="D246" s="181">
        <v>16.079999999999998</v>
      </c>
      <c r="E246" s="181">
        <v>16.09</v>
      </c>
      <c r="F246" s="203" t="s">
        <v>3161</v>
      </c>
      <c r="G246" s="181" t="s">
        <v>2958</v>
      </c>
      <c r="H246" s="181" t="s">
        <v>2944</v>
      </c>
      <c r="I246" s="181" t="s">
        <v>250</v>
      </c>
      <c r="J246" s="181" t="s">
        <v>161</v>
      </c>
      <c r="K246" s="190" t="s">
        <v>4580</v>
      </c>
      <c r="L246" s="181"/>
      <c r="M246" s="181" t="s">
        <v>5036</v>
      </c>
      <c r="N246" s="181" t="s">
        <v>4606</v>
      </c>
      <c r="O246" s="181" t="s">
        <v>52</v>
      </c>
      <c r="P246" s="201" t="s">
        <v>49</v>
      </c>
      <c r="Q246" s="201" t="s">
        <v>4576</v>
      </c>
      <c r="R246" s="189">
        <v>0</v>
      </c>
      <c r="S246" s="204">
        <v>0</v>
      </c>
    </row>
    <row r="247" spans="1:19" ht="24.95" customHeight="1" x14ac:dyDescent="0.25">
      <c r="A247" s="40">
        <v>2016.0337999999999</v>
      </c>
      <c r="B247" s="181" t="s">
        <v>4657</v>
      </c>
      <c r="C247" s="181">
        <v>16.05</v>
      </c>
      <c r="D247" s="181">
        <v>16.03</v>
      </c>
      <c r="E247" s="181">
        <v>16.05</v>
      </c>
      <c r="F247" s="182" t="s">
        <v>5654</v>
      </c>
      <c r="G247" s="183" t="s">
        <v>5655</v>
      </c>
      <c r="H247" s="181" t="s">
        <v>5656</v>
      </c>
      <c r="I247" s="181" t="s">
        <v>76</v>
      </c>
      <c r="J247" s="181" t="s">
        <v>77</v>
      </c>
      <c r="K247" s="181" t="s">
        <v>4580</v>
      </c>
      <c r="L247" s="181"/>
      <c r="M247" s="181" t="s">
        <v>4581</v>
      </c>
      <c r="N247" s="183" t="s">
        <v>4582</v>
      </c>
      <c r="O247" s="181" t="s">
        <v>26</v>
      </c>
      <c r="P247" s="181" t="s">
        <v>384</v>
      </c>
      <c r="Q247" s="183" t="s">
        <v>4576</v>
      </c>
      <c r="R247" s="192"/>
      <c r="S247" s="184">
        <v>2344</v>
      </c>
    </row>
    <row r="248" spans="1:19" ht="24.95" customHeight="1" x14ac:dyDescent="0.25">
      <c r="A248" s="40">
        <v>2016.1003000000001</v>
      </c>
      <c r="B248" s="181" t="s">
        <v>4599</v>
      </c>
      <c r="C248" s="181">
        <v>16.11</v>
      </c>
      <c r="D248" s="181">
        <v>16.100000000000001</v>
      </c>
      <c r="E248" s="181"/>
      <c r="F248" s="203" t="s">
        <v>1277</v>
      </c>
      <c r="G248" s="181" t="s">
        <v>5093</v>
      </c>
      <c r="H248" s="181" t="s">
        <v>5094</v>
      </c>
      <c r="I248" s="181" t="s">
        <v>5095</v>
      </c>
      <c r="J248" s="181" t="s">
        <v>61</v>
      </c>
      <c r="K248" s="181" t="s">
        <v>4574</v>
      </c>
      <c r="L248" s="181" t="s">
        <v>5096</v>
      </c>
      <c r="M248" s="181" t="s">
        <v>4789</v>
      </c>
      <c r="N248" s="181" t="s">
        <v>4789</v>
      </c>
      <c r="O248" s="207" t="s">
        <v>52</v>
      </c>
      <c r="P248" s="201" t="s">
        <v>4589</v>
      </c>
      <c r="Q248" s="201" t="s">
        <v>4576</v>
      </c>
      <c r="R248" s="189">
        <v>120000</v>
      </c>
      <c r="S248" s="204">
        <v>50000</v>
      </c>
    </row>
    <row r="249" spans="1:19" ht="24.95" customHeight="1" x14ac:dyDescent="0.25">
      <c r="A249" s="40">
        <v>2016.0224000000001</v>
      </c>
      <c r="B249" s="181" t="s">
        <v>4662</v>
      </c>
      <c r="C249" s="181">
        <v>16.079999999999998</v>
      </c>
      <c r="D249" s="181">
        <v>16.04</v>
      </c>
      <c r="E249" s="181"/>
      <c r="F249" s="182" t="s">
        <v>5657</v>
      </c>
      <c r="G249" s="183" t="s">
        <v>5658</v>
      </c>
      <c r="H249" s="181" t="s">
        <v>3002</v>
      </c>
      <c r="I249" s="181" t="s">
        <v>1475</v>
      </c>
      <c r="J249" s="181" t="s">
        <v>245</v>
      </c>
      <c r="K249" s="181" t="s">
        <v>4574</v>
      </c>
      <c r="L249" s="181" t="s">
        <v>5659</v>
      </c>
      <c r="M249" s="181" t="s">
        <v>5135</v>
      </c>
      <c r="N249" s="183" t="s">
        <v>5135</v>
      </c>
      <c r="O249" s="181" t="s">
        <v>23</v>
      </c>
      <c r="P249" s="190" t="s">
        <v>122</v>
      </c>
      <c r="Q249" s="110" t="s">
        <v>4576</v>
      </c>
      <c r="R249" s="189">
        <v>0</v>
      </c>
      <c r="S249" s="184">
        <v>0</v>
      </c>
    </row>
    <row r="250" spans="1:19" ht="24.95" customHeight="1" x14ac:dyDescent="0.25">
      <c r="A250" s="40">
        <v>2015.14970000003</v>
      </c>
      <c r="B250" s="181" t="s">
        <v>138</v>
      </c>
      <c r="C250" s="181">
        <v>15.12</v>
      </c>
      <c r="D250" s="62">
        <v>15.12</v>
      </c>
      <c r="E250" s="181">
        <v>16.010000000000002</v>
      </c>
      <c r="F250" s="203" t="s">
        <v>3014</v>
      </c>
      <c r="G250" s="181" t="s">
        <v>3015</v>
      </c>
      <c r="H250" s="181" t="s">
        <v>3016</v>
      </c>
      <c r="I250" s="181" t="s">
        <v>261</v>
      </c>
      <c r="J250" s="181" t="s">
        <v>123</v>
      </c>
      <c r="K250" s="211" t="s">
        <v>4580</v>
      </c>
      <c r="L250" s="181"/>
      <c r="M250" s="181" t="s">
        <v>4607</v>
      </c>
      <c r="N250" s="181" t="s">
        <v>4607</v>
      </c>
      <c r="O250" s="181" t="s">
        <v>52</v>
      </c>
      <c r="P250" s="181" t="s">
        <v>261</v>
      </c>
      <c r="Q250" s="181" t="s">
        <v>4576</v>
      </c>
      <c r="R250" s="189">
        <v>28205</v>
      </c>
      <c r="S250" s="184">
        <v>28205</v>
      </c>
    </row>
    <row r="251" spans="1:19" ht="24.95" customHeight="1" x14ac:dyDescent="0.25">
      <c r="A251" s="40">
        <v>2016.0571</v>
      </c>
      <c r="B251" s="181" t="s">
        <v>4662</v>
      </c>
      <c r="C251" s="181">
        <v>16.07</v>
      </c>
      <c r="D251" s="62">
        <v>16.059999999999999</v>
      </c>
      <c r="E251" s="181">
        <v>16.11</v>
      </c>
      <c r="F251" s="203" t="s">
        <v>5660</v>
      </c>
      <c r="G251" s="181" t="s">
        <v>5661</v>
      </c>
      <c r="H251" s="181" t="s">
        <v>3022</v>
      </c>
      <c r="I251" s="181" t="s">
        <v>76</v>
      </c>
      <c r="J251" s="181" t="s">
        <v>77</v>
      </c>
      <c r="K251" s="190" t="s">
        <v>4580</v>
      </c>
      <c r="L251" s="181"/>
      <c r="M251" s="181" t="s">
        <v>4789</v>
      </c>
      <c r="N251" s="181" t="s">
        <v>4811</v>
      </c>
      <c r="O251" s="181" t="s">
        <v>23</v>
      </c>
      <c r="P251" s="181" t="s">
        <v>4589</v>
      </c>
      <c r="Q251" s="183" t="s">
        <v>4576</v>
      </c>
      <c r="R251" s="189">
        <v>244834</v>
      </c>
      <c r="S251" s="204">
        <v>163239</v>
      </c>
    </row>
    <row r="252" spans="1:19" ht="24.95" customHeight="1" x14ac:dyDescent="0.25">
      <c r="A252" s="40">
        <v>2016</v>
      </c>
      <c r="B252" s="181" t="s">
        <v>4629</v>
      </c>
      <c r="C252" s="181">
        <v>16.03</v>
      </c>
      <c r="D252" s="181">
        <v>16.03</v>
      </c>
      <c r="E252" s="181">
        <v>16.03</v>
      </c>
      <c r="F252" s="203" t="s">
        <v>5662</v>
      </c>
      <c r="G252" s="181" t="s">
        <v>5663</v>
      </c>
      <c r="H252" s="181" t="s">
        <v>3068</v>
      </c>
      <c r="I252" s="181" t="s">
        <v>198</v>
      </c>
      <c r="J252" s="181" t="s">
        <v>61</v>
      </c>
      <c r="K252" s="181" t="s">
        <v>4580</v>
      </c>
      <c r="L252" s="181"/>
      <c r="M252" s="181" t="s">
        <v>4768</v>
      </c>
      <c r="N252" s="181" t="s">
        <v>4768</v>
      </c>
      <c r="O252" s="181" t="s">
        <v>5179</v>
      </c>
      <c r="P252" s="79" t="s">
        <v>122</v>
      </c>
      <c r="Q252" s="211" t="s">
        <v>4576</v>
      </c>
      <c r="R252" s="212">
        <v>1235</v>
      </c>
      <c r="S252" s="213">
        <v>1235</v>
      </c>
    </row>
    <row r="253" spans="1:19" ht="24.95" customHeight="1" x14ac:dyDescent="0.25">
      <c r="A253" s="40">
        <v>2016.0157999999999</v>
      </c>
      <c r="B253" s="181" t="s">
        <v>4629</v>
      </c>
      <c r="C253" s="181">
        <v>16.02</v>
      </c>
      <c r="D253" s="181">
        <v>16.02</v>
      </c>
      <c r="E253" s="181">
        <v>16.02</v>
      </c>
      <c r="F253" s="182" t="s">
        <v>5664</v>
      </c>
      <c r="G253" s="183" t="s">
        <v>5665</v>
      </c>
      <c r="H253" s="181" t="s">
        <v>3093</v>
      </c>
      <c r="I253" s="181" t="s">
        <v>192</v>
      </c>
      <c r="J253" s="181" t="s">
        <v>51</v>
      </c>
      <c r="K253" s="181" t="s">
        <v>4580</v>
      </c>
      <c r="L253" s="62"/>
      <c r="M253" s="181" t="s">
        <v>5020</v>
      </c>
      <c r="N253" s="181" t="s">
        <v>4978</v>
      </c>
      <c r="O253" s="181" t="s">
        <v>26</v>
      </c>
      <c r="P253" s="181" t="s">
        <v>2996</v>
      </c>
      <c r="Q253" s="110" t="s">
        <v>4576</v>
      </c>
      <c r="R253" s="189">
        <v>7950</v>
      </c>
      <c r="S253" s="184">
        <v>7950</v>
      </c>
    </row>
    <row r="254" spans="1:19" ht="24.95" customHeight="1" x14ac:dyDescent="0.25">
      <c r="A254" s="40">
        <v>2016.0988</v>
      </c>
      <c r="B254" s="181" t="s">
        <v>4599</v>
      </c>
      <c r="C254" s="181">
        <v>16.100000000000001</v>
      </c>
      <c r="D254" s="181">
        <v>16.09</v>
      </c>
      <c r="E254" s="181"/>
      <c r="F254" s="203" t="s">
        <v>5205</v>
      </c>
      <c r="G254" s="181" t="s">
        <v>5206</v>
      </c>
      <c r="H254" s="181" t="s">
        <v>5207</v>
      </c>
      <c r="I254" s="181" t="s">
        <v>1268</v>
      </c>
      <c r="J254" s="181" t="s">
        <v>220</v>
      </c>
      <c r="K254" s="181" t="s">
        <v>4574</v>
      </c>
      <c r="L254" s="181" t="s">
        <v>4866</v>
      </c>
      <c r="M254" s="203" t="s">
        <v>4964</v>
      </c>
      <c r="N254" s="203" t="s">
        <v>4964</v>
      </c>
      <c r="O254" s="207" t="s">
        <v>26</v>
      </c>
      <c r="P254" s="201" t="s">
        <v>49</v>
      </c>
      <c r="Q254" s="58" t="s">
        <v>4576</v>
      </c>
      <c r="R254" s="189">
        <v>1000000</v>
      </c>
      <c r="S254" s="204">
        <v>150000</v>
      </c>
    </row>
    <row r="255" spans="1:19" ht="24.95" customHeight="1" x14ac:dyDescent="0.25">
      <c r="A255" s="40">
        <v>2016.0193999999999</v>
      </c>
      <c r="B255" s="181" t="s">
        <v>4629</v>
      </c>
      <c r="C255" s="181">
        <v>16.02</v>
      </c>
      <c r="D255" s="181">
        <v>16.02</v>
      </c>
      <c r="E255" s="181">
        <v>16.02</v>
      </c>
      <c r="F255" s="182" t="s">
        <v>5666</v>
      </c>
      <c r="G255" s="183" t="s">
        <v>5667</v>
      </c>
      <c r="H255" s="181" t="s">
        <v>5668</v>
      </c>
      <c r="I255" s="181" t="s">
        <v>76</v>
      </c>
      <c r="J255" s="181" t="s">
        <v>77</v>
      </c>
      <c r="K255" s="181" t="s">
        <v>4580</v>
      </c>
      <c r="L255" s="181"/>
      <c r="M255" s="181" t="s">
        <v>4837</v>
      </c>
      <c r="N255" s="183" t="s">
        <v>4656</v>
      </c>
      <c r="O255" s="181" t="s">
        <v>26</v>
      </c>
      <c r="P255" s="181" t="s">
        <v>4589</v>
      </c>
      <c r="Q255" s="201" t="s">
        <v>4576</v>
      </c>
      <c r="R255" s="189">
        <v>5515</v>
      </c>
      <c r="S255" s="184">
        <v>5515</v>
      </c>
    </row>
    <row r="256" spans="1:19" ht="24.95" customHeight="1" x14ac:dyDescent="0.25">
      <c r="A256" s="40">
        <v>2016.0717999999999</v>
      </c>
      <c r="B256" s="181" t="s">
        <v>4662</v>
      </c>
      <c r="C256" s="181">
        <v>16.09</v>
      </c>
      <c r="D256" s="181">
        <v>16.079999999999998</v>
      </c>
      <c r="E256" s="181">
        <v>16.11</v>
      </c>
      <c r="F256" s="203" t="s">
        <v>5669</v>
      </c>
      <c r="G256" s="181" t="s">
        <v>3156</v>
      </c>
      <c r="H256" s="181" t="s">
        <v>3123</v>
      </c>
      <c r="I256" s="181" t="s">
        <v>76</v>
      </c>
      <c r="J256" s="181" t="s">
        <v>77</v>
      </c>
      <c r="K256" s="181" t="s">
        <v>4574</v>
      </c>
      <c r="L256" s="181" t="s">
        <v>4866</v>
      </c>
      <c r="M256" s="203" t="s">
        <v>4626</v>
      </c>
      <c r="N256" s="203" t="s">
        <v>4626</v>
      </c>
      <c r="O256" s="203" t="s">
        <v>23</v>
      </c>
      <c r="P256" s="201" t="s">
        <v>4589</v>
      </c>
      <c r="Q256" s="201" t="s">
        <v>4576</v>
      </c>
      <c r="R256" s="189">
        <v>1000000</v>
      </c>
      <c r="S256" s="204">
        <v>49000</v>
      </c>
    </row>
    <row r="257" spans="1:19" ht="24.95" customHeight="1" x14ac:dyDescent="0.25">
      <c r="A257" s="40">
        <v>2016.0823</v>
      </c>
      <c r="B257" s="181" t="s">
        <v>4662</v>
      </c>
      <c r="C257" s="181">
        <v>16.079999999999998</v>
      </c>
      <c r="D257" s="181">
        <v>16.079999999999998</v>
      </c>
      <c r="E257" s="181">
        <v>16.079999999999998</v>
      </c>
      <c r="F257" s="203" t="s">
        <v>4797</v>
      </c>
      <c r="G257" s="181" t="s">
        <v>2396</v>
      </c>
      <c r="H257" s="181" t="s">
        <v>3123</v>
      </c>
      <c r="I257" s="181" t="s">
        <v>76</v>
      </c>
      <c r="J257" s="181" t="s">
        <v>77</v>
      </c>
      <c r="K257" s="190" t="s">
        <v>4580</v>
      </c>
      <c r="L257" s="181"/>
      <c r="M257" s="181" t="s">
        <v>4615</v>
      </c>
      <c r="N257" s="181" t="s">
        <v>4615</v>
      </c>
      <c r="O257" s="181" t="s">
        <v>52</v>
      </c>
      <c r="P257" s="201" t="s">
        <v>4589</v>
      </c>
      <c r="Q257" s="201" t="s">
        <v>4576</v>
      </c>
      <c r="R257" s="189">
        <v>30000</v>
      </c>
      <c r="S257" s="204">
        <v>30000</v>
      </c>
    </row>
    <row r="258" spans="1:19" ht="24.95" customHeight="1" x14ac:dyDescent="0.25">
      <c r="A258" s="40">
        <v>2014.1142</v>
      </c>
      <c r="B258" s="190" t="s">
        <v>4629</v>
      </c>
      <c r="C258" s="181">
        <v>16.010000000000002</v>
      </c>
      <c r="D258" s="136">
        <v>15.05</v>
      </c>
      <c r="E258" s="181">
        <v>16.079999999999998</v>
      </c>
      <c r="F258" s="182" t="s">
        <v>5670</v>
      </c>
      <c r="G258" s="183" t="s">
        <v>5163</v>
      </c>
      <c r="H258" s="190" t="s">
        <v>3174</v>
      </c>
      <c r="I258" s="190" t="s">
        <v>122</v>
      </c>
      <c r="J258" s="190" t="s">
        <v>123</v>
      </c>
      <c r="K258" s="190" t="s">
        <v>4580</v>
      </c>
      <c r="L258" s="190"/>
      <c r="M258" s="190" t="s">
        <v>5135</v>
      </c>
      <c r="N258" s="183" t="s">
        <v>5135</v>
      </c>
      <c r="O258" s="211" t="s">
        <v>52</v>
      </c>
      <c r="P258" s="211" t="s">
        <v>122</v>
      </c>
      <c r="Q258" s="211" t="s">
        <v>4576</v>
      </c>
      <c r="R258" s="189">
        <v>0</v>
      </c>
      <c r="S258" s="184">
        <v>0</v>
      </c>
    </row>
    <row r="259" spans="1:19" ht="24.95" customHeight="1" x14ac:dyDescent="0.25">
      <c r="A259" s="40">
        <v>2016.046</v>
      </c>
      <c r="B259" s="181" t="s">
        <v>4657</v>
      </c>
      <c r="C259" s="181">
        <v>16.05</v>
      </c>
      <c r="D259" s="181">
        <v>16.05</v>
      </c>
      <c r="E259" s="181">
        <v>16.100000000000001</v>
      </c>
      <c r="F259" s="205" t="s">
        <v>5671</v>
      </c>
      <c r="G259" s="205" t="s">
        <v>5163</v>
      </c>
      <c r="H259" s="181" t="s">
        <v>3174</v>
      </c>
      <c r="I259" s="181" t="s">
        <v>122</v>
      </c>
      <c r="J259" s="181" t="s">
        <v>123</v>
      </c>
      <c r="K259" s="181" t="s">
        <v>4580</v>
      </c>
      <c r="L259" s="181"/>
      <c r="M259" s="181" t="s">
        <v>4768</v>
      </c>
      <c r="N259" s="205" t="s">
        <v>5329</v>
      </c>
      <c r="O259" s="181" t="s">
        <v>52</v>
      </c>
      <c r="P259" s="181" t="s">
        <v>122</v>
      </c>
      <c r="Q259" s="183" t="s">
        <v>4576</v>
      </c>
      <c r="R259" s="189">
        <v>114700</v>
      </c>
      <c r="S259" s="184">
        <v>93899</v>
      </c>
    </row>
    <row r="260" spans="1:19" ht="24.95" customHeight="1" x14ac:dyDescent="0.25">
      <c r="A260" s="40">
        <v>2016.0572</v>
      </c>
      <c r="B260" s="181" t="s">
        <v>4662</v>
      </c>
      <c r="C260" s="181">
        <v>16.07</v>
      </c>
      <c r="D260" s="181">
        <v>16.059999999999999</v>
      </c>
      <c r="E260" s="181">
        <v>16.09</v>
      </c>
      <c r="F260" s="203" t="s">
        <v>5672</v>
      </c>
      <c r="G260" s="181" t="s">
        <v>4801</v>
      </c>
      <c r="H260" s="181" t="s">
        <v>3199</v>
      </c>
      <c r="I260" s="181" t="s">
        <v>76</v>
      </c>
      <c r="J260" s="181" t="s">
        <v>77</v>
      </c>
      <c r="K260" s="181" t="s">
        <v>4574</v>
      </c>
      <c r="L260" s="181" t="s">
        <v>5404</v>
      </c>
      <c r="M260" s="181" t="s">
        <v>4802</v>
      </c>
      <c r="N260" s="181" t="s">
        <v>4802</v>
      </c>
      <c r="O260" s="181" t="s">
        <v>23</v>
      </c>
      <c r="P260" s="181" t="s">
        <v>4589</v>
      </c>
      <c r="Q260" s="183" t="s">
        <v>4576</v>
      </c>
      <c r="R260" s="189">
        <v>399985</v>
      </c>
      <c r="S260" s="204">
        <v>66285</v>
      </c>
    </row>
    <row r="261" spans="1:19" ht="24.95" customHeight="1" x14ac:dyDescent="0.25">
      <c r="A261" s="40">
        <v>2016.0626999999999</v>
      </c>
      <c r="B261" s="181" t="s">
        <v>4657</v>
      </c>
      <c r="C261" s="181">
        <v>16.059999999999999</v>
      </c>
      <c r="D261" s="181">
        <v>16.059999999999999</v>
      </c>
      <c r="E261" s="181">
        <v>16.059999999999999</v>
      </c>
      <c r="F261" s="203" t="s">
        <v>5673</v>
      </c>
      <c r="G261" s="181" t="s">
        <v>5674</v>
      </c>
      <c r="H261" s="181" t="s">
        <v>3202</v>
      </c>
      <c r="I261" s="181" t="s">
        <v>660</v>
      </c>
      <c r="J261" s="181" t="s">
        <v>245</v>
      </c>
      <c r="K261" s="181" t="s">
        <v>4580</v>
      </c>
      <c r="L261" s="181"/>
      <c r="M261" s="181" t="s">
        <v>4701</v>
      </c>
      <c r="N261" s="181" t="s">
        <v>4702</v>
      </c>
      <c r="O261" s="181" t="s">
        <v>26</v>
      </c>
      <c r="P261" s="181" t="s">
        <v>122</v>
      </c>
      <c r="Q261" s="201" t="s">
        <v>4576</v>
      </c>
      <c r="R261" s="189">
        <v>8000</v>
      </c>
      <c r="S261" s="184">
        <v>8000</v>
      </c>
    </row>
    <row r="262" spans="1:19" ht="24.95" customHeight="1" x14ac:dyDescent="0.25">
      <c r="A262" s="40">
        <v>2016.0625</v>
      </c>
      <c r="B262" s="181" t="s">
        <v>4657</v>
      </c>
      <c r="C262" s="181">
        <v>16.059999999999999</v>
      </c>
      <c r="D262" s="181">
        <v>16.059999999999999</v>
      </c>
      <c r="E262" s="181">
        <v>16.07</v>
      </c>
      <c r="F262" s="203" t="s">
        <v>2990</v>
      </c>
      <c r="G262" s="181" t="s">
        <v>3244</v>
      </c>
      <c r="H262" s="181" t="s">
        <v>3240</v>
      </c>
      <c r="I262" s="181" t="s">
        <v>76</v>
      </c>
      <c r="J262" s="181" t="s">
        <v>77</v>
      </c>
      <c r="K262" s="181" t="s">
        <v>4580</v>
      </c>
      <c r="L262" s="181"/>
      <c r="M262" s="181" t="s">
        <v>4728</v>
      </c>
      <c r="N262" s="181" t="s">
        <v>4729</v>
      </c>
      <c r="O262" s="181" t="s">
        <v>98</v>
      </c>
      <c r="P262" s="181" t="s">
        <v>4589</v>
      </c>
      <c r="Q262" s="201" t="s">
        <v>4576</v>
      </c>
      <c r="R262" s="206">
        <v>79770</v>
      </c>
      <c r="S262" s="204">
        <v>46710</v>
      </c>
    </row>
    <row r="263" spans="1:19" ht="24.95" customHeight="1" x14ac:dyDescent="0.25">
      <c r="A263" s="40">
        <v>2016.0633</v>
      </c>
      <c r="B263" s="181" t="s">
        <v>4662</v>
      </c>
      <c r="C263" s="181">
        <v>16.09</v>
      </c>
      <c r="D263" s="181">
        <v>16.059999999999999</v>
      </c>
      <c r="E263" s="181">
        <v>16.09</v>
      </c>
      <c r="F263" s="203" t="s">
        <v>5675</v>
      </c>
      <c r="G263" s="181" t="s">
        <v>3244</v>
      </c>
      <c r="H263" s="181" t="s">
        <v>3240</v>
      </c>
      <c r="I263" s="181" t="s">
        <v>76</v>
      </c>
      <c r="J263" s="181" t="s">
        <v>77</v>
      </c>
      <c r="K263" s="190" t="s">
        <v>4580</v>
      </c>
      <c r="L263" s="181"/>
      <c r="M263" s="181" t="s">
        <v>4842</v>
      </c>
      <c r="N263" s="181" t="s">
        <v>4842</v>
      </c>
      <c r="O263" s="181" t="s">
        <v>98</v>
      </c>
      <c r="P263" s="181" t="s">
        <v>4589</v>
      </c>
      <c r="Q263" s="201" t="s">
        <v>4576</v>
      </c>
      <c r="R263" s="189">
        <v>35000</v>
      </c>
      <c r="S263" s="204">
        <v>35000</v>
      </c>
    </row>
    <row r="264" spans="1:19" ht="24.95" customHeight="1" x14ac:dyDescent="0.25">
      <c r="A264" s="40">
        <v>2016.0868</v>
      </c>
      <c r="B264" s="181" t="s">
        <v>4599</v>
      </c>
      <c r="C264" s="181">
        <v>16.11</v>
      </c>
      <c r="D264" s="181">
        <v>16.100000000000001</v>
      </c>
      <c r="E264" s="181">
        <v>16.11</v>
      </c>
      <c r="F264" s="181" t="s">
        <v>4808</v>
      </c>
      <c r="G264" s="181" t="s">
        <v>3246</v>
      </c>
      <c r="H264" s="181" t="s">
        <v>3240</v>
      </c>
      <c r="I264" s="181" t="s">
        <v>76</v>
      </c>
      <c r="J264" s="181" t="s">
        <v>77</v>
      </c>
      <c r="K264" s="181" t="s">
        <v>4580</v>
      </c>
      <c r="L264" s="181"/>
      <c r="M264" s="181" t="s">
        <v>4655</v>
      </c>
      <c r="N264" s="181" t="s">
        <v>4655</v>
      </c>
      <c r="O264" s="201" t="s">
        <v>52</v>
      </c>
      <c r="P264" s="201" t="s">
        <v>4589</v>
      </c>
      <c r="Q264" s="201" t="s">
        <v>4576</v>
      </c>
      <c r="R264" s="214">
        <v>91973</v>
      </c>
      <c r="S264" s="210">
        <v>91973</v>
      </c>
    </row>
    <row r="265" spans="1:19" ht="24.95" customHeight="1" x14ac:dyDescent="0.25">
      <c r="A265" s="40">
        <v>2014.1197</v>
      </c>
      <c r="B265" s="190" t="s">
        <v>4657</v>
      </c>
      <c r="C265" s="181">
        <v>16.04</v>
      </c>
      <c r="D265" s="191">
        <v>14.1</v>
      </c>
      <c r="E265" s="181">
        <v>16.04</v>
      </c>
      <c r="F265" s="182" t="s">
        <v>3498</v>
      </c>
      <c r="G265" s="183" t="s">
        <v>2081</v>
      </c>
      <c r="H265" s="190" t="s">
        <v>3294</v>
      </c>
      <c r="I265" s="190" t="s">
        <v>76</v>
      </c>
      <c r="J265" s="190" t="s">
        <v>77</v>
      </c>
      <c r="K265" s="190" t="s">
        <v>4580</v>
      </c>
      <c r="L265" s="190"/>
      <c r="M265" s="190" t="s">
        <v>4660</v>
      </c>
      <c r="N265" s="190" t="s">
        <v>4660</v>
      </c>
      <c r="O265" s="211" t="s">
        <v>26</v>
      </c>
      <c r="P265" s="211" t="s">
        <v>4589</v>
      </c>
      <c r="Q265" s="171" t="s">
        <v>4576</v>
      </c>
      <c r="R265" s="189">
        <v>25000</v>
      </c>
      <c r="S265" s="184">
        <v>25000</v>
      </c>
    </row>
    <row r="266" spans="1:19" ht="24.95" customHeight="1" x14ac:dyDescent="0.25">
      <c r="A266" s="40">
        <v>2015.1298000000299</v>
      </c>
      <c r="B266" s="181" t="s">
        <v>4629</v>
      </c>
      <c r="C266" s="181">
        <v>16.03</v>
      </c>
      <c r="D266" s="181">
        <v>15.11</v>
      </c>
      <c r="E266" s="181">
        <v>16.100000000000001</v>
      </c>
      <c r="F266" s="182" t="s">
        <v>5676</v>
      </c>
      <c r="G266" s="183" t="s">
        <v>5677</v>
      </c>
      <c r="H266" s="181" t="s">
        <v>3294</v>
      </c>
      <c r="I266" s="181" t="s">
        <v>76</v>
      </c>
      <c r="J266" s="181" t="s">
        <v>77</v>
      </c>
      <c r="K266" s="181" t="s">
        <v>4580</v>
      </c>
      <c r="L266" s="181"/>
      <c r="M266" s="183" t="s">
        <v>4796</v>
      </c>
      <c r="N266" s="183" t="s">
        <v>5336</v>
      </c>
      <c r="O266" s="181" t="s">
        <v>23</v>
      </c>
      <c r="P266" s="181" t="s">
        <v>4589</v>
      </c>
      <c r="Q266" s="110" t="s">
        <v>4576</v>
      </c>
      <c r="R266" s="189">
        <v>0</v>
      </c>
      <c r="S266" s="184">
        <v>0</v>
      </c>
    </row>
    <row r="267" spans="1:19" ht="24.95" customHeight="1" x14ac:dyDescent="0.25">
      <c r="A267" s="122">
        <v>2015.14570000003</v>
      </c>
      <c r="B267" s="62" t="s">
        <v>4629</v>
      </c>
      <c r="C267" s="62">
        <v>16.03</v>
      </c>
      <c r="D267" s="62">
        <v>15.12</v>
      </c>
      <c r="E267" s="62">
        <v>16.100000000000001</v>
      </c>
      <c r="F267" s="169" t="s">
        <v>5678</v>
      </c>
      <c r="G267" s="62" t="s">
        <v>3420</v>
      </c>
      <c r="H267" s="62" t="s">
        <v>3294</v>
      </c>
      <c r="I267" s="62" t="s">
        <v>76</v>
      </c>
      <c r="J267" s="62" t="s">
        <v>77</v>
      </c>
      <c r="K267" s="62" t="s">
        <v>4574</v>
      </c>
      <c r="L267" s="62" t="s">
        <v>4810</v>
      </c>
      <c r="M267" s="181" t="s">
        <v>4796</v>
      </c>
      <c r="N267" s="181" t="s">
        <v>5336</v>
      </c>
      <c r="O267" s="62" t="s">
        <v>26</v>
      </c>
      <c r="P267" s="62" t="s">
        <v>4589</v>
      </c>
      <c r="Q267" s="62" t="s">
        <v>4576</v>
      </c>
      <c r="R267" s="126">
        <v>0</v>
      </c>
      <c r="S267" s="114">
        <v>0</v>
      </c>
    </row>
    <row r="268" spans="1:19" ht="24.95" customHeight="1" x14ac:dyDescent="0.25">
      <c r="A268" s="122">
        <v>2015.14580000003</v>
      </c>
      <c r="B268" s="62" t="s">
        <v>4629</v>
      </c>
      <c r="C268" s="62">
        <v>16.03</v>
      </c>
      <c r="D268" s="62">
        <v>15.12</v>
      </c>
      <c r="E268" s="62"/>
      <c r="F268" s="169" t="s">
        <v>4809</v>
      </c>
      <c r="G268" s="62" t="s">
        <v>3420</v>
      </c>
      <c r="H268" s="62" t="s">
        <v>3294</v>
      </c>
      <c r="I268" s="62" t="s">
        <v>76</v>
      </c>
      <c r="J268" s="62" t="s">
        <v>77</v>
      </c>
      <c r="K268" s="62" t="s">
        <v>4574</v>
      </c>
      <c r="L268" s="62" t="s">
        <v>4810</v>
      </c>
      <c r="M268" s="181" t="s">
        <v>5335</v>
      </c>
      <c r="N268" s="181" t="s">
        <v>5336</v>
      </c>
      <c r="O268" s="62" t="s">
        <v>26</v>
      </c>
      <c r="P268" s="62" t="s">
        <v>4589</v>
      </c>
      <c r="Q268" s="62" t="s">
        <v>4576</v>
      </c>
      <c r="R268" s="126">
        <v>0</v>
      </c>
      <c r="S268" s="114">
        <v>0</v>
      </c>
    </row>
    <row r="269" spans="1:19" ht="24.95" customHeight="1" x14ac:dyDescent="0.25">
      <c r="A269" s="122">
        <v>2015.1492000000301</v>
      </c>
      <c r="B269" s="62" t="s">
        <v>4629</v>
      </c>
      <c r="C269" s="62">
        <v>16.02</v>
      </c>
      <c r="D269" s="62">
        <v>16.010000000000002</v>
      </c>
      <c r="E269" s="62"/>
      <c r="F269" s="169" t="s">
        <v>5679</v>
      </c>
      <c r="G269" s="62" t="s">
        <v>3298</v>
      </c>
      <c r="H269" s="62" t="s">
        <v>3294</v>
      </c>
      <c r="I269" s="62" t="s">
        <v>76</v>
      </c>
      <c r="J269" s="62" t="s">
        <v>77</v>
      </c>
      <c r="K269" s="62" t="s">
        <v>4574</v>
      </c>
      <c r="L269" s="62" t="s">
        <v>5680</v>
      </c>
      <c r="M269" s="181" t="s">
        <v>5681</v>
      </c>
      <c r="N269" s="181" t="s">
        <v>5026</v>
      </c>
      <c r="O269" s="62" t="s">
        <v>188</v>
      </c>
      <c r="P269" s="62" t="s">
        <v>4589</v>
      </c>
      <c r="Q269" s="62" t="s">
        <v>4576</v>
      </c>
      <c r="R269" s="126">
        <v>200000</v>
      </c>
      <c r="S269" s="114">
        <v>10000</v>
      </c>
    </row>
    <row r="270" spans="1:19" ht="24.95" customHeight="1" x14ac:dyDescent="0.25">
      <c r="A270" s="122">
        <v>2016.0026</v>
      </c>
      <c r="B270" s="62" t="s">
        <v>4629</v>
      </c>
      <c r="C270" s="62">
        <v>16.010000000000002</v>
      </c>
      <c r="D270" s="62">
        <v>16.010000000000002</v>
      </c>
      <c r="E270" s="62">
        <v>16.010000000000002</v>
      </c>
      <c r="F270" s="17" t="s">
        <v>5682</v>
      </c>
      <c r="G270" s="110" t="s">
        <v>5683</v>
      </c>
      <c r="H270" s="62" t="s">
        <v>3294</v>
      </c>
      <c r="I270" s="62" t="s">
        <v>76</v>
      </c>
      <c r="J270" s="62" t="s">
        <v>77</v>
      </c>
      <c r="K270" s="62" t="s">
        <v>4580</v>
      </c>
      <c r="L270" s="62"/>
      <c r="M270" s="181" t="s">
        <v>4660</v>
      </c>
      <c r="N270" s="183" t="s">
        <v>4661</v>
      </c>
      <c r="O270" s="62" t="s">
        <v>188</v>
      </c>
      <c r="P270" s="62" t="s">
        <v>4589</v>
      </c>
      <c r="Q270" s="58" t="s">
        <v>4576</v>
      </c>
      <c r="R270" s="126">
        <v>10550</v>
      </c>
      <c r="S270" s="114">
        <v>10550</v>
      </c>
    </row>
    <row r="271" spans="1:19" ht="24.95" customHeight="1" x14ac:dyDescent="0.25">
      <c r="A271" s="122">
        <v>2016.0074</v>
      </c>
      <c r="B271" s="62" t="s">
        <v>4662</v>
      </c>
      <c r="C271" s="62">
        <v>16.09</v>
      </c>
      <c r="D271" s="62">
        <v>16.010000000000002</v>
      </c>
      <c r="E271" s="62">
        <v>16.09</v>
      </c>
      <c r="F271" s="17" t="s">
        <v>5684</v>
      </c>
      <c r="G271" s="110" t="s">
        <v>5685</v>
      </c>
      <c r="H271" s="62" t="s">
        <v>3294</v>
      </c>
      <c r="I271" s="62" t="s">
        <v>76</v>
      </c>
      <c r="J271" s="62" t="s">
        <v>77</v>
      </c>
      <c r="K271" s="62" t="s">
        <v>4580</v>
      </c>
      <c r="L271" s="62"/>
      <c r="M271" s="181" t="s">
        <v>5621</v>
      </c>
      <c r="N271" s="183" t="s">
        <v>4608</v>
      </c>
      <c r="O271" s="62" t="s">
        <v>52</v>
      </c>
      <c r="P271" s="62" t="s">
        <v>4589</v>
      </c>
      <c r="Q271" s="110" t="s">
        <v>4576</v>
      </c>
      <c r="R271" s="126">
        <v>23000</v>
      </c>
      <c r="S271" s="127">
        <v>23000</v>
      </c>
    </row>
    <row r="272" spans="1:19" ht="24.95" customHeight="1" x14ac:dyDescent="0.25">
      <c r="A272" s="122">
        <v>2016.0064</v>
      </c>
      <c r="B272" s="62" t="s">
        <v>4629</v>
      </c>
      <c r="C272" s="62">
        <v>16.010000000000002</v>
      </c>
      <c r="D272" s="62">
        <v>16.010000000000002</v>
      </c>
      <c r="E272" s="62">
        <v>16.03</v>
      </c>
      <c r="F272" s="17" t="s">
        <v>5686</v>
      </c>
      <c r="G272" s="110" t="s">
        <v>5687</v>
      </c>
      <c r="H272" s="62" t="s">
        <v>3294</v>
      </c>
      <c r="I272" s="62" t="s">
        <v>76</v>
      </c>
      <c r="J272" s="62" t="s">
        <v>77</v>
      </c>
      <c r="K272" s="62" t="s">
        <v>4574</v>
      </c>
      <c r="L272" s="62" t="s">
        <v>5312</v>
      </c>
      <c r="M272" s="62" t="s">
        <v>4627</v>
      </c>
      <c r="N272" s="110" t="s">
        <v>4661</v>
      </c>
      <c r="O272" s="62" t="s">
        <v>188</v>
      </c>
      <c r="P272" s="62" t="s">
        <v>4589</v>
      </c>
      <c r="Q272" s="110" t="s">
        <v>4576</v>
      </c>
      <c r="R272" s="126">
        <v>10000</v>
      </c>
      <c r="S272" s="114">
        <v>10000</v>
      </c>
    </row>
    <row r="273" spans="1:19" ht="24.95" customHeight="1" x14ac:dyDescent="0.25">
      <c r="A273" s="215">
        <v>2016.0148999999999</v>
      </c>
      <c r="B273" s="62" t="s">
        <v>4629</v>
      </c>
      <c r="C273" s="62">
        <v>16.02</v>
      </c>
      <c r="D273" s="62">
        <v>16.02</v>
      </c>
      <c r="E273" s="62">
        <v>16.02</v>
      </c>
      <c r="F273" s="17" t="s">
        <v>5688</v>
      </c>
      <c r="G273" s="110" t="s">
        <v>5689</v>
      </c>
      <c r="H273" s="62" t="s">
        <v>3294</v>
      </c>
      <c r="I273" s="62" t="s">
        <v>76</v>
      </c>
      <c r="J273" s="62" t="s">
        <v>77</v>
      </c>
      <c r="K273" s="62" t="s">
        <v>4580</v>
      </c>
      <c r="L273" s="62"/>
      <c r="M273" s="62" t="s">
        <v>4718</v>
      </c>
      <c r="N273" s="110" t="s">
        <v>4815</v>
      </c>
      <c r="O273" s="62" t="s">
        <v>26</v>
      </c>
      <c r="P273" s="62" t="s">
        <v>4589</v>
      </c>
      <c r="Q273" s="110" t="s">
        <v>4576</v>
      </c>
      <c r="R273" s="126">
        <v>20000</v>
      </c>
      <c r="S273" s="114">
        <v>20000</v>
      </c>
    </row>
    <row r="274" spans="1:19" ht="24.95" customHeight="1" x14ac:dyDescent="0.25">
      <c r="A274" s="122">
        <v>2016.0125</v>
      </c>
      <c r="B274" s="62" t="s">
        <v>4629</v>
      </c>
      <c r="C274" s="62">
        <v>16.03</v>
      </c>
      <c r="D274" s="62">
        <v>16.02</v>
      </c>
      <c r="E274" s="62">
        <v>16.03</v>
      </c>
      <c r="F274" s="17" t="s">
        <v>5690</v>
      </c>
      <c r="G274" s="110" t="s">
        <v>5683</v>
      </c>
      <c r="H274" s="62" t="s">
        <v>3294</v>
      </c>
      <c r="I274" s="62" t="s">
        <v>76</v>
      </c>
      <c r="J274" s="62" t="s">
        <v>77</v>
      </c>
      <c r="K274" s="62" t="s">
        <v>4580</v>
      </c>
      <c r="L274" s="62"/>
      <c r="M274" s="62" t="s">
        <v>4718</v>
      </c>
      <c r="N274" s="110" t="s">
        <v>4656</v>
      </c>
      <c r="O274" s="62" t="s">
        <v>23</v>
      </c>
      <c r="P274" s="62" t="s">
        <v>4589</v>
      </c>
      <c r="Q274" s="58" t="s">
        <v>4576</v>
      </c>
      <c r="R274" s="166">
        <v>5000</v>
      </c>
      <c r="S274" s="114">
        <v>5000</v>
      </c>
    </row>
    <row r="275" spans="1:19" ht="24.95" customHeight="1" x14ac:dyDescent="0.25">
      <c r="A275" s="215">
        <v>2016.0145</v>
      </c>
      <c r="B275" s="62" t="s">
        <v>4662</v>
      </c>
      <c r="C275" s="62">
        <v>16.07</v>
      </c>
      <c r="D275" s="62">
        <v>16.02</v>
      </c>
      <c r="E275" s="62"/>
      <c r="F275" s="17" t="s">
        <v>5691</v>
      </c>
      <c r="G275" s="110" t="s">
        <v>5692</v>
      </c>
      <c r="H275" s="62" t="s">
        <v>3294</v>
      </c>
      <c r="I275" s="62" t="s">
        <v>76</v>
      </c>
      <c r="J275" s="62" t="s">
        <v>77</v>
      </c>
      <c r="K275" s="62" t="s">
        <v>4574</v>
      </c>
      <c r="L275" s="62" t="s">
        <v>5693</v>
      </c>
      <c r="M275" s="62" t="s">
        <v>4802</v>
      </c>
      <c r="N275" s="110" t="s">
        <v>4802</v>
      </c>
      <c r="O275" s="62" t="s">
        <v>3934</v>
      </c>
      <c r="P275" s="62" t="s">
        <v>4589</v>
      </c>
      <c r="Q275" s="110" t="s">
        <v>4576</v>
      </c>
      <c r="R275" s="126">
        <v>50000</v>
      </c>
      <c r="S275" s="114">
        <v>25000</v>
      </c>
    </row>
    <row r="276" spans="1:19" ht="24.95" customHeight="1" x14ac:dyDescent="0.25">
      <c r="A276" s="122">
        <v>2016.0349000000001</v>
      </c>
      <c r="B276" s="62" t="s">
        <v>4657</v>
      </c>
      <c r="C276" s="62">
        <v>16.04</v>
      </c>
      <c r="D276" s="62">
        <v>16.03</v>
      </c>
      <c r="E276" s="62">
        <v>16.04</v>
      </c>
      <c r="F276" s="17" t="s">
        <v>5694</v>
      </c>
      <c r="G276" s="110" t="s">
        <v>5695</v>
      </c>
      <c r="H276" s="62" t="s">
        <v>3294</v>
      </c>
      <c r="I276" s="62" t="s">
        <v>76</v>
      </c>
      <c r="J276" s="62" t="s">
        <v>77</v>
      </c>
      <c r="K276" s="62" t="s">
        <v>4580</v>
      </c>
      <c r="L276" s="62"/>
      <c r="M276" s="62" t="s">
        <v>4660</v>
      </c>
      <c r="N276" s="110" t="s">
        <v>4660</v>
      </c>
      <c r="O276" s="62" t="s">
        <v>188</v>
      </c>
      <c r="P276" s="62" t="s">
        <v>4589</v>
      </c>
      <c r="Q276" s="110" t="s">
        <v>4576</v>
      </c>
      <c r="R276" s="126">
        <v>20000</v>
      </c>
      <c r="S276" s="114">
        <v>16000</v>
      </c>
    </row>
    <row r="277" spans="1:19" ht="24.95" customHeight="1" x14ac:dyDescent="0.25">
      <c r="A277" s="122">
        <v>2016.0225</v>
      </c>
      <c r="B277" s="62" t="s">
        <v>4657</v>
      </c>
      <c r="C277" s="62">
        <v>16.04</v>
      </c>
      <c r="D277" s="62">
        <v>16.03</v>
      </c>
      <c r="E277" s="62">
        <v>16.03</v>
      </c>
      <c r="F277" s="17" t="s">
        <v>5696</v>
      </c>
      <c r="G277" s="110" t="s">
        <v>5683</v>
      </c>
      <c r="H277" s="62" t="s">
        <v>3294</v>
      </c>
      <c r="I277" s="62" t="s">
        <v>76</v>
      </c>
      <c r="J277" s="62" t="s">
        <v>77</v>
      </c>
      <c r="K277" s="62" t="s">
        <v>4580</v>
      </c>
      <c r="L277" s="62"/>
      <c r="M277" s="62" t="s">
        <v>4837</v>
      </c>
      <c r="N277" s="110" t="s">
        <v>4837</v>
      </c>
      <c r="O277" s="62" t="s">
        <v>26</v>
      </c>
      <c r="P277" s="62" t="s">
        <v>4589</v>
      </c>
      <c r="Q277" s="110" t="s">
        <v>4576</v>
      </c>
      <c r="R277" s="126">
        <v>25000</v>
      </c>
      <c r="S277" s="114">
        <v>25000</v>
      </c>
    </row>
    <row r="278" spans="1:19" ht="24.95" customHeight="1" x14ac:dyDescent="0.25">
      <c r="A278" s="122">
        <v>2016.0109</v>
      </c>
      <c r="B278" s="62" t="s">
        <v>4629</v>
      </c>
      <c r="C278" s="62">
        <v>16.03</v>
      </c>
      <c r="D278" s="62">
        <v>16.03</v>
      </c>
      <c r="E278" s="62">
        <v>16.07</v>
      </c>
      <c r="F278" s="17" t="s">
        <v>471</v>
      </c>
      <c r="G278" s="110" t="s">
        <v>5697</v>
      </c>
      <c r="H278" s="62" t="s">
        <v>3294</v>
      </c>
      <c r="I278" s="62" t="s">
        <v>76</v>
      </c>
      <c r="J278" s="62" t="s">
        <v>77</v>
      </c>
      <c r="K278" s="62" t="s">
        <v>4580</v>
      </c>
      <c r="L278" s="62"/>
      <c r="M278" s="62" t="s">
        <v>4660</v>
      </c>
      <c r="N278" s="110" t="s">
        <v>4848</v>
      </c>
      <c r="O278" s="62" t="s">
        <v>23</v>
      </c>
      <c r="P278" s="62" t="s">
        <v>4589</v>
      </c>
      <c r="Q278" s="110" t="s">
        <v>4576</v>
      </c>
      <c r="R278" s="185">
        <v>0</v>
      </c>
      <c r="S278" s="114">
        <v>0</v>
      </c>
    </row>
    <row r="279" spans="1:19" ht="24.95" customHeight="1" x14ac:dyDescent="0.25">
      <c r="A279" s="122">
        <v>2016.0410999999999</v>
      </c>
      <c r="B279" s="62" t="s">
        <v>4657</v>
      </c>
      <c r="C279" s="62">
        <v>16.05</v>
      </c>
      <c r="D279" s="62">
        <v>16.04</v>
      </c>
      <c r="E279" s="62"/>
      <c r="F279" s="17" t="s">
        <v>4813</v>
      </c>
      <c r="G279" s="110" t="s">
        <v>3341</v>
      </c>
      <c r="H279" s="62" t="s">
        <v>3294</v>
      </c>
      <c r="I279" s="62" t="s">
        <v>76</v>
      </c>
      <c r="J279" s="62" t="s">
        <v>77</v>
      </c>
      <c r="K279" s="62" t="s">
        <v>4574</v>
      </c>
      <c r="L279" s="62" t="s">
        <v>4814</v>
      </c>
      <c r="M279" s="169" t="s">
        <v>4037</v>
      </c>
      <c r="N279" s="17" t="s">
        <v>4815</v>
      </c>
      <c r="O279" s="169" t="s">
        <v>23</v>
      </c>
      <c r="P279" s="62" t="s">
        <v>4589</v>
      </c>
      <c r="Q279" s="110" t="s">
        <v>4576</v>
      </c>
      <c r="R279" s="126">
        <v>0</v>
      </c>
      <c r="S279" s="114">
        <v>0</v>
      </c>
    </row>
    <row r="280" spans="1:19" ht="24.95" customHeight="1" x14ac:dyDescent="0.25">
      <c r="A280" s="122">
        <v>2016.0559000000001</v>
      </c>
      <c r="B280" s="62" t="s">
        <v>4657</v>
      </c>
      <c r="C280" s="62">
        <v>16.05</v>
      </c>
      <c r="D280" s="62">
        <v>16.05</v>
      </c>
      <c r="E280" s="62">
        <v>16.05</v>
      </c>
      <c r="F280" s="169" t="s">
        <v>5698</v>
      </c>
      <c r="G280" s="62" t="s">
        <v>3445</v>
      </c>
      <c r="H280" s="62" t="s">
        <v>3294</v>
      </c>
      <c r="I280" s="62" t="s">
        <v>76</v>
      </c>
      <c r="J280" s="62" t="s">
        <v>77</v>
      </c>
      <c r="K280" s="62" t="s">
        <v>4574</v>
      </c>
      <c r="L280" s="62" t="s">
        <v>5699</v>
      </c>
      <c r="M280" s="62" t="s">
        <v>5700</v>
      </c>
      <c r="N280" s="62" t="s">
        <v>5700</v>
      </c>
      <c r="O280" s="62" t="s">
        <v>188</v>
      </c>
      <c r="P280" s="62" t="s">
        <v>4589</v>
      </c>
      <c r="Q280" s="58" t="s">
        <v>4576</v>
      </c>
      <c r="R280" s="126">
        <v>8165</v>
      </c>
      <c r="S280" s="127">
        <v>620</v>
      </c>
    </row>
    <row r="281" spans="1:19" ht="24.95" customHeight="1" x14ac:dyDescent="0.25">
      <c r="A281" s="122">
        <v>2016.0561</v>
      </c>
      <c r="B281" s="62" t="s">
        <v>4657</v>
      </c>
      <c r="C281" s="62">
        <v>16.059999999999999</v>
      </c>
      <c r="D281" s="62">
        <v>16.05</v>
      </c>
      <c r="E281" s="62">
        <v>16.059999999999999</v>
      </c>
      <c r="F281" s="169" t="s">
        <v>5701</v>
      </c>
      <c r="G281" s="62" t="s">
        <v>3389</v>
      </c>
      <c r="H281" s="62" t="s">
        <v>3294</v>
      </c>
      <c r="I281" s="62" t="s">
        <v>76</v>
      </c>
      <c r="J281" s="62" t="s">
        <v>77</v>
      </c>
      <c r="K281" s="62" t="s">
        <v>4574</v>
      </c>
      <c r="L281" s="62" t="s">
        <v>5702</v>
      </c>
      <c r="M281" s="62" t="s">
        <v>4802</v>
      </c>
      <c r="N281" s="62" t="s">
        <v>4796</v>
      </c>
      <c r="O281" s="62" t="s">
        <v>188</v>
      </c>
      <c r="P281" s="58" t="s">
        <v>4589</v>
      </c>
      <c r="Q281" s="62" t="s">
        <v>4576</v>
      </c>
      <c r="R281" s="174">
        <v>80000</v>
      </c>
      <c r="S281" s="127">
        <v>8000</v>
      </c>
    </row>
    <row r="282" spans="1:19" ht="24.95" customHeight="1" x14ac:dyDescent="0.25">
      <c r="A282" s="122">
        <v>2016.0455999999999</v>
      </c>
      <c r="B282" s="62" t="s">
        <v>4662</v>
      </c>
      <c r="C282" s="62">
        <v>16.07</v>
      </c>
      <c r="D282" s="62">
        <v>16.05</v>
      </c>
      <c r="E282" s="62">
        <v>16.07</v>
      </c>
      <c r="F282" s="168" t="s">
        <v>5703</v>
      </c>
      <c r="G282" s="168" t="s">
        <v>5704</v>
      </c>
      <c r="H282" s="62" t="s">
        <v>3294</v>
      </c>
      <c r="I282" s="62" t="s">
        <v>76</v>
      </c>
      <c r="J282" s="62" t="s">
        <v>77</v>
      </c>
      <c r="K282" s="62" t="s">
        <v>4580</v>
      </c>
      <c r="L282" s="62"/>
      <c r="M282" s="62" t="s">
        <v>4037</v>
      </c>
      <c r="N282" s="168" t="s">
        <v>4715</v>
      </c>
      <c r="O282" s="62" t="s">
        <v>23</v>
      </c>
      <c r="P282" s="62" t="s">
        <v>4589</v>
      </c>
      <c r="Q282" s="110" t="s">
        <v>4576</v>
      </c>
      <c r="R282" s="126">
        <v>222675</v>
      </c>
      <c r="S282" s="114">
        <v>201675</v>
      </c>
    </row>
    <row r="283" spans="1:19" ht="24.95" customHeight="1" x14ac:dyDescent="0.25">
      <c r="A283" s="122">
        <v>2016.0455999999999</v>
      </c>
      <c r="B283" s="62" t="s">
        <v>4662</v>
      </c>
      <c r="C283" s="62">
        <v>16.07</v>
      </c>
      <c r="D283" s="62">
        <v>16.05</v>
      </c>
      <c r="E283" s="62">
        <v>16.07</v>
      </c>
      <c r="F283" s="168" t="s">
        <v>5703</v>
      </c>
      <c r="G283" s="168" t="s">
        <v>5704</v>
      </c>
      <c r="H283" s="62" t="s">
        <v>3294</v>
      </c>
      <c r="I283" s="62" t="s">
        <v>76</v>
      </c>
      <c r="J283" s="62" t="s">
        <v>77</v>
      </c>
      <c r="K283" s="62" t="s">
        <v>4580</v>
      </c>
      <c r="L283" s="62"/>
      <c r="M283" s="62" t="s">
        <v>4037</v>
      </c>
      <c r="N283" s="168" t="s">
        <v>4715</v>
      </c>
      <c r="O283" s="62" t="s">
        <v>52</v>
      </c>
      <c r="P283" s="62" t="s">
        <v>4589</v>
      </c>
      <c r="Q283" s="110" t="s">
        <v>4576</v>
      </c>
      <c r="R283" s="126">
        <v>222675</v>
      </c>
      <c r="S283" s="114">
        <v>201675</v>
      </c>
    </row>
    <row r="284" spans="1:19" ht="24.95" customHeight="1" x14ac:dyDescent="0.25">
      <c r="A284" s="122">
        <v>2016.0455999999999</v>
      </c>
      <c r="B284" s="62" t="s">
        <v>4662</v>
      </c>
      <c r="C284" s="62">
        <v>16.07</v>
      </c>
      <c r="D284" s="62">
        <v>16.05</v>
      </c>
      <c r="E284" s="62">
        <v>16.07</v>
      </c>
      <c r="F284" s="168" t="s">
        <v>5703</v>
      </c>
      <c r="G284" s="168" t="s">
        <v>5704</v>
      </c>
      <c r="H284" s="62" t="s">
        <v>3294</v>
      </c>
      <c r="I284" s="62" t="s">
        <v>76</v>
      </c>
      <c r="J284" s="62" t="s">
        <v>77</v>
      </c>
      <c r="K284" s="62" t="s">
        <v>4580</v>
      </c>
      <c r="L284" s="62"/>
      <c r="M284" s="62" t="s">
        <v>4037</v>
      </c>
      <c r="N284" s="168" t="s">
        <v>4715</v>
      </c>
      <c r="O284" s="62" t="s">
        <v>188</v>
      </c>
      <c r="P284" s="62" t="s">
        <v>4589</v>
      </c>
      <c r="Q284" s="110" t="s">
        <v>4576</v>
      </c>
      <c r="R284" s="126">
        <v>222675</v>
      </c>
      <c r="S284" s="114">
        <v>201675</v>
      </c>
    </row>
    <row r="285" spans="1:19" ht="24.95" customHeight="1" x14ac:dyDescent="0.25">
      <c r="A285" s="122">
        <v>2016.0526</v>
      </c>
      <c r="B285" s="62" t="s">
        <v>4657</v>
      </c>
      <c r="C285" s="62">
        <v>16.05</v>
      </c>
      <c r="D285" s="62">
        <v>16.05</v>
      </c>
      <c r="E285" s="62">
        <v>16.05</v>
      </c>
      <c r="F285" s="17" t="s">
        <v>5705</v>
      </c>
      <c r="G285" s="110" t="s">
        <v>476</v>
      </c>
      <c r="H285" s="62" t="s">
        <v>3294</v>
      </c>
      <c r="I285" s="62" t="s">
        <v>76</v>
      </c>
      <c r="J285" s="62" t="s">
        <v>77</v>
      </c>
      <c r="K285" s="62" t="s">
        <v>4580</v>
      </c>
      <c r="L285" s="62"/>
      <c r="M285" s="62" t="s">
        <v>4656</v>
      </c>
      <c r="N285" s="110" t="s">
        <v>4837</v>
      </c>
      <c r="O285" s="62" t="s">
        <v>26</v>
      </c>
      <c r="P285" s="62" t="s">
        <v>4589</v>
      </c>
      <c r="Q285" s="110" t="s">
        <v>4576</v>
      </c>
      <c r="R285" s="126">
        <v>10000</v>
      </c>
      <c r="S285" s="175">
        <v>10000</v>
      </c>
    </row>
    <row r="286" spans="1:19" ht="24.95" customHeight="1" x14ac:dyDescent="0.25">
      <c r="A286" s="122">
        <v>2016.0543</v>
      </c>
      <c r="B286" s="62" t="s">
        <v>4657</v>
      </c>
      <c r="C286" s="62">
        <v>16.05</v>
      </c>
      <c r="D286" s="62">
        <v>16.05</v>
      </c>
      <c r="E286" s="62">
        <v>16.05</v>
      </c>
      <c r="F286" s="169" t="s">
        <v>5706</v>
      </c>
      <c r="G286" s="62" t="s">
        <v>5707</v>
      </c>
      <c r="H286" s="62" t="s">
        <v>3294</v>
      </c>
      <c r="I286" s="62" t="s">
        <v>76</v>
      </c>
      <c r="J286" s="62" t="s">
        <v>77</v>
      </c>
      <c r="K286" s="62" t="s">
        <v>4580</v>
      </c>
      <c r="L286" s="62"/>
      <c r="M286" s="62" t="s">
        <v>5288</v>
      </c>
      <c r="N286" s="62" t="s">
        <v>5288</v>
      </c>
      <c r="O286" s="62" t="s">
        <v>26</v>
      </c>
      <c r="P286" s="62" t="s">
        <v>261</v>
      </c>
      <c r="Q286" s="62" t="s">
        <v>4576</v>
      </c>
      <c r="R286" s="126">
        <v>2500</v>
      </c>
      <c r="S286" s="175">
        <v>2500</v>
      </c>
    </row>
    <row r="287" spans="1:19" ht="24.95" customHeight="1" x14ac:dyDescent="0.25">
      <c r="A287" s="122">
        <v>2016.0693000000001</v>
      </c>
      <c r="B287" s="62" t="s">
        <v>4662</v>
      </c>
      <c r="C287" s="62">
        <v>16.07</v>
      </c>
      <c r="D287" s="62">
        <v>16.059999999999999</v>
      </c>
      <c r="E287" s="62">
        <v>16.07</v>
      </c>
      <c r="F287" s="169" t="s">
        <v>5708</v>
      </c>
      <c r="G287" s="62" t="s">
        <v>5709</v>
      </c>
      <c r="H287" s="62" t="s">
        <v>3294</v>
      </c>
      <c r="I287" s="62" t="s">
        <v>76</v>
      </c>
      <c r="J287" s="62" t="s">
        <v>77</v>
      </c>
      <c r="K287" s="130" t="s">
        <v>4580</v>
      </c>
      <c r="L287" s="62"/>
      <c r="M287" s="62" t="s">
        <v>4627</v>
      </c>
      <c r="N287" s="62" t="s">
        <v>4627</v>
      </c>
      <c r="O287" s="62" t="s">
        <v>188</v>
      </c>
      <c r="P287" s="58" t="s">
        <v>4589</v>
      </c>
      <c r="Q287" s="58" t="s">
        <v>4576</v>
      </c>
      <c r="R287" s="126">
        <v>4224</v>
      </c>
      <c r="S287" s="127">
        <v>4224</v>
      </c>
    </row>
    <row r="288" spans="1:19" ht="24.95" customHeight="1" x14ac:dyDescent="0.25">
      <c r="A288" s="122">
        <v>2016.0681999999999</v>
      </c>
      <c r="B288" s="62" t="s">
        <v>4662</v>
      </c>
      <c r="C288" s="62">
        <v>16.079999999999998</v>
      </c>
      <c r="D288" s="62">
        <v>16.07</v>
      </c>
      <c r="E288" s="62">
        <v>16.07</v>
      </c>
      <c r="F288" s="169" t="s">
        <v>5710</v>
      </c>
      <c r="G288" s="62" t="s">
        <v>3389</v>
      </c>
      <c r="H288" s="62" t="s">
        <v>3294</v>
      </c>
      <c r="I288" s="62" t="s">
        <v>76</v>
      </c>
      <c r="J288" s="62" t="s">
        <v>77</v>
      </c>
      <c r="K288" s="130" t="s">
        <v>4580</v>
      </c>
      <c r="L288" s="62"/>
      <c r="M288" s="62" t="s">
        <v>4627</v>
      </c>
      <c r="N288" s="62" t="s">
        <v>4625</v>
      </c>
      <c r="O288" s="62" t="s">
        <v>188</v>
      </c>
      <c r="P288" s="58" t="s">
        <v>4589</v>
      </c>
      <c r="Q288" s="58" t="s">
        <v>4576</v>
      </c>
      <c r="R288" s="126">
        <v>25989</v>
      </c>
      <c r="S288" s="127">
        <v>20000</v>
      </c>
    </row>
    <row r="289" spans="1:19" ht="24.95" customHeight="1" x14ac:dyDescent="0.25">
      <c r="A289" s="122">
        <v>2016.0742</v>
      </c>
      <c r="B289" s="62" t="s">
        <v>4662</v>
      </c>
      <c r="C289" s="62">
        <v>16.079999999999998</v>
      </c>
      <c r="D289" s="62">
        <v>16.07</v>
      </c>
      <c r="E289" s="62">
        <v>16.079999999999998</v>
      </c>
      <c r="F289" s="169" t="s">
        <v>5711</v>
      </c>
      <c r="G289" s="62" t="s">
        <v>3319</v>
      </c>
      <c r="H289" s="62" t="s">
        <v>3294</v>
      </c>
      <c r="I289" s="62" t="s">
        <v>76</v>
      </c>
      <c r="J289" s="62" t="s">
        <v>77</v>
      </c>
      <c r="K289" s="130" t="s">
        <v>4580</v>
      </c>
      <c r="L289" s="62"/>
      <c r="M289" s="62" t="s">
        <v>5712</v>
      </c>
      <c r="N289" s="62" t="s">
        <v>5712</v>
      </c>
      <c r="O289" s="62" t="s">
        <v>188</v>
      </c>
      <c r="P289" s="58" t="s">
        <v>122</v>
      </c>
      <c r="Q289" s="58" t="s">
        <v>4576</v>
      </c>
      <c r="R289" s="126">
        <v>4950</v>
      </c>
      <c r="S289" s="127">
        <v>4950</v>
      </c>
    </row>
    <row r="290" spans="1:19" ht="24.95" customHeight="1" x14ac:dyDescent="0.25">
      <c r="A290" s="122">
        <v>2016.0761</v>
      </c>
      <c r="B290" s="62" t="s">
        <v>4662</v>
      </c>
      <c r="C290" s="62">
        <v>16.07</v>
      </c>
      <c r="D290" s="62">
        <v>16.07</v>
      </c>
      <c r="E290" s="62">
        <v>16.07</v>
      </c>
      <c r="F290" s="169" t="s">
        <v>5713</v>
      </c>
      <c r="G290" s="62" t="s">
        <v>5714</v>
      </c>
      <c r="H290" s="62" t="s">
        <v>3294</v>
      </c>
      <c r="I290" s="62" t="s">
        <v>76</v>
      </c>
      <c r="J290" s="62" t="s">
        <v>77</v>
      </c>
      <c r="K290" s="130" t="s">
        <v>4580</v>
      </c>
      <c r="L290" s="62"/>
      <c r="M290" s="62" t="s">
        <v>4626</v>
      </c>
      <c r="N290" s="62" t="s">
        <v>4626</v>
      </c>
      <c r="O290" s="62" t="s">
        <v>26</v>
      </c>
      <c r="P290" s="58" t="s">
        <v>4589</v>
      </c>
      <c r="Q290" s="58" t="s">
        <v>4576</v>
      </c>
      <c r="R290" s="126">
        <v>5761</v>
      </c>
      <c r="S290" s="114">
        <v>5761</v>
      </c>
    </row>
    <row r="291" spans="1:19" ht="24.95" customHeight="1" x14ac:dyDescent="0.25">
      <c r="A291" s="122">
        <v>2016.0719999999999</v>
      </c>
      <c r="B291" s="62" t="s">
        <v>4662</v>
      </c>
      <c r="C291" s="62">
        <v>16.09</v>
      </c>
      <c r="D291" s="62">
        <v>16.07</v>
      </c>
      <c r="E291" s="62">
        <v>16.09</v>
      </c>
      <c r="F291" s="169" t="s">
        <v>5715</v>
      </c>
      <c r="G291" s="62" t="s">
        <v>3319</v>
      </c>
      <c r="H291" s="62" t="s">
        <v>3294</v>
      </c>
      <c r="I291" s="62" t="s">
        <v>76</v>
      </c>
      <c r="J291" s="62" t="s">
        <v>77</v>
      </c>
      <c r="K291" s="62" t="s">
        <v>4580</v>
      </c>
      <c r="L291" s="62"/>
      <c r="M291" s="62" t="s">
        <v>4656</v>
      </c>
      <c r="N291" s="62" t="s">
        <v>4656</v>
      </c>
      <c r="O291" s="62" t="s">
        <v>26</v>
      </c>
      <c r="P291" s="58" t="s">
        <v>4589</v>
      </c>
      <c r="Q291" s="58" t="s">
        <v>4576</v>
      </c>
      <c r="R291" s="126">
        <v>3000</v>
      </c>
      <c r="S291" s="127">
        <v>3000</v>
      </c>
    </row>
    <row r="292" spans="1:19" ht="24.95" customHeight="1" x14ac:dyDescent="0.25">
      <c r="A292" s="122">
        <v>2016.0915</v>
      </c>
      <c r="B292" s="62" t="s">
        <v>4599</v>
      </c>
      <c r="C292" s="62">
        <v>16.100000000000001</v>
      </c>
      <c r="D292" s="62">
        <v>16.09</v>
      </c>
      <c r="E292" s="62">
        <v>16.11</v>
      </c>
      <c r="F292" s="169" t="s">
        <v>5716</v>
      </c>
      <c r="G292" s="62" t="s">
        <v>3504</v>
      </c>
      <c r="H292" s="62" t="s">
        <v>3294</v>
      </c>
      <c r="I292" s="62" t="s">
        <v>76</v>
      </c>
      <c r="J292" s="62" t="s">
        <v>77</v>
      </c>
      <c r="K292" s="62" t="s">
        <v>4574</v>
      </c>
      <c r="L292" s="62" t="s">
        <v>3504</v>
      </c>
      <c r="M292" s="169" t="s">
        <v>4660</v>
      </c>
      <c r="N292" s="169" t="s">
        <v>4660</v>
      </c>
      <c r="O292" s="172" t="s">
        <v>188</v>
      </c>
      <c r="P292" s="58" t="s">
        <v>4589</v>
      </c>
      <c r="Q292" s="187" t="s">
        <v>4576</v>
      </c>
      <c r="R292" s="174">
        <v>100000</v>
      </c>
      <c r="S292" s="175">
        <v>7000</v>
      </c>
    </row>
    <row r="293" spans="1:19" ht="24.95" customHeight="1" x14ac:dyDescent="0.25">
      <c r="A293" s="122">
        <v>2016.0942</v>
      </c>
      <c r="B293" s="62" t="s">
        <v>4662</v>
      </c>
      <c r="C293" s="62">
        <v>16.09</v>
      </c>
      <c r="D293" s="62">
        <v>16.09</v>
      </c>
      <c r="E293" s="62">
        <v>16.09</v>
      </c>
      <c r="F293" s="169" t="s">
        <v>5717</v>
      </c>
      <c r="G293" s="62" t="s">
        <v>3381</v>
      </c>
      <c r="H293" s="62" t="s">
        <v>3294</v>
      </c>
      <c r="I293" s="62" t="s">
        <v>76</v>
      </c>
      <c r="J293" s="62" t="s">
        <v>77</v>
      </c>
      <c r="K293" s="62" t="s">
        <v>4580</v>
      </c>
      <c r="L293" s="62"/>
      <c r="M293" s="62" t="s">
        <v>4698</v>
      </c>
      <c r="N293" s="62" t="s">
        <v>4815</v>
      </c>
      <c r="O293" s="58" t="s">
        <v>26</v>
      </c>
      <c r="P293" s="58" t="s">
        <v>4589</v>
      </c>
      <c r="Q293" s="58" t="s">
        <v>4576</v>
      </c>
      <c r="R293" s="126">
        <v>36000</v>
      </c>
      <c r="S293" s="127">
        <v>36000</v>
      </c>
    </row>
    <row r="294" spans="1:19" ht="24.95" customHeight="1" x14ac:dyDescent="0.25">
      <c r="A294" s="122">
        <v>2016.1016999999999</v>
      </c>
      <c r="B294" s="62" t="s">
        <v>4599</v>
      </c>
      <c r="C294" s="62">
        <v>16.11</v>
      </c>
      <c r="D294" s="62">
        <v>16.100000000000001</v>
      </c>
      <c r="E294" s="62"/>
      <c r="F294" s="169" t="s">
        <v>4816</v>
      </c>
      <c r="G294" s="62" t="s">
        <v>3401</v>
      </c>
      <c r="H294" s="62" t="s">
        <v>3294</v>
      </c>
      <c r="I294" s="62" t="s">
        <v>76</v>
      </c>
      <c r="J294" s="62" t="s">
        <v>77</v>
      </c>
      <c r="K294" s="62" t="s">
        <v>4580</v>
      </c>
      <c r="L294" s="62"/>
      <c r="M294" s="62" t="s">
        <v>4660</v>
      </c>
      <c r="N294" s="62" t="s">
        <v>4709</v>
      </c>
      <c r="O294" s="58" t="s">
        <v>26</v>
      </c>
      <c r="P294" s="58" t="s">
        <v>4589</v>
      </c>
      <c r="Q294" s="58" t="s">
        <v>4576</v>
      </c>
      <c r="R294" s="126">
        <v>170000</v>
      </c>
      <c r="S294" s="127"/>
    </row>
    <row r="295" spans="1:19" ht="24.95" customHeight="1" x14ac:dyDescent="0.25">
      <c r="A295" s="122">
        <v>2016.0109</v>
      </c>
      <c r="B295" s="62" t="s">
        <v>4629</v>
      </c>
      <c r="C295" s="62">
        <v>16.03</v>
      </c>
      <c r="D295" s="62" t="s">
        <v>5718</v>
      </c>
      <c r="E295" s="62">
        <v>16.07</v>
      </c>
      <c r="F295" s="17" t="s">
        <v>471</v>
      </c>
      <c r="G295" s="110" t="s">
        <v>5697</v>
      </c>
      <c r="H295" s="62" t="s">
        <v>3294</v>
      </c>
      <c r="I295" s="62" t="s">
        <v>76</v>
      </c>
      <c r="J295" s="62" t="s">
        <v>77</v>
      </c>
      <c r="K295" s="62" t="s">
        <v>4580</v>
      </c>
      <c r="L295" s="62"/>
      <c r="M295" s="62" t="s">
        <v>4660</v>
      </c>
      <c r="N295" s="110" t="s">
        <v>4848</v>
      </c>
      <c r="O295" s="62" t="s">
        <v>23</v>
      </c>
      <c r="P295" s="62" t="s">
        <v>4589</v>
      </c>
      <c r="Q295" s="110" t="s">
        <v>4576</v>
      </c>
      <c r="R295" s="185" t="s">
        <v>4826</v>
      </c>
      <c r="S295" s="114">
        <v>13098</v>
      </c>
    </row>
    <row r="296" spans="1:19" ht="24.95" customHeight="1" x14ac:dyDescent="0.25">
      <c r="A296" s="122">
        <v>2016.0109</v>
      </c>
      <c r="B296" s="62" t="s">
        <v>4629</v>
      </c>
      <c r="C296" s="62">
        <v>16.03</v>
      </c>
      <c r="D296" s="62" t="s">
        <v>5718</v>
      </c>
      <c r="E296" s="62">
        <v>16.07</v>
      </c>
      <c r="F296" s="17" t="s">
        <v>471</v>
      </c>
      <c r="G296" s="110" t="s">
        <v>5697</v>
      </c>
      <c r="H296" s="62" t="s">
        <v>3294</v>
      </c>
      <c r="I296" s="62" t="s">
        <v>76</v>
      </c>
      <c r="J296" s="62" t="s">
        <v>77</v>
      </c>
      <c r="K296" s="62" t="s">
        <v>4580</v>
      </c>
      <c r="L296" s="62"/>
      <c r="M296" s="62" t="s">
        <v>4660</v>
      </c>
      <c r="N296" s="110" t="s">
        <v>4848</v>
      </c>
      <c r="O296" s="62" t="s">
        <v>52</v>
      </c>
      <c r="P296" s="62" t="s">
        <v>4589</v>
      </c>
      <c r="Q296" s="110" t="s">
        <v>4576</v>
      </c>
      <c r="R296" s="185" t="s">
        <v>4826</v>
      </c>
      <c r="S296" s="114">
        <v>13098</v>
      </c>
    </row>
    <row r="297" spans="1:19" ht="24.95" customHeight="1" x14ac:dyDescent="0.25">
      <c r="A297" s="122">
        <v>2016.0109</v>
      </c>
      <c r="B297" s="62" t="s">
        <v>4629</v>
      </c>
      <c r="C297" s="62">
        <v>16.03</v>
      </c>
      <c r="D297" s="62" t="s">
        <v>5718</v>
      </c>
      <c r="E297" s="62">
        <v>16.07</v>
      </c>
      <c r="F297" s="17" t="s">
        <v>471</v>
      </c>
      <c r="G297" s="110" t="s">
        <v>5697</v>
      </c>
      <c r="H297" s="62" t="s">
        <v>3294</v>
      </c>
      <c r="I297" s="62" t="s">
        <v>76</v>
      </c>
      <c r="J297" s="62" t="s">
        <v>77</v>
      </c>
      <c r="K297" s="62" t="s">
        <v>4580</v>
      </c>
      <c r="L297" s="62"/>
      <c r="M297" s="62" t="s">
        <v>4660</v>
      </c>
      <c r="N297" s="110" t="s">
        <v>4848</v>
      </c>
      <c r="O297" s="62" t="s">
        <v>26</v>
      </c>
      <c r="P297" s="62" t="s">
        <v>4589</v>
      </c>
      <c r="Q297" s="110" t="s">
        <v>4576</v>
      </c>
      <c r="R297" s="185" t="s">
        <v>4826</v>
      </c>
      <c r="S297" s="114">
        <v>13098</v>
      </c>
    </row>
    <row r="298" spans="1:19" ht="24.95" customHeight="1" x14ac:dyDescent="0.25">
      <c r="A298" s="122">
        <v>2016.0109</v>
      </c>
      <c r="B298" s="62" t="s">
        <v>4629</v>
      </c>
      <c r="C298" s="62">
        <v>16.03</v>
      </c>
      <c r="D298" s="62" t="s">
        <v>5718</v>
      </c>
      <c r="E298" s="62">
        <v>16.07</v>
      </c>
      <c r="F298" s="17" t="s">
        <v>471</v>
      </c>
      <c r="G298" s="110" t="s">
        <v>5697</v>
      </c>
      <c r="H298" s="62" t="s">
        <v>3294</v>
      </c>
      <c r="I298" s="62" t="s">
        <v>76</v>
      </c>
      <c r="J298" s="62" t="s">
        <v>77</v>
      </c>
      <c r="K298" s="62" t="s">
        <v>4580</v>
      </c>
      <c r="L298" s="62"/>
      <c r="M298" s="62" t="s">
        <v>4660</v>
      </c>
      <c r="N298" s="110" t="s">
        <v>4848</v>
      </c>
      <c r="O298" s="62" t="s">
        <v>188</v>
      </c>
      <c r="P298" s="62" t="s">
        <v>4589</v>
      </c>
      <c r="Q298" s="110" t="s">
        <v>4576</v>
      </c>
      <c r="R298" s="185" t="s">
        <v>4826</v>
      </c>
      <c r="S298" s="114">
        <v>13098</v>
      </c>
    </row>
    <row r="299" spans="1:19" ht="24.95" customHeight="1" x14ac:dyDescent="0.25">
      <c r="A299" s="122">
        <v>2016.0109</v>
      </c>
      <c r="B299" s="62" t="s">
        <v>4599</v>
      </c>
      <c r="C299" s="62">
        <v>16.100000000000001</v>
      </c>
      <c r="D299" s="62" t="s">
        <v>5719</v>
      </c>
      <c r="E299" s="62">
        <v>16.100000000000001</v>
      </c>
      <c r="F299" s="17" t="s">
        <v>3520</v>
      </c>
      <c r="G299" s="110" t="s">
        <v>5697</v>
      </c>
      <c r="H299" s="62" t="s">
        <v>3294</v>
      </c>
      <c r="I299" s="62" t="s">
        <v>76</v>
      </c>
      <c r="J299" s="62" t="s">
        <v>77</v>
      </c>
      <c r="K299" s="62" t="s">
        <v>4580</v>
      </c>
      <c r="L299" s="62"/>
      <c r="M299" s="62" t="s">
        <v>4660</v>
      </c>
      <c r="N299" s="110" t="s">
        <v>4848</v>
      </c>
      <c r="O299" s="62" t="s">
        <v>3934</v>
      </c>
      <c r="P299" s="62" t="s">
        <v>4589</v>
      </c>
      <c r="Q299" s="110" t="s">
        <v>4576</v>
      </c>
      <c r="R299" s="185" t="s">
        <v>4826</v>
      </c>
      <c r="S299" s="114">
        <v>13098</v>
      </c>
    </row>
    <row r="300" spans="1:19" ht="24.95" customHeight="1" x14ac:dyDescent="0.25">
      <c r="A300" s="215">
        <v>2016.0154</v>
      </c>
      <c r="B300" s="62" t="s">
        <v>4629</v>
      </c>
      <c r="C300" s="62">
        <v>16.03</v>
      </c>
      <c r="D300" s="62">
        <v>16.02</v>
      </c>
      <c r="E300" s="62">
        <v>16.03</v>
      </c>
      <c r="F300" s="17" t="s">
        <v>5720</v>
      </c>
      <c r="G300" s="110" t="s">
        <v>5334</v>
      </c>
      <c r="H300" s="62" t="s">
        <v>3294</v>
      </c>
      <c r="I300" s="62" t="s">
        <v>4833</v>
      </c>
      <c r="J300" s="62" t="s">
        <v>77</v>
      </c>
      <c r="K300" s="62" t="s">
        <v>4580</v>
      </c>
      <c r="L300" s="62"/>
      <c r="M300" s="110" t="s">
        <v>4848</v>
      </c>
      <c r="N300" s="110" t="s">
        <v>4848</v>
      </c>
      <c r="O300" s="62" t="s">
        <v>26</v>
      </c>
      <c r="P300" s="62" t="s">
        <v>4589</v>
      </c>
      <c r="Q300" s="110" t="s">
        <v>4576</v>
      </c>
      <c r="R300" s="126">
        <v>15000</v>
      </c>
      <c r="S300" s="114">
        <v>15000</v>
      </c>
    </row>
    <row r="301" spans="1:19" ht="24.95" customHeight="1" x14ac:dyDescent="0.25">
      <c r="A301" s="215">
        <v>2016.0154</v>
      </c>
      <c r="B301" s="62" t="s">
        <v>4629</v>
      </c>
      <c r="C301" s="62">
        <v>16.03</v>
      </c>
      <c r="D301" s="62">
        <v>16.02</v>
      </c>
      <c r="E301" s="62">
        <v>16.03</v>
      </c>
      <c r="F301" s="17" t="s">
        <v>5720</v>
      </c>
      <c r="G301" s="110" t="s">
        <v>5334</v>
      </c>
      <c r="H301" s="62" t="s">
        <v>3294</v>
      </c>
      <c r="I301" s="62" t="s">
        <v>4833</v>
      </c>
      <c r="J301" s="62" t="s">
        <v>77</v>
      </c>
      <c r="K301" s="62" t="s">
        <v>4580</v>
      </c>
      <c r="L301" s="62"/>
      <c r="M301" s="110" t="s">
        <v>4848</v>
      </c>
      <c r="N301" s="110" t="s">
        <v>4848</v>
      </c>
      <c r="O301" s="62" t="s">
        <v>26</v>
      </c>
      <c r="P301" s="62" t="s">
        <v>4589</v>
      </c>
      <c r="Q301" s="110" t="s">
        <v>4576</v>
      </c>
      <c r="R301" s="126"/>
      <c r="S301" s="114">
        <v>11077</v>
      </c>
    </row>
    <row r="302" spans="1:19" ht="24.95" customHeight="1" x14ac:dyDescent="0.25">
      <c r="A302" s="122">
        <v>2015.12500000003</v>
      </c>
      <c r="B302" s="62" t="s">
        <v>4629</v>
      </c>
      <c r="C302" s="62">
        <v>16.010000000000002</v>
      </c>
      <c r="D302" s="62">
        <v>15.1</v>
      </c>
      <c r="E302" s="62">
        <v>16.02</v>
      </c>
      <c r="F302" s="17" t="s">
        <v>5721</v>
      </c>
      <c r="G302" s="110" t="s">
        <v>5722</v>
      </c>
      <c r="H302" s="62" t="s">
        <v>5723</v>
      </c>
      <c r="I302" s="62" t="s">
        <v>76</v>
      </c>
      <c r="J302" s="62" t="s">
        <v>77</v>
      </c>
      <c r="K302" s="62" t="s">
        <v>4580</v>
      </c>
      <c r="L302" s="62"/>
      <c r="M302" s="110" t="s">
        <v>4661</v>
      </c>
      <c r="N302" s="110" t="s">
        <v>4660</v>
      </c>
      <c r="O302" s="62" t="s">
        <v>26</v>
      </c>
      <c r="P302" s="62" t="s">
        <v>4589</v>
      </c>
      <c r="Q302" s="110" t="s">
        <v>4576</v>
      </c>
      <c r="R302" s="126">
        <v>77430</v>
      </c>
      <c r="S302" s="114">
        <v>77430</v>
      </c>
    </row>
    <row r="303" spans="1:19" ht="24.95" customHeight="1" x14ac:dyDescent="0.25">
      <c r="A303" s="122">
        <v>2016.1122</v>
      </c>
      <c r="B303" s="58" t="s">
        <v>4599</v>
      </c>
      <c r="C303" s="67">
        <v>16.100000000000001</v>
      </c>
      <c r="D303" s="67">
        <v>16.100000000000001</v>
      </c>
      <c r="E303" s="67">
        <v>16.100000000000001</v>
      </c>
      <c r="F303" s="17" t="s">
        <v>5724</v>
      </c>
      <c r="G303" s="110" t="s">
        <v>5725</v>
      </c>
      <c r="H303" s="58" t="s">
        <v>5723</v>
      </c>
      <c r="I303" s="58" t="s">
        <v>76</v>
      </c>
      <c r="J303" s="58" t="s">
        <v>77</v>
      </c>
      <c r="K303" s="58" t="s">
        <v>4580</v>
      </c>
      <c r="L303" s="58"/>
      <c r="M303" s="58" t="s">
        <v>4698</v>
      </c>
      <c r="N303" s="58" t="s">
        <v>4641</v>
      </c>
      <c r="O303" s="58" t="s">
        <v>26</v>
      </c>
      <c r="P303" s="58" t="s">
        <v>4589</v>
      </c>
      <c r="Q303" s="58" t="s">
        <v>4576</v>
      </c>
      <c r="R303" s="126">
        <v>8600</v>
      </c>
      <c r="S303" s="127">
        <v>8600</v>
      </c>
    </row>
    <row r="304" spans="1:19" ht="24.95" customHeight="1" x14ac:dyDescent="0.25">
      <c r="A304" s="122">
        <v>2015.0564999999999</v>
      </c>
      <c r="B304" s="130" t="s">
        <v>138</v>
      </c>
      <c r="C304" s="62">
        <v>15.11</v>
      </c>
      <c r="D304" s="136">
        <v>15.04</v>
      </c>
      <c r="E304" s="62">
        <v>16.010000000000002</v>
      </c>
      <c r="F304" s="17" t="s">
        <v>3561</v>
      </c>
      <c r="G304" s="110" t="s">
        <v>5726</v>
      </c>
      <c r="H304" s="171" t="s">
        <v>3531</v>
      </c>
      <c r="I304" s="171" t="s">
        <v>76</v>
      </c>
      <c r="J304" s="171" t="s">
        <v>77</v>
      </c>
      <c r="K304" s="130" t="s">
        <v>4580</v>
      </c>
      <c r="L304" s="171"/>
      <c r="M304" s="171" t="s">
        <v>4796</v>
      </c>
      <c r="N304" s="110" t="s">
        <v>4815</v>
      </c>
      <c r="O304" s="130" t="s">
        <v>23</v>
      </c>
      <c r="P304" s="130" t="s">
        <v>4589</v>
      </c>
      <c r="Q304" s="110" t="s">
        <v>4576</v>
      </c>
      <c r="R304" s="126">
        <v>38000</v>
      </c>
      <c r="S304" s="114">
        <v>38000</v>
      </c>
    </row>
    <row r="305" spans="1:19" ht="24.95" customHeight="1" x14ac:dyDescent="0.25">
      <c r="A305" s="122">
        <v>2016.0291999999999</v>
      </c>
      <c r="B305" s="62" t="s">
        <v>4657</v>
      </c>
      <c r="C305" s="62">
        <v>16.04</v>
      </c>
      <c r="D305" s="62">
        <v>16.03</v>
      </c>
      <c r="E305" s="62">
        <v>16.04</v>
      </c>
      <c r="F305" s="17" t="s">
        <v>5727</v>
      </c>
      <c r="G305" s="110" t="s">
        <v>5728</v>
      </c>
      <c r="H305" s="62" t="s">
        <v>3531</v>
      </c>
      <c r="I305" s="62" t="s">
        <v>76</v>
      </c>
      <c r="J305" s="62" t="s">
        <v>77</v>
      </c>
      <c r="K305" s="62" t="s">
        <v>4580</v>
      </c>
      <c r="L305" s="62"/>
      <c r="M305" s="62" t="s">
        <v>5335</v>
      </c>
      <c r="N305" s="110" t="s">
        <v>5542</v>
      </c>
      <c r="O305" s="62" t="s">
        <v>26</v>
      </c>
      <c r="P305" s="62" t="s">
        <v>4589</v>
      </c>
      <c r="Q305" s="110" t="s">
        <v>4576</v>
      </c>
      <c r="R305" s="126">
        <v>20000</v>
      </c>
      <c r="S305" s="114">
        <v>20000</v>
      </c>
    </row>
    <row r="306" spans="1:19" ht="24.95" customHeight="1" x14ac:dyDescent="0.25">
      <c r="A306" s="122">
        <v>2016.0408</v>
      </c>
      <c r="B306" s="62" t="s">
        <v>4657</v>
      </c>
      <c r="C306" s="62">
        <v>16.04</v>
      </c>
      <c r="D306" s="62">
        <v>16.04</v>
      </c>
      <c r="E306" s="62">
        <v>16.04</v>
      </c>
      <c r="F306" s="17" t="s">
        <v>5729</v>
      </c>
      <c r="G306" s="110" t="s">
        <v>5730</v>
      </c>
      <c r="H306" s="62" t="s">
        <v>3531</v>
      </c>
      <c r="I306" s="62" t="s">
        <v>76</v>
      </c>
      <c r="J306" s="62" t="s">
        <v>77</v>
      </c>
      <c r="K306" s="62" t="s">
        <v>4580</v>
      </c>
      <c r="L306" s="62"/>
      <c r="M306" s="62" t="s">
        <v>4656</v>
      </c>
      <c r="N306" s="110" t="s">
        <v>4656</v>
      </c>
      <c r="O306" s="62" t="s">
        <v>5179</v>
      </c>
      <c r="P306" s="62" t="s">
        <v>4589</v>
      </c>
      <c r="Q306" s="110" t="s">
        <v>4576</v>
      </c>
      <c r="R306" s="126">
        <v>1000</v>
      </c>
      <c r="S306" s="114">
        <v>1000</v>
      </c>
    </row>
    <row r="307" spans="1:19" ht="24.95" customHeight="1" x14ac:dyDescent="0.25">
      <c r="A307" s="122">
        <v>2016.0726999999999</v>
      </c>
      <c r="B307" s="62" t="s">
        <v>4662</v>
      </c>
      <c r="C307" s="62">
        <v>16.07</v>
      </c>
      <c r="D307" s="62">
        <v>16.07</v>
      </c>
      <c r="E307" s="62">
        <v>16.07</v>
      </c>
      <c r="F307" s="169" t="s">
        <v>5731</v>
      </c>
      <c r="G307" s="62" t="s">
        <v>3536</v>
      </c>
      <c r="H307" s="62" t="s">
        <v>3531</v>
      </c>
      <c r="I307" s="62" t="s">
        <v>76</v>
      </c>
      <c r="J307" s="62" t="s">
        <v>77</v>
      </c>
      <c r="K307" s="62" t="s">
        <v>4574</v>
      </c>
      <c r="L307" s="62" t="s">
        <v>5732</v>
      </c>
      <c r="M307" s="62" t="s">
        <v>4728</v>
      </c>
      <c r="N307" s="62" t="s">
        <v>4729</v>
      </c>
      <c r="O307" s="62" t="s">
        <v>98</v>
      </c>
      <c r="P307" s="58" t="s">
        <v>4589</v>
      </c>
      <c r="Q307" s="58" t="s">
        <v>4576</v>
      </c>
      <c r="R307" s="126">
        <v>36000</v>
      </c>
      <c r="S307" s="127">
        <v>21000</v>
      </c>
    </row>
    <row r="308" spans="1:19" ht="24.95" customHeight="1" x14ac:dyDescent="0.25">
      <c r="A308" s="122">
        <v>2016.106</v>
      </c>
      <c r="B308" s="62" t="s">
        <v>4599</v>
      </c>
      <c r="C308" s="62">
        <v>16.12</v>
      </c>
      <c r="D308" s="62">
        <v>16.100000000000001</v>
      </c>
      <c r="E308" s="62">
        <v>16.12</v>
      </c>
      <c r="F308" s="169" t="s">
        <v>5733</v>
      </c>
      <c r="G308" s="62" t="s">
        <v>3563</v>
      </c>
      <c r="H308" s="62" t="s">
        <v>3531</v>
      </c>
      <c r="I308" s="62" t="s">
        <v>76</v>
      </c>
      <c r="J308" s="62" t="s">
        <v>77</v>
      </c>
      <c r="K308" s="62" t="s">
        <v>4580</v>
      </c>
      <c r="L308" s="62"/>
      <c r="M308" s="62" t="s">
        <v>4718</v>
      </c>
      <c r="N308" s="62" t="s">
        <v>4815</v>
      </c>
      <c r="O308" s="58" t="s">
        <v>26</v>
      </c>
      <c r="P308" s="58" t="s">
        <v>4589</v>
      </c>
      <c r="Q308" s="58" t="s">
        <v>4576</v>
      </c>
      <c r="R308" s="126">
        <v>90224</v>
      </c>
      <c r="S308" s="127">
        <v>90224</v>
      </c>
    </row>
    <row r="309" spans="1:19" ht="24.95" customHeight="1" x14ac:dyDescent="0.25">
      <c r="A309" s="122">
        <v>2015.1462000000299</v>
      </c>
      <c r="B309" s="62" t="s">
        <v>4657</v>
      </c>
      <c r="C309" s="62">
        <v>16.05</v>
      </c>
      <c r="D309" s="62">
        <v>15.12</v>
      </c>
      <c r="E309" s="62">
        <v>16.05</v>
      </c>
      <c r="F309" s="169" t="s">
        <v>5734</v>
      </c>
      <c r="G309" s="62" t="s">
        <v>3542</v>
      </c>
      <c r="H309" s="62" t="s">
        <v>5735</v>
      </c>
      <c r="I309" s="62" t="s">
        <v>76</v>
      </c>
      <c r="J309" s="62" t="s">
        <v>77</v>
      </c>
      <c r="K309" s="62" t="s">
        <v>4580</v>
      </c>
      <c r="L309" s="62"/>
      <c r="M309" s="62" t="s">
        <v>4668</v>
      </c>
      <c r="N309" s="62" t="s">
        <v>4597</v>
      </c>
      <c r="O309" s="62" t="s">
        <v>3934</v>
      </c>
      <c r="P309" s="62" t="s">
        <v>122</v>
      </c>
      <c r="Q309" s="62" t="s">
        <v>4576</v>
      </c>
      <c r="R309" s="126">
        <v>25000</v>
      </c>
      <c r="S309" s="114">
        <v>20000</v>
      </c>
    </row>
    <row r="310" spans="1:19" ht="24.95" customHeight="1" x14ac:dyDescent="0.25">
      <c r="A310" s="122">
        <v>2016.0737999999999</v>
      </c>
      <c r="B310" s="62" t="s">
        <v>4599</v>
      </c>
      <c r="C310" s="62">
        <v>16.11</v>
      </c>
      <c r="D310" s="62">
        <v>16.09</v>
      </c>
      <c r="E310" s="62"/>
      <c r="F310" s="169" t="s">
        <v>4839</v>
      </c>
      <c r="G310" s="62" t="s">
        <v>4840</v>
      </c>
      <c r="H310" s="62" t="s">
        <v>3567</v>
      </c>
      <c r="I310" s="62" t="s">
        <v>76</v>
      </c>
      <c r="J310" s="62" t="s">
        <v>77</v>
      </c>
      <c r="K310" s="62" t="s">
        <v>4580</v>
      </c>
      <c r="L310" s="62"/>
      <c r="M310" s="169" t="s">
        <v>4841</v>
      </c>
      <c r="N310" s="169" t="s">
        <v>4841</v>
      </c>
      <c r="O310" s="169" t="s">
        <v>98</v>
      </c>
      <c r="P310" s="58" t="s">
        <v>4589</v>
      </c>
      <c r="Q310" s="58" t="s">
        <v>4576</v>
      </c>
      <c r="R310" s="126">
        <v>36000</v>
      </c>
      <c r="S310" s="127">
        <v>36000</v>
      </c>
    </row>
    <row r="311" spans="1:19" ht="24.95" customHeight="1" x14ac:dyDescent="0.25">
      <c r="A311" s="122">
        <v>2016.0446999999999</v>
      </c>
      <c r="B311" s="62" t="s">
        <v>4657</v>
      </c>
      <c r="C311" s="62">
        <v>16.059999999999999</v>
      </c>
      <c r="D311" s="62">
        <v>16.04</v>
      </c>
      <c r="E311" s="62"/>
      <c r="F311" s="168" t="s">
        <v>5736</v>
      </c>
      <c r="G311" s="168" t="s">
        <v>5737</v>
      </c>
      <c r="H311" s="62" t="s">
        <v>3586</v>
      </c>
      <c r="I311" s="62" t="s">
        <v>76</v>
      </c>
      <c r="J311" s="62" t="s">
        <v>77</v>
      </c>
      <c r="K311" s="62" t="s">
        <v>4580</v>
      </c>
      <c r="L311" s="62"/>
      <c r="M311" s="62" t="s">
        <v>4656</v>
      </c>
      <c r="N311" s="168" t="s">
        <v>4837</v>
      </c>
      <c r="O311" s="62" t="s">
        <v>188</v>
      </c>
      <c r="P311" s="62" t="s">
        <v>4589</v>
      </c>
      <c r="Q311" s="110" t="s">
        <v>4576</v>
      </c>
      <c r="R311" s="126">
        <v>10000</v>
      </c>
      <c r="S311" s="114">
        <v>10000</v>
      </c>
    </row>
    <row r="312" spans="1:19" ht="24.95" customHeight="1" x14ac:dyDescent="0.25">
      <c r="A312" s="122">
        <v>2016.0039999999999</v>
      </c>
      <c r="B312" s="62" t="s">
        <v>4599</v>
      </c>
      <c r="C312" s="62">
        <v>16.100000000000001</v>
      </c>
      <c r="D312" s="62">
        <v>16.07</v>
      </c>
      <c r="E312" s="62">
        <v>16.12</v>
      </c>
      <c r="F312" s="17" t="s">
        <v>5738</v>
      </c>
      <c r="G312" s="110" t="s">
        <v>4844</v>
      </c>
      <c r="H312" s="62" t="s">
        <v>3586</v>
      </c>
      <c r="I312" s="62" t="s">
        <v>76</v>
      </c>
      <c r="J312" s="62" t="s">
        <v>77</v>
      </c>
      <c r="K312" s="62" t="s">
        <v>4574</v>
      </c>
      <c r="L312" s="62" t="s">
        <v>4866</v>
      </c>
      <c r="M312" s="17" t="s">
        <v>4837</v>
      </c>
      <c r="N312" s="17" t="s">
        <v>4837</v>
      </c>
      <c r="O312" s="169" t="s">
        <v>23</v>
      </c>
      <c r="P312" s="62" t="s">
        <v>4589</v>
      </c>
      <c r="Q312" s="110" t="s">
        <v>4576</v>
      </c>
      <c r="R312" s="216">
        <v>850000</v>
      </c>
      <c r="S312" s="114">
        <v>44300</v>
      </c>
    </row>
    <row r="313" spans="1:19" ht="24.95" customHeight="1" x14ac:dyDescent="0.25">
      <c r="A313" s="122">
        <v>2016.1279999999999</v>
      </c>
      <c r="B313" s="58" t="s">
        <v>4599</v>
      </c>
      <c r="C313" s="58">
        <v>16.12</v>
      </c>
      <c r="D313" s="58">
        <v>16.12</v>
      </c>
      <c r="E313" s="58">
        <v>16.12</v>
      </c>
      <c r="F313" s="172" t="s">
        <v>5739</v>
      </c>
      <c r="G313" s="110" t="s">
        <v>3660</v>
      </c>
      <c r="H313" s="58" t="s">
        <v>3661</v>
      </c>
      <c r="I313" s="58" t="s">
        <v>160</v>
      </c>
      <c r="J313" s="58" t="s">
        <v>161</v>
      </c>
      <c r="K313" s="58" t="s">
        <v>4580</v>
      </c>
      <c r="L313" s="58"/>
      <c r="M313" s="58" t="s">
        <v>5006</v>
      </c>
      <c r="N313" s="58" t="s">
        <v>5006</v>
      </c>
      <c r="O313" s="58" t="s">
        <v>23</v>
      </c>
      <c r="P313" s="58" t="s">
        <v>160</v>
      </c>
      <c r="Q313" s="58" t="s">
        <v>4576</v>
      </c>
      <c r="R313" s="126">
        <v>3280</v>
      </c>
      <c r="S313" s="127">
        <v>3280</v>
      </c>
    </row>
    <row r="314" spans="1:19" ht="24.95" customHeight="1" x14ac:dyDescent="0.25">
      <c r="A314" s="122">
        <v>2016.0944</v>
      </c>
      <c r="B314" s="62" t="s">
        <v>4599</v>
      </c>
      <c r="C314" s="62">
        <v>16.12</v>
      </c>
      <c r="D314" s="62">
        <v>16.11</v>
      </c>
      <c r="E314" s="62"/>
      <c r="F314" s="169" t="s">
        <v>4851</v>
      </c>
      <c r="G314" s="62" t="s">
        <v>3666</v>
      </c>
      <c r="H314" s="62" t="s">
        <v>3664</v>
      </c>
      <c r="I314" s="62" t="s">
        <v>76</v>
      </c>
      <c r="J314" s="62" t="s">
        <v>77</v>
      </c>
      <c r="K314" s="62" t="s">
        <v>4580</v>
      </c>
      <c r="L314" s="62"/>
      <c r="M314" s="168" t="s">
        <v>4767</v>
      </c>
      <c r="N314" s="168" t="s">
        <v>4773</v>
      </c>
      <c r="O314" s="58" t="s">
        <v>52</v>
      </c>
      <c r="P314" s="58" t="s">
        <v>4589</v>
      </c>
      <c r="Q314" s="58" t="s">
        <v>4576</v>
      </c>
      <c r="R314" s="126">
        <v>100000</v>
      </c>
      <c r="S314" s="127">
        <v>100000</v>
      </c>
    </row>
    <row r="315" spans="1:19" ht="24.95" customHeight="1" x14ac:dyDescent="0.25">
      <c r="A315" s="122">
        <v>2015.0947000000299</v>
      </c>
      <c r="B315" s="62" t="s">
        <v>4629</v>
      </c>
      <c r="C315" s="62">
        <v>16.010000000000002</v>
      </c>
      <c r="D315" s="62">
        <v>15.08</v>
      </c>
      <c r="E315" s="62">
        <v>16.04</v>
      </c>
      <c r="F315" s="17" t="s">
        <v>5740</v>
      </c>
      <c r="G315" s="110" t="s">
        <v>5741</v>
      </c>
      <c r="H315" s="62" t="s">
        <v>3671</v>
      </c>
      <c r="I315" s="62" t="s">
        <v>76</v>
      </c>
      <c r="J315" s="62" t="s">
        <v>77</v>
      </c>
      <c r="K315" s="62" t="s">
        <v>4574</v>
      </c>
      <c r="L315" s="62" t="s">
        <v>4866</v>
      </c>
      <c r="M315" s="110" t="s">
        <v>4661</v>
      </c>
      <c r="N315" s="110" t="s">
        <v>4661</v>
      </c>
      <c r="O315" s="62" t="s">
        <v>26</v>
      </c>
      <c r="P315" s="62" t="s">
        <v>4589</v>
      </c>
      <c r="Q315" s="110" t="s">
        <v>4576</v>
      </c>
      <c r="R315" s="126"/>
      <c r="S315" s="114">
        <v>60960</v>
      </c>
    </row>
    <row r="316" spans="1:19" ht="24.95" customHeight="1" x14ac:dyDescent="0.25">
      <c r="A316" s="122">
        <v>2016.0124000000001</v>
      </c>
      <c r="B316" s="62" t="s">
        <v>4629</v>
      </c>
      <c r="C316" s="62">
        <v>16.03</v>
      </c>
      <c r="D316" s="62">
        <v>16.03</v>
      </c>
      <c r="E316" s="62">
        <v>16.05</v>
      </c>
      <c r="F316" s="17" t="s">
        <v>5742</v>
      </c>
      <c r="G316" s="110" t="s">
        <v>5743</v>
      </c>
      <c r="H316" s="62" t="s">
        <v>3674</v>
      </c>
      <c r="I316" s="62" t="s">
        <v>76</v>
      </c>
      <c r="J316" s="62" t="s">
        <v>77</v>
      </c>
      <c r="K316" s="62" t="s">
        <v>4580</v>
      </c>
      <c r="L316" s="62"/>
      <c r="M316" s="62" t="s">
        <v>5335</v>
      </c>
      <c r="N316" s="110" t="s">
        <v>5336</v>
      </c>
      <c r="O316" s="62" t="s">
        <v>26</v>
      </c>
      <c r="P316" s="62" t="s">
        <v>4589</v>
      </c>
      <c r="Q316" s="110" t="s">
        <v>4576</v>
      </c>
      <c r="R316" s="185">
        <v>100000</v>
      </c>
      <c r="S316" s="114">
        <v>50000</v>
      </c>
    </row>
    <row r="317" spans="1:19" ht="24.95" customHeight="1" x14ac:dyDescent="0.25">
      <c r="A317" s="122">
        <v>2015.0649000000001</v>
      </c>
      <c r="B317" s="130" t="s">
        <v>4629</v>
      </c>
      <c r="C317" s="62">
        <v>16.02</v>
      </c>
      <c r="D317" s="136">
        <v>15.05</v>
      </c>
      <c r="E317" s="62">
        <v>16.02</v>
      </c>
      <c r="F317" s="17" t="s">
        <v>5744</v>
      </c>
      <c r="G317" s="110" t="s">
        <v>5745</v>
      </c>
      <c r="H317" s="130" t="s">
        <v>3696</v>
      </c>
      <c r="I317" s="130" t="s">
        <v>76</v>
      </c>
      <c r="J317" s="171" t="s">
        <v>77</v>
      </c>
      <c r="K317" s="130" t="s">
        <v>4580</v>
      </c>
      <c r="L317" s="130"/>
      <c r="M317" s="110" t="s">
        <v>4641</v>
      </c>
      <c r="N317" s="110" t="s">
        <v>4638</v>
      </c>
      <c r="O317" s="130" t="s">
        <v>26</v>
      </c>
      <c r="P317" s="130" t="s">
        <v>4589</v>
      </c>
      <c r="Q317" s="110" t="s">
        <v>4576</v>
      </c>
      <c r="R317" s="217">
        <v>40000</v>
      </c>
      <c r="S317" s="114">
        <v>40000</v>
      </c>
    </row>
    <row r="318" spans="1:19" ht="24.95" customHeight="1" x14ac:dyDescent="0.25">
      <c r="A318" s="122">
        <v>2016.0336</v>
      </c>
      <c r="B318" s="62" t="s">
        <v>4629</v>
      </c>
      <c r="C318" s="62">
        <v>16.03</v>
      </c>
      <c r="D318" s="62">
        <v>16.03</v>
      </c>
      <c r="E318" s="62">
        <v>16.03</v>
      </c>
      <c r="F318" s="17" t="s">
        <v>5746</v>
      </c>
      <c r="G318" s="110" t="s">
        <v>5747</v>
      </c>
      <c r="H318" s="62" t="s">
        <v>3696</v>
      </c>
      <c r="I318" s="62" t="s">
        <v>76</v>
      </c>
      <c r="J318" s="62" t="s">
        <v>77</v>
      </c>
      <c r="K318" s="62" t="s">
        <v>4580</v>
      </c>
      <c r="L318" s="62"/>
      <c r="M318" s="62" t="s">
        <v>4581</v>
      </c>
      <c r="N318" s="62" t="s">
        <v>4581</v>
      </c>
      <c r="O318" s="62" t="s">
        <v>26</v>
      </c>
      <c r="P318" s="62" t="s">
        <v>384</v>
      </c>
      <c r="Q318" s="58" t="s">
        <v>4576</v>
      </c>
      <c r="R318" s="126">
        <v>9000</v>
      </c>
      <c r="S318" s="114">
        <v>9000</v>
      </c>
    </row>
    <row r="319" spans="1:19" ht="24.95" customHeight="1" x14ac:dyDescent="0.25">
      <c r="A319" s="122">
        <v>2016.0491999999999</v>
      </c>
      <c r="B319" s="62" t="s">
        <v>4657</v>
      </c>
      <c r="C319" s="62">
        <v>16.05</v>
      </c>
      <c r="D319" s="62">
        <v>16.05</v>
      </c>
      <c r="E319" s="62">
        <v>16.05</v>
      </c>
      <c r="F319" s="17" t="s">
        <v>5748</v>
      </c>
      <c r="G319" s="110"/>
      <c r="H319" s="62" t="s">
        <v>3696</v>
      </c>
      <c r="I319" s="62" t="s">
        <v>76</v>
      </c>
      <c r="J319" s="62" t="s">
        <v>77</v>
      </c>
      <c r="K319" s="62" t="s">
        <v>4580</v>
      </c>
      <c r="L319" s="62"/>
      <c r="M319" s="62" t="s">
        <v>4668</v>
      </c>
      <c r="N319" s="110" t="s">
        <v>4668</v>
      </c>
      <c r="O319" s="62" t="s">
        <v>3934</v>
      </c>
      <c r="P319" s="62" t="s">
        <v>122</v>
      </c>
      <c r="Q319" s="110" t="s">
        <v>4576</v>
      </c>
      <c r="R319" s="126">
        <v>9950</v>
      </c>
      <c r="S319" s="127">
        <v>9950</v>
      </c>
    </row>
    <row r="320" spans="1:19" ht="24.95" customHeight="1" x14ac:dyDescent="0.25">
      <c r="A320" s="122">
        <v>2016.0514000000001</v>
      </c>
      <c r="B320" s="62" t="s">
        <v>4657</v>
      </c>
      <c r="C320" s="62">
        <v>16.059999999999999</v>
      </c>
      <c r="D320" s="62">
        <v>16.059999999999999</v>
      </c>
      <c r="E320" s="62">
        <v>16.11</v>
      </c>
      <c r="F320" s="16" t="s">
        <v>5749</v>
      </c>
      <c r="G320" s="171" t="s">
        <v>3716</v>
      </c>
      <c r="H320" s="62" t="s">
        <v>3696</v>
      </c>
      <c r="I320" s="62" t="s">
        <v>76</v>
      </c>
      <c r="J320" s="62" t="s">
        <v>77</v>
      </c>
      <c r="K320" s="62" t="s">
        <v>4580</v>
      </c>
      <c r="L320" s="62"/>
      <c r="M320" s="62" t="s">
        <v>4668</v>
      </c>
      <c r="N320" s="171" t="s">
        <v>4668</v>
      </c>
      <c r="O320" s="62" t="s">
        <v>3934</v>
      </c>
      <c r="P320" s="62" t="s">
        <v>122</v>
      </c>
      <c r="Q320" s="171" t="s">
        <v>4576</v>
      </c>
      <c r="R320" s="185">
        <v>387947</v>
      </c>
      <c r="S320" s="127">
        <v>330833</v>
      </c>
    </row>
    <row r="321" spans="1:19" ht="24.95" customHeight="1" x14ac:dyDescent="0.25">
      <c r="A321" s="122">
        <v>2015.15050000003</v>
      </c>
      <c r="B321" s="62" t="s">
        <v>4629</v>
      </c>
      <c r="C321" s="62">
        <v>16.03</v>
      </c>
      <c r="D321" s="62">
        <v>16.010000000000002</v>
      </c>
      <c r="E321" s="62">
        <v>16.05</v>
      </c>
      <c r="F321" s="169" t="s">
        <v>5750</v>
      </c>
      <c r="G321" s="62" t="s">
        <v>4858</v>
      </c>
      <c r="H321" s="62" t="s">
        <v>3722</v>
      </c>
      <c r="I321" s="62" t="s">
        <v>76</v>
      </c>
      <c r="J321" s="62" t="s">
        <v>77</v>
      </c>
      <c r="K321" s="62" t="s">
        <v>4580</v>
      </c>
      <c r="L321" s="62"/>
      <c r="M321" s="62" t="s">
        <v>4581</v>
      </c>
      <c r="N321" s="62" t="s">
        <v>4582</v>
      </c>
      <c r="O321" s="62" t="s">
        <v>26</v>
      </c>
      <c r="P321" s="62" t="s">
        <v>384</v>
      </c>
      <c r="Q321" s="62" t="s">
        <v>4576</v>
      </c>
      <c r="R321" s="126">
        <v>131355</v>
      </c>
      <c r="S321" s="114">
        <v>131355</v>
      </c>
    </row>
    <row r="322" spans="1:19" ht="24.95" customHeight="1" x14ac:dyDescent="0.25">
      <c r="A322" s="122">
        <v>2016.0642</v>
      </c>
      <c r="B322" s="62" t="s">
        <v>4657</v>
      </c>
      <c r="C322" s="62">
        <v>16.059999999999999</v>
      </c>
      <c r="D322" s="62">
        <v>16.059999999999999</v>
      </c>
      <c r="E322" s="62"/>
      <c r="F322" s="169" t="s">
        <v>4857</v>
      </c>
      <c r="G322" s="62" t="s">
        <v>4858</v>
      </c>
      <c r="H322" s="62" t="s">
        <v>3722</v>
      </c>
      <c r="I322" s="62" t="s">
        <v>76</v>
      </c>
      <c r="J322" s="62" t="s">
        <v>77</v>
      </c>
      <c r="K322" s="62" t="s">
        <v>4580</v>
      </c>
      <c r="L322" s="62"/>
      <c r="M322" s="62" t="s">
        <v>4581</v>
      </c>
      <c r="N322" s="62" t="s">
        <v>4581</v>
      </c>
      <c r="O322" s="62" t="s">
        <v>26</v>
      </c>
      <c r="P322" s="62" t="s">
        <v>384</v>
      </c>
      <c r="Q322" s="58" t="s">
        <v>4576</v>
      </c>
      <c r="R322" s="126">
        <v>12000</v>
      </c>
      <c r="S322" s="127">
        <v>12000</v>
      </c>
    </row>
    <row r="323" spans="1:19" ht="24.95" customHeight="1" x14ac:dyDescent="0.25">
      <c r="A323" s="122">
        <v>2016.0199</v>
      </c>
      <c r="B323" s="62" t="s">
        <v>4629</v>
      </c>
      <c r="C323" s="62">
        <v>16.02</v>
      </c>
      <c r="D323" s="62">
        <v>16.02</v>
      </c>
      <c r="E323" s="62">
        <v>16.02</v>
      </c>
      <c r="F323" s="17" t="s">
        <v>5751</v>
      </c>
      <c r="G323" s="110" t="s">
        <v>5009</v>
      </c>
      <c r="H323" s="62" t="s">
        <v>3748</v>
      </c>
      <c r="I323" s="62" t="s">
        <v>165</v>
      </c>
      <c r="J323" s="62" t="s">
        <v>161</v>
      </c>
      <c r="K323" s="62" t="s">
        <v>4580</v>
      </c>
      <c r="L323" s="62"/>
      <c r="M323" s="62" t="s">
        <v>5010</v>
      </c>
      <c r="N323" s="110" t="s">
        <v>5011</v>
      </c>
      <c r="O323" s="62" t="s">
        <v>26</v>
      </c>
      <c r="P323" s="62" t="s">
        <v>107</v>
      </c>
      <c r="Q323" s="110" t="s">
        <v>4576</v>
      </c>
      <c r="R323" s="126">
        <v>9000</v>
      </c>
      <c r="S323" s="114">
        <v>9000</v>
      </c>
    </row>
    <row r="324" spans="1:19" ht="24.95" customHeight="1" x14ac:dyDescent="0.25">
      <c r="A324" s="122">
        <v>2015.12950000003</v>
      </c>
      <c r="B324" s="62" t="s">
        <v>4629</v>
      </c>
      <c r="C324" s="62">
        <v>16.010000000000002</v>
      </c>
      <c r="D324" s="62">
        <v>12.12</v>
      </c>
      <c r="E324" s="62">
        <v>16.02</v>
      </c>
      <c r="F324" s="17" t="s">
        <v>5752</v>
      </c>
      <c r="G324" s="110" t="s">
        <v>5753</v>
      </c>
      <c r="H324" s="62" t="s">
        <v>3750</v>
      </c>
      <c r="I324" s="62" t="s">
        <v>261</v>
      </c>
      <c r="J324" s="62" t="s">
        <v>123</v>
      </c>
      <c r="K324" s="62" t="s">
        <v>4580</v>
      </c>
      <c r="L324" s="62"/>
      <c r="M324" s="110" t="s">
        <v>4768</v>
      </c>
      <c r="N324" s="110" t="s">
        <v>4768</v>
      </c>
      <c r="O324" s="62" t="s">
        <v>23</v>
      </c>
      <c r="P324" s="62" t="s">
        <v>122</v>
      </c>
      <c r="Q324" s="110" t="s">
        <v>4576</v>
      </c>
      <c r="R324" s="126">
        <v>1500000</v>
      </c>
      <c r="S324" s="114">
        <v>750000</v>
      </c>
    </row>
    <row r="325" spans="1:19" ht="24.95" customHeight="1" x14ac:dyDescent="0.25">
      <c r="A325" s="122">
        <v>2015.1318000000299</v>
      </c>
      <c r="B325" s="62" t="s">
        <v>138</v>
      </c>
      <c r="C325" s="62">
        <v>15.12</v>
      </c>
      <c r="D325" s="62">
        <v>15.12</v>
      </c>
      <c r="E325" s="62">
        <v>16.059999999999999</v>
      </c>
      <c r="F325" s="17" t="s">
        <v>3848</v>
      </c>
      <c r="G325" s="110" t="s">
        <v>5753</v>
      </c>
      <c r="H325" s="62" t="s">
        <v>3750</v>
      </c>
      <c r="I325" s="62" t="s">
        <v>261</v>
      </c>
      <c r="J325" s="62" t="s">
        <v>123</v>
      </c>
      <c r="K325" s="62" t="s">
        <v>4574</v>
      </c>
      <c r="L325" s="110" t="s">
        <v>5754</v>
      </c>
      <c r="M325" s="110" t="s">
        <v>5322</v>
      </c>
      <c r="N325" s="110" t="s">
        <v>5322</v>
      </c>
      <c r="O325" s="62" t="s">
        <v>52</v>
      </c>
      <c r="P325" s="62" t="s">
        <v>122</v>
      </c>
      <c r="Q325" s="110" t="s">
        <v>4576</v>
      </c>
      <c r="R325" s="126">
        <v>3000000</v>
      </c>
      <c r="S325" s="114">
        <v>67682</v>
      </c>
    </row>
    <row r="326" spans="1:19" ht="24.95" customHeight="1" x14ac:dyDescent="0.25">
      <c r="A326" s="122">
        <v>2015.1387999999999</v>
      </c>
      <c r="B326" s="62" t="s">
        <v>4657</v>
      </c>
      <c r="C326" s="62">
        <v>16.03</v>
      </c>
      <c r="D326" s="62">
        <v>15.12</v>
      </c>
      <c r="E326" s="62">
        <v>16.03</v>
      </c>
      <c r="F326" s="17" t="s">
        <v>5755</v>
      </c>
      <c r="G326" s="110" t="s">
        <v>5756</v>
      </c>
      <c r="H326" s="62" t="s">
        <v>3750</v>
      </c>
      <c r="I326" s="62" t="s">
        <v>261</v>
      </c>
      <c r="J326" s="62" t="s">
        <v>123</v>
      </c>
      <c r="K326" s="62" t="s">
        <v>4580</v>
      </c>
      <c r="L326" s="62"/>
      <c r="M326" s="110" t="s">
        <v>5152</v>
      </c>
      <c r="N326" s="110" t="s">
        <v>5152</v>
      </c>
      <c r="O326" s="62" t="s">
        <v>26</v>
      </c>
      <c r="P326" s="62" t="s">
        <v>122</v>
      </c>
      <c r="Q326" s="110" t="s">
        <v>4576</v>
      </c>
      <c r="R326" s="126">
        <v>50000</v>
      </c>
      <c r="S326" s="114">
        <v>50000</v>
      </c>
    </row>
    <row r="327" spans="1:19" ht="24.95" customHeight="1" x14ac:dyDescent="0.25">
      <c r="A327" s="122">
        <v>2016.0293999999999</v>
      </c>
      <c r="B327" s="62" t="s">
        <v>4657</v>
      </c>
      <c r="C327" s="62">
        <v>16.05</v>
      </c>
      <c r="D327" s="62">
        <v>16.03</v>
      </c>
      <c r="E327" s="62">
        <v>16.05</v>
      </c>
      <c r="F327" s="17" t="s">
        <v>5757</v>
      </c>
      <c r="G327" s="110" t="s">
        <v>5753</v>
      </c>
      <c r="H327" s="62" t="s">
        <v>3750</v>
      </c>
      <c r="I327" s="62" t="s">
        <v>261</v>
      </c>
      <c r="J327" s="62" t="s">
        <v>123</v>
      </c>
      <c r="K327" s="62" t="s">
        <v>4574</v>
      </c>
      <c r="L327" s="62" t="s">
        <v>5758</v>
      </c>
      <c r="M327" s="62" t="s">
        <v>5084</v>
      </c>
      <c r="N327" s="110" t="s">
        <v>5084</v>
      </c>
      <c r="O327" s="62" t="s">
        <v>3934</v>
      </c>
      <c r="P327" s="62" t="s">
        <v>261</v>
      </c>
      <c r="Q327" s="110" t="s">
        <v>4576</v>
      </c>
      <c r="R327" s="185">
        <v>0</v>
      </c>
      <c r="S327" s="114">
        <v>0</v>
      </c>
    </row>
    <row r="328" spans="1:19" ht="24.95" customHeight="1" x14ac:dyDescent="0.25">
      <c r="A328" s="122">
        <v>2016.0250000000001</v>
      </c>
      <c r="B328" s="62" t="s">
        <v>4629</v>
      </c>
      <c r="C328" s="62">
        <v>16.03</v>
      </c>
      <c r="D328" s="62">
        <v>16.03</v>
      </c>
      <c r="E328" s="62">
        <v>16.03</v>
      </c>
      <c r="F328" s="17" t="s">
        <v>5759</v>
      </c>
      <c r="G328" s="110" t="s">
        <v>5760</v>
      </c>
      <c r="H328" s="62" t="s">
        <v>3750</v>
      </c>
      <c r="I328" s="62" t="s">
        <v>261</v>
      </c>
      <c r="J328" s="62" t="s">
        <v>123</v>
      </c>
      <c r="K328" s="62" t="s">
        <v>4574</v>
      </c>
      <c r="L328" s="62" t="s">
        <v>5761</v>
      </c>
      <c r="M328" s="62" t="s">
        <v>4704</v>
      </c>
      <c r="N328" s="110" t="s">
        <v>4715</v>
      </c>
      <c r="O328" s="62" t="s">
        <v>26</v>
      </c>
      <c r="P328" s="62" t="s">
        <v>261</v>
      </c>
      <c r="Q328" s="110" t="s">
        <v>4576</v>
      </c>
      <c r="R328" s="176"/>
      <c r="S328" s="114">
        <v>26672</v>
      </c>
    </row>
    <row r="329" spans="1:19" ht="24.95" customHeight="1" x14ac:dyDescent="0.25">
      <c r="A329" s="122">
        <v>2016.0431000000001</v>
      </c>
      <c r="B329" s="62" t="s">
        <v>4657</v>
      </c>
      <c r="C329" s="62">
        <v>16.07</v>
      </c>
      <c r="D329" s="62">
        <v>16.05</v>
      </c>
      <c r="E329" s="62">
        <v>16.09</v>
      </c>
      <c r="F329" s="168" t="s">
        <v>5762</v>
      </c>
      <c r="G329" s="168" t="s">
        <v>5753</v>
      </c>
      <c r="H329" s="62" t="s">
        <v>3750</v>
      </c>
      <c r="I329" s="62" t="s">
        <v>261</v>
      </c>
      <c r="J329" s="62" t="s">
        <v>123</v>
      </c>
      <c r="K329" s="62" t="s">
        <v>4574</v>
      </c>
      <c r="L329" s="62" t="s">
        <v>5763</v>
      </c>
      <c r="M329" s="168" t="s">
        <v>4768</v>
      </c>
      <c r="N329" s="168" t="s">
        <v>4768</v>
      </c>
      <c r="O329" s="62" t="s">
        <v>52</v>
      </c>
      <c r="P329" s="62" t="s">
        <v>122</v>
      </c>
      <c r="Q329" s="110" t="s">
        <v>4576</v>
      </c>
      <c r="R329" s="126">
        <v>5000000</v>
      </c>
      <c r="S329" s="114">
        <v>173618</v>
      </c>
    </row>
    <row r="330" spans="1:19" ht="24.95" customHeight="1" x14ac:dyDescent="0.25">
      <c r="A330" s="122">
        <v>2016.0431000000001</v>
      </c>
      <c r="B330" s="62" t="s">
        <v>4657</v>
      </c>
      <c r="C330" s="62">
        <v>16.07</v>
      </c>
      <c r="D330" s="62">
        <v>16.05</v>
      </c>
      <c r="E330" s="62">
        <v>16.09</v>
      </c>
      <c r="F330" s="168" t="s">
        <v>5762</v>
      </c>
      <c r="G330" s="168" t="s">
        <v>5753</v>
      </c>
      <c r="H330" s="62" t="s">
        <v>3750</v>
      </c>
      <c r="I330" s="62" t="s">
        <v>261</v>
      </c>
      <c r="J330" s="62" t="s">
        <v>123</v>
      </c>
      <c r="K330" s="62" t="s">
        <v>4574</v>
      </c>
      <c r="L330" s="62" t="s">
        <v>5763</v>
      </c>
      <c r="M330" s="168" t="s">
        <v>4768</v>
      </c>
      <c r="N330" s="168" t="s">
        <v>4768</v>
      </c>
      <c r="O330" s="62" t="s">
        <v>23</v>
      </c>
      <c r="P330" s="62" t="s">
        <v>122</v>
      </c>
      <c r="Q330" s="110" t="s">
        <v>4576</v>
      </c>
      <c r="R330" s="126">
        <v>5000000</v>
      </c>
      <c r="S330" s="114">
        <v>173618</v>
      </c>
    </row>
    <row r="331" spans="1:19" ht="24.95" customHeight="1" x14ac:dyDescent="0.25">
      <c r="A331" s="122">
        <v>2016.0435</v>
      </c>
      <c r="B331" s="62" t="s">
        <v>4657</v>
      </c>
      <c r="C331" s="62">
        <v>16.05</v>
      </c>
      <c r="D331" s="62">
        <v>16.05</v>
      </c>
      <c r="E331" s="62">
        <v>16.05</v>
      </c>
      <c r="F331" s="168" t="s">
        <v>5764</v>
      </c>
      <c r="G331" s="168" t="s">
        <v>5765</v>
      </c>
      <c r="H331" s="62" t="s">
        <v>3750</v>
      </c>
      <c r="I331" s="62" t="s">
        <v>261</v>
      </c>
      <c r="J331" s="62" t="s">
        <v>123</v>
      </c>
      <c r="K331" s="62" t="s">
        <v>4580</v>
      </c>
      <c r="L331" s="62"/>
      <c r="M331" s="168" t="s">
        <v>4728</v>
      </c>
      <c r="N331" s="168" t="s">
        <v>4765</v>
      </c>
      <c r="O331" s="62" t="s">
        <v>98</v>
      </c>
      <c r="P331" s="62" t="s">
        <v>4589</v>
      </c>
      <c r="Q331" s="110" t="s">
        <v>4576</v>
      </c>
      <c r="R331" s="166">
        <v>32400</v>
      </c>
      <c r="S331" s="114">
        <v>32400</v>
      </c>
    </row>
    <row r="332" spans="1:19" ht="24.95" customHeight="1" x14ac:dyDescent="0.25">
      <c r="A332" s="122">
        <v>2016.0782999999999</v>
      </c>
      <c r="B332" s="62" t="s">
        <v>4662</v>
      </c>
      <c r="C332" s="62">
        <v>16.079999999999998</v>
      </c>
      <c r="D332" s="62">
        <v>16.07</v>
      </c>
      <c r="E332" s="62">
        <v>16.079999999999998</v>
      </c>
      <c r="F332" s="169" t="s">
        <v>5766</v>
      </c>
      <c r="G332" s="62" t="s">
        <v>5767</v>
      </c>
      <c r="H332" s="62" t="s">
        <v>3750</v>
      </c>
      <c r="I332" s="62" t="s">
        <v>261</v>
      </c>
      <c r="J332" s="62" t="s">
        <v>123</v>
      </c>
      <c r="K332" s="62" t="s">
        <v>4574</v>
      </c>
      <c r="L332" s="62" t="s">
        <v>5165</v>
      </c>
      <c r="M332" s="62" t="s">
        <v>4768</v>
      </c>
      <c r="N332" s="62" t="s">
        <v>4768</v>
      </c>
      <c r="O332" s="62" t="s">
        <v>26</v>
      </c>
      <c r="P332" s="58" t="s">
        <v>122</v>
      </c>
      <c r="Q332" s="58" t="s">
        <v>4576</v>
      </c>
      <c r="R332" s="126">
        <v>15000</v>
      </c>
      <c r="S332" s="127">
        <v>8604</v>
      </c>
    </row>
    <row r="333" spans="1:19" ht="24.95" customHeight="1" x14ac:dyDescent="0.25">
      <c r="A333" s="122">
        <v>2016.0482</v>
      </c>
      <c r="B333" s="62" t="s">
        <v>4657</v>
      </c>
      <c r="C333" s="62">
        <v>16.05</v>
      </c>
      <c r="D333" s="62">
        <v>16.059999999999999</v>
      </c>
      <c r="E333" s="62"/>
      <c r="F333" s="17" t="s">
        <v>5164</v>
      </c>
      <c r="G333" s="110" t="s">
        <v>5768</v>
      </c>
      <c r="H333" s="62" t="s">
        <v>3750</v>
      </c>
      <c r="I333" s="62" t="s">
        <v>261</v>
      </c>
      <c r="J333" s="62" t="s">
        <v>123</v>
      </c>
      <c r="K333" s="62" t="s">
        <v>4574</v>
      </c>
      <c r="L333" s="62" t="s">
        <v>5165</v>
      </c>
      <c r="M333" s="62" t="s">
        <v>4768</v>
      </c>
      <c r="N333" s="110" t="s">
        <v>4768</v>
      </c>
      <c r="O333" s="62" t="s">
        <v>23</v>
      </c>
      <c r="P333" s="62" t="s">
        <v>122</v>
      </c>
      <c r="Q333" s="110" t="s">
        <v>4576</v>
      </c>
      <c r="R333" s="126"/>
      <c r="S333" s="114">
        <v>10932</v>
      </c>
    </row>
    <row r="334" spans="1:19" ht="24.95" customHeight="1" x14ac:dyDescent="0.25">
      <c r="A334" s="122">
        <v>2016.0111999999999</v>
      </c>
      <c r="B334" s="62" t="s">
        <v>4629</v>
      </c>
      <c r="C334" s="62">
        <v>16.03</v>
      </c>
      <c r="D334" s="62">
        <v>16.02</v>
      </c>
      <c r="E334" s="62">
        <v>16.02</v>
      </c>
      <c r="F334" s="17" t="s">
        <v>5769</v>
      </c>
      <c r="G334" s="110" t="s">
        <v>5770</v>
      </c>
      <c r="H334" s="62" t="s">
        <v>3854</v>
      </c>
      <c r="I334" s="62" t="s">
        <v>1276</v>
      </c>
      <c r="J334" s="62" t="s">
        <v>128</v>
      </c>
      <c r="K334" s="62" t="s">
        <v>4574</v>
      </c>
      <c r="L334" s="62" t="s">
        <v>5271</v>
      </c>
      <c r="M334" s="62" t="s">
        <v>5771</v>
      </c>
      <c r="N334" s="110" t="s">
        <v>5299</v>
      </c>
      <c r="O334" s="62" t="s">
        <v>23</v>
      </c>
      <c r="P334" s="62" t="s">
        <v>165</v>
      </c>
      <c r="Q334" s="110" t="s">
        <v>4576</v>
      </c>
      <c r="R334" s="185">
        <v>0</v>
      </c>
      <c r="S334" s="114">
        <v>0</v>
      </c>
    </row>
    <row r="335" spans="1:19" ht="24.95" customHeight="1" x14ac:dyDescent="0.25">
      <c r="A335" s="122">
        <v>2016.0825</v>
      </c>
      <c r="B335" s="62" t="s">
        <v>4662</v>
      </c>
      <c r="C335" s="62">
        <v>16.079999999999998</v>
      </c>
      <c r="D335" s="62">
        <v>16.079999999999998</v>
      </c>
      <c r="E335" s="62">
        <v>16.100000000000001</v>
      </c>
      <c r="F335" s="169" t="s">
        <v>5772</v>
      </c>
      <c r="G335" s="62" t="s">
        <v>5773</v>
      </c>
      <c r="H335" s="62" t="s">
        <v>5774</v>
      </c>
      <c r="I335" s="62" t="s">
        <v>160</v>
      </c>
      <c r="J335" s="62" t="s">
        <v>161</v>
      </c>
      <c r="K335" s="62" t="s">
        <v>4574</v>
      </c>
      <c r="L335" s="62" t="s">
        <v>5775</v>
      </c>
      <c r="M335" s="62" t="s">
        <v>5006</v>
      </c>
      <c r="N335" s="62" t="s">
        <v>5006</v>
      </c>
      <c r="O335" s="62" t="s">
        <v>23</v>
      </c>
      <c r="P335" s="58" t="s">
        <v>160</v>
      </c>
      <c r="Q335" s="58" t="s">
        <v>4576</v>
      </c>
      <c r="R335" s="126">
        <v>125000</v>
      </c>
      <c r="S335" s="127">
        <v>5000</v>
      </c>
    </row>
    <row r="336" spans="1:19" ht="24.95" customHeight="1" x14ac:dyDescent="0.25">
      <c r="A336" s="122">
        <v>2016.1214</v>
      </c>
      <c r="B336" s="58" t="s">
        <v>4599</v>
      </c>
      <c r="C336" s="58">
        <v>16.11</v>
      </c>
      <c r="D336" s="58">
        <v>16.11</v>
      </c>
      <c r="E336" s="58">
        <v>16.11</v>
      </c>
      <c r="F336" s="17" t="s">
        <v>5776</v>
      </c>
      <c r="G336" s="110" t="s">
        <v>5777</v>
      </c>
      <c r="H336" s="58" t="s">
        <v>3871</v>
      </c>
      <c r="I336" s="58" t="s">
        <v>49</v>
      </c>
      <c r="J336" s="58" t="s">
        <v>51</v>
      </c>
      <c r="K336" s="58" t="s">
        <v>4580</v>
      </c>
      <c r="L336" s="58"/>
      <c r="M336" s="58" t="s">
        <v>4886</v>
      </c>
      <c r="N336" s="58" t="s">
        <v>4886</v>
      </c>
      <c r="O336" s="58" t="s">
        <v>26</v>
      </c>
      <c r="P336" s="58" t="s">
        <v>49</v>
      </c>
      <c r="Q336" s="58" t="s">
        <v>4576</v>
      </c>
      <c r="R336" s="126">
        <v>2500</v>
      </c>
      <c r="S336" s="127">
        <v>2500</v>
      </c>
    </row>
    <row r="337" spans="1:19" ht="24.95" customHeight="1" x14ac:dyDescent="0.25">
      <c r="A337" s="122">
        <v>2016.0799</v>
      </c>
      <c r="B337" s="62" t="s">
        <v>4599</v>
      </c>
      <c r="C337" s="62">
        <v>16.11</v>
      </c>
      <c r="D337" s="62">
        <v>16.09</v>
      </c>
      <c r="E337" s="62">
        <v>16.11</v>
      </c>
      <c r="F337" s="169" t="s">
        <v>4859</v>
      </c>
      <c r="G337" s="62" t="s">
        <v>4859</v>
      </c>
      <c r="H337" s="62" t="s">
        <v>3889</v>
      </c>
      <c r="I337" s="62" t="s">
        <v>76</v>
      </c>
      <c r="J337" s="62" t="s">
        <v>77</v>
      </c>
      <c r="K337" s="62" t="s">
        <v>4574</v>
      </c>
      <c r="L337" s="62" t="s">
        <v>4860</v>
      </c>
      <c r="M337" s="169" t="s">
        <v>4660</v>
      </c>
      <c r="N337" s="169" t="s">
        <v>4660</v>
      </c>
      <c r="O337" s="169" t="s">
        <v>188</v>
      </c>
      <c r="P337" s="58" t="s">
        <v>4589</v>
      </c>
      <c r="Q337" s="58" t="s">
        <v>4576</v>
      </c>
      <c r="R337" s="126">
        <v>0</v>
      </c>
      <c r="S337" s="127">
        <v>0</v>
      </c>
    </row>
    <row r="338" spans="1:19" ht="24.95" customHeight="1" x14ac:dyDescent="0.25">
      <c r="A338" s="122">
        <v>2015.0999000000299</v>
      </c>
      <c r="B338" s="62" t="s">
        <v>309</v>
      </c>
      <c r="C338" s="62">
        <v>15.09</v>
      </c>
      <c r="D338" s="62">
        <v>15.08</v>
      </c>
      <c r="E338" s="62">
        <v>16.02</v>
      </c>
      <c r="F338" s="17" t="s">
        <v>3887</v>
      </c>
      <c r="G338" s="110" t="s">
        <v>5778</v>
      </c>
      <c r="H338" s="62" t="s">
        <v>5779</v>
      </c>
      <c r="I338" s="62" t="s">
        <v>76</v>
      </c>
      <c r="J338" s="62" t="s">
        <v>77</v>
      </c>
      <c r="K338" s="62" t="s">
        <v>4574</v>
      </c>
      <c r="L338" s="62" t="s">
        <v>3888</v>
      </c>
      <c r="M338" s="62" t="s">
        <v>4660</v>
      </c>
      <c r="N338" s="62" t="s">
        <v>4660</v>
      </c>
      <c r="O338" s="62" t="s">
        <v>23</v>
      </c>
      <c r="P338" s="62" t="s">
        <v>4589</v>
      </c>
      <c r="Q338" s="110" t="s">
        <v>4576</v>
      </c>
      <c r="R338" s="126">
        <v>350000</v>
      </c>
      <c r="S338" s="114">
        <v>80000</v>
      </c>
    </row>
    <row r="339" spans="1:19" ht="24.95" customHeight="1" x14ac:dyDescent="0.25">
      <c r="A339" s="122">
        <v>2015.1347000000301</v>
      </c>
      <c r="B339" s="62" t="s">
        <v>4657</v>
      </c>
      <c r="C339" s="62">
        <v>16.03</v>
      </c>
      <c r="D339" s="62">
        <v>15.11</v>
      </c>
      <c r="E339" s="62"/>
      <c r="F339" s="17" t="s">
        <v>5780</v>
      </c>
      <c r="G339" s="110" t="s">
        <v>5781</v>
      </c>
      <c r="H339" s="62" t="s">
        <v>5782</v>
      </c>
      <c r="I339" s="62" t="s">
        <v>732</v>
      </c>
      <c r="J339" s="62" t="s">
        <v>51</v>
      </c>
      <c r="K339" s="62" t="s">
        <v>4574</v>
      </c>
      <c r="L339" s="62" t="s">
        <v>5783</v>
      </c>
      <c r="M339" s="62" t="s">
        <v>4886</v>
      </c>
      <c r="N339" s="110" t="s">
        <v>5269</v>
      </c>
      <c r="O339" s="62" t="s">
        <v>26</v>
      </c>
      <c r="P339" s="62" t="s">
        <v>49</v>
      </c>
      <c r="Q339" s="110" t="s">
        <v>4576</v>
      </c>
      <c r="R339" s="126">
        <v>0</v>
      </c>
      <c r="S339" s="114">
        <v>0</v>
      </c>
    </row>
    <row r="340" spans="1:19" ht="24.95" customHeight="1" x14ac:dyDescent="0.25">
      <c r="A340" s="122">
        <v>2016.0768</v>
      </c>
      <c r="B340" s="62" t="s">
        <v>4662</v>
      </c>
      <c r="C340" s="62">
        <v>16.09</v>
      </c>
      <c r="D340" s="62">
        <v>16.09</v>
      </c>
      <c r="E340" s="62"/>
      <c r="F340" s="169" t="s">
        <v>4861</v>
      </c>
      <c r="G340" s="62" t="s">
        <v>3897</v>
      </c>
      <c r="H340" s="62" t="s">
        <v>3898</v>
      </c>
      <c r="I340" s="62" t="s">
        <v>76</v>
      </c>
      <c r="J340" s="62" t="s">
        <v>77</v>
      </c>
      <c r="K340" s="62" t="s">
        <v>4574</v>
      </c>
      <c r="L340" s="62" t="s">
        <v>4862</v>
      </c>
      <c r="M340" s="169" t="s">
        <v>4594</v>
      </c>
      <c r="N340" s="169" t="s">
        <v>4593</v>
      </c>
      <c r="O340" s="169" t="s">
        <v>52</v>
      </c>
      <c r="P340" s="58" t="s">
        <v>384</v>
      </c>
      <c r="Q340" s="58" t="s">
        <v>4576</v>
      </c>
      <c r="R340" s="126">
        <v>600000</v>
      </c>
      <c r="S340" s="127">
        <v>80000</v>
      </c>
    </row>
    <row r="341" spans="1:19" ht="24.95" customHeight="1" x14ac:dyDescent="0.25">
      <c r="A341" s="122">
        <v>2015.0831000000301</v>
      </c>
      <c r="B341" s="171" t="s">
        <v>4629</v>
      </c>
      <c r="C341" s="62">
        <v>16.03</v>
      </c>
      <c r="D341" s="62">
        <v>15.07</v>
      </c>
      <c r="E341" s="62">
        <v>16.03</v>
      </c>
      <c r="F341" s="17" t="s">
        <v>5784</v>
      </c>
      <c r="G341" s="110" t="s">
        <v>5785</v>
      </c>
      <c r="H341" s="130" t="s">
        <v>3906</v>
      </c>
      <c r="I341" s="171" t="s">
        <v>76</v>
      </c>
      <c r="J341" s="62" t="s">
        <v>77</v>
      </c>
      <c r="K341" s="171" t="s">
        <v>4580</v>
      </c>
      <c r="L341" s="130"/>
      <c r="M341" s="130" t="s">
        <v>4802</v>
      </c>
      <c r="N341" s="110" t="s">
        <v>4625</v>
      </c>
      <c r="O341" s="130" t="s">
        <v>188</v>
      </c>
      <c r="P341" s="130" t="s">
        <v>4589</v>
      </c>
      <c r="Q341" s="110" t="s">
        <v>4576</v>
      </c>
      <c r="R341" s="180"/>
      <c r="S341" s="114">
        <v>3455</v>
      </c>
    </row>
    <row r="342" spans="1:19" ht="24.95" customHeight="1" x14ac:dyDescent="0.25">
      <c r="A342" s="122">
        <v>2015.14240000003</v>
      </c>
      <c r="B342" s="62" t="s">
        <v>4629</v>
      </c>
      <c r="C342" s="62">
        <v>16.03</v>
      </c>
      <c r="D342" s="62">
        <v>15.12</v>
      </c>
      <c r="E342" s="62">
        <v>16.04</v>
      </c>
      <c r="F342" s="17" t="s">
        <v>5786</v>
      </c>
      <c r="G342" s="110" t="s">
        <v>4868</v>
      </c>
      <c r="H342" s="62" t="s">
        <v>3906</v>
      </c>
      <c r="I342" s="62" t="s">
        <v>76</v>
      </c>
      <c r="J342" s="62" t="s">
        <v>77</v>
      </c>
      <c r="K342" s="62" t="s">
        <v>4574</v>
      </c>
      <c r="L342" s="62" t="s">
        <v>5787</v>
      </c>
      <c r="M342" s="110" t="s">
        <v>4837</v>
      </c>
      <c r="N342" s="110" t="s">
        <v>4837</v>
      </c>
      <c r="O342" s="62" t="s">
        <v>23</v>
      </c>
      <c r="P342" s="62" t="s">
        <v>4589</v>
      </c>
      <c r="Q342" s="110" t="s">
        <v>4576</v>
      </c>
      <c r="R342" s="126">
        <v>1000000</v>
      </c>
      <c r="S342" s="114">
        <v>80000</v>
      </c>
    </row>
    <row r="343" spans="1:19" ht="24.95" customHeight="1" x14ac:dyDescent="0.25">
      <c r="A343" s="122">
        <v>2015.1410000000001</v>
      </c>
      <c r="B343" s="62" t="s">
        <v>4629</v>
      </c>
      <c r="C343" s="62">
        <v>16.02</v>
      </c>
      <c r="D343" s="62">
        <v>15.12</v>
      </c>
      <c r="E343" s="62">
        <v>16.02</v>
      </c>
      <c r="F343" s="17" t="s">
        <v>5788</v>
      </c>
      <c r="G343" s="110" t="s">
        <v>4868</v>
      </c>
      <c r="H343" s="62" t="s">
        <v>3906</v>
      </c>
      <c r="I343" s="62" t="s">
        <v>76</v>
      </c>
      <c r="J343" s="62" t="s">
        <v>77</v>
      </c>
      <c r="K343" s="62" t="s">
        <v>4580</v>
      </c>
      <c r="L343" s="62"/>
      <c r="M343" s="110" t="s">
        <v>4661</v>
      </c>
      <c r="N343" s="110" t="s">
        <v>4660</v>
      </c>
      <c r="O343" s="62" t="s">
        <v>188</v>
      </c>
      <c r="P343" s="62" t="s">
        <v>4589</v>
      </c>
      <c r="Q343" s="58" t="s">
        <v>4576</v>
      </c>
      <c r="R343" s="126">
        <v>28520</v>
      </c>
      <c r="S343" s="114">
        <v>28520</v>
      </c>
    </row>
    <row r="344" spans="1:19" ht="24.95" customHeight="1" x14ac:dyDescent="0.25">
      <c r="A344" s="122">
        <v>2016.0251000000001</v>
      </c>
      <c r="B344" s="62" t="s">
        <v>4657</v>
      </c>
      <c r="C344" s="62">
        <v>16.03</v>
      </c>
      <c r="D344" s="62">
        <v>16.03</v>
      </c>
      <c r="E344" s="62">
        <v>16.05</v>
      </c>
      <c r="F344" s="17" t="s">
        <v>5789</v>
      </c>
      <c r="G344" s="110" t="s">
        <v>4868</v>
      </c>
      <c r="H344" s="62" t="s">
        <v>3906</v>
      </c>
      <c r="I344" s="62" t="s">
        <v>76</v>
      </c>
      <c r="J344" s="62" t="s">
        <v>77</v>
      </c>
      <c r="K344" s="62" t="s">
        <v>4580</v>
      </c>
      <c r="L344" s="62"/>
      <c r="M344" s="62" t="s">
        <v>4627</v>
      </c>
      <c r="N344" s="110" t="s">
        <v>4627</v>
      </c>
      <c r="O344" s="62" t="s">
        <v>188</v>
      </c>
      <c r="P344" s="62" t="s">
        <v>4589</v>
      </c>
      <c r="Q344" s="110" t="s">
        <v>4576</v>
      </c>
      <c r="R344" s="176">
        <v>8010</v>
      </c>
      <c r="S344" s="114">
        <v>8010</v>
      </c>
    </row>
    <row r="345" spans="1:19" ht="24.95" customHeight="1" x14ac:dyDescent="0.25">
      <c r="A345" s="122">
        <v>2016.0997</v>
      </c>
      <c r="B345" s="62" t="s">
        <v>4599</v>
      </c>
      <c r="C345" s="62">
        <v>16.100000000000001</v>
      </c>
      <c r="D345" s="62">
        <v>16.09</v>
      </c>
      <c r="E345" s="62">
        <v>16.100000000000001</v>
      </c>
      <c r="F345" s="169" t="s">
        <v>5790</v>
      </c>
      <c r="G345" s="62" t="s">
        <v>4868</v>
      </c>
      <c r="H345" s="62" t="s">
        <v>3906</v>
      </c>
      <c r="I345" s="62" t="s">
        <v>76</v>
      </c>
      <c r="J345" s="62" t="s">
        <v>77</v>
      </c>
      <c r="K345" s="62" t="s">
        <v>4580</v>
      </c>
      <c r="L345" s="62"/>
      <c r="M345" s="62" t="s">
        <v>4627</v>
      </c>
      <c r="N345" s="62" t="s">
        <v>4625</v>
      </c>
      <c r="O345" s="172" t="s">
        <v>26</v>
      </c>
      <c r="P345" s="58" t="s">
        <v>4589</v>
      </c>
      <c r="Q345" s="58" t="s">
        <v>4576</v>
      </c>
      <c r="R345" s="126"/>
      <c r="S345" s="127">
        <v>28373</v>
      </c>
    </row>
    <row r="346" spans="1:19" ht="24.95" customHeight="1" x14ac:dyDescent="0.25">
      <c r="A346" s="122">
        <v>2016.0985000000001</v>
      </c>
      <c r="B346" s="62" t="s">
        <v>4662</v>
      </c>
      <c r="C346" s="62">
        <v>16.09</v>
      </c>
      <c r="D346" s="62">
        <v>16.09</v>
      </c>
      <c r="E346" s="62">
        <v>16.09</v>
      </c>
      <c r="F346" s="169" t="s">
        <v>5791</v>
      </c>
      <c r="G346" s="62" t="s">
        <v>3927</v>
      </c>
      <c r="H346" s="62" t="s">
        <v>5792</v>
      </c>
      <c r="I346" s="62" t="s">
        <v>76</v>
      </c>
      <c r="J346" s="62" t="s">
        <v>77</v>
      </c>
      <c r="K346" s="62" t="s">
        <v>4580</v>
      </c>
      <c r="L346" s="62"/>
      <c r="M346" s="62" t="s">
        <v>4615</v>
      </c>
      <c r="N346" s="62" t="s">
        <v>4615</v>
      </c>
      <c r="O346" s="172" t="s">
        <v>26</v>
      </c>
      <c r="P346" s="58" t="s">
        <v>4589</v>
      </c>
      <c r="Q346" s="58" t="s">
        <v>4576</v>
      </c>
      <c r="R346" s="126">
        <v>100000</v>
      </c>
      <c r="S346" s="127">
        <v>100000</v>
      </c>
    </row>
    <row r="347" spans="1:19" ht="24.95" customHeight="1" x14ac:dyDescent="0.25">
      <c r="A347" s="122">
        <v>2015.1212000000301</v>
      </c>
      <c r="B347" s="62" t="s">
        <v>138</v>
      </c>
      <c r="C347" s="62">
        <v>15.12</v>
      </c>
      <c r="D347" s="62">
        <v>15.1</v>
      </c>
      <c r="E347" s="62">
        <v>16.010000000000002</v>
      </c>
      <c r="F347" s="17" t="s">
        <v>3966</v>
      </c>
      <c r="G347" s="110" t="s">
        <v>5793</v>
      </c>
      <c r="H347" s="62" t="s">
        <v>3968</v>
      </c>
      <c r="I347" s="62" t="s">
        <v>660</v>
      </c>
      <c r="J347" s="62" t="s">
        <v>245</v>
      </c>
      <c r="K347" s="171" t="s">
        <v>4580</v>
      </c>
      <c r="L347" s="62"/>
      <c r="M347" s="62" t="s">
        <v>5222</v>
      </c>
      <c r="N347" s="110" t="s">
        <v>5221</v>
      </c>
      <c r="O347" s="62" t="s">
        <v>52</v>
      </c>
      <c r="P347" s="62" t="s">
        <v>261</v>
      </c>
      <c r="Q347" s="110" t="s">
        <v>4576</v>
      </c>
      <c r="R347" s="126">
        <v>142945</v>
      </c>
      <c r="S347" s="114">
        <v>142945</v>
      </c>
    </row>
    <row r="348" spans="1:19" ht="24.95" customHeight="1" x14ac:dyDescent="0.25">
      <c r="A348" s="122">
        <v>2016.0925</v>
      </c>
      <c r="B348" s="62" t="s">
        <v>4599</v>
      </c>
      <c r="C348" s="62">
        <v>16.100000000000001</v>
      </c>
      <c r="D348" s="62">
        <v>16.09</v>
      </c>
      <c r="E348" s="62"/>
      <c r="F348" s="169" t="s">
        <v>5101</v>
      </c>
      <c r="G348" s="62" t="s">
        <v>3973</v>
      </c>
      <c r="H348" s="62" t="s">
        <v>3974</v>
      </c>
      <c r="I348" s="62" t="s">
        <v>673</v>
      </c>
      <c r="J348" s="62" t="s">
        <v>61</v>
      </c>
      <c r="K348" s="62" t="s">
        <v>4574</v>
      </c>
      <c r="L348" s="62" t="s">
        <v>347</v>
      </c>
      <c r="M348" s="168" t="s">
        <v>5102</v>
      </c>
      <c r="N348" s="168" t="s">
        <v>5102</v>
      </c>
      <c r="O348" s="172" t="s">
        <v>188</v>
      </c>
      <c r="P348" s="58" t="s">
        <v>107</v>
      </c>
      <c r="Q348" s="58" t="s">
        <v>4576</v>
      </c>
      <c r="R348" s="174">
        <v>500000</v>
      </c>
      <c r="S348" s="175">
        <v>100000</v>
      </c>
    </row>
    <row r="349" spans="1:19" ht="24.95" customHeight="1" x14ac:dyDescent="0.25">
      <c r="A349" s="122">
        <v>2015.1080999999999</v>
      </c>
      <c r="B349" s="62" t="s">
        <v>4657</v>
      </c>
      <c r="C349" s="62">
        <v>16.04</v>
      </c>
      <c r="D349" s="62">
        <v>15.1</v>
      </c>
      <c r="E349" s="62">
        <v>16.05</v>
      </c>
      <c r="F349" s="169" t="s">
        <v>5794</v>
      </c>
      <c r="G349" s="62" t="s">
        <v>5795</v>
      </c>
      <c r="H349" s="62" t="s">
        <v>5796</v>
      </c>
      <c r="I349" s="62" t="s">
        <v>76</v>
      </c>
      <c r="J349" s="62" t="s">
        <v>77</v>
      </c>
      <c r="K349" s="62" t="s">
        <v>4580</v>
      </c>
      <c r="L349" s="62"/>
      <c r="M349" s="62" t="s">
        <v>4718</v>
      </c>
      <c r="N349" s="62" t="s">
        <v>4656</v>
      </c>
      <c r="O349" s="62" t="s">
        <v>26</v>
      </c>
      <c r="P349" s="62" t="s">
        <v>4589</v>
      </c>
      <c r="Q349" s="62" t="s">
        <v>4576</v>
      </c>
      <c r="R349" s="126">
        <v>204357</v>
      </c>
      <c r="S349" s="127">
        <v>204357</v>
      </c>
    </row>
    <row r="350" spans="1:19" ht="24.95" customHeight="1" x14ac:dyDescent="0.25">
      <c r="A350" s="122">
        <v>2016.0861</v>
      </c>
      <c r="B350" s="62" t="s">
        <v>4599</v>
      </c>
      <c r="C350" s="62">
        <v>16.100000000000001</v>
      </c>
      <c r="D350" s="62">
        <v>16.09</v>
      </c>
      <c r="E350" s="62">
        <v>16.12</v>
      </c>
      <c r="F350" s="169" t="s">
        <v>5797</v>
      </c>
      <c r="G350" s="62" t="s">
        <v>5798</v>
      </c>
      <c r="H350" s="62" t="s">
        <v>5799</v>
      </c>
      <c r="I350" s="62" t="s">
        <v>198</v>
      </c>
      <c r="J350" s="62" t="s">
        <v>61</v>
      </c>
      <c r="K350" s="62" t="s">
        <v>4580</v>
      </c>
      <c r="L350" s="62"/>
      <c r="M350" s="169" t="s">
        <v>4789</v>
      </c>
      <c r="N350" s="169" t="s">
        <v>4790</v>
      </c>
      <c r="O350" s="172" t="s">
        <v>52</v>
      </c>
      <c r="P350" s="58" t="s">
        <v>4589</v>
      </c>
      <c r="Q350" s="58" t="s">
        <v>4576</v>
      </c>
      <c r="R350" s="126">
        <v>159000</v>
      </c>
      <c r="S350" s="127">
        <v>120000</v>
      </c>
    </row>
    <row r="351" spans="1:19" ht="24.95" customHeight="1" x14ac:dyDescent="0.25">
      <c r="A351" s="122">
        <v>2016.0636999999999</v>
      </c>
      <c r="B351" s="62" t="s">
        <v>4662</v>
      </c>
      <c r="C351" s="62">
        <v>16.079999999999998</v>
      </c>
      <c r="D351" s="62">
        <v>16.07</v>
      </c>
      <c r="E351" s="62">
        <v>16.09</v>
      </c>
      <c r="F351" s="169" t="s">
        <v>5800</v>
      </c>
      <c r="G351" s="62" t="s">
        <v>4046</v>
      </c>
      <c r="H351" s="62" t="s">
        <v>4047</v>
      </c>
      <c r="I351" s="62" t="s">
        <v>261</v>
      </c>
      <c r="J351" s="62" t="s">
        <v>123</v>
      </c>
      <c r="K351" s="62" t="s">
        <v>4580</v>
      </c>
      <c r="L351" s="62"/>
      <c r="M351" s="62" t="s">
        <v>5084</v>
      </c>
      <c r="N351" s="62" t="s">
        <v>5084</v>
      </c>
      <c r="O351" s="62" t="s">
        <v>23</v>
      </c>
      <c r="P351" s="62" t="s">
        <v>261</v>
      </c>
      <c r="Q351" s="58" t="s">
        <v>4576</v>
      </c>
      <c r="R351" s="126">
        <v>157274</v>
      </c>
      <c r="S351" s="127">
        <v>91113</v>
      </c>
    </row>
    <row r="352" spans="1:19" ht="24.95" customHeight="1" x14ac:dyDescent="0.25">
      <c r="A352" s="122">
        <v>2016.0255999999999</v>
      </c>
      <c r="B352" s="62" t="s">
        <v>4657</v>
      </c>
      <c r="C352" s="62">
        <v>16.03</v>
      </c>
      <c r="D352" s="62">
        <v>16.03</v>
      </c>
      <c r="E352" s="62"/>
      <c r="F352" s="17" t="s">
        <v>5250</v>
      </c>
      <c r="G352" s="110" t="s">
        <v>5251</v>
      </c>
      <c r="H352" s="62" t="s">
        <v>5252</v>
      </c>
      <c r="I352" s="62" t="s">
        <v>165</v>
      </c>
      <c r="J352" s="62" t="s">
        <v>161</v>
      </c>
      <c r="K352" s="62" t="s">
        <v>4580</v>
      </c>
      <c r="L352" s="62"/>
      <c r="M352" s="62" t="s">
        <v>4633</v>
      </c>
      <c r="N352" s="110" t="s">
        <v>4948</v>
      </c>
      <c r="O352" s="62" t="s">
        <v>26</v>
      </c>
      <c r="P352" s="62" t="s">
        <v>384</v>
      </c>
      <c r="Q352" s="110" t="s">
        <v>4576</v>
      </c>
      <c r="R352" s="126">
        <v>25000</v>
      </c>
      <c r="S352" s="114">
        <v>25000</v>
      </c>
    </row>
    <row r="353" spans="1:19" ht="24.95" customHeight="1" x14ac:dyDescent="0.25">
      <c r="A353" s="122">
        <v>2016.0486000000001</v>
      </c>
      <c r="B353" s="62" t="s">
        <v>4657</v>
      </c>
      <c r="C353" s="62">
        <v>16.05</v>
      </c>
      <c r="D353" s="62">
        <v>16.05</v>
      </c>
      <c r="E353" s="62">
        <v>16.05</v>
      </c>
      <c r="F353" s="17" t="s">
        <v>5801</v>
      </c>
      <c r="G353" s="110" t="s">
        <v>5802</v>
      </c>
      <c r="H353" s="62" t="s">
        <v>5252</v>
      </c>
      <c r="I353" s="62" t="s">
        <v>165</v>
      </c>
      <c r="J353" s="62" t="s">
        <v>161</v>
      </c>
      <c r="K353" s="62" t="s">
        <v>4580</v>
      </c>
      <c r="L353" s="62"/>
      <c r="M353" s="62" t="s">
        <v>4634</v>
      </c>
      <c r="N353" s="62" t="s">
        <v>4634</v>
      </c>
      <c r="O353" s="62" t="s">
        <v>23</v>
      </c>
      <c r="P353" s="62" t="s">
        <v>384</v>
      </c>
      <c r="Q353" s="110" t="s">
        <v>4576</v>
      </c>
      <c r="R353" s="126">
        <v>25000</v>
      </c>
      <c r="S353" s="114">
        <v>25000</v>
      </c>
    </row>
    <row r="354" spans="1:19" ht="24.95" customHeight="1" x14ac:dyDescent="0.25">
      <c r="A354" s="122">
        <v>2016.028</v>
      </c>
      <c r="B354" s="62" t="s">
        <v>4662</v>
      </c>
      <c r="C354" s="62">
        <v>16.09</v>
      </c>
      <c r="D354" s="62">
        <v>16.03</v>
      </c>
      <c r="E354" s="62"/>
      <c r="F354" s="17" t="s">
        <v>4880</v>
      </c>
      <c r="G354" s="110" t="s">
        <v>4881</v>
      </c>
      <c r="H354" s="62" t="s">
        <v>4083</v>
      </c>
      <c r="I354" s="62" t="s">
        <v>76</v>
      </c>
      <c r="J354" s="62" t="s">
        <v>77</v>
      </c>
      <c r="K354" s="62" t="s">
        <v>4580</v>
      </c>
      <c r="L354" s="62"/>
      <c r="M354" s="169" t="s">
        <v>4698</v>
      </c>
      <c r="N354" s="169" t="s">
        <v>4698</v>
      </c>
      <c r="O354" s="169" t="s">
        <v>188</v>
      </c>
      <c r="P354" s="62" t="s">
        <v>4589</v>
      </c>
      <c r="Q354" s="110" t="s">
        <v>4576</v>
      </c>
      <c r="R354" s="126">
        <v>40040</v>
      </c>
      <c r="S354" s="114">
        <v>40040</v>
      </c>
    </row>
    <row r="355" spans="1:19" ht="24.95" customHeight="1" x14ac:dyDescent="0.25">
      <c r="A355" s="122">
        <v>2016.0824</v>
      </c>
      <c r="B355" s="62" t="s">
        <v>4662</v>
      </c>
      <c r="C355" s="62">
        <v>16.09</v>
      </c>
      <c r="D355" s="62">
        <v>16.079999999999998</v>
      </c>
      <c r="E355" s="62">
        <v>16.11</v>
      </c>
      <c r="F355" s="169" t="s">
        <v>5002</v>
      </c>
      <c r="G355" s="62" t="s">
        <v>5803</v>
      </c>
      <c r="H355" s="62" t="s">
        <v>5804</v>
      </c>
      <c r="I355" s="62" t="s">
        <v>183</v>
      </c>
      <c r="J355" s="62" t="s">
        <v>61</v>
      </c>
      <c r="K355" s="130" t="s">
        <v>4580</v>
      </c>
      <c r="L355" s="62"/>
      <c r="M355" s="62" t="s">
        <v>5010</v>
      </c>
      <c r="N355" s="62" t="s">
        <v>5010</v>
      </c>
      <c r="O355" s="62" t="s">
        <v>26</v>
      </c>
      <c r="P355" s="58" t="s">
        <v>107</v>
      </c>
      <c r="Q355" s="58" t="s">
        <v>4576</v>
      </c>
      <c r="R355" s="126">
        <v>83000</v>
      </c>
      <c r="S355" s="127">
        <v>58000</v>
      </c>
    </row>
    <row r="356" spans="1:19" ht="24.95" customHeight="1" x14ac:dyDescent="0.25">
      <c r="A356" s="122">
        <v>2016.0083999999999</v>
      </c>
      <c r="B356" s="62" t="s">
        <v>4629</v>
      </c>
      <c r="C356" s="62">
        <v>16.02</v>
      </c>
      <c r="D356" s="62">
        <v>16.02</v>
      </c>
      <c r="E356" s="62">
        <v>16.03</v>
      </c>
      <c r="F356" s="17" t="s">
        <v>5805</v>
      </c>
      <c r="G356" s="110" t="s">
        <v>5806</v>
      </c>
      <c r="H356" s="62" t="s">
        <v>4104</v>
      </c>
      <c r="I356" s="62" t="s">
        <v>76</v>
      </c>
      <c r="J356" s="62" t="s">
        <v>77</v>
      </c>
      <c r="K356" s="62" t="s">
        <v>4574</v>
      </c>
      <c r="L356" s="62" t="s">
        <v>5807</v>
      </c>
      <c r="M356" s="62" t="s">
        <v>4581</v>
      </c>
      <c r="N356" s="178" t="s">
        <v>4582</v>
      </c>
      <c r="O356" s="62" t="s">
        <v>23</v>
      </c>
      <c r="P356" s="62" t="s">
        <v>384</v>
      </c>
      <c r="Q356" s="110" t="s">
        <v>4576</v>
      </c>
      <c r="R356" s="218"/>
      <c r="S356" s="114">
        <v>5782</v>
      </c>
    </row>
    <row r="357" spans="1:19" ht="24.95" customHeight="1" x14ac:dyDescent="0.25">
      <c r="A357" s="122">
        <v>2016.0859</v>
      </c>
      <c r="B357" s="62" t="s">
        <v>4662</v>
      </c>
      <c r="C357" s="62">
        <v>16.09</v>
      </c>
      <c r="D357" s="62">
        <v>16.079999999999998</v>
      </c>
      <c r="E357" s="62">
        <v>16.09</v>
      </c>
      <c r="F357" s="169" t="s">
        <v>5808</v>
      </c>
      <c r="G357" s="62" t="s">
        <v>5809</v>
      </c>
      <c r="H357" s="62" t="s">
        <v>5810</v>
      </c>
      <c r="I357" s="62" t="s">
        <v>2636</v>
      </c>
      <c r="J357" s="62" t="s">
        <v>51</v>
      </c>
      <c r="K357" s="62" t="s">
        <v>4574</v>
      </c>
      <c r="L357" s="62" t="s">
        <v>5811</v>
      </c>
      <c r="M357" s="62" t="s">
        <v>4583</v>
      </c>
      <c r="N357" s="62" t="s">
        <v>4583</v>
      </c>
      <c r="O357" s="58" t="s">
        <v>188</v>
      </c>
      <c r="P357" s="58" t="s">
        <v>49</v>
      </c>
      <c r="Q357" s="58" t="s">
        <v>4576</v>
      </c>
      <c r="R357" s="126">
        <v>25000</v>
      </c>
      <c r="S357" s="167">
        <v>25000</v>
      </c>
    </row>
    <row r="358" spans="1:19" ht="24.95" customHeight="1" x14ac:dyDescent="0.25">
      <c r="A358" s="122">
        <v>2016.0639000000001</v>
      </c>
      <c r="B358" s="62" t="s">
        <v>4662</v>
      </c>
      <c r="C358" s="62">
        <v>16.079999999999998</v>
      </c>
      <c r="D358" s="62">
        <v>16.059999999999999</v>
      </c>
      <c r="E358" s="62">
        <v>16.09</v>
      </c>
      <c r="F358" s="169" t="s">
        <v>5812</v>
      </c>
      <c r="G358" s="62" t="s">
        <v>5813</v>
      </c>
      <c r="H358" s="62" t="s">
        <v>5814</v>
      </c>
      <c r="I358" s="62" t="s">
        <v>156</v>
      </c>
      <c r="J358" s="62" t="s">
        <v>51</v>
      </c>
      <c r="K358" s="62" t="s">
        <v>4574</v>
      </c>
      <c r="L358" s="62" t="s">
        <v>5815</v>
      </c>
      <c r="M358" s="169" t="s">
        <v>5010</v>
      </c>
      <c r="N358" s="169" t="s">
        <v>4964</v>
      </c>
      <c r="O358" s="169" t="s">
        <v>26</v>
      </c>
      <c r="P358" s="62" t="s">
        <v>107</v>
      </c>
      <c r="Q358" s="58" t="s">
        <v>4576</v>
      </c>
      <c r="R358" s="126">
        <v>300000</v>
      </c>
      <c r="S358" s="127">
        <v>79740</v>
      </c>
    </row>
    <row r="359" spans="1:19" ht="24.95" customHeight="1" x14ac:dyDescent="0.25">
      <c r="A359" s="122">
        <v>2014.1446000000001</v>
      </c>
      <c r="B359" s="130" t="s">
        <v>309</v>
      </c>
      <c r="C359" s="62">
        <v>15.08</v>
      </c>
      <c r="D359" s="136">
        <v>14.12</v>
      </c>
      <c r="E359" s="62">
        <v>16.059999999999999</v>
      </c>
      <c r="F359" s="23" t="s">
        <v>5816</v>
      </c>
      <c r="G359" s="178" t="s">
        <v>3095</v>
      </c>
      <c r="H359" s="130" t="s">
        <v>2997</v>
      </c>
      <c r="I359" s="130" t="s">
        <v>2996</v>
      </c>
      <c r="J359" s="130" t="s">
        <v>51</v>
      </c>
      <c r="K359" s="130" t="s">
        <v>4574</v>
      </c>
      <c r="L359" s="62" t="s">
        <v>4675</v>
      </c>
      <c r="M359" s="178" t="s">
        <v>4894</v>
      </c>
      <c r="N359" s="178" t="s">
        <v>4894</v>
      </c>
      <c r="O359" s="130" t="s">
        <v>52</v>
      </c>
      <c r="P359" s="130" t="s">
        <v>107</v>
      </c>
      <c r="Q359" s="110" t="s">
        <v>4576</v>
      </c>
      <c r="R359" s="126">
        <v>300000</v>
      </c>
      <c r="S359" s="114">
        <v>42730</v>
      </c>
    </row>
    <row r="360" spans="1:19" ht="24.95" customHeight="1" x14ac:dyDescent="0.25">
      <c r="A360" s="122">
        <v>2015.1195</v>
      </c>
      <c r="B360" s="62" t="s">
        <v>4629</v>
      </c>
      <c r="C360" s="62">
        <v>16.010000000000002</v>
      </c>
      <c r="D360" s="62">
        <v>15.1</v>
      </c>
      <c r="E360" s="62">
        <v>16.010000000000002</v>
      </c>
      <c r="F360" s="17" t="s">
        <v>4353</v>
      </c>
      <c r="G360" s="110" t="s">
        <v>1347</v>
      </c>
      <c r="H360" s="62" t="s">
        <v>2997</v>
      </c>
      <c r="I360" s="62" t="s">
        <v>2996</v>
      </c>
      <c r="J360" s="62" t="s">
        <v>51</v>
      </c>
      <c r="K360" s="171" t="s">
        <v>4580</v>
      </c>
      <c r="L360" s="171"/>
      <c r="M360" s="62" t="s">
        <v>4598</v>
      </c>
      <c r="N360" s="62" t="s">
        <v>4671</v>
      </c>
      <c r="O360" s="62" t="s">
        <v>26</v>
      </c>
      <c r="P360" s="62" t="s">
        <v>2996</v>
      </c>
      <c r="Q360" s="58" t="s">
        <v>4576</v>
      </c>
      <c r="R360" s="126">
        <v>60000</v>
      </c>
      <c r="S360" s="114">
        <v>34880</v>
      </c>
    </row>
    <row r="361" spans="1:19" ht="24.95" customHeight="1" x14ac:dyDescent="0.25">
      <c r="A361" s="122">
        <v>2015.13490000003</v>
      </c>
      <c r="B361" s="62" t="s">
        <v>138</v>
      </c>
      <c r="C361" s="62">
        <v>15.12</v>
      </c>
      <c r="D361" s="62">
        <v>15.11</v>
      </c>
      <c r="E361" s="62">
        <v>16.079999999999998</v>
      </c>
      <c r="F361" s="17" t="s">
        <v>4354</v>
      </c>
      <c r="G361" s="110" t="s">
        <v>5022</v>
      </c>
      <c r="H361" s="62" t="s">
        <v>2997</v>
      </c>
      <c r="I361" s="62" t="s">
        <v>2996</v>
      </c>
      <c r="J361" s="62" t="s">
        <v>51</v>
      </c>
      <c r="K361" s="62" t="s">
        <v>4574</v>
      </c>
      <c r="L361" s="62" t="s">
        <v>5817</v>
      </c>
      <c r="M361" s="110" t="s">
        <v>5020</v>
      </c>
      <c r="N361" s="110" t="s">
        <v>4978</v>
      </c>
      <c r="O361" s="62" t="s">
        <v>23</v>
      </c>
      <c r="P361" s="62" t="s">
        <v>2996</v>
      </c>
      <c r="Q361" s="110" t="s">
        <v>4576</v>
      </c>
      <c r="R361" s="126"/>
      <c r="S361" s="114">
        <v>35000</v>
      </c>
    </row>
    <row r="362" spans="1:19" ht="24.95" customHeight="1" x14ac:dyDescent="0.25">
      <c r="A362" s="122">
        <v>2015.1395</v>
      </c>
      <c r="B362" s="62" t="s">
        <v>138</v>
      </c>
      <c r="C362" s="62">
        <v>15.12</v>
      </c>
      <c r="D362" s="62">
        <v>15.12</v>
      </c>
      <c r="E362" s="62">
        <v>16.03</v>
      </c>
      <c r="F362" s="17" t="s">
        <v>5818</v>
      </c>
      <c r="G362" s="110" t="s">
        <v>5819</v>
      </c>
      <c r="H362" s="62" t="s">
        <v>2997</v>
      </c>
      <c r="I362" s="62" t="s">
        <v>2996</v>
      </c>
      <c r="J362" s="62" t="s">
        <v>51</v>
      </c>
      <c r="K362" s="62" t="s">
        <v>4574</v>
      </c>
      <c r="L362" s="62" t="s">
        <v>5391</v>
      </c>
      <c r="M362" s="110" t="s">
        <v>4598</v>
      </c>
      <c r="N362" s="110" t="s">
        <v>4671</v>
      </c>
      <c r="O362" s="62" t="s">
        <v>23</v>
      </c>
      <c r="P362" s="62" t="s">
        <v>2996</v>
      </c>
      <c r="Q362" s="58" t="s">
        <v>4576</v>
      </c>
      <c r="R362" s="126">
        <v>30000</v>
      </c>
      <c r="S362" s="114">
        <v>9950</v>
      </c>
    </row>
    <row r="363" spans="1:19" ht="24.95" customHeight="1" x14ac:dyDescent="0.25">
      <c r="A363" s="122">
        <v>2015.1403</v>
      </c>
      <c r="B363" s="62" t="s">
        <v>4629</v>
      </c>
      <c r="C363" s="62">
        <v>16.010000000000002</v>
      </c>
      <c r="D363" s="62">
        <v>15.12</v>
      </c>
      <c r="E363" s="62">
        <v>16.02</v>
      </c>
      <c r="F363" s="17" t="s">
        <v>5820</v>
      </c>
      <c r="G363" s="110" t="s">
        <v>5022</v>
      </c>
      <c r="H363" s="62" t="s">
        <v>2997</v>
      </c>
      <c r="I363" s="62" t="s">
        <v>2996</v>
      </c>
      <c r="J363" s="62" t="s">
        <v>51</v>
      </c>
      <c r="K363" s="62" t="s">
        <v>4580</v>
      </c>
      <c r="L363" s="62"/>
      <c r="M363" s="110" t="s">
        <v>5006</v>
      </c>
      <c r="N363" s="110" t="s">
        <v>5006</v>
      </c>
      <c r="O363" s="62" t="s">
        <v>23</v>
      </c>
      <c r="P363" s="62" t="s">
        <v>160</v>
      </c>
      <c r="Q363" s="58" t="s">
        <v>4576</v>
      </c>
      <c r="R363" s="126">
        <v>258503</v>
      </c>
      <c r="S363" s="114">
        <v>97316</v>
      </c>
    </row>
    <row r="364" spans="1:19" ht="24.95" customHeight="1" x14ac:dyDescent="0.25">
      <c r="A364" s="122">
        <v>2016.0021999999999</v>
      </c>
      <c r="B364" s="62" t="s">
        <v>4629</v>
      </c>
      <c r="C364" s="62">
        <v>16.010000000000002</v>
      </c>
      <c r="D364" s="62">
        <v>16.010000000000002</v>
      </c>
      <c r="E364" s="62">
        <v>16.059999999999999</v>
      </c>
      <c r="F364" s="17" t="s">
        <v>5821</v>
      </c>
      <c r="G364" s="110" t="s">
        <v>5822</v>
      </c>
      <c r="H364" s="62" t="s">
        <v>2997</v>
      </c>
      <c r="I364" s="62" t="s">
        <v>2996</v>
      </c>
      <c r="J364" s="62" t="s">
        <v>51</v>
      </c>
      <c r="K364" s="62" t="s">
        <v>4580</v>
      </c>
      <c r="L364" s="62"/>
      <c r="M364" s="62" t="s">
        <v>5036</v>
      </c>
      <c r="N364" s="110" t="s">
        <v>5036</v>
      </c>
      <c r="O364" s="62" t="s">
        <v>52</v>
      </c>
      <c r="P364" s="62" t="s">
        <v>49</v>
      </c>
      <c r="Q364" s="110" t="s">
        <v>4576</v>
      </c>
      <c r="R364" s="126">
        <v>30000</v>
      </c>
      <c r="S364" s="114">
        <v>30000</v>
      </c>
    </row>
    <row r="365" spans="1:19" ht="24.95" customHeight="1" x14ac:dyDescent="0.25">
      <c r="A365" s="122">
        <v>2016.0012999999999</v>
      </c>
      <c r="B365" s="62" t="s">
        <v>4629</v>
      </c>
      <c r="C365" s="62">
        <v>16.010000000000002</v>
      </c>
      <c r="D365" s="62">
        <v>16.010000000000002</v>
      </c>
      <c r="E365" s="62">
        <v>16.04</v>
      </c>
      <c r="F365" s="17" t="s">
        <v>5823</v>
      </c>
      <c r="G365" s="110" t="s">
        <v>5824</v>
      </c>
      <c r="H365" s="62" t="s">
        <v>2997</v>
      </c>
      <c r="I365" s="62" t="s">
        <v>2996</v>
      </c>
      <c r="J365" s="62" t="s">
        <v>51</v>
      </c>
      <c r="K365" s="62" t="s">
        <v>4580</v>
      </c>
      <c r="L365" s="62"/>
      <c r="M365" s="62" t="s">
        <v>4634</v>
      </c>
      <c r="N365" s="62" t="s">
        <v>4634</v>
      </c>
      <c r="O365" s="62" t="s">
        <v>23</v>
      </c>
      <c r="P365" s="62" t="s">
        <v>107</v>
      </c>
      <c r="Q365" s="110" t="s">
        <v>4576</v>
      </c>
      <c r="R365" s="173">
        <v>100000</v>
      </c>
      <c r="S365" s="114">
        <v>60000</v>
      </c>
    </row>
    <row r="366" spans="1:19" ht="24.95" customHeight="1" x14ac:dyDescent="0.25">
      <c r="A366" s="122">
        <v>2016.0063</v>
      </c>
      <c r="B366" s="62" t="s">
        <v>4629</v>
      </c>
      <c r="C366" s="62">
        <v>16.010000000000002</v>
      </c>
      <c r="D366" s="62">
        <v>16.010000000000002</v>
      </c>
      <c r="E366" s="62">
        <v>16.02</v>
      </c>
      <c r="F366" s="17" t="s">
        <v>5825</v>
      </c>
      <c r="G366" s="110" t="s">
        <v>5826</v>
      </c>
      <c r="H366" s="62" t="s">
        <v>2997</v>
      </c>
      <c r="I366" s="62" t="s">
        <v>2996</v>
      </c>
      <c r="J366" s="62" t="s">
        <v>51</v>
      </c>
      <c r="K366" s="62" t="s">
        <v>4580</v>
      </c>
      <c r="L366" s="62"/>
      <c r="M366" s="62" t="s">
        <v>5020</v>
      </c>
      <c r="N366" s="110" t="s">
        <v>4978</v>
      </c>
      <c r="O366" s="62" t="s">
        <v>23</v>
      </c>
      <c r="P366" s="62" t="s">
        <v>2996</v>
      </c>
      <c r="Q366" s="110" t="s">
        <v>4576</v>
      </c>
      <c r="R366" s="126">
        <v>25000</v>
      </c>
      <c r="S366" s="114">
        <v>25000</v>
      </c>
    </row>
    <row r="367" spans="1:19" ht="24.95" customHeight="1" x14ac:dyDescent="0.25">
      <c r="A367" s="215">
        <v>2016.0074999999999</v>
      </c>
      <c r="B367" s="136" t="s">
        <v>4662</v>
      </c>
      <c r="C367" s="136">
        <v>16.09</v>
      </c>
      <c r="D367" s="136">
        <v>16.02</v>
      </c>
      <c r="E367" s="136">
        <v>16.09</v>
      </c>
      <c r="F367" s="186" t="s">
        <v>5827</v>
      </c>
      <c r="G367" s="130" t="s">
        <v>5828</v>
      </c>
      <c r="H367" s="136" t="s">
        <v>2997</v>
      </c>
      <c r="I367" s="136" t="s">
        <v>2996</v>
      </c>
      <c r="J367" s="136" t="s">
        <v>51</v>
      </c>
      <c r="K367" s="136" t="s">
        <v>4574</v>
      </c>
      <c r="L367" s="136" t="s">
        <v>5829</v>
      </c>
      <c r="M367" s="130" t="s">
        <v>5020</v>
      </c>
      <c r="N367" s="130" t="s">
        <v>5020</v>
      </c>
      <c r="O367" s="136" t="s">
        <v>188</v>
      </c>
      <c r="P367" s="136" t="s">
        <v>2996</v>
      </c>
      <c r="Q367" s="110" t="s">
        <v>4576</v>
      </c>
      <c r="R367" s="166">
        <v>0</v>
      </c>
      <c r="S367" s="114">
        <v>0</v>
      </c>
    </row>
    <row r="368" spans="1:19" ht="24.95" customHeight="1" x14ac:dyDescent="0.25">
      <c r="A368" s="122">
        <v>2016.019</v>
      </c>
      <c r="B368" s="62" t="s">
        <v>4599</v>
      </c>
      <c r="C368" s="62">
        <v>16.100000000000001</v>
      </c>
      <c r="D368" s="62">
        <v>16.03</v>
      </c>
      <c r="E368" s="62"/>
      <c r="F368" s="17" t="s">
        <v>771</v>
      </c>
      <c r="G368" s="110" t="s">
        <v>5015</v>
      </c>
      <c r="H368" s="62" t="s">
        <v>2997</v>
      </c>
      <c r="I368" s="62" t="s">
        <v>2996</v>
      </c>
      <c r="J368" s="62" t="s">
        <v>51</v>
      </c>
      <c r="K368" s="62" t="s">
        <v>4574</v>
      </c>
      <c r="L368" s="62" t="s">
        <v>775</v>
      </c>
      <c r="M368" s="169" t="s">
        <v>4789</v>
      </c>
      <c r="N368" s="17" t="s">
        <v>4790</v>
      </c>
      <c r="O368" s="169" t="s">
        <v>23</v>
      </c>
      <c r="P368" s="62" t="s">
        <v>4589</v>
      </c>
      <c r="Q368" s="110" t="s">
        <v>4576</v>
      </c>
      <c r="R368" s="126">
        <v>12000000</v>
      </c>
      <c r="S368" s="114">
        <v>0</v>
      </c>
    </row>
    <row r="369" spans="1:19" ht="24.95" customHeight="1" x14ac:dyDescent="0.25">
      <c r="A369" s="122">
        <v>2016.0287000000001</v>
      </c>
      <c r="B369" s="62" t="s">
        <v>4629</v>
      </c>
      <c r="C369" s="62">
        <v>16.03</v>
      </c>
      <c r="D369" s="62">
        <v>16.03</v>
      </c>
      <c r="E369" s="62">
        <v>16.03</v>
      </c>
      <c r="F369" s="17" t="s">
        <v>5830</v>
      </c>
      <c r="G369" s="110" t="s">
        <v>5831</v>
      </c>
      <c r="H369" s="62" t="s">
        <v>2997</v>
      </c>
      <c r="I369" s="62" t="s">
        <v>2996</v>
      </c>
      <c r="J369" s="62" t="s">
        <v>51</v>
      </c>
      <c r="K369" s="62" t="s">
        <v>4580</v>
      </c>
      <c r="L369" s="62"/>
      <c r="M369" s="62" t="s">
        <v>4978</v>
      </c>
      <c r="N369" s="110" t="s">
        <v>4978</v>
      </c>
      <c r="O369" s="62" t="s">
        <v>23</v>
      </c>
      <c r="P369" s="62" t="s">
        <v>2996</v>
      </c>
      <c r="Q369" s="110" t="s">
        <v>4576</v>
      </c>
      <c r="R369" s="126">
        <v>3000</v>
      </c>
      <c r="S369" s="114">
        <v>1500</v>
      </c>
    </row>
    <row r="370" spans="1:19" ht="24.95" customHeight="1" x14ac:dyDescent="0.25">
      <c r="A370" s="40">
        <v>2016.0231000000001</v>
      </c>
      <c r="B370" s="62" t="s">
        <v>4599</v>
      </c>
      <c r="C370" s="62">
        <v>16.100000000000001</v>
      </c>
      <c r="D370" s="62">
        <v>16.04</v>
      </c>
      <c r="E370" s="62">
        <v>16.100000000000001</v>
      </c>
      <c r="F370" s="42" t="s">
        <v>5832</v>
      </c>
      <c r="G370" s="193" t="s">
        <v>5833</v>
      </c>
      <c r="H370" s="62" t="s">
        <v>2997</v>
      </c>
      <c r="I370" s="62" t="s">
        <v>2996</v>
      </c>
      <c r="J370" s="62" t="s">
        <v>51</v>
      </c>
      <c r="K370" s="62" t="s">
        <v>4574</v>
      </c>
      <c r="L370" s="62" t="s">
        <v>4675</v>
      </c>
      <c r="M370" s="169" t="s">
        <v>4955</v>
      </c>
      <c r="N370" s="63" t="s">
        <v>4955</v>
      </c>
      <c r="O370" s="169" t="s">
        <v>23</v>
      </c>
      <c r="P370" s="62" t="s">
        <v>107</v>
      </c>
      <c r="Q370" s="193" t="s">
        <v>4576</v>
      </c>
      <c r="R370" s="56">
        <v>0</v>
      </c>
      <c r="S370" s="74">
        <v>0</v>
      </c>
    </row>
    <row r="371" spans="1:19" ht="24.95" customHeight="1" x14ac:dyDescent="0.25">
      <c r="A371" s="122">
        <v>2016.0233000000001</v>
      </c>
      <c r="B371" s="62" t="s">
        <v>4657</v>
      </c>
      <c r="C371" s="62">
        <v>16.059999999999999</v>
      </c>
      <c r="D371" s="62">
        <v>16.04</v>
      </c>
      <c r="E371" s="62">
        <v>16.11</v>
      </c>
      <c r="F371" s="42" t="s">
        <v>5834</v>
      </c>
      <c r="G371" s="193" t="s">
        <v>5833</v>
      </c>
      <c r="H371" s="62" t="s">
        <v>2997</v>
      </c>
      <c r="I371" s="62" t="s">
        <v>2996</v>
      </c>
      <c r="J371" s="62" t="s">
        <v>51</v>
      </c>
      <c r="K371" s="62" t="s">
        <v>4574</v>
      </c>
      <c r="L371" s="62" t="s">
        <v>4675</v>
      </c>
      <c r="M371" s="194" t="s">
        <v>4955</v>
      </c>
      <c r="N371" s="193" t="s">
        <v>4956</v>
      </c>
      <c r="O371" s="62" t="s">
        <v>98</v>
      </c>
      <c r="P371" s="62" t="s">
        <v>49</v>
      </c>
      <c r="Q371" s="193" t="s">
        <v>4576</v>
      </c>
      <c r="R371" s="56">
        <v>66483</v>
      </c>
      <c r="S371" s="74">
        <v>53795</v>
      </c>
    </row>
    <row r="372" spans="1:19" ht="24.95" customHeight="1" x14ac:dyDescent="0.25">
      <c r="A372" s="122">
        <v>2016.0619999999999</v>
      </c>
      <c r="B372" s="62" t="s">
        <v>4662</v>
      </c>
      <c r="C372" s="62">
        <v>16.079999999999998</v>
      </c>
      <c r="D372" s="62">
        <v>16.07</v>
      </c>
      <c r="E372" s="62">
        <v>16.100000000000001</v>
      </c>
      <c r="F372" s="63" t="s">
        <v>5835</v>
      </c>
      <c r="G372" s="194" t="s">
        <v>4317</v>
      </c>
      <c r="H372" s="62" t="s">
        <v>2997</v>
      </c>
      <c r="I372" s="62" t="s">
        <v>2996</v>
      </c>
      <c r="J372" s="62" t="s">
        <v>51</v>
      </c>
      <c r="K372" s="130" t="s">
        <v>4580</v>
      </c>
      <c r="L372" s="62"/>
      <c r="M372" s="194" t="s">
        <v>4621</v>
      </c>
      <c r="N372" s="194" t="s">
        <v>4621</v>
      </c>
      <c r="O372" s="62" t="s">
        <v>98</v>
      </c>
      <c r="P372" s="62" t="s">
        <v>49</v>
      </c>
      <c r="Q372" s="195" t="s">
        <v>4576</v>
      </c>
      <c r="R372" s="105">
        <v>86000</v>
      </c>
      <c r="S372" s="57">
        <v>86000</v>
      </c>
    </row>
    <row r="373" spans="1:19" ht="24.95" customHeight="1" x14ac:dyDescent="0.25">
      <c r="A373" s="122">
        <v>2016.1048000000001</v>
      </c>
      <c r="B373" s="62" t="s">
        <v>4599</v>
      </c>
      <c r="C373" s="62">
        <v>16.100000000000001</v>
      </c>
      <c r="D373" s="62">
        <v>16.100000000000001</v>
      </c>
      <c r="E373" s="62">
        <v>16.100000000000001</v>
      </c>
      <c r="F373" s="63" t="s">
        <v>5836</v>
      </c>
      <c r="G373" s="194" t="s">
        <v>4247</v>
      </c>
      <c r="H373" s="62" t="s">
        <v>2997</v>
      </c>
      <c r="I373" s="62" t="s">
        <v>2996</v>
      </c>
      <c r="J373" s="62" t="s">
        <v>51</v>
      </c>
      <c r="K373" s="58" t="s">
        <v>4580</v>
      </c>
      <c r="L373" s="62"/>
      <c r="M373" s="194" t="s">
        <v>4621</v>
      </c>
      <c r="N373" s="194" t="s">
        <v>4621</v>
      </c>
      <c r="O373" s="58" t="s">
        <v>98</v>
      </c>
      <c r="P373" s="58" t="s">
        <v>49</v>
      </c>
      <c r="Q373" s="195" t="s">
        <v>4576</v>
      </c>
      <c r="R373" s="56">
        <v>45000</v>
      </c>
      <c r="S373" s="57">
        <v>45000</v>
      </c>
    </row>
    <row r="374" spans="1:19" ht="24.95" customHeight="1" x14ac:dyDescent="0.25">
      <c r="A374" s="215">
        <v>2016.0074999999999</v>
      </c>
      <c r="B374" s="136" t="s">
        <v>4599</v>
      </c>
      <c r="C374" s="136">
        <v>16.100000000000001</v>
      </c>
      <c r="D374" s="136" t="s">
        <v>4734</v>
      </c>
      <c r="E374" s="136">
        <v>16.100000000000001</v>
      </c>
      <c r="F374" s="85" t="s">
        <v>5827</v>
      </c>
      <c r="G374" s="219" t="s">
        <v>5828</v>
      </c>
      <c r="H374" s="136" t="s">
        <v>2997</v>
      </c>
      <c r="I374" s="136" t="s">
        <v>2996</v>
      </c>
      <c r="J374" s="136" t="s">
        <v>51</v>
      </c>
      <c r="K374" s="136" t="s">
        <v>4574</v>
      </c>
      <c r="L374" s="136" t="s">
        <v>5829</v>
      </c>
      <c r="M374" s="219" t="s">
        <v>5020</v>
      </c>
      <c r="N374" s="219" t="s">
        <v>5020</v>
      </c>
      <c r="O374" s="136" t="s">
        <v>188</v>
      </c>
      <c r="P374" s="136" t="s">
        <v>2996</v>
      </c>
      <c r="Q374" s="193" t="s">
        <v>4576</v>
      </c>
      <c r="R374" s="220" t="s">
        <v>5837</v>
      </c>
      <c r="S374" s="74">
        <v>5316</v>
      </c>
    </row>
    <row r="375" spans="1:19" ht="24.95" customHeight="1" x14ac:dyDescent="0.25">
      <c r="A375" s="122">
        <v>2016.0610999999999</v>
      </c>
      <c r="B375" s="62" t="s">
        <v>4657</v>
      </c>
      <c r="C375" s="62">
        <v>16.059999999999999</v>
      </c>
      <c r="D375" s="62">
        <v>16.059999999999999</v>
      </c>
      <c r="E375" s="62">
        <v>16.059999999999999</v>
      </c>
      <c r="F375" s="63" t="s">
        <v>5838</v>
      </c>
      <c r="G375" s="194" t="s">
        <v>1944</v>
      </c>
      <c r="H375" s="136" t="s">
        <v>2997</v>
      </c>
      <c r="I375" s="62" t="s">
        <v>2996</v>
      </c>
      <c r="J375" s="62" t="s">
        <v>51</v>
      </c>
      <c r="K375" s="62" t="s">
        <v>4580</v>
      </c>
      <c r="L375" s="62"/>
      <c r="M375" s="62" t="s">
        <v>4897</v>
      </c>
      <c r="N375" s="194" t="s">
        <v>4897</v>
      </c>
      <c r="O375" s="62" t="s">
        <v>26</v>
      </c>
      <c r="P375" s="62" t="s">
        <v>2996</v>
      </c>
      <c r="Q375" s="195" t="s">
        <v>4576</v>
      </c>
      <c r="R375" s="56">
        <v>2640</v>
      </c>
      <c r="S375" s="74">
        <v>2640</v>
      </c>
    </row>
    <row r="376" spans="1:19" ht="24.95" customHeight="1" x14ac:dyDescent="0.25">
      <c r="A376" s="40">
        <v>2016.05</v>
      </c>
      <c r="B376" s="62" t="s">
        <v>4657</v>
      </c>
      <c r="C376" s="62">
        <v>16.05</v>
      </c>
      <c r="D376" s="62">
        <v>16.05</v>
      </c>
      <c r="E376" s="62">
        <v>16.05</v>
      </c>
      <c r="F376" s="42" t="s">
        <v>5839</v>
      </c>
      <c r="G376" s="193" t="s">
        <v>5840</v>
      </c>
      <c r="H376" s="62" t="s">
        <v>4361</v>
      </c>
      <c r="I376" s="62" t="s">
        <v>49</v>
      </c>
      <c r="J376" s="62" t="s">
        <v>51</v>
      </c>
      <c r="K376" s="62" t="s">
        <v>4574</v>
      </c>
      <c r="L376" s="62" t="s">
        <v>5592</v>
      </c>
      <c r="M376" s="194" t="s">
        <v>4583</v>
      </c>
      <c r="N376" s="193" t="s">
        <v>4919</v>
      </c>
      <c r="O376" s="62" t="s">
        <v>188</v>
      </c>
      <c r="P376" s="62" t="s">
        <v>49</v>
      </c>
      <c r="Q376" s="193" t="s">
        <v>4576</v>
      </c>
      <c r="R376" s="56">
        <v>44500</v>
      </c>
      <c r="S376" s="57">
        <v>44500</v>
      </c>
    </row>
    <row r="377" spans="1:19" ht="24.95" customHeight="1" x14ac:dyDescent="0.25">
      <c r="A377" s="40">
        <v>2016.0796</v>
      </c>
      <c r="B377" s="62" t="s">
        <v>4599</v>
      </c>
      <c r="C377" s="62">
        <v>16.100000000000001</v>
      </c>
      <c r="D377" s="62">
        <v>16.079999999999998</v>
      </c>
      <c r="E377" s="62">
        <v>16.100000000000001</v>
      </c>
      <c r="F377" s="63" t="s">
        <v>5841</v>
      </c>
      <c r="G377" s="194" t="s">
        <v>5842</v>
      </c>
      <c r="H377" s="62" t="s">
        <v>5843</v>
      </c>
      <c r="I377" s="62" t="s">
        <v>76</v>
      </c>
      <c r="J377" s="62" t="s">
        <v>77</v>
      </c>
      <c r="K377" s="62" t="s">
        <v>4580</v>
      </c>
      <c r="L377" s="62"/>
      <c r="M377" s="169" t="s">
        <v>4698</v>
      </c>
      <c r="N377" s="63" t="s">
        <v>4815</v>
      </c>
      <c r="O377" s="169" t="s">
        <v>26</v>
      </c>
      <c r="P377" s="58" t="s">
        <v>4589</v>
      </c>
      <c r="Q377" s="195" t="s">
        <v>4576</v>
      </c>
      <c r="R377" s="56">
        <v>63445</v>
      </c>
      <c r="S377" s="57">
        <v>53445</v>
      </c>
    </row>
    <row r="378" spans="1:19" ht="24.95" customHeight="1" x14ac:dyDescent="0.25">
      <c r="A378" s="122">
        <v>2016.0166999999999</v>
      </c>
      <c r="B378" s="62" t="s">
        <v>4629</v>
      </c>
      <c r="C378" s="62">
        <v>16.02</v>
      </c>
      <c r="D378" s="62">
        <v>16.010000000000002</v>
      </c>
      <c r="E378" s="62">
        <v>16.02</v>
      </c>
      <c r="F378" s="42" t="s">
        <v>5844</v>
      </c>
      <c r="G378" s="193" t="s">
        <v>5845</v>
      </c>
      <c r="H378" s="62" t="s">
        <v>4364</v>
      </c>
      <c r="I378" s="62" t="s">
        <v>432</v>
      </c>
      <c r="J378" s="62" t="s">
        <v>61</v>
      </c>
      <c r="K378" s="62" t="s">
        <v>4580</v>
      </c>
      <c r="L378" s="62"/>
      <c r="M378" s="194" t="s">
        <v>4626</v>
      </c>
      <c r="N378" s="193" t="s">
        <v>4626</v>
      </c>
      <c r="O378" s="62" t="s">
        <v>23</v>
      </c>
      <c r="P378" s="62" t="s">
        <v>4589</v>
      </c>
      <c r="Q378" s="193" t="s">
        <v>4576</v>
      </c>
      <c r="R378" s="56">
        <v>200000</v>
      </c>
      <c r="S378" s="74">
        <v>30080</v>
      </c>
    </row>
    <row r="379" spans="1:19" ht="24.95" customHeight="1" x14ac:dyDescent="0.25">
      <c r="A379" s="40">
        <v>2016.0162</v>
      </c>
      <c r="B379" s="62" t="s">
        <v>4657</v>
      </c>
      <c r="C379" s="62">
        <v>16.04</v>
      </c>
      <c r="D379" s="62">
        <v>16.02</v>
      </c>
      <c r="E379" s="62">
        <v>16.05</v>
      </c>
      <c r="F379" s="42" t="s">
        <v>5846</v>
      </c>
      <c r="G379" s="193" t="s">
        <v>5847</v>
      </c>
      <c r="H379" s="62" t="s">
        <v>4391</v>
      </c>
      <c r="I379" s="62" t="s">
        <v>76</v>
      </c>
      <c r="J379" s="62" t="s">
        <v>77</v>
      </c>
      <c r="K379" s="62" t="s">
        <v>4574</v>
      </c>
      <c r="L379" s="62" t="s">
        <v>5404</v>
      </c>
      <c r="M379" s="62" t="s">
        <v>4581</v>
      </c>
      <c r="N379" s="193" t="s">
        <v>4582</v>
      </c>
      <c r="O379" s="62" t="s">
        <v>26</v>
      </c>
      <c r="P379" s="62" t="s">
        <v>384</v>
      </c>
      <c r="Q379" s="193" t="s">
        <v>4576</v>
      </c>
      <c r="R379" s="53"/>
      <c r="S379" s="74">
        <v>22000</v>
      </c>
    </row>
    <row r="380" spans="1:19" ht="24.95" customHeight="1" x14ac:dyDescent="0.25">
      <c r="A380" s="40">
        <v>2016.0820000000001</v>
      </c>
      <c r="B380" s="62" t="s">
        <v>4599</v>
      </c>
      <c r="C380" s="62">
        <v>16.100000000000001</v>
      </c>
      <c r="D380" s="62">
        <v>16.09</v>
      </c>
      <c r="E380" s="62">
        <v>16.100000000000001</v>
      </c>
      <c r="F380" s="63" t="s">
        <v>5848</v>
      </c>
      <c r="G380" s="194" t="s">
        <v>5849</v>
      </c>
      <c r="H380" s="62" t="s">
        <v>5033</v>
      </c>
      <c r="I380" s="62" t="s">
        <v>107</v>
      </c>
      <c r="J380" s="62" t="s">
        <v>51</v>
      </c>
      <c r="K380" s="62" t="s">
        <v>4580</v>
      </c>
      <c r="L380" s="62"/>
      <c r="M380" s="63" t="s">
        <v>4964</v>
      </c>
      <c r="N380" s="63" t="s">
        <v>4964</v>
      </c>
      <c r="O380" s="169" t="s">
        <v>26</v>
      </c>
      <c r="P380" s="58" t="s">
        <v>49</v>
      </c>
      <c r="Q380" s="195" t="s">
        <v>4576</v>
      </c>
      <c r="R380" s="56">
        <v>60000</v>
      </c>
      <c r="S380" s="57">
        <v>60000</v>
      </c>
    </row>
    <row r="381" spans="1:19" ht="24.95" customHeight="1" x14ac:dyDescent="0.25">
      <c r="A381" s="122">
        <v>2015.0873000000299</v>
      </c>
      <c r="B381" s="170" t="s">
        <v>138</v>
      </c>
      <c r="C381" s="62">
        <v>15.1</v>
      </c>
      <c r="D381" s="62">
        <v>15.07</v>
      </c>
      <c r="E381" s="62">
        <v>16.03</v>
      </c>
      <c r="F381" s="42" t="s">
        <v>4436</v>
      </c>
      <c r="G381" s="193" t="s">
        <v>5850</v>
      </c>
      <c r="H381" s="62" t="s">
        <v>4435</v>
      </c>
      <c r="I381" s="62" t="s">
        <v>76</v>
      </c>
      <c r="J381" s="62" t="s">
        <v>77</v>
      </c>
      <c r="K381" s="62" t="s">
        <v>4574</v>
      </c>
      <c r="L381" s="62" t="s">
        <v>4618</v>
      </c>
      <c r="M381" s="193" t="s">
        <v>4638</v>
      </c>
      <c r="N381" s="193" t="s">
        <v>4641</v>
      </c>
      <c r="O381" s="62" t="s">
        <v>26</v>
      </c>
      <c r="P381" s="62" t="s">
        <v>4589</v>
      </c>
      <c r="Q381" s="193" t="s">
        <v>4576</v>
      </c>
      <c r="R381" s="221">
        <v>200000</v>
      </c>
      <c r="S381" s="74">
        <v>25000</v>
      </c>
    </row>
    <row r="382" spans="1:19" ht="24.95" customHeight="1" x14ac:dyDescent="0.25">
      <c r="A382" s="40">
        <v>2015.10510000003</v>
      </c>
      <c r="B382" s="62" t="s">
        <v>138</v>
      </c>
      <c r="C382" s="62">
        <v>15.12</v>
      </c>
      <c r="D382" s="62">
        <v>15.09</v>
      </c>
      <c r="E382" s="62">
        <v>16.07</v>
      </c>
      <c r="F382" s="42" t="s">
        <v>5851</v>
      </c>
      <c r="G382" s="193" t="s">
        <v>5852</v>
      </c>
      <c r="H382" s="62" t="s">
        <v>4469</v>
      </c>
      <c r="I382" s="62" t="s">
        <v>107</v>
      </c>
      <c r="J382" s="62" t="s">
        <v>51</v>
      </c>
      <c r="K382" s="62" t="s">
        <v>4574</v>
      </c>
      <c r="L382" s="62" t="s">
        <v>5586</v>
      </c>
      <c r="M382" s="193" t="s">
        <v>4960</v>
      </c>
      <c r="N382" s="193" t="s">
        <v>5566</v>
      </c>
      <c r="O382" s="62" t="s">
        <v>23</v>
      </c>
      <c r="P382" s="62" t="s">
        <v>107</v>
      </c>
      <c r="Q382" s="193" t="s">
        <v>4576</v>
      </c>
      <c r="R382" s="56">
        <v>0</v>
      </c>
      <c r="S382" s="74">
        <v>0</v>
      </c>
    </row>
    <row r="383" spans="1:19" ht="24.95" customHeight="1" x14ac:dyDescent="0.25">
      <c r="A383" s="40">
        <v>2015.10510000003</v>
      </c>
      <c r="B383" s="62" t="s">
        <v>138</v>
      </c>
      <c r="C383" s="62">
        <v>15.12</v>
      </c>
      <c r="D383" s="62" t="s">
        <v>5853</v>
      </c>
      <c r="E383" s="62">
        <v>16.07</v>
      </c>
      <c r="F383" s="42" t="s">
        <v>5851</v>
      </c>
      <c r="G383" s="193" t="s">
        <v>5852</v>
      </c>
      <c r="H383" s="62" t="s">
        <v>4469</v>
      </c>
      <c r="I383" s="62" t="s">
        <v>107</v>
      </c>
      <c r="J383" s="62" t="s">
        <v>51</v>
      </c>
      <c r="K383" s="62" t="s">
        <v>4574</v>
      </c>
      <c r="L383" s="62" t="s">
        <v>5586</v>
      </c>
      <c r="M383" s="193" t="s">
        <v>4960</v>
      </c>
      <c r="N383" s="193" t="s">
        <v>5566</v>
      </c>
      <c r="O383" s="62" t="s">
        <v>52</v>
      </c>
      <c r="P383" s="62" t="s">
        <v>107</v>
      </c>
      <c r="Q383" s="193" t="s">
        <v>4576</v>
      </c>
      <c r="R383" s="56"/>
      <c r="S383" s="74">
        <v>8772</v>
      </c>
    </row>
    <row r="384" spans="1:19" s="222" customFormat="1" ht="24.95" customHeight="1" x14ac:dyDescent="0.25">
      <c r="F384" s="55"/>
      <c r="G384" s="137"/>
      <c r="M384" s="223"/>
      <c r="N384" s="55"/>
      <c r="O384" s="143"/>
      <c r="P384" s="224"/>
      <c r="Q384" s="139"/>
      <c r="R384" s="225"/>
      <c r="S384" s="145"/>
    </row>
    <row r="385" spans="6:19" s="222" customFormat="1" ht="24.95" customHeight="1" x14ac:dyDescent="0.25">
      <c r="F385" s="55"/>
      <c r="G385" s="137"/>
      <c r="M385" s="223"/>
      <c r="N385" s="55"/>
      <c r="O385" s="143"/>
      <c r="P385" s="224"/>
      <c r="Q385" s="139"/>
      <c r="R385" s="225"/>
      <c r="S385" s="145"/>
    </row>
    <row r="386" spans="6:19" s="222" customFormat="1" ht="24.95" customHeight="1" x14ac:dyDescent="0.25">
      <c r="F386" s="55"/>
      <c r="G386" s="137"/>
      <c r="M386" s="223"/>
      <c r="N386" s="55"/>
      <c r="O386" s="143"/>
      <c r="P386" s="224"/>
      <c r="Q386" s="139"/>
      <c r="R386" s="225"/>
      <c r="S386" s="145"/>
    </row>
    <row r="387" spans="6:19" s="222" customFormat="1" ht="24.95" customHeight="1" x14ac:dyDescent="0.25">
      <c r="F387" s="55"/>
      <c r="G387" s="137"/>
      <c r="M387" s="223"/>
      <c r="N387" s="55"/>
      <c r="O387" s="143"/>
      <c r="P387" s="224"/>
      <c r="Q387" s="139"/>
      <c r="R387" s="225"/>
      <c r="S387" s="145"/>
    </row>
    <row r="388" spans="6:19" s="222" customFormat="1" ht="24.95" customHeight="1" x14ac:dyDescent="0.25">
      <c r="F388" s="55"/>
      <c r="G388" s="137"/>
      <c r="M388" s="223"/>
      <c r="N388" s="55"/>
      <c r="O388" s="143"/>
      <c r="P388" s="224"/>
      <c r="Q388" s="139"/>
      <c r="R388" s="225"/>
      <c r="S388" s="145"/>
    </row>
    <row r="389" spans="6:19" s="222" customFormat="1" ht="24.95" customHeight="1" x14ac:dyDescent="0.25">
      <c r="F389" s="55"/>
      <c r="G389" s="137"/>
      <c r="M389" s="223"/>
      <c r="N389" s="55"/>
      <c r="O389" s="143"/>
      <c r="P389" s="224"/>
      <c r="Q389" s="139"/>
      <c r="R389" s="225"/>
      <c r="S389" s="145"/>
    </row>
    <row r="390" spans="6:19" s="222" customFormat="1" ht="24.95" customHeight="1" x14ac:dyDescent="0.25">
      <c r="F390" s="55"/>
      <c r="G390" s="137"/>
      <c r="M390" s="223"/>
      <c r="N390" s="55"/>
      <c r="O390" s="143"/>
      <c r="P390" s="224"/>
      <c r="Q390" s="139"/>
      <c r="R390" s="225"/>
      <c r="S390" s="145"/>
    </row>
    <row r="391" spans="6:19" s="222" customFormat="1" ht="24.95" customHeight="1" x14ac:dyDescent="0.25">
      <c r="F391" s="55"/>
      <c r="G391" s="137"/>
      <c r="M391" s="223"/>
      <c r="N391" s="55"/>
      <c r="O391" s="143"/>
      <c r="P391" s="224"/>
      <c r="Q391" s="139"/>
      <c r="R391" s="225"/>
      <c r="S391" s="145"/>
    </row>
    <row r="392" spans="6:19" s="222" customFormat="1" ht="24.95" customHeight="1" x14ac:dyDescent="0.25">
      <c r="F392" s="55"/>
      <c r="G392" s="137"/>
      <c r="M392" s="223"/>
      <c r="N392" s="55"/>
      <c r="O392" s="143"/>
      <c r="P392" s="224"/>
      <c r="Q392" s="139"/>
      <c r="R392" s="225"/>
      <c r="S392" s="145"/>
    </row>
    <row r="393" spans="6:19" s="222" customFormat="1" ht="24.95" customHeight="1" x14ac:dyDescent="0.25">
      <c r="F393" s="55"/>
      <c r="G393" s="137"/>
      <c r="M393" s="223"/>
      <c r="N393" s="55"/>
      <c r="O393" s="143"/>
      <c r="P393" s="224"/>
      <c r="Q393" s="139"/>
      <c r="R393" s="225"/>
      <c r="S393" s="145"/>
    </row>
    <row r="394" spans="6:19" s="222" customFormat="1" ht="24.95" customHeight="1" x14ac:dyDescent="0.25">
      <c r="F394" s="55"/>
      <c r="G394" s="137"/>
      <c r="M394" s="223"/>
      <c r="N394" s="55"/>
      <c r="O394" s="143"/>
      <c r="P394" s="224"/>
      <c r="Q394" s="139"/>
      <c r="R394" s="225"/>
      <c r="S394" s="145"/>
    </row>
    <row r="395" spans="6:19" s="222" customFormat="1" ht="24.95" customHeight="1" x14ac:dyDescent="0.25">
      <c r="F395" s="55"/>
      <c r="G395" s="137"/>
      <c r="M395" s="223"/>
      <c r="N395" s="55"/>
      <c r="O395" s="143"/>
      <c r="P395" s="224"/>
      <c r="Q395" s="139"/>
      <c r="R395" s="225"/>
      <c r="S395" s="145"/>
    </row>
    <row r="396" spans="6:19" s="222" customFormat="1" ht="24.95" customHeight="1" x14ac:dyDescent="0.25">
      <c r="F396" s="55"/>
      <c r="G396" s="137"/>
      <c r="M396" s="223"/>
      <c r="N396" s="55"/>
      <c r="O396" s="143"/>
      <c r="P396" s="224"/>
      <c r="Q396" s="139"/>
      <c r="R396" s="225"/>
      <c r="S396" s="145"/>
    </row>
    <row r="397" spans="6:19" s="222" customFormat="1" ht="24.95" customHeight="1" x14ac:dyDescent="0.25">
      <c r="F397" s="55"/>
      <c r="G397" s="137"/>
      <c r="M397" s="223"/>
      <c r="N397" s="55"/>
      <c r="O397" s="143"/>
      <c r="P397" s="224"/>
      <c r="Q397" s="139"/>
      <c r="R397" s="225"/>
      <c r="S397" s="145"/>
    </row>
    <row r="398" spans="6:19" s="222" customFormat="1" ht="24.95" customHeight="1" x14ac:dyDescent="0.25">
      <c r="F398" s="55"/>
      <c r="G398" s="137"/>
      <c r="M398" s="223"/>
      <c r="N398" s="55"/>
      <c r="O398" s="143"/>
      <c r="P398" s="224"/>
      <c r="Q398" s="139"/>
      <c r="R398" s="225"/>
      <c r="S398" s="145"/>
    </row>
    <row r="399" spans="6:19" s="222" customFormat="1" ht="24.95" customHeight="1" x14ac:dyDescent="0.25">
      <c r="F399" s="55"/>
      <c r="G399" s="137"/>
      <c r="M399" s="223"/>
      <c r="N399" s="55"/>
      <c r="O399" s="143"/>
      <c r="P399" s="224"/>
      <c r="Q399" s="139"/>
      <c r="R399" s="225"/>
      <c r="S399" s="145"/>
    </row>
    <row r="400" spans="6:19" s="222" customFormat="1" ht="24.95" customHeight="1" x14ac:dyDescent="0.25">
      <c r="F400" s="55"/>
      <c r="G400" s="137"/>
      <c r="M400" s="223"/>
      <c r="N400" s="55"/>
      <c r="O400" s="143"/>
      <c r="P400" s="224"/>
      <c r="Q400" s="139"/>
      <c r="R400" s="225"/>
      <c r="S400" s="145"/>
    </row>
    <row r="401" spans="6:19" s="222" customFormat="1" ht="24.95" customHeight="1" x14ac:dyDescent="0.25">
      <c r="F401" s="55"/>
      <c r="G401" s="137"/>
      <c r="M401" s="223"/>
      <c r="N401" s="55"/>
      <c r="O401" s="143"/>
      <c r="P401" s="224"/>
      <c r="Q401" s="139"/>
      <c r="R401" s="225"/>
      <c r="S401" s="145"/>
    </row>
    <row r="402" spans="6:19" s="222" customFormat="1" ht="24.95" customHeight="1" x14ac:dyDescent="0.25">
      <c r="F402" s="55"/>
      <c r="G402" s="137"/>
      <c r="M402" s="223"/>
      <c r="N402" s="55"/>
      <c r="O402" s="143"/>
      <c r="P402" s="224"/>
      <c r="Q402" s="139"/>
      <c r="R402" s="225"/>
      <c r="S402" s="145"/>
    </row>
    <row r="403" spans="6:19" s="222" customFormat="1" ht="24.95" customHeight="1" x14ac:dyDescent="0.25">
      <c r="F403" s="55"/>
      <c r="G403" s="137"/>
      <c r="M403" s="223"/>
      <c r="N403" s="55"/>
      <c r="O403" s="143"/>
      <c r="P403" s="224"/>
      <c r="Q403" s="139"/>
      <c r="R403" s="225"/>
      <c r="S403" s="145"/>
    </row>
    <row r="404" spans="6:19" s="222" customFormat="1" ht="24.95" customHeight="1" x14ac:dyDescent="0.25">
      <c r="F404" s="55"/>
      <c r="G404" s="137"/>
      <c r="M404" s="223"/>
      <c r="N404" s="55"/>
      <c r="O404" s="143"/>
      <c r="P404" s="224"/>
      <c r="Q404" s="139"/>
      <c r="R404" s="225"/>
      <c r="S404" s="145"/>
    </row>
    <row r="405" spans="6:19" s="222" customFormat="1" ht="24.95" customHeight="1" x14ac:dyDescent="0.25">
      <c r="F405" s="55"/>
      <c r="G405" s="137"/>
      <c r="M405" s="223"/>
      <c r="N405" s="55"/>
      <c r="O405" s="143"/>
      <c r="P405" s="224"/>
      <c r="Q405" s="139"/>
      <c r="R405" s="225"/>
      <c r="S405" s="145"/>
    </row>
    <row r="406" spans="6:19" s="222" customFormat="1" ht="24.95" customHeight="1" x14ac:dyDescent="0.25">
      <c r="F406" s="55"/>
      <c r="G406" s="137"/>
      <c r="M406" s="223"/>
      <c r="N406" s="55"/>
      <c r="O406" s="143"/>
      <c r="P406" s="224"/>
      <c r="Q406" s="139"/>
      <c r="R406" s="225"/>
      <c r="S406" s="145"/>
    </row>
    <row r="407" spans="6:19" s="222" customFormat="1" ht="24.95" customHeight="1" x14ac:dyDescent="0.25">
      <c r="F407" s="55"/>
      <c r="G407" s="137"/>
      <c r="M407" s="223"/>
      <c r="N407" s="55"/>
      <c r="O407" s="143"/>
      <c r="P407" s="224"/>
      <c r="Q407" s="139"/>
      <c r="R407" s="225"/>
      <c r="S407" s="145"/>
    </row>
    <row r="408" spans="6:19" s="222" customFormat="1" ht="24.95" customHeight="1" x14ac:dyDescent="0.25">
      <c r="F408" s="55"/>
      <c r="G408" s="137"/>
      <c r="M408" s="223"/>
      <c r="N408" s="55"/>
      <c r="O408" s="143"/>
      <c r="P408" s="224"/>
      <c r="Q408" s="139"/>
      <c r="R408" s="225"/>
      <c r="S408" s="145"/>
    </row>
    <row r="409" spans="6:19" s="222" customFormat="1" ht="24.95" customHeight="1" x14ac:dyDescent="0.25">
      <c r="F409" s="55"/>
      <c r="G409" s="137"/>
      <c r="M409" s="223"/>
      <c r="N409" s="55"/>
      <c r="O409" s="143"/>
      <c r="P409" s="224"/>
      <c r="Q409" s="139"/>
      <c r="R409" s="225"/>
      <c r="S409" s="145"/>
    </row>
    <row r="410" spans="6:19" s="222" customFormat="1" ht="24.95" customHeight="1" x14ac:dyDescent="0.25">
      <c r="F410" s="55"/>
      <c r="G410" s="137"/>
      <c r="M410" s="223"/>
      <c r="N410" s="55"/>
      <c r="O410" s="143"/>
      <c r="P410" s="224"/>
      <c r="Q410" s="139"/>
      <c r="R410" s="225"/>
      <c r="S410" s="145"/>
    </row>
    <row r="411" spans="6:19" s="222" customFormat="1" ht="24.95" customHeight="1" x14ac:dyDescent="0.25">
      <c r="F411" s="55"/>
      <c r="G411" s="137"/>
      <c r="M411" s="223"/>
      <c r="N411" s="55"/>
      <c r="O411" s="143"/>
      <c r="P411" s="224"/>
      <c r="Q411" s="139"/>
      <c r="R411" s="225"/>
      <c r="S411" s="145"/>
    </row>
    <row r="412" spans="6:19" s="222" customFormat="1" ht="24.95" customHeight="1" x14ac:dyDescent="0.25">
      <c r="F412" s="55"/>
      <c r="G412" s="137"/>
      <c r="M412" s="223"/>
      <c r="N412" s="55"/>
      <c r="O412" s="143"/>
      <c r="P412" s="224"/>
      <c r="Q412" s="139"/>
      <c r="R412" s="225"/>
      <c r="S412" s="145"/>
    </row>
    <row r="413" spans="6:19" s="222" customFormat="1" ht="24.95" customHeight="1" x14ac:dyDescent="0.25">
      <c r="F413" s="55"/>
      <c r="G413" s="137"/>
      <c r="M413" s="223"/>
      <c r="N413" s="55"/>
      <c r="O413" s="143"/>
      <c r="P413" s="224"/>
      <c r="Q413" s="139"/>
      <c r="R413" s="225"/>
      <c r="S413" s="145"/>
    </row>
    <row r="414" spans="6:19" s="222" customFormat="1" ht="24.95" customHeight="1" x14ac:dyDescent="0.25">
      <c r="F414" s="55"/>
      <c r="G414" s="137"/>
      <c r="M414" s="223"/>
      <c r="N414" s="55"/>
      <c r="O414" s="143"/>
      <c r="P414" s="224"/>
      <c r="Q414" s="139"/>
      <c r="R414" s="225"/>
      <c r="S414" s="145"/>
    </row>
    <row r="415" spans="6:19" s="222" customFormat="1" ht="24.95" customHeight="1" x14ac:dyDescent="0.25">
      <c r="F415" s="55"/>
      <c r="G415" s="137"/>
      <c r="M415" s="223"/>
      <c r="N415" s="55"/>
      <c r="O415" s="143"/>
      <c r="P415" s="224"/>
      <c r="Q415" s="139"/>
      <c r="R415" s="225"/>
      <c r="S415" s="145"/>
    </row>
    <row r="416" spans="6:19" s="222" customFormat="1" ht="24.95" customHeight="1" x14ac:dyDescent="0.25">
      <c r="F416" s="55"/>
      <c r="G416" s="137"/>
      <c r="M416" s="223"/>
      <c r="N416" s="55"/>
      <c r="O416" s="143"/>
      <c r="P416" s="224"/>
      <c r="Q416" s="139"/>
      <c r="R416" s="225"/>
      <c r="S416" s="145"/>
    </row>
    <row r="417" spans="6:19" s="222" customFormat="1" ht="24.95" customHeight="1" x14ac:dyDescent="0.25">
      <c r="F417" s="55"/>
      <c r="G417" s="137"/>
      <c r="M417" s="223"/>
      <c r="N417" s="55"/>
      <c r="O417" s="143"/>
      <c r="P417" s="224"/>
      <c r="Q417" s="139"/>
      <c r="R417" s="225"/>
      <c r="S417" s="145"/>
    </row>
    <row r="418" spans="6:19" s="222" customFormat="1" ht="24.95" customHeight="1" x14ac:dyDescent="0.25">
      <c r="F418" s="55"/>
      <c r="G418" s="137"/>
      <c r="M418" s="223"/>
      <c r="N418" s="55"/>
      <c r="O418" s="143"/>
      <c r="P418" s="224"/>
      <c r="Q418" s="139"/>
      <c r="R418" s="225"/>
      <c r="S418" s="145"/>
    </row>
    <row r="419" spans="6:19" s="222" customFormat="1" ht="24.95" customHeight="1" x14ac:dyDescent="0.25">
      <c r="F419" s="55"/>
      <c r="G419" s="137"/>
      <c r="M419" s="223"/>
      <c r="N419" s="55"/>
      <c r="O419" s="143"/>
      <c r="P419" s="224"/>
      <c r="Q419" s="139"/>
      <c r="R419" s="225"/>
      <c r="S419" s="145"/>
    </row>
    <row r="420" spans="6:19" s="222" customFormat="1" ht="24.95" customHeight="1" x14ac:dyDescent="0.25">
      <c r="F420" s="55"/>
      <c r="G420" s="137"/>
      <c r="M420" s="223"/>
      <c r="N420" s="55"/>
      <c r="O420" s="143"/>
      <c r="P420" s="224"/>
      <c r="Q420" s="139"/>
      <c r="R420" s="225"/>
      <c r="S420" s="145"/>
    </row>
    <row r="421" spans="6:19" s="222" customFormat="1" ht="24.95" customHeight="1" x14ac:dyDescent="0.25">
      <c r="F421" s="55"/>
      <c r="G421" s="137"/>
      <c r="M421" s="223"/>
      <c r="N421" s="55"/>
      <c r="O421" s="143"/>
      <c r="P421" s="224"/>
      <c r="Q421" s="139"/>
      <c r="R421" s="225"/>
      <c r="S421" s="145"/>
    </row>
    <row r="422" spans="6:19" s="222" customFormat="1" ht="24.95" customHeight="1" x14ac:dyDescent="0.25">
      <c r="F422" s="55"/>
      <c r="G422" s="137"/>
      <c r="M422" s="223"/>
      <c r="N422" s="55"/>
      <c r="O422" s="143"/>
      <c r="P422" s="224"/>
      <c r="Q422" s="139"/>
      <c r="R422" s="225"/>
      <c r="S422" s="145"/>
    </row>
    <row r="423" spans="6:19" s="222" customFormat="1" ht="24.95" customHeight="1" x14ac:dyDescent="0.25">
      <c r="F423" s="55"/>
      <c r="G423" s="137"/>
      <c r="M423" s="223"/>
      <c r="N423" s="55"/>
      <c r="O423" s="143"/>
      <c r="P423" s="224"/>
      <c r="Q423" s="139"/>
      <c r="R423" s="225"/>
      <c r="S423" s="145"/>
    </row>
    <row r="424" spans="6:19" s="222" customFormat="1" ht="24.95" customHeight="1" x14ac:dyDescent="0.25">
      <c r="F424" s="55"/>
      <c r="G424" s="137"/>
      <c r="M424" s="223"/>
      <c r="N424" s="55"/>
      <c r="O424" s="143"/>
      <c r="P424" s="224"/>
      <c r="Q424" s="139"/>
      <c r="R424" s="225"/>
      <c r="S424" s="145"/>
    </row>
    <row r="425" spans="6:19" s="222" customFormat="1" ht="24.95" customHeight="1" x14ac:dyDescent="0.25">
      <c r="F425" s="55"/>
      <c r="G425" s="137"/>
      <c r="M425" s="223"/>
      <c r="N425" s="55"/>
      <c r="O425" s="143"/>
      <c r="P425" s="224"/>
      <c r="Q425" s="139"/>
      <c r="R425" s="225"/>
      <c r="S425" s="145"/>
    </row>
    <row r="426" spans="6:19" s="222" customFormat="1" ht="24.95" customHeight="1" x14ac:dyDescent="0.25">
      <c r="F426" s="55"/>
      <c r="G426" s="137"/>
      <c r="M426" s="223"/>
      <c r="N426" s="55"/>
      <c r="O426" s="143"/>
      <c r="P426" s="224"/>
      <c r="Q426" s="139"/>
      <c r="R426" s="225"/>
      <c r="S426" s="145"/>
    </row>
    <row r="427" spans="6:19" s="222" customFormat="1" ht="24.95" customHeight="1" x14ac:dyDescent="0.25">
      <c r="F427" s="55"/>
      <c r="G427" s="137"/>
      <c r="M427" s="223"/>
      <c r="N427" s="55"/>
      <c r="O427" s="143"/>
      <c r="P427" s="224"/>
      <c r="Q427" s="139"/>
      <c r="R427" s="225"/>
      <c r="S427" s="145"/>
    </row>
    <row r="428" spans="6:19" s="222" customFormat="1" ht="24.95" customHeight="1" x14ac:dyDescent="0.25">
      <c r="F428" s="55"/>
      <c r="G428" s="137"/>
      <c r="M428" s="223"/>
      <c r="N428" s="55"/>
      <c r="O428" s="143"/>
      <c r="P428" s="224"/>
      <c r="Q428" s="139"/>
      <c r="R428" s="225"/>
      <c r="S428" s="145"/>
    </row>
    <row r="429" spans="6:19" s="222" customFormat="1" ht="24.95" customHeight="1" x14ac:dyDescent="0.25">
      <c r="F429" s="55"/>
      <c r="G429" s="137"/>
      <c r="M429" s="223"/>
      <c r="N429" s="55"/>
      <c r="O429" s="143"/>
      <c r="P429" s="224"/>
      <c r="Q429" s="139"/>
      <c r="R429" s="144"/>
      <c r="S429" s="145"/>
    </row>
    <row r="430" spans="6:19" s="222" customFormat="1" ht="24.95" customHeight="1" x14ac:dyDescent="0.25">
      <c r="F430" s="55"/>
      <c r="G430" s="137"/>
      <c r="M430" s="223"/>
      <c r="N430" s="55"/>
      <c r="O430" s="143"/>
      <c r="P430" s="224"/>
      <c r="Q430" s="139"/>
      <c r="R430" s="144"/>
      <c r="S430" s="145"/>
    </row>
    <row r="431" spans="6:19" s="222" customFormat="1" ht="24.95" customHeight="1" x14ac:dyDescent="0.25">
      <c r="F431" s="55"/>
      <c r="G431" s="137"/>
      <c r="M431" s="223"/>
      <c r="N431" s="55"/>
      <c r="O431" s="143"/>
      <c r="P431" s="224"/>
      <c r="Q431" s="139"/>
      <c r="R431" s="144"/>
      <c r="S431" s="145"/>
    </row>
    <row r="432" spans="6:19" s="222" customFormat="1" ht="24.95" customHeight="1" x14ac:dyDescent="0.25">
      <c r="F432" s="55"/>
      <c r="G432" s="137"/>
      <c r="M432" s="223"/>
      <c r="N432" s="55"/>
      <c r="O432" s="143"/>
      <c r="P432" s="224"/>
      <c r="Q432" s="139"/>
      <c r="R432" s="144"/>
      <c r="S432" s="145"/>
    </row>
    <row r="433" spans="6:19" s="222" customFormat="1" ht="24.95" customHeight="1" x14ac:dyDescent="0.25">
      <c r="F433" s="55"/>
      <c r="G433" s="137"/>
      <c r="M433" s="223"/>
      <c r="N433" s="55"/>
      <c r="O433" s="143"/>
      <c r="P433" s="224"/>
      <c r="Q433" s="139"/>
      <c r="R433" s="144"/>
      <c r="S433" s="145"/>
    </row>
    <row r="434" spans="6:19" s="222" customFormat="1" ht="24.95" customHeight="1" x14ac:dyDescent="0.25">
      <c r="F434" s="55"/>
      <c r="G434" s="137"/>
      <c r="M434" s="223"/>
      <c r="N434" s="55"/>
      <c r="O434" s="143"/>
      <c r="P434" s="224"/>
      <c r="Q434" s="139"/>
      <c r="R434" s="144"/>
      <c r="S434" s="145"/>
    </row>
    <row r="435" spans="6:19" s="222" customFormat="1" ht="24.95" customHeight="1" x14ac:dyDescent="0.25">
      <c r="F435" s="55"/>
      <c r="G435" s="137"/>
      <c r="M435" s="223"/>
      <c r="N435" s="55"/>
      <c r="O435" s="143"/>
      <c r="P435" s="224"/>
      <c r="Q435" s="139"/>
      <c r="R435" s="144"/>
      <c r="S435" s="145"/>
    </row>
    <row r="436" spans="6:19" s="222" customFormat="1" ht="24.95" customHeight="1" x14ac:dyDescent="0.25">
      <c r="F436" s="55"/>
      <c r="G436" s="137"/>
      <c r="M436" s="223"/>
      <c r="N436" s="55"/>
      <c r="O436" s="143"/>
      <c r="P436" s="224"/>
      <c r="Q436" s="139"/>
      <c r="R436" s="144"/>
      <c r="S436" s="145"/>
    </row>
    <row r="437" spans="6:19" s="222" customFormat="1" ht="24.95" customHeight="1" x14ac:dyDescent="0.25">
      <c r="F437" s="55"/>
      <c r="G437" s="137"/>
      <c r="M437" s="223"/>
      <c r="N437" s="55"/>
      <c r="O437" s="143"/>
      <c r="P437" s="224"/>
      <c r="Q437" s="139"/>
      <c r="R437" s="144"/>
      <c r="S437" s="145"/>
    </row>
    <row r="438" spans="6:19" s="222" customFormat="1" ht="24.95" customHeight="1" x14ac:dyDescent="0.25">
      <c r="F438" s="55"/>
      <c r="G438" s="137"/>
      <c r="M438" s="223"/>
      <c r="N438" s="55"/>
      <c r="O438" s="143"/>
      <c r="P438" s="224"/>
      <c r="Q438" s="139"/>
      <c r="R438" s="144"/>
      <c r="S438" s="145"/>
    </row>
    <row r="439" spans="6:19" s="222" customFormat="1" ht="24.95" customHeight="1" x14ac:dyDescent="0.25">
      <c r="F439" s="55"/>
      <c r="G439" s="137"/>
      <c r="M439" s="223"/>
      <c r="N439" s="55"/>
      <c r="O439" s="143"/>
      <c r="P439" s="224"/>
      <c r="Q439" s="139"/>
      <c r="R439" s="144"/>
      <c r="S439" s="145"/>
    </row>
    <row r="440" spans="6:19" s="222" customFormat="1" ht="24.95" customHeight="1" x14ac:dyDescent="0.25">
      <c r="F440" s="55"/>
      <c r="G440" s="137"/>
      <c r="M440" s="223"/>
      <c r="N440" s="55"/>
      <c r="O440" s="143"/>
      <c r="P440" s="224"/>
      <c r="Q440" s="139"/>
      <c r="R440" s="144"/>
      <c r="S440" s="145"/>
    </row>
    <row r="441" spans="6:19" s="222" customFormat="1" ht="24.95" customHeight="1" x14ac:dyDescent="0.25">
      <c r="F441" s="55"/>
      <c r="G441" s="137"/>
      <c r="M441" s="223"/>
      <c r="N441" s="55"/>
      <c r="O441" s="143"/>
      <c r="P441" s="224"/>
      <c r="Q441" s="139"/>
      <c r="R441" s="144"/>
      <c r="S441" s="145"/>
    </row>
    <row r="442" spans="6:19" s="222" customFormat="1" ht="24.95" customHeight="1" x14ac:dyDescent="0.25">
      <c r="F442" s="55"/>
      <c r="G442" s="137"/>
      <c r="M442" s="223"/>
      <c r="N442" s="55"/>
      <c r="O442" s="143"/>
      <c r="P442" s="224"/>
      <c r="Q442" s="139"/>
      <c r="R442" s="144"/>
      <c r="S442" s="145"/>
    </row>
    <row r="443" spans="6:19" s="222" customFormat="1" ht="24.95" customHeight="1" x14ac:dyDescent="0.25">
      <c r="F443" s="55"/>
      <c r="G443" s="137"/>
      <c r="M443" s="223"/>
      <c r="N443" s="55"/>
      <c r="O443" s="143"/>
      <c r="P443" s="224"/>
      <c r="Q443" s="139"/>
      <c r="R443" s="144"/>
      <c r="S443" s="145"/>
    </row>
    <row r="444" spans="6:19" s="222" customFormat="1" ht="24.95" customHeight="1" x14ac:dyDescent="0.25">
      <c r="F444" s="55"/>
      <c r="G444" s="137"/>
      <c r="M444" s="223"/>
      <c r="N444" s="55"/>
      <c r="O444" s="143"/>
      <c r="P444" s="224"/>
      <c r="Q444" s="139"/>
      <c r="R444" s="144"/>
      <c r="S444" s="145"/>
    </row>
    <row r="445" spans="6:19" s="222" customFormat="1" ht="24.95" customHeight="1" x14ac:dyDescent="0.25">
      <c r="F445" s="55"/>
      <c r="G445" s="137"/>
      <c r="M445" s="223"/>
      <c r="N445" s="55"/>
      <c r="O445" s="143"/>
      <c r="P445" s="224"/>
      <c r="Q445" s="139"/>
      <c r="R445" s="144"/>
      <c r="S445" s="145"/>
    </row>
    <row r="446" spans="6:19" s="222" customFormat="1" ht="24.95" customHeight="1" x14ac:dyDescent="0.25">
      <c r="F446" s="55"/>
      <c r="G446" s="137"/>
      <c r="M446" s="223"/>
      <c r="N446" s="55"/>
      <c r="O446" s="143"/>
      <c r="P446" s="224"/>
      <c r="Q446" s="139"/>
      <c r="R446" s="144"/>
      <c r="S446" s="145"/>
    </row>
    <row r="447" spans="6:19" s="222" customFormat="1" ht="24.95" customHeight="1" x14ac:dyDescent="0.25">
      <c r="F447" s="55"/>
      <c r="M447" s="223"/>
      <c r="N447" s="55"/>
      <c r="O447" s="143"/>
      <c r="P447" s="224"/>
      <c r="Q447" s="139"/>
      <c r="R447" s="144"/>
      <c r="S447" s="145"/>
    </row>
    <row r="448" spans="6:19" s="222" customFormat="1" ht="24.95" customHeight="1" x14ac:dyDescent="0.25">
      <c r="F448" s="55"/>
      <c r="M448" s="223"/>
      <c r="N448" s="55"/>
      <c r="O448" s="143"/>
      <c r="P448" s="224"/>
      <c r="Q448" s="139"/>
      <c r="R448" s="144"/>
      <c r="S448" s="145"/>
    </row>
    <row r="449" spans="6:19" s="222" customFormat="1" ht="24.95" customHeight="1" x14ac:dyDescent="0.25">
      <c r="F449" s="55"/>
      <c r="M449" s="223"/>
      <c r="N449" s="55"/>
      <c r="O449" s="143"/>
      <c r="P449" s="224"/>
      <c r="Q449" s="139"/>
      <c r="R449" s="144"/>
      <c r="S449" s="145"/>
    </row>
    <row r="450" spans="6:19" s="222" customFormat="1" ht="24.95" customHeight="1" x14ac:dyDescent="0.25">
      <c r="F450" s="55"/>
      <c r="M450" s="223"/>
      <c r="N450" s="55"/>
      <c r="O450" s="143"/>
      <c r="P450" s="224"/>
      <c r="Q450" s="139"/>
      <c r="R450" s="144"/>
      <c r="S450" s="145"/>
    </row>
    <row r="451" spans="6:19" s="222" customFormat="1" ht="24.95" customHeight="1" x14ac:dyDescent="0.25">
      <c r="F451" s="55"/>
      <c r="M451" s="223"/>
      <c r="N451" s="55"/>
      <c r="O451" s="143"/>
      <c r="P451" s="224"/>
      <c r="Q451" s="139"/>
      <c r="R451" s="144"/>
      <c r="S451" s="145"/>
    </row>
    <row r="452" spans="6:19" s="222" customFormat="1" ht="24.95" customHeight="1" x14ac:dyDescent="0.25">
      <c r="F452" s="55"/>
      <c r="M452" s="223"/>
      <c r="N452" s="55"/>
      <c r="O452" s="143"/>
      <c r="P452" s="224"/>
      <c r="Q452" s="139"/>
      <c r="R452" s="144"/>
      <c r="S452" s="145"/>
    </row>
    <row r="453" spans="6:19" s="222" customFormat="1" ht="24.95" customHeight="1" x14ac:dyDescent="0.25">
      <c r="F453" s="55"/>
      <c r="M453" s="223"/>
      <c r="N453" s="55"/>
      <c r="O453" s="143"/>
      <c r="P453" s="224"/>
      <c r="Q453" s="139"/>
      <c r="R453" s="144"/>
      <c r="S453" s="145"/>
    </row>
    <row r="454" spans="6:19" s="222" customFormat="1" ht="24.95" customHeight="1" x14ac:dyDescent="0.25">
      <c r="F454" s="55"/>
      <c r="M454" s="223"/>
      <c r="N454" s="55"/>
      <c r="O454" s="143"/>
      <c r="P454" s="224"/>
      <c r="Q454" s="139"/>
      <c r="R454" s="144"/>
      <c r="S454" s="145"/>
    </row>
    <row r="455" spans="6:19" s="222" customFormat="1" ht="24.95" customHeight="1" x14ac:dyDescent="0.25">
      <c r="F455" s="55"/>
      <c r="M455" s="223"/>
      <c r="N455" s="55"/>
      <c r="O455" s="143"/>
      <c r="P455" s="224"/>
      <c r="Q455" s="139"/>
      <c r="R455" s="144"/>
      <c r="S455" s="145"/>
    </row>
    <row r="456" spans="6:19" s="222" customFormat="1" ht="24.95" customHeight="1" x14ac:dyDescent="0.25">
      <c r="F456" s="55"/>
      <c r="M456" s="223"/>
      <c r="N456" s="55"/>
      <c r="O456" s="143"/>
      <c r="P456" s="224"/>
      <c r="Q456" s="139"/>
      <c r="R456" s="144"/>
      <c r="S456" s="145"/>
    </row>
    <row r="457" spans="6:19" s="222" customFormat="1" ht="24.95" customHeight="1" x14ac:dyDescent="0.25">
      <c r="F457" s="55"/>
      <c r="M457" s="223"/>
      <c r="N457" s="55"/>
      <c r="O457" s="143"/>
      <c r="P457" s="224"/>
      <c r="Q457" s="139"/>
      <c r="R457" s="144"/>
      <c r="S457" s="145"/>
    </row>
    <row r="458" spans="6:19" s="222" customFormat="1" ht="24.95" customHeight="1" x14ac:dyDescent="0.25">
      <c r="F458" s="55"/>
      <c r="M458" s="223"/>
      <c r="N458" s="55"/>
      <c r="O458" s="143"/>
      <c r="P458" s="224"/>
      <c r="Q458" s="139"/>
      <c r="R458" s="144"/>
      <c r="S458" s="145"/>
    </row>
    <row r="459" spans="6:19" s="222" customFormat="1" ht="24.95" customHeight="1" x14ac:dyDescent="0.25">
      <c r="F459" s="55"/>
      <c r="M459" s="223"/>
      <c r="N459" s="55"/>
      <c r="O459" s="143"/>
      <c r="P459" s="224"/>
      <c r="Q459" s="139"/>
      <c r="R459" s="144"/>
      <c r="S459" s="145"/>
    </row>
    <row r="460" spans="6:19" s="222" customFormat="1" ht="24.95" customHeight="1" x14ac:dyDescent="0.25">
      <c r="F460" s="55"/>
      <c r="M460" s="223"/>
      <c r="N460" s="55"/>
      <c r="O460" s="143"/>
      <c r="P460" s="224"/>
      <c r="Q460" s="139"/>
      <c r="R460" s="144"/>
      <c r="S460" s="145"/>
    </row>
    <row r="461" spans="6:19" s="222" customFormat="1" ht="24.95" customHeight="1" x14ac:dyDescent="0.25">
      <c r="F461" s="55"/>
      <c r="M461" s="223"/>
      <c r="N461" s="55"/>
      <c r="O461" s="143"/>
      <c r="P461" s="224"/>
      <c r="Q461" s="139"/>
      <c r="R461" s="144"/>
      <c r="S461" s="145"/>
    </row>
    <row r="462" spans="6:19" s="222" customFormat="1" ht="24.95" customHeight="1" x14ac:dyDescent="0.25">
      <c r="F462" s="55"/>
      <c r="M462" s="223"/>
      <c r="N462" s="55"/>
      <c r="O462" s="143"/>
      <c r="P462" s="224"/>
      <c r="Q462" s="139"/>
      <c r="R462" s="144"/>
      <c r="S462" s="145"/>
    </row>
    <row r="463" spans="6:19" s="222" customFormat="1" ht="24.95" customHeight="1" x14ac:dyDescent="0.25">
      <c r="F463" s="55"/>
      <c r="M463" s="223"/>
      <c r="N463" s="55"/>
      <c r="O463" s="143"/>
      <c r="P463" s="224"/>
      <c r="Q463" s="139"/>
      <c r="R463" s="144"/>
      <c r="S463" s="145"/>
    </row>
    <row r="464" spans="6:19" s="222" customFormat="1" ht="24.95" customHeight="1" x14ac:dyDescent="0.25">
      <c r="F464" s="55"/>
      <c r="M464" s="223"/>
      <c r="N464" s="55"/>
      <c r="O464" s="143"/>
      <c r="P464" s="224"/>
      <c r="Q464" s="139"/>
      <c r="R464" s="144"/>
      <c r="S464" s="145"/>
    </row>
    <row r="465" spans="6:19" s="222" customFormat="1" ht="24.95" customHeight="1" x14ac:dyDescent="0.25">
      <c r="F465" s="55"/>
      <c r="M465" s="223"/>
      <c r="N465" s="55"/>
      <c r="O465" s="143"/>
      <c r="P465" s="224"/>
      <c r="Q465" s="139"/>
      <c r="R465" s="144"/>
      <c r="S465" s="145"/>
    </row>
    <row r="466" spans="6:19" s="222" customFormat="1" ht="24.95" customHeight="1" x14ac:dyDescent="0.25">
      <c r="F466" s="55"/>
      <c r="M466" s="223"/>
      <c r="N466" s="55"/>
      <c r="O466" s="143"/>
      <c r="P466" s="224"/>
      <c r="Q466" s="139"/>
      <c r="R466" s="144"/>
      <c r="S466" s="145"/>
    </row>
    <row r="467" spans="6:19" s="222" customFormat="1" ht="24.95" customHeight="1" x14ac:dyDescent="0.25">
      <c r="F467" s="55"/>
      <c r="M467" s="223"/>
      <c r="N467" s="55"/>
      <c r="O467" s="143"/>
      <c r="P467" s="224"/>
      <c r="Q467" s="139"/>
      <c r="R467" s="144"/>
      <c r="S467" s="145"/>
    </row>
    <row r="468" spans="6:19" s="222" customFormat="1" ht="24.95" customHeight="1" x14ac:dyDescent="0.25">
      <c r="F468" s="55"/>
      <c r="M468" s="223"/>
      <c r="N468" s="55"/>
      <c r="O468" s="143"/>
      <c r="P468" s="224"/>
      <c r="Q468" s="139"/>
      <c r="R468" s="144"/>
      <c r="S468" s="145"/>
    </row>
    <row r="469" spans="6:19" s="222" customFormat="1" ht="24.95" customHeight="1" x14ac:dyDescent="0.25">
      <c r="F469" s="55"/>
      <c r="M469" s="223"/>
      <c r="N469" s="55"/>
      <c r="O469" s="143"/>
      <c r="P469" s="224"/>
      <c r="Q469" s="139"/>
      <c r="R469" s="144"/>
      <c r="S469" s="145"/>
    </row>
    <row r="470" spans="6:19" s="222" customFormat="1" ht="24.95" customHeight="1" x14ac:dyDescent="0.25">
      <c r="F470" s="55"/>
      <c r="M470" s="223"/>
      <c r="N470" s="55"/>
      <c r="O470" s="143"/>
      <c r="P470" s="224"/>
      <c r="Q470" s="139"/>
      <c r="R470" s="144"/>
      <c r="S470" s="145"/>
    </row>
    <row r="471" spans="6:19" s="222" customFormat="1" ht="24.95" customHeight="1" x14ac:dyDescent="0.25">
      <c r="F471" s="55"/>
      <c r="M471" s="223"/>
      <c r="N471" s="55"/>
      <c r="O471" s="143"/>
      <c r="P471" s="224"/>
      <c r="Q471" s="139"/>
      <c r="R471" s="144"/>
      <c r="S471" s="145"/>
    </row>
    <row r="472" spans="6:19" s="222" customFormat="1" ht="24.95" customHeight="1" x14ac:dyDescent="0.25">
      <c r="F472" s="55"/>
      <c r="M472" s="223"/>
      <c r="N472" s="55"/>
      <c r="O472" s="143"/>
      <c r="P472" s="224"/>
      <c r="Q472" s="139"/>
      <c r="R472" s="144"/>
      <c r="S472" s="145"/>
    </row>
    <row r="473" spans="6:19" s="222" customFormat="1" ht="24.95" customHeight="1" x14ac:dyDescent="0.25">
      <c r="F473" s="55"/>
      <c r="M473" s="223"/>
      <c r="N473" s="55"/>
      <c r="O473" s="143"/>
      <c r="P473" s="224"/>
      <c r="Q473" s="139"/>
      <c r="R473" s="144"/>
      <c r="S473" s="145"/>
    </row>
    <row r="474" spans="6:19" s="222" customFormat="1" ht="24.95" customHeight="1" x14ac:dyDescent="0.25">
      <c r="F474" s="55"/>
      <c r="M474" s="223"/>
      <c r="N474" s="55"/>
      <c r="O474" s="143"/>
      <c r="P474" s="224"/>
      <c r="Q474" s="139"/>
      <c r="R474" s="144"/>
      <c r="S474" s="145"/>
    </row>
    <row r="475" spans="6:19" s="222" customFormat="1" ht="24.95" customHeight="1" x14ac:dyDescent="0.25">
      <c r="F475" s="55"/>
      <c r="M475" s="223"/>
      <c r="N475" s="55"/>
      <c r="O475" s="143"/>
      <c r="P475" s="224"/>
      <c r="Q475" s="139"/>
      <c r="R475" s="144"/>
      <c r="S475" s="145"/>
    </row>
    <row r="476" spans="6:19" s="222" customFormat="1" ht="24.95" customHeight="1" x14ac:dyDescent="0.25">
      <c r="F476" s="55"/>
      <c r="M476" s="223"/>
      <c r="N476" s="55"/>
      <c r="O476" s="143"/>
      <c r="P476" s="224"/>
      <c r="Q476" s="139"/>
      <c r="R476" s="144"/>
      <c r="S476" s="145"/>
    </row>
    <row r="477" spans="6:19" s="222" customFormat="1" ht="24.95" customHeight="1" x14ac:dyDescent="0.25">
      <c r="F477" s="55"/>
      <c r="M477" s="223"/>
      <c r="N477" s="55"/>
      <c r="O477" s="143"/>
      <c r="P477" s="224"/>
      <c r="Q477" s="139"/>
      <c r="R477" s="144"/>
      <c r="S477" s="145"/>
    </row>
    <row r="478" spans="6:19" s="222" customFormat="1" ht="24.95" customHeight="1" x14ac:dyDescent="0.25">
      <c r="F478" s="55"/>
      <c r="M478" s="223"/>
      <c r="N478" s="55"/>
      <c r="O478" s="143"/>
      <c r="P478" s="224"/>
      <c r="Q478" s="139"/>
      <c r="R478" s="144"/>
      <c r="S478" s="145"/>
    </row>
    <row r="479" spans="6:19" s="222" customFormat="1" ht="24.95" customHeight="1" x14ac:dyDescent="0.25">
      <c r="F479" s="55"/>
      <c r="M479" s="223"/>
      <c r="N479" s="55"/>
      <c r="O479" s="143"/>
      <c r="P479" s="224"/>
      <c r="Q479" s="139"/>
      <c r="R479" s="144"/>
      <c r="S479" s="145"/>
    </row>
    <row r="480" spans="6:19" s="222" customFormat="1" ht="24.95" customHeight="1" x14ac:dyDescent="0.25">
      <c r="F480" s="55"/>
      <c r="M480" s="223"/>
      <c r="N480" s="55"/>
      <c r="O480" s="143"/>
      <c r="P480" s="224"/>
      <c r="Q480" s="139"/>
      <c r="R480" s="144"/>
      <c r="S480" s="145"/>
    </row>
    <row r="481" spans="6:19" s="222" customFormat="1" ht="24.95" customHeight="1" x14ac:dyDescent="0.25">
      <c r="F481" s="55"/>
      <c r="M481" s="223"/>
      <c r="N481" s="55"/>
      <c r="O481" s="143"/>
      <c r="P481" s="224"/>
      <c r="Q481" s="139"/>
      <c r="R481" s="144"/>
      <c r="S481" s="145"/>
    </row>
    <row r="482" spans="6:19" s="222" customFormat="1" ht="24.95" customHeight="1" x14ac:dyDescent="0.25">
      <c r="F482" s="55"/>
      <c r="M482" s="223"/>
      <c r="N482" s="55"/>
      <c r="O482" s="143"/>
      <c r="P482" s="224"/>
      <c r="Q482" s="139"/>
      <c r="R482" s="144"/>
      <c r="S482" s="145"/>
    </row>
    <row r="483" spans="6:19" s="222" customFormat="1" ht="24.95" customHeight="1" x14ac:dyDescent="0.25">
      <c r="F483" s="55"/>
      <c r="M483" s="223"/>
      <c r="N483" s="55"/>
      <c r="O483" s="143"/>
      <c r="P483" s="224"/>
      <c r="Q483" s="139"/>
      <c r="R483" s="144"/>
      <c r="S483" s="145"/>
    </row>
    <row r="484" spans="6:19" s="222" customFormat="1" ht="24.95" customHeight="1" x14ac:dyDescent="0.25">
      <c r="F484" s="55"/>
      <c r="M484" s="223"/>
      <c r="N484" s="55"/>
      <c r="O484" s="143"/>
      <c r="P484" s="224"/>
      <c r="Q484" s="139"/>
      <c r="R484" s="144"/>
      <c r="S484" s="145"/>
    </row>
    <row r="485" spans="6:19" s="222" customFormat="1" ht="24.95" customHeight="1" x14ac:dyDescent="0.25">
      <c r="F485" s="55"/>
      <c r="M485" s="223"/>
      <c r="N485" s="55"/>
      <c r="O485" s="143"/>
      <c r="P485" s="224"/>
      <c r="Q485" s="139"/>
      <c r="R485" s="144"/>
      <c r="S485" s="145"/>
    </row>
    <row r="486" spans="6:19" s="222" customFormat="1" ht="24.95" customHeight="1" x14ac:dyDescent="0.25">
      <c r="F486" s="55"/>
      <c r="M486" s="223"/>
      <c r="N486" s="55"/>
      <c r="O486" s="143"/>
      <c r="P486" s="224"/>
      <c r="Q486" s="139"/>
      <c r="R486" s="144"/>
      <c r="S486" s="145"/>
    </row>
    <row r="487" spans="6:19" s="222" customFormat="1" ht="24.95" customHeight="1" x14ac:dyDescent="0.25">
      <c r="F487" s="55"/>
      <c r="M487" s="223"/>
      <c r="N487" s="55"/>
      <c r="O487" s="143"/>
      <c r="P487" s="224"/>
      <c r="Q487" s="139"/>
      <c r="R487" s="144"/>
      <c r="S487" s="145"/>
    </row>
    <row r="488" spans="6:19" s="222" customFormat="1" ht="24.95" customHeight="1" x14ac:dyDescent="0.25">
      <c r="F488" s="55"/>
      <c r="M488" s="223"/>
      <c r="N488" s="55"/>
      <c r="O488" s="143"/>
      <c r="P488" s="224"/>
      <c r="Q488" s="139"/>
      <c r="R488" s="144"/>
      <c r="S488" s="145"/>
    </row>
    <row r="489" spans="6:19" s="222" customFormat="1" ht="24.95" customHeight="1" x14ac:dyDescent="0.25">
      <c r="F489" s="55"/>
      <c r="M489" s="223"/>
      <c r="N489" s="55"/>
      <c r="O489" s="143"/>
      <c r="P489" s="224"/>
      <c r="Q489" s="139"/>
      <c r="R489" s="144"/>
      <c r="S489" s="145"/>
    </row>
    <row r="490" spans="6:19" s="222" customFormat="1" ht="24.95" customHeight="1" x14ac:dyDescent="0.25">
      <c r="F490" s="55"/>
      <c r="M490" s="223"/>
      <c r="N490" s="55"/>
      <c r="O490" s="143"/>
      <c r="P490" s="224"/>
      <c r="Q490" s="139"/>
      <c r="R490" s="144"/>
      <c r="S490" s="145"/>
    </row>
    <row r="491" spans="6:19" s="222" customFormat="1" ht="24.95" customHeight="1" x14ac:dyDescent="0.25">
      <c r="F491" s="55"/>
      <c r="M491" s="223"/>
      <c r="N491" s="55"/>
      <c r="O491" s="143"/>
      <c r="P491" s="224"/>
      <c r="Q491" s="139"/>
      <c r="R491" s="144"/>
      <c r="S491" s="145"/>
    </row>
    <row r="492" spans="6:19" s="222" customFormat="1" ht="24.95" customHeight="1" x14ac:dyDescent="0.25">
      <c r="F492" s="55"/>
      <c r="M492" s="223"/>
      <c r="N492" s="55"/>
      <c r="O492" s="143"/>
      <c r="P492" s="224"/>
      <c r="Q492" s="139"/>
      <c r="R492" s="144"/>
      <c r="S492" s="145"/>
    </row>
    <row r="493" spans="6:19" s="222" customFormat="1" ht="24.95" customHeight="1" x14ac:dyDescent="0.25">
      <c r="F493" s="55"/>
      <c r="M493" s="223"/>
      <c r="N493" s="55"/>
      <c r="O493" s="143"/>
      <c r="P493" s="224"/>
      <c r="Q493" s="139"/>
      <c r="R493" s="144"/>
      <c r="S493" s="145"/>
    </row>
    <row r="494" spans="6:19" s="222" customFormat="1" ht="24.95" customHeight="1" x14ac:dyDescent="0.25">
      <c r="F494" s="55"/>
      <c r="M494" s="223"/>
      <c r="N494" s="55"/>
      <c r="O494" s="143"/>
      <c r="P494" s="224"/>
      <c r="Q494" s="139"/>
      <c r="R494" s="144"/>
      <c r="S494" s="145"/>
    </row>
    <row r="495" spans="6:19" s="222" customFormat="1" ht="24.95" customHeight="1" x14ac:dyDescent="0.25">
      <c r="F495" s="55"/>
      <c r="M495" s="223"/>
      <c r="N495" s="55"/>
      <c r="O495" s="143"/>
      <c r="P495" s="224"/>
      <c r="Q495" s="139"/>
      <c r="R495" s="144"/>
      <c r="S495" s="145"/>
    </row>
    <row r="496" spans="6:19" s="222" customFormat="1" ht="24.95" customHeight="1" x14ac:dyDescent="0.25">
      <c r="F496" s="55"/>
      <c r="M496" s="223"/>
      <c r="N496" s="55"/>
      <c r="O496" s="143"/>
      <c r="P496" s="224"/>
      <c r="Q496" s="139"/>
      <c r="R496" s="144"/>
      <c r="S496" s="145"/>
    </row>
    <row r="497" spans="6:19" s="222" customFormat="1" ht="24.95" customHeight="1" x14ac:dyDescent="0.25">
      <c r="F497" s="55"/>
      <c r="M497" s="223"/>
      <c r="N497" s="55"/>
      <c r="O497" s="143"/>
      <c r="P497" s="224"/>
      <c r="Q497" s="139"/>
      <c r="R497" s="144"/>
      <c r="S497" s="145"/>
    </row>
    <row r="498" spans="6:19" s="222" customFormat="1" ht="24.95" customHeight="1" x14ac:dyDescent="0.25">
      <c r="F498" s="55"/>
      <c r="M498" s="223"/>
      <c r="N498" s="55"/>
      <c r="O498" s="143"/>
      <c r="P498" s="224"/>
      <c r="Q498" s="139"/>
      <c r="R498" s="144"/>
      <c r="S498" s="145"/>
    </row>
    <row r="499" spans="6:19" s="222" customFormat="1" ht="24.95" customHeight="1" x14ac:dyDescent="0.25">
      <c r="F499" s="55"/>
      <c r="M499" s="223"/>
      <c r="N499" s="55"/>
      <c r="O499" s="143"/>
      <c r="P499" s="224"/>
      <c r="Q499" s="139"/>
      <c r="R499" s="144"/>
      <c r="S499" s="145"/>
    </row>
    <row r="500" spans="6:19" s="222" customFormat="1" ht="24.95" customHeight="1" x14ac:dyDescent="0.25">
      <c r="F500" s="55"/>
      <c r="M500" s="223"/>
      <c r="N500" s="55"/>
      <c r="O500" s="143"/>
      <c r="P500" s="224"/>
      <c r="Q500" s="139"/>
      <c r="R500" s="144"/>
      <c r="S500" s="145"/>
    </row>
    <row r="501" spans="6:19" s="222" customFormat="1" ht="24.95" customHeight="1" x14ac:dyDescent="0.25">
      <c r="F501" s="55"/>
      <c r="M501" s="223"/>
      <c r="N501" s="55"/>
      <c r="O501" s="143"/>
      <c r="P501" s="224"/>
      <c r="Q501" s="139"/>
      <c r="R501" s="144"/>
      <c r="S501" s="145"/>
    </row>
    <row r="502" spans="6:19" s="222" customFormat="1" ht="24.95" customHeight="1" x14ac:dyDescent="0.25">
      <c r="F502" s="55"/>
      <c r="M502" s="223"/>
      <c r="N502" s="55"/>
      <c r="O502" s="143"/>
      <c r="P502" s="224"/>
      <c r="Q502" s="139"/>
      <c r="R502" s="144"/>
      <c r="S502" s="145"/>
    </row>
    <row r="503" spans="6:19" s="222" customFormat="1" ht="24.95" customHeight="1" x14ac:dyDescent="0.25">
      <c r="F503" s="55"/>
      <c r="M503" s="223"/>
      <c r="N503" s="55"/>
      <c r="O503" s="143"/>
      <c r="P503" s="224"/>
      <c r="Q503" s="139"/>
      <c r="R503" s="144"/>
      <c r="S503" s="145"/>
    </row>
    <row r="504" spans="6:19" s="222" customFormat="1" ht="24.95" customHeight="1" x14ac:dyDescent="0.25">
      <c r="F504" s="55"/>
      <c r="M504" s="223"/>
      <c r="N504" s="55"/>
      <c r="O504" s="143"/>
      <c r="P504" s="224"/>
      <c r="Q504" s="139"/>
      <c r="R504" s="144"/>
      <c r="S504" s="145"/>
    </row>
    <row r="505" spans="6:19" s="222" customFormat="1" ht="24.95" customHeight="1" x14ac:dyDescent="0.25">
      <c r="F505" s="55"/>
      <c r="M505" s="223"/>
      <c r="N505" s="55"/>
      <c r="O505" s="143"/>
      <c r="P505" s="224"/>
      <c r="Q505" s="139"/>
      <c r="R505" s="144"/>
      <c r="S505" s="145"/>
    </row>
    <row r="506" spans="6:19" s="222" customFormat="1" ht="24.95" customHeight="1" x14ac:dyDescent="0.25">
      <c r="F506" s="55"/>
      <c r="M506" s="223"/>
      <c r="N506" s="55"/>
      <c r="O506" s="143"/>
      <c r="P506" s="224"/>
      <c r="Q506" s="139"/>
      <c r="R506" s="144"/>
      <c r="S506" s="145"/>
    </row>
    <row r="507" spans="6:19" s="222" customFormat="1" ht="24.95" customHeight="1" x14ac:dyDescent="0.25">
      <c r="F507" s="55"/>
      <c r="M507" s="223"/>
      <c r="N507" s="55"/>
      <c r="O507" s="143"/>
      <c r="P507" s="224"/>
      <c r="Q507" s="139"/>
      <c r="R507" s="144"/>
      <c r="S507" s="145"/>
    </row>
    <row r="508" spans="6:19" s="222" customFormat="1" ht="24.95" customHeight="1" x14ac:dyDescent="0.25">
      <c r="F508" s="55"/>
      <c r="M508" s="223"/>
      <c r="N508" s="55"/>
      <c r="O508" s="143"/>
      <c r="P508" s="224"/>
      <c r="Q508" s="139"/>
      <c r="R508" s="144"/>
      <c r="S508" s="145"/>
    </row>
    <row r="509" spans="6:19" s="222" customFormat="1" ht="24.95" customHeight="1" x14ac:dyDescent="0.25">
      <c r="F509" s="55"/>
      <c r="M509" s="223"/>
      <c r="N509" s="55"/>
      <c r="O509" s="143"/>
      <c r="P509" s="224"/>
      <c r="Q509" s="139"/>
      <c r="R509" s="144"/>
      <c r="S509" s="145"/>
    </row>
    <row r="510" spans="6:19" s="222" customFormat="1" ht="24.95" customHeight="1" x14ac:dyDescent="0.25">
      <c r="F510" s="55"/>
      <c r="M510" s="223"/>
      <c r="N510" s="55"/>
      <c r="O510" s="143"/>
      <c r="P510" s="224"/>
      <c r="Q510" s="139"/>
      <c r="R510" s="144"/>
      <c r="S510" s="145"/>
    </row>
    <row r="511" spans="6:19" s="222" customFormat="1" ht="24.95" customHeight="1" x14ac:dyDescent="0.25">
      <c r="F511" s="55"/>
      <c r="M511" s="223"/>
      <c r="N511" s="55"/>
      <c r="O511" s="143"/>
      <c r="P511" s="224"/>
      <c r="Q511" s="139"/>
      <c r="R511" s="144"/>
      <c r="S511" s="145"/>
    </row>
    <row r="512" spans="6:19" s="222" customFormat="1" ht="24.95" customHeight="1" x14ac:dyDescent="0.25">
      <c r="F512" s="55"/>
      <c r="M512" s="223"/>
      <c r="N512" s="55"/>
      <c r="O512" s="143"/>
      <c r="P512" s="224"/>
      <c r="Q512" s="139"/>
      <c r="R512" s="144"/>
      <c r="S512" s="145"/>
    </row>
    <row r="513" spans="6:19" s="222" customFormat="1" ht="24.95" customHeight="1" x14ac:dyDescent="0.25">
      <c r="F513" s="55"/>
      <c r="M513" s="223"/>
      <c r="N513" s="55"/>
      <c r="O513" s="143"/>
      <c r="P513" s="224"/>
      <c r="Q513" s="139"/>
      <c r="R513" s="144"/>
      <c r="S513" s="145"/>
    </row>
    <row r="514" spans="6:19" s="222" customFormat="1" ht="24.95" customHeight="1" x14ac:dyDescent="0.25">
      <c r="F514" s="55"/>
      <c r="M514" s="223"/>
      <c r="N514" s="55"/>
      <c r="O514" s="143"/>
      <c r="P514" s="224"/>
      <c r="Q514" s="139"/>
      <c r="R514" s="144"/>
      <c r="S514" s="145"/>
    </row>
    <row r="515" spans="6:19" s="222" customFormat="1" ht="24.95" customHeight="1" x14ac:dyDescent="0.25">
      <c r="F515" s="55"/>
      <c r="M515" s="223"/>
      <c r="N515" s="55"/>
      <c r="O515" s="143"/>
      <c r="P515" s="224"/>
      <c r="Q515" s="139"/>
      <c r="R515" s="144"/>
      <c r="S515" s="145"/>
    </row>
    <row r="516" spans="6:19" s="222" customFormat="1" ht="24.95" customHeight="1" x14ac:dyDescent="0.25">
      <c r="F516" s="55"/>
      <c r="M516" s="223"/>
      <c r="N516" s="55"/>
      <c r="O516" s="143"/>
      <c r="P516" s="224"/>
      <c r="Q516" s="139"/>
      <c r="R516" s="144"/>
      <c r="S516" s="145"/>
    </row>
    <row r="517" spans="6:19" s="222" customFormat="1" ht="24.95" customHeight="1" x14ac:dyDescent="0.25">
      <c r="F517" s="55"/>
      <c r="M517" s="223"/>
      <c r="N517" s="55"/>
      <c r="O517" s="143"/>
      <c r="P517" s="224"/>
      <c r="Q517" s="139"/>
      <c r="R517" s="144"/>
      <c r="S517" s="145"/>
    </row>
    <row r="518" spans="6:19" s="222" customFormat="1" ht="24.95" customHeight="1" x14ac:dyDescent="0.25">
      <c r="F518" s="55"/>
      <c r="M518" s="223"/>
      <c r="N518" s="55"/>
      <c r="O518" s="143"/>
      <c r="P518" s="224"/>
      <c r="Q518" s="139"/>
      <c r="R518" s="144"/>
      <c r="S518" s="145"/>
    </row>
    <row r="519" spans="6:19" s="222" customFormat="1" ht="24.95" customHeight="1" x14ac:dyDescent="0.25">
      <c r="F519" s="55"/>
      <c r="M519" s="223"/>
      <c r="N519" s="55"/>
      <c r="O519" s="143"/>
      <c r="P519" s="224"/>
      <c r="Q519" s="139"/>
      <c r="R519" s="144"/>
      <c r="S519" s="145"/>
    </row>
    <row r="520" spans="6:19" s="222" customFormat="1" ht="24.95" customHeight="1" x14ac:dyDescent="0.25">
      <c r="F520" s="55"/>
      <c r="M520" s="223"/>
      <c r="N520" s="55"/>
      <c r="O520" s="143"/>
      <c r="P520" s="224"/>
      <c r="Q520" s="139"/>
      <c r="R520" s="144"/>
      <c r="S520" s="145"/>
    </row>
    <row r="521" spans="6:19" s="222" customFormat="1" ht="24.95" customHeight="1" x14ac:dyDescent="0.25">
      <c r="F521" s="55"/>
      <c r="M521" s="223"/>
      <c r="N521" s="55"/>
      <c r="O521" s="143"/>
      <c r="P521" s="224"/>
      <c r="Q521" s="139"/>
      <c r="R521" s="144"/>
      <c r="S521" s="145"/>
    </row>
    <row r="522" spans="6:19" s="222" customFormat="1" ht="24.95" customHeight="1" x14ac:dyDescent="0.25">
      <c r="F522" s="55"/>
      <c r="M522" s="223"/>
      <c r="N522" s="55"/>
      <c r="O522" s="143"/>
      <c r="P522" s="224"/>
      <c r="Q522" s="139"/>
      <c r="R522" s="144"/>
      <c r="S522" s="145"/>
    </row>
    <row r="523" spans="6:19" s="222" customFormat="1" ht="24.95" customHeight="1" x14ac:dyDescent="0.25">
      <c r="F523" s="55"/>
      <c r="M523" s="223"/>
      <c r="N523" s="55"/>
      <c r="O523" s="143"/>
      <c r="P523" s="224"/>
      <c r="Q523" s="139"/>
      <c r="R523" s="144"/>
      <c r="S523" s="145"/>
    </row>
    <row r="524" spans="6:19" s="222" customFormat="1" ht="24.95" customHeight="1" x14ac:dyDescent="0.25">
      <c r="F524" s="55"/>
      <c r="M524" s="223"/>
      <c r="N524" s="55"/>
      <c r="O524" s="143"/>
      <c r="P524" s="224"/>
      <c r="Q524" s="139"/>
      <c r="R524" s="144"/>
      <c r="S524" s="145"/>
    </row>
    <row r="525" spans="6:19" s="222" customFormat="1" ht="24.95" customHeight="1" x14ac:dyDescent="0.25">
      <c r="F525" s="55"/>
      <c r="M525" s="223"/>
      <c r="N525" s="55"/>
      <c r="O525" s="143"/>
      <c r="P525" s="224"/>
      <c r="Q525" s="139"/>
      <c r="R525" s="144"/>
      <c r="S525" s="145"/>
    </row>
    <row r="526" spans="6:19" s="222" customFormat="1" ht="24.95" customHeight="1" x14ac:dyDescent="0.25">
      <c r="F526" s="55"/>
      <c r="M526" s="223"/>
      <c r="N526" s="55"/>
      <c r="O526" s="143"/>
      <c r="P526" s="224"/>
      <c r="Q526" s="139"/>
      <c r="R526" s="144"/>
      <c r="S526" s="145"/>
    </row>
    <row r="527" spans="6:19" s="222" customFormat="1" ht="24.95" customHeight="1" x14ac:dyDescent="0.25">
      <c r="F527" s="55"/>
      <c r="M527" s="223"/>
      <c r="N527" s="55"/>
      <c r="O527" s="143"/>
      <c r="P527" s="224"/>
      <c r="Q527" s="139"/>
      <c r="R527" s="144"/>
      <c r="S527" s="145"/>
    </row>
    <row r="528" spans="6:19" s="222" customFormat="1" ht="24.95" customHeight="1" x14ac:dyDescent="0.25">
      <c r="F528" s="55"/>
      <c r="M528" s="223"/>
      <c r="N528" s="55"/>
      <c r="O528" s="143"/>
      <c r="P528" s="224"/>
      <c r="Q528" s="139"/>
      <c r="R528" s="144"/>
      <c r="S528" s="145"/>
    </row>
    <row r="529" spans="6:19" s="222" customFormat="1" ht="24.95" customHeight="1" x14ac:dyDescent="0.25">
      <c r="F529" s="55"/>
      <c r="M529" s="223"/>
      <c r="N529" s="55"/>
      <c r="O529" s="143"/>
      <c r="P529" s="224"/>
      <c r="Q529" s="139"/>
      <c r="R529" s="144"/>
      <c r="S529" s="145"/>
    </row>
    <row r="530" spans="6:19" s="222" customFormat="1" ht="24.95" customHeight="1" x14ac:dyDescent="0.25">
      <c r="F530" s="55"/>
      <c r="M530" s="223"/>
      <c r="N530" s="55"/>
      <c r="O530" s="143"/>
      <c r="P530" s="224"/>
      <c r="Q530" s="139"/>
      <c r="R530" s="144"/>
      <c r="S530" s="145"/>
    </row>
    <row r="531" spans="6:19" s="222" customFormat="1" ht="24.95" customHeight="1" x14ac:dyDescent="0.25">
      <c r="F531" s="55"/>
      <c r="M531" s="223"/>
      <c r="N531" s="55"/>
      <c r="O531" s="143"/>
      <c r="P531" s="224"/>
      <c r="Q531" s="139"/>
      <c r="R531" s="144"/>
      <c r="S531" s="145"/>
    </row>
    <row r="532" spans="6:19" s="222" customFormat="1" ht="24.95" customHeight="1" x14ac:dyDescent="0.25">
      <c r="F532" s="55"/>
      <c r="M532" s="223"/>
      <c r="N532" s="55"/>
      <c r="O532" s="143"/>
      <c r="P532" s="224"/>
      <c r="Q532" s="139"/>
      <c r="R532" s="144"/>
      <c r="S532" s="145"/>
    </row>
    <row r="533" spans="6:19" s="222" customFormat="1" ht="24.95" customHeight="1" x14ac:dyDescent="0.25">
      <c r="F533" s="55"/>
      <c r="M533" s="223"/>
      <c r="N533" s="55"/>
      <c r="O533" s="143"/>
      <c r="P533" s="224"/>
      <c r="Q533" s="139"/>
      <c r="R533" s="144"/>
      <c r="S533" s="145"/>
    </row>
    <row r="534" spans="6:19" s="222" customFormat="1" ht="24.95" customHeight="1" x14ac:dyDescent="0.25">
      <c r="F534" s="55"/>
      <c r="M534" s="223"/>
      <c r="N534" s="55"/>
      <c r="O534" s="143"/>
      <c r="P534" s="224"/>
      <c r="Q534" s="139"/>
      <c r="R534" s="144"/>
      <c r="S534" s="145"/>
    </row>
    <row r="535" spans="6:19" s="222" customFormat="1" ht="24.95" customHeight="1" x14ac:dyDescent="0.25">
      <c r="F535" s="55"/>
      <c r="M535" s="223"/>
      <c r="N535" s="55"/>
      <c r="O535" s="143"/>
      <c r="P535" s="224"/>
      <c r="Q535" s="139"/>
      <c r="R535" s="144"/>
      <c r="S535" s="145"/>
    </row>
    <row r="536" spans="6:19" s="222" customFormat="1" ht="24.95" customHeight="1" x14ac:dyDescent="0.25">
      <c r="F536" s="55"/>
      <c r="M536" s="223"/>
      <c r="N536" s="55"/>
      <c r="O536" s="143"/>
      <c r="P536" s="224"/>
      <c r="Q536" s="139"/>
      <c r="R536" s="144"/>
      <c r="S536" s="145"/>
    </row>
    <row r="537" spans="6:19" s="222" customFormat="1" ht="24.95" customHeight="1" x14ac:dyDescent="0.25">
      <c r="F537" s="55"/>
      <c r="M537" s="223"/>
      <c r="N537" s="55"/>
      <c r="O537" s="143"/>
      <c r="P537" s="224"/>
      <c r="Q537" s="139"/>
      <c r="R537" s="144"/>
      <c r="S537" s="145"/>
    </row>
    <row r="538" spans="6:19" s="222" customFormat="1" ht="24.95" customHeight="1" x14ac:dyDescent="0.25">
      <c r="F538" s="55"/>
      <c r="M538" s="223"/>
      <c r="N538" s="55"/>
      <c r="O538" s="143"/>
      <c r="P538" s="224"/>
      <c r="Q538" s="139"/>
      <c r="R538" s="144"/>
      <c r="S538" s="145"/>
    </row>
    <row r="539" spans="6:19" s="222" customFormat="1" ht="24.95" customHeight="1" x14ac:dyDescent="0.25">
      <c r="F539" s="55"/>
      <c r="M539" s="223"/>
      <c r="N539" s="55"/>
      <c r="O539" s="143"/>
      <c r="P539" s="224"/>
      <c r="Q539" s="139"/>
      <c r="R539" s="144"/>
      <c r="S539" s="145"/>
    </row>
    <row r="540" spans="6:19" s="222" customFormat="1" ht="24.95" customHeight="1" x14ac:dyDescent="0.25">
      <c r="F540" s="55"/>
      <c r="M540" s="223"/>
      <c r="N540" s="55"/>
      <c r="O540" s="143"/>
      <c r="P540" s="224"/>
      <c r="Q540" s="139"/>
      <c r="R540" s="144"/>
      <c r="S540" s="145"/>
    </row>
    <row r="541" spans="6:19" s="222" customFormat="1" ht="24.95" customHeight="1" x14ac:dyDescent="0.25">
      <c r="F541" s="55"/>
      <c r="M541" s="223"/>
      <c r="N541" s="55"/>
      <c r="O541" s="143"/>
      <c r="P541" s="224"/>
      <c r="Q541" s="139"/>
      <c r="R541" s="144"/>
      <c r="S541" s="145"/>
    </row>
    <row r="542" spans="6:19" s="222" customFormat="1" ht="24.95" customHeight="1" x14ac:dyDescent="0.25">
      <c r="F542" s="55"/>
      <c r="M542" s="223"/>
      <c r="N542" s="55"/>
      <c r="O542" s="143"/>
      <c r="P542" s="224"/>
      <c r="Q542" s="139"/>
      <c r="R542" s="144"/>
      <c r="S542" s="145"/>
    </row>
    <row r="543" spans="6:19" s="222" customFormat="1" ht="24.95" customHeight="1" x14ac:dyDescent="0.25">
      <c r="F543" s="55"/>
      <c r="M543" s="223"/>
      <c r="N543" s="55"/>
      <c r="O543" s="143"/>
      <c r="P543" s="224"/>
      <c r="Q543" s="139"/>
      <c r="R543" s="144"/>
      <c r="S543" s="145"/>
    </row>
    <row r="544" spans="6:19" s="222" customFormat="1" ht="24.95" customHeight="1" x14ac:dyDescent="0.25">
      <c r="F544" s="55"/>
      <c r="M544" s="223"/>
      <c r="N544" s="55"/>
      <c r="O544" s="143"/>
      <c r="P544" s="224"/>
      <c r="Q544" s="139"/>
      <c r="R544" s="144"/>
      <c r="S544" s="145"/>
    </row>
    <row r="545" spans="6:19" s="222" customFormat="1" ht="24.95" customHeight="1" x14ac:dyDescent="0.25">
      <c r="F545" s="55"/>
      <c r="M545" s="223"/>
      <c r="N545" s="55"/>
      <c r="O545" s="143"/>
      <c r="P545" s="224"/>
      <c r="Q545" s="139"/>
      <c r="R545" s="144"/>
      <c r="S545" s="145"/>
    </row>
    <row r="546" spans="6:19" s="222" customFormat="1" ht="24.95" customHeight="1" x14ac:dyDescent="0.25">
      <c r="F546" s="55"/>
      <c r="M546" s="223"/>
      <c r="N546" s="55"/>
      <c r="O546" s="143"/>
      <c r="P546" s="224"/>
      <c r="Q546" s="139"/>
      <c r="R546" s="144"/>
      <c r="S546" s="145"/>
    </row>
    <row r="547" spans="6:19" s="222" customFormat="1" ht="24.95" customHeight="1" x14ac:dyDescent="0.25">
      <c r="F547" s="55"/>
      <c r="M547" s="223"/>
      <c r="N547" s="55"/>
      <c r="O547" s="143"/>
      <c r="P547" s="224"/>
      <c r="Q547" s="139"/>
      <c r="R547" s="144"/>
      <c r="S547" s="145"/>
    </row>
    <row r="548" spans="6:19" s="222" customFormat="1" ht="24.95" customHeight="1" x14ac:dyDescent="0.25">
      <c r="F548" s="55"/>
      <c r="M548" s="223"/>
      <c r="N548" s="55"/>
      <c r="O548" s="143"/>
      <c r="P548" s="224"/>
      <c r="Q548" s="139"/>
      <c r="R548" s="144"/>
      <c r="S548" s="145"/>
    </row>
    <row r="549" spans="6:19" s="222" customFormat="1" ht="24.95" customHeight="1" x14ac:dyDescent="0.25">
      <c r="F549" s="55"/>
      <c r="M549" s="223"/>
      <c r="N549" s="55"/>
      <c r="O549" s="143"/>
      <c r="P549" s="224"/>
      <c r="Q549" s="139"/>
      <c r="R549" s="144"/>
      <c r="S549" s="145"/>
    </row>
    <row r="550" spans="6:19" s="222" customFormat="1" ht="24.95" customHeight="1" x14ac:dyDescent="0.25">
      <c r="F550" s="55"/>
      <c r="M550" s="223"/>
      <c r="N550" s="55"/>
      <c r="O550" s="143"/>
      <c r="P550" s="224"/>
      <c r="Q550" s="139"/>
      <c r="R550" s="144"/>
      <c r="S550" s="145"/>
    </row>
    <row r="551" spans="6:19" s="222" customFormat="1" ht="24.95" customHeight="1" x14ac:dyDescent="0.25">
      <c r="F551" s="55"/>
      <c r="M551" s="223"/>
      <c r="N551" s="55"/>
      <c r="O551" s="143"/>
      <c r="P551" s="224"/>
      <c r="Q551" s="139"/>
      <c r="R551" s="144"/>
      <c r="S551" s="145"/>
    </row>
    <row r="552" spans="6:19" s="222" customFormat="1" ht="24.95" customHeight="1" x14ac:dyDescent="0.25">
      <c r="F552" s="55"/>
      <c r="M552" s="223"/>
      <c r="N552" s="55"/>
      <c r="O552" s="143"/>
      <c r="P552" s="224"/>
      <c r="Q552" s="139"/>
      <c r="R552" s="144"/>
      <c r="S552" s="145"/>
    </row>
    <row r="553" spans="6:19" s="222" customFormat="1" ht="24.95" customHeight="1" x14ac:dyDescent="0.25">
      <c r="F553" s="55"/>
      <c r="M553" s="223"/>
      <c r="N553" s="55"/>
      <c r="O553" s="143"/>
      <c r="P553" s="224"/>
      <c r="Q553" s="139"/>
      <c r="R553" s="144"/>
      <c r="S553" s="145"/>
    </row>
    <row r="554" spans="6:19" s="222" customFormat="1" ht="24.95" customHeight="1" x14ac:dyDescent="0.25">
      <c r="F554" s="55"/>
      <c r="M554" s="223"/>
      <c r="N554" s="55"/>
      <c r="O554" s="143"/>
      <c r="P554" s="224"/>
      <c r="Q554" s="139"/>
      <c r="R554" s="144"/>
      <c r="S554" s="145"/>
    </row>
    <row r="555" spans="6:19" s="222" customFormat="1" ht="24.95" customHeight="1" x14ac:dyDescent="0.25">
      <c r="F555" s="55"/>
      <c r="M555" s="223"/>
      <c r="N555" s="55"/>
      <c r="O555" s="143"/>
      <c r="P555" s="224"/>
      <c r="Q555" s="139"/>
      <c r="R555" s="144"/>
      <c r="S555" s="145"/>
    </row>
    <row r="556" spans="6:19" s="222" customFormat="1" ht="24.95" customHeight="1" x14ac:dyDescent="0.25">
      <c r="F556" s="55"/>
      <c r="M556" s="223"/>
      <c r="N556" s="55"/>
      <c r="O556" s="143"/>
      <c r="P556" s="224"/>
      <c r="Q556" s="139"/>
      <c r="R556" s="144"/>
      <c r="S556" s="145"/>
    </row>
    <row r="557" spans="6:19" s="222" customFormat="1" ht="24.95" customHeight="1" x14ac:dyDescent="0.25">
      <c r="F557" s="55"/>
      <c r="M557" s="223"/>
      <c r="N557" s="55"/>
      <c r="O557" s="143"/>
      <c r="P557" s="224"/>
      <c r="Q557" s="139"/>
      <c r="R557" s="144"/>
      <c r="S557" s="145"/>
    </row>
    <row r="558" spans="6:19" s="222" customFormat="1" ht="24.95" customHeight="1" x14ac:dyDescent="0.25">
      <c r="F558" s="55"/>
      <c r="M558" s="223"/>
      <c r="N558" s="55"/>
      <c r="O558" s="143"/>
      <c r="P558" s="224"/>
      <c r="Q558" s="139"/>
      <c r="R558" s="144"/>
      <c r="S558" s="145"/>
    </row>
    <row r="559" spans="6:19" s="222" customFormat="1" ht="24.95" customHeight="1" x14ac:dyDescent="0.25">
      <c r="F559" s="55"/>
      <c r="M559" s="223"/>
      <c r="N559" s="55"/>
      <c r="O559" s="143"/>
      <c r="P559" s="224"/>
      <c r="Q559" s="139"/>
      <c r="R559" s="144"/>
      <c r="S559" s="145"/>
    </row>
    <row r="560" spans="6:19" s="222" customFormat="1" ht="24.95" customHeight="1" x14ac:dyDescent="0.25">
      <c r="F560" s="55"/>
      <c r="M560" s="223"/>
      <c r="N560" s="55"/>
      <c r="O560" s="143"/>
      <c r="P560" s="224"/>
      <c r="Q560" s="139"/>
      <c r="R560" s="144"/>
      <c r="S560" s="145"/>
    </row>
    <row r="561" spans="6:19" s="222" customFormat="1" ht="24.95" customHeight="1" x14ac:dyDescent="0.25">
      <c r="F561" s="55"/>
      <c r="M561" s="223"/>
      <c r="N561" s="55"/>
      <c r="O561" s="143"/>
      <c r="P561" s="224"/>
      <c r="Q561" s="139"/>
      <c r="R561" s="144"/>
      <c r="S561" s="145"/>
    </row>
    <row r="562" spans="6:19" s="222" customFormat="1" ht="24.95" customHeight="1" x14ac:dyDescent="0.25">
      <c r="F562" s="55"/>
      <c r="M562" s="223"/>
      <c r="N562" s="55"/>
      <c r="O562" s="143"/>
      <c r="P562" s="224"/>
      <c r="Q562" s="139"/>
      <c r="R562" s="144"/>
      <c r="S562" s="145"/>
    </row>
    <row r="563" spans="6:19" s="222" customFormat="1" ht="24.95" customHeight="1" x14ac:dyDescent="0.25">
      <c r="F563" s="55"/>
      <c r="M563" s="223"/>
      <c r="N563" s="55"/>
      <c r="O563" s="143"/>
      <c r="P563" s="224"/>
      <c r="Q563" s="139"/>
      <c r="R563" s="144"/>
      <c r="S563" s="145"/>
    </row>
    <row r="564" spans="6:19" s="222" customFormat="1" ht="24.95" customHeight="1" x14ac:dyDescent="0.25">
      <c r="F564" s="55"/>
      <c r="M564" s="223"/>
      <c r="N564" s="55"/>
      <c r="O564" s="143"/>
      <c r="P564" s="224"/>
      <c r="Q564" s="139"/>
      <c r="R564" s="144"/>
      <c r="S564" s="145"/>
    </row>
    <row r="565" spans="6:19" s="222" customFormat="1" ht="24.95" customHeight="1" x14ac:dyDescent="0.25">
      <c r="F565" s="55"/>
      <c r="M565" s="223"/>
      <c r="N565" s="55"/>
      <c r="O565" s="143"/>
      <c r="P565" s="224"/>
      <c r="Q565" s="139"/>
      <c r="R565" s="144"/>
      <c r="S565" s="145"/>
    </row>
    <row r="566" spans="6:19" s="222" customFormat="1" ht="24.95" customHeight="1" x14ac:dyDescent="0.25">
      <c r="F566" s="55"/>
      <c r="M566" s="223"/>
      <c r="N566" s="55"/>
      <c r="O566" s="143"/>
      <c r="P566" s="224"/>
      <c r="Q566" s="139"/>
      <c r="R566" s="144"/>
      <c r="S566" s="145"/>
    </row>
    <row r="567" spans="6:19" s="222" customFormat="1" ht="24.95" customHeight="1" x14ac:dyDescent="0.25">
      <c r="F567" s="55"/>
      <c r="M567" s="223"/>
      <c r="N567" s="55"/>
      <c r="O567" s="143"/>
      <c r="P567" s="224"/>
      <c r="Q567" s="139"/>
      <c r="R567" s="144"/>
      <c r="S567" s="145"/>
    </row>
    <row r="568" spans="6:19" s="222" customFormat="1" ht="24.95" customHeight="1" x14ac:dyDescent="0.25">
      <c r="F568" s="55"/>
      <c r="M568" s="223"/>
      <c r="N568" s="55"/>
      <c r="O568" s="143"/>
      <c r="P568" s="224"/>
      <c r="Q568" s="139"/>
      <c r="R568" s="144"/>
      <c r="S568" s="145"/>
    </row>
    <row r="569" spans="6:19" s="222" customFormat="1" ht="24.95" customHeight="1" x14ac:dyDescent="0.25">
      <c r="F569" s="55"/>
      <c r="M569" s="223"/>
      <c r="N569" s="55"/>
      <c r="O569" s="143"/>
      <c r="P569" s="224"/>
      <c r="Q569" s="139"/>
      <c r="R569" s="144"/>
      <c r="S569" s="145"/>
    </row>
    <row r="570" spans="6:19" s="222" customFormat="1" ht="24.95" customHeight="1" x14ac:dyDescent="0.25">
      <c r="F570" s="55"/>
      <c r="M570" s="223"/>
      <c r="N570" s="55"/>
      <c r="O570" s="143"/>
      <c r="P570" s="224"/>
      <c r="Q570" s="139"/>
      <c r="R570" s="144"/>
      <c r="S570" s="145"/>
    </row>
    <row r="571" spans="6:19" s="222" customFormat="1" ht="24.95" customHeight="1" x14ac:dyDescent="0.25">
      <c r="F571" s="55"/>
      <c r="M571" s="223"/>
      <c r="N571" s="55"/>
      <c r="O571" s="143"/>
      <c r="P571" s="224"/>
      <c r="Q571" s="139"/>
      <c r="R571" s="144"/>
      <c r="S571" s="145"/>
    </row>
    <row r="572" spans="6:19" s="222" customFormat="1" ht="24.95" customHeight="1" x14ac:dyDescent="0.25">
      <c r="F572" s="55"/>
      <c r="M572" s="223"/>
      <c r="N572" s="55"/>
      <c r="O572" s="143"/>
      <c r="P572" s="224"/>
      <c r="Q572" s="139"/>
      <c r="R572" s="144"/>
      <c r="S572" s="145"/>
    </row>
    <row r="573" spans="6:19" s="222" customFormat="1" ht="24.95" customHeight="1" x14ac:dyDescent="0.25">
      <c r="F573" s="55"/>
      <c r="M573" s="223"/>
      <c r="N573" s="55"/>
      <c r="O573" s="143"/>
      <c r="P573" s="224"/>
      <c r="Q573" s="139"/>
      <c r="R573" s="144"/>
      <c r="S573" s="145"/>
    </row>
    <row r="574" spans="6:19" s="222" customFormat="1" ht="24.95" customHeight="1" x14ac:dyDescent="0.25">
      <c r="F574" s="55"/>
      <c r="M574" s="223"/>
      <c r="N574" s="55"/>
      <c r="O574" s="143"/>
      <c r="P574" s="224"/>
      <c r="Q574" s="139"/>
      <c r="R574" s="144"/>
      <c r="S574" s="145"/>
    </row>
    <row r="575" spans="6:19" s="222" customFormat="1" ht="24.95" customHeight="1" x14ac:dyDescent="0.25">
      <c r="F575" s="55"/>
      <c r="M575" s="223"/>
      <c r="N575" s="55"/>
      <c r="O575" s="143"/>
      <c r="P575" s="224"/>
      <c r="Q575" s="139"/>
      <c r="R575" s="144"/>
      <c r="S575" s="145"/>
    </row>
    <row r="576" spans="6:19" s="222" customFormat="1" ht="24.95" customHeight="1" x14ac:dyDescent="0.25">
      <c r="F576" s="55"/>
      <c r="M576" s="223"/>
      <c r="N576" s="55"/>
      <c r="O576" s="143"/>
      <c r="P576" s="224"/>
      <c r="Q576" s="139"/>
      <c r="R576" s="144"/>
      <c r="S576" s="145"/>
    </row>
    <row r="577" spans="6:19" s="222" customFormat="1" ht="24.95" customHeight="1" x14ac:dyDescent="0.25">
      <c r="F577" s="55"/>
      <c r="M577" s="223"/>
      <c r="N577" s="55"/>
      <c r="O577" s="143"/>
      <c r="P577" s="224"/>
      <c r="Q577" s="139"/>
      <c r="R577" s="144"/>
      <c r="S577" s="145"/>
    </row>
    <row r="578" spans="6:19" s="222" customFormat="1" ht="24.95" customHeight="1" x14ac:dyDescent="0.25">
      <c r="F578" s="55"/>
      <c r="M578" s="223"/>
      <c r="N578" s="55"/>
      <c r="O578" s="143"/>
      <c r="P578" s="224"/>
      <c r="Q578" s="139"/>
      <c r="R578" s="144"/>
      <c r="S578" s="145"/>
    </row>
    <row r="579" spans="6:19" s="222" customFormat="1" ht="24.95" customHeight="1" x14ac:dyDescent="0.25">
      <c r="F579" s="55"/>
      <c r="M579" s="223"/>
      <c r="N579" s="55"/>
      <c r="O579" s="143"/>
      <c r="P579" s="224"/>
      <c r="Q579" s="139"/>
      <c r="R579" s="144"/>
      <c r="S579" s="145"/>
    </row>
    <row r="580" spans="6:19" s="222" customFormat="1" ht="24.95" customHeight="1" x14ac:dyDescent="0.25">
      <c r="F580" s="55"/>
      <c r="M580" s="223"/>
      <c r="N580" s="55"/>
      <c r="O580" s="143"/>
      <c r="P580" s="224"/>
      <c r="Q580" s="139"/>
      <c r="R580" s="144"/>
      <c r="S580" s="145"/>
    </row>
    <row r="581" spans="6:19" s="222" customFormat="1" ht="24.95" customHeight="1" x14ac:dyDescent="0.25">
      <c r="F581" s="55"/>
      <c r="M581" s="223"/>
      <c r="N581" s="55"/>
      <c r="O581" s="143"/>
      <c r="P581" s="224"/>
      <c r="Q581" s="139"/>
      <c r="R581" s="144"/>
      <c r="S581" s="145"/>
    </row>
    <row r="582" spans="6:19" s="222" customFormat="1" ht="24.95" customHeight="1" x14ac:dyDescent="0.25">
      <c r="F582" s="55"/>
      <c r="M582" s="223"/>
      <c r="N582" s="55"/>
      <c r="O582" s="143"/>
      <c r="P582" s="224"/>
      <c r="Q582" s="139"/>
      <c r="R582" s="144"/>
      <c r="S582" s="145"/>
    </row>
    <row r="583" spans="6:19" s="222" customFormat="1" ht="24.95" customHeight="1" x14ac:dyDescent="0.25">
      <c r="F583" s="55"/>
      <c r="M583" s="223"/>
      <c r="N583" s="55"/>
      <c r="O583" s="143"/>
      <c r="P583" s="224"/>
      <c r="Q583" s="139"/>
      <c r="R583" s="144"/>
      <c r="S583" s="145"/>
    </row>
    <row r="584" spans="6:19" s="222" customFormat="1" ht="24.95" customHeight="1" x14ac:dyDescent="0.25">
      <c r="F584" s="55"/>
      <c r="M584" s="223"/>
      <c r="N584" s="55"/>
      <c r="O584" s="143"/>
      <c r="P584" s="224"/>
      <c r="Q584" s="139"/>
      <c r="R584" s="144"/>
      <c r="S584" s="145"/>
    </row>
    <row r="585" spans="6:19" s="222" customFormat="1" ht="24.95" customHeight="1" x14ac:dyDescent="0.25">
      <c r="F585" s="55"/>
      <c r="M585" s="223"/>
      <c r="N585" s="55"/>
      <c r="O585" s="143"/>
      <c r="P585" s="224"/>
      <c r="Q585" s="139"/>
      <c r="R585" s="144"/>
      <c r="S585" s="145"/>
    </row>
    <row r="586" spans="6:19" s="222" customFormat="1" ht="24.95" customHeight="1" x14ac:dyDescent="0.25">
      <c r="F586" s="55"/>
      <c r="M586" s="223"/>
      <c r="N586" s="55"/>
      <c r="O586" s="143"/>
      <c r="P586" s="224"/>
      <c r="Q586" s="139"/>
      <c r="R586" s="144"/>
      <c r="S586" s="145"/>
    </row>
    <row r="587" spans="6:19" s="222" customFormat="1" ht="24.95" customHeight="1" x14ac:dyDescent="0.25">
      <c r="F587" s="55"/>
      <c r="M587" s="223"/>
      <c r="N587" s="55"/>
      <c r="O587" s="143"/>
      <c r="P587" s="224"/>
      <c r="Q587" s="139"/>
      <c r="R587" s="144"/>
      <c r="S587" s="145"/>
    </row>
    <row r="588" spans="6:19" s="222" customFormat="1" ht="24.95" customHeight="1" x14ac:dyDescent="0.25">
      <c r="F588" s="55"/>
      <c r="M588" s="223"/>
      <c r="N588" s="55"/>
      <c r="O588" s="143"/>
      <c r="P588" s="224"/>
      <c r="Q588" s="139"/>
      <c r="R588" s="144"/>
      <c r="S588" s="145"/>
    </row>
    <row r="589" spans="6:19" s="222" customFormat="1" ht="24.95" customHeight="1" x14ac:dyDescent="0.25">
      <c r="F589" s="55"/>
      <c r="M589" s="223"/>
      <c r="N589" s="55"/>
      <c r="O589" s="143"/>
      <c r="P589" s="224"/>
      <c r="Q589" s="139"/>
      <c r="R589" s="144"/>
      <c r="S589" s="145"/>
    </row>
    <row r="590" spans="6:19" s="222" customFormat="1" ht="24.95" customHeight="1" x14ac:dyDescent="0.25">
      <c r="F590" s="55"/>
      <c r="M590" s="223"/>
      <c r="N590" s="55"/>
      <c r="O590" s="143"/>
      <c r="P590" s="224"/>
      <c r="Q590" s="139"/>
      <c r="R590" s="144"/>
      <c r="S590" s="145"/>
    </row>
    <row r="591" spans="6:19" s="222" customFormat="1" ht="24.95" customHeight="1" x14ac:dyDescent="0.25">
      <c r="F591" s="55"/>
      <c r="M591" s="223"/>
      <c r="N591" s="55"/>
      <c r="O591" s="143"/>
      <c r="P591" s="224"/>
      <c r="Q591" s="139"/>
      <c r="R591" s="144"/>
      <c r="S591" s="145"/>
    </row>
    <row r="592" spans="6:19" s="222" customFormat="1" ht="24.95" customHeight="1" x14ac:dyDescent="0.25">
      <c r="F592" s="55"/>
      <c r="M592" s="223"/>
      <c r="N592" s="55"/>
      <c r="O592" s="143"/>
      <c r="P592" s="224"/>
      <c r="Q592" s="139"/>
      <c r="R592" s="144"/>
      <c r="S592" s="145"/>
    </row>
    <row r="593" spans="6:19" s="222" customFormat="1" ht="24.95" customHeight="1" x14ac:dyDescent="0.25">
      <c r="F593" s="55"/>
      <c r="M593" s="223"/>
      <c r="N593" s="55"/>
      <c r="O593" s="143"/>
      <c r="P593" s="224"/>
      <c r="Q593" s="139"/>
      <c r="R593" s="144"/>
      <c r="S593" s="145"/>
    </row>
    <row r="594" spans="6:19" s="222" customFormat="1" ht="24.95" customHeight="1" x14ac:dyDescent="0.25">
      <c r="F594" s="55"/>
      <c r="M594" s="223"/>
      <c r="N594" s="55"/>
      <c r="O594" s="143"/>
      <c r="P594" s="224"/>
      <c r="Q594" s="139"/>
      <c r="R594" s="144"/>
      <c r="S594" s="145"/>
    </row>
    <row r="595" spans="6:19" s="222" customFormat="1" ht="24.95" customHeight="1" x14ac:dyDescent="0.25">
      <c r="F595" s="55"/>
      <c r="M595" s="223"/>
      <c r="N595" s="55"/>
      <c r="O595" s="143"/>
      <c r="P595" s="224"/>
      <c r="Q595" s="139"/>
      <c r="R595" s="144"/>
      <c r="S595" s="145"/>
    </row>
    <row r="596" spans="6:19" s="222" customFormat="1" ht="24.95" customHeight="1" x14ac:dyDescent="0.25">
      <c r="F596" s="55"/>
      <c r="M596" s="223"/>
      <c r="N596" s="55"/>
      <c r="O596" s="143"/>
      <c r="P596" s="224"/>
      <c r="Q596" s="139"/>
      <c r="R596" s="144"/>
      <c r="S596" s="145"/>
    </row>
    <row r="597" spans="6:19" s="222" customFormat="1" ht="24.95" customHeight="1" x14ac:dyDescent="0.25">
      <c r="F597" s="55"/>
      <c r="M597" s="223"/>
      <c r="N597" s="55"/>
      <c r="O597" s="143"/>
      <c r="P597" s="224"/>
      <c r="Q597" s="139"/>
      <c r="R597" s="144"/>
      <c r="S597" s="145"/>
    </row>
    <row r="598" spans="6:19" s="222" customFormat="1" ht="24.95" customHeight="1" x14ac:dyDescent="0.25">
      <c r="F598" s="55"/>
      <c r="M598" s="223"/>
      <c r="N598" s="55"/>
      <c r="O598" s="143"/>
      <c r="P598" s="224"/>
      <c r="Q598" s="139"/>
      <c r="R598" s="144"/>
      <c r="S598" s="145"/>
    </row>
    <row r="599" spans="6:19" s="222" customFormat="1" ht="24.95" customHeight="1" x14ac:dyDescent="0.25">
      <c r="F599" s="55"/>
      <c r="M599" s="223"/>
      <c r="N599" s="55"/>
      <c r="O599" s="143"/>
      <c r="P599" s="224"/>
      <c r="Q599" s="139"/>
      <c r="R599" s="144"/>
      <c r="S599" s="145"/>
    </row>
    <row r="600" spans="6:19" s="222" customFormat="1" ht="24.95" customHeight="1" x14ac:dyDescent="0.25">
      <c r="F600" s="55"/>
      <c r="M600" s="223"/>
      <c r="N600" s="55"/>
      <c r="O600" s="143"/>
      <c r="P600" s="224"/>
      <c r="Q600" s="139"/>
      <c r="R600" s="144"/>
      <c r="S600" s="145"/>
    </row>
    <row r="601" spans="6:19" s="222" customFormat="1" ht="24.95" customHeight="1" x14ac:dyDescent="0.25">
      <c r="F601" s="55"/>
      <c r="M601" s="223"/>
      <c r="N601" s="55"/>
      <c r="O601" s="143"/>
      <c r="P601" s="224"/>
      <c r="Q601" s="139"/>
      <c r="R601" s="144"/>
      <c r="S601" s="145"/>
    </row>
    <row r="602" spans="6:19" s="222" customFormat="1" ht="24.95" customHeight="1" x14ac:dyDescent="0.25">
      <c r="F602" s="55"/>
      <c r="M602" s="223"/>
      <c r="N602" s="55"/>
      <c r="O602" s="143"/>
      <c r="P602" s="224"/>
      <c r="Q602" s="139"/>
      <c r="R602" s="144"/>
      <c r="S602" s="145"/>
    </row>
    <row r="603" spans="6:19" s="222" customFormat="1" ht="24.95" customHeight="1" x14ac:dyDescent="0.25">
      <c r="F603" s="55"/>
      <c r="M603" s="223"/>
      <c r="N603" s="55"/>
      <c r="O603" s="143"/>
      <c r="P603" s="224"/>
      <c r="Q603" s="139"/>
      <c r="R603" s="144"/>
      <c r="S603" s="145"/>
    </row>
    <row r="604" spans="6:19" s="222" customFormat="1" ht="24.95" customHeight="1" x14ac:dyDescent="0.25">
      <c r="F604" s="55"/>
      <c r="M604" s="223"/>
      <c r="N604" s="55"/>
      <c r="O604" s="143"/>
      <c r="P604" s="224"/>
      <c r="Q604" s="139"/>
      <c r="R604" s="144"/>
      <c r="S604" s="145"/>
    </row>
    <row r="605" spans="6:19" s="222" customFormat="1" ht="24.95" customHeight="1" x14ac:dyDescent="0.25">
      <c r="F605" s="55"/>
      <c r="M605" s="223"/>
      <c r="N605" s="55"/>
      <c r="O605" s="143"/>
      <c r="P605" s="224"/>
      <c r="Q605" s="139"/>
      <c r="R605" s="144"/>
      <c r="S605" s="145"/>
    </row>
    <row r="606" spans="6:19" s="222" customFormat="1" ht="24.95" customHeight="1" x14ac:dyDescent="0.25">
      <c r="F606" s="55"/>
      <c r="M606" s="223"/>
      <c r="N606" s="55"/>
      <c r="O606" s="143"/>
      <c r="P606" s="224"/>
      <c r="Q606" s="139"/>
      <c r="R606" s="144"/>
      <c r="S606" s="145"/>
    </row>
    <row r="607" spans="6:19" s="222" customFormat="1" ht="24.95" customHeight="1" x14ac:dyDescent="0.25">
      <c r="F607" s="55"/>
      <c r="M607" s="223"/>
      <c r="N607" s="55"/>
      <c r="O607" s="143"/>
      <c r="P607" s="224"/>
      <c r="Q607" s="139"/>
      <c r="R607" s="144"/>
      <c r="S607" s="145"/>
    </row>
    <row r="608" spans="6:19" s="222" customFormat="1" ht="24.95" customHeight="1" x14ac:dyDescent="0.25">
      <c r="F608" s="55"/>
      <c r="M608" s="223"/>
      <c r="N608" s="55"/>
      <c r="O608" s="143"/>
      <c r="P608" s="224"/>
      <c r="Q608" s="139"/>
      <c r="R608" s="144"/>
      <c r="S608" s="145"/>
    </row>
    <row r="609" spans="6:19" s="222" customFormat="1" ht="24.95" customHeight="1" x14ac:dyDescent="0.25">
      <c r="F609" s="55"/>
      <c r="M609" s="223"/>
      <c r="N609" s="55"/>
      <c r="O609" s="143"/>
      <c r="P609" s="224"/>
      <c r="Q609" s="139"/>
      <c r="R609" s="144"/>
      <c r="S609" s="145"/>
    </row>
    <row r="610" spans="6:19" s="222" customFormat="1" ht="24.95" customHeight="1" x14ac:dyDescent="0.25">
      <c r="F610" s="55"/>
      <c r="M610" s="223"/>
      <c r="N610" s="55"/>
      <c r="O610" s="143"/>
      <c r="P610" s="224"/>
      <c r="Q610" s="139"/>
      <c r="R610" s="144"/>
      <c r="S610" s="145"/>
    </row>
    <row r="611" spans="6:19" s="222" customFormat="1" ht="24.95" customHeight="1" x14ac:dyDescent="0.25">
      <c r="F611" s="55"/>
      <c r="M611" s="223"/>
      <c r="N611" s="55"/>
      <c r="O611" s="143"/>
      <c r="P611" s="224"/>
      <c r="Q611" s="139"/>
      <c r="R611" s="144"/>
      <c r="S611" s="145"/>
    </row>
    <row r="612" spans="6:19" s="222" customFormat="1" ht="24.95" customHeight="1" x14ac:dyDescent="0.25">
      <c r="F612" s="55"/>
      <c r="M612" s="223"/>
      <c r="N612" s="55"/>
      <c r="O612" s="143"/>
      <c r="P612" s="224"/>
      <c r="Q612" s="139"/>
      <c r="R612" s="144"/>
      <c r="S612" s="145"/>
    </row>
    <row r="613" spans="6:19" s="222" customFormat="1" ht="24.95" customHeight="1" x14ac:dyDescent="0.25">
      <c r="F613" s="55"/>
      <c r="M613" s="223"/>
      <c r="N613" s="55"/>
      <c r="O613" s="143"/>
      <c r="P613" s="224"/>
      <c r="Q613" s="139"/>
      <c r="R613" s="144"/>
      <c r="S613" s="145"/>
    </row>
    <row r="614" spans="6:19" s="222" customFormat="1" ht="24.95" customHeight="1" x14ac:dyDescent="0.25">
      <c r="F614" s="55"/>
      <c r="M614" s="223"/>
      <c r="N614" s="55"/>
      <c r="O614" s="143"/>
      <c r="P614" s="224"/>
      <c r="Q614" s="139"/>
      <c r="R614" s="144"/>
      <c r="S614" s="145"/>
    </row>
    <row r="615" spans="6:19" s="222" customFormat="1" ht="24.95" customHeight="1" x14ac:dyDescent="0.25">
      <c r="F615" s="55"/>
      <c r="M615" s="223"/>
      <c r="N615" s="55"/>
      <c r="O615" s="143"/>
      <c r="P615" s="224"/>
      <c r="Q615" s="139"/>
      <c r="R615" s="144"/>
      <c r="S615" s="145"/>
    </row>
    <row r="616" spans="6:19" s="222" customFormat="1" ht="24.95" customHeight="1" x14ac:dyDescent="0.25">
      <c r="F616" s="55"/>
      <c r="M616" s="223"/>
      <c r="N616" s="55"/>
      <c r="O616" s="143"/>
      <c r="P616" s="224"/>
      <c r="Q616" s="139"/>
      <c r="R616" s="144"/>
      <c r="S616" s="145"/>
    </row>
    <row r="617" spans="6:19" s="222" customFormat="1" ht="24.95" customHeight="1" x14ac:dyDescent="0.25">
      <c r="F617" s="55"/>
      <c r="M617" s="223"/>
      <c r="N617" s="55"/>
      <c r="O617" s="143"/>
      <c r="P617" s="224"/>
      <c r="Q617" s="139"/>
      <c r="R617" s="144"/>
      <c r="S617" s="145"/>
    </row>
    <row r="618" spans="6:19" s="222" customFormat="1" ht="24.95" customHeight="1" x14ac:dyDescent="0.25">
      <c r="F618" s="55"/>
      <c r="M618" s="223"/>
      <c r="N618" s="55"/>
      <c r="O618" s="143"/>
      <c r="P618" s="224"/>
      <c r="Q618" s="139"/>
      <c r="R618" s="144"/>
      <c r="S618" s="145"/>
    </row>
    <row r="619" spans="6:19" s="222" customFormat="1" ht="24.95" customHeight="1" x14ac:dyDescent="0.25">
      <c r="F619" s="55"/>
      <c r="M619" s="223"/>
      <c r="N619" s="55"/>
      <c r="O619" s="143"/>
      <c r="P619" s="224"/>
      <c r="Q619" s="139"/>
      <c r="R619" s="144"/>
      <c r="S619" s="145"/>
    </row>
    <row r="620" spans="6:19" s="222" customFormat="1" ht="24.95" customHeight="1" x14ac:dyDescent="0.25">
      <c r="F620" s="55"/>
      <c r="M620" s="223"/>
      <c r="N620" s="55"/>
      <c r="O620" s="143"/>
      <c r="P620" s="224"/>
      <c r="Q620" s="139"/>
      <c r="R620" s="144"/>
      <c r="S620" s="145"/>
    </row>
    <row r="621" spans="6:19" s="222" customFormat="1" ht="24.95" customHeight="1" x14ac:dyDescent="0.25">
      <c r="F621" s="55"/>
      <c r="M621" s="223"/>
      <c r="N621" s="55"/>
      <c r="O621" s="143"/>
      <c r="P621" s="224"/>
      <c r="Q621" s="139"/>
      <c r="R621" s="144"/>
      <c r="S621" s="145"/>
    </row>
    <row r="622" spans="6:19" s="222" customFormat="1" ht="24.95" customHeight="1" x14ac:dyDescent="0.25">
      <c r="F622" s="55"/>
      <c r="M622" s="223"/>
      <c r="N622" s="55"/>
      <c r="O622" s="143"/>
      <c r="P622" s="224"/>
      <c r="Q622" s="139"/>
      <c r="R622" s="144"/>
      <c r="S622" s="145"/>
    </row>
    <row r="623" spans="6:19" s="222" customFormat="1" ht="24.95" customHeight="1" x14ac:dyDescent="0.25">
      <c r="F623" s="55"/>
      <c r="M623" s="223"/>
      <c r="N623" s="55"/>
      <c r="O623" s="143"/>
      <c r="P623" s="224"/>
      <c r="Q623" s="139"/>
      <c r="R623" s="144"/>
      <c r="S623" s="145"/>
    </row>
    <row r="624" spans="6:19" s="222" customFormat="1" ht="24.95" customHeight="1" x14ac:dyDescent="0.25">
      <c r="F624" s="55"/>
      <c r="M624" s="223"/>
      <c r="N624" s="55"/>
      <c r="O624" s="143"/>
      <c r="P624" s="224"/>
      <c r="Q624" s="139"/>
      <c r="R624" s="144"/>
      <c r="S624" s="145"/>
    </row>
    <row r="625" spans="6:19" s="222" customFormat="1" ht="24.95" customHeight="1" x14ac:dyDescent="0.25">
      <c r="F625" s="55"/>
      <c r="M625" s="223"/>
      <c r="N625" s="55"/>
      <c r="O625" s="143"/>
      <c r="P625" s="224"/>
      <c r="Q625" s="139"/>
      <c r="R625" s="144"/>
      <c r="S625" s="145"/>
    </row>
    <row r="626" spans="6:19" s="222" customFormat="1" ht="24.95" customHeight="1" x14ac:dyDescent="0.25">
      <c r="F626" s="55"/>
      <c r="M626" s="223"/>
      <c r="N626" s="55"/>
      <c r="O626" s="143"/>
      <c r="P626" s="224"/>
      <c r="Q626" s="139"/>
      <c r="R626" s="144"/>
      <c r="S626" s="145"/>
    </row>
    <row r="627" spans="6:19" s="222" customFormat="1" ht="24.95" customHeight="1" x14ac:dyDescent="0.25">
      <c r="F627" s="55"/>
      <c r="M627" s="223"/>
      <c r="N627" s="55"/>
      <c r="O627" s="143"/>
      <c r="P627" s="224"/>
      <c r="Q627" s="139"/>
      <c r="R627" s="144"/>
      <c r="S627" s="145"/>
    </row>
    <row r="628" spans="6:19" s="222" customFormat="1" ht="24.95" customHeight="1" x14ac:dyDescent="0.25">
      <c r="F628" s="55"/>
      <c r="M628" s="223"/>
      <c r="N628" s="55"/>
      <c r="O628" s="143"/>
      <c r="P628" s="224"/>
      <c r="Q628" s="139"/>
      <c r="R628" s="144"/>
      <c r="S628" s="145"/>
    </row>
    <row r="629" spans="6:19" s="222" customFormat="1" ht="24.95" customHeight="1" x14ac:dyDescent="0.25">
      <c r="F629" s="55"/>
      <c r="M629" s="223"/>
      <c r="N629" s="55"/>
      <c r="O629" s="143"/>
      <c r="P629" s="224"/>
      <c r="Q629" s="139"/>
      <c r="R629" s="144"/>
      <c r="S629" s="145"/>
    </row>
    <row r="630" spans="6:19" s="222" customFormat="1" ht="24.95" customHeight="1" x14ac:dyDescent="0.25">
      <c r="F630" s="55"/>
      <c r="M630" s="223"/>
      <c r="N630" s="55"/>
      <c r="O630" s="143"/>
      <c r="P630" s="224"/>
      <c r="Q630" s="139"/>
      <c r="R630" s="144"/>
      <c r="S630" s="145"/>
    </row>
    <row r="631" spans="6:19" s="222" customFormat="1" ht="24.95" customHeight="1" x14ac:dyDescent="0.25">
      <c r="F631" s="55"/>
      <c r="M631" s="223"/>
      <c r="N631" s="55"/>
      <c r="O631" s="143"/>
      <c r="P631" s="224"/>
      <c r="Q631" s="139"/>
      <c r="R631" s="144"/>
      <c r="S631" s="145"/>
    </row>
    <row r="632" spans="6:19" s="222" customFormat="1" ht="24.95" customHeight="1" x14ac:dyDescent="0.25">
      <c r="F632" s="55"/>
      <c r="M632" s="223"/>
      <c r="N632" s="55"/>
      <c r="O632" s="143"/>
      <c r="P632" s="224"/>
      <c r="Q632" s="139"/>
      <c r="R632" s="144"/>
      <c r="S632" s="145"/>
    </row>
    <row r="633" spans="6:19" s="222" customFormat="1" ht="24.95" customHeight="1" x14ac:dyDescent="0.25">
      <c r="F633" s="55"/>
      <c r="M633" s="223"/>
      <c r="N633" s="55"/>
      <c r="O633" s="143"/>
      <c r="P633" s="224"/>
      <c r="Q633" s="139"/>
      <c r="R633" s="144"/>
      <c r="S633" s="145"/>
    </row>
    <row r="634" spans="6:19" s="222" customFormat="1" ht="24.95" customHeight="1" x14ac:dyDescent="0.25">
      <c r="F634" s="55"/>
      <c r="M634" s="223"/>
      <c r="N634" s="55"/>
      <c r="O634" s="143"/>
      <c r="P634" s="224"/>
      <c r="Q634" s="139"/>
      <c r="R634" s="144"/>
      <c r="S634" s="145"/>
    </row>
    <row r="635" spans="6:19" s="222" customFormat="1" ht="24.95" customHeight="1" x14ac:dyDescent="0.25">
      <c r="F635" s="55"/>
      <c r="M635" s="223"/>
      <c r="N635" s="55"/>
      <c r="O635" s="143"/>
      <c r="P635" s="224"/>
      <c r="Q635" s="139"/>
      <c r="R635" s="144"/>
      <c r="S635" s="145"/>
    </row>
    <row r="636" spans="6:19" s="222" customFormat="1" ht="24.95" customHeight="1" x14ac:dyDescent="0.25">
      <c r="F636" s="55"/>
      <c r="M636" s="223"/>
      <c r="N636" s="55"/>
      <c r="O636" s="143"/>
      <c r="P636" s="224"/>
      <c r="Q636" s="139"/>
      <c r="R636" s="144"/>
      <c r="S636" s="145"/>
    </row>
    <row r="637" spans="6:19" s="222" customFormat="1" ht="24.95" customHeight="1" x14ac:dyDescent="0.25">
      <c r="F637" s="55"/>
      <c r="M637" s="223"/>
      <c r="N637" s="55"/>
      <c r="O637" s="143"/>
      <c r="P637" s="224"/>
      <c r="Q637" s="139"/>
      <c r="R637" s="144"/>
      <c r="S637" s="145"/>
    </row>
    <row r="638" spans="6:19" s="222" customFormat="1" ht="24.95" customHeight="1" x14ac:dyDescent="0.25">
      <c r="F638" s="55"/>
      <c r="M638" s="223"/>
      <c r="N638" s="55"/>
      <c r="O638" s="143"/>
      <c r="P638" s="224"/>
      <c r="Q638" s="139"/>
      <c r="R638" s="144"/>
      <c r="S638" s="145"/>
    </row>
    <row r="639" spans="6:19" s="222" customFormat="1" ht="24.95" customHeight="1" x14ac:dyDescent="0.25">
      <c r="F639" s="55"/>
      <c r="M639" s="223"/>
      <c r="N639" s="55"/>
      <c r="O639" s="143"/>
      <c r="P639" s="224"/>
      <c r="Q639" s="139"/>
      <c r="R639" s="144"/>
      <c r="S639" s="145"/>
    </row>
    <row r="640" spans="6:19" s="222" customFormat="1" ht="24.95" customHeight="1" x14ac:dyDescent="0.25">
      <c r="F640" s="55"/>
      <c r="M640" s="223"/>
      <c r="N640" s="55"/>
      <c r="O640" s="143"/>
      <c r="P640" s="224"/>
      <c r="Q640" s="139"/>
      <c r="R640" s="144"/>
      <c r="S640" s="145"/>
    </row>
    <row r="641" spans="6:19" s="222" customFormat="1" ht="24.95" customHeight="1" x14ac:dyDescent="0.25">
      <c r="F641" s="55"/>
      <c r="M641" s="223"/>
      <c r="N641" s="55"/>
      <c r="O641" s="143"/>
      <c r="P641" s="224"/>
      <c r="Q641" s="139"/>
      <c r="R641" s="144"/>
      <c r="S641" s="145"/>
    </row>
    <row r="642" spans="6:19" s="222" customFormat="1" ht="24.95" customHeight="1" x14ac:dyDescent="0.25">
      <c r="F642" s="55"/>
      <c r="M642" s="223"/>
      <c r="N642" s="55"/>
      <c r="O642" s="143"/>
      <c r="P642" s="224"/>
      <c r="Q642" s="139"/>
      <c r="R642" s="144"/>
      <c r="S642" s="145"/>
    </row>
    <row r="643" spans="6:19" s="222" customFormat="1" ht="24.95" customHeight="1" x14ac:dyDescent="0.25">
      <c r="F643" s="55"/>
      <c r="M643" s="223"/>
      <c r="N643" s="55"/>
      <c r="O643" s="143"/>
      <c r="P643" s="224"/>
      <c r="Q643" s="139"/>
      <c r="R643" s="144"/>
      <c r="S643" s="145"/>
    </row>
    <row r="644" spans="6:19" s="222" customFormat="1" ht="24.95" customHeight="1" x14ac:dyDescent="0.25">
      <c r="F644" s="55"/>
      <c r="M644" s="223"/>
      <c r="N644" s="55"/>
      <c r="O644" s="143"/>
      <c r="P644" s="224"/>
      <c r="Q644" s="139"/>
      <c r="R644" s="144"/>
      <c r="S644" s="145"/>
    </row>
    <row r="645" spans="6:19" s="222" customFormat="1" ht="24.95" customHeight="1" x14ac:dyDescent="0.25">
      <c r="F645" s="55"/>
      <c r="M645" s="223"/>
      <c r="N645" s="55"/>
      <c r="O645" s="143"/>
      <c r="P645" s="224"/>
      <c r="Q645" s="139"/>
      <c r="R645" s="144"/>
      <c r="S645" s="145"/>
    </row>
    <row r="646" spans="6:19" s="222" customFormat="1" ht="24.95" customHeight="1" x14ac:dyDescent="0.25">
      <c r="F646" s="55"/>
      <c r="M646" s="223"/>
      <c r="N646" s="55"/>
      <c r="O646" s="143"/>
      <c r="P646" s="224"/>
      <c r="Q646" s="139"/>
      <c r="R646" s="144"/>
      <c r="S646" s="145"/>
    </row>
    <row r="647" spans="6:19" s="222" customFormat="1" ht="24.95" customHeight="1" x14ac:dyDescent="0.25">
      <c r="F647" s="55"/>
      <c r="M647" s="223"/>
      <c r="N647" s="55"/>
      <c r="O647" s="143"/>
      <c r="P647" s="224"/>
      <c r="Q647" s="139"/>
      <c r="R647" s="144"/>
      <c r="S647" s="145"/>
    </row>
    <row r="648" spans="6:19" s="222" customFormat="1" ht="24.95" customHeight="1" x14ac:dyDescent="0.25">
      <c r="F648" s="55"/>
      <c r="M648" s="223"/>
      <c r="N648" s="55"/>
      <c r="O648" s="143"/>
      <c r="P648" s="224"/>
      <c r="Q648" s="139"/>
      <c r="R648" s="144"/>
      <c r="S648" s="145"/>
    </row>
    <row r="649" spans="6:19" s="222" customFormat="1" ht="24.95" customHeight="1" x14ac:dyDescent="0.25">
      <c r="F649" s="55"/>
      <c r="M649" s="223"/>
      <c r="N649" s="55"/>
      <c r="O649" s="143"/>
      <c r="P649" s="224"/>
      <c r="Q649" s="139"/>
      <c r="R649" s="144"/>
      <c r="S649" s="145"/>
    </row>
    <row r="650" spans="6:19" s="222" customFormat="1" ht="24.95" customHeight="1" x14ac:dyDescent="0.25">
      <c r="F650" s="55"/>
      <c r="M650" s="223"/>
      <c r="N650" s="55"/>
      <c r="O650" s="143"/>
      <c r="P650" s="224"/>
      <c r="Q650" s="139"/>
      <c r="R650" s="144"/>
      <c r="S650" s="145"/>
    </row>
    <row r="651" spans="6:19" s="222" customFormat="1" ht="24.95" customHeight="1" x14ac:dyDescent="0.25">
      <c r="F651" s="55"/>
      <c r="M651" s="223"/>
      <c r="N651" s="55"/>
      <c r="O651" s="143"/>
      <c r="P651" s="224"/>
      <c r="Q651" s="139"/>
      <c r="R651" s="144"/>
      <c r="S651" s="145"/>
    </row>
    <row r="652" spans="6:19" s="222" customFormat="1" ht="24.95" customHeight="1" x14ac:dyDescent="0.25">
      <c r="F652" s="55"/>
      <c r="M652" s="223"/>
      <c r="N652" s="55"/>
      <c r="O652" s="143"/>
      <c r="P652" s="224"/>
      <c r="Q652" s="139"/>
      <c r="R652" s="144"/>
      <c r="S652" s="145"/>
    </row>
    <row r="653" spans="6:19" s="222" customFormat="1" ht="24.95" customHeight="1" x14ac:dyDescent="0.25">
      <c r="F653" s="55"/>
      <c r="M653" s="223"/>
      <c r="N653" s="55"/>
      <c r="O653" s="143"/>
      <c r="P653" s="224"/>
      <c r="Q653" s="139"/>
      <c r="R653" s="144"/>
      <c r="S653" s="145"/>
    </row>
    <row r="654" spans="6:19" s="222" customFormat="1" ht="24.95" customHeight="1" x14ac:dyDescent="0.25">
      <c r="F654" s="55"/>
      <c r="M654" s="223"/>
      <c r="N654" s="55"/>
      <c r="O654" s="143"/>
      <c r="P654" s="224"/>
      <c r="Q654" s="139"/>
      <c r="R654" s="144"/>
      <c r="S654" s="145"/>
    </row>
    <row r="655" spans="6:19" s="222" customFormat="1" ht="24.95" customHeight="1" x14ac:dyDescent="0.25">
      <c r="F655" s="55"/>
      <c r="M655" s="223"/>
      <c r="N655" s="55"/>
      <c r="O655" s="143"/>
      <c r="P655" s="224"/>
      <c r="Q655" s="139"/>
      <c r="R655" s="144"/>
      <c r="S655" s="145"/>
    </row>
    <row r="656" spans="6:19" s="222" customFormat="1" ht="24.95" customHeight="1" x14ac:dyDescent="0.25">
      <c r="F656" s="55"/>
      <c r="M656" s="223"/>
      <c r="N656" s="55"/>
      <c r="O656" s="143"/>
      <c r="P656" s="224"/>
      <c r="Q656" s="139"/>
      <c r="R656" s="144"/>
      <c r="S656" s="145"/>
    </row>
    <row r="657" spans="6:19" s="222" customFormat="1" ht="24.95" customHeight="1" x14ac:dyDescent="0.25">
      <c r="F657" s="55"/>
      <c r="M657" s="223"/>
      <c r="N657" s="55"/>
      <c r="O657" s="143"/>
      <c r="P657" s="224"/>
      <c r="Q657" s="139"/>
      <c r="R657" s="144"/>
      <c r="S657" s="145"/>
    </row>
    <row r="658" spans="6:19" s="222" customFormat="1" ht="24.95" customHeight="1" x14ac:dyDescent="0.25">
      <c r="F658" s="55"/>
      <c r="M658" s="223"/>
      <c r="N658" s="55"/>
      <c r="O658" s="143"/>
      <c r="P658" s="224"/>
      <c r="Q658" s="139"/>
      <c r="R658" s="144"/>
      <c r="S658" s="145"/>
    </row>
    <row r="659" spans="6:19" s="222" customFormat="1" ht="24.95" customHeight="1" x14ac:dyDescent="0.25">
      <c r="F659" s="55"/>
      <c r="M659" s="223"/>
      <c r="N659" s="55"/>
      <c r="O659" s="143"/>
      <c r="P659" s="224"/>
      <c r="Q659" s="139"/>
      <c r="R659" s="144"/>
      <c r="S659" s="145"/>
    </row>
    <row r="660" spans="6:19" s="222" customFormat="1" ht="24.95" customHeight="1" x14ac:dyDescent="0.25">
      <c r="F660" s="55"/>
      <c r="M660" s="223"/>
      <c r="N660" s="55"/>
      <c r="O660" s="143"/>
      <c r="P660" s="224"/>
      <c r="Q660" s="139"/>
      <c r="R660" s="144"/>
      <c r="S660" s="145"/>
    </row>
    <row r="661" spans="6:19" s="222" customFormat="1" ht="24.95" customHeight="1" x14ac:dyDescent="0.25">
      <c r="F661" s="55"/>
      <c r="M661" s="223"/>
      <c r="N661" s="55"/>
      <c r="O661" s="143"/>
      <c r="P661" s="224"/>
      <c r="Q661" s="139"/>
      <c r="R661" s="144"/>
      <c r="S661" s="145"/>
    </row>
    <row r="662" spans="6:19" s="222" customFormat="1" ht="24.95" customHeight="1" x14ac:dyDescent="0.25">
      <c r="F662" s="55"/>
      <c r="M662" s="223"/>
      <c r="N662" s="55"/>
      <c r="O662" s="143"/>
      <c r="P662" s="224"/>
      <c r="Q662" s="139"/>
      <c r="R662" s="144"/>
      <c r="S662" s="145"/>
    </row>
    <row r="663" spans="6:19" s="222" customFormat="1" ht="24.95" customHeight="1" x14ac:dyDescent="0.25">
      <c r="F663" s="55"/>
      <c r="M663" s="223"/>
      <c r="N663" s="55"/>
      <c r="O663" s="143"/>
      <c r="P663" s="224"/>
      <c r="Q663" s="139"/>
      <c r="R663" s="144"/>
      <c r="S663" s="145"/>
    </row>
    <row r="664" spans="6:19" s="222" customFormat="1" ht="24.95" customHeight="1" x14ac:dyDescent="0.25">
      <c r="F664" s="55"/>
      <c r="M664" s="223"/>
      <c r="N664" s="55"/>
      <c r="O664" s="143"/>
      <c r="P664" s="224"/>
      <c r="Q664" s="139"/>
      <c r="R664" s="144"/>
      <c r="S664" s="145"/>
    </row>
    <row r="665" spans="6:19" s="222" customFormat="1" ht="24.95" customHeight="1" x14ac:dyDescent="0.25">
      <c r="F665" s="55"/>
      <c r="M665" s="223"/>
      <c r="N665" s="55"/>
      <c r="O665" s="143"/>
      <c r="P665" s="224"/>
      <c r="Q665" s="139"/>
      <c r="R665" s="144"/>
      <c r="S665" s="145"/>
    </row>
    <row r="666" spans="6:19" s="222" customFormat="1" ht="24.95" customHeight="1" x14ac:dyDescent="0.25">
      <c r="F666" s="55"/>
      <c r="M666" s="223"/>
      <c r="N666" s="55"/>
      <c r="O666" s="143"/>
      <c r="P666" s="224"/>
      <c r="Q666" s="139"/>
      <c r="R666" s="144"/>
      <c r="S666" s="145"/>
    </row>
    <row r="667" spans="6:19" s="222" customFormat="1" ht="24.95" customHeight="1" x14ac:dyDescent="0.25">
      <c r="F667" s="55"/>
      <c r="M667" s="223"/>
      <c r="N667" s="55"/>
      <c r="O667" s="143"/>
      <c r="P667" s="224"/>
      <c r="Q667" s="139"/>
      <c r="R667" s="144"/>
      <c r="S667" s="145"/>
    </row>
    <row r="668" spans="6:19" s="222" customFormat="1" ht="24.95" customHeight="1" x14ac:dyDescent="0.25">
      <c r="F668" s="55"/>
      <c r="M668" s="223"/>
      <c r="N668" s="55"/>
      <c r="O668" s="143"/>
      <c r="P668" s="224"/>
      <c r="Q668" s="139"/>
      <c r="R668" s="144"/>
      <c r="S668" s="145"/>
    </row>
    <row r="669" spans="6:19" s="222" customFormat="1" ht="24.95" customHeight="1" x14ac:dyDescent="0.25">
      <c r="F669" s="55"/>
      <c r="M669" s="223"/>
      <c r="N669" s="55"/>
      <c r="O669" s="143"/>
      <c r="P669" s="224"/>
      <c r="Q669" s="139"/>
      <c r="R669" s="144"/>
      <c r="S669" s="145"/>
    </row>
    <row r="670" spans="6:19" s="222" customFormat="1" ht="24.95" customHeight="1" x14ac:dyDescent="0.25">
      <c r="F670" s="55"/>
      <c r="M670" s="223"/>
      <c r="N670" s="55"/>
      <c r="O670" s="143"/>
      <c r="P670" s="224"/>
      <c r="Q670" s="139"/>
      <c r="R670" s="144"/>
      <c r="S670" s="145"/>
    </row>
    <row r="671" spans="6:19" s="222" customFormat="1" ht="24.95" customHeight="1" x14ac:dyDescent="0.25">
      <c r="F671" s="55"/>
      <c r="M671" s="223"/>
      <c r="N671" s="55"/>
      <c r="O671" s="143"/>
      <c r="P671" s="224"/>
      <c r="Q671" s="139"/>
      <c r="R671" s="144"/>
      <c r="S671" s="145"/>
    </row>
    <row r="672" spans="6:19" s="222" customFormat="1" ht="24.95" customHeight="1" x14ac:dyDescent="0.25">
      <c r="F672" s="55"/>
      <c r="M672" s="223"/>
      <c r="N672" s="55"/>
      <c r="O672" s="143"/>
      <c r="P672" s="224"/>
      <c r="Q672" s="139"/>
      <c r="R672" s="144"/>
      <c r="S672" s="145"/>
    </row>
    <row r="673" spans="6:19" s="222" customFormat="1" ht="24.95" customHeight="1" x14ac:dyDescent="0.25">
      <c r="F673" s="55"/>
      <c r="M673" s="223"/>
      <c r="N673" s="55"/>
      <c r="O673" s="143"/>
      <c r="P673" s="224"/>
      <c r="Q673" s="139"/>
      <c r="R673" s="144"/>
      <c r="S673" s="145"/>
    </row>
    <row r="674" spans="6:19" s="222" customFormat="1" ht="24.95" customHeight="1" x14ac:dyDescent="0.25">
      <c r="F674" s="55"/>
      <c r="M674" s="223"/>
      <c r="N674" s="55"/>
      <c r="O674" s="143"/>
      <c r="P674" s="224"/>
      <c r="Q674" s="139"/>
      <c r="R674" s="144"/>
      <c r="S674" s="145"/>
    </row>
    <row r="675" spans="6:19" s="222" customFormat="1" ht="24.95" customHeight="1" x14ac:dyDescent="0.25">
      <c r="F675" s="55"/>
      <c r="M675" s="223"/>
      <c r="N675" s="55"/>
      <c r="O675" s="143"/>
      <c r="P675" s="224"/>
      <c r="Q675" s="139"/>
      <c r="R675" s="144"/>
      <c r="S675" s="145"/>
    </row>
    <row r="676" spans="6:19" s="222" customFormat="1" ht="24.95" customHeight="1" x14ac:dyDescent="0.25">
      <c r="F676" s="55"/>
      <c r="M676" s="223"/>
      <c r="N676" s="55"/>
      <c r="O676" s="143"/>
      <c r="P676" s="224"/>
      <c r="Q676" s="139"/>
      <c r="R676" s="144"/>
      <c r="S676" s="145"/>
    </row>
    <row r="677" spans="6:19" s="222" customFormat="1" ht="24.95" customHeight="1" x14ac:dyDescent="0.25">
      <c r="F677" s="55"/>
      <c r="M677" s="223"/>
      <c r="N677" s="55"/>
      <c r="O677" s="143"/>
      <c r="P677" s="224"/>
      <c r="Q677" s="139"/>
      <c r="R677" s="144"/>
      <c r="S677" s="145"/>
    </row>
    <row r="678" spans="6:19" s="222" customFormat="1" ht="24.95" customHeight="1" x14ac:dyDescent="0.25">
      <c r="F678" s="55"/>
      <c r="M678" s="223"/>
      <c r="N678" s="55"/>
      <c r="O678" s="143"/>
      <c r="P678" s="224"/>
      <c r="Q678" s="139"/>
      <c r="R678" s="144"/>
      <c r="S678" s="145"/>
    </row>
    <row r="679" spans="6:19" s="222" customFormat="1" ht="24.95" customHeight="1" x14ac:dyDescent="0.25">
      <c r="F679" s="55"/>
      <c r="M679" s="223"/>
      <c r="N679" s="55"/>
      <c r="O679" s="143"/>
      <c r="P679" s="224"/>
      <c r="Q679" s="139"/>
      <c r="R679" s="144"/>
      <c r="S679" s="145"/>
    </row>
    <row r="680" spans="6:19" s="222" customFormat="1" ht="24.95" customHeight="1" x14ac:dyDescent="0.25">
      <c r="F680" s="55"/>
      <c r="M680" s="223"/>
      <c r="N680" s="55"/>
      <c r="O680" s="143"/>
      <c r="P680" s="224"/>
      <c r="Q680" s="139"/>
      <c r="R680" s="144"/>
      <c r="S680" s="145"/>
    </row>
    <row r="681" spans="6:19" s="222" customFormat="1" ht="24.95" customHeight="1" x14ac:dyDescent="0.25">
      <c r="F681" s="55"/>
      <c r="M681" s="223"/>
      <c r="N681" s="55"/>
      <c r="O681" s="143"/>
      <c r="P681" s="224"/>
      <c r="Q681" s="139"/>
      <c r="R681" s="144"/>
      <c r="S681" s="145"/>
    </row>
    <row r="682" spans="6:19" s="222" customFormat="1" ht="24.95" customHeight="1" x14ac:dyDescent="0.25">
      <c r="F682" s="55"/>
      <c r="M682" s="223"/>
      <c r="N682" s="55"/>
      <c r="O682" s="143"/>
      <c r="P682" s="224"/>
      <c r="Q682" s="139"/>
      <c r="R682" s="144"/>
      <c r="S682" s="145"/>
    </row>
    <row r="683" spans="6:19" s="222" customFormat="1" ht="24.95" customHeight="1" x14ac:dyDescent="0.25">
      <c r="F683" s="55"/>
      <c r="M683" s="223"/>
      <c r="N683" s="55"/>
      <c r="O683" s="143"/>
      <c r="P683" s="224"/>
      <c r="Q683" s="139"/>
      <c r="R683" s="144"/>
      <c r="S683" s="145"/>
    </row>
    <row r="684" spans="6:19" s="222" customFormat="1" ht="24.95" customHeight="1" x14ac:dyDescent="0.25">
      <c r="F684" s="55"/>
      <c r="M684" s="223"/>
      <c r="N684" s="55"/>
      <c r="O684" s="143"/>
      <c r="P684" s="224"/>
      <c r="Q684" s="139"/>
      <c r="R684" s="144"/>
      <c r="S684" s="145"/>
    </row>
    <row r="685" spans="6:19" s="222" customFormat="1" ht="24.95" customHeight="1" x14ac:dyDescent="0.25">
      <c r="F685" s="55"/>
      <c r="M685" s="223"/>
      <c r="N685" s="55"/>
      <c r="O685" s="143"/>
      <c r="P685" s="224"/>
      <c r="Q685" s="139"/>
      <c r="R685" s="144"/>
      <c r="S685" s="145"/>
    </row>
    <row r="686" spans="6:19" s="222" customFormat="1" ht="24.95" customHeight="1" x14ac:dyDescent="0.25">
      <c r="F686" s="55"/>
      <c r="M686" s="223"/>
      <c r="N686" s="55"/>
      <c r="O686" s="143"/>
      <c r="P686" s="224"/>
      <c r="Q686" s="139"/>
      <c r="R686" s="144"/>
      <c r="S686" s="145"/>
    </row>
    <row r="687" spans="6:19" s="222" customFormat="1" ht="24.95" customHeight="1" x14ac:dyDescent="0.25">
      <c r="F687" s="55"/>
      <c r="M687" s="223"/>
      <c r="N687" s="55"/>
      <c r="O687" s="143"/>
      <c r="P687" s="224"/>
      <c r="Q687" s="139"/>
      <c r="R687" s="144"/>
      <c r="S687" s="145"/>
    </row>
    <row r="688" spans="6:19" s="222" customFormat="1" ht="24.95" customHeight="1" x14ac:dyDescent="0.25">
      <c r="F688" s="55"/>
      <c r="M688" s="223"/>
      <c r="N688" s="55"/>
      <c r="O688" s="143"/>
      <c r="P688" s="224"/>
      <c r="Q688" s="139"/>
      <c r="R688" s="144"/>
      <c r="S688" s="145"/>
    </row>
    <row r="689" spans="6:19" s="222" customFormat="1" ht="24.95" customHeight="1" x14ac:dyDescent="0.25">
      <c r="F689" s="55"/>
      <c r="M689" s="223"/>
      <c r="N689" s="55"/>
      <c r="O689" s="143"/>
      <c r="P689" s="224"/>
      <c r="Q689" s="139"/>
      <c r="R689" s="144"/>
      <c r="S689" s="145"/>
    </row>
    <row r="690" spans="6:19" s="222" customFormat="1" ht="24.95" customHeight="1" x14ac:dyDescent="0.25">
      <c r="F690" s="55"/>
      <c r="M690" s="223"/>
      <c r="N690" s="55"/>
      <c r="O690" s="143"/>
      <c r="P690" s="224"/>
      <c r="Q690" s="139"/>
      <c r="R690" s="144"/>
      <c r="S690" s="145"/>
    </row>
    <row r="691" spans="6:19" s="222" customFormat="1" ht="24.95" customHeight="1" x14ac:dyDescent="0.25">
      <c r="F691" s="55"/>
      <c r="M691" s="223"/>
      <c r="N691" s="55"/>
      <c r="O691" s="143"/>
      <c r="P691" s="224"/>
      <c r="Q691" s="139"/>
      <c r="R691" s="144"/>
      <c r="S691" s="145"/>
    </row>
    <row r="692" spans="6:19" s="222" customFormat="1" ht="24.95" customHeight="1" x14ac:dyDescent="0.25">
      <c r="F692" s="55"/>
      <c r="M692" s="223"/>
      <c r="N692" s="55"/>
      <c r="O692" s="143"/>
      <c r="P692" s="224"/>
      <c r="Q692" s="139"/>
      <c r="R692" s="144"/>
      <c r="S692" s="145"/>
    </row>
    <row r="693" spans="6:19" s="222" customFormat="1" ht="24.95" customHeight="1" x14ac:dyDescent="0.25">
      <c r="F693" s="55"/>
      <c r="M693" s="223"/>
      <c r="N693" s="55"/>
      <c r="O693" s="143"/>
      <c r="P693" s="224"/>
      <c r="Q693" s="139"/>
      <c r="R693" s="144"/>
      <c r="S693" s="145"/>
    </row>
    <row r="694" spans="6:19" s="222" customFormat="1" ht="24.95" customHeight="1" x14ac:dyDescent="0.25">
      <c r="F694" s="55"/>
      <c r="M694" s="223"/>
      <c r="N694" s="55"/>
      <c r="O694" s="143"/>
      <c r="P694" s="224"/>
      <c r="Q694" s="139"/>
      <c r="R694" s="144"/>
      <c r="S694" s="145"/>
    </row>
    <row r="695" spans="6:19" s="222" customFormat="1" ht="24.95" customHeight="1" x14ac:dyDescent="0.25">
      <c r="F695" s="55"/>
      <c r="M695" s="223"/>
      <c r="N695" s="55"/>
      <c r="O695" s="143"/>
      <c r="P695" s="224"/>
      <c r="Q695" s="139"/>
      <c r="R695" s="144"/>
      <c r="S695" s="145"/>
    </row>
    <row r="696" spans="6:19" s="222" customFormat="1" ht="24.95" customHeight="1" x14ac:dyDescent="0.25">
      <c r="F696" s="55"/>
      <c r="M696" s="223"/>
      <c r="N696" s="55"/>
      <c r="O696" s="143"/>
      <c r="P696" s="224"/>
      <c r="Q696" s="139"/>
      <c r="R696" s="144"/>
      <c r="S696" s="145"/>
    </row>
    <row r="697" spans="6:19" s="222" customFormat="1" ht="24.95" customHeight="1" x14ac:dyDescent="0.25">
      <c r="F697" s="55"/>
      <c r="M697" s="223"/>
      <c r="N697" s="55"/>
      <c r="O697" s="143"/>
      <c r="P697" s="224"/>
      <c r="Q697" s="139"/>
      <c r="R697" s="144"/>
      <c r="S697" s="145"/>
    </row>
    <row r="698" spans="6:19" s="222" customFormat="1" ht="24.95" customHeight="1" x14ac:dyDescent="0.25">
      <c r="F698" s="55"/>
      <c r="M698" s="223"/>
      <c r="N698" s="55"/>
      <c r="O698" s="143"/>
      <c r="P698" s="224"/>
      <c r="Q698" s="139"/>
      <c r="R698" s="144"/>
      <c r="S698" s="145"/>
    </row>
    <row r="699" spans="6:19" s="222" customFormat="1" ht="24.95" customHeight="1" x14ac:dyDescent="0.25">
      <c r="F699" s="55"/>
      <c r="M699" s="223"/>
      <c r="N699" s="55"/>
      <c r="O699" s="143"/>
      <c r="P699" s="224"/>
      <c r="Q699" s="139"/>
      <c r="R699" s="144"/>
      <c r="S699" s="145"/>
    </row>
    <row r="700" spans="6:19" s="222" customFormat="1" ht="24.95" customHeight="1" x14ac:dyDescent="0.25">
      <c r="F700" s="55"/>
      <c r="M700" s="223"/>
      <c r="N700" s="55"/>
      <c r="O700" s="143"/>
      <c r="P700" s="224"/>
      <c r="Q700" s="139"/>
      <c r="R700" s="144"/>
      <c r="S700" s="145"/>
    </row>
    <row r="701" spans="6:19" s="222" customFormat="1" ht="24.95" customHeight="1" x14ac:dyDescent="0.25">
      <c r="F701" s="55"/>
      <c r="M701" s="223"/>
      <c r="N701" s="55"/>
      <c r="O701" s="143"/>
      <c r="P701" s="224"/>
      <c r="Q701" s="139"/>
      <c r="R701" s="144"/>
      <c r="S701" s="145"/>
    </row>
    <row r="702" spans="6:19" s="222" customFormat="1" ht="24.95" customHeight="1" x14ac:dyDescent="0.25">
      <c r="F702" s="55"/>
      <c r="M702" s="223"/>
      <c r="N702" s="55"/>
      <c r="O702" s="143"/>
      <c r="P702" s="224"/>
      <c r="Q702" s="139"/>
      <c r="R702" s="144"/>
      <c r="S702" s="145"/>
    </row>
    <row r="703" spans="6:19" s="222" customFormat="1" ht="24.95" customHeight="1" x14ac:dyDescent="0.25">
      <c r="F703" s="55"/>
      <c r="M703" s="223"/>
      <c r="N703" s="55"/>
      <c r="O703" s="143"/>
      <c r="P703" s="224"/>
      <c r="Q703" s="139"/>
      <c r="R703" s="144"/>
      <c r="S703" s="145"/>
    </row>
    <row r="704" spans="6:19" s="222" customFormat="1" ht="24.95" customHeight="1" x14ac:dyDescent="0.25">
      <c r="F704" s="55"/>
      <c r="M704" s="223"/>
      <c r="N704" s="55"/>
      <c r="O704" s="143"/>
      <c r="P704" s="224"/>
      <c r="Q704" s="139"/>
      <c r="R704" s="144"/>
      <c r="S704" s="145"/>
    </row>
    <row r="705" spans="6:19" s="222" customFormat="1" ht="24.95" customHeight="1" x14ac:dyDescent="0.25">
      <c r="F705" s="55"/>
      <c r="M705" s="223"/>
      <c r="N705" s="55"/>
      <c r="O705" s="143"/>
      <c r="P705" s="224"/>
      <c r="Q705" s="139"/>
      <c r="R705" s="144"/>
      <c r="S705" s="145"/>
    </row>
    <row r="706" spans="6:19" s="222" customFormat="1" ht="24.95" customHeight="1" x14ac:dyDescent="0.25">
      <c r="F706" s="55"/>
      <c r="M706" s="223"/>
      <c r="N706" s="55"/>
      <c r="O706" s="143"/>
      <c r="P706" s="224"/>
      <c r="Q706" s="139"/>
      <c r="R706" s="144"/>
      <c r="S706" s="145"/>
    </row>
    <row r="707" spans="6:19" s="222" customFormat="1" ht="24.95" customHeight="1" x14ac:dyDescent="0.25">
      <c r="F707" s="55"/>
      <c r="M707" s="223"/>
      <c r="N707" s="55"/>
      <c r="O707" s="143"/>
      <c r="P707" s="224"/>
      <c r="Q707" s="139"/>
      <c r="R707" s="144"/>
      <c r="S707" s="145"/>
    </row>
    <row r="708" spans="6:19" s="222" customFormat="1" ht="24.95" customHeight="1" x14ac:dyDescent="0.25">
      <c r="F708" s="55"/>
      <c r="M708" s="223"/>
      <c r="N708" s="55"/>
      <c r="O708" s="143"/>
      <c r="P708" s="224"/>
      <c r="Q708" s="139"/>
      <c r="R708" s="144"/>
      <c r="S708" s="145"/>
    </row>
    <row r="709" spans="6:19" s="222" customFormat="1" ht="24.95" customHeight="1" x14ac:dyDescent="0.25">
      <c r="F709" s="55"/>
      <c r="M709" s="223"/>
      <c r="N709" s="55"/>
      <c r="O709" s="143"/>
      <c r="P709" s="224"/>
      <c r="Q709" s="139"/>
      <c r="R709" s="144"/>
      <c r="S709" s="145"/>
    </row>
    <row r="710" spans="6:19" s="222" customFormat="1" ht="24.95" customHeight="1" x14ac:dyDescent="0.25">
      <c r="F710" s="55"/>
      <c r="M710" s="223"/>
      <c r="N710" s="55"/>
      <c r="O710" s="143"/>
      <c r="P710" s="224"/>
      <c r="Q710" s="139"/>
      <c r="R710" s="144"/>
      <c r="S710" s="145"/>
    </row>
    <row r="711" spans="6:19" s="222" customFormat="1" ht="24.95" customHeight="1" x14ac:dyDescent="0.25">
      <c r="F711" s="55"/>
      <c r="M711" s="223"/>
      <c r="N711" s="55"/>
      <c r="O711" s="143"/>
      <c r="P711" s="224"/>
      <c r="Q711" s="139"/>
      <c r="R711" s="144"/>
      <c r="S711" s="145"/>
    </row>
    <row r="712" spans="6:19" s="222" customFormat="1" ht="24.95" customHeight="1" x14ac:dyDescent="0.25">
      <c r="F712" s="55"/>
      <c r="M712" s="223"/>
      <c r="N712" s="55"/>
      <c r="O712" s="143"/>
      <c r="P712" s="224"/>
      <c r="Q712" s="139"/>
      <c r="R712" s="144"/>
      <c r="S712" s="145"/>
    </row>
    <row r="713" spans="6:19" s="222" customFormat="1" ht="24.95" customHeight="1" x14ac:dyDescent="0.25">
      <c r="F713" s="55"/>
      <c r="M713" s="223"/>
      <c r="N713" s="55"/>
      <c r="O713" s="143"/>
      <c r="P713" s="224"/>
      <c r="Q713" s="139"/>
      <c r="R713" s="144"/>
      <c r="S713" s="145"/>
    </row>
    <row r="714" spans="6:19" s="222" customFormat="1" ht="24.95" customHeight="1" x14ac:dyDescent="0.25">
      <c r="F714" s="55"/>
      <c r="M714" s="223"/>
      <c r="N714" s="55"/>
      <c r="O714" s="143"/>
      <c r="P714" s="224"/>
      <c r="Q714" s="139"/>
      <c r="R714" s="144"/>
      <c r="S714" s="145"/>
    </row>
    <row r="715" spans="6:19" s="222" customFormat="1" ht="24.95" customHeight="1" x14ac:dyDescent="0.25">
      <c r="F715" s="55"/>
      <c r="M715" s="223"/>
      <c r="N715" s="55"/>
      <c r="O715" s="143"/>
      <c r="P715" s="224"/>
      <c r="Q715" s="139"/>
      <c r="R715" s="144"/>
      <c r="S715" s="145"/>
    </row>
    <row r="716" spans="6:19" s="222" customFormat="1" ht="24.95" customHeight="1" x14ac:dyDescent="0.25">
      <c r="F716" s="55"/>
      <c r="M716" s="223"/>
      <c r="N716" s="55"/>
      <c r="O716" s="143"/>
      <c r="P716" s="224"/>
      <c r="Q716" s="139"/>
      <c r="R716" s="144"/>
      <c r="S716" s="145"/>
    </row>
    <row r="717" spans="6:19" s="222" customFormat="1" ht="24.95" customHeight="1" x14ac:dyDescent="0.25">
      <c r="F717" s="55"/>
      <c r="M717" s="223"/>
      <c r="N717" s="55"/>
      <c r="O717" s="143"/>
      <c r="P717" s="224"/>
      <c r="Q717" s="139"/>
      <c r="R717" s="144"/>
      <c r="S717" s="145"/>
    </row>
    <row r="718" spans="6:19" s="222" customFormat="1" ht="24.95" customHeight="1" x14ac:dyDescent="0.25">
      <c r="F718" s="55"/>
      <c r="M718" s="223"/>
      <c r="N718" s="55"/>
      <c r="O718" s="143"/>
      <c r="P718" s="224"/>
      <c r="Q718" s="139"/>
      <c r="R718" s="144"/>
      <c r="S718" s="145"/>
    </row>
    <row r="719" spans="6:19" s="222" customFormat="1" ht="24.95" customHeight="1" x14ac:dyDescent="0.25">
      <c r="F719" s="55"/>
      <c r="M719" s="223"/>
      <c r="N719" s="55"/>
      <c r="O719" s="143"/>
      <c r="P719" s="224"/>
      <c r="Q719" s="139"/>
      <c r="R719" s="144"/>
      <c r="S719" s="145"/>
    </row>
    <row r="720" spans="6:19" s="222" customFormat="1" ht="24.95" customHeight="1" x14ac:dyDescent="0.25">
      <c r="F720" s="55"/>
      <c r="M720" s="223"/>
      <c r="N720" s="55"/>
      <c r="O720" s="143"/>
      <c r="P720" s="224"/>
      <c r="Q720" s="139"/>
      <c r="R720" s="144"/>
      <c r="S720" s="145"/>
    </row>
    <row r="721" spans="6:19" s="222" customFormat="1" ht="24.95" customHeight="1" x14ac:dyDescent="0.25">
      <c r="F721" s="55"/>
      <c r="M721" s="223"/>
      <c r="N721" s="55"/>
      <c r="O721" s="143"/>
      <c r="P721" s="224"/>
      <c r="Q721" s="139"/>
      <c r="R721" s="144"/>
      <c r="S721" s="145"/>
    </row>
    <row r="722" spans="6:19" s="222" customFormat="1" ht="24.95" customHeight="1" x14ac:dyDescent="0.25">
      <c r="F722" s="55"/>
      <c r="M722" s="223"/>
      <c r="N722" s="55"/>
      <c r="O722" s="143"/>
      <c r="P722" s="224"/>
      <c r="Q722" s="139"/>
      <c r="R722" s="144"/>
      <c r="S722" s="145"/>
    </row>
    <row r="723" spans="6:19" s="222" customFormat="1" ht="24.95" customHeight="1" x14ac:dyDescent="0.25">
      <c r="F723" s="55"/>
      <c r="M723" s="223"/>
      <c r="N723" s="55"/>
      <c r="O723" s="143"/>
      <c r="P723" s="224"/>
      <c r="Q723" s="139"/>
      <c r="R723" s="144"/>
      <c r="S723" s="145"/>
    </row>
    <row r="724" spans="6:19" s="222" customFormat="1" ht="24.95" customHeight="1" x14ac:dyDescent="0.25">
      <c r="F724" s="55"/>
      <c r="M724" s="223"/>
      <c r="N724" s="55"/>
      <c r="O724" s="143"/>
      <c r="P724" s="224"/>
      <c r="Q724" s="139"/>
      <c r="R724" s="144"/>
      <c r="S724" s="145"/>
    </row>
    <row r="725" spans="6:19" s="222" customFormat="1" ht="24.95" customHeight="1" x14ac:dyDescent="0.25">
      <c r="F725" s="55"/>
      <c r="M725" s="223"/>
      <c r="N725" s="55"/>
      <c r="O725" s="143"/>
      <c r="P725" s="224"/>
      <c r="Q725" s="139"/>
      <c r="R725" s="144"/>
      <c r="S725" s="145"/>
    </row>
    <row r="726" spans="6:19" s="222" customFormat="1" ht="24.95" customHeight="1" x14ac:dyDescent="0.25">
      <c r="F726" s="55"/>
      <c r="M726" s="223"/>
      <c r="N726" s="55"/>
      <c r="O726" s="143"/>
      <c r="P726" s="224"/>
      <c r="Q726" s="139"/>
      <c r="R726" s="144"/>
      <c r="S726" s="145"/>
    </row>
    <row r="727" spans="6:19" s="222" customFormat="1" ht="24.95" customHeight="1" x14ac:dyDescent="0.25">
      <c r="F727" s="55"/>
      <c r="M727" s="223"/>
      <c r="N727" s="55"/>
      <c r="O727" s="143"/>
      <c r="P727" s="224"/>
      <c r="Q727" s="139"/>
      <c r="R727" s="144"/>
      <c r="S727" s="145"/>
    </row>
    <row r="728" spans="6:19" s="222" customFormat="1" ht="24.95" customHeight="1" x14ac:dyDescent="0.25">
      <c r="F728" s="55"/>
      <c r="M728" s="223"/>
      <c r="N728" s="55"/>
      <c r="O728" s="143"/>
      <c r="P728" s="224"/>
      <c r="Q728" s="139"/>
      <c r="R728" s="144"/>
      <c r="S728" s="145"/>
    </row>
    <row r="729" spans="6:19" s="222" customFormat="1" ht="24.95" customHeight="1" x14ac:dyDescent="0.25">
      <c r="F729" s="55"/>
      <c r="M729" s="223"/>
      <c r="N729" s="55"/>
      <c r="O729" s="143"/>
      <c r="P729" s="224"/>
      <c r="Q729" s="139"/>
      <c r="R729" s="144"/>
      <c r="S729" s="145"/>
    </row>
    <row r="730" spans="6:19" s="222" customFormat="1" ht="24.95" customHeight="1" x14ac:dyDescent="0.25">
      <c r="F730" s="55"/>
      <c r="M730" s="223"/>
      <c r="N730" s="55"/>
      <c r="O730" s="143"/>
      <c r="P730" s="224"/>
      <c r="Q730" s="139"/>
      <c r="R730" s="144"/>
      <c r="S730" s="145"/>
    </row>
    <row r="731" spans="6:19" s="222" customFormat="1" ht="24.95" customHeight="1" x14ac:dyDescent="0.25">
      <c r="F731" s="55"/>
      <c r="M731" s="223"/>
      <c r="N731" s="55"/>
      <c r="O731" s="143"/>
      <c r="P731" s="224"/>
      <c r="Q731" s="139"/>
      <c r="R731" s="144"/>
      <c r="S731" s="145"/>
    </row>
    <row r="732" spans="6:19" s="222" customFormat="1" ht="24.95" customHeight="1" x14ac:dyDescent="0.25">
      <c r="F732" s="55"/>
      <c r="M732" s="223"/>
      <c r="N732" s="55"/>
      <c r="O732" s="143"/>
      <c r="P732" s="224"/>
      <c r="Q732" s="139"/>
      <c r="R732" s="144"/>
      <c r="S732" s="145"/>
    </row>
    <row r="733" spans="6:19" s="222" customFormat="1" ht="24.95" customHeight="1" x14ac:dyDescent="0.25">
      <c r="F733" s="55"/>
      <c r="M733" s="223"/>
      <c r="N733" s="55"/>
      <c r="O733" s="143"/>
      <c r="P733" s="224"/>
      <c r="Q733" s="139"/>
      <c r="R733" s="144"/>
      <c r="S733" s="145"/>
    </row>
    <row r="734" spans="6:19" s="222" customFormat="1" ht="24.95" customHeight="1" x14ac:dyDescent="0.25">
      <c r="F734" s="55"/>
      <c r="M734" s="223"/>
      <c r="N734" s="55"/>
      <c r="O734" s="143"/>
      <c r="P734" s="224"/>
      <c r="Q734" s="139"/>
      <c r="R734" s="144"/>
      <c r="S734" s="145"/>
    </row>
    <row r="735" spans="6:19" s="222" customFormat="1" ht="24.95" customHeight="1" x14ac:dyDescent="0.25">
      <c r="F735" s="55"/>
      <c r="M735" s="223"/>
      <c r="N735" s="55"/>
      <c r="O735" s="143"/>
      <c r="P735" s="224"/>
      <c r="Q735" s="139"/>
      <c r="R735" s="144"/>
      <c r="S735" s="145"/>
    </row>
    <row r="736" spans="6:19" s="222" customFormat="1" ht="24.95" customHeight="1" x14ac:dyDescent="0.25">
      <c r="F736" s="55"/>
      <c r="M736" s="223"/>
      <c r="N736" s="55"/>
      <c r="O736" s="143"/>
      <c r="P736" s="224"/>
      <c r="Q736" s="139"/>
      <c r="R736" s="144"/>
      <c r="S736" s="145"/>
    </row>
    <row r="737" spans="6:19" s="222" customFormat="1" ht="24.95" customHeight="1" x14ac:dyDescent="0.25">
      <c r="F737" s="55"/>
      <c r="M737" s="223"/>
      <c r="N737" s="55"/>
      <c r="O737" s="143"/>
      <c r="P737" s="224"/>
      <c r="Q737" s="139"/>
      <c r="R737" s="144"/>
      <c r="S737" s="145"/>
    </row>
    <row r="738" spans="6:19" s="222" customFormat="1" ht="24.95" customHeight="1" x14ac:dyDescent="0.25">
      <c r="F738" s="55"/>
      <c r="M738" s="223"/>
      <c r="N738" s="55"/>
      <c r="O738" s="143"/>
      <c r="P738" s="224"/>
      <c r="Q738" s="139"/>
      <c r="R738" s="144"/>
      <c r="S738" s="145"/>
    </row>
    <row r="739" spans="6:19" s="222" customFormat="1" ht="24.95" customHeight="1" x14ac:dyDescent="0.25">
      <c r="F739" s="55"/>
      <c r="M739" s="223"/>
      <c r="N739" s="55"/>
      <c r="O739" s="143"/>
      <c r="P739" s="224"/>
      <c r="Q739" s="139"/>
      <c r="R739" s="144"/>
      <c r="S739" s="145"/>
    </row>
    <row r="740" spans="6:19" s="222" customFormat="1" ht="24.95" customHeight="1" x14ac:dyDescent="0.25">
      <c r="F740" s="55"/>
      <c r="M740" s="223"/>
      <c r="N740" s="55"/>
      <c r="O740" s="143"/>
      <c r="P740" s="224"/>
      <c r="Q740" s="139"/>
      <c r="R740" s="144"/>
      <c r="S740" s="145"/>
    </row>
    <row r="741" spans="6:19" s="222" customFormat="1" ht="24.95" customHeight="1" x14ac:dyDescent="0.25">
      <c r="F741" s="55"/>
      <c r="M741" s="223"/>
      <c r="N741" s="55"/>
      <c r="O741" s="143"/>
      <c r="P741" s="224"/>
      <c r="Q741" s="139"/>
      <c r="R741" s="144"/>
      <c r="S741" s="145"/>
    </row>
    <row r="742" spans="6:19" s="222" customFormat="1" ht="24.95" customHeight="1" x14ac:dyDescent="0.25">
      <c r="F742" s="55"/>
      <c r="M742" s="223"/>
      <c r="N742" s="55"/>
      <c r="O742" s="143"/>
      <c r="P742" s="224"/>
      <c r="Q742" s="139"/>
      <c r="R742" s="144"/>
      <c r="S742" s="145"/>
    </row>
    <row r="743" spans="6:19" s="222" customFormat="1" ht="24.95" customHeight="1" x14ac:dyDescent="0.25">
      <c r="F743" s="55"/>
      <c r="M743" s="223"/>
      <c r="N743" s="55"/>
      <c r="O743" s="143"/>
      <c r="P743" s="224"/>
      <c r="Q743" s="139"/>
      <c r="R743" s="144"/>
      <c r="S743" s="145"/>
    </row>
    <row r="744" spans="6:19" s="222" customFormat="1" ht="24.95" customHeight="1" x14ac:dyDescent="0.25">
      <c r="F744" s="55"/>
      <c r="M744" s="223"/>
      <c r="N744" s="55"/>
      <c r="O744" s="143"/>
      <c r="P744" s="224"/>
      <c r="Q744" s="139"/>
      <c r="R744" s="144"/>
      <c r="S744" s="145"/>
    </row>
    <row r="745" spans="6:19" s="222" customFormat="1" ht="24.95" customHeight="1" x14ac:dyDescent="0.25">
      <c r="F745" s="55"/>
      <c r="M745" s="223"/>
      <c r="N745" s="55"/>
      <c r="O745" s="143"/>
      <c r="P745" s="224"/>
      <c r="Q745" s="139"/>
      <c r="R745" s="144"/>
      <c r="S745" s="145"/>
    </row>
    <row r="746" spans="6:19" s="222" customFormat="1" ht="24.95" customHeight="1" x14ac:dyDescent="0.25">
      <c r="F746" s="55"/>
      <c r="M746" s="223"/>
      <c r="N746" s="55"/>
      <c r="O746" s="143"/>
      <c r="P746" s="224"/>
      <c r="Q746" s="139"/>
      <c r="R746" s="144"/>
      <c r="S746" s="145"/>
    </row>
    <row r="747" spans="6:19" s="222" customFormat="1" ht="24.95" customHeight="1" x14ac:dyDescent="0.25">
      <c r="F747" s="55"/>
      <c r="M747" s="223"/>
      <c r="N747" s="55"/>
      <c r="O747" s="143"/>
      <c r="P747" s="224"/>
      <c r="Q747" s="139"/>
      <c r="R747" s="144"/>
      <c r="S747" s="145"/>
    </row>
    <row r="748" spans="6:19" s="222" customFormat="1" ht="24.95" customHeight="1" x14ac:dyDescent="0.25">
      <c r="F748" s="55"/>
      <c r="M748" s="223"/>
      <c r="N748" s="55"/>
      <c r="O748" s="143"/>
      <c r="P748" s="224"/>
      <c r="Q748" s="139"/>
      <c r="R748" s="144"/>
      <c r="S748" s="145"/>
    </row>
    <row r="749" spans="6:19" s="222" customFormat="1" ht="24.95" customHeight="1" x14ac:dyDescent="0.25">
      <c r="F749" s="55"/>
      <c r="M749" s="223"/>
      <c r="N749" s="55"/>
      <c r="O749" s="143"/>
      <c r="P749" s="224"/>
      <c r="Q749" s="139"/>
      <c r="R749" s="144"/>
      <c r="S749" s="145"/>
    </row>
    <row r="750" spans="6:19" s="222" customFormat="1" ht="24.95" customHeight="1" x14ac:dyDescent="0.25">
      <c r="F750" s="55"/>
      <c r="M750" s="223"/>
      <c r="N750" s="55"/>
      <c r="O750" s="143"/>
      <c r="P750" s="224"/>
      <c r="Q750" s="139"/>
      <c r="R750" s="144"/>
      <c r="S750" s="145"/>
    </row>
    <row r="751" spans="6:19" s="222" customFormat="1" ht="24.95" customHeight="1" x14ac:dyDescent="0.25">
      <c r="F751" s="55"/>
      <c r="M751" s="223"/>
      <c r="N751" s="55"/>
      <c r="O751" s="143"/>
      <c r="P751" s="224"/>
      <c r="Q751" s="139"/>
      <c r="R751" s="144"/>
      <c r="S751" s="145"/>
    </row>
    <row r="752" spans="6:19" s="222" customFormat="1" ht="24.95" customHeight="1" x14ac:dyDescent="0.25">
      <c r="F752" s="55"/>
      <c r="M752" s="223"/>
      <c r="N752" s="55"/>
      <c r="O752" s="143"/>
      <c r="P752" s="224"/>
      <c r="Q752" s="139"/>
      <c r="R752" s="144"/>
      <c r="S752" s="145"/>
    </row>
    <row r="753" spans="6:19" s="222" customFormat="1" ht="24.95" customHeight="1" x14ac:dyDescent="0.25">
      <c r="F753" s="55"/>
      <c r="M753" s="223"/>
      <c r="N753" s="55"/>
      <c r="O753" s="143"/>
      <c r="P753" s="224"/>
      <c r="Q753" s="139"/>
      <c r="R753" s="144"/>
      <c r="S753" s="145"/>
    </row>
    <row r="754" spans="6:19" s="222" customFormat="1" ht="24.95" customHeight="1" x14ac:dyDescent="0.25">
      <c r="F754" s="55"/>
      <c r="M754" s="223"/>
      <c r="N754" s="55"/>
      <c r="O754" s="143"/>
      <c r="P754" s="224"/>
      <c r="Q754" s="139"/>
      <c r="R754" s="144"/>
      <c r="S754" s="145"/>
    </row>
    <row r="755" spans="6:19" s="222" customFormat="1" ht="24.95" customHeight="1" x14ac:dyDescent="0.25">
      <c r="F755" s="55"/>
      <c r="M755" s="223"/>
      <c r="N755" s="55"/>
      <c r="O755" s="143"/>
      <c r="P755" s="224"/>
      <c r="Q755" s="139"/>
      <c r="R755" s="144"/>
      <c r="S755" s="145"/>
    </row>
    <row r="756" spans="6:19" s="222" customFormat="1" ht="24.95" customHeight="1" x14ac:dyDescent="0.25">
      <c r="F756" s="55"/>
      <c r="M756" s="223"/>
      <c r="N756" s="55"/>
      <c r="O756" s="143"/>
      <c r="P756" s="224"/>
      <c r="Q756" s="139"/>
      <c r="R756" s="144"/>
      <c r="S756" s="145"/>
    </row>
    <row r="757" spans="6:19" s="222" customFormat="1" ht="24.95" customHeight="1" x14ac:dyDescent="0.25">
      <c r="F757" s="55"/>
      <c r="M757" s="223"/>
      <c r="N757" s="55"/>
      <c r="O757" s="143"/>
      <c r="P757" s="224"/>
      <c r="Q757" s="139"/>
      <c r="R757" s="144"/>
      <c r="S757" s="145"/>
    </row>
    <row r="758" spans="6:19" s="222" customFormat="1" ht="24.95" customHeight="1" x14ac:dyDescent="0.25">
      <c r="F758" s="55"/>
      <c r="M758" s="223"/>
      <c r="N758" s="55"/>
      <c r="O758" s="143"/>
      <c r="P758" s="224"/>
      <c r="Q758" s="139"/>
      <c r="R758" s="144"/>
      <c r="S758" s="145"/>
    </row>
    <row r="759" spans="6:19" s="222" customFormat="1" ht="24.95" customHeight="1" x14ac:dyDescent="0.25">
      <c r="F759" s="55"/>
      <c r="M759" s="223"/>
      <c r="N759" s="55"/>
      <c r="O759" s="143"/>
      <c r="P759" s="224"/>
      <c r="Q759" s="139"/>
      <c r="R759" s="144"/>
      <c r="S759" s="145"/>
    </row>
    <row r="760" spans="6:19" s="222" customFormat="1" ht="24.95" customHeight="1" x14ac:dyDescent="0.25">
      <c r="F760" s="55"/>
      <c r="M760" s="223"/>
      <c r="N760" s="55"/>
      <c r="O760" s="143"/>
      <c r="P760" s="224"/>
      <c r="Q760" s="139"/>
      <c r="R760" s="144"/>
      <c r="S760" s="145"/>
    </row>
    <row r="761" spans="6:19" s="222" customFormat="1" ht="24.95" customHeight="1" x14ac:dyDescent="0.25">
      <c r="F761" s="55"/>
      <c r="M761" s="223"/>
      <c r="N761" s="55"/>
      <c r="O761" s="143"/>
      <c r="P761" s="224"/>
      <c r="Q761" s="139"/>
      <c r="R761" s="144"/>
      <c r="S761" s="145"/>
    </row>
    <row r="762" spans="6:19" s="222" customFormat="1" ht="24.95" customHeight="1" x14ac:dyDescent="0.25">
      <c r="F762" s="55"/>
      <c r="M762" s="223"/>
      <c r="N762" s="55"/>
      <c r="O762" s="143"/>
      <c r="P762" s="224"/>
      <c r="Q762" s="139"/>
      <c r="R762" s="144"/>
      <c r="S762" s="145"/>
    </row>
    <row r="763" spans="6:19" s="222" customFormat="1" ht="24.95" customHeight="1" x14ac:dyDescent="0.25">
      <c r="F763" s="55"/>
      <c r="M763" s="223"/>
      <c r="N763" s="55"/>
      <c r="O763" s="143"/>
      <c r="P763" s="224"/>
      <c r="Q763" s="139"/>
      <c r="R763" s="144"/>
      <c r="S763" s="145"/>
    </row>
    <row r="764" spans="6:19" s="222" customFormat="1" ht="24.95" customHeight="1" x14ac:dyDescent="0.25">
      <c r="F764" s="55"/>
      <c r="M764" s="223"/>
      <c r="N764" s="55"/>
      <c r="O764" s="143"/>
      <c r="P764" s="224"/>
      <c r="Q764" s="139"/>
      <c r="R764" s="144"/>
      <c r="S764" s="145"/>
    </row>
    <row r="765" spans="6:19" s="222" customFormat="1" ht="24.95" customHeight="1" x14ac:dyDescent="0.25">
      <c r="F765" s="55"/>
      <c r="M765" s="223"/>
      <c r="N765" s="55"/>
      <c r="O765" s="143"/>
      <c r="P765" s="224"/>
      <c r="Q765" s="139"/>
      <c r="R765" s="144"/>
      <c r="S765" s="145"/>
    </row>
    <row r="766" spans="6:19" s="222" customFormat="1" ht="24.95" customHeight="1" x14ac:dyDescent="0.25">
      <c r="F766" s="55"/>
      <c r="M766" s="223"/>
      <c r="N766" s="55"/>
      <c r="O766" s="143"/>
      <c r="P766" s="224"/>
      <c r="Q766" s="139"/>
      <c r="R766" s="144"/>
      <c r="S766" s="145"/>
    </row>
    <row r="767" spans="6:19" s="222" customFormat="1" ht="24.95" customHeight="1" x14ac:dyDescent="0.25">
      <c r="F767" s="55"/>
      <c r="M767" s="223"/>
      <c r="N767" s="55"/>
      <c r="O767" s="143"/>
      <c r="P767" s="224"/>
      <c r="Q767" s="139"/>
      <c r="R767" s="144"/>
      <c r="S767" s="145"/>
    </row>
    <row r="768" spans="6:19" s="222" customFormat="1" ht="24.95" customHeight="1" x14ac:dyDescent="0.25">
      <c r="F768" s="55"/>
      <c r="M768" s="223"/>
      <c r="N768" s="55"/>
      <c r="O768" s="143"/>
      <c r="P768" s="224"/>
      <c r="Q768" s="139"/>
      <c r="R768" s="144"/>
      <c r="S768" s="145"/>
    </row>
    <row r="769" spans="6:19" s="222" customFormat="1" ht="24.95" customHeight="1" x14ac:dyDescent="0.25">
      <c r="F769" s="55"/>
      <c r="M769" s="223"/>
      <c r="N769" s="55"/>
      <c r="O769" s="143"/>
      <c r="P769" s="224"/>
      <c r="Q769" s="139"/>
      <c r="R769" s="144"/>
      <c r="S769" s="145"/>
    </row>
    <row r="770" spans="6:19" s="222" customFormat="1" ht="24.95" customHeight="1" x14ac:dyDescent="0.25">
      <c r="F770" s="55"/>
      <c r="M770" s="223"/>
      <c r="N770" s="55"/>
      <c r="O770" s="143"/>
      <c r="P770" s="224"/>
      <c r="Q770" s="139"/>
      <c r="R770" s="144"/>
      <c r="S770" s="145"/>
    </row>
    <row r="771" spans="6:19" s="222" customFormat="1" ht="24.95" customHeight="1" x14ac:dyDescent="0.25">
      <c r="F771" s="55"/>
      <c r="M771" s="223"/>
      <c r="N771" s="55"/>
      <c r="O771" s="143"/>
      <c r="P771" s="224"/>
      <c r="Q771" s="139"/>
      <c r="R771" s="144"/>
      <c r="S771" s="145"/>
    </row>
    <row r="772" spans="6:19" s="222" customFormat="1" ht="24.95" customHeight="1" x14ac:dyDescent="0.25">
      <c r="F772" s="55"/>
      <c r="M772" s="223"/>
      <c r="N772" s="55"/>
      <c r="O772" s="143"/>
      <c r="P772" s="224"/>
      <c r="Q772" s="139"/>
      <c r="R772" s="144"/>
      <c r="S772" s="145"/>
    </row>
    <row r="773" spans="6:19" s="222" customFormat="1" ht="24.95" customHeight="1" x14ac:dyDescent="0.25">
      <c r="F773" s="55"/>
      <c r="M773" s="223"/>
      <c r="N773" s="55"/>
      <c r="O773" s="143"/>
      <c r="P773" s="224"/>
      <c r="Q773" s="139"/>
      <c r="R773" s="144"/>
      <c r="S773" s="145"/>
    </row>
    <row r="774" spans="6:19" s="222" customFormat="1" ht="24.95" customHeight="1" x14ac:dyDescent="0.25">
      <c r="F774" s="55"/>
      <c r="M774" s="223"/>
      <c r="N774" s="55"/>
      <c r="O774" s="143"/>
      <c r="P774" s="224"/>
      <c r="Q774" s="139"/>
      <c r="R774" s="144"/>
      <c r="S774" s="145"/>
    </row>
    <row r="775" spans="6:19" s="222" customFormat="1" ht="24.95" customHeight="1" x14ac:dyDescent="0.25">
      <c r="F775" s="55"/>
      <c r="M775" s="223"/>
      <c r="N775" s="55"/>
      <c r="O775" s="143"/>
      <c r="P775" s="224"/>
      <c r="Q775" s="139"/>
      <c r="R775" s="144"/>
      <c r="S775" s="145"/>
    </row>
    <row r="776" spans="6:19" s="222" customFormat="1" ht="24.95" customHeight="1" x14ac:dyDescent="0.25">
      <c r="F776" s="55"/>
      <c r="M776" s="223"/>
      <c r="N776" s="55"/>
      <c r="O776" s="143"/>
      <c r="P776" s="224"/>
      <c r="Q776" s="139"/>
      <c r="R776" s="144"/>
      <c r="S776" s="145"/>
    </row>
    <row r="777" spans="6:19" s="222" customFormat="1" ht="24.95" customHeight="1" x14ac:dyDescent="0.25">
      <c r="F777" s="55"/>
      <c r="M777" s="223"/>
      <c r="N777" s="55"/>
      <c r="O777" s="143"/>
      <c r="P777" s="224"/>
      <c r="Q777" s="139"/>
      <c r="R777" s="144"/>
      <c r="S777" s="145"/>
    </row>
    <row r="778" spans="6:19" s="222" customFormat="1" ht="24.95" customHeight="1" x14ac:dyDescent="0.25">
      <c r="F778" s="55"/>
      <c r="M778" s="223"/>
      <c r="N778" s="55"/>
      <c r="O778" s="143"/>
      <c r="P778" s="224"/>
      <c r="Q778" s="139"/>
      <c r="R778" s="144"/>
      <c r="S778" s="145"/>
    </row>
    <row r="779" spans="6:19" s="222" customFormat="1" ht="24.95" customHeight="1" x14ac:dyDescent="0.25">
      <c r="F779" s="55"/>
      <c r="M779" s="223"/>
      <c r="N779" s="55"/>
      <c r="O779" s="143"/>
      <c r="P779" s="224"/>
      <c r="Q779" s="139"/>
      <c r="R779" s="144"/>
      <c r="S779" s="145"/>
    </row>
    <row r="780" spans="6:19" s="222" customFormat="1" ht="24.95" customHeight="1" x14ac:dyDescent="0.25">
      <c r="F780" s="55"/>
      <c r="M780" s="223"/>
      <c r="N780" s="55"/>
      <c r="O780" s="143"/>
      <c r="P780" s="224"/>
      <c r="Q780" s="139"/>
      <c r="R780" s="144"/>
      <c r="S780" s="145"/>
    </row>
    <row r="781" spans="6:19" s="222" customFormat="1" ht="24.95" customHeight="1" x14ac:dyDescent="0.25">
      <c r="F781" s="55"/>
      <c r="M781" s="223"/>
      <c r="N781" s="55"/>
      <c r="O781" s="143"/>
      <c r="P781" s="224"/>
      <c r="Q781" s="139"/>
      <c r="R781" s="144"/>
      <c r="S781" s="145"/>
    </row>
    <row r="782" spans="6:19" s="222" customFormat="1" ht="24.95" customHeight="1" x14ac:dyDescent="0.25">
      <c r="F782" s="55"/>
      <c r="M782" s="223"/>
      <c r="N782" s="55"/>
      <c r="O782" s="143"/>
      <c r="P782" s="224"/>
      <c r="Q782" s="139"/>
      <c r="R782" s="144"/>
      <c r="S782" s="145"/>
    </row>
    <row r="783" spans="6:19" s="222" customFormat="1" ht="24.95" customHeight="1" x14ac:dyDescent="0.25">
      <c r="F783" s="55"/>
      <c r="M783" s="223"/>
      <c r="N783" s="55"/>
      <c r="O783" s="143"/>
      <c r="P783" s="224"/>
      <c r="Q783" s="139"/>
      <c r="R783" s="144"/>
      <c r="S783" s="145"/>
    </row>
    <row r="784" spans="6:19" s="222" customFormat="1" ht="24.95" customHeight="1" x14ac:dyDescent="0.25">
      <c r="F784" s="55"/>
      <c r="M784" s="223"/>
      <c r="N784" s="55"/>
      <c r="O784" s="143"/>
      <c r="P784" s="224"/>
      <c r="Q784" s="139"/>
      <c r="R784" s="144"/>
      <c r="S784" s="145"/>
    </row>
    <row r="785" spans="6:19" s="222" customFormat="1" ht="24.95" customHeight="1" x14ac:dyDescent="0.25">
      <c r="F785" s="55"/>
      <c r="M785" s="223"/>
      <c r="N785" s="55"/>
      <c r="O785" s="143"/>
      <c r="P785" s="224"/>
      <c r="Q785" s="139"/>
      <c r="R785" s="144"/>
      <c r="S785" s="145"/>
    </row>
    <row r="786" spans="6:19" s="222" customFormat="1" ht="24.95" customHeight="1" x14ac:dyDescent="0.25">
      <c r="F786" s="55"/>
      <c r="M786" s="223"/>
      <c r="N786" s="55"/>
      <c r="O786" s="143"/>
      <c r="P786" s="224"/>
      <c r="Q786" s="139"/>
      <c r="R786" s="144"/>
      <c r="S786" s="145"/>
    </row>
    <row r="787" spans="6:19" s="222" customFormat="1" ht="24.95" customHeight="1" x14ac:dyDescent="0.25">
      <c r="F787" s="55"/>
      <c r="M787" s="223"/>
      <c r="N787" s="55"/>
      <c r="O787" s="143"/>
      <c r="P787" s="224"/>
      <c r="Q787" s="139"/>
      <c r="R787" s="144"/>
      <c r="S787" s="145"/>
    </row>
    <row r="788" spans="6:19" s="222" customFormat="1" ht="24.95" customHeight="1" x14ac:dyDescent="0.25">
      <c r="F788" s="55"/>
      <c r="M788" s="223"/>
      <c r="N788" s="55"/>
      <c r="O788" s="143"/>
      <c r="P788" s="224"/>
      <c r="Q788" s="139"/>
      <c r="R788" s="144"/>
      <c r="S788" s="145"/>
    </row>
    <row r="789" spans="6:19" s="222" customFormat="1" ht="24.95" customHeight="1" x14ac:dyDescent="0.25">
      <c r="F789" s="55"/>
      <c r="M789" s="223"/>
      <c r="N789" s="55"/>
      <c r="O789" s="143"/>
      <c r="P789" s="224"/>
      <c r="Q789" s="139"/>
      <c r="R789" s="144"/>
      <c r="S789" s="145"/>
    </row>
    <row r="790" spans="6:19" s="222" customFormat="1" ht="24.95" customHeight="1" x14ac:dyDescent="0.25">
      <c r="F790" s="55"/>
      <c r="M790" s="223"/>
      <c r="N790" s="55"/>
      <c r="O790" s="143"/>
      <c r="P790" s="224"/>
      <c r="Q790" s="139"/>
      <c r="R790" s="144"/>
      <c r="S790" s="145"/>
    </row>
    <row r="791" spans="6:19" s="222" customFormat="1" ht="24.95" customHeight="1" x14ac:dyDescent="0.25">
      <c r="F791" s="55"/>
      <c r="M791" s="223"/>
      <c r="N791" s="55"/>
      <c r="O791" s="143"/>
      <c r="P791" s="224"/>
      <c r="Q791" s="139"/>
      <c r="R791" s="144"/>
      <c r="S791" s="145"/>
    </row>
    <row r="792" spans="6:19" s="222" customFormat="1" ht="24.95" customHeight="1" x14ac:dyDescent="0.25">
      <c r="F792" s="55"/>
      <c r="M792" s="223"/>
      <c r="N792" s="55"/>
      <c r="O792" s="143"/>
      <c r="P792" s="224"/>
      <c r="Q792" s="139"/>
      <c r="R792" s="144"/>
      <c r="S792" s="145"/>
    </row>
    <row r="793" spans="6:19" s="222" customFormat="1" ht="24.95" customHeight="1" x14ac:dyDescent="0.25">
      <c r="F793" s="55"/>
      <c r="M793" s="223"/>
      <c r="N793" s="55"/>
      <c r="O793" s="143"/>
      <c r="P793" s="224"/>
      <c r="Q793" s="139"/>
      <c r="R793" s="144"/>
      <c r="S793" s="145"/>
    </row>
    <row r="794" spans="6:19" s="222" customFormat="1" ht="24.95" customHeight="1" x14ac:dyDescent="0.25">
      <c r="F794" s="55"/>
      <c r="M794" s="223"/>
      <c r="N794" s="55"/>
      <c r="O794" s="143"/>
      <c r="P794" s="224"/>
      <c r="Q794" s="139"/>
      <c r="R794" s="144"/>
      <c r="S794" s="145"/>
    </row>
    <row r="795" spans="6:19" s="222" customFormat="1" ht="24.95" customHeight="1" x14ac:dyDescent="0.25">
      <c r="F795" s="55"/>
      <c r="M795" s="223"/>
      <c r="N795" s="55"/>
      <c r="O795" s="143"/>
      <c r="P795" s="224"/>
      <c r="Q795" s="139"/>
      <c r="R795" s="144"/>
      <c r="S795" s="145"/>
    </row>
    <row r="796" spans="6:19" s="222" customFormat="1" ht="24.95" customHeight="1" x14ac:dyDescent="0.25">
      <c r="F796" s="55"/>
      <c r="M796" s="223"/>
      <c r="N796" s="55"/>
      <c r="O796" s="143"/>
      <c r="P796" s="224"/>
      <c r="Q796" s="139"/>
      <c r="R796" s="144"/>
      <c r="S796" s="145"/>
    </row>
    <row r="797" spans="6:19" s="222" customFormat="1" ht="24.95" customHeight="1" x14ac:dyDescent="0.25">
      <c r="F797" s="55"/>
      <c r="M797" s="223"/>
      <c r="N797" s="55"/>
      <c r="O797" s="143"/>
      <c r="P797" s="224"/>
      <c r="Q797" s="139"/>
      <c r="R797" s="144"/>
      <c r="S797" s="145"/>
    </row>
    <row r="798" spans="6:19" s="222" customFormat="1" ht="24.95" customHeight="1" x14ac:dyDescent="0.25">
      <c r="F798" s="55"/>
      <c r="M798" s="223"/>
      <c r="N798" s="55"/>
      <c r="O798" s="143"/>
      <c r="P798" s="224"/>
      <c r="Q798" s="139"/>
      <c r="R798" s="144"/>
      <c r="S798" s="145"/>
    </row>
    <row r="799" spans="6:19" s="222" customFormat="1" ht="24.95" customHeight="1" x14ac:dyDescent="0.25">
      <c r="F799" s="55"/>
      <c r="M799" s="223"/>
      <c r="N799" s="55"/>
      <c r="O799" s="143"/>
      <c r="P799" s="224"/>
      <c r="Q799" s="139"/>
      <c r="R799" s="144"/>
      <c r="S799" s="145"/>
    </row>
    <row r="800" spans="6:19" s="222" customFormat="1" ht="24.95" customHeight="1" x14ac:dyDescent="0.25">
      <c r="F800" s="55"/>
      <c r="M800" s="223"/>
      <c r="N800" s="55"/>
      <c r="O800" s="143"/>
      <c r="P800" s="224"/>
      <c r="Q800" s="139"/>
      <c r="R800" s="144"/>
      <c r="S800" s="145"/>
    </row>
    <row r="801" spans="6:19" s="222" customFormat="1" ht="24.95" customHeight="1" x14ac:dyDescent="0.25">
      <c r="F801" s="55"/>
      <c r="M801" s="223"/>
      <c r="N801" s="55"/>
      <c r="O801" s="143"/>
      <c r="P801" s="224"/>
      <c r="Q801" s="139"/>
      <c r="R801" s="144"/>
      <c r="S801" s="145"/>
    </row>
    <row r="802" spans="6:19" s="222" customFormat="1" ht="24.95" customHeight="1" x14ac:dyDescent="0.25">
      <c r="F802" s="55"/>
      <c r="M802" s="223"/>
      <c r="N802" s="55"/>
      <c r="O802" s="143"/>
      <c r="P802" s="224"/>
      <c r="Q802" s="139"/>
      <c r="R802" s="144"/>
      <c r="S802" s="145"/>
    </row>
    <row r="803" spans="6:19" s="222" customFormat="1" ht="24.95" customHeight="1" x14ac:dyDescent="0.25">
      <c r="F803" s="55"/>
      <c r="M803" s="223"/>
      <c r="N803" s="55"/>
      <c r="O803" s="143"/>
      <c r="P803" s="224"/>
      <c r="Q803" s="139"/>
      <c r="R803" s="144"/>
      <c r="S803" s="145"/>
    </row>
    <row r="804" spans="6:19" s="222" customFormat="1" ht="24.95" customHeight="1" x14ac:dyDescent="0.25">
      <c r="F804" s="55"/>
      <c r="M804" s="223"/>
      <c r="N804" s="55"/>
      <c r="O804" s="143"/>
      <c r="P804" s="224"/>
      <c r="Q804" s="139"/>
      <c r="R804" s="144"/>
      <c r="S804" s="145"/>
    </row>
    <row r="805" spans="6:19" s="222" customFormat="1" ht="24.95" customHeight="1" x14ac:dyDescent="0.25">
      <c r="F805" s="55"/>
      <c r="M805" s="223"/>
      <c r="N805" s="55"/>
      <c r="O805" s="143"/>
      <c r="P805" s="224"/>
      <c r="Q805" s="139"/>
      <c r="R805" s="144"/>
      <c r="S805" s="145"/>
    </row>
    <row r="806" spans="6:19" s="222" customFormat="1" ht="24.95" customHeight="1" x14ac:dyDescent="0.25">
      <c r="F806" s="55"/>
      <c r="M806" s="223"/>
      <c r="N806" s="55"/>
      <c r="O806" s="143"/>
      <c r="P806" s="224"/>
      <c r="Q806" s="139"/>
      <c r="R806" s="144"/>
      <c r="S806" s="145"/>
    </row>
    <row r="807" spans="6:19" s="222" customFormat="1" ht="24.95" customHeight="1" x14ac:dyDescent="0.25">
      <c r="F807" s="55"/>
      <c r="M807" s="223"/>
      <c r="N807" s="55"/>
      <c r="O807" s="143"/>
      <c r="P807" s="224"/>
      <c r="Q807" s="139"/>
      <c r="R807" s="144"/>
      <c r="S807" s="145"/>
    </row>
    <row r="808" spans="6:19" s="222" customFormat="1" ht="24.95" customHeight="1" x14ac:dyDescent="0.25">
      <c r="F808" s="55"/>
      <c r="M808" s="223"/>
      <c r="N808" s="55"/>
      <c r="O808" s="143"/>
      <c r="P808" s="224"/>
      <c r="Q808" s="139"/>
      <c r="R808" s="144"/>
      <c r="S808" s="145"/>
    </row>
    <row r="809" spans="6:19" s="222" customFormat="1" ht="24.95" customHeight="1" x14ac:dyDescent="0.25">
      <c r="F809" s="55"/>
      <c r="M809" s="223"/>
      <c r="N809" s="55"/>
      <c r="O809" s="143"/>
      <c r="P809" s="224"/>
      <c r="Q809" s="139"/>
      <c r="R809" s="144"/>
      <c r="S809" s="145"/>
    </row>
    <row r="810" spans="6:19" s="222" customFormat="1" ht="24.95" customHeight="1" x14ac:dyDescent="0.25">
      <c r="F810" s="55"/>
      <c r="M810" s="223"/>
      <c r="N810" s="55"/>
      <c r="O810" s="143"/>
      <c r="P810" s="224"/>
      <c r="Q810" s="139"/>
      <c r="R810" s="144"/>
      <c r="S810" s="145"/>
    </row>
    <row r="811" spans="6:19" s="222" customFormat="1" ht="24.95" customHeight="1" x14ac:dyDescent="0.25">
      <c r="F811" s="55"/>
      <c r="M811" s="223"/>
      <c r="N811" s="55"/>
      <c r="O811" s="143"/>
      <c r="P811" s="224"/>
      <c r="Q811" s="139"/>
      <c r="R811" s="144"/>
      <c r="S811" s="145"/>
    </row>
    <row r="812" spans="6:19" s="222" customFormat="1" ht="24.95" customHeight="1" x14ac:dyDescent="0.25">
      <c r="F812" s="55"/>
      <c r="M812" s="223"/>
      <c r="N812" s="55"/>
      <c r="O812" s="143"/>
      <c r="P812" s="224"/>
      <c r="Q812" s="139"/>
      <c r="R812" s="144"/>
      <c r="S812" s="145"/>
    </row>
    <row r="813" spans="6:19" s="222" customFormat="1" ht="24.95" customHeight="1" x14ac:dyDescent="0.25">
      <c r="F813" s="55"/>
      <c r="M813" s="223"/>
      <c r="N813" s="55"/>
      <c r="O813" s="143"/>
      <c r="P813" s="224"/>
      <c r="Q813" s="139"/>
      <c r="R813" s="144"/>
      <c r="S813" s="145"/>
    </row>
    <row r="814" spans="6:19" s="222" customFormat="1" ht="24.95" customHeight="1" x14ac:dyDescent="0.25">
      <c r="F814" s="55"/>
      <c r="M814" s="223"/>
      <c r="N814" s="55"/>
      <c r="O814" s="143"/>
      <c r="P814" s="224"/>
      <c r="Q814" s="139"/>
      <c r="R814" s="144"/>
      <c r="S814" s="145"/>
    </row>
    <row r="815" spans="6:19" s="222" customFormat="1" ht="24.95" customHeight="1" x14ac:dyDescent="0.25">
      <c r="F815" s="55"/>
      <c r="M815" s="223"/>
      <c r="N815" s="55"/>
      <c r="O815" s="143"/>
      <c r="P815" s="224"/>
      <c r="Q815" s="139"/>
      <c r="R815" s="144"/>
      <c r="S815" s="145"/>
    </row>
    <row r="816" spans="6:19" s="222" customFormat="1" ht="24.95" customHeight="1" x14ac:dyDescent="0.25">
      <c r="F816" s="55"/>
      <c r="M816" s="223"/>
      <c r="N816" s="55"/>
      <c r="O816" s="143"/>
      <c r="P816" s="224"/>
      <c r="Q816" s="139"/>
      <c r="R816" s="144"/>
      <c r="S816" s="145"/>
    </row>
    <row r="817" spans="6:19" s="222" customFormat="1" ht="24.95" customHeight="1" x14ac:dyDescent="0.25">
      <c r="F817" s="55"/>
      <c r="M817" s="223"/>
      <c r="N817" s="55"/>
      <c r="O817" s="143"/>
      <c r="P817" s="224"/>
      <c r="Q817" s="139"/>
      <c r="R817" s="144"/>
      <c r="S817" s="145"/>
    </row>
    <row r="818" spans="6:19" s="222" customFormat="1" ht="24.95" customHeight="1" x14ac:dyDescent="0.25">
      <c r="F818" s="55"/>
      <c r="M818" s="223"/>
      <c r="N818" s="55"/>
      <c r="O818" s="143"/>
      <c r="P818" s="224"/>
      <c r="Q818" s="139"/>
      <c r="R818" s="144"/>
      <c r="S818" s="145"/>
    </row>
    <row r="819" spans="6:19" s="222" customFormat="1" ht="24.95" customHeight="1" x14ac:dyDescent="0.25">
      <c r="F819" s="55"/>
      <c r="M819" s="223"/>
      <c r="N819" s="55"/>
      <c r="O819" s="143"/>
      <c r="P819" s="224"/>
      <c r="Q819" s="139"/>
      <c r="R819" s="144"/>
      <c r="S819" s="145"/>
    </row>
    <row r="820" spans="6:19" s="222" customFormat="1" ht="24.95" customHeight="1" x14ac:dyDescent="0.25">
      <c r="F820" s="55"/>
      <c r="M820" s="223"/>
      <c r="N820" s="55"/>
      <c r="O820" s="143"/>
      <c r="P820" s="224"/>
      <c r="Q820" s="139"/>
      <c r="R820" s="144"/>
      <c r="S820" s="145"/>
    </row>
    <row r="821" spans="6:19" s="222" customFormat="1" ht="24.95" customHeight="1" x14ac:dyDescent="0.25">
      <c r="F821" s="55"/>
      <c r="M821" s="223"/>
      <c r="N821" s="55"/>
      <c r="O821" s="143"/>
      <c r="P821" s="224"/>
      <c r="Q821" s="139"/>
      <c r="R821" s="144"/>
      <c r="S821" s="145"/>
    </row>
    <row r="822" spans="6:19" s="222" customFormat="1" ht="24.95" customHeight="1" x14ac:dyDescent="0.25">
      <c r="F822" s="55"/>
      <c r="M822" s="223"/>
      <c r="N822" s="55"/>
      <c r="O822" s="143"/>
      <c r="P822" s="224"/>
      <c r="Q822" s="139"/>
      <c r="R822" s="144"/>
      <c r="S822" s="145"/>
    </row>
    <row r="823" spans="6:19" s="222" customFormat="1" ht="24.95" customHeight="1" x14ac:dyDescent="0.25">
      <c r="F823" s="55"/>
      <c r="M823" s="223"/>
      <c r="N823" s="55"/>
      <c r="O823" s="143"/>
      <c r="P823" s="224"/>
      <c r="Q823" s="139"/>
      <c r="R823" s="144"/>
      <c r="S823" s="145"/>
    </row>
    <row r="824" spans="6:19" s="222" customFormat="1" ht="24.95" customHeight="1" x14ac:dyDescent="0.25">
      <c r="F824" s="55"/>
      <c r="M824" s="223"/>
      <c r="N824" s="55"/>
      <c r="O824" s="143"/>
      <c r="P824" s="224"/>
      <c r="Q824" s="139"/>
      <c r="R824" s="144"/>
      <c r="S824" s="145"/>
    </row>
    <row r="825" spans="6:19" s="222" customFormat="1" ht="24.95" customHeight="1" x14ac:dyDescent="0.25">
      <c r="F825" s="55"/>
      <c r="M825" s="223"/>
      <c r="N825" s="55"/>
      <c r="O825" s="143"/>
      <c r="P825" s="224"/>
      <c r="Q825" s="139"/>
      <c r="R825" s="144"/>
      <c r="S825" s="145"/>
    </row>
    <row r="826" spans="6:19" s="222" customFormat="1" ht="24.95" customHeight="1" x14ac:dyDescent="0.25">
      <c r="F826" s="55"/>
      <c r="M826" s="223"/>
      <c r="N826" s="55"/>
      <c r="O826" s="143"/>
      <c r="P826" s="224"/>
      <c r="Q826" s="139"/>
      <c r="R826" s="144"/>
      <c r="S826" s="145"/>
    </row>
    <row r="827" spans="6:19" s="222" customFormat="1" ht="24.95" customHeight="1" x14ac:dyDescent="0.25">
      <c r="F827" s="55"/>
      <c r="M827" s="223"/>
      <c r="N827" s="55"/>
      <c r="O827" s="143"/>
      <c r="P827" s="224"/>
      <c r="Q827" s="139"/>
      <c r="R827" s="144"/>
      <c r="S827" s="145"/>
    </row>
    <row r="828" spans="6:19" s="222" customFormat="1" ht="24.95" customHeight="1" x14ac:dyDescent="0.25">
      <c r="F828" s="55"/>
      <c r="M828" s="223"/>
      <c r="N828" s="55"/>
      <c r="O828" s="143"/>
      <c r="P828" s="224"/>
      <c r="Q828" s="139"/>
      <c r="R828" s="144"/>
      <c r="S828" s="145"/>
    </row>
    <row r="829" spans="6:19" s="222" customFormat="1" ht="24.95" customHeight="1" x14ac:dyDescent="0.25">
      <c r="F829" s="55"/>
      <c r="M829" s="223"/>
      <c r="N829" s="55"/>
      <c r="O829" s="143"/>
      <c r="P829" s="224"/>
      <c r="Q829" s="139"/>
      <c r="R829" s="144"/>
      <c r="S829" s="145"/>
    </row>
    <row r="830" spans="6:19" s="222" customFormat="1" ht="24.95" customHeight="1" x14ac:dyDescent="0.25">
      <c r="F830" s="55"/>
      <c r="M830" s="223"/>
      <c r="N830" s="55"/>
      <c r="O830" s="143"/>
      <c r="P830" s="224"/>
      <c r="Q830" s="139"/>
      <c r="R830" s="144"/>
      <c r="S830" s="145"/>
    </row>
    <row r="831" spans="6:19" s="222" customFormat="1" ht="24.95" customHeight="1" x14ac:dyDescent="0.25">
      <c r="F831" s="55"/>
      <c r="M831" s="223"/>
      <c r="N831" s="55"/>
      <c r="O831" s="143"/>
      <c r="P831" s="224"/>
      <c r="Q831" s="139"/>
      <c r="R831" s="144"/>
      <c r="S831" s="145"/>
    </row>
    <row r="832" spans="6:19" s="222" customFormat="1" ht="24.95" customHeight="1" x14ac:dyDescent="0.25">
      <c r="F832" s="55"/>
      <c r="M832" s="223"/>
      <c r="N832" s="55"/>
      <c r="O832" s="143"/>
      <c r="P832" s="224"/>
      <c r="Q832" s="139"/>
      <c r="R832" s="144"/>
      <c r="S832" s="145"/>
    </row>
    <row r="833" spans="6:19" s="222" customFormat="1" ht="24.95" customHeight="1" x14ac:dyDescent="0.25">
      <c r="F833" s="55"/>
      <c r="M833" s="223"/>
      <c r="N833" s="55"/>
      <c r="O833" s="143"/>
      <c r="P833" s="224"/>
      <c r="Q833" s="139"/>
      <c r="R833" s="144"/>
      <c r="S833" s="145"/>
    </row>
    <row r="834" spans="6:19" s="222" customFormat="1" ht="24.95" customHeight="1" x14ac:dyDescent="0.25">
      <c r="F834" s="55"/>
      <c r="M834" s="223"/>
      <c r="N834" s="55"/>
      <c r="O834" s="143"/>
      <c r="P834" s="224"/>
      <c r="Q834" s="139"/>
      <c r="R834" s="144"/>
      <c r="S834" s="145"/>
    </row>
    <row r="835" spans="6:19" s="222" customFormat="1" ht="24.95" customHeight="1" x14ac:dyDescent="0.25">
      <c r="F835" s="55"/>
      <c r="M835" s="223"/>
      <c r="N835" s="55"/>
      <c r="O835" s="143"/>
      <c r="P835" s="224"/>
      <c r="Q835" s="139"/>
      <c r="R835" s="144"/>
      <c r="S835" s="145"/>
    </row>
    <row r="836" spans="6:19" s="222" customFormat="1" ht="24.95" customHeight="1" x14ac:dyDescent="0.25">
      <c r="F836" s="55"/>
      <c r="M836" s="223"/>
      <c r="N836" s="55"/>
      <c r="O836" s="143"/>
      <c r="P836" s="224"/>
      <c r="Q836" s="139"/>
      <c r="R836" s="144"/>
      <c r="S836" s="145"/>
    </row>
    <row r="837" spans="6:19" s="222" customFormat="1" ht="24.95" customHeight="1" x14ac:dyDescent="0.25">
      <c r="F837" s="55"/>
      <c r="M837" s="223"/>
      <c r="N837" s="55"/>
      <c r="O837" s="143"/>
      <c r="P837" s="224"/>
      <c r="Q837" s="139"/>
      <c r="R837" s="144"/>
      <c r="S837" s="145"/>
    </row>
    <row r="838" spans="6:19" s="222" customFormat="1" ht="24.95" customHeight="1" x14ac:dyDescent="0.25">
      <c r="F838" s="55"/>
      <c r="M838" s="223"/>
      <c r="N838" s="55"/>
      <c r="O838" s="143"/>
      <c r="P838" s="224"/>
      <c r="Q838" s="139"/>
      <c r="R838" s="144"/>
      <c r="S838" s="145"/>
    </row>
    <row r="839" spans="6:19" s="222" customFormat="1" ht="24.95" customHeight="1" x14ac:dyDescent="0.25">
      <c r="F839" s="55"/>
      <c r="M839" s="223"/>
      <c r="N839" s="55"/>
      <c r="O839" s="143"/>
      <c r="P839" s="224"/>
      <c r="Q839" s="139"/>
      <c r="R839" s="144"/>
      <c r="S839" s="145"/>
    </row>
    <row r="840" spans="6:19" s="222" customFormat="1" ht="24.95" customHeight="1" x14ac:dyDescent="0.25">
      <c r="F840" s="55"/>
      <c r="M840" s="223"/>
      <c r="N840" s="55"/>
      <c r="O840" s="143"/>
      <c r="P840" s="224"/>
      <c r="Q840" s="139"/>
      <c r="R840" s="144"/>
      <c r="S840" s="145"/>
    </row>
    <row r="841" spans="6:19" s="222" customFormat="1" ht="24.95" customHeight="1" x14ac:dyDescent="0.25">
      <c r="F841" s="55"/>
      <c r="M841" s="223"/>
      <c r="N841" s="55"/>
      <c r="O841" s="143"/>
      <c r="P841" s="224"/>
      <c r="Q841" s="139"/>
      <c r="R841" s="144"/>
      <c r="S841" s="145"/>
    </row>
    <row r="842" spans="6:19" s="222" customFormat="1" ht="24.95" customHeight="1" x14ac:dyDescent="0.25">
      <c r="F842" s="55"/>
      <c r="M842" s="223"/>
      <c r="N842" s="55"/>
      <c r="O842" s="143"/>
      <c r="P842" s="224"/>
      <c r="Q842" s="139"/>
      <c r="R842" s="144"/>
      <c r="S842" s="145"/>
    </row>
    <row r="843" spans="6:19" s="222" customFormat="1" ht="24.95" customHeight="1" x14ac:dyDescent="0.25">
      <c r="F843" s="55"/>
      <c r="M843" s="223"/>
      <c r="N843" s="55"/>
      <c r="O843" s="143"/>
      <c r="P843" s="224"/>
      <c r="Q843" s="139"/>
      <c r="R843" s="144"/>
      <c r="S843" s="145"/>
    </row>
    <row r="844" spans="6:19" s="222" customFormat="1" ht="24.95" customHeight="1" x14ac:dyDescent="0.25">
      <c r="F844" s="55"/>
      <c r="M844" s="223"/>
      <c r="N844" s="55"/>
      <c r="O844" s="143"/>
      <c r="P844" s="224"/>
      <c r="Q844" s="139"/>
      <c r="R844" s="144"/>
      <c r="S844" s="145"/>
    </row>
    <row r="845" spans="6:19" s="222" customFormat="1" ht="24.95" customHeight="1" x14ac:dyDescent="0.25">
      <c r="F845" s="55"/>
      <c r="M845" s="223"/>
      <c r="N845" s="55"/>
      <c r="O845" s="143"/>
      <c r="P845" s="224"/>
      <c r="Q845" s="139"/>
      <c r="R845" s="144"/>
      <c r="S845" s="145"/>
    </row>
    <row r="846" spans="6:19" s="222" customFormat="1" ht="24.95" customHeight="1" x14ac:dyDescent="0.25">
      <c r="F846" s="55"/>
      <c r="M846" s="223"/>
      <c r="N846" s="55"/>
      <c r="O846" s="143"/>
      <c r="P846" s="224"/>
      <c r="Q846" s="139"/>
      <c r="R846" s="144"/>
      <c r="S846" s="145"/>
    </row>
    <row r="847" spans="6:19" s="222" customFormat="1" ht="24.95" customHeight="1" x14ac:dyDescent="0.25">
      <c r="F847" s="55"/>
      <c r="M847" s="223"/>
      <c r="N847" s="55"/>
      <c r="O847" s="143"/>
      <c r="P847" s="224"/>
      <c r="Q847" s="139"/>
      <c r="R847" s="144"/>
      <c r="S847" s="145"/>
    </row>
    <row r="848" spans="6:19" s="222" customFormat="1" ht="24.95" customHeight="1" x14ac:dyDescent="0.25">
      <c r="F848" s="55"/>
      <c r="M848" s="223"/>
      <c r="N848" s="55"/>
      <c r="O848" s="143"/>
      <c r="P848" s="224"/>
      <c r="Q848" s="139"/>
      <c r="R848" s="144"/>
      <c r="S848" s="145"/>
    </row>
    <row r="849" spans="6:19" s="222" customFormat="1" ht="24.95" customHeight="1" x14ac:dyDescent="0.25">
      <c r="F849" s="55"/>
      <c r="M849" s="223"/>
      <c r="N849" s="55"/>
      <c r="O849" s="143"/>
      <c r="P849" s="224"/>
      <c r="Q849" s="139"/>
      <c r="R849" s="144"/>
      <c r="S849" s="145"/>
    </row>
    <row r="850" spans="6:19" s="222" customFormat="1" ht="24.95" customHeight="1" x14ac:dyDescent="0.25">
      <c r="F850" s="55"/>
      <c r="M850" s="223"/>
      <c r="N850" s="55"/>
      <c r="O850" s="143"/>
      <c r="P850" s="224"/>
      <c r="Q850" s="139"/>
      <c r="R850" s="144"/>
      <c r="S850" s="145"/>
    </row>
    <row r="851" spans="6:19" s="222" customFormat="1" ht="24.95" customHeight="1" x14ac:dyDescent="0.25">
      <c r="F851" s="55"/>
      <c r="M851" s="223"/>
      <c r="N851" s="55"/>
      <c r="O851" s="143"/>
      <c r="P851" s="224"/>
      <c r="Q851" s="139"/>
      <c r="R851" s="144"/>
      <c r="S851" s="145"/>
    </row>
    <row r="852" spans="6:19" s="222" customFormat="1" ht="24.95" customHeight="1" x14ac:dyDescent="0.25">
      <c r="F852" s="55"/>
      <c r="M852" s="223"/>
      <c r="N852" s="55"/>
      <c r="O852" s="143"/>
      <c r="P852" s="224"/>
      <c r="Q852" s="139"/>
      <c r="R852" s="144"/>
      <c r="S852" s="145"/>
    </row>
    <row r="853" spans="6:19" s="222" customFormat="1" ht="24.95" customHeight="1" x14ac:dyDescent="0.25">
      <c r="F853" s="55"/>
      <c r="M853" s="223"/>
      <c r="N853" s="55"/>
      <c r="O853" s="143"/>
      <c r="P853" s="224"/>
      <c r="Q853" s="139"/>
      <c r="R853" s="144"/>
      <c r="S853" s="145"/>
    </row>
    <row r="854" spans="6:19" s="222" customFormat="1" ht="24.95" customHeight="1" x14ac:dyDescent="0.25">
      <c r="F854" s="55"/>
      <c r="M854" s="223"/>
      <c r="N854" s="55"/>
      <c r="O854" s="143"/>
      <c r="P854" s="224"/>
      <c r="Q854" s="139"/>
      <c r="R854" s="144"/>
      <c r="S854" s="145"/>
    </row>
    <row r="855" spans="6:19" s="222" customFormat="1" ht="24.95" customHeight="1" x14ac:dyDescent="0.25">
      <c r="F855" s="55"/>
      <c r="M855" s="223"/>
      <c r="N855" s="55"/>
      <c r="O855" s="143"/>
      <c r="P855" s="224"/>
      <c r="Q855" s="139"/>
      <c r="R855" s="144"/>
      <c r="S855" s="145"/>
    </row>
    <row r="856" spans="6:19" s="222" customFormat="1" ht="24.95" customHeight="1" x14ac:dyDescent="0.25">
      <c r="F856" s="55"/>
      <c r="M856" s="223"/>
      <c r="N856" s="55"/>
      <c r="O856" s="143"/>
      <c r="P856" s="224"/>
      <c r="Q856" s="139"/>
      <c r="R856" s="144"/>
      <c r="S856" s="145"/>
    </row>
    <row r="857" spans="6:19" s="222" customFormat="1" ht="24.95" customHeight="1" x14ac:dyDescent="0.25">
      <c r="F857" s="55"/>
      <c r="M857" s="223"/>
      <c r="N857" s="55"/>
      <c r="O857" s="143"/>
      <c r="P857" s="224"/>
      <c r="Q857" s="139"/>
      <c r="R857" s="144"/>
      <c r="S857" s="145"/>
    </row>
    <row r="858" spans="6:19" s="222" customFormat="1" ht="24.95" customHeight="1" x14ac:dyDescent="0.25">
      <c r="F858" s="55"/>
      <c r="M858" s="223"/>
      <c r="N858" s="55"/>
      <c r="O858" s="143"/>
      <c r="P858" s="224"/>
      <c r="Q858" s="139"/>
      <c r="R858" s="144"/>
      <c r="S858" s="145"/>
    </row>
    <row r="859" spans="6:19" s="222" customFormat="1" ht="24.95" customHeight="1" x14ac:dyDescent="0.25">
      <c r="F859" s="55"/>
      <c r="M859" s="223"/>
      <c r="N859" s="55"/>
      <c r="O859" s="143"/>
      <c r="P859" s="224"/>
      <c r="Q859" s="139"/>
      <c r="R859" s="144"/>
      <c r="S859" s="145"/>
    </row>
    <row r="860" spans="6:19" s="222" customFormat="1" ht="24.95" customHeight="1" x14ac:dyDescent="0.25">
      <c r="F860" s="55"/>
      <c r="M860" s="223"/>
      <c r="N860" s="55"/>
      <c r="O860" s="143"/>
      <c r="P860" s="224"/>
      <c r="Q860" s="139"/>
      <c r="R860" s="144"/>
      <c r="S860" s="145"/>
    </row>
    <row r="861" spans="6:19" s="222" customFormat="1" ht="24.95" customHeight="1" x14ac:dyDescent="0.25">
      <c r="F861" s="55"/>
      <c r="M861" s="223"/>
      <c r="N861" s="55"/>
      <c r="O861" s="143"/>
      <c r="P861" s="224"/>
      <c r="Q861" s="139"/>
      <c r="R861" s="144"/>
      <c r="S861" s="145"/>
    </row>
    <row r="862" spans="6:19" s="222" customFormat="1" ht="24.95" customHeight="1" x14ac:dyDescent="0.25">
      <c r="F862" s="55"/>
      <c r="M862" s="223"/>
      <c r="N862" s="55"/>
      <c r="O862" s="143"/>
      <c r="P862" s="224"/>
      <c r="Q862" s="139"/>
      <c r="R862" s="144"/>
      <c r="S862" s="145"/>
    </row>
    <row r="863" spans="6:19" s="222" customFormat="1" ht="24.95" customHeight="1" x14ac:dyDescent="0.25">
      <c r="F863" s="55"/>
      <c r="M863" s="223"/>
      <c r="N863" s="55"/>
      <c r="O863" s="143"/>
      <c r="P863" s="224"/>
      <c r="Q863" s="139"/>
      <c r="R863" s="144"/>
      <c r="S863" s="145"/>
    </row>
    <row r="864" spans="6:19" s="222" customFormat="1" ht="24.95" customHeight="1" x14ac:dyDescent="0.25">
      <c r="F864" s="55"/>
      <c r="M864" s="223"/>
      <c r="N864" s="55"/>
      <c r="O864" s="143"/>
      <c r="P864" s="224"/>
      <c r="Q864" s="139"/>
      <c r="R864" s="144"/>
      <c r="S864" s="145"/>
    </row>
    <row r="865" spans="6:19" s="222" customFormat="1" ht="24.95" customHeight="1" x14ac:dyDescent="0.25">
      <c r="F865" s="55"/>
      <c r="M865" s="223"/>
      <c r="N865" s="55"/>
      <c r="O865" s="143"/>
      <c r="P865" s="224"/>
      <c r="Q865" s="139"/>
      <c r="R865" s="144"/>
      <c r="S865" s="145"/>
    </row>
    <row r="866" spans="6:19" s="222" customFormat="1" ht="24.95" customHeight="1" x14ac:dyDescent="0.25">
      <c r="F866" s="55"/>
      <c r="M866" s="223"/>
      <c r="N866" s="55"/>
      <c r="O866" s="143"/>
      <c r="P866" s="224"/>
      <c r="Q866" s="139"/>
      <c r="R866" s="144"/>
      <c r="S866" s="145"/>
    </row>
    <row r="867" spans="6:19" s="222" customFormat="1" ht="24.95" customHeight="1" x14ac:dyDescent="0.25">
      <c r="F867" s="55"/>
      <c r="M867" s="223"/>
      <c r="N867" s="55"/>
      <c r="O867" s="143"/>
      <c r="P867" s="224"/>
      <c r="Q867" s="139"/>
      <c r="R867" s="144"/>
      <c r="S867" s="145"/>
    </row>
    <row r="868" spans="6:19" s="222" customFormat="1" ht="24.95" customHeight="1" x14ac:dyDescent="0.25">
      <c r="F868" s="55"/>
      <c r="M868" s="223"/>
      <c r="N868" s="55"/>
      <c r="O868" s="143"/>
      <c r="P868" s="224"/>
      <c r="Q868" s="139"/>
      <c r="R868" s="144"/>
      <c r="S868" s="145"/>
    </row>
    <row r="869" spans="6:19" s="222" customFormat="1" ht="24.95" customHeight="1" x14ac:dyDescent="0.25">
      <c r="F869" s="55"/>
      <c r="M869" s="223"/>
      <c r="N869" s="55"/>
      <c r="O869" s="143"/>
      <c r="P869" s="224"/>
      <c r="Q869" s="139"/>
      <c r="R869" s="144"/>
      <c r="S869" s="145"/>
    </row>
    <row r="870" spans="6:19" s="222" customFormat="1" ht="24.95" customHeight="1" x14ac:dyDescent="0.25">
      <c r="F870" s="55"/>
      <c r="M870" s="223"/>
      <c r="N870" s="55"/>
      <c r="O870" s="143"/>
      <c r="P870" s="224"/>
      <c r="Q870" s="139"/>
      <c r="R870" s="144"/>
      <c r="S870" s="145"/>
    </row>
    <row r="871" spans="6:19" s="222" customFormat="1" ht="24.95" customHeight="1" x14ac:dyDescent="0.25">
      <c r="F871" s="55"/>
      <c r="M871" s="223"/>
      <c r="N871" s="55"/>
      <c r="O871" s="143"/>
      <c r="P871" s="224"/>
      <c r="Q871" s="139"/>
      <c r="R871" s="144"/>
      <c r="S871" s="145"/>
    </row>
    <row r="872" spans="6:19" s="222" customFormat="1" ht="24.95" customHeight="1" x14ac:dyDescent="0.25">
      <c r="F872" s="55"/>
      <c r="M872" s="223"/>
      <c r="N872" s="55"/>
      <c r="O872" s="143"/>
      <c r="P872" s="224"/>
      <c r="Q872" s="139"/>
      <c r="R872" s="144"/>
      <c r="S872" s="145"/>
    </row>
    <row r="873" spans="6:19" s="222" customFormat="1" ht="24.95" customHeight="1" x14ac:dyDescent="0.25">
      <c r="F873" s="55"/>
      <c r="M873" s="223"/>
      <c r="N873" s="55"/>
      <c r="O873" s="143"/>
      <c r="P873" s="224"/>
      <c r="Q873" s="139"/>
      <c r="R873" s="144"/>
      <c r="S873" s="145"/>
    </row>
    <row r="874" spans="6:19" s="222" customFormat="1" ht="24.95" customHeight="1" x14ac:dyDescent="0.25">
      <c r="F874" s="55"/>
      <c r="M874" s="223"/>
      <c r="N874" s="55"/>
      <c r="O874" s="143"/>
      <c r="P874" s="224"/>
      <c r="Q874" s="139"/>
      <c r="R874" s="144"/>
      <c r="S874" s="145"/>
    </row>
    <row r="875" spans="6:19" s="222" customFormat="1" ht="24.95" customHeight="1" x14ac:dyDescent="0.25">
      <c r="F875" s="55"/>
      <c r="M875" s="223"/>
      <c r="N875" s="55"/>
      <c r="O875" s="143"/>
      <c r="P875" s="224"/>
      <c r="Q875" s="139"/>
      <c r="R875" s="144"/>
      <c r="S875" s="145"/>
    </row>
    <row r="876" spans="6:19" s="222" customFormat="1" ht="24.95" customHeight="1" x14ac:dyDescent="0.25">
      <c r="F876" s="55"/>
      <c r="M876" s="223"/>
      <c r="N876" s="55"/>
      <c r="O876" s="143"/>
      <c r="P876" s="224"/>
      <c r="Q876" s="139"/>
      <c r="R876" s="144"/>
      <c r="S876" s="145"/>
    </row>
    <row r="877" spans="6:19" s="222" customFormat="1" ht="24.95" customHeight="1" x14ac:dyDescent="0.25">
      <c r="F877" s="55"/>
      <c r="M877" s="223"/>
      <c r="N877" s="55"/>
      <c r="O877" s="143"/>
      <c r="P877" s="224"/>
      <c r="Q877" s="139"/>
      <c r="R877" s="144"/>
      <c r="S877" s="145"/>
    </row>
    <row r="878" spans="6:19" s="222" customFormat="1" ht="24.95" customHeight="1" x14ac:dyDescent="0.25">
      <c r="F878" s="55"/>
      <c r="M878" s="223"/>
      <c r="N878" s="55"/>
      <c r="O878" s="143"/>
      <c r="P878" s="224"/>
      <c r="Q878" s="139"/>
      <c r="R878" s="144"/>
      <c r="S878" s="145"/>
    </row>
    <row r="879" spans="6:19" s="222" customFormat="1" ht="24.95" customHeight="1" x14ac:dyDescent="0.25">
      <c r="F879" s="55"/>
      <c r="M879" s="223"/>
      <c r="N879" s="55"/>
      <c r="O879" s="143"/>
      <c r="P879" s="224"/>
      <c r="Q879" s="139"/>
      <c r="R879" s="144"/>
      <c r="S879" s="145"/>
    </row>
    <row r="880" spans="6:19" s="222" customFormat="1" ht="24.95" customHeight="1" x14ac:dyDescent="0.25">
      <c r="F880" s="55"/>
      <c r="M880" s="223"/>
      <c r="N880" s="55"/>
      <c r="O880" s="143"/>
      <c r="P880" s="224"/>
      <c r="Q880" s="139"/>
      <c r="R880" s="144"/>
      <c r="S880" s="145"/>
    </row>
    <row r="881" spans="6:19" s="222" customFormat="1" ht="24.95" customHeight="1" x14ac:dyDescent="0.25">
      <c r="F881" s="55"/>
      <c r="M881" s="223"/>
      <c r="N881" s="55"/>
      <c r="O881" s="143"/>
      <c r="P881" s="224"/>
      <c r="Q881" s="139"/>
      <c r="R881" s="144"/>
      <c r="S881" s="145"/>
    </row>
    <row r="882" spans="6:19" s="222" customFormat="1" ht="24.95" customHeight="1" x14ac:dyDescent="0.25">
      <c r="F882" s="55"/>
      <c r="M882" s="223"/>
      <c r="N882" s="55"/>
      <c r="O882" s="143"/>
      <c r="P882" s="224"/>
      <c r="Q882" s="139"/>
      <c r="R882" s="144"/>
      <c r="S882" s="145"/>
    </row>
    <row r="883" spans="6:19" s="222" customFormat="1" ht="24.95" customHeight="1" x14ac:dyDescent="0.25">
      <c r="F883" s="55"/>
      <c r="M883" s="223"/>
      <c r="N883" s="55"/>
      <c r="O883" s="143"/>
      <c r="P883" s="224"/>
      <c r="Q883" s="139"/>
      <c r="R883" s="144"/>
      <c r="S883" s="145"/>
    </row>
    <row r="884" spans="6:19" s="222" customFormat="1" ht="24.95" customHeight="1" x14ac:dyDescent="0.25">
      <c r="F884" s="55"/>
      <c r="M884" s="223"/>
      <c r="N884" s="55"/>
      <c r="O884" s="143"/>
      <c r="P884" s="224"/>
      <c r="Q884" s="139"/>
      <c r="R884" s="144"/>
      <c r="S884" s="145"/>
    </row>
    <row r="885" spans="6:19" s="222" customFormat="1" ht="24.95" customHeight="1" x14ac:dyDescent="0.25">
      <c r="F885" s="55"/>
      <c r="M885" s="223"/>
      <c r="N885" s="55"/>
      <c r="O885" s="143"/>
      <c r="P885" s="224"/>
      <c r="Q885" s="139"/>
      <c r="R885" s="144"/>
      <c r="S885" s="145"/>
    </row>
    <row r="886" spans="6:19" s="222" customFormat="1" ht="24.95" customHeight="1" x14ac:dyDescent="0.25">
      <c r="F886" s="55"/>
      <c r="M886" s="223"/>
      <c r="N886" s="55"/>
      <c r="O886" s="143"/>
      <c r="P886" s="224"/>
      <c r="Q886" s="139"/>
      <c r="R886" s="144"/>
      <c r="S886" s="145"/>
    </row>
    <row r="887" spans="6:19" s="222" customFormat="1" ht="24.95" customHeight="1" x14ac:dyDescent="0.25">
      <c r="F887" s="55"/>
      <c r="M887" s="223"/>
      <c r="N887" s="55"/>
      <c r="O887" s="143"/>
      <c r="P887" s="224"/>
      <c r="Q887" s="139"/>
      <c r="R887" s="144"/>
      <c r="S887" s="145"/>
    </row>
    <row r="888" spans="6:19" s="222" customFormat="1" ht="24.95" customHeight="1" x14ac:dyDescent="0.25">
      <c r="F888" s="55"/>
      <c r="M888" s="223"/>
      <c r="N888" s="55"/>
      <c r="O888" s="143"/>
      <c r="P888" s="224"/>
      <c r="Q888" s="139"/>
      <c r="R888" s="144"/>
      <c r="S888" s="145"/>
    </row>
    <row r="889" spans="6:19" s="222" customFormat="1" ht="24.95" customHeight="1" x14ac:dyDescent="0.25">
      <c r="F889" s="55"/>
      <c r="M889" s="223"/>
      <c r="N889" s="55"/>
      <c r="O889" s="143"/>
      <c r="P889" s="224"/>
      <c r="Q889" s="139"/>
      <c r="R889" s="144"/>
      <c r="S889" s="145"/>
    </row>
    <row r="890" spans="6:19" s="222" customFormat="1" ht="24.95" customHeight="1" x14ac:dyDescent="0.25">
      <c r="F890" s="55"/>
      <c r="M890" s="223"/>
      <c r="N890" s="55"/>
      <c r="O890" s="143"/>
      <c r="P890" s="224"/>
      <c r="Q890" s="139"/>
      <c r="R890" s="144"/>
      <c r="S890" s="145"/>
    </row>
    <row r="891" spans="6:19" s="222" customFormat="1" ht="24.95" customHeight="1" x14ac:dyDescent="0.25">
      <c r="F891" s="55"/>
      <c r="M891" s="223"/>
      <c r="N891" s="55"/>
      <c r="O891" s="143"/>
      <c r="P891" s="224"/>
      <c r="Q891" s="139"/>
      <c r="R891" s="144"/>
      <c r="S891" s="145"/>
    </row>
    <row r="892" spans="6:19" s="222" customFormat="1" ht="24.95" customHeight="1" x14ac:dyDescent="0.25">
      <c r="F892" s="55"/>
      <c r="M892" s="223"/>
      <c r="N892" s="55"/>
      <c r="O892" s="143"/>
      <c r="P892" s="224"/>
      <c r="Q892" s="139"/>
      <c r="R892" s="144"/>
      <c r="S892" s="145"/>
    </row>
    <row r="893" spans="6:19" s="222" customFormat="1" ht="24.95" customHeight="1" x14ac:dyDescent="0.25">
      <c r="F893" s="55"/>
      <c r="M893" s="223"/>
      <c r="N893" s="55"/>
      <c r="O893" s="143"/>
      <c r="P893" s="224"/>
      <c r="Q893" s="139"/>
      <c r="R893" s="144"/>
      <c r="S893" s="145"/>
    </row>
    <row r="894" spans="6:19" s="222" customFormat="1" ht="24.95" customHeight="1" x14ac:dyDescent="0.25">
      <c r="F894" s="55"/>
      <c r="M894" s="223"/>
      <c r="N894" s="55"/>
      <c r="O894" s="143"/>
      <c r="P894" s="224"/>
      <c r="Q894" s="139"/>
      <c r="R894" s="144"/>
      <c r="S894" s="145"/>
    </row>
    <row r="895" spans="6:19" s="222" customFormat="1" ht="24.95" customHeight="1" x14ac:dyDescent="0.25">
      <c r="F895" s="55"/>
      <c r="M895" s="223"/>
      <c r="N895" s="55"/>
      <c r="O895" s="143"/>
      <c r="P895" s="224"/>
      <c r="Q895" s="139"/>
      <c r="R895" s="144"/>
      <c r="S895" s="145"/>
    </row>
    <row r="896" spans="6:19" s="222" customFormat="1" ht="24.95" customHeight="1" x14ac:dyDescent="0.25">
      <c r="F896" s="55"/>
      <c r="M896" s="223"/>
      <c r="N896" s="55"/>
      <c r="O896" s="143"/>
      <c r="P896" s="224"/>
      <c r="Q896" s="139"/>
      <c r="R896" s="144"/>
      <c r="S896" s="145"/>
    </row>
    <row r="897" spans="6:19" s="222" customFormat="1" ht="24.95" customHeight="1" x14ac:dyDescent="0.25">
      <c r="F897" s="55"/>
      <c r="M897" s="223"/>
      <c r="N897" s="55"/>
      <c r="O897" s="143"/>
      <c r="P897" s="224"/>
      <c r="Q897" s="139"/>
      <c r="R897" s="144"/>
      <c r="S897" s="145"/>
    </row>
    <row r="898" spans="6:19" s="222" customFormat="1" ht="24.95" customHeight="1" x14ac:dyDescent="0.25">
      <c r="F898" s="55"/>
      <c r="M898" s="223"/>
      <c r="N898" s="55"/>
      <c r="O898" s="143"/>
      <c r="P898" s="224"/>
      <c r="Q898" s="139"/>
      <c r="R898" s="144"/>
      <c r="S898" s="145"/>
    </row>
    <row r="899" spans="6:19" s="222" customFormat="1" ht="24.95" customHeight="1" x14ac:dyDescent="0.25">
      <c r="F899" s="55"/>
      <c r="M899" s="223"/>
      <c r="N899" s="55"/>
      <c r="O899" s="143"/>
      <c r="P899" s="224"/>
      <c r="Q899" s="139"/>
      <c r="R899" s="144"/>
      <c r="S899" s="145"/>
    </row>
    <row r="900" spans="6:19" s="222" customFormat="1" ht="24.95" customHeight="1" x14ac:dyDescent="0.25">
      <c r="F900" s="55"/>
      <c r="M900" s="223"/>
      <c r="N900" s="55"/>
      <c r="O900" s="143"/>
      <c r="P900" s="224"/>
      <c r="Q900" s="139"/>
      <c r="R900" s="144"/>
      <c r="S900" s="145"/>
    </row>
    <row r="901" spans="6:19" s="222" customFormat="1" ht="24.95" customHeight="1" x14ac:dyDescent="0.25">
      <c r="F901" s="55"/>
      <c r="M901" s="223"/>
      <c r="N901" s="55"/>
      <c r="O901" s="143"/>
      <c r="P901" s="224"/>
      <c r="Q901" s="139"/>
      <c r="R901" s="144"/>
      <c r="S901" s="145"/>
    </row>
    <row r="902" spans="6:19" s="222" customFormat="1" ht="24.95" customHeight="1" x14ac:dyDescent="0.25">
      <c r="F902" s="55"/>
      <c r="M902" s="223"/>
      <c r="N902" s="55"/>
      <c r="O902" s="143"/>
      <c r="P902" s="224"/>
      <c r="Q902" s="139"/>
      <c r="R902" s="144"/>
      <c r="S902" s="145"/>
    </row>
    <row r="903" spans="6:19" s="222" customFormat="1" ht="24.95" customHeight="1" x14ac:dyDescent="0.25">
      <c r="F903" s="55"/>
      <c r="M903" s="223"/>
      <c r="N903" s="55"/>
      <c r="O903" s="143"/>
      <c r="P903" s="224"/>
      <c r="Q903" s="139"/>
      <c r="R903" s="144"/>
      <c r="S903" s="145"/>
    </row>
    <row r="904" spans="6:19" s="222" customFormat="1" ht="24.95" customHeight="1" x14ac:dyDescent="0.25">
      <c r="F904" s="55"/>
      <c r="M904" s="223"/>
      <c r="N904" s="55"/>
      <c r="O904" s="143"/>
      <c r="P904" s="224"/>
      <c r="Q904" s="139"/>
      <c r="R904" s="144"/>
      <c r="S904" s="145"/>
    </row>
    <row r="905" spans="6:19" s="222" customFormat="1" ht="24.95" customHeight="1" x14ac:dyDescent="0.25">
      <c r="F905" s="55"/>
      <c r="M905" s="223"/>
      <c r="N905" s="55"/>
      <c r="O905" s="143"/>
      <c r="P905" s="224"/>
      <c r="Q905" s="139"/>
      <c r="R905" s="144"/>
      <c r="S905" s="145"/>
    </row>
    <row r="906" spans="6:19" s="222" customFormat="1" ht="24.95" customHeight="1" x14ac:dyDescent="0.25">
      <c r="F906" s="55"/>
      <c r="M906" s="223"/>
      <c r="N906" s="55"/>
      <c r="O906" s="143"/>
      <c r="P906" s="224"/>
      <c r="Q906" s="139"/>
      <c r="R906" s="144"/>
      <c r="S906" s="145"/>
    </row>
    <row r="907" spans="6:19" s="222" customFormat="1" ht="24.95" customHeight="1" x14ac:dyDescent="0.25">
      <c r="F907" s="55"/>
      <c r="M907" s="223"/>
      <c r="N907" s="55"/>
      <c r="O907" s="143"/>
      <c r="P907" s="224"/>
      <c r="Q907" s="139"/>
      <c r="R907" s="144"/>
      <c r="S907" s="145"/>
    </row>
    <row r="908" spans="6:19" s="222" customFormat="1" ht="24.95" customHeight="1" x14ac:dyDescent="0.25">
      <c r="F908" s="55"/>
      <c r="M908" s="223"/>
      <c r="N908" s="55"/>
      <c r="O908" s="143"/>
      <c r="P908" s="224"/>
      <c r="Q908" s="139"/>
      <c r="R908" s="144"/>
      <c r="S908" s="145"/>
    </row>
    <row r="909" spans="6:19" s="222" customFormat="1" ht="24.95" customHeight="1" x14ac:dyDescent="0.25">
      <c r="F909" s="55"/>
      <c r="M909" s="223"/>
      <c r="N909" s="55"/>
      <c r="O909" s="143"/>
      <c r="P909" s="224"/>
      <c r="Q909" s="139"/>
      <c r="R909" s="144"/>
      <c r="S909" s="145"/>
    </row>
    <row r="910" spans="6:19" s="222" customFormat="1" ht="24.95" customHeight="1" x14ac:dyDescent="0.25">
      <c r="F910" s="55"/>
      <c r="M910" s="223"/>
      <c r="N910" s="55"/>
      <c r="O910" s="143"/>
      <c r="P910" s="224"/>
      <c r="Q910" s="139"/>
      <c r="R910" s="144"/>
      <c r="S910" s="145"/>
    </row>
    <row r="911" spans="6:19" s="222" customFormat="1" ht="24.95" customHeight="1" x14ac:dyDescent="0.25">
      <c r="F911" s="55"/>
      <c r="M911" s="223"/>
      <c r="N911" s="55"/>
      <c r="O911" s="143"/>
      <c r="P911" s="224"/>
      <c r="Q911" s="139"/>
      <c r="R911" s="144"/>
      <c r="S911" s="145"/>
    </row>
    <row r="912" spans="6:19" s="222" customFormat="1" ht="24.95" customHeight="1" x14ac:dyDescent="0.25">
      <c r="F912" s="55"/>
      <c r="M912" s="223"/>
      <c r="N912" s="55"/>
      <c r="O912" s="143"/>
      <c r="P912" s="224"/>
      <c r="Q912" s="139"/>
      <c r="R912" s="144"/>
      <c r="S912" s="145"/>
    </row>
    <row r="913" spans="6:19" s="222" customFormat="1" ht="24.95" customHeight="1" x14ac:dyDescent="0.25">
      <c r="F913" s="55"/>
      <c r="M913" s="223"/>
      <c r="N913" s="55"/>
      <c r="O913" s="143"/>
      <c r="P913" s="224"/>
      <c r="Q913" s="139"/>
      <c r="R913" s="144"/>
      <c r="S913" s="145"/>
    </row>
    <row r="914" spans="6:19" s="222" customFormat="1" ht="24.95" customHeight="1" x14ac:dyDescent="0.25">
      <c r="F914" s="55"/>
      <c r="M914" s="223"/>
      <c r="N914" s="55"/>
      <c r="O914" s="143"/>
      <c r="P914" s="224"/>
      <c r="Q914" s="139"/>
      <c r="R914" s="144"/>
      <c r="S914" s="145"/>
    </row>
    <row r="915" spans="6:19" s="222" customFormat="1" ht="24.95" customHeight="1" x14ac:dyDescent="0.25">
      <c r="F915" s="55"/>
      <c r="M915" s="223"/>
      <c r="N915" s="55"/>
      <c r="O915" s="143"/>
      <c r="P915" s="224"/>
      <c r="Q915" s="139"/>
      <c r="R915" s="144"/>
      <c r="S915" s="145"/>
    </row>
    <row r="916" spans="6:19" s="222" customFormat="1" ht="24.95" customHeight="1" x14ac:dyDescent="0.25">
      <c r="F916" s="55"/>
      <c r="M916" s="223"/>
      <c r="N916" s="55"/>
      <c r="O916" s="143"/>
      <c r="P916" s="224"/>
      <c r="Q916" s="139"/>
      <c r="R916" s="144"/>
      <c r="S916" s="145"/>
    </row>
    <row r="917" spans="6:19" s="222" customFormat="1" ht="24.95" customHeight="1" x14ac:dyDescent="0.25">
      <c r="F917" s="55"/>
      <c r="M917" s="223"/>
      <c r="N917" s="55"/>
      <c r="O917" s="143"/>
      <c r="P917" s="224"/>
      <c r="Q917" s="139"/>
      <c r="R917" s="144"/>
      <c r="S917" s="145"/>
    </row>
    <row r="918" spans="6:19" s="222" customFormat="1" ht="24.95" customHeight="1" x14ac:dyDescent="0.25">
      <c r="F918" s="55"/>
      <c r="M918" s="223"/>
      <c r="N918" s="55"/>
      <c r="O918" s="143"/>
      <c r="P918" s="224"/>
      <c r="Q918" s="139"/>
      <c r="R918" s="144"/>
      <c r="S918" s="145"/>
    </row>
    <row r="919" spans="6:19" s="222" customFormat="1" ht="24.95" customHeight="1" x14ac:dyDescent="0.25">
      <c r="F919" s="55"/>
      <c r="M919" s="223"/>
      <c r="N919" s="55"/>
      <c r="O919" s="143"/>
      <c r="P919" s="224"/>
      <c r="Q919" s="139"/>
      <c r="R919" s="144"/>
      <c r="S919" s="145"/>
    </row>
    <row r="920" spans="6:19" s="222" customFormat="1" ht="24.95" customHeight="1" x14ac:dyDescent="0.25">
      <c r="F920" s="55"/>
      <c r="M920" s="223"/>
      <c r="N920" s="55"/>
      <c r="O920" s="143"/>
      <c r="P920" s="224"/>
      <c r="Q920" s="139"/>
      <c r="R920" s="144"/>
      <c r="S920" s="145"/>
    </row>
    <row r="921" spans="6:19" s="222" customFormat="1" ht="24.95" customHeight="1" x14ac:dyDescent="0.25">
      <c r="F921" s="55"/>
      <c r="M921" s="223"/>
      <c r="N921" s="55"/>
      <c r="O921" s="143"/>
      <c r="P921" s="224"/>
      <c r="Q921" s="139"/>
      <c r="R921" s="144"/>
      <c r="S921" s="145"/>
    </row>
    <row r="922" spans="6:19" s="222" customFormat="1" ht="24.95" customHeight="1" x14ac:dyDescent="0.25">
      <c r="F922" s="55"/>
      <c r="M922" s="223"/>
      <c r="N922" s="55"/>
      <c r="O922" s="143"/>
      <c r="P922" s="224"/>
      <c r="Q922" s="139"/>
      <c r="R922" s="144"/>
      <c r="S922" s="145"/>
    </row>
    <row r="923" spans="6:19" s="222" customFormat="1" ht="24.95" customHeight="1" x14ac:dyDescent="0.25">
      <c r="F923" s="55"/>
      <c r="M923" s="223"/>
      <c r="N923" s="55"/>
      <c r="O923" s="143"/>
      <c r="P923" s="224"/>
      <c r="Q923" s="139"/>
      <c r="R923" s="144"/>
      <c r="S923" s="145"/>
    </row>
    <row r="924" spans="6:19" s="222" customFormat="1" ht="24.95" customHeight="1" x14ac:dyDescent="0.25">
      <c r="F924" s="55"/>
      <c r="M924" s="223"/>
      <c r="N924" s="55"/>
      <c r="O924" s="143"/>
      <c r="P924" s="224"/>
      <c r="Q924" s="139"/>
      <c r="R924" s="144"/>
      <c r="S924" s="145"/>
    </row>
    <row r="925" spans="6:19" s="222" customFormat="1" ht="24.95" customHeight="1" x14ac:dyDescent="0.25">
      <c r="F925" s="55"/>
      <c r="M925" s="223"/>
      <c r="N925" s="55"/>
      <c r="O925" s="143"/>
      <c r="P925" s="224"/>
      <c r="Q925" s="139"/>
      <c r="R925" s="144"/>
      <c r="S925" s="145"/>
    </row>
    <row r="926" spans="6:19" s="222" customFormat="1" ht="24.95" customHeight="1" x14ac:dyDescent="0.25">
      <c r="F926" s="55"/>
      <c r="M926" s="223"/>
      <c r="N926" s="55"/>
      <c r="O926" s="143"/>
      <c r="P926" s="224"/>
      <c r="Q926" s="139"/>
      <c r="R926" s="144"/>
      <c r="S926" s="145"/>
    </row>
    <row r="927" spans="6:19" s="222" customFormat="1" ht="24.95" customHeight="1" x14ac:dyDescent="0.25">
      <c r="F927" s="55"/>
      <c r="M927" s="223"/>
      <c r="N927" s="55"/>
      <c r="O927" s="143"/>
      <c r="P927" s="224"/>
      <c r="Q927" s="139"/>
      <c r="R927" s="144"/>
      <c r="S927" s="145"/>
    </row>
    <row r="928" spans="6:19" s="222" customFormat="1" ht="24.95" customHeight="1" x14ac:dyDescent="0.25">
      <c r="F928" s="55"/>
      <c r="M928" s="223"/>
      <c r="N928" s="55"/>
      <c r="O928" s="143"/>
      <c r="P928" s="224"/>
      <c r="Q928" s="139"/>
      <c r="R928" s="144"/>
      <c r="S928" s="145"/>
    </row>
    <row r="929" spans="6:19" s="222" customFormat="1" ht="24.95" customHeight="1" x14ac:dyDescent="0.25">
      <c r="F929" s="55"/>
      <c r="M929" s="223"/>
      <c r="N929" s="55"/>
      <c r="O929" s="143"/>
      <c r="P929" s="224"/>
      <c r="Q929" s="139"/>
      <c r="R929" s="144"/>
      <c r="S929" s="145"/>
    </row>
    <row r="930" spans="6:19" s="222" customFormat="1" ht="24.95" customHeight="1" x14ac:dyDescent="0.25">
      <c r="F930" s="55"/>
      <c r="M930" s="223"/>
      <c r="N930" s="55"/>
      <c r="O930" s="143"/>
      <c r="P930" s="224"/>
      <c r="Q930" s="139"/>
      <c r="R930" s="144"/>
      <c r="S930" s="145"/>
    </row>
    <row r="931" spans="6:19" s="222" customFormat="1" ht="24.95" customHeight="1" x14ac:dyDescent="0.25">
      <c r="F931" s="55"/>
      <c r="M931" s="223"/>
      <c r="N931" s="55"/>
      <c r="O931" s="143"/>
      <c r="P931" s="224"/>
      <c r="Q931" s="139"/>
      <c r="R931" s="144"/>
      <c r="S931" s="145"/>
    </row>
    <row r="932" spans="6:19" s="222" customFormat="1" ht="24.95" customHeight="1" x14ac:dyDescent="0.25">
      <c r="F932" s="55"/>
      <c r="M932" s="223"/>
      <c r="N932" s="55"/>
      <c r="O932" s="143"/>
      <c r="P932" s="224"/>
      <c r="Q932" s="139"/>
      <c r="R932" s="144"/>
      <c r="S932" s="145"/>
    </row>
    <row r="933" spans="6:19" s="222" customFormat="1" ht="24.95" customHeight="1" x14ac:dyDescent="0.25">
      <c r="F933" s="55"/>
      <c r="M933" s="223"/>
      <c r="N933" s="55"/>
      <c r="O933" s="143"/>
      <c r="P933" s="224"/>
      <c r="Q933" s="139"/>
      <c r="R933" s="144"/>
      <c r="S933" s="145"/>
    </row>
    <row r="934" spans="6:19" s="222" customFormat="1" ht="24.95" customHeight="1" x14ac:dyDescent="0.25">
      <c r="F934" s="55"/>
      <c r="M934" s="223"/>
      <c r="N934" s="55"/>
      <c r="O934" s="143"/>
      <c r="P934" s="224"/>
      <c r="Q934" s="139"/>
      <c r="R934" s="144"/>
      <c r="S934" s="145"/>
    </row>
    <row r="935" spans="6:19" s="222" customFormat="1" ht="24.95" customHeight="1" x14ac:dyDescent="0.25">
      <c r="F935" s="55"/>
      <c r="M935" s="223"/>
      <c r="N935" s="55"/>
      <c r="O935" s="143"/>
      <c r="P935" s="224"/>
      <c r="Q935" s="139"/>
      <c r="R935" s="144"/>
      <c r="S935" s="145"/>
    </row>
    <row r="936" spans="6:19" s="222" customFormat="1" ht="24.95" customHeight="1" x14ac:dyDescent="0.25">
      <c r="F936" s="55"/>
      <c r="M936" s="223"/>
      <c r="N936" s="55"/>
      <c r="O936" s="143"/>
      <c r="P936" s="224"/>
      <c r="Q936" s="139"/>
      <c r="R936" s="144"/>
      <c r="S936" s="145"/>
    </row>
    <row r="937" spans="6:19" s="222" customFormat="1" ht="24.95" customHeight="1" x14ac:dyDescent="0.25">
      <c r="F937" s="55"/>
      <c r="M937" s="223"/>
      <c r="N937" s="55"/>
      <c r="O937" s="143"/>
      <c r="P937" s="224"/>
      <c r="Q937" s="139"/>
      <c r="R937" s="144"/>
      <c r="S937" s="145"/>
    </row>
    <row r="938" spans="6:19" s="222" customFormat="1" ht="24.95" customHeight="1" x14ac:dyDescent="0.25">
      <c r="F938" s="55"/>
      <c r="M938" s="223"/>
      <c r="N938" s="55"/>
      <c r="O938" s="143"/>
      <c r="P938" s="224"/>
      <c r="Q938" s="139"/>
      <c r="R938" s="144"/>
      <c r="S938" s="145"/>
    </row>
    <row r="939" spans="6:19" s="222" customFormat="1" ht="24.95" customHeight="1" x14ac:dyDescent="0.25">
      <c r="F939" s="55"/>
      <c r="M939" s="223"/>
      <c r="N939" s="55"/>
      <c r="O939" s="143"/>
      <c r="P939" s="224"/>
      <c r="Q939" s="139"/>
      <c r="R939" s="144"/>
      <c r="S939" s="145"/>
    </row>
    <row r="940" spans="6:19" s="222" customFormat="1" ht="24.95" customHeight="1" x14ac:dyDescent="0.25">
      <c r="F940" s="55"/>
      <c r="M940" s="223"/>
      <c r="N940" s="55"/>
      <c r="O940" s="143"/>
      <c r="P940" s="224"/>
      <c r="Q940" s="139"/>
      <c r="R940" s="144"/>
      <c r="S940" s="145"/>
    </row>
    <row r="941" spans="6:19" s="222" customFormat="1" ht="24.95" customHeight="1" x14ac:dyDescent="0.25">
      <c r="F941" s="55"/>
      <c r="M941" s="223"/>
      <c r="N941" s="55"/>
      <c r="O941" s="143"/>
      <c r="P941" s="224"/>
      <c r="Q941" s="139"/>
      <c r="R941" s="144"/>
      <c r="S941" s="145"/>
    </row>
    <row r="942" spans="6:19" s="222" customFormat="1" ht="24.95" customHeight="1" x14ac:dyDescent="0.25">
      <c r="F942" s="55"/>
      <c r="M942" s="223"/>
      <c r="N942" s="55"/>
      <c r="O942" s="143"/>
      <c r="P942" s="224"/>
      <c r="Q942" s="139"/>
      <c r="R942" s="144"/>
      <c r="S942" s="145"/>
    </row>
    <row r="943" spans="6:19" s="222" customFormat="1" ht="24.95" customHeight="1" x14ac:dyDescent="0.25">
      <c r="F943" s="55"/>
      <c r="M943" s="223"/>
      <c r="N943" s="55"/>
      <c r="O943" s="143"/>
      <c r="P943" s="224"/>
      <c r="Q943" s="139"/>
      <c r="R943" s="144"/>
      <c r="S943" s="145"/>
    </row>
    <row r="944" spans="6:19" s="222" customFormat="1" ht="24.95" customHeight="1" x14ac:dyDescent="0.25">
      <c r="F944" s="55"/>
      <c r="M944" s="223"/>
      <c r="N944" s="55"/>
      <c r="O944" s="143"/>
      <c r="P944" s="224"/>
      <c r="Q944" s="139"/>
      <c r="R944" s="144"/>
      <c r="S944" s="145"/>
    </row>
    <row r="945" spans="6:19" s="222" customFormat="1" ht="24.95" customHeight="1" x14ac:dyDescent="0.25">
      <c r="F945" s="55"/>
      <c r="M945" s="223"/>
      <c r="N945" s="55"/>
      <c r="O945" s="143"/>
      <c r="P945" s="224"/>
      <c r="Q945" s="139"/>
      <c r="R945" s="144"/>
      <c r="S945" s="145"/>
    </row>
    <row r="946" spans="6:19" s="222" customFormat="1" ht="24.95" customHeight="1" x14ac:dyDescent="0.25">
      <c r="F946" s="55"/>
      <c r="M946" s="223"/>
      <c r="N946" s="55"/>
      <c r="O946" s="143"/>
      <c r="P946" s="224"/>
      <c r="Q946" s="139"/>
      <c r="R946" s="144"/>
      <c r="S946" s="145"/>
    </row>
    <row r="947" spans="6:19" s="222" customFormat="1" ht="24.95" customHeight="1" x14ac:dyDescent="0.25">
      <c r="F947" s="55"/>
      <c r="M947" s="223"/>
      <c r="N947" s="55"/>
      <c r="O947" s="143"/>
      <c r="P947" s="224"/>
      <c r="Q947" s="139"/>
      <c r="R947" s="144"/>
      <c r="S947" s="145"/>
    </row>
    <row r="948" spans="6:19" s="222" customFormat="1" ht="24.95" customHeight="1" x14ac:dyDescent="0.25">
      <c r="F948" s="55"/>
      <c r="M948" s="223"/>
      <c r="N948" s="55"/>
      <c r="O948" s="143"/>
      <c r="P948" s="224"/>
      <c r="Q948" s="139"/>
      <c r="R948" s="144"/>
      <c r="S948" s="145"/>
    </row>
    <row r="949" spans="6:19" s="222" customFormat="1" ht="24.95" customHeight="1" x14ac:dyDescent="0.25">
      <c r="F949" s="55"/>
      <c r="M949" s="223"/>
      <c r="N949" s="55"/>
      <c r="O949" s="143"/>
      <c r="P949" s="224"/>
      <c r="Q949" s="139"/>
      <c r="R949" s="144"/>
      <c r="S949" s="145"/>
    </row>
    <row r="950" spans="6:19" s="222" customFormat="1" ht="24.95" customHeight="1" x14ac:dyDescent="0.25">
      <c r="F950" s="55"/>
      <c r="M950" s="223"/>
      <c r="N950" s="55"/>
      <c r="O950" s="143"/>
      <c r="P950" s="224"/>
      <c r="Q950" s="139"/>
      <c r="R950" s="144"/>
      <c r="S950" s="145"/>
    </row>
    <row r="951" spans="6:19" s="222" customFormat="1" ht="24.95" customHeight="1" x14ac:dyDescent="0.25">
      <c r="F951" s="55"/>
      <c r="M951" s="223"/>
      <c r="N951" s="55"/>
      <c r="O951" s="143"/>
      <c r="P951" s="224"/>
      <c r="Q951" s="139"/>
      <c r="R951" s="144"/>
      <c r="S951" s="145"/>
    </row>
    <row r="952" spans="6:19" s="222" customFormat="1" ht="24.95" customHeight="1" x14ac:dyDescent="0.25">
      <c r="F952" s="55"/>
      <c r="M952" s="223"/>
      <c r="N952" s="55"/>
      <c r="O952" s="143"/>
      <c r="P952" s="224"/>
      <c r="Q952" s="139"/>
      <c r="R952" s="144"/>
      <c r="S952" s="145"/>
    </row>
    <row r="953" spans="6:19" s="222" customFormat="1" ht="24.95" customHeight="1" x14ac:dyDescent="0.25">
      <c r="F953" s="55"/>
      <c r="M953" s="223"/>
      <c r="N953" s="55"/>
      <c r="O953" s="143"/>
      <c r="P953" s="224"/>
      <c r="Q953" s="139"/>
      <c r="R953" s="144"/>
      <c r="S953" s="145"/>
    </row>
    <row r="954" spans="6:19" s="222" customFormat="1" ht="24.95" customHeight="1" x14ac:dyDescent="0.25">
      <c r="F954" s="55"/>
      <c r="M954" s="223"/>
      <c r="N954" s="55"/>
      <c r="O954" s="143"/>
      <c r="P954" s="224"/>
      <c r="Q954" s="139"/>
      <c r="R954" s="144"/>
      <c r="S954" s="145"/>
    </row>
    <row r="955" spans="6:19" s="222" customFormat="1" ht="24.95" customHeight="1" x14ac:dyDescent="0.25">
      <c r="F955" s="55"/>
      <c r="M955" s="223"/>
      <c r="N955" s="55"/>
      <c r="O955" s="143"/>
      <c r="P955" s="224"/>
      <c r="Q955" s="139"/>
      <c r="R955" s="144"/>
      <c r="S955" s="145"/>
    </row>
    <row r="956" spans="6:19" s="222" customFormat="1" ht="24.95" customHeight="1" x14ac:dyDescent="0.25">
      <c r="F956" s="55"/>
      <c r="M956" s="223"/>
      <c r="N956" s="55"/>
      <c r="O956" s="143"/>
      <c r="P956" s="224"/>
      <c r="Q956" s="139"/>
      <c r="R956" s="144"/>
      <c r="S956" s="145"/>
    </row>
    <row r="957" spans="6:19" s="222" customFormat="1" ht="24.95" customHeight="1" x14ac:dyDescent="0.25">
      <c r="F957" s="55"/>
      <c r="M957" s="223"/>
      <c r="N957" s="55"/>
      <c r="O957" s="143"/>
      <c r="P957" s="224"/>
      <c r="Q957" s="139"/>
      <c r="R957" s="144"/>
      <c r="S957" s="145"/>
    </row>
    <row r="958" spans="6:19" s="222" customFormat="1" ht="24.95" customHeight="1" x14ac:dyDescent="0.25">
      <c r="F958" s="55"/>
      <c r="M958" s="223"/>
      <c r="N958" s="55"/>
      <c r="O958" s="143"/>
      <c r="P958" s="224"/>
      <c r="Q958" s="139"/>
      <c r="R958" s="144"/>
      <c r="S958" s="145"/>
    </row>
    <row r="959" spans="6:19" s="222" customFormat="1" ht="24.95" customHeight="1" x14ac:dyDescent="0.25">
      <c r="F959" s="55"/>
      <c r="M959" s="223"/>
      <c r="N959" s="55"/>
      <c r="O959" s="143"/>
      <c r="P959" s="224"/>
      <c r="Q959" s="139"/>
      <c r="R959" s="144"/>
      <c r="S959" s="145"/>
    </row>
    <row r="960" spans="6:19" s="222" customFormat="1" ht="24.95" customHeight="1" x14ac:dyDescent="0.25">
      <c r="F960" s="55"/>
      <c r="M960" s="223"/>
      <c r="N960" s="55"/>
      <c r="O960" s="143"/>
      <c r="P960" s="224"/>
      <c r="Q960" s="139"/>
      <c r="R960" s="144"/>
      <c r="S960" s="145"/>
    </row>
    <row r="961" spans="6:19" s="222" customFormat="1" ht="24.95" customHeight="1" x14ac:dyDescent="0.25">
      <c r="F961" s="55"/>
      <c r="M961" s="223"/>
      <c r="N961" s="55"/>
      <c r="O961" s="143"/>
      <c r="P961" s="224"/>
      <c r="Q961" s="139"/>
      <c r="R961" s="144"/>
      <c r="S961" s="145"/>
    </row>
    <row r="962" spans="6:19" s="222" customFormat="1" ht="24.95" customHeight="1" x14ac:dyDescent="0.25">
      <c r="F962" s="55"/>
      <c r="M962" s="223"/>
      <c r="N962" s="55"/>
      <c r="O962" s="143"/>
      <c r="P962" s="224"/>
      <c r="Q962" s="139"/>
      <c r="R962" s="144"/>
      <c r="S962" s="145"/>
    </row>
    <row r="963" spans="6:19" s="222" customFormat="1" ht="24.95" customHeight="1" x14ac:dyDescent="0.25">
      <c r="F963" s="55"/>
      <c r="M963" s="223"/>
      <c r="N963" s="55"/>
      <c r="O963" s="143"/>
      <c r="P963" s="224"/>
      <c r="Q963" s="139"/>
      <c r="R963" s="144"/>
      <c r="S963" s="145"/>
    </row>
    <row r="964" spans="6:19" s="222" customFormat="1" ht="24.95" customHeight="1" x14ac:dyDescent="0.25">
      <c r="F964" s="55"/>
      <c r="M964" s="223"/>
      <c r="N964" s="55"/>
      <c r="O964" s="143"/>
      <c r="P964" s="224"/>
      <c r="Q964" s="139"/>
      <c r="R964" s="144"/>
      <c r="S964" s="145"/>
    </row>
    <row r="965" spans="6:19" s="222" customFormat="1" ht="24.95" customHeight="1" x14ac:dyDescent="0.25">
      <c r="F965" s="55"/>
      <c r="M965" s="223"/>
      <c r="N965" s="55"/>
      <c r="O965" s="143"/>
      <c r="P965" s="224"/>
      <c r="Q965" s="139"/>
      <c r="R965" s="144"/>
      <c r="S965" s="145"/>
    </row>
    <row r="966" spans="6:19" s="222" customFormat="1" ht="24.95" customHeight="1" x14ac:dyDescent="0.25">
      <c r="F966" s="55"/>
      <c r="M966" s="223"/>
      <c r="N966" s="55"/>
      <c r="O966" s="143"/>
      <c r="P966" s="224"/>
      <c r="Q966" s="139"/>
      <c r="R966" s="144"/>
      <c r="S966" s="145"/>
    </row>
    <row r="967" spans="6:19" s="222" customFormat="1" ht="24.95" customHeight="1" x14ac:dyDescent="0.25">
      <c r="F967" s="55"/>
      <c r="M967" s="223"/>
      <c r="N967" s="55"/>
      <c r="O967" s="143"/>
      <c r="P967" s="224"/>
      <c r="Q967" s="139"/>
      <c r="R967" s="144"/>
      <c r="S967" s="145"/>
    </row>
    <row r="968" spans="6:19" s="222" customFormat="1" ht="24.95" customHeight="1" x14ac:dyDescent="0.25">
      <c r="F968" s="55"/>
      <c r="M968" s="223"/>
      <c r="N968" s="55"/>
      <c r="O968" s="143"/>
      <c r="P968" s="224"/>
      <c r="Q968" s="139"/>
      <c r="R968" s="144"/>
      <c r="S968" s="145"/>
    </row>
    <row r="969" spans="6:19" s="222" customFormat="1" ht="24.95" customHeight="1" x14ac:dyDescent="0.25">
      <c r="F969" s="55"/>
      <c r="M969" s="223"/>
      <c r="N969" s="55"/>
      <c r="O969" s="143"/>
      <c r="P969" s="224"/>
      <c r="Q969" s="139"/>
      <c r="R969" s="144"/>
      <c r="S969" s="145"/>
    </row>
    <row r="970" spans="6:19" s="222" customFormat="1" ht="24.95" customHeight="1" x14ac:dyDescent="0.25">
      <c r="F970" s="55"/>
      <c r="M970" s="223"/>
      <c r="N970" s="55"/>
      <c r="O970" s="143"/>
      <c r="P970" s="224"/>
      <c r="Q970" s="139"/>
      <c r="R970" s="144"/>
      <c r="S970" s="145"/>
    </row>
    <row r="971" spans="6:19" s="222" customFormat="1" ht="24.95" customHeight="1" x14ac:dyDescent="0.25">
      <c r="F971" s="55"/>
      <c r="M971" s="223"/>
      <c r="N971" s="55"/>
      <c r="O971" s="143"/>
      <c r="P971" s="224"/>
      <c r="Q971" s="139"/>
      <c r="R971" s="144"/>
      <c r="S971" s="145"/>
    </row>
    <row r="972" spans="6:19" s="222" customFormat="1" ht="24.95" customHeight="1" x14ac:dyDescent="0.25">
      <c r="F972" s="55"/>
      <c r="M972" s="223"/>
      <c r="N972" s="55"/>
      <c r="O972" s="143"/>
      <c r="P972" s="224"/>
      <c r="Q972" s="139"/>
      <c r="R972" s="144"/>
      <c r="S972" s="145"/>
    </row>
    <row r="973" spans="6:19" s="222" customFormat="1" ht="24.95" customHeight="1" x14ac:dyDescent="0.25">
      <c r="F973" s="55"/>
      <c r="M973" s="223"/>
      <c r="N973" s="55"/>
      <c r="O973" s="143"/>
      <c r="P973" s="224"/>
      <c r="Q973" s="139"/>
      <c r="R973" s="144"/>
      <c r="S973" s="145"/>
    </row>
    <row r="974" spans="6:19" s="222" customFormat="1" ht="24.95" customHeight="1" x14ac:dyDescent="0.25">
      <c r="F974" s="55"/>
      <c r="M974" s="223"/>
      <c r="N974" s="55"/>
      <c r="O974" s="143"/>
      <c r="P974" s="224"/>
      <c r="Q974" s="139"/>
      <c r="R974" s="144"/>
      <c r="S974" s="145"/>
    </row>
    <row r="975" spans="6:19" s="222" customFormat="1" ht="24.95" customHeight="1" x14ac:dyDescent="0.25">
      <c r="F975" s="55"/>
      <c r="M975" s="223"/>
      <c r="N975" s="55"/>
      <c r="O975" s="143"/>
      <c r="P975" s="224"/>
      <c r="Q975" s="139"/>
      <c r="R975" s="144"/>
      <c r="S975" s="145"/>
    </row>
    <row r="976" spans="6:19" s="222" customFormat="1" ht="24.95" customHeight="1" x14ac:dyDescent="0.25">
      <c r="F976" s="55"/>
      <c r="M976" s="223"/>
      <c r="N976" s="55"/>
      <c r="O976" s="143"/>
      <c r="P976" s="224"/>
      <c r="Q976" s="139"/>
      <c r="R976" s="144"/>
      <c r="S976" s="145"/>
    </row>
    <row r="977" spans="6:19" s="222" customFormat="1" ht="24.95" customHeight="1" x14ac:dyDescent="0.25">
      <c r="F977" s="55"/>
      <c r="M977" s="223"/>
      <c r="N977" s="55"/>
      <c r="O977" s="143"/>
      <c r="P977" s="224"/>
      <c r="Q977" s="139"/>
      <c r="R977" s="144"/>
      <c r="S977" s="145"/>
    </row>
    <row r="978" spans="6:19" s="222" customFormat="1" ht="24.95" customHeight="1" x14ac:dyDescent="0.25">
      <c r="F978" s="55"/>
      <c r="M978" s="223"/>
      <c r="N978" s="55"/>
      <c r="O978" s="143"/>
      <c r="P978" s="224"/>
      <c r="Q978" s="139"/>
      <c r="R978" s="144"/>
      <c r="S978" s="145"/>
    </row>
    <row r="979" spans="6:19" s="222" customFormat="1" ht="24.95" customHeight="1" x14ac:dyDescent="0.25">
      <c r="F979" s="55"/>
      <c r="M979" s="223"/>
      <c r="N979" s="55"/>
      <c r="O979" s="143"/>
      <c r="P979" s="224"/>
      <c r="Q979" s="139"/>
      <c r="R979" s="144"/>
      <c r="S979" s="145"/>
    </row>
    <row r="980" spans="6:19" s="222" customFormat="1" ht="24.95" customHeight="1" x14ac:dyDescent="0.25">
      <c r="F980" s="55"/>
      <c r="M980" s="223"/>
      <c r="N980" s="55"/>
      <c r="O980" s="143"/>
      <c r="P980" s="224"/>
      <c r="Q980" s="139"/>
      <c r="R980" s="144"/>
      <c r="S980" s="145"/>
    </row>
    <row r="981" spans="6:19" s="222" customFormat="1" ht="24.95" customHeight="1" x14ac:dyDescent="0.25">
      <c r="F981" s="55"/>
      <c r="M981" s="223"/>
      <c r="N981" s="55"/>
      <c r="O981" s="143"/>
      <c r="P981" s="224"/>
      <c r="Q981" s="139"/>
      <c r="R981" s="144"/>
      <c r="S981" s="145"/>
    </row>
    <row r="982" spans="6:19" s="222" customFormat="1" ht="24.95" customHeight="1" x14ac:dyDescent="0.25">
      <c r="F982" s="55"/>
      <c r="M982" s="223"/>
      <c r="N982" s="55"/>
      <c r="O982" s="143"/>
      <c r="P982" s="224"/>
      <c r="Q982" s="139"/>
      <c r="R982" s="144"/>
      <c r="S982" s="145"/>
    </row>
    <row r="983" spans="6:19" s="222" customFormat="1" ht="24.95" customHeight="1" x14ac:dyDescent="0.25">
      <c r="F983" s="55"/>
      <c r="M983" s="223"/>
      <c r="N983" s="55"/>
      <c r="O983" s="143"/>
      <c r="P983" s="224"/>
      <c r="Q983" s="139"/>
      <c r="R983" s="144"/>
      <c r="S983" s="145"/>
    </row>
    <row r="984" spans="6:19" s="222" customFormat="1" ht="24.95" customHeight="1" x14ac:dyDescent="0.25">
      <c r="F984" s="55"/>
      <c r="M984" s="223"/>
      <c r="N984" s="55"/>
      <c r="O984" s="143"/>
      <c r="P984" s="224"/>
      <c r="Q984" s="139"/>
      <c r="R984" s="144"/>
      <c r="S984" s="145"/>
    </row>
    <row r="985" spans="6:19" s="222" customFormat="1" ht="24.95" customHeight="1" x14ac:dyDescent="0.25">
      <c r="F985" s="55"/>
      <c r="M985" s="223"/>
      <c r="N985" s="55"/>
      <c r="O985" s="143"/>
      <c r="P985" s="224"/>
      <c r="Q985" s="139"/>
      <c r="R985" s="144"/>
      <c r="S985" s="145"/>
    </row>
    <row r="986" spans="6:19" s="222" customFormat="1" ht="24.95" customHeight="1" x14ac:dyDescent="0.25">
      <c r="F986" s="55"/>
      <c r="M986" s="223"/>
      <c r="N986" s="55"/>
      <c r="O986" s="143"/>
      <c r="P986" s="224"/>
      <c r="Q986" s="139"/>
      <c r="R986" s="144"/>
      <c r="S986" s="145"/>
    </row>
    <row r="987" spans="6:19" s="222" customFormat="1" ht="24.95" customHeight="1" x14ac:dyDescent="0.25">
      <c r="F987" s="55"/>
      <c r="M987" s="223"/>
      <c r="N987" s="55"/>
      <c r="O987" s="143"/>
      <c r="P987" s="224"/>
      <c r="Q987" s="139"/>
      <c r="R987" s="144"/>
      <c r="S987" s="145"/>
    </row>
    <row r="988" spans="6:19" s="222" customFormat="1" ht="24.95" customHeight="1" x14ac:dyDescent="0.25">
      <c r="F988" s="55"/>
      <c r="M988" s="223"/>
      <c r="N988" s="55"/>
      <c r="O988" s="143"/>
      <c r="P988" s="224"/>
      <c r="Q988" s="139"/>
      <c r="R988" s="144"/>
      <c r="S988" s="145"/>
    </row>
    <row r="989" spans="6:19" s="222" customFormat="1" ht="24.95" customHeight="1" x14ac:dyDescent="0.25">
      <c r="F989" s="55"/>
      <c r="M989" s="223"/>
      <c r="N989" s="55"/>
      <c r="O989" s="143"/>
      <c r="P989" s="224"/>
      <c r="Q989" s="139"/>
      <c r="R989" s="144"/>
      <c r="S989" s="145"/>
    </row>
    <row r="990" spans="6:19" s="222" customFormat="1" ht="24.95" customHeight="1" x14ac:dyDescent="0.25">
      <c r="F990" s="55"/>
      <c r="M990" s="223"/>
      <c r="N990" s="55"/>
      <c r="O990" s="143"/>
      <c r="P990" s="224"/>
      <c r="Q990" s="139"/>
      <c r="R990" s="144"/>
      <c r="S990" s="145"/>
    </row>
    <row r="991" spans="6:19" s="222" customFormat="1" ht="24.95" customHeight="1" x14ac:dyDescent="0.25">
      <c r="F991" s="55"/>
      <c r="M991" s="223"/>
      <c r="N991" s="55"/>
      <c r="O991" s="143"/>
      <c r="P991" s="224"/>
      <c r="Q991" s="139"/>
      <c r="R991" s="144"/>
      <c r="S991" s="145"/>
    </row>
    <row r="992" spans="6:19" s="222" customFormat="1" ht="24.95" customHeight="1" x14ac:dyDescent="0.25">
      <c r="F992" s="55"/>
      <c r="M992" s="223"/>
      <c r="N992" s="55"/>
      <c r="O992" s="143"/>
      <c r="P992" s="224"/>
      <c r="Q992" s="139"/>
      <c r="R992" s="144"/>
      <c r="S992" s="145"/>
    </row>
    <row r="993" spans="6:19" s="222" customFormat="1" ht="24.95" customHeight="1" x14ac:dyDescent="0.25">
      <c r="F993" s="55"/>
      <c r="M993" s="223"/>
      <c r="N993" s="55"/>
      <c r="O993" s="143"/>
      <c r="P993" s="224"/>
      <c r="Q993" s="139"/>
      <c r="R993" s="144"/>
      <c r="S993" s="145"/>
    </row>
    <row r="994" spans="6:19" s="222" customFormat="1" ht="24.95" customHeight="1" x14ac:dyDescent="0.25">
      <c r="F994" s="55"/>
      <c r="M994" s="223"/>
      <c r="N994" s="55"/>
      <c r="O994" s="143"/>
      <c r="P994" s="224"/>
      <c r="Q994" s="139"/>
      <c r="R994" s="144"/>
      <c r="S994" s="145"/>
    </row>
    <row r="995" spans="6:19" s="222" customFormat="1" ht="24.95" customHeight="1" x14ac:dyDescent="0.25">
      <c r="F995" s="55"/>
      <c r="M995" s="223"/>
      <c r="N995" s="55"/>
      <c r="O995" s="143"/>
      <c r="P995" s="224"/>
      <c r="Q995" s="139"/>
      <c r="R995" s="144"/>
      <c r="S995" s="145"/>
    </row>
    <row r="996" spans="6:19" s="222" customFormat="1" ht="24.95" customHeight="1" x14ac:dyDescent="0.25">
      <c r="F996" s="55"/>
      <c r="M996" s="223"/>
      <c r="N996" s="55"/>
      <c r="O996" s="143"/>
      <c r="P996" s="224"/>
      <c r="Q996" s="139"/>
      <c r="R996" s="144"/>
      <c r="S996" s="145"/>
    </row>
    <row r="997" spans="6:19" s="222" customFormat="1" ht="24.95" customHeight="1" x14ac:dyDescent="0.25">
      <c r="F997" s="55"/>
      <c r="M997" s="223"/>
      <c r="N997" s="55"/>
      <c r="O997" s="143"/>
      <c r="P997" s="224"/>
      <c r="Q997" s="139"/>
      <c r="R997" s="144"/>
      <c r="S997" s="145"/>
    </row>
    <row r="998" spans="6:19" s="222" customFormat="1" ht="24.95" customHeight="1" x14ac:dyDescent="0.25">
      <c r="F998" s="55"/>
      <c r="M998" s="223"/>
      <c r="N998" s="55"/>
      <c r="O998" s="143"/>
      <c r="P998" s="224"/>
      <c r="Q998" s="139"/>
      <c r="R998" s="144"/>
      <c r="S998" s="145"/>
    </row>
    <row r="999" spans="6:19" s="222" customFormat="1" ht="24.95" customHeight="1" x14ac:dyDescent="0.25">
      <c r="F999" s="55"/>
      <c r="M999" s="223"/>
      <c r="N999" s="55"/>
      <c r="O999" s="143"/>
      <c r="P999" s="224"/>
      <c r="Q999" s="139"/>
      <c r="R999" s="144"/>
      <c r="S999" s="145"/>
    </row>
    <row r="1000" spans="6:19" s="222" customFormat="1" ht="24.95" customHeight="1" x14ac:dyDescent="0.25">
      <c r="F1000" s="55"/>
      <c r="M1000" s="223"/>
      <c r="N1000" s="55"/>
      <c r="O1000" s="143"/>
      <c r="P1000" s="224"/>
      <c r="Q1000" s="139"/>
      <c r="R1000" s="144"/>
      <c r="S1000" s="145"/>
    </row>
    <row r="1001" spans="6:19" s="222" customFormat="1" ht="24.95" customHeight="1" x14ac:dyDescent="0.25">
      <c r="F1001" s="55"/>
      <c r="M1001" s="223"/>
      <c r="N1001" s="55"/>
      <c r="O1001" s="143"/>
      <c r="P1001" s="224"/>
      <c r="Q1001" s="139"/>
      <c r="R1001" s="144"/>
      <c r="S1001" s="145"/>
    </row>
    <row r="1002" spans="6:19" s="222" customFormat="1" ht="24.95" customHeight="1" x14ac:dyDescent="0.25">
      <c r="F1002" s="55"/>
      <c r="M1002" s="223"/>
      <c r="N1002" s="55"/>
      <c r="O1002" s="143"/>
      <c r="P1002" s="224"/>
      <c r="Q1002" s="139"/>
      <c r="R1002" s="144"/>
      <c r="S1002" s="145"/>
    </row>
    <row r="1003" spans="6:19" s="222" customFormat="1" ht="24.95" customHeight="1" x14ac:dyDescent="0.25">
      <c r="F1003" s="55"/>
      <c r="M1003" s="223"/>
      <c r="N1003" s="55"/>
      <c r="O1003" s="143"/>
      <c r="P1003" s="224"/>
      <c r="Q1003" s="139"/>
      <c r="R1003" s="144"/>
      <c r="S1003" s="145"/>
    </row>
    <row r="1004" spans="6:19" s="222" customFormat="1" ht="24.95" customHeight="1" x14ac:dyDescent="0.25">
      <c r="F1004" s="55"/>
      <c r="M1004" s="223"/>
      <c r="N1004" s="55"/>
      <c r="O1004" s="143"/>
      <c r="P1004" s="224"/>
      <c r="Q1004" s="139"/>
      <c r="R1004" s="144"/>
      <c r="S1004" s="145"/>
    </row>
    <row r="1005" spans="6:19" s="222" customFormat="1" ht="24.95" customHeight="1" x14ac:dyDescent="0.25">
      <c r="F1005" s="55"/>
      <c r="M1005" s="223"/>
      <c r="N1005" s="55"/>
      <c r="O1005" s="143"/>
      <c r="P1005" s="224"/>
      <c r="Q1005" s="139"/>
      <c r="R1005" s="144"/>
      <c r="S1005" s="145"/>
    </row>
    <row r="1006" spans="6:19" s="222" customFormat="1" ht="24.95" customHeight="1" x14ac:dyDescent="0.25">
      <c r="F1006" s="55"/>
      <c r="M1006" s="223"/>
      <c r="N1006" s="55"/>
      <c r="O1006" s="143"/>
      <c r="P1006" s="224"/>
      <c r="Q1006" s="139"/>
      <c r="R1006" s="144"/>
      <c r="S1006" s="145"/>
    </row>
    <row r="1007" spans="6:19" s="222" customFormat="1" ht="24.95" customHeight="1" x14ac:dyDescent="0.25">
      <c r="F1007" s="55"/>
      <c r="M1007" s="223"/>
      <c r="N1007" s="55"/>
      <c r="O1007" s="143"/>
      <c r="P1007" s="224"/>
      <c r="Q1007" s="139"/>
      <c r="R1007" s="144"/>
      <c r="S1007" s="145"/>
    </row>
    <row r="1008" spans="6:19" s="222" customFormat="1" ht="24.95" customHeight="1" x14ac:dyDescent="0.25">
      <c r="F1008" s="55"/>
      <c r="M1008" s="223"/>
      <c r="N1008" s="55"/>
      <c r="O1008" s="143"/>
      <c r="P1008" s="224"/>
      <c r="Q1008" s="139"/>
      <c r="R1008" s="144"/>
      <c r="S1008" s="145"/>
    </row>
    <row r="1009" spans="6:19" s="222" customFormat="1" ht="24.95" customHeight="1" x14ac:dyDescent="0.25">
      <c r="F1009" s="55"/>
      <c r="M1009" s="223"/>
      <c r="N1009" s="55"/>
      <c r="O1009" s="143"/>
      <c r="P1009" s="224"/>
      <c r="Q1009" s="139"/>
      <c r="R1009" s="144"/>
      <c r="S1009" s="145"/>
    </row>
    <row r="1010" spans="6:19" s="222" customFormat="1" ht="24.95" customHeight="1" x14ac:dyDescent="0.25">
      <c r="F1010" s="55"/>
      <c r="M1010" s="223"/>
      <c r="N1010" s="55"/>
      <c r="O1010" s="143"/>
      <c r="P1010" s="224"/>
      <c r="Q1010" s="139"/>
      <c r="R1010" s="144"/>
      <c r="S1010" s="145"/>
    </row>
    <row r="1011" spans="6:19" s="222" customFormat="1" ht="24.95" customHeight="1" x14ac:dyDescent="0.25">
      <c r="F1011" s="55"/>
      <c r="M1011" s="223"/>
      <c r="N1011" s="55"/>
      <c r="O1011" s="143"/>
      <c r="P1011" s="224"/>
      <c r="Q1011" s="139"/>
      <c r="R1011" s="144"/>
      <c r="S1011" s="145"/>
    </row>
    <row r="1012" spans="6:19" s="222" customFormat="1" ht="24.95" customHeight="1" x14ac:dyDescent="0.25">
      <c r="F1012" s="55"/>
      <c r="M1012" s="223"/>
      <c r="N1012" s="55"/>
      <c r="O1012" s="143"/>
      <c r="P1012" s="224"/>
      <c r="Q1012" s="139"/>
      <c r="R1012" s="144"/>
      <c r="S1012" s="145"/>
    </row>
    <row r="1013" spans="6:19" s="222" customFormat="1" ht="24.95" customHeight="1" x14ac:dyDescent="0.25">
      <c r="F1013" s="55"/>
      <c r="M1013" s="223"/>
      <c r="N1013" s="55"/>
      <c r="O1013" s="143"/>
      <c r="P1013" s="224"/>
      <c r="Q1013" s="139"/>
      <c r="R1013" s="144"/>
      <c r="S1013" s="145"/>
    </row>
    <row r="1014" spans="6:19" s="222" customFormat="1" ht="24.95" customHeight="1" x14ac:dyDescent="0.25">
      <c r="F1014" s="55"/>
      <c r="M1014" s="223"/>
      <c r="N1014" s="55"/>
      <c r="O1014" s="143"/>
      <c r="P1014" s="224"/>
      <c r="Q1014" s="139"/>
      <c r="R1014" s="144"/>
      <c r="S1014" s="145"/>
    </row>
    <row r="1015" spans="6:19" s="222" customFormat="1" ht="24.95" customHeight="1" x14ac:dyDescent="0.25">
      <c r="F1015" s="55"/>
      <c r="M1015" s="223"/>
      <c r="N1015" s="55"/>
      <c r="O1015" s="143"/>
      <c r="P1015" s="224"/>
      <c r="Q1015" s="139"/>
      <c r="R1015" s="144"/>
      <c r="S1015" s="145"/>
    </row>
    <row r="1016" spans="6:19" s="222" customFormat="1" ht="24.95" customHeight="1" x14ac:dyDescent="0.25">
      <c r="F1016" s="55"/>
      <c r="M1016" s="223"/>
      <c r="N1016" s="55"/>
      <c r="O1016" s="143"/>
      <c r="P1016" s="224"/>
      <c r="Q1016" s="139"/>
      <c r="R1016" s="144"/>
      <c r="S1016" s="145"/>
    </row>
    <row r="1017" spans="6:19" s="222" customFormat="1" ht="24.95" customHeight="1" x14ac:dyDescent="0.25">
      <c r="F1017" s="55"/>
      <c r="M1017" s="223"/>
      <c r="N1017" s="55"/>
      <c r="O1017" s="143"/>
      <c r="P1017" s="224"/>
      <c r="Q1017" s="139"/>
      <c r="R1017" s="144"/>
      <c r="S1017" s="145"/>
    </row>
    <row r="1018" spans="6:19" s="222" customFormat="1" ht="24.95" customHeight="1" x14ac:dyDescent="0.25">
      <c r="F1018" s="55"/>
      <c r="M1018" s="223"/>
      <c r="N1018" s="55"/>
      <c r="O1018" s="143"/>
      <c r="P1018" s="224"/>
      <c r="Q1018" s="139"/>
      <c r="R1018" s="144"/>
      <c r="S1018" s="145"/>
    </row>
    <row r="1019" spans="6:19" s="222" customFormat="1" ht="24.95" customHeight="1" x14ac:dyDescent="0.25">
      <c r="F1019" s="55"/>
      <c r="M1019" s="223"/>
      <c r="N1019" s="55"/>
      <c r="O1019" s="143"/>
      <c r="P1019" s="224"/>
      <c r="Q1019" s="139"/>
      <c r="R1019" s="144"/>
      <c r="S1019" s="145"/>
    </row>
    <row r="1020" spans="6:19" s="222" customFormat="1" ht="24.95" customHeight="1" x14ac:dyDescent="0.25">
      <c r="F1020" s="55"/>
      <c r="M1020" s="223"/>
      <c r="N1020" s="55"/>
      <c r="O1020" s="143"/>
      <c r="P1020" s="224"/>
      <c r="Q1020" s="139"/>
      <c r="R1020" s="144"/>
      <c r="S1020" s="145"/>
    </row>
    <row r="1021" spans="6:19" s="222" customFormat="1" ht="24.95" customHeight="1" x14ac:dyDescent="0.25">
      <c r="F1021" s="55"/>
      <c r="M1021" s="223"/>
      <c r="N1021" s="55"/>
      <c r="O1021" s="143"/>
      <c r="P1021" s="224"/>
      <c r="Q1021" s="139"/>
      <c r="R1021" s="144"/>
      <c r="S1021" s="145"/>
    </row>
    <row r="1022" spans="6:19" s="222" customFormat="1" ht="24.95" customHeight="1" x14ac:dyDescent="0.25">
      <c r="F1022" s="55"/>
      <c r="M1022" s="223"/>
      <c r="N1022" s="55"/>
      <c r="O1022" s="143"/>
      <c r="P1022" s="224"/>
      <c r="Q1022" s="139"/>
      <c r="R1022" s="144"/>
      <c r="S1022" s="145"/>
    </row>
    <row r="1023" spans="6:19" s="222" customFormat="1" ht="24.95" customHeight="1" x14ac:dyDescent="0.25">
      <c r="F1023" s="55"/>
      <c r="M1023" s="223"/>
      <c r="N1023" s="55"/>
      <c r="O1023" s="143"/>
      <c r="P1023" s="224"/>
      <c r="Q1023" s="139"/>
      <c r="R1023" s="144"/>
      <c r="S1023" s="145"/>
    </row>
    <row r="1024" spans="6:19" s="222" customFormat="1" ht="24.95" customHeight="1" x14ac:dyDescent="0.25">
      <c r="F1024" s="55"/>
      <c r="M1024" s="223"/>
      <c r="N1024" s="55"/>
      <c r="O1024" s="143"/>
      <c r="P1024" s="224"/>
      <c r="Q1024" s="139"/>
      <c r="R1024" s="144"/>
      <c r="S1024" s="145"/>
    </row>
    <row r="1025" spans="6:19" s="222" customFormat="1" ht="24.95" customHeight="1" x14ac:dyDescent="0.25">
      <c r="F1025" s="55"/>
      <c r="M1025" s="223"/>
      <c r="N1025" s="55"/>
      <c r="O1025" s="143"/>
      <c r="P1025" s="224"/>
      <c r="Q1025" s="139"/>
      <c r="R1025" s="144"/>
      <c r="S1025" s="145"/>
    </row>
    <row r="1026" spans="6:19" s="222" customFormat="1" ht="24.95" customHeight="1" x14ac:dyDescent="0.25">
      <c r="F1026" s="55"/>
      <c r="M1026" s="223"/>
      <c r="N1026" s="55"/>
      <c r="O1026" s="143"/>
      <c r="P1026" s="224"/>
      <c r="Q1026" s="139"/>
      <c r="R1026" s="144"/>
      <c r="S1026" s="145"/>
    </row>
    <row r="1027" spans="6:19" s="222" customFormat="1" ht="24.95" customHeight="1" x14ac:dyDescent="0.25">
      <c r="F1027" s="55"/>
      <c r="M1027" s="223"/>
      <c r="N1027" s="55"/>
      <c r="O1027" s="143"/>
      <c r="P1027" s="224"/>
      <c r="Q1027" s="139"/>
      <c r="R1027" s="144"/>
      <c r="S1027" s="145"/>
    </row>
    <row r="1028" spans="6:19" s="222" customFormat="1" ht="24.95" customHeight="1" x14ac:dyDescent="0.25">
      <c r="F1028" s="55"/>
      <c r="M1028" s="223"/>
      <c r="N1028" s="55"/>
      <c r="O1028" s="143"/>
      <c r="P1028" s="224"/>
      <c r="Q1028" s="139"/>
      <c r="R1028" s="144"/>
      <c r="S1028" s="145"/>
    </row>
    <row r="1029" spans="6:19" s="222" customFormat="1" ht="24.95" customHeight="1" x14ac:dyDescent="0.25">
      <c r="F1029" s="55"/>
      <c r="M1029" s="223"/>
      <c r="N1029" s="55"/>
      <c r="O1029" s="143"/>
      <c r="P1029" s="224"/>
      <c r="Q1029" s="139"/>
      <c r="R1029" s="144"/>
      <c r="S1029" s="145"/>
    </row>
    <row r="1030" spans="6:19" s="222" customFormat="1" ht="24.95" customHeight="1" x14ac:dyDescent="0.25">
      <c r="F1030" s="55"/>
      <c r="M1030" s="223"/>
      <c r="N1030" s="55"/>
      <c r="O1030" s="143"/>
      <c r="P1030" s="224"/>
      <c r="Q1030" s="139"/>
      <c r="R1030" s="144"/>
      <c r="S1030" s="145"/>
    </row>
    <row r="1031" spans="6:19" s="222" customFormat="1" ht="24.95" customHeight="1" x14ac:dyDescent="0.25">
      <c r="F1031" s="55"/>
      <c r="M1031" s="223"/>
      <c r="N1031" s="55"/>
      <c r="O1031" s="143"/>
      <c r="P1031" s="224"/>
      <c r="Q1031" s="139"/>
      <c r="R1031" s="144"/>
      <c r="S1031" s="145"/>
    </row>
    <row r="1032" spans="6:19" s="222" customFormat="1" ht="24.95" customHeight="1" x14ac:dyDescent="0.25">
      <c r="F1032" s="55"/>
      <c r="M1032" s="223"/>
      <c r="N1032" s="55"/>
      <c r="O1032" s="143"/>
      <c r="P1032" s="224"/>
      <c r="Q1032" s="139"/>
      <c r="R1032" s="144"/>
      <c r="S1032" s="145"/>
    </row>
    <row r="1033" spans="6:19" s="222" customFormat="1" ht="24.95" customHeight="1" x14ac:dyDescent="0.25">
      <c r="F1033" s="55"/>
      <c r="M1033" s="223"/>
      <c r="N1033" s="55"/>
      <c r="O1033" s="143"/>
      <c r="P1033" s="224"/>
      <c r="Q1033" s="139"/>
      <c r="R1033" s="144"/>
      <c r="S1033" s="145"/>
    </row>
    <row r="1034" spans="6:19" s="222" customFormat="1" ht="24.95" customHeight="1" x14ac:dyDescent="0.25">
      <c r="F1034" s="55"/>
      <c r="M1034" s="223"/>
      <c r="N1034" s="55"/>
      <c r="O1034" s="143"/>
      <c r="P1034" s="224"/>
      <c r="Q1034" s="139"/>
      <c r="R1034" s="144"/>
      <c r="S1034" s="145"/>
    </row>
    <row r="1035" spans="6:19" s="222" customFormat="1" ht="24.95" customHeight="1" x14ac:dyDescent="0.25">
      <c r="F1035" s="55"/>
      <c r="M1035" s="223"/>
      <c r="N1035" s="55"/>
      <c r="O1035" s="143"/>
      <c r="P1035" s="224"/>
      <c r="Q1035" s="139"/>
      <c r="R1035" s="144"/>
      <c r="S1035" s="145"/>
    </row>
    <row r="1036" spans="6:19" s="222" customFormat="1" ht="24.95" customHeight="1" x14ac:dyDescent="0.25">
      <c r="F1036" s="55"/>
      <c r="M1036" s="223"/>
      <c r="N1036" s="55"/>
      <c r="O1036" s="143"/>
      <c r="P1036" s="224"/>
      <c r="Q1036" s="139"/>
      <c r="R1036" s="144"/>
      <c r="S1036" s="145"/>
    </row>
    <row r="1037" spans="6:19" s="222" customFormat="1" ht="24.95" customHeight="1" x14ac:dyDescent="0.25">
      <c r="F1037" s="55"/>
      <c r="M1037" s="223"/>
      <c r="N1037" s="55"/>
      <c r="O1037" s="143"/>
      <c r="P1037" s="224"/>
      <c r="Q1037" s="139"/>
      <c r="R1037" s="144"/>
      <c r="S1037" s="145"/>
    </row>
    <row r="1038" spans="6:19" s="222" customFormat="1" ht="24.95" customHeight="1" x14ac:dyDescent="0.25">
      <c r="F1038" s="55"/>
      <c r="M1038" s="223"/>
      <c r="N1038" s="55"/>
      <c r="O1038" s="143"/>
      <c r="P1038" s="224"/>
      <c r="Q1038" s="139"/>
      <c r="R1038" s="144"/>
      <c r="S1038" s="145"/>
    </row>
    <row r="1039" spans="6:19" s="222" customFormat="1" ht="24.95" customHeight="1" x14ac:dyDescent="0.25">
      <c r="F1039" s="55"/>
      <c r="M1039" s="223"/>
      <c r="N1039" s="55"/>
      <c r="O1039" s="143"/>
      <c r="P1039" s="224"/>
      <c r="Q1039" s="139"/>
      <c r="R1039" s="144"/>
      <c r="S1039" s="145"/>
    </row>
    <row r="1040" spans="6:19" s="222" customFormat="1" ht="24.95" customHeight="1" x14ac:dyDescent="0.25">
      <c r="F1040" s="55"/>
      <c r="M1040" s="223"/>
      <c r="N1040" s="55"/>
      <c r="O1040" s="143"/>
      <c r="P1040" s="224"/>
      <c r="Q1040" s="139"/>
      <c r="R1040" s="144"/>
      <c r="S1040" s="145"/>
    </row>
    <row r="1041" spans="6:19" s="222" customFormat="1" ht="24.95" customHeight="1" x14ac:dyDescent="0.25">
      <c r="F1041" s="55"/>
      <c r="M1041" s="223"/>
      <c r="N1041" s="55"/>
      <c r="O1041" s="143"/>
      <c r="P1041" s="224"/>
      <c r="Q1041" s="139"/>
      <c r="R1041" s="144"/>
      <c r="S1041" s="145"/>
    </row>
    <row r="1042" spans="6:19" s="222" customFormat="1" ht="24.95" customHeight="1" x14ac:dyDescent="0.25">
      <c r="F1042" s="55"/>
      <c r="M1042" s="223"/>
      <c r="N1042" s="55"/>
      <c r="O1042" s="143"/>
      <c r="P1042" s="224"/>
      <c r="Q1042" s="139"/>
      <c r="R1042" s="144"/>
      <c r="S1042" s="145"/>
    </row>
    <row r="1043" spans="6:19" s="222" customFormat="1" ht="24.95" customHeight="1" x14ac:dyDescent="0.25">
      <c r="F1043" s="55"/>
      <c r="M1043" s="223"/>
      <c r="N1043" s="55"/>
      <c r="O1043" s="143"/>
      <c r="P1043" s="224"/>
      <c r="Q1043" s="139"/>
      <c r="R1043" s="144"/>
      <c r="S1043" s="145"/>
    </row>
    <row r="1044" spans="6:19" s="222" customFormat="1" ht="24.95" customHeight="1" x14ac:dyDescent="0.25">
      <c r="F1044" s="55"/>
      <c r="M1044" s="223"/>
      <c r="N1044" s="55"/>
      <c r="O1044" s="143"/>
      <c r="P1044" s="224"/>
      <c r="Q1044" s="139"/>
      <c r="R1044" s="144"/>
      <c r="S1044" s="145"/>
    </row>
    <row r="1045" spans="6:19" s="222" customFormat="1" ht="24.95" customHeight="1" x14ac:dyDescent="0.25">
      <c r="F1045" s="55"/>
      <c r="M1045" s="223"/>
      <c r="N1045" s="55"/>
      <c r="O1045" s="143"/>
      <c r="P1045" s="224"/>
      <c r="Q1045" s="139"/>
      <c r="R1045" s="144"/>
      <c r="S1045" s="145"/>
    </row>
    <row r="1046" spans="6:19" s="222" customFormat="1" ht="24.95" customHeight="1" x14ac:dyDescent="0.25">
      <c r="F1046" s="55"/>
      <c r="M1046" s="223"/>
      <c r="N1046" s="55"/>
      <c r="O1046" s="143"/>
      <c r="P1046" s="224"/>
      <c r="Q1046" s="139"/>
      <c r="R1046" s="144"/>
      <c r="S1046" s="145"/>
    </row>
    <row r="1047" spans="6:19" s="222" customFormat="1" ht="24.95" customHeight="1" x14ac:dyDescent="0.25">
      <c r="F1047" s="55"/>
      <c r="M1047" s="223"/>
      <c r="N1047" s="55"/>
      <c r="O1047" s="143"/>
      <c r="P1047" s="224"/>
      <c r="Q1047" s="139"/>
      <c r="R1047" s="144"/>
      <c r="S1047" s="145"/>
    </row>
    <row r="1048" spans="6:19" s="222" customFormat="1" ht="24.95" customHeight="1" x14ac:dyDescent="0.25">
      <c r="F1048" s="55"/>
      <c r="M1048" s="223"/>
      <c r="N1048" s="55"/>
      <c r="O1048" s="143"/>
      <c r="P1048" s="224"/>
      <c r="Q1048" s="139"/>
      <c r="R1048" s="144"/>
      <c r="S1048" s="145"/>
    </row>
    <row r="1049" spans="6:19" s="222" customFormat="1" ht="24.95" customHeight="1" x14ac:dyDescent="0.25">
      <c r="F1049" s="55"/>
      <c r="M1049" s="223"/>
      <c r="N1049" s="55"/>
      <c r="O1049" s="143"/>
      <c r="P1049" s="224"/>
      <c r="Q1049" s="139"/>
      <c r="R1049" s="144"/>
      <c r="S1049" s="145"/>
    </row>
    <row r="1050" spans="6:19" s="222" customFormat="1" ht="24.95" customHeight="1" x14ac:dyDescent="0.25">
      <c r="F1050" s="55"/>
      <c r="M1050" s="223"/>
      <c r="N1050" s="55"/>
      <c r="O1050" s="143"/>
      <c r="P1050" s="224"/>
      <c r="Q1050" s="139"/>
      <c r="R1050" s="144"/>
      <c r="S1050" s="145"/>
    </row>
    <row r="1051" spans="6:19" s="222" customFormat="1" ht="24.95" customHeight="1" x14ac:dyDescent="0.25">
      <c r="F1051" s="55"/>
      <c r="M1051" s="223"/>
      <c r="N1051" s="55"/>
      <c r="O1051" s="143"/>
      <c r="P1051" s="224"/>
      <c r="Q1051" s="139"/>
      <c r="R1051" s="144"/>
      <c r="S1051" s="145"/>
    </row>
    <row r="1052" spans="6:19" s="222" customFormat="1" ht="24.95" customHeight="1" x14ac:dyDescent="0.25">
      <c r="F1052" s="55"/>
      <c r="M1052" s="223"/>
      <c r="N1052" s="55"/>
      <c r="O1052" s="143"/>
      <c r="P1052" s="224"/>
      <c r="Q1052" s="139"/>
      <c r="R1052" s="144"/>
      <c r="S1052" s="145"/>
    </row>
    <row r="1053" spans="6:19" s="222" customFormat="1" ht="24.95" customHeight="1" x14ac:dyDescent="0.25">
      <c r="F1053" s="55"/>
      <c r="M1053" s="223"/>
      <c r="N1053" s="55"/>
      <c r="O1053" s="143"/>
      <c r="P1053" s="224"/>
      <c r="Q1053" s="139"/>
      <c r="R1053" s="144"/>
      <c r="S1053" s="145"/>
    </row>
    <row r="1054" spans="6:19" s="222" customFormat="1" ht="24.95" customHeight="1" x14ac:dyDescent="0.25">
      <c r="F1054" s="55"/>
      <c r="M1054" s="223"/>
      <c r="N1054" s="55"/>
      <c r="O1054" s="143"/>
      <c r="P1054" s="224"/>
      <c r="Q1054" s="139"/>
      <c r="R1054" s="144"/>
      <c r="S1054" s="145"/>
    </row>
    <row r="1055" spans="6:19" s="222" customFormat="1" ht="24.95" customHeight="1" x14ac:dyDescent="0.25">
      <c r="F1055" s="55"/>
      <c r="M1055" s="223"/>
      <c r="N1055" s="55"/>
      <c r="O1055" s="143"/>
      <c r="P1055" s="224"/>
      <c r="Q1055" s="139"/>
      <c r="R1055" s="144"/>
      <c r="S1055" s="145"/>
    </row>
    <row r="1056" spans="6:19" s="222" customFormat="1" ht="24.95" customHeight="1" x14ac:dyDescent="0.25">
      <c r="F1056" s="55"/>
      <c r="M1056" s="223"/>
      <c r="N1056" s="55"/>
      <c r="O1056" s="143"/>
      <c r="P1056" s="224"/>
      <c r="Q1056" s="139"/>
      <c r="R1056" s="144"/>
      <c r="S1056" s="145"/>
    </row>
    <row r="1057" spans="6:19" s="222" customFormat="1" ht="24.95" customHeight="1" x14ac:dyDescent="0.25">
      <c r="F1057" s="55"/>
      <c r="M1057" s="223"/>
      <c r="N1057" s="55"/>
      <c r="O1057" s="143"/>
      <c r="P1057" s="224"/>
      <c r="Q1057" s="139"/>
      <c r="R1057" s="144"/>
      <c r="S1057" s="145"/>
    </row>
    <row r="1058" spans="6:19" s="222" customFormat="1" ht="24.95" customHeight="1" x14ac:dyDescent="0.25">
      <c r="F1058" s="55"/>
      <c r="M1058" s="223"/>
      <c r="N1058" s="55"/>
      <c r="O1058" s="143"/>
      <c r="P1058" s="224"/>
      <c r="Q1058" s="139"/>
      <c r="R1058" s="144"/>
      <c r="S1058" s="145"/>
    </row>
    <row r="1059" spans="6:19" s="222" customFormat="1" ht="24.95" customHeight="1" x14ac:dyDescent="0.25">
      <c r="F1059" s="55"/>
      <c r="M1059" s="223"/>
      <c r="N1059" s="55"/>
      <c r="O1059" s="143"/>
      <c r="P1059" s="224"/>
      <c r="Q1059" s="139"/>
      <c r="R1059" s="144"/>
      <c r="S1059" s="145"/>
    </row>
    <row r="1060" spans="6:19" s="222" customFormat="1" ht="24.95" customHeight="1" x14ac:dyDescent="0.25">
      <c r="F1060" s="55"/>
      <c r="M1060" s="223"/>
      <c r="N1060" s="55"/>
      <c r="O1060" s="143"/>
      <c r="P1060" s="224"/>
      <c r="Q1060" s="139"/>
      <c r="R1060" s="144"/>
      <c r="S1060" s="145"/>
    </row>
    <row r="1061" spans="6:19" s="222" customFormat="1" ht="24.95" customHeight="1" x14ac:dyDescent="0.25">
      <c r="F1061" s="55"/>
      <c r="M1061" s="223"/>
      <c r="N1061" s="55"/>
      <c r="O1061" s="143"/>
      <c r="P1061" s="224"/>
      <c r="Q1061" s="139"/>
      <c r="R1061" s="144"/>
      <c r="S1061" s="145"/>
    </row>
    <row r="1062" spans="6:19" s="222" customFormat="1" ht="24.95" customHeight="1" x14ac:dyDescent="0.25">
      <c r="F1062" s="55"/>
      <c r="M1062" s="223"/>
      <c r="N1062" s="55"/>
      <c r="O1062" s="143"/>
      <c r="P1062" s="224"/>
      <c r="Q1062" s="139"/>
      <c r="R1062" s="144"/>
      <c r="S1062" s="145"/>
    </row>
    <row r="1063" spans="6:19" s="222" customFormat="1" ht="24.95" customHeight="1" x14ac:dyDescent="0.25">
      <c r="F1063" s="55"/>
      <c r="M1063" s="223"/>
      <c r="N1063" s="55"/>
      <c r="O1063" s="143"/>
      <c r="P1063" s="224"/>
      <c r="Q1063" s="139"/>
      <c r="R1063" s="144"/>
      <c r="S1063" s="145"/>
    </row>
    <row r="1064" spans="6:19" s="222" customFormat="1" ht="24.95" customHeight="1" x14ac:dyDescent="0.25">
      <c r="F1064" s="55"/>
      <c r="M1064" s="223"/>
      <c r="N1064" s="55"/>
      <c r="O1064" s="143"/>
      <c r="P1064" s="224"/>
      <c r="Q1064" s="139"/>
      <c r="R1064" s="144"/>
      <c r="S1064" s="145"/>
    </row>
    <row r="1065" spans="6:19" s="222" customFormat="1" ht="24.95" customHeight="1" x14ac:dyDescent="0.25">
      <c r="F1065" s="55"/>
      <c r="M1065" s="223"/>
      <c r="N1065" s="55"/>
      <c r="O1065" s="143"/>
      <c r="P1065" s="224"/>
      <c r="Q1065" s="139"/>
      <c r="R1065" s="144"/>
      <c r="S1065" s="145"/>
    </row>
    <row r="1066" spans="6:19" s="222" customFormat="1" ht="24.95" customHeight="1" x14ac:dyDescent="0.25">
      <c r="F1066" s="55"/>
      <c r="M1066" s="223"/>
      <c r="N1066" s="55"/>
      <c r="O1066" s="143"/>
      <c r="P1066" s="224"/>
      <c r="Q1066" s="139"/>
      <c r="R1066" s="144"/>
      <c r="S1066" s="145"/>
    </row>
    <row r="1067" spans="6:19" s="222" customFormat="1" ht="24.95" customHeight="1" x14ac:dyDescent="0.25">
      <c r="F1067" s="55"/>
      <c r="M1067" s="223"/>
      <c r="N1067" s="55"/>
      <c r="O1067" s="143"/>
      <c r="P1067" s="224"/>
      <c r="Q1067" s="139"/>
      <c r="R1067" s="144"/>
      <c r="S1067" s="145"/>
    </row>
    <row r="1068" spans="6:19" s="222" customFormat="1" ht="24.95" customHeight="1" x14ac:dyDescent="0.25">
      <c r="F1068" s="55"/>
      <c r="M1068" s="223"/>
      <c r="N1068" s="55"/>
      <c r="O1068" s="143"/>
      <c r="P1068" s="224"/>
      <c r="Q1068" s="139"/>
      <c r="R1068" s="144"/>
      <c r="S1068" s="145"/>
    </row>
    <row r="1069" spans="6:19" s="222" customFormat="1" ht="24.95" customHeight="1" x14ac:dyDescent="0.25">
      <c r="F1069" s="55"/>
      <c r="M1069" s="223"/>
      <c r="N1069" s="55"/>
      <c r="O1069" s="143"/>
      <c r="P1069" s="224"/>
      <c r="Q1069" s="139"/>
      <c r="R1069" s="144"/>
      <c r="S1069" s="145"/>
    </row>
    <row r="1070" spans="6:19" s="222" customFormat="1" ht="24.95" customHeight="1" x14ac:dyDescent="0.25">
      <c r="F1070" s="55"/>
      <c r="M1070" s="223"/>
      <c r="N1070" s="55"/>
      <c r="O1070" s="143"/>
      <c r="P1070" s="224"/>
      <c r="Q1070" s="139"/>
      <c r="R1070" s="144"/>
      <c r="S1070" s="145"/>
    </row>
    <row r="1071" spans="6:19" s="222" customFormat="1" ht="24.95" customHeight="1" x14ac:dyDescent="0.25">
      <c r="F1071" s="55"/>
      <c r="M1071" s="223"/>
      <c r="N1071" s="55"/>
      <c r="O1071" s="143"/>
      <c r="P1071" s="224"/>
      <c r="Q1071" s="139"/>
      <c r="R1071" s="144"/>
      <c r="S1071" s="145"/>
    </row>
    <row r="1072" spans="6:19" s="222" customFormat="1" ht="24.95" customHeight="1" x14ac:dyDescent="0.25">
      <c r="F1072" s="55"/>
      <c r="M1072" s="223"/>
      <c r="N1072" s="55"/>
      <c r="O1072" s="143"/>
      <c r="P1072" s="224"/>
      <c r="Q1072" s="139"/>
      <c r="R1072" s="144"/>
      <c r="S1072" s="145"/>
    </row>
    <row r="1073" spans="6:19" s="222" customFormat="1" ht="24.95" customHeight="1" x14ac:dyDescent="0.25">
      <c r="F1073" s="55"/>
      <c r="M1073" s="223"/>
      <c r="N1073" s="55"/>
      <c r="O1073" s="143"/>
      <c r="P1073" s="224"/>
      <c r="Q1073" s="139"/>
      <c r="R1073" s="144"/>
      <c r="S1073" s="145"/>
    </row>
    <row r="1074" spans="6:19" s="222" customFormat="1" ht="24.95" customHeight="1" x14ac:dyDescent="0.25">
      <c r="F1074" s="55"/>
      <c r="M1074" s="223"/>
      <c r="N1074" s="55"/>
      <c r="O1074" s="143"/>
      <c r="P1074" s="224"/>
      <c r="Q1074" s="139"/>
      <c r="R1074" s="144"/>
      <c r="S1074" s="145"/>
    </row>
    <row r="1075" spans="6:19" s="222" customFormat="1" ht="24.95" customHeight="1" x14ac:dyDescent="0.25">
      <c r="F1075" s="55"/>
      <c r="M1075" s="223"/>
      <c r="N1075" s="55"/>
      <c r="O1075" s="143"/>
      <c r="P1075" s="224"/>
      <c r="Q1075" s="139"/>
      <c r="R1075" s="144"/>
      <c r="S1075" s="145"/>
    </row>
    <row r="1076" spans="6:19" s="222" customFormat="1" ht="24.95" customHeight="1" x14ac:dyDescent="0.25">
      <c r="F1076" s="55"/>
      <c r="M1076" s="223"/>
      <c r="N1076" s="55"/>
      <c r="O1076" s="143"/>
      <c r="P1076" s="224"/>
      <c r="Q1076" s="139"/>
      <c r="R1076" s="144"/>
      <c r="S1076" s="145"/>
    </row>
    <row r="1077" spans="6:19" s="222" customFormat="1" ht="24.95" customHeight="1" x14ac:dyDescent="0.25">
      <c r="F1077" s="55"/>
      <c r="M1077" s="223"/>
      <c r="N1077" s="55"/>
      <c r="O1077" s="143"/>
      <c r="P1077" s="224"/>
      <c r="Q1077" s="139"/>
      <c r="R1077" s="144"/>
      <c r="S1077" s="145"/>
    </row>
    <row r="1078" spans="6:19" s="222" customFormat="1" ht="24.95" customHeight="1" x14ac:dyDescent="0.25">
      <c r="F1078" s="55"/>
      <c r="M1078" s="223"/>
      <c r="N1078" s="55"/>
      <c r="O1078" s="143"/>
      <c r="P1078" s="224"/>
      <c r="Q1078" s="139"/>
      <c r="R1078" s="144"/>
      <c r="S1078" s="145"/>
    </row>
    <row r="1079" spans="6:19" s="222" customFormat="1" ht="24.95" customHeight="1" x14ac:dyDescent="0.25">
      <c r="F1079" s="55"/>
      <c r="M1079" s="223"/>
      <c r="N1079" s="55"/>
      <c r="O1079" s="143"/>
      <c r="P1079" s="224"/>
      <c r="Q1079" s="139"/>
      <c r="R1079" s="144"/>
      <c r="S1079" s="145"/>
    </row>
    <row r="1080" spans="6:19" s="222" customFormat="1" ht="24.95" customHeight="1" x14ac:dyDescent="0.25">
      <c r="F1080" s="55"/>
      <c r="M1080" s="223"/>
      <c r="N1080" s="55"/>
      <c r="O1080" s="143"/>
      <c r="P1080" s="224"/>
      <c r="Q1080" s="139"/>
      <c r="R1080" s="144"/>
      <c r="S1080" s="145"/>
    </row>
    <row r="1081" spans="6:19" s="222" customFormat="1" ht="24.95" customHeight="1" x14ac:dyDescent="0.25">
      <c r="F1081" s="55"/>
      <c r="M1081" s="223"/>
      <c r="N1081" s="55"/>
      <c r="O1081" s="143"/>
      <c r="P1081" s="224"/>
      <c r="Q1081" s="139"/>
      <c r="R1081" s="144"/>
      <c r="S1081" s="145"/>
    </row>
    <row r="1082" spans="6:19" s="222" customFormat="1" ht="24.95" customHeight="1" x14ac:dyDescent="0.25">
      <c r="F1082" s="55"/>
      <c r="M1082" s="223"/>
      <c r="N1082" s="55"/>
      <c r="O1082" s="143"/>
      <c r="P1082" s="224"/>
      <c r="Q1082" s="139"/>
      <c r="R1082" s="144"/>
      <c r="S1082" s="145"/>
    </row>
    <row r="1083" spans="6:19" s="222" customFormat="1" ht="24.95" customHeight="1" x14ac:dyDescent="0.25">
      <c r="F1083" s="55"/>
      <c r="M1083" s="223"/>
      <c r="N1083" s="55"/>
      <c r="O1083" s="143"/>
      <c r="P1083" s="224"/>
      <c r="Q1083" s="139"/>
      <c r="R1083" s="144"/>
      <c r="S1083" s="145"/>
    </row>
    <row r="1084" spans="6:19" s="222" customFormat="1" ht="24.95" customHeight="1" x14ac:dyDescent="0.25">
      <c r="F1084" s="55"/>
      <c r="M1084" s="223"/>
      <c r="N1084" s="55"/>
      <c r="O1084" s="143"/>
      <c r="P1084" s="224"/>
      <c r="Q1084" s="139"/>
      <c r="R1084" s="144"/>
      <c r="S1084" s="145"/>
    </row>
    <row r="1085" spans="6:19" s="222" customFormat="1" ht="24.95" customHeight="1" x14ac:dyDescent="0.25">
      <c r="F1085" s="55"/>
      <c r="M1085" s="223"/>
      <c r="N1085" s="55"/>
      <c r="O1085" s="143"/>
      <c r="P1085" s="224"/>
      <c r="Q1085" s="139"/>
      <c r="R1085" s="144"/>
      <c r="S1085" s="145"/>
    </row>
    <row r="1086" spans="6:19" s="222" customFormat="1" ht="24.95" customHeight="1" x14ac:dyDescent="0.25">
      <c r="F1086" s="55"/>
      <c r="M1086" s="223"/>
      <c r="N1086" s="55"/>
      <c r="O1086" s="143"/>
      <c r="P1086" s="224"/>
      <c r="Q1086" s="139"/>
      <c r="R1086" s="144"/>
      <c r="S1086" s="145"/>
    </row>
    <row r="1087" spans="6:19" s="222" customFormat="1" ht="24.95" customHeight="1" x14ac:dyDescent="0.25">
      <c r="F1087" s="55"/>
      <c r="M1087" s="223"/>
      <c r="N1087" s="55"/>
      <c r="O1087" s="143"/>
      <c r="P1087" s="224"/>
      <c r="Q1087" s="139"/>
      <c r="R1087" s="144"/>
      <c r="S1087" s="145"/>
    </row>
    <row r="1088" spans="6:19" s="222" customFormat="1" ht="24.95" customHeight="1" x14ac:dyDescent="0.25">
      <c r="F1088" s="55"/>
      <c r="M1088" s="223"/>
      <c r="N1088" s="55"/>
      <c r="O1088" s="143"/>
      <c r="P1088" s="224"/>
      <c r="Q1088" s="139"/>
      <c r="R1088" s="144"/>
      <c r="S1088" s="145"/>
    </row>
    <row r="1089" spans="6:19" s="222" customFormat="1" ht="24.95" customHeight="1" x14ac:dyDescent="0.25">
      <c r="F1089" s="55"/>
      <c r="M1089" s="223"/>
      <c r="N1089" s="55"/>
      <c r="O1089" s="143"/>
      <c r="P1089" s="224"/>
      <c r="Q1089" s="139"/>
      <c r="R1089" s="144"/>
      <c r="S1089" s="145"/>
    </row>
    <row r="1090" spans="6:19" s="222" customFormat="1" ht="24.95" customHeight="1" x14ac:dyDescent="0.25">
      <c r="F1090" s="55"/>
      <c r="M1090" s="223"/>
      <c r="N1090" s="55"/>
      <c r="O1090" s="143"/>
      <c r="P1090" s="224"/>
      <c r="Q1090" s="139"/>
      <c r="R1090" s="144"/>
      <c r="S1090" s="145"/>
    </row>
    <row r="1091" spans="6:19" s="222" customFormat="1" ht="24.95" customHeight="1" x14ac:dyDescent="0.25">
      <c r="F1091" s="55"/>
      <c r="M1091" s="223"/>
      <c r="N1091" s="55"/>
      <c r="O1091" s="143"/>
      <c r="P1091" s="224"/>
      <c r="Q1091" s="139"/>
      <c r="R1091" s="144"/>
      <c r="S1091" s="145"/>
    </row>
    <row r="1092" spans="6:19" s="222" customFormat="1" ht="24.95" customHeight="1" x14ac:dyDescent="0.25">
      <c r="F1092" s="55"/>
      <c r="M1092" s="223"/>
      <c r="N1092" s="55"/>
      <c r="O1092" s="143"/>
      <c r="P1092" s="224"/>
      <c r="Q1092" s="139"/>
      <c r="R1092" s="144"/>
      <c r="S1092" s="145"/>
    </row>
    <row r="1093" spans="6:19" s="222" customFormat="1" ht="24.95" customHeight="1" x14ac:dyDescent="0.25">
      <c r="F1093" s="55"/>
      <c r="M1093" s="223"/>
      <c r="N1093" s="55"/>
      <c r="O1093" s="143"/>
      <c r="P1093" s="224"/>
      <c r="Q1093" s="139"/>
      <c r="R1093" s="144"/>
      <c r="S1093" s="145"/>
    </row>
    <row r="1094" spans="6:19" s="222" customFormat="1" ht="24.95" customHeight="1" x14ac:dyDescent="0.25">
      <c r="F1094" s="55"/>
      <c r="M1094" s="223"/>
      <c r="N1094" s="55"/>
      <c r="O1094" s="143"/>
      <c r="P1094" s="224"/>
      <c r="Q1094" s="139"/>
      <c r="R1094" s="144"/>
      <c r="S1094" s="145"/>
    </row>
    <row r="1095" spans="6:19" s="222" customFormat="1" ht="24.95" customHeight="1" x14ac:dyDescent="0.25">
      <c r="F1095" s="55"/>
      <c r="M1095" s="223"/>
      <c r="N1095" s="55"/>
      <c r="O1095" s="143"/>
      <c r="P1095" s="224"/>
      <c r="Q1095" s="139"/>
      <c r="R1095" s="144"/>
      <c r="S1095" s="145"/>
    </row>
    <row r="1096" spans="6:19" s="222" customFormat="1" ht="24.95" customHeight="1" x14ac:dyDescent="0.25">
      <c r="F1096" s="55"/>
      <c r="M1096" s="223"/>
      <c r="N1096" s="55"/>
      <c r="O1096" s="143"/>
      <c r="P1096" s="224"/>
      <c r="Q1096" s="139"/>
      <c r="R1096" s="144"/>
      <c r="S1096" s="145"/>
    </row>
    <row r="1097" spans="6:19" s="222" customFormat="1" ht="24.95" customHeight="1" x14ac:dyDescent="0.25">
      <c r="F1097" s="55"/>
      <c r="M1097" s="223"/>
      <c r="N1097" s="55"/>
      <c r="O1097" s="143"/>
      <c r="P1097" s="224"/>
      <c r="Q1097" s="139"/>
      <c r="R1097" s="144"/>
      <c r="S1097" s="145"/>
    </row>
    <row r="1098" spans="6:19" s="222" customFormat="1" ht="24.95" customHeight="1" x14ac:dyDescent="0.25">
      <c r="F1098" s="55"/>
      <c r="M1098" s="223"/>
      <c r="N1098" s="55"/>
      <c r="O1098" s="143"/>
      <c r="P1098" s="224"/>
      <c r="Q1098" s="139"/>
      <c r="R1098" s="144"/>
      <c r="S1098" s="145"/>
    </row>
    <row r="1099" spans="6:19" s="222" customFormat="1" ht="24.95" customHeight="1" x14ac:dyDescent="0.25">
      <c r="F1099" s="55"/>
      <c r="M1099" s="223"/>
      <c r="N1099" s="55"/>
      <c r="O1099" s="143"/>
      <c r="P1099" s="224"/>
      <c r="Q1099" s="139"/>
      <c r="R1099" s="144"/>
      <c r="S1099" s="145"/>
    </row>
    <row r="1100" spans="6:19" s="222" customFormat="1" ht="24.95" customHeight="1" x14ac:dyDescent="0.25">
      <c r="F1100" s="55"/>
      <c r="M1100" s="223"/>
      <c r="N1100" s="55"/>
      <c r="O1100" s="143"/>
      <c r="P1100" s="224"/>
      <c r="Q1100" s="139"/>
      <c r="R1100" s="144"/>
      <c r="S1100" s="145"/>
    </row>
    <row r="1101" spans="6:19" s="222" customFormat="1" ht="24.95" customHeight="1" x14ac:dyDescent="0.25">
      <c r="F1101" s="55"/>
      <c r="M1101" s="223"/>
      <c r="N1101" s="55"/>
      <c r="O1101" s="143"/>
      <c r="P1101" s="224"/>
      <c r="Q1101" s="139"/>
      <c r="R1101" s="144"/>
      <c r="S1101" s="145"/>
    </row>
    <row r="1102" spans="6:19" s="222" customFormat="1" ht="24.95" customHeight="1" x14ac:dyDescent="0.25">
      <c r="F1102" s="55"/>
      <c r="M1102" s="223"/>
      <c r="N1102" s="55"/>
      <c r="O1102" s="143"/>
      <c r="P1102" s="224"/>
      <c r="Q1102" s="139"/>
      <c r="R1102" s="144"/>
      <c r="S1102" s="145"/>
    </row>
    <row r="1103" spans="6:19" s="222" customFormat="1" ht="24.95" customHeight="1" x14ac:dyDescent="0.25">
      <c r="F1103" s="55"/>
      <c r="M1103" s="223"/>
      <c r="N1103" s="55"/>
      <c r="O1103" s="143"/>
      <c r="P1103" s="224"/>
      <c r="Q1103" s="139"/>
      <c r="R1103" s="144"/>
      <c r="S1103" s="145"/>
    </row>
    <row r="1104" spans="6:19" s="222" customFormat="1" ht="24.95" customHeight="1" x14ac:dyDescent="0.25">
      <c r="F1104" s="55"/>
      <c r="M1104" s="223"/>
      <c r="N1104" s="55"/>
      <c r="O1104" s="143"/>
      <c r="P1104" s="224"/>
      <c r="Q1104" s="139"/>
      <c r="R1104" s="144"/>
      <c r="S1104" s="145"/>
    </row>
    <row r="1105" spans="6:19" s="222" customFormat="1" ht="24.95" customHeight="1" x14ac:dyDescent="0.25">
      <c r="F1105" s="55"/>
      <c r="M1105" s="223"/>
      <c r="N1105" s="55"/>
      <c r="O1105" s="143"/>
      <c r="P1105" s="224"/>
      <c r="Q1105" s="139"/>
      <c r="R1105" s="144"/>
      <c r="S1105" s="145"/>
    </row>
    <row r="1106" spans="6:19" s="222" customFormat="1" ht="24.95" customHeight="1" x14ac:dyDescent="0.25">
      <c r="F1106" s="55"/>
      <c r="M1106" s="223"/>
      <c r="N1106" s="55"/>
      <c r="O1106" s="143"/>
      <c r="P1106" s="224"/>
      <c r="Q1106" s="139"/>
      <c r="R1106" s="144"/>
      <c r="S1106" s="145"/>
    </row>
    <row r="1107" spans="6:19" s="222" customFormat="1" ht="24.95" customHeight="1" x14ac:dyDescent="0.25">
      <c r="F1107" s="55"/>
      <c r="M1107" s="223"/>
      <c r="N1107" s="55"/>
      <c r="O1107" s="143"/>
      <c r="P1107" s="224"/>
      <c r="Q1107" s="139"/>
      <c r="R1107" s="144"/>
      <c r="S1107" s="145"/>
    </row>
    <row r="1108" spans="6:19" s="222" customFormat="1" ht="24.95" customHeight="1" x14ac:dyDescent="0.25">
      <c r="F1108" s="55"/>
      <c r="M1108" s="223"/>
      <c r="N1108" s="55"/>
      <c r="O1108" s="143"/>
      <c r="P1108" s="224"/>
      <c r="Q1108" s="139"/>
      <c r="R1108" s="144"/>
      <c r="S1108" s="145"/>
    </row>
    <row r="1109" spans="6:19" s="222" customFormat="1" ht="24.95" customHeight="1" x14ac:dyDescent="0.25">
      <c r="F1109" s="55"/>
      <c r="M1109" s="223"/>
      <c r="N1109" s="55"/>
      <c r="O1109" s="143"/>
      <c r="P1109" s="224"/>
      <c r="Q1109" s="139"/>
      <c r="R1109" s="144"/>
      <c r="S1109" s="145"/>
    </row>
    <row r="1110" spans="6:19" s="222" customFormat="1" ht="24.95" customHeight="1" x14ac:dyDescent="0.25">
      <c r="F1110" s="55"/>
      <c r="M1110" s="223"/>
      <c r="N1110" s="55"/>
      <c r="O1110" s="143"/>
      <c r="P1110" s="224"/>
      <c r="Q1110" s="139"/>
      <c r="R1110" s="144"/>
      <c r="S1110" s="145"/>
    </row>
    <row r="1111" spans="6:19" s="222" customFormat="1" ht="24.95" customHeight="1" x14ac:dyDescent="0.25">
      <c r="F1111" s="55"/>
      <c r="M1111" s="223"/>
      <c r="N1111" s="55"/>
      <c r="O1111" s="143"/>
      <c r="P1111" s="224"/>
      <c r="Q1111" s="139"/>
      <c r="R1111" s="144"/>
      <c r="S1111" s="145"/>
    </row>
    <row r="1112" spans="6:19" s="222" customFormat="1" ht="24.95" customHeight="1" x14ac:dyDescent="0.25">
      <c r="F1112" s="55"/>
      <c r="M1112" s="223"/>
      <c r="N1112" s="55"/>
      <c r="O1112" s="143"/>
      <c r="P1112" s="224"/>
      <c r="Q1112" s="139"/>
      <c r="R1112" s="144"/>
      <c r="S1112" s="145"/>
    </row>
    <row r="1113" spans="6:19" s="222" customFormat="1" ht="24.95" customHeight="1" x14ac:dyDescent="0.25">
      <c r="F1113" s="55"/>
      <c r="M1113" s="223"/>
      <c r="N1113" s="55"/>
      <c r="O1113" s="143"/>
      <c r="P1113" s="224"/>
      <c r="Q1113" s="139"/>
      <c r="R1113" s="144"/>
      <c r="S1113" s="145"/>
    </row>
    <row r="1114" spans="6:19" s="222" customFormat="1" ht="24.95" customHeight="1" x14ac:dyDescent="0.25">
      <c r="F1114" s="55"/>
      <c r="M1114" s="223"/>
      <c r="N1114" s="55"/>
      <c r="O1114" s="143"/>
      <c r="P1114" s="224"/>
      <c r="Q1114" s="139"/>
      <c r="R1114" s="144"/>
      <c r="S1114" s="145"/>
    </row>
    <row r="1115" spans="6:19" s="222" customFormat="1" ht="24.95" customHeight="1" x14ac:dyDescent="0.25">
      <c r="F1115" s="55"/>
      <c r="M1115" s="223"/>
      <c r="N1115" s="55"/>
      <c r="O1115" s="143"/>
      <c r="P1115" s="224"/>
      <c r="Q1115" s="139"/>
      <c r="R1115" s="144"/>
      <c r="S1115" s="145"/>
    </row>
    <row r="1116" spans="6:19" s="222" customFormat="1" ht="24.95" customHeight="1" x14ac:dyDescent="0.25">
      <c r="F1116" s="55"/>
      <c r="M1116" s="223"/>
      <c r="N1116" s="55"/>
      <c r="O1116" s="143"/>
      <c r="P1116" s="224"/>
      <c r="Q1116" s="139"/>
      <c r="R1116" s="144"/>
      <c r="S1116" s="145"/>
    </row>
    <row r="1117" spans="6:19" s="222" customFormat="1" ht="24.95" customHeight="1" x14ac:dyDescent="0.25">
      <c r="F1117" s="55"/>
      <c r="M1117" s="223"/>
      <c r="N1117" s="55"/>
      <c r="O1117" s="143"/>
      <c r="P1117" s="224"/>
      <c r="Q1117" s="139"/>
      <c r="R1117" s="144"/>
      <c r="S1117" s="145"/>
    </row>
    <row r="1118" spans="6:19" s="222" customFormat="1" ht="24.95" customHeight="1" x14ac:dyDescent="0.25">
      <c r="F1118" s="55"/>
      <c r="M1118" s="223"/>
      <c r="N1118" s="55"/>
      <c r="O1118" s="143"/>
      <c r="P1118" s="224"/>
      <c r="Q1118" s="139"/>
      <c r="R1118" s="144"/>
      <c r="S1118" s="145"/>
    </row>
    <row r="1119" spans="6:19" s="222" customFormat="1" ht="24.95" customHeight="1" x14ac:dyDescent="0.25">
      <c r="F1119" s="55"/>
      <c r="M1119" s="223"/>
      <c r="N1119" s="55"/>
      <c r="O1119" s="143"/>
      <c r="P1119" s="224"/>
      <c r="Q1119" s="139"/>
      <c r="R1119" s="144"/>
      <c r="S1119" s="145"/>
    </row>
    <row r="1120" spans="6:19" s="222" customFormat="1" ht="24.95" customHeight="1" x14ac:dyDescent="0.25">
      <c r="F1120" s="55"/>
      <c r="M1120" s="223"/>
      <c r="N1120" s="55"/>
      <c r="O1120" s="143"/>
      <c r="P1120" s="224"/>
      <c r="Q1120" s="139"/>
      <c r="R1120" s="144"/>
      <c r="S1120" s="145"/>
    </row>
    <row r="1121" spans="6:19" s="222" customFormat="1" ht="24.95" customHeight="1" x14ac:dyDescent="0.25">
      <c r="F1121" s="55"/>
      <c r="M1121" s="223"/>
      <c r="N1121" s="55"/>
      <c r="O1121" s="143"/>
      <c r="P1121" s="224"/>
      <c r="Q1121" s="139"/>
      <c r="R1121" s="144"/>
      <c r="S1121" s="145"/>
    </row>
    <row r="1122" spans="6:19" s="222" customFormat="1" ht="24.95" customHeight="1" x14ac:dyDescent="0.25">
      <c r="F1122" s="55"/>
      <c r="M1122" s="223"/>
      <c r="N1122" s="55"/>
      <c r="O1122" s="143"/>
      <c r="P1122" s="224"/>
      <c r="Q1122" s="139"/>
      <c r="R1122" s="144"/>
      <c r="S1122" s="145"/>
    </row>
    <row r="1123" spans="6:19" s="222" customFormat="1" ht="24.95" customHeight="1" x14ac:dyDescent="0.25">
      <c r="F1123" s="55"/>
      <c r="M1123" s="223"/>
      <c r="N1123" s="55"/>
      <c r="O1123" s="143"/>
      <c r="P1123" s="224"/>
      <c r="Q1123" s="139"/>
      <c r="R1123" s="144"/>
      <c r="S1123" s="145"/>
    </row>
    <row r="1124" spans="6:19" s="222" customFormat="1" ht="24.95" customHeight="1" x14ac:dyDescent="0.25">
      <c r="F1124" s="55"/>
      <c r="M1124" s="223"/>
      <c r="N1124" s="55"/>
      <c r="O1124" s="143"/>
      <c r="P1124" s="224"/>
      <c r="Q1124" s="139"/>
      <c r="R1124" s="144"/>
      <c r="S1124" s="145"/>
    </row>
    <row r="1125" spans="6:19" s="222" customFormat="1" ht="24.95" customHeight="1" x14ac:dyDescent="0.25">
      <c r="F1125" s="55"/>
      <c r="M1125" s="223"/>
      <c r="N1125" s="55"/>
      <c r="O1125" s="143"/>
      <c r="P1125" s="224"/>
      <c r="Q1125" s="139"/>
      <c r="R1125" s="144"/>
      <c r="S1125" s="145"/>
    </row>
    <row r="1126" spans="6:19" s="222" customFormat="1" ht="24.95" customHeight="1" x14ac:dyDescent="0.25">
      <c r="F1126" s="55"/>
      <c r="M1126" s="223"/>
      <c r="N1126" s="55"/>
      <c r="O1126" s="143"/>
      <c r="P1126" s="224"/>
      <c r="Q1126" s="139"/>
      <c r="R1126" s="144"/>
      <c r="S1126" s="145"/>
    </row>
    <row r="1127" spans="6:19" s="222" customFormat="1" ht="24.95" customHeight="1" x14ac:dyDescent="0.25">
      <c r="F1127" s="55"/>
      <c r="M1127" s="223"/>
      <c r="N1127" s="55"/>
      <c r="O1127" s="143"/>
      <c r="P1127" s="224"/>
      <c r="Q1127" s="139"/>
      <c r="R1127" s="144"/>
      <c r="S1127" s="145"/>
    </row>
    <row r="1128" spans="6:19" s="222" customFormat="1" ht="24.95" customHeight="1" x14ac:dyDescent="0.25">
      <c r="F1128" s="55"/>
      <c r="M1128" s="223"/>
      <c r="N1128" s="55"/>
      <c r="O1128" s="143"/>
      <c r="P1128" s="224"/>
      <c r="Q1128" s="139"/>
      <c r="R1128" s="144"/>
      <c r="S1128" s="145"/>
    </row>
    <row r="1129" spans="6:19" s="222" customFormat="1" ht="24.95" customHeight="1" x14ac:dyDescent="0.25">
      <c r="F1129" s="55"/>
      <c r="M1129" s="223"/>
      <c r="N1129" s="55"/>
      <c r="O1129" s="143"/>
      <c r="P1129" s="224"/>
      <c r="Q1129" s="139"/>
      <c r="R1129" s="144"/>
      <c r="S1129" s="145"/>
    </row>
    <row r="1130" spans="6:19" s="222" customFormat="1" ht="24.95" customHeight="1" x14ac:dyDescent="0.25">
      <c r="F1130" s="55"/>
      <c r="M1130" s="223"/>
      <c r="N1130" s="55"/>
      <c r="O1130" s="143"/>
      <c r="P1130" s="224"/>
      <c r="Q1130" s="139"/>
      <c r="R1130" s="144"/>
      <c r="S1130" s="145"/>
    </row>
    <row r="1131" spans="6:19" s="222" customFormat="1" ht="24.95" customHeight="1" x14ac:dyDescent="0.25">
      <c r="F1131" s="55"/>
      <c r="M1131" s="223"/>
      <c r="N1131" s="55"/>
      <c r="O1131" s="143"/>
      <c r="P1131" s="224"/>
      <c r="Q1131" s="139"/>
      <c r="R1131" s="144"/>
      <c r="S1131" s="145"/>
    </row>
    <row r="1132" spans="6:19" s="222" customFormat="1" ht="24.95" customHeight="1" x14ac:dyDescent="0.25">
      <c r="F1132" s="55"/>
      <c r="M1132" s="223"/>
      <c r="N1132" s="55"/>
      <c r="O1132" s="143"/>
      <c r="P1132" s="224"/>
      <c r="Q1132" s="139"/>
      <c r="R1132" s="144"/>
      <c r="S1132" s="145"/>
    </row>
    <row r="1133" spans="6:19" s="222" customFormat="1" ht="24.95" customHeight="1" x14ac:dyDescent="0.25">
      <c r="F1133" s="55"/>
      <c r="M1133" s="223"/>
      <c r="N1133" s="55"/>
      <c r="O1133" s="143"/>
      <c r="P1133" s="224"/>
      <c r="Q1133" s="139"/>
      <c r="R1133" s="144"/>
      <c r="S1133" s="145"/>
    </row>
    <row r="1134" spans="6:19" s="222" customFormat="1" ht="24.95" customHeight="1" x14ac:dyDescent="0.25">
      <c r="F1134" s="55"/>
      <c r="M1134" s="223"/>
      <c r="N1134" s="55"/>
      <c r="O1134" s="143"/>
      <c r="P1134" s="224"/>
      <c r="Q1134" s="139"/>
      <c r="R1134" s="144"/>
      <c r="S1134" s="145"/>
    </row>
    <row r="1135" spans="6:19" s="222" customFormat="1" ht="24.95" customHeight="1" x14ac:dyDescent="0.25">
      <c r="F1135" s="55"/>
      <c r="M1135" s="223"/>
      <c r="N1135" s="55"/>
      <c r="O1135" s="143"/>
      <c r="P1135" s="224"/>
      <c r="Q1135" s="139"/>
      <c r="R1135" s="144"/>
      <c r="S1135" s="145"/>
    </row>
    <row r="1136" spans="6:19" s="222" customFormat="1" ht="24.95" customHeight="1" x14ac:dyDescent="0.25">
      <c r="F1136" s="55"/>
      <c r="M1136" s="223"/>
      <c r="N1136" s="55"/>
      <c r="O1136" s="143"/>
      <c r="P1136" s="224"/>
      <c r="Q1136" s="139"/>
      <c r="R1136" s="144"/>
      <c r="S1136" s="145"/>
    </row>
    <row r="1137" spans="6:19" s="222" customFormat="1" ht="24.95" customHeight="1" x14ac:dyDescent="0.25">
      <c r="F1137" s="55"/>
      <c r="M1137" s="223"/>
      <c r="N1137" s="55"/>
      <c r="O1137" s="143"/>
      <c r="P1137" s="224"/>
      <c r="Q1137" s="139"/>
      <c r="R1137" s="144"/>
      <c r="S1137" s="145"/>
    </row>
    <row r="1138" spans="6:19" s="222" customFormat="1" ht="24.95" customHeight="1" x14ac:dyDescent="0.25">
      <c r="F1138" s="55"/>
      <c r="M1138" s="223"/>
      <c r="N1138" s="55"/>
      <c r="O1138" s="143"/>
      <c r="P1138" s="224"/>
      <c r="Q1138" s="139"/>
      <c r="R1138" s="144"/>
      <c r="S1138" s="145"/>
    </row>
    <row r="1139" spans="6:19" s="222" customFormat="1" ht="24.95" customHeight="1" x14ac:dyDescent="0.25">
      <c r="F1139" s="55"/>
      <c r="M1139" s="223"/>
      <c r="N1139" s="55"/>
      <c r="O1139" s="143"/>
      <c r="P1139" s="224"/>
      <c r="Q1139" s="139"/>
      <c r="R1139" s="144"/>
      <c r="S1139" s="145"/>
    </row>
    <row r="1140" spans="6:19" s="222" customFormat="1" ht="24.95" customHeight="1" x14ac:dyDescent="0.25">
      <c r="F1140" s="55"/>
      <c r="M1140" s="223"/>
      <c r="N1140" s="55"/>
      <c r="O1140" s="143"/>
      <c r="P1140" s="224"/>
      <c r="Q1140" s="139"/>
      <c r="R1140" s="144"/>
      <c r="S1140" s="145"/>
    </row>
    <row r="1141" spans="6:19" s="222" customFormat="1" ht="24.95" customHeight="1" x14ac:dyDescent="0.25">
      <c r="F1141" s="55"/>
      <c r="M1141" s="223"/>
      <c r="N1141" s="55"/>
      <c r="O1141" s="143"/>
      <c r="P1141" s="224"/>
      <c r="Q1141" s="139"/>
      <c r="R1141" s="144"/>
      <c r="S1141" s="145"/>
    </row>
    <row r="1142" spans="6:19" s="222" customFormat="1" ht="24.95" customHeight="1" x14ac:dyDescent="0.25">
      <c r="F1142" s="55"/>
      <c r="M1142" s="223"/>
      <c r="N1142" s="55"/>
      <c r="O1142" s="143"/>
      <c r="P1142" s="224"/>
      <c r="Q1142" s="139"/>
      <c r="R1142" s="144"/>
      <c r="S1142" s="145"/>
    </row>
    <row r="1143" spans="6:19" s="222" customFormat="1" ht="24.95" customHeight="1" x14ac:dyDescent="0.25">
      <c r="F1143" s="55"/>
      <c r="M1143" s="223"/>
      <c r="N1143" s="55"/>
      <c r="O1143" s="143"/>
      <c r="P1143" s="224"/>
      <c r="Q1143" s="139"/>
      <c r="R1143" s="144"/>
      <c r="S1143" s="145"/>
    </row>
    <row r="1144" spans="6:19" s="222" customFormat="1" ht="24.95" customHeight="1" x14ac:dyDescent="0.25">
      <c r="F1144" s="55"/>
      <c r="M1144" s="223"/>
      <c r="N1144" s="55"/>
      <c r="O1144" s="143"/>
      <c r="P1144" s="224"/>
      <c r="Q1144" s="139"/>
      <c r="R1144" s="144"/>
      <c r="S1144" s="145"/>
    </row>
    <row r="1145" spans="6:19" s="222" customFormat="1" ht="24.95" customHeight="1" x14ac:dyDescent="0.25">
      <c r="F1145" s="55"/>
      <c r="M1145" s="223"/>
      <c r="N1145" s="55"/>
      <c r="O1145" s="143"/>
      <c r="P1145" s="224"/>
      <c r="Q1145" s="139"/>
      <c r="R1145" s="144"/>
      <c r="S1145" s="145"/>
    </row>
    <row r="1146" spans="6:19" s="222" customFormat="1" ht="24.95" customHeight="1" x14ac:dyDescent="0.25">
      <c r="F1146" s="55"/>
      <c r="M1146" s="223"/>
      <c r="N1146" s="55"/>
      <c r="O1146" s="143"/>
      <c r="P1146" s="224"/>
      <c r="Q1146" s="139"/>
      <c r="R1146" s="144"/>
      <c r="S1146" s="145"/>
    </row>
    <row r="1147" spans="6:19" s="222" customFormat="1" ht="24.95" customHeight="1" x14ac:dyDescent="0.25">
      <c r="F1147" s="55"/>
      <c r="M1147" s="223"/>
      <c r="N1147" s="55"/>
      <c r="O1147" s="143"/>
      <c r="P1147" s="224"/>
      <c r="Q1147" s="139"/>
      <c r="R1147" s="144"/>
      <c r="S1147" s="145"/>
    </row>
    <row r="1148" spans="6:19" s="222" customFormat="1" ht="24.95" customHeight="1" x14ac:dyDescent="0.25">
      <c r="F1148" s="55"/>
      <c r="M1148" s="223"/>
      <c r="N1148" s="55"/>
      <c r="O1148" s="143"/>
      <c r="P1148" s="224"/>
      <c r="Q1148" s="139"/>
      <c r="R1148" s="144"/>
      <c r="S1148" s="145"/>
    </row>
    <row r="1149" spans="6:19" s="222" customFormat="1" ht="24.95" customHeight="1" x14ac:dyDescent="0.25">
      <c r="F1149" s="55"/>
      <c r="M1149" s="223"/>
      <c r="N1149" s="55"/>
      <c r="O1149" s="143"/>
      <c r="P1149" s="224"/>
      <c r="Q1149" s="139"/>
      <c r="R1149" s="144"/>
      <c r="S1149" s="145"/>
    </row>
    <row r="1150" spans="6:19" s="222" customFormat="1" ht="24.95" customHeight="1" x14ac:dyDescent="0.25">
      <c r="F1150" s="55"/>
      <c r="M1150" s="223"/>
      <c r="N1150" s="55"/>
      <c r="O1150" s="143"/>
      <c r="P1150" s="224"/>
      <c r="Q1150" s="139"/>
      <c r="R1150" s="144"/>
      <c r="S1150" s="145"/>
    </row>
    <row r="1151" spans="6:19" s="222" customFormat="1" ht="24.95" customHeight="1" x14ac:dyDescent="0.25">
      <c r="F1151" s="55"/>
      <c r="M1151" s="223"/>
      <c r="N1151" s="55"/>
      <c r="O1151" s="143"/>
      <c r="P1151" s="224"/>
      <c r="Q1151" s="139"/>
      <c r="R1151" s="144"/>
      <c r="S1151" s="145"/>
    </row>
    <row r="1152" spans="6:19" s="222" customFormat="1" ht="24.95" customHeight="1" x14ac:dyDescent="0.25">
      <c r="F1152" s="55"/>
      <c r="M1152" s="223"/>
      <c r="N1152" s="55"/>
      <c r="O1152" s="143"/>
      <c r="P1152" s="224"/>
      <c r="Q1152" s="139"/>
      <c r="R1152" s="144"/>
      <c r="S1152" s="145"/>
    </row>
    <row r="1153" spans="6:19" s="222" customFormat="1" ht="24.95" customHeight="1" x14ac:dyDescent="0.25">
      <c r="F1153" s="55"/>
      <c r="M1153" s="223"/>
      <c r="N1153" s="55"/>
      <c r="O1153" s="143"/>
      <c r="P1153" s="224"/>
      <c r="Q1153" s="139"/>
      <c r="R1153" s="144"/>
      <c r="S1153" s="145"/>
    </row>
    <row r="1154" spans="6:19" s="222" customFormat="1" ht="24.95" customHeight="1" x14ac:dyDescent="0.25">
      <c r="F1154" s="55"/>
      <c r="M1154" s="223"/>
      <c r="N1154" s="55"/>
      <c r="O1154" s="143"/>
      <c r="P1154" s="224"/>
      <c r="Q1154" s="139"/>
      <c r="R1154" s="144"/>
      <c r="S1154" s="145"/>
    </row>
    <row r="1155" spans="6:19" s="222" customFormat="1" ht="24.95" customHeight="1" x14ac:dyDescent="0.25">
      <c r="F1155" s="55"/>
      <c r="M1155" s="223"/>
      <c r="N1155" s="55"/>
      <c r="O1155" s="143"/>
      <c r="P1155" s="224"/>
      <c r="Q1155" s="139"/>
      <c r="R1155" s="144"/>
      <c r="S1155" s="145"/>
    </row>
    <row r="1156" spans="6:19" s="222" customFormat="1" ht="24.95" customHeight="1" x14ac:dyDescent="0.25">
      <c r="F1156" s="55"/>
      <c r="M1156" s="223"/>
      <c r="N1156" s="55"/>
      <c r="O1156" s="143"/>
      <c r="P1156" s="224"/>
      <c r="Q1156" s="139"/>
      <c r="R1156" s="144"/>
      <c r="S1156" s="145"/>
    </row>
    <row r="1157" spans="6:19" s="222" customFormat="1" ht="24.95" customHeight="1" x14ac:dyDescent="0.25">
      <c r="F1157" s="55"/>
      <c r="M1157" s="223"/>
      <c r="N1157" s="55"/>
      <c r="O1157" s="143"/>
      <c r="P1157" s="224"/>
      <c r="Q1157" s="139"/>
      <c r="R1157" s="144"/>
      <c r="S1157" s="145"/>
    </row>
    <row r="1158" spans="6:19" s="222" customFormat="1" ht="24.95" customHeight="1" x14ac:dyDescent="0.25">
      <c r="F1158" s="55"/>
      <c r="M1158" s="223"/>
      <c r="N1158" s="55"/>
      <c r="O1158" s="143"/>
      <c r="P1158" s="224"/>
      <c r="Q1158" s="139"/>
      <c r="R1158" s="144"/>
      <c r="S1158" s="145"/>
    </row>
    <row r="1159" spans="6:19" s="222" customFormat="1" ht="24.95" customHeight="1" x14ac:dyDescent="0.25">
      <c r="F1159" s="55"/>
      <c r="M1159" s="223"/>
      <c r="N1159" s="55"/>
      <c r="O1159" s="143"/>
      <c r="P1159" s="224"/>
      <c r="Q1159" s="139"/>
      <c r="R1159" s="144"/>
      <c r="S1159" s="145"/>
    </row>
    <row r="1160" spans="6:19" s="222" customFormat="1" ht="24.95" customHeight="1" x14ac:dyDescent="0.25">
      <c r="F1160" s="55"/>
      <c r="M1160" s="223"/>
      <c r="N1160" s="55"/>
      <c r="O1160" s="143"/>
      <c r="P1160" s="224"/>
      <c r="Q1160" s="139"/>
      <c r="R1160" s="144"/>
      <c r="S1160" s="145"/>
    </row>
    <row r="1161" spans="6:19" s="222" customFormat="1" ht="24.95" customHeight="1" x14ac:dyDescent="0.25">
      <c r="F1161" s="55"/>
      <c r="M1161" s="223"/>
      <c r="N1161" s="55"/>
      <c r="O1161" s="143"/>
      <c r="P1161" s="224"/>
      <c r="Q1161" s="139"/>
      <c r="R1161" s="144"/>
      <c r="S1161" s="145"/>
    </row>
    <row r="1162" spans="6:19" s="222" customFormat="1" ht="24.95" customHeight="1" x14ac:dyDescent="0.25">
      <c r="F1162" s="55"/>
      <c r="M1162" s="223"/>
      <c r="N1162" s="55"/>
      <c r="O1162" s="143"/>
      <c r="P1162" s="224"/>
      <c r="Q1162" s="139"/>
      <c r="R1162" s="144"/>
      <c r="S1162" s="145"/>
    </row>
    <row r="1163" spans="6:19" s="222" customFormat="1" ht="24.95" customHeight="1" x14ac:dyDescent="0.25">
      <c r="F1163" s="55"/>
      <c r="M1163" s="223"/>
      <c r="N1163" s="55"/>
      <c r="O1163" s="143"/>
      <c r="P1163" s="224"/>
      <c r="Q1163" s="139"/>
      <c r="R1163" s="144"/>
      <c r="S1163" s="145"/>
    </row>
    <row r="1164" spans="6:19" s="222" customFormat="1" ht="24.95" customHeight="1" x14ac:dyDescent="0.25">
      <c r="F1164" s="55"/>
      <c r="M1164" s="223"/>
      <c r="N1164" s="55"/>
      <c r="O1164" s="143"/>
      <c r="P1164" s="224"/>
      <c r="Q1164" s="139"/>
      <c r="R1164" s="144"/>
      <c r="S1164" s="145"/>
    </row>
    <row r="1165" spans="6:19" s="222" customFormat="1" ht="24.95" customHeight="1" x14ac:dyDescent="0.25">
      <c r="F1165" s="55"/>
      <c r="M1165" s="223"/>
      <c r="N1165" s="55"/>
      <c r="O1165" s="143"/>
      <c r="P1165" s="224"/>
      <c r="Q1165" s="139"/>
      <c r="R1165" s="144"/>
      <c r="S1165" s="145"/>
    </row>
    <row r="1166" spans="6:19" s="222" customFormat="1" ht="24.95" customHeight="1" x14ac:dyDescent="0.25">
      <c r="F1166" s="55"/>
      <c r="M1166" s="223"/>
      <c r="N1166" s="55"/>
      <c r="O1166" s="143"/>
      <c r="P1166" s="224"/>
      <c r="Q1166" s="139"/>
      <c r="R1166" s="144"/>
      <c r="S1166" s="145"/>
    </row>
    <row r="1167" spans="6:19" s="222" customFormat="1" ht="24.95" customHeight="1" x14ac:dyDescent="0.25">
      <c r="F1167" s="55"/>
      <c r="M1167" s="223"/>
      <c r="N1167" s="55"/>
      <c r="O1167" s="143"/>
      <c r="P1167" s="224"/>
      <c r="Q1167" s="139"/>
      <c r="R1167" s="144"/>
      <c r="S1167" s="145"/>
    </row>
    <row r="1168" spans="6:19" s="222" customFormat="1" ht="24.95" customHeight="1" x14ac:dyDescent="0.25">
      <c r="F1168" s="55"/>
      <c r="M1168" s="223"/>
      <c r="N1168" s="55"/>
      <c r="O1168" s="143"/>
      <c r="P1168" s="224"/>
      <c r="Q1168" s="139"/>
      <c r="R1168" s="144"/>
      <c r="S1168" s="145"/>
    </row>
    <row r="1169" spans="6:19" s="222" customFormat="1" ht="24.95" customHeight="1" x14ac:dyDescent="0.25">
      <c r="F1169" s="55"/>
      <c r="M1169" s="223"/>
      <c r="N1169" s="55"/>
      <c r="O1169" s="143"/>
      <c r="P1169" s="224"/>
      <c r="Q1169" s="139"/>
      <c r="R1169" s="144"/>
      <c r="S1169" s="145"/>
    </row>
    <row r="1170" spans="6:19" s="222" customFormat="1" ht="24.95" customHeight="1" x14ac:dyDescent="0.25">
      <c r="F1170" s="55"/>
      <c r="M1170" s="223"/>
      <c r="N1170" s="55"/>
      <c r="O1170" s="143"/>
      <c r="P1170" s="224"/>
      <c r="Q1170" s="139"/>
      <c r="R1170" s="144"/>
      <c r="S1170" s="145"/>
    </row>
    <row r="1171" spans="6:19" s="222" customFormat="1" ht="24.95" customHeight="1" x14ac:dyDescent="0.25">
      <c r="F1171" s="55"/>
      <c r="M1171" s="223"/>
      <c r="N1171" s="55"/>
      <c r="O1171" s="143"/>
      <c r="P1171" s="224"/>
      <c r="Q1171" s="139"/>
      <c r="R1171" s="144"/>
      <c r="S1171" s="145"/>
    </row>
    <row r="1172" spans="6:19" s="222" customFormat="1" ht="24.95" customHeight="1" x14ac:dyDescent="0.25">
      <c r="F1172" s="55"/>
      <c r="M1172" s="223"/>
      <c r="N1172" s="55"/>
      <c r="O1172" s="143"/>
      <c r="P1172" s="224"/>
      <c r="Q1172" s="139"/>
      <c r="R1172" s="144"/>
      <c r="S1172" s="145"/>
    </row>
    <row r="1173" spans="6:19" s="222" customFormat="1" ht="24.95" customHeight="1" x14ac:dyDescent="0.25">
      <c r="F1173" s="55"/>
      <c r="M1173" s="223"/>
      <c r="N1173" s="55"/>
      <c r="O1173" s="143"/>
      <c r="P1173" s="224"/>
      <c r="Q1173" s="139"/>
      <c r="R1173" s="144"/>
      <c r="S1173" s="145"/>
    </row>
    <row r="1174" spans="6:19" s="222" customFormat="1" ht="24.95" customHeight="1" x14ac:dyDescent="0.25">
      <c r="F1174" s="55"/>
      <c r="M1174" s="223"/>
      <c r="N1174" s="55"/>
      <c r="O1174" s="143"/>
      <c r="P1174" s="224"/>
      <c r="Q1174" s="139"/>
      <c r="R1174" s="144"/>
      <c r="S1174" s="145"/>
    </row>
    <row r="1175" spans="6:19" s="222" customFormat="1" ht="24.95" customHeight="1" x14ac:dyDescent="0.25">
      <c r="F1175" s="55"/>
      <c r="M1175" s="223"/>
      <c r="N1175" s="55"/>
      <c r="O1175" s="143"/>
      <c r="P1175" s="224"/>
      <c r="Q1175" s="139"/>
      <c r="R1175" s="144"/>
      <c r="S1175" s="145"/>
    </row>
    <row r="1176" spans="6:19" s="222" customFormat="1" ht="24.95" customHeight="1" x14ac:dyDescent="0.25">
      <c r="F1176" s="55"/>
      <c r="M1176" s="223"/>
      <c r="N1176" s="55"/>
      <c r="O1176" s="143"/>
      <c r="P1176" s="224"/>
      <c r="Q1176" s="139"/>
      <c r="R1176" s="144"/>
      <c r="S1176" s="145"/>
    </row>
    <row r="1177" spans="6:19" s="222" customFormat="1" ht="24.95" customHeight="1" x14ac:dyDescent="0.25">
      <c r="F1177" s="55"/>
      <c r="M1177" s="223"/>
      <c r="N1177" s="55"/>
      <c r="O1177" s="143"/>
      <c r="P1177" s="224"/>
      <c r="Q1177" s="139"/>
      <c r="R1177" s="144"/>
      <c r="S1177" s="145"/>
    </row>
    <row r="1178" spans="6:19" s="222" customFormat="1" ht="24.95" customHeight="1" x14ac:dyDescent="0.25">
      <c r="F1178" s="55"/>
      <c r="M1178" s="223"/>
      <c r="N1178" s="55"/>
      <c r="O1178" s="143"/>
      <c r="P1178" s="224"/>
      <c r="Q1178" s="139"/>
      <c r="R1178" s="144"/>
      <c r="S1178" s="145"/>
    </row>
    <row r="1179" spans="6:19" s="222" customFormat="1" ht="24.95" customHeight="1" x14ac:dyDescent="0.25">
      <c r="F1179" s="55"/>
      <c r="M1179" s="223"/>
      <c r="N1179" s="55"/>
      <c r="O1179" s="143"/>
      <c r="P1179" s="224"/>
      <c r="Q1179" s="139"/>
      <c r="R1179" s="144"/>
      <c r="S1179" s="145"/>
    </row>
    <row r="1180" spans="6:19" s="222" customFormat="1" ht="24.95" customHeight="1" x14ac:dyDescent="0.25">
      <c r="F1180" s="55"/>
      <c r="M1180" s="223"/>
      <c r="N1180" s="55"/>
      <c r="O1180" s="143"/>
      <c r="P1180" s="224"/>
      <c r="Q1180" s="139"/>
      <c r="R1180" s="144"/>
      <c r="S1180" s="145"/>
    </row>
    <row r="1181" spans="6:19" s="222" customFormat="1" ht="24.95" customHeight="1" x14ac:dyDescent="0.25">
      <c r="F1181" s="55"/>
      <c r="M1181" s="223"/>
      <c r="N1181" s="55"/>
      <c r="O1181" s="143"/>
      <c r="P1181" s="224"/>
      <c r="Q1181" s="139"/>
      <c r="R1181" s="144"/>
      <c r="S1181" s="145"/>
    </row>
    <row r="1182" spans="6:19" s="222" customFormat="1" ht="24.95" customHeight="1" x14ac:dyDescent="0.25">
      <c r="F1182" s="55"/>
      <c r="M1182" s="223"/>
      <c r="N1182" s="55"/>
      <c r="O1182" s="143"/>
      <c r="P1182" s="224"/>
      <c r="Q1182" s="139"/>
      <c r="R1182" s="144"/>
      <c r="S1182" s="145"/>
    </row>
    <row r="1183" spans="6:19" s="222" customFormat="1" ht="24.95" customHeight="1" x14ac:dyDescent="0.25">
      <c r="F1183" s="55"/>
      <c r="M1183" s="223"/>
      <c r="N1183" s="55"/>
      <c r="O1183" s="143"/>
      <c r="P1183" s="224"/>
      <c r="Q1183" s="139"/>
      <c r="R1183" s="144"/>
      <c r="S1183" s="145"/>
    </row>
    <row r="1184" spans="6:19" s="222" customFormat="1" ht="24.95" customHeight="1" x14ac:dyDescent="0.25">
      <c r="F1184" s="55"/>
      <c r="M1184" s="223"/>
      <c r="N1184" s="55"/>
      <c r="O1184" s="143"/>
      <c r="P1184" s="224"/>
      <c r="Q1184" s="139"/>
      <c r="R1184" s="144"/>
      <c r="S1184" s="145"/>
    </row>
    <row r="1185" spans="6:19" s="222" customFormat="1" ht="24.95" customHeight="1" x14ac:dyDescent="0.25">
      <c r="F1185" s="55"/>
      <c r="M1185" s="223"/>
      <c r="N1185" s="55"/>
      <c r="O1185" s="143"/>
      <c r="P1185" s="224"/>
      <c r="Q1185" s="139"/>
      <c r="R1185" s="144"/>
      <c r="S1185" s="145"/>
    </row>
    <row r="1186" spans="6:19" s="222" customFormat="1" ht="24.95" customHeight="1" x14ac:dyDescent="0.25">
      <c r="F1186" s="55"/>
      <c r="M1186" s="223"/>
      <c r="N1186" s="55"/>
      <c r="O1186" s="143"/>
      <c r="P1186" s="224"/>
      <c r="Q1186" s="139"/>
      <c r="R1186" s="144"/>
      <c r="S1186" s="145"/>
    </row>
    <row r="1187" spans="6:19" s="222" customFormat="1" ht="24.95" customHeight="1" x14ac:dyDescent="0.25">
      <c r="F1187" s="55"/>
      <c r="M1187" s="223"/>
      <c r="N1187" s="55"/>
      <c r="O1187" s="143"/>
      <c r="P1187" s="224"/>
      <c r="Q1187" s="139"/>
      <c r="R1187" s="144"/>
      <c r="S1187" s="145"/>
    </row>
    <row r="1188" spans="6:19" s="222" customFormat="1" ht="24.95" customHeight="1" x14ac:dyDescent="0.25">
      <c r="F1188" s="55"/>
      <c r="M1188" s="223"/>
      <c r="N1188" s="55"/>
      <c r="O1188" s="143"/>
      <c r="P1188" s="224"/>
      <c r="Q1188" s="139"/>
      <c r="R1188" s="144"/>
      <c r="S1188" s="145"/>
    </row>
    <row r="1189" spans="6:19" s="222" customFormat="1" ht="24.95" customHeight="1" x14ac:dyDescent="0.25">
      <c r="F1189" s="55"/>
      <c r="M1189" s="223"/>
      <c r="N1189" s="55"/>
      <c r="O1189" s="143"/>
      <c r="P1189" s="224"/>
      <c r="Q1189" s="139"/>
      <c r="R1189" s="144"/>
      <c r="S1189" s="145"/>
    </row>
    <row r="1190" spans="6:19" s="222" customFormat="1" ht="24.95" customHeight="1" x14ac:dyDescent="0.25">
      <c r="F1190" s="55"/>
      <c r="M1190" s="223"/>
      <c r="N1190" s="55"/>
      <c r="O1190" s="143"/>
      <c r="P1190" s="224"/>
      <c r="Q1190" s="139"/>
      <c r="R1190" s="144"/>
      <c r="S1190" s="145"/>
    </row>
    <row r="1191" spans="6:19" s="222" customFormat="1" ht="24.95" customHeight="1" x14ac:dyDescent="0.25">
      <c r="F1191" s="55"/>
      <c r="M1191" s="223"/>
      <c r="N1191" s="55"/>
      <c r="O1191" s="143"/>
      <c r="P1191" s="224"/>
      <c r="Q1191" s="139"/>
      <c r="R1191" s="144"/>
      <c r="S1191" s="145"/>
    </row>
    <row r="1192" spans="6:19" s="222" customFormat="1" ht="24.95" customHeight="1" x14ac:dyDescent="0.25">
      <c r="F1192" s="55"/>
      <c r="M1192" s="223"/>
      <c r="N1192" s="55"/>
      <c r="O1192" s="143"/>
      <c r="P1192" s="224"/>
      <c r="Q1192" s="139"/>
      <c r="R1192" s="144"/>
      <c r="S1192" s="145"/>
    </row>
    <row r="1193" spans="6:19" s="222" customFormat="1" ht="24.95" customHeight="1" x14ac:dyDescent="0.25">
      <c r="F1193" s="55"/>
      <c r="M1193" s="223"/>
      <c r="N1193" s="55"/>
      <c r="O1193" s="143"/>
      <c r="P1193" s="224"/>
      <c r="Q1193" s="139"/>
      <c r="R1193" s="144"/>
      <c r="S1193" s="145"/>
    </row>
    <row r="1194" spans="6:19" s="222" customFormat="1" ht="24.95" customHeight="1" x14ac:dyDescent="0.25">
      <c r="F1194" s="55"/>
      <c r="M1194" s="223"/>
      <c r="N1194" s="55"/>
      <c r="O1194" s="143"/>
      <c r="P1194" s="224"/>
      <c r="Q1194" s="139"/>
      <c r="R1194" s="144"/>
      <c r="S1194" s="145"/>
    </row>
    <row r="1195" spans="6:19" s="222" customFormat="1" ht="24.95" customHeight="1" x14ac:dyDescent="0.25">
      <c r="F1195" s="55"/>
      <c r="M1195" s="223"/>
      <c r="N1195" s="55"/>
      <c r="O1195" s="143"/>
      <c r="P1195" s="224"/>
      <c r="Q1195" s="139"/>
      <c r="R1195" s="144"/>
      <c r="S1195" s="145"/>
    </row>
    <row r="1196" spans="6:19" s="222" customFormat="1" ht="24.95" customHeight="1" x14ac:dyDescent="0.25">
      <c r="F1196" s="55"/>
      <c r="M1196" s="223"/>
      <c r="N1196" s="55"/>
      <c r="O1196" s="143"/>
      <c r="P1196" s="224"/>
      <c r="Q1196" s="139"/>
      <c r="R1196" s="144"/>
      <c r="S1196" s="145"/>
    </row>
    <row r="1197" spans="6:19" s="222" customFormat="1" ht="24.95" customHeight="1" x14ac:dyDescent="0.25">
      <c r="F1197" s="55"/>
      <c r="M1197" s="223"/>
      <c r="N1197" s="55"/>
      <c r="O1197" s="143"/>
      <c r="P1197" s="224"/>
      <c r="Q1197" s="139"/>
      <c r="R1197" s="144"/>
      <c r="S1197" s="145"/>
    </row>
    <row r="1198" spans="6:19" s="222" customFormat="1" ht="24.95" customHeight="1" x14ac:dyDescent="0.25">
      <c r="F1198" s="55"/>
      <c r="M1198" s="223"/>
      <c r="N1198" s="55"/>
      <c r="O1198" s="143"/>
      <c r="P1198" s="224"/>
      <c r="Q1198" s="139"/>
      <c r="R1198" s="144"/>
      <c r="S1198" s="145"/>
    </row>
    <row r="1199" spans="6:19" s="222" customFormat="1" ht="24.95" customHeight="1" x14ac:dyDescent="0.25">
      <c r="F1199" s="55"/>
      <c r="M1199" s="223"/>
      <c r="N1199" s="55"/>
      <c r="O1199" s="143"/>
      <c r="P1199" s="224"/>
      <c r="Q1199" s="139"/>
      <c r="R1199" s="144"/>
      <c r="S1199" s="145"/>
    </row>
    <row r="1200" spans="6:19" s="222" customFormat="1" ht="24.95" customHeight="1" x14ac:dyDescent="0.25">
      <c r="F1200" s="55"/>
      <c r="M1200" s="223"/>
      <c r="N1200" s="55"/>
      <c r="O1200" s="143"/>
      <c r="P1200" s="224"/>
      <c r="Q1200" s="139"/>
      <c r="R1200" s="144"/>
      <c r="S1200" s="145"/>
    </row>
    <row r="1201" spans="6:19" s="222" customFormat="1" ht="24.95" customHeight="1" x14ac:dyDescent="0.25">
      <c r="F1201" s="55"/>
      <c r="M1201" s="223"/>
      <c r="N1201" s="55"/>
      <c r="O1201" s="143"/>
      <c r="P1201" s="224"/>
      <c r="Q1201" s="139"/>
      <c r="R1201" s="144"/>
      <c r="S1201" s="145"/>
    </row>
    <row r="1202" spans="6:19" s="222" customFormat="1" ht="24.95" customHeight="1" x14ac:dyDescent="0.25">
      <c r="F1202" s="55"/>
      <c r="M1202" s="223"/>
      <c r="N1202" s="55"/>
      <c r="O1202" s="143"/>
      <c r="P1202" s="224"/>
      <c r="Q1202" s="139"/>
      <c r="R1202" s="144"/>
      <c r="S1202" s="145"/>
    </row>
    <row r="1203" spans="6:19" s="222" customFormat="1" ht="24.95" customHeight="1" x14ac:dyDescent="0.25">
      <c r="F1203" s="55"/>
      <c r="M1203" s="223"/>
      <c r="N1203" s="55"/>
      <c r="O1203" s="143"/>
      <c r="P1203" s="224"/>
      <c r="Q1203" s="139"/>
      <c r="R1203" s="144"/>
      <c r="S1203" s="145"/>
    </row>
    <row r="1204" spans="6:19" s="222" customFormat="1" ht="24.95" customHeight="1" x14ac:dyDescent="0.25">
      <c r="F1204" s="55"/>
      <c r="M1204" s="223"/>
      <c r="N1204" s="55"/>
      <c r="O1204" s="143"/>
      <c r="P1204" s="224"/>
      <c r="Q1204" s="139"/>
      <c r="R1204" s="144"/>
      <c r="S1204" s="145"/>
    </row>
    <row r="1205" spans="6:19" s="222" customFormat="1" ht="24.95" customHeight="1" x14ac:dyDescent="0.25">
      <c r="F1205" s="55"/>
      <c r="M1205" s="223"/>
      <c r="N1205" s="55"/>
      <c r="O1205" s="143"/>
      <c r="P1205" s="224"/>
      <c r="Q1205" s="139"/>
      <c r="R1205" s="144"/>
      <c r="S1205" s="145"/>
    </row>
    <row r="1206" spans="6:19" s="222" customFormat="1" ht="24.95" customHeight="1" x14ac:dyDescent="0.25">
      <c r="F1206" s="55"/>
      <c r="M1206" s="223"/>
      <c r="N1206" s="55"/>
      <c r="O1206" s="143"/>
      <c r="P1206" s="224"/>
      <c r="Q1206" s="139"/>
      <c r="R1206" s="144"/>
      <c r="S1206" s="145"/>
    </row>
    <row r="1207" spans="6:19" s="222" customFormat="1" ht="24.95" customHeight="1" x14ac:dyDescent="0.25">
      <c r="F1207" s="55"/>
      <c r="M1207" s="223"/>
      <c r="N1207" s="55"/>
      <c r="O1207" s="143"/>
      <c r="P1207" s="224"/>
      <c r="Q1207" s="139"/>
      <c r="R1207" s="144"/>
      <c r="S1207" s="145"/>
    </row>
    <row r="1208" spans="6:19" s="222" customFormat="1" ht="24.95" customHeight="1" x14ac:dyDescent="0.25">
      <c r="F1208" s="55"/>
      <c r="M1208" s="223"/>
      <c r="N1208" s="55"/>
      <c r="O1208" s="143"/>
      <c r="P1208" s="224"/>
      <c r="Q1208" s="139"/>
      <c r="R1208" s="144"/>
      <c r="S1208" s="145"/>
    </row>
    <row r="1209" spans="6:19" s="222" customFormat="1" ht="24.95" customHeight="1" x14ac:dyDescent="0.25">
      <c r="F1209" s="55"/>
      <c r="M1209" s="223"/>
      <c r="N1209" s="55"/>
      <c r="O1209" s="143"/>
      <c r="P1209" s="224"/>
      <c r="Q1209" s="139"/>
      <c r="R1209" s="144"/>
      <c r="S1209" s="145"/>
    </row>
    <row r="1210" spans="6:19" s="222" customFormat="1" ht="24.95" customHeight="1" x14ac:dyDescent="0.25">
      <c r="F1210" s="55"/>
      <c r="M1210" s="223"/>
      <c r="N1210" s="55"/>
      <c r="O1210" s="143"/>
      <c r="P1210" s="224"/>
      <c r="Q1210" s="139"/>
      <c r="R1210" s="144"/>
      <c r="S1210" s="145"/>
    </row>
    <row r="1211" spans="6:19" s="222" customFormat="1" ht="24.95" customHeight="1" x14ac:dyDescent="0.25">
      <c r="F1211" s="55"/>
      <c r="M1211" s="223"/>
      <c r="N1211" s="55"/>
      <c r="O1211" s="143"/>
      <c r="P1211" s="224"/>
      <c r="Q1211" s="139"/>
      <c r="R1211" s="144"/>
      <c r="S1211" s="145"/>
    </row>
    <row r="1212" spans="6:19" s="222" customFormat="1" ht="24.95" customHeight="1" x14ac:dyDescent="0.25">
      <c r="F1212" s="55"/>
      <c r="M1212" s="223"/>
      <c r="N1212" s="55"/>
      <c r="O1212" s="143"/>
      <c r="P1212" s="224"/>
      <c r="Q1212" s="139"/>
      <c r="R1212" s="144"/>
      <c r="S1212" s="145"/>
    </row>
    <row r="1213" spans="6:19" s="222" customFormat="1" ht="24.95" customHeight="1" x14ac:dyDescent="0.25">
      <c r="F1213" s="55"/>
      <c r="M1213" s="223"/>
      <c r="N1213" s="55"/>
      <c r="O1213" s="143"/>
      <c r="P1213" s="224"/>
      <c r="Q1213" s="139"/>
      <c r="R1213" s="144"/>
      <c r="S1213" s="145"/>
    </row>
    <row r="1214" spans="6:19" s="222" customFormat="1" ht="24.95" customHeight="1" x14ac:dyDescent="0.25">
      <c r="F1214" s="55"/>
      <c r="M1214" s="223"/>
      <c r="N1214" s="55"/>
      <c r="O1214" s="143"/>
      <c r="P1214" s="224"/>
      <c r="Q1214" s="139"/>
      <c r="R1214" s="144"/>
      <c r="S1214" s="145"/>
    </row>
    <row r="1215" spans="6:19" s="222" customFormat="1" ht="24.95" customHeight="1" x14ac:dyDescent="0.25">
      <c r="F1215" s="55"/>
      <c r="M1215" s="223"/>
      <c r="N1215" s="55"/>
      <c r="O1215" s="143"/>
      <c r="P1215" s="224"/>
      <c r="Q1215" s="139"/>
      <c r="R1215" s="144"/>
      <c r="S1215" s="145"/>
    </row>
    <row r="1216" spans="6:19" s="222" customFormat="1" ht="24.95" customHeight="1" x14ac:dyDescent="0.25">
      <c r="F1216" s="55"/>
      <c r="M1216" s="223"/>
      <c r="N1216" s="55"/>
      <c r="O1216" s="143"/>
      <c r="P1216" s="224"/>
      <c r="Q1216" s="139"/>
      <c r="R1216" s="144"/>
      <c r="S1216" s="145"/>
    </row>
    <row r="1217" spans="6:19" s="222" customFormat="1" ht="24.95" customHeight="1" x14ac:dyDescent="0.25">
      <c r="F1217" s="55"/>
      <c r="M1217" s="223"/>
      <c r="N1217" s="55"/>
      <c r="O1217" s="143"/>
      <c r="P1217" s="224"/>
      <c r="Q1217" s="139"/>
      <c r="R1217" s="144"/>
      <c r="S1217" s="145"/>
    </row>
    <row r="1218" spans="6:19" s="222" customFormat="1" ht="24.95" customHeight="1" x14ac:dyDescent="0.25">
      <c r="F1218" s="55"/>
      <c r="M1218" s="223"/>
      <c r="N1218" s="55"/>
      <c r="O1218" s="143"/>
      <c r="P1218" s="224"/>
      <c r="Q1218" s="139"/>
      <c r="R1218" s="144"/>
      <c r="S1218" s="145"/>
    </row>
    <row r="1219" spans="6:19" s="222" customFormat="1" ht="24.95" customHeight="1" x14ac:dyDescent="0.25">
      <c r="F1219" s="55"/>
      <c r="M1219" s="223"/>
      <c r="N1219" s="55"/>
      <c r="O1219" s="143"/>
      <c r="P1219" s="224"/>
      <c r="Q1219" s="139"/>
      <c r="R1219" s="144"/>
      <c r="S1219" s="145"/>
    </row>
    <row r="1220" spans="6:19" s="222" customFormat="1" ht="24.95" customHeight="1" x14ac:dyDescent="0.25">
      <c r="F1220" s="55"/>
      <c r="M1220" s="223"/>
      <c r="N1220" s="55"/>
      <c r="O1220" s="143"/>
      <c r="P1220" s="224"/>
      <c r="Q1220" s="139"/>
      <c r="R1220" s="144"/>
      <c r="S1220" s="145"/>
    </row>
    <row r="1221" spans="6:19" s="222" customFormat="1" ht="24.95" customHeight="1" x14ac:dyDescent="0.25">
      <c r="F1221" s="55"/>
      <c r="M1221" s="223"/>
      <c r="N1221" s="55"/>
      <c r="O1221" s="143"/>
      <c r="P1221" s="224"/>
      <c r="Q1221" s="139"/>
      <c r="R1221" s="144"/>
      <c r="S1221" s="145"/>
    </row>
    <row r="1222" spans="6:19" s="222" customFormat="1" ht="24.95" customHeight="1" x14ac:dyDescent="0.25">
      <c r="F1222" s="55"/>
      <c r="M1222" s="223"/>
      <c r="N1222" s="55"/>
      <c r="O1222" s="143"/>
      <c r="P1222" s="224"/>
      <c r="Q1222" s="139"/>
      <c r="R1222" s="144"/>
      <c r="S1222" s="145"/>
    </row>
    <row r="1223" spans="6:19" s="222" customFormat="1" ht="24.95" customHeight="1" x14ac:dyDescent="0.25">
      <c r="F1223" s="55"/>
      <c r="M1223" s="223"/>
      <c r="N1223" s="55"/>
      <c r="O1223" s="143"/>
      <c r="P1223" s="224"/>
      <c r="Q1223" s="139"/>
      <c r="R1223" s="144"/>
      <c r="S1223" s="145"/>
    </row>
    <row r="1224" spans="6:19" s="222" customFormat="1" ht="24.95" customHeight="1" x14ac:dyDescent="0.25">
      <c r="F1224" s="55"/>
      <c r="M1224" s="223"/>
      <c r="N1224" s="55"/>
      <c r="O1224" s="143"/>
      <c r="P1224" s="224"/>
      <c r="Q1224" s="139"/>
      <c r="R1224" s="144"/>
      <c r="S1224" s="145"/>
    </row>
    <row r="1225" spans="6:19" s="222" customFormat="1" ht="24.95" customHeight="1" x14ac:dyDescent="0.25">
      <c r="F1225" s="55"/>
      <c r="M1225" s="223"/>
      <c r="N1225" s="55"/>
      <c r="O1225" s="143"/>
      <c r="P1225" s="224"/>
      <c r="Q1225" s="139"/>
      <c r="R1225" s="144"/>
      <c r="S1225" s="145"/>
    </row>
    <row r="1226" spans="6:19" s="222" customFormat="1" ht="24.95" customHeight="1" x14ac:dyDescent="0.25">
      <c r="F1226" s="55"/>
      <c r="M1226" s="223"/>
      <c r="N1226" s="55"/>
      <c r="O1226" s="143"/>
      <c r="P1226" s="224"/>
      <c r="Q1226" s="139"/>
      <c r="R1226" s="144"/>
      <c r="S1226" s="145"/>
    </row>
    <row r="1227" spans="6:19" s="222" customFormat="1" ht="24.95" customHeight="1" x14ac:dyDescent="0.25">
      <c r="F1227" s="55"/>
      <c r="M1227" s="223"/>
      <c r="N1227" s="55"/>
      <c r="O1227" s="143"/>
      <c r="P1227" s="224"/>
      <c r="Q1227" s="139"/>
      <c r="R1227" s="144"/>
      <c r="S1227" s="145"/>
    </row>
    <row r="1228" spans="6:19" s="222" customFormat="1" ht="24.95" customHeight="1" x14ac:dyDescent="0.25">
      <c r="F1228" s="55"/>
      <c r="M1228" s="223"/>
      <c r="N1228" s="55"/>
      <c r="O1228" s="143"/>
      <c r="P1228" s="224"/>
      <c r="Q1228" s="139"/>
      <c r="R1228" s="144"/>
      <c r="S1228" s="145"/>
    </row>
    <row r="1229" spans="6:19" s="222" customFormat="1" ht="24.95" customHeight="1" x14ac:dyDescent="0.25">
      <c r="F1229" s="55"/>
      <c r="M1229" s="223"/>
      <c r="N1229" s="55"/>
      <c r="O1229" s="143"/>
      <c r="P1229" s="224"/>
      <c r="Q1229" s="139"/>
      <c r="R1229" s="144"/>
      <c r="S1229" s="145"/>
    </row>
    <row r="1230" spans="6:19" s="222" customFormat="1" ht="24.95" customHeight="1" x14ac:dyDescent="0.25">
      <c r="F1230" s="55"/>
      <c r="M1230" s="223"/>
      <c r="N1230" s="55"/>
      <c r="O1230" s="143"/>
      <c r="P1230" s="224"/>
      <c r="Q1230" s="139"/>
      <c r="R1230" s="144"/>
      <c r="S1230" s="145"/>
    </row>
    <row r="1231" spans="6:19" s="222" customFormat="1" ht="24.95" customHeight="1" x14ac:dyDescent="0.25">
      <c r="F1231" s="55"/>
      <c r="M1231" s="223"/>
      <c r="N1231" s="55"/>
      <c r="O1231" s="143"/>
      <c r="P1231" s="224"/>
      <c r="Q1231" s="139"/>
      <c r="R1231" s="144"/>
      <c r="S1231" s="145"/>
    </row>
    <row r="1232" spans="6:19" s="222" customFormat="1" ht="24.95" customHeight="1" x14ac:dyDescent="0.25">
      <c r="F1232" s="55"/>
      <c r="M1232" s="223"/>
      <c r="N1232" s="55"/>
      <c r="O1232" s="143"/>
      <c r="P1232" s="224"/>
      <c r="Q1232" s="139"/>
      <c r="R1232" s="144"/>
      <c r="S1232" s="145"/>
    </row>
    <row r="1233" spans="6:19" s="222" customFormat="1" ht="24.95" customHeight="1" x14ac:dyDescent="0.25">
      <c r="F1233" s="55"/>
      <c r="M1233" s="223"/>
      <c r="N1233" s="55"/>
      <c r="O1233" s="143"/>
      <c r="P1233" s="224"/>
      <c r="Q1233" s="139"/>
      <c r="R1233" s="144"/>
      <c r="S1233" s="145"/>
    </row>
    <row r="1234" spans="6:19" s="222" customFormat="1" ht="24.95" customHeight="1" x14ac:dyDescent="0.25">
      <c r="F1234" s="55"/>
      <c r="M1234" s="223"/>
      <c r="N1234" s="55"/>
      <c r="O1234" s="143"/>
      <c r="P1234" s="224"/>
      <c r="Q1234" s="139"/>
      <c r="R1234" s="144"/>
      <c r="S1234" s="145"/>
    </row>
    <row r="1235" spans="6:19" s="222" customFormat="1" ht="24.95" customHeight="1" x14ac:dyDescent="0.25">
      <c r="F1235" s="55"/>
      <c r="M1235" s="223"/>
      <c r="N1235" s="55"/>
      <c r="O1235" s="143"/>
      <c r="P1235" s="224"/>
      <c r="Q1235" s="139"/>
      <c r="R1235" s="144"/>
      <c r="S1235" s="145"/>
    </row>
    <row r="1236" spans="6:19" s="222" customFormat="1" ht="24.95" customHeight="1" x14ac:dyDescent="0.25">
      <c r="F1236" s="55"/>
      <c r="M1236" s="223"/>
      <c r="N1236" s="55"/>
      <c r="O1236" s="143"/>
      <c r="P1236" s="224"/>
      <c r="Q1236" s="139"/>
      <c r="R1236" s="144"/>
      <c r="S1236" s="145"/>
    </row>
    <row r="1237" spans="6:19" s="222" customFormat="1" ht="24.95" customHeight="1" x14ac:dyDescent="0.25">
      <c r="F1237" s="55"/>
      <c r="M1237" s="223"/>
      <c r="N1237" s="55"/>
      <c r="O1237" s="143"/>
      <c r="P1237" s="224"/>
      <c r="Q1237" s="139"/>
      <c r="R1237" s="144"/>
      <c r="S1237" s="145"/>
    </row>
    <row r="1238" spans="6:19" s="222" customFormat="1" ht="24.95" customHeight="1" x14ac:dyDescent="0.25">
      <c r="F1238" s="55"/>
      <c r="M1238" s="223"/>
      <c r="N1238" s="55"/>
      <c r="O1238" s="143"/>
      <c r="P1238" s="224"/>
      <c r="Q1238" s="139"/>
      <c r="R1238" s="144"/>
      <c r="S1238" s="145"/>
    </row>
    <row r="1239" spans="6:19" s="222" customFormat="1" ht="24.95" customHeight="1" x14ac:dyDescent="0.25">
      <c r="F1239" s="55"/>
      <c r="M1239" s="223"/>
      <c r="N1239" s="55"/>
      <c r="O1239" s="143"/>
      <c r="P1239" s="224"/>
      <c r="Q1239" s="139"/>
      <c r="R1239" s="144"/>
      <c r="S1239" s="145"/>
    </row>
    <row r="1240" spans="6:19" s="222" customFormat="1" ht="24.95" customHeight="1" x14ac:dyDescent="0.25">
      <c r="F1240" s="55"/>
      <c r="M1240" s="223"/>
      <c r="N1240" s="55"/>
      <c r="O1240" s="143"/>
      <c r="P1240" s="224"/>
      <c r="Q1240" s="139"/>
      <c r="R1240" s="144"/>
      <c r="S1240" s="145"/>
    </row>
    <row r="1241" spans="6:19" s="222" customFormat="1" ht="24.95" customHeight="1" x14ac:dyDescent="0.25">
      <c r="F1241" s="55"/>
      <c r="M1241" s="223"/>
      <c r="N1241" s="55"/>
      <c r="O1241" s="143"/>
      <c r="P1241" s="224"/>
      <c r="Q1241" s="139"/>
      <c r="R1241" s="144"/>
      <c r="S1241" s="145"/>
    </row>
    <row r="1242" spans="6:19" s="222" customFormat="1" ht="24.95" customHeight="1" x14ac:dyDescent="0.25">
      <c r="F1242" s="55"/>
      <c r="M1242" s="223"/>
      <c r="N1242" s="55"/>
      <c r="O1242" s="143"/>
      <c r="P1242" s="224"/>
      <c r="Q1242" s="139"/>
      <c r="R1242" s="144"/>
      <c r="S1242" s="145"/>
    </row>
    <row r="1243" spans="6:19" s="222" customFormat="1" ht="24.95" customHeight="1" x14ac:dyDescent="0.25">
      <c r="F1243" s="55"/>
      <c r="M1243" s="223"/>
      <c r="N1243" s="55"/>
      <c r="O1243" s="143"/>
      <c r="P1243" s="224"/>
      <c r="Q1243" s="139"/>
      <c r="R1243" s="144"/>
      <c r="S1243" s="145"/>
    </row>
    <row r="1244" spans="6:19" s="222" customFormat="1" ht="24.95" customHeight="1" x14ac:dyDescent="0.25">
      <c r="F1244" s="55"/>
      <c r="M1244" s="223"/>
      <c r="N1244" s="55"/>
      <c r="O1244" s="143"/>
      <c r="P1244" s="224"/>
      <c r="Q1244" s="139"/>
      <c r="R1244" s="144"/>
      <c r="S1244" s="145"/>
    </row>
    <row r="1245" spans="6:19" s="222" customFormat="1" ht="24.95" customHeight="1" x14ac:dyDescent="0.25">
      <c r="F1245" s="55"/>
      <c r="M1245" s="223"/>
      <c r="N1245" s="55"/>
      <c r="O1245" s="143"/>
      <c r="P1245" s="224"/>
      <c r="Q1245" s="139"/>
      <c r="R1245" s="144"/>
      <c r="S1245" s="145"/>
    </row>
    <row r="1246" spans="6:19" s="222" customFormat="1" ht="24.95" customHeight="1" x14ac:dyDescent="0.25">
      <c r="F1246" s="55"/>
      <c r="M1246" s="223"/>
      <c r="N1246" s="55"/>
      <c r="O1246" s="143"/>
      <c r="P1246" s="224"/>
      <c r="Q1246" s="139"/>
      <c r="R1246" s="144"/>
      <c r="S1246" s="145"/>
    </row>
    <row r="1247" spans="6:19" s="222" customFormat="1" ht="24.95" customHeight="1" x14ac:dyDescent="0.25">
      <c r="F1247" s="55"/>
      <c r="M1247" s="223"/>
      <c r="N1247" s="55"/>
      <c r="O1247" s="143"/>
      <c r="P1247" s="224"/>
      <c r="Q1247" s="139"/>
      <c r="R1247" s="144"/>
      <c r="S1247" s="145"/>
    </row>
    <row r="1248" spans="6:19" s="222" customFormat="1" ht="24.95" customHeight="1" x14ac:dyDescent="0.25">
      <c r="F1248" s="55"/>
      <c r="M1248" s="223"/>
      <c r="N1248" s="55"/>
      <c r="O1248" s="143"/>
      <c r="P1248" s="224"/>
      <c r="Q1248" s="139"/>
      <c r="R1248" s="144"/>
      <c r="S1248" s="145"/>
    </row>
    <row r="1249" spans="6:19" s="222" customFormat="1" ht="24.95" customHeight="1" x14ac:dyDescent="0.25">
      <c r="F1249" s="55"/>
      <c r="M1249" s="223"/>
      <c r="N1249" s="55"/>
      <c r="O1249" s="143"/>
      <c r="P1249" s="224"/>
      <c r="Q1249" s="139"/>
      <c r="R1249" s="144"/>
      <c r="S1249" s="145"/>
    </row>
    <row r="1250" spans="6:19" s="222" customFormat="1" ht="24.95" customHeight="1" x14ac:dyDescent="0.25">
      <c r="F1250" s="55"/>
      <c r="M1250" s="223"/>
      <c r="N1250" s="55"/>
      <c r="O1250" s="143"/>
      <c r="P1250" s="224"/>
      <c r="Q1250" s="139"/>
      <c r="R1250" s="144"/>
      <c r="S1250" s="145"/>
    </row>
    <row r="1251" spans="6:19" s="222" customFormat="1" ht="24.95" customHeight="1" x14ac:dyDescent="0.25">
      <c r="F1251" s="55"/>
      <c r="M1251" s="223"/>
      <c r="N1251" s="55"/>
      <c r="O1251" s="143"/>
      <c r="P1251" s="224"/>
      <c r="Q1251" s="139"/>
      <c r="R1251" s="144"/>
      <c r="S1251" s="145"/>
    </row>
    <row r="1252" spans="6:19" s="222" customFormat="1" ht="24.95" customHeight="1" x14ac:dyDescent="0.25">
      <c r="F1252" s="55"/>
      <c r="M1252" s="223"/>
      <c r="N1252" s="55"/>
      <c r="O1252" s="143"/>
      <c r="P1252" s="224"/>
      <c r="Q1252" s="139"/>
      <c r="R1252" s="144"/>
      <c r="S1252" s="145"/>
    </row>
    <row r="1253" spans="6:19" s="222" customFormat="1" ht="24.95" customHeight="1" x14ac:dyDescent="0.25">
      <c r="F1253" s="55"/>
      <c r="M1253" s="223"/>
      <c r="N1253" s="55"/>
      <c r="O1253" s="143"/>
      <c r="P1253" s="224"/>
      <c r="Q1253" s="139"/>
      <c r="R1253" s="144"/>
      <c r="S1253" s="145"/>
    </row>
    <row r="1254" spans="6:19" s="222" customFormat="1" ht="24.95" customHeight="1" x14ac:dyDescent="0.25">
      <c r="F1254" s="55"/>
      <c r="M1254" s="223"/>
      <c r="N1254" s="55"/>
      <c r="O1254" s="143"/>
      <c r="P1254" s="224"/>
      <c r="Q1254" s="139"/>
      <c r="R1254" s="144"/>
      <c r="S1254" s="145"/>
    </row>
    <row r="1255" spans="6:19" s="222" customFormat="1" ht="24.95" customHeight="1" x14ac:dyDescent="0.25">
      <c r="F1255" s="55"/>
      <c r="M1255" s="223"/>
      <c r="N1255" s="55"/>
      <c r="O1255" s="143"/>
      <c r="P1255" s="224"/>
      <c r="Q1255" s="139"/>
      <c r="R1255" s="144"/>
      <c r="S1255" s="145"/>
    </row>
    <row r="1256" spans="6:19" s="222" customFormat="1" ht="24.95" customHeight="1" x14ac:dyDescent="0.25">
      <c r="F1256" s="55"/>
      <c r="M1256" s="223"/>
      <c r="N1256" s="55"/>
      <c r="O1256" s="143"/>
      <c r="P1256" s="224"/>
      <c r="Q1256" s="139"/>
      <c r="R1256" s="144"/>
      <c r="S1256" s="145"/>
    </row>
    <row r="1257" spans="6:19" s="222" customFormat="1" ht="24.95" customHeight="1" x14ac:dyDescent="0.25">
      <c r="F1257" s="55"/>
      <c r="M1257" s="223"/>
      <c r="N1257" s="55"/>
      <c r="O1257" s="143"/>
      <c r="P1257" s="224"/>
      <c r="Q1257" s="139"/>
      <c r="R1257" s="144"/>
      <c r="S1257" s="145"/>
    </row>
    <row r="1258" spans="6:19" s="222" customFormat="1" ht="24.95" customHeight="1" x14ac:dyDescent="0.25">
      <c r="F1258" s="55"/>
      <c r="M1258" s="223"/>
      <c r="N1258" s="55"/>
      <c r="O1258" s="143"/>
      <c r="P1258" s="224"/>
      <c r="Q1258" s="139"/>
      <c r="R1258" s="144"/>
      <c r="S1258" s="145"/>
    </row>
    <row r="1259" spans="6:19" s="222" customFormat="1" ht="24.95" customHeight="1" x14ac:dyDescent="0.25">
      <c r="F1259" s="55"/>
      <c r="M1259" s="223"/>
      <c r="N1259" s="55"/>
      <c r="O1259" s="143"/>
      <c r="P1259" s="224"/>
      <c r="Q1259" s="139"/>
      <c r="R1259" s="144"/>
      <c r="S1259" s="145"/>
    </row>
    <row r="1260" spans="6:19" s="222" customFormat="1" ht="24.95" customHeight="1" x14ac:dyDescent="0.25">
      <c r="F1260" s="55"/>
      <c r="M1260" s="223"/>
      <c r="N1260" s="55"/>
      <c r="O1260" s="143"/>
      <c r="P1260" s="224"/>
      <c r="Q1260" s="139"/>
      <c r="R1260" s="144"/>
      <c r="S1260" s="145"/>
    </row>
    <row r="1261" spans="6:19" s="222" customFormat="1" ht="24.95" customHeight="1" x14ac:dyDescent="0.25">
      <c r="F1261" s="55"/>
      <c r="M1261" s="223"/>
      <c r="N1261" s="55"/>
      <c r="O1261" s="143"/>
      <c r="P1261" s="224"/>
      <c r="Q1261" s="139"/>
      <c r="R1261" s="144"/>
      <c r="S1261" s="145"/>
    </row>
    <row r="1262" spans="6:19" s="222" customFormat="1" ht="24.95" customHeight="1" x14ac:dyDescent="0.25">
      <c r="F1262" s="55"/>
      <c r="M1262" s="223"/>
      <c r="N1262" s="55"/>
      <c r="O1262" s="143"/>
      <c r="P1262" s="224"/>
      <c r="Q1262" s="139"/>
      <c r="R1262" s="144"/>
      <c r="S1262" s="145"/>
    </row>
    <row r="1263" spans="6:19" s="222" customFormat="1" ht="24.95" customHeight="1" x14ac:dyDescent="0.25">
      <c r="F1263" s="55"/>
      <c r="M1263" s="223"/>
      <c r="N1263" s="55"/>
      <c r="O1263" s="143"/>
      <c r="P1263" s="224"/>
      <c r="Q1263" s="139"/>
      <c r="R1263" s="144"/>
      <c r="S1263" s="145"/>
    </row>
    <row r="1264" spans="6:19" s="222" customFormat="1" ht="24.95" customHeight="1" x14ac:dyDescent="0.25">
      <c r="F1264" s="55"/>
      <c r="M1264" s="223"/>
      <c r="N1264" s="55"/>
      <c r="O1264" s="143"/>
      <c r="P1264" s="224"/>
      <c r="Q1264" s="139"/>
      <c r="R1264" s="144"/>
      <c r="S1264" s="145"/>
    </row>
    <row r="1265" spans="6:19" s="222" customFormat="1" ht="24.95" customHeight="1" x14ac:dyDescent="0.25">
      <c r="F1265" s="55"/>
      <c r="M1265" s="223"/>
      <c r="N1265" s="55"/>
      <c r="O1265" s="143"/>
      <c r="P1265" s="224"/>
      <c r="Q1265" s="139"/>
      <c r="R1265" s="144"/>
      <c r="S1265" s="145"/>
    </row>
    <row r="1266" spans="6:19" s="222" customFormat="1" ht="24.95" customHeight="1" x14ac:dyDescent="0.25">
      <c r="F1266" s="55"/>
      <c r="M1266" s="223"/>
      <c r="N1266" s="55"/>
      <c r="O1266" s="143"/>
      <c r="P1266" s="224"/>
      <c r="Q1266" s="139"/>
      <c r="R1266" s="144"/>
      <c r="S1266" s="145"/>
    </row>
    <row r="1267" spans="6:19" s="222" customFormat="1" ht="24.95" customHeight="1" x14ac:dyDescent="0.25">
      <c r="F1267" s="55"/>
      <c r="M1267" s="223"/>
      <c r="N1267" s="55"/>
      <c r="O1267" s="143"/>
      <c r="P1267" s="224"/>
      <c r="Q1267" s="139"/>
      <c r="R1267" s="144"/>
      <c r="S1267" s="145"/>
    </row>
    <row r="1268" spans="6:19" s="222" customFormat="1" ht="24.95" customHeight="1" x14ac:dyDescent="0.25">
      <c r="F1268" s="55"/>
      <c r="M1268" s="223"/>
      <c r="N1268" s="55"/>
      <c r="O1268" s="143"/>
      <c r="P1268" s="224"/>
      <c r="Q1268" s="139"/>
      <c r="R1268" s="144"/>
      <c r="S1268" s="145"/>
    </row>
    <row r="1269" spans="6:19" s="222" customFormat="1" ht="24.95" customHeight="1" x14ac:dyDescent="0.25">
      <c r="F1269" s="55"/>
      <c r="M1269" s="223"/>
      <c r="N1269" s="55"/>
      <c r="O1269" s="143"/>
      <c r="P1269" s="224"/>
      <c r="Q1269" s="139"/>
      <c r="R1269" s="144"/>
      <c r="S1269" s="145"/>
    </row>
    <row r="1270" spans="6:19" s="222" customFormat="1" ht="24.95" customHeight="1" x14ac:dyDescent="0.25">
      <c r="F1270" s="55"/>
      <c r="M1270" s="223"/>
      <c r="N1270" s="55"/>
      <c r="O1270" s="143"/>
      <c r="P1270" s="224"/>
      <c r="Q1270" s="139"/>
      <c r="R1270" s="144"/>
      <c r="S1270" s="145"/>
    </row>
    <row r="1271" spans="6:19" s="222" customFormat="1" ht="24.95" customHeight="1" x14ac:dyDescent="0.25">
      <c r="F1271" s="55"/>
      <c r="M1271" s="223"/>
      <c r="N1271" s="55"/>
      <c r="O1271" s="143"/>
      <c r="P1271" s="224"/>
      <c r="Q1271" s="139"/>
      <c r="R1271" s="144"/>
      <c r="S1271" s="145"/>
    </row>
    <row r="1272" spans="6:19" s="222" customFormat="1" ht="24.95" customHeight="1" x14ac:dyDescent="0.25">
      <c r="F1272" s="55"/>
      <c r="M1272" s="223"/>
      <c r="N1272" s="55"/>
      <c r="O1272" s="143"/>
      <c r="P1272" s="224"/>
      <c r="Q1272" s="139"/>
      <c r="R1272" s="144"/>
      <c r="S1272" s="145"/>
    </row>
    <row r="1273" spans="6:19" s="222" customFormat="1" ht="24.95" customHeight="1" x14ac:dyDescent="0.25">
      <c r="F1273" s="55"/>
      <c r="M1273" s="223"/>
      <c r="N1273" s="55"/>
      <c r="O1273" s="143"/>
      <c r="P1273" s="224"/>
      <c r="Q1273" s="139"/>
      <c r="R1273" s="144"/>
      <c r="S1273" s="145"/>
    </row>
    <row r="1274" spans="6:19" s="222" customFormat="1" ht="24.95" customHeight="1" x14ac:dyDescent="0.25">
      <c r="F1274" s="55"/>
      <c r="M1274" s="223"/>
      <c r="N1274" s="55"/>
      <c r="O1274" s="143"/>
      <c r="P1274" s="224"/>
      <c r="Q1274" s="139"/>
      <c r="R1274" s="144"/>
      <c r="S1274" s="145"/>
    </row>
    <row r="1275" spans="6:19" s="222" customFormat="1" ht="24.95" customHeight="1" x14ac:dyDescent="0.25">
      <c r="F1275" s="55"/>
      <c r="M1275" s="223"/>
      <c r="N1275" s="55"/>
      <c r="O1275" s="143"/>
      <c r="P1275" s="224"/>
      <c r="Q1275" s="139"/>
      <c r="R1275" s="144"/>
      <c r="S1275" s="145"/>
    </row>
    <row r="1276" spans="6:19" s="222" customFormat="1" ht="24.95" customHeight="1" x14ac:dyDescent="0.25">
      <c r="F1276" s="55"/>
      <c r="M1276" s="223"/>
      <c r="N1276" s="55"/>
      <c r="O1276" s="143"/>
      <c r="P1276" s="224"/>
      <c r="Q1276" s="139"/>
      <c r="R1276" s="144"/>
      <c r="S1276" s="145"/>
    </row>
    <row r="1277" spans="6:19" s="222" customFormat="1" ht="24.95" customHeight="1" x14ac:dyDescent="0.25">
      <c r="F1277" s="55"/>
      <c r="M1277" s="223"/>
      <c r="N1277" s="55"/>
      <c r="O1277" s="143"/>
      <c r="P1277" s="224"/>
      <c r="Q1277" s="139"/>
      <c r="R1277" s="144"/>
      <c r="S1277" s="145"/>
    </row>
    <row r="1278" spans="6:19" s="222" customFormat="1" ht="24.95" customHeight="1" x14ac:dyDescent="0.25">
      <c r="F1278" s="55"/>
      <c r="M1278" s="223"/>
      <c r="N1278" s="55"/>
      <c r="O1278" s="143"/>
      <c r="P1278" s="224"/>
      <c r="Q1278" s="139"/>
      <c r="R1278" s="144"/>
      <c r="S1278" s="145"/>
    </row>
    <row r="1279" spans="6:19" s="222" customFormat="1" ht="24.95" customHeight="1" x14ac:dyDescent="0.25">
      <c r="F1279" s="55"/>
      <c r="M1279" s="223"/>
      <c r="N1279" s="55"/>
      <c r="O1279" s="143"/>
      <c r="P1279" s="224"/>
      <c r="Q1279" s="139"/>
      <c r="R1279" s="144"/>
      <c r="S1279" s="145"/>
    </row>
    <row r="1280" spans="6:19" s="222" customFormat="1" ht="24.95" customHeight="1" x14ac:dyDescent="0.25">
      <c r="F1280" s="55"/>
      <c r="M1280" s="223"/>
      <c r="N1280" s="55"/>
      <c r="O1280" s="143"/>
      <c r="P1280" s="224"/>
      <c r="Q1280" s="139"/>
      <c r="R1280" s="144"/>
      <c r="S1280" s="145"/>
    </row>
    <row r="1281" spans="6:19" s="222" customFormat="1" ht="24.95" customHeight="1" x14ac:dyDescent="0.25">
      <c r="F1281" s="55"/>
      <c r="M1281" s="223"/>
      <c r="N1281" s="55"/>
      <c r="O1281" s="143"/>
      <c r="P1281" s="224"/>
      <c r="Q1281" s="139"/>
      <c r="R1281" s="144"/>
      <c r="S1281" s="145"/>
    </row>
    <row r="1282" spans="6:19" s="222" customFormat="1" ht="24.95" customHeight="1" x14ac:dyDescent="0.25">
      <c r="F1282" s="55"/>
      <c r="M1282" s="223"/>
      <c r="N1282" s="55"/>
      <c r="O1282" s="143"/>
      <c r="P1282" s="224"/>
      <c r="Q1282" s="139"/>
      <c r="R1282" s="144"/>
      <c r="S1282" s="145"/>
    </row>
    <row r="1283" spans="6:19" s="222" customFormat="1" ht="24.95" customHeight="1" x14ac:dyDescent="0.25">
      <c r="F1283" s="55"/>
      <c r="M1283" s="223"/>
      <c r="N1283" s="55"/>
      <c r="O1283" s="143"/>
      <c r="P1283" s="224"/>
      <c r="Q1283" s="139"/>
      <c r="R1283" s="144"/>
      <c r="S1283" s="145"/>
    </row>
    <row r="1284" spans="6:19" s="222" customFormat="1" ht="24.95" customHeight="1" x14ac:dyDescent="0.25">
      <c r="F1284" s="55"/>
      <c r="M1284" s="223"/>
      <c r="N1284" s="55"/>
      <c r="O1284" s="143"/>
      <c r="P1284" s="224"/>
      <c r="Q1284" s="139"/>
      <c r="R1284" s="144"/>
      <c r="S1284" s="145"/>
    </row>
    <row r="1285" spans="6:19" s="222" customFormat="1" ht="24.95" customHeight="1" x14ac:dyDescent="0.25">
      <c r="F1285" s="55"/>
      <c r="M1285" s="223"/>
      <c r="N1285" s="55"/>
      <c r="O1285" s="143"/>
      <c r="P1285" s="224"/>
      <c r="Q1285" s="139"/>
      <c r="R1285" s="144"/>
      <c r="S1285" s="145"/>
    </row>
    <row r="1286" spans="6:19" s="222" customFormat="1" ht="24.95" customHeight="1" x14ac:dyDescent="0.25">
      <c r="F1286" s="55"/>
      <c r="M1286" s="223"/>
      <c r="N1286" s="55"/>
      <c r="O1286" s="143"/>
      <c r="P1286" s="224"/>
      <c r="Q1286" s="139"/>
      <c r="R1286" s="144"/>
      <c r="S1286" s="145"/>
    </row>
    <row r="1287" spans="6:19" s="222" customFormat="1" ht="24.95" customHeight="1" x14ac:dyDescent="0.25">
      <c r="F1287" s="55"/>
      <c r="M1287" s="223"/>
      <c r="N1287" s="55"/>
      <c r="O1287" s="143"/>
      <c r="P1287" s="224"/>
      <c r="Q1287" s="139"/>
      <c r="R1287" s="144"/>
      <c r="S1287" s="145"/>
    </row>
    <row r="1288" spans="6:19" s="222" customFormat="1" ht="24.95" customHeight="1" x14ac:dyDescent="0.25">
      <c r="F1288" s="55"/>
      <c r="M1288" s="223"/>
      <c r="N1288" s="55"/>
      <c r="O1288" s="143"/>
      <c r="P1288" s="224"/>
      <c r="Q1288" s="139"/>
      <c r="R1288" s="144"/>
      <c r="S1288" s="145"/>
    </row>
    <row r="1289" spans="6:19" s="222" customFormat="1" ht="24.95" customHeight="1" x14ac:dyDescent="0.25">
      <c r="F1289" s="55"/>
      <c r="M1289" s="223"/>
      <c r="N1289" s="55"/>
      <c r="O1289" s="143"/>
      <c r="P1289" s="224"/>
      <c r="Q1289" s="139"/>
      <c r="R1289" s="144"/>
      <c r="S1289" s="145"/>
    </row>
    <row r="1290" spans="6:19" s="222" customFormat="1" ht="24.95" customHeight="1" x14ac:dyDescent="0.25">
      <c r="F1290" s="55"/>
      <c r="M1290" s="223"/>
      <c r="N1290" s="55"/>
      <c r="O1290" s="143"/>
      <c r="P1290" s="224"/>
      <c r="Q1290" s="139"/>
      <c r="R1290" s="144"/>
      <c r="S1290" s="145"/>
    </row>
    <row r="1291" spans="6:19" s="222" customFormat="1" ht="24.95" customHeight="1" x14ac:dyDescent="0.25">
      <c r="F1291" s="55"/>
      <c r="M1291" s="223"/>
      <c r="N1291" s="55"/>
      <c r="O1291" s="143"/>
      <c r="P1291" s="224"/>
      <c r="Q1291" s="139"/>
      <c r="R1291" s="144"/>
      <c r="S1291" s="145"/>
    </row>
    <row r="1292" spans="6:19" s="222" customFormat="1" ht="24.95" customHeight="1" x14ac:dyDescent="0.25">
      <c r="F1292" s="55"/>
      <c r="M1292" s="223"/>
      <c r="N1292" s="55"/>
      <c r="O1292" s="143"/>
      <c r="P1292" s="224"/>
      <c r="Q1292" s="139"/>
      <c r="R1292" s="144"/>
      <c r="S1292" s="145"/>
    </row>
    <row r="1293" spans="6:19" s="222" customFormat="1" ht="24.95" customHeight="1" x14ac:dyDescent="0.25">
      <c r="F1293" s="55"/>
      <c r="M1293" s="223"/>
      <c r="N1293" s="55"/>
      <c r="O1293" s="143"/>
      <c r="P1293" s="224"/>
      <c r="Q1293" s="139"/>
      <c r="R1293" s="144"/>
      <c r="S1293" s="145"/>
    </row>
    <row r="1294" spans="6:19" s="222" customFormat="1" ht="24.95" customHeight="1" x14ac:dyDescent="0.25">
      <c r="F1294" s="55"/>
      <c r="M1294" s="223"/>
      <c r="N1294" s="55"/>
      <c r="O1294" s="143"/>
      <c r="P1294" s="224"/>
      <c r="Q1294" s="139"/>
      <c r="R1294" s="144"/>
      <c r="S1294" s="145"/>
    </row>
    <row r="1295" spans="6:19" s="222" customFormat="1" ht="24.95" customHeight="1" x14ac:dyDescent="0.25">
      <c r="F1295" s="55"/>
      <c r="M1295" s="223"/>
      <c r="N1295" s="55"/>
      <c r="O1295" s="143"/>
      <c r="P1295" s="224"/>
      <c r="Q1295" s="139"/>
      <c r="R1295" s="144"/>
      <c r="S1295" s="145"/>
    </row>
    <row r="1296" spans="6:19" s="222" customFormat="1" ht="24.95" customHeight="1" x14ac:dyDescent="0.25">
      <c r="F1296" s="55"/>
      <c r="M1296" s="223"/>
      <c r="N1296" s="55"/>
      <c r="O1296" s="143"/>
      <c r="P1296" s="224"/>
      <c r="Q1296" s="139"/>
      <c r="R1296" s="144"/>
      <c r="S1296" s="145"/>
    </row>
    <row r="1297" spans="6:19" s="222" customFormat="1" ht="24.95" customHeight="1" x14ac:dyDescent="0.25">
      <c r="F1297" s="55"/>
      <c r="M1297" s="223"/>
      <c r="N1297" s="55"/>
      <c r="O1297" s="143"/>
      <c r="P1297" s="224"/>
      <c r="Q1297" s="139"/>
      <c r="R1297" s="144"/>
      <c r="S1297" s="145"/>
    </row>
    <row r="1298" spans="6:19" s="222" customFormat="1" ht="24.95" customHeight="1" x14ac:dyDescent="0.25">
      <c r="F1298" s="55"/>
      <c r="M1298" s="223"/>
      <c r="N1298" s="55"/>
      <c r="O1298" s="143"/>
      <c r="P1298" s="224"/>
      <c r="Q1298" s="139"/>
      <c r="R1298" s="144"/>
      <c r="S1298" s="145"/>
    </row>
    <row r="1299" spans="6:19" s="222" customFormat="1" ht="24.95" customHeight="1" x14ac:dyDescent="0.25">
      <c r="F1299" s="55"/>
      <c r="M1299" s="223"/>
      <c r="N1299" s="55"/>
      <c r="O1299" s="143"/>
      <c r="P1299" s="224"/>
      <c r="Q1299" s="139"/>
      <c r="R1299" s="144"/>
      <c r="S1299" s="145"/>
    </row>
    <row r="1300" spans="6:19" s="222" customFormat="1" ht="24.95" customHeight="1" x14ac:dyDescent="0.25">
      <c r="F1300" s="55"/>
      <c r="M1300" s="223"/>
      <c r="N1300" s="55"/>
      <c r="O1300" s="143"/>
      <c r="P1300" s="224"/>
      <c r="Q1300" s="139"/>
      <c r="R1300" s="144"/>
      <c r="S1300" s="145"/>
    </row>
    <row r="1301" spans="6:19" s="222" customFormat="1" ht="24.95" customHeight="1" x14ac:dyDescent="0.25">
      <c r="F1301" s="55"/>
      <c r="M1301" s="223"/>
      <c r="N1301" s="55"/>
      <c r="O1301" s="143"/>
      <c r="P1301" s="224"/>
      <c r="Q1301" s="139"/>
      <c r="R1301" s="144"/>
      <c r="S1301" s="145"/>
    </row>
    <row r="1302" spans="6:19" s="222" customFormat="1" ht="24.95" customHeight="1" x14ac:dyDescent="0.25">
      <c r="F1302" s="55"/>
      <c r="M1302" s="223"/>
      <c r="N1302" s="55"/>
      <c r="O1302" s="143"/>
      <c r="P1302" s="224"/>
      <c r="Q1302" s="139"/>
      <c r="R1302" s="144"/>
      <c r="S1302" s="145"/>
    </row>
    <row r="1303" spans="6:19" s="222" customFormat="1" ht="24.95" customHeight="1" x14ac:dyDescent="0.25">
      <c r="F1303" s="55"/>
      <c r="M1303" s="223"/>
      <c r="N1303" s="55"/>
      <c r="O1303" s="143"/>
      <c r="P1303" s="224"/>
      <c r="Q1303" s="139"/>
      <c r="R1303" s="144"/>
      <c r="S1303" s="145"/>
    </row>
    <row r="1304" spans="6:19" s="222" customFormat="1" ht="24.95" customHeight="1" x14ac:dyDescent="0.25">
      <c r="F1304" s="55"/>
      <c r="M1304" s="223"/>
      <c r="N1304" s="55"/>
      <c r="O1304" s="143"/>
      <c r="P1304" s="224"/>
      <c r="Q1304" s="139"/>
      <c r="R1304" s="144"/>
      <c r="S1304" s="145"/>
    </row>
    <row r="1305" spans="6:19" s="222" customFormat="1" ht="24.95" customHeight="1" x14ac:dyDescent="0.25">
      <c r="F1305" s="55"/>
      <c r="M1305" s="223"/>
      <c r="N1305" s="55"/>
      <c r="O1305" s="143"/>
      <c r="P1305" s="224"/>
      <c r="Q1305" s="139"/>
      <c r="R1305" s="144"/>
      <c r="S1305" s="145"/>
    </row>
    <row r="1306" spans="6:19" s="222" customFormat="1" ht="24.95" customHeight="1" x14ac:dyDescent="0.25">
      <c r="F1306" s="55"/>
      <c r="M1306" s="223"/>
      <c r="N1306" s="55"/>
      <c r="O1306" s="143"/>
      <c r="P1306" s="224"/>
      <c r="Q1306" s="139"/>
      <c r="R1306" s="144"/>
      <c r="S1306" s="145"/>
    </row>
    <row r="1307" spans="6:19" s="222" customFormat="1" ht="24.95" customHeight="1" x14ac:dyDescent="0.25">
      <c r="F1307" s="55"/>
      <c r="M1307" s="223"/>
      <c r="N1307" s="55"/>
      <c r="O1307" s="143"/>
      <c r="P1307" s="224"/>
      <c r="Q1307" s="139"/>
      <c r="R1307" s="144"/>
      <c r="S1307" s="145"/>
    </row>
    <row r="1308" spans="6:19" s="222" customFormat="1" ht="24.95" customHeight="1" x14ac:dyDescent="0.25">
      <c r="F1308" s="55"/>
      <c r="M1308" s="223"/>
      <c r="N1308" s="55"/>
      <c r="O1308" s="143"/>
      <c r="P1308" s="224"/>
      <c r="Q1308" s="139"/>
      <c r="R1308" s="144"/>
      <c r="S1308" s="145"/>
    </row>
    <row r="1309" spans="6:19" s="222" customFormat="1" ht="24.95" customHeight="1" x14ac:dyDescent="0.25">
      <c r="F1309" s="55"/>
      <c r="M1309" s="223"/>
      <c r="N1309" s="55"/>
      <c r="O1309" s="143"/>
      <c r="P1309" s="224"/>
      <c r="Q1309" s="139"/>
      <c r="R1309" s="144"/>
      <c r="S1309" s="145"/>
    </row>
    <row r="1310" spans="6:19" s="222" customFormat="1" ht="24.95" customHeight="1" x14ac:dyDescent="0.25">
      <c r="F1310" s="55"/>
      <c r="M1310" s="223"/>
      <c r="N1310" s="55"/>
      <c r="O1310" s="143"/>
      <c r="P1310" s="224"/>
      <c r="Q1310" s="139"/>
      <c r="R1310" s="144"/>
      <c r="S1310" s="145"/>
    </row>
    <row r="1311" spans="6:19" s="222" customFormat="1" ht="24.95" customHeight="1" x14ac:dyDescent="0.25">
      <c r="F1311" s="55"/>
      <c r="M1311" s="223"/>
      <c r="N1311" s="55"/>
      <c r="O1311" s="143"/>
      <c r="P1311" s="224"/>
      <c r="Q1311" s="139"/>
      <c r="R1311" s="144"/>
      <c r="S1311" s="145"/>
    </row>
    <row r="1312" spans="6:19" s="222" customFormat="1" ht="24.95" customHeight="1" x14ac:dyDescent="0.25">
      <c r="F1312" s="55"/>
      <c r="M1312" s="223"/>
      <c r="N1312" s="55"/>
      <c r="O1312" s="143"/>
      <c r="P1312" s="224"/>
      <c r="Q1312" s="139"/>
      <c r="R1312" s="144"/>
      <c r="S1312" s="145"/>
    </row>
    <row r="1313" spans="6:19" s="222" customFormat="1" ht="24.95" customHeight="1" x14ac:dyDescent="0.25">
      <c r="F1313" s="55"/>
      <c r="M1313" s="223"/>
      <c r="N1313" s="55"/>
      <c r="O1313" s="143"/>
      <c r="P1313" s="224"/>
      <c r="Q1313" s="139"/>
      <c r="R1313" s="144"/>
      <c r="S1313" s="145"/>
    </row>
    <row r="1314" spans="6:19" s="222" customFormat="1" ht="24.95" customHeight="1" x14ac:dyDescent="0.25">
      <c r="F1314" s="55"/>
      <c r="M1314" s="223"/>
      <c r="N1314" s="55"/>
      <c r="O1314" s="143"/>
      <c r="P1314" s="224"/>
      <c r="Q1314" s="139"/>
      <c r="R1314" s="144"/>
      <c r="S1314" s="145"/>
    </row>
    <row r="1315" spans="6:19" s="222" customFormat="1" ht="24.95" customHeight="1" x14ac:dyDescent="0.25">
      <c r="F1315" s="55"/>
      <c r="M1315" s="223"/>
      <c r="N1315" s="55"/>
      <c r="O1315" s="143"/>
      <c r="P1315" s="224"/>
      <c r="Q1315" s="139"/>
      <c r="R1315" s="144"/>
      <c r="S1315" s="145"/>
    </row>
    <row r="1316" spans="6:19" s="222" customFormat="1" ht="24.95" customHeight="1" x14ac:dyDescent="0.25">
      <c r="F1316" s="55"/>
      <c r="M1316" s="223"/>
      <c r="N1316" s="55"/>
      <c r="O1316" s="143"/>
      <c r="P1316" s="224"/>
      <c r="Q1316" s="139"/>
      <c r="R1316" s="144"/>
      <c r="S1316" s="145"/>
    </row>
    <row r="1317" spans="6:19" s="222" customFormat="1" ht="24.95" customHeight="1" x14ac:dyDescent="0.25">
      <c r="F1317" s="55"/>
      <c r="M1317" s="223"/>
      <c r="N1317" s="55"/>
      <c r="O1317" s="143"/>
      <c r="P1317" s="224"/>
      <c r="Q1317" s="139"/>
      <c r="R1317" s="144"/>
      <c r="S1317" s="145"/>
    </row>
    <row r="1318" spans="6:19" s="222" customFormat="1" ht="24.95" customHeight="1" x14ac:dyDescent="0.25">
      <c r="F1318" s="55"/>
      <c r="M1318" s="223"/>
      <c r="N1318" s="55"/>
      <c r="O1318" s="143"/>
      <c r="P1318" s="224"/>
      <c r="Q1318" s="139"/>
      <c r="R1318" s="144"/>
      <c r="S1318" s="145"/>
    </row>
    <row r="1319" spans="6:19" s="222" customFormat="1" ht="24.95" customHeight="1" x14ac:dyDescent="0.25">
      <c r="F1319" s="55"/>
      <c r="M1319" s="223"/>
      <c r="N1319" s="55"/>
      <c r="O1319" s="143"/>
      <c r="P1319" s="224"/>
      <c r="Q1319" s="139"/>
      <c r="R1319" s="144"/>
      <c r="S1319" s="145"/>
    </row>
    <row r="1320" spans="6:19" s="222" customFormat="1" ht="24.95" customHeight="1" x14ac:dyDescent="0.25">
      <c r="F1320" s="55"/>
      <c r="M1320" s="223"/>
      <c r="N1320" s="55"/>
      <c r="O1320" s="143"/>
      <c r="P1320" s="224"/>
      <c r="Q1320" s="139"/>
      <c r="R1320" s="144"/>
      <c r="S1320" s="145"/>
    </row>
    <row r="1321" spans="6:19" s="222" customFormat="1" ht="24.95" customHeight="1" x14ac:dyDescent="0.25">
      <c r="F1321" s="55"/>
      <c r="M1321" s="223"/>
      <c r="N1321" s="55"/>
      <c r="O1321" s="143"/>
      <c r="P1321" s="224"/>
      <c r="Q1321" s="139"/>
      <c r="R1321" s="144"/>
      <c r="S1321" s="145"/>
    </row>
    <row r="1322" spans="6:19" s="222" customFormat="1" ht="24.95" customHeight="1" x14ac:dyDescent="0.25">
      <c r="F1322" s="55"/>
      <c r="M1322" s="223"/>
      <c r="N1322" s="55"/>
      <c r="O1322" s="143"/>
      <c r="P1322" s="224"/>
      <c r="Q1322" s="139"/>
      <c r="R1322" s="144"/>
      <c r="S1322" s="145"/>
    </row>
    <row r="1323" spans="6:19" s="222" customFormat="1" ht="24.95" customHeight="1" x14ac:dyDescent="0.25">
      <c r="F1323" s="55"/>
      <c r="M1323" s="223"/>
      <c r="N1323" s="55"/>
      <c r="O1323" s="143"/>
      <c r="P1323" s="224"/>
      <c r="Q1323" s="139"/>
      <c r="R1323" s="144"/>
      <c r="S1323" s="145"/>
    </row>
    <row r="1324" spans="6:19" s="222" customFormat="1" ht="24.95" customHeight="1" x14ac:dyDescent="0.25">
      <c r="F1324" s="55"/>
      <c r="M1324" s="223"/>
      <c r="N1324" s="55"/>
      <c r="O1324" s="143"/>
      <c r="P1324" s="224"/>
      <c r="Q1324" s="139"/>
      <c r="R1324" s="144"/>
      <c r="S1324" s="145"/>
    </row>
    <row r="1325" spans="6:19" s="222" customFormat="1" ht="24.95" customHeight="1" x14ac:dyDescent="0.25">
      <c r="F1325" s="55"/>
      <c r="M1325" s="223"/>
      <c r="N1325" s="55"/>
      <c r="O1325" s="143"/>
      <c r="P1325" s="224"/>
      <c r="Q1325" s="139"/>
      <c r="R1325" s="144"/>
      <c r="S1325" s="145"/>
    </row>
    <row r="1326" spans="6:19" s="222" customFormat="1" ht="24.95" customHeight="1" x14ac:dyDescent="0.25">
      <c r="F1326" s="55"/>
      <c r="M1326" s="223"/>
      <c r="N1326" s="55"/>
      <c r="O1326" s="143"/>
      <c r="P1326" s="224"/>
      <c r="Q1326" s="139"/>
      <c r="R1326" s="144"/>
      <c r="S1326" s="145"/>
    </row>
    <row r="1327" spans="6:19" s="222" customFormat="1" ht="24.95" customHeight="1" x14ac:dyDescent="0.25">
      <c r="F1327" s="55"/>
      <c r="M1327" s="223"/>
      <c r="N1327" s="55"/>
      <c r="O1327" s="143"/>
      <c r="P1327" s="224"/>
      <c r="Q1327" s="139"/>
      <c r="R1327" s="144"/>
      <c r="S1327" s="145"/>
    </row>
    <row r="1328" spans="6:19" s="222" customFormat="1" ht="24.95" customHeight="1" x14ac:dyDescent="0.25">
      <c r="F1328" s="55"/>
      <c r="M1328" s="223"/>
      <c r="N1328" s="55"/>
      <c r="O1328" s="143"/>
      <c r="P1328" s="224"/>
      <c r="Q1328" s="139"/>
      <c r="R1328" s="144"/>
      <c r="S1328" s="145"/>
    </row>
    <row r="1329" spans="6:19" s="222" customFormat="1" ht="24.95" customHeight="1" x14ac:dyDescent="0.25">
      <c r="F1329" s="55"/>
      <c r="M1329" s="223"/>
      <c r="N1329" s="55"/>
      <c r="O1329" s="143"/>
      <c r="P1329" s="224"/>
      <c r="Q1329" s="139"/>
      <c r="R1329" s="144"/>
      <c r="S1329" s="145"/>
    </row>
    <row r="1330" spans="6:19" s="222" customFormat="1" ht="24.95" customHeight="1" x14ac:dyDescent="0.25">
      <c r="F1330" s="55"/>
      <c r="M1330" s="223"/>
      <c r="N1330" s="55"/>
      <c r="O1330" s="143"/>
      <c r="P1330" s="224"/>
      <c r="Q1330" s="139"/>
      <c r="R1330" s="144"/>
      <c r="S1330" s="145"/>
    </row>
    <row r="1331" spans="6:19" s="222" customFormat="1" ht="24.95" customHeight="1" x14ac:dyDescent="0.25">
      <c r="F1331" s="55"/>
      <c r="M1331" s="223"/>
      <c r="N1331" s="55"/>
      <c r="O1331" s="143"/>
      <c r="P1331" s="224"/>
      <c r="Q1331" s="139"/>
      <c r="R1331" s="144"/>
      <c r="S1331" s="145"/>
    </row>
    <row r="1332" spans="6:19" s="222" customFormat="1" ht="24.95" customHeight="1" x14ac:dyDescent="0.25">
      <c r="F1332" s="55"/>
      <c r="M1332" s="223"/>
      <c r="N1332" s="55"/>
      <c r="O1332" s="143"/>
      <c r="P1332" s="224"/>
      <c r="Q1332" s="139"/>
      <c r="R1332" s="144"/>
      <c r="S1332" s="145"/>
    </row>
    <row r="1333" spans="6:19" s="222" customFormat="1" ht="24.95" customHeight="1" x14ac:dyDescent="0.25">
      <c r="F1333" s="55"/>
      <c r="M1333" s="223"/>
      <c r="N1333" s="55"/>
      <c r="O1333" s="143"/>
      <c r="P1333" s="224"/>
      <c r="Q1333" s="139"/>
      <c r="R1333" s="144"/>
      <c r="S1333" s="145"/>
    </row>
    <row r="1334" spans="6:19" s="222" customFormat="1" ht="24.95" customHeight="1" x14ac:dyDescent="0.25">
      <c r="F1334" s="55"/>
      <c r="M1334" s="223"/>
      <c r="N1334" s="55"/>
      <c r="O1334" s="143"/>
      <c r="P1334" s="224"/>
      <c r="Q1334" s="139"/>
      <c r="R1334" s="144"/>
      <c r="S1334" s="145"/>
    </row>
    <row r="1335" spans="6:19" s="222" customFormat="1" ht="24.95" customHeight="1" x14ac:dyDescent="0.25">
      <c r="F1335" s="55"/>
      <c r="M1335" s="223"/>
      <c r="N1335" s="55"/>
      <c r="O1335" s="143"/>
      <c r="P1335" s="224"/>
      <c r="Q1335" s="139"/>
      <c r="R1335" s="144"/>
      <c r="S1335" s="145"/>
    </row>
    <row r="1336" spans="6:19" s="222" customFormat="1" ht="24.95" customHeight="1" x14ac:dyDescent="0.25">
      <c r="F1336" s="55"/>
      <c r="M1336" s="223"/>
      <c r="N1336" s="55"/>
      <c r="O1336" s="143"/>
      <c r="P1336" s="224"/>
      <c r="Q1336" s="139"/>
      <c r="R1336" s="144"/>
      <c r="S1336" s="145"/>
    </row>
    <row r="1337" spans="6:19" s="222" customFormat="1" ht="24.95" customHeight="1" x14ac:dyDescent="0.25">
      <c r="F1337" s="55"/>
      <c r="M1337" s="223"/>
      <c r="N1337" s="55"/>
      <c r="O1337" s="143"/>
      <c r="P1337" s="224"/>
      <c r="Q1337" s="139"/>
      <c r="R1337" s="144"/>
      <c r="S1337" s="145"/>
    </row>
    <row r="1338" spans="6:19" s="222" customFormat="1" ht="24.95" customHeight="1" x14ac:dyDescent="0.25">
      <c r="F1338" s="55"/>
      <c r="M1338" s="223"/>
      <c r="N1338" s="55"/>
      <c r="O1338" s="143"/>
      <c r="P1338" s="224"/>
      <c r="Q1338" s="139"/>
      <c r="R1338" s="144"/>
      <c r="S1338" s="145"/>
    </row>
    <row r="1339" spans="6:19" s="222" customFormat="1" ht="24.95" customHeight="1" x14ac:dyDescent="0.25">
      <c r="F1339" s="55"/>
      <c r="M1339" s="223"/>
      <c r="N1339" s="55"/>
      <c r="O1339" s="143"/>
      <c r="P1339" s="224"/>
      <c r="Q1339" s="139"/>
      <c r="R1339" s="144"/>
      <c r="S1339" s="145"/>
    </row>
    <row r="1340" spans="6:19" s="222" customFormat="1" ht="24.95" customHeight="1" x14ac:dyDescent="0.25">
      <c r="F1340" s="55"/>
      <c r="M1340" s="223"/>
      <c r="N1340" s="55"/>
      <c r="O1340" s="143"/>
      <c r="P1340" s="224"/>
      <c r="Q1340" s="139"/>
      <c r="R1340" s="144"/>
      <c r="S1340" s="145"/>
    </row>
    <row r="1341" spans="6:19" s="222" customFormat="1" ht="24.95" customHeight="1" x14ac:dyDescent="0.25">
      <c r="F1341" s="55"/>
      <c r="M1341" s="223"/>
      <c r="N1341" s="55"/>
      <c r="O1341" s="143"/>
      <c r="P1341" s="224"/>
      <c r="Q1341" s="139"/>
      <c r="R1341" s="144"/>
      <c r="S1341" s="145"/>
    </row>
    <row r="1342" spans="6:19" s="222" customFormat="1" ht="24.95" customHeight="1" x14ac:dyDescent="0.25">
      <c r="F1342" s="55"/>
      <c r="M1342" s="223"/>
      <c r="N1342" s="55"/>
      <c r="O1342" s="143"/>
      <c r="P1342" s="224"/>
      <c r="Q1342" s="139"/>
      <c r="R1342" s="144"/>
      <c r="S1342" s="145"/>
    </row>
    <row r="1343" spans="6:19" s="222" customFormat="1" ht="24.95" customHeight="1" x14ac:dyDescent="0.25">
      <c r="F1343" s="55"/>
      <c r="M1343" s="223"/>
      <c r="N1343" s="55"/>
      <c r="O1343" s="143"/>
      <c r="P1343" s="224"/>
      <c r="Q1343" s="139"/>
      <c r="R1343" s="144"/>
      <c r="S1343" s="145"/>
    </row>
    <row r="1344" spans="6:19" s="222" customFormat="1" ht="24.95" customHeight="1" x14ac:dyDescent="0.25">
      <c r="F1344" s="55"/>
      <c r="M1344" s="223"/>
      <c r="N1344" s="55"/>
      <c r="O1344" s="143"/>
      <c r="P1344" s="224"/>
      <c r="Q1344" s="139"/>
      <c r="R1344" s="144"/>
      <c r="S1344" s="145"/>
    </row>
    <row r="1345" spans="6:19" s="222" customFormat="1" ht="24.95" customHeight="1" x14ac:dyDescent="0.25">
      <c r="F1345" s="55"/>
      <c r="M1345" s="223"/>
      <c r="N1345" s="55"/>
      <c r="O1345" s="143"/>
      <c r="P1345" s="224"/>
      <c r="Q1345" s="139"/>
      <c r="R1345" s="144"/>
      <c r="S1345" s="145"/>
    </row>
    <row r="1346" spans="6:19" s="222" customFormat="1" ht="24.95" customHeight="1" x14ac:dyDescent="0.25">
      <c r="F1346" s="55"/>
      <c r="M1346" s="223"/>
      <c r="N1346" s="55"/>
      <c r="O1346" s="143"/>
      <c r="P1346" s="224"/>
      <c r="Q1346" s="139"/>
      <c r="R1346" s="144"/>
      <c r="S1346" s="145"/>
    </row>
    <row r="1347" spans="6:19" s="222" customFormat="1" ht="24.95" customHeight="1" x14ac:dyDescent="0.25">
      <c r="F1347" s="55"/>
      <c r="M1347" s="223"/>
      <c r="N1347" s="55"/>
      <c r="O1347" s="143"/>
      <c r="P1347" s="224"/>
      <c r="Q1347" s="139"/>
      <c r="R1347" s="144"/>
      <c r="S1347" s="145"/>
    </row>
    <row r="1348" spans="6:19" s="222" customFormat="1" ht="24.95" customHeight="1" x14ac:dyDescent="0.25">
      <c r="F1348" s="55"/>
      <c r="M1348" s="223"/>
      <c r="N1348" s="55"/>
      <c r="O1348" s="143"/>
      <c r="P1348" s="224"/>
      <c r="Q1348" s="139"/>
      <c r="R1348" s="144"/>
      <c r="S1348" s="145"/>
    </row>
    <row r="1349" spans="6:19" s="222" customFormat="1" ht="24.95" customHeight="1" x14ac:dyDescent="0.25">
      <c r="F1349" s="55"/>
      <c r="M1349" s="223"/>
      <c r="N1349" s="55"/>
      <c r="O1349" s="143"/>
      <c r="P1349" s="224"/>
      <c r="Q1349" s="139"/>
      <c r="R1349" s="144"/>
      <c r="S1349" s="145"/>
    </row>
    <row r="1350" spans="6:19" s="222" customFormat="1" ht="24.95" customHeight="1" x14ac:dyDescent="0.25">
      <c r="F1350" s="55"/>
      <c r="M1350" s="223"/>
      <c r="N1350" s="55"/>
      <c r="O1350" s="143"/>
      <c r="P1350" s="224"/>
      <c r="Q1350" s="139"/>
      <c r="R1350" s="144"/>
      <c r="S1350" s="145"/>
    </row>
    <row r="1351" spans="6:19" s="222" customFormat="1" ht="24.95" customHeight="1" x14ac:dyDescent="0.25">
      <c r="F1351" s="55"/>
      <c r="M1351" s="223"/>
      <c r="N1351" s="55"/>
      <c r="O1351" s="143"/>
      <c r="P1351" s="224"/>
      <c r="Q1351" s="139"/>
      <c r="R1351" s="144"/>
      <c r="S1351" s="145"/>
    </row>
    <row r="1352" spans="6:19" s="222" customFormat="1" ht="24.95" customHeight="1" x14ac:dyDescent="0.25">
      <c r="F1352" s="55"/>
      <c r="M1352" s="223"/>
      <c r="N1352" s="55"/>
      <c r="O1352" s="143"/>
      <c r="P1352" s="224"/>
      <c r="Q1352" s="139"/>
      <c r="R1352" s="144"/>
      <c r="S1352" s="145"/>
    </row>
    <row r="1353" spans="6:19" s="222" customFormat="1" ht="24.95" customHeight="1" x14ac:dyDescent="0.25">
      <c r="F1353" s="55"/>
      <c r="M1353" s="223"/>
      <c r="N1353" s="55"/>
      <c r="O1353" s="143"/>
      <c r="P1353" s="224"/>
      <c r="Q1353" s="139"/>
      <c r="R1353" s="144"/>
      <c r="S1353" s="145"/>
    </row>
    <row r="1354" spans="6:19" s="222" customFormat="1" ht="24.95" customHeight="1" x14ac:dyDescent="0.25">
      <c r="F1354" s="55"/>
      <c r="M1354" s="223"/>
      <c r="N1354" s="55"/>
      <c r="O1354" s="143"/>
      <c r="P1354" s="224"/>
      <c r="Q1354" s="139"/>
      <c r="R1354" s="144"/>
      <c r="S1354" s="145"/>
    </row>
    <row r="1355" spans="6:19" s="222" customFormat="1" ht="24.95" customHeight="1" x14ac:dyDescent="0.25">
      <c r="F1355" s="55"/>
      <c r="M1355" s="223"/>
      <c r="N1355" s="55"/>
      <c r="O1355" s="143"/>
      <c r="P1355" s="224"/>
      <c r="Q1355" s="139"/>
      <c r="R1355" s="144"/>
      <c r="S1355" s="145"/>
    </row>
    <row r="1356" spans="6:19" s="222" customFormat="1" ht="24.95" customHeight="1" x14ac:dyDescent="0.25">
      <c r="F1356" s="55"/>
      <c r="M1356" s="223"/>
      <c r="N1356" s="55"/>
      <c r="O1356" s="143"/>
      <c r="P1356" s="224"/>
      <c r="Q1356" s="139"/>
      <c r="R1356" s="144"/>
      <c r="S1356" s="145"/>
    </row>
    <row r="1357" spans="6:19" s="222" customFormat="1" ht="24.95" customHeight="1" x14ac:dyDescent="0.25">
      <c r="F1357" s="55"/>
      <c r="M1357" s="223"/>
      <c r="N1357" s="55"/>
      <c r="O1357" s="143"/>
      <c r="P1357" s="224"/>
      <c r="Q1357" s="139"/>
      <c r="R1357" s="144"/>
      <c r="S1357" s="145"/>
    </row>
    <row r="1358" spans="6:19" s="222" customFormat="1" ht="24.95" customHeight="1" x14ac:dyDescent="0.25">
      <c r="F1358" s="55"/>
      <c r="M1358" s="223"/>
      <c r="N1358" s="55"/>
      <c r="O1358" s="143"/>
      <c r="P1358" s="224"/>
      <c r="Q1358" s="139"/>
      <c r="R1358" s="144"/>
      <c r="S1358" s="145"/>
    </row>
    <row r="1359" spans="6:19" s="222" customFormat="1" ht="24.95" customHeight="1" x14ac:dyDescent="0.25">
      <c r="F1359" s="55"/>
      <c r="M1359" s="223"/>
      <c r="N1359" s="55"/>
      <c r="O1359" s="143"/>
      <c r="P1359" s="224"/>
      <c r="Q1359" s="139"/>
      <c r="R1359" s="144"/>
      <c r="S1359" s="145"/>
    </row>
    <row r="1360" spans="6:19" s="222" customFormat="1" ht="24.95" customHeight="1" x14ac:dyDescent="0.25">
      <c r="F1360" s="55"/>
      <c r="M1360" s="223"/>
      <c r="N1360" s="55"/>
      <c r="O1360" s="143"/>
      <c r="P1360" s="224"/>
      <c r="Q1360" s="139"/>
      <c r="R1360" s="144"/>
      <c r="S1360" s="145"/>
    </row>
    <row r="1361" spans="6:19" s="222" customFormat="1" ht="24.95" customHeight="1" x14ac:dyDescent="0.25">
      <c r="F1361" s="55"/>
      <c r="M1361" s="223"/>
      <c r="N1361" s="55"/>
      <c r="O1361" s="143"/>
      <c r="P1361" s="224"/>
      <c r="Q1361" s="139"/>
      <c r="R1361" s="144"/>
      <c r="S1361" s="145"/>
    </row>
    <row r="1362" spans="6:19" s="222" customFormat="1" ht="24.95" customHeight="1" x14ac:dyDescent="0.25">
      <c r="F1362" s="55"/>
      <c r="M1362" s="223"/>
      <c r="N1362" s="55"/>
      <c r="O1362" s="143"/>
      <c r="P1362" s="224"/>
      <c r="Q1362" s="139"/>
      <c r="R1362" s="144"/>
      <c r="S1362" s="145"/>
    </row>
    <row r="1363" spans="6:19" s="222" customFormat="1" ht="24.95" customHeight="1" x14ac:dyDescent="0.25">
      <c r="F1363" s="55"/>
      <c r="M1363" s="223"/>
      <c r="N1363" s="55"/>
      <c r="O1363" s="143"/>
      <c r="P1363" s="224"/>
      <c r="Q1363" s="139"/>
      <c r="R1363" s="144"/>
      <c r="S1363" s="145"/>
    </row>
    <row r="1364" spans="6:19" s="222" customFormat="1" ht="24.95" customHeight="1" x14ac:dyDescent="0.25">
      <c r="F1364" s="55"/>
      <c r="M1364" s="223"/>
      <c r="N1364" s="55"/>
      <c r="O1364" s="143"/>
      <c r="P1364" s="224"/>
      <c r="Q1364" s="139"/>
      <c r="R1364" s="144"/>
      <c r="S1364" s="145"/>
    </row>
    <row r="1365" spans="6:19" s="222" customFormat="1" ht="24.95" customHeight="1" x14ac:dyDescent="0.25">
      <c r="F1365" s="55"/>
      <c r="M1365" s="223"/>
      <c r="N1365" s="55"/>
      <c r="O1365" s="143"/>
      <c r="P1365" s="224"/>
      <c r="Q1365" s="139"/>
      <c r="R1365" s="144"/>
      <c r="S1365" s="145"/>
    </row>
    <row r="1366" spans="6:19" s="222" customFormat="1" ht="24.95" customHeight="1" x14ac:dyDescent="0.25">
      <c r="F1366" s="55"/>
      <c r="M1366" s="223"/>
      <c r="N1366" s="55"/>
      <c r="O1366" s="143"/>
      <c r="P1366" s="224"/>
      <c r="Q1366" s="139"/>
      <c r="R1366" s="144"/>
      <c r="S1366" s="145"/>
    </row>
    <row r="1367" spans="6:19" s="222" customFormat="1" ht="24.95" customHeight="1" x14ac:dyDescent="0.25">
      <c r="F1367" s="55"/>
      <c r="M1367" s="223"/>
      <c r="N1367" s="55"/>
      <c r="O1367" s="143"/>
      <c r="P1367" s="224"/>
      <c r="Q1367" s="139"/>
      <c r="R1367" s="144"/>
      <c r="S1367" s="145"/>
    </row>
    <row r="1368" spans="6:19" s="222" customFormat="1" ht="24.95" customHeight="1" x14ac:dyDescent="0.25">
      <c r="F1368" s="55"/>
      <c r="M1368" s="223"/>
      <c r="N1368" s="55"/>
      <c r="O1368" s="143"/>
      <c r="P1368" s="224"/>
      <c r="Q1368" s="139"/>
      <c r="R1368" s="144"/>
      <c r="S1368" s="145"/>
    </row>
    <row r="1369" spans="6:19" s="222" customFormat="1" ht="24.95" customHeight="1" x14ac:dyDescent="0.25">
      <c r="F1369" s="55"/>
      <c r="M1369" s="223"/>
      <c r="N1369" s="55"/>
      <c r="O1369" s="143"/>
      <c r="P1369" s="224"/>
      <c r="Q1369" s="139"/>
      <c r="R1369" s="144"/>
      <c r="S1369" s="145"/>
    </row>
    <row r="1370" spans="6:19" s="222" customFormat="1" ht="24.95" customHeight="1" x14ac:dyDescent="0.25">
      <c r="F1370" s="55"/>
      <c r="M1370" s="223"/>
      <c r="N1370" s="55"/>
      <c r="O1370" s="143"/>
      <c r="P1370" s="224"/>
      <c r="Q1370" s="139"/>
      <c r="R1370" s="144"/>
      <c r="S1370" s="145"/>
    </row>
    <row r="1371" spans="6:19" s="222" customFormat="1" ht="24.95" customHeight="1" x14ac:dyDescent="0.25">
      <c r="F1371" s="55"/>
      <c r="M1371" s="223"/>
      <c r="N1371" s="55"/>
      <c r="O1371" s="143"/>
      <c r="P1371" s="224"/>
      <c r="Q1371" s="139"/>
      <c r="R1371" s="144"/>
      <c r="S1371" s="145"/>
    </row>
    <row r="1372" spans="6:19" s="222" customFormat="1" ht="24.95" customHeight="1" x14ac:dyDescent="0.25">
      <c r="F1372" s="55"/>
      <c r="M1372" s="223"/>
      <c r="N1372" s="55"/>
      <c r="O1372" s="143"/>
      <c r="P1372" s="224"/>
      <c r="Q1372" s="139"/>
      <c r="R1372" s="144"/>
      <c r="S1372" s="145"/>
    </row>
    <row r="1373" spans="6:19" s="222" customFormat="1" ht="24.95" customHeight="1" x14ac:dyDescent="0.25">
      <c r="F1373" s="55"/>
      <c r="M1373" s="223"/>
      <c r="N1373" s="55"/>
      <c r="O1373" s="143"/>
      <c r="P1373" s="224"/>
      <c r="Q1373" s="139"/>
      <c r="R1373" s="144"/>
      <c r="S1373" s="145"/>
    </row>
    <row r="1374" spans="6:19" s="222" customFormat="1" ht="24.95" customHeight="1" x14ac:dyDescent="0.25">
      <c r="F1374" s="55"/>
      <c r="M1374" s="223"/>
      <c r="N1374" s="55"/>
      <c r="O1374" s="143"/>
      <c r="P1374" s="224"/>
      <c r="Q1374" s="139"/>
      <c r="R1374" s="144"/>
      <c r="S1374" s="145"/>
    </row>
    <row r="1375" spans="6:19" s="222" customFormat="1" ht="24.95" customHeight="1" x14ac:dyDescent="0.25">
      <c r="F1375" s="55"/>
      <c r="M1375" s="223"/>
      <c r="N1375" s="55"/>
      <c r="O1375" s="143"/>
      <c r="P1375" s="224"/>
      <c r="Q1375" s="139"/>
      <c r="R1375" s="144"/>
      <c r="S1375" s="145"/>
    </row>
    <row r="1376" spans="6:19" s="222" customFormat="1" ht="24.95" customHeight="1" x14ac:dyDescent="0.25">
      <c r="F1376" s="55"/>
      <c r="M1376" s="223"/>
      <c r="N1376" s="55"/>
      <c r="O1376" s="143"/>
      <c r="P1376" s="224"/>
      <c r="Q1376" s="139"/>
      <c r="R1376" s="144"/>
      <c r="S1376" s="145"/>
    </row>
    <row r="1377" spans="6:19" s="222" customFormat="1" ht="24.95" customHeight="1" x14ac:dyDescent="0.25">
      <c r="F1377" s="55"/>
      <c r="M1377" s="223"/>
      <c r="N1377" s="55"/>
      <c r="O1377" s="143"/>
      <c r="P1377" s="224"/>
      <c r="Q1377" s="139"/>
      <c r="R1377" s="144"/>
      <c r="S1377" s="145"/>
    </row>
    <row r="1378" spans="6:19" s="222" customFormat="1" ht="24.95" customHeight="1" x14ac:dyDescent="0.25">
      <c r="F1378" s="55"/>
      <c r="M1378" s="223"/>
      <c r="N1378" s="55"/>
      <c r="O1378" s="143"/>
      <c r="P1378" s="224"/>
      <c r="Q1378" s="139"/>
      <c r="R1378" s="144"/>
      <c r="S1378" s="145"/>
    </row>
    <row r="1379" spans="6:19" s="222" customFormat="1" ht="24.95" customHeight="1" x14ac:dyDescent="0.25">
      <c r="F1379" s="55"/>
      <c r="M1379" s="223"/>
      <c r="N1379" s="55"/>
      <c r="O1379" s="143"/>
      <c r="P1379" s="224"/>
      <c r="Q1379" s="139"/>
      <c r="R1379" s="144"/>
      <c r="S1379" s="145"/>
    </row>
    <row r="1380" spans="6:19" s="222" customFormat="1" ht="24.95" customHeight="1" x14ac:dyDescent="0.25">
      <c r="F1380" s="55"/>
      <c r="M1380" s="223"/>
      <c r="N1380" s="55"/>
      <c r="O1380" s="143"/>
      <c r="P1380" s="224"/>
      <c r="Q1380" s="139"/>
      <c r="R1380" s="144"/>
      <c r="S1380" s="145"/>
    </row>
    <row r="1381" spans="6:19" s="222" customFormat="1" ht="24.95" customHeight="1" x14ac:dyDescent="0.25">
      <c r="F1381" s="55"/>
      <c r="M1381" s="223"/>
      <c r="N1381" s="55"/>
      <c r="O1381" s="143"/>
      <c r="P1381" s="224"/>
      <c r="Q1381" s="139"/>
      <c r="R1381" s="144"/>
      <c r="S1381" s="145"/>
    </row>
    <row r="1382" spans="6:19" s="222" customFormat="1" ht="24.95" customHeight="1" x14ac:dyDescent="0.25">
      <c r="F1382" s="55"/>
      <c r="M1382" s="223"/>
      <c r="N1382" s="55"/>
      <c r="O1382" s="143"/>
      <c r="P1382" s="224"/>
      <c r="Q1382" s="139"/>
      <c r="R1382" s="144"/>
      <c r="S1382" s="145"/>
    </row>
    <row r="1383" spans="6:19" s="222" customFormat="1" ht="24.95" customHeight="1" x14ac:dyDescent="0.25">
      <c r="F1383" s="55"/>
      <c r="M1383" s="223"/>
      <c r="N1383" s="55"/>
      <c r="O1383" s="143"/>
      <c r="P1383" s="224"/>
      <c r="Q1383" s="139"/>
      <c r="R1383" s="144"/>
      <c r="S1383" s="145"/>
    </row>
    <row r="1384" spans="6:19" s="222" customFormat="1" ht="24.95" customHeight="1" x14ac:dyDescent="0.25">
      <c r="F1384" s="55"/>
      <c r="M1384" s="223"/>
      <c r="N1384" s="55"/>
      <c r="O1384" s="143"/>
      <c r="P1384" s="224"/>
      <c r="Q1384" s="139"/>
      <c r="R1384" s="144"/>
      <c r="S1384" s="145"/>
    </row>
    <row r="1385" spans="6:19" s="222" customFormat="1" ht="24.95" customHeight="1" x14ac:dyDescent="0.25">
      <c r="F1385" s="55"/>
      <c r="M1385" s="223"/>
      <c r="N1385" s="55"/>
      <c r="O1385" s="143"/>
      <c r="P1385" s="224"/>
      <c r="Q1385" s="139"/>
      <c r="R1385" s="144"/>
      <c r="S1385" s="145"/>
    </row>
    <row r="1386" spans="6:19" s="222" customFormat="1" ht="24.95" customHeight="1" x14ac:dyDescent="0.25">
      <c r="F1386" s="55"/>
      <c r="M1386" s="223"/>
      <c r="N1386" s="55"/>
      <c r="O1386" s="143"/>
      <c r="P1386" s="224"/>
      <c r="Q1386" s="139"/>
      <c r="R1386" s="144"/>
      <c r="S1386" s="145"/>
    </row>
    <row r="1387" spans="6:19" s="222" customFormat="1" ht="24.95" customHeight="1" x14ac:dyDescent="0.25">
      <c r="F1387" s="55"/>
      <c r="M1387" s="223"/>
      <c r="N1387" s="55"/>
      <c r="O1387" s="143"/>
      <c r="P1387" s="224"/>
      <c r="Q1387" s="139"/>
      <c r="R1387" s="144"/>
      <c r="S1387" s="145"/>
    </row>
    <row r="1388" spans="6:19" s="222" customFormat="1" ht="24.95" customHeight="1" x14ac:dyDescent="0.25">
      <c r="F1388" s="55"/>
      <c r="M1388" s="223"/>
      <c r="N1388" s="55"/>
      <c r="O1388" s="143"/>
      <c r="P1388" s="224"/>
      <c r="Q1388" s="139"/>
      <c r="R1388" s="144"/>
      <c r="S1388" s="145"/>
    </row>
    <row r="1389" spans="6:19" s="222" customFormat="1" ht="24.95" customHeight="1" x14ac:dyDescent="0.25">
      <c r="F1389" s="55"/>
      <c r="M1389" s="223"/>
      <c r="N1389" s="55"/>
      <c r="O1389" s="143"/>
      <c r="P1389" s="224"/>
      <c r="Q1389" s="139"/>
      <c r="R1389" s="144"/>
      <c r="S1389" s="145"/>
    </row>
    <row r="1390" spans="6:19" s="222" customFormat="1" ht="24.95" customHeight="1" x14ac:dyDescent="0.25">
      <c r="F1390" s="55"/>
      <c r="M1390" s="223"/>
      <c r="N1390" s="55"/>
      <c r="O1390" s="143"/>
      <c r="P1390" s="224"/>
      <c r="Q1390" s="139"/>
      <c r="R1390" s="144"/>
      <c r="S1390" s="145"/>
    </row>
    <row r="1391" spans="6:19" s="222" customFormat="1" ht="24.95" customHeight="1" x14ac:dyDescent="0.25">
      <c r="F1391" s="55"/>
      <c r="M1391" s="223"/>
      <c r="N1391" s="55"/>
      <c r="O1391" s="143"/>
      <c r="P1391" s="224"/>
      <c r="Q1391" s="139"/>
      <c r="R1391" s="144"/>
      <c r="S1391" s="145"/>
    </row>
    <row r="1392" spans="6:19" s="222" customFormat="1" ht="24.95" customHeight="1" x14ac:dyDescent="0.25">
      <c r="F1392" s="55"/>
      <c r="M1392" s="223"/>
      <c r="N1392" s="55"/>
      <c r="O1392" s="143"/>
      <c r="P1392" s="224"/>
      <c r="Q1392" s="139"/>
      <c r="R1392" s="144"/>
      <c r="S1392" s="145"/>
    </row>
    <row r="1393" spans="6:19" s="222" customFormat="1" ht="24.95" customHeight="1" x14ac:dyDescent="0.25">
      <c r="F1393" s="55"/>
      <c r="M1393" s="223"/>
      <c r="N1393" s="55"/>
      <c r="O1393" s="143"/>
      <c r="P1393" s="224"/>
      <c r="Q1393" s="139"/>
      <c r="R1393" s="144"/>
      <c r="S1393" s="145"/>
    </row>
    <row r="1394" spans="6:19" s="222" customFormat="1" ht="24.95" customHeight="1" x14ac:dyDescent="0.25">
      <c r="F1394" s="55"/>
      <c r="M1394" s="223"/>
      <c r="N1394" s="55"/>
      <c r="O1394" s="143"/>
      <c r="P1394" s="224"/>
      <c r="Q1394" s="139"/>
      <c r="R1394" s="144"/>
      <c r="S1394" s="145"/>
    </row>
    <row r="1395" spans="6:19" s="222" customFormat="1" ht="24.95" customHeight="1" x14ac:dyDescent="0.25">
      <c r="F1395" s="55"/>
      <c r="M1395" s="223"/>
      <c r="N1395" s="55"/>
      <c r="O1395" s="143"/>
      <c r="P1395" s="224"/>
      <c r="Q1395" s="139"/>
      <c r="R1395" s="144"/>
      <c r="S1395" s="145"/>
    </row>
    <row r="1396" spans="6:19" s="222" customFormat="1" ht="24.95" customHeight="1" x14ac:dyDescent="0.25">
      <c r="F1396" s="55"/>
      <c r="M1396" s="223"/>
      <c r="N1396" s="55"/>
      <c r="O1396" s="143"/>
      <c r="P1396" s="224"/>
      <c r="Q1396" s="139"/>
      <c r="R1396" s="144"/>
      <c r="S1396" s="145"/>
    </row>
    <row r="1397" spans="6:19" s="222" customFormat="1" ht="24.95" customHeight="1" x14ac:dyDescent="0.25">
      <c r="F1397" s="55"/>
      <c r="M1397" s="223"/>
      <c r="N1397" s="55"/>
      <c r="O1397" s="143"/>
      <c r="P1397" s="224"/>
      <c r="Q1397" s="139"/>
      <c r="R1397" s="144"/>
      <c r="S1397" s="145"/>
    </row>
    <row r="1398" spans="6:19" s="222" customFormat="1" ht="24.95" customHeight="1" x14ac:dyDescent="0.25">
      <c r="F1398" s="55"/>
      <c r="M1398" s="223"/>
      <c r="N1398" s="55"/>
      <c r="O1398" s="143"/>
      <c r="P1398" s="224"/>
      <c r="Q1398" s="139"/>
      <c r="R1398" s="144"/>
      <c r="S1398" s="145"/>
    </row>
    <row r="1399" spans="6:19" s="222" customFormat="1" ht="24.95" customHeight="1" x14ac:dyDescent="0.25">
      <c r="F1399" s="55"/>
      <c r="M1399" s="223"/>
      <c r="N1399" s="55"/>
      <c r="O1399" s="143"/>
      <c r="P1399" s="224"/>
      <c r="Q1399" s="139"/>
      <c r="R1399" s="144"/>
      <c r="S1399" s="145"/>
    </row>
    <row r="1400" spans="6:19" s="222" customFormat="1" ht="24.95" customHeight="1" x14ac:dyDescent="0.25">
      <c r="F1400" s="55"/>
      <c r="M1400" s="223"/>
      <c r="N1400" s="55"/>
      <c r="O1400" s="143"/>
      <c r="P1400" s="224"/>
      <c r="Q1400" s="139"/>
      <c r="R1400" s="144"/>
      <c r="S1400" s="145"/>
    </row>
    <row r="1401" spans="6:19" s="222" customFormat="1" ht="24.95" customHeight="1" x14ac:dyDescent="0.25">
      <c r="F1401" s="55"/>
      <c r="M1401" s="223"/>
      <c r="N1401" s="55"/>
      <c r="O1401" s="143"/>
      <c r="P1401" s="224"/>
      <c r="Q1401" s="139"/>
      <c r="R1401" s="144"/>
      <c r="S1401" s="145"/>
    </row>
    <row r="1402" spans="6:19" s="222" customFormat="1" ht="24.95" customHeight="1" x14ac:dyDescent="0.25">
      <c r="F1402" s="55"/>
      <c r="M1402" s="223"/>
      <c r="N1402" s="55"/>
      <c r="O1402" s="143"/>
      <c r="P1402" s="224"/>
      <c r="Q1402" s="139"/>
      <c r="R1402" s="144"/>
      <c r="S1402" s="145"/>
    </row>
    <row r="1403" spans="6:19" s="222" customFormat="1" ht="24.95" customHeight="1" x14ac:dyDescent="0.25">
      <c r="F1403" s="55"/>
      <c r="M1403" s="223"/>
      <c r="N1403" s="55"/>
      <c r="O1403" s="143"/>
      <c r="P1403" s="224"/>
      <c r="Q1403" s="139"/>
      <c r="R1403" s="144"/>
      <c r="S1403" s="145"/>
    </row>
    <row r="1404" spans="6:19" s="222" customFormat="1" ht="24.95" customHeight="1" x14ac:dyDescent="0.25">
      <c r="F1404" s="55"/>
      <c r="M1404" s="223"/>
      <c r="N1404" s="55"/>
      <c r="O1404" s="143"/>
      <c r="P1404" s="224"/>
      <c r="Q1404" s="139"/>
      <c r="R1404" s="144"/>
      <c r="S1404" s="145"/>
    </row>
    <row r="1405" spans="6:19" s="222" customFormat="1" ht="24.95" customHeight="1" x14ac:dyDescent="0.25">
      <c r="F1405" s="55"/>
      <c r="M1405" s="223"/>
      <c r="N1405" s="55"/>
      <c r="O1405" s="143"/>
      <c r="P1405" s="224"/>
      <c r="Q1405" s="139"/>
      <c r="R1405" s="144"/>
      <c r="S1405" s="145"/>
    </row>
    <row r="1406" spans="6:19" s="222" customFormat="1" ht="24.95" customHeight="1" x14ac:dyDescent="0.25">
      <c r="F1406" s="55"/>
      <c r="M1406" s="223"/>
      <c r="N1406" s="55"/>
      <c r="O1406" s="143"/>
      <c r="P1406" s="224"/>
      <c r="Q1406" s="139"/>
      <c r="R1406" s="144"/>
      <c r="S1406" s="145"/>
    </row>
    <row r="1407" spans="6:19" s="222" customFormat="1" ht="24.95" customHeight="1" x14ac:dyDescent="0.25">
      <c r="F1407" s="55"/>
      <c r="M1407" s="223"/>
      <c r="N1407" s="55"/>
      <c r="O1407" s="143"/>
      <c r="P1407" s="224"/>
      <c r="Q1407" s="139"/>
      <c r="R1407" s="144"/>
      <c r="S1407" s="145"/>
    </row>
    <row r="1408" spans="6:19" s="222" customFormat="1" ht="24.95" customHeight="1" x14ac:dyDescent="0.25">
      <c r="F1408" s="55"/>
      <c r="M1408" s="223"/>
      <c r="N1408" s="55"/>
      <c r="O1408" s="143"/>
      <c r="P1408" s="224"/>
      <c r="Q1408" s="139"/>
      <c r="R1408" s="144"/>
      <c r="S1408" s="145"/>
    </row>
    <row r="1409" spans="6:19" s="222" customFormat="1" ht="24.95" customHeight="1" x14ac:dyDescent="0.25">
      <c r="F1409" s="55"/>
      <c r="M1409" s="223"/>
      <c r="N1409" s="55"/>
      <c r="O1409" s="143"/>
      <c r="P1409" s="224"/>
      <c r="Q1409" s="139"/>
      <c r="R1409" s="144"/>
      <c r="S1409" s="145"/>
    </row>
    <row r="1410" spans="6:19" s="222" customFormat="1" ht="24.95" customHeight="1" x14ac:dyDescent="0.25">
      <c r="F1410" s="55"/>
      <c r="M1410" s="223"/>
      <c r="N1410" s="55"/>
      <c r="O1410" s="143"/>
      <c r="P1410" s="224"/>
      <c r="Q1410" s="139"/>
      <c r="R1410" s="144"/>
      <c r="S1410" s="145"/>
    </row>
    <row r="1411" spans="6:19" s="222" customFormat="1" ht="24.95" customHeight="1" x14ac:dyDescent="0.25">
      <c r="F1411" s="55"/>
      <c r="M1411" s="223"/>
      <c r="N1411" s="55"/>
      <c r="O1411" s="143"/>
      <c r="P1411" s="224"/>
      <c r="Q1411" s="139"/>
      <c r="R1411" s="144"/>
      <c r="S1411" s="145"/>
    </row>
    <row r="1412" spans="6:19" s="222" customFormat="1" ht="24.95" customHeight="1" x14ac:dyDescent="0.25">
      <c r="F1412" s="55"/>
      <c r="M1412" s="223"/>
      <c r="N1412" s="55"/>
      <c r="O1412" s="143"/>
      <c r="P1412" s="224"/>
      <c r="Q1412" s="139"/>
      <c r="R1412" s="144"/>
      <c r="S1412" s="145"/>
    </row>
    <row r="1413" spans="6:19" s="222" customFormat="1" ht="24.95" customHeight="1" x14ac:dyDescent="0.25">
      <c r="F1413" s="55"/>
      <c r="M1413" s="223"/>
      <c r="N1413" s="55"/>
      <c r="O1413" s="143"/>
      <c r="P1413" s="224"/>
      <c r="Q1413" s="139"/>
      <c r="R1413" s="144"/>
      <c r="S1413" s="145"/>
    </row>
    <row r="1414" spans="6:19" s="222" customFormat="1" ht="24.95" customHeight="1" x14ac:dyDescent="0.25">
      <c r="F1414" s="55"/>
      <c r="M1414" s="223"/>
      <c r="N1414" s="55"/>
      <c r="O1414" s="143"/>
      <c r="P1414" s="224"/>
      <c r="Q1414" s="139"/>
      <c r="R1414" s="144"/>
      <c r="S1414" s="145"/>
    </row>
    <row r="1415" spans="6:19" s="222" customFormat="1" ht="24.95" customHeight="1" x14ac:dyDescent="0.25">
      <c r="F1415" s="55"/>
      <c r="M1415" s="223"/>
      <c r="N1415" s="55"/>
      <c r="O1415" s="143"/>
      <c r="P1415" s="224"/>
      <c r="Q1415" s="139"/>
      <c r="R1415" s="144"/>
      <c r="S1415" s="145"/>
    </row>
    <row r="1416" spans="6:19" s="222" customFormat="1" ht="24.95" customHeight="1" x14ac:dyDescent="0.25">
      <c r="F1416" s="55"/>
      <c r="M1416" s="223"/>
      <c r="N1416" s="55"/>
      <c r="O1416" s="143"/>
      <c r="P1416" s="224"/>
      <c r="Q1416" s="139"/>
      <c r="R1416" s="144"/>
      <c r="S1416" s="145"/>
    </row>
    <row r="1417" spans="6:19" s="222" customFormat="1" ht="24.95" customHeight="1" x14ac:dyDescent="0.25">
      <c r="F1417" s="55"/>
      <c r="M1417" s="223"/>
      <c r="N1417" s="55"/>
      <c r="O1417" s="143"/>
      <c r="P1417" s="224"/>
      <c r="Q1417" s="139"/>
      <c r="R1417" s="144"/>
      <c r="S1417" s="145"/>
    </row>
    <row r="1418" spans="6:19" s="222" customFormat="1" ht="24.95" customHeight="1" x14ac:dyDescent="0.25">
      <c r="F1418" s="55"/>
      <c r="M1418" s="223"/>
      <c r="N1418" s="55"/>
      <c r="O1418" s="143"/>
      <c r="P1418" s="224"/>
      <c r="Q1418" s="139"/>
      <c r="R1418" s="144"/>
      <c r="S1418" s="145"/>
    </row>
    <row r="1419" spans="6:19" s="222" customFormat="1" ht="24.95" customHeight="1" x14ac:dyDescent="0.25">
      <c r="F1419" s="55"/>
      <c r="M1419" s="223"/>
      <c r="N1419" s="55"/>
      <c r="O1419" s="143"/>
      <c r="P1419" s="224"/>
      <c r="Q1419" s="139"/>
      <c r="R1419" s="144"/>
      <c r="S1419" s="145"/>
    </row>
    <row r="1420" spans="6:19" s="222" customFormat="1" ht="24.95" customHeight="1" x14ac:dyDescent="0.25">
      <c r="F1420" s="55"/>
      <c r="M1420" s="223"/>
      <c r="N1420" s="55"/>
      <c r="O1420" s="143"/>
      <c r="P1420" s="224"/>
      <c r="Q1420" s="139"/>
      <c r="R1420" s="144"/>
      <c r="S1420" s="145"/>
    </row>
    <row r="1421" spans="6:19" s="222" customFormat="1" ht="24.95" customHeight="1" x14ac:dyDescent="0.25">
      <c r="F1421" s="55"/>
      <c r="M1421" s="223"/>
      <c r="N1421" s="55"/>
      <c r="O1421" s="143"/>
      <c r="P1421" s="224"/>
      <c r="Q1421" s="139"/>
      <c r="R1421" s="144"/>
      <c r="S1421" s="145"/>
    </row>
    <row r="1422" spans="6:19" s="222" customFormat="1" ht="24.95" customHeight="1" x14ac:dyDescent="0.25">
      <c r="F1422" s="55"/>
      <c r="M1422" s="223"/>
      <c r="N1422" s="55"/>
      <c r="O1422" s="143"/>
      <c r="P1422" s="224"/>
      <c r="Q1422" s="139"/>
      <c r="R1422" s="144"/>
      <c r="S1422" s="145"/>
    </row>
    <row r="1423" spans="6:19" s="222" customFormat="1" ht="24.95" customHeight="1" x14ac:dyDescent="0.25">
      <c r="F1423" s="55"/>
      <c r="M1423" s="223"/>
      <c r="N1423" s="55"/>
      <c r="O1423" s="143"/>
      <c r="P1423" s="224"/>
      <c r="Q1423" s="139"/>
      <c r="R1423" s="144"/>
      <c r="S1423" s="145"/>
    </row>
    <row r="1424" spans="6:19" s="222" customFormat="1" ht="24.95" customHeight="1" x14ac:dyDescent="0.25">
      <c r="F1424" s="55"/>
      <c r="M1424" s="223"/>
      <c r="N1424" s="55"/>
      <c r="O1424" s="143"/>
      <c r="P1424" s="224"/>
      <c r="Q1424" s="139"/>
      <c r="R1424" s="144"/>
      <c r="S1424" s="145"/>
    </row>
    <row r="1425" spans="6:19" s="222" customFormat="1" ht="24.95" customHeight="1" x14ac:dyDescent="0.25">
      <c r="F1425" s="55"/>
      <c r="M1425" s="223"/>
      <c r="N1425" s="55"/>
      <c r="O1425" s="143"/>
      <c r="P1425" s="224"/>
      <c r="Q1425" s="139"/>
      <c r="R1425" s="144"/>
      <c r="S1425" s="145"/>
    </row>
    <row r="1426" spans="6:19" s="222" customFormat="1" ht="24.95" customHeight="1" x14ac:dyDescent="0.25">
      <c r="F1426" s="55"/>
      <c r="M1426" s="223"/>
      <c r="N1426" s="55"/>
      <c r="O1426" s="143"/>
      <c r="P1426" s="224"/>
      <c r="Q1426" s="139"/>
      <c r="R1426" s="144"/>
      <c r="S1426" s="145"/>
    </row>
    <row r="1427" spans="6:19" s="222" customFormat="1" ht="24.95" customHeight="1" x14ac:dyDescent="0.25">
      <c r="F1427" s="55"/>
      <c r="M1427" s="223"/>
      <c r="N1427" s="55"/>
      <c r="O1427" s="143"/>
      <c r="P1427" s="224"/>
      <c r="Q1427" s="139"/>
      <c r="R1427" s="144"/>
      <c r="S1427" s="145"/>
    </row>
    <row r="1428" spans="6:19" s="222" customFormat="1" ht="24.95" customHeight="1" x14ac:dyDescent="0.25">
      <c r="F1428" s="55"/>
      <c r="M1428" s="223"/>
      <c r="N1428" s="55"/>
      <c r="O1428" s="143"/>
      <c r="P1428" s="224"/>
      <c r="Q1428" s="139"/>
      <c r="R1428" s="144"/>
      <c r="S1428" s="145"/>
    </row>
    <row r="1429" spans="6:19" s="222" customFormat="1" ht="24.95" customHeight="1" x14ac:dyDescent="0.25">
      <c r="F1429" s="55"/>
      <c r="M1429" s="223"/>
      <c r="N1429" s="55"/>
      <c r="O1429" s="143"/>
      <c r="P1429" s="224"/>
      <c r="Q1429" s="139"/>
      <c r="R1429" s="144"/>
      <c r="S1429" s="145"/>
    </row>
    <row r="1430" spans="6:19" s="222" customFormat="1" ht="24.95" customHeight="1" x14ac:dyDescent="0.25">
      <c r="F1430" s="55"/>
      <c r="M1430" s="223"/>
      <c r="N1430" s="55"/>
      <c r="O1430" s="143"/>
      <c r="P1430" s="224"/>
      <c r="Q1430" s="139"/>
      <c r="R1430" s="144"/>
      <c r="S1430" s="145"/>
    </row>
    <row r="1431" spans="6:19" s="222" customFormat="1" ht="24.95" customHeight="1" x14ac:dyDescent="0.25">
      <c r="F1431" s="55"/>
      <c r="M1431" s="223"/>
      <c r="N1431" s="55"/>
      <c r="O1431" s="143"/>
      <c r="P1431" s="224"/>
      <c r="Q1431" s="139"/>
      <c r="R1431" s="144"/>
      <c r="S1431" s="145"/>
    </row>
    <row r="1432" spans="6:19" s="222" customFormat="1" ht="24.95" customHeight="1" x14ac:dyDescent="0.25">
      <c r="F1432" s="55"/>
      <c r="M1432" s="223"/>
      <c r="N1432" s="55"/>
      <c r="O1432" s="143"/>
      <c r="P1432" s="224"/>
      <c r="Q1432" s="139"/>
      <c r="R1432" s="144"/>
      <c r="S1432" s="145"/>
    </row>
    <row r="1433" spans="6:19" s="222" customFormat="1" ht="24.95" customHeight="1" x14ac:dyDescent="0.25">
      <c r="F1433" s="55"/>
      <c r="M1433" s="223"/>
      <c r="N1433" s="55"/>
      <c r="O1433" s="143"/>
      <c r="P1433" s="224"/>
      <c r="Q1433" s="139"/>
      <c r="R1433" s="144"/>
      <c r="S1433" s="145"/>
    </row>
    <row r="1434" spans="6:19" s="222" customFormat="1" ht="24.95" customHeight="1" x14ac:dyDescent="0.25">
      <c r="F1434" s="55"/>
      <c r="M1434" s="223"/>
      <c r="N1434" s="55"/>
      <c r="O1434" s="143"/>
      <c r="P1434" s="224"/>
      <c r="Q1434" s="139"/>
      <c r="R1434" s="144"/>
      <c r="S1434" s="145"/>
    </row>
    <row r="1435" spans="6:19" s="222" customFormat="1" ht="24.95" customHeight="1" x14ac:dyDescent="0.25">
      <c r="F1435" s="55"/>
      <c r="M1435" s="223"/>
      <c r="N1435" s="55"/>
      <c r="O1435" s="143"/>
      <c r="P1435" s="224"/>
      <c r="Q1435" s="139"/>
      <c r="R1435" s="144"/>
      <c r="S1435" s="145"/>
    </row>
    <row r="1436" spans="6:19" s="222" customFormat="1" ht="24.95" customHeight="1" x14ac:dyDescent="0.25">
      <c r="F1436" s="55"/>
      <c r="M1436" s="223"/>
      <c r="N1436" s="55"/>
      <c r="O1436" s="143"/>
      <c r="P1436" s="224"/>
      <c r="Q1436" s="139"/>
      <c r="R1436" s="144"/>
      <c r="S1436" s="145"/>
    </row>
    <row r="1437" spans="6:19" s="222" customFormat="1" ht="24.95" customHeight="1" x14ac:dyDescent="0.25">
      <c r="F1437" s="55"/>
      <c r="M1437" s="223"/>
      <c r="N1437" s="55"/>
      <c r="O1437" s="143"/>
      <c r="P1437" s="224"/>
      <c r="Q1437" s="139"/>
      <c r="R1437" s="144"/>
      <c r="S1437" s="145"/>
    </row>
    <row r="1438" spans="6:19" s="222" customFormat="1" ht="24.95" customHeight="1" x14ac:dyDescent="0.25">
      <c r="F1438" s="55"/>
      <c r="M1438" s="223"/>
      <c r="N1438" s="55"/>
      <c r="O1438" s="143"/>
      <c r="P1438" s="224"/>
      <c r="Q1438" s="139"/>
      <c r="R1438" s="144"/>
      <c r="S1438" s="145"/>
    </row>
    <row r="1439" spans="6:19" s="222" customFormat="1" ht="24.95" customHeight="1" x14ac:dyDescent="0.25">
      <c r="F1439" s="55"/>
      <c r="M1439" s="223"/>
      <c r="N1439" s="55"/>
      <c r="O1439" s="143"/>
      <c r="P1439" s="224"/>
      <c r="Q1439" s="139"/>
      <c r="R1439" s="144"/>
      <c r="S1439" s="145"/>
    </row>
    <row r="1440" spans="6:19" s="222" customFormat="1" ht="24.95" customHeight="1" x14ac:dyDescent="0.25">
      <c r="F1440" s="55"/>
      <c r="M1440" s="223"/>
      <c r="N1440" s="55"/>
      <c r="O1440" s="143"/>
      <c r="P1440" s="224"/>
      <c r="Q1440" s="139"/>
      <c r="R1440" s="144"/>
      <c r="S1440" s="145"/>
    </row>
    <row r="1441" spans="6:19" s="222" customFormat="1" ht="24.95" customHeight="1" x14ac:dyDescent="0.25">
      <c r="F1441" s="55"/>
      <c r="M1441" s="223"/>
      <c r="N1441" s="55"/>
      <c r="O1441" s="143"/>
      <c r="P1441" s="224"/>
      <c r="Q1441" s="139"/>
      <c r="R1441" s="144"/>
      <c r="S1441" s="145"/>
    </row>
    <row r="1442" spans="6:19" s="222" customFormat="1" ht="24.95" customHeight="1" x14ac:dyDescent="0.25">
      <c r="F1442" s="55"/>
      <c r="M1442" s="223"/>
      <c r="N1442" s="55"/>
      <c r="O1442" s="143"/>
      <c r="P1442" s="224"/>
      <c r="Q1442" s="139"/>
      <c r="R1442" s="144"/>
      <c r="S1442" s="145"/>
    </row>
    <row r="1443" spans="6:19" s="222" customFormat="1" ht="24.95" customHeight="1" x14ac:dyDescent="0.25">
      <c r="F1443" s="55"/>
      <c r="M1443" s="223"/>
      <c r="N1443" s="55"/>
      <c r="O1443" s="143"/>
      <c r="P1443" s="224"/>
      <c r="Q1443" s="139"/>
      <c r="R1443" s="144"/>
      <c r="S1443" s="145"/>
    </row>
    <row r="1444" spans="6:19" s="222" customFormat="1" ht="24.95" customHeight="1" x14ac:dyDescent="0.25">
      <c r="F1444" s="55"/>
      <c r="M1444" s="223"/>
      <c r="N1444" s="55"/>
      <c r="O1444" s="143"/>
      <c r="P1444" s="224"/>
      <c r="Q1444" s="139"/>
      <c r="R1444" s="144"/>
      <c r="S1444" s="145"/>
    </row>
    <row r="1445" spans="6:19" s="222" customFormat="1" ht="24.95" customHeight="1" x14ac:dyDescent="0.25">
      <c r="F1445" s="55"/>
      <c r="M1445" s="223"/>
      <c r="N1445" s="55"/>
      <c r="O1445" s="143"/>
      <c r="P1445" s="224"/>
      <c r="Q1445" s="139"/>
      <c r="R1445" s="144"/>
      <c r="S1445" s="145"/>
    </row>
    <row r="1446" spans="6:19" s="222" customFormat="1" ht="24.95" customHeight="1" x14ac:dyDescent="0.25">
      <c r="F1446" s="55"/>
      <c r="M1446" s="223"/>
      <c r="N1446" s="55"/>
      <c r="O1446" s="143"/>
      <c r="P1446" s="224"/>
      <c r="Q1446" s="139"/>
      <c r="R1446" s="144"/>
      <c r="S1446" s="145"/>
    </row>
    <row r="1447" spans="6:19" s="222" customFormat="1" ht="24.95" customHeight="1" x14ac:dyDescent="0.25">
      <c r="F1447" s="55"/>
      <c r="M1447" s="223"/>
      <c r="N1447" s="55"/>
      <c r="O1447" s="143"/>
      <c r="P1447" s="224"/>
      <c r="Q1447" s="139"/>
      <c r="R1447" s="144"/>
      <c r="S1447" s="145"/>
    </row>
    <row r="1448" spans="6:19" s="222" customFormat="1" ht="24.95" customHeight="1" x14ac:dyDescent="0.25">
      <c r="F1448" s="55"/>
      <c r="M1448" s="223"/>
      <c r="N1448" s="55"/>
      <c r="O1448" s="143"/>
      <c r="P1448" s="224"/>
      <c r="Q1448" s="139"/>
      <c r="R1448" s="144"/>
      <c r="S1448" s="145"/>
    </row>
    <row r="1449" spans="6:19" s="222" customFormat="1" ht="24.95" customHeight="1" x14ac:dyDescent="0.25">
      <c r="F1449" s="55"/>
      <c r="M1449" s="223"/>
      <c r="N1449" s="55"/>
      <c r="O1449" s="143"/>
      <c r="P1449" s="224"/>
      <c r="Q1449" s="139"/>
      <c r="R1449" s="144"/>
      <c r="S1449" s="145"/>
    </row>
    <row r="1450" spans="6:19" s="222" customFormat="1" ht="24.95" customHeight="1" x14ac:dyDescent="0.25">
      <c r="F1450" s="55"/>
      <c r="M1450" s="223"/>
      <c r="N1450" s="55"/>
      <c r="O1450" s="143"/>
      <c r="P1450" s="224"/>
      <c r="Q1450" s="139"/>
      <c r="R1450" s="144"/>
      <c r="S1450" s="145"/>
    </row>
    <row r="1451" spans="6:19" s="222" customFormat="1" ht="24.95" customHeight="1" x14ac:dyDescent="0.25">
      <c r="F1451" s="55"/>
      <c r="M1451" s="223"/>
      <c r="N1451" s="55"/>
      <c r="O1451" s="143"/>
      <c r="P1451" s="224"/>
      <c r="Q1451" s="139"/>
      <c r="R1451" s="144"/>
      <c r="S1451" s="145"/>
    </row>
    <row r="1452" spans="6:19" s="222" customFormat="1" ht="24.95" customHeight="1" x14ac:dyDescent="0.25">
      <c r="F1452" s="55"/>
      <c r="M1452" s="223"/>
      <c r="N1452" s="55"/>
      <c r="O1452" s="143"/>
      <c r="P1452" s="224"/>
      <c r="Q1452" s="139"/>
      <c r="R1452" s="144"/>
      <c r="S1452" s="145"/>
    </row>
    <row r="1453" spans="6:19" s="222" customFormat="1" ht="24.95" customHeight="1" x14ac:dyDescent="0.25">
      <c r="F1453" s="55"/>
      <c r="M1453" s="223"/>
      <c r="N1453" s="55"/>
      <c r="O1453" s="143"/>
      <c r="P1453" s="224"/>
      <c r="Q1453" s="139"/>
      <c r="R1453" s="144"/>
      <c r="S1453" s="145"/>
    </row>
    <row r="1454" spans="6:19" s="222" customFormat="1" ht="24.95" customHeight="1" x14ac:dyDescent="0.25">
      <c r="F1454" s="55"/>
      <c r="M1454" s="223"/>
      <c r="N1454" s="55"/>
      <c r="O1454" s="143"/>
      <c r="P1454" s="224"/>
      <c r="Q1454" s="139"/>
      <c r="R1454" s="144"/>
      <c r="S1454" s="145"/>
    </row>
    <row r="1455" spans="6:19" s="222" customFormat="1" ht="24.95" customHeight="1" x14ac:dyDescent="0.25">
      <c r="F1455" s="55"/>
      <c r="M1455" s="223"/>
      <c r="N1455" s="55"/>
      <c r="O1455" s="143"/>
      <c r="P1455" s="224"/>
      <c r="Q1455" s="139"/>
      <c r="R1455" s="144"/>
      <c r="S1455" s="145"/>
    </row>
    <row r="1456" spans="6:19" s="222" customFormat="1" ht="24.95" customHeight="1" x14ac:dyDescent="0.25">
      <c r="F1456" s="55"/>
      <c r="M1456" s="223"/>
      <c r="N1456" s="55"/>
      <c r="O1456" s="143"/>
      <c r="P1456" s="224"/>
      <c r="Q1456" s="139"/>
      <c r="R1456" s="144"/>
      <c r="S1456" s="145"/>
    </row>
    <row r="1457" spans="6:19" s="222" customFormat="1" ht="24.95" customHeight="1" x14ac:dyDescent="0.25">
      <c r="F1457" s="55"/>
      <c r="M1457" s="223"/>
      <c r="N1457" s="55"/>
      <c r="O1457" s="143"/>
      <c r="P1457" s="224"/>
      <c r="Q1457" s="139"/>
      <c r="R1457" s="144"/>
      <c r="S1457" s="145"/>
    </row>
    <row r="1458" spans="6:19" s="222" customFormat="1" ht="24.95" customHeight="1" x14ac:dyDescent="0.25">
      <c r="F1458" s="55"/>
      <c r="M1458" s="223"/>
      <c r="N1458" s="55"/>
      <c r="O1458" s="143"/>
      <c r="P1458" s="224"/>
      <c r="Q1458" s="139"/>
      <c r="R1458" s="144"/>
      <c r="S1458" s="145"/>
    </row>
    <row r="1459" spans="6:19" s="222" customFormat="1" ht="24.95" customHeight="1" x14ac:dyDescent="0.25">
      <c r="F1459" s="55"/>
      <c r="M1459" s="223"/>
      <c r="N1459" s="55"/>
      <c r="O1459" s="143"/>
      <c r="P1459" s="224"/>
      <c r="Q1459" s="139"/>
      <c r="R1459" s="144"/>
      <c r="S1459" s="145"/>
    </row>
    <row r="1460" spans="6:19" s="222" customFormat="1" ht="24.95" customHeight="1" x14ac:dyDescent="0.25">
      <c r="F1460" s="55"/>
      <c r="M1460" s="223"/>
      <c r="N1460" s="55"/>
      <c r="O1460" s="143"/>
      <c r="P1460" s="224"/>
      <c r="Q1460" s="139"/>
      <c r="R1460" s="144"/>
      <c r="S1460" s="145"/>
    </row>
    <row r="1461" spans="6:19" s="222" customFormat="1" ht="24.95" customHeight="1" x14ac:dyDescent="0.25">
      <c r="F1461" s="55"/>
      <c r="M1461" s="223"/>
      <c r="N1461" s="55"/>
      <c r="O1461" s="143"/>
      <c r="P1461" s="224"/>
      <c r="Q1461" s="139"/>
      <c r="R1461" s="144"/>
      <c r="S1461" s="145"/>
    </row>
    <row r="1462" spans="6:19" s="222" customFormat="1" ht="24.95" customHeight="1" x14ac:dyDescent="0.25">
      <c r="F1462" s="55"/>
      <c r="M1462" s="223"/>
      <c r="N1462" s="55"/>
      <c r="O1462" s="143"/>
      <c r="P1462" s="224"/>
      <c r="Q1462" s="139"/>
      <c r="R1462" s="144"/>
      <c r="S1462" s="145"/>
    </row>
    <row r="1463" spans="6:19" s="222" customFormat="1" ht="24.95" customHeight="1" x14ac:dyDescent="0.25">
      <c r="F1463" s="55"/>
      <c r="M1463" s="223"/>
      <c r="N1463" s="55"/>
      <c r="O1463" s="143"/>
      <c r="P1463" s="224"/>
      <c r="Q1463" s="139"/>
      <c r="R1463" s="144"/>
      <c r="S1463" s="145"/>
    </row>
    <row r="1464" spans="6:19" s="222" customFormat="1" ht="24.95" customHeight="1" x14ac:dyDescent="0.25">
      <c r="F1464" s="55"/>
      <c r="M1464" s="223"/>
      <c r="N1464" s="55"/>
      <c r="O1464" s="143"/>
      <c r="P1464" s="224"/>
      <c r="Q1464" s="139"/>
      <c r="R1464" s="144"/>
      <c r="S1464" s="145"/>
    </row>
    <row r="1465" spans="6:19" s="222" customFormat="1" ht="24.95" customHeight="1" x14ac:dyDescent="0.25">
      <c r="F1465" s="55"/>
      <c r="M1465" s="223"/>
      <c r="N1465" s="55"/>
      <c r="O1465" s="143"/>
      <c r="P1465" s="224"/>
      <c r="Q1465" s="139"/>
      <c r="R1465" s="144"/>
      <c r="S1465" s="145"/>
    </row>
    <row r="1466" spans="6:19" s="222" customFormat="1" ht="24.95" customHeight="1" x14ac:dyDescent="0.25">
      <c r="F1466" s="55"/>
      <c r="M1466" s="223"/>
      <c r="N1466" s="55"/>
      <c r="O1466" s="143"/>
      <c r="P1466" s="224"/>
      <c r="Q1466" s="139"/>
      <c r="R1466" s="144"/>
      <c r="S1466" s="145"/>
    </row>
    <row r="1467" spans="6:19" s="222" customFormat="1" ht="24.95" customHeight="1" x14ac:dyDescent="0.25">
      <c r="F1467" s="55"/>
      <c r="M1467" s="223"/>
      <c r="N1467" s="55"/>
      <c r="O1467" s="143"/>
      <c r="P1467" s="224"/>
      <c r="Q1467" s="139"/>
      <c r="R1467" s="144"/>
      <c r="S1467" s="145"/>
    </row>
    <row r="1468" spans="6:19" s="222" customFormat="1" ht="24.95" customHeight="1" x14ac:dyDescent="0.25">
      <c r="F1468" s="55"/>
      <c r="M1468" s="223"/>
      <c r="N1468" s="55"/>
      <c r="O1468" s="143"/>
      <c r="P1468" s="224"/>
      <c r="Q1468" s="139"/>
      <c r="R1468" s="144"/>
      <c r="S1468" s="145"/>
    </row>
    <row r="1469" spans="6:19" s="222" customFormat="1" ht="24.95" customHeight="1" x14ac:dyDescent="0.25">
      <c r="F1469" s="55"/>
      <c r="M1469" s="223"/>
      <c r="N1469" s="55"/>
      <c r="O1469" s="143"/>
      <c r="P1469" s="224"/>
      <c r="Q1469" s="139"/>
      <c r="R1469" s="144"/>
      <c r="S1469" s="145"/>
    </row>
    <row r="1470" spans="6:19" s="222" customFormat="1" ht="24.95" customHeight="1" x14ac:dyDescent="0.25">
      <c r="F1470" s="55"/>
      <c r="M1470" s="223"/>
      <c r="N1470" s="55"/>
      <c r="O1470" s="143"/>
      <c r="P1470" s="224"/>
      <c r="Q1470" s="139"/>
      <c r="R1470" s="144"/>
      <c r="S1470" s="145"/>
    </row>
    <row r="1471" spans="6:19" s="222" customFormat="1" ht="24.95" customHeight="1" x14ac:dyDescent="0.25">
      <c r="F1471" s="55"/>
      <c r="M1471" s="223"/>
      <c r="N1471" s="55"/>
      <c r="O1471" s="143"/>
      <c r="P1471" s="224"/>
      <c r="Q1471" s="139"/>
      <c r="R1471" s="144"/>
      <c r="S1471" s="145"/>
    </row>
    <row r="1472" spans="6:19" s="222" customFormat="1" ht="24.95" customHeight="1" x14ac:dyDescent="0.25">
      <c r="F1472" s="55"/>
      <c r="M1472" s="223"/>
      <c r="N1472" s="55"/>
      <c r="O1472" s="143"/>
      <c r="P1472" s="224"/>
      <c r="Q1472" s="139"/>
      <c r="R1472" s="144"/>
      <c r="S1472" s="145"/>
    </row>
    <row r="1473" spans="6:19" s="222" customFormat="1" ht="24.95" customHeight="1" x14ac:dyDescent="0.25">
      <c r="F1473" s="55"/>
      <c r="M1473" s="223"/>
      <c r="N1473" s="55"/>
      <c r="O1473" s="143"/>
      <c r="P1473" s="224"/>
      <c r="Q1473" s="139"/>
      <c r="R1473" s="144"/>
      <c r="S1473" s="145"/>
    </row>
    <row r="1474" spans="6:19" s="222" customFormat="1" ht="24.95" customHeight="1" x14ac:dyDescent="0.25">
      <c r="F1474" s="55"/>
      <c r="M1474" s="223"/>
      <c r="N1474" s="55"/>
      <c r="O1474" s="143"/>
      <c r="P1474" s="224"/>
      <c r="Q1474" s="139"/>
      <c r="R1474" s="144"/>
      <c r="S1474" s="145"/>
    </row>
    <row r="1475" spans="6:19" s="222" customFormat="1" ht="24.95" customHeight="1" x14ac:dyDescent="0.25">
      <c r="F1475" s="55"/>
      <c r="M1475" s="223"/>
      <c r="N1475" s="55"/>
      <c r="O1475" s="143"/>
      <c r="P1475" s="224"/>
      <c r="Q1475" s="139"/>
      <c r="R1475" s="144"/>
      <c r="S1475" s="145"/>
    </row>
    <row r="1476" spans="6:19" s="222" customFormat="1" ht="24.95" customHeight="1" x14ac:dyDescent="0.25">
      <c r="F1476" s="55"/>
      <c r="M1476" s="223"/>
      <c r="N1476" s="55"/>
      <c r="O1476" s="143"/>
      <c r="P1476" s="224"/>
      <c r="Q1476" s="139"/>
      <c r="R1476" s="144"/>
      <c r="S1476" s="145"/>
    </row>
    <row r="1477" spans="6:19" s="222" customFormat="1" ht="24.95" customHeight="1" x14ac:dyDescent="0.25">
      <c r="F1477" s="55"/>
      <c r="M1477" s="223"/>
      <c r="N1477" s="55"/>
      <c r="O1477" s="143"/>
      <c r="P1477" s="224"/>
      <c r="Q1477" s="139"/>
      <c r="R1477" s="144"/>
      <c r="S1477" s="145"/>
    </row>
    <row r="1478" spans="6:19" s="222" customFormat="1" ht="24.95" customHeight="1" x14ac:dyDescent="0.25">
      <c r="F1478" s="55"/>
      <c r="M1478" s="223"/>
      <c r="N1478" s="55"/>
      <c r="O1478" s="143"/>
      <c r="P1478" s="224"/>
      <c r="Q1478" s="139"/>
      <c r="R1478" s="144"/>
      <c r="S1478" s="145"/>
    </row>
    <row r="1479" spans="6:19" s="222" customFormat="1" ht="24.95" customHeight="1" x14ac:dyDescent="0.25">
      <c r="F1479" s="55"/>
      <c r="M1479" s="223"/>
      <c r="N1479" s="55"/>
      <c r="O1479" s="143"/>
      <c r="P1479" s="224"/>
      <c r="Q1479" s="139"/>
      <c r="R1479" s="144"/>
      <c r="S1479" s="145"/>
    </row>
    <row r="1480" spans="6:19" s="222" customFormat="1" ht="24.95" customHeight="1" x14ac:dyDescent="0.25">
      <c r="F1480" s="55"/>
      <c r="M1480" s="223"/>
      <c r="N1480" s="55"/>
      <c r="O1480" s="143"/>
      <c r="P1480" s="224"/>
      <c r="Q1480" s="139"/>
      <c r="R1480" s="144"/>
      <c r="S1480" s="145"/>
    </row>
    <row r="1481" spans="6:19" s="222" customFormat="1" ht="24.95" customHeight="1" x14ac:dyDescent="0.25">
      <c r="F1481" s="55"/>
      <c r="M1481" s="223"/>
      <c r="N1481" s="55"/>
      <c r="O1481" s="143"/>
      <c r="P1481" s="224"/>
      <c r="Q1481" s="139"/>
      <c r="R1481" s="144"/>
      <c r="S1481" s="145"/>
    </row>
    <row r="1482" spans="6:19" s="222" customFormat="1" ht="24.95" customHeight="1" x14ac:dyDescent="0.25">
      <c r="F1482" s="55"/>
      <c r="M1482" s="223"/>
      <c r="N1482" s="55"/>
      <c r="O1482" s="143"/>
      <c r="P1482" s="224"/>
      <c r="Q1482" s="139"/>
      <c r="R1482" s="144"/>
      <c r="S1482" s="145"/>
    </row>
    <row r="1483" spans="6:19" s="222" customFormat="1" ht="24.95" customHeight="1" x14ac:dyDescent="0.25">
      <c r="F1483" s="55"/>
      <c r="M1483" s="223"/>
      <c r="N1483" s="55"/>
      <c r="O1483" s="143"/>
      <c r="P1483" s="224"/>
      <c r="Q1483" s="139"/>
      <c r="R1483" s="144"/>
      <c r="S1483" s="145"/>
    </row>
    <row r="1484" spans="6:19" s="222" customFormat="1" ht="24.95" customHeight="1" x14ac:dyDescent="0.25">
      <c r="F1484" s="55"/>
      <c r="M1484" s="223"/>
      <c r="N1484" s="55"/>
      <c r="O1484" s="143"/>
      <c r="P1484" s="224"/>
      <c r="Q1484" s="139"/>
      <c r="R1484" s="144"/>
      <c r="S1484" s="145"/>
    </row>
    <row r="1485" spans="6:19" s="222" customFormat="1" ht="24.95" customHeight="1" x14ac:dyDescent="0.25">
      <c r="F1485" s="55"/>
      <c r="M1485" s="223"/>
      <c r="N1485" s="55"/>
      <c r="O1485" s="143"/>
      <c r="P1485" s="224"/>
      <c r="Q1485" s="139"/>
      <c r="R1485" s="144"/>
      <c r="S1485" s="145"/>
    </row>
    <row r="1486" spans="6:19" s="222" customFormat="1" ht="24.95" customHeight="1" x14ac:dyDescent="0.25">
      <c r="F1486" s="55"/>
      <c r="M1486" s="223"/>
      <c r="N1486" s="55"/>
      <c r="O1486" s="143"/>
      <c r="P1486" s="224"/>
      <c r="Q1486" s="139"/>
      <c r="R1486" s="144"/>
      <c r="S1486" s="145"/>
    </row>
    <row r="1487" spans="6:19" s="222" customFormat="1" ht="24.95" customHeight="1" x14ac:dyDescent="0.25">
      <c r="F1487" s="55"/>
      <c r="M1487" s="223"/>
      <c r="N1487" s="55"/>
      <c r="O1487" s="143"/>
      <c r="P1487" s="224"/>
      <c r="Q1487" s="139"/>
      <c r="R1487" s="144"/>
      <c r="S1487" s="145"/>
    </row>
    <row r="1488" spans="6:19" s="222" customFormat="1" ht="24.95" customHeight="1" x14ac:dyDescent="0.25">
      <c r="F1488" s="55"/>
      <c r="M1488" s="223"/>
      <c r="N1488" s="55"/>
      <c r="O1488" s="143"/>
      <c r="P1488" s="224"/>
      <c r="Q1488" s="139"/>
      <c r="R1488" s="144"/>
      <c r="S1488" s="145"/>
    </row>
    <row r="1489" spans="6:19" s="222" customFormat="1" ht="24.95" customHeight="1" x14ac:dyDescent="0.25">
      <c r="F1489" s="55"/>
      <c r="M1489" s="223"/>
      <c r="N1489" s="55"/>
      <c r="O1489" s="143"/>
      <c r="P1489" s="224"/>
      <c r="Q1489" s="139"/>
      <c r="R1489" s="144"/>
      <c r="S1489" s="145"/>
    </row>
    <row r="1490" spans="6:19" s="222" customFormat="1" ht="24.95" customHeight="1" x14ac:dyDescent="0.25">
      <c r="F1490" s="55"/>
      <c r="M1490" s="223"/>
      <c r="N1490" s="55"/>
      <c r="O1490" s="143"/>
      <c r="P1490" s="224"/>
      <c r="Q1490" s="139"/>
      <c r="R1490" s="144"/>
      <c r="S1490" s="145"/>
    </row>
    <row r="1491" spans="6:19" s="222" customFormat="1" ht="24.95" customHeight="1" x14ac:dyDescent="0.25">
      <c r="F1491" s="55"/>
      <c r="M1491" s="223"/>
      <c r="N1491" s="55"/>
      <c r="O1491" s="143"/>
      <c r="P1491" s="224"/>
      <c r="Q1491" s="139"/>
      <c r="R1491" s="144"/>
      <c r="S1491" s="145"/>
    </row>
    <row r="1492" spans="6:19" s="222" customFormat="1" ht="24.95" customHeight="1" x14ac:dyDescent="0.25">
      <c r="F1492" s="55"/>
      <c r="M1492" s="223"/>
      <c r="N1492" s="55"/>
      <c r="O1492" s="143"/>
      <c r="P1492" s="224"/>
      <c r="Q1492" s="139"/>
      <c r="R1492" s="144"/>
      <c r="S1492" s="145"/>
    </row>
    <row r="1493" spans="6:19" s="222" customFormat="1" ht="24.95" customHeight="1" x14ac:dyDescent="0.25">
      <c r="F1493" s="55"/>
      <c r="M1493" s="223"/>
      <c r="N1493" s="55"/>
      <c r="O1493" s="143"/>
      <c r="P1493" s="224"/>
      <c r="Q1493" s="139"/>
      <c r="R1493" s="144"/>
      <c r="S1493" s="145"/>
    </row>
    <row r="1494" spans="6:19" s="222" customFormat="1" ht="24.95" customHeight="1" x14ac:dyDescent="0.25">
      <c r="F1494" s="55"/>
      <c r="M1494" s="223"/>
      <c r="N1494" s="55"/>
      <c r="O1494" s="143"/>
      <c r="P1494" s="224"/>
      <c r="Q1494" s="139"/>
      <c r="R1494" s="144"/>
      <c r="S1494" s="145"/>
    </row>
    <row r="1495" spans="6:19" s="222" customFormat="1" ht="24.95" customHeight="1" x14ac:dyDescent="0.25">
      <c r="F1495" s="55"/>
      <c r="M1495" s="223"/>
      <c r="N1495" s="55"/>
      <c r="O1495" s="143"/>
      <c r="P1495" s="224"/>
      <c r="Q1495" s="139"/>
      <c r="R1495" s="144"/>
      <c r="S1495" s="145"/>
    </row>
    <row r="1496" spans="6:19" s="222" customFormat="1" ht="24.95" customHeight="1" x14ac:dyDescent="0.25">
      <c r="F1496" s="55"/>
      <c r="M1496" s="223"/>
      <c r="N1496" s="55"/>
      <c r="O1496" s="143"/>
      <c r="P1496" s="224"/>
      <c r="Q1496" s="139"/>
      <c r="R1496" s="144"/>
      <c r="S1496" s="145"/>
    </row>
    <row r="1497" spans="6:19" s="222" customFormat="1" ht="24.95" customHeight="1" x14ac:dyDescent="0.25">
      <c r="F1497" s="55"/>
      <c r="M1497" s="223"/>
      <c r="N1497" s="55"/>
      <c r="O1497" s="143"/>
      <c r="P1497" s="224"/>
      <c r="Q1497" s="139"/>
      <c r="R1497" s="144"/>
      <c r="S1497" s="145"/>
    </row>
    <row r="1498" spans="6:19" s="222" customFormat="1" ht="24.95" customHeight="1" x14ac:dyDescent="0.25">
      <c r="F1498" s="55"/>
      <c r="M1498" s="223"/>
      <c r="N1498" s="55"/>
      <c r="O1498" s="143"/>
      <c r="P1498" s="224"/>
      <c r="Q1498" s="139"/>
      <c r="R1498" s="144"/>
      <c r="S1498" s="145"/>
    </row>
    <row r="1499" spans="6:19" s="222" customFormat="1" ht="24.95" customHeight="1" x14ac:dyDescent="0.25">
      <c r="F1499" s="55"/>
      <c r="M1499" s="223"/>
      <c r="N1499" s="55"/>
      <c r="O1499" s="143"/>
      <c r="P1499" s="224"/>
      <c r="Q1499" s="139"/>
      <c r="R1499" s="144"/>
      <c r="S1499" s="145"/>
    </row>
    <row r="1500" spans="6:19" s="222" customFormat="1" ht="24.95" customHeight="1" x14ac:dyDescent="0.25">
      <c r="F1500" s="55"/>
      <c r="M1500" s="223"/>
      <c r="N1500" s="55"/>
      <c r="O1500" s="143"/>
      <c r="P1500" s="224"/>
      <c r="Q1500" s="139"/>
      <c r="R1500" s="144"/>
      <c r="S1500" s="145"/>
    </row>
    <row r="1501" spans="6:19" s="222" customFormat="1" ht="24.95" customHeight="1" x14ac:dyDescent="0.25">
      <c r="F1501" s="55"/>
      <c r="M1501" s="223"/>
      <c r="N1501" s="55"/>
      <c r="O1501" s="143"/>
      <c r="P1501" s="224"/>
      <c r="Q1501" s="139"/>
      <c r="R1501" s="144"/>
      <c r="S1501" s="145"/>
    </row>
    <row r="1502" spans="6:19" s="222" customFormat="1" ht="24.95" customHeight="1" x14ac:dyDescent="0.25">
      <c r="F1502" s="55"/>
      <c r="M1502" s="223"/>
      <c r="N1502" s="55"/>
      <c r="O1502" s="143"/>
      <c r="P1502" s="224"/>
      <c r="Q1502" s="139"/>
      <c r="R1502" s="144"/>
      <c r="S1502" s="145"/>
    </row>
    <row r="1503" spans="6:19" s="222" customFormat="1" ht="24.95" customHeight="1" x14ac:dyDescent="0.25">
      <c r="F1503" s="55"/>
      <c r="M1503" s="223"/>
      <c r="N1503" s="55"/>
      <c r="O1503" s="143"/>
      <c r="P1503" s="224"/>
      <c r="Q1503" s="139"/>
      <c r="R1503" s="144"/>
      <c r="S1503" s="145"/>
    </row>
    <row r="1504" spans="6:19" s="222" customFormat="1" ht="24.95" customHeight="1" x14ac:dyDescent="0.25">
      <c r="F1504" s="55"/>
      <c r="M1504" s="223"/>
      <c r="N1504" s="55"/>
      <c r="O1504" s="143"/>
      <c r="P1504" s="224"/>
      <c r="Q1504" s="139"/>
      <c r="R1504" s="144"/>
      <c r="S1504" s="145"/>
    </row>
    <row r="1505" spans="6:19" s="222" customFormat="1" ht="24.95" customHeight="1" x14ac:dyDescent="0.25">
      <c r="F1505" s="55"/>
      <c r="M1505" s="223"/>
      <c r="N1505" s="55"/>
      <c r="O1505" s="143"/>
      <c r="P1505" s="224"/>
      <c r="Q1505" s="139"/>
      <c r="R1505" s="144"/>
      <c r="S1505" s="145"/>
    </row>
    <row r="1506" spans="6:19" s="222" customFormat="1" ht="24.95" customHeight="1" x14ac:dyDescent="0.25">
      <c r="F1506" s="55"/>
      <c r="M1506" s="223"/>
      <c r="N1506" s="55"/>
      <c r="O1506" s="143"/>
      <c r="P1506" s="224"/>
      <c r="Q1506" s="139"/>
      <c r="R1506" s="144"/>
      <c r="S1506" s="145"/>
    </row>
    <row r="1507" spans="6:19" s="222" customFormat="1" ht="24.95" customHeight="1" x14ac:dyDescent="0.25">
      <c r="F1507" s="55"/>
      <c r="M1507" s="223"/>
      <c r="N1507" s="55"/>
      <c r="O1507" s="143"/>
      <c r="P1507" s="224"/>
      <c r="Q1507" s="139"/>
      <c r="R1507" s="144"/>
      <c r="S1507" s="145"/>
    </row>
    <row r="1508" spans="6:19" s="222" customFormat="1" ht="24.95" customHeight="1" x14ac:dyDescent="0.25">
      <c r="F1508" s="55"/>
      <c r="M1508" s="223"/>
      <c r="N1508" s="55"/>
      <c r="O1508" s="143"/>
      <c r="P1508" s="224"/>
      <c r="Q1508" s="139"/>
      <c r="R1508" s="144"/>
      <c r="S1508" s="145"/>
    </row>
    <row r="1509" spans="6:19" s="222" customFormat="1" ht="24.95" customHeight="1" x14ac:dyDescent="0.25">
      <c r="F1509" s="55"/>
      <c r="M1509" s="223"/>
      <c r="N1509" s="55"/>
      <c r="O1509" s="143"/>
      <c r="P1509" s="224"/>
      <c r="Q1509" s="139"/>
      <c r="R1509" s="144"/>
      <c r="S1509" s="145"/>
    </row>
    <row r="1510" spans="6:19" s="222" customFormat="1" ht="24.95" customHeight="1" x14ac:dyDescent="0.25">
      <c r="F1510" s="55"/>
      <c r="M1510" s="223"/>
      <c r="N1510" s="55"/>
      <c r="O1510" s="143"/>
      <c r="P1510" s="224"/>
      <c r="Q1510" s="139"/>
      <c r="R1510" s="144"/>
      <c r="S1510" s="145"/>
    </row>
    <row r="1511" spans="6:19" s="222" customFormat="1" ht="24.95" customHeight="1" x14ac:dyDescent="0.25">
      <c r="F1511" s="55"/>
      <c r="M1511" s="223"/>
      <c r="N1511" s="55"/>
      <c r="O1511" s="143"/>
      <c r="P1511" s="224"/>
      <c r="Q1511" s="139"/>
      <c r="R1511" s="144"/>
      <c r="S1511" s="145"/>
    </row>
    <row r="1512" spans="6:19" s="222" customFormat="1" ht="24.95" customHeight="1" x14ac:dyDescent="0.25">
      <c r="F1512" s="55"/>
      <c r="M1512" s="223"/>
      <c r="N1512" s="55"/>
      <c r="O1512" s="143"/>
      <c r="P1512" s="224"/>
      <c r="Q1512" s="139"/>
      <c r="R1512" s="144"/>
      <c r="S1512" s="145"/>
    </row>
    <row r="1513" spans="6:19" s="222" customFormat="1" ht="24.95" customHeight="1" x14ac:dyDescent="0.25">
      <c r="F1513" s="55"/>
      <c r="M1513" s="223"/>
      <c r="N1513" s="55"/>
      <c r="O1513" s="143"/>
      <c r="P1513" s="224"/>
      <c r="Q1513" s="139"/>
      <c r="R1513" s="144"/>
      <c r="S1513" s="145"/>
    </row>
    <row r="1514" spans="6:19" s="222" customFormat="1" ht="24.95" customHeight="1" x14ac:dyDescent="0.25">
      <c r="F1514" s="55"/>
      <c r="M1514" s="223"/>
      <c r="N1514" s="55"/>
      <c r="O1514" s="143"/>
      <c r="P1514" s="224"/>
      <c r="Q1514" s="139"/>
      <c r="R1514" s="144"/>
      <c r="S1514" s="145"/>
    </row>
    <row r="1515" spans="6:19" s="222" customFormat="1" ht="24.95" customHeight="1" x14ac:dyDescent="0.25">
      <c r="F1515" s="55"/>
      <c r="M1515" s="223"/>
      <c r="N1515" s="55"/>
      <c r="O1515" s="143"/>
      <c r="P1515" s="224"/>
      <c r="Q1515" s="139"/>
      <c r="R1515" s="144"/>
      <c r="S1515" s="145"/>
    </row>
    <row r="1516" spans="6:19" s="222" customFormat="1" ht="24.95" customHeight="1" x14ac:dyDescent="0.25">
      <c r="F1516" s="55"/>
      <c r="M1516" s="223"/>
      <c r="N1516" s="55"/>
      <c r="O1516" s="143"/>
      <c r="P1516" s="224"/>
      <c r="Q1516" s="139"/>
      <c r="R1516" s="144"/>
      <c r="S1516" s="145"/>
    </row>
    <row r="1517" spans="6:19" s="222" customFormat="1" ht="24.95" customHeight="1" x14ac:dyDescent="0.25">
      <c r="F1517" s="55"/>
      <c r="M1517" s="223"/>
      <c r="N1517" s="55"/>
      <c r="O1517" s="143"/>
      <c r="P1517" s="224"/>
      <c r="Q1517" s="139"/>
      <c r="R1517" s="144"/>
      <c r="S1517" s="145"/>
    </row>
    <row r="1518" spans="6:19" s="222" customFormat="1" ht="24.95" customHeight="1" x14ac:dyDescent="0.25">
      <c r="F1518" s="55"/>
      <c r="M1518" s="223"/>
      <c r="N1518" s="55"/>
      <c r="O1518" s="143"/>
      <c r="P1518" s="224"/>
      <c r="Q1518" s="139"/>
      <c r="R1518" s="144"/>
      <c r="S1518" s="145"/>
    </row>
    <row r="1519" spans="6:19" s="222" customFormat="1" ht="24.95" customHeight="1" x14ac:dyDescent="0.25">
      <c r="F1519" s="55"/>
      <c r="M1519" s="223"/>
      <c r="N1519" s="55"/>
      <c r="O1519" s="143"/>
      <c r="P1519" s="224"/>
      <c r="Q1519" s="139"/>
      <c r="R1519" s="144"/>
      <c r="S1519" s="145"/>
    </row>
    <row r="1520" spans="6:19" s="222" customFormat="1" ht="24.95" customHeight="1" x14ac:dyDescent="0.25">
      <c r="F1520" s="55"/>
      <c r="M1520" s="223"/>
      <c r="N1520" s="55"/>
      <c r="O1520" s="143"/>
      <c r="P1520" s="224"/>
      <c r="Q1520" s="139"/>
      <c r="R1520" s="144"/>
      <c r="S1520" s="145"/>
    </row>
    <row r="1521" spans="6:19" s="222" customFormat="1" ht="24.95" customHeight="1" x14ac:dyDescent="0.25">
      <c r="F1521" s="55"/>
      <c r="M1521" s="223"/>
      <c r="N1521" s="55"/>
      <c r="O1521" s="143"/>
      <c r="P1521" s="224"/>
      <c r="Q1521" s="139"/>
      <c r="R1521" s="144"/>
      <c r="S1521" s="145"/>
    </row>
    <row r="1522" spans="6:19" s="222" customFormat="1" ht="24.95" customHeight="1" x14ac:dyDescent="0.25">
      <c r="F1522" s="55"/>
      <c r="M1522" s="223"/>
      <c r="N1522" s="55"/>
      <c r="O1522" s="143"/>
      <c r="P1522" s="224"/>
      <c r="Q1522" s="139"/>
      <c r="R1522" s="144"/>
      <c r="S1522" s="145"/>
    </row>
    <row r="1523" spans="6:19" s="222" customFormat="1" ht="24.95" customHeight="1" x14ac:dyDescent="0.25">
      <c r="F1523" s="55"/>
      <c r="M1523" s="223"/>
      <c r="N1523" s="55"/>
      <c r="O1523" s="143"/>
      <c r="P1523" s="224"/>
      <c r="Q1523" s="139"/>
      <c r="R1523" s="144"/>
      <c r="S1523" s="145"/>
    </row>
    <row r="1524" spans="6:19" s="222" customFormat="1" ht="24.95" customHeight="1" x14ac:dyDescent="0.25">
      <c r="F1524" s="55"/>
      <c r="M1524" s="223"/>
      <c r="N1524" s="55"/>
      <c r="O1524" s="143"/>
      <c r="P1524" s="224"/>
      <c r="Q1524" s="139"/>
      <c r="R1524" s="144"/>
      <c r="S1524" s="145"/>
    </row>
    <row r="1525" spans="6:19" s="222" customFormat="1" ht="24.95" customHeight="1" x14ac:dyDescent="0.25">
      <c r="F1525" s="55"/>
      <c r="M1525" s="223"/>
      <c r="N1525" s="55"/>
      <c r="O1525" s="143"/>
      <c r="P1525" s="224"/>
      <c r="Q1525" s="139"/>
      <c r="R1525" s="144"/>
      <c r="S1525" s="145"/>
    </row>
    <row r="1526" spans="6:19" s="222" customFormat="1" ht="24.95" customHeight="1" x14ac:dyDescent="0.25">
      <c r="F1526" s="55"/>
      <c r="M1526" s="223"/>
      <c r="N1526" s="55"/>
      <c r="O1526" s="143"/>
      <c r="P1526" s="224"/>
      <c r="Q1526" s="139"/>
      <c r="R1526" s="144"/>
      <c r="S1526" s="145"/>
    </row>
    <row r="1527" spans="6:19" s="222" customFormat="1" ht="24.95" customHeight="1" x14ac:dyDescent="0.25">
      <c r="F1527" s="55"/>
      <c r="M1527" s="223"/>
      <c r="N1527" s="55"/>
      <c r="O1527" s="143"/>
      <c r="P1527" s="224"/>
      <c r="Q1527" s="139"/>
      <c r="R1527" s="144"/>
      <c r="S1527" s="145"/>
    </row>
    <row r="1528" spans="6:19" s="222" customFormat="1" ht="24.95" customHeight="1" x14ac:dyDescent="0.25">
      <c r="F1528" s="55"/>
      <c r="M1528" s="223"/>
      <c r="N1528" s="55"/>
      <c r="O1528" s="143"/>
      <c r="P1528" s="224"/>
      <c r="Q1528" s="139"/>
      <c r="R1528" s="144"/>
      <c r="S1528" s="145"/>
    </row>
    <row r="1529" spans="6:19" s="222" customFormat="1" ht="24.95" customHeight="1" x14ac:dyDescent="0.25">
      <c r="F1529" s="55"/>
      <c r="M1529" s="223"/>
      <c r="N1529" s="55"/>
      <c r="O1529" s="143"/>
      <c r="P1529" s="224"/>
      <c r="Q1529" s="139"/>
      <c r="R1529" s="144"/>
      <c r="S1529" s="145"/>
    </row>
    <row r="1530" spans="6:19" s="222" customFormat="1" ht="24.95" customHeight="1" x14ac:dyDescent="0.25">
      <c r="F1530" s="55"/>
      <c r="M1530" s="223"/>
      <c r="N1530" s="55"/>
      <c r="O1530" s="143"/>
      <c r="P1530" s="224"/>
      <c r="Q1530" s="139"/>
      <c r="R1530" s="144"/>
      <c r="S1530" s="145"/>
    </row>
    <row r="1531" spans="6:19" s="222" customFormat="1" ht="24.95" customHeight="1" x14ac:dyDescent="0.25">
      <c r="F1531" s="55"/>
      <c r="M1531" s="223"/>
      <c r="N1531" s="55"/>
      <c r="O1531" s="143"/>
      <c r="P1531" s="224"/>
      <c r="Q1531" s="139"/>
      <c r="R1531" s="144"/>
      <c r="S1531" s="145"/>
    </row>
    <row r="1532" spans="6:19" s="222" customFormat="1" ht="24.95" customHeight="1" x14ac:dyDescent="0.25">
      <c r="F1532" s="55"/>
      <c r="M1532" s="223"/>
      <c r="N1532" s="55"/>
      <c r="O1532" s="143"/>
      <c r="P1532" s="224"/>
      <c r="Q1532" s="139"/>
      <c r="R1532" s="144"/>
      <c r="S1532" s="145"/>
    </row>
    <row r="1533" spans="6:19" s="222" customFormat="1" ht="24.95" customHeight="1" x14ac:dyDescent="0.25">
      <c r="F1533" s="55"/>
      <c r="M1533" s="223"/>
      <c r="N1533" s="55"/>
      <c r="O1533" s="143"/>
      <c r="P1533" s="224"/>
      <c r="Q1533" s="139"/>
      <c r="R1533" s="144"/>
      <c r="S1533" s="145"/>
    </row>
    <row r="1534" spans="6:19" s="222" customFormat="1" ht="24.95" customHeight="1" x14ac:dyDescent="0.25">
      <c r="F1534" s="55"/>
      <c r="M1534" s="223"/>
      <c r="N1534" s="55"/>
      <c r="O1534" s="143"/>
      <c r="P1534" s="224"/>
      <c r="Q1534" s="139"/>
      <c r="R1534" s="144"/>
      <c r="S1534" s="145"/>
    </row>
    <row r="1535" spans="6:19" s="222" customFormat="1" ht="24.95" customHeight="1" x14ac:dyDescent="0.25">
      <c r="F1535" s="55"/>
      <c r="M1535" s="223"/>
      <c r="N1535" s="55"/>
      <c r="O1535" s="143"/>
      <c r="P1535" s="224"/>
      <c r="Q1535" s="139"/>
      <c r="R1535" s="144"/>
      <c r="S1535" s="145"/>
    </row>
    <row r="1536" spans="6:19" s="222" customFormat="1" ht="24.95" customHeight="1" x14ac:dyDescent="0.25">
      <c r="F1536" s="55"/>
      <c r="M1536" s="223"/>
      <c r="N1536" s="55"/>
      <c r="O1536" s="143"/>
      <c r="P1536" s="224"/>
      <c r="Q1536" s="139"/>
      <c r="R1536" s="144"/>
      <c r="S1536" s="145"/>
    </row>
    <row r="1537" spans="6:19" s="222" customFormat="1" ht="24.95" customHeight="1" x14ac:dyDescent="0.25">
      <c r="F1537" s="55"/>
      <c r="M1537" s="223"/>
      <c r="N1537" s="55"/>
      <c r="O1537" s="143"/>
      <c r="P1537" s="224"/>
      <c r="Q1537" s="139"/>
      <c r="R1537" s="144"/>
      <c r="S1537" s="145"/>
    </row>
    <row r="1538" spans="6:19" s="222" customFormat="1" ht="24.95" customHeight="1" x14ac:dyDescent="0.25">
      <c r="F1538" s="55"/>
      <c r="M1538" s="223"/>
      <c r="N1538" s="55"/>
      <c r="O1538" s="143"/>
      <c r="P1538" s="224"/>
      <c r="Q1538" s="139"/>
      <c r="R1538" s="144"/>
      <c r="S1538" s="145"/>
    </row>
    <row r="1539" spans="6:19" s="222" customFormat="1" ht="24.95" customHeight="1" x14ac:dyDescent="0.25">
      <c r="F1539" s="55"/>
      <c r="M1539" s="223"/>
      <c r="N1539" s="55"/>
      <c r="O1539" s="143"/>
      <c r="P1539" s="224"/>
      <c r="Q1539" s="139"/>
      <c r="R1539" s="144"/>
      <c r="S1539" s="145"/>
    </row>
    <row r="1540" spans="6:19" s="222" customFormat="1" ht="24.95" customHeight="1" x14ac:dyDescent="0.25">
      <c r="F1540" s="55"/>
      <c r="M1540" s="223"/>
      <c r="N1540" s="55"/>
      <c r="O1540" s="143"/>
      <c r="P1540" s="224"/>
      <c r="Q1540" s="139"/>
      <c r="R1540" s="144"/>
      <c r="S1540" s="145"/>
    </row>
    <row r="1541" spans="6:19" s="222" customFormat="1" ht="24.95" customHeight="1" x14ac:dyDescent="0.25">
      <c r="F1541" s="55"/>
      <c r="M1541" s="223"/>
      <c r="N1541" s="55"/>
      <c r="O1541" s="143"/>
      <c r="P1541" s="224"/>
      <c r="Q1541" s="139"/>
      <c r="R1541" s="144"/>
      <c r="S1541" s="145"/>
    </row>
    <row r="1542" spans="6:19" s="222" customFormat="1" ht="24.95" customHeight="1" x14ac:dyDescent="0.25">
      <c r="F1542" s="55"/>
      <c r="M1542" s="223"/>
      <c r="N1542" s="55"/>
      <c r="O1542" s="143"/>
      <c r="P1542" s="224"/>
      <c r="Q1542" s="139"/>
      <c r="R1542" s="144"/>
      <c r="S1542" s="145"/>
    </row>
    <row r="1543" spans="6:19" s="222" customFormat="1" ht="24.95" customHeight="1" x14ac:dyDescent="0.25">
      <c r="F1543" s="55"/>
      <c r="M1543" s="223"/>
      <c r="N1543" s="55"/>
      <c r="O1543" s="143"/>
      <c r="P1543" s="224"/>
      <c r="Q1543" s="139"/>
      <c r="R1543" s="144"/>
      <c r="S1543" s="145"/>
    </row>
    <row r="1544" spans="6:19" s="222" customFormat="1" ht="24.95" customHeight="1" x14ac:dyDescent="0.25">
      <c r="F1544" s="55"/>
      <c r="M1544" s="223"/>
      <c r="N1544" s="55"/>
      <c r="O1544" s="143"/>
      <c r="P1544" s="224"/>
      <c r="Q1544" s="139"/>
      <c r="R1544" s="144"/>
      <c r="S1544" s="145"/>
    </row>
    <row r="1545" spans="6:19" s="222" customFormat="1" ht="24.95" customHeight="1" x14ac:dyDescent="0.25">
      <c r="F1545" s="55"/>
      <c r="M1545" s="223"/>
      <c r="N1545" s="55"/>
      <c r="O1545" s="143"/>
      <c r="P1545" s="224"/>
      <c r="Q1545" s="139"/>
      <c r="R1545" s="144"/>
      <c r="S1545" s="145"/>
    </row>
    <row r="1546" spans="6:19" s="222" customFormat="1" ht="24.95" customHeight="1" x14ac:dyDescent="0.25">
      <c r="F1546" s="55"/>
      <c r="M1546" s="223"/>
      <c r="N1546" s="55"/>
      <c r="O1546" s="143"/>
      <c r="P1546" s="224"/>
      <c r="Q1546" s="139"/>
      <c r="R1546" s="144"/>
      <c r="S1546" s="145"/>
    </row>
    <row r="1547" spans="6:19" s="222" customFormat="1" ht="24.95" customHeight="1" x14ac:dyDescent="0.25">
      <c r="F1547" s="55"/>
      <c r="M1547" s="223"/>
      <c r="N1547" s="55"/>
      <c r="O1547" s="143"/>
      <c r="P1547" s="224"/>
      <c r="Q1547" s="139"/>
      <c r="R1547" s="144"/>
      <c r="S1547" s="145"/>
    </row>
    <row r="1548" spans="6:19" s="222" customFormat="1" ht="24.95" customHeight="1" x14ac:dyDescent="0.25">
      <c r="F1548" s="55"/>
      <c r="M1548" s="223"/>
      <c r="N1548" s="55"/>
      <c r="O1548" s="143"/>
      <c r="P1548" s="224"/>
      <c r="Q1548" s="139"/>
      <c r="R1548" s="144"/>
      <c r="S1548" s="145"/>
    </row>
    <row r="1549" spans="6:19" s="222" customFormat="1" ht="24.95" customHeight="1" x14ac:dyDescent="0.25">
      <c r="F1549" s="55"/>
      <c r="M1549" s="223"/>
      <c r="N1549" s="55"/>
      <c r="O1549" s="143"/>
      <c r="P1549" s="224"/>
      <c r="Q1549" s="139"/>
      <c r="R1549" s="144"/>
      <c r="S1549" s="145"/>
    </row>
    <row r="1550" spans="6:19" s="222" customFormat="1" ht="24.95" customHeight="1" x14ac:dyDescent="0.25">
      <c r="F1550" s="55"/>
      <c r="M1550" s="223"/>
      <c r="N1550" s="55"/>
      <c r="O1550" s="143"/>
      <c r="P1550" s="224"/>
      <c r="Q1550" s="139"/>
      <c r="R1550" s="144"/>
      <c r="S1550" s="145"/>
    </row>
    <row r="1551" spans="6:19" s="222" customFormat="1" ht="24.95" customHeight="1" x14ac:dyDescent="0.25">
      <c r="F1551" s="55"/>
      <c r="M1551" s="223"/>
      <c r="N1551" s="55"/>
      <c r="O1551" s="143"/>
      <c r="P1551" s="224"/>
      <c r="Q1551" s="139"/>
      <c r="R1551" s="144"/>
      <c r="S1551" s="145"/>
    </row>
    <row r="1552" spans="6:19" s="222" customFormat="1" ht="24.95" customHeight="1" x14ac:dyDescent="0.25">
      <c r="F1552" s="55"/>
      <c r="M1552" s="223"/>
      <c r="N1552" s="55"/>
      <c r="O1552" s="143"/>
      <c r="P1552" s="224"/>
      <c r="Q1552" s="139"/>
      <c r="R1552" s="144"/>
      <c r="S1552" s="145"/>
    </row>
    <row r="1553" spans="6:19" s="222" customFormat="1" ht="24.95" customHeight="1" x14ac:dyDescent="0.25">
      <c r="F1553" s="55"/>
      <c r="M1553" s="223"/>
      <c r="N1553" s="55"/>
      <c r="O1553" s="143"/>
      <c r="P1553" s="224"/>
      <c r="Q1553" s="139"/>
      <c r="R1553" s="144"/>
      <c r="S1553" s="145"/>
    </row>
    <row r="1554" spans="6:19" s="222" customFormat="1" ht="24.95" customHeight="1" x14ac:dyDescent="0.25">
      <c r="F1554" s="55"/>
      <c r="M1554" s="223"/>
      <c r="N1554" s="55"/>
      <c r="O1554" s="143"/>
      <c r="P1554" s="224"/>
      <c r="Q1554" s="139"/>
      <c r="R1554" s="144"/>
      <c r="S1554" s="145"/>
    </row>
    <row r="1555" spans="6:19" s="222" customFormat="1" ht="24.95" customHeight="1" x14ac:dyDescent="0.25">
      <c r="F1555" s="55"/>
      <c r="M1555" s="223"/>
      <c r="N1555" s="55"/>
      <c r="O1555" s="143"/>
      <c r="P1555" s="224"/>
      <c r="Q1555" s="139"/>
      <c r="R1555" s="144"/>
      <c r="S1555" s="145"/>
    </row>
    <row r="1556" spans="6:19" s="222" customFormat="1" ht="24.95" customHeight="1" x14ac:dyDescent="0.25">
      <c r="F1556" s="55"/>
      <c r="M1556" s="223"/>
      <c r="N1556" s="55"/>
      <c r="O1556" s="143"/>
      <c r="P1556" s="224"/>
      <c r="Q1556" s="139"/>
      <c r="R1556" s="144"/>
      <c r="S1556" s="145"/>
    </row>
    <row r="1557" spans="6:19" s="222" customFormat="1" ht="24.95" customHeight="1" x14ac:dyDescent="0.25">
      <c r="F1557" s="55"/>
      <c r="M1557" s="223"/>
      <c r="N1557" s="55"/>
      <c r="O1557" s="143"/>
      <c r="P1557" s="224"/>
      <c r="Q1557" s="139"/>
      <c r="R1557" s="144"/>
      <c r="S1557" s="145"/>
    </row>
    <row r="1558" spans="6:19" s="222" customFormat="1" ht="24.95" customHeight="1" x14ac:dyDescent="0.25">
      <c r="F1558" s="55"/>
      <c r="M1558" s="223"/>
      <c r="N1558" s="55"/>
      <c r="O1558" s="143"/>
      <c r="P1558" s="224"/>
      <c r="Q1558" s="139"/>
      <c r="R1558" s="144"/>
      <c r="S1558" s="145"/>
    </row>
    <row r="1559" spans="6:19" s="222" customFormat="1" ht="24.95" customHeight="1" x14ac:dyDescent="0.25">
      <c r="F1559" s="55"/>
      <c r="M1559" s="223"/>
      <c r="N1559" s="55"/>
      <c r="O1559" s="143"/>
      <c r="P1559" s="224"/>
      <c r="Q1559" s="139"/>
      <c r="R1559" s="144"/>
      <c r="S1559" s="145"/>
    </row>
    <row r="1560" spans="6:19" s="222" customFormat="1" ht="24.95" customHeight="1" x14ac:dyDescent="0.25">
      <c r="F1560" s="55"/>
      <c r="M1560" s="223"/>
      <c r="N1560" s="55"/>
      <c r="O1560" s="143"/>
      <c r="P1560" s="224"/>
      <c r="Q1560" s="139"/>
      <c r="R1560" s="144"/>
      <c r="S1560" s="145"/>
    </row>
    <row r="1561" spans="6:19" s="222" customFormat="1" ht="24.95" customHeight="1" x14ac:dyDescent="0.25">
      <c r="F1561" s="55"/>
      <c r="M1561" s="223"/>
      <c r="N1561" s="55"/>
      <c r="O1561" s="143"/>
      <c r="P1561" s="224"/>
      <c r="Q1561" s="139"/>
      <c r="R1561" s="144"/>
      <c r="S1561" s="145"/>
    </row>
    <row r="1562" spans="6:19" s="222" customFormat="1" ht="24.95" customHeight="1" x14ac:dyDescent="0.25">
      <c r="F1562" s="55"/>
      <c r="M1562" s="223"/>
      <c r="N1562" s="55"/>
      <c r="O1562" s="143"/>
      <c r="P1562" s="224"/>
      <c r="Q1562" s="139"/>
      <c r="R1562" s="144"/>
      <c r="S1562" s="145"/>
    </row>
    <row r="1563" spans="6:19" s="222" customFormat="1" ht="24.95" customHeight="1" x14ac:dyDescent="0.25">
      <c r="F1563" s="55"/>
      <c r="M1563" s="223"/>
      <c r="N1563" s="55"/>
      <c r="O1563" s="143"/>
      <c r="P1563" s="224"/>
      <c r="Q1563" s="139"/>
      <c r="R1563" s="144"/>
      <c r="S1563" s="145"/>
    </row>
    <row r="1564" spans="6:19" s="222" customFormat="1" ht="24.95" customHeight="1" x14ac:dyDescent="0.25">
      <c r="F1564" s="55"/>
      <c r="M1564" s="223"/>
      <c r="N1564" s="55"/>
      <c r="O1564" s="143"/>
      <c r="P1564" s="224"/>
      <c r="Q1564" s="139"/>
      <c r="R1564" s="144"/>
      <c r="S1564" s="145"/>
    </row>
    <row r="1565" spans="6:19" s="222" customFormat="1" ht="24.95" customHeight="1" x14ac:dyDescent="0.25">
      <c r="F1565" s="55"/>
      <c r="M1565" s="223"/>
      <c r="N1565" s="55"/>
      <c r="O1565" s="143"/>
      <c r="P1565" s="224"/>
      <c r="Q1565" s="139"/>
      <c r="R1565" s="144"/>
      <c r="S1565" s="145"/>
    </row>
    <row r="1566" spans="6:19" s="222" customFormat="1" ht="24.95" customHeight="1" x14ac:dyDescent="0.25">
      <c r="F1566" s="55"/>
      <c r="M1566" s="223"/>
      <c r="N1566" s="55"/>
      <c r="O1566" s="143"/>
      <c r="P1566" s="224"/>
      <c r="Q1566" s="139"/>
      <c r="R1566" s="144"/>
      <c r="S1566" s="145"/>
    </row>
    <row r="1567" spans="6:19" s="222" customFormat="1" ht="24.95" customHeight="1" x14ac:dyDescent="0.25">
      <c r="F1567" s="55"/>
      <c r="M1567" s="223"/>
      <c r="N1567" s="55"/>
      <c r="O1567" s="143"/>
      <c r="P1567" s="224"/>
      <c r="Q1567" s="139"/>
      <c r="R1567" s="144"/>
      <c r="S1567" s="145"/>
    </row>
    <row r="1568" spans="6:19" s="222" customFormat="1" ht="24.95" customHeight="1" x14ac:dyDescent="0.25">
      <c r="F1568" s="55"/>
      <c r="M1568" s="223"/>
      <c r="N1568" s="55"/>
      <c r="O1568" s="143"/>
      <c r="P1568" s="224"/>
      <c r="Q1568" s="139"/>
      <c r="R1568" s="144"/>
      <c r="S1568" s="145"/>
    </row>
    <row r="1569" spans="6:19" s="222" customFormat="1" ht="24.95" customHeight="1" x14ac:dyDescent="0.25">
      <c r="F1569" s="55"/>
      <c r="M1569" s="223"/>
      <c r="N1569" s="55"/>
      <c r="O1569" s="143"/>
      <c r="P1569" s="224"/>
      <c r="Q1569" s="139"/>
      <c r="R1569" s="144"/>
      <c r="S1569" s="145"/>
    </row>
    <row r="1570" spans="6:19" s="222" customFormat="1" ht="24.95" customHeight="1" x14ac:dyDescent="0.25">
      <c r="F1570" s="55"/>
      <c r="M1570" s="223"/>
      <c r="N1570" s="55"/>
      <c r="O1570" s="143"/>
      <c r="P1570" s="224"/>
      <c r="Q1570" s="139"/>
      <c r="R1570" s="144"/>
      <c r="S1570" s="145"/>
    </row>
    <row r="1571" spans="6:19" s="222" customFormat="1" ht="24.95" customHeight="1" x14ac:dyDescent="0.25">
      <c r="F1571" s="55"/>
      <c r="M1571" s="223"/>
      <c r="N1571" s="55"/>
      <c r="O1571" s="143"/>
      <c r="P1571" s="224"/>
      <c r="Q1571" s="139"/>
      <c r="R1571" s="144"/>
      <c r="S1571" s="145"/>
    </row>
    <row r="1572" spans="6:19" s="222" customFormat="1" ht="24.95" customHeight="1" x14ac:dyDescent="0.25">
      <c r="F1572" s="55"/>
      <c r="M1572" s="223"/>
      <c r="N1572" s="55"/>
      <c r="O1572" s="143"/>
      <c r="P1572" s="224"/>
      <c r="Q1572" s="139"/>
      <c r="R1572" s="144"/>
      <c r="S1572" s="145"/>
    </row>
    <row r="1573" spans="6:19" s="222" customFormat="1" ht="24.95" customHeight="1" x14ac:dyDescent="0.25">
      <c r="F1573" s="55"/>
      <c r="M1573" s="223"/>
      <c r="N1573" s="55"/>
      <c r="O1573" s="143"/>
      <c r="P1573" s="224"/>
      <c r="Q1573" s="139"/>
      <c r="R1573" s="144"/>
      <c r="S1573" s="145"/>
    </row>
    <row r="1574" spans="6:19" s="222" customFormat="1" ht="24.95" customHeight="1" x14ac:dyDescent="0.25">
      <c r="F1574" s="55"/>
      <c r="M1574" s="223"/>
      <c r="N1574" s="55"/>
      <c r="O1574" s="143"/>
      <c r="P1574" s="224"/>
      <c r="Q1574" s="139"/>
      <c r="R1574" s="144"/>
      <c r="S1574" s="145"/>
    </row>
    <row r="1575" spans="6:19" s="222" customFormat="1" ht="24.95" customHeight="1" x14ac:dyDescent="0.25">
      <c r="F1575" s="55"/>
      <c r="M1575" s="223"/>
      <c r="N1575" s="55"/>
      <c r="O1575" s="143"/>
      <c r="P1575" s="224"/>
      <c r="Q1575" s="139"/>
      <c r="R1575" s="144"/>
      <c r="S1575" s="145"/>
    </row>
    <row r="1576" spans="6:19" s="222" customFormat="1" ht="24.95" customHeight="1" x14ac:dyDescent="0.25">
      <c r="F1576" s="55"/>
      <c r="M1576" s="223"/>
      <c r="N1576" s="55"/>
      <c r="O1576" s="143"/>
      <c r="P1576" s="224"/>
      <c r="Q1576" s="139"/>
      <c r="R1576" s="144"/>
      <c r="S1576" s="145"/>
    </row>
    <row r="1577" spans="6:19" s="222" customFormat="1" ht="24.95" customHeight="1" x14ac:dyDescent="0.25">
      <c r="F1577" s="55"/>
      <c r="M1577" s="223"/>
      <c r="N1577" s="55"/>
      <c r="O1577" s="143"/>
      <c r="P1577" s="224"/>
      <c r="Q1577" s="139"/>
      <c r="R1577" s="144"/>
      <c r="S1577" s="145"/>
    </row>
    <row r="1578" spans="6:19" s="222" customFormat="1" ht="24.95" customHeight="1" x14ac:dyDescent="0.25">
      <c r="F1578" s="55"/>
      <c r="M1578" s="223"/>
      <c r="N1578" s="55"/>
      <c r="O1578" s="143"/>
      <c r="P1578" s="224"/>
      <c r="Q1578" s="139"/>
      <c r="R1578" s="144"/>
      <c r="S1578" s="145"/>
    </row>
    <row r="1579" spans="6:19" s="222" customFormat="1" ht="24.95" customHeight="1" x14ac:dyDescent="0.25">
      <c r="F1579" s="55"/>
      <c r="M1579" s="223"/>
      <c r="N1579" s="55"/>
      <c r="O1579" s="143"/>
      <c r="P1579" s="224"/>
      <c r="Q1579" s="139"/>
      <c r="R1579" s="144"/>
      <c r="S1579" s="145"/>
    </row>
    <row r="1580" spans="6:19" s="222" customFormat="1" ht="24.95" customHeight="1" x14ac:dyDescent="0.25">
      <c r="F1580" s="55"/>
      <c r="M1580" s="223"/>
      <c r="N1580" s="55"/>
      <c r="O1580" s="143"/>
      <c r="P1580" s="224"/>
      <c r="Q1580" s="139"/>
      <c r="R1580" s="144"/>
      <c r="S1580" s="145"/>
    </row>
    <row r="1581" spans="6:19" s="222" customFormat="1" ht="24.95" customHeight="1" x14ac:dyDescent="0.25">
      <c r="F1581" s="55"/>
      <c r="M1581" s="223"/>
      <c r="N1581" s="55"/>
      <c r="O1581" s="143"/>
      <c r="P1581" s="224"/>
      <c r="Q1581" s="139"/>
      <c r="R1581" s="144"/>
      <c r="S1581" s="145"/>
    </row>
    <row r="1582" spans="6:19" s="222" customFormat="1" ht="24.95" customHeight="1" x14ac:dyDescent="0.25">
      <c r="F1582" s="55"/>
      <c r="M1582" s="223"/>
      <c r="N1582" s="55"/>
      <c r="O1582" s="143"/>
      <c r="P1582" s="224"/>
      <c r="Q1582" s="139"/>
      <c r="R1582" s="144"/>
      <c r="S1582" s="145"/>
    </row>
    <row r="1583" spans="6:19" s="222" customFormat="1" ht="24.95" customHeight="1" x14ac:dyDescent="0.25">
      <c r="F1583" s="55"/>
      <c r="M1583" s="223"/>
      <c r="N1583" s="55"/>
      <c r="O1583" s="143"/>
      <c r="P1583" s="224"/>
      <c r="Q1583" s="139"/>
      <c r="R1583" s="144"/>
      <c r="S1583" s="145"/>
    </row>
    <row r="1584" spans="6:19" s="222" customFormat="1" ht="24.95" customHeight="1" x14ac:dyDescent="0.25">
      <c r="F1584" s="55"/>
      <c r="M1584" s="223"/>
      <c r="N1584" s="55"/>
      <c r="O1584" s="143"/>
      <c r="P1584" s="224"/>
      <c r="Q1584" s="139"/>
      <c r="R1584" s="144"/>
      <c r="S1584" s="145"/>
    </row>
    <row r="1585" spans="6:19" s="222" customFormat="1" ht="24.95" customHeight="1" x14ac:dyDescent="0.25">
      <c r="F1585" s="55"/>
      <c r="M1585" s="223"/>
      <c r="N1585" s="55"/>
      <c r="O1585" s="143"/>
      <c r="P1585" s="224"/>
      <c r="Q1585" s="139"/>
      <c r="R1585" s="144"/>
      <c r="S1585" s="145"/>
    </row>
    <row r="1586" spans="6:19" s="222" customFormat="1" ht="24.95" customHeight="1" x14ac:dyDescent="0.25">
      <c r="F1586" s="55"/>
      <c r="M1586" s="223"/>
      <c r="N1586" s="55"/>
      <c r="O1586" s="143"/>
      <c r="P1586" s="224"/>
      <c r="Q1586" s="139"/>
      <c r="R1586" s="144"/>
      <c r="S1586" s="145"/>
    </row>
    <row r="1587" spans="6:19" s="222" customFormat="1" ht="24.95" customHeight="1" x14ac:dyDescent="0.25">
      <c r="F1587" s="55"/>
      <c r="M1587" s="223"/>
      <c r="N1587" s="55"/>
      <c r="O1587" s="143"/>
      <c r="P1587" s="224"/>
      <c r="Q1587" s="139"/>
      <c r="R1587" s="144"/>
      <c r="S1587" s="145"/>
    </row>
    <row r="1588" spans="6:19" s="222" customFormat="1" ht="24.95" customHeight="1" x14ac:dyDescent="0.25">
      <c r="F1588" s="55"/>
      <c r="M1588" s="223"/>
      <c r="N1588" s="55"/>
      <c r="O1588" s="143"/>
      <c r="P1588" s="224"/>
      <c r="Q1588" s="139"/>
      <c r="R1588" s="144"/>
      <c r="S1588" s="145"/>
    </row>
    <row r="1589" spans="6:19" s="222" customFormat="1" ht="24.95" customHeight="1" x14ac:dyDescent="0.25">
      <c r="F1589" s="55"/>
      <c r="M1589" s="223"/>
      <c r="N1589" s="55"/>
      <c r="O1589" s="143"/>
      <c r="P1589" s="224"/>
      <c r="Q1589" s="139"/>
      <c r="R1589" s="144"/>
      <c r="S1589" s="145"/>
    </row>
    <row r="1590" spans="6:19" s="222" customFormat="1" ht="24.95" customHeight="1" x14ac:dyDescent="0.25">
      <c r="F1590" s="55"/>
      <c r="M1590" s="223"/>
      <c r="N1590" s="55"/>
      <c r="O1590" s="143"/>
      <c r="P1590" s="224"/>
      <c r="Q1590" s="139"/>
      <c r="R1590" s="144"/>
      <c r="S1590" s="145"/>
    </row>
    <row r="1591" spans="6:19" s="222" customFormat="1" ht="24.95" customHeight="1" x14ac:dyDescent="0.25">
      <c r="F1591" s="55"/>
      <c r="M1591" s="223"/>
      <c r="N1591" s="55"/>
      <c r="O1591" s="143"/>
      <c r="P1591" s="224"/>
      <c r="Q1591" s="139"/>
      <c r="R1591" s="144"/>
      <c r="S1591" s="145"/>
    </row>
    <row r="1592" spans="6:19" s="222" customFormat="1" ht="24.95" customHeight="1" x14ac:dyDescent="0.25">
      <c r="F1592" s="55"/>
      <c r="M1592" s="223"/>
      <c r="N1592" s="55"/>
      <c r="O1592" s="143"/>
      <c r="P1592" s="224"/>
      <c r="Q1592" s="139"/>
      <c r="R1592" s="144"/>
      <c r="S1592" s="145"/>
    </row>
    <row r="1593" spans="6:19" s="222" customFormat="1" ht="24.95" customHeight="1" x14ac:dyDescent="0.25">
      <c r="F1593" s="55"/>
      <c r="M1593" s="223"/>
      <c r="N1593" s="55"/>
      <c r="O1593" s="143"/>
      <c r="P1593" s="224"/>
      <c r="Q1593" s="139"/>
      <c r="R1593" s="144"/>
      <c r="S1593" s="145"/>
    </row>
    <row r="1594" spans="6:19" s="222" customFormat="1" ht="24.95" customHeight="1" x14ac:dyDescent="0.25">
      <c r="F1594" s="55"/>
      <c r="M1594" s="223"/>
      <c r="N1594" s="55"/>
      <c r="O1594" s="143"/>
      <c r="P1594" s="224"/>
      <c r="Q1594" s="139"/>
      <c r="R1594" s="144"/>
      <c r="S1594" s="145"/>
    </row>
    <row r="1595" spans="6:19" s="222" customFormat="1" ht="24.95" customHeight="1" x14ac:dyDescent="0.25">
      <c r="F1595" s="55"/>
      <c r="M1595" s="223"/>
      <c r="N1595" s="55"/>
      <c r="O1595" s="143"/>
      <c r="P1595" s="224"/>
      <c r="Q1595" s="139"/>
      <c r="R1595" s="144"/>
      <c r="S1595" s="145"/>
    </row>
    <row r="1596" spans="6:19" s="222" customFormat="1" ht="24.95" customHeight="1" x14ac:dyDescent="0.25">
      <c r="F1596" s="55"/>
      <c r="M1596" s="223"/>
      <c r="N1596" s="55"/>
      <c r="O1596" s="143"/>
      <c r="P1596" s="224"/>
      <c r="Q1596" s="139"/>
      <c r="R1596" s="144"/>
      <c r="S1596" s="145"/>
    </row>
    <row r="1597" spans="6:19" s="222" customFormat="1" ht="24.95" customHeight="1" x14ac:dyDescent="0.25">
      <c r="F1597" s="55"/>
      <c r="M1597" s="223"/>
      <c r="N1597" s="55"/>
      <c r="O1597" s="143"/>
      <c r="P1597" s="224"/>
      <c r="Q1597" s="139"/>
      <c r="R1597" s="144"/>
      <c r="S1597" s="145"/>
    </row>
    <row r="1598" spans="6:19" s="222" customFormat="1" ht="24.95" customHeight="1" x14ac:dyDescent="0.25">
      <c r="F1598" s="55"/>
      <c r="M1598" s="223"/>
      <c r="N1598" s="55"/>
      <c r="O1598" s="143"/>
      <c r="P1598" s="224"/>
      <c r="Q1598" s="139"/>
      <c r="R1598" s="144"/>
      <c r="S1598" s="145"/>
    </row>
    <row r="1599" spans="6:19" s="222" customFormat="1" ht="24.95" customHeight="1" x14ac:dyDescent="0.25">
      <c r="F1599" s="55"/>
      <c r="M1599" s="223"/>
      <c r="N1599" s="55"/>
      <c r="O1599" s="143"/>
      <c r="P1599" s="224"/>
      <c r="Q1599" s="139"/>
      <c r="R1599" s="144"/>
      <c r="S1599" s="145"/>
    </row>
    <row r="1600" spans="6:19" s="222" customFormat="1" ht="24.95" customHeight="1" x14ac:dyDescent="0.25">
      <c r="F1600" s="55"/>
      <c r="M1600" s="223"/>
      <c r="N1600" s="55"/>
      <c r="O1600" s="143"/>
      <c r="P1600" s="224"/>
      <c r="Q1600" s="139"/>
      <c r="R1600" s="144"/>
      <c r="S1600" s="145"/>
    </row>
    <row r="1601" spans="6:19" s="222" customFormat="1" ht="24.95" customHeight="1" x14ac:dyDescent="0.25">
      <c r="F1601" s="55"/>
      <c r="M1601" s="223"/>
      <c r="N1601" s="55"/>
      <c r="O1601" s="143"/>
      <c r="P1601" s="224"/>
      <c r="Q1601" s="139"/>
      <c r="R1601" s="144"/>
      <c r="S1601" s="145"/>
    </row>
    <row r="1602" spans="6:19" s="222" customFormat="1" ht="24.95" customHeight="1" x14ac:dyDescent="0.25">
      <c r="F1602" s="55"/>
      <c r="M1602" s="223"/>
      <c r="N1602" s="55"/>
      <c r="O1602" s="143"/>
      <c r="P1602" s="224"/>
      <c r="Q1602" s="139"/>
      <c r="R1602" s="144"/>
      <c r="S1602" s="145"/>
    </row>
    <row r="1603" spans="6:19" s="222" customFormat="1" ht="24.95" customHeight="1" x14ac:dyDescent="0.25">
      <c r="F1603" s="55"/>
      <c r="M1603" s="223"/>
      <c r="N1603" s="55"/>
      <c r="O1603" s="143"/>
      <c r="P1603" s="224"/>
      <c r="Q1603" s="139"/>
      <c r="R1603" s="144"/>
      <c r="S1603" s="145"/>
    </row>
    <row r="1604" spans="6:19" s="222" customFormat="1" ht="24.95" customHeight="1" x14ac:dyDescent="0.25">
      <c r="F1604" s="55"/>
      <c r="M1604" s="223"/>
      <c r="N1604" s="55"/>
      <c r="O1604" s="143"/>
      <c r="P1604" s="224"/>
      <c r="Q1604" s="139"/>
      <c r="R1604" s="144"/>
      <c r="S1604" s="145"/>
    </row>
    <row r="1605" spans="6:19" s="222" customFormat="1" ht="24.95" customHeight="1" x14ac:dyDescent="0.25">
      <c r="F1605" s="55"/>
      <c r="M1605" s="223"/>
      <c r="N1605" s="55"/>
      <c r="O1605" s="143"/>
      <c r="P1605" s="224"/>
      <c r="Q1605" s="139"/>
      <c r="R1605" s="144"/>
      <c r="S1605" s="145"/>
    </row>
    <row r="1606" spans="6:19" s="222" customFormat="1" ht="24.95" customHeight="1" x14ac:dyDescent="0.25">
      <c r="F1606" s="55"/>
      <c r="M1606" s="223"/>
      <c r="N1606" s="55"/>
      <c r="O1606" s="143"/>
      <c r="P1606" s="224"/>
      <c r="Q1606" s="139"/>
      <c r="R1606" s="144"/>
      <c r="S1606" s="145"/>
    </row>
    <row r="1607" spans="6:19" s="222" customFormat="1" ht="24.95" customHeight="1" x14ac:dyDescent="0.25">
      <c r="F1607" s="55"/>
      <c r="M1607" s="223"/>
      <c r="N1607" s="55"/>
      <c r="O1607" s="143"/>
      <c r="P1607" s="224"/>
      <c r="Q1607" s="139"/>
      <c r="R1607" s="144"/>
      <c r="S1607" s="145"/>
    </row>
    <row r="1608" spans="6:19" s="222" customFormat="1" ht="24.95" customHeight="1" x14ac:dyDescent="0.25">
      <c r="F1608" s="55"/>
      <c r="M1608" s="223"/>
      <c r="N1608" s="55"/>
      <c r="O1608" s="143"/>
      <c r="P1608" s="224"/>
      <c r="Q1608" s="139"/>
      <c r="R1608" s="144"/>
      <c r="S1608" s="145"/>
    </row>
    <row r="1609" spans="6:19" s="222" customFormat="1" ht="24.95" customHeight="1" x14ac:dyDescent="0.25">
      <c r="F1609" s="55"/>
      <c r="M1609" s="223"/>
      <c r="N1609" s="55"/>
      <c r="O1609" s="143"/>
      <c r="P1609" s="224"/>
      <c r="Q1609" s="139"/>
      <c r="R1609" s="144"/>
      <c r="S1609" s="145"/>
    </row>
    <row r="1610" spans="6:19" s="222" customFormat="1" ht="24.95" customHeight="1" x14ac:dyDescent="0.25">
      <c r="F1610" s="55"/>
      <c r="M1610" s="223"/>
      <c r="N1610" s="55"/>
      <c r="O1610" s="143"/>
      <c r="P1610" s="224"/>
      <c r="Q1610" s="139"/>
      <c r="R1610" s="144"/>
      <c r="S1610" s="145"/>
    </row>
    <row r="1611" spans="6:19" s="222" customFormat="1" ht="24.95" customHeight="1" x14ac:dyDescent="0.25">
      <c r="F1611" s="55"/>
      <c r="M1611" s="223"/>
      <c r="N1611" s="55"/>
      <c r="O1611" s="143"/>
      <c r="P1611" s="224"/>
      <c r="Q1611" s="139"/>
      <c r="R1611" s="144"/>
      <c r="S1611" s="145"/>
    </row>
    <row r="1612" spans="6:19" s="222" customFormat="1" ht="24.95" customHeight="1" x14ac:dyDescent="0.25">
      <c r="F1612" s="55"/>
      <c r="M1612" s="223"/>
      <c r="N1612" s="55"/>
      <c r="O1612" s="143"/>
      <c r="P1612" s="224"/>
      <c r="Q1612" s="139"/>
      <c r="R1612" s="144"/>
      <c r="S1612" s="145"/>
    </row>
    <row r="1613" spans="6:19" s="222" customFormat="1" ht="24.95" customHeight="1" x14ac:dyDescent="0.25">
      <c r="F1613" s="55"/>
      <c r="M1613" s="223"/>
      <c r="N1613" s="55"/>
      <c r="O1613" s="143"/>
      <c r="P1613" s="224"/>
      <c r="Q1613" s="139"/>
      <c r="R1613" s="144"/>
      <c r="S1613" s="145"/>
    </row>
    <row r="1614" spans="6:19" s="222" customFormat="1" ht="24.95" customHeight="1" x14ac:dyDescent="0.25">
      <c r="F1614" s="55"/>
      <c r="M1614" s="223"/>
      <c r="N1614" s="55"/>
      <c r="O1614" s="143"/>
      <c r="P1614" s="224"/>
      <c r="Q1614" s="139"/>
      <c r="R1614" s="144"/>
      <c r="S1614" s="145"/>
    </row>
    <row r="1615" spans="6:19" s="222" customFormat="1" ht="24.95" customHeight="1" x14ac:dyDescent="0.25">
      <c r="F1615" s="55"/>
      <c r="M1615" s="223"/>
      <c r="N1615" s="55"/>
      <c r="O1615" s="143"/>
      <c r="P1615" s="224"/>
      <c r="Q1615" s="139"/>
      <c r="R1615" s="144"/>
      <c r="S1615" s="145"/>
    </row>
    <row r="1616" spans="6:19" s="222" customFormat="1" ht="24.95" customHeight="1" x14ac:dyDescent="0.25">
      <c r="F1616" s="55"/>
      <c r="M1616" s="223"/>
      <c r="N1616" s="55"/>
      <c r="O1616" s="143"/>
      <c r="P1616" s="224"/>
      <c r="Q1616" s="139"/>
      <c r="R1616" s="144"/>
      <c r="S1616" s="145"/>
    </row>
    <row r="1617" spans="6:19" s="222" customFormat="1" ht="24.95" customHeight="1" x14ac:dyDescent="0.25">
      <c r="F1617" s="55"/>
      <c r="M1617" s="223"/>
      <c r="N1617" s="55"/>
      <c r="O1617" s="143"/>
      <c r="P1617" s="224"/>
      <c r="Q1617" s="139"/>
      <c r="R1617" s="144"/>
      <c r="S1617" s="145"/>
    </row>
    <row r="1618" spans="6:19" s="222" customFormat="1" ht="24.95" customHeight="1" x14ac:dyDescent="0.25">
      <c r="F1618" s="55"/>
      <c r="M1618" s="223"/>
      <c r="N1618" s="55"/>
      <c r="O1618" s="143"/>
      <c r="P1618" s="224"/>
      <c r="Q1618" s="139"/>
      <c r="R1618" s="144"/>
      <c r="S1618" s="145"/>
    </row>
    <row r="1619" spans="6:19" s="222" customFormat="1" ht="24.95" customHeight="1" x14ac:dyDescent="0.25">
      <c r="F1619" s="55"/>
      <c r="M1619" s="223"/>
      <c r="N1619" s="55"/>
      <c r="O1619" s="143"/>
      <c r="P1619" s="224"/>
      <c r="Q1619" s="139"/>
      <c r="R1619" s="144"/>
      <c r="S1619" s="145"/>
    </row>
    <row r="1620" spans="6:19" s="222" customFormat="1" ht="24.95" customHeight="1" x14ac:dyDescent="0.25">
      <c r="F1620" s="55"/>
      <c r="M1620" s="223"/>
      <c r="N1620" s="55"/>
      <c r="O1620" s="143"/>
      <c r="P1620" s="224"/>
      <c r="Q1620" s="139"/>
      <c r="R1620" s="144"/>
      <c r="S1620" s="145"/>
    </row>
    <row r="1621" spans="6:19" s="222" customFormat="1" ht="24.95" customHeight="1" x14ac:dyDescent="0.25">
      <c r="F1621" s="55"/>
      <c r="M1621" s="223"/>
      <c r="N1621" s="55"/>
      <c r="O1621" s="143"/>
      <c r="P1621" s="224"/>
      <c r="Q1621" s="139"/>
      <c r="R1621" s="144"/>
      <c r="S1621" s="145"/>
    </row>
    <row r="1622" spans="6:19" s="222" customFormat="1" ht="24.95" customHeight="1" x14ac:dyDescent="0.25">
      <c r="F1622" s="55"/>
      <c r="M1622" s="223"/>
      <c r="N1622" s="55"/>
      <c r="O1622" s="143"/>
      <c r="P1622" s="224"/>
      <c r="Q1622" s="139"/>
      <c r="R1622" s="144"/>
      <c r="S1622" s="145"/>
    </row>
    <row r="1623" spans="6:19" s="222" customFormat="1" ht="24.95" customHeight="1" x14ac:dyDescent="0.25">
      <c r="F1623" s="55"/>
      <c r="M1623" s="223"/>
      <c r="N1623" s="55"/>
      <c r="O1623" s="143"/>
      <c r="P1623" s="224"/>
      <c r="Q1623" s="139"/>
      <c r="R1623" s="144"/>
      <c r="S1623" s="145"/>
    </row>
    <row r="1624" spans="6:19" s="222" customFormat="1" ht="24.95" customHeight="1" x14ac:dyDescent="0.25">
      <c r="F1624" s="55"/>
      <c r="M1624" s="223"/>
      <c r="N1624" s="55"/>
      <c r="O1624" s="143"/>
      <c r="P1624" s="224"/>
      <c r="Q1624" s="139"/>
      <c r="R1624" s="144"/>
      <c r="S1624" s="145"/>
    </row>
    <row r="1625" spans="6:19" s="222" customFormat="1" ht="24.95" customHeight="1" x14ac:dyDescent="0.25">
      <c r="F1625" s="55"/>
      <c r="M1625" s="223"/>
      <c r="N1625" s="55"/>
      <c r="O1625" s="143"/>
      <c r="P1625" s="224"/>
      <c r="Q1625" s="139"/>
      <c r="R1625" s="144"/>
      <c r="S1625" s="145"/>
    </row>
    <row r="1626" spans="6:19" s="222" customFormat="1" ht="24.95" customHeight="1" x14ac:dyDescent="0.25">
      <c r="F1626" s="55"/>
      <c r="M1626" s="223"/>
      <c r="N1626" s="55"/>
      <c r="O1626" s="143"/>
      <c r="P1626" s="224"/>
      <c r="Q1626" s="139"/>
      <c r="R1626" s="144"/>
      <c r="S1626" s="145"/>
    </row>
    <row r="1627" spans="6:19" s="222" customFormat="1" ht="24.95" customHeight="1" x14ac:dyDescent="0.25">
      <c r="F1627" s="55"/>
      <c r="M1627" s="223"/>
      <c r="N1627" s="55"/>
      <c r="O1627" s="143"/>
      <c r="P1627" s="224"/>
      <c r="Q1627" s="139"/>
      <c r="R1627" s="144"/>
      <c r="S1627" s="145"/>
    </row>
    <row r="1628" spans="6:19" s="222" customFormat="1" ht="24.95" customHeight="1" x14ac:dyDescent="0.25">
      <c r="F1628" s="55"/>
      <c r="M1628" s="223"/>
      <c r="N1628" s="55"/>
      <c r="O1628" s="143"/>
      <c r="P1628" s="224"/>
      <c r="Q1628" s="139"/>
      <c r="R1628" s="144"/>
      <c r="S1628" s="145"/>
    </row>
    <row r="1629" spans="6:19" s="222" customFormat="1" ht="24.95" customHeight="1" x14ac:dyDescent="0.25">
      <c r="F1629" s="55"/>
      <c r="M1629" s="223"/>
      <c r="N1629" s="55"/>
      <c r="O1629" s="143"/>
      <c r="P1629" s="224"/>
      <c r="Q1629" s="139"/>
      <c r="R1629" s="144"/>
      <c r="S1629" s="145"/>
    </row>
    <row r="1630" spans="6:19" s="222" customFormat="1" ht="24.95" customHeight="1" x14ac:dyDescent="0.25">
      <c r="F1630" s="55"/>
      <c r="M1630" s="223"/>
      <c r="N1630" s="55"/>
      <c r="O1630" s="143"/>
      <c r="P1630" s="224"/>
      <c r="Q1630" s="139"/>
      <c r="R1630" s="144"/>
      <c r="S1630" s="145"/>
    </row>
    <row r="1631" spans="6:19" s="222" customFormat="1" ht="24.95" customHeight="1" x14ac:dyDescent="0.25">
      <c r="F1631" s="55"/>
      <c r="M1631" s="223"/>
      <c r="N1631" s="55"/>
      <c r="O1631" s="143"/>
      <c r="P1631" s="224"/>
      <c r="Q1631" s="139"/>
      <c r="R1631" s="144"/>
      <c r="S1631" s="145"/>
    </row>
    <row r="1632" spans="6:19" s="222" customFormat="1" ht="24.95" customHeight="1" x14ac:dyDescent="0.25">
      <c r="F1632" s="55"/>
      <c r="M1632" s="223"/>
      <c r="N1632" s="55"/>
      <c r="O1632" s="143"/>
      <c r="P1632" s="224"/>
      <c r="Q1632" s="139"/>
      <c r="R1632" s="144"/>
      <c r="S1632" s="145"/>
    </row>
    <row r="1633" spans="6:19" s="222" customFormat="1" ht="24.95" customHeight="1" x14ac:dyDescent="0.25">
      <c r="F1633" s="55"/>
      <c r="M1633" s="223"/>
      <c r="N1633" s="55"/>
      <c r="O1633" s="143"/>
      <c r="P1633" s="224"/>
      <c r="Q1633" s="139"/>
      <c r="R1633" s="144"/>
      <c r="S1633" s="145"/>
    </row>
    <row r="1634" spans="6:19" s="222" customFormat="1" ht="24.95" customHeight="1" x14ac:dyDescent="0.25">
      <c r="F1634" s="55"/>
      <c r="M1634" s="223"/>
      <c r="N1634" s="55"/>
      <c r="O1634" s="143"/>
      <c r="P1634" s="224"/>
      <c r="Q1634" s="139"/>
      <c r="R1634" s="144"/>
      <c r="S1634" s="145"/>
    </row>
    <row r="1635" spans="6:19" s="222" customFormat="1" ht="24.95" customHeight="1" x14ac:dyDescent="0.25">
      <c r="F1635" s="55"/>
      <c r="M1635" s="223"/>
      <c r="N1635" s="55"/>
      <c r="O1635" s="143"/>
      <c r="P1635" s="224"/>
      <c r="Q1635" s="139"/>
      <c r="R1635" s="144"/>
      <c r="S1635" s="145"/>
    </row>
    <row r="1636" spans="6:19" s="222" customFormat="1" ht="24.95" customHeight="1" x14ac:dyDescent="0.25">
      <c r="F1636" s="55"/>
      <c r="M1636" s="223"/>
      <c r="N1636" s="55"/>
      <c r="O1636" s="143"/>
      <c r="P1636" s="224"/>
      <c r="Q1636" s="139"/>
      <c r="R1636" s="144"/>
      <c r="S1636" s="145"/>
    </row>
    <row r="1637" spans="6:19" s="222" customFormat="1" ht="24.95" customHeight="1" x14ac:dyDescent="0.25">
      <c r="F1637" s="55"/>
      <c r="M1637" s="223"/>
      <c r="N1637" s="55"/>
      <c r="O1637" s="143"/>
      <c r="P1637" s="224"/>
      <c r="Q1637" s="139"/>
      <c r="R1637" s="144"/>
      <c r="S1637" s="145"/>
    </row>
    <row r="1638" spans="6:19" s="222" customFormat="1" ht="24.95" customHeight="1" x14ac:dyDescent="0.25">
      <c r="F1638" s="55"/>
      <c r="M1638" s="223"/>
      <c r="N1638" s="55"/>
      <c r="O1638" s="143"/>
      <c r="P1638" s="224"/>
      <c r="Q1638" s="139"/>
      <c r="R1638" s="144"/>
      <c r="S1638" s="145"/>
    </row>
    <row r="1639" spans="6:19" s="222" customFormat="1" ht="24.95" customHeight="1" x14ac:dyDescent="0.25">
      <c r="F1639" s="55"/>
      <c r="M1639" s="223"/>
      <c r="N1639" s="55"/>
      <c r="O1639" s="143"/>
      <c r="P1639" s="224"/>
      <c r="Q1639" s="139"/>
      <c r="R1639" s="144"/>
      <c r="S1639" s="145"/>
    </row>
    <row r="1640" spans="6:19" s="222" customFormat="1" ht="24.95" customHeight="1" x14ac:dyDescent="0.25">
      <c r="F1640" s="55"/>
      <c r="M1640" s="223"/>
      <c r="N1640" s="55"/>
      <c r="O1640" s="143"/>
      <c r="P1640" s="224"/>
      <c r="Q1640" s="139"/>
      <c r="R1640" s="144"/>
      <c r="S1640" s="145"/>
    </row>
    <row r="1641" spans="6:19" s="222" customFormat="1" ht="24.95" customHeight="1" x14ac:dyDescent="0.25">
      <c r="F1641" s="55"/>
      <c r="M1641" s="223"/>
      <c r="N1641" s="55"/>
      <c r="O1641" s="143"/>
      <c r="P1641" s="224"/>
      <c r="Q1641" s="139"/>
      <c r="R1641" s="144"/>
      <c r="S1641" s="145"/>
    </row>
    <row r="1642" spans="6:19" s="222" customFormat="1" ht="24.95" customHeight="1" x14ac:dyDescent="0.25">
      <c r="F1642" s="55"/>
      <c r="M1642" s="223"/>
      <c r="N1642" s="55"/>
      <c r="O1642" s="143"/>
      <c r="P1642" s="224"/>
      <c r="Q1642" s="139"/>
      <c r="R1642" s="144"/>
      <c r="S1642" s="145"/>
    </row>
    <row r="1643" spans="6:19" s="222" customFormat="1" ht="24.95" customHeight="1" x14ac:dyDescent="0.25">
      <c r="F1643" s="55"/>
      <c r="M1643" s="223"/>
      <c r="N1643" s="55"/>
      <c r="O1643" s="143"/>
      <c r="P1643" s="224"/>
      <c r="Q1643" s="139"/>
      <c r="R1643" s="144"/>
      <c r="S1643" s="145"/>
    </row>
    <row r="1644" spans="6:19" s="222" customFormat="1" ht="24.95" customHeight="1" x14ac:dyDescent="0.25">
      <c r="F1644" s="55"/>
      <c r="M1644" s="223"/>
      <c r="N1644" s="55"/>
      <c r="O1644" s="143"/>
      <c r="P1644" s="224"/>
      <c r="Q1644" s="139"/>
      <c r="R1644" s="144"/>
      <c r="S1644" s="145"/>
    </row>
    <row r="1645" spans="6:19" s="222" customFormat="1" ht="24.95" customHeight="1" x14ac:dyDescent="0.25">
      <c r="F1645" s="55"/>
      <c r="M1645" s="223"/>
      <c r="N1645" s="55"/>
      <c r="O1645" s="143"/>
      <c r="P1645" s="224"/>
      <c r="Q1645" s="139"/>
      <c r="R1645" s="144"/>
      <c r="S1645" s="145"/>
    </row>
    <row r="1646" spans="6:19" s="222" customFormat="1" ht="24.95" customHeight="1" x14ac:dyDescent="0.25">
      <c r="F1646" s="55"/>
      <c r="M1646" s="223"/>
      <c r="N1646" s="55"/>
      <c r="O1646" s="143"/>
      <c r="P1646" s="224"/>
      <c r="Q1646" s="139"/>
      <c r="R1646" s="144"/>
      <c r="S1646" s="145"/>
    </row>
    <row r="1647" spans="6:19" s="222" customFormat="1" ht="24.95" customHeight="1" x14ac:dyDescent="0.25">
      <c r="F1647" s="55"/>
      <c r="M1647" s="223"/>
      <c r="N1647" s="55"/>
      <c r="O1647" s="143"/>
      <c r="P1647" s="224"/>
      <c r="Q1647" s="139"/>
      <c r="R1647" s="144"/>
      <c r="S1647" s="145"/>
    </row>
    <row r="1648" spans="6:19" s="222" customFormat="1" ht="24.95" customHeight="1" x14ac:dyDescent="0.25">
      <c r="F1648" s="55"/>
      <c r="M1648" s="223"/>
      <c r="N1648" s="55"/>
      <c r="O1648" s="143"/>
      <c r="P1648" s="224"/>
      <c r="Q1648" s="139"/>
      <c r="R1648" s="144"/>
      <c r="S1648" s="145"/>
    </row>
    <row r="1649" spans="6:19" s="222" customFormat="1" ht="24.95" customHeight="1" x14ac:dyDescent="0.25">
      <c r="F1649" s="55"/>
      <c r="M1649" s="223"/>
      <c r="N1649" s="55"/>
      <c r="O1649" s="143"/>
      <c r="P1649" s="224"/>
      <c r="Q1649" s="139"/>
      <c r="R1649" s="144"/>
      <c r="S1649" s="145"/>
    </row>
    <row r="1650" spans="6:19" s="222" customFormat="1" ht="24.95" customHeight="1" x14ac:dyDescent="0.25">
      <c r="F1650" s="55"/>
      <c r="M1650" s="223"/>
      <c r="N1650" s="55"/>
      <c r="O1650" s="143"/>
      <c r="P1650" s="224"/>
      <c r="Q1650" s="139"/>
      <c r="R1650" s="144"/>
      <c r="S1650" s="145"/>
    </row>
    <row r="1651" spans="6:19" s="222" customFormat="1" ht="24.95" customHeight="1" x14ac:dyDescent="0.25">
      <c r="F1651" s="55"/>
      <c r="M1651" s="223"/>
      <c r="N1651" s="55"/>
      <c r="O1651" s="143"/>
      <c r="P1651" s="224"/>
      <c r="Q1651" s="139"/>
      <c r="R1651" s="144"/>
      <c r="S1651" s="145"/>
    </row>
    <row r="1652" spans="6:19" s="222" customFormat="1" ht="24.95" customHeight="1" x14ac:dyDescent="0.25">
      <c r="F1652" s="55"/>
      <c r="M1652" s="223"/>
      <c r="N1652" s="55"/>
      <c r="O1652" s="143"/>
      <c r="P1652" s="224"/>
      <c r="Q1652" s="139"/>
      <c r="R1652" s="144"/>
      <c r="S1652" s="145"/>
    </row>
    <row r="1653" spans="6:19" s="222" customFormat="1" ht="24.95" customHeight="1" x14ac:dyDescent="0.25">
      <c r="F1653" s="55"/>
      <c r="M1653" s="223"/>
      <c r="N1653" s="55"/>
      <c r="O1653" s="143"/>
      <c r="P1653" s="224"/>
      <c r="Q1653" s="139"/>
      <c r="R1653" s="144"/>
      <c r="S1653" s="145"/>
    </row>
    <row r="1654" spans="6:19" s="222" customFormat="1" ht="24.95" customHeight="1" x14ac:dyDescent="0.25">
      <c r="F1654" s="55"/>
      <c r="M1654" s="223"/>
      <c r="N1654" s="55"/>
      <c r="O1654" s="143"/>
      <c r="P1654" s="224"/>
      <c r="Q1654" s="139"/>
      <c r="R1654" s="144"/>
      <c r="S1654" s="145"/>
    </row>
    <row r="1655" spans="6:19" s="222" customFormat="1" ht="24.95" customHeight="1" x14ac:dyDescent="0.25">
      <c r="F1655" s="55"/>
      <c r="M1655" s="223"/>
      <c r="N1655" s="55"/>
      <c r="O1655" s="143"/>
      <c r="P1655" s="224"/>
      <c r="Q1655" s="139"/>
      <c r="R1655" s="144"/>
      <c r="S1655" s="145"/>
    </row>
    <row r="1656" spans="6:19" s="222" customFormat="1" ht="24.95" customHeight="1" x14ac:dyDescent="0.25">
      <c r="F1656" s="55"/>
      <c r="M1656" s="223"/>
      <c r="N1656" s="55"/>
      <c r="O1656" s="143"/>
      <c r="P1656" s="224"/>
      <c r="Q1656" s="139"/>
      <c r="R1656" s="144"/>
      <c r="S1656" s="145"/>
    </row>
    <row r="1657" spans="6:19" s="222" customFormat="1" ht="24.95" customHeight="1" x14ac:dyDescent="0.25">
      <c r="F1657" s="55"/>
      <c r="M1657" s="223"/>
      <c r="N1657" s="55"/>
      <c r="O1657" s="143"/>
      <c r="P1657" s="224"/>
      <c r="Q1657" s="139"/>
      <c r="R1657" s="144"/>
      <c r="S1657" s="145"/>
    </row>
    <row r="1658" spans="6:19" s="222" customFormat="1" ht="24.95" customHeight="1" x14ac:dyDescent="0.25">
      <c r="F1658" s="55"/>
      <c r="M1658" s="223"/>
      <c r="N1658" s="55"/>
      <c r="O1658" s="143"/>
      <c r="P1658" s="224"/>
      <c r="Q1658" s="139"/>
      <c r="R1658" s="144"/>
      <c r="S1658" s="145"/>
    </row>
    <row r="1659" spans="6:19" s="222" customFormat="1" ht="24.95" customHeight="1" x14ac:dyDescent="0.25">
      <c r="F1659" s="55"/>
      <c r="M1659" s="223"/>
      <c r="N1659" s="55"/>
      <c r="O1659" s="143"/>
      <c r="P1659" s="224"/>
      <c r="Q1659" s="139"/>
      <c r="R1659" s="144"/>
      <c r="S1659" s="145"/>
    </row>
    <row r="1660" spans="6:19" s="222" customFormat="1" ht="24.95" customHeight="1" x14ac:dyDescent="0.25">
      <c r="F1660" s="55"/>
      <c r="M1660" s="223"/>
      <c r="N1660" s="55"/>
      <c r="O1660" s="143"/>
      <c r="P1660" s="224"/>
      <c r="Q1660" s="139"/>
      <c r="R1660" s="144"/>
      <c r="S1660" s="145"/>
    </row>
    <row r="1661" spans="6:19" s="222" customFormat="1" ht="24.95" customHeight="1" x14ac:dyDescent="0.25">
      <c r="F1661" s="55"/>
      <c r="M1661" s="223"/>
      <c r="N1661" s="55"/>
      <c r="O1661" s="143"/>
      <c r="P1661" s="224"/>
      <c r="Q1661" s="139"/>
      <c r="R1661" s="144"/>
      <c r="S1661" s="145"/>
    </row>
    <row r="1662" spans="6:19" s="222" customFormat="1" ht="24.95" customHeight="1" x14ac:dyDescent="0.25">
      <c r="F1662" s="55"/>
      <c r="M1662" s="223"/>
      <c r="N1662" s="55"/>
      <c r="O1662" s="143"/>
      <c r="P1662" s="224"/>
      <c r="Q1662" s="139"/>
      <c r="R1662" s="144"/>
      <c r="S1662" s="145"/>
    </row>
    <row r="1663" spans="6:19" s="222" customFormat="1" ht="24.95" customHeight="1" x14ac:dyDescent="0.25">
      <c r="F1663" s="55"/>
      <c r="M1663" s="223"/>
      <c r="N1663" s="55"/>
      <c r="O1663" s="143"/>
      <c r="P1663" s="224"/>
      <c r="Q1663" s="139"/>
      <c r="R1663" s="144"/>
      <c r="S1663" s="145"/>
    </row>
    <row r="1664" spans="6:19" s="222" customFormat="1" ht="24.95" customHeight="1" x14ac:dyDescent="0.25">
      <c r="F1664" s="55"/>
      <c r="M1664" s="223"/>
      <c r="N1664" s="55"/>
      <c r="O1664" s="143"/>
      <c r="P1664" s="224"/>
      <c r="Q1664" s="139"/>
      <c r="R1664" s="144"/>
      <c r="S1664" s="145"/>
    </row>
    <row r="1665" spans="6:19" s="222" customFormat="1" ht="24.95" customHeight="1" x14ac:dyDescent="0.25">
      <c r="F1665" s="55"/>
      <c r="M1665" s="223"/>
      <c r="N1665" s="55"/>
      <c r="O1665" s="143"/>
      <c r="P1665" s="224"/>
      <c r="Q1665" s="139"/>
      <c r="R1665" s="144"/>
      <c r="S1665" s="145"/>
    </row>
    <row r="1666" spans="6:19" s="222" customFormat="1" ht="24.95" customHeight="1" x14ac:dyDescent="0.25">
      <c r="F1666" s="55"/>
      <c r="M1666" s="223"/>
      <c r="N1666" s="55"/>
      <c r="O1666" s="143"/>
      <c r="P1666" s="224"/>
      <c r="Q1666" s="139"/>
      <c r="R1666" s="144"/>
      <c r="S1666" s="145"/>
    </row>
    <row r="1667" spans="6:19" s="222" customFormat="1" ht="24.95" customHeight="1" x14ac:dyDescent="0.25">
      <c r="F1667" s="55"/>
      <c r="M1667" s="223"/>
      <c r="N1667" s="55"/>
      <c r="O1667" s="143"/>
      <c r="P1667" s="224"/>
      <c r="Q1667" s="139"/>
      <c r="R1667" s="144"/>
      <c r="S1667" s="145"/>
    </row>
    <row r="1668" spans="6:19" s="222" customFormat="1" ht="24.95" customHeight="1" x14ac:dyDescent="0.25">
      <c r="F1668" s="55"/>
      <c r="M1668" s="223"/>
      <c r="N1668" s="55"/>
      <c r="O1668" s="143"/>
      <c r="P1668" s="224"/>
      <c r="Q1668" s="139"/>
      <c r="R1668" s="144"/>
      <c r="S1668" s="145"/>
    </row>
    <row r="1669" spans="6:19" s="222" customFormat="1" ht="24.95" customHeight="1" x14ac:dyDescent="0.25">
      <c r="F1669" s="55"/>
      <c r="M1669" s="223"/>
      <c r="N1669" s="55"/>
      <c r="O1669" s="143"/>
      <c r="P1669" s="224"/>
      <c r="Q1669" s="139"/>
      <c r="R1669" s="144"/>
      <c r="S1669" s="145"/>
    </row>
    <row r="1670" spans="6:19" s="222" customFormat="1" ht="24.95" customHeight="1" x14ac:dyDescent="0.25">
      <c r="F1670" s="55"/>
      <c r="M1670" s="223"/>
      <c r="N1670" s="55"/>
      <c r="O1670" s="143"/>
      <c r="P1670" s="224"/>
      <c r="Q1670" s="139"/>
      <c r="R1670" s="144"/>
      <c r="S1670" s="145"/>
    </row>
    <row r="1671" spans="6:19" s="222" customFormat="1" ht="24.95" customHeight="1" x14ac:dyDescent="0.25">
      <c r="F1671" s="55"/>
      <c r="M1671" s="223"/>
      <c r="N1671" s="55"/>
      <c r="O1671" s="143"/>
      <c r="P1671" s="224"/>
      <c r="Q1671" s="139"/>
      <c r="R1671" s="144"/>
      <c r="S1671" s="145"/>
    </row>
    <row r="1672" spans="6:19" s="222" customFormat="1" ht="24.95" customHeight="1" x14ac:dyDescent="0.25">
      <c r="F1672" s="55"/>
      <c r="M1672" s="223"/>
      <c r="N1672" s="55"/>
      <c r="O1672" s="143"/>
      <c r="P1672" s="224"/>
      <c r="Q1672" s="139"/>
      <c r="R1672" s="144"/>
      <c r="S1672" s="145"/>
    </row>
    <row r="1673" spans="6:19" s="222" customFormat="1" ht="24.95" customHeight="1" x14ac:dyDescent="0.25">
      <c r="F1673" s="55"/>
      <c r="M1673" s="223"/>
      <c r="N1673" s="55"/>
      <c r="O1673" s="143"/>
      <c r="P1673" s="224"/>
      <c r="Q1673" s="139"/>
      <c r="R1673" s="144"/>
      <c r="S1673" s="145"/>
    </row>
    <row r="1674" spans="6:19" s="222" customFormat="1" ht="24.95" customHeight="1" x14ac:dyDescent="0.25">
      <c r="F1674" s="55"/>
      <c r="M1674" s="223"/>
      <c r="N1674" s="55"/>
      <c r="O1674" s="143"/>
      <c r="P1674" s="224"/>
      <c r="Q1674" s="139"/>
      <c r="R1674" s="144"/>
      <c r="S1674" s="145"/>
    </row>
    <row r="1675" spans="6:19" s="222" customFormat="1" ht="24.95" customHeight="1" x14ac:dyDescent="0.25">
      <c r="F1675" s="55"/>
      <c r="M1675" s="223"/>
      <c r="N1675" s="55"/>
      <c r="O1675" s="143"/>
      <c r="P1675" s="224"/>
      <c r="Q1675" s="139"/>
      <c r="R1675" s="144"/>
      <c r="S1675" s="145"/>
    </row>
    <row r="1676" spans="6:19" s="222" customFormat="1" ht="24.95" customHeight="1" x14ac:dyDescent="0.25">
      <c r="F1676" s="55"/>
      <c r="M1676" s="223"/>
      <c r="N1676" s="55"/>
      <c r="O1676" s="143"/>
      <c r="P1676" s="224"/>
      <c r="Q1676" s="139"/>
      <c r="R1676" s="144"/>
      <c r="S1676" s="145"/>
    </row>
    <row r="1677" spans="6:19" s="222" customFormat="1" ht="24.95" customHeight="1" x14ac:dyDescent="0.25">
      <c r="F1677" s="55"/>
      <c r="M1677" s="223"/>
      <c r="N1677" s="55"/>
      <c r="O1677" s="143"/>
      <c r="P1677" s="224"/>
      <c r="Q1677" s="139"/>
      <c r="R1677" s="144"/>
      <c r="S1677" s="145"/>
    </row>
    <row r="1678" spans="6:19" s="222" customFormat="1" ht="24.95" customHeight="1" x14ac:dyDescent="0.25">
      <c r="F1678" s="55"/>
      <c r="M1678" s="223"/>
      <c r="N1678" s="55"/>
      <c r="O1678" s="143"/>
      <c r="P1678" s="224"/>
      <c r="Q1678" s="139"/>
      <c r="R1678" s="144"/>
      <c r="S1678" s="145"/>
    </row>
    <row r="1679" spans="6:19" s="222" customFormat="1" ht="24.95" customHeight="1" x14ac:dyDescent="0.25">
      <c r="F1679" s="55"/>
      <c r="M1679" s="223"/>
      <c r="N1679" s="55"/>
      <c r="O1679" s="143"/>
      <c r="P1679" s="224"/>
      <c r="Q1679" s="139"/>
      <c r="R1679" s="144"/>
      <c r="S1679" s="145"/>
    </row>
    <row r="1680" spans="6:19" s="222" customFormat="1" ht="24.95" customHeight="1" x14ac:dyDescent="0.25">
      <c r="F1680" s="55"/>
      <c r="M1680" s="223"/>
      <c r="N1680" s="55"/>
      <c r="O1680" s="143"/>
      <c r="P1680" s="224"/>
      <c r="Q1680" s="139"/>
      <c r="R1680" s="144"/>
      <c r="S1680" s="145"/>
    </row>
    <row r="1681" spans="6:19" s="222" customFormat="1" ht="24.95" customHeight="1" x14ac:dyDescent="0.25">
      <c r="F1681" s="55"/>
      <c r="M1681" s="223"/>
      <c r="N1681" s="55"/>
      <c r="O1681" s="143"/>
      <c r="P1681" s="224"/>
      <c r="Q1681" s="139"/>
      <c r="R1681" s="144"/>
      <c r="S1681" s="145"/>
    </row>
    <row r="1682" spans="6:19" s="222" customFormat="1" ht="24.95" customHeight="1" x14ac:dyDescent="0.25">
      <c r="F1682" s="55"/>
      <c r="M1682" s="223"/>
      <c r="N1682" s="55"/>
      <c r="O1682" s="143"/>
      <c r="P1682" s="224"/>
      <c r="Q1682" s="139"/>
      <c r="R1682" s="144"/>
      <c r="S1682" s="145"/>
    </row>
    <row r="1683" spans="6:19" s="222" customFormat="1" ht="24.95" customHeight="1" x14ac:dyDescent="0.25">
      <c r="F1683" s="55"/>
      <c r="M1683" s="223"/>
      <c r="N1683" s="55"/>
      <c r="O1683" s="143"/>
      <c r="P1683" s="224"/>
      <c r="Q1683" s="139"/>
      <c r="R1683" s="144"/>
      <c r="S1683" s="145"/>
    </row>
    <row r="1684" spans="6:19" s="222" customFormat="1" ht="24.95" customHeight="1" x14ac:dyDescent="0.25">
      <c r="F1684" s="55"/>
      <c r="M1684" s="223"/>
      <c r="N1684" s="55"/>
      <c r="O1684" s="143"/>
      <c r="P1684" s="224"/>
      <c r="Q1684" s="139"/>
      <c r="R1684" s="144"/>
      <c r="S1684" s="145"/>
    </row>
    <row r="1685" spans="6:19" s="222" customFormat="1" ht="24.95" customHeight="1" x14ac:dyDescent="0.25">
      <c r="F1685" s="55"/>
      <c r="M1685" s="223"/>
      <c r="N1685" s="55"/>
      <c r="O1685" s="143"/>
      <c r="P1685" s="224"/>
      <c r="Q1685" s="139"/>
      <c r="R1685" s="144"/>
      <c r="S1685" s="145"/>
    </row>
    <row r="1686" spans="6:19" s="222" customFormat="1" ht="24.95" customHeight="1" x14ac:dyDescent="0.25">
      <c r="F1686" s="55"/>
      <c r="M1686" s="223"/>
      <c r="N1686" s="55"/>
      <c r="O1686" s="143"/>
      <c r="P1686" s="224"/>
      <c r="Q1686" s="139"/>
      <c r="R1686" s="144"/>
      <c r="S1686" s="145"/>
    </row>
    <row r="1687" spans="6:19" s="222" customFormat="1" ht="24.95" customHeight="1" x14ac:dyDescent="0.25">
      <c r="F1687" s="55"/>
      <c r="M1687" s="223"/>
      <c r="N1687" s="55"/>
      <c r="O1687" s="143"/>
      <c r="P1687" s="224"/>
      <c r="Q1687" s="139"/>
      <c r="R1687" s="144"/>
      <c r="S1687" s="145"/>
    </row>
    <row r="1688" spans="6:19" s="222" customFormat="1" ht="24.95" customHeight="1" x14ac:dyDescent="0.25">
      <c r="F1688" s="55"/>
      <c r="M1688" s="223"/>
      <c r="N1688" s="55"/>
      <c r="O1688" s="143"/>
      <c r="P1688" s="224"/>
      <c r="Q1688" s="139"/>
      <c r="R1688" s="144"/>
      <c r="S1688" s="145"/>
    </row>
    <row r="1689" spans="6:19" s="222" customFormat="1" ht="24.95" customHeight="1" x14ac:dyDescent="0.25">
      <c r="F1689" s="55"/>
      <c r="M1689" s="223"/>
      <c r="N1689" s="55"/>
      <c r="O1689" s="143"/>
      <c r="P1689" s="224"/>
      <c r="Q1689" s="139"/>
      <c r="R1689" s="144"/>
      <c r="S1689" s="145"/>
    </row>
    <row r="1690" spans="6:19" s="222" customFormat="1" ht="24.95" customHeight="1" x14ac:dyDescent="0.25">
      <c r="F1690" s="55"/>
      <c r="M1690" s="223"/>
      <c r="N1690" s="55"/>
      <c r="O1690" s="143"/>
      <c r="P1690" s="224"/>
      <c r="Q1690" s="139"/>
      <c r="R1690" s="144"/>
      <c r="S1690" s="145"/>
    </row>
    <row r="1691" spans="6:19" s="222" customFormat="1" ht="24.95" customHeight="1" x14ac:dyDescent="0.25">
      <c r="F1691" s="55"/>
      <c r="M1691" s="223"/>
      <c r="N1691" s="55"/>
      <c r="O1691" s="143"/>
      <c r="P1691" s="224"/>
      <c r="Q1691" s="139"/>
      <c r="R1691" s="144"/>
      <c r="S1691" s="145"/>
    </row>
    <row r="1692" spans="6:19" s="222" customFormat="1" ht="24.95" customHeight="1" x14ac:dyDescent="0.25">
      <c r="F1692" s="55"/>
      <c r="M1692" s="223"/>
      <c r="N1692" s="55"/>
      <c r="O1692" s="143"/>
      <c r="P1692" s="224"/>
      <c r="Q1692" s="139"/>
      <c r="R1692" s="144"/>
      <c r="S1692" s="145"/>
    </row>
    <row r="1693" spans="6:19" s="222" customFormat="1" ht="24.95" customHeight="1" x14ac:dyDescent="0.25">
      <c r="F1693" s="55"/>
      <c r="M1693" s="223"/>
      <c r="N1693" s="55"/>
      <c r="O1693" s="143"/>
      <c r="P1693" s="224"/>
      <c r="Q1693" s="139"/>
      <c r="R1693" s="144"/>
      <c r="S1693" s="145"/>
    </row>
    <row r="1694" spans="6:19" s="222" customFormat="1" ht="24.95" customHeight="1" x14ac:dyDescent="0.25">
      <c r="F1694" s="55"/>
      <c r="M1694" s="223"/>
      <c r="N1694" s="55"/>
      <c r="O1694" s="143"/>
      <c r="P1694" s="224"/>
      <c r="Q1694" s="139"/>
      <c r="R1694" s="144"/>
      <c r="S1694" s="145"/>
    </row>
    <row r="1695" spans="6:19" s="222" customFormat="1" ht="24.95" customHeight="1" x14ac:dyDescent="0.25">
      <c r="F1695" s="55"/>
      <c r="M1695" s="223"/>
      <c r="N1695" s="55"/>
      <c r="O1695" s="143"/>
      <c r="P1695" s="224"/>
      <c r="Q1695" s="139"/>
      <c r="R1695" s="144"/>
      <c r="S1695" s="145"/>
    </row>
    <row r="1696" spans="6:19" s="222" customFormat="1" ht="24.95" customHeight="1" x14ac:dyDescent="0.25">
      <c r="F1696" s="55"/>
      <c r="M1696" s="223"/>
      <c r="N1696" s="55"/>
      <c r="O1696" s="143"/>
      <c r="P1696" s="224"/>
      <c r="Q1696" s="139"/>
      <c r="R1696" s="144"/>
      <c r="S1696" s="145"/>
    </row>
    <row r="1697" spans="6:19" s="222" customFormat="1" ht="24.95" customHeight="1" x14ac:dyDescent="0.25">
      <c r="F1697" s="55"/>
      <c r="M1697" s="223"/>
      <c r="N1697" s="55"/>
      <c r="O1697" s="143"/>
      <c r="P1697" s="224"/>
      <c r="Q1697" s="139"/>
      <c r="R1697" s="144"/>
      <c r="S1697" s="145"/>
    </row>
    <row r="1698" spans="6:19" s="222" customFormat="1" ht="24.95" customHeight="1" x14ac:dyDescent="0.25">
      <c r="F1698" s="55"/>
      <c r="M1698" s="223"/>
      <c r="N1698" s="55"/>
      <c r="O1698" s="143"/>
      <c r="P1698" s="224"/>
      <c r="Q1698" s="139"/>
      <c r="R1698" s="144"/>
      <c r="S1698" s="145"/>
    </row>
    <row r="1699" spans="6:19" s="222" customFormat="1" ht="24.95" customHeight="1" x14ac:dyDescent="0.25">
      <c r="F1699" s="55"/>
      <c r="M1699" s="223"/>
      <c r="N1699" s="55"/>
      <c r="O1699" s="143"/>
      <c r="P1699" s="224"/>
      <c r="Q1699" s="139"/>
      <c r="R1699" s="144"/>
      <c r="S1699" s="145"/>
    </row>
    <row r="1700" spans="6:19" s="222" customFormat="1" ht="24.95" customHeight="1" x14ac:dyDescent="0.25">
      <c r="F1700" s="55"/>
      <c r="M1700" s="223"/>
      <c r="N1700" s="55"/>
      <c r="O1700" s="143"/>
      <c r="P1700" s="224"/>
      <c r="Q1700" s="139"/>
      <c r="R1700" s="144"/>
      <c r="S1700" s="145"/>
    </row>
    <row r="1701" spans="6:19" s="222" customFormat="1" ht="24.95" customHeight="1" x14ac:dyDescent="0.25">
      <c r="F1701" s="55"/>
      <c r="M1701" s="223"/>
      <c r="N1701" s="55"/>
      <c r="O1701" s="143"/>
      <c r="P1701" s="224"/>
      <c r="Q1701" s="139"/>
      <c r="R1701" s="144"/>
      <c r="S1701" s="145"/>
    </row>
    <row r="1702" spans="6:19" s="222" customFormat="1" ht="24.95" customHeight="1" x14ac:dyDescent="0.25">
      <c r="F1702" s="55"/>
      <c r="M1702" s="223"/>
      <c r="N1702" s="55"/>
      <c r="O1702" s="143"/>
      <c r="P1702" s="224"/>
      <c r="Q1702" s="139"/>
      <c r="R1702" s="144"/>
      <c r="S1702" s="145"/>
    </row>
    <row r="1703" spans="6:19" s="222" customFormat="1" ht="24.95" customHeight="1" x14ac:dyDescent="0.25">
      <c r="F1703" s="55"/>
      <c r="M1703" s="223"/>
      <c r="N1703" s="55"/>
      <c r="O1703" s="143"/>
      <c r="P1703" s="224"/>
      <c r="Q1703" s="139"/>
      <c r="R1703" s="144"/>
      <c r="S1703" s="145"/>
    </row>
    <row r="1704" spans="6:19" s="222" customFormat="1" ht="24.95" customHeight="1" x14ac:dyDescent="0.25">
      <c r="F1704" s="55"/>
      <c r="M1704" s="223"/>
      <c r="N1704" s="55"/>
      <c r="O1704" s="143"/>
      <c r="P1704" s="224"/>
      <c r="Q1704" s="139"/>
      <c r="R1704" s="144"/>
      <c r="S1704" s="145"/>
    </row>
    <row r="1705" spans="6:19" s="222" customFormat="1" ht="24.95" customHeight="1" x14ac:dyDescent="0.25">
      <c r="F1705" s="55"/>
      <c r="M1705" s="223"/>
      <c r="N1705" s="55"/>
      <c r="O1705" s="143"/>
      <c r="P1705" s="224"/>
      <c r="Q1705" s="139"/>
      <c r="R1705" s="144"/>
      <c r="S1705" s="145"/>
    </row>
    <row r="1706" spans="6:19" s="222" customFormat="1" ht="24.95" customHeight="1" x14ac:dyDescent="0.25">
      <c r="F1706" s="55"/>
      <c r="M1706" s="223"/>
      <c r="N1706" s="55"/>
      <c r="O1706" s="143"/>
      <c r="P1706" s="224"/>
      <c r="Q1706" s="139"/>
      <c r="R1706" s="144"/>
      <c r="S1706" s="145"/>
    </row>
    <row r="1707" spans="6:19" s="222" customFormat="1" ht="24.95" customHeight="1" x14ac:dyDescent="0.25">
      <c r="F1707" s="55"/>
      <c r="M1707" s="223"/>
      <c r="N1707" s="55"/>
      <c r="O1707" s="143"/>
      <c r="P1707" s="224"/>
      <c r="Q1707" s="139"/>
      <c r="R1707" s="144"/>
      <c r="S1707" s="145"/>
    </row>
    <row r="1708" spans="6:19" s="222" customFormat="1" ht="24.95" customHeight="1" x14ac:dyDescent="0.25">
      <c r="F1708" s="55"/>
      <c r="M1708" s="223"/>
      <c r="N1708" s="55"/>
      <c r="O1708" s="143"/>
      <c r="P1708" s="224"/>
      <c r="Q1708" s="139"/>
      <c r="R1708" s="144"/>
      <c r="S1708" s="145"/>
    </row>
    <row r="1709" spans="6:19" s="222" customFormat="1" ht="24.95" customHeight="1" x14ac:dyDescent="0.25">
      <c r="F1709" s="55"/>
      <c r="M1709" s="223"/>
      <c r="N1709" s="55"/>
      <c r="O1709" s="143"/>
      <c r="P1709" s="224"/>
      <c r="Q1709" s="139"/>
      <c r="R1709" s="144"/>
      <c r="S1709" s="145"/>
    </row>
    <row r="1710" spans="6:19" s="222" customFormat="1" ht="24.95" customHeight="1" x14ac:dyDescent="0.25">
      <c r="F1710" s="55"/>
      <c r="M1710" s="223"/>
      <c r="N1710" s="55"/>
      <c r="O1710" s="143"/>
      <c r="P1710" s="224"/>
      <c r="Q1710" s="139"/>
      <c r="R1710" s="144"/>
      <c r="S1710" s="145"/>
    </row>
    <row r="1711" spans="6:19" s="222" customFormat="1" ht="24.95" customHeight="1" x14ac:dyDescent="0.25">
      <c r="F1711" s="55"/>
      <c r="M1711" s="223"/>
      <c r="N1711" s="55"/>
      <c r="O1711" s="143"/>
      <c r="P1711" s="224"/>
      <c r="Q1711" s="139"/>
      <c r="R1711" s="144"/>
      <c r="S1711" s="145"/>
    </row>
    <row r="1712" spans="6:19" s="222" customFormat="1" ht="24.95" customHeight="1" x14ac:dyDescent="0.25">
      <c r="F1712" s="55"/>
      <c r="M1712" s="223"/>
      <c r="N1712" s="55"/>
      <c r="O1712" s="143"/>
      <c r="P1712" s="224"/>
      <c r="Q1712" s="139"/>
      <c r="R1712" s="144"/>
      <c r="S1712" s="145"/>
    </row>
    <row r="1713" spans="6:19" s="222" customFormat="1" ht="24.95" customHeight="1" x14ac:dyDescent="0.25">
      <c r="F1713" s="55"/>
      <c r="M1713" s="223"/>
      <c r="N1713" s="55"/>
      <c r="O1713" s="143"/>
      <c r="P1713" s="224"/>
      <c r="Q1713" s="139"/>
      <c r="R1713" s="144"/>
      <c r="S1713" s="145"/>
    </row>
    <row r="1714" spans="6:19" s="222" customFormat="1" ht="24.95" customHeight="1" x14ac:dyDescent="0.25">
      <c r="F1714" s="55"/>
      <c r="M1714" s="223"/>
      <c r="N1714" s="55"/>
      <c r="O1714" s="143"/>
      <c r="P1714" s="224"/>
      <c r="Q1714" s="139"/>
      <c r="R1714" s="144"/>
      <c r="S1714" s="145"/>
    </row>
    <row r="1715" spans="6:19" s="222" customFormat="1" ht="24.95" customHeight="1" x14ac:dyDescent="0.25">
      <c r="F1715" s="55"/>
      <c r="M1715" s="223"/>
      <c r="N1715" s="55"/>
      <c r="O1715" s="143"/>
      <c r="P1715" s="224"/>
      <c r="Q1715" s="139"/>
      <c r="R1715" s="144"/>
      <c r="S1715" s="145"/>
    </row>
    <row r="1716" spans="6:19" s="222" customFormat="1" ht="24.95" customHeight="1" x14ac:dyDescent="0.25">
      <c r="F1716" s="55"/>
      <c r="M1716" s="223"/>
      <c r="N1716" s="55"/>
      <c r="O1716" s="143"/>
      <c r="P1716" s="224"/>
      <c r="Q1716" s="139"/>
      <c r="R1716" s="144"/>
      <c r="S1716" s="145"/>
    </row>
    <row r="1717" spans="6:19" s="222" customFormat="1" ht="24.95" customHeight="1" x14ac:dyDescent="0.25">
      <c r="F1717" s="55"/>
      <c r="M1717" s="223"/>
      <c r="N1717" s="55"/>
      <c r="O1717" s="143"/>
      <c r="P1717" s="224"/>
      <c r="Q1717" s="139"/>
      <c r="R1717" s="144"/>
      <c r="S1717" s="145"/>
    </row>
    <row r="1718" spans="6:19" s="222" customFormat="1" ht="24.95" customHeight="1" x14ac:dyDescent="0.25">
      <c r="F1718" s="55"/>
      <c r="M1718" s="223"/>
      <c r="N1718" s="55"/>
      <c r="O1718" s="143"/>
      <c r="P1718" s="224"/>
      <c r="Q1718" s="139"/>
      <c r="R1718" s="144"/>
      <c r="S1718" s="145"/>
    </row>
    <row r="1719" spans="6:19" s="222" customFormat="1" ht="24.95" customHeight="1" x14ac:dyDescent="0.25">
      <c r="F1719" s="55"/>
      <c r="M1719" s="223"/>
      <c r="N1719" s="55"/>
      <c r="O1719" s="143"/>
      <c r="P1719" s="224"/>
      <c r="Q1719" s="139"/>
      <c r="R1719" s="144"/>
      <c r="S1719" s="145"/>
    </row>
    <row r="1720" spans="6:19" s="222" customFormat="1" ht="24.95" customHeight="1" x14ac:dyDescent="0.25">
      <c r="F1720" s="55"/>
      <c r="M1720" s="223"/>
      <c r="N1720" s="55"/>
      <c r="O1720" s="143"/>
      <c r="P1720" s="224"/>
      <c r="Q1720" s="139"/>
      <c r="R1720" s="144"/>
      <c r="S1720" s="145"/>
    </row>
    <row r="1721" spans="6:19" s="222" customFormat="1" ht="24.95" customHeight="1" x14ac:dyDescent="0.25">
      <c r="F1721" s="55"/>
      <c r="M1721" s="223"/>
      <c r="N1721" s="55"/>
      <c r="O1721" s="143"/>
      <c r="P1721" s="224"/>
      <c r="Q1721" s="139"/>
      <c r="R1721" s="144"/>
      <c r="S1721" s="145"/>
    </row>
    <row r="1722" spans="6:19" s="222" customFormat="1" ht="24.95" customHeight="1" x14ac:dyDescent="0.25">
      <c r="F1722" s="55"/>
      <c r="M1722" s="223"/>
      <c r="N1722" s="55"/>
      <c r="O1722" s="143"/>
      <c r="P1722" s="224"/>
      <c r="Q1722" s="139"/>
      <c r="R1722" s="144"/>
      <c r="S1722" s="145"/>
    </row>
    <row r="1723" spans="6:19" s="222" customFormat="1" ht="24.95" customHeight="1" x14ac:dyDescent="0.25">
      <c r="F1723" s="55"/>
      <c r="M1723" s="223"/>
      <c r="N1723" s="55"/>
      <c r="O1723" s="143"/>
      <c r="P1723" s="224"/>
      <c r="Q1723" s="139"/>
      <c r="R1723" s="144"/>
      <c r="S1723" s="145"/>
    </row>
    <row r="1724" spans="6:19" s="222" customFormat="1" ht="24.95" customHeight="1" x14ac:dyDescent="0.25">
      <c r="F1724" s="55"/>
      <c r="M1724" s="223"/>
      <c r="N1724" s="55"/>
      <c r="O1724" s="143"/>
      <c r="P1724" s="224"/>
      <c r="Q1724" s="139"/>
      <c r="R1724" s="144"/>
      <c r="S1724" s="145"/>
    </row>
    <row r="1725" spans="6:19" s="222" customFormat="1" ht="24.95" customHeight="1" x14ac:dyDescent="0.25">
      <c r="F1725" s="55"/>
      <c r="M1725" s="223"/>
      <c r="N1725" s="55"/>
      <c r="O1725" s="143"/>
      <c r="P1725" s="224"/>
      <c r="Q1725" s="139"/>
      <c r="R1725" s="144"/>
      <c r="S1725" s="145"/>
    </row>
    <row r="1726" spans="6:19" s="222" customFormat="1" ht="24.95" customHeight="1" x14ac:dyDescent="0.25">
      <c r="F1726" s="55"/>
      <c r="M1726" s="223"/>
      <c r="N1726" s="55"/>
      <c r="O1726" s="143"/>
      <c r="P1726" s="224"/>
      <c r="Q1726" s="139"/>
      <c r="R1726" s="144"/>
      <c r="S1726" s="145"/>
    </row>
    <row r="1727" spans="6:19" s="222" customFormat="1" ht="24.95" customHeight="1" x14ac:dyDescent="0.25">
      <c r="F1727" s="55"/>
      <c r="M1727" s="223"/>
      <c r="N1727" s="55"/>
      <c r="O1727" s="143"/>
      <c r="P1727" s="224"/>
      <c r="Q1727" s="139"/>
      <c r="R1727" s="144"/>
      <c r="S1727" s="145"/>
    </row>
    <row r="1728" spans="6:19" s="222" customFormat="1" ht="24.95" customHeight="1" x14ac:dyDescent="0.25">
      <c r="F1728" s="55"/>
      <c r="M1728" s="223"/>
      <c r="N1728" s="55"/>
      <c r="O1728" s="143"/>
      <c r="P1728" s="224"/>
      <c r="Q1728" s="139"/>
      <c r="R1728" s="144"/>
      <c r="S1728" s="145"/>
    </row>
    <row r="1729" spans="6:19" s="222" customFormat="1" ht="24.95" customHeight="1" x14ac:dyDescent="0.25">
      <c r="F1729" s="55"/>
      <c r="M1729" s="223"/>
      <c r="N1729" s="55"/>
      <c r="O1729" s="143"/>
      <c r="P1729" s="224"/>
      <c r="Q1729" s="139"/>
      <c r="R1729" s="144"/>
      <c r="S1729" s="145"/>
    </row>
    <row r="1730" spans="6:19" s="222" customFormat="1" ht="24.95" customHeight="1" x14ac:dyDescent="0.25">
      <c r="F1730" s="55"/>
      <c r="M1730" s="223"/>
      <c r="N1730" s="55"/>
      <c r="O1730" s="143"/>
      <c r="P1730" s="224"/>
      <c r="Q1730" s="139"/>
      <c r="R1730" s="144"/>
      <c r="S1730" s="145"/>
    </row>
    <row r="1731" spans="6:19" s="222" customFormat="1" ht="24.95" customHeight="1" x14ac:dyDescent="0.25">
      <c r="F1731" s="55"/>
      <c r="M1731" s="223"/>
      <c r="N1731" s="55"/>
      <c r="O1731" s="143"/>
      <c r="P1731" s="224"/>
      <c r="Q1731" s="139"/>
      <c r="R1731" s="144"/>
      <c r="S1731" s="145"/>
    </row>
    <row r="1732" spans="6:19" s="222" customFormat="1" ht="24.95" customHeight="1" x14ac:dyDescent="0.25">
      <c r="F1732" s="55"/>
      <c r="M1732" s="223"/>
      <c r="N1732" s="55"/>
      <c r="O1732" s="143"/>
      <c r="P1732" s="224"/>
      <c r="Q1732" s="139"/>
      <c r="R1732" s="144"/>
      <c r="S1732" s="145"/>
    </row>
    <row r="1733" spans="6:19" s="222" customFormat="1" ht="24.95" customHeight="1" x14ac:dyDescent="0.25">
      <c r="F1733" s="55"/>
      <c r="M1733" s="223"/>
      <c r="N1733" s="55"/>
      <c r="O1733" s="143"/>
      <c r="P1733" s="224"/>
      <c r="Q1733" s="139"/>
      <c r="R1733" s="144"/>
      <c r="S1733" s="145"/>
    </row>
    <row r="1734" spans="6:19" s="222" customFormat="1" ht="24.95" customHeight="1" x14ac:dyDescent="0.25">
      <c r="F1734" s="55"/>
      <c r="M1734" s="223"/>
      <c r="N1734" s="55"/>
      <c r="O1734" s="143"/>
      <c r="P1734" s="224"/>
      <c r="Q1734" s="139"/>
      <c r="R1734" s="144"/>
      <c r="S1734" s="145"/>
    </row>
    <row r="1735" spans="6:19" s="222" customFormat="1" ht="24.95" customHeight="1" x14ac:dyDescent="0.25">
      <c r="F1735" s="55"/>
      <c r="M1735" s="223"/>
      <c r="N1735" s="55"/>
      <c r="O1735" s="143"/>
      <c r="P1735" s="224"/>
      <c r="Q1735" s="139"/>
      <c r="R1735" s="144"/>
      <c r="S1735" s="145"/>
    </row>
    <row r="1736" spans="6:19" s="222" customFormat="1" ht="24.95" customHeight="1" x14ac:dyDescent="0.25">
      <c r="F1736" s="55"/>
      <c r="M1736" s="223"/>
      <c r="N1736" s="55"/>
      <c r="O1736" s="143"/>
      <c r="P1736" s="224"/>
      <c r="Q1736" s="139"/>
      <c r="R1736" s="144"/>
      <c r="S1736" s="145"/>
    </row>
    <row r="1737" spans="6:19" s="222" customFormat="1" ht="24.95" customHeight="1" x14ac:dyDescent="0.25">
      <c r="F1737" s="55"/>
      <c r="M1737" s="223"/>
      <c r="N1737" s="55"/>
      <c r="O1737" s="143"/>
      <c r="P1737" s="224"/>
      <c r="Q1737" s="139"/>
      <c r="R1737" s="144"/>
      <c r="S1737" s="145"/>
    </row>
    <row r="1738" spans="6:19" s="222" customFormat="1" ht="24.95" customHeight="1" x14ac:dyDescent="0.25">
      <c r="F1738" s="55"/>
      <c r="M1738" s="223"/>
      <c r="N1738" s="55"/>
      <c r="O1738" s="143"/>
      <c r="P1738" s="224"/>
      <c r="Q1738" s="139"/>
      <c r="R1738" s="144"/>
      <c r="S1738" s="145"/>
    </row>
    <row r="1739" spans="6:19" s="222" customFormat="1" ht="24.95" customHeight="1" x14ac:dyDescent="0.25">
      <c r="F1739" s="55"/>
      <c r="M1739" s="223"/>
      <c r="N1739" s="55"/>
      <c r="O1739" s="143"/>
      <c r="P1739" s="224"/>
      <c r="Q1739" s="139"/>
      <c r="R1739" s="144"/>
      <c r="S1739" s="145"/>
    </row>
    <row r="1740" spans="6:19" s="222" customFormat="1" ht="24.95" customHeight="1" x14ac:dyDescent="0.25">
      <c r="F1740" s="55"/>
      <c r="M1740" s="223"/>
      <c r="N1740" s="55"/>
      <c r="O1740" s="143"/>
      <c r="P1740" s="224"/>
      <c r="Q1740" s="139"/>
      <c r="R1740" s="144"/>
      <c r="S1740" s="145"/>
    </row>
    <row r="1741" spans="6:19" s="222" customFormat="1" ht="24.95" customHeight="1" x14ac:dyDescent="0.25">
      <c r="F1741" s="55"/>
      <c r="M1741" s="223"/>
      <c r="N1741" s="55"/>
      <c r="O1741" s="143"/>
      <c r="P1741" s="224"/>
      <c r="Q1741" s="139"/>
      <c r="R1741" s="144"/>
      <c r="S1741" s="145"/>
    </row>
    <row r="1742" spans="6:19" s="222" customFormat="1" ht="24.95" customHeight="1" x14ac:dyDescent="0.25">
      <c r="F1742" s="55"/>
      <c r="M1742" s="223"/>
      <c r="N1742" s="55"/>
      <c r="O1742" s="143"/>
      <c r="P1742" s="224"/>
      <c r="Q1742" s="139"/>
      <c r="R1742" s="144"/>
      <c r="S1742" s="145"/>
    </row>
    <row r="1743" spans="6:19" s="222" customFormat="1" ht="24.95" customHeight="1" x14ac:dyDescent="0.25">
      <c r="F1743" s="55"/>
      <c r="M1743" s="223"/>
      <c r="N1743" s="55"/>
      <c r="O1743" s="143"/>
      <c r="P1743" s="224"/>
      <c r="Q1743" s="139"/>
      <c r="R1743" s="144"/>
      <c r="S1743" s="145"/>
    </row>
    <row r="1744" spans="6:19" s="222" customFormat="1" ht="24.95" customHeight="1" x14ac:dyDescent="0.25">
      <c r="F1744" s="55"/>
      <c r="M1744" s="223"/>
      <c r="N1744" s="55"/>
      <c r="O1744" s="143"/>
      <c r="P1744" s="224"/>
      <c r="Q1744" s="139"/>
      <c r="R1744" s="144"/>
      <c r="S1744" s="145"/>
    </row>
    <row r="1745" spans="6:19" s="222" customFormat="1" ht="24.95" customHeight="1" x14ac:dyDescent="0.25">
      <c r="F1745" s="55"/>
      <c r="M1745" s="223"/>
      <c r="N1745" s="55"/>
      <c r="O1745" s="143"/>
      <c r="P1745" s="224"/>
      <c r="Q1745" s="139"/>
      <c r="R1745" s="144"/>
      <c r="S1745" s="145"/>
    </row>
    <row r="1746" spans="6:19" s="222" customFormat="1" ht="24.95" customHeight="1" x14ac:dyDescent="0.25">
      <c r="F1746" s="55"/>
      <c r="M1746" s="223"/>
      <c r="N1746" s="55"/>
      <c r="O1746" s="143"/>
      <c r="P1746" s="224"/>
      <c r="Q1746" s="139"/>
      <c r="R1746" s="144"/>
      <c r="S1746" s="145"/>
    </row>
    <row r="1747" spans="6:19" s="222" customFormat="1" ht="24.95" customHeight="1" x14ac:dyDescent="0.25">
      <c r="F1747" s="55"/>
      <c r="M1747" s="223"/>
      <c r="N1747" s="55"/>
      <c r="O1747" s="143"/>
      <c r="P1747" s="224"/>
      <c r="Q1747" s="139"/>
      <c r="R1747" s="144"/>
      <c r="S1747" s="145"/>
    </row>
    <row r="1748" spans="6:19" s="222" customFormat="1" ht="24.95" customHeight="1" x14ac:dyDescent="0.25">
      <c r="F1748" s="55"/>
      <c r="M1748" s="223"/>
      <c r="N1748" s="55"/>
      <c r="O1748" s="143"/>
      <c r="P1748" s="224"/>
      <c r="Q1748" s="139"/>
      <c r="R1748" s="144"/>
      <c r="S1748" s="145"/>
    </row>
    <row r="1749" spans="6:19" s="222" customFormat="1" ht="24.95" customHeight="1" x14ac:dyDescent="0.25">
      <c r="F1749" s="55"/>
      <c r="M1749" s="223"/>
      <c r="N1749" s="55"/>
      <c r="O1749" s="143"/>
      <c r="P1749" s="224"/>
      <c r="Q1749" s="139"/>
      <c r="R1749" s="144"/>
      <c r="S1749" s="145"/>
    </row>
    <row r="1750" spans="6:19" s="222" customFormat="1" ht="24.95" customHeight="1" x14ac:dyDescent="0.25">
      <c r="F1750" s="55"/>
      <c r="M1750" s="223"/>
      <c r="N1750" s="55"/>
      <c r="O1750" s="143"/>
      <c r="P1750" s="224"/>
      <c r="Q1750" s="139"/>
      <c r="R1750" s="144"/>
      <c r="S1750" s="145"/>
    </row>
    <row r="1751" spans="6:19" s="222" customFormat="1" ht="24.95" customHeight="1" x14ac:dyDescent="0.25">
      <c r="F1751" s="55"/>
      <c r="M1751" s="223"/>
      <c r="N1751" s="55"/>
      <c r="O1751" s="143"/>
      <c r="P1751" s="224"/>
      <c r="Q1751" s="139"/>
      <c r="R1751" s="144"/>
      <c r="S1751" s="145"/>
    </row>
    <row r="1752" spans="6:19" s="222" customFormat="1" ht="24.95" customHeight="1" x14ac:dyDescent="0.25">
      <c r="F1752" s="55"/>
      <c r="M1752" s="223"/>
      <c r="N1752" s="55"/>
      <c r="O1752" s="143"/>
      <c r="P1752" s="224"/>
      <c r="Q1752" s="139"/>
      <c r="R1752" s="144"/>
      <c r="S1752" s="145"/>
    </row>
    <row r="1753" spans="6:19" s="222" customFormat="1" ht="24.95" customHeight="1" x14ac:dyDescent="0.25">
      <c r="F1753" s="55"/>
      <c r="M1753" s="223"/>
      <c r="N1753" s="55"/>
      <c r="O1753" s="143"/>
      <c r="P1753" s="224"/>
      <c r="Q1753" s="139"/>
      <c r="R1753" s="144"/>
      <c r="S1753" s="145"/>
    </row>
    <row r="1754" spans="6:19" s="222" customFormat="1" ht="24.95" customHeight="1" x14ac:dyDescent="0.25">
      <c r="F1754" s="55"/>
      <c r="M1754" s="223"/>
      <c r="N1754" s="55"/>
      <c r="O1754" s="143"/>
      <c r="P1754" s="224"/>
      <c r="Q1754" s="139"/>
      <c r="R1754" s="144"/>
      <c r="S1754" s="145"/>
    </row>
    <row r="1755" spans="6:19" s="222" customFormat="1" ht="24.95" customHeight="1" x14ac:dyDescent="0.25">
      <c r="F1755" s="55"/>
      <c r="M1755" s="223"/>
      <c r="N1755" s="55"/>
      <c r="O1755" s="143"/>
      <c r="P1755" s="224"/>
      <c r="Q1755" s="139"/>
      <c r="R1755" s="144"/>
      <c r="S1755" s="145"/>
    </row>
    <row r="1756" spans="6:19" s="222" customFormat="1" ht="24.95" customHeight="1" x14ac:dyDescent="0.25">
      <c r="F1756" s="55"/>
      <c r="M1756" s="223"/>
      <c r="N1756" s="55"/>
      <c r="O1756" s="143"/>
      <c r="P1756" s="224"/>
      <c r="Q1756" s="139"/>
      <c r="R1756" s="144"/>
      <c r="S1756" s="145"/>
    </row>
    <row r="1757" spans="6:19" s="222" customFormat="1" ht="24.95" customHeight="1" x14ac:dyDescent="0.25">
      <c r="F1757" s="55"/>
      <c r="M1757" s="223"/>
      <c r="N1757" s="55"/>
      <c r="O1757" s="143"/>
      <c r="P1757" s="224"/>
      <c r="Q1757" s="139"/>
      <c r="R1757" s="144"/>
      <c r="S1757" s="145"/>
    </row>
    <row r="1758" spans="6:19" s="222" customFormat="1" ht="24.95" customHeight="1" x14ac:dyDescent="0.25">
      <c r="F1758" s="55"/>
      <c r="M1758" s="223"/>
      <c r="N1758" s="55"/>
      <c r="O1758" s="143"/>
      <c r="P1758" s="224"/>
      <c r="Q1758" s="139"/>
      <c r="R1758" s="144"/>
      <c r="S1758" s="145"/>
    </row>
    <row r="1759" spans="6:19" s="222" customFormat="1" ht="24.95" customHeight="1" x14ac:dyDescent="0.25">
      <c r="F1759" s="55"/>
      <c r="M1759" s="223"/>
      <c r="N1759" s="55"/>
      <c r="O1759" s="143"/>
      <c r="P1759" s="224"/>
      <c r="Q1759" s="139"/>
      <c r="R1759" s="144"/>
      <c r="S1759" s="145"/>
    </row>
    <row r="1760" spans="6:19" s="222" customFormat="1" ht="24.95" customHeight="1" x14ac:dyDescent="0.25">
      <c r="F1760" s="55"/>
      <c r="M1760" s="223"/>
      <c r="N1760" s="55"/>
      <c r="O1760" s="143"/>
      <c r="P1760" s="224"/>
      <c r="Q1760" s="139"/>
      <c r="R1760" s="144"/>
      <c r="S1760" s="145"/>
    </row>
    <row r="1761" spans="6:19" s="222" customFormat="1" ht="24.95" customHeight="1" x14ac:dyDescent="0.25">
      <c r="F1761" s="55"/>
      <c r="M1761" s="223"/>
      <c r="N1761" s="55"/>
      <c r="O1761" s="143"/>
      <c r="P1761" s="224"/>
      <c r="Q1761" s="139"/>
      <c r="R1761" s="144"/>
      <c r="S1761" s="145"/>
    </row>
    <row r="1762" spans="6:19" s="222" customFormat="1" ht="24.95" customHeight="1" x14ac:dyDescent="0.25">
      <c r="F1762" s="55"/>
      <c r="M1762" s="223"/>
      <c r="N1762" s="55"/>
      <c r="O1762" s="143"/>
      <c r="P1762" s="224"/>
      <c r="Q1762" s="139"/>
      <c r="R1762" s="144"/>
      <c r="S1762" s="145"/>
    </row>
    <row r="1763" spans="6:19" s="222" customFormat="1" ht="24.95" customHeight="1" x14ac:dyDescent="0.25">
      <c r="F1763" s="55"/>
      <c r="M1763" s="223"/>
      <c r="N1763" s="55"/>
      <c r="O1763" s="143"/>
      <c r="P1763" s="224"/>
      <c r="Q1763" s="139"/>
      <c r="R1763" s="144"/>
      <c r="S1763" s="145"/>
    </row>
    <row r="1764" spans="6:19" s="222" customFormat="1" ht="24.95" customHeight="1" x14ac:dyDescent="0.25">
      <c r="F1764" s="55"/>
      <c r="M1764" s="223"/>
      <c r="N1764" s="55"/>
      <c r="O1764" s="143"/>
      <c r="P1764" s="224"/>
      <c r="Q1764" s="139"/>
      <c r="R1764" s="144"/>
      <c r="S1764" s="145"/>
    </row>
    <row r="1765" spans="6:19" s="222" customFormat="1" ht="24.95" customHeight="1" x14ac:dyDescent="0.25">
      <c r="F1765" s="55"/>
      <c r="M1765" s="223"/>
      <c r="N1765" s="55"/>
      <c r="O1765" s="143"/>
      <c r="P1765" s="224"/>
      <c r="Q1765" s="139"/>
      <c r="R1765" s="144"/>
      <c r="S1765" s="145"/>
    </row>
    <row r="1766" spans="6:19" s="222" customFormat="1" ht="24.95" customHeight="1" x14ac:dyDescent="0.25">
      <c r="F1766" s="55"/>
      <c r="M1766" s="223"/>
      <c r="N1766" s="55"/>
      <c r="O1766" s="143"/>
      <c r="P1766" s="224"/>
      <c r="Q1766" s="139"/>
      <c r="R1766" s="144"/>
      <c r="S1766" s="145"/>
    </row>
    <row r="1767" spans="6:19" s="222" customFormat="1" ht="24.95" customHeight="1" x14ac:dyDescent="0.25">
      <c r="F1767" s="55"/>
      <c r="M1767" s="223"/>
      <c r="N1767" s="55"/>
      <c r="O1767" s="143"/>
      <c r="P1767" s="224"/>
      <c r="Q1767" s="139"/>
      <c r="R1767" s="144"/>
      <c r="S1767" s="145"/>
    </row>
    <row r="1768" spans="6:19" s="222" customFormat="1" ht="24.95" customHeight="1" x14ac:dyDescent="0.25">
      <c r="F1768" s="55"/>
      <c r="M1768" s="223"/>
      <c r="N1768" s="55"/>
      <c r="O1768" s="143"/>
      <c r="P1768" s="224"/>
      <c r="Q1768" s="139"/>
      <c r="R1768" s="144"/>
      <c r="S1768" s="145"/>
    </row>
    <row r="1769" spans="6:19" s="222" customFormat="1" ht="24.95" customHeight="1" x14ac:dyDescent="0.25">
      <c r="F1769" s="55"/>
      <c r="M1769" s="223"/>
      <c r="N1769" s="55"/>
      <c r="O1769" s="143"/>
      <c r="P1769" s="224"/>
      <c r="Q1769" s="139"/>
      <c r="R1769" s="144"/>
      <c r="S1769" s="145"/>
    </row>
    <row r="1770" spans="6:19" s="222" customFormat="1" ht="24.95" customHeight="1" x14ac:dyDescent="0.25">
      <c r="F1770" s="55"/>
      <c r="M1770" s="223"/>
      <c r="N1770" s="55"/>
      <c r="O1770" s="143"/>
      <c r="P1770" s="224"/>
      <c r="Q1770" s="139"/>
      <c r="R1770" s="144"/>
      <c r="S1770" s="145"/>
    </row>
    <row r="1771" spans="6:19" s="222" customFormat="1" ht="24.95" customHeight="1" x14ac:dyDescent="0.25">
      <c r="F1771" s="55"/>
      <c r="M1771" s="223"/>
      <c r="N1771" s="55"/>
      <c r="O1771" s="143"/>
      <c r="P1771" s="224"/>
      <c r="Q1771" s="139"/>
      <c r="R1771" s="144"/>
      <c r="S1771" s="145"/>
    </row>
    <row r="1772" spans="6:19" s="222" customFormat="1" ht="24.95" customHeight="1" x14ac:dyDescent="0.25">
      <c r="F1772" s="55"/>
      <c r="M1772" s="223"/>
      <c r="N1772" s="55"/>
      <c r="O1772" s="143"/>
      <c r="P1772" s="224"/>
      <c r="Q1772" s="139"/>
      <c r="R1772" s="144"/>
      <c r="S1772" s="145"/>
    </row>
    <row r="1773" spans="6:19" s="222" customFormat="1" ht="24.95" customHeight="1" x14ac:dyDescent="0.25">
      <c r="F1773" s="55"/>
      <c r="M1773" s="223"/>
      <c r="N1773" s="55"/>
      <c r="O1773" s="143"/>
      <c r="P1773" s="224"/>
      <c r="Q1773" s="139"/>
      <c r="R1773" s="144"/>
      <c r="S1773" s="145"/>
    </row>
    <row r="1774" spans="6:19" s="222" customFormat="1" ht="24.95" customHeight="1" x14ac:dyDescent="0.25">
      <c r="F1774" s="55"/>
      <c r="M1774" s="223"/>
      <c r="N1774" s="55"/>
      <c r="O1774" s="143"/>
      <c r="P1774" s="224"/>
      <c r="Q1774" s="139"/>
      <c r="R1774" s="144"/>
      <c r="S1774" s="145"/>
    </row>
    <row r="1775" spans="6:19" s="222" customFormat="1" ht="24.95" customHeight="1" x14ac:dyDescent="0.25">
      <c r="F1775" s="55"/>
      <c r="M1775" s="223"/>
      <c r="N1775" s="55"/>
      <c r="O1775" s="143"/>
      <c r="P1775" s="224"/>
      <c r="Q1775" s="139"/>
      <c r="R1775" s="144"/>
      <c r="S1775" s="145"/>
    </row>
    <row r="1776" spans="6:19" s="222" customFormat="1" ht="24.95" customHeight="1" x14ac:dyDescent="0.25">
      <c r="F1776" s="55"/>
      <c r="M1776" s="223"/>
      <c r="N1776" s="55"/>
      <c r="O1776" s="143"/>
      <c r="P1776" s="224"/>
      <c r="Q1776" s="139"/>
      <c r="R1776" s="144"/>
      <c r="S1776" s="145"/>
    </row>
    <row r="1777" spans="6:19" s="222" customFormat="1" ht="24.95" customHeight="1" x14ac:dyDescent="0.25">
      <c r="F1777" s="55"/>
      <c r="M1777" s="223"/>
      <c r="N1777" s="55"/>
      <c r="O1777" s="143"/>
      <c r="P1777" s="224"/>
      <c r="Q1777" s="139"/>
      <c r="R1777" s="144"/>
      <c r="S1777" s="145"/>
    </row>
    <row r="1778" spans="6:19" s="222" customFormat="1" ht="24.95" customHeight="1" x14ac:dyDescent="0.25">
      <c r="F1778" s="55"/>
      <c r="M1778" s="223"/>
      <c r="N1778" s="55"/>
      <c r="O1778" s="143"/>
      <c r="P1778" s="224"/>
      <c r="Q1778" s="139"/>
      <c r="R1778" s="144"/>
      <c r="S1778" s="145"/>
    </row>
    <row r="1779" spans="6:19" s="222" customFormat="1" ht="24.95" customHeight="1" x14ac:dyDescent="0.25">
      <c r="F1779" s="55"/>
      <c r="M1779" s="223"/>
      <c r="N1779" s="55"/>
      <c r="O1779" s="143"/>
      <c r="P1779" s="224"/>
      <c r="Q1779" s="139"/>
      <c r="R1779" s="144"/>
      <c r="S1779" s="145"/>
    </row>
    <row r="1780" spans="6:19" s="222" customFormat="1" ht="24.95" customHeight="1" x14ac:dyDescent="0.25">
      <c r="F1780" s="55"/>
      <c r="M1780" s="223"/>
      <c r="N1780" s="55"/>
      <c r="O1780" s="143"/>
      <c r="P1780" s="224"/>
      <c r="Q1780" s="139"/>
      <c r="R1780" s="144"/>
      <c r="S1780" s="145"/>
    </row>
    <row r="1781" spans="6:19" s="222" customFormat="1" ht="24.95" customHeight="1" x14ac:dyDescent="0.25">
      <c r="F1781" s="55"/>
      <c r="M1781" s="223"/>
      <c r="N1781" s="55"/>
      <c r="O1781" s="143"/>
      <c r="P1781" s="224"/>
      <c r="Q1781" s="139"/>
      <c r="R1781" s="144"/>
      <c r="S1781" s="145"/>
    </row>
    <row r="1782" spans="6:19" s="222" customFormat="1" ht="24.95" customHeight="1" x14ac:dyDescent="0.25">
      <c r="F1782" s="55"/>
      <c r="M1782" s="223"/>
      <c r="N1782" s="55"/>
      <c r="O1782" s="143"/>
      <c r="P1782" s="224"/>
      <c r="Q1782" s="139"/>
      <c r="R1782" s="144"/>
      <c r="S1782" s="145"/>
    </row>
    <row r="1783" spans="6:19" s="222" customFormat="1" ht="24.95" customHeight="1" x14ac:dyDescent="0.25">
      <c r="F1783" s="55"/>
      <c r="M1783" s="223"/>
      <c r="N1783" s="55"/>
      <c r="O1783" s="143"/>
      <c r="P1783" s="224"/>
      <c r="Q1783" s="139"/>
      <c r="R1783" s="144"/>
      <c r="S1783" s="145"/>
    </row>
    <row r="1784" spans="6:19" s="222" customFormat="1" ht="24.95" customHeight="1" x14ac:dyDescent="0.25">
      <c r="F1784" s="55"/>
      <c r="M1784" s="223"/>
      <c r="N1784" s="55"/>
      <c r="O1784" s="143"/>
      <c r="P1784" s="224"/>
      <c r="Q1784" s="139"/>
      <c r="R1784" s="144"/>
      <c r="S1784" s="145"/>
    </row>
    <row r="1785" spans="6:19" s="222" customFormat="1" ht="24.95" customHeight="1" x14ac:dyDescent="0.25">
      <c r="F1785" s="55"/>
      <c r="M1785" s="223"/>
      <c r="N1785" s="55"/>
      <c r="O1785" s="143"/>
      <c r="P1785" s="224"/>
      <c r="Q1785" s="139"/>
      <c r="R1785" s="144"/>
      <c r="S1785" s="145"/>
    </row>
    <row r="1786" spans="6:19" s="222" customFormat="1" ht="24.95" customHeight="1" x14ac:dyDescent="0.25">
      <c r="F1786" s="55"/>
      <c r="M1786" s="223"/>
      <c r="N1786" s="55"/>
      <c r="O1786" s="143"/>
      <c r="P1786" s="224"/>
      <c r="Q1786" s="139"/>
      <c r="R1786" s="144"/>
      <c r="S1786" s="145"/>
    </row>
    <row r="1787" spans="6:19" s="222" customFormat="1" ht="24.95" customHeight="1" x14ac:dyDescent="0.25">
      <c r="F1787" s="55"/>
      <c r="M1787" s="223"/>
      <c r="N1787" s="55"/>
      <c r="O1787" s="143"/>
      <c r="P1787" s="224"/>
      <c r="Q1787" s="139"/>
      <c r="R1787" s="144"/>
      <c r="S1787" s="145"/>
    </row>
    <row r="1788" spans="6:19" s="222" customFormat="1" ht="24.95" customHeight="1" x14ac:dyDescent="0.25">
      <c r="F1788" s="55"/>
      <c r="M1788" s="223"/>
      <c r="N1788" s="55"/>
      <c r="O1788" s="143"/>
      <c r="P1788" s="224"/>
      <c r="Q1788" s="139"/>
      <c r="R1788" s="144"/>
      <c r="S1788" s="145"/>
    </row>
    <row r="1789" spans="6:19" s="222" customFormat="1" ht="24.95" customHeight="1" x14ac:dyDescent="0.25">
      <c r="F1789" s="55"/>
      <c r="M1789" s="223"/>
      <c r="N1789" s="55"/>
      <c r="O1789" s="143"/>
      <c r="P1789" s="224"/>
      <c r="Q1789" s="139"/>
      <c r="R1789" s="144"/>
      <c r="S1789" s="145"/>
    </row>
    <row r="1790" spans="6:19" s="222" customFormat="1" ht="24.95" customHeight="1" x14ac:dyDescent="0.25">
      <c r="F1790" s="55"/>
      <c r="M1790" s="223"/>
      <c r="N1790" s="55"/>
      <c r="O1790" s="143"/>
      <c r="P1790" s="224"/>
      <c r="Q1790" s="139"/>
      <c r="R1790" s="144"/>
      <c r="S1790" s="145"/>
    </row>
    <row r="1791" spans="6:19" s="222" customFormat="1" ht="24.95" customHeight="1" x14ac:dyDescent="0.25">
      <c r="F1791" s="55"/>
      <c r="M1791" s="223"/>
      <c r="N1791" s="55"/>
      <c r="O1791" s="143"/>
      <c r="P1791" s="224"/>
      <c r="Q1791" s="139"/>
      <c r="R1791" s="144"/>
      <c r="S1791" s="145"/>
    </row>
    <row r="1792" spans="6:19" s="222" customFormat="1" ht="24.95" customHeight="1" x14ac:dyDescent="0.25">
      <c r="F1792" s="55"/>
      <c r="M1792" s="223"/>
      <c r="N1792" s="55"/>
      <c r="O1792" s="143"/>
      <c r="P1792" s="224"/>
      <c r="Q1792" s="139"/>
      <c r="R1792" s="144"/>
      <c r="S1792" s="145"/>
    </row>
    <row r="1793" spans="6:19" s="222" customFormat="1" ht="24.95" customHeight="1" x14ac:dyDescent="0.25">
      <c r="F1793" s="55"/>
      <c r="M1793" s="223"/>
      <c r="N1793" s="55"/>
      <c r="O1793" s="143"/>
      <c r="P1793" s="224"/>
      <c r="Q1793" s="139"/>
      <c r="R1793" s="144"/>
      <c r="S1793" s="145"/>
    </row>
    <row r="1794" spans="6:19" s="222" customFormat="1" ht="24.95" customHeight="1" x14ac:dyDescent="0.25">
      <c r="F1794" s="55"/>
      <c r="M1794" s="223"/>
      <c r="N1794" s="55"/>
      <c r="O1794" s="143"/>
      <c r="P1794" s="224"/>
      <c r="Q1794" s="139"/>
      <c r="R1794" s="144"/>
      <c r="S1794" s="145"/>
    </row>
    <row r="1795" spans="6:19" s="222" customFormat="1" ht="24.95" customHeight="1" x14ac:dyDescent="0.25">
      <c r="F1795" s="55"/>
      <c r="M1795" s="223"/>
      <c r="N1795" s="55"/>
      <c r="O1795" s="143"/>
      <c r="P1795" s="224"/>
      <c r="Q1795" s="139"/>
      <c r="R1795" s="144"/>
      <c r="S1795" s="145"/>
    </row>
    <row r="1796" spans="6:19" s="222" customFormat="1" ht="24.95" customHeight="1" x14ac:dyDescent="0.25">
      <c r="F1796" s="55"/>
      <c r="M1796" s="223"/>
      <c r="N1796" s="55"/>
      <c r="O1796" s="143"/>
      <c r="P1796" s="224"/>
      <c r="Q1796" s="139"/>
      <c r="R1796" s="144"/>
      <c r="S1796" s="145"/>
    </row>
    <row r="1797" spans="6:19" s="222" customFormat="1" ht="24.95" customHeight="1" x14ac:dyDescent="0.25">
      <c r="F1797" s="55"/>
      <c r="M1797" s="223"/>
      <c r="N1797" s="55"/>
      <c r="O1797" s="143"/>
      <c r="P1797" s="224"/>
      <c r="Q1797" s="139"/>
      <c r="R1797" s="144"/>
      <c r="S1797" s="145"/>
    </row>
    <row r="1798" spans="6:19" s="222" customFormat="1" ht="24.95" customHeight="1" x14ac:dyDescent="0.25">
      <c r="F1798" s="55"/>
      <c r="M1798" s="223"/>
      <c r="N1798" s="55"/>
      <c r="O1798" s="143"/>
      <c r="P1798" s="224"/>
      <c r="Q1798" s="139"/>
      <c r="R1798" s="144"/>
      <c r="S1798" s="145"/>
    </row>
    <row r="1799" spans="6:19" s="222" customFormat="1" ht="24.95" customHeight="1" x14ac:dyDescent="0.25">
      <c r="F1799" s="55"/>
      <c r="M1799" s="223"/>
      <c r="N1799" s="55"/>
      <c r="O1799" s="143"/>
      <c r="P1799" s="224"/>
      <c r="Q1799" s="139"/>
      <c r="R1799" s="144"/>
      <c r="S1799" s="145"/>
    </row>
    <row r="1800" spans="6:19" s="222" customFormat="1" ht="24.95" customHeight="1" x14ac:dyDescent="0.25">
      <c r="F1800" s="55"/>
      <c r="M1800" s="223"/>
      <c r="N1800" s="55"/>
      <c r="O1800" s="143"/>
      <c r="P1800" s="224"/>
      <c r="Q1800" s="139"/>
      <c r="R1800" s="144"/>
      <c r="S1800" s="145"/>
    </row>
    <row r="1801" spans="6:19" s="222" customFormat="1" ht="24.95" customHeight="1" x14ac:dyDescent="0.25">
      <c r="F1801" s="55"/>
      <c r="M1801" s="223"/>
      <c r="N1801" s="55"/>
      <c r="O1801" s="143"/>
      <c r="P1801" s="224"/>
      <c r="Q1801" s="139"/>
      <c r="R1801" s="144"/>
      <c r="S1801" s="145"/>
    </row>
    <row r="1802" spans="6:19" s="222" customFormat="1" ht="24.95" customHeight="1" x14ac:dyDescent="0.25">
      <c r="F1802" s="55"/>
      <c r="M1802" s="223"/>
      <c r="N1802" s="55"/>
      <c r="O1802" s="143"/>
      <c r="P1802" s="224"/>
      <c r="Q1802" s="139"/>
      <c r="R1802" s="144"/>
      <c r="S1802" s="145"/>
    </row>
    <row r="1803" spans="6:19" s="222" customFormat="1" ht="24.95" customHeight="1" x14ac:dyDescent="0.25">
      <c r="F1803" s="55"/>
      <c r="M1803" s="223"/>
      <c r="N1803" s="55"/>
      <c r="O1803" s="143"/>
      <c r="P1803" s="224"/>
      <c r="Q1803" s="139"/>
      <c r="R1803" s="144"/>
      <c r="S1803" s="145"/>
    </row>
    <row r="1804" spans="6:19" s="222" customFormat="1" ht="24.95" customHeight="1" x14ac:dyDescent="0.25">
      <c r="F1804" s="55"/>
      <c r="M1804" s="223"/>
      <c r="N1804" s="55"/>
      <c r="O1804" s="143"/>
      <c r="P1804" s="224"/>
      <c r="Q1804" s="139"/>
      <c r="R1804" s="144"/>
      <c r="S1804" s="145"/>
    </row>
    <row r="1805" spans="6:19" s="222" customFormat="1" ht="24.95" customHeight="1" x14ac:dyDescent="0.25">
      <c r="F1805" s="55"/>
      <c r="M1805" s="223"/>
      <c r="N1805" s="55"/>
      <c r="O1805" s="143"/>
      <c r="P1805" s="224"/>
      <c r="Q1805" s="139"/>
      <c r="R1805" s="144"/>
      <c r="S1805" s="145"/>
    </row>
    <row r="1806" spans="6:19" s="222" customFormat="1" ht="24.95" customHeight="1" x14ac:dyDescent="0.25">
      <c r="F1806" s="55"/>
      <c r="M1806" s="223"/>
      <c r="N1806" s="55"/>
      <c r="O1806" s="143"/>
      <c r="P1806" s="224"/>
      <c r="Q1806" s="139"/>
      <c r="R1806" s="144"/>
      <c r="S1806" s="145"/>
    </row>
    <row r="1807" spans="6:19" s="222" customFormat="1" ht="24.95" customHeight="1" x14ac:dyDescent="0.25">
      <c r="F1807" s="55"/>
      <c r="M1807" s="223"/>
      <c r="N1807" s="55"/>
      <c r="O1807" s="143"/>
      <c r="P1807" s="224"/>
      <c r="Q1807" s="139"/>
      <c r="R1807" s="144"/>
      <c r="S1807" s="145"/>
    </row>
    <row r="1808" spans="6:19" s="222" customFormat="1" ht="24.95" customHeight="1" x14ac:dyDescent="0.25">
      <c r="F1808" s="55"/>
      <c r="M1808" s="223"/>
      <c r="N1808" s="55"/>
      <c r="O1808" s="143"/>
      <c r="P1808" s="224"/>
      <c r="Q1808" s="139"/>
      <c r="R1808" s="144"/>
      <c r="S1808" s="145"/>
    </row>
    <row r="1809" spans="6:19" s="222" customFormat="1" ht="24.95" customHeight="1" x14ac:dyDescent="0.25">
      <c r="F1809" s="55"/>
      <c r="M1809" s="223"/>
      <c r="N1809" s="55"/>
      <c r="O1809" s="143"/>
      <c r="P1809" s="224"/>
      <c r="Q1809" s="139"/>
      <c r="R1809" s="144"/>
      <c r="S1809" s="145"/>
    </row>
    <row r="1810" spans="6:19" s="222" customFormat="1" ht="24.95" customHeight="1" x14ac:dyDescent="0.25">
      <c r="F1810" s="55"/>
      <c r="M1810" s="223"/>
      <c r="N1810" s="55"/>
      <c r="O1810" s="143"/>
      <c r="P1810" s="224"/>
      <c r="Q1810" s="139"/>
      <c r="R1810" s="144"/>
      <c r="S1810" s="145"/>
    </row>
    <row r="1811" spans="6:19" s="222" customFormat="1" ht="24.95" customHeight="1" x14ac:dyDescent="0.25">
      <c r="F1811" s="55"/>
      <c r="M1811" s="223"/>
      <c r="N1811" s="55"/>
      <c r="O1811" s="143"/>
      <c r="P1811" s="224"/>
      <c r="Q1811" s="139"/>
      <c r="R1811" s="144"/>
      <c r="S1811" s="145"/>
    </row>
    <row r="1812" spans="6:19" s="222" customFormat="1" ht="24.95" customHeight="1" x14ac:dyDescent="0.25">
      <c r="F1812" s="55"/>
      <c r="M1812" s="223"/>
      <c r="N1812" s="55"/>
      <c r="O1812" s="143"/>
      <c r="P1812" s="224"/>
      <c r="Q1812" s="139"/>
      <c r="R1812" s="144"/>
      <c r="S1812" s="145"/>
    </row>
    <row r="1813" spans="6:19" s="222" customFormat="1" ht="24.95" customHeight="1" x14ac:dyDescent="0.25">
      <c r="F1813" s="55"/>
      <c r="M1813" s="223"/>
      <c r="N1813" s="55"/>
      <c r="O1813" s="143"/>
      <c r="P1813" s="224"/>
      <c r="Q1813" s="139"/>
      <c r="R1813" s="144"/>
      <c r="S1813" s="145"/>
    </row>
    <row r="1814" spans="6:19" s="222" customFormat="1" ht="24.95" customHeight="1" x14ac:dyDescent="0.25">
      <c r="F1814" s="55"/>
      <c r="M1814" s="223"/>
      <c r="N1814" s="55"/>
      <c r="O1814" s="143"/>
      <c r="P1814" s="224"/>
      <c r="Q1814" s="139"/>
      <c r="R1814" s="144"/>
      <c r="S1814" s="145"/>
    </row>
    <row r="1815" spans="6:19" s="222" customFormat="1" ht="24.95" customHeight="1" x14ac:dyDescent="0.25">
      <c r="F1815" s="55"/>
      <c r="M1815" s="223"/>
      <c r="N1815" s="55"/>
      <c r="O1815" s="143"/>
      <c r="P1815" s="224"/>
      <c r="Q1815" s="139"/>
      <c r="R1815" s="144"/>
      <c r="S1815" s="145"/>
    </row>
    <row r="1816" spans="6:19" s="222" customFormat="1" ht="24.95" customHeight="1" x14ac:dyDescent="0.25">
      <c r="F1816" s="55"/>
      <c r="M1816" s="223"/>
      <c r="N1816" s="55"/>
      <c r="O1816" s="143"/>
      <c r="P1816" s="224"/>
      <c r="Q1816" s="139"/>
      <c r="R1816" s="144"/>
      <c r="S1816" s="145"/>
    </row>
    <row r="1817" spans="6:19" s="222" customFormat="1" ht="24.95" customHeight="1" x14ac:dyDescent="0.25">
      <c r="F1817" s="55"/>
      <c r="M1817" s="223"/>
      <c r="N1817" s="55"/>
      <c r="O1817" s="143"/>
      <c r="P1817" s="224"/>
      <c r="Q1817" s="139"/>
      <c r="R1817" s="144"/>
      <c r="S1817" s="145"/>
    </row>
    <row r="1818" spans="6:19" s="222" customFormat="1" ht="24.95" customHeight="1" x14ac:dyDescent="0.25">
      <c r="F1818" s="55"/>
      <c r="M1818" s="223"/>
      <c r="N1818" s="55"/>
      <c r="O1818" s="143"/>
      <c r="P1818" s="224"/>
      <c r="Q1818" s="139"/>
      <c r="R1818" s="144"/>
      <c r="S1818" s="145"/>
    </row>
    <row r="1819" spans="6:19" s="222" customFormat="1" ht="24.95" customHeight="1" x14ac:dyDescent="0.25">
      <c r="F1819" s="55"/>
      <c r="M1819" s="223"/>
      <c r="N1819" s="55"/>
      <c r="O1819" s="143"/>
      <c r="P1819" s="224"/>
      <c r="Q1819" s="139"/>
      <c r="R1819" s="144"/>
      <c r="S1819" s="145"/>
    </row>
    <row r="1820" spans="6:19" s="222" customFormat="1" ht="24.95" customHeight="1" x14ac:dyDescent="0.25">
      <c r="F1820" s="55"/>
      <c r="M1820" s="223"/>
      <c r="N1820" s="55"/>
      <c r="O1820" s="143"/>
      <c r="P1820" s="224"/>
      <c r="Q1820" s="139"/>
      <c r="R1820" s="144"/>
      <c r="S1820" s="145"/>
    </row>
    <row r="1821" spans="6:19" s="222" customFormat="1" ht="24.95" customHeight="1" x14ac:dyDescent="0.25">
      <c r="F1821" s="55"/>
      <c r="M1821" s="223"/>
      <c r="N1821" s="55"/>
      <c r="O1821" s="143"/>
      <c r="P1821" s="224"/>
      <c r="Q1821" s="139"/>
      <c r="R1821" s="144"/>
      <c r="S1821" s="145"/>
    </row>
    <row r="1822" spans="6:19" s="222" customFormat="1" ht="24.95" customHeight="1" x14ac:dyDescent="0.25">
      <c r="F1822" s="55"/>
      <c r="M1822" s="223"/>
      <c r="N1822" s="55"/>
      <c r="O1822" s="143"/>
      <c r="P1822" s="224"/>
      <c r="Q1822" s="139"/>
      <c r="R1822" s="144"/>
      <c r="S1822" s="145"/>
    </row>
    <row r="1823" spans="6:19" s="222" customFormat="1" ht="24.95" customHeight="1" x14ac:dyDescent="0.25">
      <c r="F1823" s="55"/>
      <c r="M1823" s="223"/>
      <c r="N1823" s="55"/>
      <c r="O1823" s="143"/>
      <c r="P1823" s="224"/>
      <c r="Q1823" s="139"/>
      <c r="R1823" s="144"/>
      <c r="S1823" s="145"/>
    </row>
    <row r="1824" spans="6:19" s="222" customFormat="1" ht="24.95" customHeight="1" x14ac:dyDescent="0.25">
      <c r="F1824" s="55"/>
      <c r="M1824" s="223"/>
      <c r="N1824" s="55"/>
      <c r="O1824" s="143"/>
      <c r="P1824" s="224"/>
      <c r="Q1824" s="139"/>
      <c r="R1824" s="144"/>
      <c r="S1824" s="145"/>
    </row>
    <row r="1825" spans="6:19" s="222" customFormat="1" ht="24.95" customHeight="1" x14ac:dyDescent="0.25">
      <c r="F1825" s="55"/>
      <c r="M1825" s="223"/>
      <c r="N1825" s="55"/>
      <c r="O1825" s="143"/>
      <c r="P1825" s="224"/>
      <c r="Q1825" s="139"/>
      <c r="R1825" s="144"/>
      <c r="S1825" s="145"/>
    </row>
    <row r="1826" spans="6:19" s="222" customFormat="1" ht="24.95" customHeight="1" x14ac:dyDescent="0.25">
      <c r="F1826" s="55"/>
      <c r="M1826" s="223"/>
      <c r="N1826" s="55"/>
      <c r="O1826" s="143"/>
      <c r="P1826" s="224"/>
      <c r="Q1826" s="139"/>
      <c r="R1826" s="144"/>
      <c r="S1826" s="145"/>
    </row>
    <row r="1827" spans="6:19" s="222" customFormat="1" ht="24.95" customHeight="1" x14ac:dyDescent="0.25">
      <c r="F1827" s="55"/>
      <c r="M1827" s="223"/>
      <c r="N1827" s="55"/>
      <c r="O1827" s="143"/>
      <c r="P1827" s="224"/>
      <c r="Q1827" s="139"/>
      <c r="R1827" s="144"/>
      <c r="S1827" s="145"/>
    </row>
    <row r="1828" spans="6:19" s="222" customFormat="1" ht="24.95" customHeight="1" x14ac:dyDescent="0.25">
      <c r="F1828" s="55"/>
      <c r="M1828" s="223"/>
      <c r="N1828" s="55"/>
      <c r="O1828" s="143"/>
      <c r="P1828" s="224"/>
      <c r="Q1828" s="139"/>
      <c r="R1828" s="144"/>
      <c r="S1828" s="145"/>
    </row>
    <row r="1829" spans="6:19" s="222" customFormat="1" ht="24.95" customHeight="1" x14ac:dyDescent="0.25">
      <c r="F1829" s="55"/>
      <c r="M1829" s="223"/>
      <c r="N1829" s="55"/>
      <c r="O1829" s="143"/>
      <c r="P1829" s="224"/>
      <c r="Q1829" s="139"/>
      <c r="R1829" s="144"/>
      <c r="S1829" s="145"/>
    </row>
    <row r="1830" spans="6:19" s="222" customFormat="1" ht="24.95" customHeight="1" x14ac:dyDescent="0.25">
      <c r="F1830" s="55"/>
      <c r="M1830" s="223"/>
      <c r="N1830" s="55"/>
      <c r="O1830" s="143"/>
      <c r="P1830" s="224"/>
      <c r="Q1830" s="139"/>
      <c r="R1830" s="144"/>
      <c r="S1830" s="145"/>
    </row>
    <row r="1831" spans="6:19" s="222" customFormat="1" ht="24.95" customHeight="1" x14ac:dyDescent="0.25">
      <c r="F1831" s="55"/>
      <c r="M1831" s="223"/>
      <c r="N1831" s="55"/>
      <c r="O1831" s="143"/>
      <c r="P1831" s="224"/>
      <c r="Q1831" s="139"/>
      <c r="R1831" s="144"/>
      <c r="S1831" s="145"/>
    </row>
    <row r="1832" spans="6:19" s="222" customFormat="1" ht="24.95" customHeight="1" x14ac:dyDescent="0.25">
      <c r="F1832" s="55"/>
      <c r="M1832" s="223"/>
      <c r="N1832" s="55"/>
      <c r="O1832" s="143"/>
      <c r="P1832" s="224"/>
      <c r="Q1832" s="139"/>
      <c r="R1832" s="144"/>
      <c r="S1832" s="145"/>
    </row>
    <row r="1833" spans="6:19" s="222" customFormat="1" ht="24.95" customHeight="1" x14ac:dyDescent="0.25">
      <c r="F1833" s="55"/>
      <c r="M1833" s="223"/>
      <c r="N1833" s="55"/>
      <c r="O1833" s="143"/>
      <c r="P1833" s="224"/>
      <c r="Q1833" s="139"/>
      <c r="R1833" s="144"/>
      <c r="S1833" s="145"/>
    </row>
    <row r="1834" spans="6:19" s="222" customFormat="1" ht="24.95" customHeight="1" x14ac:dyDescent="0.25">
      <c r="F1834" s="55"/>
      <c r="M1834" s="223"/>
      <c r="N1834" s="55"/>
      <c r="O1834" s="143"/>
      <c r="P1834" s="224"/>
      <c r="Q1834" s="139"/>
      <c r="R1834" s="144"/>
      <c r="S1834" s="145"/>
    </row>
    <row r="1835" spans="6:19" s="222" customFormat="1" ht="24.95" customHeight="1" x14ac:dyDescent="0.25">
      <c r="F1835" s="55"/>
      <c r="M1835" s="223"/>
      <c r="N1835" s="55"/>
      <c r="O1835" s="143"/>
      <c r="P1835" s="224"/>
      <c r="Q1835" s="139"/>
      <c r="R1835" s="144"/>
      <c r="S1835" s="145"/>
    </row>
    <row r="1836" spans="6:19" s="222" customFormat="1" ht="24.95" customHeight="1" x14ac:dyDescent="0.25">
      <c r="F1836" s="55"/>
      <c r="M1836" s="223"/>
      <c r="N1836" s="55"/>
      <c r="O1836" s="143"/>
      <c r="P1836" s="224"/>
      <c r="Q1836" s="139"/>
      <c r="R1836" s="144"/>
      <c r="S1836" s="145"/>
    </row>
    <row r="1837" spans="6:19" s="222" customFormat="1" ht="24.95" customHeight="1" x14ac:dyDescent="0.25">
      <c r="F1837" s="55"/>
      <c r="M1837" s="223"/>
      <c r="N1837" s="55"/>
      <c r="O1837" s="143"/>
      <c r="P1837" s="224"/>
      <c r="Q1837" s="139"/>
      <c r="R1837" s="144"/>
      <c r="S1837" s="145"/>
    </row>
    <row r="1838" spans="6:19" s="222" customFormat="1" ht="24.95" customHeight="1" x14ac:dyDescent="0.25">
      <c r="F1838" s="55"/>
      <c r="M1838" s="223"/>
      <c r="N1838" s="55"/>
      <c r="O1838" s="143"/>
      <c r="P1838" s="224"/>
      <c r="Q1838" s="139"/>
      <c r="R1838" s="144"/>
      <c r="S1838" s="145"/>
    </row>
    <row r="1839" spans="6:19" s="222" customFormat="1" ht="24.95" customHeight="1" x14ac:dyDescent="0.25">
      <c r="F1839" s="55"/>
      <c r="M1839" s="223"/>
      <c r="N1839" s="55"/>
      <c r="O1839" s="143"/>
      <c r="P1839" s="224"/>
      <c r="Q1839" s="139"/>
      <c r="R1839" s="144"/>
      <c r="S1839" s="145"/>
    </row>
    <row r="1840" spans="6:19" s="222" customFormat="1" ht="24.95" customHeight="1" x14ac:dyDescent="0.25">
      <c r="F1840" s="55"/>
      <c r="M1840" s="223"/>
      <c r="N1840" s="55"/>
      <c r="O1840" s="143"/>
      <c r="P1840" s="224"/>
      <c r="Q1840" s="139"/>
      <c r="R1840" s="144"/>
      <c r="S1840" s="145"/>
    </row>
    <row r="1841" spans="6:19" s="222" customFormat="1" ht="24.95" customHeight="1" x14ac:dyDescent="0.25">
      <c r="F1841" s="55"/>
      <c r="M1841" s="223"/>
      <c r="N1841" s="55"/>
      <c r="O1841" s="143"/>
      <c r="P1841" s="224"/>
      <c r="Q1841" s="139"/>
      <c r="R1841" s="144"/>
      <c r="S1841" s="145"/>
    </row>
    <row r="1842" spans="6:19" s="222" customFormat="1" ht="24.95" customHeight="1" x14ac:dyDescent="0.25">
      <c r="F1842" s="55"/>
      <c r="M1842" s="223"/>
      <c r="N1842" s="55"/>
      <c r="O1842" s="143"/>
      <c r="P1842" s="224"/>
      <c r="Q1842" s="139"/>
      <c r="R1842" s="144"/>
      <c r="S1842" s="145"/>
    </row>
    <row r="1843" spans="6:19" s="222" customFormat="1" ht="24.95" customHeight="1" x14ac:dyDescent="0.25">
      <c r="F1843" s="55"/>
      <c r="M1843" s="223"/>
      <c r="N1843" s="55"/>
      <c r="O1843" s="143"/>
      <c r="P1843" s="224"/>
      <c r="Q1843" s="139"/>
      <c r="R1843" s="144"/>
      <c r="S1843" s="145"/>
    </row>
    <row r="1844" spans="6:19" s="222" customFormat="1" ht="24.95" customHeight="1" x14ac:dyDescent="0.25">
      <c r="F1844" s="55"/>
      <c r="M1844" s="223"/>
      <c r="N1844" s="55"/>
      <c r="O1844" s="143"/>
      <c r="P1844" s="224"/>
      <c r="Q1844" s="139"/>
      <c r="R1844" s="144"/>
      <c r="S1844" s="145"/>
    </row>
    <row r="1845" spans="6:19" s="222" customFormat="1" ht="24.95" customHeight="1" x14ac:dyDescent="0.25">
      <c r="F1845" s="55"/>
      <c r="M1845" s="223"/>
      <c r="N1845" s="55"/>
      <c r="O1845" s="143"/>
      <c r="P1845" s="224"/>
      <c r="Q1845" s="139"/>
      <c r="R1845" s="144"/>
      <c r="S1845" s="145"/>
    </row>
    <row r="1846" spans="6:19" s="222" customFormat="1" ht="24.95" customHeight="1" x14ac:dyDescent="0.25">
      <c r="F1846" s="55"/>
      <c r="M1846" s="223"/>
      <c r="N1846" s="55"/>
      <c r="O1846" s="143"/>
      <c r="P1846" s="224"/>
      <c r="Q1846" s="139"/>
      <c r="R1846" s="144"/>
      <c r="S1846" s="145"/>
    </row>
    <row r="1847" spans="6:19" s="222" customFormat="1" ht="24.95" customHeight="1" x14ac:dyDescent="0.25">
      <c r="F1847" s="55"/>
      <c r="M1847" s="223"/>
      <c r="N1847" s="55"/>
      <c r="O1847" s="143"/>
      <c r="P1847" s="224"/>
      <c r="Q1847" s="139"/>
      <c r="R1847" s="144"/>
      <c r="S1847" s="145"/>
    </row>
    <row r="1848" spans="6:19" s="222" customFormat="1" ht="24.95" customHeight="1" x14ac:dyDescent="0.25">
      <c r="F1848" s="55"/>
      <c r="M1848" s="223"/>
      <c r="N1848" s="55"/>
      <c r="O1848" s="143"/>
      <c r="P1848" s="224"/>
      <c r="Q1848" s="139"/>
      <c r="R1848" s="144"/>
      <c r="S1848" s="145"/>
    </row>
    <row r="1849" spans="6:19" s="222" customFormat="1" ht="24.95" customHeight="1" x14ac:dyDescent="0.25">
      <c r="F1849" s="55"/>
      <c r="M1849" s="223"/>
      <c r="N1849" s="55"/>
      <c r="O1849" s="143"/>
      <c r="P1849" s="224"/>
      <c r="Q1849" s="139"/>
      <c r="R1849" s="144"/>
      <c r="S1849" s="145"/>
    </row>
    <row r="1850" spans="6:19" s="222" customFormat="1" ht="24.95" customHeight="1" x14ac:dyDescent="0.25">
      <c r="F1850" s="55"/>
      <c r="M1850" s="223"/>
      <c r="N1850" s="55"/>
      <c r="O1850" s="143"/>
      <c r="P1850" s="224"/>
      <c r="Q1850" s="139"/>
      <c r="R1850" s="144"/>
      <c r="S1850" s="145"/>
    </row>
    <row r="1851" spans="6:19" s="222" customFormat="1" ht="24.95" customHeight="1" x14ac:dyDescent="0.25">
      <c r="F1851" s="55"/>
      <c r="M1851" s="223"/>
      <c r="N1851" s="55"/>
      <c r="O1851" s="143"/>
      <c r="P1851" s="224"/>
      <c r="Q1851" s="139"/>
      <c r="R1851" s="144"/>
      <c r="S1851" s="145"/>
    </row>
    <row r="1852" spans="6:19" s="222" customFormat="1" ht="24.95" customHeight="1" x14ac:dyDescent="0.25">
      <c r="F1852" s="55"/>
      <c r="M1852" s="223"/>
      <c r="N1852" s="55"/>
      <c r="O1852" s="143"/>
      <c r="P1852" s="224"/>
      <c r="Q1852" s="139"/>
      <c r="R1852" s="144"/>
      <c r="S1852" s="145"/>
    </row>
    <row r="1853" spans="6:19" s="222" customFormat="1" ht="24.95" customHeight="1" x14ac:dyDescent="0.25">
      <c r="F1853" s="55"/>
      <c r="M1853" s="223"/>
      <c r="N1853" s="55"/>
      <c r="O1853" s="143"/>
      <c r="P1853" s="224"/>
      <c r="Q1853" s="139"/>
      <c r="R1853" s="144"/>
      <c r="S1853" s="145"/>
    </row>
    <row r="1854" spans="6:19" s="222" customFormat="1" ht="24.95" customHeight="1" x14ac:dyDescent="0.25">
      <c r="F1854" s="55"/>
      <c r="M1854" s="223"/>
      <c r="N1854" s="55"/>
      <c r="O1854" s="143"/>
      <c r="P1854" s="224"/>
      <c r="Q1854" s="139"/>
      <c r="R1854" s="144"/>
      <c r="S1854" s="145"/>
    </row>
    <row r="1855" spans="6:19" s="222" customFormat="1" ht="24.95" customHeight="1" x14ac:dyDescent="0.25">
      <c r="F1855" s="55"/>
      <c r="M1855" s="223"/>
      <c r="N1855" s="55"/>
      <c r="O1855" s="143"/>
      <c r="P1855" s="224"/>
      <c r="Q1855" s="139"/>
      <c r="R1855" s="144"/>
      <c r="S1855" s="145"/>
    </row>
    <row r="1856" spans="6:19" s="222" customFormat="1" ht="24.95" customHeight="1" x14ac:dyDescent="0.25">
      <c r="F1856" s="55"/>
      <c r="M1856" s="223"/>
      <c r="N1856" s="55"/>
      <c r="O1856" s="143"/>
      <c r="P1856" s="224"/>
      <c r="Q1856" s="139"/>
      <c r="R1856" s="144"/>
      <c r="S1856" s="145"/>
    </row>
    <row r="1857" spans="6:19" s="222" customFormat="1" ht="24.95" customHeight="1" x14ac:dyDescent="0.25">
      <c r="F1857" s="55"/>
      <c r="M1857" s="223"/>
      <c r="N1857" s="55"/>
      <c r="O1857" s="143"/>
      <c r="P1857" s="224"/>
      <c r="Q1857" s="139"/>
      <c r="R1857" s="144"/>
      <c r="S1857" s="145"/>
    </row>
    <row r="1858" spans="6:19" s="222" customFormat="1" ht="24.95" customHeight="1" x14ac:dyDescent="0.25">
      <c r="F1858" s="55"/>
      <c r="M1858" s="223"/>
      <c r="N1858" s="55"/>
      <c r="O1858" s="143"/>
      <c r="P1858" s="224"/>
      <c r="Q1858" s="139"/>
      <c r="R1858" s="144"/>
      <c r="S1858" s="145"/>
    </row>
    <row r="1859" spans="6:19" s="222" customFormat="1" ht="24.95" customHeight="1" x14ac:dyDescent="0.25">
      <c r="F1859" s="55"/>
      <c r="M1859" s="223"/>
      <c r="N1859" s="55"/>
      <c r="O1859" s="143"/>
      <c r="P1859" s="224"/>
      <c r="Q1859" s="139"/>
      <c r="R1859" s="144"/>
      <c r="S1859" s="145"/>
    </row>
    <row r="1860" spans="6:19" s="222" customFormat="1" ht="24.95" customHeight="1" x14ac:dyDescent="0.25">
      <c r="F1860" s="55"/>
      <c r="M1860" s="223"/>
      <c r="N1860" s="55"/>
      <c r="O1860" s="143"/>
      <c r="P1860" s="224"/>
      <c r="Q1860" s="139"/>
      <c r="R1860" s="144"/>
      <c r="S1860" s="145"/>
    </row>
    <row r="1861" spans="6:19" s="222" customFormat="1" ht="24.95" customHeight="1" x14ac:dyDescent="0.25">
      <c r="F1861" s="55"/>
      <c r="M1861" s="223"/>
      <c r="N1861" s="55"/>
      <c r="O1861" s="143"/>
      <c r="P1861" s="224"/>
      <c r="Q1861" s="139"/>
      <c r="R1861" s="144"/>
      <c r="S1861" s="145"/>
    </row>
    <row r="1862" spans="6:19" s="222" customFormat="1" ht="24.95" customHeight="1" x14ac:dyDescent="0.25">
      <c r="F1862" s="55"/>
      <c r="M1862" s="223"/>
      <c r="N1862" s="55"/>
      <c r="O1862" s="143"/>
      <c r="P1862" s="224"/>
      <c r="Q1862" s="139"/>
      <c r="R1862" s="144"/>
      <c r="S1862" s="145"/>
    </row>
    <row r="1863" spans="6:19" s="222" customFormat="1" ht="24.95" customHeight="1" x14ac:dyDescent="0.25">
      <c r="F1863" s="55"/>
      <c r="M1863" s="223"/>
      <c r="N1863" s="55"/>
      <c r="O1863" s="143"/>
      <c r="P1863" s="224"/>
      <c r="Q1863" s="139"/>
      <c r="R1863" s="144"/>
      <c r="S1863" s="145"/>
    </row>
    <row r="1864" spans="6:19" s="222" customFormat="1" ht="24.95" customHeight="1" x14ac:dyDescent="0.25">
      <c r="F1864" s="55"/>
      <c r="M1864" s="223"/>
      <c r="N1864" s="55"/>
      <c r="O1864" s="143"/>
      <c r="P1864" s="224"/>
      <c r="Q1864" s="139"/>
      <c r="R1864" s="144"/>
      <c r="S1864" s="145"/>
    </row>
    <row r="1865" spans="6:19" s="222" customFormat="1" ht="24.95" customHeight="1" x14ac:dyDescent="0.25">
      <c r="F1865" s="55"/>
      <c r="M1865" s="223"/>
      <c r="N1865" s="55"/>
      <c r="O1865" s="143"/>
      <c r="P1865" s="224"/>
      <c r="Q1865" s="139"/>
      <c r="R1865" s="144"/>
      <c r="S1865" s="145"/>
    </row>
    <row r="1866" spans="6:19" s="222" customFormat="1" ht="24.95" customHeight="1" x14ac:dyDescent="0.25">
      <c r="F1866" s="55"/>
      <c r="M1866" s="223"/>
      <c r="N1866" s="55"/>
      <c r="O1866" s="143"/>
      <c r="P1866" s="224"/>
      <c r="Q1866" s="139"/>
      <c r="R1866" s="144"/>
      <c r="S1866" s="145"/>
    </row>
    <row r="1867" spans="6:19" s="222" customFormat="1" ht="24.95" customHeight="1" x14ac:dyDescent="0.25">
      <c r="F1867" s="55"/>
      <c r="M1867" s="223"/>
      <c r="N1867" s="55"/>
      <c r="O1867" s="143"/>
      <c r="P1867" s="224"/>
      <c r="Q1867" s="139"/>
      <c r="R1867" s="144"/>
      <c r="S1867" s="145"/>
    </row>
    <row r="1868" spans="6:19" s="222" customFormat="1" ht="24.95" customHeight="1" x14ac:dyDescent="0.25">
      <c r="F1868" s="55"/>
      <c r="M1868" s="223"/>
      <c r="N1868" s="55"/>
      <c r="O1868" s="143"/>
      <c r="P1868" s="224"/>
      <c r="Q1868" s="139"/>
      <c r="R1868" s="144"/>
      <c r="S1868" s="145"/>
    </row>
    <row r="1869" spans="6:19" s="222" customFormat="1" ht="24.95" customHeight="1" x14ac:dyDescent="0.25">
      <c r="F1869" s="55"/>
      <c r="M1869" s="223"/>
      <c r="N1869" s="55"/>
      <c r="O1869" s="143"/>
      <c r="P1869" s="224"/>
      <c r="Q1869" s="139"/>
      <c r="R1869" s="144"/>
      <c r="S1869" s="145"/>
    </row>
    <row r="1870" spans="6:19" s="222" customFormat="1" ht="24.95" customHeight="1" x14ac:dyDescent="0.25">
      <c r="F1870" s="55"/>
      <c r="M1870" s="223"/>
      <c r="N1870" s="55"/>
      <c r="O1870" s="143"/>
      <c r="P1870" s="224"/>
      <c r="Q1870" s="139"/>
      <c r="R1870" s="144"/>
      <c r="S1870" s="145"/>
    </row>
    <row r="1871" spans="6:19" s="222" customFormat="1" ht="24.95" customHeight="1" x14ac:dyDescent="0.25">
      <c r="F1871" s="55"/>
      <c r="M1871" s="223"/>
      <c r="N1871" s="55"/>
      <c r="O1871" s="143"/>
      <c r="P1871" s="224"/>
      <c r="Q1871" s="139"/>
      <c r="R1871" s="144"/>
      <c r="S1871" s="145"/>
    </row>
    <row r="1872" spans="6:19" s="222" customFormat="1" ht="24.95" customHeight="1" x14ac:dyDescent="0.25">
      <c r="F1872" s="55"/>
      <c r="M1872" s="223"/>
      <c r="N1872" s="55"/>
      <c r="O1872" s="143"/>
      <c r="P1872" s="224"/>
      <c r="Q1872" s="139"/>
      <c r="R1872" s="144"/>
      <c r="S1872" s="145"/>
    </row>
    <row r="1873" spans="6:19" s="222" customFormat="1" ht="24.95" customHeight="1" x14ac:dyDescent="0.25">
      <c r="F1873" s="55"/>
      <c r="M1873" s="223"/>
      <c r="N1873" s="55"/>
      <c r="O1873" s="143"/>
      <c r="P1873" s="224"/>
      <c r="Q1873" s="139"/>
      <c r="R1873" s="144"/>
      <c r="S1873" s="145"/>
    </row>
    <row r="1874" spans="6:19" s="222" customFormat="1" ht="24.95" customHeight="1" x14ac:dyDescent="0.25">
      <c r="F1874" s="55"/>
      <c r="M1874" s="223"/>
      <c r="N1874" s="55"/>
      <c r="O1874" s="143"/>
      <c r="P1874" s="224"/>
      <c r="Q1874" s="139"/>
      <c r="R1874" s="144"/>
      <c r="S1874" s="145"/>
    </row>
    <row r="1875" spans="6:19" s="222" customFormat="1" ht="24.95" customHeight="1" x14ac:dyDescent="0.25">
      <c r="F1875" s="55"/>
      <c r="M1875" s="223"/>
      <c r="N1875" s="55"/>
      <c r="O1875" s="143"/>
      <c r="P1875" s="224"/>
      <c r="Q1875" s="139"/>
      <c r="R1875" s="144"/>
      <c r="S1875" s="145"/>
    </row>
    <row r="1876" spans="6:19" s="222" customFormat="1" ht="24.95" customHeight="1" x14ac:dyDescent="0.25">
      <c r="F1876" s="55"/>
      <c r="M1876" s="223"/>
      <c r="N1876" s="55"/>
      <c r="O1876" s="143"/>
      <c r="P1876" s="224"/>
      <c r="Q1876" s="139"/>
      <c r="R1876" s="144"/>
      <c r="S1876" s="145"/>
    </row>
    <row r="1877" spans="6:19" s="222" customFormat="1" ht="24.95" customHeight="1" x14ac:dyDescent="0.25">
      <c r="F1877" s="55"/>
      <c r="M1877" s="223"/>
      <c r="N1877" s="55"/>
      <c r="O1877" s="143"/>
      <c r="P1877" s="224"/>
      <c r="Q1877" s="139"/>
      <c r="R1877" s="144"/>
      <c r="S1877" s="145"/>
    </row>
    <row r="1878" spans="6:19" s="222" customFormat="1" ht="24.95" customHeight="1" x14ac:dyDescent="0.25">
      <c r="F1878" s="55"/>
      <c r="M1878" s="223"/>
      <c r="N1878" s="55"/>
      <c r="O1878" s="143"/>
      <c r="P1878" s="224"/>
      <c r="Q1878" s="139"/>
      <c r="R1878" s="144"/>
      <c r="S1878" s="145"/>
    </row>
    <row r="1879" spans="6:19" s="222" customFormat="1" ht="24.95" customHeight="1" x14ac:dyDescent="0.25">
      <c r="F1879" s="55"/>
      <c r="M1879" s="223"/>
      <c r="N1879" s="55"/>
      <c r="O1879" s="143"/>
      <c r="P1879" s="224"/>
      <c r="Q1879" s="139"/>
      <c r="R1879" s="144"/>
      <c r="S1879" s="145"/>
    </row>
    <row r="1880" spans="6:19" s="222" customFormat="1" ht="24.95" customHeight="1" x14ac:dyDescent="0.25">
      <c r="F1880" s="55"/>
      <c r="M1880" s="223"/>
      <c r="N1880" s="55"/>
      <c r="O1880" s="143"/>
      <c r="P1880" s="224"/>
      <c r="Q1880" s="139"/>
      <c r="R1880" s="144"/>
      <c r="S1880" s="145"/>
    </row>
    <row r="1881" spans="6:19" s="222" customFormat="1" ht="24.95" customHeight="1" x14ac:dyDescent="0.25">
      <c r="F1881" s="55"/>
      <c r="M1881" s="223"/>
      <c r="N1881" s="55"/>
      <c r="O1881" s="143"/>
      <c r="P1881" s="224"/>
      <c r="Q1881" s="139"/>
      <c r="R1881" s="144"/>
      <c r="S1881" s="145"/>
    </row>
    <row r="1882" spans="6:19" s="222" customFormat="1" ht="24.95" customHeight="1" x14ac:dyDescent="0.25">
      <c r="F1882" s="55"/>
      <c r="M1882" s="223"/>
      <c r="N1882" s="55"/>
      <c r="O1882" s="143"/>
      <c r="P1882" s="224"/>
      <c r="Q1882" s="139"/>
      <c r="R1882" s="144"/>
      <c r="S1882" s="145"/>
    </row>
    <row r="1883" spans="6:19" s="222" customFormat="1" ht="24.95" customHeight="1" x14ac:dyDescent="0.25">
      <c r="F1883" s="55"/>
      <c r="M1883" s="223"/>
      <c r="N1883" s="55"/>
      <c r="O1883" s="143"/>
      <c r="P1883" s="224"/>
      <c r="Q1883" s="139"/>
      <c r="R1883" s="144"/>
      <c r="S1883" s="145"/>
    </row>
    <row r="1884" spans="6:19" s="222" customFormat="1" ht="24.95" customHeight="1" x14ac:dyDescent="0.25">
      <c r="F1884" s="55"/>
      <c r="M1884" s="223"/>
      <c r="N1884" s="55"/>
      <c r="O1884" s="143"/>
      <c r="P1884" s="224"/>
      <c r="Q1884" s="139"/>
      <c r="R1884" s="144"/>
      <c r="S1884" s="145"/>
    </row>
    <row r="1885" spans="6:19" s="222" customFormat="1" ht="24.95" customHeight="1" x14ac:dyDescent="0.25">
      <c r="F1885" s="55"/>
      <c r="M1885" s="223"/>
      <c r="N1885" s="55"/>
      <c r="O1885" s="143"/>
      <c r="P1885" s="224"/>
      <c r="Q1885" s="139"/>
      <c r="R1885" s="144"/>
      <c r="S1885" s="145"/>
    </row>
    <row r="1886" spans="6:19" s="222" customFormat="1" ht="24.95" customHeight="1" x14ac:dyDescent="0.25">
      <c r="F1886" s="55"/>
      <c r="M1886" s="223"/>
      <c r="N1886" s="55"/>
      <c r="O1886" s="143"/>
      <c r="P1886" s="224"/>
      <c r="Q1886" s="139"/>
      <c r="R1886" s="144"/>
      <c r="S1886" s="145"/>
    </row>
    <row r="1887" spans="6:19" s="222" customFormat="1" ht="24.95" customHeight="1" x14ac:dyDescent="0.25">
      <c r="F1887" s="55"/>
      <c r="M1887" s="223"/>
      <c r="N1887" s="55"/>
      <c r="O1887" s="143"/>
      <c r="P1887" s="224"/>
      <c r="Q1887" s="139"/>
      <c r="R1887" s="144"/>
      <c r="S1887" s="145"/>
    </row>
    <row r="1888" spans="6:19" s="222" customFormat="1" ht="24.95" customHeight="1" x14ac:dyDescent="0.25">
      <c r="F1888" s="55"/>
      <c r="M1888" s="223"/>
      <c r="N1888" s="55"/>
      <c r="O1888" s="143"/>
      <c r="P1888" s="224"/>
      <c r="Q1888" s="139"/>
      <c r="R1888" s="144"/>
      <c r="S1888" s="145"/>
    </row>
    <row r="1889" spans="6:19" s="222" customFormat="1" ht="24.95" customHeight="1" x14ac:dyDescent="0.25">
      <c r="F1889" s="55"/>
      <c r="M1889" s="223"/>
      <c r="N1889" s="55"/>
      <c r="O1889" s="143"/>
      <c r="P1889" s="224"/>
      <c r="Q1889" s="139"/>
      <c r="R1889" s="144"/>
      <c r="S1889" s="145"/>
    </row>
    <row r="1890" spans="6:19" s="222" customFormat="1" ht="24.95" customHeight="1" x14ac:dyDescent="0.25">
      <c r="F1890" s="55"/>
      <c r="M1890" s="223"/>
      <c r="N1890" s="55"/>
      <c r="O1890" s="143"/>
      <c r="P1890" s="224"/>
      <c r="Q1890" s="139"/>
      <c r="R1890" s="144"/>
      <c r="S1890" s="145"/>
    </row>
    <row r="1891" spans="6:19" s="222" customFormat="1" ht="24.95" customHeight="1" x14ac:dyDescent="0.25">
      <c r="F1891" s="55"/>
      <c r="M1891" s="223"/>
      <c r="N1891" s="55"/>
      <c r="O1891" s="143"/>
      <c r="P1891" s="224"/>
      <c r="Q1891" s="139"/>
      <c r="R1891" s="144"/>
      <c r="S1891" s="145"/>
    </row>
    <row r="1892" spans="6:19" s="222" customFormat="1" ht="24.95" customHeight="1" x14ac:dyDescent="0.25">
      <c r="F1892" s="55"/>
      <c r="M1892" s="223"/>
      <c r="N1892" s="55"/>
      <c r="O1892" s="143"/>
      <c r="P1892" s="224"/>
      <c r="Q1892" s="139"/>
      <c r="R1892" s="144"/>
      <c r="S1892" s="145"/>
    </row>
    <row r="1893" spans="6:19" s="222" customFormat="1" ht="24.95" customHeight="1" x14ac:dyDescent="0.25">
      <c r="F1893" s="55"/>
      <c r="M1893" s="223"/>
      <c r="N1893" s="55"/>
      <c r="O1893" s="143"/>
      <c r="P1893" s="224"/>
      <c r="Q1893" s="139"/>
      <c r="R1893" s="144"/>
      <c r="S1893" s="145"/>
    </row>
    <row r="1894" spans="6:19" s="222" customFormat="1" ht="24.95" customHeight="1" x14ac:dyDescent="0.25">
      <c r="F1894" s="55"/>
      <c r="M1894" s="223"/>
      <c r="N1894" s="55"/>
      <c r="O1894" s="143"/>
      <c r="P1894" s="224"/>
      <c r="Q1894" s="139"/>
      <c r="R1894" s="144"/>
      <c r="S1894" s="145"/>
    </row>
    <row r="1895" spans="6:19" s="222" customFormat="1" ht="24.95" customHeight="1" x14ac:dyDescent="0.25">
      <c r="F1895" s="55"/>
      <c r="M1895" s="223"/>
      <c r="N1895" s="55"/>
      <c r="O1895" s="143"/>
      <c r="P1895" s="224"/>
      <c r="Q1895" s="139"/>
      <c r="R1895" s="144"/>
      <c r="S1895" s="145"/>
    </row>
    <row r="1896" spans="6:19" s="222" customFormat="1" ht="24.95" customHeight="1" x14ac:dyDescent="0.25">
      <c r="F1896" s="55"/>
      <c r="M1896" s="223"/>
      <c r="N1896" s="55"/>
      <c r="O1896" s="143"/>
      <c r="P1896" s="224"/>
      <c r="Q1896" s="139"/>
      <c r="R1896" s="144"/>
      <c r="S1896" s="145"/>
    </row>
    <row r="1897" spans="6:19" s="222" customFormat="1" ht="24.95" customHeight="1" x14ac:dyDescent="0.25">
      <c r="F1897" s="55"/>
      <c r="M1897" s="223"/>
      <c r="N1897" s="55"/>
      <c r="O1897" s="143"/>
      <c r="P1897" s="224"/>
      <c r="Q1897" s="139"/>
      <c r="R1897" s="144"/>
      <c r="S1897" s="145"/>
    </row>
    <row r="1898" spans="6:19" s="222" customFormat="1" ht="24.95" customHeight="1" x14ac:dyDescent="0.25">
      <c r="F1898" s="55"/>
      <c r="M1898" s="223"/>
      <c r="N1898" s="55"/>
      <c r="O1898" s="143"/>
      <c r="P1898" s="224"/>
      <c r="Q1898" s="139"/>
      <c r="R1898" s="144"/>
      <c r="S1898" s="145"/>
    </row>
    <row r="1899" spans="6:19" s="222" customFormat="1" ht="24.95" customHeight="1" x14ac:dyDescent="0.25">
      <c r="F1899" s="55"/>
      <c r="M1899" s="223"/>
      <c r="N1899" s="55"/>
      <c r="O1899" s="143"/>
      <c r="P1899" s="224"/>
      <c r="Q1899" s="139"/>
      <c r="R1899" s="144"/>
      <c r="S1899" s="145"/>
    </row>
    <row r="1900" spans="6:19" s="222" customFormat="1" ht="24.95" customHeight="1" x14ac:dyDescent="0.25">
      <c r="F1900" s="55"/>
      <c r="M1900" s="223"/>
      <c r="N1900" s="55"/>
      <c r="O1900" s="143"/>
      <c r="P1900" s="224"/>
      <c r="Q1900" s="139"/>
      <c r="R1900" s="144"/>
      <c r="S1900" s="145"/>
    </row>
    <row r="1901" spans="6:19" s="222" customFormat="1" ht="24.95" customHeight="1" x14ac:dyDescent="0.25">
      <c r="F1901" s="55"/>
      <c r="M1901" s="223"/>
      <c r="N1901" s="55"/>
      <c r="O1901" s="143"/>
      <c r="P1901" s="224"/>
      <c r="Q1901" s="139"/>
      <c r="R1901" s="144"/>
      <c r="S1901" s="145"/>
    </row>
    <row r="1902" spans="6:19" s="222" customFormat="1" ht="24.95" customHeight="1" x14ac:dyDescent="0.25">
      <c r="F1902" s="55"/>
      <c r="M1902" s="223"/>
      <c r="N1902" s="55"/>
      <c r="O1902" s="143"/>
      <c r="P1902" s="224"/>
      <c r="Q1902" s="139"/>
      <c r="R1902" s="144"/>
      <c r="S1902" s="145"/>
    </row>
    <row r="1903" spans="6:19" s="222" customFormat="1" ht="24.95" customHeight="1" x14ac:dyDescent="0.25">
      <c r="F1903" s="55"/>
      <c r="M1903" s="223"/>
      <c r="N1903" s="55"/>
      <c r="O1903" s="143"/>
      <c r="P1903" s="224"/>
      <c r="Q1903" s="139"/>
      <c r="R1903" s="144"/>
      <c r="S1903" s="145"/>
    </row>
    <row r="1904" spans="6:19" s="222" customFormat="1" ht="24.95" customHeight="1" x14ac:dyDescent="0.25">
      <c r="F1904" s="55"/>
      <c r="M1904" s="223"/>
      <c r="N1904" s="55"/>
      <c r="O1904" s="143"/>
      <c r="P1904" s="224"/>
      <c r="Q1904" s="139"/>
      <c r="R1904" s="144"/>
      <c r="S1904" s="145"/>
    </row>
    <row r="1905" spans="6:19" s="222" customFormat="1" ht="24.95" customHeight="1" x14ac:dyDescent="0.25">
      <c r="F1905" s="55"/>
      <c r="M1905" s="223"/>
      <c r="N1905" s="55"/>
      <c r="O1905" s="143"/>
      <c r="P1905" s="224"/>
      <c r="Q1905" s="139"/>
      <c r="R1905" s="144"/>
      <c r="S1905" s="145"/>
    </row>
    <row r="1906" spans="6:19" s="222" customFormat="1" ht="24.95" customHeight="1" x14ac:dyDescent="0.25">
      <c r="F1906" s="55"/>
      <c r="M1906" s="223"/>
      <c r="N1906" s="55"/>
      <c r="O1906" s="143"/>
      <c r="P1906" s="224"/>
      <c r="Q1906" s="139"/>
      <c r="R1906" s="144"/>
      <c r="S1906" s="145"/>
    </row>
    <row r="1907" spans="6:19" s="222" customFormat="1" ht="24.95" customHeight="1" x14ac:dyDescent="0.25">
      <c r="F1907" s="55"/>
      <c r="M1907" s="223"/>
      <c r="N1907" s="55"/>
      <c r="O1907" s="143"/>
      <c r="P1907" s="224"/>
      <c r="Q1907" s="139"/>
      <c r="R1907" s="144"/>
      <c r="S1907" s="145"/>
    </row>
    <row r="1908" spans="6:19" s="222" customFormat="1" ht="24.95" customHeight="1" x14ac:dyDescent="0.25">
      <c r="F1908" s="55"/>
      <c r="M1908" s="223"/>
      <c r="N1908" s="55"/>
      <c r="O1908" s="143"/>
      <c r="P1908" s="224"/>
      <c r="Q1908" s="139"/>
      <c r="R1908" s="144"/>
      <c r="S1908" s="145"/>
    </row>
    <row r="1909" spans="6:19" s="222" customFormat="1" ht="24.95" customHeight="1" x14ac:dyDescent="0.25">
      <c r="F1909" s="55"/>
      <c r="M1909" s="223"/>
      <c r="N1909" s="55"/>
      <c r="O1909" s="143"/>
      <c r="P1909" s="224"/>
      <c r="Q1909" s="139"/>
      <c r="R1909" s="144"/>
      <c r="S1909" s="145"/>
    </row>
    <row r="1910" spans="6:19" s="222" customFormat="1" ht="24.95" customHeight="1" x14ac:dyDescent="0.25">
      <c r="F1910" s="55"/>
      <c r="M1910" s="223"/>
      <c r="N1910" s="55"/>
      <c r="O1910" s="143"/>
      <c r="P1910" s="224"/>
      <c r="Q1910" s="139"/>
      <c r="R1910" s="144"/>
      <c r="S1910" s="145"/>
    </row>
    <row r="1911" spans="6:19" s="222" customFormat="1" ht="24.95" customHeight="1" x14ac:dyDescent="0.25">
      <c r="F1911" s="55"/>
      <c r="M1911" s="223"/>
      <c r="N1911" s="55"/>
      <c r="O1911" s="143"/>
      <c r="P1911" s="224"/>
      <c r="Q1911" s="139"/>
      <c r="R1911" s="144"/>
      <c r="S1911" s="145"/>
    </row>
    <row r="1912" spans="6:19" s="222" customFormat="1" ht="24.95" customHeight="1" x14ac:dyDescent="0.25">
      <c r="F1912" s="55"/>
      <c r="M1912" s="223"/>
      <c r="N1912" s="55"/>
      <c r="O1912" s="143"/>
      <c r="P1912" s="224"/>
      <c r="Q1912" s="139"/>
      <c r="R1912" s="144"/>
      <c r="S1912" s="145"/>
    </row>
    <row r="1913" spans="6:19" s="222" customFormat="1" ht="24.95" customHeight="1" x14ac:dyDescent="0.25">
      <c r="F1913" s="55"/>
      <c r="M1913" s="223"/>
      <c r="N1913" s="55"/>
      <c r="O1913" s="143"/>
      <c r="P1913" s="224"/>
      <c r="Q1913" s="139"/>
      <c r="R1913" s="144"/>
      <c r="S1913" s="145"/>
    </row>
    <row r="1914" spans="6:19" s="222" customFormat="1" ht="24.95" customHeight="1" x14ac:dyDescent="0.25">
      <c r="F1914" s="55"/>
      <c r="M1914" s="223"/>
      <c r="N1914" s="55"/>
      <c r="O1914" s="143"/>
      <c r="P1914" s="224"/>
      <c r="Q1914" s="139"/>
      <c r="R1914" s="144"/>
      <c r="S1914" s="145"/>
    </row>
    <row r="1915" spans="6:19" s="222" customFormat="1" ht="24.95" customHeight="1" x14ac:dyDescent="0.25">
      <c r="F1915" s="55"/>
      <c r="M1915" s="223"/>
      <c r="N1915" s="55"/>
      <c r="O1915" s="143"/>
      <c r="P1915" s="224"/>
      <c r="Q1915" s="139"/>
      <c r="R1915" s="144"/>
      <c r="S1915" s="145"/>
    </row>
    <row r="1916" spans="6:19" s="222" customFormat="1" ht="24.95" customHeight="1" x14ac:dyDescent="0.25">
      <c r="F1916" s="55"/>
      <c r="M1916" s="223"/>
      <c r="N1916" s="55"/>
      <c r="O1916" s="143"/>
      <c r="P1916" s="224"/>
      <c r="Q1916" s="139"/>
      <c r="R1916" s="144"/>
      <c r="S1916" s="145"/>
    </row>
    <row r="1917" spans="6:19" s="222" customFormat="1" ht="24.95" customHeight="1" x14ac:dyDescent="0.25">
      <c r="F1917" s="55"/>
      <c r="M1917" s="223"/>
      <c r="N1917" s="55"/>
      <c r="O1917" s="143"/>
      <c r="P1917" s="224"/>
      <c r="Q1917" s="139"/>
      <c r="R1917" s="144"/>
      <c r="S1917" s="145"/>
    </row>
    <row r="1918" spans="6:19" s="222" customFormat="1" ht="24.95" customHeight="1" x14ac:dyDescent="0.25">
      <c r="F1918" s="55"/>
      <c r="M1918" s="223"/>
      <c r="N1918" s="55"/>
      <c r="O1918" s="143"/>
      <c r="P1918" s="224"/>
      <c r="Q1918" s="139"/>
      <c r="R1918" s="144"/>
      <c r="S1918" s="145"/>
    </row>
    <row r="1919" spans="6:19" s="222" customFormat="1" ht="24.95" customHeight="1" x14ac:dyDescent="0.25">
      <c r="F1919" s="55"/>
      <c r="M1919" s="223"/>
      <c r="N1919" s="55"/>
      <c r="O1919" s="143"/>
      <c r="P1919" s="224"/>
      <c r="Q1919" s="139"/>
      <c r="R1919" s="144"/>
      <c r="S1919" s="145"/>
    </row>
    <row r="1920" spans="6:19" s="222" customFormat="1" ht="24.95" customHeight="1" x14ac:dyDescent="0.25">
      <c r="F1920" s="55"/>
      <c r="M1920" s="223"/>
      <c r="N1920" s="55"/>
      <c r="O1920" s="143"/>
      <c r="P1920" s="224"/>
      <c r="Q1920" s="139"/>
      <c r="R1920" s="144"/>
      <c r="S1920" s="145"/>
    </row>
    <row r="1921" spans="6:19" s="222" customFormat="1" ht="24.95" customHeight="1" x14ac:dyDescent="0.25">
      <c r="F1921" s="55"/>
      <c r="M1921" s="223"/>
      <c r="N1921" s="55"/>
      <c r="O1921" s="143"/>
      <c r="P1921" s="224"/>
      <c r="Q1921" s="139"/>
      <c r="R1921" s="144"/>
      <c r="S1921" s="145"/>
    </row>
    <row r="1922" spans="6:19" s="222" customFormat="1" ht="24.95" customHeight="1" x14ac:dyDescent="0.25">
      <c r="F1922" s="55"/>
      <c r="M1922" s="223"/>
      <c r="N1922" s="55"/>
      <c r="O1922" s="143"/>
      <c r="P1922" s="224"/>
      <c r="Q1922" s="139"/>
      <c r="R1922" s="144"/>
      <c r="S1922" s="145"/>
    </row>
    <row r="1923" spans="6:19" s="222" customFormat="1" ht="24.95" customHeight="1" x14ac:dyDescent="0.25">
      <c r="F1923" s="55"/>
      <c r="M1923" s="223"/>
      <c r="N1923" s="55"/>
      <c r="O1923" s="143"/>
      <c r="P1923" s="224"/>
      <c r="Q1923" s="139"/>
      <c r="R1923" s="144"/>
      <c r="S1923" s="145"/>
    </row>
    <row r="1924" spans="6:19" s="222" customFormat="1" ht="24.95" customHeight="1" x14ac:dyDescent="0.25">
      <c r="F1924" s="55"/>
      <c r="M1924" s="223"/>
      <c r="N1924" s="55"/>
      <c r="O1924" s="143"/>
      <c r="P1924" s="224"/>
      <c r="Q1924" s="139"/>
      <c r="R1924" s="144"/>
      <c r="S1924" s="145"/>
    </row>
    <row r="1925" spans="6:19" s="222" customFormat="1" ht="24.95" customHeight="1" x14ac:dyDescent="0.25">
      <c r="F1925" s="55"/>
      <c r="M1925" s="223"/>
      <c r="N1925" s="55"/>
      <c r="O1925" s="143"/>
      <c r="P1925" s="224"/>
      <c r="Q1925" s="139"/>
      <c r="R1925" s="144"/>
      <c r="S1925" s="145"/>
    </row>
    <row r="1926" spans="6:19" s="222" customFormat="1" ht="24.95" customHeight="1" x14ac:dyDescent="0.25">
      <c r="F1926" s="55"/>
      <c r="M1926" s="223"/>
      <c r="N1926" s="55"/>
      <c r="O1926" s="143"/>
      <c r="P1926" s="224"/>
      <c r="Q1926" s="139"/>
      <c r="R1926" s="144"/>
      <c r="S1926" s="145"/>
    </row>
    <row r="1927" spans="6:19" s="222" customFormat="1" ht="24.95" customHeight="1" x14ac:dyDescent="0.25">
      <c r="F1927" s="55"/>
      <c r="M1927" s="223"/>
      <c r="N1927" s="55"/>
      <c r="O1927" s="143"/>
      <c r="P1927" s="224"/>
      <c r="Q1927" s="139"/>
      <c r="R1927" s="144"/>
      <c r="S1927" s="145"/>
    </row>
    <row r="1928" spans="6:19" s="222" customFormat="1" ht="24.95" customHeight="1" x14ac:dyDescent="0.25">
      <c r="F1928" s="55"/>
      <c r="M1928" s="223"/>
      <c r="N1928" s="55"/>
      <c r="O1928" s="143"/>
      <c r="P1928" s="224"/>
      <c r="Q1928" s="139"/>
      <c r="R1928" s="144"/>
      <c r="S1928" s="145"/>
    </row>
    <row r="1929" spans="6:19" s="222" customFormat="1" ht="24.95" customHeight="1" x14ac:dyDescent="0.25">
      <c r="F1929" s="55"/>
      <c r="M1929" s="223"/>
      <c r="N1929" s="55"/>
      <c r="O1929" s="143"/>
      <c r="P1929" s="224"/>
      <c r="Q1929" s="139"/>
      <c r="R1929" s="144"/>
      <c r="S1929" s="145"/>
    </row>
    <row r="1930" spans="6:19" s="222" customFormat="1" ht="24.95" customHeight="1" x14ac:dyDescent="0.25">
      <c r="F1930" s="55"/>
      <c r="M1930" s="223"/>
      <c r="N1930" s="55"/>
      <c r="O1930" s="143"/>
      <c r="P1930" s="224"/>
      <c r="Q1930" s="139"/>
      <c r="R1930" s="144"/>
      <c r="S1930" s="145"/>
    </row>
    <row r="1931" spans="6:19" s="222" customFormat="1" ht="24.95" customHeight="1" x14ac:dyDescent="0.25">
      <c r="F1931" s="55"/>
      <c r="M1931" s="223"/>
      <c r="N1931" s="55"/>
      <c r="O1931" s="143"/>
      <c r="P1931" s="224"/>
      <c r="Q1931" s="139"/>
      <c r="R1931" s="144"/>
      <c r="S1931" s="145"/>
    </row>
    <row r="1932" spans="6:19" s="222" customFormat="1" ht="24.95" customHeight="1" x14ac:dyDescent="0.25">
      <c r="F1932" s="55"/>
      <c r="M1932" s="223"/>
      <c r="N1932" s="55"/>
      <c r="O1932" s="143"/>
      <c r="P1932" s="224"/>
      <c r="Q1932" s="139"/>
      <c r="R1932" s="144"/>
      <c r="S1932" s="145"/>
    </row>
    <row r="1933" spans="6:19" s="222" customFormat="1" ht="24.95" customHeight="1" x14ac:dyDescent="0.25">
      <c r="F1933" s="55"/>
      <c r="M1933" s="223"/>
      <c r="N1933" s="55"/>
      <c r="O1933" s="143"/>
      <c r="P1933" s="224"/>
      <c r="Q1933" s="139"/>
      <c r="R1933" s="144"/>
      <c r="S1933" s="145"/>
    </row>
    <row r="1934" spans="6:19" s="222" customFormat="1" ht="24.95" customHeight="1" x14ac:dyDescent="0.25">
      <c r="F1934" s="55"/>
      <c r="M1934" s="223"/>
      <c r="N1934" s="55"/>
      <c r="O1934" s="143"/>
      <c r="P1934" s="224"/>
      <c r="Q1934" s="139"/>
      <c r="R1934" s="144"/>
      <c r="S1934" s="145"/>
    </row>
    <row r="1935" spans="6:19" s="222" customFormat="1" ht="24.95" customHeight="1" x14ac:dyDescent="0.25">
      <c r="F1935" s="55"/>
      <c r="M1935" s="223"/>
      <c r="N1935" s="55"/>
      <c r="O1935" s="143"/>
      <c r="P1935" s="224"/>
      <c r="Q1935" s="139"/>
      <c r="R1935" s="144"/>
      <c r="S1935" s="145"/>
    </row>
    <row r="1936" spans="6:19" s="222" customFormat="1" ht="24.95" customHeight="1" x14ac:dyDescent="0.25">
      <c r="F1936" s="55"/>
      <c r="M1936" s="223"/>
      <c r="N1936" s="55"/>
      <c r="O1936" s="143"/>
      <c r="P1936" s="224"/>
      <c r="Q1936" s="139"/>
      <c r="R1936" s="144"/>
      <c r="S1936" s="145"/>
    </row>
    <row r="1937" spans="6:19" s="222" customFormat="1" ht="24.95" customHeight="1" x14ac:dyDescent="0.25">
      <c r="F1937" s="55"/>
      <c r="M1937" s="223"/>
      <c r="N1937" s="55"/>
      <c r="O1937" s="143"/>
      <c r="P1937" s="224"/>
      <c r="Q1937" s="139"/>
      <c r="R1937" s="144"/>
      <c r="S1937" s="145"/>
    </row>
    <row r="1938" spans="6:19" s="222" customFormat="1" ht="24.95" customHeight="1" x14ac:dyDescent="0.25">
      <c r="F1938" s="55"/>
      <c r="M1938" s="223"/>
      <c r="N1938" s="55"/>
      <c r="O1938" s="143"/>
      <c r="P1938" s="224"/>
      <c r="Q1938" s="139"/>
      <c r="R1938" s="144"/>
      <c r="S1938" s="145"/>
    </row>
    <row r="1939" spans="6:19" s="222" customFormat="1" ht="24.95" customHeight="1" x14ac:dyDescent="0.25">
      <c r="F1939" s="55"/>
      <c r="M1939" s="223"/>
      <c r="N1939" s="55"/>
      <c r="O1939" s="143"/>
      <c r="P1939" s="224"/>
      <c r="Q1939" s="139"/>
      <c r="R1939" s="144"/>
      <c r="S1939" s="145"/>
    </row>
    <row r="1940" spans="6:19" s="222" customFormat="1" ht="24.95" customHeight="1" x14ac:dyDescent="0.25">
      <c r="F1940" s="55"/>
      <c r="M1940" s="223"/>
      <c r="N1940" s="55"/>
      <c r="O1940" s="143"/>
      <c r="P1940" s="224"/>
      <c r="Q1940" s="139"/>
      <c r="R1940" s="144"/>
      <c r="S1940" s="145"/>
    </row>
    <row r="1941" spans="6:19" s="222" customFormat="1" ht="24.95" customHeight="1" x14ac:dyDescent="0.25">
      <c r="F1941" s="55"/>
      <c r="M1941" s="223"/>
      <c r="N1941" s="55"/>
      <c r="O1941" s="143"/>
      <c r="P1941" s="224"/>
      <c r="Q1941" s="139"/>
      <c r="R1941" s="144"/>
      <c r="S1941" s="145"/>
    </row>
    <row r="1942" spans="6:19" s="222" customFormat="1" ht="24.95" customHeight="1" x14ac:dyDescent="0.25">
      <c r="F1942" s="55"/>
      <c r="M1942" s="223"/>
      <c r="N1942" s="55"/>
      <c r="O1942" s="143"/>
      <c r="P1942" s="224"/>
      <c r="Q1942" s="139"/>
      <c r="R1942" s="144"/>
      <c r="S1942" s="145"/>
    </row>
    <row r="1943" spans="6:19" s="222" customFormat="1" ht="24.95" customHeight="1" x14ac:dyDescent="0.25">
      <c r="F1943" s="55"/>
      <c r="M1943" s="223"/>
      <c r="N1943" s="55"/>
      <c r="O1943" s="143"/>
      <c r="P1943" s="224"/>
      <c r="Q1943" s="139"/>
      <c r="R1943" s="144"/>
      <c r="S1943" s="145"/>
    </row>
    <row r="1944" spans="6:19" s="222" customFormat="1" ht="24.95" customHeight="1" x14ac:dyDescent="0.25">
      <c r="F1944" s="55"/>
      <c r="M1944" s="223"/>
      <c r="N1944" s="55"/>
      <c r="O1944" s="143"/>
      <c r="P1944" s="224"/>
      <c r="Q1944" s="139"/>
      <c r="R1944" s="144"/>
      <c r="S1944" s="145"/>
    </row>
    <row r="1945" spans="6:19" s="222" customFormat="1" ht="24.95" customHeight="1" x14ac:dyDescent="0.25">
      <c r="F1945" s="55"/>
      <c r="M1945" s="223"/>
      <c r="N1945" s="55"/>
      <c r="O1945" s="143"/>
      <c r="P1945" s="224"/>
      <c r="Q1945" s="139"/>
      <c r="R1945" s="144"/>
      <c r="S1945" s="145"/>
    </row>
    <row r="1946" spans="6:19" s="222" customFormat="1" ht="24.95" customHeight="1" x14ac:dyDescent="0.25">
      <c r="F1946" s="55"/>
      <c r="M1946" s="223"/>
      <c r="N1946" s="55"/>
      <c r="O1946" s="143"/>
      <c r="P1946" s="224"/>
      <c r="Q1946" s="139"/>
      <c r="R1946" s="144"/>
      <c r="S1946" s="145"/>
    </row>
    <row r="1947" spans="6:19" s="222" customFormat="1" ht="24.95" customHeight="1" x14ac:dyDescent="0.25">
      <c r="F1947" s="55"/>
      <c r="M1947" s="223"/>
      <c r="N1947" s="55"/>
      <c r="O1947" s="143"/>
      <c r="P1947" s="224"/>
      <c r="Q1947" s="139"/>
      <c r="R1947" s="144"/>
      <c r="S1947" s="145"/>
    </row>
    <row r="1948" spans="6:19" s="222" customFormat="1" ht="24.95" customHeight="1" x14ac:dyDescent="0.25">
      <c r="F1948" s="55"/>
      <c r="M1948" s="223"/>
      <c r="N1948" s="55"/>
      <c r="O1948" s="143"/>
      <c r="P1948" s="224"/>
      <c r="Q1948" s="139"/>
      <c r="R1948" s="144"/>
      <c r="S1948" s="145"/>
    </row>
    <row r="1949" spans="6:19" s="222" customFormat="1" ht="24.95" customHeight="1" x14ac:dyDescent="0.25">
      <c r="F1949" s="55"/>
      <c r="M1949" s="223"/>
      <c r="N1949" s="55"/>
      <c r="O1949" s="143"/>
      <c r="P1949" s="224"/>
      <c r="Q1949" s="139"/>
      <c r="R1949" s="144"/>
      <c r="S1949" s="145"/>
    </row>
    <row r="1950" spans="6:19" s="222" customFormat="1" ht="24.95" customHeight="1" x14ac:dyDescent="0.25">
      <c r="F1950" s="55"/>
      <c r="M1950" s="223"/>
      <c r="N1950" s="55"/>
      <c r="O1950" s="143"/>
      <c r="P1950" s="224"/>
      <c r="Q1950" s="139"/>
      <c r="R1950" s="144"/>
      <c r="S1950" s="145"/>
    </row>
    <row r="1951" spans="6:19" s="222" customFormat="1" ht="24.95" customHeight="1" x14ac:dyDescent="0.25">
      <c r="F1951" s="55"/>
      <c r="M1951" s="223"/>
      <c r="N1951" s="55"/>
      <c r="O1951" s="143"/>
      <c r="P1951" s="224"/>
      <c r="Q1951" s="139"/>
      <c r="R1951" s="144"/>
      <c r="S1951" s="145"/>
    </row>
    <row r="1952" spans="6:19" s="222" customFormat="1" ht="24.95" customHeight="1" x14ac:dyDescent="0.25">
      <c r="F1952" s="55"/>
      <c r="M1952" s="223"/>
      <c r="N1952" s="55"/>
      <c r="O1952" s="143"/>
      <c r="P1952" s="224"/>
      <c r="Q1952" s="139"/>
      <c r="R1952" s="144"/>
      <c r="S1952" s="145"/>
    </row>
    <row r="1953" spans="6:19" s="222" customFormat="1" ht="24.95" customHeight="1" x14ac:dyDescent="0.25">
      <c r="F1953" s="55"/>
      <c r="M1953" s="223"/>
      <c r="N1953" s="55"/>
      <c r="O1953" s="143"/>
      <c r="P1953" s="224"/>
      <c r="Q1953" s="139"/>
      <c r="R1953" s="144"/>
      <c r="S1953" s="145"/>
    </row>
    <row r="1954" spans="6:19" s="222" customFormat="1" ht="24.95" customHeight="1" x14ac:dyDescent="0.25">
      <c r="F1954" s="55"/>
      <c r="M1954" s="223"/>
      <c r="N1954" s="55"/>
      <c r="O1954" s="143"/>
      <c r="P1954" s="224"/>
      <c r="Q1954" s="139"/>
      <c r="R1954" s="144"/>
      <c r="S1954" s="145"/>
    </row>
    <row r="1955" spans="6:19" s="222" customFormat="1" ht="24.95" customHeight="1" x14ac:dyDescent="0.25">
      <c r="F1955" s="55"/>
      <c r="M1955" s="223"/>
      <c r="N1955" s="55"/>
      <c r="O1955" s="143"/>
      <c r="P1955" s="224"/>
      <c r="Q1955" s="139"/>
      <c r="R1955" s="144"/>
      <c r="S1955" s="145"/>
    </row>
    <row r="1956" spans="6:19" s="222" customFormat="1" ht="24.95" customHeight="1" x14ac:dyDescent="0.25">
      <c r="F1956" s="55"/>
      <c r="M1956" s="223"/>
      <c r="N1956" s="55"/>
      <c r="O1956" s="143"/>
      <c r="P1956" s="224"/>
      <c r="Q1956" s="139"/>
      <c r="R1956" s="144"/>
      <c r="S1956" s="145"/>
    </row>
    <row r="1957" spans="6:19" s="222" customFormat="1" ht="24.95" customHeight="1" x14ac:dyDescent="0.25">
      <c r="F1957" s="55"/>
      <c r="M1957" s="223"/>
      <c r="N1957" s="55"/>
      <c r="O1957" s="143"/>
      <c r="P1957" s="224"/>
      <c r="Q1957" s="139"/>
      <c r="R1957" s="144"/>
      <c r="S1957" s="145"/>
    </row>
    <row r="1958" spans="6:19" s="222" customFormat="1" ht="24.95" customHeight="1" x14ac:dyDescent="0.25">
      <c r="F1958" s="55"/>
      <c r="M1958" s="223"/>
      <c r="N1958" s="55"/>
      <c r="O1958" s="143"/>
      <c r="P1958" s="224"/>
      <c r="Q1958" s="139"/>
      <c r="R1958" s="144"/>
      <c r="S1958" s="145"/>
    </row>
    <row r="1959" spans="6:19" s="222" customFormat="1" ht="24.95" customHeight="1" x14ac:dyDescent="0.25">
      <c r="F1959" s="55"/>
      <c r="M1959" s="223"/>
      <c r="N1959" s="55"/>
      <c r="O1959" s="143"/>
      <c r="P1959" s="224"/>
      <c r="Q1959" s="139"/>
      <c r="R1959" s="144"/>
      <c r="S1959" s="145"/>
    </row>
    <row r="1960" spans="6:19" s="222" customFormat="1" ht="24.95" customHeight="1" x14ac:dyDescent="0.25">
      <c r="F1960" s="55"/>
      <c r="M1960" s="223"/>
      <c r="N1960" s="55"/>
      <c r="O1960" s="143"/>
      <c r="P1960" s="224"/>
      <c r="Q1960" s="139"/>
      <c r="R1960" s="144"/>
      <c r="S1960" s="145"/>
    </row>
    <row r="1961" spans="6:19" s="222" customFormat="1" ht="24.95" customHeight="1" x14ac:dyDescent="0.25">
      <c r="F1961" s="55"/>
      <c r="M1961" s="223"/>
      <c r="N1961" s="55"/>
      <c r="O1961" s="143"/>
      <c r="P1961" s="224"/>
      <c r="Q1961" s="139"/>
      <c r="R1961" s="144"/>
      <c r="S1961" s="145"/>
    </row>
    <row r="1962" spans="6:19" s="222" customFormat="1" ht="24.95" customHeight="1" x14ac:dyDescent="0.25">
      <c r="F1962" s="55"/>
      <c r="M1962" s="223"/>
      <c r="N1962" s="55"/>
      <c r="O1962" s="143"/>
      <c r="P1962" s="224"/>
      <c r="Q1962" s="139"/>
      <c r="R1962" s="144"/>
      <c r="S1962" s="145"/>
    </row>
    <row r="1963" spans="6:19" s="222" customFormat="1" ht="24.95" customHeight="1" x14ac:dyDescent="0.25">
      <c r="F1963" s="55"/>
      <c r="M1963" s="223"/>
      <c r="N1963" s="55"/>
      <c r="O1963" s="143"/>
      <c r="P1963" s="224"/>
      <c r="Q1963" s="139"/>
      <c r="R1963" s="144"/>
      <c r="S1963" s="145"/>
    </row>
    <row r="1964" spans="6:19" s="222" customFormat="1" ht="24.95" customHeight="1" x14ac:dyDescent="0.25">
      <c r="F1964" s="55"/>
      <c r="M1964" s="223"/>
      <c r="N1964" s="55"/>
      <c r="O1964" s="143"/>
      <c r="P1964" s="224"/>
      <c r="Q1964" s="139"/>
      <c r="R1964" s="144"/>
      <c r="S1964" s="145"/>
    </row>
    <row r="1965" spans="6:19" s="222" customFormat="1" ht="24.95" customHeight="1" x14ac:dyDescent="0.25">
      <c r="F1965" s="55"/>
      <c r="M1965" s="223"/>
      <c r="N1965" s="55"/>
      <c r="O1965" s="143"/>
      <c r="P1965" s="224"/>
      <c r="Q1965" s="139"/>
      <c r="R1965" s="144"/>
      <c r="S1965" s="145"/>
    </row>
    <row r="1966" spans="6:19" s="222" customFormat="1" ht="24.95" customHeight="1" x14ac:dyDescent="0.25">
      <c r="F1966" s="55"/>
      <c r="M1966" s="223"/>
      <c r="N1966" s="55"/>
      <c r="O1966" s="143"/>
      <c r="P1966" s="224"/>
      <c r="Q1966" s="139"/>
      <c r="R1966" s="144"/>
      <c r="S1966" s="145"/>
    </row>
    <row r="1967" spans="6:19" s="222" customFormat="1" ht="24.95" customHeight="1" x14ac:dyDescent="0.25">
      <c r="F1967" s="55"/>
      <c r="M1967" s="223"/>
      <c r="N1967" s="55"/>
      <c r="O1967" s="143"/>
      <c r="P1967" s="224"/>
      <c r="Q1967" s="139"/>
      <c r="R1967" s="144"/>
      <c r="S1967" s="145"/>
    </row>
    <row r="1968" spans="6:19" s="222" customFormat="1" ht="24.95" customHeight="1" x14ac:dyDescent="0.25">
      <c r="F1968" s="55"/>
      <c r="M1968" s="223"/>
      <c r="N1968" s="55"/>
      <c r="O1968" s="143"/>
      <c r="P1968" s="224"/>
      <c r="Q1968" s="139"/>
      <c r="R1968" s="144"/>
      <c r="S1968" s="145"/>
    </row>
    <row r="1969" spans="6:19" s="222" customFormat="1" ht="24.95" customHeight="1" x14ac:dyDescent="0.25">
      <c r="F1969" s="55"/>
      <c r="M1969" s="223"/>
      <c r="N1969" s="55"/>
      <c r="O1969" s="143"/>
      <c r="P1969" s="224"/>
      <c r="Q1969" s="139"/>
      <c r="R1969" s="144"/>
      <c r="S1969" s="145"/>
    </row>
    <row r="1970" spans="6:19" s="222" customFormat="1" ht="24.95" customHeight="1" x14ac:dyDescent="0.25">
      <c r="F1970" s="55"/>
      <c r="M1970" s="223"/>
      <c r="N1970" s="55"/>
      <c r="O1970" s="143"/>
      <c r="P1970" s="224"/>
      <c r="Q1970" s="139"/>
      <c r="R1970" s="144"/>
      <c r="S1970" s="145"/>
    </row>
    <row r="1971" spans="6:19" s="222" customFormat="1" ht="24.95" customHeight="1" x14ac:dyDescent="0.25">
      <c r="F1971" s="55"/>
      <c r="M1971" s="223"/>
      <c r="N1971" s="55"/>
      <c r="O1971" s="143"/>
      <c r="P1971" s="224"/>
      <c r="Q1971" s="139"/>
      <c r="R1971" s="144"/>
      <c r="S1971" s="145"/>
    </row>
    <row r="1972" spans="6:19" s="222" customFormat="1" ht="24.95" customHeight="1" x14ac:dyDescent="0.25">
      <c r="F1972" s="55"/>
      <c r="M1972" s="223"/>
      <c r="N1972" s="55"/>
      <c r="O1972" s="143"/>
      <c r="P1972" s="224"/>
      <c r="Q1972" s="139"/>
      <c r="R1972" s="144"/>
      <c r="S1972" s="145"/>
    </row>
    <row r="1973" spans="6:19" s="222" customFormat="1" ht="24.95" customHeight="1" x14ac:dyDescent="0.25">
      <c r="F1973" s="55"/>
      <c r="M1973" s="223"/>
      <c r="N1973" s="55"/>
      <c r="O1973" s="143"/>
      <c r="P1973" s="224"/>
      <c r="Q1973" s="139"/>
      <c r="R1973" s="144"/>
      <c r="S1973" s="145"/>
    </row>
    <row r="1974" spans="6:19" s="222" customFormat="1" ht="24.95" customHeight="1" x14ac:dyDescent="0.25">
      <c r="F1974" s="55"/>
      <c r="M1974" s="223"/>
      <c r="N1974" s="55"/>
      <c r="O1974" s="143"/>
      <c r="P1974" s="224"/>
      <c r="Q1974" s="139"/>
      <c r="R1974" s="144"/>
      <c r="S1974" s="145"/>
    </row>
    <row r="1975" spans="6:19" s="222" customFormat="1" ht="24.95" customHeight="1" x14ac:dyDescent="0.25">
      <c r="F1975" s="55"/>
      <c r="M1975" s="223"/>
      <c r="N1975" s="55"/>
      <c r="O1975" s="143"/>
      <c r="P1975" s="224"/>
      <c r="Q1975" s="139"/>
      <c r="R1975" s="144"/>
      <c r="S1975" s="145"/>
    </row>
    <row r="1976" spans="6:19" s="222" customFormat="1" ht="24.95" customHeight="1" x14ac:dyDescent="0.25">
      <c r="F1976" s="55"/>
      <c r="M1976" s="223"/>
      <c r="N1976" s="55"/>
      <c r="O1976" s="143"/>
      <c r="P1976" s="224"/>
      <c r="Q1976" s="139"/>
      <c r="R1976" s="144"/>
      <c r="S1976" s="145"/>
    </row>
    <row r="1977" spans="6:19" s="222" customFormat="1" ht="24.95" customHeight="1" x14ac:dyDescent="0.25">
      <c r="F1977" s="55"/>
      <c r="M1977" s="223"/>
      <c r="N1977" s="55"/>
      <c r="O1977" s="143"/>
      <c r="P1977" s="224"/>
      <c r="Q1977" s="139"/>
      <c r="R1977" s="144"/>
      <c r="S1977" s="145"/>
    </row>
    <row r="1978" spans="6:19" s="222" customFormat="1" ht="24.95" customHeight="1" x14ac:dyDescent="0.25">
      <c r="F1978" s="55"/>
      <c r="M1978" s="223"/>
      <c r="N1978" s="55"/>
      <c r="O1978" s="143"/>
      <c r="P1978" s="224"/>
      <c r="Q1978" s="139"/>
      <c r="R1978" s="144"/>
      <c r="S1978" s="145"/>
    </row>
    <row r="1979" spans="6:19" s="222" customFormat="1" ht="24.95" customHeight="1" x14ac:dyDescent="0.25">
      <c r="F1979" s="55"/>
      <c r="M1979" s="223"/>
      <c r="N1979" s="55"/>
      <c r="O1979" s="143"/>
      <c r="P1979" s="224"/>
      <c r="Q1979" s="139"/>
      <c r="R1979" s="144"/>
      <c r="S1979" s="145"/>
    </row>
    <row r="1980" spans="6:19" s="222" customFormat="1" ht="24.95" customHeight="1" x14ac:dyDescent="0.25">
      <c r="F1980" s="55"/>
      <c r="M1980" s="223"/>
      <c r="N1980" s="55"/>
      <c r="O1980" s="143"/>
      <c r="P1980" s="224"/>
      <c r="Q1980" s="139"/>
      <c r="R1980" s="144"/>
      <c r="S1980" s="145"/>
    </row>
    <row r="1981" spans="6:19" s="222" customFormat="1" ht="24.95" customHeight="1" x14ac:dyDescent="0.25">
      <c r="F1981" s="55"/>
      <c r="M1981" s="223"/>
      <c r="N1981" s="55"/>
      <c r="O1981" s="143"/>
      <c r="P1981" s="224"/>
      <c r="Q1981" s="139"/>
      <c r="R1981" s="144"/>
      <c r="S1981" s="145"/>
    </row>
    <row r="1982" spans="6:19" s="222" customFormat="1" ht="24.95" customHeight="1" x14ac:dyDescent="0.25">
      <c r="F1982" s="55"/>
      <c r="M1982" s="223"/>
      <c r="N1982" s="55"/>
      <c r="O1982" s="143"/>
      <c r="P1982" s="224"/>
      <c r="Q1982" s="139"/>
      <c r="R1982" s="144"/>
      <c r="S1982" s="145"/>
    </row>
    <row r="1983" spans="6:19" s="222" customFormat="1" ht="24.95" customHeight="1" x14ac:dyDescent="0.25">
      <c r="F1983" s="55"/>
      <c r="M1983" s="223"/>
      <c r="N1983" s="55"/>
      <c r="O1983" s="143"/>
      <c r="P1983" s="224"/>
      <c r="Q1983" s="139"/>
      <c r="R1983" s="144"/>
      <c r="S1983" s="145"/>
    </row>
    <row r="1984" spans="6:19" s="222" customFormat="1" ht="24.95" customHeight="1" x14ac:dyDescent="0.25">
      <c r="F1984" s="55"/>
      <c r="M1984" s="223"/>
      <c r="N1984" s="55"/>
      <c r="O1984" s="143"/>
      <c r="P1984" s="224"/>
      <c r="Q1984" s="139"/>
      <c r="R1984" s="144"/>
      <c r="S1984" s="145"/>
    </row>
    <row r="1985" spans="6:19" s="222" customFormat="1" ht="24.95" customHeight="1" x14ac:dyDescent="0.25">
      <c r="F1985" s="55"/>
      <c r="M1985" s="223"/>
      <c r="N1985" s="55"/>
      <c r="O1985" s="143"/>
      <c r="P1985" s="224"/>
      <c r="Q1985" s="139"/>
      <c r="R1985" s="144"/>
      <c r="S1985" s="145"/>
    </row>
    <row r="1986" spans="6:19" s="222" customFormat="1" ht="24.95" customHeight="1" x14ac:dyDescent="0.25">
      <c r="F1986" s="55"/>
      <c r="M1986" s="223"/>
      <c r="N1986" s="55"/>
      <c r="O1986" s="143"/>
      <c r="P1986" s="224"/>
      <c r="Q1986" s="139"/>
      <c r="R1986" s="144"/>
      <c r="S1986" s="145"/>
    </row>
    <row r="1987" spans="6:19" s="222" customFormat="1" ht="24.95" customHeight="1" x14ac:dyDescent="0.25">
      <c r="F1987" s="55"/>
      <c r="M1987" s="223"/>
      <c r="N1987" s="55"/>
      <c r="O1987" s="143"/>
      <c r="P1987" s="224"/>
      <c r="Q1987" s="139"/>
      <c r="R1987" s="144"/>
      <c r="S1987" s="145"/>
    </row>
    <row r="1988" spans="6:19" s="222" customFormat="1" ht="24.95" customHeight="1" x14ac:dyDescent="0.25">
      <c r="F1988" s="55"/>
      <c r="M1988" s="223"/>
      <c r="N1988" s="55"/>
      <c r="O1988" s="143"/>
      <c r="P1988" s="224"/>
      <c r="Q1988" s="139"/>
      <c r="R1988" s="144"/>
      <c r="S1988" s="145"/>
    </row>
    <row r="1989" spans="6:19" s="222" customFormat="1" ht="24.95" customHeight="1" x14ac:dyDescent="0.25">
      <c r="F1989" s="55"/>
      <c r="M1989" s="223"/>
      <c r="N1989" s="55"/>
      <c r="O1989" s="143"/>
      <c r="P1989" s="224"/>
      <c r="Q1989" s="139"/>
      <c r="R1989" s="144"/>
      <c r="S1989" s="145"/>
    </row>
    <row r="1990" spans="6:19" s="222" customFormat="1" ht="24.95" customHeight="1" x14ac:dyDescent="0.25">
      <c r="F1990" s="55"/>
      <c r="M1990" s="223"/>
      <c r="N1990" s="55"/>
      <c r="O1990" s="143"/>
      <c r="P1990" s="224"/>
      <c r="Q1990" s="139"/>
      <c r="R1990" s="144"/>
      <c r="S1990" s="145"/>
    </row>
    <row r="1991" spans="6:19" s="222" customFormat="1" ht="24.95" customHeight="1" x14ac:dyDescent="0.25">
      <c r="F1991" s="55"/>
      <c r="M1991" s="223"/>
      <c r="N1991" s="55"/>
      <c r="O1991" s="143"/>
      <c r="P1991" s="224"/>
      <c r="Q1991" s="139"/>
      <c r="R1991" s="144"/>
      <c r="S1991" s="145"/>
    </row>
    <row r="1992" spans="6:19" s="222" customFormat="1" ht="24.95" customHeight="1" x14ac:dyDescent="0.25">
      <c r="F1992" s="55"/>
      <c r="M1992" s="223"/>
      <c r="N1992" s="55"/>
      <c r="O1992" s="143"/>
      <c r="P1992" s="224"/>
      <c r="Q1992" s="139"/>
      <c r="R1992" s="144"/>
      <c r="S1992" s="145"/>
    </row>
    <row r="1993" spans="6:19" s="222" customFormat="1" ht="24.95" customHeight="1" x14ac:dyDescent="0.25">
      <c r="F1993" s="55"/>
      <c r="M1993" s="223"/>
      <c r="N1993" s="55"/>
      <c r="O1993" s="143"/>
      <c r="P1993" s="224"/>
      <c r="Q1993" s="139"/>
      <c r="R1993" s="144"/>
      <c r="S1993" s="145"/>
    </row>
    <row r="1994" spans="6:19" s="222" customFormat="1" ht="24.95" customHeight="1" x14ac:dyDescent="0.25">
      <c r="F1994" s="55"/>
      <c r="M1994" s="223"/>
      <c r="N1994" s="55"/>
      <c r="O1994" s="143"/>
      <c r="P1994" s="224"/>
      <c r="Q1994" s="139"/>
      <c r="R1994" s="144"/>
      <c r="S1994" s="145"/>
    </row>
    <row r="1995" spans="6:19" s="222" customFormat="1" ht="24.95" customHeight="1" x14ac:dyDescent="0.25">
      <c r="F1995" s="55"/>
      <c r="M1995" s="223"/>
      <c r="N1995" s="55"/>
      <c r="O1995" s="143"/>
      <c r="P1995" s="224"/>
      <c r="Q1995" s="139"/>
      <c r="R1995" s="144"/>
      <c r="S1995" s="145"/>
    </row>
    <row r="1996" spans="6:19" s="222" customFormat="1" ht="24.95" customHeight="1" x14ac:dyDescent="0.25">
      <c r="F1996" s="55"/>
      <c r="M1996" s="223"/>
      <c r="N1996" s="55"/>
      <c r="O1996" s="143"/>
      <c r="P1996" s="224"/>
      <c r="Q1996" s="139"/>
      <c r="R1996" s="144"/>
      <c r="S1996" s="145"/>
    </row>
    <row r="1997" spans="6:19" s="222" customFormat="1" ht="24.95" customHeight="1" x14ac:dyDescent="0.25">
      <c r="F1997" s="55"/>
      <c r="M1997" s="223"/>
      <c r="N1997" s="55"/>
      <c r="O1997" s="143"/>
      <c r="P1997" s="224"/>
      <c r="Q1997" s="139"/>
      <c r="R1997" s="144"/>
      <c r="S1997" s="145"/>
    </row>
    <row r="1998" spans="6:19" s="222" customFormat="1" ht="24.95" customHeight="1" x14ac:dyDescent="0.25">
      <c r="F1998" s="55"/>
      <c r="M1998" s="223"/>
      <c r="N1998" s="55"/>
      <c r="O1998" s="143"/>
      <c r="P1998" s="224"/>
      <c r="Q1998" s="139"/>
      <c r="R1998" s="144"/>
      <c r="S1998" s="145"/>
    </row>
    <row r="1999" spans="6:19" s="222" customFormat="1" ht="24.95" customHeight="1" x14ac:dyDescent="0.25">
      <c r="F1999" s="55"/>
      <c r="M1999" s="223"/>
      <c r="N1999" s="55"/>
      <c r="O1999" s="143"/>
      <c r="P1999" s="224"/>
      <c r="Q1999" s="139"/>
      <c r="R1999" s="144"/>
      <c r="S1999" s="145"/>
    </row>
    <row r="2000" spans="6:19" s="222" customFormat="1" ht="24.95" customHeight="1" x14ac:dyDescent="0.25">
      <c r="F2000" s="55"/>
      <c r="M2000" s="223"/>
      <c r="N2000" s="55"/>
      <c r="O2000" s="143"/>
      <c r="P2000" s="224"/>
      <c r="Q2000" s="139"/>
      <c r="R2000" s="144"/>
      <c r="S2000" s="145"/>
    </row>
    <row r="2001" spans="6:19" s="222" customFormat="1" ht="24.95" customHeight="1" x14ac:dyDescent="0.25">
      <c r="F2001" s="55"/>
      <c r="M2001" s="223"/>
      <c r="N2001" s="55"/>
      <c r="O2001" s="143"/>
      <c r="P2001" s="224"/>
      <c r="Q2001" s="139"/>
      <c r="R2001" s="144"/>
      <c r="S2001" s="145"/>
    </row>
    <row r="2002" spans="6:19" s="222" customFormat="1" ht="24.95" customHeight="1" x14ac:dyDescent="0.25">
      <c r="F2002" s="55"/>
      <c r="M2002" s="223"/>
      <c r="N2002" s="55"/>
      <c r="O2002" s="143"/>
      <c r="P2002" s="224"/>
      <c r="Q2002" s="139"/>
      <c r="R2002" s="144"/>
      <c r="S2002" s="145"/>
    </row>
    <row r="2003" spans="6:19" s="222" customFormat="1" ht="24.95" customHeight="1" x14ac:dyDescent="0.25">
      <c r="F2003" s="55"/>
      <c r="M2003" s="223"/>
      <c r="N2003" s="55"/>
      <c r="O2003" s="143"/>
      <c r="P2003" s="224"/>
      <c r="Q2003" s="139"/>
      <c r="R2003" s="144"/>
      <c r="S2003" s="145"/>
    </row>
    <row r="2004" spans="6:19" s="222" customFormat="1" ht="24.95" customHeight="1" x14ac:dyDescent="0.25">
      <c r="F2004" s="55"/>
      <c r="M2004" s="223"/>
      <c r="N2004" s="55"/>
      <c r="O2004" s="143"/>
      <c r="P2004" s="224"/>
      <c r="Q2004" s="139"/>
      <c r="R2004" s="144"/>
      <c r="S2004" s="145"/>
    </row>
    <row r="2005" spans="6:19" s="222" customFormat="1" ht="24.95" customHeight="1" x14ac:dyDescent="0.25">
      <c r="F2005" s="55"/>
      <c r="M2005" s="223"/>
      <c r="N2005" s="55"/>
      <c r="O2005" s="143"/>
      <c r="P2005" s="224"/>
      <c r="Q2005" s="139"/>
      <c r="R2005" s="144"/>
      <c r="S2005" s="145"/>
    </row>
    <row r="2006" spans="6:19" s="222" customFormat="1" ht="24.95" customHeight="1" x14ac:dyDescent="0.25">
      <c r="F2006" s="55"/>
      <c r="M2006" s="223"/>
      <c r="N2006" s="55"/>
      <c r="O2006" s="143"/>
      <c r="P2006" s="224"/>
      <c r="Q2006" s="139"/>
      <c r="R2006" s="144"/>
      <c r="S2006" s="145"/>
    </row>
    <row r="2007" spans="6:19" s="222" customFormat="1" ht="24.95" customHeight="1" x14ac:dyDescent="0.25">
      <c r="F2007" s="55"/>
      <c r="M2007" s="223"/>
      <c r="N2007" s="55"/>
      <c r="O2007" s="143"/>
      <c r="P2007" s="224"/>
      <c r="Q2007" s="139"/>
      <c r="R2007" s="144"/>
      <c r="S2007" s="145"/>
    </row>
    <row r="2008" spans="6:19" s="222" customFormat="1" ht="24.95" customHeight="1" x14ac:dyDescent="0.25">
      <c r="F2008" s="55"/>
      <c r="M2008" s="223"/>
      <c r="N2008" s="55"/>
      <c r="O2008" s="143"/>
      <c r="P2008" s="224"/>
      <c r="Q2008" s="139"/>
      <c r="R2008" s="144"/>
      <c r="S2008" s="145"/>
    </row>
    <row r="2009" spans="6:19" s="222" customFormat="1" ht="24.95" customHeight="1" x14ac:dyDescent="0.25">
      <c r="F2009" s="55"/>
      <c r="M2009" s="223"/>
      <c r="N2009" s="55"/>
      <c r="O2009" s="143"/>
      <c r="P2009" s="224"/>
      <c r="Q2009" s="139"/>
      <c r="R2009" s="144"/>
      <c r="S2009" s="145"/>
    </row>
    <row r="2010" spans="6:19" s="222" customFormat="1" ht="24.95" customHeight="1" x14ac:dyDescent="0.25">
      <c r="F2010" s="55"/>
      <c r="M2010" s="223"/>
      <c r="N2010" s="55"/>
      <c r="O2010" s="143"/>
      <c r="P2010" s="224"/>
      <c r="Q2010" s="139"/>
      <c r="R2010" s="144"/>
      <c r="S2010" s="145"/>
    </row>
    <row r="2011" spans="6:19" s="222" customFormat="1" ht="24.95" customHeight="1" x14ac:dyDescent="0.25">
      <c r="F2011" s="55"/>
      <c r="M2011" s="223"/>
      <c r="N2011" s="55"/>
      <c r="O2011" s="143"/>
      <c r="P2011" s="224"/>
      <c r="Q2011" s="139"/>
      <c r="R2011" s="144"/>
      <c r="S2011" s="145"/>
    </row>
    <row r="2012" spans="6:19" s="222" customFormat="1" ht="24.95" customHeight="1" x14ac:dyDescent="0.25">
      <c r="F2012" s="55"/>
      <c r="M2012" s="223"/>
      <c r="N2012" s="55"/>
      <c r="O2012" s="143"/>
      <c r="P2012" s="224"/>
      <c r="Q2012" s="139"/>
      <c r="R2012" s="144"/>
      <c r="S2012" s="145"/>
    </row>
    <row r="2013" spans="6:19" s="222" customFormat="1" ht="24.95" customHeight="1" x14ac:dyDescent="0.25">
      <c r="F2013" s="55"/>
      <c r="M2013" s="223"/>
      <c r="N2013" s="55"/>
      <c r="O2013" s="143"/>
      <c r="P2013" s="224"/>
      <c r="Q2013" s="139"/>
      <c r="R2013" s="144"/>
      <c r="S2013" s="145"/>
    </row>
    <row r="2014" spans="6:19" s="222" customFormat="1" ht="24.95" customHeight="1" x14ac:dyDescent="0.25">
      <c r="F2014" s="55"/>
      <c r="M2014" s="223"/>
      <c r="N2014" s="55"/>
      <c r="O2014" s="143"/>
      <c r="P2014" s="224"/>
      <c r="Q2014" s="139"/>
      <c r="R2014" s="144"/>
      <c r="S2014" s="145"/>
    </row>
    <row r="2015" spans="6:19" s="222" customFormat="1" ht="24.95" customHeight="1" x14ac:dyDescent="0.25">
      <c r="F2015" s="55"/>
      <c r="M2015" s="223"/>
      <c r="N2015" s="55"/>
      <c r="O2015" s="143"/>
      <c r="P2015" s="224"/>
      <c r="Q2015" s="139"/>
      <c r="R2015" s="144"/>
      <c r="S2015" s="145"/>
    </row>
    <row r="2016" spans="6:19" s="222" customFormat="1" ht="24.95" customHeight="1" x14ac:dyDescent="0.25">
      <c r="F2016" s="55"/>
      <c r="M2016" s="223"/>
      <c r="N2016" s="55"/>
      <c r="O2016" s="143"/>
      <c r="P2016" s="224"/>
      <c r="Q2016" s="139"/>
      <c r="R2016" s="144"/>
      <c r="S2016" s="145"/>
    </row>
    <row r="2017" spans="6:19" s="222" customFormat="1" ht="24.95" customHeight="1" x14ac:dyDescent="0.25">
      <c r="F2017" s="55"/>
      <c r="M2017" s="223"/>
      <c r="N2017" s="55"/>
      <c r="O2017" s="143"/>
      <c r="P2017" s="224"/>
      <c r="Q2017" s="139"/>
      <c r="R2017" s="144"/>
      <c r="S2017" s="145"/>
    </row>
    <row r="2018" spans="6:19" s="222" customFormat="1" ht="24.95" customHeight="1" x14ac:dyDescent="0.25">
      <c r="F2018" s="55"/>
      <c r="M2018" s="223"/>
      <c r="N2018" s="55"/>
      <c r="O2018" s="143"/>
      <c r="P2018" s="224"/>
      <c r="Q2018" s="139"/>
      <c r="R2018" s="144"/>
      <c r="S2018" s="145"/>
    </row>
    <row r="2019" spans="6:19" s="222" customFormat="1" ht="24.95" customHeight="1" x14ac:dyDescent="0.25">
      <c r="F2019" s="55"/>
      <c r="M2019" s="223"/>
      <c r="N2019" s="55"/>
      <c r="O2019" s="143"/>
      <c r="P2019" s="224"/>
      <c r="Q2019" s="139"/>
      <c r="R2019" s="144"/>
      <c r="S2019" s="145"/>
    </row>
    <row r="2020" spans="6:19" s="222" customFormat="1" ht="24.95" customHeight="1" x14ac:dyDescent="0.25">
      <c r="F2020" s="55"/>
      <c r="M2020" s="223"/>
      <c r="N2020" s="55"/>
      <c r="O2020" s="143"/>
      <c r="P2020" s="224"/>
      <c r="Q2020" s="139"/>
      <c r="R2020" s="144"/>
      <c r="S2020" s="145"/>
    </row>
    <row r="2021" spans="6:19" s="222" customFormat="1" ht="24.95" customHeight="1" x14ac:dyDescent="0.25">
      <c r="F2021" s="55"/>
      <c r="M2021" s="223"/>
      <c r="N2021" s="55"/>
      <c r="O2021" s="143"/>
      <c r="P2021" s="224"/>
      <c r="Q2021" s="139"/>
      <c r="R2021" s="144"/>
      <c r="S2021" s="145"/>
    </row>
    <row r="2022" spans="6:19" s="222" customFormat="1" ht="24.95" customHeight="1" x14ac:dyDescent="0.25">
      <c r="F2022" s="55"/>
      <c r="M2022" s="223"/>
      <c r="N2022" s="55"/>
      <c r="O2022" s="143"/>
      <c r="P2022" s="224"/>
      <c r="Q2022" s="139"/>
      <c r="R2022" s="144"/>
      <c r="S2022" s="145"/>
    </row>
    <row r="2023" spans="6:19" s="222" customFormat="1" ht="24.95" customHeight="1" x14ac:dyDescent="0.25">
      <c r="F2023" s="55"/>
      <c r="M2023" s="223"/>
      <c r="N2023" s="55"/>
      <c r="O2023" s="143"/>
      <c r="P2023" s="224"/>
      <c r="Q2023" s="139"/>
      <c r="R2023" s="144"/>
      <c r="S2023" s="145"/>
    </row>
    <row r="2024" spans="6:19" s="222" customFormat="1" ht="24.95" customHeight="1" x14ac:dyDescent="0.25">
      <c r="F2024" s="55"/>
      <c r="M2024" s="223"/>
      <c r="N2024" s="55"/>
      <c r="O2024" s="143"/>
      <c r="P2024" s="224"/>
      <c r="Q2024" s="139"/>
      <c r="R2024" s="144"/>
      <c r="S2024" s="145"/>
    </row>
    <row r="2025" spans="6:19" s="222" customFormat="1" ht="24.95" customHeight="1" x14ac:dyDescent="0.25">
      <c r="F2025" s="55"/>
      <c r="M2025" s="223"/>
      <c r="N2025" s="55"/>
      <c r="O2025" s="143"/>
      <c r="P2025" s="224"/>
      <c r="Q2025" s="139"/>
      <c r="R2025" s="144"/>
      <c r="S2025" s="145"/>
    </row>
    <row r="2026" spans="6:19" s="222" customFormat="1" ht="24.95" customHeight="1" x14ac:dyDescent="0.25">
      <c r="F2026" s="55"/>
      <c r="M2026" s="223"/>
      <c r="N2026" s="55"/>
      <c r="O2026" s="143"/>
      <c r="P2026" s="224"/>
      <c r="Q2026" s="139"/>
      <c r="R2026" s="144"/>
      <c r="S2026" s="145"/>
    </row>
    <row r="2027" spans="6:19" s="222" customFormat="1" ht="24.95" customHeight="1" x14ac:dyDescent="0.25">
      <c r="F2027" s="55"/>
      <c r="M2027" s="223"/>
      <c r="N2027" s="55"/>
      <c r="O2027" s="143"/>
      <c r="P2027" s="224"/>
      <c r="Q2027" s="139"/>
      <c r="R2027" s="144"/>
      <c r="S2027" s="145"/>
    </row>
    <row r="2028" spans="6:19" s="222" customFormat="1" ht="24.95" customHeight="1" x14ac:dyDescent="0.25">
      <c r="F2028" s="55"/>
      <c r="M2028" s="223"/>
      <c r="N2028" s="55"/>
      <c r="O2028" s="143"/>
      <c r="P2028" s="224"/>
      <c r="Q2028" s="139"/>
      <c r="R2028" s="144"/>
      <c r="S2028" s="145"/>
    </row>
    <row r="2029" spans="6:19" s="222" customFormat="1" ht="24.95" customHeight="1" x14ac:dyDescent="0.25">
      <c r="F2029" s="55"/>
      <c r="M2029" s="223"/>
      <c r="N2029" s="55"/>
      <c r="O2029" s="143"/>
      <c r="P2029" s="224"/>
      <c r="Q2029" s="139"/>
      <c r="R2029" s="144"/>
      <c r="S2029" s="145"/>
    </row>
    <row r="2030" spans="6:19" s="222" customFormat="1" ht="24.95" customHeight="1" x14ac:dyDescent="0.25">
      <c r="F2030" s="55"/>
      <c r="M2030" s="223"/>
      <c r="N2030" s="55"/>
      <c r="O2030" s="143"/>
      <c r="P2030" s="224"/>
      <c r="Q2030" s="139"/>
      <c r="R2030" s="144"/>
      <c r="S2030" s="145"/>
    </row>
    <row r="2031" spans="6:19" s="222" customFormat="1" ht="24.95" customHeight="1" x14ac:dyDescent="0.25">
      <c r="F2031" s="55"/>
      <c r="M2031" s="223"/>
      <c r="N2031" s="55"/>
      <c r="O2031" s="143"/>
      <c r="P2031" s="224"/>
      <c r="Q2031" s="139"/>
      <c r="R2031" s="144"/>
      <c r="S2031" s="145"/>
    </row>
    <row r="2032" spans="6:19" s="222" customFormat="1" ht="24.95" customHeight="1" x14ac:dyDescent="0.25">
      <c r="F2032" s="55"/>
      <c r="M2032" s="223"/>
      <c r="N2032" s="55"/>
      <c r="O2032" s="143"/>
      <c r="P2032" s="224"/>
      <c r="Q2032" s="139"/>
      <c r="R2032" s="144"/>
      <c r="S2032" s="145"/>
    </row>
    <row r="2033" spans="6:19" s="222" customFormat="1" ht="24.95" customHeight="1" x14ac:dyDescent="0.25">
      <c r="F2033" s="55"/>
      <c r="M2033" s="223"/>
      <c r="N2033" s="55"/>
      <c r="O2033" s="143"/>
      <c r="P2033" s="224"/>
      <c r="Q2033" s="139"/>
      <c r="R2033" s="144"/>
      <c r="S2033" s="145"/>
    </row>
    <row r="2034" spans="6:19" s="222" customFormat="1" ht="24.95" customHeight="1" x14ac:dyDescent="0.25">
      <c r="F2034" s="55"/>
      <c r="M2034" s="223"/>
      <c r="N2034" s="55"/>
      <c r="O2034" s="143"/>
      <c r="P2034" s="224"/>
      <c r="Q2034" s="139"/>
      <c r="R2034" s="144"/>
      <c r="S2034" s="145"/>
    </row>
    <row r="2035" spans="6:19" s="222" customFormat="1" ht="24.95" customHeight="1" x14ac:dyDescent="0.25">
      <c r="F2035" s="55"/>
      <c r="M2035" s="223"/>
      <c r="N2035" s="55"/>
      <c r="O2035" s="143"/>
      <c r="P2035" s="224"/>
      <c r="Q2035" s="139"/>
      <c r="R2035" s="144"/>
      <c r="S2035" s="145"/>
    </row>
    <row r="2036" spans="6:19" s="222" customFormat="1" ht="24.95" customHeight="1" x14ac:dyDescent="0.25">
      <c r="F2036" s="55"/>
      <c r="M2036" s="223"/>
      <c r="N2036" s="55"/>
      <c r="O2036" s="143"/>
      <c r="P2036" s="224"/>
      <c r="Q2036" s="139"/>
      <c r="R2036" s="144"/>
      <c r="S2036" s="145"/>
    </row>
    <row r="2037" spans="6:19" s="222" customFormat="1" ht="24.95" customHeight="1" x14ac:dyDescent="0.25">
      <c r="F2037" s="55"/>
      <c r="M2037" s="223"/>
      <c r="N2037" s="55"/>
      <c r="O2037" s="143"/>
      <c r="P2037" s="224"/>
      <c r="Q2037" s="139"/>
      <c r="R2037" s="144"/>
      <c r="S2037" s="145"/>
    </row>
    <row r="2038" spans="6:19" s="222" customFormat="1" ht="24.95" customHeight="1" x14ac:dyDescent="0.25">
      <c r="F2038" s="55"/>
      <c r="M2038" s="223"/>
      <c r="N2038" s="55"/>
      <c r="O2038" s="143"/>
      <c r="P2038" s="224"/>
      <c r="Q2038" s="139"/>
      <c r="R2038" s="144"/>
      <c r="S2038" s="145"/>
    </row>
    <row r="2039" spans="6:19" s="222" customFormat="1" ht="24.95" customHeight="1" x14ac:dyDescent="0.25">
      <c r="F2039" s="55"/>
      <c r="M2039" s="223"/>
      <c r="N2039" s="55"/>
      <c r="O2039" s="143"/>
      <c r="P2039" s="224"/>
      <c r="Q2039" s="139"/>
      <c r="R2039" s="144"/>
      <c r="S2039" s="145"/>
    </row>
    <row r="2040" spans="6:19" s="222" customFormat="1" ht="24.95" customHeight="1" x14ac:dyDescent="0.25">
      <c r="F2040" s="55"/>
      <c r="M2040" s="223"/>
      <c r="N2040" s="55"/>
      <c r="O2040" s="143"/>
      <c r="P2040" s="224"/>
      <c r="Q2040" s="139"/>
      <c r="R2040" s="144"/>
      <c r="S2040" s="145"/>
    </row>
  </sheetData>
  <pageMargins left="0.7" right="0.7" top="0.75" bottom="0.75" header="0.3" footer="0.3"/>
  <pageSetup orientation="portrait" verticalDpi="36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79998168889431442"/>
  </sheetPr>
  <dimension ref="A1:AI1875"/>
  <sheetViews>
    <sheetView workbookViewId="0"/>
  </sheetViews>
  <sheetFormatPr defaultColWidth="9.140625" defaultRowHeight="24.95" customHeight="1" x14ac:dyDescent="0.25"/>
  <cols>
    <col min="1" max="1" width="13.85546875" style="39" customWidth="1"/>
    <col min="2" max="2" width="9.42578125" style="39" customWidth="1"/>
    <col min="3" max="3" width="9.85546875" style="39" customWidth="1"/>
    <col min="4" max="4" width="14.7109375" style="39" customWidth="1"/>
    <col min="5" max="5" width="11.28515625" style="39" customWidth="1"/>
    <col min="6" max="6" width="29.5703125" style="39" customWidth="1"/>
    <col min="7" max="7" width="23.5703125" style="39" customWidth="1"/>
    <col min="8" max="8" width="15.28515625" style="146" bestFit="1" customWidth="1"/>
    <col min="9" max="9" width="5.5703125" style="39" customWidth="1"/>
    <col min="10" max="10" width="11.5703125" style="147" customWidth="1"/>
    <col min="11" max="11" width="7.5703125" style="39" customWidth="1"/>
    <col min="12" max="12" width="12.140625" style="39" customWidth="1"/>
    <col min="13" max="13" width="15.5703125" style="146" customWidth="1"/>
    <col min="14" max="14" width="15.85546875" style="39" customWidth="1"/>
    <col min="15" max="15" width="22.140625" style="39" customWidth="1"/>
    <col min="16" max="16" width="11.140625" style="148" customWidth="1"/>
    <col min="17" max="17" width="12.42578125" style="157" customWidth="1"/>
    <col min="18" max="18" width="20.140625" style="39" customWidth="1"/>
    <col min="19" max="19" width="9.42578125" style="39" customWidth="1"/>
    <col min="20" max="20" width="12.42578125" style="158" customWidth="1"/>
    <col min="21" max="21" width="16.5703125" style="39" customWidth="1"/>
    <col min="22" max="22" width="9.42578125" style="39" customWidth="1"/>
    <col min="23" max="23" width="12.42578125" style="159" customWidth="1"/>
    <col min="24" max="24" width="18.5703125" style="39" customWidth="1"/>
    <col min="25" max="25" width="9.42578125" style="39" customWidth="1"/>
    <col min="26" max="26" width="12.42578125" style="160" customWidth="1"/>
    <col min="27" max="27" width="15.140625" style="39" customWidth="1"/>
    <col min="28" max="28" width="9.42578125" style="39" customWidth="1"/>
    <col min="29" max="29" width="12.42578125" style="159" customWidth="1"/>
    <col min="30" max="30" width="18.85546875" style="153" customWidth="1"/>
    <col min="31" max="31" width="6.42578125" style="154" customWidth="1"/>
    <col min="32" max="32" width="11.5703125" style="146" customWidth="1"/>
    <col min="33" max="33" width="12" style="155" customWidth="1"/>
    <col min="34" max="34" width="12.85546875" style="156" customWidth="1"/>
    <col min="35" max="35" width="9.140625" style="39"/>
    <col min="36" max="37" width="8.5703125" style="39" customWidth="1"/>
    <col min="38" max="40" width="9.140625" style="39"/>
    <col min="41" max="41" width="8.5703125" style="39" customWidth="1"/>
    <col min="42" max="16384" width="9.140625" style="39"/>
  </cols>
  <sheetData>
    <row r="1" spans="1:34" ht="31.5" customHeight="1" x14ac:dyDescent="0.25">
      <c r="A1" s="315" t="s">
        <v>4540</v>
      </c>
      <c r="B1" s="315" t="s">
        <v>4541</v>
      </c>
      <c r="C1" s="315" t="s">
        <v>4542</v>
      </c>
      <c r="D1" s="33" t="s">
        <v>4543</v>
      </c>
      <c r="E1" s="33" t="s">
        <v>4544</v>
      </c>
      <c r="F1" s="316" t="s">
        <v>3</v>
      </c>
      <c r="G1" s="316" t="s">
        <v>4</v>
      </c>
      <c r="H1" s="315" t="s">
        <v>5</v>
      </c>
      <c r="I1" s="315" t="s">
        <v>7</v>
      </c>
      <c r="J1" s="317" t="s">
        <v>9</v>
      </c>
      <c r="K1" s="33" t="s">
        <v>4545</v>
      </c>
      <c r="L1" s="33" t="s">
        <v>4546</v>
      </c>
      <c r="M1" s="33" t="s">
        <v>4547</v>
      </c>
      <c r="N1" s="34" t="s">
        <v>4548</v>
      </c>
      <c r="O1" s="33" t="s">
        <v>4549</v>
      </c>
      <c r="P1" s="35" t="s">
        <v>4550</v>
      </c>
      <c r="Q1" s="36" t="s">
        <v>4551</v>
      </c>
      <c r="R1" s="33" t="s">
        <v>4552</v>
      </c>
      <c r="S1" s="33" t="s">
        <v>4553</v>
      </c>
      <c r="T1" s="36" t="s">
        <v>4554</v>
      </c>
      <c r="U1" s="33" t="s">
        <v>4555</v>
      </c>
      <c r="V1" s="33" t="s">
        <v>4556</v>
      </c>
      <c r="W1" s="36" t="s">
        <v>4557</v>
      </c>
      <c r="X1" s="33" t="s">
        <v>4558</v>
      </c>
      <c r="Y1" s="33" t="s">
        <v>4559</v>
      </c>
      <c r="Z1" s="36" t="s">
        <v>4560</v>
      </c>
      <c r="AA1" s="33" t="s">
        <v>4561</v>
      </c>
      <c r="AB1" s="33" t="s">
        <v>4562</v>
      </c>
      <c r="AC1" s="36" t="s">
        <v>4563</v>
      </c>
      <c r="AD1" s="318" t="s">
        <v>4564</v>
      </c>
      <c r="AE1" s="37" t="s">
        <v>4565</v>
      </c>
      <c r="AF1" s="37" t="s">
        <v>4566</v>
      </c>
      <c r="AG1" s="38" t="s">
        <v>4567</v>
      </c>
      <c r="AH1" s="37" t="s">
        <v>4568</v>
      </c>
    </row>
    <row r="2" spans="1:34" s="55" customFormat="1" ht="24.95" customHeight="1" x14ac:dyDescent="0.25">
      <c r="A2" s="40">
        <v>2017.0652</v>
      </c>
      <c r="B2" s="41" t="s">
        <v>4569</v>
      </c>
      <c r="C2" s="41">
        <v>17.079999999999998</v>
      </c>
      <c r="D2" s="41">
        <v>17.059999999999999</v>
      </c>
      <c r="E2" s="41"/>
      <c r="F2" s="42" t="s">
        <v>4570</v>
      </c>
      <c r="G2" s="42" t="s">
        <v>4571</v>
      </c>
      <c r="H2" s="43" t="s">
        <v>4572</v>
      </c>
      <c r="I2" s="41" t="s">
        <v>874</v>
      </c>
      <c r="J2" s="41" t="s">
        <v>4573</v>
      </c>
      <c r="K2" s="41" t="s">
        <v>4574</v>
      </c>
      <c r="L2" s="41" t="s">
        <v>2685</v>
      </c>
      <c r="M2" s="17" t="s">
        <v>4575</v>
      </c>
      <c r="N2" s="42" t="s">
        <v>4575</v>
      </c>
      <c r="O2" s="44"/>
      <c r="P2" s="45"/>
      <c r="Q2" s="46">
        <f>MktgReport[[#This Row],[Cred 1 %]]*MktgReport[[#This Row],[NN Labor Budget]]</f>
        <v>0</v>
      </c>
      <c r="R2" s="47"/>
      <c r="S2" s="47"/>
      <c r="T2" s="48">
        <f>MktgReport[[#This Row],[Cred 2 %]]*MktgReport[[#This Row],[NN Labor Budget]]</f>
        <v>0</v>
      </c>
      <c r="U2" s="49"/>
      <c r="V2" s="49"/>
      <c r="W2" s="50">
        <f>MktgReport[[#This Row],[Cred 3 %]]*MktgReport[[#This Row],[NN Labor Budget]]</f>
        <v>0</v>
      </c>
      <c r="X2" s="51"/>
      <c r="Y2" s="51"/>
      <c r="Z2" s="52">
        <f>MktgReport[[#This Row],[Cred 4 %]]*MktgReport[[#This Row],[NN Labor Budget]]</f>
        <v>0</v>
      </c>
      <c r="AA2" s="49"/>
      <c r="AB2" s="49"/>
      <c r="AC2" s="50">
        <f>MktgReport[[#This Row],[Cred 5 %]]*MktgReport[[#This Row],[NN Labor Budget]]</f>
        <v>0</v>
      </c>
      <c r="AD2" s="8" t="s">
        <v>23</v>
      </c>
      <c r="AE2" s="41" t="s">
        <v>49</v>
      </c>
      <c r="AF2" s="42" t="s">
        <v>4576</v>
      </c>
      <c r="AG2" s="53">
        <v>0</v>
      </c>
      <c r="AH2" s="54">
        <v>0</v>
      </c>
    </row>
    <row r="3" spans="1:34" s="55" customFormat="1" ht="24.95" customHeight="1" x14ac:dyDescent="0.25">
      <c r="A3" s="40">
        <v>2017.0563999999999</v>
      </c>
      <c r="B3" s="41" t="s">
        <v>4577</v>
      </c>
      <c r="C3" s="41">
        <v>17.059999999999999</v>
      </c>
      <c r="D3" s="41">
        <v>17.059999999999999</v>
      </c>
      <c r="E3" s="41">
        <v>17.07</v>
      </c>
      <c r="F3" s="42" t="s">
        <v>4578</v>
      </c>
      <c r="G3" s="42" t="s">
        <v>4579</v>
      </c>
      <c r="H3" s="43" t="s">
        <v>172</v>
      </c>
      <c r="I3" s="41" t="s">
        <v>76</v>
      </c>
      <c r="J3" s="41" t="s">
        <v>77</v>
      </c>
      <c r="K3" s="41" t="s">
        <v>4580</v>
      </c>
      <c r="L3" s="41"/>
      <c r="M3" s="20" t="s">
        <v>4581</v>
      </c>
      <c r="N3" s="42" t="s">
        <v>4582</v>
      </c>
      <c r="O3" s="44" t="s">
        <v>4581</v>
      </c>
      <c r="P3" s="45">
        <v>0.9</v>
      </c>
      <c r="Q3" s="46">
        <f>MktgReport[[#This Row],[Cred 1 %]]*MktgReport[[#This Row],[NN Labor Budget]]</f>
        <v>40500</v>
      </c>
      <c r="R3" s="47" t="s">
        <v>4583</v>
      </c>
      <c r="S3" s="47">
        <v>0.1</v>
      </c>
      <c r="T3" s="48">
        <f>MktgReport[[#This Row],[Cred 2 %]]*MktgReport[[#This Row],[NN Labor Budget]]</f>
        <v>4500</v>
      </c>
      <c r="U3" s="49"/>
      <c r="V3" s="49"/>
      <c r="W3" s="50">
        <f>MktgReport[[#This Row],[Cred 3 %]]*MktgReport[[#This Row],[NN Labor Budget]]</f>
        <v>0</v>
      </c>
      <c r="X3" s="51"/>
      <c r="Y3" s="51"/>
      <c r="Z3" s="52">
        <f>MktgReport[[#This Row],[Cred 4 %]]*MktgReport[[#This Row],[NN Labor Budget]]</f>
        <v>0</v>
      </c>
      <c r="AA3" s="49"/>
      <c r="AB3" s="49"/>
      <c r="AC3" s="50">
        <f>MktgReport[[#This Row],[Cred 5 %]]*MktgReport[[#This Row],[NN Labor Budget]]</f>
        <v>0</v>
      </c>
      <c r="AD3" s="8" t="s">
        <v>26</v>
      </c>
      <c r="AE3" s="41" t="s">
        <v>384</v>
      </c>
      <c r="AF3" s="42" t="s">
        <v>4576</v>
      </c>
      <c r="AG3" s="56">
        <v>83993</v>
      </c>
      <c r="AH3" s="57">
        <v>45000</v>
      </c>
    </row>
    <row r="4" spans="1:34" s="55" customFormat="1" ht="24.95" customHeight="1" x14ac:dyDescent="0.25">
      <c r="A4" s="40">
        <v>2016.1302000000001</v>
      </c>
      <c r="B4" s="58" t="s">
        <v>4584</v>
      </c>
      <c r="C4" s="58">
        <v>17.02</v>
      </c>
      <c r="D4" s="58">
        <v>17.010000000000002</v>
      </c>
      <c r="E4" s="41">
        <v>17.02</v>
      </c>
      <c r="F4" s="42" t="s">
        <v>4585</v>
      </c>
      <c r="G4" s="42" t="s">
        <v>4586</v>
      </c>
      <c r="H4" s="59" t="s">
        <v>446</v>
      </c>
      <c r="I4" s="58" t="s">
        <v>76</v>
      </c>
      <c r="J4" s="58" t="s">
        <v>77</v>
      </c>
      <c r="K4" s="58" t="s">
        <v>4580</v>
      </c>
      <c r="L4" s="58"/>
      <c r="M4" s="20" t="s">
        <v>4587</v>
      </c>
      <c r="N4" s="42" t="s">
        <v>4587</v>
      </c>
      <c r="O4" s="44" t="s">
        <v>4588</v>
      </c>
      <c r="P4" s="45">
        <v>1</v>
      </c>
      <c r="Q4" s="46">
        <f>MktgReport[[#This Row],[Cred 1 %]]*MktgReport[[#This Row],[NN Labor Budget]]</f>
        <v>9765</v>
      </c>
      <c r="R4" s="47"/>
      <c r="S4" s="47"/>
      <c r="T4" s="48">
        <f>MktgReport[[#This Row],[Cred 2 %]]*MktgReport[[#This Row],[NN Labor Budget]]</f>
        <v>0</v>
      </c>
      <c r="U4" s="49"/>
      <c r="V4" s="49"/>
      <c r="W4" s="50">
        <f>MktgReport[[#This Row],[Cred 3 %]]*MktgReport[[#This Row],[NN Labor Budget]]</f>
        <v>0</v>
      </c>
      <c r="X4" s="51"/>
      <c r="Y4" s="51"/>
      <c r="Z4" s="52">
        <f>MktgReport[[#This Row],[Cred 4 %]]*MktgReport[[#This Row],[NN Labor Budget]]</f>
        <v>0</v>
      </c>
      <c r="AA4" s="49"/>
      <c r="AB4" s="49"/>
      <c r="AC4" s="50">
        <f>MktgReport[[#This Row],[Cred 5 %]]*MktgReport[[#This Row],[NN Labor Budget]]</f>
        <v>0</v>
      </c>
      <c r="AD4" s="20" t="s">
        <v>26</v>
      </c>
      <c r="AE4" s="58" t="s">
        <v>4589</v>
      </c>
      <c r="AF4" s="54" t="s">
        <v>4576</v>
      </c>
      <c r="AG4" s="56">
        <v>9765</v>
      </c>
      <c r="AH4" s="57">
        <v>9765</v>
      </c>
    </row>
    <row r="5" spans="1:34" s="55" customFormat="1" ht="24.95" customHeight="1" x14ac:dyDescent="0.25">
      <c r="A5" s="40">
        <v>2017.02810000002</v>
      </c>
      <c r="B5" s="41" t="s">
        <v>4577</v>
      </c>
      <c r="C5" s="41">
        <v>17.059999999999999</v>
      </c>
      <c r="D5" s="41">
        <v>17.03</v>
      </c>
      <c r="E5" s="41">
        <v>17.079999999999998</v>
      </c>
      <c r="F5" s="42" t="s">
        <v>4590</v>
      </c>
      <c r="G5" s="42" t="s">
        <v>4591</v>
      </c>
      <c r="H5" s="54" t="s">
        <v>491</v>
      </c>
      <c r="I5" s="41" t="s">
        <v>76</v>
      </c>
      <c r="J5" s="41" t="s">
        <v>77</v>
      </c>
      <c r="K5" s="41" t="s">
        <v>4574</v>
      </c>
      <c r="L5" s="41" t="s">
        <v>4592</v>
      </c>
      <c r="M5" s="54" t="s">
        <v>4593</v>
      </c>
      <c r="N5" s="42" t="s">
        <v>4593</v>
      </c>
      <c r="O5" s="44" t="s">
        <v>4594</v>
      </c>
      <c r="P5" s="45">
        <v>1</v>
      </c>
      <c r="Q5" s="46">
        <f>MktgReport[[#This Row],[Cred 1 %]]*MktgReport[[#This Row],[NN Labor Budget]]</f>
        <v>18320</v>
      </c>
      <c r="R5" s="47"/>
      <c r="S5" s="47"/>
      <c r="T5" s="48">
        <f>MktgReport[[#This Row],[Cred 2 %]]*MktgReport[[#This Row],[NN Labor Budget]]</f>
        <v>0</v>
      </c>
      <c r="U5" s="49"/>
      <c r="V5" s="49"/>
      <c r="W5" s="50">
        <f>MktgReport[[#This Row],[Cred 3 %]]*MktgReport[[#This Row],[NN Labor Budget]]</f>
        <v>0</v>
      </c>
      <c r="X5" s="51"/>
      <c r="Y5" s="51"/>
      <c r="Z5" s="52">
        <f>MktgReport[[#This Row],[Cred 4 %]]*MktgReport[[#This Row],[NN Labor Budget]]</f>
        <v>0</v>
      </c>
      <c r="AA5" s="49"/>
      <c r="AB5" s="49"/>
      <c r="AC5" s="50">
        <f>MktgReport[[#This Row],[Cred 5 %]]*MktgReport[[#This Row],[NN Labor Budget]]</f>
        <v>0</v>
      </c>
      <c r="AD5" s="8" t="s">
        <v>23</v>
      </c>
      <c r="AE5" s="41" t="s">
        <v>384</v>
      </c>
      <c r="AF5" s="42" t="s">
        <v>4576</v>
      </c>
      <c r="AG5" s="60">
        <v>165000</v>
      </c>
      <c r="AH5" s="61">
        <v>18320</v>
      </c>
    </row>
    <row r="6" spans="1:34" s="55" customFormat="1" ht="24.95" customHeight="1" x14ac:dyDescent="0.25">
      <c r="A6" s="40">
        <v>2017.0588</v>
      </c>
      <c r="B6" s="41" t="s">
        <v>4569</v>
      </c>
      <c r="C6" s="41">
        <v>17.079999999999998</v>
      </c>
      <c r="D6" s="41">
        <v>17.059999999999999</v>
      </c>
      <c r="E6" s="41"/>
      <c r="F6" s="42" t="s">
        <v>4595</v>
      </c>
      <c r="G6" s="42" t="s">
        <v>4591</v>
      </c>
      <c r="H6" s="43" t="s">
        <v>491</v>
      </c>
      <c r="I6" s="41" t="s">
        <v>76</v>
      </c>
      <c r="J6" s="41" t="s">
        <v>77</v>
      </c>
      <c r="K6" s="41" t="s">
        <v>4574</v>
      </c>
      <c r="L6" s="41" t="s">
        <v>4596</v>
      </c>
      <c r="M6" s="20" t="s">
        <v>4597</v>
      </c>
      <c r="N6" s="42" t="s">
        <v>4598</v>
      </c>
      <c r="O6" s="44"/>
      <c r="P6" s="45"/>
      <c r="Q6" s="46">
        <f>MktgReport[[#This Row],[Cred 1 %]]*MktgReport[[#This Row],[NN Labor Budget]]</f>
        <v>0</v>
      </c>
      <c r="R6" s="47"/>
      <c r="S6" s="47"/>
      <c r="T6" s="48">
        <f>MktgReport[[#This Row],[Cred 2 %]]*MktgReport[[#This Row],[NN Labor Budget]]</f>
        <v>0</v>
      </c>
      <c r="U6" s="49"/>
      <c r="V6" s="49"/>
      <c r="W6" s="50">
        <f>MktgReport[[#This Row],[Cred 3 %]]*MktgReport[[#This Row],[NN Labor Budget]]</f>
        <v>0</v>
      </c>
      <c r="X6" s="51"/>
      <c r="Y6" s="51"/>
      <c r="Z6" s="52">
        <f>MktgReport[[#This Row],[Cred 4 %]]*MktgReport[[#This Row],[NN Labor Budget]]</f>
        <v>0</v>
      </c>
      <c r="AA6" s="49"/>
      <c r="AB6" s="49"/>
      <c r="AC6" s="50">
        <f>MktgReport[[#This Row],[Cred 5 %]]*MktgReport[[#This Row],[NN Labor Budget]]</f>
        <v>0</v>
      </c>
      <c r="AD6" s="8" t="s">
        <v>23</v>
      </c>
      <c r="AE6" s="41" t="s">
        <v>122</v>
      </c>
      <c r="AF6" s="42" t="s">
        <v>4576</v>
      </c>
      <c r="AG6" s="56">
        <v>150000</v>
      </c>
      <c r="AH6" s="57">
        <v>60000</v>
      </c>
    </row>
    <row r="7" spans="1:34" s="55" customFormat="1" ht="24.95" customHeight="1" x14ac:dyDescent="0.25">
      <c r="A7" s="40">
        <v>2016.0749000000001</v>
      </c>
      <c r="B7" s="62" t="s">
        <v>4599</v>
      </c>
      <c r="C7" s="62">
        <v>16.100000000000001</v>
      </c>
      <c r="D7" s="62">
        <v>16.079999999999998</v>
      </c>
      <c r="E7" s="41">
        <v>17.059999999999999</v>
      </c>
      <c r="F7" s="63" t="s">
        <v>4600</v>
      </c>
      <c r="G7" s="63" t="s">
        <v>4601</v>
      </c>
      <c r="H7" s="64" t="s">
        <v>804</v>
      </c>
      <c r="I7" s="62" t="s">
        <v>76</v>
      </c>
      <c r="J7" s="62" t="s">
        <v>77</v>
      </c>
      <c r="K7" s="62" t="s">
        <v>4574</v>
      </c>
      <c r="L7" s="62" t="s">
        <v>4602</v>
      </c>
      <c r="M7" s="9" t="s">
        <v>4594</v>
      </c>
      <c r="N7" s="63" t="s">
        <v>4593</v>
      </c>
      <c r="O7" s="44" t="s">
        <v>4594</v>
      </c>
      <c r="P7" s="65">
        <v>1</v>
      </c>
      <c r="Q7" s="46">
        <f>MktgReport[[#This Row],[Cred 1 %]]*MktgReport[[#This Row],[NN Labor Budget]]</f>
        <v>15429</v>
      </c>
      <c r="R7" s="47"/>
      <c r="S7" s="47"/>
      <c r="T7" s="48">
        <f>MktgReport[[#This Row],[Cred 2 %]]*MktgReport[[#This Row],[NN Labor Budget]]</f>
        <v>0</v>
      </c>
      <c r="U7" s="49"/>
      <c r="V7" s="49"/>
      <c r="W7" s="50">
        <f>MktgReport[[#This Row],[Cred 3 %]]*MktgReport[[#This Row],[NN Labor Budget]]</f>
        <v>0</v>
      </c>
      <c r="X7" s="51"/>
      <c r="Y7" s="51"/>
      <c r="Z7" s="52">
        <f>MktgReport[[#This Row],[Cred 4 %]]*MktgReport[[#This Row],[NN Labor Budget]]</f>
        <v>0</v>
      </c>
      <c r="AA7" s="49"/>
      <c r="AB7" s="49"/>
      <c r="AC7" s="50">
        <f>MktgReport[[#This Row],[Cred 5 %]]*MktgReport[[#This Row],[NN Labor Budget]]</f>
        <v>0</v>
      </c>
      <c r="AD7" s="9" t="s">
        <v>52</v>
      </c>
      <c r="AE7" s="58" t="s">
        <v>384</v>
      </c>
      <c r="AF7" s="59" t="s">
        <v>4576</v>
      </c>
      <c r="AG7" s="56">
        <v>0</v>
      </c>
      <c r="AH7" s="57">
        <v>15429</v>
      </c>
    </row>
    <row r="8" spans="1:34" s="55" customFormat="1" ht="24.95" customHeight="1" x14ac:dyDescent="0.25">
      <c r="A8" s="40">
        <v>2016.1331</v>
      </c>
      <c r="B8" s="58" t="s">
        <v>4577</v>
      </c>
      <c r="C8" s="58">
        <v>17.04</v>
      </c>
      <c r="D8" s="58">
        <v>17.010000000000002</v>
      </c>
      <c r="E8" s="41">
        <v>17.04</v>
      </c>
      <c r="F8" s="42" t="s">
        <v>4603</v>
      </c>
      <c r="G8" s="42" t="s">
        <v>4604</v>
      </c>
      <c r="H8" s="59" t="s">
        <v>927</v>
      </c>
      <c r="I8" s="58" t="s">
        <v>76</v>
      </c>
      <c r="J8" s="58" t="s">
        <v>77</v>
      </c>
      <c r="K8" s="58" t="s">
        <v>4580</v>
      </c>
      <c r="L8" s="58"/>
      <c r="M8" s="66" t="s">
        <v>4605</v>
      </c>
      <c r="N8" s="42" t="s">
        <v>4606</v>
      </c>
      <c r="O8" s="44" t="s">
        <v>4605</v>
      </c>
      <c r="P8" s="65">
        <v>0.65</v>
      </c>
      <c r="Q8" s="46">
        <f>MktgReport[[#This Row],[Cred 1 %]]*MktgReport[[#This Row],[NN Labor Budget]]</f>
        <v>61182.55</v>
      </c>
      <c r="R8" s="47" t="s">
        <v>4607</v>
      </c>
      <c r="S8" s="47">
        <v>0.25</v>
      </c>
      <c r="T8" s="48">
        <f>MktgReport[[#This Row],[Cred 2 %]]*MktgReport[[#This Row],[NN Labor Budget]]</f>
        <v>23531.75</v>
      </c>
      <c r="U8" s="49" t="s">
        <v>4608</v>
      </c>
      <c r="V8" s="49">
        <v>0.1</v>
      </c>
      <c r="W8" s="50">
        <f>MktgReport[[#This Row],[Cred 3 %]]*MktgReport[[#This Row],[NN Labor Budget]]</f>
        <v>9412.7000000000007</v>
      </c>
      <c r="X8" s="51"/>
      <c r="Y8" s="51"/>
      <c r="Z8" s="52">
        <f>MktgReport[[#This Row],[Cred 4 %]]*MktgReport[[#This Row],[NN Labor Budget]]</f>
        <v>0</v>
      </c>
      <c r="AA8" s="49"/>
      <c r="AB8" s="49"/>
      <c r="AC8" s="50">
        <f>MktgReport[[#This Row],[Cred 5 %]]*MktgReport[[#This Row],[NN Labor Budget]]</f>
        <v>0</v>
      </c>
      <c r="AD8" s="20" t="s">
        <v>52</v>
      </c>
      <c r="AE8" s="58" t="s">
        <v>4609</v>
      </c>
      <c r="AF8" s="54" t="s">
        <v>4576</v>
      </c>
      <c r="AG8" s="56">
        <v>207000</v>
      </c>
      <c r="AH8" s="57">
        <v>94127</v>
      </c>
    </row>
    <row r="9" spans="1:34" s="55" customFormat="1" ht="24.95" customHeight="1" x14ac:dyDescent="0.25">
      <c r="A9" s="40">
        <v>2016.1161999999999</v>
      </c>
      <c r="B9" s="58" t="s">
        <v>4584</v>
      </c>
      <c r="C9" s="67">
        <v>17.010000000000002</v>
      </c>
      <c r="D9" s="67">
        <v>16.11</v>
      </c>
      <c r="E9" s="41">
        <v>17.04</v>
      </c>
      <c r="F9" s="42" t="s">
        <v>4610</v>
      </c>
      <c r="G9" s="68" t="s">
        <v>4611</v>
      </c>
      <c r="H9" s="59" t="s">
        <v>930</v>
      </c>
      <c r="I9" s="58" t="s">
        <v>76</v>
      </c>
      <c r="J9" s="58" t="s">
        <v>77</v>
      </c>
      <c r="K9" s="58" t="s">
        <v>4574</v>
      </c>
      <c r="L9" s="58" t="s">
        <v>4612</v>
      </c>
      <c r="M9" s="66" t="s">
        <v>4594</v>
      </c>
      <c r="N9" s="68" t="s">
        <v>4594</v>
      </c>
      <c r="O9" s="44" t="s">
        <v>4594</v>
      </c>
      <c r="P9" s="45">
        <v>1</v>
      </c>
      <c r="Q9" s="46">
        <f>MktgReport[[#This Row],[Cred 1 %]]*MktgReport[[#This Row],[NN Labor Budget]]</f>
        <v>31120</v>
      </c>
      <c r="R9" s="47"/>
      <c r="S9" s="47"/>
      <c r="T9" s="48">
        <f>MktgReport[[#This Row],[Cred 2 %]]*MktgReport[[#This Row],[NN Labor Budget]]</f>
        <v>0</v>
      </c>
      <c r="U9" s="49"/>
      <c r="V9" s="49"/>
      <c r="W9" s="50">
        <f>MktgReport[[#This Row],[Cred 3 %]]*MktgReport[[#This Row],[NN Labor Budget]]</f>
        <v>0</v>
      </c>
      <c r="X9" s="51"/>
      <c r="Y9" s="51"/>
      <c r="Z9" s="52">
        <f>MktgReport[[#This Row],[Cred 4 %]]*MktgReport[[#This Row],[NN Labor Budget]]</f>
        <v>0</v>
      </c>
      <c r="AA9" s="49"/>
      <c r="AB9" s="49"/>
      <c r="AC9" s="50">
        <f>MktgReport[[#This Row],[Cred 5 %]]*MktgReport[[#This Row],[NN Labor Budget]]</f>
        <v>0</v>
      </c>
      <c r="AD9" s="20" t="s">
        <v>23</v>
      </c>
      <c r="AE9" s="58" t="s">
        <v>384</v>
      </c>
      <c r="AF9" s="59" t="s">
        <v>4576</v>
      </c>
      <c r="AG9" s="56">
        <v>418000</v>
      </c>
      <c r="AH9" s="57">
        <v>31120</v>
      </c>
    </row>
    <row r="10" spans="1:34" s="55" customFormat="1" ht="24.95" customHeight="1" x14ac:dyDescent="0.25">
      <c r="A10" s="40">
        <v>2017.0531000000001</v>
      </c>
      <c r="B10" s="41" t="s">
        <v>4569</v>
      </c>
      <c r="C10" s="41">
        <v>17.09</v>
      </c>
      <c r="D10" s="41">
        <v>17.059999999999999</v>
      </c>
      <c r="E10" s="41"/>
      <c r="F10" s="42" t="s">
        <v>4613</v>
      </c>
      <c r="G10" s="42" t="s">
        <v>4614</v>
      </c>
      <c r="H10" s="69" t="s">
        <v>985</v>
      </c>
      <c r="I10" s="41" t="s">
        <v>76</v>
      </c>
      <c r="J10" s="41" t="s">
        <v>77</v>
      </c>
      <c r="K10" s="41" t="s">
        <v>4580</v>
      </c>
      <c r="L10" s="41"/>
      <c r="M10" s="17" t="s">
        <v>4615</v>
      </c>
      <c r="N10" s="42" t="s">
        <v>4615</v>
      </c>
      <c r="O10" s="44"/>
      <c r="P10" s="45"/>
      <c r="Q10" s="46">
        <f>MktgReport[[#This Row],[Cred 1 %]]*MktgReport[[#This Row],[NN Labor Budget]]</f>
        <v>0</v>
      </c>
      <c r="R10" s="47"/>
      <c r="S10" s="47"/>
      <c r="T10" s="48">
        <f>MktgReport[[#This Row],[Cred 2 %]]*MktgReport[[#This Row],[NN Labor Budget]]</f>
        <v>0</v>
      </c>
      <c r="U10" s="49"/>
      <c r="V10" s="49"/>
      <c r="W10" s="50">
        <f>MktgReport[[#This Row],[Cred 3 %]]*MktgReport[[#This Row],[NN Labor Budget]]</f>
        <v>0</v>
      </c>
      <c r="X10" s="51"/>
      <c r="Y10" s="51"/>
      <c r="Z10" s="52">
        <f>MktgReport[[#This Row],[Cred 4 %]]*MktgReport[[#This Row],[NN Labor Budget]]</f>
        <v>0</v>
      </c>
      <c r="AA10" s="49"/>
      <c r="AB10" s="49"/>
      <c r="AC10" s="50">
        <f>MktgReport[[#This Row],[Cred 5 %]]*MktgReport[[#This Row],[NN Labor Budget]]</f>
        <v>0</v>
      </c>
      <c r="AD10" s="8" t="s">
        <v>52</v>
      </c>
      <c r="AE10" s="41" t="s">
        <v>4589</v>
      </c>
      <c r="AF10" s="42" t="s">
        <v>4576</v>
      </c>
      <c r="AG10" s="56">
        <v>1500000</v>
      </c>
      <c r="AH10" s="57">
        <v>800000</v>
      </c>
    </row>
    <row r="11" spans="1:34" s="55" customFormat="1" ht="24.95" customHeight="1" x14ac:dyDescent="0.25">
      <c r="A11" s="40">
        <v>2017.0700999999999</v>
      </c>
      <c r="B11" s="41" t="s">
        <v>4569</v>
      </c>
      <c r="C11" s="41">
        <v>17.07</v>
      </c>
      <c r="D11" s="41">
        <v>17.07</v>
      </c>
      <c r="E11" s="41"/>
      <c r="F11" s="42" t="s">
        <v>4616</v>
      </c>
      <c r="G11" s="42" t="s">
        <v>4617</v>
      </c>
      <c r="H11" s="69" t="s">
        <v>1073</v>
      </c>
      <c r="I11" s="41" t="s">
        <v>76</v>
      </c>
      <c r="J11" s="41" t="s">
        <v>77</v>
      </c>
      <c r="K11" s="41" t="s">
        <v>4574</v>
      </c>
      <c r="L11" s="41" t="s">
        <v>4618</v>
      </c>
      <c r="M11" s="17" t="s">
        <v>4619</v>
      </c>
      <c r="N11" s="42" t="s">
        <v>4619</v>
      </c>
      <c r="O11" s="44"/>
      <c r="P11" s="45"/>
      <c r="Q11" s="46">
        <f>MktgReport[[#This Row],[Cred 1 %]]*MktgReport[[#This Row],[NN Labor Budget]]</f>
        <v>0</v>
      </c>
      <c r="R11" s="47"/>
      <c r="S11" s="47"/>
      <c r="T11" s="48">
        <f>MktgReport[[#This Row],[Cred 2 %]]*MktgReport[[#This Row],[NN Labor Budget]]</f>
        <v>0</v>
      </c>
      <c r="U11" s="49"/>
      <c r="V11" s="49"/>
      <c r="W11" s="50">
        <f>MktgReport[[#This Row],[Cred 3 %]]*MktgReport[[#This Row],[NN Labor Budget]]</f>
        <v>0</v>
      </c>
      <c r="X11" s="51"/>
      <c r="Y11" s="51"/>
      <c r="Z11" s="52">
        <f>MktgReport[[#This Row],[Cred 4 %]]*MktgReport[[#This Row],[NN Labor Budget]]</f>
        <v>0</v>
      </c>
      <c r="AA11" s="49"/>
      <c r="AB11" s="49"/>
      <c r="AC11" s="50">
        <f>MktgReport[[#This Row],[Cred 5 %]]*MktgReport[[#This Row],[NN Labor Budget]]</f>
        <v>0</v>
      </c>
      <c r="AD11" s="8" t="s">
        <v>6465</v>
      </c>
      <c r="AE11" s="41" t="s">
        <v>4589</v>
      </c>
      <c r="AF11" s="42" t="s">
        <v>4576</v>
      </c>
      <c r="AG11" s="56">
        <v>1000000</v>
      </c>
      <c r="AH11" s="57">
        <v>100000</v>
      </c>
    </row>
    <row r="12" spans="1:34" s="55" customFormat="1" ht="24.95" customHeight="1" x14ac:dyDescent="0.25">
      <c r="A12" s="40">
        <v>2016.1013</v>
      </c>
      <c r="B12" s="62" t="s">
        <v>4599</v>
      </c>
      <c r="C12" s="62">
        <v>16.12</v>
      </c>
      <c r="D12" s="62">
        <v>16.11</v>
      </c>
      <c r="E12" s="41">
        <v>17.010000000000002</v>
      </c>
      <c r="F12" s="63" t="s">
        <v>4620</v>
      </c>
      <c r="G12" s="63" t="s">
        <v>1175</v>
      </c>
      <c r="H12" s="9" t="s">
        <v>1176</v>
      </c>
      <c r="I12" s="62" t="s">
        <v>76</v>
      </c>
      <c r="J12" s="62" t="s">
        <v>77</v>
      </c>
      <c r="K12" s="62" t="s">
        <v>4580</v>
      </c>
      <c r="L12" s="62"/>
      <c r="M12" s="9" t="s">
        <v>4621</v>
      </c>
      <c r="N12" s="70" t="s">
        <v>4621</v>
      </c>
      <c r="O12" s="44" t="s">
        <v>4622</v>
      </c>
      <c r="P12" s="65">
        <v>1</v>
      </c>
      <c r="Q12" s="46">
        <f>MktgReport[[#This Row],[Cred 1 %]]*MktgReport[[#This Row],[NN Labor Budget]]</f>
        <v>157998</v>
      </c>
      <c r="R12" s="47"/>
      <c r="S12" s="47"/>
      <c r="T12" s="48">
        <f>MktgReport[[#This Row],[Cred 2 %]]*MktgReport[[#This Row],[NN Labor Budget]]</f>
        <v>0</v>
      </c>
      <c r="U12" s="49"/>
      <c r="V12" s="49"/>
      <c r="W12" s="50">
        <f>MktgReport[[#This Row],[Cred 3 %]]*MktgReport[[#This Row],[NN Labor Budget]]</f>
        <v>0</v>
      </c>
      <c r="X12" s="51"/>
      <c r="Y12" s="51"/>
      <c r="Z12" s="52">
        <f>MktgReport[[#This Row],[Cred 4 %]]*MktgReport[[#This Row],[NN Labor Budget]]</f>
        <v>0</v>
      </c>
      <c r="AA12" s="49"/>
      <c r="AB12" s="49"/>
      <c r="AC12" s="50">
        <f>MktgReport[[#This Row],[Cred 5 %]]*MktgReport[[#This Row],[NN Labor Budget]]</f>
        <v>0</v>
      </c>
      <c r="AD12" s="20" t="s">
        <v>98</v>
      </c>
      <c r="AE12" s="58" t="s">
        <v>49</v>
      </c>
      <c r="AF12" s="59" t="s">
        <v>4576</v>
      </c>
      <c r="AG12" s="56">
        <v>250001</v>
      </c>
      <c r="AH12" s="57">
        <v>157998</v>
      </c>
    </row>
    <row r="13" spans="1:34" s="55" customFormat="1" ht="24.95" customHeight="1" x14ac:dyDescent="0.25">
      <c r="A13" s="40">
        <v>2017.0755999999999</v>
      </c>
      <c r="B13" s="71" t="s">
        <v>4569</v>
      </c>
      <c r="C13" s="71">
        <v>17.09</v>
      </c>
      <c r="D13" s="71">
        <v>17.079999999999998</v>
      </c>
      <c r="E13" s="71">
        <v>17.09</v>
      </c>
      <c r="F13" s="42" t="s">
        <v>4623</v>
      </c>
      <c r="G13" s="42" t="s">
        <v>4624</v>
      </c>
      <c r="H13" s="69" t="s">
        <v>1319</v>
      </c>
      <c r="I13" s="41" t="s">
        <v>76</v>
      </c>
      <c r="J13" s="41" t="s">
        <v>77</v>
      </c>
      <c r="K13" s="71" t="s">
        <v>4580</v>
      </c>
      <c r="L13" s="71"/>
      <c r="M13" s="17" t="s">
        <v>4625</v>
      </c>
      <c r="N13" s="72" t="s">
        <v>4625</v>
      </c>
      <c r="O13" s="44" t="s">
        <v>4626</v>
      </c>
      <c r="P13" s="45">
        <v>0.35</v>
      </c>
      <c r="Q13" s="46">
        <f>MktgReport[[#This Row],[Cred 1 %]]*MktgReport[[#This Row],[NN Labor Budget]]</f>
        <v>37915.149999999994</v>
      </c>
      <c r="R13" s="47" t="s">
        <v>4627</v>
      </c>
      <c r="S13" s="47">
        <v>0.4</v>
      </c>
      <c r="T13" s="48">
        <f>MktgReport[[#This Row],[Cred 2 %]]*MktgReport[[#This Row],[NN Labor Budget]]</f>
        <v>43331.600000000006</v>
      </c>
      <c r="U13" s="49" t="s">
        <v>4628</v>
      </c>
      <c r="V13" s="49">
        <v>0.25</v>
      </c>
      <c r="W13" s="50">
        <f>MktgReport[[#This Row],[Cred 3 %]]*MktgReport[[#This Row],[NN Labor Budget]]</f>
        <v>27082.25</v>
      </c>
      <c r="X13" s="51"/>
      <c r="Y13" s="51"/>
      <c r="Z13" s="52">
        <f>MktgReport[[#This Row],[Cred 4 %]]*MktgReport[[#This Row],[NN Labor Budget]]</f>
        <v>0</v>
      </c>
      <c r="AA13" s="49"/>
      <c r="AB13" s="49"/>
      <c r="AC13" s="50">
        <f>MktgReport[[#This Row],[Cred 5 %]]*MktgReport[[#This Row],[NN Labor Budget]]</f>
        <v>0</v>
      </c>
      <c r="AD13" s="73" t="s">
        <v>23</v>
      </c>
      <c r="AE13" s="71" t="s">
        <v>4589</v>
      </c>
      <c r="AF13" s="42" t="s">
        <v>4576</v>
      </c>
      <c r="AG13" s="56">
        <v>149749</v>
      </c>
      <c r="AH13" s="57">
        <v>108329</v>
      </c>
    </row>
    <row r="14" spans="1:34" s="55" customFormat="1" ht="24.95" customHeight="1" x14ac:dyDescent="0.25">
      <c r="A14" s="40">
        <v>2016.0065</v>
      </c>
      <c r="B14" s="62" t="s">
        <v>4629</v>
      </c>
      <c r="C14" s="62">
        <v>16.010000000000002</v>
      </c>
      <c r="D14" s="62">
        <v>16.010000000000002</v>
      </c>
      <c r="E14" s="62"/>
      <c r="F14" s="42" t="s">
        <v>4630</v>
      </c>
      <c r="G14" s="42" t="s">
        <v>4631</v>
      </c>
      <c r="H14" s="9" t="s">
        <v>4632</v>
      </c>
      <c r="I14" s="62" t="s">
        <v>76</v>
      </c>
      <c r="J14" s="62" t="s">
        <v>77</v>
      </c>
      <c r="K14" s="62" t="s">
        <v>4580</v>
      </c>
      <c r="L14" s="62"/>
      <c r="M14" s="20" t="s">
        <v>4633</v>
      </c>
      <c r="N14" s="42" t="s">
        <v>4633</v>
      </c>
      <c r="O14" s="44" t="s">
        <v>4634</v>
      </c>
      <c r="P14" s="45">
        <v>1</v>
      </c>
      <c r="Q14" s="46">
        <f>MktgReport[[#This Row],[Cred 1 %]]*MktgReport[[#This Row],[NN Labor Budget]]</f>
        <v>2200</v>
      </c>
      <c r="R14" s="47"/>
      <c r="S14" s="47"/>
      <c r="T14" s="48">
        <f>MktgReport[[#This Row],[Cred 2 %]]*MktgReport[[#This Row],[NN Labor Budget]]</f>
        <v>0</v>
      </c>
      <c r="U14" s="49"/>
      <c r="V14" s="49"/>
      <c r="W14" s="50">
        <f>MktgReport[[#This Row],[Cred 3 %]]*MktgReport[[#This Row],[NN Labor Budget]]</f>
        <v>0</v>
      </c>
      <c r="X14" s="51"/>
      <c r="Y14" s="51"/>
      <c r="Z14" s="52">
        <f>MktgReport[[#This Row],[Cred 4 %]]*MktgReport[[#This Row],[NN Labor Budget]]</f>
        <v>0</v>
      </c>
      <c r="AA14" s="49"/>
      <c r="AB14" s="49"/>
      <c r="AC14" s="50">
        <f>MktgReport[[#This Row],[Cred 5 %]]*MktgReport[[#This Row],[NN Labor Budget]]</f>
        <v>0</v>
      </c>
      <c r="AD14" s="9" t="s">
        <v>23</v>
      </c>
      <c r="AE14" s="62" t="s">
        <v>384</v>
      </c>
      <c r="AF14" s="59" t="s">
        <v>4576</v>
      </c>
      <c r="AG14" s="53"/>
      <c r="AH14" s="74">
        <v>2200</v>
      </c>
    </row>
    <row r="15" spans="1:34" s="55" customFormat="1" ht="24.95" customHeight="1" x14ac:dyDescent="0.25">
      <c r="A15" s="40">
        <v>2017.0404000000001</v>
      </c>
      <c r="B15" s="41" t="s">
        <v>4569</v>
      </c>
      <c r="C15" s="41">
        <v>17.07</v>
      </c>
      <c r="D15" s="41">
        <v>17.04</v>
      </c>
      <c r="E15" s="41"/>
      <c r="F15" s="42" t="s">
        <v>4635</v>
      </c>
      <c r="G15" s="42" t="s">
        <v>4636</v>
      </c>
      <c r="H15" s="69" t="s">
        <v>4632</v>
      </c>
      <c r="I15" s="41" t="s">
        <v>76</v>
      </c>
      <c r="J15" s="41" t="s">
        <v>77</v>
      </c>
      <c r="K15" s="41" t="s">
        <v>4574</v>
      </c>
      <c r="L15" s="41" t="s">
        <v>4637</v>
      </c>
      <c r="M15" s="20" t="s">
        <v>4638</v>
      </c>
      <c r="N15" s="42" t="s">
        <v>4638</v>
      </c>
      <c r="O15" s="44"/>
      <c r="P15" s="45"/>
      <c r="Q15" s="46">
        <f>MktgReport[[#This Row],[Cred 1 %]]*MktgReport[[#This Row],[NN Labor Budget]]</f>
        <v>0</v>
      </c>
      <c r="R15" s="47"/>
      <c r="S15" s="47"/>
      <c r="T15" s="48">
        <f>MktgReport[[#This Row],[Cred 2 %]]*MktgReport[[#This Row],[NN Labor Budget]]</f>
        <v>0</v>
      </c>
      <c r="U15" s="49"/>
      <c r="V15" s="49"/>
      <c r="W15" s="50">
        <f>MktgReport[[#This Row],[Cred 3 %]]*MktgReport[[#This Row],[NN Labor Budget]]</f>
        <v>0</v>
      </c>
      <c r="X15" s="51"/>
      <c r="Y15" s="51"/>
      <c r="Z15" s="52">
        <f>MktgReport[[#This Row],[Cred 4 %]]*MktgReport[[#This Row],[NN Labor Budget]]</f>
        <v>0</v>
      </c>
      <c r="AA15" s="49"/>
      <c r="AB15" s="49"/>
      <c r="AC15" s="50">
        <f>MktgReport[[#This Row],[Cred 5 %]]*MktgReport[[#This Row],[NN Labor Budget]]</f>
        <v>0</v>
      </c>
      <c r="AD15" s="8" t="s">
        <v>6465</v>
      </c>
      <c r="AE15" s="41" t="s">
        <v>4609</v>
      </c>
      <c r="AF15" s="42" t="s">
        <v>4576</v>
      </c>
      <c r="AG15" s="56">
        <v>500000</v>
      </c>
      <c r="AH15" s="57">
        <v>100000</v>
      </c>
    </row>
    <row r="16" spans="1:34" s="55" customFormat="1" ht="24.95" customHeight="1" x14ac:dyDescent="0.25">
      <c r="A16" s="40">
        <v>2017.0582999999999</v>
      </c>
      <c r="B16" s="41" t="s">
        <v>4577</v>
      </c>
      <c r="C16" s="41">
        <v>17.059999999999999</v>
      </c>
      <c r="D16" s="41">
        <v>17.05</v>
      </c>
      <c r="E16" s="41">
        <v>17.059999999999999</v>
      </c>
      <c r="F16" s="42" t="s">
        <v>4639</v>
      </c>
      <c r="G16" s="42" t="s">
        <v>4640</v>
      </c>
      <c r="H16" s="17" t="s">
        <v>1570</v>
      </c>
      <c r="I16" s="41" t="s">
        <v>76</v>
      </c>
      <c r="J16" s="41" t="s">
        <v>77</v>
      </c>
      <c r="K16" s="41"/>
      <c r="L16" s="41"/>
      <c r="M16" s="20" t="s">
        <v>4638</v>
      </c>
      <c r="N16" s="42" t="s">
        <v>4638</v>
      </c>
      <c r="O16" s="44" t="s">
        <v>4641</v>
      </c>
      <c r="P16" s="45">
        <v>1</v>
      </c>
      <c r="Q16" s="46">
        <f>MktgReport[[#This Row],[Cred 1 %]]*MktgReport[[#This Row],[NN Labor Budget]]</f>
        <v>39648</v>
      </c>
      <c r="R16" s="47"/>
      <c r="S16" s="47"/>
      <c r="T16" s="48">
        <f>MktgReport[[#This Row],[Cred 2 %]]*MktgReport[[#This Row],[NN Labor Budget]]</f>
        <v>0</v>
      </c>
      <c r="U16" s="49"/>
      <c r="V16" s="49"/>
      <c r="W16" s="50">
        <f>MktgReport[[#This Row],[Cred 3 %]]*MktgReport[[#This Row],[NN Labor Budget]]</f>
        <v>0</v>
      </c>
      <c r="X16" s="51"/>
      <c r="Y16" s="51"/>
      <c r="Z16" s="52">
        <f>MktgReport[[#This Row],[Cred 4 %]]*MktgReport[[#This Row],[NN Labor Budget]]</f>
        <v>0</v>
      </c>
      <c r="AA16" s="49"/>
      <c r="AB16" s="49"/>
      <c r="AC16" s="50">
        <f>MktgReport[[#This Row],[Cred 5 %]]*MktgReport[[#This Row],[NN Labor Budget]]</f>
        <v>0</v>
      </c>
      <c r="AD16" s="8" t="s">
        <v>26</v>
      </c>
      <c r="AE16" s="41" t="s">
        <v>4642</v>
      </c>
      <c r="AF16" s="42" t="s">
        <v>4576</v>
      </c>
      <c r="AG16" s="56">
        <v>40000</v>
      </c>
      <c r="AH16" s="57">
        <v>39648</v>
      </c>
    </row>
    <row r="17" spans="1:34" s="55" customFormat="1" ht="24.95" customHeight="1" x14ac:dyDescent="0.25">
      <c r="A17" s="40">
        <v>2015.1290000000299</v>
      </c>
      <c r="B17" s="62" t="s">
        <v>4629</v>
      </c>
      <c r="C17" s="62">
        <v>16.010000000000002</v>
      </c>
      <c r="D17" s="62">
        <v>15.11</v>
      </c>
      <c r="E17" s="62"/>
      <c r="F17" s="42" t="s">
        <v>4643</v>
      </c>
      <c r="G17" s="42" t="s">
        <v>4644</v>
      </c>
      <c r="H17" s="9" t="s">
        <v>1692</v>
      </c>
      <c r="I17" s="62" t="s">
        <v>76</v>
      </c>
      <c r="J17" s="62" t="s">
        <v>77</v>
      </c>
      <c r="K17" s="62" t="s">
        <v>4574</v>
      </c>
      <c r="L17" s="62" t="s">
        <v>2631</v>
      </c>
      <c r="M17" s="20" t="s">
        <v>4634</v>
      </c>
      <c r="N17" s="42" t="s">
        <v>4634</v>
      </c>
      <c r="O17" s="44"/>
      <c r="P17" s="65"/>
      <c r="Q17" s="46">
        <f>MktgReport[[#This Row],[Cred 1 %]]*MktgReport[[#This Row],[NN Labor Budget]]</f>
        <v>0</v>
      </c>
      <c r="R17" s="47"/>
      <c r="S17" s="47"/>
      <c r="T17" s="48">
        <f>MktgReport[[#This Row],[Cred 2 %]]*MktgReport[[#This Row],[NN Labor Budget]]</f>
        <v>0</v>
      </c>
      <c r="U17" s="49"/>
      <c r="V17" s="49"/>
      <c r="W17" s="50">
        <f>MktgReport[[#This Row],[Cred 3 %]]*MktgReport[[#This Row],[NN Labor Budget]]</f>
        <v>0</v>
      </c>
      <c r="X17" s="51"/>
      <c r="Y17" s="51"/>
      <c r="Z17" s="52">
        <f>MktgReport[[#This Row],[Cred 4 %]]*MktgReport[[#This Row],[NN Labor Budget]]</f>
        <v>0</v>
      </c>
      <c r="AA17" s="49"/>
      <c r="AB17" s="49"/>
      <c r="AC17" s="50">
        <f>MktgReport[[#This Row],[Cred 5 %]]*MktgReport[[#This Row],[NN Labor Budget]]</f>
        <v>0</v>
      </c>
      <c r="AD17" s="9" t="s">
        <v>188</v>
      </c>
      <c r="AE17" s="62" t="s">
        <v>384</v>
      </c>
      <c r="AF17" s="54" t="s">
        <v>4576</v>
      </c>
      <c r="AG17" s="56"/>
      <c r="AH17" s="74">
        <v>20000</v>
      </c>
    </row>
    <row r="18" spans="1:34" s="55" customFormat="1" ht="24.95" customHeight="1" x14ac:dyDescent="0.25">
      <c r="A18" s="40">
        <v>2017.0445999986</v>
      </c>
      <c r="B18" s="41" t="s">
        <v>4577</v>
      </c>
      <c r="C18" s="41">
        <v>17.04</v>
      </c>
      <c r="D18" s="41">
        <v>17.04</v>
      </c>
      <c r="E18" s="41">
        <v>17.05</v>
      </c>
      <c r="F18" s="42" t="s">
        <v>4645</v>
      </c>
      <c r="G18" s="42" t="s">
        <v>4646</v>
      </c>
      <c r="H18" s="69" t="s">
        <v>1775</v>
      </c>
      <c r="I18" s="41" t="s">
        <v>76</v>
      </c>
      <c r="J18" s="41" t="s">
        <v>77</v>
      </c>
      <c r="K18" s="41"/>
      <c r="L18" s="41"/>
      <c r="M18" s="69" t="s">
        <v>4638</v>
      </c>
      <c r="N18" s="42" t="s">
        <v>4638</v>
      </c>
      <c r="O18" s="44" t="s">
        <v>4641</v>
      </c>
      <c r="P18" s="45">
        <v>1</v>
      </c>
      <c r="Q18" s="46">
        <f>MktgReport[[#This Row],[Cred 1 %]]*MktgReport[[#This Row],[NN Labor Budget]]</f>
        <v>29500</v>
      </c>
      <c r="R18" s="47"/>
      <c r="S18" s="47"/>
      <c r="T18" s="48">
        <f>MktgReport[[#This Row],[Cred 2 %]]*MktgReport[[#This Row],[NN Labor Budget]]</f>
        <v>0</v>
      </c>
      <c r="U18" s="49"/>
      <c r="V18" s="49"/>
      <c r="W18" s="50">
        <f>MktgReport[[#This Row],[Cred 3 %]]*MktgReport[[#This Row],[NN Labor Budget]]</f>
        <v>0</v>
      </c>
      <c r="X18" s="51"/>
      <c r="Y18" s="51"/>
      <c r="Z18" s="52">
        <f>MktgReport[[#This Row],[Cred 4 %]]*MktgReport[[#This Row],[NN Labor Budget]]</f>
        <v>0</v>
      </c>
      <c r="AA18" s="49"/>
      <c r="AB18" s="49"/>
      <c r="AC18" s="50">
        <f>MktgReport[[#This Row],[Cred 5 %]]*MktgReport[[#This Row],[NN Labor Budget]]</f>
        <v>0</v>
      </c>
      <c r="AD18" s="8" t="s">
        <v>26</v>
      </c>
      <c r="AE18" s="41" t="s">
        <v>4609</v>
      </c>
      <c r="AF18" s="42" t="s">
        <v>4576</v>
      </c>
      <c r="AG18" s="75">
        <v>29500</v>
      </c>
      <c r="AH18" s="57">
        <v>29500</v>
      </c>
    </row>
    <row r="19" spans="1:34" s="55" customFormat="1" ht="24.95" customHeight="1" x14ac:dyDescent="0.25">
      <c r="A19" s="40">
        <v>2017.0710999999999</v>
      </c>
      <c r="B19" s="71" t="s">
        <v>4569</v>
      </c>
      <c r="C19" s="71">
        <v>17.09</v>
      </c>
      <c r="D19" s="71">
        <v>17.07</v>
      </c>
      <c r="E19" s="71">
        <v>17.09</v>
      </c>
      <c r="F19" s="42" t="s">
        <v>4647</v>
      </c>
      <c r="G19" s="42" t="s">
        <v>4646</v>
      </c>
      <c r="H19" s="76" t="s">
        <v>1775</v>
      </c>
      <c r="I19" s="71" t="s">
        <v>76</v>
      </c>
      <c r="J19" s="71" t="s">
        <v>77</v>
      </c>
      <c r="K19" s="71"/>
      <c r="L19" s="71"/>
      <c r="M19" s="77" t="s">
        <v>4638</v>
      </c>
      <c r="N19" s="42" t="s">
        <v>4638</v>
      </c>
      <c r="O19" s="44" t="s">
        <v>4641</v>
      </c>
      <c r="P19" s="45">
        <v>1</v>
      </c>
      <c r="Q19" s="46">
        <f>MktgReport[[#This Row],[Cred 1 %]]*MktgReport[[#This Row],[NN Labor Budget]]</f>
        <v>23950</v>
      </c>
      <c r="R19" s="47"/>
      <c r="S19" s="47"/>
      <c r="T19" s="48">
        <f>MktgReport[[#This Row],[Cred 2 %]]*MktgReport[[#This Row],[NN Labor Budget]]</f>
        <v>0</v>
      </c>
      <c r="U19" s="49"/>
      <c r="V19" s="49"/>
      <c r="W19" s="50">
        <f>MktgReport[[#This Row],[Cred 3 %]]*MktgReport[[#This Row],[NN Labor Budget]]</f>
        <v>0</v>
      </c>
      <c r="X19" s="51"/>
      <c r="Y19" s="51"/>
      <c r="Z19" s="52">
        <f>MktgReport[[#This Row],[Cred 4 %]]*MktgReport[[#This Row],[NN Labor Budget]]</f>
        <v>0</v>
      </c>
      <c r="AA19" s="49"/>
      <c r="AB19" s="49"/>
      <c r="AC19" s="50">
        <f>MktgReport[[#This Row],[Cred 5 %]]*MktgReport[[#This Row],[NN Labor Budget]]</f>
        <v>0</v>
      </c>
      <c r="AD19" s="73" t="s">
        <v>26</v>
      </c>
      <c r="AE19" s="71" t="s">
        <v>4609</v>
      </c>
      <c r="AF19" s="42" t="s">
        <v>4576</v>
      </c>
      <c r="AG19" s="56">
        <v>23950</v>
      </c>
      <c r="AH19" s="57">
        <v>23950</v>
      </c>
    </row>
    <row r="20" spans="1:34" s="55" customFormat="1" ht="24.95" customHeight="1" x14ac:dyDescent="0.25">
      <c r="A20" s="40">
        <v>2017.0015000000001</v>
      </c>
      <c r="B20" s="41" t="s">
        <v>4577</v>
      </c>
      <c r="C20" s="41">
        <v>17.04</v>
      </c>
      <c r="D20" s="41">
        <v>17.010000000000002</v>
      </c>
      <c r="E20" s="41"/>
      <c r="F20" s="42" t="s">
        <v>4648</v>
      </c>
      <c r="G20" s="42" t="s">
        <v>4649</v>
      </c>
      <c r="H20" s="69" t="s">
        <v>1804</v>
      </c>
      <c r="I20" s="58" t="s">
        <v>76</v>
      </c>
      <c r="J20" s="58" t="s">
        <v>77</v>
      </c>
      <c r="K20" s="41"/>
      <c r="L20" s="41"/>
      <c r="M20" s="20" t="s">
        <v>4598</v>
      </c>
      <c r="N20" s="42" t="s">
        <v>4598</v>
      </c>
      <c r="O20" s="44"/>
      <c r="P20" s="45"/>
      <c r="Q20" s="46">
        <f>MktgReport[[#This Row],[Cred 1 %]]*MktgReport[[#This Row],[NN Labor Budget]]</f>
        <v>0</v>
      </c>
      <c r="R20" s="47"/>
      <c r="S20" s="47"/>
      <c r="T20" s="48">
        <f>MktgReport[[#This Row],[Cred 2 %]]*MktgReport[[#This Row],[NN Labor Budget]]</f>
        <v>0</v>
      </c>
      <c r="U20" s="49"/>
      <c r="V20" s="49"/>
      <c r="W20" s="50">
        <f>MktgReport[[#This Row],[Cred 3 %]]*MktgReport[[#This Row],[NN Labor Budget]]</f>
        <v>0</v>
      </c>
      <c r="X20" s="51"/>
      <c r="Y20" s="51"/>
      <c r="Z20" s="52">
        <f>MktgReport[[#This Row],[Cred 4 %]]*MktgReport[[#This Row],[NN Labor Budget]]</f>
        <v>0</v>
      </c>
      <c r="AA20" s="49"/>
      <c r="AB20" s="49"/>
      <c r="AC20" s="50">
        <f>MktgReport[[#This Row],[Cred 5 %]]*MktgReport[[#This Row],[NN Labor Budget]]</f>
        <v>0</v>
      </c>
      <c r="AD20" s="8" t="s">
        <v>23</v>
      </c>
      <c r="AE20" s="41" t="s">
        <v>384</v>
      </c>
      <c r="AF20" s="78" t="s">
        <v>4576</v>
      </c>
      <c r="AG20" s="56">
        <v>500000</v>
      </c>
      <c r="AH20" s="57">
        <v>35000</v>
      </c>
    </row>
    <row r="21" spans="1:34" s="55" customFormat="1" ht="24.95" customHeight="1" x14ac:dyDescent="0.25">
      <c r="A21" s="40">
        <v>2017.0615</v>
      </c>
      <c r="B21" s="41" t="s">
        <v>4577</v>
      </c>
      <c r="C21" s="41">
        <v>17.059999999999999</v>
      </c>
      <c r="D21" s="41">
        <v>17.059999999999999</v>
      </c>
      <c r="E21" s="41">
        <v>17.059999999999999</v>
      </c>
      <c r="F21" s="42" t="s">
        <v>4650</v>
      </c>
      <c r="G21" s="42" t="s">
        <v>4651</v>
      </c>
      <c r="H21" s="69" t="s">
        <v>1804</v>
      </c>
      <c r="I21" s="41" t="s">
        <v>76</v>
      </c>
      <c r="J21" s="41" t="s">
        <v>77</v>
      </c>
      <c r="K21" s="41"/>
      <c r="L21" s="41"/>
      <c r="M21" s="20" t="s">
        <v>4638</v>
      </c>
      <c r="N21" s="42" t="s">
        <v>4638</v>
      </c>
      <c r="O21" s="44" t="s">
        <v>4641</v>
      </c>
      <c r="P21" s="45">
        <v>1</v>
      </c>
      <c r="Q21" s="46">
        <f>MktgReport[[#This Row],[Cred 1 %]]*MktgReport[[#This Row],[NN Labor Budget]]</f>
        <v>4995</v>
      </c>
      <c r="R21" s="47"/>
      <c r="S21" s="47"/>
      <c r="T21" s="48">
        <f>MktgReport[[#This Row],[Cred 2 %]]*MktgReport[[#This Row],[NN Labor Budget]]</f>
        <v>0</v>
      </c>
      <c r="U21" s="49"/>
      <c r="V21" s="49"/>
      <c r="W21" s="50">
        <f>MktgReport[[#This Row],[Cred 3 %]]*MktgReport[[#This Row],[NN Labor Budget]]</f>
        <v>0</v>
      </c>
      <c r="X21" s="51"/>
      <c r="Y21" s="51"/>
      <c r="Z21" s="52">
        <f>MktgReport[[#This Row],[Cred 4 %]]*MktgReport[[#This Row],[NN Labor Budget]]</f>
        <v>0</v>
      </c>
      <c r="AA21" s="49"/>
      <c r="AB21" s="49"/>
      <c r="AC21" s="50">
        <f>MktgReport[[#This Row],[Cred 5 %]]*MktgReport[[#This Row],[NN Labor Budget]]</f>
        <v>0</v>
      </c>
      <c r="AD21" s="8" t="s">
        <v>26</v>
      </c>
      <c r="AE21" s="41" t="s">
        <v>4642</v>
      </c>
      <c r="AF21" s="42" t="s">
        <v>4576</v>
      </c>
      <c r="AG21" s="56">
        <v>4995</v>
      </c>
      <c r="AH21" s="57">
        <v>4995</v>
      </c>
    </row>
    <row r="22" spans="1:34" s="55" customFormat="1" ht="24.95" customHeight="1" x14ac:dyDescent="0.25">
      <c r="A22" s="40">
        <v>2017.0137999999999</v>
      </c>
      <c r="B22" s="41" t="s">
        <v>4584</v>
      </c>
      <c r="C22" s="41">
        <v>17.02</v>
      </c>
      <c r="D22" s="41">
        <v>17.010000000000002</v>
      </c>
      <c r="E22" s="41">
        <v>17.02</v>
      </c>
      <c r="F22" s="42" t="s">
        <v>4652</v>
      </c>
      <c r="G22" s="42" t="s">
        <v>4653</v>
      </c>
      <c r="H22" s="69" t="s">
        <v>1821</v>
      </c>
      <c r="I22" s="41" t="s">
        <v>76</v>
      </c>
      <c r="J22" s="41" t="s">
        <v>77</v>
      </c>
      <c r="K22" s="41" t="s">
        <v>4580</v>
      </c>
      <c r="L22" s="41"/>
      <c r="M22" s="20" t="s">
        <v>4654</v>
      </c>
      <c r="N22" s="42" t="s">
        <v>4655</v>
      </c>
      <c r="O22" s="44" t="s">
        <v>4655</v>
      </c>
      <c r="P22" s="45">
        <v>0.9</v>
      </c>
      <c r="Q22" s="46">
        <f>MktgReport[[#This Row],[Cred 1 %]]*MktgReport[[#This Row],[NN Labor Budget]]</f>
        <v>23380.2</v>
      </c>
      <c r="R22" s="47" t="s">
        <v>4656</v>
      </c>
      <c r="S22" s="47">
        <v>0.1</v>
      </c>
      <c r="T22" s="48">
        <f>MktgReport[[#This Row],[Cred 2 %]]*MktgReport[[#This Row],[NN Labor Budget]]</f>
        <v>2597.8000000000002</v>
      </c>
      <c r="U22" s="49"/>
      <c r="V22" s="49"/>
      <c r="W22" s="50">
        <f>MktgReport[[#This Row],[Cred 3 %]]*MktgReport[[#This Row],[NN Labor Budget]]</f>
        <v>0</v>
      </c>
      <c r="X22" s="51"/>
      <c r="Y22" s="51"/>
      <c r="Z22" s="52">
        <f>MktgReport[[#This Row],[Cred 4 %]]*MktgReport[[#This Row],[NN Labor Budget]]</f>
        <v>0</v>
      </c>
      <c r="AA22" s="49"/>
      <c r="AB22" s="49"/>
      <c r="AC22" s="50">
        <f>MktgReport[[#This Row],[Cred 5 %]]*MktgReport[[#This Row],[NN Labor Budget]]</f>
        <v>0</v>
      </c>
      <c r="AD22" s="8" t="s">
        <v>26</v>
      </c>
      <c r="AE22" s="41" t="s">
        <v>4589</v>
      </c>
      <c r="AF22" s="54" t="s">
        <v>4576</v>
      </c>
      <c r="AG22" s="56">
        <v>25978</v>
      </c>
      <c r="AH22" s="57">
        <v>25978</v>
      </c>
    </row>
    <row r="23" spans="1:34" s="55" customFormat="1" ht="24.95" customHeight="1" x14ac:dyDescent="0.25">
      <c r="A23" s="40">
        <v>2016.0459000000001</v>
      </c>
      <c r="B23" s="62" t="s">
        <v>4657</v>
      </c>
      <c r="C23" s="62">
        <v>16.04</v>
      </c>
      <c r="D23" s="62">
        <v>16.03</v>
      </c>
      <c r="E23" s="41"/>
      <c r="F23" s="42" t="s">
        <v>4658</v>
      </c>
      <c r="G23" s="42" t="s">
        <v>4659</v>
      </c>
      <c r="H23" s="9" t="s">
        <v>1832</v>
      </c>
      <c r="I23" s="62" t="s">
        <v>76</v>
      </c>
      <c r="J23" s="62" t="s">
        <v>77</v>
      </c>
      <c r="K23" s="62" t="s">
        <v>4580</v>
      </c>
      <c r="L23" s="62"/>
      <c r="M23" s="9" t="s">
        <v>4660</v>
      </c>
      <c r="N23" s="42" t="s">
        <v>4661</v>
      </c>
      <c r="O23" s="44"/>
      <c r="P23" s="65"/>
      <c r="Q23" s="46">
        <f>MktgReport[[#This Row],[Cred 1 %]]*MktgReport[[#This Row],[NN Labor Budget]]</f>
        <v>0</v>
      </c>
      <c r="R23" s="47"/>
      <c r="S23" s="47"/>
      <c r="T23" s="48">
        <f>MktgReport[[#This Row],[Cred 2 %]]*MktgReport[[#This Row],[NN Labor Budget]]</f>
        <v>0</v>
      </c>
      <c r="U23" s="49"/>
      <c r="V23" s="49"/>
      <c r="W23" s="50">
        <f>MktgReport[[#This Row],[Cred 3 %]]*MktgReport[[#This Row],[NN Labor Budget]]</f>
        <v>0</v>
      </c>
      <c r="X23" s="51"/>
      <c r="Y23" s="51"/>
      <c r="Z23" s="52">
        <f>MktgReport[[#This Row],[Cred 4 %]]*MktgReport[[#This Row],[NN Labor Budget]]</f>
        <v>0</v>
      </c>
      <c r="AA23" s="49"/>
      <c r="AB23" s="49"/>
      <c r="AC23" s="50">
        <f>MktgReport[[#This Row],[Cred 5 %]]*MktgReport[[#This Row],[NN Labor Budget]]</f>
        <v>0</v>
      </c>
      <c r="AD23" s="9" t="s">
        <v>188</v>
      </c>
      <c r="AE23" s="62" t="s">
        <v>4589</v>
      </c>
      <c r="AF23" s="54" t="s">
        <v>4576</v>
      </c>
      <c r="AG23" s="56">
        <v>29620</v>
      </c>
      <c r="AH23" s="74">
        <v>29620</v>
      </c>
    </row>
    <row r="24" spans="1:34" s="55" customFormat="1" ht="24.95" customHeight="1" x14ac:dyDescent="0.25">
      <c r="A24" s="40">
        <v>2016.0545</v>
      </c>
      <c r="B24" s="62" t="s">
        <v>4662</v>
      </c>
      <c r="C24" s="62">
        <v>16.079999999999998</v>
      </c>
      <c r="D24" s="62">
        <v>16.05</v>
      </c>
      <c r="E24" s="41"/>
      <c r="F24" s="63" t="s">
        <v>4663</v>
      </c>
      <c r="G24" s="63" t="s">
        <v>4664</v>
      </c>
      <c r="H24" s="9" t="s">
        <v>1832</v>
      </c>
      <c r="I24" s="62" t="s">
        <v>76</v>
      </c>
      <c r="J24" s="62" t="s">
        <v>77</v>
      </c>
      <c r="K24" s="62" t="s">
        <v>4574</v>
      </c>
      <c r="L24" s="62" t="s">
        <v>4665</v>
      </c>
      <c r="M24" s="9" t="s">
        <v>4607</v>
      </c>
      <c r="N24" s="63" t="s">
        <v>4607</v>
      </c>
      <c r="O24" s="44"/>
      <c r="P24" s="65"/>
      <c r="Q24" s="46">
        <f>MktgReport[[#This Row],[Cred 1 %]]*MktgReport[[#This Row],[NN Labor Budget]]</f>
        <v>0</v>
      </c>
      <c r="R24" s="47"/>
      <c r="S24" s="47"/>
      <c r="T24" s="48">
        <f>MktgReport[[#This Row],[Cred 2 %]]*MktgReport[[#This Row],[NN Labor Budget]]</f>
        <v>0</v>
      </c>
      <c r="U24" s="49"/>
      <c r="V24" s="49"/>
      <c r="W24" s="50">
        <f>MktgReport[[#This Row],[Cred 3 %]]*MktgReport[[#This Row],[NN Labor Budget]]</f>
        <v>0</v>
      </c>
      <c r="X24" s="51"/>
      <c r="Y24" s="51"/>
      <c r="Z24" s="52">
        <f>MktgReport[[#This Row],[Cred 4 %]]*MktgReport[[#This Row],[NN Labor Budget]]</f>
        <v>0</v>
      </c>
      <c r="AA24" s="49"/>
      <c r="AB24" s="49"/>
      <c r="AC24" s="50">
        <f>MktgReport[[#This Row],[Cred 5 %]]*MktgReport[[#This Row],[NN Labor Budget]]</f>
        <v>0</v>
      </c>
      <c r="AD24" s="9" t="s">
        <v>52</v>
      </c>
      <c r="AE24" s="62" t="s">
        <v>261</v>
      </c>
      <c r="AF24" s="54" t="s">
        <v>4576</v>
      </c>
      <c r="AG24" s="56">
        <v>0</v>
      </c>
      <c r="AH24" s="57">
        <v>0</v>
      </c>
    </row>
    <row r="25" spans="1:34" s="55" customFormat="1" ht="24.95" customHeight="1" x14ac:dyDescent="0.25">
      <c r="A25" s="40">
        <v>2016.0663</v>
      </c>
      <c r="B25" s="62" t="s">
        <v>4599</v>
      </c>
      <c r="C25" s="62">
        <v>16.100000000000001</v>
      </c>
      <c r="D25" s="62">
        <v>16.079999999999998</v>
      </c>
      <c r="E25" s="41">
        <v>17.05</v>
      </c>
      <c r="F25" s="63" t="s">
        <v>4666</v>
      </c>
      <c r="G25" s="63" t="s">
        <v>1846</v>
      </c>
      <c r="H25" s="9" t="s">
        <v>1832</v>
      </c>
      <c r="I25" s="62" t="s">
        <v>76</v>
      </c>
      <c r="J25" s="62" t="s">
        <v>77</v>
      </c>
      <c r="K25" s="62" t="s">
        <v>4574</v>
      </c>
      <c r="L25" s="62" t="s">
        <v>4667</v>
      </c>
      <c r="M25" s="9" t="s">
        <v>4668</v>
      </c>
      <c r="N25" s="63" t="s">
        <v>4668</v>
      </c>
      <c r="O25" s="44" t="s">
        <v>4668</v>
      </c>
      <c r="P25" s="65">
        <v>1</v>
      </c>
      <c r="Q25" s="46">
        <f>MktgReport[[#This Row],[Cred 1 %]]*MktgReport[[#This Row],[NN Labor Budget]]</f>
        <v>276067</v>
      </c>
      <c r="R25" s="47"/>
      <c r="S25" s="47"/>
      <c r="T25" s="48">
        <f>MktgReport[[#This Row],[Cred 2 %]]*MktgReport[[#This Row],[NN Labor Budget]]</f>
        <v>0</v>
      </c>
      <c r="U25" s="49"/>
      <c r="V25" s="49"/>
      <c r="W25" s="50">
        <f>MktgReport[[#This Row],[Cred 3 %]]*MktgReport[[#This Row],[NN Labor Budget]]</f>
        <v>0</v>
      </c>
      <c r="X25" s="51"/>
      <c r="Y25" s="51"/>
      <c r="Z25" s="52">
        <f>MktgReport[[#This Row],[Cred 4 %]]*MktgReport[[#This Row],[NN Labor Budget]]</f>
        <v>0</v>
      </c>
      <c r="AA25" s="49"/>
      <c r="AB25" s="49"/>
      <c r="AC25" s="50">
        <f>MktgReport[[#This Row],[Cred 5 %]]*MktgReport[[#This Row],[NN Labor Budget]]</f>
        <v>0</v>
      </c>
      <c r="AD25" s="9" t="s">
        <v>3934</v>
      </c>
      <c r="AE25" s="62" t="s">
        <v>122</v>
      </c>
      <c r="AF25" s="59" t="s">
        <v>4576</v>
      </c>
      <c r="AG25" s="56" t="s">
        <v>4669</v>
      </c>
      <c r="AH25" s="57">
        <v>276067</v>
      </c>
    </row>
    <row r="26" spans="1:34" s="55" customFormat="1" ht="24.95" customHeight="1" x14ac:dyDescent="0.25">
      <c r="A26" s="40">
        <v>2016.0677000000001</v>
      </c>
      <c r="B26" s="62" t="s">
        <v>4599</v>
      </c>
      <c r="C26" s="62">
        <v>16.100000000000001</v>
      </c>
      <c r="D26" s="62">
        <v>16.079999999999998</v>
      </c>
      <c r="E26" s="41">
        <v>17.02</v>
      </c>
      <c r="F26" s="63" t="s">
        <v>4670</v>
      </c>
      <c r="G26" s="63" t="s">
        <v>1846</v>
      </c>
      <c r="H26" s="9" t="s">
        <v>1832</v>
      </c>
      <c r="I26" s="62" t="s">
        <v>76</v>
      </c>
      <c r="J26" s="62" t="s">
        <v>77</v>
      </c>
      <c r="K26" s="62" t="s">
        <v>4580</v>
      </c>
      <c r="L26" s="62"/>
      <c r="M26" s="9" t="s">
        <v>4668</v>
      </c>
      <c r="N26" s="63" t="s">
        <v>4668</v>
      </c>
      <c r="O26" s="44" t="s">
        <v>4668</v>
      </c>
      <c r="P26" s="65">
        <v>0.95</v>
      </c>
      <c r="Q26" s="46">
        <f>MktgReport[[#This Row],[Cred 1 %]]*MktgReport[[#This Row],[NN Labor Budget]]</f>
        <v>856289.14999999991</v>
      </c>
      <c r="R26" s="47" t="s">
        <v>4671</v>
      </c>
      <c r="S26" s="47">
        <v>0.05</v>
      </c>
      <c r="T26" s="48">
        <f>MktgReport[[#This Row],[Cred 2 %]]*MktgReport[[#This Row],[NN Labor Budget]]</f>
        <v>45067.850000000006</v>
      </c>
      <c r="U26" s="49"/>
      <c r="V26" s="49"/>
      <c r="W26" s="50">
        <f>MktgReport[[#This Row],[Cred 3 %]]*MktgReport[[#This Row],[NN Labor Budget]]</f>
        <v>0</v>
      </c>
      <c r="X26" s="51"/>
      <c r="Y26" s="51"/>
      <c r="Z26" s="52">
        <f>MktgReport[[#This Row],[Cred 4 %]]*MktgReport[[#This Row],[NN Labor Budget]]</f>
        <v>0</v>
      </c>
      <c r="AA26" s="49"/>
      <c r="AB26" s="49"/>
      <c r="AC26" s="50">
        <f>MktgReport[[#This Row],[Cred 5 %]]*MktgReport[[#This Row],[NN Labor Budget]]</f>
        <v>0</v>
      </c>
      <c r="AD26" s="9" t="s">
        <v>3934</v>
      </c>
      <c r="AE26" s="58" t="s">
        <v>122</v>
      </c>
      <c r="AF26" s="59" t="s">
        <v>4576</v>
      </c>
      <c r="AG26" s="56">
        <v>2399097</v>
      </c>
      <c r="AH26" s="57">
        <v>901357</v>
      </c>
    </row>
    <row r="27" spans="1:34" s="55" customFormat="1" ht="24.95" customHeight="1" x14ac:dyDescent="0.25">
      <c r="A27" s="40">
        <v>2016.116</v>
      </c>
      <c r="B27" s="58" t="s">
        <v>4584</v>
      </c>
      <c r="C27" s="67">
        <v>17.010000000000002</v>
      </c>
      <c r="D27" s="67">
        <v>16.11</v>
      </c>
      <c r="E27" s="41"/>
      <c r="F27" s="42" t="s">
        <v>4672</v>
      </c>
      <c r="G27" s="42" t="s">
        <v>1865</v>
      </c>
      <c r="H27" s="66" t="s">
        <v>1832</v>
      </c>
      <c r="I27" s="58" t="s">
        <v>76</v>
      </c>
      <c r="J27" s="58" t="s">
        <v>77</v>
      </c>
      <c r="K27" s="58" t="s">
        <v>4574</v>
      </c>
      <c r="L27" s="58" t="s">
        <v>4673</v>
      </c>
      <c r="M27" s="66" t="s">
        <v>4634</v>
      </c>
      <c r="N27" s="68" t="s">
        <v>4671</v>
      </c>
      <c r="O27" s="44"/>
      <c r="P27" s="45"/>
      <c r="Q27" s="46">
        <f>MktgReport[[#This Row],[Cred 1 %]]*MktgReport[[#This Row],[NN Labor Budget]]</f>
        <v>0</v>
      </c>
      <c r="R27" s="47"/>
      <c r="S27" s="47"/>
      <c r="T27" s="48">
        <f>MktgReport[[#This Row],[Cred 2 %]]*MktgReport[[#This Row],[NN Labor Budget]]</f>
        <v>0</v>
      </c>
      <c r="U27" s="49"/>
      <c r="V27" s="49"/>
      <c r="W27" s="50">
        <f>MktgReport[[#This Row],[Cred 3 %]]*MktgReport[[#This Row],[NN Labor Budget]]</f>
        <v>0</v>
      </c>
      <c r="X27" s="51"/>
      <c r="Y27" s="51"/>
      <c r="Z27" s="52">
        <f>MktgReport[[#This Row],[Cred 4 %]]*MktgReport[[#This Row],[NN Labor Budget]]</f>
        <v>0</v>
      </c>
      <c r="AA27" s="49"/>
      <c r="AB27" s="49"/>
      <c r="AC27" s="50">
        <f>MktgReport[[#This Row],[Cred 5 %]]*MktgReport[[#This Row],[NN Labor Budget]]</f>
        <v>0</v>
      </c>
      <c r="AD27" s="20" t="s">
        <v>188</v>
      </c>
      <c r="AE27" s="58" t="s">
        <v>384</v>
      </c>
      <c r="AF27" s="59" t="s">
        <v>4576</v>
      </c>
      <c r="AG27" s="56">
        <v>545000</v>
      </c>
      <c r="AH27" s="57">
        <v>51528</v>
      </c>
    </row>
    <row r="28" spans="1:34" s="55" customFormat="1" ht="24.95" customHeight="1" x14ac:dyDescent="0.25">
      <c r="A28" s="40">
        <v>2016.1185</v>
      </c>
      <c r="B28" s="58" t="s">
        <v>4584</v>
      </c>
      <c r="C28" s="67">
        <v>17.02</v>
      </c>
      <c r="D28" s="67">
        <v>16.12</v>
      </c>
      <c r="E28" s="41">
        <v>17.059999999999999</v>
      </c>
      <c r="F28" s="42" t="s">
        <v>4674</v>
      </c>
      <c r="G28" s="42" t="s">
        <v>1852</v>
      </c>
      <c r="H28" s="66" t="s">
        <v>1832</v>
      </c>
      <c r="I28" s="58" t="s">
        <v>76</v>
      </c>
      <c r="J28" s="58" t="s">
        <v>77</v>
      </c>
      <c r="K28" s="58" t="s">
        <v>4574</v>
      </c>
      <c r="L28" s="58" t="s">
        <v>4675</v>
      </c>
      <c r="M28" s="66" t="s">
        <v>4676</v>
      </c>
      <c r="N28" s="68" t="s">
        <v>4676</v>
      </c>
      <c r="O28" s="44" t="s">
        <v>4676</v>
      </c>
      <c r="P28" s="45">
        <v>0.8</v>
      </c>
      <c r="Q28" s="46">
        <f>MktgReport[[#This Row],[Cred 1 %]]*MktgReport[[#This Row],[NN Labor Budget]]</f>
        <v>17844.8</v>
      </c>
      <c r="R28" s="47" t="s">
        <v>4671</v>
      </c>
      <c r="S28" s="47">
        <v>0.2</v>
      </c>
      <c r="T28" s="48">
        <f>MktgReport[[#This Row],[Cred 2 %]]*MktgReport[[#This Row],[NN Labor Budget]]</f>
        <v>4461.2</v>
      </c>
      <c r="U28" s="49"/>
      <c r="V28" s="49"/>
      <c r="W28" s="50">
        <f>MktgReport[[#This Row],[Cred 3 %]]*MktgReport[[#This Row],[NN Labor Budget]]</f>
        <v>0</v>
      </c>
      <c r="X28" s="51"/>
      <c r="Y28" s="51"/>
      <c r="Z28" s="52">
        <f>MktgReport[[#This Row],[Cred 4 %]]*MktgReport[[#This Row],[NN Labor Budget]]</f>
        <v>0</v>
      </c>
      <c r="AA28" s="49"/>
      <c r="AB28" s="49"/>
      <c r="AC28" s="50">
        <f>MktgReport[[#This Row],[Cred 5 %]]*MktgReport[[#This Row],[NN Labor Budget]]</f>
        <v>0</v>
      </c>
      <c r="AD28" s="20" t="s">
        <v>52</v>
      </c>
      <c r="AE28" s="58" t="s">
        <v>107</v>
      </c>
      <c r="AF28" s="59" t="s">
        <v>4576</v>
      </c>
      <c r="AG28" s="56">
        <v>150000</v>
      </c>
      <c r="AH28" s="57">
        <v>22306</v>
      </c>
    </row>
    <row r="29" spans="1:34" s="55" customFormat="1" ht="24.95" customHeight="1" x14ac:dyDescent="0.25">
      <c r="A29" s="40">
        <v>2017.0177000000001</v>
      </c>
      <c r="B29" s="41" t="s">
        <v>4569</v>
      </c>
      <c r="C29" s="41">
        <v>17.09</v>
      </c>
      <c r="D29" s="41">
        <v>17.02</v>
      </c>
      <c r="E29" s="41"/>
      <c r="F29" s="42" t="s">
        <v>4677</v>
      </c>
      <c r="G29" s="42" t="s">
        <v>4678</v>
      </c>
      <c r="H29" s="69" t="s">
        <v>1832</v>
      </c>
      <c r="I29" s="41" t="s">
        <v>76</v>
      </c>
      <c r="J29" s="41" t="s">
        <v>77</v>
      </c>
      <c r="K29" s="41" t="s">
        <v>4574</v>
      </c>
      <c r="L29" s="41" t="s">
        <v>4679</v>
      </c>
      <c r="M29" s="20" t="s">
        <v>4593</v>
      </c>
      <c r="N29" s="42" t="s">
        <v>4593</v>
      </c>
      <c r="O29" s="44"/>
      <c r="P29" s="45"/>
      <c r="Q29" s="46">
        <f>MktgReport[[#This Row],[Cred 1 %]]*MktgReport[[#This Row],[NN Labor Budget]]</f>
        <v>0</v>
      </c>
      <c r="R29" s="47"/>
      <c r="S29" s="47"/>
      <c r="T29" s="48">
        <f>MktgReport[[#This Row],[Cred 2 %]]*MktgReport[[#This Row],[NN Labor Budget]]</f>
        <v>0</v>
      </c>
      <c r="U29" s="49"/>
      <c r="V29" s="49"/>
      <c r="W29" s="50">
        <f>MktgReport[[#This Row],[Cred 3 %]]*MktgReport[[#This Row],[NN Labor Budget]]</f>
        <v>0</v>
      </c>
      <c r="X29" s="51"/>
      <c r="Y29" s="51"/>
      <c r="Z29" s="52">
        <f>MktgReport[[#This Row],[Cred 4 %]]*MktgReport[[#This Row],[NN Labor Budget]]</f>
        <v>0</v>
      </c>
      <c r="AA29" s="49"/>
      <c r="AB29" s="49"/>
      <c r="AC29" s="50">
        <f>MktgReport[[#This Row],[Cred 5 %]]*MktgReport[[#This Row],[NN Labor Budget]]</f>
        <v>0</v>
      </c>
      <c r="AD29" s="8" t="s">
        <v>23</v>
      </c>
      <c r="AE29" s="41" t="s">
        <v>384</v>
      </c>
      <c r="AF29" s="54" t="s">
        <v>4576</v>
      </c>
      <c r="AG29" s="53"/>
      <c r="AH29" s="54"/>
    </row>
    <row r="30" spans="1:34" s="55" customFormat="1" ht="24.95" customHeight="1" x14ac:dyDescent="0.25">
      <c r="A30" s="40">
        <v>2017.0183</v>
      </c>
      <c r="B30" s="41" t="s">
        <v>4577</v>
      </c>
      <c r="C30" s="41">
        <v>17.05</v>
      </c>
      <c r="D30" s="41">
        <v>17.03</v>
      </c>
      <c r="E30" s="41">
        <v>17.079999999999998</v>
      </c>
      <c r="F30" s="42" t="s">
        <v>4680</v>
      </c>
      <c r="G30" s="42" t="s">
        <v>4681</v>
      </c>
      <c r="H30" s="69" t="s">
        <v>1832</v>
      </c>
      <c r="I30" s="41" t="s">
        <v>76</v>
      </c>
      <c r="J30" s="41" t="s">
        <v>77</v>
      </c>
      <c r="K30" s="41"/>
      <c r="L30" s="41"/>
      <c r="M30" s="20" t="s">
        <v>4682</v>
      </c>
      <c r="N30" s="42" t="s">
        <v>4594</v>
      </c>
      <c r="O30" s="44"/>
      <c r="P30" s="45"/>
      <c r="Q30" s="46">
        <f>MktgReport[[#This Row],[Cred 1 %]]*MktgReport[[#This Row],[NN Labor Budget]]</f>
        <v>0</v>
      </c>
      <c r="R30" s="47"/>
      <c r="S30" s="47"/>
      <c r="T30" s="48">
        <f>MktgReport[[#This Row],[Cred 2 %]]*MktgReport[[#This Row],[NN Labor Budget]]</f>
        <v>0</v>
      </c>
      <c r="U30" s="49"/>
      <c r="V30" s="49"/>
      <c r="W30" s="50">
        <f>MktgReport[[#This Row],[Cred 3 %]]*MktgReport[[#This Row],[NN Labor Budget]]</f>
        <v>0</v>
      </c>
      <c r="X30" s="51"/>
      <c r="Y30" s="51"/>
      <c r="Z30" s="52">
        <f>MktgReport[[#This Row],[Cred 4 %]]*MktgReport[[#This Row],[NN Labor Budget]]</f>
        <v>0</v>
      </c>
      <c r="AA30" s="49"/>
      <c r="AB30" s="49"/>
      <c r="AC30" s="50">
        <f>MktgReport[[#This Row],[Cred 5 %]]*MktgReport[[#This Row],[NN Labor Budget]]</f>
        <v>0</v>
      </c>
      <c r="AD30" s="8" t="s">
        <v>52</v>
      </c>
      <c r="AE30" s="41" t="s">
        <v>261</v>
      </c>
      <c r="AF30" s="54" t="s">
        <v>4576</v>
      </c>
      <c r="AG30" s="60">
        <v>350000</v>
      </c>
      <c r="AH30" s="61">
        <v>89857</v>
      </c>
    </row>
    <row r="31" spans="1:34" s="55" customFormat="1" ht="24.95" customHeight="1" x14ac:dyDescent="0.25">
      <c r="A31" s="40">
        <v>2017.0238000000099</v>
      </c>
      <c r="B31" s="41" t="s">
        <v>4584</v>
      </c>
      <c r="C31" s="41">
        <v>17.03</v>
      </c>
      <c r="D31" s="41">
        <v>17.03</v>
      </c>
      <c r="E31" s="41">
        <v>17.03</v>
      </c>
      <c r="F31" s="42" t="s">
        <v>4683</v>
      </c>
      <c r="G31" s="42" t="s">
        <v>4684</v>
      </c>
      <c r="H31" s="69" t="s">
        <v>1832</v>
      </c>
      <c r="I31" s="41" t="s">
        <v>76</v>
      </c>
      <c r="J31" s="41" t="s">
        <v>77</v>
      </c>
      <c r="K31" s="41" t="s">
        <v>4580</v>
      </c>
      <c r="L31" s="41"/>
      <c r="M31" s="20" t="s">
        <v>4597</v>
      </c>
      <c r="N31" s="42" t="s">
        <v>4597</v>
      </c>
      <c r="O31" s="44" t="s">
        <v>4668</v>
      </c>
      <c r="P31" s="45">
        <v>0.95</v>
      </c>
      <c r="Q31" s="46">
        <f>MktgReport[[#This Row],[Cred 1 %]]*MktgReport[[#This Row],[NN Labor Budget]]</f>
        <v>94885.049999999988</v>
      </c>
      <c r="R31" s="47" t="s">
        <v>4671</v>
      </c>
      <c r="S31" s="47">
        <v>0.05</v>
      </c>
      <c r="T31" s="48">
        <f>MktgReport[[#This Row],[Cred 2 %]]*MktgReport[[#This Row],[NN Labor Budget]]</f>
        <v>4993.9500000000007</v>
      </c>
      <c r="U31" s="49"/>
      <c r="V31" s="49"/>
      <c r="W31" s="50">
        <f>MktgReport[[#This Row],[Cred 3 %]]*MktgReport[[#This Row],[NN Labor Budget]]</f>
        <v>0</v>
      </c>
      <c r="X31" s="51"/>
      <c r="Y31" s="51"/>
      <c r="Z31" s="52">
        <f>MktgReport[[#This Row],[Cred 4 %]]*MktgReport[[#This Row],[NN Labor Budget]]</f>
        <v>0</v>
      </c>
      <c r="AA31" s="49"/>
      <c r="AB31" s="49"/>
      <c r="AC31" s="50">
        <f>MktgReport[[#This Row],[Cred 5 %]]*MktgReport[[#This Row],[NN Labor Budget]]</f>
        <v>0</v>
      </c>
      <c r="AD31" s="8" t="s">
        <v>3934</v>
      </c>
      <c r="AE31" s="41" t="s">
        <v>122</v>
      </c>
      <c r="AF31" s="54" t="s">
        <v>4576</v>
      </c>
      <c r="AG31" s="56">
        <v>300000</v>
      </c>
      <c r="AH31" s="57">
        <v>99879</v>
      </c>
    </row>
    <row r="32" spans="1:34" s="55" customFormat="1" ht="24.95" customHeight="1" x14ac:dyDescent="0.25">
      <c r="A32" s="40">
        <v>2017.0239000000099</v>
      </c>
      <c r="B32" s="41" t="s">
        <v>4577</v>
      </c>
      <c r="C32" s="41">
        <v>17.04</v>
      </c>
      <c r="D32" s="41">
        <v>17.03</v>
      </c>
      <c r="E32" s="41">
        <v>17.04</v>
      </c>
      <c r="F32" s="42" t="s">
        <v>4685</v>
      </c>
      <c r="G32" s="42" t="s">
        <v>4684</v>
      </c>
      <c r="H32" s="69" t="s">
        <v>1832</v>
      </c>
      <c r="I32" s="41" t="s">
        <v>76</v>
      </c>
      <c r="J32" s="41" t="s">
        <v>77</v>
      </c>
      <c r="K32" s="41" t="s">
        <v>4580</v>
      </c>
      <c r="L32" s="41"/>
      <c r="M32" s="20" t="s">
        <v>4671</v>
      </c>
      <c r="N32" s="42" t="s">
        <v>4582</v>
      </c>
      <c r="O32" s="44" t="s">
        <v>4581</v>
      </c>
      <c r="P32" s="45">
        <v>0.5</v>
      </c>
      <c r="Q32" s="46">
        <f>MktgReport[[#This Row],[Cred 1 %]]*MktgReport[[#This Row],[NN Labor Budget]]</f>
        <v>49995</v>
      </c>
      <c r="R32" s="47" t="s">
        <v>4671</v>
      </c>
      <c r="S32" s="47">
        <v>0.25</v>
      </c>
      <c r="T32" s="48">
        <f>MktgReport[[#This Row],[Cred 2 %]]*MktgReport[[#This Row],[NN Labor Budget]]</f>
        <v>24997.5</v>
      </c>
      <c r="U32" s="49" t="s">
        <v>4686</v>
      </c>
      <c r="V32" s="49">
        <v>0.25</v>
      </c>
      <c r="W32" s="50">
        <f>MktgReport[[#This Row],[Cred 3 %]]*MktgReport[[#This Row],[NN Labor Budget]]</f>
        <v>24997.5</v>
      </c>
      <c r="X32" s="51"/>
      <c r="Y32" s="51"/>
      <c r="Z32" s="52">
        <f>MktgReport[[#This Row],[Cred 4 %]]*MktgReport[[#This Row],[NN Labor Budget]]</f>
        <v>0</v>
      </c>
      <c r="AA32" s="49"/>
      <c r="AB32" s="49"/>
      <c r="AC32" s="50">
        <f>MktgReport[[#This Row],[Cred 5 %]]*MktgReport[[#This Row],[NN Labor Budget]]</f>
        <v>0</v>
      </c>
      <c r="AD32" s="8" t="s">
        <v>23</v>
      </c>
      <c r="AE32" s="41" t="s">
        <v>384</v>
      </c>
      <c r="AF32" s="54" t="s">
        <v>4576</v>
      </c>
      <c r="AG32" s="56">
        <v>99990</v>
      </c>
      <c r="AH32" s="57">
        <v>99990</v>
      </c>
    </row>
    <row r="33" spans="1:34" s="55" customFormat="1" ht="24.95" customHeight="1" x14ac:dyDescent="0.25">
      <c r="A33" s="40">
        <v>2017.02620000002</v>
      </c>
      <c r="B33" s="41" t="s">
        <v>4569</v>
      </c>
      <c r="C33" s="41">
        <v>17.07</v>
      </c>
      <c r="D33" s="41">
        <v>17.04</v>
      </c>
      <c r="E33" s="41"/>
      <c r="F33" s="42" t="s">
        <v>4687</v>
      </c>
      <c r="G33" s="42" t="s">
        <v>4688</v>
      </c>
      <c r="H33" s="20" t="s">
        <v>1832</v>
      </c>
      <c r="I33" s="41" t="s">
        <v>76</v>
      </c>
      <c r="J33" s="41" t="s">
        <v>77</v>
      </c>
      <c r="K33" s="41" t="s">
        <v>4574</v>
      </c>
      <c r="L33" s="41" t="s">
        <v>4689</v>
      </c>
      <c r="M33" s="20" t="s">
        <v>4593</v>
      </c>
      <c r="N33" s="42" t="s">
        <v>4593</v>
      </c>
      <c r="O33" s="44"/>
      <c r="P33" s="45"/>
      <c r="Q33" s="46">
        <f>MktgReport[[#This Row],[Cred 1 %]]*MktgReport[[#This Row],[NN Labor Budget]]</f>
        <v>0</v>
      </c>
      <c r="R33" s="47"/>
      <c r="S33" s="47"/>
      <c r="T33" s="48">
        <f>MktgReport[[#This Row],[Cred 2 %]]*MktgReport[[#This Row],[NN Labor Budget]]</f>
        <v>0</v>
      </c>
      <c r="U33" s="49"/>
      <c r="V33" s="49"/>
      <c r="W33" s="50">
        <f>MktgReport[[#This Row],[Cred 3 %]]*MktgReport[[#This Row],[NN Labor Budget]]</f>
        <v>0</v>
      </c>
      <c r="X33" s="51"/>
      <c r="Y33" s="51"/>
      <c r="Z33" s="52">
        <f>MktgReport[[#This Row],[Cred 4 %]]*MktgReport[[#This Row],[NN Labor Budget]]</f>
        <v>0</v>
      </c>
      <c r="AA33" s="49"/>
      <c r="AB33" s="49"/>
      <c r="AC33" s="50">
        <f>MktgReport[[#This Row],[Cred 5 %]]*MktgReport[[#This Row],[NN Labor Budget]]</f>
        <v>0</v>
      </c>
      <c r="AD33" s="8" t="s">
        <v>23</v>
      </c>
      <c r="AE33" s="41" t="s">
        <v>384</v>
      </c>
      <c r="AF33" s="42" t="s">
        <v>4576</v>
      </c>
      <c r="AG33" s="53"/>
      <c r="AH33" s="57"/>
    </row>
    <row r="34" spans="1:34" s="55" customFormat="1" ht="24.95" customHeight="1" x14ac:dyDescent="0.25">
      <c r="A34" s="40">
        <v>2017.0486000000001</v>
      </c>
      <c r="B34" s="41" t="s">
        <v>4569</v>
      </c>
      <c r="C34" s="41">
        <v>17.079999999999998</v>
      </c>
      <c r="D34" s="41">
        <v>17.059999999999999</v>
      </c>
      <c r="E34" s="41">
        <v>17.079999999999998</v>
      </c>
      <c r="F34" s="42" t="s">
        <v>4690</v>
      </c>
      <c r="G34" s="42" t="s">
        <v>4691</v>
      </c>
      <c r="H34" s="69" t="s">
        <v>1832</v>
      </c>
      <c r="I34" s="41" t="s">
        <v>76</v>
      </c>
      <c r="J34" s="41" t="s">
        <v>77</v>
      </c>
      <c r="K34" s="41"/>
      <c r="L34" s="41"/>
      <c r="M34" s="17" t="s">
        <v>4671</v>
      </c>
      <c r="N34" s="42" t="s">
        <v>4598</v>
      </c>
      <c r="O34" s="44"/>
      <c r="P34" s="45"/>
      <c r="Q34" s="46">
        <f>MktgReport[[#This Row],[Cred 1 %]]*MktgReport[[#This Row],[NN Labor Budget]]</f>
        <v>0</v>
      </c>
      <c r="R34" s="47"/>
      <c r="S34" s="47"/>
      <c r="T34" s="48">
        <f>MktgReport[[#This Row],[Cred 2 %]]*MktgReport[[#This Row],[NN Labor Budget]]</f>
        <v>0</v>
      </c>
      <c r="U34" s="49"/>
      <c r="V34" s="49"/>
      <c r="W34" s="50">
        <f>MktgReport[[#This Row],[Cred 3 %]]*MktgReport[[#This Row],[NN Labor Budget]]</f>
        <v>0</v>
      </c>
      <c r="X34" s="51"/>
      <c r="Y34" s="51"/>
      <c r="Z34" s="52">
        <f>MktgReport[[#This Row],[Cred 4 %]]*MktgReport[[#This Row],[NN Labor Budget]]</f>
        <v>0</v>
      </c>
      <c r="AA34" s="49"/>
      <c r="AB34" s="49"/>
      <c r="AC34" s="50">
        <f>MktgReport[[#This Row],[Cred 5 %]]*MktgReport[[#This Row],[NN Labor Budget]]</f>
        <v>0</v>
      </c>
      <c r="AD34" s="8" t="s">
        <v>23</v>
      </c>
      <c r="AE34" s="41" t="s">
        <v>384</v>
      </c>
      <c r="AF34" s="42" t="s">
        <v>4576</v>
      </c>
      <c r="AG34" s="53">
        <v>0</v>
      </c>
      <c r="AH34" s="54">
        <v>0</v>
      </c>
    </row>
    <row r="35" spans="1:34" s="55" customFormat="1" ht="24.95" customHeight="1" x14ac:dyDescent="0.25">
      <c r="A35" s="40">
        <v>2016.0700999999999</v>
      </c>
      <c r="B35" s="62" t="s">
        <v>4662</v>
      </c>
      <c r="C35" s="62">
        <v>16.07</v>
      </c>
      <c r="D35" s="62">
        <v>16.07</v>
      </c>
      <c r="E35" s="41"/>
      <c r="F35" s="63" t="s">
        <v>4692</v>
      </c>
      <c r="G35" s="63" t="s">
        <v>4693</v>
      </c>
      <c r="H35" s="9" t="s">
        <v>1991</v>
      </c>
      <c r="I35" s="62" t="s">
        <v>76</v>
      </c>
      <c r="J35" s="62" t="s">
        <v>77</v>
      </c>
      <c r="K35" s="62" t="s">
        <v>4580</v>
      </c>
      <c r="L35" s="62"/>
      <c r="M35" s="9" t="s">
        <v>4660</v>
      </c>
      <c r="N35" s="63" t="s">
        <v>4660</v>
      </c>
      <c r="O35" s="44" t="s">
        <v>4660</v>
      </c>
      <c r="P35" s="65">
        <v>1</v>
      </c>
      <c r="Q35" s="46">
        <f>MktgReport[[#This Row],[Cred 1 %]]*MktgReport[[#This Row],[NN Labor Budget]]</f>
        <v>19100</v>
      </c>
      <c r="R35" s="47"/>
      <c r="S35" s="47"/>
      <c r="T35" s="48">
        <f>MktgReport[[#This Row],[Cred 2 %]]*MktgReport[[#This Row],[NN Labor Budget]]</f>
        <v>0</v>
      </c>
      <c r="U35" s="49"/>
      <c r="V35" s="49"/>
      <c r="W35" s="50">
        <f>MktgReport[[#This Row],[Cred 3 %]]*MktgReport[[#This Row],[NN Labor Budget]]</f>
        <v>0</v>
      </c>
      <c r="X35" s="51"/>
      <c r="Y35" s="51"/>
      <c r="Z35" s="52">
        <f>MktgReport[[#This Row],[Cred 4 %]]*MktgReport[[#This Row],[NN Labor Budget]]</f>
        <v>0</v>
      </c>
      <c r="AA35" s="49"/>
      <c r="AB35" s="49"/>
      <c r="AC35" s="50">
        <f>MktgReport[[#This Row],[Cred 5 %]]*MktgReport[[#This Row],[NN Labor Budget]]</f>
        <v>0</v>
      </c>
      <c r="AD35" s="9" t="s">
        <v>26</v>
      </c>
      <c r="AE35" s="58" t="s">
        <v>4589</v>
      </c>
      <c r="AF35" s="59" t="s">
        <v>4576</v>
      </c>
      <c r="AG35" s="56">
        <v>19100</v>
      </c>
      <c r="AH35" s="57">
        <v>19100</v>
      </c>
    </row>
    <row r="36" spans="1:34" s="55" customFormat="1" ht="24.95" customHeight="1" x14ac:dyDescent="0.25">
      <c r="A36" s="40">
        <v>2017.0127</v>
      </c>
      <c r="B36" s="41" t="s">
        <v>4584</v>
      </c>
      <c r="C36" s="41">
        <v>17.02</v>
      </c>
      <c r="D36" s="41">
        <v>17.010000000000002</v>
      </c>
      <c r="E36" s="41">
        <v>17.02</v>
      </c>
      <c r="F36" s="42" t="s">
        <v>4694</v>
      </c>
      <c r="G36" s="42" t="s">
        <v>4695</v>
      </c>
      <c r="H36" s="69" t="s">
        <v>1991</v>
      </c>
      <c r="I36" s="41" t="s">
        <v>76</v>
      </c>
      <c r="J36" s="41" t="s">
        <v>77</v>
      </c>
      <c r="K36" s="41" t="s">
        <v>4580</v>
      </c>
      <c r="L36" s="41"/>
      <c r="M36" s="69" t="s">
        <v>4660</v>
      </c>
      <c r="N36" s="42" t="s">
        <v>4696</v>
      </c>
      <c r="O36" s="44" t="s">
        <v>4660</v>
      </c>
      <c r="P36" s="45">
        <v>0.6</v>
      </c>
      <c r="Q36" s="46">
        <f>MktgReport[[#This Row],[Cred 1 %]]*MktgReport[[#This Row],[NN Labor Budget]]</f>
        <v>25800</v>
      </c>
      <c r="R36" s="47" t="s">
        <v>4697</v>
      </c>
      <c r="S36" s="47">
        <v>0.3</v>
      </c>
      <c r="T36" s="48">
        <f>MktgReport[[#This Row],[Cred 2 %]]*MktgReport[[#This Row],[NN Labor Budget]]</f>
        <v>12900</v>
      </c>
      <c r="U36" s="49" t="s">
        <v>4698</v>
      </c>
      <c r="V36" s="49">
        <v>0.1</v>
      </c>
      <c r="W36" s="50">
        <f>MktgReport[[#This Row],[Cred 3 %]]*MktgReport[[#This Row],[NN Labor Budget]]</f>
        <v>4300</v>
      </c>
      <c r="X36" s="51"/>
      <c r="Y36" s="51"/>
      <c r="Z36" s="52">
        <f>MktgReport[[#This Row],[Cred 4 %]]*MktgReport[[#This Row],[NN Labor Budget]]</f>
        <v>0</v>
      </c>
      <c r="AA36" s="49"/>
      <c r="AB36" s="49"/>
      <c r="AC36" s="50">
        <f>MktgReport[[#This Row],[Cred 5 %]]*MktgReport[[#This Row],[NN Labor Budget]]</f>
        <v>0</v>
      </c>
      <c r="AD36" s="8" t="s">
        <v>188</v>
      </c>
      <c r="AE36" s="41" t="s">
        <v>4589</v>
      </c>
      <c r="AF36" s="54" t="s">
        <v>4576</v>
      </c>
      <c r="AG36" s="56">
        <v>43000</v>
      </c>
      <c r="AH36" s="57">
        <v>43000</v>
      </c>
    </row>
    <row r="37" spans="1:34" s="55" customFormat="1" ht="24.95" customHeight="1" x14ac:dyDescent="0.25">
      <c r="A37" s="40">
        <v>2016.0963999999999</v>
      </c>
      <c r="B37" s="62" t="s">
        <v>4662</v>
      </c>
      <c r="C37" s="62">
        <v>16.09</v>
      </c>
      <c r="D37" s="62">
        <v>16.09</v>
      </c>
      <c r="E37" s="41"/>
      <c r="F37" s="63" t="s">
        <v>4699</v>
      </c>
      <c r="G37" s="63" t="s">
        <v>4700</v>
      </c>
      <c r="H37" s="9" t="s">
        <v>2043</v>
      </c>
      <c r="I37" s="62" t="s">
        <v>76</v>
      </c>
      <c r="J37" s="62" t="s">
        <v>77</v>
      </c>
      <c r="K37" s="62" t="s">
        <v>4580</v>
      </c>
      <c r="L37" s="62"/>
      <c r="M37" s="9" t="s">
        <v>4701</v>
      </c>
      <c r="N37" s="63" t="s">
        <v>4701</v>
      </c>
      <c r="O37" s="44" t="s">
        <v>4702</v>
      </c>
      <c r="P37" s="65">
        <v>1</v>
      </c>
      <c r="Q37" s="46">
        <f>MktgReport[[#This Row],[Cred 1 %]]*MktgReport[[#This Row],[NN Labor Budget]]</f>
        <v>500</v>
      </c>
      <c r="R37" s="47"/>
      <c r="S37" s="47"/>
      <c r="T37" s="48"/>
      <c r="U37" s="49"/>
      <c r="V37" s="49"/>
      <c r="W37" s="50"/>
      <c r="X37" s="51"/>
      <c r="Y37" s="51"/>
      <c r="Z37" s="52"/>
      <c r="AA37" s="49"/>
      <c r="AB37" s="49"/>
      <c r="AC37" s="50"/>
      <c r="AD37" s="20" t="s">
        <v>26</v>
      </c>
      <c r="AE37" s="58" t="s">
        <v>122</v>
      </c>
      <c r="AF37" s="59" t="s">
        <v>4576</v>
      </c>
      <c r="AG37" s="56">
        <v>500</v>
      </c>
      <c r="AH37" s="74">
        <v>500</v>
      </c>
    </row>
    <row r="38" spans="1:34" s="55" customFormat="1" ht="24.95" customHeight="1" x14ac:dyDescent="0.25">
      <c r="A38" s="40">
        <v>2016.1175000000001</v>
      </c>
      <c r="B38" s="58" t="s">
        <v>4599</v>
      </c>
      <c r="C38" s="67">
        <v>16.12</v>
      </c>
      <c r="D38" s="67">
        <v>16.09</v>
      </c>
      <c r="E38" s="41"/>
      <c r="F38" s="42" t="s">
        <v>4703</v>
      </c>
      <c r="G38" s="68" t="s">
        <v>2974</v>
      </c>
      <c r="H38" s="66" t="s">
        <v>2155</v>
      </c>
      <c r="I38" s="58" t="s">
        <v>76</v>
      </c>
      <c r="J38" s="58" t="s">
        <v>77</v>
      </c>
      <c r="K38" s="58" t="s">
        <v>4580</v>
      </c>
      <c r="L38" s="58"/>
      <c r="M38" s="66" t="s">
        <v>4704</v>
      </c>
      <c r="N38" s="68" t="s">
        <v>4704</v>
      </c>
      <c r="O38" s="44"/>
      <c r="P38" s="65"/>
      <c r="Q38" s="46">
        <f>MktgReport[[#This Row],[Cred 1 %]]*MktgReport[[#This Row],[NN Labor Budget]]</f>
        <v>0</v>
      </c>
      <c r="R38" s="47"/>
      <c r="S38" s="47"/>
      <c r="T38" s="48">
        <f>MktgReport[[#This Row],[Cred 2 %]]*MktgReport[[#This Row],[NN Labor Budget]]</f>
        <v>0</v>
      </c>
      <c r="U38" s="49"/>
      <c r="V38" s="49"/>
      <c r="W38" s="50">
        <f>MktgReport[[#This Row],[Cred 3 %]]*MktgReport[[#This Row],[NN Labor Budget]]</f>
        <v>0</v>
      </c>
      <c r="X38" s="51"/>
      <c r="Y38" s="51"/>
      <c r="Z38" s="52">
        <f>MktgReport[[#This Row],[Cred 4 %]]*MktgReport[[#This Row],[NN Labor Budget]]</f>
        <v>0</v>
      </c>
      <c r="AA38" s="49"/>
      <c r="AB38" s="49"/>
      <c r="AC38" s="50">
        <f>MktgReport[[#This Row],[Cred 5 %]]*MktgReport[[#This Row],[NN Labor Budget]]</f>
        <v>0</v>
      </c>
      <c r="AD38" s="20" t="s">
        <v>26</v>
      </c>
      <c r="AE38" s="58" t="s">
        <v>261</v>
      </c>
      <c r="AF38" s="59" t="s">
        <v>4576</v>
      </c>
      <c r="AG38" s="56"/>
      <c r="AH38" s="57">
        <v>29000</v>
      </c>
    </row>
    <row r="39" spans="1:34" s="55" customFormat="1" ht="24.95" customHeight="1" x14ac:dyDescent="0.25">
      <c r="A39" s="40">
        <v>2016.1162999999999</v>
      </c>
      <c r="B39" s="58" t="s">
        <v>4584</v>
      </c>
      <c r="C39" s="67">
        <v>17.02</v>
      </c>
      <c r="D39" s="67">
        <v>16.12</v>
      </c>
      <c r="E39" s="41"/>
      <c r="F39" s="42" t="s">
        <v>4705</v>
      </c>
      <c r="G39" s="68" t="s">
        <v>4706</v>
      </c>
      <c r="H39" s="66" t="s">
        <v>2155</v>
      </c>
      <c r="I39" s="58" t="s">
        <v>76</v>
      </c>
      <c r="J39" s="58" t="s">
        <v>77</v>
      </c>
      <c r="K39" s="58" t="s">
        <v>4580</v>
      </c>
      <c r="L39" s="58"/>
      <c r="M39" s="66" t="s">
        <v>4660</v>
      </c>
      <c r="N39" s="68" t="s">
        <v>4628</v>
      </c>
      <c r="O39" s="44"/>
      <c r="P39" s="45"/>
      <c r="Q39" s="46">
        <f>MktgReport[[#This Row],[Cred 1 %]]*MktgReport[[#This Row],[NN Labor Budget]]</f>
        <v>0</v>
      </c>
      <c r="R39" s="47"/>
      <c r="S39" s="47"/>
      <c r="T39" s="48">
        <f>MktgReport[[#This Row],[Cred 2 %]]*MktgReport[[#This Row],[NN Labor Budget]]</f>
        <v>0</v>
      </c>
      <c r="U39" s="49"/>
      <c r="V39" s="49"/>
      <c r="W39" s="50">
        <f>MktgReport[[#This Row],[Cred 3 %]]*MktgReport[[#This Row],[NN Labor Budget]]</f>
        <v>0</v>
      </c>
      <c r="X39" s="51"/>
      <c r="Y39" s="51"/>
      <c r="Z39" s="52">
        <f>MktgReport[[#This Row],[Cred 4 %]]*MktgReport[[#This Row],[NN Labor Budget]]</f>
        <v>0</v>
      </c>
      <c r="AA39" s="49"/>
      <c r="AB39" s="49"/>
      <c r="AC39" s="50">
        <f>MktgReport[[#This Row],[Cred 5 %]]*MktgReport[[#This Row],[NN Labor Budget]]</f>
        <v>0</v>
      </c>
      <c r="AD39" s="20" t="s">
        <v>26</v>
      </c>
      <c r="AE39" s="58" t="s">
        <v>4589</v>
      </c>
      <c r="AF39" s="59" t="s">
        <v>4576</v>
      </c>
      <c r="AG39" s="56">
        <v>300000</v>
      </c>
      <c r="AH39" s="57">
        <v>300000</v>
      </c>
    </row>
    <row r="40" spans="1:34" s="55" customFormat="1" ht="24.95" customHeight="1" x14ac:dyDescent="0.25">
      <c r="A40" s="40">
        <v>2017.0559000000001</v>
      </c>
      <c r="B40" s="41" t="s">
        <v>4577</v>
      </c>
      <c r="C40" s="41">
        <v>17.05</v>
      </c>
      <c r="D40" s="41">
        <v>17.03</v>
      </c>
      <c r="E40" s="41">
        <v>17.07</v>
      </c>
      <c r="F40" s="42" t="s">
        <v>4707</v>
      </c>
      <c r="G40" s="42" t="s">
        <v>4708</v>
      </c>
      <c r="H40" s="69" t="s">
        <v>2155</v>
      </c>
      <c r="I40" s="41" t="s">
        <v>76</v>
      </c>
      <c r="J40" s="41" t="s">
        <v>77</v>
      </c>
      <c r="K40" s="41"/>
      <c r="L40" s="41"/>
      <c r="M40" s="20" t="s">
        <v>4709</v>
      </c>
      <c r="N40" s="42" t="s">
        <v>4709</v>
      </c>
      <c r="O40" s="44" t="s">
        <v>4709</v>
      </c>
      <c r="P40" s="45">
        <v>0.6</v>
      </c>
      <c r="Q40" s="46">
        <f>MktgReport[[#This Row],[Cred 1 %]]*MktgReport[[#This Row],[NN Labor Budget]]</f>
        <v>23664</v>
      </c>
      <c r="R40" s="47" t="s">
        <v>4037</v>
      </c>
      <c r="S40" s="47">
        <v>0.4</v>
      </c>
      <c r="T40" s="48">
        <f>MktgReport[[#This Row],[Cred 2 %]]*MktgReport[[#This Row],[NN Labor Budget]]</f>
        <v>15776</v>
      </c>
      <c r="U40" s="49"/>
      <c r="V40" s="49"/>
      <c r="W40" s="50">
        <f>MktgReport[[#This Row],[Cred 3 %]]*MktgReport[[#This Row],[NN Labor Budget]]</f>
        <v>0</v>
      </c>
      <c r="X40" s="51"/>
      <c r="Y40" s="51"/>
      <c r="Z40" s="52">
        <f>MktgReport[[#This Row],[Cred 4 %]]*MktgReport[[#This Row],[NN Labor Budget]]</f>
        <v>0</v>
      </c>
      <c r="AA40" s="49"/>
      <c r="AB40" s="49"/>
      <c r="AC40" s="50">
        <f>MktgReport[[#This Row],[Cred 5 %]]*MktgReport[[#This Row],[NN Labor Budget]]</f>
        <v>0</v>
      </c>
      <c r="AD40" s="8" t="s">
        <v>26</v>
      </c>
      <c r="AE40" s="79"/>
      <c r="AF40" s="42" t="s">
        <v>4576</v>
      </c>
      <c r="AG40" s="56">
        <v>39440</v>
      </c>
      <c r="AH40" s="57">
        <v>39440</v>
      </c>
    </row>
    <row r="41" spans="1:34" s="55" customFormat="1" ht="24.95" customHeight="1" x14ac:dyDescent="0.25">
      <c r="A41" s="80">
        <v>2017.0771</v>
      </c>
      <c r="B41" s="71" t="s">
        <v>4569</v>
      </c>
      <c r="C41" s="71">
        <v>17.079999999999998</v>
      </c>
      <c r="D41" s="71">
        <v>17.079999999999998</v>
      </c>
      <c r="E41" s="71">
        <v>17.079999999999998</v>
      </c>
      <c r="F41" s="42" t="s">
        <v>4710</v>
      </c>
      <c r="G41" s="42" t="s">
        <v>4711</v>
      </c>
      <c r="H41" s="69" t="s">
        <v>2155</v>
      </c>
      <c r="I41" s="41" t="s">
        <v>76</v>
      </c>
      <c r="J41" s="41" t="s">
        <v>77</v>
      </c>
      <c r="K41" s="41" t="s">
        <v>4580</v>
      </c>
      <c r="L41" s="71"/>
      <c r="M41" s="17" t="s">
        <v>4615</v>
      </c>
      <c r="N41" s="42" t="s">
        <v>4712</v>
      </c>
      <c r="O41" s="81" t="s">
        <v>4615</v>
      </c>
      <c r="P41" s="82">
        <v>1</v>
      </c>
      <c r="Q41" s="46">
        <f>MktgReport[[#This Row],[Cred 1 %]]*MktgReport[[#This Row],[NN Labor Budget]]</f>
        <v>23600</v>
      </c>
      <c r="R41" s="47"/>
      <c r="S41" s="47"/>
      <c r="T41" s="48">
        <f>MktgReport[[#This Row],[Cred 2 %]]*MktgReport[[#This Row],[NN Labor Budget]]</f>
        <v>0</v>
      </c>
      <c r="U41" s="49"/>
      <c r="V41" s="49"/>
      <c r="W41" s="50">
        <f>MktgReport[[#This Row],[Cred 3 %]]*MktgReport[[#This Row],[NN Labor Budget]]</f>
        <v>0</v>
      </c>
      <c r="X41" s="51"/>
      <c r="Y41" s="51"/>
      <c r="Z41" s="52">
        <f>MktgReport[[#This Row],[Cred 4 %]]*MktgReport[[#This Row],[NN Labor Budget]]</f>
        <v>0</v>
      </c>
      <c r="AA41" s="49"/>
      <c r="AB41" s="49"/>
      <c r="AC41" s="50">
        <f>MktgReport[[#This Row],[Cred 5 %]]*MktgReport[[#This Row],[NN Labor Budget]]</f>
        <v>0</v>
      </c>
      <c r="AD41" s="8" t="s">
        <v>26</v>
      </c>
      <c r="AE41" s="71" t="s">
        <v>4589</v>
      </c>
      <c r="AF41" s="42" t="s">
        <v>4576</v>
      </c>
      <c r="AG41" s="56">
        <v>24500</v>
      </c>
      <c r="AH41" s="57">
        <v>23600</v>
      </c>
    </row>
    <row r="42" spans="1:34" s="55" customFormat="1" ht="24.95" customHeight="1" x14ac:dyDescent="0.25">
      <c r="A42" s="40">
        <v>2016.0507</v>
      </c>
      <c r="B42" s="62" t="s">
        <v>4662</v>
      </c>
      <c r="C42" s="62">
        <v>16.07</v>
      </c>
      <c r="D42" s="62">
        <v>16.05</v>
      </c>
      <c r="E42" s="41"/>
      <c r="F42" s="42" t="s">
        <v>4713</v>
      </c>
      <c r="G42" s="42" t="s">
        <v>4714</v>
      </c>
      <c r="H42" s="9" t="s">
        <v>2414</v>
      </c>
      <c r="I42" s="62" t="s">
        <v>76</v>
      </c>
      <c r="J42" s="62" t="s">
        <v>77</v>
      </c>
      <c r="K42" s="62" t="s">
        <v>4580</v>
      </c>
      <c r="L42" s="62"/>
      <c r="M42" s="9" t="s">
        <v>4704</v>
      </c>
      <c r="N42" s="42" t="s">
        <v>4715</v>
      </c>
      <c r="O42" s="44"/>
      <c r="P42" s="65"/>
      <c r="Q42" s="46">
        <f>MktgReport[[#This Row],[Cred 1 %]]*MktgReport[[#This Row],[NN Labor Budget]]</f>
        <v>0</v>
      </c>
      <c r="R42" s="47"/>
      <c r="S42" s="47"/>
      <c r="T42" s="48">
        <f>MktgReport[[#This Row],[Cred 2 %]]*MktgReport[[#This Row],[NN Labor Budget]]</f>
        <v>0</v>
      </c>
      <c r="U42" s="49"/>
      <c r="V42" s="49"/>
      <c r="W42" s="50">
        <f>MktgReport[[#This Row],[Cred 3 %]]*MktgReport[[#This Row],[NN Labor Budget]]</f>
        <v>0</v>
      </c>
      <c r="X42" s="51"/>
      <c r="Y42" s="51"/>
      <c r="Z42" s="52">
        <f>MktgReport[[#This Row],[Cred 4 %]]*MktgReport[[#This Row],[NN Labor Budget]]</f>
        <v>0</v>
      </c>
      <c r="AA42" s="49"/>
      <c r="AB42" s="49"/>
      <c r="AC42" s="50">
        <f>MktgReport[[#This Row],[Cred 5 %]]*MktgReport[[#This Row],[NN Labor Budget]]</f>
        <v>0</v>
      </c>
      <c r="AD42" s="9" t="s">
        <v>23</v>
      </c>
      <c r="AE42" s="62" t="s">
        <v>261</v>
      </c>
      <c r="AF42" s="54" t="s">
        <v>4576</v>
      </c>
      <c r="AG42" s="56">
        <v>4200</v>
      </c>
      <c r="AH42" s="57">
        <v>4200</v>
      </c>
    </row>
    <row r="43" spans="1:34" s="55" customFormat="1" ht="24.95" customHeight="1" x14ac:dyDescent="0.25">
      <c r="A43" s="40">
        <v>2016.1297</v>
      </c>
      <c r="B43" s="58" t="s">
        <v>4584</v>
      </c>
      <c r="C43" s="58">
        <v>17.03</v>
      </c>
      <c r="D43" s="58">
        <v>16.12</v>
      </c>
      <c r="E43" s="41">
        <v>17.03</v>
      </c>
      <c r="F43" s="42" t="s">
        <v>4716</v>
      </c>
      <c r="G43" s="42" t="s">
        <v>4717</v>
      </c>
      <c r="H43" s="66" t="s">
        <v>2414</v>
      </c>
      <c r="I43" s="58" t="s">
        <v>76</v>
      </c>
      <c r="J43" s="58" t="s">
        <v>77</v>
      </c>
      <c r="K43" s="58"/>
      <c r="L43" s="58"/>
      <c r="M43" s="20" t="s">
        <v>4718</v>
      </c>
      <c r="N43" s="42" t="s">
        <v>4718</v>
      </c>
      <c r="O43" s="44" t="s">
        <v>4718</v>
      </c>
      <c r="P43" s="45">
        <v>0.2</v>
      </c>
      <c r="Q43" s="46">
        <f>MktgReport[[#This Row],[Cred 1 %]]*MktgReport[[#This Row],[NN Labor Budget]]</f>
        <v>3554</v>
      </c>
      <c r="R43" s="47" t="s">
        <v>4037</v>
      </c>
      <c r="S43" s="47">
        <v>0.8</v>
      </c>
      <c r="T43" s="48">
        <f>MktgReport[[#This Row],[Cred 2 %]]*MktgReport[[#This Row],[NN Labor Budget]]</f>
        <v>14216</v>
      </c>
      <c r="U43" s="49"/>
      <c r="V43" s="49"/>
      <c r="W43" s="50">
        <f>MktgReport[[#This Row],[Cred 3 %]]*MktgReport[[#This Row],[NN Labor Budget]]</f>
        <v>0</v>
      </c>
      <c r="X43" s="51"/>
      <c r="Y43" s="51"/>
      <c r="Z43" s="52">
        <f>MktgReport[[#This Row],[Cred 4 %]]*MktgReport[[#This Row],[NN Labor Budget]]</f>
        <v>0</v>
      </c>
      <c r="AA43" s="49"/>
      <c r="AB43" s="49"/>
      <c r="AC43" s="50">
        <f>MktgReport[[#This Row],[Cred 5 %]]*MktgReport[[#This Row],[NN Labor Budget]]</f>
        <v>0</v>
      </c>
      <c r="AD43" s="20" t="s">
        <v>26</v>
      </c>
      <c r="AE43" s="58" t="s">
        <v>4589</v>
      </c>
      <c r="AF43" s="59" t="s">
        <v>4576</v>
      </c>
      <c r="AG43" s="56"/>
      <c r="AH43" s="57">
        <v>17770</v>
      </c>
    </row>
    <row r="44" spans="1:34" s="55" customFormat="1" ht="24.95" customHeight="1" x14ac:dyDescent="0.25">
      <c r="A44" s="40">
        <v>2017.0121999999999</v>
      </c>
      <c r="B44" s="41" t="s">
        <v>4584</v>
      </c>
      <c r="C44" s="41">
        <v>17.02</v>
      </c>
      <c r="D44" s="41">
        <v>17.010000000000002</v>
      </c>
      <c r="E44" s="41">
        <v>17.02</v>
      </c>
      <c r="F44" s="42" t="s">
        <v>4719</v>
      </c>
      <c r="G44" s="42" t="s">
        <v>4720</v>
      </c>
      <c r="H44" s="69" t="s">
        <v>2414</v>
      </c>
      <c r="I44" s="41" t="s">
        <v>76</v>
      </c>
      <c r="J44" s="41" t="s">
        <v>77</v>
      </c>
      <c r="K44" s="41" t="s">
        <v>4580</v>
      </c>
      <c r="L44" s="41"/>
      <c r="M44" s="69" t="s">
        <v>4627</v>
      </c>
      <c r="N44" s="42" t="s">
        <v>4625</v>
      </c>
      <c r="O44" s="44" t="s">
        <v>4627</v>
      </c>
      <c r="P44" s="45">
        <v>0.8</v>
      </c>
      <c r="Q44" s="46">
        <f>MktgReport[[#This Row],[Cred 1 %]]*MktgReport[[#This Row],[NN Labor Budget]]</f>
        <v>15337.6</v>
      </c>
      <c r="R44" s="47" t="s">
        <v>4660</v>
      </c>
      <c r="S44" s="47">
        <v>0.2</v>
      </c>
      <c r="T44" s="48">
        <f>MktgReport[[#This Row],[Cred 2 %]]*MktgReport[[#This Row],[NN Labor Budget]]</f>
        <v>3834.4</v>
      </c>
      <c r="U44" s="49"/>
      <c r="V44" s="49"/>
      <c r="W44" s="50">
        <f>MktgReport[[#This Row],[Cred 3 %]]*MktgReport[[#This Row],[NN Labor Budget]]</f>
        <v>0</v>
      </c>
      <c r="X44" s="51"/>
      <c r="Y44" s="51"/>
      <c r="Z44" s="52">
        <f>MktgReport[[#This Row],[Cred 4 %]]*MktgReport[[#This Row],[NN Labor Budget]]</f>
        <v>0</v>
      </c>
      <c r="AA44" s="49"/>
      <c r="AB44" s="49"/>
      <c r="AC44" s="50">
        <f>MktgReport[[#This Row],[Cred 5 %]]*MktgReport[[#This Row],[NN Labor Budget]]</f>
        <v>0</v>
      </c>
      <c r="AD44" s="8" t="s">
        <v>188</v>
      </c>
      <c r="AE44" s="41" t="s">
        <v>4589</v>
      </c>
      <c r="AF44" s="54" t="s">
        <v>4576</v>
      </c>
      <c r="AG44" s="56">
        <v>21042</v>
      </c>
      <c r="AH44" s="57">
        <v>19172</v>
      </c>
    </row>
    <row r="45" spans="1:34" s="55" customFormat="1" ht="24.95" customHeight="1" x14ac:dyDescent="0.25">
      <c r="A45" s="40">
        <v>2017.0152</v>
      </c>
      <c r="B45" s="41" t="s">
        <v>4577</v>
      </c>
      <c r="C45" s="41">
        <v>17.04</v>
      </c>
      <c r="D45" s="41">
        <v>17.03</v>
      </c>
      <c r="E45" s="41"/>
      <c r="F45" s="42" t="s">
        <v>4721</v>
      </c>
      <c r="G45" s="42" t="s">
        <v>4722</v>
      </c>
      <c r="H45" s="69" t="s">
        <v>2414</v>
      </c>
      <c r="I45" s="41" t="s">
        <v>76</v>
      </c>
      <c r="J45" s="41" t="s">
        <v>77</v>
      </c>
      <c r="K45" s="41" t="s">
        <v>4580</v>
      </c>
      <c r="L45" s="41"/>
      <c r="M45" s="20" t="s">
        <v>4626</v>
      </c>
      <c r="N45" s="42" t="s">
        <v>4723</v>
      </c>
      <c r="O45" s="44"/>
      <c r="P45" s="45"/>
      <c r="Q45" s="46">
        <f>MktgReport[[#This Row],[Cred 1 %]]*MktgReport[[#This Row],[NN Labor Budget]]</f>
        <v>0</v>
      </c>
      <c r="R45" s="47"/>
      <c r="S45" s="47"/>
      <c r="T45" s="48">
        <f>MktgReport[[#This Row],[Cred 2 %]]*MktgReport[[#This Row],[NN Labor Budget]]</f>
        <v>0</v>
      </c>
      <c r="U45" s="49"/>
      <c r="V45" s="49"/>
      <c r="W45" s="50">
        <f>MktgReport[[#This Row],[Cred 3 %]]*MktgReport[[#This Row],[NN Labor Budget]]</f>
        <v>0</v>
      </c>
      <c r="X45" s="51"/>
      <c r="Y45" s="51"/>
      <c r="Z45" s="52">
        <f>MktgReport[[#This Row],[Cred 4 %]]*MktgReport[[#This Row],[NN Labor Budget]]</f>
        <v>0</v>
      </c>
      <c r="AA45" s="49"/>
      <c r="AB45" s="49"/>
      <c r="AC45" s="50">
        <f>MktgReport[[#This Row],[Cred 5 %]]*MktgReport[[#This Row],[NN Labor Budget]]</f>
        <v>0</v>
      </c>
      <c r="AD45" s="8" t="s">
        <v>23</v>
      </c>
      <c r="AE45" s="41" t="s">
        <v>4589</v>
      </c>
      <c r="AF45" s="54" t="s">
        <v>4576</v>
      </c>
      <c r="AG45" s="53">
        <v>0</v>
      </c>
      <c r="AH45" s="54">
        <v>0</v>
      </c>
    </row>
    <row r="46" spans="1:34" s="55" customFormat="1" ht="24.95" customHeight="1" x14ac:dyDescent="0.25">
      <c r="A46" s="40">
        <v>2017.0241000000101</v>
      </c>
      <c r="B46" s="41" t="s">
        <v>4577</v>
      </c>
      <c r="C46" s="41">
        <v>17.03</v>
      </c>
      <c r="D46" s="41">
        <v>17.03</v>
      </c>
      <c r="E46" s="41">
        <v>17.03</v>
      </c>
      <c r="F46" s="42" t="s">
        <v>4724</v>
      </c>
      <c r="G46" s="42" t="s">
        <v>4725</v>
      </c>
      <c r="H46" s="69" t="s">
        <v>2414</v>
      </c>
      <c r="I46" s="41" t="s">
        <v>76</v>
      </c>
      <c r="J46" s="41" t="s">
        <v>77</v>
      </c>
      <c r="K46" s="41" t="s">
        <v>4580</v>
      </c>
      <c r="L46" s="41"/>
      <c r="M46" s="20" t="s">
        <v>4723</v>
      </c>
      <c r="N46" s="42" t="s">
        <v>4723</v>
      </c>
      <c r="O46" s="44"/>
      <c r="P46" s="45"/>
      <c r="Q46" s="46">
        <f>MktgReport[[#This Row],[Cred 1 %]]*MktgReport[[#This Row],[NN Labor Budget]]</f>
        <v>0</v>
      </c>
      <c r="R46" s="47"/>
      <c r="S46" s="47"/>
      <c r="T46" s="48">
        <f>MktgReport[[#This Row],[Cred 2 %]]*MktgReport[[#This Row],[NN Labor Budget]]</f>
        <v>0</v>
      </c>
      <c r="U46" s="49"/>
      <c r="V46" s="49"/>
      <c r="W46" s="50">
        <f>MktgReport[[#This Row],[Cred 3 %]]*MktgReport[[#This Row],[NN Labor Budget]]</f>
        <v>0</v>
      </c>
      <c r="X46" s="51"/>
      <c r="Y46" s="51"/>
      <c r="Z46" s="52">
        <f>MktgReport[[#This Row],[Cred 4 %]]*MktgReport[[#This Row],[NN Labor Budget]]</f>
        <v>0</v>
      </c>
      <c r="AA46" s="49"/>
      <c r="AB46" s="49"/>
      <c r="AC46" s="50">
        <f>MktgReport[[#This Row],[Cred 5 %]]*MktgReport[[#This Row],[NN Labor Budget]]</f>
        <v>0</v>
      </c>
      <c r="AD46" s="8" t="s">
        <v>23</v>
      </c>
      <c r="AE46" s="41" t="s">
        <v>4589</v>
      </c>
      <c r="AF46" s="54" t="s">
        <v>4576</v>
      </c>
      <c r="AG46" s="56">
        <v>0</v>
      </c>
      <c r="AH46" s="54">
        <v>0</v>
      </c>
    </row>
    <row r="47" spans="1:34" s="55" customFormat="1" ht="24.95" customHeight="1" x14ac:dyDescent="0.25">
      <c r="A47" s="40">
        <v>2017.0492999999999</v>
      </c>
      <c r="B47" s="41" t="s">
        <v>4577</v>
      </c>
      <c r="C47" s="41">
        <v>17.05</v>
      </c>
      <c r="D47" s="41">
        <v>17.05</v>
      </c>
      <c r="E47" s="41">
        <v>17.07</v>
      </c>
      <c r="F47" s="42" t="s">
        <v>4726</v>
      </c>
      <c r="G47" s="42" t="s">
        <v>4727</v>
      </c>
      <c r="H47" s="69" t="s">
        <v>2414</v>
      </c>
      <c r="I47" s="41" t="s">
        <v>76</v>
      </c>
      <c r="J47" s="41" t="s">
        <v>77</v>
      </c>
      <c r="K47" s="41"/>
      <c r="L47" s="41"/>
      <c r="M47" s="20" t="s">
        <v>4728</v>
      </c>
      <c r="N47" s="54" t="s">
        <v>4728</v>
      </c>
      <c r="O47" s="44" t="s">
        <v>4729</v>
      </c>
      <c r="P47" s="45">
        <v>0.5</v>
      </c>
      <c r="Q47" s="46">
        <f>MktgReport[[#This Row],[Cred 1 %]]*MktgReport[[#This Row],[NN Labor Budget]]</f>
        <v>132542</v>
      </c>
      <c r="R47" s="47" t="s">
        <v>4730</v>
      </c>
      <c r="S47" s="47">
        <v>0.5</v>
      </c>
      <c r="T47" s="48">
        <f>MktgReport[[#This Row],[Cred 2 %]]*MktgReport[[#This Row],[NN Labor Budget]]</f>
        <v>132542</v>
      </c>
      <c r="U47" s="49"/>
      <c r="V47" s="49"/>
      <c r="W47" s="50">
        <f>MktgReport[[#This Row],[Cred 3 %]]*MktgReport[[#This Row],[NN Labor Budget]]</f>
        <v>0</v>
      </c>
      <c r="X47" s="51"/>
      <c r="Y47" s="51"/>
      <c r="Z47" s="52">
        <f>MktgReport[[#This Row],[Cred 4 %]]*MktgReport[[#This Row],[NN Labor Budget]]</f>
        <v>0</v>
      </c>
      <c r="AA47" s="49"/>
      <c r="AB47" s="49"/>
      <c r="AC47" s="50">
        <f>MktgReport[[#This Row],[Cred 5 %]]*MktgReport[[#This Row],[NN Labor Budget]]</f>
        <v>0</v>
      </c>
      <c r="AD47" s="8" t="s">
        <v>98</v>
      </c>
      <c r="AE47" s="41" t="s">
        <v>4589</v>
      </c>
      <c r="AF47" s="42" t="s">
        <v>4576</v>
      </c>
      <c r="AG47" s="56">
        <v>292910</v>
      </c>
      <c r="AH47" s="57">
        <v>265084</v>
      </c>
    </row>
    <row r="48" spans="1:34" s="55" customFormat="1" ht="24.95" customHeight="1" x14ac:dyDescent="0.25">
      <c r="A48" s="80">
        <v>2014.1152999999999</v>
      </c>
      <c r="B48" s="83" t="s">
        <v>4569</v>
      </c>
      <c r="C48" s="84">
        <v>17.07</v>
      </c>
      <c r="D48" s="84">
        <v>17.07</v>
      </c>
      <c r="E48" s="84">
        <v>17.07</v>
      </c>
      <c r="F48" s="85" t="s">
        <v>4731</v>
      </c>
      <c r="G48" s="85" t="s">
        <v>4732</v>
      </c>
      <c r="H48" s="86" t="s">
        <v>2414</v>
      </c>
      <c r="I48" s="83" t="s">
        <v>76</v>
      </c>
      <c r="J48" s="83" t="s">
        <v>77</v>
      </c>
      <c r="K48" s="84"/>
      <c r="L48" s="84"/>
      <c r="M48" s="19" t="s">
        <v>4626</v>
      </c>
      <c r="N48" s="85" t="s">
        <v>4733</v>
      </c>
      <c r="O48" s="81" t="s">
        <v>4626</v>
      </c>
      <c r="P48" s="82">
        <v>0.85</v>
      </c>
      <c r="Q48" s="46">
        <f>MktgReport[[#This Row],[Cred 1 %]]*MktgReport[[#This Row],[NN Labor Budget]]</f>
        <v>93239.9</v>
      </c>
      <c r="R48" s="87" t="s">
        <v>4656</v>
      </c>
      <c r="S48" s="87">
        <v>7.4999999999999997E-2</v>
      </c>
      <c r="T48" s="48">
        <f>MktgReport[[#This Row],[Cred 2 %]]*MktgReport[[#This Row],[NN Labor Budget]]</f>
        <v>8227.0499999999993</v>
      </c>
      <c r="U48" s="88" t="s">
        <v>4037</v>
      </c>
      <c r="V48" s="88">
        <v>7.4999999999999997E-2</v>
      </c>
      <c r="W48" s="50">
        <f>MktgReport[[#This Row],[Cred 3 %]]*MktgReport[[#This Row],[NN Labor Budget]]</f>
        <v>8227.0499999999993</v>
      </c>
      <c r="X48" s="89"/>
      <c r="Y48" s="89"/>
      <c r="Z48" s="90"/>
      <c r="AA48" s="88"/>
      <c r="AB48" s="88"/>
      <c r="AC48" s="91"/>
      <c r="AD48" s="73" t="s">
        <v>23</v>
      </c>
      <c r="AE48" s="92" t="s">
        <v>4589</v>
      </c>
      <c r="AF48" s="93" t="s">
        <v>4576</v>
      </c>
      <c r="AG48" s="94" t="s">
        <v>4734</v>
      </c>
      <c r="AH48" s="95">
        <v>109694</v>
      </c>
    </row>
    <row r="49" spans="1:34" s="55" customFormat="1" ht="24.95" customHeight="1" x14ac:dyDescent="0.25">
      <c r="A49" s="40">
        <v>2017.0808</v>
      </c>
      <c r="B49" s="71" t="s">
        <v>4569</v>
      </c>
      <c r="C49" s="71">
        <v>17.07</v>
      </c>
      <c r="D49" s="71">
        <v>17.07</v>
      </c>
      <c r="E49" s="71">
        <v>17.079999999999998</v>
      </c>
      <c r="F49" s="42" t="s">
        <v>4735</v>
      </c>
      <c r="G49" s="96"/>
      <c r="H49" s="76" t="s">
        <v>2414</v>
      </c>
      <c r="I49" s="71" t="s">
        <v>76</v>
      </c>
      <c r="J49" s="71" t="s">
        <v>77</v>
      </c>
      <c r="K49" s="71"/>
      <c r="L49" s="71"/>
      <c r="M49" s="77" t="s">
        <v>4660</v>
      </c>
      <c r="N49" s="42" t="s">
        <v>4661</v>
      </c>
      <c r="O49" s="81" t="s">
        <v>4660</v>
      </c>
      <c r="P49" s="82">
        <v>1</v>
      </c>
      <c r="Q49" s="46">
        <f>MktgReport[[#This Row],[Cred 1 %]]*MktgReport[[#This Row],[NN Labor Budget]]</f>
        <v>8400</v>
      </c>
      <c r="R49" s="47"/>
      <c r="S49" s="47"/>
      <c r="T49" s="48">
        <f>MktgReport[[#This Row],[Cred 2 %]]*MktgReport[[#This Row],[NN Labor Budget]]</f>
        <v>0</v>
      </c>
      <c r="U49" s="49"/>
      <c r="V49" s="49"/>
      <c r="W49" s="50">
        <f>MktgReport[[#This Row],[Cred 3 %]]*MktgReport[[#This Row],[NN Labor Budget]]</f>
        <v>0</v>
      </c>
      <c r="X49" s="51"/>
      <c r="Y49" s="51"/>
      <c r="Z49" s="52">
        <f>MktgReport[[#This Row],[Cred 4 %]]*MktgReport[[#This Row],[NN Labor Budget]]</f>
        <v>0</v>
      </c>
      <c r="AA49" s="49"/>
      <c r="AB49" s="49"/>
      <c r="AC49" s="50">
        <f>MktgReport[[#This Row],[Cred 5 %]]*MktgReport[[#This Row],[NN Labor Budget]]</f>
        <v>0</v>
      </c>
      <c r="AD49" s="73" t="s">
        <v>26</v>
      </c>
      <c r="AE49" s="71" t="s">
        <v>4589</v>
      </c>
      <c r="AF49" s="42" t="s">
        <v>4576</v>
      </c>
      <c r="AG49" s="56">
        <v>8400</v>
      </c>
      <c r="AH49" s="57">
        <v>8400</v>
      </c>
    </row>
    <row r="50" spans="1:34" s="55" customFormat="1" ht="24.95" customHeight="1" x14ac:dyDescent="0.25">
      <c r="A50" s="80">
        <v>2017.0979</v>
      </c>
      <c r="B50" s="41" t="s">
        <v>4569</v>
      </c>
      <c r="C50" s="71">
        <v>17.09</v>
      </c>
      <c r="D50" s="71">
        <v>17.09</v>
      </c>
      <c r="E50" s="71"/>
      <c r="F50" s="42" t="s">
        <v>4736</v>
      </c>
      <c r="G50" s="42" t="s">
        <v>4732</v>
      </c>
      <c r="H50" s="69" t="s">
        <v>2414</v>
      </c>
      <c r="I50" s="41" t="s">
        <v>76</v>
      </c>
      <c r="J50" s="41" t="s">
        <v>77</v>
      </c>
      <c r="K50" s="71"/>
      <c r="L50" s="71"/>
      <c r="M50" s="17" t="s">
        <v>4733</v>
      </c>
      <c r="N50" s="42" t="s">
        <v>4723</v>
      </c>
      <c r="O50" s="81"/>
      <c r="P50" s="82"/>
      <c r="Q50" s="46">
        <f>MktgReport[[#This Row],[Cred 1 %]]*MktgReport[[#This Row],[NN Labor Budget]]</f>
        <v>0</v>
      </c>
      <c r="R50" s="87"/>
      <c r="S50" s="87"/>
      <c r="T50" s="48">
        <f>MktgReport[[#This Row],[Cred 2 %]]*MktgReport[[#This Row],[NN Labor Budget]]</f>
        <v>0</v>
      </c>
      <c r="U50" s="88"/>
      <c r="V50" s="88"/>
      <c r="W50" s="50">
        <f>MktgReport[[#This Row],[Cred 3 %]]*MktgReport[[#This Row],[NN Labor Budget]]</f>
        <v>0</v>
      </c>
      <c r="X50" s="89"/>
      <c r="Y50" s="89"/>
      <c r="Z50" s="52">
        <f>MktgReport[[#This Row],[Cred 4 %]]*MktgReport[[#This Row],[NN Labor Budget]]</f>
        <v>0</v>
      </c>
      <c r="AA50" s="88"/>
      <c r="AB50" s="88"/>
      <c r="AC50" s="50">
        <f>MktgReport[[#This Row],[Cred 5 %]]*MktgReport[[#This Row],[NN Labor Budget]]</f>
        <v>0</v>
      </c>
      <c r="AD50" s="8" t="s">
        <v>23</v>
      </c>
      <c r="AE50" s="41" t="s">
        <v>4589</v>
      </c>
      <c r="AF50" s="42" t="s">
        <v>4576</v>
      </c>
      <c r="AG50" s="97">
        <v>201969</v>
      </c>
      <c r="AH50" s="57">
        <v>27916</v>
      </c>
    </row>
    <row r="51" spans="1:34" s="55" customFormat="1" ht="24.95" customHeight="1" x14ac:dyDescent="0.25">
      <c r="A51" s="80">
        <v>2014.1152999999999</v>
      </c>
      <c r="B51" s="98" t="s">
        <v>4584</v>
      </c>
      <c r="C51" s="99">
        <v>17.010000000000002</v>
      </c>
      <c r="D51" s="100" t="s">
        <v>4737</v>
      </c>
      <c r="E51" s="99">
        <v>17.07</v>
      </c>
      <c r="F51" s="101" t="s">
        <v>4738</v>
      </c>
      <c r="G51" s="101" t="s">
        <v>4732</v>
      </c>
      <c r="H51" s="102" t="s">
        <v>2414</v>
      </c>
      <c r="I51" s="98" t="s">
        <v>76</v>
      </c>
      <c r="J51" s="98" t="s">
        <v>77</v>
      </c>
      <c r="K51" s="98" t="s">
        <v>4580</v>
      </c>
      <c r="L51" s="98"/>
      <c r="M51" s="77" t="s">
        <v>4626</v>
      </c>
      <c r="N51" s="101" t="s">
        <v>4626</v>
      </c>
      <c r="O51" s="81" t="s">
        <v>4626</v>
      </c>
      <c r="P51" s="82">
        <v>0.85</v>
      </c>
      <c r="Q51" s="46">
        <f>MktgReport[[#This Row],[Cred 1 %]]*MktgReport[[#This Row],[NN Labor Budget]]</f>
        <v>50167.85</v>
      </c>
      <c r="R51" s="87" t="s">
        <v>4656</v>
      </c>
      <c r="S51" s="87">
        <v>7.4999999999999997E-2</v>
      </c>
      <c r="T51" s="48">
        <f>MktgReport[[#This Row],[Cred 2 %]]*MktgReport[[#This Row],[NN Labor Budget]]</f>
        <v>4426.5749999999998</v>
      </c>
      <c r="U51" s="88" t="s">
        <v>4037</v>
      </c>
      <c r="V51" s="88">
        <v>7.4999999999999997E-2</v>
      </c>
      <c r="W51" s="50">
        <f>MktgReport[[#This Row],[Cred 3 %]]*MktgReport[[#This Row],[NN Labor Budget]]</f>
        <v>4426.5749999999998</v>
      </c>
      <c r="X51" s="89"/>
      <c r="Y51" s="89"/>
      <c r="Z51" s="90"/>
      <c r="AA51" s="88"/>
      <c r="AB51" s="88"/>
      <c r="AC51" s="91"/>
      <c r="AD51" s="73" t="s">
        <v>23</v>
      </c>
      <c r="AE51" s="92" t="s">
        <v>4589</v>
      </c>
      <c r="AF51" s="93" t="s">
        <v>4576</v>
      </c>
      <c r="AG51" s="94" t="s">
        <v>4734</v>
      </c>
      <c r="AH51" s="95">
        <v>59021</v>
      </c>
    </row>
    <row r="52" spans="1:34" s="55" customFormat="1" ht="24.95" customHeight="1" x14ac:dyDescent="0.25">
      <c r="A52" s="80">
        <v>2014.1152999999999</v>
      </c>
      <c r="B52" s="98" t="s">
        <v>4584</v>
      </c>
      <c r="C52" s="99">
        <v>17.010000000000002</v>
      </c>
      <c r="D52" s="100" t="s">
        <v>4737</v>
      </c>
      <c r="E52" s="99">
        <v>17.07</v>
      </c>
      <c r="F52" s="101" t="s">
        <v>4739</v>
      </c>
      <c r="G52" s="101" t="s">
        <v>4732</v>
      </c>
      <c r="H52" s="102" t="s">
        <v>2414</v>
      </c>
      <c r="I52" s="98" t="s">
        <v>76</v>
      </c>
      <c r="J52" s="98" t="s">
        <v>77</v>
      </c>
      <c r="K52" s="98" t="s">
        <v>4580</v>
      </c>
      <c r="L52" s="98"/>
      <c r="M52" s="77" t="s">
        <v>4626</v>
      </c>
      <c r="N52" s="101" t="s">
        <v>4626</v>
      </c>
      <c r="O52" s="81" t="s">
        <v>4626</v>
      </c>
      <c r="P52" s="82">
        <v>0.5</v>
      </c>
      <c r="Q52" s="46">
        <f>MktgReport[[#This Row],[Cred 1 %]]*MktgReport[[#This Row],[NN Labor Budget]]</f>
        <v>1151</v>
      </c>
      <c r="R52" s="87" t="s">
        <v>4718</v>
      </c>
      <c r="S52" s="87">
        <v>0.5</v>
      </c>
      <c r="T52" s="48">
        <f>MktgReport[[#This Row],[Cred 2 %]]*MktgReport[[#This Row],[NN Labor Budget]]</f>
        <v>1151</v>
      </c>
      <c r="U52" s="88"/>
      <c r="V52" s="88"/>
      <c r="W52" s="50">
        <f>MktgReport[[#This Row],[Cred 3 %]]*MktgReport[[#This Row],[NN Labor Budget]]</f>
        <v>0</v>
      </c>
      <c r="X52" s="89"/>
      <c r="Y52" s="89"/>
      <c r="Z52" s="90"/>
      <c r="AA52" s="88"/>
      <c r="AB52" s="88"/>
      <c r="AC52" s="91"/>
      <c r="AD52" s="73" t="s">
        <v>23</v>
      </c>
      <c r="AE52" s="92" t="s">
        <v>4589</v>
      </c>
      <c r="AF52" s="93" t="s">
        <v>4576</v>
      </c>
      <c r="AG52" s="94" t="s">
        <v>4734</v>
      </c>
      <c r="AH52" s="95">
        <v>2302</v>
      </c>
    </row>
    <row r="53" spans="1:34" s="55" customFormat="1" ht="24.95" customHeight="1" x14ac:dyDescent="0.25">
      <c r="A53" s="80">
        <v>2014.1152999999999</v>
      </c>
      <c r="B53" s="98" t="s">
        <v>4584</v>
      </c>
      <c r="C53" s="99">
        <v>17.010000000000002</v>
      </c>
      <c r="D53" s="100" t="s">
        <v>4737</v>
      </c>
      <c r="E53" s="99">
        <v>17.07</v>
      </c>
      <c r="F53" s="103" t="s">
        <v>4740</v>
      </c>
      <c r="G53" s="101" t="s">
        <v>4732</v>
      </c>
      <c r="H53" s="102" t="s">
        <v>2414</v>
      </c>
      <c r="I53" s="98" t="s">
        <v>76</v>
      </c>
      <c r="J53" s="98" t="s">
        <v>77</v>
      </c>
      <c r="K53" s="98" t="s">
        <v>4580</v>
      </c>
      <c r="L53" s="98"/>
      <c r="M53" s="77" t="s">
        <v>4626</v>
      </c>
      <c r="N53" s="101" t="s">
        <v>4626</v>
      </c>
      <c r="O53" s="81" t="s">
        <v>4626</v>
      </c>
      <c r="P53" s="82">
        <v>0.5</v>
      </c>
      <c r="Q53" s="46">
        <f>MktgReport[[#This Row],[Cred 1 %]]*MktgReport[[#This Row],[NN Labor Budget]]</f>
        <v>767.5</v>
      </c>
      <c r="R53" s="87" t="s">
        <v>4718</v>
      </c>
      <c r="S53" s="87">
        <v>0.5</v>
      </c>
      <c r="T53" s="48">
        <f>MktgReport[[#This Row],[Cred 2 %]]*MktgReport[[#This Row],[NN Labor Budget]]</f>
        <v>767.5</v>
      </c>
      <c r="U53" s="88"/>
      <c r="V53" s="88"/>
      <c r="W53" s="50">
        <f>MktgReport[[#This Row],[Cred 3 %]]*MktgReport[[#This Row],[NN Labor Budget]]</f>
        <v>0</v>
      </c>
      <c r="X53" s="89"/>
      <c r="Y53" s="89"/>
      <c r="Z53" s="90"/>
      <c r="AA53" s="88"/>
      <c r="AB53" s="88"/>
      <c r="AC53" s="91"/>
      <c r="AD53" s="73" t="s">
        <v>23</v>
      </c>
      <c r="AE53" s="92" t="s">
        <v>4589</v>
      </c>
      <c r="AF53" s="93" t="s">
        <v>4576</v>
      </c>
      <c r="AG53" s="94" t="s">
        <v>4734</v>
      </c>
      <c r="AH53" s="95">
        <v>1535</v>
      </c>
    </row>
    <row r="54" spans="1:34" s="55" customFormat="1" ht="24.95" customHeight="1" x14ac:dyDescent="0.25">
      <c r="A54" s="80">
        <v>2014.1152999999999</v>
      </c>
      <c r="B54" s="98" t="s">
        <v>4584</v>
      </c>
      <c r="C54" s="99">
        <v>17.010000000000002</v>
      </c>
      <c r="D54" s="100" t="s">
        <v>4737</v>
      </c>
      <c r="E54" s="99">
        <v>17.03</v>
      </c>
      <c r="F54" s="103" t="s">
        <v>4741</v>
      </c>
      <c r="G54" s="101" t="s">
        <v>4732</v>
      </c>
      <c r="H54" s="102" t="s">
        <v>2414</v>
      </c>
      <c r="I54" s="98" t="s">
        <v>76</v>
      </c>
      <c r="J54" s="98" t="s">
        <v>77</v>
      </c>
      <c r="K54" s="98" t="s">
        <v>4580</v>
      </c>
      <c r="L54" s="98"/>
      <c r="M54" s="77" t="s">
        <v>4626</v>
      </c>
      <c r="N54" s="101" t="s">
        <v>4626</v>
      </c>
      <c r="O54" s="81" t="s">
        <v>4626</v>
      </c>
      <c r="P54" s="82">
        <v>0.5</v>
      </c>
      <c r="Q54" s="46">
        <f>MktgReport[[#This Row],[Cred 1 %]]*MktgReport[[#This Row],[NN Labor Budget]]</f>
        <v>1901</v>
      </c>
      <c r="R54" s="87" t="s">
        <v>4718</v>
      </c>
      <c r="S54" s="87">
        <v>0.5</v>
      </c>
      <c r="T54" s="48">
        <f>MktgReport[[#This Row],[Cred 2 %]]*MktgReport[[#This Row],[NN Labor Budget]]</f>
        <v>1901</v>
      </c>
      <c r="U54" s="88"/>
      <c r="V54" s="88"/>
      <c r="W54" s="50">
        <f>MktgReport[[#This Row],[Cred 3 %]]*MktgReport[[#This Row],[NN Labor Budget]]</f>
        <v>0</v>
      </c>
      <c r="X54" s="89"/>
      <c r="Y54" s="89"/>
      <c r="Z54" s="90"/>
      <c r="AA54" s="88"/>
      <c r="AB54" s="88"/>
      <c r="AC54" s="91"/>
      <c r="AD54" s="73" t="s">
        <v>23</v>
      </c>
      <c r="AE54" s="92" t="s">
        <v>4589</v>
      </c>
      <c r="AF54" s="93" t="s">
        <v>4576</v>
      </c>
      <c r="AG54" s="94" t="s">
        <v>4734</v>
      </c>
      <c r="AH54" s="95">
        <v>3802</v>
      </c>
    </row>
    <row r="55" spans="1:34" s="55" customFormat="1" ht="24.95" customHeight="1" x14ac:dyDescent="0.25">
      <c r="A55" s="80">
        <v>2014.1152999999999</v>
      </c>
      <c r="B55" s="98" t="s">
        <v>4584</v>
      </c>
      <c r="C55" s="99">
        <v>17.010000000000002</v>
      </c>
      <c r="D55" s="100" t="s">
        <v>4737</v>
      </c>
      <c r="E55" s="99">
        <v>17.03</v>
      </c>
      <c r="F55" s="104" t="s">
        <v>4742</v>
      </c>
      <c r="G55" s="101" t="s">
        <v>4732</v>
      </c>
      <c r="H55" s="102" t="s">
        <v>2414</v>
      </c>
      <c r="I55" s="98" t="s">
        <v>76</v>
      </c>
      <c r="J55" s="98" t="s">
        <v>77</v>
      </c>
      <c r="K55" s="98" t="s">
        <v>4580</v>
      </c>
      <c r="L55" s="98"/>
      <c r="M55" s="77" t="s">
        <v>4626</v>
      </c>
      <c r="N55" s="101" t="s">
        <v>4626</v>
      </c>
      <c r="O55" s="81" t="s">
        <v>4626</v>
      </c>
      <c r="P55" s="82">
        <v>0.5</v>
      </c>
      <c r="Q55" s="46">
        <f>MktgReport[[#This Row],[Cred 1 %]]*MktgReport[[#This Row],[NN Labor Budget]]</f>
        <v>6387</v>
      </c>
      <c r="R55" s="87" t="s">
        <v>4718</v>
      </c>
      <c r="S55" s="87">
        <v>0.5</v>
      </c>
      <c r="T55" s="48">
        <f>MktgReport[[#This Row],[Cred 2 %]]*MktgReport[[#This Row],[NN Labor Budget]]</f>
        <v>6387</v>
      </c>
      <c r="U55" s="88"/>
      <c r="V55" s="88"/>
      <c r="W55" s="50">
        <f>MktgReport[[#This Row],[Cred 3 %]]*MktgReport[[#This Row],[NN Labor Budget]]</f>
        <v>0</v>
      </c>
      <c r="X55" s="89"/>
      <c r="Y55" s="89"/>
      <c r="Z55" s="90"/>
      <c r="AA55" s="88"/>
      <c r="AB55" s="88"/>
      <c r="AC55" s="91"/>
      <c r="AD55" s="73" t="s">
        <v>23</v>
      </c>
      <c r="AE55" s="92" t="s">
        <v>4589</v>
      </c>
      <c r="AF55" s="93" t="s">
        <v>4576</v>
      </c>
      <c r="AG55" s="94" t="s">
        <v>4734</v>
      </c>
      <c r="AH55" s="95">
        <v>12774</v>
      </c>
    </row>
    <row r="56" spans="1:34" s="55" customFormat="1" ht="24.95" customHeight="1" x14ac:dyDescent="0.25">
      <c r="A56" s="80">
        <v>2014.1152999999999</v>
      </c>
      <c r="B56" s="98" t="s">
        <v>4584</v>
      </c>
      <c r="C56" s="99">
        <v>17.010000000000002</v>
      </c>
      <c r="D56" s="100" t="s">
        <v>4737</v>
      </c>
      <c r="E56" s="99">
        <v>17.03</v>
      </c>
      <c r="F56" s="104" t="s">
        <v>4743</v>
      </c>
      <c r="G56" s="101" t="s">
        <v>4732</v>
      </c>
      <c r="H56" s="102" t="s">
        <v>2414</v>
      </c>
      <c r="I56" s="98" t="s">
        <v>76</v>
      </c>
      <c r="J56" s="98" t="s">
        <v>77</v>
      </c>
      <c r="K56" s="98" t="s">
        <v>4580</v>
      </c>
      <c r="L56" s="98"/>
      <c r="M56" s="77" t="s">
        <v>4626</v>
      </c>
      <c r="N56" s="101" t="s">
        <v>4626</v>
      </c>
      <c r="O56" s="81" t="s">
        <v>4626</v>
      </c>
      <c r="P56" s="82">
        <v>0.5</v>
      </c>
      <c r="Q56" s="46">
        <f>MktgReport[[#This Row],[Cred 1 %]]*MktgReport[[#This Row],[NN Labor Budget]]</f>
        <v>1159.5</v>
      </c>
      <c r="R56" s="87" t="s">
        <v>4718</v>
      </c>
      <c r="S56" s="87">
        <v>0.5</v>
      </c>
      <c r="T56" s="48">
        <f>MktgReport[[#This Row],[Cred 2 %]]*MktgReport[[#This Row],[NN Labor Budget]]</f>
        <v>1159.5</v>
      </c>
      <c r="U56" s="88"/>
      <c r="V56" s="88"/>
      <c r="W56" s="50">
        <f>MktgReport[[#This Row],[Cred 3 %]]*MktgReport[[#This Row],[NN Labor Budget]]</f>
        <v>0</v>
      </c>
      <c r="X56" s="89"/>
      <c r="Y56" s="89"/>
      <c r="Z56" s="90"/>
      <c r="AA56" s="88"/>
      <c r="AB56" s="88"/>
      <c r="AC56" s="91"/>
      <c r="AD56" s="73" t="s">
        <v>23</v>
      </c>
      <c r="AE56" s="92" t="s">
        <v>4589</v>
      </c>
      <c r="AF56" s="93" t="s">
        <v>4576</v>
      </c>
      <c r="AG56" s="94" t="s">
        <v>4734</v>
      </c>
      <c r="AH56" s="95">
        <v>2319</v>
      </c>
    </row>
    <row r="57" spans="1:34" s="55" customFormat="1" ht="24.95" customHeight="1" x14ac:dyDescent="0.25">
      <c r="A57" s="80">
        <v>2014.1152999999999</v>
      </c>
      <c r="B57" s="98" t="s">
        <v>4584</v>
      </c>
      <c r="C57" s="99">
        <v>17.010000000000002</v>
      </c>
      <c r="D57" s="100" t="s">
        <v>4737</v>
      </c>
      <c r="E57" s="99">
        <v>17.03</v>
      </c>
      <c r="F57" s="104" t="s">
        <v>4744</v>
      </c>
      <c r="G57" s="101" t="s">
        <v>4732</v>
      </c>
      <c r="H57" s="102" t="s">
        <v>2414</v>
      </c>
      <c r="I57" s="98" t="s">
        <v>76</v>
      </c>
      <c r="J57" s="98" t="s">
        <v>77</v>
      </c>
      <c r="K57" s="98" t="s">
        <v>4580</v>
      </c>
      <c r="L57" s="98"/>
      <c r="M57" s="77" t="s">
        <v>4626</v>
      </c>
      <c r="N57" s="101" t="s">
        <v>4626</v>
      </c>
      <c r="O57" s="81" t="s">
        <v>4626</v>
      </c>
      <c r="P57" s="82">
        <v>0.5</v>
      </c>
      <c r="Q57" s="46">
        <f>MktgReport[[#This Row],[Cred 1 %]]*MktgReport[[#This Row],[NN Labor Budget]]</f>
        <v>22476.5</v>
      </c>
      <c r="R57" s="87" t="s">
        <v>4718</v>
      </c>
      <c r="S57" s="87">
        <v>0.5</v>
      </c>
      <c r="T57" s="48">
        <f>MktgReport[[#This Row],[Cred 2 %]]*MktgReport[[#This Row],[NN Labor Budget]]</f>
        <v>22476.5</v>
      </c>
      <c r="U57" s="88"/>
      <c r="V57" s="88"/>
      <c r="W57" s="50">
        <f>MktgReport[[#This Row],[Cred 3 %]]*MktgReport[[#This Row],[NN Labor Budget]]</f>
        <v>0</v>
      </c>
      <c r="X57" s="89"/>
      <c r="Y57" s="89"/>
      <c r="Z57" s="90"/>
      <c r="AA57" s="88"/>
      <c r="AB57" s="88"/>
      <c r="AC57" s="91"/>
      <c r="AD57" s="73" t="s">
        <v>23</v>
      </c>
      <c r="AE57" s="92" t="s">
        <v>4589</v>
      </c>
      <c r="AF57" s="93" t="s">
        <v>4576</v>
      </c>
      <c r="AG57" s="94" t="s">
        <v>4734</v>
      </c>
      <c r="AH57" s="95">
        <v>44953</v>
      </c>
    </row>
    <row r="58" spans="1:34" s="55" customFormat="1" ht="24.95" customHeight="1" x14ac:dyDescent="0.25">
      <c r="A58" s="40">
        <v>2017.0178000000001</v>
      </c>
      <c r="B58" s="41" t="s">
        <v>4577</v>
      </c>
      <c r="C58" s="41">
        <v>17.059999999999999</v>
      </c>
      <c r="D58" s="41">
        <v>17.03</v>
      </c>
      <c r="E58" s="41">
        <v>17.09</v>
      </c>
      <c r="F58" s="42" t="s">
        <v>4745</v>
      </c>
      <c r="G58" s="42" t="s">
        <v>4746</v>
      </c>
      <c r="H58" s="69" t="s">
        <v>2673</v>
      </c>
      <c r="I58" s="41" t="s">
        <v>76</v>
      </c>
      <c r="J58" s="41" t="s">
        <v>77</v>
      </c>
      <c r="K58" s="41" t="s">
        <v>4574</v>
      </c>
      <c r="L58" s="41" t="s">
        <v>4747</v>
      </c>
      <c r="M58" s="69" t="s">
        <v>4597</v>
      </c>
      <c r="N58" s="42" t="s">
        <v>4748</v>
      </c>
      <c r="O58" s="44"/>
      <c r="P58" s="45"/>
      <c r="Q58" s="46">
        <f>MktgReport[[#This Row],[Cred 1 %]]*MktgReport[[#This Row],[NN Labor Budget]]</f>
        <v>0</v>
      </c>
      <c r="R58" s="47"/>
      <c r="S58" s="47"/>
      <c r="T58" s="48">
        <f>MktgReport[[#This Row],[Cred 2 %]]*MktgReport[[#This Row],[NN Labor Budget]]</f>
        <v>0</v>
      </c>
      <c r="U58" s="49"/>
      <c r="V58" s="49"/>
      <c r="W58" s="50">
        <f>MktgReport[[#This Row],[Cred 3 %]]*MktgReport[[#This Row],[NN Labor Budget]]</f>
        <v>0</v>
      </c>
      <c r="X58" s="51"/>
      <c r="Y58" s="51"/>
      <c r="Z58" s="52">
        <f>MktgReport[[#This Row],[Cred 4 %]]*MktgReport[[#This Row],[NN Labor Budget]]</f>
        <v>0</v>
      </c>
      <c r="AA58" s="49"/>
      <c r="AB58" s="49"/>
      <c r="AC58" s="50">
        <f>MktgReport[[#This Row],[Cred 5 %]]*MktgReport[[#This Row],[NN Labor Budget]]</f>
        <v>0</v>
      </c>
      <c r="AD58" s="8" t="s">
        <v>3934</v>
      </c>
      <c r="AE58" s="41" t="s">
        <v>122</v>
      </c>
      <c r="AF58" s="54" t="s">
        <v>4576</v>
      </c>
      <c r="AG58" s="56">
        <v>139970</v>
      </c>
      <c r="AH58" s="57">
        <v>129241</v>
      </c>
    </row>
    <row r="59" spans="1:34" s="55" customFormat="1" ht="24.95" customHeight="1" x14ac:dyDescent="0.25">
      <c r="A59" s="40">
        <v>2016.0906</v>
      </c>
      <c r="B59" s="62" t="s">
        <v>4577</v>
      </c>
      <c r="C59" s="62">
        <v>17.05</v>
      </c>
      <c r="D59" s="62">
        <v>16.079999999999998</v>
      </c>
      <c r="E59" s="41"/>
      <c r="F59" s="42" t="s">
        <v>4749</v>
      </c>
      <c r="G59" s="42" t="s">
        <v>4746</v>
      </c>
      <c r="H59" s="9" t="s">
        <v>4750</v>
      </c>
      <c r="I59" s="62" t="s">
        <v>76</v>
      </c>
      <c r="J59" s="62" t="s">
        <v>77</v>
      </c>
      <c r="K59" s="62" t="s">
        <v>4574</v>
      </c>
      <c r="L59" s="62" t="s">
        <v>4747</v>
      </c>
      <c r="M59" s="9" t="s">
        <v>4668</v>
      </c>
      <c r="N59" s="63" t="s">
        <v>4668</v>
      </c>
      <c r="O59" s="44"/>
      <c r="P59" s="45"/>
      <c r="Q59" s="46">
        <f>MktgReport[[#This Row],[Cred 1 %]]*MktgReport[[#This Row],[NN Labor Budget]]</f>
        <v>0</v>
      </c>
      <c r="R59" s="47"/>
      <c r="S59" s="47"/>
      <c r="T59" s="48">
        <f>MktgReport[[#This Row],[Cred 2 %]]*MktgReport[[#This Row],[NN Labor Budget]]</f>
        <v>0</v>
      </c>
      <c r="U59" s="49"/>
      <c r="V59" s="49"/>
      <c r="W59" s="50">
        <f>MktgReport[[#This Row],[Cred 3 %]]*MktgReport[[#This Row],[NN Labor Budget]]</f>
        <v>0</v>
      </c>
      <c r="X59" s="51"/>
      <c r="Y59" s="51"/>
      <c r="Z59" s="52">
        <f>MktgReport[[#This Row],[Cred 4 %]]*MktgReport[[#This Row],[NN Labor Budget]]</f>
        <v>0</v>
      </c>
      <c r="AA59" s="49"/>
      <c r="AB59" s="49"/>
      <c r="AC59" s="50">
        <f>MktgReport[[#This Row],[Cred 5 %]]*MktgReport[[#This Row],[NN Labor Budget]]</f>
        <v>0</v>
      </c>
      <c r="AD59" s="20" t="s">
        <v>3934</v>
      </c>
      <c r="AE59" s="58" t="s">
        <v>122</v>
      </c>
      <c r="AF59" s="54" t="s">
        <v>4576</v>
      </c>
      <c r="AG59" s="53"/>
      <c r="AH59" s="54"/>
    </row>
    <row r="60" spans="1:34" s="55" customFormat="1" ht="24.95" customHeight="1" x14ac:dyDescent="0.25">
      <c r="A60" s="40">
        <v>2016.1166000000001</v>
      </c>
      <c r="B60" s="58" t="s">
        <v>4584</v>
      </c>
      <c r="C60" s="67">
        <v>17.03</v>
      </c>
      <c r="D60" s="67">
        <v>16.11</v>
      </c>
      <c r="E60" s="41">
        <v>17.03</v>
      </c>
      <c r="F60" s="42" t="s">
        <v>4751</v>
      </c>
      <c r="G60" s="42" t="s">
        <v>2717</v>
      </c>
      <c r="H60" s="66" t="s">
        <v>2705</v>
      </c>
      <c r="I60" s="58" t="s">
        <v>76</v>
      </c>
      <c r="J60" s="58" t="s">
        <v>77</v>
      </c>
      <c r="K60" s="58" t="s">
        <v>4574</v>
      </c>
      <c r="L60" s="58" t="s">
        <v>4752</v>
      </c>
      <c r="M60" s="66" t="s">
        <v>4656</v>
      </c>
      <c r="N60" s="68" t="s">
        <v>4753</v>
      </c>
      <c r="O60" s="44" t="s">
        <v>4656</v>
      </c>
      <c r="P60" s="45">
        <v>1</v>
      </c>
      <c r="Q60" s="46">
        <f>MktgReport[[#This Row],[Cred 1 %]]*MktgReport[[#This Row],[NN Labor Budget]]</f>
        <v>5495</v>
      </c>
      <c r="R60" s="47"/>
      <c r="S60" s="47"/>
      <c r="T60" s="48">
        <f>MktgReport[[#This Row],[Cred 2 %]]*MktgReport[[#This Row],[NN Labor Budget]]</f>
        <v>0</v>
      </c>
      <c r="U60" s="49"/>
      <c r="V60" s="49"/>
      <c r="W60" s="50">
        <f>MktgReport[[#This Row],[Cred 3 %]]*MktgReport[[#This Row],[NN Labor Budget]]</f>
        <v>0</v>
      </c>
      <c r="X60" s="51"/>
      <c r="Y60" s="51"/>
      <c r="Z60" s="52">
        <f>MktgReport[[#This Row],[Cred 4 %]]*MktgReport[[#This Row],[NN Labor Budget]]</f>
        <v>0</v>
      </c>
      <c r="AA60" s="49"/>
      <c r="AB60" s="49"/>
      <c r="AC60" s="50">
        <f>MktgReport[[#This Row],[Cred 5 %]]*MktgReport[[#This Row],[NN Labor Budget]]</f>
        <v>0</v>
      </c>
      <c r="AD60" s="20" t="s">
        <v>26</v>
      </c>
      <c r="AE60" s="58" t="s">
        <v>4589</v>
      </c>
      <c r="AF60" s="59" t="s">
        <v>4576</v>
      </c>
      <c r="AG60" s="56">
        <v>5495</v>
      </c>
      <c r="AH60" s="57">
        <v>5495</v>
      </c>
    </row>
    <row r="61" spans="1:34" s="55" customFormat="1" ht="24.95" customHeight="1" x14ac:dyDescent="0.25">
      <c r="A61" s="40">
        <v>2017.0500999999999</v>
      </c>
      <c r="B61" s="41" t="s">
        <v>4577</v>
      </c>
      <c r="C61" s="41">
        <v>17.05</v>
      </c>
      <c r="D61" s="41">
        <v>17.05</v>
      </c>
      <c r="E61" s="41">
        <v>17.05</v>
      </c>
      <c r="F61" s="42" t="s">
        <v>4754</v>
      </c>
      <c r="G61" s="42" t="s">
        <v>4755</v>
      </c>
      <c r="H61" s="69" t="s">
        <v>4756</v>
      </c>
      <c r="I61" s="41" t="s">
        <v>76</v>
      </c>
      <c r="J61" s="41" t="s">
        <v>77</v>
      </c>
      <c r="K61" s="41" t="s">
        <v>4580</v>
      </c>
      <c r="L61" s="41"/>
      <c r="M61" s="20" t="s">
        <v>4638</v>
      </c>
      <c r="N61" s="42" t="s">
        <v>4638</v>
      </c>
      <c r="O61" s="44" t="s">
        <v>4641</v>
      </c>
      <c r="P61" s="45">
        <v>0.9</v>
      </c>
      <c r="Q61" s="46">
        <f>MktgReport[[#This Row],[Cred 1 %]]*MktgReport[[#This Row],[NN Labor Budget]]</f>
        <v>20138.400000000001</v>
      </c>
      <c r="R61" s="47" t="s">
        <v>4656</v>
      </c>
      <c r="S61" s="47">
        <v>0.1</v>
      </c>
      <c r="T61" s="48">
        <f>MktgReport[[#This Row],[Cred 2 %]]*MktgReport[[#This Row],[NN Labor Budget]]</f>
        <v>2237.6</v>
      </c>
      <c r="U61" s="49"/>
      <c r="V61" s="49"/>
      <c r="W61" s="50">
        <f>MktgReport[[#This Row],[Cred 3 %]]*MktgReport[[#This Row],[NN Labor Budget]]</f>
        <v>0</v>
      </c>
      <c r="X61" s="51"/>
      <c r="Y61" s="51"/>
      <c r="Z61" s="52">
        <f>MktgReport[[#This Row],[Cred 4 %]]*MktgReport[[#This Row],[NN Labor Budget]]</f>
        <v>0</v>
      </c>
      <c r="AA61" s="49"/>
      <c r="AB61" s="49"/>
      <c r="AC61" s="50">
        <f>MktgReport[[#This Row],[Cred 5 %]]*MktgReport[[#This Row],[NN Labor Budget]]</f>
        <v>0</v>
      </c>
      <c r="AD61" s="8" t="s">
        <v>26</v>
      </c>
      <c r="AE61" s="41" t="s">
        <v>4642</v>
      </c>
      <c r="AF61" s="42" t="s">
        <v>4576</v>
      </c>
      <c r="AG61" s="56">
        <v>23000</v>
      </c>
      <c r="AH61" s="57">
        <v>22376</v>
      </c>
    </row>
    <row r="62" spans="1:34" s="55" customFormat="1" ht="24.95" customHeight="1" x14ac:dyDescent="0.25">
      <c r="A62" s="40">
        <v>2017.0686000000001</v>
      </c>
      <c r="B62" s="41" t="s">
        <v>4569</v>
      </c>
      <c r="C62" s="41">
        <v>17.07</v>
      </c>
      <c r="D62" s="41">
        <v>17.059999999999999</v>
      </c>
      <c r="E62" s="41"/>
      <c r="F62" s="42" t="s">
        <v>4757</v>
      </c>
      <c r="G62" s="42" t="s">
        <v>4758</v>
      </c>
      <c r="H62" s="69" t="s">
        <v>4759</v>
      </c>
      <c r="I62" s="41" t="s">
        <v>76</v>
      </c>
      <c r="J62" s="41" t="s">
        <v>77</v>
      </c>
      <c r="K62" s="41" t="s">
        <v>4574</v>
      </c>
      <c r="L62" s="41" t="s">
        <v>4760</v>
      </c>
      <c r="M62" s="20" t="s">
        <v>4671</v>
      </c>
      <c r="N62" s="42" t="s">
        <v>4598</v>
      </c>
      <c r="O62" s="44"/>
      <c r="P62" s="45"/>
      <c r="Q62" s="46">
        <f>MktgReport[[#This Row],[Cred 1 %]]*MktgReport[[#This Row],[NN Labor Budget]]</f>
        <v>0</v>
      </c>
      <c r="R62" s="47"/>
      <c r="S62" s="47"/>
      <c r="T62" s="48">
        <f>MktgReport[[#This Row],[Cred 2 %]]*MktgReport[[#This Row],[NN Labor Budget]]</f>
        <v>0</v>
      </c>
      <c r="U62" s="49"/>
      <c r="V62" s="49"/>
      <c r="W62" s="50">
        <f>MktgReport[[#This Row],[Cred 3 %]]*MktgReport[[#This Row],[NN Labor Budget]]</f>
        <v>0</v>
      </c>
      <c r="X62" s="51"/>
      <c r="Y62" s="51"/>
      <c r="Z62" s="52">
        <f>MktgReport[[#This Row],[Cred 4 %]]*MktgReport[[#This Row],[NN Labor Budget]]</f>
        <v>0</v>
      </c>
      <c r="AA62" s="49"/>
      <c r="AB62" s="49"/>
      <c r="AC62" s="50">
        <f>MktgReport[[#This Row],[Cred 5 %]]*MktgReport[[#This Row],[NN Labor Budget]]</f>
        <v>0</v>
      </c>
      <c r="AD62" s="8" t="s">
        <v>23</v>
      </c>
      <c r="AE62" s="41" t="s">
        <v>384</v>
      </c>
      <c r="AF62" s="42" t="s">
        <v>4576</v>
      </c>
      <c r="AG62" s="56">
        <v>326250</v>
      </c>
      <c r="AH62" s="57">
        <v>35000</v>
      </c>
    </row>
    <row r="63" spans="1:34" s="55" customFormat="1" ht="24.95" customHeight="1" x14ac:dyDescent="0.25">
      <c r="A63" s="80">
        <v>2017.0777</v>
      </c>
      <c r="B63" s="41" t="s">
        <v>4569</v>
      </c>
      <c r="C63" s="71">
        <v>17.07</v>
      </c>
      <c r="D63" s="71">
        <v>17.07</v>
      </c>
      <c r="E63" s="71"/>
      <c r="F63" s="42" t="s">
        <v>4761</v>
      </c>
      <c r="G63" s="42" t="s">
        <v>4762</v>
      </c>
      <c r="H63" s="76" t="s">
        <v>2726</v>
      </c>
      <c r="I63" s="71" t="s">
        <v>76</v>
      </c>
      <c r="J63" s="71" t="s">
        <v>77</v>
      </c>
      <c r="K63" s="71"/>
      <c r="L63" s="71"/>
      <c r="M63" s="17" t="s">
        <v>4634</v>
      </c>
      <c r="N63" s="42" t="s">
        <v>4633</v>
      </c>
      <c r="O63" s="81"/>
      <c r="P63" s="82"/>
      <c r="Q63" s="46">
        <f>MktgReport[[#This Row],[Cred 1 %]]*MktgReport[[#This Row],[NN Labor Budget]]</f>
        <v>0</v>
      </c>
      <c r="R63" s="47"/>
      <c r="S63" s="47"/>
      <c r="T63" s="48">
        <f>MktgReport[[#This Row],[Cred 2 %]]*MktgReport[[#This Row],[NN Labor Budget]]</f>
        <v>0</v>
      </c>
      <c r="U63" s="49"/>
      <c r="V63" s="49"/>
      <c r="W63" s="50">
        <f>MktgReport[[#This Row],[Cred 3 %]]*MktgReport[[#This Row],[NN Labor Budget]]</f>
        <v>0</v>
      </c>
      <c r="X63" s="51"/>
      <c r="Y63" s="51"/>
      <c r="Z63" s="52">
        <f>MktgReport[[#This Row],[Cred 4 %]]*MktgReport[[#This Row],[NN Labor Budget]]</f>
        <v>0</v>
      </c>
      <c r="AA63" s="49"/>
      <c r="AB63" s="49"/>
      <c r="AC63" s="50">
        <f>MktgReport[[#This Row],[Cred 5 %]]*MktgReport[[#This Row],[NN Labor Budget]]</f>
        <v>0</v>
      </c>
      <c r="AD63" s="8" t="s">
        <v>23</v>
      </c>
      <c r="AE63" s="41" t="s">
        <v>384</v>
      </c>
      <c r="AF63" s="42" t="s">
        <v>4576</v>
      </c>
      <c r="AG63" s="53"/>
      <c r="AH63" s="54"/>
    </row>
    <row r="64" spans="1:34" s="55" customFormat="1" ht="24.95" customHeight="1" x14ac:dyDescent="0.25">
      <c r="A64" s="40">
        <v>2017.0812000000001</v>
      </c>
      <c r="B64" s="71" t="s">
        <v>4569</v>
      </c>
      <c r="C64" s="71">
        <v>17.079999999999998</v>
      </c>
      <c r="D64" s="71">
        <v>17.079999999999998</v>
      </c>
      <c r="E64" s="71">
        <v>17.079999999999998</v>
      </c>
      <c r="F64" s="42" t="s">
        <v>4763</v>
      </c>
      <c r="G64" s="42" t="s">
        <v>4764</v>
      </c>
      <c r="H64" s="76" t="s">
        <v>2726</v>
      </c>
      <c r="I64" s="71" t="s">
        <v>76</v>
      </c>
      <c r="J64" s="71" t="s">
        <v>77</v>
      </c>
      <c r="K64" s="71"/>
      <c r="L64" s="71"/>
      <c r="M64" s="77" t="s">
        <v>4704</v>
      </c>
      <c r="N64" s="42" t="s">
        <v>4704</v>
      </c>
      <c r="O64" s="81" t="s">
        <v>4765</v>
      </c>
      <c r="P64" s="82">
        <v>0.5</v>
      </c>
      <c r="Q64" s="46">
        <f>MktgReport[[#This Row],[Cred 1 %]]*MktgReport[[#This Row],[NN Labor Budget]]</f>
        <v>25113.5</v>
      </c>
      <c r="R64" s="47" t="s">
        <v>4608</v>
      </c>
      <c r="S64" s="47">
        <v>0.5</v>
      </c>
      <c r="T64" s="48">
        <f>MktgReport[[#This Row],[Cred 2 %]]*MktgReport[[#This Row],[NN Labor Budget]]</f>
        <v>25113.5</v>
      </c>
      <c r="U64" s="49" t="s">
        <v>4766</v>
      </c>
      <c r="V64" s="49">
        <v>0.15</v>
      </c>
      <c r="W64" s="50">
        <f>MktgReport[[#This Row],[Cred 3 %]]*MktgReport[[#This Row],[NN Labor Budget]]</f>
        <v>7534.0499999999993</v>
      </c>
      <c r="X64" s="51" t="s">
        <v>4656</v>
      </c>
      <c r="Y64" s="51">
        <v>0.05</v>
      </c>
      <c r="Z64" s="52">
        <f>MktgReport[[#This Row],[Cred 4 %]]*MktgReport[[#This Row],[NN Labor Budget]]</f>
        <v>2511.3500000000004</v>
      </c>
      <c r="AA64" s="49" t="s">
        <v>4715</v>
      </c>
      <c r="AB64" s="49">
        <v>0.05</v>
      </c>
      <c r="AC64" s="50">
        <f>MktgReport[[#This Row],[Cred 5 %]]*MktgReport[[#This Row],[NN Labor Budget]]</f>
        <v>2511.3500000000004</v>
      </c>
      <c r="AD64" s="73" t="s">
        <v>52</v>
      </c>
      <c r="AE64" s="71" t="s">
        <v>4589</v>
      </c>
      <c r="AF64" s="42" t="s">
        <v>4576</v>
      </c>
      <c r="AG64" s="56"/>
      <c r="AH64" s="57">
        <v>50227</v>
      </c>
    </row>
    <row r="65" spans="1:34" s="55" customFormat="1" ht="24.95" customHeight="1" x14ac:dyDescent="0.25">
      <c r="A65" s="40">
        <v>2017.0812000000001</v>
      </c>
      <c r="B65" s="71" t="s">
        <v>4569</v>
      </c>
      <c r="C65" s="71">
        <v>17.09</v>
      </c>
      <c r="D65" s="71">
        <v>17.079999999999998</v>
      </c>
      <c r="E65" s="71">
        <v>17.09</v>
      </c>
      <c r="F65" s="42" t="s">
        <v>4763</v>
      </c>
      <c r="G65" s="42" t="s">
        <v>4764</v>
      </c>
      <c r="H65" s="76" t="s">
        <v>2726</v>
      </c>
      <c r="I65" s="71" t="s">
        <v>76</v>
      </c>
      <c r="J65" s="71" t="s">
        <v>77</v>
      </c>
      <c r="K65" s="71"/>
      <c r="L65" s="71"/>
      <c r="M65" s="77" t="s">
        <v>4767</v>
      </c>
      <c r="N65" s="42" t="s">
        <v>4704</v>
      </c>
      <c r="O65" s="81" t="s">
        <v>4768</v>
      </c>
      <c r="P65" s="82">
        <v>0.7</v>
      </c>
      <c r="Q65" s="46">
        <f>MktgReport[[#This Row],[Cred 1 %]]*MktgReport[[#This Row],[NN Labor Budget]]</f>
        <v>79800</v>
      </c>
      <c r="R65" s="47" t="s">
        <v>4769</v>
      </c>
      <c r="S65" s="47">
        <v>0.3</v>
      </c>
      <c r="T65" s="48">
        <f>MktgReport[[#This Row],[Cred 2 %]]*MktgReport[[#This Row],[NN Labor Budget]]</f>
        <v>34200</v>
      </c>
      <c r="U65" s="49"/>
      <c r="V65" s="49"/>
      <c r="W65" s="50">
        <f>MktgReport[[#This Row],[Cred 3 %]]*MktgReport[[#This Row],[NN Labor Budget]]</f>
        <v>0</v>
      </c>
      <c r="X65" s="51"/>
      <c r="Y65" s="51"/>
      <c r="Z65" s="52">
        <f>MktgReport[[#This Row],[Cred 4 %]]*MktgReport[[#This Row],[NN Labor Budget]]</f>
        <v>0</v>
      </c>
      <c r="AA65" s="49"/>
      <c r="AB65" s="49"/>
      <c r="AC65" s="50">
        <f>MktgReport[[#This Row],[Cred 5 %]]*MktgReport[[#This Row],[NN Labor Budget]]</f>
        <v>0</v>
      </c>
      <c r="AD65" s="73" t="s">
        <v>52</v>
      </c>
      <c r="AE65" s="71" t="s">
        <v>4589</v>
      </c>
      <c r="AF65" s="42" t="s">
        <v>4576</v>
      </c>
      <c r="AG65" s="56"/>
      <c r="AH65" s="57">
        <v>114000</v>
      </c>
    </row>
    <row r="66" spans="1:34" s="55" customFormat="1" ht="24.95" customHeight="1" x14ac:dyDescent="0.25">
      <c r="A66" s="40">
        <v>2016.0504000000001</v>
      </c>
      <c r="B66" s="62" t="s">
        <v>4599</v>
      </c>
      <c r="C66" s="62">
        <v>16.12</v>
      </c>
      <c r="D66" s="62">
        <v>16.05</v>
      </c>
      <c r="E66" s="41"/>
      <c r="F66" s="42" t="s">
        <v>4770</v>
      </c>
      <c r="G66" s="42" t="s">
        <v>4771</v>
      </c>
      <c r="H66" s="9" t="s">
        <v>4772</v>
      </c>
      <c r="I66" s="62" t="s">
        <v>76</v>
      </c>
      <c r="J66" s="62" t="s">
        <v>77</v>
      </c>
      <c r="K66" s="62" t="s">
        <v>4574</v>
      </c>
      <c r="L66" s="62" t="s">
        <v>4618</v>
      </c>
      <c r="M66" s="9" t="s">
        <v>4634</v>
      </c>
      <c r="N66" s="42" t="s">
        <v>4773</v>
      </c>
      <c r="O66" s="44"/>
      <c r="P66" s="45"/>
      <c r="Q66" s="46">
        <f>MktgReport[[#This Row],[Cred 1 %]]*MktgReport[[#This Row],[NN Labor Budget]]</f>
        <v>0</v>
      </c>
      <c r="R66" s="47"/>
      <c r="S66" s="47"/>
      <c r="T66" s="48">
        <f>MktgReport[[#This Row],[Cred 2 %]]*MktgReport[[#This Row],[NN Labor Budget]]</f>
        <v>0</v>
      </c>
      <c r="U66" s="49"/>
      <c r="V66" s="49"/>
      <c r="W66" s="50">
        <f>MktgReport[[#This Row],[Cred 3 %]]*MktgReport[[#This Row],[NN Labor Budget]]</f>
        <v>0</v>
      </c>
      <c r="X66" s="51"/>
      <c r="Y66" s="51"/>
      <c r="Z66" s="52">
        <f>MktgReport[[#This Row],[Cred 4 %]]*MktgReport[[#This Row],[NN Labor Budget]]</f>
        <v>0</v>
      </c>
      <c r="AA66" s="49"/>
      <c r="AB66" s="49"/>
      <c r="AC66" s="50">
        <f>MktgReport[[#This Row],[Cred 5 %]]*MktgReport[[#This Row],[NN Labor Budget]]</f>
        <v>0</v>
      </c>
      <c r="AD66" s="9" t="s">
        <v>23</v>
      </c>
      <c r="AE66" s="62" t="s">
        <v>384</v>
      </c>
      <c r="AF66" s="54" t="s">
        <v>4576</v>
      </c>
      <c r="AG66" s="56"/>
      <c r="AH66" s="57">
        <v>70000</v>
      </c>
    </row>
    <row r="67" spans="1:34" s="55" customFormat="1" ht="24.95" customHeight="1" x14ac:dyDescent="0.25">
      <c r="A67" s="40">
        <v>2016.0622000000001</v>
      </c>
      <c r="B67" s="62" t="s">
        <v>4599</v>
      </c>
      <c r="C67" s="62">
        <v>16.12</v>
      </c>
      <c r="D67" s="62">
        <v>16.059999999999999</v>
      </c>
      <c r="E67" s="41">
        <v>17.03</v>
      </c>
      <c r="F67" s="63" t="s">
        <v>4774</v>
      </c>
      <c r="G67" s="63" t="s">
        <v>4775</v>
      </c>
      <c r="H67" s="9" t="s">
        <v>2797</v>
      </c>
      <c r="I67" s="62" t="s">
        <v>76</v>
      </c>
      <c r="J67" s="62" t="s">
        <v>77</v>
      </c>
      <c r="K67" s="62" t="s">
        <v>4580</v>
      </c>
      <c r="L67" s="62"/>
      <c r="M67" s="9" t="s">
        <v>4776</v>
      </c>
      <c r="N67" s="63" t="s">
        <v>4773</v>
      </c>
      <c r="O67" s="44" t="s">
        <v>4776</v>
      </c>
      <c r="P67" s="65">
        <v>0.65</v>
      </c>
      <c r="Q67" s="46">
        <f>MktgReport[[#This Row],[Cred 1 %]]*MktgReport[[#This Row],[NN Labor Budget]]</f>
        <v>31252</v>
      </c>
      <c r="R67" s="47" t="s">
        <v>4715</v>
      </c>
      <c r="S67" s="47">
        <v>0.25</v>
      </c>
      <c r="T67" s="48">
        <f>MktgReport[[#This Row],[Cred 2 %]]*MktgReport[[#This Row],[NN Labor Budget]]</f>
        <v>12020</v>
      </c>
      <c r="U67" s="49" t="s">
        <v>4581</v>
      </c>
      <c r="V67" s="49">
        <v>0.1</v>
      </c>
      <c r="W67" s="50">
        <f>MktgReport[[#This Row],[Cred 3 %]]*MktgReport[[#This Row],[NN Labor Budget]]</f>
        <v>4808</v>
      </c>
      <c r="X67" s="51"/>
      <c r="Y67" s="51"/>
      <c r="Z67" s="52">
        <f>MktgReport[[#This Row],[Cred 4 %]]*MktgReport[[#This Row],[NN Labor Budget]]</f>
        <v>0</v>
      </c>
      <c r="AA67" s="49"/>
      <c r="AB67" s="49"/>
      <c r="AC67" s="50">
        <f>MktgReport[[#This Row],[Cred 5 %]]*MktgReport[[#This Row],[NN Labor Budget]]</f>
        <v>0</v>
      </c>
      <c r="AD67" s="9" t="s">
        <v>52</v>
      </c>
      <c r="AE67" s="62" t="s">
        <v>384</v>
      </c>
      <c r="AF67" s="59" t="s">
        <v>4576</v>
      </c>
      <c r="AG67" s="105">
        <v>49930</v>
      </c>
      <c r="AH67" s="57">
        <v>48080</v>
      </c>
    </row>
    <row r="68" spans="1:34" s="55" customFormat="1" ht="24.95" customHeight="1" x14ac:dyDescent="0.25">
      <c r="A68" s="40">
        <v>2017.04539999844</v>
      </c>
      <c r="B68" s="41" t="s">
        <v>4577</v>
      </c>
      <c r="C68" s="41">
        <v>17.05</v>
      </c>
      <c r="D68" s="41">
        <v>17.05</v>
      </c>
      <c r="E68" s="41">
        <v>17.05</v>
      </c>
      <c r="F68" s="42" t="s">
        <v>4777</v>
      </c>
      <c r="G68" s="42" t="s">
        <v>2960</v>
      </c>
      <c r="H68" s="69" t="s">
        <v>2961</v>
      </c>
      <c r="I68" s="41" t="s">
        <v>76</v>
      </c>
      <c r="J68" s="41" t="s">
        <v>77</v>
      </c>
      <c r="K68" s="41"/>
      <c r="L68" s="41"/>
      <c r="M68" s="20" t="s">
        <v>4607</v>
      </c>
      <c r="N68" s="54" t="s">
        <v>4607</v>
      </c>
      <c r="O68" s="44" t="s">
        <v>4607</v>
      </c>
      <c r="P68" s="45">
        <v>1</v>
      </c>
      <c r="Q68" s="46">
        <f>MktgReport[[#This Row],[Cred 1 %]]*MktgReport[[#This Row],[NN Labor Budget]]</f>
        <v>0</v>
      </c>
      <c r="R68" s="47"/>
      <c r="S68" s="47"/>
      <c r="T68" s="48">
        <f>MktgReport[[#This Row],[Cred 2 %]]*MktgReport[[#This Row],[NN Labor Budget]]</f>
        <v>0</v>
      </c>
      <c r="U68" s="49"/>
      <c r="V68" s="49"/>
      <c r="W68" s="50">
        <f>MktgReport[[#This Row],[Cred 3 %]]*MktgReport[[#This Row],[NN Labor Budget]]</f>
        <v>0</v>
      </c>
      <c r="X68" s="51"/>
      <c r="Y68" s="51"/>
      <c r="Z68" s="52">
        <f>MktgReport[[#This Row],[Cred 4 %]]*MktgReport[[#This Row],[NN Labor Budget]]</f>
        <v>0</v>
      </c>
      <c r="AA68" s="49"/>
      <c r="AB68" s="49"/>
      <c r="AC68" s="50">
        <f>MktgReport[[#This Row],[Cred 5 %]]*MktgReport[[#This Row],[NN Labor Budget]]</f>
        <v>0</v>
      </c>
      <c r="AD68" s="17" t="s">
        <v>52</v>
      </c>
      <c r="AE68" s="41" t="s">
        <v>261</v>
      </c>
      <c r="AF68" s="42" t="s">
        <v>4576</v>
      </c>
      <c r="AG68" s="56"/>
      <c r="AH68" s="57">
        <v>0</v>
      </c>
    </row>
    <row r="69" spans="1:34" s="55" customFormat="1" ht="24.95" customHeight="1" x14ac:dyDescent="0.25">
      <c r="A69" s="40">
        <v>2017.0465999999999</v>
      </c>
      <c r="B69" s="41" t="s">
        <v>4569</v>
      </c>
      <c r="C69" s="41">
        <v>17.07</v>
      </c>
      <c r="D69" s="41">
        <v>17.05</v>
      </c>
      <c r="E69" s="41">
        <v>17.079999999999998</v>
      </c>
      <c r="F69" s="42" t="s">
        <v>4778</v>
      </c>
      <c r="G69" s="42" t="s">
        <v>4779</v>
      </c>
      <c r="H69" s="69" t="s">
        <v>2969</v>
      </c>
      <c r="I69" s="41" t="s">
        <v>76</v>
      </c>
      <c r="J69" s="41" t="s">
        <v>77</v>
      </c>
      <c r="K69" s="41" t="s">
        <v>4574</v>
      </c>
      <c r="L69" s="41" t="s">
        <v>4780</v>
      </c>
      <c r="M69" s="17" t="s">
        <v>4781</v>
      </c>
      <c r="N69" s="42" t="s">
        <v>4781</v>
      </c>
      <c r="O69" s="44" t="s">
        <v>4781</v>
      </c>
      <c r="P69" s="45">
        <v>0.4</v>
      </c>
      <c r="Q69" s="46">
        <f>MktgReport[[#This Row],[Cred 1 %]]*MktgReport[[#This Row],[NN Labor Budget]]</f>
        <v>29343.600000000002</v>
      </c>
      <c r="R69" s="47" t="s">
        <v>4709</v>
      </c>
      <c r="S69" s="47">
        <v>0.55000000000000004</v>
      </c>
      <c r="T69" s="48">
        <f>MktgReport[[#This Row],[Cred 2 %]]*MktgReport[[#This Row],[NN Labor Budget]]</f>
        <v>40347.450000000004</v>
      </c>
      <c r="U69" s="49" t="s">
        <v>4608</v>
      </c>
      <c r="V69" s="49">
        <v>0.05</v>
      </c>
      <c r="W69" s="50">
        <f>MktgReport[[#This Row],[Cred 3 %]]*MktgReport[[#This Row],[NN Labor Budget]]</f>
        <v>3667.9500000000003</v>
      </c>
      <c r="X69" s="51"/>
      <c r="Y69" s="51"/>
      <c r="Z69" s="52">
        <f>MktgReport[[#This Row],[Cred 4 %]]*MktgReport[[#This Row],[NN Labor Budget]]</f>
        <v>0</v>
      </c>
      <c r="AA69" s="49"/>
      <c r="AB69" s="49"/>
      <c r="AC69" s="50">
        <f>MktgReport[[#This Row],[Cred 5 %]]*MktgReport[[#This Row],[NN Labor Budget]]</f>
        <v>0</v>
      </c>
      <c r="AD69" s="8" t="s">
        <v>52</v>
      </c>
      <c r="AE69" s="41"/>
      <c r="AF69" s="42" t="s">
        <v>4576</v>
      </c>
      <c r="AG69" s="53"/>
      <c r="AH69" s="57">
        <v>73359</v>
      </c>
    </row>
    <row r="70" spans="1:34" s="55" customFormat="1" ht="24.95" customHeight="1" x14ac:dyDescent="0.25">
      <c r="A70" s="80">
        <v>2017.0925</v>
      </c>
      <c r="B70" s="71" t="s">
        <v>4569</v>
      </c>
      <c r="C70" s="71">
        <v>17.09</v>
      </c>
      <c r="D70" s="71">
        <v>17.09</v>
      </c>
      <c r="E70" s="71">
        <v>17.09</v>
      </c>
      <c r="F70" s="42" t="s">
        <v>4782</v>
      </c>
      <c r="G70" s="96"/>
      <c r="H70" s="76" t="s">
        <v>4783</v>
      </c>
      <c r="I70" s="71" t="s">
        <v>76</v>
      </c>
      <c r="J70" s="71" t="s">
        <v>77</v>
      </c>
      <c r="K70" s="71"/>
      <c r="L70" s="71"/>
      <c r="M70" s="77" t="s">
        <v>4634</v>
      </c>
      <c r="N70" s="42" t="s">
        <v>4634</v>
      </c>
      <c r="O70" s="81" t="s">
        <v>4634</v>
      </c>
      <c r="P70" s="82">
        <v>1</v>
      </c>
      <c r="Q70" s="46">
        <f>MktgReport[[#This Row],[Cred 1 %]]*MktgReport[[#This Row],[NN Labor Budget]]</f>
        <v>21834</v>
      </c>
      <c r="R70" s="87"/>
      <c r="S70" s="87"/>
      <c r="T70" s="48">
        <f>MktgReport[[#This Row],[Cred 2 %]]*MktgReport[[#This Row],[NN Labor Budget]]</f>
        <v>0</v>
      </c>
      <c r="U70" s="88"/>
      <c r="V70" s="88"/>
      <c r="W70" s="50">
        <f>MktgReport[[#This Row],[Cred 3 %]]*MktgReport[[#This Row],[NN Labor Budget]]</f>
        <v>0</v>
      </c>
      <c r="X70" s="89"/>
      <c r="Y70" s="89"/>
      <c r="Z70" s="52">
        <f>MktgReport[[#This Row],[Cred 4 %]]*MktgReport[[#This Row],[NN Labor Budget]]</f>
        <v>0</v>
      </c>
      <c r="AA70" s="88"/>
      <c r="AB70" s="88"/>
      <c r="AC70" s="50">
        <f>MktgReport[[#This Row],[Cred 5 %]]*MktgReport[[#This Row],[NN Labor Budget]]</f>
        <v>0</v>
      </c>
      <c r="AD70" s="73" t="s">
        <v>23</v>
      </c>
      <c r="AE70" s="71" t="s">
        <v>384</v>
      </c>
      <c r="AF70" s="42" t="s">
        <v>4576</v>
      </c>
      <c r="AG70" s="42"/>
      <c r="AH70" s="57">
        <v>21834</v>
      </c>
    </row>
    <row r="71" spans="1:34" s="55" customFormat="1" ht="24.95" customHeight="1" x14ac:dyDescent="0.25">
      <c r="A71" s="40">
        <v>2017.0525</v>
      </c>
      <c r="B71" s="41" t="s">
        <v>4577</v>
      </c>
      <c r="C71" s="41">
        <v>17.059999999999999</v>
      </c>
      <c r="D71" s="41">
        <v>17.059999999999999</v>
      </c>
      <c r="E71" s="41">
        <v>17.059999999999999</v>
      </c>
      <c r="F71" s="42" t="s">
        <v>4784</v>
      </c>
      <c r="G71" s="42" t="s">
        <v>4785</v>
      </c>
      <c r="H71" s="69" t="s">
        <v>2986</v>
      </c>
      <c r="I71" s="41" t="s">
        <v>76</v>
      </c>
      <c r="J71" s="41" t="s">
        <v>77</v>
      </c>
      <c r="K71" s="41"/>
      <c r="L71" s="41"/>
      <c r="M71" s="20" t="s">
        <v>4786</v>
      </c>
      <c r="N71" s="42" t="s">
        <v>4786</v>
      </c>
      <c r="O71" s="44" t="s">
        <v>4608</v>
      </c>
      <c r="P71" s="45">
        <v>0.9</v>
      </c>
      <c r="Q71" s="46">
        <f>MktgReport[[#This Row],[Cred 1 %]]*MktgReport[[#This Row],[NN Labor Budget]]</f>
        <v>50548.5</v>
      </c>
      <c r="R71" s="47" t="s">
        <v>4626</v>
      </c>
      <c r="S71" s="47">
        <v>0.1</v>
      </c>
      <c r="T71" s="48">
        <f>MktgReport[[#This Row],[Cred 2 %]]*MktgReport[[#This Row],[NN Labor Budget]]</f>
        <v>5616.5</v>
      </c>
      <c r="U71" s="49"/>
      <c r="V71" s="49"/>
      <c r="W71" s="50">
        <f>MktgReport[[#This Row],[Cred 3 %]]*MktgReport[[#This Row],[NN Labor Budget]]</f>
        <v>0</v>
      </c>
      <c r="X71" s="51"/>
      <c r="Y71" s="51"/>
      <c r="Z71" s="52">
        <f>MktgReport[[#This Row],[Cred 4 %]]*MktgReport[[#This Row],[NN Labor Budget]]</f>
        <v>0</v>
      </c>
      <c r="AA71" s="49"/>
      <c r="AB71" s="49"/>
      <c r="AC71" s="50">
        <f>MktgReport[[#This Row],[Cred 5 %]]*MktgReport[[#This Row],[NN Labor Budget]]</f>
        <v>0</v>
      </c>
      <c r="AD71" s="8" t="s">
        <v>52</v>
      </c>
      <c r="AE71" s="41" t="s">
        <v>4589</v>
      </c>
      <c r="AF71" s="42" t="s">
        <v>4576</v>
      </c>
      <c r="AG71" s="56">
        <v>56615</v>
      </c>
      <c r="AH71" s="57">
        <v>56165</v>
      </c>
    </row>
    <row r="72" spans="1:34" s="55" customFormat="1" ht="24.95" customHeight="1" x14ac:dyDescent="0.25">
      <c r="A72" s="40">
        <v>2017.0518999999999</v>
      </c>
      <c r="B72" s="41" t="s">
        <v>4577</v>
      </c>
      <c r="C72" s="41">
        <v>17.05</v>
      </c>
      <c r="D72" s="41">
        <v>17.05</v>
      </c>
      <c r="E72" s="41">
        <v>17.05</v>
      </c>
      <c r="F72" s="42" t="s">
        <v>4787</v>
      </c>
      <c r="G72" s="42" t="s">
        <v>4788</v>
      </c>
      <c r="H72" s="69" t="s">
        <v>3022</v>
      </c>
      <c r="I72" s="41" t="s">
        <v>76</v>
      </c>
      <c r="J72" s="41" t="s">
        <v>77</v>
      </c>
      <c r="K72" s="41"/>
      <c r="L72" s="41"/>
      <c r="M72" s="20" t="s">
        <v>4789</v>
      </c>
      <c r="N72" s="42" t="s">
        <v>4789</v>
      </c>
      <c r="O72" s="44" t="s">
        <v>4790</v>
      </c>
      <c r="P72" s="45">
        <v>1</v>
      </c>
      <c r="Q72" s="46">
        <f>MktgReport[[#This Row],[Cred 1 %]]*MktgReport[[#This Row],[NN Labor Budget]]</f>
        <v>10000</v>
      </c>
      <c r="R72" s="47"/>
      <c r="S72" s="47"/>
      <c r="T72" s="48">
        <f>MktgReport[[#This Row],[Cred 2 %]]*MktgReport[[#This Row],[NN Labor Budget]]</f>
        <v>0</v>
      </c>
      <c r="U72" s="49"/>
      <c r="V72" s="49"/>
      <c r="W72" s="50">
        <f>MktgReport[[#This Row],[Cred 3 %]]*MktgReport[[#This Row],[NN Labor Budget]]</f>
        <v>0</v>
      </c>
      <c r="X72" s="51"/>
      <c r="Y72" s="51"/>
      <c r="Z72" s="52">
        <f>MktgReport[[#This Row],[Cred 4 %]]*MktgReport[[#This Row],[NN Labor Budget]]</f>
        <v>0</v>
      </c>
      <c r="AA72" s="49"/>
      <c r="AB72" s="49"/>
      <c r="AC72" s="50">
        <f>MktgReport[[#This Row],[Cred 5 %]]*MktgReport[[#This Row],[NN Labor Budget]]</f>
        <v>0</v>
      </c>
      <c r="AD72" s="8" t="s">
        <v>23</v>
      </c>
      <c r="AE72" s="41" t="s">
        <v>4589</v>
      </c>
      <c r="AF72" s="42" t="s">
        <v>4576</v>
      </c>
      <c r="AG72" s="56">
        <v>10000</v>
      </c>
      <c r="AH72" s="57">
        <v>10000</v>
      </c>
    </row>
    <row r="73" spans="1:34" s="55" customFormat="1" ht="24.95" customHeight="1" x14ac:dyDescent="0.25">
      <c r="A73" s="40">
        <v>2016.0886</v>
      </c>
      <c r="B73" s="62" t="s">
        <v>4577</v>
      </c>
      <c r="C73" s="62">
        <v>17.059999999999999</v>
      </c>
      <c r="D73" s="62">
        <v>16.079999999999998</v>
      </c>
      <c r="E73" s="41">
        <v>17.079999999999998</v>
      </c>
      <c r="F73" s="42" t="s">
        <v>4791</v>
      </c>
      <c r="G73" s="42" t="s">
        <v>4792</v>
      </c>
      <c r="H73" s="9" t="s">
        <v>3060</v>
      </c>
      <c r="I73" s="62" t="s">
        <v>76</v>
      </c>
      <c r="J73" s="62" t="s">
        <v>77</v>
      </c>
      <c r="K73" s="62" t="s">
        <v>4574</v>
      </c>
      <c r="L73" s="62" t="s">
        <v>4793</v>
      </c>
      <c r="M73" s="20" t="s">
        <v>4582</v>
      </c>
      <c r="N73" s="42" t="s">
        <v>4582</v>
      </c>
      <c r="O73" s="44" t="s">
        <v>4634</v>
      </c>
      <c r="P73" s="45">
        <v>0.5</v>
      </c>
      <c r="Q73" s="46">
        <f>MktgReport[[#This Row],[Cred 1 %]]*MktgReport[[#This Row],[NN Labor Budget]]</f>
        <v>7500</v>
      </c>
      <c r="R73" s="47" t="s">
        <v>4671</v>
      </c>
      <c r="S73" s="47">
        <v>0.5</v>
      </c>
      <c r="T73" s="48">
        <f>MktgReport[[#This Row],[Cred 2 %]]*MktgReport[[#This Row],[NN Labor Budget]]</f>
        <v>7500</v>
      </c>
      <c r="U73" s="49"/>
      <c r="V73" s="49"/>
      <c r="W73" s="50">
        <f>MktgReport[[#This Row],[Cred 3 %]]*MktgReport[[#This Row],[NN Labor Budget]]</f>
        <v>0</v>
      </c>
      <c r="X73" s="51"/>
      <c r="Y73" s="51"/>
      <c r="Z73" s="52">
        <f>MktgReport[[#This Row],[Cred 4 %]]*MktgReport[[#This Row],[NN Labor Budget]]</f>
        <v>0</v>
      </c>
      <c r="AA73" s="49"/>
      <c r="AB73" s="49"/>
      <c r="AC73" s="50">
        <f>MktgReport[[#This Row],[Cred 5 %]]*MktgReport[[#This Row],[NN Labor Budget]]</f>
        <v>0</v>
      </c>
      <c r="AD73" s="20" t="s">
        <v>23</v>
      </c>
      <c r="AE73" s="58" t="s">
        <v>384</v>
      </c>
      <c r="AF73" s="54" t="s">
        <v>4576</v>
      </c>
      <c r="AG73" s="56">
        <v>150000</v>
      </c>
      <c r="AH73" s="57">
        <v>15000</v>
      </c>
    </row>
    <row r="74" spans="1:34" s="55" customFormat="1" ht="24.95" customHeight="1" x14ac:dyDescent="0.25">
      <c r="A74" s="40">
        <v>2016.12</v>
      </c>
      <c r="B74" s="58" t="s">
        <v>4584</v>
      </c>
      <c r="C74" s="67">
        <v>17.03</v>
      </c>
      <c r="D74" s="67">
        <v>16.12</v>
      </c>
      <c r="E74" s="41">
        <v>17.03</v>
      </c>
      <c r="F74" s="68" t="s">
        <v>4794</v>
      </c>
      <c r="G74" s="42" t="s">
        <v>4795</v>
      </c>
      <c r="H74" s="66" t="s">
        <v>3123</v>
      </c>
      <c r="I74" s="58" t="s">
        <v>76</v>
      </c>
      <c r="J74" s="58" t="s">
        <v>77</v>
      </c>
      <c r="K74" s="58" t="s">
        <v>4580</v>
      </c>
      <c r="L74" s="58"/>
      <c r="M74" s="59" t="s">
        <v>4696</v>
      </c>
      <c r="N74" s="68" t="s">
        <v>4796</v>
      </c>
      <c r="O74" s="44" t="s">
        <v>4697</v>
      </c>
      <c r="P74" s="45">
        <v>0.5</v>
      </c>
      <c r="Q74" s="46">
        <f>MktgReport[[#This Row],[Cred 1 %]]*MktgReport[[#This Row],[NN Labor Budget]]</f>
        <v>2220</v>
      </c>
      <c r="R74" s="47" t="s">
        <v>4796</v>
      </c>
      <c r="S74" s="47">
        <v>0.5</v>
      </c>
      <c r="T74" s="48">
        <f>MktgReport[[#This Row],[Cred 2 %]]*MktgReport[[#This Row],[NN Labor Budget]]</f>
        <v>2220</v>
      </c>
      <c r="U74" s="49"/>
      <c r="V74" s="49"/>
      <c r="W74" s="50">
        <f>MktgReport[[#This Row],[Cred 3 %]]*MktgReport[[#This Row],[NN Labor Budget]]</f>
        <v>0</v>
      </c>
      <c r="X74" s="51"/>
      <c r="Y74" s="51"/>
      <c r="Z74" s="52">
        <f>MktgReport[[#This Row],[Cred 4 %]]*MktgReport[[#This Row],[NN Labor Budget]]</f>
        <v>0</v>
      </c>
      <c r="AA74" s="49"/>
      <c r="AB74" s="49"/>
      <c r="AC74" s="50">
        <f>MktgReport[[#This Row],[Cred 5 %]]*MktgReport[[#This Row],[NN Labor Budget]]</f>
        <v>0</v>
      </c>
      <c r="AD74" s="20" t="s">
        <v>188</v>
      </c>
      <c r="AE74" s="58" t="s">
        <v>4589</v>
      </c>
      <c r="AF74" s="59" t="s">
        <v>4576</v>
      </c>
      <c r="AG74" s="56"/>
      <c r="AH74" s="57">
        <v>4440</v>
      </c>
    </row>
    <row r="75" spans="1:34" s="55" customFormat="1" ht="24.95" customHeight="1" x14ac:dyDescent="0.25">
      <c r="A75" s="40">
        <v>2016.0823</v>
      </c>
      <c r="B75" s="62" t="s">
        <v>4584</v>
      </c>
      <c r="C75" s="62">
        <v>17.02</v>
      </c>
      <c r="D75" s="62">
        <v>17.02</v>
      </c>
      <c r="E75" s="41">
        <v>17.02</v>
      </c>
      <c r="F75" s="63" t="s">
        <v>4797</v>
      </c>
      <c r="G75" s="63" t="s">
        <v>2396</v>
      </c>
      <c r="H75" s="9" t="s">
        <v>3123</v>
      </c>
      <c r="I75" s="62" t="s">
        <v>76</v>
      </c>
      <c r="J75" s="62" t="s">
        <v>77</v>
      </c>
      <c r="K75" s="62" t="s">
        <v>4580</v>
      </c>
      <c r="L75" s="62"/>
      <c r="M75" s="9" t="s">
        <v>4615</v>
      </c>
      <c r="N75" s="63" t="s">
        <v>4615</v>
      </c>
      <c r="O75" s="44" t="s">
        <v>4615</v>
      </c>
      <c r="P75" s="45">
        <v>1</v>
      </c>
      <c r="Q75" s="46">
        <f>MktgReport[[#This Row],[Cred 1 %]]*MktgReport[[#This Row],[NN Labor Budget]]</f>
        <v>24380</v>
      </c>
      <c r="R75" s="47"/>
      <c r="S75" s="47"/>
      <c r="T75" s="48"/>
      <c r="U75" s="49"/>
      <c r="V75" s="49"/>
      <c r="W75" s="50"/>
      <c r="X75" s="51"/>
      <c r="Y75" s="51"/>
      <c r="Z75" s="52"/>
      <c r="AA75" s="49"/>
      <c r="AB75" s="49"/>
      <c r="AC75" s="50"/>
      <c r="AD75" s="9" t="s">
        <v>52</v>
      </c>
      <c r="AE75" s="58" t="s">
        <v>4589</v>
      </c>
      <c r="AF75" s="59" t="s">
        <v>4576</v>
      </c>
      <c r="AG75" s="56">
        <v>31740</v>
      </c>
      <c r="AH75" s="57">
        <v>24380</v>
      </c>
    </row>
    <row r="76" spans="1:34" s="55" customFormat="1" ht="24.95" customHeight="1" x14ac:dyDescent="0.25">
      <c r="A76" s="40">
        <v>2017.0679</v>
      </c>
      <c r="B76" s="41" t="s">
        <v>4569</v>
      </c>
      <c r="C76" s="41">
        <v>17.07</v>
      </c>
      <c r="D76" s="41">
        <v>17.059999999999999</v>
      </c>
      <c r="E76" s="41">
        <v>17.09</v>
      </c>
      <c r="F76" s="42" t="s">
        <v>4798</v>
      </c>
      <c r="G76" s="42" t="s">
        <v>4799</v>
      </c>
      <c r="H76" s="69" t="s">
        <v>3123</v>
      </c>
      <c r="I76" s="41" t="s">
        <v>76</v>
      </c>
      <c r="J76" s="41" t="s">
        <v>77</v>
      </c>
      <c r="K76" s="41"/>
      <c r="L76" s="41"/>
      <c r="M76" s="20" t="s">
        <v>4615</v>
      </c>
      <c r="N76" s="42" t="s">
        <v>4712</v>
      </c>
      <c r="O76" s="44" t="s">
        <v>4615</v>
      </c>
      <c r="P76" s="45">
        <v>1</v>
      </c>
      <c r="Q76" s="46">
        <f>MktgReport[[#This Row],[Cred 1 %]]*MktgReport[[#This Row],[NN Labor Budget]]</f>
        <v>29000</v>
      </c>
      <c r="R76" s="47"/>
      <c r="S76" s="47"/>
      <c r="T76" s="48">
        <f>MktgReport[[#This Row],[Cred 2 %]]*MktgReport[[#This Row],[NN Labor Budget]]</f>
        <v>0</v>
      </c>
      <c r="U76" s="49"/>
      <c r="V76" s="49"/>
      <c r="W76" s="50">
        <f>MktgReport[[#This Row],[Cred 3 %]]*MktgReport[[#This Row],[NN Labor Budget]]</f>
        <v>0</v>
      </c>
      <c r="X76" s="51"/>
      <c r="Y76" s="51"/>
      <c r="Z76" s="52">
        <f>MktgReport[[#This Row],[Cred 4 %]]*MktgReport[[#This Row],[NN Labor Budget]]</f>
        <v>0</v>
      </c>
      <c r="AA76" s="49"/>
      <c r="AB76" s="49"/>
      <c r="AC76" s="50">
        <f>MktgReport[[#This Row],[Cred 5 %]]*MktgReport[[#This Row],[NN Labor Budget]]</f>
        <v>0</v>
      </c>
      <c r="AD76" s="8" t="s">
        <v>26</v>
      </c>
      <c r="AE76" s="41" t="s">
        <v>4589</v>
      </c>
      <c r="AF76" s="42" t="s">
        <v>4576</v>
      </c>
      <c r="AG76" s="56">
        <v>29000</v>
      </c>
      <c r="AH76" s="57">
        <v>29000</v>
      </c>
    </row>
    <row r="77" spans="1:34" s="55" customFormat="1" ht="24.95" customHeight="1" x14ac:dyDescent="0.25">
      <c r="A77" s="40">
        <v>2016.0572</v>
      </c>
      <c r="B77" s="62" t="s">
        <v>4569</v>
      </c>
      <c r="C77" s="62">
        <v>17.07</v>
      </c>
      <c r="D77" s="62">
        <v>17.07</v>
      </c>
      <c r="E77" s="41">
        <v>17.079999999999998</v>
      </c>
      <c r="F77" s="63" t="s">
        <v>4800</v>
      </c>
      <c r="G77" s="63" t="s">
        <v>4801</v>
      </c>
      <c r="H77" s="9" t="s">
        <v>3199</v>
      </c>
      <c r="I77" s="62" t="s">
        <v>76</v>
      </c>
      <c r="J77" s="62" t="s">
        <v>77</v>
      </c>
      <c r="K77" s="62" t="s">
        <v>4580</v>
      </c>
      <c r="L77" s="62"/>
      <c r="M77" s="9" t="s">
        <v>4802</v>
      </c>
      <c r="N77" s="64" t="s">
        <v>4802</v>
      </c>
      <c r="O77" s="44" t="s">
        <v>4802</v>
      </c>
      <c r="P77" s="45">
        <v>0.75</v>
      </c>
      <c r="Q77" s="46">
        <f>MktgReport[[#This Row],[Cred 1 %]]*MktgReport[[#This Row],[NN Labor Budget]]</f>
        <v>32276.25</v>
      </c>
      <c r="R77" s="47" t="s">
        <v>4709</v>
      </c>
      <c r="S77" s="47">
        <v>0.25</v>
      </c>
      <c r="T77" s="48">
        <f>MktgReport[[#This Row],[Cred 2 %]]*MktgReport[[#This Row],[NN Labor Budget]]</f>
        <v>10758.75</v>
      </c>
      <c r="U77" s="49"/>
      <c r="V77" s="49"/>
      <c r="W77" s="50"/>
      <c r="X77" s="51"/>
      <c r="Y77" s="51"/>
      <c r="Z77" s="52"/>
      <c r="AA77" s="49"/>
      <c r="AB77" s="49"/>
      <c r="AC77" s="50"/>
      <c r="AD77" s="9" t="s">
        <v>3934</v>
      </c>
      <c r="AE77" s="62" t="s">
        <v>4589</v>
      </c>
      <c r="AF77" s="54" t="s">
        <v>4576</v>
      </c>
      <c r="AG77" s="56"/>
      <c r="AH77" s="57">
        <v>43035</v>
      </c>
    </row>
    <row r="78" spans="1:34" s="55" customFormat="1" ht="24.95" customHeight="1" x14ac:dyDescent="0.25">
      <c r="A78" s="40">
        <v>2016.0572</v>
      </c>
      <c r="B78" s="62" t="s">
        <v>4569</v>
      </c>
      <c r="C78" s="62">
        <v>17.07</v>
      </c>
      <c r="D78" s="62">
        <v>17.07</v>
      </c>
      <c r="E78" s="41">
        <v>17.05</v>
      </c>
      <c r="F78" s="63" t="s">
        <v>4803</v>
      </c>
      <c r="G78" s="63" t="s">
        <v>4801</v>
      </c>
      <c r="H78" s="9" t="s">
        <v>3199</v>
      </c>
      <c r="I78" s="62" t="s">
        <v>76</v>
      </c>
      <c r="J78" s="62" t="s">
        <v>77</v>
      </c>
      <c r="K78" s="62" t="s">
        <v>4580</v>
      </c>
      <c r="L78" s="62"/>
      <c r="M78" s="9" t="s">
        <v>4802</v>
      </c>
      <c r="N78" s="64" t="s">
        <v>4802</v>
      </c>
      <c r="O78" s="44" t="s">
        <v>4802</v>
      </c>
      <c r="P78" s="45">
        <v>0.85</v>
      </c>
      <c r="Q78" s="46">
        <f>MktgReport[[#This Row],[Cred 1 %]]*MktgReport[[#This Row],[NN Labor Budget]]</f>
        <v>56342.25</v>
      </c>
      <c r="R78" s="47" t="s">
        <v>4709</v>
      </c>
      <c r="S78" s="47">
        <v>0.15</v>
      </c>
      <c r="T78" s="48">
        <f>MktgReport[[#This Row],[Cred 2 %]]*MktgReport[[#This Row],[NN Labor Budget]]</f>
        <v>9942.75</v>
      </c>
      <c r="U78" s="49"/>
      <c r="V78" s="49"/>
      <c r="W78" s="50"/>
      <c r="X78" s="51"/>
      <c r="Y78" s="51"/>
      <c r="Z78" s="52"/>
      <c r="AA78" s="49"/>
      <c r="AB78" s="49"/>
      <c r="AC78" s="50"/>
      <c r="AD78" s="9" t="s">
        <v>23</v>
      </c>
      <c r="AE78" s="62" t="s">
        <v>4589</v>
      </c>
      <c r="AF78" s="54" t="s">
        <v>4576</v>
      </c>
      <c r="AG78" s="56"/>
      <c r="AH78" s="57">
        <v>66285</v>
      </c>
    </row>
    <row r="79" spans="1:34" s="55" customFormat="1" ht="24.95" customHeight="1" x14ac:dyDescent="0.25">
      <c r="A79" s="40">
        <v>2016.0572</v>
      </c>
      <c r="B79" s="62" t="s">
        <v>4569</v>
      </c>
      <c r="C79" s="62">
        <v>17.07</v>
      </c>
      <c r="D79" s="62">
        <v>17.07</v>
      </c>
      <c r="E79" s="41">
        <v>17.05</v>
      </c>
      <c r="F79" s="63" t="s">
        <v>4803</v>
      </c>
      <c r="G79" s="63" t="s">
        <v>4801</v>
      </c>
      <c r="H79" s="9" t="s">
        <v>3199</v>
      </c>
      <c r="I79" s="62" t="s">
        <v>76</v>
      </c>
      <c r="J79" s="62" t="s">
        <v>77</v>
      </c>
      <c r="K79" s="62" t="s">
        <v>4580</v>
      </c>
      <c r="L79" s="62"/>
      <c r="M79" s="9" t="s">
        <v>4802</v>
      </c>
      <c r="N79" s="64" t="s">
        <v>4802</v>
      </c>
      <c r="O79" s="44" t="s">
        <v>4802</v>
      </c>
      <c r="P79" s="45">
        <v>0.85</v>
      </c>
      <c r="Q79" s="46">
        <f>MktgReport[[#This Row],[Cred 1 %]]*MktgReport[[#This Row],[NN Labor Budget]]</f>
        <v>56342.25</v>
      </c>
      <c r="R79" s="47" t="s">
        <v>4709</v>
      </c>
      <c r="S79" s="47">
        <v>0.15</v>
      </c>
      <c r="T79" s="48">
        <f>MktgReport[[#This Row],[Cred 2 %]]*MktgReport[[#This Row],[NN Labor Budget]]</f>
        <v>9942.75</v>
      </c>
      <c r="U79" s="49"/>
      <c r="V79" s="49"/>
      <c r="W79" s="50"/>
      <c r="X79" s="51"/>
      <c r="Y79" s="51"/>
      <c r="Z79" s="52"/>
      <c r="AA79" s="49"/>
      <c r="AB79" s="49"/>
      <c r="AC79" s="50"/>
      <c r="AD79" s="9" t="s">
        <v>188</v>
      </c>
      <c r="AE79" s="62" t="s">
        <v>4589</v>
      </c>
      <c r="AF79" s="54" t="s">
        <v>4576</v>
      </c>
      <c r="AG79" s="56"/>
      <c r="AH79" s="57">
        <v>66285</v>
      </c>
    </row>
    <row r="80" spans="1:34" s="55" customFormat="1" ht="24.95" customHeight="1" x14ac:dyDescent="0.25">
      <c r="A80" s="40">
        <v>2016.1188</v>
      </c>
      <c r="B80" s="58" t="s">
        <v>4577</v>
      </c>
      <c r="C80" s="58">
        <v>17.02</v>
      </c>
      <c r="D80" s="67">
        <v>16.11</v>
      </c>
      <c r="E80" s="41">
        <v>17.04</v>
      </c>
      <c r="F80" s="42" t="s">
        <v>4804</v>
      </c>
      <c r="G80" s="42" t="s">
        <v>4805</v>
      </c>
      <c r="H80" s="66" t="s">
        <v>3240</v>
      </c>
      <c r="I80" s="58" t="s">
        <v>76</v>
      </c>
      <c r="J80" s="58" t="s">
        <v>77</v>
      </c>
      <c r="K80" s="58" t="s">
        <v>4580</v>
      </c>
      <c r="L80" s="58"/>
      <c r="M80" s="66" t="s">
        <v>4704</v>
      </c>
      <c r="N80" s="68" t="s">
        <v>4704</v>
      </c>
      <c r="O80" s="44" t="s">
        <v>4715</v>
      </c>
      <c r="P80" s="45">
        <v>1</v>
      </c>
      <c r="Q80" s="46">
        <f>MktgReport[[#This Row],[Cred 1 %]]*MktgReport[[#This Row],[NN Labor Budget]]</f>
        <v>50970</v>
      </c>
      <c r="R80" s="47"/>
      <c r="S80" s="47"/>
      <c r="T80" s="48">
        <f>MktgReport[[#This Row],[Cred 2 %]]*MktgReport[[#This Row],[NN Labor Budget]]</f>
        <v>0</v>
      </c>
      <c r="U80" s="49"/>
      <c r="V80" s="49"/>
      <c r="W80" s="50">
        <f>MktgReport[[#This Row],[Cred 3 %]]*MktgReport[[#This Row],[NN Labor Budget]]</f>
        <v>0</v>
      </c>
      <c r="X80" s="51"/>
      <c r="Y80" s="51"/>
      <c r="Z80" s="52">
        <f>MktgReport[[#This Row],[Cred 4 %]]*MktgReport[[#This Row],[NN Labor Budget]]</f>
        <v>0</v>
      </c>
      <c r="AA80" s="49"/>
      <c r="AB80" s="49"/>
      <c r="AC80" s="50">
        <f>MktgReport[[#This Row],[Cred 5 %]]*MktgReport[[#This Row],[NN Labor Budget]]</f>
        <v>0</v>
      </c>
      <c r="AD80" s="20" t="s">
        <v>52</v>
      </c>
      <c r="AE80" s="58" t="s">
        <v>261</v>
      </c>
      <c r="AF80" s="59" t="s">
        <v>4576</v>
      </c>
      <c r="AG80" s="56" t="s">
        <v>4806</v>
      </c>
      <c r="AH80" s="57">
        <v>50970</v>
      </c>
    </row>
    <row r="81" spans="1:34" s="55" customFormat="1" ht="24.95" customHeight="1" x14ac:dyDescent="0.25">
      <c r="A81" s="40">
        <v>2016.0868</v>
      </c>
      <c r="B81" s="62" t="s">
        <v>4569</v>
      </c>
      <c r="C81" s="99">
        <v>17.079999999999998</v>
      </c>
      <c r="D81" s="62" t="s">
        <v>4807</v>
      </c>
      <c r="E81" s="71">
        <v>17.079999999999998</v>
      </c>
      <c r="F81" s="106" t="s">
        <v>4808</v>
      </c>
      <c r="G81" s="106" t="s">
        <v>3246</v>
      </c>
      <c r="H81" s="107" t="s">
        <v>3240</v>
      </c>
      <c r="I81" s="62" t="s">
        <v>76</v>
      </c>
      <c r="J81" s="62" t="s">
        <v>77</v>
      </c>
      <c r="K81" s="62" t="s">
        <v>4580</v>
      </c>
      <c r="L81" s="99"/>
      <c r="M81" s="9" t="s">
        <v>4654</v>
      </c>
      <c r="N81" s="63" t="s">
        <v>4655</v>
      </c>
      <c r="O81" s="44" t="s">
        <v>4655</v>
      </c>
      <c r="P81" s="82">
        <v>1</v>
      </c>
      <c r="Q81" s="46">
        <f>MktgReport[[#This Row],[Cred 1 %]]*MktgReport[[#This Row],[NN Labor Budget]]</f>
        <v>79331</v>
      </c>
      <c r="R81" s="87"/>
      <c r="S81" s="87"/>
      <c r="T81" s="108"/>
      <c r="U81" s="88"/>
      <c r="V81" s="88"/>
      <c r="W81" s="91"/>
      <c r="X81" s="89"/>
      <c r="Y81" s="89"/>
      <c r="Z81" s="90"/>
      <c r="AA81" s="88"/>
      <c r="AB81" s="88"/>
      <c r="AC81" s="91"/>
      <c r="AD81" s="20" t="s">
        <v>52</v>
      </c>
      <c r="AE81" s="58" t="s">
        <v>4589</v>
      </c>
      <c r="AF81" s="59" t="s">
        <v>4576</v>
      </c>
      <c r="AG81" s="56" t="s">
        <v>4734</v>
      </c>
      <c r="AH81" s="109">
        <v>79331</v>
      </c>
    </row>
    <row r="82" spans="1:34" s="55" customFormat="1" ht="24.95" customHeight="1" x14ac:dyDescent="0.25">
      <c r="A82" s="40">
        <v>2015.14580000003</v>
      </c>
      <c r="B82" s="62" t="s">
        <v>4629</v>
      </c>
      <c r="C82" s="62">
        <v>16.03</v>
      </c>
      <c r="D82" s="62">
        <v>15.12</v>
      </c>
      <c r="E82" s="62">
        <v>17.010000000000002</v>
      </c>
      <c r="F82" s="63" t="s">
        <v>4809</v>
      </c>
      <c r="G82" s="63" t="s">
        <v>3420</v>
      </c>
      <c r="H82" s="9" t="s">
        <v>3294</v>
      </c>
      <c r="I82" s="62" t="s">
        <v>76</v>
      </c>
      <c r="J82" s="62" t="s">
        <v>77</v>
      </c>
      <c r="K82" s="62" t="s">
        <v>4574</v>
      </c>
      <c r="L82" s="62" t="s">
        <v>4810</v>
      </c>
      <c r="M82" s="9" t="s">
        <v>4811</v>
      </c>
      <c r="N82" s="63" t="s">
        <v>4811</v>
      </c>
      <c r="O82" s="44" t="s">
        <v>4811</v>
      </c>
      <c r="P82" s="65">
        <v>0.6</v>
      </c>
      <c r="Q82" s="46">
        <f>MktgReport[[#This Row],[Cred 1 %]]*MktgReport[[#This Row],[NN Labor Budget]]</f>
        <v>18891.599999999999</v>
      </c>
      <c r="R82" s="47" t="s">
        <v>4796</v>
      </c>
      <c r="S82" s="47">
        <v>0.3</v>
      </c>
      <c r="T82" s="48">
        <f>MktgReport[[#This Row],[Cred 2 %]]*MktgReport[[#This Row],[NN Labor Budget]]</f>
        <v>9445.7999999999993</v>
      </c>
      <c r="U82" s="49" t="s">
        <v>4812</v>
      </c>
      <c r="V82" s="49">
        <v>0.1</v>
      </c>
      <c r="W82" s="50">
        <f>MktgReport[[#This Row],[Cred 3 %]]*MktgReport[[#This Row],[NN Labor Budget]]</f>
        <v>3148.6000000000004</v>
      </c>
      <c r="X82" s="51"/>
      <c r="Y82" s="51"/>
      <c r="Z82" s="52">
        <f>MktgReport[[#This Row],[Cred 4 %]]*MktgReport[[#This Row],[NN Labor Budget]]</f>
        <v>0</v>
      </c>
      <c r="AA82" s="49"/>
      <c r="AB82" s="49"/>
      <c r="AC82" s="50">
        <f>MktgReport[[#This Row],[Cred 5 %]]*MktgReport[[#This Row],[NN Labor Budget]]</f>
        <v>0</v>
      </c>
      <c r="AD82" s="9" t="s">
        <v>23</v>
      </c>
      <c r="AE82" s="62" t="s">
        <v>4589</v>
      </c>
      <c r="AF82" s="64" t="s">
        <v>4576</v>
      </c>
      <c r="AG82" s="56">
        <v>44995</v>
      </c>
      <c r="AH82" s="74">
        <v>31486</v>
      </c>
    </row>
    <row r="83" spans="1:34" s="55" customFormat="1" ht="24.95" customHeight="1" x14ac:dyDescent="0.25">
      <c r="A83" s="40">
        <v>2016.0410999999999</v>
      </c>
      <c r="B83" s="62" t="s">
        <v>4657</v>
      </c>
      <c r="C83" s="62">
        <v>16.05</v>
      </c>
      <c r="D83" s="62">
        <v>16.04</v>
      </c>
      <c r="E83" s="41">
        <v>16.05</v>
      </c>
      <c r="F83" s="42" t="s">
        <v>4813</v>
      </c>
      <c r="G83" s="42" t="s">
        <v>3341</v>
      </c>
      <c r="H83" s="9" t="s">
        <v>3294</v>
      </c>
      <c r="I83" s="62" t="s">
        <v>76</v>
      </c>
      <c r="J83" s="62" t="s">
        <v>77</v>
      </c>
      <c r="K83" s="62" t="s">
        <v>4574</v>
      </c>
      <c r="L83" s="62" t="s">
        <v>4814</v>
      </c>
      <c r="M83" s="9" t="s">
        <v>4037</v>
      </c>
      <c r="N83" s="42" t="s">
        <v>4815</v>
      </c>
      <c r="O83" s="44" t="s">
        <v>4037</v>
      </c>
      <c r="P83" s="65">
        <v>0.5</v>
      </c>
      <c r="Q83" s="46">
        <f>MktgReport[[#This Row],[Cred 1 %]]*MktgReport[[#This Row],[NN Labor Budget]]</f>
        <v>0</v>
      </c>
      <c r="R83" s="47" t="s">
        <v>4718</v>
      </c>
      <c r="S83" s="47">
        <v>0.5</v>
      </c>
      <c r="T83" s="48">
        <f>MktgReport[[#This Row],[Cred 2 %]]*MktgReport[[#This Row],[NN Labor Budget]]</f>
        <v>0</v>
      </c>
      <c r="U83" s="49"/>
      <c r="V83" s="49"/>
      <c r="W83" s="50">
        <f>MktgReport[[#This Row],[Cred 3 %]]*MktgReport[[#This Row],[NN Labor Budget]]</f>
        <v>0</v>
      </c>
      <c r="X83" s="51"/>
      <c r="Y83" s="51"/>
      <c r="Z83" s="52">
        <f>MktgReport[[#This Row],[Cred 4 %]]*MktgReport[[#This Row],[NN Labor Budget]]</f>
        <v>0</v>
      </c>
      <c r="AA83" s="49"/>
      <c r="AB83" s="49"/>
      <c r="AC83" s="50">
        <f>MktgReport[[#This Row],[Cred 5 %]]*MktgReport[[#This Row],[NN Labor Budget]]</f>
        <v>0</v>
      </c>
      <c r="AD83" s="9" t="s">
        <v>23</v>
      </c>
      <c r="AE83" s="62" t="s">
        <v>4589</v>
      </c>
      <c r="AF83" s="54" t="s">
        <v>4576</v>
      </c>
      <c r="AG83" s="56">
        <v>0</v>
      </c>
      <c r="AH83" s="74">
        <v>0</v>
      </c>
    </row>
    <row r="84" spans="1:34" s="55" customFormat="1" ht="24.95" customHeight="1" x14ac:dyDescent="0.25">
      <c r="A84" s="40">
        <v>2016.1016999999999</v>
      </c>
      <c r="B84" s="62" t="s">
        <v>4599</v>
      </c>
      <c r="C84" s="62">
        <v>16.11</v>
      </c>
      <c r="D84" s="62">
        <v>16.100000000000001</v>
      </c>
      <c r="E84" s="41"/>
      <c r="F84" s="63" t="s">
        <v>4816</v>
      </c>
      <c r="G84" s="63" t="s">
        <v>3401</v>
      </c>
      <c r="H84" s="9" t="s">
        <v>3294</v>
      </c>
      <c r="I84" s="62" t="s">
        <v>76</v>
      </c>
      <c r="J84" s="62" t="s">
        <v>77</v>
      </c>
      <c r="K84" s="62" t="s">
        <v>4580</v>
      </c>
      <c r="L84" s="62"/>
      <c r="M84" s="9" t="s">
        <v>4660</v>
      </c>
      <c r="N84" s="63" t="s">
        <v>4709</v>
      </c>
      <c r="O84" s="44"/>
      <c r="P84" s="65"/>
      <c r="Q84" s="46">
        <f>MktgReport[[#This Row],[Cred 1 %]]*MktgReport[[#This Row],[NN Labor Budget]]</f>
        <v>0</v>
      </c>
      <c r="R84" s="47"/>
      <c r="S84" s="47"/>
      <c r="T84" s="48">
        <f>MktgReport[[#This Row],[Cred 2 %]]*MktgReport[[#This Row],[NN Labor Budget]]</f>
        <v>0</v>
      </c>
      <c r="U84" s="49"/>
      <c r="V84" s="49"/>
      <c r="W84" s="50">
        <f>MktgReport[[#This Row],[Cred 3 %]]*MktgReport[[#This Row],[NN Labor Budget]]</f>
        <v>0</v>
      </c>
      <c r="X84" s="51"/>
      <c r="Y84" s="51"/>
      <c r="Z84" s="52">
        <f>MktgReport[[#This Row],[Cred 4 %]]*MktgReport[[#This Row],[NN Labor Budget]]</f>
        <v>0</v>
      </c>
      <c r="AA84" s="49"/>
      <c r="AB84" s="49"/>
      <c r="AC84" s="50">
        <f>MktgReport[[#This Row],[Cred 5 %]]*MktgReport[[#This Row],[NN Labor Budget]]</f>
        <v>0</v>
      </c>
      <c r="AD84" s="20" t="s">
        <v>26</v>
      </c>
      <c r="AE84" s="58" t="s">
        <v>4589</v>
      </c>
      <c r="AF84" s="59" t="s">
        <v>4576</v>
      </c>
      <c r="AG84" s="56">
        <v>170000</v>
      </c>
      <c r="AH84" s="57"/>
    </row>
    <row r="85" spans="1:34" s="55" customFormat="1" ht="24.95" customHeight="1" x14ac:dyDescent="0.25">
      <c r="A85" s="40">
        <v>2016.1183000000001</v>
      </c>
      <c r="B85" s="58" t="s">
        <v>4577</v>
      </c>
      <c r="C85" s="67">
        <v>17.04</v>
      </c>
      <c r="D85" s="67">
        <v>16.11</v>
      </c>
      <c r="E85" s="41">
        <v>17.04</v>
      </c>
      <c r="F85" s="42" t="s">
        <v>4817</v>
      </c>
      <c r="G85" s="42" t="s">
        <v>3341</v>
      </c>
      <c r="H85" s="66" t="s">
        <v>3294</v>
      </c>
      <c r="I85" s="58" t="s">
        <v>76</v>
      </c>
      <c r="J85" s="58" t="s">
        <v>77</v>
      </c>
      <c r="K85" s="58" t="s">
        <v>4574</v>
      </c>
      <c r="L85" s="110" t="s">
        <v>4818</v>
      </c>
      <c r="M85" s="66" t="s">
        <v>4698</v>
      </c>
      <c r="N85" s="42" t="s">
        <v>4815</v>
      </c>
      <c r="O85" s="44" t="s">
        <v>4698</v>
      </c>
      <c r="P85" s="45">
        <v>0.5</v>
      </c>
      <c r="Q85" s="46">
        <f>MktgReport[[#This Row],[Cred 1 %]]*MktgReport[[#This Row],[NN Labor Budget]]</f>
        <v>19000</v>
      </c>
      <c r="R85" s="47" t="s">
        <v>4718</v>
      </c>
      <c r="S85" s="47">
        <v>0.5</v>
      </c>
      <c r="T85" s="48">
        <f>MktgReport[[#This Row],[Cred 2 %]]*MktgReport[[#This Row],[NN Labor Budget]]</f>
        <v>19000</v>
      </c>
      <c r="U85" s="49"/>
      <c r="V85" s="49"/>
      <c r="W85" s="50">
        <f>MktgReport[[#This Row],[Cred 3 %]]*MktgReport[[#This Row],[NN Labor Budget]]</f>
        <v>0</v>
      </c>
      <c r="X85" s="51"/>
      <c r="Y85" s="51"/>
      <c r="Z85" s="52">
        <f>MktgReport[[#This Row],[Cred 4 %]]*MktgReport[[#This Row],[NN Labor Budget]]</f>
        <v>0</v>
      </c>
      <c r="AA85" s="49"/>
      <c r="AB85" s="49"/>
      <c r="AC85" s="50">
        <f>MktgReport[[#This Row],[Cred 5 %]]*MktgReport[[#This Row],[NN Labor Budget]]</f>
        <v>0</v>
      </c>
      <c r="AD85" s="20" t="s">
        <v>26</v>
      </c>
      <c r="AE85" s="58" t="s">
        <v>4589</v>
      </c>
      <c r="AF85" s="59" t="s">
        <v>4576</v>
      </c>
      <c r="AG85" s="56">
        <v>38000</v>
      </c>
      <c r="AH85" s="57">
        <v>38000</v>
      </c>
    </row>
    <row r="86" spans="1:34" s="55" customFormat="1" ht="24.95" customHeight="1" x14ac:dyDescent="0.25">
      <c r="A86" s="40">
        <v>2016.1196</v>
      </c>
      <c r="B86" s="58" t="s">
        <v>4584</v>
      </c>
      <c r="C86" s="67">
        <v>17.03</v>
      </c>
      <c r="D86" s="67">
        <v>16.11</v>
      </c>
      <c r="E86" s="41">
        <v>17.03</v>
      </c>
      <c r="F86" s="42" t="s">
        <v>4819</v>
      </c>
      <c r="G86" s="42" t="s">
        <v>4820</v>
      </c>
      <c r="H86" s="66" t="s">
        <v>3294</v>
      </c>
      <c r="I86" s="58" t="s">
        <v>76</v>
      </c>
      <c r="J86" s="58" t="s">
        <v>77</v>
      </c>
      <c r="K86" s="58" t="s">
        <v>4574</v>
      </c>
      <c r="L86" s="58" t="s">
        <v>4818</v>
      </c>
      <c r="M86" s="66" t="s">
        <v>4698</v>
      </c>
      <c r="N86" s="42" t="s">
        <v>4815</v>
      </c>
      <c r="O86" s="44" t="s">
        <v>4718</v>
      </c>
      <c r="P86" s="45">
        <v>0.5</v>
      </c>
      <c r="Q86" s="46">
        <f>MktgReport[[#This Row],[Cred 1 %]]*MktgReport[[#This Row],[NN Labor Budget]]</f>
        <v>30000</v>
      </c>
      <c r="R86" s="47" t="s">
        <v>4698</v>
      </c>
      <c r="S86" s="47">
        <v>0.5</v>
      </c>
      <c r="T86" s="48">
        <f>MktgReport[[#This Row],[Cred 2 %]]*MktgReport[[#This Row],[NN Labor Budget]]</f>
        <v>30000</v>
      </c>
      <c r="U86" s="49"/>
      <c r="V86" s="49"/>
      <c r="W86" s="50">
        <f>MktgReport[[#This Row],[Cred 3 %]]*MktgReport[[#This Row],[NN Labor Budget]]</f>
        <v>0</v>
      </c>
      <c r="X86" s="51"/>
      <c r="Y86" s="51"/>
      <c r="Z86" s="52">
        <f>MktgReport[[#This Row],[Cred 4 %]]*MktgReport[[#This Row],[NN Labor Budget]]</f>
        <v>0</v>
      </c>
      <c r="AA86" s="49"/>
      <c r="AB86" s="49"/>
      <c r="AC86" s="50">
        <f>MktgReport[[#This Row],[Cred 5 %]]*MktgReport[[#This Row],[NN Labor Budget]]</f>
        <v>0</v>
      </c>
      <c r="AD86" s="20" t="s">
        <v>26</v>
      </c>
      <c r="AE86" s="58" t="s">
        <v>4589</v>
      </c>
      <c r="AF86" s="59" t="s">
        <v>4576</v>
      </c>
      <c r="AG86" s="56">
        <v>60000</v>
      </c>
      <c r="AH86" s="57">
        <v>60000</v>
      </c>
    </row>
    <row r="87" spans="1:34" s="55" customFormat="1" ht="24.95" customHeight="1" x14ac:dyDescent="0.25">
      <c r="A87" s="40">
        <v>2017.0144</v>
      </c>
      <c r="B87" s="41" t="s">
        <v>4584</v>
      </c>
      <c r="C87" s="41">
        <v>17.02</v>
      </c>
      <c r="D87" s="41">
        <v>17.02</v>
      </c>
      <c r="E87" s="41">
        <v>17.05</v>
      </c>
      <c r="F87" s="42" t="s">
        <v>4821</v>
      </c>
      <c r="G87" s="42" t="s">
        <v>4822</v>
      </c>
      <c r="H87" s="69" t="s">
        <v>3294</v>
      </c>
      <c r="I87" s="41" t="s">
        <v>76</v>
      </c>
      <c r="J87" s="41" t="s">
        <v>77</v>
      </c>
      <c r="K87" s="41"/>
      <c r="L87" s="41"/>
      <c r="M87" s="54" t="s">
        <v>4815</v>
      </c>
      <c r="N87" s="42" t="s">
        <v>4815</v>
      </c>
      <c r="O87" s="44" t="s">
        <v>4718</v>
      </c>
      <c r="P87" s="45">
        <v>0.6</v>
      </c>
      <c r="Q87" s="46">
        <f>MktgReport[[#This Row],[Cred 1 %]]*MktgReport[[#This Row],[NN Labor Budget]]</f>
        <v>89952</v>
      </c>
      <c r="R87" s="47" t="s">
        <v>4660</v>
      </c>
      <c r="S87" s="47">
        <v>0.4</v>
      </c>
      <c r="T87" s="48">
        <f>MktgReport[[#This Row],[Cred 2 %]]*MktgReport[[#This Row],[NN Labor Budget]]</f>
        <v>59968</v>
      </c>
      <c r="U87" s="49"/>
      <c r="V87" s="49"/>
      <c r="W87" s="50">
        <f>MktgReport[[#This Row],[Cred 3 %]]*MktgReport[[#This Row],[NN Labor Budget]]</f>
        <v>0</v>
      </c>
      <c r="X87" s="51"/>
      <c r="Y87" s="51"/>
      <c r="Z87" s="52">
        <f>MktgReport[[#This Row],[Cred 4 %]]*MktgReport[[#This Row],[NN Labor Budget]]</f>
        <v>0</v>
      </c>
      <c r="AA87" s="49"/>
      <c r="AB87" s="49"/>
      <c r="AC87" s="50">
        <f>MktgReport[[#This Row],[Cred 5 %]]*MktgReport[[#This Row],[NN Labor Budget]]</f>
        <v>0</v>
      </c>
      <c r="AD87" s="8" t="s">
        <v>26</v>
      </c>
      <c r="AE87" s="41" t="s">
        <v>4589</v>
      </c>
      <c r="AF87" s="54" t="s">
        <v>4576</v>
      </c>
      <c r="AG87" s="53"/>
      <c r="AH87" s="57">
        <v>149920</v>
      </c>
    </row>
    <row r="88" spans="1:34" s="55" customFormat="1" ht="24.95" customHeight="1" x14ac:dyDescent="0.25">
      <c r="A88" s="40">
        <v>2017.0368000000001</v>
      </c>
      <c r="B88" s="41" t="s">
        <v>4577</v>
      </c>
      <c r="C88" s="41">
        <v>17.04</v>
      </c>
      <c r="D88" s="41">
        <v>17.04</v>
      </c>
      <c r="E88" s="41"/>
      <c r="F88" s="42" t="s">
        <v>4823</v>
      </c>
      <c r="G88" s="42" t="s">
        <v>4824</v>
      </c>
      <c r="H88" s="20" t="s">
        <v>3294</v>
      </c>
      <c r="I88" s="41" t="s">
        <v>76</v>
      </c>
      <c r="J88" s="41" t="s">
        <v>77</v>
      </c>
      <c r="K88" s="41"/>
      <c r="L88" s="41"/>
      <c r="M88" s="20" t="s">
        <v>4597</v>
      </c>
      <c r="N88" s="42" t="s">
        <v>4597</v>
      </c>
      <c r="O88" s="44"/>
      <c r="P88" s="45"/>
      <c r="Q88" s="46">
        <f>MktgReport[[#This Row],[Cred 1 %]]*MktgReport[[#This Row],[NN Labor Budget]]</f>
        <v>0</v>
      </c>
      <c r="R88" s="47"/>
      <c r="S88" s="47"/>
      <c r="T88" s="48">
        <f>MktgReport[[#This Row],[Cred 2 %]]*MktgReport[[#This Row],[NN Labor Budget]]</f>
        <v>0</v>
      </c>
      <c r="U88" s="49"/>
      <c r="V88" s="49"/>
      <c r="W88" s="50">
        <f>MktgReport[[#This Row],[Cred 3 %]]*MktgReport[[#This Row],[NN Labor Budget]]</f>
        <v>0</v>
      </c>
      <c r="X88" s="51"/>
      <c r="Y88" s="51"/>
      <c r="Z88" s="52">
        <f>MktgReport[[#This Row],[Cred 4 %]]*MktgReport[[#This Row],[NN Labor Budget]]</f>
        <v>0</v>
      </c>
      <c r="AA88" s="49"/>
      <c r="AB88" s="49"/>
      <c r="AC88" s="50">
        <f>MktgReport[[#This Row],[Cred 5 %]]*MktgReport[[#This Row],[NN Labor Budget]]</f>
        <v>0</v>
      </c>
      <c r="AD88" s="8" t="s">
        <v>23</v>
      </c>
      <c r="AE88" s="41" t="s">
        <v>122</v>
      </c>
      <c r="AF88" s="42" t="s">
        <v>4576</v>
      </c>
      <c r="AG88" s="56">
        <v>210996</v>
      </c>
      <c r="AH88" s="57">
        <v>210996</v>
      </c>
    </row>
    <row r="89" spans="1:34" s="55" customFormat="1" ht="24.95" customHeight="1" x14ac:dyDescent="0.25">
      <c r="A89" s="40">
        <v>2017.0457999983601</v>
      </c>
      <c r="B89" s="41" t="s">
        <v>4577</v>
      </c>
      <c r="C89" s="41">
        <v>17.05</v>
      </c>
      <c r="D89" s="41">
        <v>17.05</v>
      </c>
      <c r="E89" s="41">
        <v>17.05</v>
      </c>
      <c r="F89" s="42" t="s">
        <v>4825</v>
      </c>
      <c r="G89" s="42" t="s">
        <v>3359</v>
      </c>
      <c r="H89" s="69" t="s">
        <v>3294</v>
      </c>
      <c r="I89" s="41" t="s">
        <v>76</v>
      </c>
      <c r="J89" s="41" t="s">
        <v>77</v>
      </c>
      <c r="K89" s="41" t="s">
        <v>4574</v>
      </c>
      <c r="L89" s="41" t="s">
        <v>4747</v>
      </c>
      <c r="M89" s="20" t="s">
        <v>4786</v>
      </c>
      <c r="N89" s="42" t="s">
        <v>4786</v>
      </c>
      <c r="O89" s="44" t="s">
        <v>4608</v>
      </c>
      <c r="P89" s="45">
        <v>0.9</v>
      </c>
      <c r="Q89" s="46">
        <f>MktgReport[[#This Row],[Cred 1 %]]*MktgReport[[#This Row],[NN Labor Budget]]</f>
        <v>47377.8</v>
      </c>
      <c r="R89" s="47" t="s">
        <v>4796</v>
      </c>
      <c r="S89" s="47">
        <v>0.1</v>
      </c>
      <c r="T89" s="48">
        <f>MktgReport[[#This Row],[Cred 2 %]]*MktgReport[[#This Row],[NN Labor Budget]]</f>
        <v>5264.2000000000007</v>
      </c>
      <c r="U89" s="49"/>
      <c r="V89" s="49"/>
      <c r="W89" s="50">
        <f>MktgReport[[#This Row],[Cred 3 %]]*MktgReport[[#This Row],[NN Labor Budget]]</f>
        <v>0</v>
      </c>
      <c r="X89" s="51"/>
      <c r="Y89" s="51"/>
      <c r="Z89" s="52">
        <f>MktgReport[[#This Row],[Cred 4 %]]*MktgReport[[#This Row],[NN Labor Budget]]</f>
        <v>0</v>
      </c>
      <c r="AA89" s="49"/>
      <c r="AB89" s="49"/>
      <c r="AC89" s="50">
        <f>MktgReport[[#This Row],[Cred 5 %]]*MktgReport[[#This Row],[NN Labor Budget]]</f>
        <v>0</v>
      </c>
      <c r="AD89" s="8" t="s">
        <v>52</v>
      </c>
      <c r="AE89" s="41" t="s">
        <v>4589</v>
      </c>
      <c r="AF89" s="54" t="s">
        <v>4576</v>
      </c>
      <c r="AG89" s="56" t="s">
        <v>4826</v>
      </c>
      <c r="AH89" s="57">
        <v>52642</v>
      </c>
    </row>
    <row r="90" spans="1:34" s="55" customFormat="1" ht="24.95" customHeight="1" x14ac:dyDescent="0.25">
      <c r="A90" s="40">
        <v>2017.0873999999999</v>
      </c>
      <c r="B90" s="41" t="s">
        <v>4569</v>
      </c>
      <c r="C90" s="71">
        <v>17.079999999999998</v>
      </c>
      <c r="D90" s="71">
        <v>17.079999999999998</v>
      </c>
      <c r="E90" s="71">
        <v>17.079999999999998</v>
      </c>
      <c r="F90" s="42" t="s">
        <v>4827</v>
      </c>
      <c r="G90" s="42" t="s">
        <v>4828</v>
      </c>
      <c r="H90" s="69" t="s">
        <v>3294</v>
      </c>
      <c r="I90" s="41" t="s">
        <v>76</v>
      </c>
      <c r="J90" s="41" t="s">
        <v>77</v>
      </c>
      <c r="K90" s="71"/>
      <c r="L90" s="71"/>
      <c r="M90" s="111" t="s">
        <v>4660</v>
      </c>
      <c r="N90" s="72" t="s">
        <v>4660</v>
      </c>
      <c r="O90" s="81" t="s">
        <v>4660</v>
      </c>
      <c r="P90" s="82">
        <v>0.9</v>
      </c>
      <c r="Q90" s="46">
        <f>MktgReport[[#This Row],[Cred 1 %]]*MktgReport[[#This Row],[NN Labor Budget]]</f>
        <v>46648.800000000003</v>
      </c>
      <c r="R90" s="47" t="s">
        <v>4697</v>
      </c>
      <c r="S90" s="47">
        <v>0.1</v>
      </c>
      <c r="T90" s="48">
        <f>MktgReport[[#This Row],[Cred 2 %]]*MktgReport[[#This Row],[NN Labor Budget]]</f>
        <v>5183.2000000000007</v>
      </c>
      <c r="U90" s="49"/>
      <c r="V90" s="49"/>
      <c r="W90" s="50">
        <f>MktgReport[[#This Row],[Cred 3 %]]*MktgReport[[#This Row],[NN Labor Budget]]</f>
        <v>0</v>
      </c>
      <c r="X90" s="51"/>
      <c r="Y90" s="51"/>
      <c r="Z90" s="52">
        <f>MktgReport[[#This Row],[Cred 4 %]]*MktgReport[[#This Row],[NN Labor Budget]]</f>
        <v>0</v>
      </c>
      <c r="AA90" s="49"/>
      <c r="AB90" s="49"/>
      <c r="AC90" s="50">
        <f>MktgReport[[#This Row],[Cred 5 %]]*MktgReport[[#This Row],[NN Labor Budget]]</f>
        <v>0</v>
      </c>
      <c r="AD90" s="73" t="s">
        <v>188</v>
      </c>
      <c r="AE90" s="71" t="s">
        <v>76</v>
      </c>
      <c r="AF90" s="17" t="s">
        <v>4576</v>
      </c>
      <c r="AG90" s="56">
        <v>54332</v>
      </c>
      <c r="AH90" s="57">
        <v>51832</v>
      </c>
    </row>
    <row r="91" spans="1:34" s="55" customFormat="1" ht="24.95" customHeight="1" x14ac:dyDescent="0.25">
      <c r="A91" s="40">
        <v>2016.0410999999999</v>
      </c>
      <c r="B91" s="62" t="s">
        <v>4577</v>
      </c>
      <c r="C91" s="62">
        <v>17.04</v>
      </c>
      <c r="D91" s="62" t="s">
        <v>4826</v>
      </c>
      <c r="E91" s="41">
        <v>17.04</v>
      </c>
      <c r="F91" s="42" t="s">
        <v>4813</v>
      </c>
      <c r="G91" s="42" t="s">
        <v>3341</v>
      </c>
      <c r="H91" s="9" t="s">
        <v>3294</v>
      </c>
      <c r="I91" s="62" t="s">
        <v>76</v>
      </c>
      <c r="J91" s="62" t="s">
        <v>77</v>
      </c>
      <c r="K91" s="62" t="s">
        <v>4574</v>
      </c>
      <c r="L91" s="62" t="s">
        <v>4814</v>
      </c>
      <c r="M91" s="112" t="s">
        <v>4037</v>
      </c>
      <c r="N91" s="72" t="s">
        <v>4815</v>
      </c>
      <c r="O91" s="44" t="s">
        <v>4037</v>
      </c>
      <c r="P91" s="65">
        <v>0.5</v>
      </c>
      <c r="Q91" s="46">
        <f>MktgReport[[#This Row],[Cred 1 %]]*MktgReport[[#This Row],[NN Labor Budget]]</f>
        <v>19000</v>
      </c>
      <c r="R91" s="47" t="s">
        <v>4718</v>
      </c>
      <c r="S91" s="47">
        <v>0.5</v>
      </c>
      <c r="T91" s="48">
        <f>MktgReport[[#This Row],[Cred 2 %]]*MktgReport[[#This Row],[NN Labor Budget]]</f>
        <v>19000</v>
      </c>
      <c r="U91" s="49"/>
      <c r="V91" s="49"/>
      <c r="W91" s="50">
        <f>MktgReport[[#This Row],[Cred 3 %]]*MktgReport[[#This Row],[NN Labor Budget]]</f>
        <v>0</v>
      </c>
      <c r="X91" s="51"/>
      <c r="Y91" s="51"/>
      <c r="Z91" s="52">
        <f>MktgReport[[#This Row],[Cred 4 %]]*MktgReport[[#This Row],[NN Labor Budget]]</f>
        <v>0</v>
      </c>
      <c r="AA91" s="49"/>
      <c r="AB91" s="49"/>
      <c r="AC91" s="50">
        <f>MktgReport[[#This Row],[Cred 5 %]]*MktgReport[[#This Row],[NN Labor Budget]]</f>
        <v>0</v>
      </c>
      <c r="AD91" s="9" t="s">
        <v>23</v>
      </c>
      <c r="AE91" s="62" t="s">
        <v>4589</v>
      </c>
      <c r="AF91" s="20" t="s">
        <v>4576</v>
      </c>
      <c r="AG91" s="113" t="s">
        <v>4829</v>
      </c>
      <c r="AH91" s="114">
        <v>38000</v>
      </c>
    </row>
    <row r="92" spans="1:34" s="55" customFormat="1" ht="24.95" customHeight="1" x14ac:dyDescent="0.25">
      <c r="A92" s="40">
        <v>2016.0109</v>
      </c>
      <c r="B92" s="62" t="s">
        <v>4577</v>
      </c>
      <c r="C92" s="62">
        <v>17.04</v>
      </c>
      <c r="D92" s="62" t="s">
        <v>4807</v>
      </c>
      <c r="E92" s="62">
        <v>17.04</v>
      </c>
      <c r="F92" s="72" t="s">
        <v>471</v>
      </c>
      <c r="G92" s="72" t="s">
        <v>3401</v>
      </c>
      <c r="H92" s="9" t="s">
        <v>3294</v>
      </c>
      <c r="I92" s="62" t="s">
        <v>76</v>
      </c>
      <c r="J92" s="62" t="s">
        <v>77</v>
      </c>
      <c r="K92" s="62" t="s">
        <v>4580</v>
      </c>
      <c r="L92" s="62"/>
      <c r="M92" s="20" t="s">
        <v>4660</v>
      </c>
      <c r="N92" s="17" t="s">
        <v>4628</v>
      </c>
      <c r="O92" s="44" t="s">
        <v>4660</v>
      </c>
      <c r="P92" s="45">
        <v>0.4</v>
      </c>
      <c r="Q92" s="46">
        <f>MktgReport[[#This Row],[Cred 1 %]]*MktgReport[[#This Row],[NN Labor Budget]]</f>
        <v>59311.600000000006</v>
      </c>
      <c r="R92" s="47" t="s">
        <v>4830</v>
      </c>
      <c r="S92" s="47">
        <v>0.25</v>
      </c>
      <c r="T92" s="48">
        <f>MktgReport[[#This Row],[Cred 2 %]]*MktgReport[[#This Row],[NN Labor Budget]]</f>
        <v>37069.75</v>
      </c>
      <c r="U92" s="49" t="s">
        <v>4709</v>
      </c>
      <c r="V92" s="49">
        <v>0.25</v>
      </c>
      <c r="W92" s="50">
        <f>MktgReport[[#This Row],[Cred 3 %]]*MktgReport[[#This Row],[NN Labor Budget]]</f>
        <v>37069.75</v>
      </c>
      <c r="X92" s="51" t="s">
        <v>4626</v>
      </c>
      <c r="Y92" s="51">
        <v>0.05</v>
      </c>
      <c r="Z92" s="52">
        <f>MktgReport[[#This Row],[Cred 4 %]]*MktgReport[[#This Row],[NN Labor Budget]]</f>
        <v>7413.9500000000007</v>
      </c>
      <c r="AA92" s="49" t="s">
        <v>4656</v>
      </c>
      <c r="AB92" s="49">
        <v>0.05</v>
      </c>
      <c r="AC92" s="50">
        <f>MktgReport[[#This Row],[Cred 5 %]]*MktgReport[[#This Row],[NN Labor Budget]]</f>
        <v>7413.9500000000007</v>
      </c>
      <c r="AD92" s="9" t="s">
        <v>26</v>
      </c>
      <c r="AE92" s="62" t="s">
        <v>4589</v>
      </c>
      <c r="AF92" s="66" t="s">
        <v>4576</v>
      </c>
      <c r="AG92" s="115" t="s">
        <v>4734</v>
      </c>
      <c r="AH92" s="114">
        <v>148279</v>
      </c>
    </row>
    <row r="93" spans="1:34" s="55" customFormat="1" ht="24.95" customHeight="1" x14ac:dyDescent="0.25">
      <c r="A93" s="40">
        <v>2017.0075999999999</v>
      </c>
      <c r="B93" s="41" t="s">
        <v>4584</v>
      </c>
      <c r="C93" s="41">
        <v>17.010000000000002</v>
      </c>
      <c r="D93" s="41">
        <v>17.010000000000002</v>
      </c>
      <c r="E93" s="41">
        <v>17.010000000000002</v>
      </c>
      <c r="F93" s="42" t="s">
        <v>4831</v>
      </c>
      <c r="G93" s="42" t="s">
        <v>4832</v>
      </c>
      <c r="H93" s="69" t="s">
        <v>3531</v>
      </c>
      <c r="I93" s="41" t="s">
        <v>4833</v>
      </c>
      <c r="J93" s="41" t="s">
        <v>77</v>
      </c>
      <c r="K93" s="41"/>
      <c r="L93" s="41"/>
      <c r="M93" s="17" t="s">
        <v>4728</v>
      </c>
      <c r="N93" s="42" t="s">
        <v>4728</v>
      </c>
      <c r="O93" s="44" t="s">
        <v>4729</v>
      </c>
      <c r="P93" s="45">
        <v>1</v>
      </c>
      <c r="Q93" s="46">
        <f>MktgReport[[#This Row],[Cred 1 %]]*MktgReport[[#This Row],[NN Labor Budget]]</f>
        <v>1260</v>
      </c>
      <c r="R93" s="47"/>
      <c r="S93" s="47"/>
      <c r="T93" s="48">
        <f>MktgReport[[#This Row],[Cred 2 %]]*MktgReport[[#This Row],[NN Labor Budget]]</f>
        <v>0</v>
      </c>
      <c r="U93" s="49"/>
      <c r="V93" s="49"/>
      <c r="W93" s="50">
        <f>MktgReport[[#This Row],[Cred 3 %]]*MktgReport[[#This Row],[NN Labor Budget]]</f>
        <v>0</v>
      </c>
      <c r="X93" s="51"/>
      <c r="Y93" s="51"/>
      <c r="Z93" s="52">
        <f>MktgReport[[#This Row],[Cred 4 %]]*MktgReport[[#This Row],[NN Labor Budget]]</f>
        <v>0</v>
      </c>
      <c r="AA93" s="49"/>
      <c r="AB93" s="49"/>
      <c r="AC93" s="50">
        <f>MktgReport[[#This Row],[Cred 5 %]]*MktgReport[[#This Row],[NN Labor Budget]]</f>
        <v>0</v>
      </c>
      <c r="AD93" s="8" t="s">
        <v>98</v>
      </c>
      <c r="AE93" s="41"/>
      <c r="AF93" s="20" t="s">
        <v>4576</v>
      </c>
      <c r="AG93" s="56">
        <v>1350</v>
      </c>
      <c r="AH93" s="57">
        <v>1260</v>
      </c>
    </row>
    <row r="94" spans="1:34" s="55" customFormat="1" ht="24.95" customHeight="1" x14ac:dyDescent="0.25">
      <c r="A94" s="40">
        <v>2017.059</v>
      </c>
      <c r="B94" s="41" t="s">
        <v>4577</v>
      </c>
      <c r="C94" s="41">
        <v>17.07</v>
      </c>
      <c r="D94" s="41">
        <v>17.059999999999999</v>
      </c>
      <c r="E94" s="41">
        <v>17.07</v>
      </c>
      <c r="F94" s="42" t="s">
        <v>4834</v>
      </c>
      <c r="G94" s="42" t="s">
        <v>4835</v>
      </c>
      <c r="H94" s="69" t="s">
        <v>3531</v>
      </c>
      <c r="I94" s="41" t="s">
        <v>76</v>
      </c>
      <c r="J94" s="41" t="s">
        <v>77</v>
      </c>
      <c r="K94" s="41" t="s">
        <v>4574</v>
      </c>
      <c r="L94" s="41" t="s">
        <v>4836</v>
      </c>
      <c r="M94" s="20" t="s">
        <v>4656</v>
      </c>
      <c r="N94" s="68" t="s">
        <v>4837</v>
      </c>
      <c r="O94" s="44" t="s">
        <v>4656</v>
      </c>
      <c r="P94" s="45">
        <v>0.7</v>
      </c>
      <c r="Q94" s="46">
        <f>MktgReport[[#This Row],[Cred 1 %]]*MktgReport[[#This Row],[NN Labor Budget]]</f>
        <v>19082</v>
      </c>
      <c r="R94" s="47" t="s">
        <v>4709</v>
      </c>
      <c r="S94" s="47">
        <v>0.15</v>
      </c>
      <c r="T94" s="48">
        <f>MktgReport[[#This Row],[Cred 2 %]]*MktgReport[[#This Row],[NN Labor Budget]]</f>
        <v>4089</v>
      </c>
      <c r="U94" s="49" t="s">
        <v>4838</v>
      </c>
      <c r="V94" s="49">
        <v>0.15</v>
      </c>
      <c r="W94" s="50">
        <f>MktgReport[[#This Row],[Cred 3 %]]*MktgReport[[#This Row],[NN Labor Budget]]</f>
        <v>4089</v>
      </c>
      <c r="X94" s="51"/>
      <c r="Y94" s="51"/>
      <c r="Z94" s="52">
        <f>MktgReport[[#This Row],[Cred 4 %]]*MktgReport[[#This Row],[NN Labor Budget]]</f>
        <v>0</v>
      </c>
      <c r="AA94" s="49"/>
      <c r="AB94" s="49"/>
      <c r="AC94" s="50">
        <f>MktgReport[[#This Row],[Cred 5 %]]*MktgReport[[#This Row],[NN Labor Budget]]</f>
        <v>0</v>
      </c>
      <c r="AD94" s="8" t="s">
        <v>26</v>
      </c>
      <c r="AE94" s="41" t="s">
        <v>4589</v>
      </c>
      <c r="AF94" s="17" t="s">
        <v>4576</v>
      </c>
      <c r="AG94" s="56">
        <v>60000</v>
      </c>
      <c r="AH94" s="57">
        <v>27260</v>
      </c>
    </row>
    <row r="95" spans="1:34" s="55" customFormat="1" ht="24.95" customHeight="1" x14ac:dyDescent="0.25">
      <c r="A95" s="40">
        <v>2016.0737999999999</v>
      </c>
      <c r="B95" s="62" t="s">
        <v>4599</v>
      </c>
      <c r="C95" s="62">
        <v>16.11</v>
      </c>
      <c r="D95" s="62">
        <v>16.09</v>
      </c>
      <c r="E95" s="41">
        <v>17.02</v>
      </c>
      <c r="F95" s="63" t="s">
        <v>4839</v>
      </c>
      <c r="G95" s="63" t="s">
        <v>4840</v>
      </c>
      <c r="H95" s="9" t="s">
        <v>3567</v>
      </c>
      <c r="I95" s="62" t="s">
        <v>76</v>
      </c>
      <c r="J95" s="62" t="s">
        <v>77</v>
      </c>
      <c r="K95" s="62" t="s">
        <v>4580</v>
      </c>
      <c r="L95" s="62"/>
      <c r="M95" s="9" t="s">
        <v>4841</v>
      </c>
      <c r="N95" s="63" t="s">
        <v>4841</v>
      </c>
      <c r="O95" s="44" t="s">
        <v>4608</v>
      </c>
      <c r="P95" s="65">
        <v>0.85</v>
      </c>
      <c r="Q95" s="46">
        <f>MktgReport[[#This Row],[Cred 1 %]]*MktgReport[[#This Row],[NN Labor Budget]]</f>
        <v>30617</v>
      </c>
      <c r="R95" s="47" t="s">
        <v>4842</v>
      </c>
      <c r="S95" s="47">
        <v>0.15</v>
      </c>
      <c r="T95" s="48">
        <f>MktgReport[[#This Row],[Cred 2 %]]*MktgReport[[#This Row],[NN Labor Budget]]</f>
        <v>5403</v>
      </c>
      <c r="U95" s="49"/>
      <c r="V95" s="49"/>
      <c r="W95" s="50">
        <f>MktgReport[[#This Row],[Cred 3 %]]*MktgReport[[#This Row],[NN Labor Budget]]</f>
        <v>0</v>
      </c>
      <c r="X95" s="51"/>
      <c r="Y95" s="51"/>
      <c r="Z95" s="52">
        <f>MktgReport[[#This Row],[Cred 4 %]]*MktgReport[[#This Row],[NN Labor Budget]]</f>
        <v>0</v>
      </c>
      <c r="AA95" s="49"/>
      <c r="AB95" s="49"/>
      <c r="AC95" s="50">
        <f>MktgReport[[#This Row],[Cred 5 %]]*MktgReport[[#This Row],[NN Labor Budget]]</f>
        <v>0</v>
      </c>
      <c r="AD95" s="9" t="s">
        <v>98</v>
      </c>
      <c r="AE95" s="58" t="s">
        <v>4589</v>
      </c>
      <c r="AF95" s="66" t="s">
        <v>4576</v>
      </c>
      <c r="AG95" s="56">
        <v>36020</v>
      </c>
      <c r="AH95" s="57">
        <v>36020</v>
      </c>
    </row>
    <row r="96" spans="1:34" s="55" customFormat="1" ht="24.95" customHeight="1" x14ac:dyDescent="0.25">
      <c r="A96" s="40">
        <v>2017.0704000000001</v>
      </c>
      <c r="B96" s="41" t="s">
        <v>4569</v>
      </c>
      <c r="C96" s="41">
        <v>17.07</v>
      </c>
      <c r="D96" s="41">
        <v>17.07</v>
      </c>
      <c r="E96" s="41">
        <v>17.07</v>
      </c>
      <c r="F96" s="42" t="s">
        <v>4843</v>
      </c>
      <c r="G96" s="42" t="s">
        <v>4844</v>
      </c>
      <c r="H96" s="69" t="s">
        <v>3586</v>
      </c>
      <c r="I96" s="41" t="s">
        <v>76</v>
      </c>
      <c r="J96" s="41" t="s">
        <v>77</v>
      </c>
      <c r="K96" s="41"/>
      <c r="L96" s="41"/>
      <c r="M96" s="42" t="s">
        <v>4728</v>
      </c>
      <c r="N96" s="42" t="s">
        <v>4728</v>
      </c>
      <c r="O96" s="44" t="s">
        <v>4729</v>
      </c>
      <c r="P96" s="45">
        <v>1</v>
      </c>
      <c r="Q96" s="46">
        <f>MktgReport[[#This Row],[Cred 1 %]]*MktgReport[[#This Row],[NN Labor Budget]]</f>
        <v>42904</v>
      </c>
      <c r="R96" s="47"/>
      <c r="S96" s="47"/>
      <c r="T96" s="48">
        <f>MktgReport[[#This Row],[Cred 2 %]]*MktgReport[[#This Row],[NN Labor Budget]]</f>
        <v>0</v>
      </c>
      <c r="U96" s="49"/>
      <c r="V96" s="49"/>
      <c r="W96" s="50">
        <f>MktgReport[[#This Row],[Cred 3 %]]*MktgReport[[#This Row],[NN Labor Budget]]</f>
        <v>0</v>
      </c>
      <c r="X96" s="51"/>
      <c r="Y96" s="51"/>
      <c r="Z96" s="52">
        <f>MktgReport[[#This Row],[Cred 4 %]]*MktgReport[[#This Row],[NN Labor Budget]]</f>
        <v>0</v>
      </c>
      <c r="AA96" s="49"/>
      <c r="AB96" s="49"/>
      <c r="AC96" s="50">
        <f>MktgReport[[#This Row],[Cred 5 %]]*MktgReport[[#This Row],[NN Labor Budget]]</f>
        <v>0</v>
      </c>
      <c r="AD96" s="8" t="s">
        <v>98</v>
      </c>
      <c r="AE96" s="41" t="s">
        <v>4589</v>
      </c>
      <c r="AF96" s="42" t="s">
        <v>4576</v>
      </c>
      <c r="AG96" s="56">
        <v>79264</v>
      </c>
      <c r="AH96" s="57">
        <v>42904</v>
      </c>
    </row>
    <row r="97" spans="1:34" s="55" customFormat="1" ht="24.95" customHeight="1" x14ac:dyDescent="0.25">
      <c r="A97" s="40">
        <v>2017.02650000002</v>
      </c>
      <c r="B97" s="41" t="s">
        <v>4577</v>
      </c>
      <c r="C97" s="41">
        <v>17.05</v>
      </c>
      <c r="D97" s="41">
        <v>17.03</v>
      </c>
      <c r="E97" s="41">
        <v>17.07</v>
      </c>
      <c r="F97" s="42" t="s">
        <v>4845</v>
      </c>
      <c r="G97" s="42" t="s">
        <v>4846</v>
      </c>
      <c r="H97" s="20" t="s">
        <v>3628</v>
      </c>
      <c r="I97" s="41" t="s">
        <v>76</v>
      </c>
      <c r="J97" s="41" t="s">
        <v>77</v>
      </c>
      <c r="K97" s="41" t="s">
        <v>4574</v>
      </c>
      <c r="L97" s="41" t="s">
        <v>4847</v>
      </c>
      <c r="M97" s="54" t="s">
        <v>4802</v>
      </c>
      <c r="N97" s="42" t="s">
        <v>4848</v>
      </c>
      <c r="O97" s="44"/>
      <c r="P97" s="45"/>
      <c r="Q97" s="46">
        <f>MktgReport[[#This Row],[Cred 1 %]]*MktgReport[[#This Row],[NN Labor Budget]]</f>
        <v>0</v>
      </c>
      <c r="R97" s="47"/>
      <c r="S97" s="47"/>
      <c r="T97" s="48">
        <f>MktgReport[[#This Row],[Cred 2 %]]*MktgReport[[#This Row],[NN Labor Budget]]</f>
        <v>0</v>
      </c>
      <c r="U97" s="49"/>
      <c r="V97" s="49"/>
      <c r="W97" s="50">
        <f>MktgReport[[#This Row],[Cred 3 %]]*MktgReport[[#This Row],[NN Labor Budget]]</f>
        <v>0</v>
      </c>
      <c r="X97" s="51"/>
      <c r="Y97" s="51"/>
      <c r="Z97" s="52">
        <f>MktgReport[[#This Row],[Cred 4 %]]*MktgReport[[#This Row],[NN Labor Budget]]</f>
        <v>0</v>
      </c>
      <c r="AA97" s="49"/>
      <c r="AB97" s="49"/>
      <c r="AC97" s="50">
        <f>MktgReport[[#This Row],[Cred 5 %]]*MktgReport[[#This Row],[NN Labor Budget]]</f>
        <v>0</v>
      </c>
      <c r="AD97" s="8" t="s">
        <v>23</v>
      </c>
      <c r="AE97" s="41"/>
      <c r="AF97" s="42" t="s">
        <v>4576</v>
      </c>
      <c r="AG97" s="53">
        <v>0</v>
      </c>
      <c r="AH97" s="57">
        <v>0</v>
      </c>
    </row>
    <row r="98" spans="1:34" s="55" customFormat="1" ht="24.95" customHeight="1" x14ac:dyDescent="0.25">
      <c r="A98" s="40">
        <v>2017.02740000002</v>
      </c>
      <c r="B98" s="41" t="s">
        <v>4584</v>
      </c>
      <c r="C98" s="41">
        <v>17.03</v>
      </c>
      <c r="D98" s="41">
        <v>17.03</v>
      </c>
      <c r="E98" s="41">
        <v>17.03</v>
      </c>
      <c r="F98" s="42" t="s">
        <v>4849</v>
      </c>
      <c r="G98" s="42" t="s">
        <v>4846</v>
      </c>
      <c r="H98" s="20" t="s">
        <v>3628</v>
      </c>
      <c r="I98" s="41" t="s">
        <v>76</v>
      </c>
      <c r="J98" s="41" t="s">
        <v>77</v>
      </c>
      <c r="K98" s="41" t="s">
        <v>4580</v>
      </c>
      <c r="L98" s="41"/>
      <c r="M98" s="54" t="s">
        <v>4848</v>
      </c>
      <c r="N98" s="42" t="s">
        <v>4848</v>
      </c>
      <c r="O98" s="44" t="s">
        <v>4628</v>
      </c>
      <c r="P98" s="45">
        <v>0.7</v>
      </c>
      <c r="Q98" s="46">
        <f>MktgReport[[#This Row],[Cred 1 %]]*MktgReport[[#This Row],[NN Labor Budget]]</f>
        <v>3500</v>
      </c>
      <c r="R98" s="47" t="s">
        <v>4796</v>
      </c>
      <c r="S98" s="47">
        <v>0.3</v>
      </c>
      <c r="T98" s="48">
        <f>MktgReport[[#This Row],[Cred 2 %]]*MktgReport[[#This Row],[NN Labor Budget]]</f>
        <v>1500</v>
      </c>
      <c r="U98" s="49"/>
      <c r="V98" s="49"/>
      <c r="W98" s="50">
        <f>MktgReport[[#This Row],[Cred 3 %]]*MktgReport[[#This Row],[NN Labor Budget]]</f>
        <v>0</v>
      </c>
      <c r="X98" s="51"/>
      <c r="Y98" s="51"/>
      <c r="Z98" s="52">
        <f>MktgReport[[#This Row],[Cred 4 %]]*MktgReport[[#This Row],[NN Labor Budget]]</f>
        <v>0</v>
      </c>
      <c r="AA98" s="49"/>
      <c r="AB98" s="49"/>
      <c r="AC98" s="50">
        <f>MktgReport[[#This Row],[Cred 5 %]]*MktgReport[[#This Row],[NN Labor Budget]]</f>
        <v>0</v>
      </c>
      <c r="AD98" s="8" t="s">
        <v>52</v>
      </c>
      <c r="AE98" s="41" t="s">
        <v>4589</v>
      </c>
      <c r="AF98" s="17" t="s">
        <v>4576</v>
      </c>
      <c r="AG98" s="56">
        <v>25000</v>
      </c>
      <c r="AH98" s="57">
        <v>5000</v>
      </c>
    </row>
    <row r="99" spans="1:34" s="55" customFormat="1" ht="24.95" customHeight="1" x14ac:dyDescent="0.25">
      <c r="A99" s="40">
        <v>2017.0703000000001</v>
      </c>
      <c r="B99" s="41" t="s">
        <v>4569</v>
      </c>
      <c r="C99" s="41">
        <v>17.07</v>
      </c>
      <c r="D99" s="41">
        <v>17.07</v>
      </c>
      <c r="E99" s="41"/>
      <c r="F99" s="42" t="s">
        <v>4850</v>
      </c>
      <c r="G99" s="42" t="s">
        <v>4846</v>
      </c>
      <c r="H99" s="69" t="s">
        <v>3628</v>
      </c>
      <c r="I99" s="41" t="s">
        <v>76</v>
      </c>
      <c r="J99" s="41" t="s">
        <v>77</v>
      </c>
      <c r="K99" s="41"/>
      <c r="L99" s="41"/>
      <c r="M99" s="54" t="s">
        <v>4802</v>
      </c>
      <c r="N99" s="42" t="s">
        <v>4848</v>
      </c>
      <c r="O99" s="44"/>
      <c r="P99" s="45"/>
      <c r="Q99" s="46">
        <f>MktgReport[[#This Row],[Cred 1 %]]*MktgReport[[#This Row],[NN Labor Budget]]</f>
        <v>0</v>
      </c>
      <c r="R99" s="47"/>
      <c r="S99" s="47"/>
      <c r="T99" s="48">
        <f>MktgReport[[#This Row],[Cred 2 %]]*MktgReport[[#This Row],[NN Labor Budget]]</f>
        <v>0</v>
      </c>
      <c r="U99" s="49"/>
      <c r="V99" s="49"/>
      <c r="W99" s="50">
        <f>MktgReport[[#This Row],[Cred 3 %]]*MktgReport[[#This Row],[NN Labor Budget]]</f>
        <v>0</v>
      </c>
      <c r="X99" s="51"/>
      <c r="Y99" s="51"/>
      <c r="Z99" s="52">
        <f>MktgReport[[#This Row],[Cred 4 %]]*MktgReport[[#This Row],[NN Labor Budget]]</f>
        <v>0</v>
      </c>
      <c r="AA99" s="49"/>
      <c r="AB99" s="49"/>
      <c r="AC99" s="50">
        <f>MktgReport[[#This Row],[Cred 5 %]]*MktgReport[[#This Row],[NN Labor Budget]]</f>
        <v>0</v>
      </c>
      <c r="AD99" s="8" t="s">
        <v>23</v>
      </c>
      <c r="AE99" s="41" t="s">
        <v>4589</v>
      </c>
      <c r="AF99" s="42" t="s">
        <v>4576</v>
      </c>
      <c r="AG99" s="56">
        <v>60000</v>
      </c>
      <c r="AH99" s="57">
        <v>45000</v>
      </c>
    </row>
    <row r="100" spans="1:34" s="55" customFormat="1" ht="24.95" customHeight="1" x14ac:dyDescent="0.25">
      <c r="A100" s="40">
        <v>2016.0944</v>
      </c>
      <c r="B100" s="62" t="s">
        <v>4599</v>
      </c>
      <c r="C100" s="62">
        <v>16.12</v>
      </c>
      <c r="D100" s="62">
        <v>16.11</v>
      </c>
      <c r="E100" s="41">
        <v>17.010000000000002</v>
      </c>
      <c r="F100" s="63" t="s">
        <v>4851</v>
      </c>
      <c r="G100" s="63" t="s">
        <v>3666</v>
      </c>
      <c r="H100" s="9" t="s">
        <v>3664</v>
      </c>
      <c r="I100" s="62" t="s">
        <v>76</v>
      </c>
      <c r="J100" s="62" t="s">
        <v>77</v>
      </c>
      <c r="K100" s="62" t="s">
        <v>4580</v>
      </c>
      <c r="L100" s="62"/>
      <c r="M100" s="54" t="s">
        <v>4767</v>
      </c>
      <c r="N100" s="42" t="s">
        <v>4773</v>
      </c>
      <c r="O100" s="44" t="s">
        <v>4769</v>
      </c>
      <c r="P100" s="45">
        <v>0.5</v>
      </c>
      <c r="Q100" s="46">
        <f>MktgReport[[#This Row],[Cred 1 %]]*MktgReport[[#This Row],[NN Labor Budget]]</f>
        <v>43946</v>
      </c>
      <c r="R100" s="47" t="s">
        <v>4776</v>
      </c>
      <c r="S100" s="47">
        <v>0.3</v>
      </c>
      <c r="T100" s="48">
        <f>MktgReport[[#This Row],[Cred 2 %]]*MktgReport[[#This Row],[NN Labor Budget]]</f>
        <v>26367.599999999999</v>
      </c>
      <c r="U100" s="49" t="s">
        <v>4790</v>
      </c>
      <c r="V100" s="49">
        <v>0.2</v>
      </c>
      <c r="W100" s="50">
        <f>MktgReport[[#This Row],[Cred 3 %]]*MktgReport[[#This Row],[NN Labor Budget]]</f>
        <v>17578.400000000001</v>
      </c>
      <c r="X100" s="51"/>
      <c r="Y100" s="51"/>
      <c r="Z100" s="52">
        <f>MktgReport[[#This Row],[Cred 4 %]]*MktgReport[[#This Row],[NN Labor Budget]]</f>
        <v>0</v>
      </c>
      <c r="AA100" s="49"/>
      <c r="AB100" s="49"/>
      <c r="AC100" s="50">
        <f>MktgReport[[#This Row],[Cred 5 %]]*MktgReport[[#This Row],[NN Labor Budget]]</f>
        <v>0</v>
      </c>
      <c r="AD100" s="20" t="s">
        <v>52</v>
      </c>
      <c r="AE100" s="58" t="s">
        <v>4589</v>
      </c>
      <c r="AF100" s="59" t="s">
        <v>4576</v>
      </c>
      <c r="AG100" s="56">
        <v>100000</v>
      </c>
      <c r="AH100" s="57">
        <v>87892</v>
      </c>
    </row>
    <row r="101" spans="1:34" s="55" customFormat="1" ht="24.95" customHeight="1" x14ac:dyDescent="0.25">
      <c r="A101" s="40">
        <v>2016.0804000000001</v>
      </c>
      <c r="B101" s="62" t="s">
        <v>4577</v>
      </c>
      <c r="C101" s="62">
        <v>17.05</v>
      </c>
      <c r="D101" s="62">
        <v>17.02</v>
      </c>
      <c r="E101" s="41">
        <v>17.05</v>
      </c>
      <c r="F101" s="63" t="s">
        <v>4852</v>
      </c>
      <c r="G101" s="63" t="s">
        <v>4853</v>
      </c>
      <c r="H101" s="9" t="s">
        <v>3664</v>
      </c>
      <c r="I101" s="62" t="s">
        <v>76</v>
      </c>
      <c r="J101" s="62" t="s">
        <v>77</v>
      </c>
      <c r="K101" s="62" t="s">
        <v>4580</v>
      </c>
      <c r="L101" s="62"/>
      <c r="M101" s="9" t="s">
        <v>4789</v>
      </c>
      <c r="N101" s="63" t="s">
        <v>4790</v>
      </c>
      <c r="O101" s="44" t="s">
        <v>4790</v>
      </c>
      <c r="P101" s="45">
        <v>0.85</v>
      </c>
      <c r="Q101" s="46">
        <f>MktgReport[[#This Row],[Cred 1 %]]*MktgReport[[#This Row],[NN Labor Budget]]</f>
        <v>57655.5</v>
      </c>
      <c r="R101" s="47" t="s">
        <v>4668</v>
      </c>
      <c r="S101" s="47">
        <v>0.15</v>
      </c>
      <c r="T101" s="48">
        <f>MktgReport[[#This Row],[Cred 2 %]]*MktgReport[[#This Row],[NN Labor Budget]]</f>
        <v>10174.5</v>
      </c>
      <c r="U101" s="49"/>
      <c r="V101" s="49"/>
      <c r="W101" s="50">
        <f>MktgReport[[#This Row],[Cred 3 %]]*MktgReport[[#This Row],[NN Labor Budget]]</f>
        <v>0</v>
      </c>
      <c r="X101" s="51"/>
      <c r="Y101" s="51"/>
      <c r="Z101" s="52">
        <f>MktgReport[[#This Row],[Cred 4 %]]*MktgReport[[#This Row],[NN Labor Budget]]</f>
        <v>0</v>
      </c>
      <c r="AA101" s="49"/>
      <c r="AB101" s="49"/>
      <c r="AC101" s="50">
        <f>MktgReport[[#This Row],[Cred 5 %]]*MktgReport[[#This Row],[NN Labor Budget]]</f>
        <v>0</v>
      </c>
      <c r="AD101" s="9" t="s">
        <v>98</v>
      </c>
      <c r="AE101" s="58" t="s">
        <v>4589</v>
      </c>
      <c r="AF101" s="59" t="s">
        <v>4576</v>
      </c>
      <c r="AG101" s="56">
        <v>69305</v>
      </c>
      <c r="AH101" s="57">
        <v>67830</v>
      </c>
    </row>
    <row r="102" spans="1:34" s="55" customFormat="1" ht="24.95" customHeight="1" x14ac:dyDescent="0.25">
      <c r="A102" s="40">
        <v>2016.0972999999999</v>
      </c>
      <c r="B102" s="62" t="s">
        <v>4584</v>
      </c>
      <c r="C102" s="62">
        <v>17.02</v>
      </c>
      <c r="D102" s="62">
        <v>16.100000000000001</v>
      </c>
      <c r="E102" s="41">
        <v>17.02</v>
      </c>
      <c r="F102" s="63" t="s">
        <v>4854</v>
      </c>
      <c r="G102" s="63" t="s">
        <v>3716</v>
      </c>
      <c r="H102" s="9" t="s">
        <v>3696</v>
      </c>
      <c r="I102" s="62" t="s">
        <v>76</v>
      </c>
      <c r="J102" s="62" t="s">
        <v>77</v>
      </c>
      <c r="K102" s="62" t="s">
        <v>4580</v>
      </c>
      <c r="L102" s="62"/>
      <c r="M102" s="20" t="s">
        <v>4607</v>
      </c>
      <c r="N102" s="42" t="s">
        <v>4607</v>
      </c>
      <c r="O102" s="44" t="s">
        <v>4607</v>
      </c>
      <c r="P102" s="45">
        <v>1</v>
      </c>
      <c r="Q102" s="46">
        <f>MktgReport[[#This Row],[Cred 1 %]]*MktgReport[[#This Row],[NN Labor Budget]]</f>
        <v>46385</v>
      </c>
      <c r="R102" s="47"/>
      <c r="S102" s="47"/>
      <c r="T102" s="48">
        <f>MktgReport[[#This Row],[Cred 2 %]]*MktgReport[[#This Row],[NN Labor Budget]]</f>
        <v>0</v>
      </c>
      <c r="U102" s="49"/>
      <c r="V102" s="49"/>
      <c r="W102" s="50">
        <f>MktgReport[[#This Row],[Cred 3 %]]*MktgReport[[#This Row],[NN Labor Budget]]</f>
        <v>0</v>
      </c>
      <c r="X102" s="51"/>
      <c r="Y102" s="51"/>
      <c r="Z102" s="52">
        <f>MktgReport[[#This Row],[Cred 4 %]]*MktgReport[[#This Row],[NN Labor Budget]]</f>
        <v>0</v>
      </c>
      <c r="AA102" s="49"/>
      <c r="AB102" s="49"/>
      <c r="AC102" s="50">
        <f>MktgReport[[#This Row],[Cred 5 %]]*MktgReport[[#This Row],[NN Labor Budget]]</f>
        <v>0</v>
      </c>
      <c r="AD102" s="20" t="s">
        <v>52</v>
      </c>
      <c r="AE102" s="58" t="s">
        <v>261</v>
      </c>
      <c r="AF102" s="59" t="s">
        <v>4576</v>
      </c>
      <c r="AG102" s="56">
        <v>69760</v>
      </c>
      <c r="AH102" s="57">
        <v>46385</v>
      </c>
    </row>
    <row r="103" spans="1:34" s="55" customFormat="1" ht="24.95" customHeight="1" x14ac:dyDescent="0.25">
      <c r="A103" s="40">
        <v>2017.0633</v>
      </c>
      <c r="B103" s="41" t="s">
        <v>4569</v>
      </c>
      <c r="C103" s="41">
        <v>17.07</v>
      </c>
      <c r="D103" s="41">
        <v>17.059999999999999</v>
      </c>
      <c r="E103" s="41">
        <v>17.07</v>
      </c>
      <c r="F103" s="42" t="s">
        <v>4855</v>
      </c>
      <c r="G103" s="42" t="s">
        <v>4856</v>
      </c>
      <c r="H103" s="69" t="s">
        <v>3696</v>
      </c>
      <c r="I103" s="41" t="s">
        <v>76</v>
      </c>
      <c r="J103" s="41" t="s">
        <v>77</v>
      </c>
      <c r="K103" s="41"/>
      <c r="L103" s="41"/>
      <c r="M103" s="54" t="s">
        <v>4581</v>
      </c>
      <c r="N103" s="42" t="s">
        <v>4581</v>
      </c>
      <c r="O103" s="44" t="s">
        <v>4581</v>
      </c>
      <c r="P103" s="45">
        <v>0.9</v>
      </c>
      <c r="Q103" s="46">
        <f>MktgReport[[#This Row],[Cred 1 %]]*MktgReport[[#This Row],[NN Labor Budget]]</f>
        <v>19369.8</v>
      </c>
      <c r="R103" s="47" t="s">
        <v>4656</v>
      </c>
      <c r="S103" s="47">
        <v>0.1</v>
      </c>
      <c r="T103" s="48">
        <f>MktgReport[[#This Row],[Cred 2 %]]*MktgReport[[#This Row],[NN Labor Budget]]</f>
        <v>2152.2000000000003</v>
      </c>
      <c r="U103" s="49"/>
      <c r="V103" s="49"/>
      <c r="W103" s="50">
        <f>MktgReport[[#This Row],[Cred 3 %]]*MktgReport[[#This Row],[NN Labor Budget]]</f>
        <v>0</v>
      </c>
      <c r="X103" s="51"/>
      <c r="Y103" s="51"/>
      <c r="Z103" s="52">
        <f>MktgReport[[#This Row],[Cred 4 %]]*MktgReport[[#This Row],[NN Labor Budget]]</f>
        <v>0</v>
      </c>
      <c r="AA103" s="49"/>
      <c r="AB103" s="49"/>
      <c r="AC103" s="50">
        <f>MktgReport[[#This Row],[Cred 5 %]]*MktgReport[[#This Row],[NN Labor Budget]]</f>
        <v>0</v>
      </c>
      <c r="AD103" s="8" t="s">
        <v>26</v>
      </c>
      <c r="AE103" s="41" t="s">
        <v>384</v>
      </c>
      <c r="AF103" s="42" t="s">
        <v>4576</v>
      </c>
      <c r="AG103" s="56">
        <v>21922</v>
      </c>
      <c r="AH103" s="57">
        <v>21522</v>
      </c>
    </row>
    <row r="104" spans="1:34" s="55" customFormat="1" ht="24.95" customHeight="1" x14ac:dyDescent="0.25">
      <c r="A104" s="40">
        <v>2016.0642</v>
      </c>
      <c r="B104" s="62" t="s">
        <v>4657</v>
      </c>
      <c r="C104" s="62">
        <v>16.059999999999999</v>
      </c>
      <c r="D104" s="62">
        <v>16.059999999999999</v>
      </c>
      <c r="E104" s="41"/>
      <c r="F104" s="63" t="s">
        <v>4857</v>
      </c>
      <c r="G104" s="63" t="s">
        <v>4858</v>
      </c>
      <c r="H104" s="9" t="s">
        <v>3722</v>
      </c>
      <c r="I104" s="62" t="s">
        <v>76</v>
      </c>
      <c r="J104" s="62" t="s">
        <v>77</v>
      </c>
      <c r="K104" s="62" t="s">
        <v>4580</v>
      </c>
      <c r="L104" s="62"/>
      <c r="M104" s="64" t="s">
        <v>4581</v>
      </c>
      <c r="N104" s="63" t="s">
        <v>4581</v>
      </c>
      <c r="O104" s="44"/>
      <c r="P104" s="65"/>
      <c r="Q104" s="46">
        <f>MktgReport[[#This Row],[Cred 1 %]]*MktgReport[[#This Row],[NN Labor Budget]]</f>
        <v>0</v>
      </c>
      <c r="R104" s="47"/>
      <c r="S104" s="47"/>
      <c r="T104" s="48">
        <f>MktgReport[[#This Row],[Cred 2 %]]*MktgReport[[#This Row],[NN Labor Budget]]</f>
        <v>0</v>
      </c>
      <c r="U104" s="49"/>
      <c r="V104" s="49"/>
      <c r="W104" s="50">
        <f>MktgReport[[#This Row],[Cred 3 %]]*MktgReport[[#This Row],[NN Labor Budget]]</f>
        <v>0</v>
      </c>
      <c r="X104" s="51"/>
      <c r="Y104" s="51"/>
      <c r="Z104" s="52">
        <f>MktgReport[[#This Row],[Cred 4 %]]*MktgReport[[#This Row],[NN Labor Budget]]</f>
        <v>0</v>
      </c>
      <c r="AA104" s="49"/>
      <c r="AB104" s="49"/>
      <c r="AC104" s="50">
        <f>MktgReport[[#This Row],[Cred 5 %]]*MktgReport[[#This Row],[NN Labor Budget]]</f>
        <v>0</v>
      </c>
      <c r="AD104" s="9" t="s">
        <v>26</v>
      </c>
      <c r="AE104" s="62" t="s">
        <v>384</v>
      </c>
      <c r="AF104" s="59" t="s">
        <v>4576</v>
      </c>
      <c r="AG104" s="56">
        <v>12000</v>
      </c>
      <c r="AH104" s="57">
        <v>12000</v>
      </c>
    </row>
    <row r="105" spans="1:34" s="55" customFormat="1" ht="24.95" customHeight="1" x14ac:dyDescent="0.25">
      <c r="A105" s="40">
        <v>2016.0799</v>
      </c>
      <c r="B105" s="62" t="s">
        <v>4599</v>
      </c>
      <c r="C105" s="62">
        <v>16.11</v>
      </c>
      <c r="D105" s="62">
        <v>16.09</v>
      </c>
      <c r="E105" s="41">
        <v>17.05</v>
      </c>
      <c r="F105" s="63" t="s">
        <v>4859</v>
      </c>
      <c r="G105" s="63" t="s">
        <v>4859</v>
      </c>
      <c r="H105" s="9" t="s">
        <v>3889</v>
      </c>
      <c r="I105" s="62" t="s">
        <v>76</v>
      </c>
      <c r="J105" s="62" t="s">
        <v>77</v>
      </c>
      <c r="K105" s="62" t="s">
        <v>4574</v>
      </c>
      <c r="L105" s="62" t="s">
        <v>4860</v>
      </c>
      <c r="M105" s="64" t="s">
        <v>4660</v>
      </c>
      <c r="N105" s="63" t="s">
        <v>4660</v>
      </c>
      <c r="O105" s="44" t="s">
        <v>4660</v>
      </c>
      <c r="P105" s="65">
        <v>0.5</v>
      </c>
      <c r="Q105" s="46">
        <f>MktgReport[[#This Row],[Cred 1 %]]*MktgReport[[#This Row],[NN Labor Budget]]</f>
        <v>45097</v>
      </c>
      <c r="R105" s="47" t="s">
        <v>4796</v>
      </c>
      <c r="S105" s="47">
        <v>0.5</v>
      </c>
      <c r="T105" s="48">
        <f>MktgReport[[#This Row],[Cred 2 %]]*MktgReport[[#This Row],[NN Labor Budget]]</f>
        <v>45097</v>
      </c>
      <c r="U105" s="49"/>
      <c r="V105" s="49"/>
      <c r="W105" s="50">
        <f>MktgReport[[#This Row],[Cred 3 %]]*MktgReport[[#This Row],[NN Labor Budget]]</f>
        <v>0</v>
      </c>
      <c r="X105" s="51"/>
      <c r="Y105" s="51"/>
      <c r="Z105" s="52">
        <f>MktgReport[[#This Row],[Cred 4 %]]*MktgReport[[#This Row],[NN Labor Budget]]</f>
        <v>0</v>
      </c>
      <c r="AA105" s="49"/>
      <c r="AB105" s="49"/>
      <c r="AC105" s="50">
        <f>MktgReport[[#This Row],[Cred 5 %]]*MktgReport[[#This Row],[NN Labor Budget]]</f>
        <v>0</v>
      </c>
      <c r="AD105" s="9" t="s">
        <v>188</v>
      </c>
      <c r="AE105" s="58" t="s">
        <v>4589</v>
      </c>
      <c r="AF105" s="66" t="s">
        <v>4576</v>
      </c>
      <c r="AG105" s="56"/>
      <c r="AH105" s="57">
        <v>90194</v>
      </c>
    </row>
    <row r="106" spans="1:34" s="55" customFormat="1" ht="24.95" customHeight="1" x14ac:dyDescent="0.25">
      <c r="A106" s="40">
        <v>2016.0799</v>
      </c>
      <c r="B106" s="62" t="s">
        <v>4599</v>
      </c>
      <c r="C106" s="62">
        <v>16.11</v>
      </c>
      <c r="D106" s="62">
        <v>16.09</v>
      </c>
      <c r="E106" s="41">
        <v>17.05</v>
      </c>
      <c r="F106" s="63" t="s">
        <v>4859</v>
      </c>
      <c r="G106" s="63" t="s">
        <v>4859</v>
      </c>
      <c r="H106" s="9" t="s">
        <v>3889</v>
      </c>
      <c r="I106" s="62" t="s">
        <v>76</v>
      </c>
      <c r="J106" s="62" t="s">
        <v>77</v>
      </c>
      <c r="K106" s="62" t="s">
        <v>4574</v>
      </c>
      <c r="L106" s="62" t="s">
        <v>4860</v>
      </c>
      <c r="M106" s="64" t="s">
        <v>4660</v>
      </c>
      <c r="N106" s="63" t="s">
        <v>4660</v>
      </c>
      <c r="O106" s="44" t="s">
        <v>4660</v>
      </c>
      <c r="P106" s="65">
        <v>0.5</v>
      </c>
      <c r="Q106" s="46">
        <f>MktgReport[[#This Row],[Cred 1 %]]*MktgReport[[#This Row],[NN Labor Budget]]</f>
        <v>45097</v>
      </c>
      <c r="R106" s="47" t="s">
        <v>4796</v>
      </c>
      <c r="S106" s="47">
        <v>0.5</v>
      </c>
      <c r="T106" s="48">
        <f>MktgReport[[#This Row],[Cred 2 %]]*MktgReport[[#This Row],[NN Labor Budget]]</f>
        <v>45097</v>
      </c>
      <c r="U106" s="49"/>
      <c r="V106" s="49"/>
      <c r="W106" s="50">
        <f>MktgReport[[#This Row],[Cred 3 %]]*MktgReport[[#This Row],[NN Labor Budget]]</f>
        <v>0</v>
      </c>
      <c r="X106" s="51"/>
      <c r="Y106" s="51"/>
      <c r="Z106" s="52">
        <f>MktgReport[[#This Row],[Cred 4 %]]*MktgReport[[#This Row],[NN Labor Budget]]</f>
        <v>0</v>
      </c>
      <c r="AA106" s="49"/>
      <c r="AB106" s="49"/>
      <c r="AC106" s="50">
        <f>MktgReport[[#This Row],[Cred 5 %]]*MktgReport[[#This Row],[NN Labor Budget]]</f>
        <v>0</v>
      </c>
      <c r="AD106" s="9" t="s">
        <v>26</v>
      </c>
      <c r="AE106" s="58" t="s">
        <v>4589</v>
      </c>
      <c r="AF106" s="59" t="s">
        <v>4576</v>
      </c>
      <c r="AG106" s="56"/>
      <c r="AH106" s="57">
        <v>90194</v>
      </c>
    </row>
    <row r="107" spans="1:34" s="55" customFormat="1" ht="24.95" customHeight="1" x14ac:dyDescent="0.25">
      <c r="A107" s="40">
        <v>2016.0768</v>
      </c>
      <c r="B107" s="62" t="s">
        <v>4662</v>
      </c>
      <c r="C107" s="62">
        <v>16.09</v>
      </c>
      <c r="D107" s="62">
        <v>16.09</v>
      </c>
      <c r="E107" s="41">
        <v>17.03</v>
      </c>
      <c r="F107" s="63" t="s">
        <v>4861</v>
      </c>
      <c r="G107" s="63" t="s">
        <v>3897</v>
      </c>
      <c r="H107" s="9" t="s">
        <v>3898</v>
      </c>
      <c r="I107" s="62" t="s">
        <v>76</v>
      </c>
      <c r="J107" s="62" t="s">
        <v>77</v>
      </c>
      <c r="K107" s="62" t="s">
        <v>4574</v>
      </c>
      <c r="L107" s="62" t="s">
        <v>4862</v>
      </c>
      <c r="M107" s="64" t="s">
        <v>4594</v>
      </c>
      <c r="N107" s="63" t="s">
        <v>4594</v>
      </c>
      <c r="O107" s="44" t="s">
        <v>4594</v>
      </c>
      <c r="P107" s="65">
        <v>0.6</v>
      </c>
      <c r="Q107" s="46">
        <f>MktgReport[[#This Row],[Cred 1 %]]*MktgReport[[#This Row],[NN Labor Budget]]</f>
        <v>38928</v>
      </c>
      <c r="R107" s="47" t="s">
        <v>4581</v>
      </c>
      <c r="S107" s="47">
        <v>0.3</v>
      </c>
      <c r="T107" s="48">
        <f>MktgReport[[#This Row],[Cred 2 %]]*MktgReport[[#This Row],[NN Labor Budget]]</f>
        <v>19464</v>
      </c>
      <c r="U107" s="49" t="s">
        <v>4634</v>
      </c>
      <c r="V107" s="49">
        <v>0.1</v>
      </c>
      <c r="W107" s="50">
        <f>MktgReport[[#This Row],[Cred 3 %]]*MktgReport[[#This Row],[NN Labor Budget]]</f>
        <v>6488</v>
      </c>
      <c r="X107" s="51"/>
      <c r="Y107" s="51"/>
      <c r="Z107" s="52">
        <f>MktgReport[[#This Row],[Cred 4 %]]*MktgReport[[#This Row],[NN Labor Budget]]</f>
        <v>0</v>
      </c>
      <c r="AA107" s="49"/>
      <c r="AB107" s="49"/>
      <c r="AC107" s="50">
        <f>MktgReport[[#This Row],[Cred 5 %]]*MktgReport[[#This Row],[NN Labor Budget]]</f>
        <v>0</v>
      </c>
      <c r="AD107" s="9" t="s">
        <v>52</v>
      </c>
      <c r="AE107" s="58" t="s">
        <v>384</v>
      </c>
      <c r="AF107" s="66" t="s">
        <v>4576</v>
      </c>
      <c r="AG107" s="56">
        <v>600000</v>
      </c>
      <c r="AH107" s="57">
        <v>64880</v>
      </c>
    </row>
    <row r="108" spans="1:34" s="55" customFormat="1" ht="24.95" customHeight="1" x14ac:dyDescent="0.25">
      <c r="A108" s="40">
        <v>2017.0710999999999</v>
      </c>
      <c r="B108" s="41" t="s">
        <v>4569</v>
      </c>
      <c r="C108" s="41">
        <v>17.03</v>
      </c>
      <c r="D108" s="41">
        <v>17.07</v>
      </c>
      <c r="E108" s="41">
        <v>17.07</v>
      </c>
      <c r="F108" s="42" t="s">
        <v>4863</v>
      </c>
      <c r="G108" s="42" t="s">
        <v>4864</v>
      </c>
      <c r="H108" s="9" t="s">
        <v>3898</v>
      </c>
      <c r="I108" s="41" t="s">
        <v>76</v>
      </c>
      <c r="J108" s="41" t="s">
        <v>77</v>
      </c>
      <c r="K108" s="41"/>
      <c r="L108" s="41"/>
      <c r="M108" s="20" t="s">
        <v>4634</v>
      </c>
      <c r="N108" s="42" t="s">
        <v>4594</v>
      </c>
      <c r="O108" s="44" t="s">
        <v>4634</v>
      </c>
      <c r="P108" s="45">
        <v>0.5</v>
      </c>
      <c r="Q108" s="46">
        <f>MktgReport[[#This Row],[Cred 1 %]]*MktgReport[[#This Row],[NN Labor Budget]]</f>
        <v>12470</v>
      </c>
      <c r="R108" s="47" t="s">
        <v>4594</v>
      </c>
      <c r="S108" s="47">
        <v>0.5</v>
      </c>
      <c r="T108" s="48">
        <f>MktgReport[[#This Row],[Cred 2 %]]*MktgReport[[#This Row],[NN Labor Budget]]</f>
        <v>12470</v>
      </c>
      <c r="U108" s="49"/>
      <c r="V108" s="49"/>
      <c r="W108" s="50">
        <f>MktgReport[[#This Row],[Cred 3 %]]*MktgReport[[#This Row],[NN Labor Budget]]</f>
        <v>0</v>
      </c>
      <c r="X108" s="51"/>
      <c r="Y108" s="51"/>
      <c r="Z108" s="52">
        <f>MktgReport[[#This Row],[Cred 4 %]]*MktgReport[[#This Row],[NN Labor Budget]]</f>
        <v>0</v>
      </c>
      <c r="AA108" s="49"/>
      <c r="AB108" s="49"/>
      <c r="AC108" s="50">
        <f>MktgReport[[#This Row],[Cred 5 %]]*MktgReport[[#This Row],[NN Labor Budget]]</f>
        <v>0</v>
      </c>
      <c r="AD108" s="8" t="s">
        <v>23</v>
      </c>
      <c r="AE108" s="41" t="s">
        <v>384</v>
      </c>
      <c r="AF108" s="42" t="s">
        <v>4576</v>
      </c>
      <c r="AG108" s="56">
        <v>24940</v>
      </c>
      <c r="AH108" s="57">
        <v>24940</v>
      </c>
    </row>
    <row r="109" spans="1:34" s="55" customFormat="1" ht="24.95" customHeight="1" x14ac:dyDescent="0.25">
      <c r="A109" s="40">
        <v>2016.1297999999999</v>
      </c>
      <c r="B109" s="58" t="s">
        <v>4584</v>
      </c>
      <c r="C109" s="58">
        <v>17.02</v>
      </c>
      <c r="D109" s="58">
        <v>17.010000000000002</v>
      </c>
      <c r="E109" s="41">
        <v>17.02</v>
      </c>
      <c r="F109" s="42" t="s">
        <v>4865</v>
      </c>
      <c r="G109" s="42" t="s">
        <v>3908</v>
      </c>
      <c r="H109" s="20" t="s">
        <v>3906</v>
      </c>
      <c r="I109" s="58" t="s">
        <v>76</v>
      </c>
      <c r="J109" s="58" t="s">
        <v>77</v>
      </c>
      <c r="K109" s="58" t="s">
        <v>4574</v>
      </c>
      <c r="L109" s="58" t="s">
        <v>4866</v>
      </c>
      <c r="M109" s="59" t="s">
        <v>4615</v>
      </c>
      <c r="N109" s="68" t="s">
        <v>4615</v>
      </c>
      <c r="O109" s="44" t="s">
        <v>4615</v>
      </c>
      <c r="P109" s="45">
        <v>1</v>
      </c>
      <c r="Q109" s="46">
        <f>MktgReport[[#This Row],[Cred 1 %]]*MktgReport[[#This Row],[NN Labor Budget]]</f>
        <v>28800</v>
      </c>
      <c r="R109" s="47"/>
      <c r="S109" s="47"/>
      <c r="T109" s="48">
        <f>MktgReport[[#This Row],[Cred 2 %]]*MktgReport[[#This Row],[NN Labor Budget]]</f>
        <v>0</v>
      </c>
      <c r="U109" s="49"/>
      <c r="V109" s="49"/>
      <c r="W109" s="50">
        <f>MktgReport[[#This Row],[Cred 3 %]]*MktgReport[[#This Row],[NN Labor Budget]]</f>
        <v>0</v>
      </c>
      <c r="X109" s="51"/>
      <c r="Y109" s="51"/>
      <c r="Z109" s="52">
        <f>MktgReport[[#This Row],[Cred 4 %]]*MktgReport[[#This Row],[NN Labor Budget]]</f>
        <v>0</v>
      </c>
      <c r="AA109" s="49"/>
      <c r="AB109" s="49"/>
      <c r="AC109" s="50">
        <f>MktgReport[[#This Row],[Cred 5 %]]*MktgReport[[#This Row],[NN Labor Budget]]</f>
        <v>0</v>
      </c>
      <c r="AD109" s="20" t="s">
        <v>52</v>
      </c>
      <c r="AE109" s="58" t="s">
        <v>4589</v>
      </c>
      <c r="AF109" s="66" t="s">
        <v>4576</v>
      </c>
      <c r="AG109" s="56"/>
      <c r="AH109" s="57">
        <v>28800</v>
      </c>
    </row>
    <row r="110" spans="1:34" s="55" customFormat="1" ht="24.95" customHeight="1" x14ac:dyDescent="0.25">
      <c r="A110" s="40">
        <v>2017.0134</v>
      </c>
      <c r="B110" s="41" t="s">
        <v>4584</v>
      </c>
      <c r="C110" s="41">
        <v>17.02</v>
      </c>
      <c r="D110" s="41">
        <v>17.02</v>
      </c>
      <c r="E110" s="41">
        <v>17.07</v>
      </c>
      <c r="F110" s="42" t="s">
        <v>4867</v>
      </c>
      <c r="G110" s="42" t="s">
        <v>4868</v>
      </c>
      <c r="H110" s="20" t="s">
        <v>3906</v>
      </c>
      <c r="I110" s="41" t="s">
        <v>76</v>
      </c>
      <c r="J110" s="41" t="s">
        <v>77</v>
      </c>
      <c r="K110" s="41" t="s">
        <v>4580</v>
      </c>
      <c r="L110" s="41"/>
      <c r="M110" s="54" t="s">
        <v>4625</v>
      </c>
      <c r="N110" s="42" t="s">
        <v>4625</v>
      </c>
      <c r="O110" s="44" t="s">
        <v>4627</v>
      </c>
      <c r="P110" s="45">
        <v>1</v>
      </c>
      <c r="Q110" s="46">
        <f>MktgReport[[#This Row],[Cred 1 %]]*MktgReport[[#This Row],[NN Labor Budget]]</f>
        <v>8269</v>
      </c>
      <c r="R110" s="47"/>
      <c r="S110" s="47"/>
      <c r="T110" s="48">
        <f>MktgReport[[#This Row],[Cred 2 %]]*MktgReport[[#This Row],[NN Labor Budget]]</f>
        <v>0</v>
      </c>
      <c r="U110" s="49"/>
      <c r="V110" s="49"/>
      <c r="W110" s="50">
        <f>MktgReport[[#This Row],[Cred 3 %]]*MktgReport[[#This Row],[NN Labor Budget]]</f>
        <v>0</v>
      </c>
      <c r="X110" s="51"/>
      <c r="Y110" s="51"/>
      <c r="Z110" s="52">
        <f>MktgReport[[#This Row],[Cred 4 %]]*MktgReport[[#This Row],[NN Labor Budget]]</f>
        <v>0</v>
      </c>
      <c r="AA110" s="49"/>
      <c r="AB110" s="49"/>
      <c r="AC110" s="50">
        <f>MktgReport[[#This Row],[Cred 5 %]]*MktgReport[[#This Row],[NN Labor Budget]]</f>
        <v>0</v>
      </c>
      <c r="AD110" s="8" t="s">
        <v>188</v>
      </c>
      <c r="AE110" s="41" t="s">
        <v>4589</v>
      </c>
      <c r="AF110" s="54" t="s">
        <v>4576</v>
      </c>
      <c r="AG110" s="53"/>
      <c r="AH110" s="57">
        <v>8269</v>
      </c>
    </row>
    <row r="111" spans="1:34" s="55" customFormat="1" ht="24.95" customHeight="1" x14ac:dyDescent="0.25">
      <c r="A111" s="40">
        <v>2017.0134</v>
      </c>
      <c r="B111" s="41" t="s">
        <v>4584</v>
      </c>
      <c r="C111" s="41">
        <v>17.02</v>
      </c>
      <c r="D111" s="41">
        <v>17.02</v>
      </c>
      <c r="E111" s="41">
        <v>17.07</v>
      </c>
      <c r="F111" s="42" t="s">
        <v>4867</v>
      </c>
      <c r="G111" s="42" t="s">
        <v>4868</v>
      </c>
      <c r="H111" s="20" t="s">
        <v>3906</v>
      </c>
      <c r="I111" s="41" t="s">
        <v>76</v>
      </c>
      <c r="J111" s="41" t="s">
        <v>77</v>
      </c>
      <c r="K111" s="41" t="s">
        <v>4580</v>
      </c>
      <c r="L111" s="41"/>
      <c r="M111" s="54" t="s">
        <v>4625</v>
      </c>
      <c r="N111" s="42" t="s">
        <v>4625</v>
      </c>
      <c r="O111" s="44" t="s">
        <v>4627</v>
      </c>
      <c r="P111" s="45">
        <v>1</v>
      </c>
      <c r="Q111" s="46">
        <f>MktgReport[[#This Row],[Cred 1 %]]*MktgReport[[#This Row],[NN Labor Budget]]</f>
        <v>8269</v>
      </c>
      <c r="R111" s="47"/>
      <c r="S111" s="47"/>
      <c r="T111" s="48">
        <f>MktgReport[[#This Row],[Cred 2 %]]*MktgReport[[#This Row],[NN Labor Budget]]</f>
        <v>0</v>
      </c>
      <c r="U111" s="49"/>
      <c r="V111" s="49"/>
      <c r="W111" s="50">
        <f>MktgReport[[#This Row],[Cred 3 %]]*MktgReport[[#This Row],[NN Labor Budget]]</f>
        <v>0</v>
      </c>
      <c r="X111" s="51"/>
      <c r="Y111" s="51"/>
      <c r="Z111" s="52">
        <f>MktgReport[[#This Row],[Cred 4 %]]*MktgReport[[#This Row],[NN Labor Budget]]</f>
        <v>0</v>
      </c>
      <c r="AA111" s="49"/>
      <c r="AB111" s="49"/>
      <c r="AC111" s="50">
        <f>MktgReport[[#This Row],[Cred 5 %]]*MktgReport[[#This Row],[NN Labor Budget]]</f>
        <v>0</v>
      </c>
      <c r="AD111" s="8" t="s">
        <v>26</v>
      </c>
      <c r="AE111" s="41" t="s">
        <v>4589</v>
      </c>
      <c r="AF111" s="54" t="s">
        <v>4576</v>
      </c>
      <c r="AG111" s="53"/>
      <c r="AH111" s="57">
        <v>8269</v>
      </c>
    </row>
    <row r="112" spans="1:34" s="55" customFormat="1" ht="24.95" customHeight="1" x14ac:dyDescent="0.25">
      <c r="A112" s="40">
        <v>2017.03440000002</v>
      </c>
      <c r="B112" s="41" t="s">
        <v>4577</v>
      </c>
      <c r="C112" s="41">
        <v>17.05</v>
      </c>
      <c r="D112" s="41">
        <v>17.04</v>
      </c>
      <c r="E112" s="41"/>
      <c r="F112" s="42" t="s">
        <v>4869</v>
      </c>
      <c r="G112" s="42" t="s">
        <v>4868</v>
      </c>
      <c r="H112" s="20" t="s">
        <v>3906</v>
      </c>
      <c r="I112" s="41" t="s">
        <v>76</v>
      </c>
      <c r="J112" s="41" t="s">
        <v>77</v>
      </c>
      <c r="K112" s="41" t="s">
        <v>4574</v>
      </c>
      <c r="L112" s="41"/>
      <c r="M112" s="54" t="s">
        <v>4625</v>
      </c>
      <c r="N112" s="42" t="s">
        <v>4625</v>
      </c>
      <c r="O112" s="44"/>
      <c r="P112" s="45"/>
      <c r="Q112" s="46">
        <f>MktgReport[[#This Row],[Cred 1 %]]*MktgReport[[#This Row],[NN Labor Budget]]</f>
        <v>0</v>
      </c>
      <c r="R112" s="47"/>
      <c r="S112" s="47"/>
      <c r="T112" s="48">
        <f>MktgReport[[#This Row],[Cred 2 %]]*MktgReport[[#This Row],[NN Labor Budget]]</f>
        <v>0</v>
      </c>
      <c r="U112" s="49"/>
      <c r="V112" s="49"/>
      <c r="W112" s="50">
        <f>MktgReport[[#This Row],[Cred 3 %]]*MktgReport[[#This Row],[NN Labor Budget]]</f>
        <v>0</v>
      </c>
      <c r="X112" s="51"/>
      <c r="Y112" s="51"/>
      <c r="Z112" s="52">
        <f>MktgReport[[#This Row],[Cred 4 %]]*MktgReport[[#This Row],[NN Labor Budget]]</f>
        <v>0</v>
      </c>
      <c r="AA112" s="49"/>
      <c r="AB112" s="49"/>
      <c r="AC112" s="50">
        <f>MktgReport[[#This Row],[Cred 5 %]]*MktgReport[[#This Row],[NN Labor Budget]]</f>
        <v>0</v>
      </c>
      <c r="AD112" s="8" t="s">
        <v>23</v>
      </c>
      <c r="AE112" s="41" t="s">
        <v>4589</v>
      </c>
      <c r="AF112" s="42" t="s">
        <v>4576</v>
      </c>
      <c r="AG112" s="56">
        <v>20000</v>
      </c>
      <c r="AH112" s="57">
        <v>20000</v>
      </c>
    </row>
    <row r="113" spans="1:34" s="55" customFormat="1" ht="24.95" customHeight="1" x14ac:dyDescent="0.25">
      <c r="A113" s="40">
        <v>2017.0541000000001</v>
      </c>
      <c r="B113" s="41" t="s">
        <v>4577</v>
      </c>
      <c r="C113" s="41">
        <v>17.059999999999999</v>
      </c>
      <c r="D113" s="41">
        <v>17.05</v>
      </c>
      <c r="E113" s="41">
        <v>17.059999999999999</v>
      </c>
      <c r="F113" s="42" t="s">
        <v>4870</v>
      </c>
      <c r="G113" s="42" t="s">
        <v>4868</v>
      </c>
      <c r="H113" s="20" t="s">
        <v>3906</v>
      </c>
      <c r="I113" s="41" t="s">
        <v>76</v>
      </c>
      <c r="J113" s="41" t="s">
        <v>77</v>
      </c>
      <c r="K113" s="41" t="s">
        <v>4580</v>
      </c>
      <c r="L113" s="41"/>
      <c r="M113" s="42" t="s">
        <v>4625</v>
      </c>
      <c r="N113" s="42" t="s">
        <v>4625</v>
      </c>
      <c r="O113" s="44" t="s">
        <v>4627</v>
      </c>
      <c r="P113" s="45">
        <v>1</v>
      </c>
      <c r="Q113" s="46">
        <f>MktgReport[[#This Row],[Cred 1 %]]*MktgReport[[#This Row],[NN Labor Budget]]</f>
        <v>24790</v>
      </c>
      <c r="R113" s="47"/>
      <c r="S113" s="47"/>
      <c r="T113" s="48">
        <f>MktgReport[[#This Row],[Cred 2 %]]*MktgReport[[#This Row],[NN Labor Budget]]</f>
        <v>0</v>
      </c>
      <c r="U113" s="49"/>
      <c r="V113" s="49"/>
      <c r="W113" s="50">
        <f>MktgReport[[#This Row],[Cred 3 %]]*MktgReport[[#This Row],[NN Labor Budget]]</f>
        <v>0</v>
      </c>
      <c r="X113" s="51"/>
      <c r="Y113" s="51"/>
      <c r="Z113" s="52">
        <f>MktgReport[[#This Row],[Cred 4 %]]*MktgReport[[#This Row],[NN Labor Budget]]</f>
        <v>0</v>
      </c>
      <c r="AA113" s="49"/>
      <c r="AB113" s="49"/>
      <c r="AC113" s="50">
        <f>MktgReport[[#This Row],[Cred 5 %]]*MktgReport[[#This Row],[NN Labor Budget]]</f>
        <v>0</v>
      </c>
      <c r="AD113" s="8" t="s">
        <v>188</v>
      </c>
      <c r="AE113" s="41" t="s">
        <v>4871</v>
      </c>
      <c r="AF113" s="42" t="s">
        <v>4576</v>
      </c>
      <c r="AG113" s="56">
        <v>24790</v>
      </c>
      <c r="AH113" s="57">
        <v>24790</v>
      </c>
    </row>
    <row r="114" spans="1:34" s="55" customFormat="1" ht="24.95" customHeight="1" x14ac:dyDescent="0.25">
      <c r="A114" s="80">
        <v>2017.0813000000001</v>
      </c>
      <c r="B114" s="71" t="s">
        <v>4569</v>
      </c>
      <c r="C114" s="71">
        <v>17.09</v>
      </c>
      <c r="D114" s="71">
        <v>17.079999999999998</v>
      </c>
      <c r="E114" s="71">
        <v>17.09</v>
      </c>
      <c r="F114" s="42" t="s">
        <v>4872</v>
      </c>
      <c r="G114" s="42" t="s">
        <v>4868</v>
      </c>
      <c r="H114" s="20" t="s">
        <v>3906</v>
      </c>
      <c r="I114" s="71" t="s">
        <v>76</v>
      </c>
      <c r="J114" s="71" t="s">
        <v>77</v>
      </c>
      <c r="K114" s="71"/>
      <c r="L114" s="71"/>
      <c r="M114" s="93" t="s">
        <v>4625</v>
      </c>
      <c r="N114" s="42" t="s">
        <v>4627</v>
      </c>
      <c r="O114" s="81" t="s">
        <v>4627</v>
      </c>
      <c r="P114" s="82">
        <v>0.65</v>
      </c>
      <c r="Q114" s="46">
        <f>MktgReport[[#This Row],[Cred 1 %]]*MktgReport[[#This Row],[NN Labor Budget]]</f>
        <v>31098.600000000002</v>
      </c>
      <c r="R114" s="47" t="s">
        <v>4656</v>
      </c>
      <c r="S114" s="47">
        <v>0.35</v>
      </c>
      <c r="T114" s="48">
        <f>MktgReport[[#This Row],[Cred 2 %]]*MktgReport[[#This Row],[NN Labor Budget]]</f>
        <v>16745.399999999998</v>
      </c>
      <c r="U114" s="49"/>
      <c r="V114" s="49"/>
      <c r="W114" s="50">
        <f>MktgReport[[#This Row],[Cred 3 %]]*MktgReport[[#This Row],[NN Labor Budget]]</f>
        <v>0</v>
      </c>
      <c r="X114" s="51"/>
      <c r="Y114" s="51"/>
      <c r="Z114" s="52">
        <f>MktgReport[[#This Row],[Cred 4 %]]*MktgReport[[#This Row],[NN Labor Budget]]</f>
        <v>0</v>
      </c>
      <c r="AA114" s="49"/>
      <c r="AB114" s="49"/>
      <c r="AC114" s="50">
        <f>MktgReport[[#This Row],[Cred 5 %]]*MktgReport[[#This Row],[NN Labor Budget]]</f>
        <v>0</v>
      </c>
      <c r="AD114" s="73" t="s">
        <v>26</v>
      </c>
      <c r="AE114" s="71" t="s">
        <v>4589</v>
      </c>
      <c r="AF114" s="42" t="s">
        <v>4576</v>
      </c>
      <c r="AG114" s="75">
        <v>48544</v>
      </c>
      <c r="AH114" s="57">
        <v>47844</v>
      </c>
    </row>
    <row r="115" spans="1:34" s="55" customFormat="1" ht="24.95" customHeight="1" x14ac:dyDescent="0.25">
      <c r="A115" s="80">
        <v>2017.0767000000001</v>
      </c>
      <c r="B115" s="41" t="s">
        <v>4569</v>
      </c>
      <c r="C115" s="71">
        <v>17.09</v>
      </c>
      <c r="D115" s="71">
        <v>17.079999999999998</v>
      </c>
      <c r="E115" s="71"/>
      <c r="F115" s="42" t="s">
        <v>4873</v>
      </c>
      <c r="G115" s="42" t="s">
        <v>4874</v>
      </c>
      <c r="H115" s="69" t="s">
        <v>4014</v>
      </c>
      <c r="I115" s="41" t="s">
        <v>76</v>
      </c>
      <c r="J115" s="41" t="s">
        <v>77</v>
      </c>
      <c r="K115" s="41" t="s">
        <v>4580</v>
      </c>
      <c r="L115" s="71"/>
      <c r="M115" s="42" t="s">
        <v>4597</v>
      </c>
      <c r="N115" s="42" t="s">
        <v>4748</v>
      </c>
      <c r="O115" s="81"/>
      <c r="P115" s="82"/>
      <c r="Q115" s="46">
        <f>MktgReport[[#This Row],[Cred 1 %]]*MktgReport[[#This Row],[NN Labor Budget]]</f>
        <v>0</v>
      </c>
      <c r="R115" s="47"/>
      <c r="S115" s="47"/>
      <c r="T115" s="48">
        <f>MktgReport[[#This Row],[Cred 2 %]]*MktgReport[[#This Row],[NN Labor Budget]]</f>
        <v>0</v>
      </c>
      <c r="U115" s="49"/>
      <c r="V115" s="49"/>
      <c r="W115" s="50">
        <f>MktgReport[[#This Row],[Cred 3 %]]*MktgReport[[#This Row],[NN Labor Budget]]</f>
        <v>0</v>
      </c>
      <c r="X115" s="51"/>
      <c r="Y115" s="51"/>
      <c r="Z115" s="52">
        <f>MktgReport[[#This Row],[Cred 4 %]]*MktgReport[[#This Row],[NN Labor Budget]]</f>
        <v>0</v>
      </c>
      <c r="AA115" s="49"/>
      <c r="AB115" s="49"/>
      <c r="AC115" s="50">
        <f>MktgReport[[#This Row],[Cred 5 %]]*MktgReport[[#This Row],[NN Labor Budget]]</f>
        <v>0</v>
      </c>
      <c r="AD115" s="8" t="s">
        <v>3934</v>
      </c>
      <c r="AE115" s="71"/>
      <c r="AF115" s="42" t="s">
        <v>4576</v>
      </c>
      <c r="AG115" s="56">
        <v>316958</v>
      </c>
      <c r="AH115" s="57">
        <v>160503</v>
      </c>
    </row>
    <row r="116" spans="1:34" s="55" customFormat="1" ht="24.95" customHeight="1" x14ac:dyDescent="0.25">
      <c r="A116" s="40">
        <v>2016.1310000000001</v>
      </c>
      <c r="B116" s="58" t="s">
        <v>4584</v>
      </c>
      <c r="C116" s="58">
        <v>17.02</v>
      </c>
      <c r="D116" s="58">
        <v>17.010000000000002</v>
      </c>
      <c r="E116" s="41"/>
      <c r="F116" s="42" t="s">
        <v>4875</v>
      </c>
      <c r="G116" s="42" t="s">
        <v>4876</v>
      </c>
      <c r="H116" s="66" t="s">
        <v>4028</v>
      </c>
      <c r="I116" s="58" t="s">
        <v>76</v>
      </c>
      <c r="J116" s="58" t="s">
        <v>77</v>
      </c>
      <c r="K116" s="58"/>
      <c r="L116" s="58"/>
      <c r="M116" s="20" t="s">
        <v>4728</v>
      </c>
      <c r="N116" s="42" t="s">
        <v>4728</v>
      </c>
      <c r="O116" s="44"/>
      <c r="P116" s="45"/>
      <c r="Q116" s="46">
        <f>MktgReport[[#This Row],[Cred 1 %]]*MktgReport[[#This Row],[NN Labor Budget]]</f>
        <v>0</v>
      </c>
      <c r="R116" s="47"/>
      <c r="S116" s="47"/>
      <c r="T116" s="48">
        <f>MktgReport[[#This Row],[Cred 2 %]]*MktgReport[[#This Row],[NN Labor Budget]]</f>
        <v>0</v>
      </c>
      <c r="U116" s="49"/>
      <c r="V116" s="49"/>
      <c r="W116" s="50">
        <f>MktgReport[[#This Row],[Cred 3 %]]*MktgReport[[#This Row],[NN Labor Budget]]</f>
        <v>0</v>
      </c>
      <c r="X116" s="51"/>
      <c r="Y116" s="51"/>
      <c r="Z116" s="52">
        <f>MktgReport[[#This Row],[Cred 4 %]]*MktgReport[[#This Row],[NN Labor Budget]]</f>
        <v>0</v>
      </c>
      <c r="AA116" s="49"/>
      <c r="AB116" s="49"/>
      <c r="AC116" s="50">
        <f>MktgReport[[#This Row],[Cred 5 %]]*MktgReport[[#This Row],[NN Labor Budget]]</f>
        <v>0</v>
      </c>
      <c r="AD116" s="20" t="s">
        <v>98</v>
      </c>
      <c r="AE116" s="58" t="s">
        <v>4589</v>
      </c>
      <c r="AF116" s="54" t="s">
        <v>4576</v>
      </c>
      <c r="AG116" s="56">
        <v>0</v>
      </c>
      <c r="AH116" s="54">
        <v>0</v>
      </c>
    </row>
    <row r="117" spans="1:34" s="55" customFormat="1" ht="24.95" customHeight="1" x14ac:dyDescent="0.25">
      <c r="A117" s="40">
        <v>2017.0758000000001</v>
      </c>
      <c r="B117" s="71" t="s">
        <v>4569</v>
      </c>
      <c r="C117" s="71">
        <v>17.079999999999998</v>
      </c>
      <c r="D117" s="71">
        <v>17.079999999999998</v>
      </c>
      <c r="E117" s="71">
        <v>17.09</v>
      </c>
      <c r="F117" s="42" t="s">
        <v>4877</v>
      </c>
      <c r="G117" s="17" t="s">
        <v>4878</v>
      </c>
      <c r="H117" s="69" t="s">
        <v>4077</v>
      </c>
      <c r="I117" s="41" t="s">
        <v>76</v>
      </c>
      <c r="J117" s="41" t="s">
        <v>77</v>
      </c>
      <c r="K117" s="71" t="s">
        <v>4574</v>
      </c>
      <c r="L117" s="71" t="s">
        <v>4879</v>
      </c>
      <c r="M117" s="17" t="s">
        <v>4634</v>
      </c>
      <c r="N117" s="17" t="s">
        <v>4594</v>
      </c>
      <c r="O117" s="44" t="s">
        <v>4594</v>
      </c>
      <c r="P117" s="45">
        <v>0.7</v>
      </c>
      <c r="Q117" s="46">
        <f>MktgReport[[#This Row],[Cred 1 %]]*MktgReport[[#This Row],[NN Labor Budget]]</f>
        <v>17041.5</v>
      </c>
      <c r="R117" s="47" t="s">
        <v>4581</v>
      </c>
      <c r="S117" s="47">
        <v>0.1</v>
      </c>
      <c r="T117" s="48">
        <f>MktgReport[[#This Row],[Cred 2 %]]*MktgReport[[#This Row],[NN Labor Budget]]</f>
        <v>2434.5</v>
      </c>
      <c r="U117" s="49" t="s">
        <v>4634</v>
      </c>
      <c r="V117" s="49">
        <v>0.2</v>
      </c>
      <c r="W117" s="50">
        <f>MktgReport[[#This Row],[Cred 3 %]]*MktgReport[[#This Row],[NN Labor Budget]]</f>
        <v>4869</v>
      </c>
      <c r="X117" s="51"/>
      <c r="Y117" s="51"/>
      <c r="Z117" s="52">
        <f>MktgReport[[#This Row],[Cred 4 %]]*MktgReport[[#This Row],[NN Labor Budget]]</f>
        <v>0</v>
      </c>
      <c r="AA117" s="49"/>
      <c r="AB117" s="49"/>
      <c r="AC117" s="50">
        <f>MktgReport[[#This Row],[Cred 5 %]]*MktgReport[[#This Row],[NN Labor Budget]]</f>
        <v>0</v>
      </c>
      <c r="AD117" s="73" t="s">
        <v>23</v>
      </c>
      <c r="AE117" s="71" t="s">
        <v>384</v>
      </c>
      <c r="AF117" s="17" t="s">
        <v>4576</v>
      </c>
      <c r="AG117" s="53"/>
      <c r="AH117" s="57">
        <v>24345</v>
      </c>
    </row>
    <row r="118" spans="1:34" s="55" customFormat="1" ht="24.95" customHeight="1" x14ac:dyDescent="0.25">
      <c r="A118" s="40">
        <v>2016.028</v>
      </c>
      <c r="B118" s="62" t="s">
        <v>4662</v>
      </c>
      <c r="C118" s="62">
        <v>16.09</v>
      </c>
      <c r="D118" s="62">
        <v>16.03</v>
      </c>
      <c r="E118" s="41">
        <v>17.010000000000002</v>
      </c>
      <c r="F118" s="42" t="s">
        <v>4880</v>
      </c>
      <c r="G118" s="42" t="s">
        <v>4881</v>
      </c>
      <c r="H118" s="9" t="s">
        <v>4083</v>
      </c>
      <c r="I118" s="62" t="s">
        <v>76</v>
      </c>
      <c r="J118" s="62" t="s">
        <v>77</v>
      </c>
      <c r="K118" s="62" t="s">
        <v>4580</v>
      </c>
      <c r="L118" s="62"/>
      <c r="M118" s="9" t="s">
        <v>4698</v>
      </c>
      <c r="N118" s="63" t="s">
        <v>4698</v>
      </c>
      <c r="O118" s="44" t="s">
        <v>4698</v>
      </c>
      <c r="P118" s="65">
        <v>0.5</v>
      </c>
      <c r="Q118" s="46">
        <f>MktgReport[[#This Row],[Cred 1 %]]*MktgReport[[#This Row],[NN Labor Budget]]</f>
        <v>15995</v>
      </c>
      <c r="R118" s="47" t="s">
        <v>4626</v>
      </c>
      <c r="S118" s="47">
        <v>0.5</v>
      </c>
      <c r="T118" s="48">
        <f>MktgReport[[#This Row],[Cred 2 %]]*MktgReport[[#This Row],[NN Labor Budget]]</f>
        <v>15995</v>
      </c>
      <c r="U118" s="49"/>
      <c r="V118" s="49"/>
      <c r="W118" s="50">
        <f>MktgReport[[#This Row],[Cred 3 %]]*MktgReport[[#This Row],[NN Labor Budget]]</f>
        <v>0</v>
      </c>
      <c r="X118" s="51"/>
      <c r="Y118" s="51"/>
      <c r="Z118" s="52">
        <f>MktgReport[[#This Row],[Cred 4 %]]*MktgReport[[#This Row],[NN Labor Budget]]</f>
        <v>0</v>
      </c>
      <c r="AA118" s="49"/>
      <c r="AB118" s="49"/>
      <c r="AC118" s="50">
        <f>MktgReport[[#This Row],[Cred 5 %]]*MktgReport[[#This Row],[NN Labor Budget]]</f>
        <v>0</v>
      </c>
      <c r="AD118" s="9" t="s">
        <v>188</v>
      </c>
      <c r="AE118" s="62" t="s">
        <v>4589</v>
      </c>
      <c r="AF118" s="54" t="s">
        <v>4576</v>
      </c>
      <c r="AG118" s="56">
        <v>31990</v>
      </c>
      <c r="AH118" s="74">
        <v>31990</v>
      </c>
    </row>
    <row r="119" spans="1:34" s="55" customFormat="1" ht="24.95" customHeight="1" x14ac:dyDescent="0.25">
      <c r="A119" s="40">
        <v>2017.0574999999999</v>
      </c>
      <c r="B119" s="41" t="s">
        <v>4577</v>
      </c>
      <c r="C119" s="41">
        <v>17.05</v>
      </c>
      <c r="D119" s="41">
        <v>17.05</v>
      </c>
      <c r="E119" s="41">
        <v>17.079999999999998</v>
      </c>
      <c r="F119" s="42" t="s">
        <v>4882</v>
      </c>
      <c r="G119" s="42" t="s">
        <v>4883</v>
      </c>
      <c r="H119" s="17" t="s">
        <v>4112</v>
      </c>
      <c r="I119" s="41" t="s">
        <v>76</v>
      </c>
      <c r="J119" s="41" t="s">
        <v>77</v>
      </c>
      <c r="K119" s="41"/>
      <c r="L119" s="41"/>
      <c r="M119" s="20" t="s">
        <v>4767</v>
      </c>
      <c r="N119" s="42" t="s">
        <v>4769</v>
      </c>
      <c r="O119" s="44" t="s">
        <v>4769</v>
      </c>
      <c r="P119" s="45">
        <v>1</v>
      </c>
      <c r="Q119" s="46">
        <f>MktgReport[[#This Row],[Cred 1 %]]*MktgReport[[#This Row],[NN Labor Budget]]</f>
        <v>50000</v>
      </c>
      <c r="R119" s="47"/>
      <c r="S119" s="47"/>
      <c r="T119" s="48">
        <f>MktgReport[[#This Row],[Cred 2 %]]*MktgReport[[#This Row],[NN Labor Budget]]</f>
        <v>0</v>
      </c>
      <c r="U119" s="49"/>
      <c r="V119" s="49"/>
      <c r="W119" s="50">
        <f>MktgReport[[#This Row],[Cred 3 %]]*MktgReport[[#This Row],[NN Labor Budget]]</f>
        <v>0</v>
      </c>
      <c r="X119" s="51"/>
      <c r="Y119" s="51"/>
      <c r="Z119" s="52">
        <f>MktgReport[[#This Row],[Cred 4 %]]*MktgReport[[#This Row],[NN Labor Budget]]</f>
        <v>0</v>
      </c>
      <c r="AA119" s="49"/>
      <c r="AB119" s="49"/>
      <c r="AC119" s="50">
        <f>MktgReport[[#This Row],[Cred 5 %]]*MktgReport[[#This Row],[NN Labor Budget]]</f>
        <v>0</v>
      </c>
      <c r="AD119" s="8" t="s">
        <v>52</v>
      </c>
      <c r="AE119" s="41" t="s">
        <v>261</v>
      </c>
      <c r="AF119" s="42" t="s">
        <v>4576</v>
      </c>
      <c r="AG119" s="56">
        <v>50000</v>
      </c>
      <c r="AH119" s="57">
        <v>50000</v>
      </c>
    </row>
    <row r="120" spans="1:34" s="55" customFormat="1" ht="24.95" customHeight="1" x14ac:dyDescent="0.25">
      <c r="A120" s="40">
        <v>2017.0881999999999</v>
      </c>
      <c r="B120" s="41" t="s">
        <v>4569</v>
      </c>
      <c r="C120" s="71">
        <v>17.079999999999998</v>
      </c>
      <c r="D120" s="71">
        <v>17.079999999999998</v>
      </c>
      <c r="E120" s="71">
        <v>17.079999999999998</v>
      </c>
      <c r="F120" s="42" t="s">
        <v>4884</v>
      </c>
      <c r="G120" s="42" t="s">
        <v>4885</v>
      </c>
      <c r="H120" s="69" t="s">
        <v>4370</v>
      </c>
      <c r="I120" s="41" t="s">
        <v>76</v>
      </c>
      <c r="J120" s="41" t="s">
        <v>77</v>
      </c>
      <c r="K120" s="71"/>
      <c r="L120" s="71"/>
      <c r="M120" s="20" t="s">
        <v>4886</v>
      </c>
      <c r="N120" s="42" t="s">
        <v>4575</v>
      </c>
      <c r="O120" s="44" t="s">
        <v>4886</v>
      </c>
      <c r="P120" s="82">
        <v>1</v>
      </c>
      <c r="Q120" s="46">
        <f>MktgReport[[#This Row],[Cred 1 %]]*MktgReport[[#This Row],[NN Labor Budget]]</f>
        <v>33000</v>
      </c>
      <c r="R120" s="47"/>
      <c r="S120" s="47"/>
      <c r="T120" s="48">
        <f>MktgReport[[#This Row],[Cred 2 %]]*MktgReport[[#This Row],[NN Labor Budget]]</f>
        <v>0</v>
      </c>
      <c r="U120" s="49"/>
      <c r="V120" s="49"/>
      <c r="W120" s="50">
        <f>MktgReport[[#This Row],[Cred 3 %]]*MktgReport[[#This Row],[NN Labor Budget]]</f>
        <v>0</v>
      </c>
      <c r="X120" s="51"/>
      <c r="Y120" s="51"/>
      <c r="Z120" s="52">
        <f>MktgReport[[#This Row],[Cred 4 %]]*MktgReport[[#This Row],[NN Labor Budget]]</f>
        <v>0</v>
      </c>
      <c r="AA120" s="49"/>
      <c r="AB120" s="49"/>
      <c r="AC120" s="50">
        <f>MktgReport[[#This Row],[Cred 5 %]]*MktgReport[[#This Row],[NN Labor Budget]]</f>
        <v>0</v>
      </c>
      <c r="AD120" s="8" t="s">
        <v>188</v>
      </c>
      <c r="AE120" s="41" t="s">
        <v>49</v>
      </c>
      <c r="AF120" s="42" t="s">
        <v>4576</v>
      </c>
      <c r="AG120" s="56">
        <v>33000</v>
      </c>
      <c r="AH120" s="57">
        <v>33000</v>
      </c>
    </row>
    <row r="121" spans="1:34" s="55" customFormat="1" ht="24.95" customHeight="1" x14ac:dyDescent="0.25">
      <c r="A121" s="40">
        <v>2016.1324</v>
      </c>
      <c r="B121" s="58" t="s">
        <v>4584</v>
      </c>
      <c r="C121" s="58">
        <v>17.02</v>
      </c>
      <c r="D121" s="58">
        <v>17.010000000000002</v>
      </c>
      <c r="E121" s="41">
        <v>17.03</v>
      </c>
      <c r="F121" s="42" t="s">
        <v>4887</v>
      </c>
      <c r="G121" s="42" t="s">
        <v>4888</v>
      </c>
      <c r="H121" s="66" t="s">
        <v>4391</v>
      </c>
      <c r="I121" s="58" t="s">
        <v>76</v>
      </c>
      <c r="J121" s="58" t="s">
        <v>77</v>
      </c>
      <c r="K121" s="58"/>
      <c r="L121" s="58"/>
      <c r="M121" s="20" t="s">
        <v>4582</v>
      </c>
      <c r="N121" s="42" t="s">
        <v>4582</v>
      </c>
      <c r="O121" s="44" t="s">
        <v>4581</v>
      </c>
      <c r="P121" s="45">
        <v>1</v>
      </c>
      <c r="Q121" s="46">
        <f>MktgReport[[#This Row],[Cred 1 %]]*MktgReport[[#This Row],[NN Labor Budget]]</f>
        <v>75000</v>
      </c>
      <c r="R121" s="47"/>
      <c r="S121" s="47"/>
      <c r="T121" s="48">
        <f>MktgReport[[#This Row],[Cred 2 %]]*MktgReport[[#This Row],[NN Labor Budget]]</f>
        <v>0</v>
      </c>
      <c r="U121" s="49"/>
      <c r="V121" s="49"/>
      <c r="W121" s="50">
        <f>MktgReport[[#This Row],[Cred 3 %]]*MktgReport[[#This Row],[NN Labor Budget]]</f>
        <v>0</v>
      </c>
      <c r="X121" s="51"/>
      <c r="Y121" s="51"/>
      <c r="Z121" s="52">
        <f>MktgReport[[#This Row],[Cred 4 %]]*MktgReport[[#This Row],[NN Labor Budget]]</f>
        <v>0</v>
      </c>
      <c r="AA121" s="49"/>
      <c r="AB121" s="49"/>
      <c r="AC121" s="50">
        <f>MktgReport[[#This Row],[Cred 5 %]]*MktgReport[[#This Row],[NN Labor Budget]]</f>
        <v>0</v>
      </c>
      <c r="AD121" s="20" t="s">
        <v>23</v>
      </c>
      <c r="AE121" s="58" t="s">
        <v>384</v>
      </c>
      <c r="AF121" s="54" t="s">
        <v>4576</v>
      </c>
      <c r="AG121" s="75">
        <v>75000</v>
      </c>
      <c r="AH121" s="116">
        <v>75000</v>
      </c>
    </row>
    <row r="122" spans="1:34" s="55" customFormat="1" ht="24.95" customHeight="1" x14ac:dyDescent="0.25">
      <c r="A122" s="40">
        <v>2017.0027</v>
      </c>
      <c r="B122" s="41" t="s">
        <v>4577</v>
      </c>
      <c r="C122" s="41">
        <v>17.05</v>
      </c>
      <c r="D122" s="41">
        <v>17.02</v>
      </c>
      <c r="E122" s="41">
        <v>17.05</v>
      </c>
      <c r="F122" s="42" t="s">
        <v>4889</v>
      </c>
      <c r="G122" s="42" t="s">
        <v>4890</v>
      </c>
      <c r="H122" s="69" t="s">
        <v>1323</v>
      </c>
      <c r="I122" s="41" t="s">
        <v>76</v>
      </c>
      <c r="J122" s="41" t="s">
        <v>77</v>
      </c>
      <c r="K122" s="41"/>
      <c r="L122" s="41"/>
      <c r="M122" s="69"/>
      <c r="N122" s="42" t="s">
        <v>4891</v>
      </c>
      <c r="O122" s="44" t="s">
        <v>4605</v>
      </c>
      <c r="P122" s="45">
        <v>0.5</v>
      </c>
      <c r="Q122" s="46">
        <f>MktgReport[[#This Row],[Cred 1 %]]*MktgReport[[#This Row],[NN Labor Budget]]</f>
        <v>26692.5</v>
      </c>
      <c r="R122" s="47" t="s">
        <v>4607</v>
      </c>
      <c r="S122" s="47">
        <v>0.5</v>
      </c>
      <c r="T122" s="48">
        <f>MktgReport[[#This Row],[Cred 2 %]]*MktgReport[[#This Row],[NN Labor Budget]]</f>
        <v>26692.5</v>
      </c>
      <c r="U122" s="49"/>
      <c r="V122" s="49"/>
      <c r="W122" s="50">
        <f>MktgReport[[#This Row],[Cred 3 %]]*MktgReport[[#This Row],[NN Labor Budget]]</f>
        <v>0</v>
      </c>
      <c r="X122" s="51"/>
      <c r="Y122" s="51"/>
      <c r="Z122" s="52">
        <f>MktgReport[[#This Row],[Cred 4 %]]*MktgReport[[#This Row],[NN Labor Budget]]</f>
        <v>0</v>
      </c>
      <c r="AA122" s="49"/>
      <c r="AB122" s="49"/>
      <c r="AC122" s="50">
        <f>MktgReport[[#This Row],[Cred 5 %]]*MktgReport[[#This Row],[NN Labor Budget]]</f>
        <v>0</v>
      </c>
      <c r="AD122" s="8" t="s">
        <v>52</v>
      </c>
      <c r="AE122" s="41" t="s">
        <v>4609</v>
      </c>
      <c r="AF122" s="42" t="s">
        <v>4576</v>
      </c>
      <c r="AG122" s="56">
        <v>360000</v>
      </c>
      <c r="AH122" s="57">
        <v>53385</v>
      </c>
    </row>
    <row r="123" spans="1:34" s="55" customFormat="1" ht="24.95" customHeight="1" x14ac:dyDescent="0.25">
      <c r="A123" s="40">
        <v>2017.0562</v>
      </c>
      <c r="B123" s="41" t="s">
        <v>4569</v>
      </c>
      <c r="C123" s="41">
        <v>17.079999999999998</v>
      </c>
      <c r="D123" s="41">
        <v>17.07</v>
      </c>
      <c r="E123" s="41"/>
      <c r="F123" s="42" t="s">
        <v>4892</v>
      </c>
      <c r="G123" s="42" t="s">
        <v>4893</v>
      </c>
      <c r="H123" s="69" t="s">
        <v>101</v>
      </c>
      <c r="I123" s="41" t="s">
        <v>107</v>
      </c>
      <c r="J123" s="41" t="s">
        <v>51</v>
      </c>
      <c r="K123" s="41" t="s">
        <v>4580</v>
      </c>
      <c r="L123" s="41"/>
      <c r="M123" s="20" t="s">
        <v>4676</v>
      </c>
      <c r="N123" s="42" t="s">
        <v>4894</v>
      </c>
      <c r="O123" s="44"/>
      <c r="P123" s="45"/>
      <c r="Q123" s="46">
        <f>MktgReport[[#This Row],[Cred 1 %]]*MktgReport[[#This Row],[NN Labor Budget]]</f>
        <v>0</v>
      </c>
      <c r="R123" s="47"/>
      <c r="S123" s="47"/>
      <c r="T123" s="48">
        <f>MktgReport[[#This Row],[Cred 2 %]]*MktgReport[[#This Row],[NN Labor Budget]]</f>
        <v>0</v>
      </c>
      <c r="U123" s="49"/>
      <c r="V123" s="49"/>
      <c r="W123" s="50">
        <f>MktgReport[[#This Row],[Cred 3 %]]*MktgReport[[#This Row],[NN Labor Budget]]</f>
        <v>0</v>
      </c>
      <c r="X123" s="51"/>
      <c r="Y123" s="51"/>
      <c r="Z123" s="52">
        <f>MktgReport[[#This Row],[Cred 4 %]]*MktgReport[[#This Row],[NN Labor Budget]]</f>
        <v>0</v>
      </c>
      <c r="AA123" s="49"/>
      <c r="AB123" s="49"/>
      <c r="AC123" s="50">
        <f>MktgReport[[#This Row],[Cred 5 %]]*MktgReport[[#This Row],[NN Labor Budget]]</f>
        <v>0</v>
      </c>
      <c r="AD123" s="8" t="s">
        <v>52</v>
      </c>
      <c r="AE123" s="41" t="s">
        <v>107</v>
      </c>
      <c r="AF123" s="42" t="s">
        <v>4576</v>
      </c>
      <c r="AG123" s="57">
        <v>91832</v>
      </c>
      <c r="AH123" s="57">
        <v>80632</v>
      </c>
    </row>
    <row r="124" spans="1:34" s="55" customFormat="1" ht="24.95" customHeight="1" x14ac:dyDescent="0.25">
      <c r="A124" s="80">
        <v>2017.0797</v>
      </c>
      <c r="B124" s="71" t="s">
        <v>4569</v>
      </c>
      <c r="C124" s="71">
        <v>17.07</v>
      </c>
      <c r="D124" s="71">
        <v>17.07</v>
      </c>
      <c r="E124" s="71">
        <v>17.079999999999998</v>
      </c>
      <c r="F124" s="42" t="s">
        <v>4895</v>
      </c>
      <c r="G124" s="42" t="s">
        <v>4896</v>
      </c>
      <c r="H124" s="76" t="s">
        <v>214</v>
      </c>
      <c r="I124" s="71" t="s">
        <v>144</v>
      </c>
      <c r="J124" s="71" t="s">
        <v>51</v>
      </c>
      <c r="K124" s="71" t="s">
        <v>4580</v>
      </c>
      <c r="L124" s="71"/>
      <c r="M124" s="42" t="s">
        <v>4897</v>
      </c>
      <c r="N124" s="42" t="s">
        <v>4897</v>
      </c>
      <c r="O124" s="81" t="s">
        <v>4897</v>
      </c>
      <c r="P124" s="82">
        <v>1</v>
      </c>
      <c r="Q124" s="46">
        <f>MktgReport[[#This Row],[Cred 1 %]]*MktgReport[[#This Row],[NN Labor Budget]]</f>
        <v>50417</v>
      </c>
      <c r="R124" s="47"/>
      <c r="S124" s="47"/>
      <c r="T124" s="48">
        <f>MktgReport[[#This Row],[Cred 2 %]]*MktgReport[[#This Row],[NN Labor Budget]]</f>
        <v>0</v>
      </c>
      <c r="U124" s="49"/>
      <c r="V124" s="49"/>
      <c r="W124" s="50">
        <f>MktgReport[[#This Row],[Cred 3 %]]*MktgReport[[#This Row],[NN Labor Budget]]</f>
        <v>0</v>
      </c>
      <c r="X124" s="51"/>
      <c r="Y124" s="51"/>
      <c r="Z124" s="52">
        <f>MktgReport[[#This Row],[Cred 4 %]]*MktgReport[[#This Row],[NN Labor Budget]]</f>
        <v>0</v>
      </c>
      <c r="AA124" s="49"/>
      <c r="AB124" s="49"/>
      <c r="AC124" s="50">
        <f>MktgReport[[#This Row],[Cred 5 %]]*MktgReport[[#This Row],[NN Labor Budget]]</f>
        <v>0</v>
      </c>
      <c r="AD124" s="73" t="s">
        <v>26</v>
      </c>
      <c r="AE124" s="71" t="s">
        <v>2996</v>
      </c>
      <c r="AF124" s="42" t="s">
        <v>4576</v>
      </c>
      <c r="AG124" s="56">
        <v>97263</v>
      </c>
      <c r="AH124" s="57">
        <v>50417</v>
      </c>
    </row>
    <row r="125" spans="1:34" s="55" customFormat="1" ht="24.95" customHeight="1" x14ac:dyDescent="0.25">
      <c r="A125" s="40">
        <v>2017.0509999999999</v>
      </c>
      <c r="B125" s="41" t="s">
        <v>4569</v>
      </c>
      <c r="C125" s="41">
        <v>17.07</v>
      </c>
      <c r="D125" s="41">
        <v>17.05</v>
      </c>
      <c r="E125" s="41">
        <v>17.09</v>
      </c>
      <c r="F125" s="42" t="s">
        <v>4898</v>
      </c>
      <c r="G125" s="42" t="s">
        <v>4899</v>
      </c>
      <c r="H125" s="69" t="s">
        <v>423</v>
      </c>
      <c r="I125" s="41" t="s">
        <v>49</v>
      </c>
      <c r="J125" s="41" t="s">
        <v>51</v>
      </c>
      <c r="K125" s="41" t="s">
        <v>4574</v>
      </c>
      <c r="L125" s="41" t="s">
        <v>4866</v>
      </c>
      <c r="M125" s="54" t="s">
        <v>4900</v>
      </c>
      <c r="N125" s="42" t="s">
        <v>4575</v>
      </c>
      <c r="O125" s="44" t="s">
        <v>4900</v>
      </c>
      <c r="P125" s="45">
        <v>1</v>
      </c>
      <c r="Q125" s="46">
        <f>MktgReport[[#This Row],[Cred 1 %]]*MktgReport[[#This Row],[NN Labor Budget]]</f>
        <v>25242</v>
      </c>
      <c r="R125" s="47"/>
      <c r="S125" s="47"/>
      <c r="T125" s="48">
        <f>MktgReport[[#This Row],[Cred 2 %]]*MktgReport[[#This Row],[NN Labor Budget]]</f>
        <v>0</v>
      </c>
      <c r="U125" s="49"/>
      <c r="V125" s="49"/>
      <c r="W125" s="50">
        <f>MktgReport[[#This Row],[Cred 3 %]]*MktgReport[[#This Row],[NN Labor Budget]]</f>
        <v>0</v>
      </c>
      <c r="X125" s="51"/>
      <c r="Y125" s="51"/>
      <c r="Z125" s="52">
        <f>MktgReport[[#This Row],[Cred 4 %]]*MktgReport[[#This Row],[NN Labor Budget]]</f>
        <v>0</v>
      </c>
      <c r="AA125" s="49"/>
      <c r="AB125" s="49"/>
      <c r="AC125" s="50">
        <f>MktgReport[[#This Row],[Cred 5 %]]*MktgReport[[#This Row],[NN Labor Budget]]</f>
        <v>0</v>
      </c>
      <c r="AD125" s="8" t="s">
        <v>188</v>
      </c>
      <c r="AE125" s="41" t="s">
        <v>107</v>
      </c>
      <c r="AF125" s="42" t="s">
        <v>4576</v>
      </c>
      <c r="AG125" s="53"/>
      <c r="AH125" s="57">
        <v>25242</v>
      </c>
    </row>
    <row r="126" spans="1:34" s="55" customFormat="1" ht="24.95" customHeight="1" x14ac:dyDescent="0.25">
      <c r="A126" s="40">
        <v>2016.0136</v>
      </c>
      <c r="B126" s="62" t="s">
        <v>4569</v>
      </c>
      <c r="C126" s="62">
        <v>17.079999999999998</v>
      </c>
      <c r="D126" s="62">
        <v>16.02</v>
      </c>
      <c r="E126" s="62"/>
      <c r="F126" s="42" t="s">
        <v>4901</v>
      </c>
      <c r="G126" s="42" t="s">
        <v>4902</v>
      </c>
      <c r="H126" s="9" t="s">
        <v>533</v>
      </c>
      <c r="I126" s="62" t="s">
        <v>49</v>
      </c>
      <c r="J126" s="62" t="s">
        <v>51</v>
      </c>
      <c r="K126" s="62" t="s">
        <v>4580</v>
      </c>
      <c r="L126" s="62"/>
      <c r="M126" s="64" t="s">
        <v>4903</v>
      </c>
      <c r="N126" s="42" t="s">
        <v>4904</v>
      </c>
      <c r="O126" s="44"/>
      <c r="P126" s="45"/>
      <c r="Q126" s="46">
        <f>MktgReport[[#This Row],[Cred 1 %]]*MktgReport[[#This Row],[NN Labor Budget]]</f>
        <v>0</v>
      </c>
      <c r="R126" s="47"/>
      <c r="S126" s="47"/>
      <c r="T126" s="48">
        <f>MktgReport[[#This Row],[Cred 2 %]]*MktgReport[[#This Row],[NN Labor Budget]]</f>
        <v>0</v>
      </c>
      <c r="U126" s="49"/>
      <c r="V126" s="49"/>
      <c r="W126" s="50">
        <f>MktgReport[[#This Row],[Cred 3 %]]*MktgReport[[#This Row],[NN Labor Budget]]</f>
        <v>0</v>
      </c>
      <c r="X126" s="51"/>
      <c r="Y126" s="51"/>
      <c r="Z126" s="52">
        <f>MktgReport[[#This Row],[Cred 4 %]]*MktgReport[[#This Row],[NN Labor Budget]]</f>
        <v>0</v>
      </c>
      <c r="AA126" s="49"/>
      <c r="AB126" s="49"/>
      <c r="AC126" s="50">
        <f>MktgReport[[#This Row],[Cred 5 %]]*MktgReport[[#This Row],[NN Labor Budget]]</f>
        <v>0</v>
      </c>
      <c r="AD126" s="9" t="s">
        <v>23</v>
      </c>
      <c r="AE126" s="62" t="s">
        <v>49</v>
      </c>
      <c r="AF126" s="54" t="s">
        <v>4576</v>
      </c>
      <c r="AG126" s="56">
        <v>1000000</v>
      </c>
      <c r="AH126" s="74">
        <v>1000000</v>
      </c>
    </row>
    <row r="127" spans="1:34" s="55" customFormat="1" ht="24.95" customHeight="1" x14ac:dyDescent="0.25">
      <c r="A127" s="40">
        <v>2016.0395000000001</v>
      </c>
      <c r="B127" s="62" t="s">
        <v>4657</v>
      </c>
      <c r="C127" s="62">
        <v>16.04</v>
      </c>
      <c r="D127" s="62">
        <v>16.04</v>
      </c>
      <c r="E127" s="41"/>
      <c r="F127" s="63" t="s">
        <v>4905</v>
      </c>
      <c r="G127" s="63" t="s">
        <v>618</v>
      </c>
      <c r="H127" s="9" t="s">
        <v>533</v>
      </c>
      <c r="I127" s="62" t="s">
        <v>49</v>
      </c>
      <c r="J127" s="62" t="s">
        <v>51</v>
      </c>
      <c r="K127" s="62" t="s">
        <v>4580</v>
      </c>
      <c r="L127" s="62"/>
      <c r="M127" s="64" t="s">
        <v>4886</v>
      </c>
      <c r="N127" s="63" t="s">
        <v>4886</v>
      </c>
      <c r="O127" s="44"/>
      <c r="P127" s="65"/>
      <c r="Q127" s="46">
        <f>MktgReport[[#This Row],[Cred 1 %]]*MktgReport[[#This Row],[NN Labor Budget]]</f>
        <v>0</v>
      </c>
      <c r="R127" s="47"/>
      <c r="S127" s="47"/>
      <c r="T127" s="48">
        <f>MktgReport[[#This Row],[Cred 2 %]]*MktgReport[[#This Row],[NN Labor Budget]]</f>
        <v>0</v>
      </c>
      <c r="U127" s="49"/>
      <c r="V127" s="49"/>
      <c r="W127" s="50"/>
      <c r="X127" s="51"/>
      <c r="Y127" s="51"/>
      <c r="Z127" s="52"/>
      <c r="AA127" s="49"/>
      <c r="AB127" s="49"/>
      <c r="AC127" s="50"/>
      <c r="AD127" s="9" t="s">
        <v>26</v>
      </c>
      <c r="AE127" s="62" t="s">
        <v>49</v>
      </c>
      <c r="AF127" s="54" t="s">
        <v>4576</v>
      </c>
      <c r="AG127" s="56">
        <v>10000</v>
      </c>
      <c r="AH127" s="74">
        <v>10000</v>
      </c>
    </row>
    <row r="128" spans="1:34" s="55" customFormat="1" ht="24.95" customHeight="1" x14ac:dyDescent="0.25">
      <c r="A128" s="40">
        <v>2016.1089999999999</v>
      </c>
      <c r="B128" s="62" t="s">
        <v>4599</v>
      </c>
      <c r="C128" s="62">
        <v>16.100000000000001</v>
      </c>
      <c r="D128" s="62">
        <v>16.100000000000001</v>
      </c>
      <c r="E128" s="41">
        <v>16.100000000000001</v>
      </c>
      <c r="F128" s="78" t="s">
        <v>4906</v>
      </c>
      <c r="G128" s="78" t="s">
        <v>4907</v>
      </c>
      <c r="H128" s="69" t="s">
        <v>533</v>
      </c>
      <c r="I128" s="41" t="s">
        <v>49</v>
      </c>
      <c r="J128" s="41" t="s">
        <v>51</v>
      </c>
      <c r="K128" s="41" t="s">
        <v>4580</v>
      </c>
      <c r="L128" s="41"/>
      <c r="M128" s="43" t="s">
        <v>4886</v>
      </c>
      <c r="N128" s="117" t="s">
        <v>4908</v>
      </c>
      <c r="O128" s="44" t="s">
        <v>4886</v>
      </c>
      <c r="P128" s="65">
        <v>0.5</v>
      </c>
      <c r="Q128" s="46">
        <f>MktgReport[[#This Row],[Cred 1 %]]*MktgReport[[#This Row],[NN Labor Budget]]</f>
        <v>25250</v>
      </c>
      <c r="R128" s="47" t="s">
        <v>4909</v>
      </c>
      <c r="S128" s="47">
        <v>0.5</v>
      </c>
      <c r="T128" s="48">
        <f>MktgReport[[#This Row],[Cred 2 %]]*MktgReport[[#This Row],[NN Labor Budget]]</f>
        <v>25250</v>
      </c>
      <c r="U128" s="49"/>
      <c r="V128" s="49"/>
      <c r="W128" s="50">
        <f>MktgReport[[#This Row],[Cred 3 %]]*MktgReport[[#This Row],[NN Labor Budget]]</f>
        <v>0</v>
      </c>
      <c r="X128" s="51"/>
      <c r="Y128" s="51"/>
      <c r="Z128" s="52">
        <f>MktgReport[[#This Row],[Cred 4 %]]*MktgReport[[#This Row],[NN Labor Budget]]</f>
        <v>0</v>
      </c>
      <c r="AA128" s="49"/>
      <c r="AB128" s="49"/>
      <c r="AC128" s="50">
        <f>MktgReport[[#This Row],[Cred 5 %]]*MktgReport[[#This Row],[NN Labor Budget]]</f>
        <v>0</v>
      </c>
      <c r="AD128" s="8" t="s">
        <v>23</v>
      </c>
      <c r="AE128" s="41" t="s">
        <v>49</v>
      </c>
      <c r="AF128" s="43" t="s">
        <v>4576</v>
      </c>
      <c r="AG128" s="118">
        <v>50500</v>
      </c>
      <c r="AH128" s="119">
        <v>50500</v>
      </c>
    </row>
    <row r="129" spans="1:34" s="55" customFormat="1" ht="24.95" customHeight="1" x14ac:dyDescent="0.25">
      <c r="A129" s="40">
        <v>2016.1126999999999</v>
      </c>
      <c r="B129" s="58" t="s">
        <v>4584</v>
      </c>
      <c r="C129" s="67">
        <v>17.010000000000002</v>
      </c>
      <c r="D129" s="67">
        <v>16.100000000000001</v>
      </c>
      <c r="E129" s="41">
        <v>17.010000000000002</v>
      </c>
      <c r="F129" s="42" t="s">
        <v>4910</v>
      </c>
      <c r="G129" s="42" t="s">
        <v>566</v>
      </c>
      <c r="H129" s="66" t="s">
        <v>533</v>
      </c>
      <c r="I129" s="58" t="s">
        <v>49</v>
      </c>
      <c r="J129" s="58" t="s">
        <v>51</v>
      </c>
      <c r="K129" s="58" t="s">
        <v>4580</v>
      </c>
      <c r="L129" s="58"/>
      <c r="M129" s="66" t="s">
        <v>4583</v>
      </c>
      <c r="N129" s="68" t="s">
        <v>4583</v>
      </c>
      <c r="O129" s="44" t="s">
        <v>4583</v>
      </c>
      <c r="P129" s="45">
        <v>0.5</v>
      </c>
      <c r="Q129" s="46">
        <f>MktgReport[[#This Row],[Cred 1 %]]*MktgReport[[#This Row],[NN Labor Budget]]</f>
        <v>21000</v>
      </c>
      <c r="R129" s="47" t="s">
        <v>4911</v>
      </c>
      <c r="S129" s="47">
        <v>0.5</v>
      </c>
      <c r="T129" s="48">
        <f>MktgReport[[#This Row],[Cred 2 %]]*MktgReport[[#This Row],[NN Labor Budget]]</f>
        <v>21000</v>
      </c>
      <c r="U129" s="49"/>
      <c r="V129" s="49"/>
      <c r="W129" s="50">
        <f>MktgReport[[#This Row],[Cred 3 %]]*MktgReport[[#This Row],[NN Labor Budget]]</f>
        <v>0</v>
      </c>
      <c r="X129" s="51"/>
      <c r="Y129" s="51"/>
      <c r="Z129" s="52">
        <f>MktgReport[[#This Row],[Cred 4 %]]*MktgReport[[#This Row],[NN Labor Budget]]</f>
        <v>0</v>
      </c>
      <c r="AA129" s="49"/>
      <c r="AB129" s="49"/>
      <c r="AC129" s="50">
        <f>MktgReport[[#This Row],[Cred 5 %]]*MktgReport[[#This Row],[NN Labor Budget]]</f>
        <v>0</v>
      </c>
      <c r="AD129" s="20" t="s">
        <v>52</v>
      </c>
      <c r="AE129" s="58" t="s">
        <v>49</v>
      </c>
      <c r="AF129" s="59" t="s">
        <v>4576</v>
      </c>
      <c r="AG129" s="56">
        <v>47000</v>
      </c>
      <c r="AH129" s="120">
        <v>42000</v>
      </c>
    </row>
    <row r="130" spans="1:34" s="55" customFormat="1" ht="24.95" customHeight="1" x14ac:dyDescent="0.25">
      <c r="A130" s="40">
        <v>2017.0293000000199</v>
      </c>
      <c r="B130" s="41" t="s">
        <v>4577</v>
      </c>
      <c r="C130" s="41">
        <v>17.04</v>
      </c>
      <c r="D130" s="41">
        <v>17.03</v>
      </c>
      <c r="E130" s="41">
        <v>17.04</v>
      </c>
      <c r="F130" s="42" t="s">
        <v>4912</v>
      </c>
      <c r="G130" s="42" t="s">
        <v>4913</v>
      </c>
      <c r="H130" s="20" t="s">
        <v>533</v>
      </c>
      <c r="I130" s="41" t="s">
        <v>49</v>
      </c>
      <c r="J130" s="41" t="s">
        <v>51</v>
      </c>
      <c r="K130" s="41"/>
      <c r="L130" s="41"/>
      <c r="M130" s="20" t="s">
        <v>4914</v>
      </c>
      <c r="N130" s="42" t="s">
        <v>4914</v>
      </c>
      <c r="O130" s="44" t="s">
        <v>4915</v>
      </c>
      <c r="P130" s="45">
        <v>0</v>
      </c>
      <c r="Q130" s="46">
        <f>MktgReport[[#This Row],[Cred 1 %]]*MktgReport[[#This Row],[NN Labor Budget]]</f>
        <v>0</v>
      </c>
      <c r="R130" s="47" t="s">
        <v>4583</v>
      </c>
      <c r="S130" s="47">
        <v>1</v>
      </c>
      <c r="T130" s="48">
        <f>MktgReport[[#This Row],[Cred 2 %]]*MktgReport[[#This Row],[NN Labor Budget]]</f>
        <v>10800</v>
      </c>
      <c r="U130" s="49"/>
      <c r="V130" s="49"/>
      <c r="W130" s="50">
        <f>MktgReport[[#This Row],[Cred 3 %]]*MktgReport[[#This Row],[NN Labor Budget]]</f>
        <v>0</v>
      </c>
      <c r="X130" s="51"/>
      <c r="Y130" s="51"/>
      <c r="Z130" s="52">
        <f>MktgReport[[#This Row],[Cred 4 %]]*MktgReport[[#This Row],[NN Labor Budget]]</f>
        <v>0</v>
      </c>
      <c r="AA130" s="49"/>
      <c r="AB130" s="49"/>
      <c r="AC130" s="50">
        <f>MktgReport[[#This Row],[Cred 5 %]]*MktgReport[[#This Row],[NN Labor Budget]]</f>
        <v>0</v>
      </c>
      <c r="AD130" s="8" t="s">
        <v>188</v>
      </c>
      <c r="AE130" s="41" t="s">
        <v>49</v>
      </c>
      <c r="AF130" s="85" t="s">
        <v>4576</v>
      </c>
      <c r="AG130" s="56">
        <v>10800</v>
      </c>
      <c r="AH130" s="57">
        <v>10800</v>
      </c>
    </row>
    <row r="131" spans="1:34" s="55" customFormat="1" ht="24.95" customHeight="1" x14ac:dyDescent="0.25">
      <c r="A131" s="40">
        <v>2017.0306000000201</v>
      </c>
      <c r="B131" s="41" t="s">
        <v>4577</v>
      </c>
      <c r="C131" s="41">
        <v>17.05</v>
      </c>
      <c r="D131" s="41">
        <v>17.03</v>
      </c>
      <c r="E131" s="41"/>
      <c r="F131" s="42" t="s">
        <v>4916</v>
      </c>
      <c r="G131" s="42" t="s">
        <v>4917</v>
      </c>
      <c r="H131" s="20" t="s">
        <v>533</v>
      </c>
      <c r="I131" s="41" t="s">
        <v>49</v>
      </c>
      <c r="J131" s="41" t="s">
        <v>51</v>
      </c>
      <c r="K131" s="41" t="s">
        <v>4574</v>
      </c>
      <c r="L131" s="41" t="s">
        <v>4918</v>
      </c>
      <c r="M131" s="20" t="s">
        <v>4919</v>
      </c>
      <c r="N131" s="42" t="s">
        <v>4919</v>
      </c>
      <c r="O131" s="44"/>
      <c r="P131" s="45"/>
      <c r="Q131" s="46">
        <f>MktgReport[[#This Row],[Cred 1 %]]*MktgReport[[#This Row],[NN Labor Budget]]</f>
        <v>0</v>
      </c>
      <c r="R131" s="47"/>
      <c r="S131" s="47"/>
      <c r="T131" s="48">
        <f>MktgReport[[#This Row],[Cred 2 %]]*MktgReport[[#This Row],[NN Labor Budget]]</f>
        <v>0</v>
      </c>
      <c r="U131" s="49"/>
      <c r="V131" s="49"/>
      <c r="W131" s="50">
        <f>MktgReport[[#This Row],[Cred 3 %]]*MktgReport[[#This Row],[NN Labor Budget]]</f>
        <v>0</v>
      </c>
      <c r="X131" s="51"/>
      <c r="Y131" s="51"/>
      <c r="Z131" s="52">
        <f>MktgReport[[#This Row],[Cred 4 %]]*MktgReport[[#This Row],[NN Labor Budget]]</f>
        <v>0</v>
      </c>
      <c r="AA131" s="49"/>
      <c r="AB131" s="49"/>
      <c r="AC131" s="50">
        <f>MktgReport[[#This Row],[Cred 5 %]]*MktgReport[[#This Row],[NN Labor Budget]]</f>
        <v>0</v>
      </c>
      <c r="AD131" s="8" t="s">
        <v>23</v>
      </c>
      <c r="AE131" s="41" t="s">
        <v>49</v>
      </c>
      <c r="AF131" s="42" t="s">
        <v>4576</v>
      </c>
      <c r="AG131" s="56">
        <v>1000000</v>
      </c>
      <c r="AH131" s="57">
        <v>200000</v>
      </c>
    </row>
    <row r="132" spans="1:34" s="55" customFormat="1" ht="24.95" customHeight="1" x14ac:dyDescent="0.25">
      <c r="A132" s="40">
        <v>2017.0374999999999</v>
      </c>
      <c r="B132" s="41" t="s">
        <v>4577</v>
      </c>
      <c r="C132" s="41">
        <v>17.04</v>
      </c>
      <c r="D132" s="41">
        <v>17.04</v>
      </c>
      <c r="E132" s="41">
        <v>17.04</v>
      </c>
      <c r="F132" s="78" t="s">
        <v>4920</v>
      </c>
      <c r="G132" s="42" t="s">
        <v>4921</v>
      </c>
      <c r="H132" s="20" t="s">
        <v>533</v>
      </c>
      <c r="I132" s="41" t="s">
        <v>49</v>
      </c>
      <c r="J132" s="41" t="s">
        <v>51</v>
      </c>
      <c r="K132" s="41"/>
      <c r="L132" s="41"/>
      <c r="M132" s="54" t="s">
        <v>4583</v>
      </c>
      <c r="N132" s="42" t="s">
        <v>4922</v>
      </c>
      <c r="O132" s="44" t="s">
        <v>4583</v>
      </c>
      <c r="P132" s="45">
        <v>0.8</v>
      </c>
      <c r="Q132" s="46">
        <f>MktgReport[[#This Row],[Cred 1 %]]*MktgReport[[#This Row],[NN Labor Budget]]</f>
        <v>16000</v>
      </c>
      <c r="R132" s="47" t="s">
        <v>4911</v>
      </c>
      <c r="S132" s="47">
        <v>0.2</v>
      </c>
      <c r="T132" s="48">
        <f>MktgReport[[#This Row],[Cred 2 %]]*MktgReport[[#This Row],[NN Labor Budget]]</f>
        <v>4000</v>
      </c>
      <c r="U132" s="49"/>
      <c r="V132" s="49"/>
      <c r="W132" s="50">
        <f>MktgReport[[#This Row],[Cred 3 %]]*MktgReport[[#This Row],[NN Labor Budget]]</f>
        <v>0</v>
      </c>
      <c r="X132" s="51"/>
      <c r="Y132" s="51"/>
      <c r="Z132" s="52">
        <f>MktgReport[[#This Row],[Cred 4 %]]*MktgReport[[#This Row],[NN Labor Budget]]</f>
        <v>0</v>
      </c>
      <c r="AA132" s="49"/>
      <c r="AB132" s="49"/>
      <c r="AC132" s="50">
        <f>MktgReport[[#This Row],[Cred 5 %]]*MktgReport[[#This Row],[NN Labor Budget]]</f>
        <v>0</v>
      </c>
      <c r="AD132" s="8" t="s">
        <v>52</v>
      </c>
      <c r="AE132" s="41" t="s">
        <v>49</v>
      </c>
      <c r="AF132" s="54" t="s">
        <v>4576</v>
      </c>
      <c r="AG132" s="121">
        <v>20000</v>
      </c>
      <c r="AH132" s="57">
        <v>20000</v>
      </c>
    </row>
    <row r="133" spans="1:34" s="55" customFormat="1" ht="24.95" customHeight="1" x14ac:dyDescent="0.25">
      <c r="A133" s="40">
        <v>2017.0565999999999</v>
      </c>
      <c r="B133" s="41" t="s">
        <v>4577</v>
      </c>
      <c r="C133" s="41">
        <v>17.059999999999999</v>
      </c>
      <c r="D133" s="41">
        <v>17.05</v>
      </c>
      <c r="E133" s="41">
        <v>17.059999999999999</v>
      </c>
      <c r="F133" s="42" t="s">
        <v>4923</v>
      </c>
      <c r="G133" s="42" t="s">
        <v>4924</v>
      </c>
      <c r="H133" s="69" t="s">
        <v>533</v>
      </c>
      <c r="I133" s="41" t="s">
        <v>49</v>
      </c>
      <c r="J133" s="41" t="s">
        <v>51</v>
      </c>
      <c r="K133" s="41" t="s">
        <v>4580</v>
      </c>
      <c r="L133" s="41"/>
      <c r="M133" s="54" t="s">
        <v>4583</v>
      </c>
      <c r="N133" s="42" t="s">
        <v>4919</v>
      </c>
      <c r="O133" s="44" t="s">
        <v>4583</v>
      </c>
      <c r="P133" s="45">
        <v>1</v>
      </c>
      <c r="Q133" s="46">
        <f>MktgReport[[#This Row],[Cred 1 %]]*MktgReport[[#This Row],[NN Labor Budget]]</f>
        <v>6000</v>
      </c>
      <c r="R133" s="47"/>
      <c r="S133" s="47"/>
      <c r="T133" s="48">
        <f>MktgReport[[#This Row],[Cred 2 %]]*MktgReport[[#This Row],[NN Labor Budget]]</f>
        <v>0</v>
      </c>
      <c r="U133" s="49"/>
      <c r="V133" s="49"/>
      <c r="W133" s="50">
        <f>MktgReport[[#This Row],[Cred 3 %]]*MktgReport[[#This Row],[NN Labor Budget]]</f>
        <v>0</v>
      </c>
      <c r="X133" s="51"/>
      <c r="Y133" s="51"/>
      <c r="Z133" s="52">
        <f>MktgReport[[#This Row],[Cred 4 %]]*MktgReport[[#This Row],[NN Labor Budget]]</f>
        <v>0</v>
      </c>
      <c r="AA133" s="49"/>
      <c r="AB133" s="49"/>
      <c r="AC133" s="50">
        <f>MktgReport[[#This Row],[Cred 5 %]]*MktgReport[[#This Row],[NN Labor Budget]]</f>
        <v>0</v>
      </c>
      <c r="AD133" s="8" t="s">
        <v>26</v>
      </c>
      <c r="AE133" s="58" t="s">
        <v>49</v>
      </c>
      <c r="AF133" s="42" t="s">
        <v>4576</v>
      </c>
      <c r="AG133" s="56">
        <v>6000</v>
      </c>
      <c r="AH133" s="57">
        <v>6000</v>
      </c>
    </row>
    <row r="134" spans="1:34" s="55" customFormat="1" ht="24.95" customHeight="1" x14ac:dyDescent="0.25">
      <c r="A134" s="40">
        <v>2017.0658000000001</v>
      </c>
      <c r="B134" s="41" t="s">
        <v>4577</v>
      </c>
      <c r="C134" s="41">
        <v>17.059999999999999</v>
      </c>
      <c r="D134" s="41">
        <v>17.059999999999999</v>
      </c>
      <c r="E134" s="41">
        <v>17.07</v>
      </c>
      <c r="F134" s="42" t="s">
        <v>4925</v>
      </c>
      <c r="G134" s="42" t="s">
        <v>4902</v>
      </c>
      <c r="H134" s="69" t="s">
        <v>533</v>
      </c>
      <c r="I134" s="41" t="s">
        <v>49</v>
      </c>
      <c r="J134" s="41" t="s">
        <v>51</v>
      </c>
      <c r="K134" s="41"/>
      <c r="L134" s="41"/>
      <c r="M134" s="54" t="s">
        <v>4583</v>
      </c>
      <c r="N134" s="42" t="s">
        <v>4919</v>
      </c>
      <c r="O134" s="44"/>
      <c r="P134" s="45"/>
      <c r="Q134" s="46">
        <f>MktgReport[[#This Row],[Cred 1 %]]*MktgReport[[#This Row],[NN Labor Budget]]</f>
        <v>0</v>
      </c>
      <c r="R134" s="47"/>
      <c r="S134" s="47"/>
      <c r="T134" s="48">
        <f>MktgReport[[#This Row],[Cred 2 %]]*MktgReport[[#This Row],[NN Labor Budget]]</f>
        <v>0</v>
      </c>
      <c r="U134" s="49"/>
      <c r="V134" s="49"/>
      <c r="W134" s="50">
        <f>MktgReport[[#This Row],[Cred 3 %]]*MktgReport[[#This Row],[NN Labor Budget]]</f>
        <v>0</v>
      </c>
      <c r="X134" s="51"/>
      <c r="Y134" s="51"/>
      <c r="Z134" s="52">
        <f>MktgReport[[#This Row],[Cred 4 %]]*MktgReport[[#This Row],[NN Labor Budget]]</f>
        <v>0</v>
      </c>
      <c r="AA134" s="49"/>
      <c r="AB134" s="49"/>
      <c r="AC134" s="50">
        <f>MktgReport[[#This Row],[Cred 5 %]]*MktgReport[[#This Row],[NN Labor Budget]]</f>
        <v>0</v>
      </c>
      <c r="AD134" s="8" t="s">
        <v>26</v>
      </c>
      <c r="AE134" s="58" t="s">
        <v>49</v>
      </c>
      <c r="AF134" s="42" t="s">
        <v>4576</v>
      </c>
      <c r="AG134" s="56">
        <v>49591</v>
      </c>
      <c r="AH134" s="57">
        <v>49591</v>
      </c>
    </row>
    <row r="135" spans="1:34" s="55" customFormat="1" ht="24.95" customHeight="1" x14ac:dyDescent="0.25">
      <c r="A135" s="40">
        <v>2016.0146</v>
      </c>
      <c r="B135" s="62" t="s">
        <v>4657</v>
      </c>
      <c r="C135" s="62">
        <v>16.059999999999999</v>
      </c>
      <c r="D135" s="62" t="s">
        <v>4826</v>
      </c>
      <c r="E135" s="62">
        <v>17.010000000000002</v>
      </c>
      <c r="F135" s="42" t="s">
        <v>4926</v>
      </c>
      <c r="G135" s="42" t="s">
        <v>4927</v>
      </c>
      <c r="H135" s="9" t="s">
        <v>533</v>
      </c>
      <c r="I135" s="62" t="s">
        <v>49</v>
      </c>
      <c r="J135" s="62" t="s">
        <v>51</v>
      </c>
      <c r="K135" s="62" t="s">
        <v>4580</v>
      </c>
      <c r="L135" s="62"/>
      <c r="M135" s="64" t="s">
        <v>4583</v>
      </c>
      <c r="N135" s="42" t="s">
        <v>4919</v>
      </c>
      <c r="O135" s="44" t="s">
        <v>4583</v>
      </c>
      <c r="P135" s="65">
        <v>1</v>
      </c>
      <c r="Q135" s="46">
        <f>MktgReport[[#This Row],[Cred 1 %]]*MktgReport[[#This Row],[NN Labor Budget]]</f>
        <v>53360</v>
      </c>
      <c r="R135" s="47"/>
      <c r="S135" s="47"/>
      <c r="T135" s="48">
        <f>MktgReport[[#This Row],[Cred 2 %]]*MktgReport[[#This Row],[NN Labor Budget]]</f>
        <v>0</v>
      </c>
      <c r="U135" s="49"/>
      <c r="V135" s="49"/>
      <c r="W135" s="50">
        <f>MktgReport[[#This Row],[Cred 3 %]]*MktgReport[[#This Row],[NN Labor Budget]]</f>
        <v>0</v>
      </c>
      <c r="X135" s="51"/>
      <c r="Y135" s="51"/>
      <c r="Z135" s="52">
        <f>MktgReport[[#This Row],[Cred 4 %]]*MktgReport[[#This Row],[NN Labor Budget]]</f>
        <v>0</v>
      </c>
      <c r="AA135" s="49"/>
      <c r="AB135" s="49"/>
      <c r="AC135" s="50">
        <f>MktgReport[[#This Row],[Cred 5 %]]*MktgReport[[#This Row],[NN Labor Budget]]</f>
        <v>0</v>
      </c>
      <c r="AD135" s="9" t="s">
        <v>188</v>
      </c>
      <c r="AE135" s="62" t="s">
        <v>49</v>
      </c>
      <c r="AF135" s="54" t="s">
        <v>4576</v>
      </c>
      <c r="AG135" s="53"/>
      <c r="AH135" s="74">
        <v>53360</v>
      </c>
    </row>
    <row r="136" spans="1:34" s="55" customFormat="1" ht="24.95" customHeight="1" x14ac:dyDescent="0.25">
      <c r="A136" s="40">
        <v>2017.0469000000001</v>
      </c>
      <c r="B136" s="41" t="s">
        <v>4577</v>
      </c>
      <c r="C136" s="41">
        <v>17.05</v>
      </c>
      <c r="D136" s="41">
        <v>17.05</v>
      </c>
      <c r="E136" s="41">
        <v>17.05</v>
      </c>
      <c r="F136" s="42" t="s">
        <v>4928</v>
      </c>
      <c r="G136" s="42" t="s">
        <v>4929</v>
      </c>
      <c r="H136" s="69" t="s">
        <v>4930</v>
      </c>
      <c r="I136" s="41" t="s">
        <v>49</v>
      </c>
      <c r="J136" s="41" t="s">
        <v>51</v>
      </c>
      <c r="K136" s="41"/>
      <c r="L136" s="41"/>
      <c r="M136" s="42" t="s">
        <v>4931</v>
      </c>
      <c r="N136" s="42" t="s">
        <v>4932</v>
      </c>
      <c r="O136" s="44" t="s">
        <v>4583</v>
      </c>
      <c r="P136" s="45">
        <v>1</v>
      </c>
      <c r="Q136" s="46">
        <f>MktgReport[[#This Row],[Cred 1 %]]*MktgReport[[#This Row],[NN Labor Budget]]</f>
        <v>8830</v>
      </c>
      <c r="R136" s="47"/>
      <c r="S136" s="47"/>
      <c r="T136" s="48">
        <f>MktgReport[[#This Row],[Cred 2 %]]*MktgReport[[#This Row],[NN Labor Budget]]</f>
        <v>0</v>
      </c>
      <c r="U136" s="49"/>
      <c r="V136" s="49"/>
      <c r="W136" s="50">
        <f>MktgReport[[#This Row],[Cred 3 %]]*MktgReport[[#This Row],[NN Labor Budget]]</f>
        <v>0</v>
      </c>
      <c r="X136" s="51"/>
      <c r="Y136" s="51"/>
      <c r="Z136" s="52">
        <f>MktgReport[[#This Row],[Cred 4 %]]*MktgReport[[#This Row],[NN Labor Budget]]</f>
        <v>0</v>
      </c>
      <c r="AA136" s="49"/>
      <c r="AB136" s="49"/>
      <c r="AC136" s="50">
        <f>MktgReport[[#This Row],[Cred 5 %]]*MktgReport[[#This Row],[NN Labor Budget]]</f>
        <v>0</v>
      </c>
      <c r="AD136" s="8" t="s">
        <v>26</v>
      </c>
      <c r="AE136" s="41" t="s">
        <v>49</v>
      </c>
      <c r="AF136" s="42" t="s">
        <v>4576</v>
      </c>
      <c r="AG136" s="56">
        <v>9180</v>
      </c>
      <c r="AH136" s="57">
        <v>8830</v>
      </c>
    </row>
    <row r="137" spans="1:34" s="55" customFormat="1" ht="24.95" customHeight="1" x14ac:dyDescent="0.25">
      <c r="A137" s="122">
        <v>2017.0092</v>
      </c>
      <c r="B137" s="41" t="s">
        <v>4577</v>
      </c>
      <c r="C137" s="41">
        <v>17.05</v>
      </c>
      <c r="D137" s="41">
        <v>17.010000000000002</v>
      </c>
      <c r="E137" s="41">
        <v>17.05</v>
      </c>
      <c r="F137" s="42" t="s">
        <v>4933</v>
      </c>
      <c r="G137" s="42" t="s">
        <v>4934</v>
      </c>
      <c r="H137" s="69" t="s">
        <v>691</v>
      </c>
      <c r="I137" s="41" t="s">
        <v>49</v>
      </c>
      <c r="J137" s="41" t="s">
        <v>51</v>
      </c>
      <c r="K137" s="41" t="s">
        <v>4574</v>
      </c>
      <c r="L137" s="41"/>
      <c r="M137" s="69" t="s">
        <v>4583</v>
      </c>
      <c r="N137" s="42" t="s">
        <v>4908</v>
      </c>
      <c r="O137" s="44" t="s">
        <v>4583</v>
      </c>
      <c r="P137" s="45">
        <v>0.8</v>
      </c>
      <c r="Q137" s="46">
        <f>MktgReport[[#This Row],[Cred 1 %]]*MktgReport[[#This Row],[NN Labor Budget]]</f>
        <v>16739.2</v>
      </c>
      <c r="R137" s="47" t="s">
        <v>4935</v>
      </c>
      <c r="S137" s="47">
        <v>0.2</v>
      </c>
      <c r="T137" s="48">
        <f>MktgReport[[#This Row],[Cred 2 %]]*MktgReport[[#This Row],[NN Labor Budget]]</f>
        <v>4184.8</v>
      </c>
      <c r="U137" s="49"/>
      <c r="V137" s="49"/>
      <c r="W137" s="50">
        <f>MktgReport[[#This Row],[Cred 3 %]]*MktgReport[[#This Row],[NN Labor Budget]]</f>
        <v>0</v>
      </c>
      <c r="X137" s="51"/>
      <c r="Y137" s="51"/>
      <c r="Z137" s="52">
        <f>MktgReport[[#This Row],[Cred 4 %]]*MktgReport[[#This Row],[NN Labor Budget]]</f>
        <v>0</v>
      </c>
      <c r="AA137" s="49"/>
      <c r="AB137" s="49"/>
      <c r="AC137" s="50">
        <f>MktgReport[[#This Row],[Cred 5 %]]*MktgReport[[#This Row],[NN Labor Budget]]</f>
        <v>0</v>
      </c>
      <c r="AD137" s="8" t="s">
        <v>23</v>
      </c>
      <c r="AE137" s="41" t="s">
        <v>49</v>
      </c>
      <c r="AF137" s="54" t="s">
        <v>4576</v>
      </c>
      <c r="AG137" s="56">
        <v>100000</v>
      </c>
      <c r="AH137" s="57">
        <v>20924</v>
      </c>
    </row>
    <row r="138" spans="1:34" s="55" customFormat="1" ht="24.95" customHeight="1" x14ac:dyDescent="0.25">
      <c r="A138" s="40">
        <v>2017.03260000002</v>
      </c>
      <c r="B138" s="41" t="s">
        <v>4577</v>
      </c>
      <c r="C138" s="41">
        <v>17.04</v>
      </c>
      <c r="D138" s="41">
        <v>17.03</v>
      </c>
      <c r="E138" s="41">
        <v>17.04</v>
      </c>
      <c r="F138" s="42" t="s">
        <v>4936</v>
      </c>
      <c r="G138" s="17" t="s">
        <v>4937</v>
      </c>
      <c r="H138" s="20" t="s">
        <v>691</v>
      </c>
      <c r="I138" s="41" t="s">
        <v>49</v>
      </c>
      <c r="J138" s="41" t="s">
        <v>51</v>
      </c>
      <c r="K138" s="41"/>
      <c r="L138" s="41"/>
      <c r="M138" s="20" t="s">
        <v>4583</v>
      </c>
      <c r="N138" s="42" t="s">
        <v>4938</v>
      </c>
      <c r="O138" s="44" t="s">
        <v>4583</v>
      </c>
      <c r="P138" s="45">
        <v>0.5</v>
      </c>
      <c r="Q138" s="46">
        <f>MktgReport[[#This Row],[Cred 1 %]]*MktgReport[[#This Row],[NN Labor Budget]]</f>
        <v>14757</v>
      </c>
      <c r="R138" s="47" t="s">
        <v>4900</v>
      </c>
      <c r="S138" s="47">
        <v>0.5</v>
      </c>
      <c r="T138" s="48">
        <f>MktgReport[[#This Row],[Cred 2 %]]*MktgReport[[#This Row],[NN Labor Budget]]</f>
        <v>14757</v>
      </c>
      <c r="U138" s="49"/>
      <c r="V138" s="49"/>
      <c r="W138" s="50">
        <f>MktgReport[[#This Row],[Cred 3 %]]*MktgReport[[#This Row],[NN Labor Budget]]</f>
        <v>0</v>
      </c>
      <c r="X138" s="51"/>
      <c r="Y138" s="51"/>
      <c r="Z138" s="52">
        <f>MktgReport[[#This Row],[Cred 4 %]]*MktgReport[[#This Row],[NN Labor Budget]]</f>
        <v>0</v>
      </c>
      <c r="AA138" s="49"/>
      <c r="AB138" s="49"/>
      <c r="AC138" s="50">
        <f>MktgReport[[#This Row],[Cred 5 %]]*MktgReport[[#This Row],[NN Labor Budget]]</f>
        <v>0</v>
      </c>
      <c r="AD138" s="8" t="s">
        <v>23</v>
      </c>
      <c r="AE138" s="41" t="s">
        <v>49</v>
      </c>
      <c r="AF138" s="42" t="s">
        <v>4576</v>
      </c>
      <c r="AG138" s="56">
        <v>32000</v>
      </c>
      <c r="AH138" s="57">
        <v>29514</v>
      </c>
    </row>
    <row r="139" spans="1:34" s="55" customFormat="1" ht="24.95" customHeight="1" x14ac:dyDescent="0.25">
      <c r="A139" s="122">
        <v>2016.0726</v>
      </c>
      <c r="B139" s="62" t="s">
        <v>4599</v>
      </c>
      <c r="C139" s="62">
        <v>16.12</v>
      </c>
      <c r="D139" s="62">
        <v>16.07</v>
      </c>
      <c r="E139" s="41">
        <v>17.010000000000002</v>
      </c>
      <c r="F139" s="63" t="s">
        <v>4939</v>
      </c>
      <c r="G139" s="63" t="s">
        <v>4940</v>
      </c>
      <c r="H139" s="9" t="s">
        <v>731</v>
      </c>
      <c r="I139" s="62" t="s">
        <v>732</v>
      </c>
      <c r="J139" s="62" t="s">
        <v>51</v>
      </c>
      <c r="K139" s="62" t="s">
        <v>4580</v>
      </c>
      <c r="L139" s="62"/>
      <c r="M139" s="64" t="s">
        <v>4903</v>
      </c>
      <c r="N139" s="63" t="s">
        <v>4941</v>
      </c>
      <c r="O139" s="44" t="s">
        <v>4903</v>
      </c>
      <c r="P139" s="65">
        <v>1</v>
      </c>
      <c r="Q139" s="46">
        <f>MktgReport[[#This Row],[Cred 1 %]]*MktgReport[[#This Row],[NN Labor Budget]]</f>
        <v>198635</v>
      </c>
      <c r="R139" s="47"/>
      <c r="S139" s="47"/>
      <c r="T139" s="48">
        <f>MktgReport[[#This Row],[Cred 2 %]]*MktgReport[[#This Row],[NN Labor Budget]]</f>
        <v>0</v>
      </c>
      <c r="U139" s="49"/>
      <c r="V139" s="49"/>
      <c r="W139" s="50">
        <f>MktgReport[[#This Row],[Cred 3 %]]*MktgReport[[#This Row],[NN Labor Budget]]</f>
        <v>0</v>
      </c>
      <c r="X139" s="51"/>
      <c r="Y139" s="51"/>
      <c r="Z139" s="52">
        <f>MktgReport[[#This Row],[Cred 4 %]]*MktgReport[[#This Row],[NN Labor Budget]]</f>
        <v>0</v>
      </c>
      <c r="AA139" s="49"/>
      <c r="AB139" s="49"/>
      <c r="AC139" s="50">
        <f>MktgReport[[#This Row],[Cred 5 %]]*MktgReport[[#This Row],[NN Labor Budget]]</f>
        <v>0</v>
      </c>
      <c r="AD139" s="9" t="s">
        <v>52</v>
      </c>
      <c r="AE139" s="58" t="s">
        <v>49</v>
      </c>
      <c r="AF139" s="59" t="s">
        <v>4576</v>
      </c>
      <c r="AG139" s="56">
        <v>200635</v>
      </c>
      <c r="AH139" s="57">
        <v>198635</v>
      </c>
    </row>
    <row r="140" spans="1:34" s="55" customFormat="1" ht="24.95" customHeight="1" x14ac:dyDescent="0.25">
      <c r="A140" s="40">
        <v>2017.0001</v>
      </c>
      <c r="B140" s="41" t="s">
        <v>4577</v>
      </c>
      <c r="C140" s="41">
        <v>17.059999999999999</v>
      </c>
      <c r="D140" s="58">
        <v>17.010000000000002</v>
      </c>
      <c r="E140" s="41"/>
      <c r="F140" s="42" t="s">
        <v>4942</v>
      </c>
      <c r="G140" s="42" t="s">
        <v>4943</v>
      </c>
      <c r="H140" s="69" t="s">
        <v>4944</v>
      </c>
      <c r="I140" s="41" t="s">
        <v>49</v>
      </c>
      <c r="J140" s="41" t="s">
        <v>51</v>
      </c>
      <c r="K140" s="41" t="s">
        <v>4580</v>
      </c>
      <c r="L140" s="41"/>
      <c r="M140" s="20" t="s">
        <v>4919</v>
      </c>
      <c r="N140" s="42" t="s">
        <v>4919</v>
      </c>
      <c r="O140" s="44"/>
      <c r="P140" s="45"/>
      <c r="Q140" s="46">
        <f>MktgReport[[#This Row],[Cred 1 %]]*MktgReport[[#This Row],[NN Labor Budget]]</f>
        <v>0</v>
      </c>
      <c r="R140" s="47"/>
      <c r="S140" s="47"/>
      <c r="T140" s="48">
        <f>MktgReport[[#This Row],[Cred 2 %]]*MktgReport[[#This Row],[NN Labor Budget]]</f>
        <v>0</v>
      </c>
      <c r="U140" s="49"/>
      <c r="V140" s="49"/>
      <c r="W140" s="50">
        <f>MktgReport[[#This Row],[Cred 3 %]]*MktgReport[[#This Row],[NN Labor Budget]]</f>
        <v>0</v>
      </c>
      <c r="X140" s="51"/>
      <c r="Y140" s="51"/>
      <c r="Z140" s="52">
        <f>MktgReport[[#This Row],[Cred 4 %]]*MktgReport[[#This Row],[NN Labor Budget]]</f>
        <v>0</v>
      </c>
      <c r="AA140" s="49"/>
      <c r="AB140" s="49"/>
      <c r="AC140" s="50">
        <f>MktgReport[[#This Row],[Cred 5 %]]*MktgReport[[#This Row],[NN Labor Budget]]</f>
        <v>0</v>
      </c>
      <c r="AD140" s="8" t="s">
        <v>26</v>
      </c>
      <c r="AE140" s="58" t="s">
        <v>49</v>
      </c>
      <c r="AF140" s="42" t="s">
        <v>4576</v>
      </c>
      <c r="AG140" s="56">
        <v>80000</v>
      </c>
      <c r="AH140" s="57">
        <v>70000</v>
      </c>
    </row>
    <row r="141" spans="1:34" s="55" customFormat="1" ht="24.95" customHeight="1" x14ac:dyDescent="0.25">
      <c r="A141" s="122">
        <v>2017.0713000000001</v>
      </c>
      <c r="B141" s="41" t="s">
        <v>4569</v>
      </c>
      <c r="C141" s="41">
        <v>17.09</v>
      </c>
      <c r="D141" s="41">
        <v>17.079999999999998</v>
      </c>
      <c r="E141" s="41"/>
      <c r="F141" s="42" t="s">
        <v>4945</v>
      </c>
      <c r="G141" s="42" t="s">
        <v>4946</v>
      </c>
      <c r="H141" s="69" t="s">
        <v>4947</v>
      </c>
      <c r="I141" s="41" t="s">
        <v>192</v>
      </c>
      <c r="J141" s="41" t="s">
        <v>51</v>
      </c>
      <c r="K141" s="41" t="s">
        <v>4580</v>
      </c>
      <c r="L141" s="41"/>
      <c r="M141" s="17" t="s">
        <v>4948</v>
      </c>
      <c r="N141" s="42" t="s">
        <v>4948</v>
      </c>
      <c r="O141" s="44"/>
      <c r="P141" s="45"/>
      <c r="Q141" s="46">
        <f>MktgReport[[#This Row],[Cred 1 %]]*MktgReport[[#This Row],[NN Labor Budget]]</f>
        <v>0</v>
      </c>
      <c r="R141" s="47"/>
      <c r="S141" s="47"/>
      <c r="T141" s="48">
        <f>MktgReport[[#This Row],[Cred 2 %]]*MktgReport[[#This Row],[NN Labor Budget]]</f>
        <v>0</v>
      </c>
      <c r="U141" s="49"/>
      <c r="V141" s="49"/>
      <c r="W141" s="50">
        <f>MktgReport[[#This Row],[Cred 3 %]]*MktgReport[[#This Row],[NN Labor Budget]]</f>
        <v>0</v>
      </c>
      <c r="X141" s="51"/>
      <c r="Y141" s="51"/>
      <c r="Z141" s="52">
        <f>MktgReport[[#This Row],[Cred 4 %]]*MktgReport[[#This Row],[NN Labor Budget]]</f>
        <v>0</v>
      </c>
      <c r="AA141" s="49"/>
      <c r="AB141" s="49"/>
      <c r="AC141" s="50">
        <f>MktgReport[[#This Row],[Cred 5 %]]*MktgReport[[#This Row],[NN Labor Budget]]</f>
        <v>0</v>
      </c>
      <c r="AD141" s="8" t="s">
        <v>188</v>
      </c>
      <c r="AE141" s="41" t="s">
        <v>107</v>
      </c>
      <c r="AF141" s="42" t="s">
        <v>4576</v>
      </c>
      <c r="AG141" s="56">
        <v>39941</v>
      </c>
      <c r="AH141" s="57">
        <v>31061</v>
      </c>
    </row>
    <row r="142" spans="1:34" s="55" customFormat="1" ht="24.95" customHeight="1" x14ac:dyDescent="0.25">
      <c r="A142" s="40">
        <v>2017.0424</v>
      </c>
      <c r="B142" s="41" t="s">
        <v>4577</v>
      </c>
      <c r="C142" s="41">
        <v>17.05</v>
      </c>
      <c r="D142" s="41">
        <v>17.04</v>
      </c>
      <c r="E142" s="41">
        <v>17.059999999999999</v>
      </c>
      <c r="F142" s="42" t="s">
        <v>4949</v>
      </c>
      <c r="G142" s="42" t="s">
        <v>4950</v>
      </c>
      <c r="H142" s="69" t="s">
        <v>1244</v>
      </c>
      <c r="I142" s="41" t="s">
        <v>144</v>
      </c>
      <c r="J142" s="41" t="s">
        <v>51</v>
      </c>
      <c r="K142" s="41" t="s">
        <v>4580</v>
      </c>
      <c r="L142" s="41"/>
      <c r="M142" s="20" t="s">
        <v>4607</v>
      </c>
      <c r="N142" s="42" t="s">
        <v>4682</v>
      </c>
      <c r="O142" s="44" t="s">
        <v>4607</v>
      </c>
      <c r="P142" s="45">
        <v>1</v>
      </c>
      <c r="Q142" s="46">
        <f>MktgReport[[#This Row],[Cred 1 %]]*MktgReport[[#This Row],[NN Labor Budget]]</f>
        <v>127239</v>
      </c>
      <c r="R142" s="47"/>
      <c r="S142" s="47"/>
      <c r="T142" s="48"/>
      <c r="U142" s="49"/>
      <c r="V142" s="49"/>
      <c r="W142" s="50"/>
      <c r="X142" s="51"/>
      <c r="Y142" s="51"/>
      <c r="Z142" s="52"/>
      <c r="AA142" s="49"/>
      <c r="AB142" s="49"/>
      <c r="AC142" s="50"/>
      <c r="AD142" s="8" t="s">
        <v>52</v>
      </c>
      <c r="AE142" s="41" t="s">
        <v>261</v>
      </c>
      <c r="AF142" s="54" t="s">
        <v>4576</v>
      </c>
      <c r="AG142" s="56">
        <v>150000</v>
      </c>
      <c r="AH142" s="57">
        <v>127239</v>
      </c>
    </row>
    <row r="143" spans="1:34" s="55" customFormat="1" ht="24.95" customHeight="1" x14ac:dyDescent="0.25">
      <c r="A143" s="122">
        <v>2016.0368000000001</v>
      </c>
      <c r="B143" s="62" t="s">
        <v>4657</v>
      </c>
      <c r="C143" s="62">
        <v>16.05</v>
      </c>
      <c r="D143" s="62">
        <v>16.05</v>
      </c>
      <c r="E143" s="41"/>
      <c r="F143" s="42" t="s">
        <v>4951</v>
      </c>
      <c r="G143" s="42" t="s">
        <v>4952</v>
      </c>
      <c r="H143" s="9" t="s">
        <v>4953</v>
      </c>
      <c r="I143" s="62" t="s">
        <v>156</v>
      </c>
      <c r="J143" s="62" t="s">
        <v>51</v>
      </c>
      <c r="K143" s="62" t="s">
        <v>4574</v>
      </c>
      <c r="L143" s="62" t="s">
        <v>4954</v>
      </c>
      <c r="M143" s="9" t="s">
        <v>4955</v>
      </c>
      <c r="N143" s="42" t="s">
        <v>4956</v>
      </c>
      <c r="O143" s="44"/>
      <c r="P143" s="65"/>
      <c r="Q143" s="46">
        <f>MktgReport[[#This Row],[Cred 1 %]]*MktgReport[[#This Row],[NN Labor Budget]]</f>
        <v>0</v>
      </c>
      <c r="R143" s="47"/>
      <c r="S143" s="47"/>
      <c r="T143" s="48">
        <f>MktgReport[[#This Row],[Cred 2 %]]*MktgReport[[#This Row],[NN Labor Budget]]</f>
        <v>0</v>
      </c>
      <c r="U143" s="49"/>
      <c r="V143" s="49"/>
      <c r="W143" s="50">
        <f>MktgReport[[#This Row],[Cred 3 %]]*MktgReport[[#This Row],[NN Labor Budget]]</f>
        <v>0</v>
      </c>
      <c r="X143" s="51"/>
      <c r="Y143" s="51"/>
      <c r="Z143" s="52">
        <f>MktgReport[[#This Row],[Cred 4 %]]*MktgReport[[#This Row],[NN Labor Budget]]</f>
        <v>0</v>
      </c>
      <c r="AA143" s="49"/>
      <c r="AB143" s="49"/>
      <c r="AC143" s="50">
        <f>MktgReport[[#This Row],[Cred 5 %]]*MktgReport[[#This Row],[NN Labor Budget]]</f>
        <v>0</v>
      </c>
      <c r="AD143" s="9" t="s">
        <v>98</v>
      </c>
      <c r="AE143" s="62" t="s">
        <v>49</v>
      </c>
      <c r="AF143" s="54" t="s">
        <v>4576</v>
      </c>
      <c r="AG143" s="56">
        <v>0</v>
      </c>
      <c r="AH143" s="74">
        <v>0</v>
      </c>
    </row>
    <row r="144" spans="1:34" s="55" customFormat="1" ht="24.95" customHeight="1" x14ac:dyDescent="0.25">
      <c r="A144" s="40">
        <v>2016.0827999999999</v>
      </c>
      <c r="B144" s="62" t="s">
        <v>4584</v>
      </c>
      <c r="C144" s="62">
        <v>17.03</v>
      </c>
      <c r="D144" s="62">
        <v>16.079999999999998</v>
      </c>
      <c r="E144" s="41"/>
      <c r="F144" s="63" t="s">
        <v>4957</v>
      </c>
      <c r="G144" s="63" t="s">
        <v>4958</v>
      </c>
      <c r="H144" s="9" t="s">
        <v>4959</v>
      </c>
      <c r="I144" s="62" t="s">
        <v>107</v>
      </c>
      <c r="J144" s="62" t="s">
        <v>51</v>
      </c>
      <c r="K144" s="62" t="s">
        <v>4580</v>
      </c>
      <c r="L144" s="62"/>
      <c r="M144" s="9" t="s">
        <v>4960</v>
      </c>
      <c r="N144" s="63" t="s">
        <v>4938</v>
      </c>
      <c r="O144" s="44"/>
      <c r="P144" s="45"/>
      <c r="Q144" s="46">
        <f>MktgReport[[#This Row],[Cred 1 %]]*MktgReport[[#This Row],[NN Labor Budget]]</f>
        <v>0</v>
      </c>
      <c r="R144" s="47"/>
      <c r="S144" s="47"/>
      <c r="T144" s="48">
        <f>MktgReport[[#This Row],[Cred 2 %]]*MktgReport[[#This Row],[NN Labor Budget]]</f>
        <v>0</v>
      </c>
      <c r="U144" s="49"/>
      <c r="V144" s="49"/>
      <c r="W144" s="50">
        <f>MktgReport[[#This Row],[Cred 3 %]]*MktgReport[[#This Row],[NN Labor Budget]]</f>
        <v>0</v>
      </c>
      <c r="X144" s="51"/>
      <c r="Y144" s="51"/>
      <c r="Z144" s="52">
        <f>MktgReport[[#This Row],[Cred 4 %]]*MktgReport[[#This Row],[NN Labor Budget]]</f>
        <v>0</v>
      </c>
      <c r="AA144" s="49"/>
      <c r="AB144" s="49"/>
      <c r="AC144" s="50">
        <f>MktgReport[[#This Row],[Cred 5 %]]*MktgReport[[#This Row],[NN Labor Budget]]</f>
        <v>0</v>
      </c>
      <c r="AD144" s="9" t="s">
        <v>23</v>
      </c>
      <c r="AE144" s="58" t="s">
        <v>107</v>
      </c>
      <c r="AF144" s="59" t="s">
        <v>4576</v>
      </c>
      <c r="AG144" s="56">
        <v>0</v>
      </c>
      <c r="AH144" s="57">
        <v>0</v>
      </c>
    </row>
    <row r="145" spans="1:34" s="55" customFormat="1" ht="24.95" customHeight="1" x14ac:dyDescent="0.25">
      <c r="A145" s="122">
        <v>2017.0294000000199</v>
      </c>
      <c r="B145" s="41" t="s">
        <v>4577</v>
      </c>
      <c r="C145" s="41">
        <v>17.059999999999999</v>
      </c>
      <c r="D145" s="41">
        <v>17.04</v>
      </c>
      <c r="E145" s="41">
        <v>17.059999999999999</v>
      </c>
      <c r="F145" s="42" t="s">
        <v>4961</v>
      </c>
      <c r="G145" s="42" t="s">
        <v>4962</v>
      </c>
      <c r="H145" s="20" t="s">
        <v>1540</v>
      </c>
      <c r="I145" s="41" t="s">
        <v>49</v>
      </c>
      <c r="J145" s="41" t="s">
        <v>51</v>
      </c>
      <c r="K145" s="41" t="s">
        <v>4574</v>
      </c>
      <c r="L145" s="41" t="s">
        <v>4963</v>
      </c>
      <c r="M145" s="20" t="s">
        <v>4575</v>
      </c>
      <c r="N145" s="42" t="s">
        <v>4575</v>
      </c>
      <c r="O145" s="44" t="s">
        <v>4886</v>
      </c>
      <c r="P145" s="45">
        <v>0.6</v>
      </c>
      <c r="Q145" s="46">
        <f>MktgReport[[#This Row],[Cred 1 %]]*MktgReport[[#This Row],[NN Labor Budget]]</f>
        <v>5100</v>
      </c>
      <c r="R145" s="47" t="s">
        <v>4964</v>
      </c>
      <c r="S145" s="47">
        <v>0.4</v>
      </c>
      <c r="T145" s="48">
        <f>MktgReport[[#This Row],[Cred 2 %]]*MktgReport[[#This Row],[NN Labor Budget]]</f>
        <v>3400</v>
      </c>
      <c r="U145" s="49"/>
      <c r="V145" s="49"/>
      <c r="W145" s="50">
        <f>MktgReport[[#This Row],[Cred 3 %]]*MktgReport[[#This Row],[NN Labor Budget]]</f>
        <v>0</v>
      </c>
      <c r="X145" s="51"/>
      <c r="Y145" s="51"/>
      <c r="Z145" s="52">
        <f>MktgReport[[#This Row],[Cred 4 %]]*MktgReport[[#This Row],[NN Labor Budget]]</f>
        <v>0</v>
      </c>
      <c r="AA145" s="49"/>
      <c r="AB145" s="49"/>
      <c r="AC145" s="50">
        <f>MktgReport[[#This Row],[Cred 5 %]]*MktgReport[[#This Row],[NN Labor Budget]]</f>
        <v>0</v>
      </c>
      <c r="AD145" s="8" t="s">
        <v>188</v>
      </c>
      <c r="AE145" s="41" t="s">
        <v>49</v>
      </c>
      <c r="AF145" s="42" t="s">
        <v>4576</v>
      </c>
      <c r="AG145" s="53"/>
      <c r="AH145" s="57">
        <v>8500</v>
      </c>
    </row>
    <row r="146" spans="1:34" s="55" customFormat="1" ht="24.95" customHeight="1" x14ac:dyDescent="0.25">
      <c r="A146" s="40">
        <v>2016.1282000000001</v>
      </c>
      <c r="B146" s="58" t="s">
        <v>4584</v>
      </c>
      <c r="C146" s="58">
        <v>17.010000000000002</v>
      </c>
      <c r="D146" s="58">
        <v>17.010000000000002</v>
      </c>
      <c r="E146" s="41">
        <v>17.04</v>
      </c>
      <c r="F146" s="42" t="s">
        <v>4965</v>
      </c>
      <c r="G146" s="42" t="s">
        <v>4966</v>
      </c>
      <c r="H146" s="66" t="s">
        <v>4967</v>
      </c>
      <c r="I146" s="58" t="s">
        <v>107</v>
      </c>
      <c r="J146" s="58" t="s">
        <v>51</v>
      </c>
      <c r="K146" s="58" t="s">
        <v>4580</v>
      </c>
      <c r="L146" s="58"/>
      <c r="M146" s="59" t="s">
        <v>4960</v>
      </c>
      <c r="N146" s="68" t="s">
        <v>4900</v>
      </c>
      <c r="O146" s="44" t="s">
        <v>4960</v>
      </c>
      <c r="P146" s="45">
        <v>0.2</v>
      </c>
      <c r="Q146" s="46">
        <f>MktgReport[[#This Row],[Cred 1 %]]*MktgReport[[#This Row],[NN Labor Budget]]</f>
        <v>21737</v>
      </c>
      <c r="R146" s="47" t="s">
        <v>4668</v>
      </c>
      <c r="S146" s="47">
        <v>0.4</v>
      </c>
      <c r="T146" s="48">
        <f>MktgReport[[#This Row],[Cred 2 %]]*MktgReport[[#This Row],[NN Labor Budget]]</f>
        <v>43474</v>
      </c>
      <c r="U146" s="49" t="s">
        <v>4900</v>
      </c>
      <c r="V146" s="49">
        <v>0.4</v>
      </c>
      <c r="W146" s="50">
        <f>MktgReport[[#This Row],[Cred 3 %]]*MktgReport[[#This Row],[NN Labor Budget]]</f>
        <v>43474</v>
      </c>
      <c r="X146" s="51"/>
      <c r="Y146" s="51"/>
      <c r="Z146" s="52">
        <f>MktgReport[[#This Row],[Cred 4 %]]*MktgReport[[#This Row],[NN Labor Budget]]</f>
        <v>0</v>
      </c>
      <c r="AA146" s="49"/>
      <c r="AB146" s="49"/>
      <c r="AC146" s="50">
        <f>MktgReport[[#This Row],[Cred 5 %]]*MktgReport[[#This Row],[NN Labor Budget]]</f>
        <v>0</v>
      </c>
      <c r="AD146" s="20" t="s">
        <v>3934</v>
      </c>
      <c r="AE146" s="58" t="s">
        <v>107</v>
      </c>
      <c r="AF146" s="59" t="s">
        <v>4576</v>
      </c>
      <c r="AG146" s="56">
        <v>150000</v>
      </c>
      <c r="AH146" s="57">
        <v>108685</v>
      </c>
    </row>
    <row r="147" spans="1:34" s="55" customFormat="1" ht="24.95" customHeight="1" x14ac:dyDescent="0.25">
      <c r="A147" s="122">
        <v>2015.1427000000299</v>
      </c>
      <c r="B147" s="62" t="s">
        <v>4657</v>
      </c>
      <c r="C147" s="62">
        <v>16.04</v>
      </c>
      <c r="D147" s="62">
        <v>15.12</v>
      </c>
      <c r="E147" s="62">
        <v>16.04</v>
      </c>
      <c r="F147" s="42" t="s">
        <v>4968</v>
      </c>
      <c r="G147" s="42" t="s">
        <v>4969</v>
      </c>
      <c r="H147" s="9" t="s">
        <v>4970</v>
      </c>
      <c r="I147" s="62" t="s">
        <v>49</v>
      </c>
      <c r="J147" s="62" t="s">
        <v>51</v>
      </c>
      <c r="K147" s="62" t="s">
        <v>4580</v>
      </c>
      <c r="L147" s="62"/>
      <c r="M147" s="20" t="s">
        <v>4919</v>
      </c>
      <c r="N147" s="17" t="s">
        <v>4583</v>
      </c>
      <c r="O147" s="44" t="s">
        <v>4583</v>
      </c>
      <c r="P147" s="65">
        <v>1</v>
      </c>
      <c r="Q147" s="46">
        <f>MktgReport[[#This Row],[Cred 1 %]]*MktgReport[[#This Row],[NN Labor Budget]]</f>
        <v>10000</v>
      </c>
      <c r="R147" s="47"/>
      <c r="S147" s="47"/>
      <c r="T147" s="48">
        <f>MktgReport[[#This Row],[Cred 2 %]]*MktgReport[[#This Row],[NN Labor Budget]]</f>
        <v>0</v>
      </c>
      <c r="U147" s="49"/>
      <c r="V147" s="49"/>
      <c r="W147" s="50">
        <f>MktgReport[[#This Row],[Cred 3 %]]*MktgReport[[#This Row],[NN Labor Budget]]</f>
        <v>0</v>
      </c>
      <c r="X147" s="51"/>
      <c r="Y147" s="51"/>
      <c r="Z147" s="52">
        <f>MktgReport[[#This Row],[Cred 4 %]]*MktgReport[[#This Row],[NN Labor Budget]]</f>
        <v>0</v>
      </c>
      <c r="AA147" s="49"/>
      <c r="AB147" s="49"/>
      <c r="AC147" s="50">
        <f>MktgReport[[#This Row],[Cred 5 %]]*MktgReport[[#This Row],[NN Labor Budget]]</f>
        <v>0</v>
      </c>
      <c r="AD147" s="9" t="s">
        <v>188</v>
      </c>
      <c r="AE147" s="62" t="s">
        <v>49</v>
      </c>
      <c r="AF147" s="54" t="s">
        <v>4576</v>
      </c>
      <c r="AG147" s="56"/>
      <c r="AH147" s="74">
        <v>10000</v>
      </c>
    </row>
    <row r="148" spans="1:34" s="55" customFormat="1" ht="24.95" customHeight="1" x14ac:dyDescent="0.25">
      <c r="A148" s="40">
        <v>2017.0581999999999</v>
      </c>
      <c r="B148" s="41" t="s">
        <v>4569</v>
      </c>
      <c r="C148" s="41">
        <v>17.079999999999998</v>
      </c>
      <c r="D148" s="41">
        <v>17.059999999999999</v>
      </c>
      <c r="E148" s="41">
        <v>17.079999999999998</v>
      </c>
      <c r="F148" s="42" t="s">
        <v>1262</v>
      </c>
      <c r="G148" s="42" t="s">
        <v>4971</v>
      </c>
      <c r="H148" s="17" t="s">
        <v>1692</v>
      </c>
      <c r="I148" s="41" t="s">
        <v>156</v>
      </c>
      <c r="J148" s="41" t="s">
        <v>51</v>
      </c>
      <c r="K148" s="41" t="s">
        <v>4580</v>
      </c>
      <c r="L148" s="41"/>
      <c r="M148" s="17" t="s">
        <v>4972</v>
      </c>
      <c r="N148" s="42" t="s">
        <v>4972</v>
      </c>
      <c r="O148" s="44" t="s">
        <v>4972</v>
      </c>
      <c r="P148" s="45">
        <v>1</v>
      </c>
      <c r="Q148" s="46">
        <f>MktgReport[[#This Row],[Cred 1 %]]*MktgReport[[#This Row],[NN Labor Budget]]</f>
        <v>95493</v>
      </c>
      <c r="R148" s="47"/>
      <c r="S148" s="47"/>
      <c r="T148" s="48">
        <f>MktgReport[[#This Row],[Cred 2 %]]*MktgReport[[#This Row],[NN Labor Budget]]</f>
        <v>0</v>
      </c>
      <c r="U148" s="49"/>
      <c r="V148" s="49"/>
      <c r="W148" s="50">
        <f>MktgReport[[#This Row],[Cred 3 %]]*MktgReport[[#This Row],[NN Labor Budget]]</f>
        <v>0</v>
      </c>
      <c r="X148" s="51"/>
      <c r="Y148" s="51"/>
      <c r="Z148" s="52">
        <f>MktgReport[[#This Row],[Cred 4 %]]*MktgReport[[#This Row],[NN Labor Budget]]</f>
        <v>0</v>
      </c>
      <c r="AA148" s="49"/>
      <c r="AB148" s="49"/>
      <c r="AC148" s="50">
        <f>MktgReport[[#This Row],[Cred 5 %]]*MktgReport[[#This Row],[NN Labor Budget]]</f>
        <v>0</v>
      </c>
      <c r="AD148" s="8" t="s">
        <v>52</v>
      </c>
      <c r="AE148" s="41" t="s">
        <v>49</v>
      </c>
      <c r="AF148" s="42" t="s">
        <v>4576</v>
      </c>
      <c r="AG148" s="56">
        <v>199871</v>
      </c>
      <c r="AH148" s="57">
        <v>95493</v>
      </c>
    </row>
    <row r="149" spans="1:34" s="55" customFormat="1" ht="24.95" customHeight="1" x14ac:dyDescent="0.25">
      <c r="A149" s="122">
        <v>2017.0468000000001</v>
      </c>
      <c r="B149" s="41" t="s">
        <v>4577</v>
      </c>
      <c r="C149" s="41">
        <v>17.059999999999999</v>
      </c>
      <c r="D149" s="41">
        <v>17.05</v>
      </c>
      <c r="E149" s="41">
        <v>17.059999999999999</v>
      </c>
      <c r="F149" s="42" t="s">
        <v>4973</v>
      </c>
      <c r="G149" s="42" t="s">
        <v>4974</v>
      </c>
      <c r="H149" s="69" t="s">
        <v>1728</v>
      </c>
      <c r="I149" s="41" t="s">
        <v>49</v>
      </c>
      <c r="J149" s="41" t="s">
        <v>51</v>
      </c>
      <c r="K149" s="41" t="s">
        <v>4580</v>
      </c>
      <c r="L149" s="41"/>
      <c r="M149" s="42" t="s">
        <v>4964</v>
      </c>
      <c r="N149" s="42" t="s">
        <v>4575</v>
      </c>
      <c r="O149" s="44" t="s">
        <v>4886</v>
      </c>
      <c r="P149" s="45">
        <v>1</v>
      </c>
      <c r="Q149" s="46">
        <f>MktgReport[[#This Row],[Cred 1 %]]*MktgReport[[#This Row],[NN Labor Budget]]</f>
        <v>124970</v>
      </c>
      <c r="R149" s="47"/>
      <c r="S149" s="47"/>
      <c r="T149" s="48">
        <f>MktgReport[[#This Row],[Cred 2 %]]*MktgReport[[#This Row],[NN Labor Budget]]</f>
        <v>0</v>
      </c>
      <c r="U149" s="49"/>
      <c r="V149" s="49"/>
      <c r="W149" s="50">
        <f>MktgReport[[#This Row],[Cred 3 %]]*MktgReport[[#This Row],[NN Labor Budget]]</f>
        <v>0</v>
      </c>
      <c r="X149" s="51"/>
      <c r="Y149" s="51"/>
      <c r="Z149" s="52">
        <f>MktgReport[[#This Row],[Cred 4 %]]*MktgReport[[#This Row],[NN Labor Budget]]</f>
        <v>0</v>
      </c>
      <c r="AA149" s="49"/>
      <c r="AB149" s="49"/>
      <c r="AC149" s="50">
        <f>MktgReport[[#This Row],[Cred 5 %]]*MktgReport[[#This Row],[NN Labor Budget]]</f>
        <v>0</v>
      </c>
      <c r="AD149" s="8" t="s">
        <v>26</v>
      </c>
      <c r="AE149" s="62" t="s">
        <v>49</v>
      </c>
      <c r="AF149" s="42" t="s">
        <v>4576</v>
      </c>
      <c r="AG149" s="56">
        <v>128470</v>
      </c>
      <c r="AH149" s="57">
        <v>124970</v>
      </c>
    </row>
    <row r="150" spans="1:34" s="55" customFormat="1" ht="24.95" customHeight="1" x14ac:dyDescent="0.25">
      <c r="A150" s="40">
        <v>2016.1077</v>
      </c>
      <c r="B150" s="58" t="s">
        <v>4599</v>
      </c>
      <c r="C150" s="67">
        <v>16.100000000000001</v>
      </c>
      <c r="D150" s="67">
        <v>16.09</v>
      </c>
      <c r="E150" s="41">
        <v>17.05</v>
      </c>
      <c r="F150" s="42" t="s">
        <v>4975</v>
      </c>
      <c r="G150" s="42" t="s">
        <v>4976</v>
      </c>
      <c r="H150" s="66" t="s">
        <v>4977</v>
      </c>
      <c r="I150" s="58" t="s">
        <v>144</v>
      </c>
      <c r="J150" s="58" t="s">
        <v>51</v>
      </c>
      <c r="K150" s="58" t="s">
        <v>4574</v>
      </c>
      <c r="L150" s="58" t="s">
        <v>4602</v>
      </c>
      <c r="M150" s="59" t="s">
        <v>4897</v>
      </c>
      <c r="N150" s="68" t="s">
        <v>4978</v>
      </c>
      <c r="O150" s="44" t="s">
        <v>4897</v>
      </c>
      <c r="P150" s="65">
        <v>1</v>
      </c>
      <c r="Q150" s="46">
        <f>MktgReport[[#This Row],[Cred 1 %]]*MktgReport[[#This Row],[NN Labor Budget]]</f>
        <v>10000</v>
      </c>
      <c r="R150" s="47"/>
      <c r="S150" s="47"/>
      <c r="T150" s="48">
        <f>MktgReport[[#This Row],[Cred 2 %]]*MktgReport[[#This Row],[NN Labor Budget]]</f>
        <v>0</v>
      </c>
      <c r="U150" s="49"/>
      <c r="V150" s="49"/>
      <c r="W150" s="50">
        <f>MktgReport[[#This Row],[Cred 3 %]]*MktgReport[[#This Row],[NN Labor Budget]]</f>
        <v>0</v>
      </c>
      <c r="X150" s="51"/>
      <c r="Y150" s="51"/>
      <c r="Z150" s="52">
        <f>MktgReport[[#This Row],[Cred 4 %]]*MktgReport[[#This Row],[NN Labor Budget]]</f>
        <v>0</v>
      </c>
      <c r="AA150" s="49"/>
      <c r="AB150" s="49"/>
      <c r="AC150" s="50">
        <f>MktgReport[[#This Row],[Cred 5 %]]*MktgReport[[#This Row],[NN Labor Budget]]</f>
        <v>0</v>
      </c>
      <c r="AD150" s="20" t="s">
        <v>52</v>
      </c>
      <c r="AE150" s="58" t="s">
        <v>2996</v>
      </c>
      <c r="AF150" s="59" t="s">
        <v>4576</v>
      </c>
      <c r="AG150" s="56"/>
      <c r="AH150" s="120">
        <v>10000</v>
      </c>
    </row>
    <row r="151" spans="1:34" s="55" customFormat="1" ht="24.95" customHeight="1" x14ac:dyDescent="0.25">
      <c r="A151" s="122">
        <v>2017.0364</v>
      </c>
      <c r="B151" s="41" t="s">
        <v>4577</v>
      </c>
      <c r="C151" s="41">
        <v>17.059999999999999</v>
      </c>
      <c r="D151" s="41">
        <v>17.04</v>
      </c>
      <c r="E151" s="41">
        <v>17.059999999999999</v>
      </c>
      <c r="F151" s="42" t="s">
        <v>1265</v>
      </c>
      <c r="G151" s="42" t="s">
        <v>4979</v>
      </c>
      <c r="H151" s="20" t="s">
        <v>1886</v>
      </c>
      <c r="I151" s="41" t="s">
        <v>49</v>
      </c>
      <c r="J151" s="41" t="s">
        <v>51</v>
      </c>
      <c r="K151" s="41"/>
      <c r="L151" s="41"/>
      <c r="M151" s="54" t="s">
        <v>4886</v>
      </c>
      <c r="N151" s="42" t="s">
        <v>4886</v>
      </c>
      <c r="O151" s="44" t="s">
        <v>4964</v>
      </c>
      <c r="P151" s="45">
        <v>0.7</v>
      </c>
      <c r="Q151" s="46">
        <f>MktgReport[[#This Row],[Cred 1 %]]*MktgReport[[#This Row],[NN Labor Budget]]</f>
        <v>74970</v>
      </c>
      <c r="R151" s="47" t="s">
        <v>4886</v>
      </c>
      <c r="S151" s="47">
        <v>0.2</v>
      </c>
      <c r="T151" s="48">
        <f>MktgReport[[#This Row],[Cred 2 %]]*MktgReport[[#This Row],[NN Labor Budget]]</f>
        <v>21420</v>
      </c>
      <c r="U151" s="49" t="s">
        <v>4583</v>
      </c>
      <c r="V151" s="49">
        <v>0.1</v>
      </c>
      <c r="W151" s="50">
        <f>MktgReport[[#This Row],[Cred 3 %]]*MktgReport[[#This Row],[NN Labor Budget]]</f>
        <v>10710</v>
      </c>
      <c r="X151" s="51"/>
      <c r="Y151" s="51"/>
      <c r="Z151" s="52">
        <f>MktgReport[[#This Row],[Cred 4 %]]*MktgReport[[#This Row],[NN Labor Budget]]</f>
        <v>0</v>
      </c>
      <c r="AA151" s="49"/>
      <c r="AB151" s="49"/>
      <c r="AC151" s="50">
        <f>MktgReport[[#This Row],[Cred 5 %]]*MktgReport[[#This Row],[NN Labor Budget]]</f>
        <v>0</v>
      </c>
      <c r="AD151" s="8" t="s">
        <v>23</v>
      </c>
      <c r="AE151" s="58" t="s">
        <v>49</v>
      </c>
      <c r="AF151" s="42" t="s">
        <v>4576</v>
      </c>
      <c r="AG151" s="56">
        <v>120000</v>
      </c>
      <c r="AH151" s="123">
        <v>107100</v>
      </c>
    </row>
    <row r="152" spans="1:34" s="55" customFormat="1" ht="24.95" customHeight="1" x14ac:dyDescent="0.25">
      <c r="A152" s="40">
        <v>2016.0869</v>
      </c>
      <c r="B152" s="62" t="s">
        <v>4577</v>
      </c>
      <c r="C152" s="62">
        <v>17.04</v>
      </c>
      <c r="D152" s="62">
        <v>16.079999999999998</v>
      </c>
      <c r="E152" s="41">
        <v>17.04</v>
      </c>
      <c r="F152" s="63" t="s">
        <v>4980</v>
      </c>
      <c r="G152" s="63" t="s">
        <v>4981</v>
      </c>
      <c r="H152" s="9" t="s">
        <v>4982</v>
      </c>
      <c r="I152" s="62" t="s">
        <v>144</v>
      </c>
      <c r="J152" s="62" t="s">
        <v>51</v>
      </c>
      <c r="K152" s="62" t="s">
        <v>4580</v>
      </c>
      <c r="L152" s="62"/>
      <c r="M152" s="64" t="s">
        <v>4897</v>
      </c>
      <c r="N152" s="63" t="s">
        <v>4897</v>
      </c>
      <c r="O152" s="44" t="s">
        <v>4897</v>
      </c>
      <c r="P152" s="45">
        <v>1</v>
      </c>
      <c r="Q152" s="46">
        <f>MktgReport[[#This Row],[Cred 1 %]]*MktgReport[[#This Row],[NN Labor Budget]]</f>
        <v>51100</v>
      </c>
      <c r="R152" s="47"/>
      <c r="S152" s="47"/>
      <c r="T152" s="48">
        <f>MktgReport[[#This Row],[Cred 2 %]]*MktgReport[[#This Row],[NN Labor Budget]]</f>
        <v>0</v>
      </c>
      <c r="U152" s="49"/>
      <c r="V152" s="49"/>
      <c r="W152" s="50">
        <f>MktgReport[[#This Row],[Cred 3 %]]*MktgReport[[#This Row],[NN Labor Budget]]</f>
        <v>0</v>
      </c>
      <c r="X152" s="51"/>
      <c r="Y152" s="51"/>
      <c r="Z152" s="52">
        <f>MktgReport[[#This Row],[Cred 4 %]]*MktgReport[[#This Row],[NN Labor Budget]]</f>
        <v>0</v>
      </c>
      <c r="AA152" s="49"/>
      <c r="AB152" s="49"/>
      <c r="AC152" s="50">
        <f>MktgReport[[#This Row],[Cred 5 %]]*MktgReport[[#This Row],[NN Labor Budget]]</f>
        <v>0</v>
      </c>
      <c r="AD152" s="20" t="s">
        <v>188</v>
      </c>
      <c r="AE152" s="58" t="s">
        <v>2996</v>
      </c>
      <c r="AF152" s="59" t="s">
        <v>4576</v>
      </c>
      <c r="AG152" s="56">
        <v>61100</v>
      </c>
      <c r="AH152" s="57">
        <v>51100</v>
      </c>
    </row>
    <row r="153" spans="1:34" s="55" customFormat="1" ht="24.95" customHeight="1" x14ac:dyDescent="0.25">
      <c r="A153" s="40">
        <v>2016.0001</v>
      </c>
      <c r="B153" s="62" t="s">
        <v>4629</v>
      </c>
      <c r="C153" s="62">
        <v>16.010000000000002</v>
      </c>
      <c r="D153" s="62">
        <v>16.010000000000002</v>
      </c>
      <c r="E153" s="62">
        <v>17.010000000000002</v>
      </c>
      <c r="F153" s="42" t="s">
        <v>4983</v>
      </c>
      <c r="G153" s="42" t="s">
        <v>4984</v>
      </c>
      <c r="H153" s="9" t="s">
        <v>2273</v>
      </c>
      <c r="I153" s="62" t="s">
        <v>107</v>
      </c>
      <c r="J153" s="62" t="s">
        <v>51</v>
      </c>
      <c r="K153" s="62" t="s">
        <v>4580</v>
      </c>
      <c r="L153" s="62"/>
      <c r="M153" s="64" t="s">
        <v>4960</v>
      </c>
      <c r="N153" s="42" t="s">
        <v>4733</v>
      </c>
      <c r="O153" s="44" t="s">
        <v>4960</v>
      </c>
      <c r="P153" s="65">
        <v>0.5</v>
      </c>
      <c r="Q153" s="46">
        <f>MktgReport[[#This Row],[Cred 1 %]]*MktgReport[[#This Row],[NN Labor Budget]]</f>
        <v>7567.5</v>
      </c>
      <c r="R153" s="47" t="s">
        <v>4733</v>
      </c>
      <c r="S153" s="47">
        <v>0.5</v>
      </c>
      <c r="T153" s="48">
        <f>MktgReport[[#This Row],[Cred 2 %]]*MktgReport[[#This Row],[NN Labor Budget]]</f>
        <v>7567.5</v>
      </c>
      <c r="U153" s="49"/>
      <c r="V153" s="49"/>
      <c r="W153" s="50">
        <f>MktgReport[[#This Row],[Cred 3 %]]*MktgReport[[#This Row],[NN Labor Budget]]</f>
        <v>0</v>
      </c>
      <c r="X153" s="51"/>
      <c r="Y153" s="51"/>
      <c r="Z153" s="52">
        <f>MktgReport[[#This Row],[Cred 4 %]]*MktgReport[[#This Row],[NN Labor Budget]]</f>
        <v>0</v>
      </c>
      <c r="AA153" s="49"/>
      <c r="AB153" s="49"/>
      <c r="AC153" s="50">
        <f>MktgReport[[#This Row],[Cred 5 %]]*MktgReport[[#This Row],[NN Labor Budget]]</f>
        <v>0</v>
      </c>
      <c r="AD153" s="9" t="s">
        <v>26</v>
      </c>
      <c r="AE153" s="62" t="s">
        <v>107</v>
      </c>
      <c r="AF153" s="54" t="s">
        <v>4576</v>
      </c>
      <c r="AG153" s="56">
        <v>15135</v>
      </c>
      <c r="AH153" s="74">
        <v>15135</v>
      </c>
    </row>
    <row r="154" spans="1:34" s="55" customFormat="1" ht="24.95" customHeight="1" x14ac:dyDescent="0.25">
      <c r="A154" s="122">
        <v>2016.1261</v>
      </c>
      <c r="B154" s="58" t="s">
        <v>4577</v>
      </c>
      <c r="C154" s="58">
        <v>17.04</v>
      </c>
      <c r="D154" s="58">
        <v>17.010000000000002</v>
      </c>
      <c r="E154" s="41"/>
      <c r="F154" s="42" t="s">
        <v>4985</v>
      </c>
      <c r="G154" s="42" t="s">
        <v>2276</v>
      </c>
      <c r="H154" s="66" t="s">
        <v>4986</v>
      </c>
      <c r="I154" s="58" t="s">
        <v>107</v>
      </c>
      <c r="J154" s="58" t="s">
        <v>51</v>
      </c>
      <c r="K154" s="58" t="s">
        <v>4574</v>
      </c>
      <c r="L154" s="58" t="s">
        <v>4987</v>
      </c>
      <c r="M154" s="66" t="s">
        <v>4955</v>
      </c>
      <c r="N154" s="68" t="s">
        <v>4955</v>
      </c>
      <c r="O154" s="44"/>
      <c r="P154" s="45"/>
      <c r="Q154" s="46">
        <f>MktgReport[[#This Row],[Cred 1 %]]*MktgReport[[#This Row],[NN Labor Budget]]</f>
        <v>0</v>
      </c>
      <c r="R154" s="47"/>
      <c r="S154" s="47"/>
      <c r="T154" s="48">
        <f>MktgReport[[#This Row],[Cred 2 %]]*MktgReport[[#This Row],[NN Labor Budget]]</f>
        <v>0</v>
      </c>
      <c r="U154" s="49"/>
      <c r="V154" s="49"/>
      <c r="W154" s="50">
        <f>MktgReport[[#This Row],[Cred 3 %]]*MktgReport[[#This Row],[NN Labor Budget]]</f>
        <v>0</v>
      </c>
      <c r="X154" s="51"/>
      <c r="Y154" s="51"/>
      <c r="Z154" s="52">
        <f>MktgReport[[#This Row],[Cred 4 %]]*MktgReport[[#This Row],[NN Labor Budget]]</f>
        <v>0</v>
      </c>
      <c r="AA154" s="49"/>
      <c r="AB154" s="49"/>
      <c r="AC154" s="50">
        <f>MktgReport[[#This Row],[Cred 5 %]]*MktgReport[[#This Row],[NN Labor Budget]]</f>
        <v>0</v>
      </c>
      <c r="AD154" s="20" t="s">
        <v>23</v>
      </c>
      <c r="AE154" s="62" t="s">
        <v>49</v>
      </c>
      <c r="AF154" s="59" t="s">
        <v>4576</v>
      </c>
      <c r="AG154" s="56">
        <v>0</v>
      </c>
      <c r="AH154" s="59">
        <v>0</v>
      </c>
    </row>
    <row r="155" spans="1:34" s="55" customFormat="1" ht="24.95" customHeight="1" x14ac:dyDescent="0.25">
      <c r="A155" s="40">
        <v>2017.0696</v>
      </c>
      <c r="B155" s="41" t="s">
        <v>4577</v>
      </c>
      <c r="C155" s="41">
        <v>17.059999999999999</v>
      </c>
      <c r="D155" s="41">
        <v>17.07</v>
      </c>
      <c r="E155" s="41">
        <v>17.059999999999999</v>
      </c>
      <c r="F155" s="42" t="s">
        <v>4988</v>
      </c>
      <c r="G155" s="42" t="s">
        <v>4885</v>
      </c>
      <c r="H155" s="69" t="s">
        <v>2366</v>
      </c>
      <c r="I155" s="41" t="s">
        <v>49</v>
      </c>
      <c r="J155" s="41" t="s">
        <v>51</v>
      </c>
      <c r="K155" s="41"/>
      <c r="L155" s="41"/>
      <c r="M155" s="20" t="s">
        <v>4886</v>
      </c>
      <c r="N155" s="42" t="s">
        <v>4886</v>
      </c>
      <c r="O155" s="44" t="s">
        <v>4886</v>
      </c>
      <c r="P155" s="45">
        <v>1</v>
      </c>
      <c r="Q155" s="46">
        <f>MktgReport[[#This Row],[Cred 1 %]]*MktgReport[[#This Row],[NN Labor Budget]]</f>
        <v>29000</v>
      </c>
      <c r="R155" s="47"/>
      <c r="S155" s="47"/>
      <c r="T155" s="48">
        <f>MktgReport[[#This Row],[Cred 2 %]]*MktgReport[[#This Row],[NN Labor Budget]]</f>
        <v>0</v>
      </c>
      <c r="U155" s="49"/>
      <c r="V155" s="49"/>
      <c r="W155" s="50">
        <f>MktgReport[[#This Row],[Cred 3 %]]*MktgReport[[#This Row],[NN Labor Budget]]</f>
        <v>0</v>
      </c>
      <c r="X155" s="51"/>
      <c r="Y155" s="51"/>
      <c r="Z155" s="52">
        <f>MktgReport[[#This Row],[Cred 4 %]]*MktgReport[[#This Row],[NN Labor Budget]]</f>
        <v>0</v>
      </c>
      <c r="AA155" s="49"/>
      <c r="AB155" s="49"/>
      <c r="AC155" s="50">
        <f>MktgReport[[#This Row],[Cred 5 %]]*MktgReport[[#This Row],[NN Labor Budget]]</f>
        <v>0</v>
      </c>
      <c r="AD155" s="8" t="s">
        <v>23</v>
      </c>
      <c r="AE155" s="41" t="s">
        <v>49</v>
      </c>
      <c r="AF155" s="54" t="s">
        <v>4576</v>
      </c>
      <c r="AG155" s="56">
        <v>29000</v>
      </c>
      <c r="AH155" s="57">
        <v>29000</v>
      </c>
    </row>
    <row r="156" spans="1:34" s="55" customFormat="1" ht="24.95" customHeight="1" x14ac:dyDescent="0.25">
      <c r="A156" s="122">
        <v>2017.0212000000099</v>
      </c>
      <c r="B156" s="41" t="s">
        <v>4577</v>
      </c>
      <c r="C156" s="41">
        <v>17.04</v>
      </c>
      <c r="D156" s="41">
        <v>17.03</v>
      </c>
      <c r="E156" s="41">
        <v>17.07</v>
      </c>
      <c r="F156" s="42" t="s">
        <v>4989</v>
      </c>
      <c r="G156" s="42" t="s">
        <v>4990</v>
      </c>
      <c r="H156" s="69" t="s">
        <v>4991</v>
      </c>
      <c r="I156" s="41" t="s">
        <v>107</v>
      </c>
      <c r="J156" s="41" t="s">
        <v>51</v>
      </c>
      <c r="K156" s="41" t="s">
        <v>4580</v>
      </c>
      <c r="L156" s="41"/>
      <c r="M156" s="69" t="s">
        <v>4960</v>
      </c>
      <c r="N156" s="42" t="s">
        <v>4938</v>
      </c>
      <c r="O156" s="44" t="s">
        <v>4960</v>
      </c>
      <c r="P156" s="45">
        <v>0.35</v>
      </c>
      <c r="Q156" s="46">
        <f>MktgReport[[#This Row],[Cred 1 %]]*MktgReport[[#This Row],[NN Labor Budget]]</f>
        <v>11000.849999999999</v>
      </c>
      <c r="R156" s="47" t="s">
        <v>4900</v>
      </c>
      <c r="S156" s="47">
        <v>0.65</v>
      </c>
      <c r="T156" s="48">
        <f>MktgReport[[#This Row],[Cred 2 %]]*MktgReport[[#This Row],[NN Labor Budget]]</f>
        <v>20430.150000000001</v>
      </c>
      <c r="U156" s="49" t="s">
        <v>4992</v>
      </c>
      <c r="V156" s="49">
        <v>0.1</v>
      </c>
      <c r="W156" s="50">
        <f>MktgReport[[#This Row],[Cred 3 %]]*MktgReport[[#This Row],[NN Labor Budget]]</f>
        <v>3143.1000000000004</v>
      </c>
      <c r="X156" s="51"/>
      <c r="Y156" s="51"/>
      <c r="Z156" s="52">
        <f>MktgReport[[#This Row],[Cred 4 %]]*MktgReport[[#This Row],[NN Labor Budget]]</f>
        <v>0</v>
      </c>
      <c r="AA156" s="49"/>
      <c r="AB156" s="49"/>
      <c r="AC156" s="50">
        <f>MktgReport[[#This Row],[Cred 5 %]]*MktgReport[[#This Row],[NN Labor Budget]]</f>
        <v>0</v>
      </c>
      <c r="AD156" s="8" t="s">
        <v>26</v>
      </c>
      <c r="AE156" s="41" t="s">
        <v>107</v>
      </c>
      <c r="AF156" s="54" t="s">
        <v>4576</v>
      </c>
      <c r="AG156" s="56">
        <v>46500</v>
      </c>
      <c r="AH156" s="57">
        <v>31431</v>
      </c>
    </row>
    <row r="157" spans="1:34" s="55" customFormat="1" ht="24.95" customHeight="1" x14ac:dyDescent="0.25">
      <c r="A157" s="40">
        <v>2017.0117</v>
      </c>
      <c r="B157" s="41" t="s">
        <v>4577</v>
      </c>
      <c r="C157" s="41">
        <v>17.05</v>
      </c>
      <c r="D157" s="41">
        <v>17.03</v>
      </c>
      <c r="E157" s="41">
        <v>17.07</v>
      </c>
      <c r="F157" s="42" t="s">
        <v>4993</v>
      </c>
      <c r="G157" s="42" t="s">
        <v>4994</v>
      </c>
      <c r="H157" s="69" t="s">
        <v>4995</v>
      </c>
      <c r="I157" s="41" t="s">
        <v>107</v>
      </c>
      <c r="J157" s="41" t="s">
        <v>51</v>
      </c>
      <c r="K157" s="41" t="s">
        <v>4580</v>
      </c>
      <c r="L157" s="41"/>
      <c r="M157" s="54" t="s">
        <v>4996</v>
      </c>
      <c r="N157" s="42" t="s">
        <v>4996</v>
      </c>
      <c r="O157" s="44" t="s">
        <v>4897</v>
      </c>
      <c r="P157" s="45">
        <v>0.75</v>
      </c>
      <c r="Q157" s="46">
        <f>MktgReport[[#This Row],[Cred 1 %]]*MktgReport[[#This Row],[NN Labor Budget]]</f>
        <v>66021.75</v>
      </c>
      <c r="R157" s="47" t="s">
        <v>4935</v>
      </c>
      <c r="S157" s="47">
        <v>0.25</v>
      </c>
      <c r="T157" s="48">
        <f>MktgReport[[#This Row],[Cred 2 %]]*MktgReport[[#This Row],[NN Labor Budget]]</f>
        <v>22007.25</v>
      </c>
      <c r="U157" s="49"/>
      <c r="V157" s="49"/>
      <c r="W157" s="50">
        <f>MktgReport[[#This Row],[Cred 3 %]]*MktgReport[[#This Row],[NN Labor Budget]]</f>
        <v>0</v>
      </c>
      <c r="X157" s="51"/>
      <c r="Y157" s="51"/>
      <c r="Z157" s="52">
        <f>MktgReport[[#This Row],[Cred 4 %]]*MktgReport[[#This Row],[NN Labor Budget]]</f>
        <v>0</v>
      </c>
      <c r="AA157" s="49"/>
      <c r="AB157" s="49"/>
      <c r="AC157" s="50">
        <f>MktgReport[[#This Row],[Cred 5 %]]*MktgReport[[#This Row],[NN Labor Budget]]</f>
        <v>0</v>
      </c>
      <c r="AD157" s="8" t="s">
        <v>26</v>
      </c>
      <c r="AE157" s="41" t="s">
        <v>2996</v>
      </c>
      <c r="AF157" s="54" t="s">
        <v>4576</v>
      </c>
      <c r="AG157" s="56">
        <v>154690</v>
      </c>
      <c r="AH157" s="57">
        <v>88029</v>
      </c>
    </row>
    <row r="158" spans="1:34" s="55" customFormat="1" ht="24.95" customHeight="1" x14ac:dyDescent="0.25">
      <c r="A158" s="122">
        <v>2016.1080999999999</v>
      </c>
      <c r="B158" s="58" t="s">
        <v>4584</v>
      </c>
      <c r="C158" s="67">
        <v>17.03</v>
      </c>
      <c r="D158" s="67">
        <v>16.11</v>
      </c>
      <c r="E158" s="41">
        <v>17.03</v>
      </c>
      <c r="F158" s="42" t="s">
        <v>4997</v>
      </c>
      <c r="G158" s="42" t="s">
        <v>4998</v>
      </c>
      <c r="H158" s="66" t="s">
        <v>2901</v>
      </c>
      <c r="I158" s="58" t="s">
        <v>815</v>
      </c>
      <c r="J158" s="58" t="s">
        <v>51</v>
      </c>
      <c r="K158" s="58" t="s">
        <v>4580</v>
      </c>
      <c r="L158" s="58"/>
      <c r="M158" s="59" t="s">
        <v>4886</v>
      </c>
      <c r="N158" s="68" t="s">
        <v>4999</v>
      </c>
      <c r="O158" s="44" t="s">
        <v>4583</v>
      </c>
      <c r="P158" s="45">
        <v>0.3</v>
      </c>
      <c r="Q158" s="46">
        <f>MktgReport[[#This Row],[Cred 1 %]]*MktgReport[[#This Row],[NN Labor Budget]]</f>
        <v>14539.8</v>
      </c>
      <c r="R158" s="47" t="s">
        <v>4886</v>
      </c>
      <c r="S158" s="47">
        <v>0.4</v>
      </c>
      <c r="T158" s="48">
        <f>MktgReport[[#This Row],[Cred 2 %]]*MktgReport[[#This Row],[NN Labor Budget]]</f>
        <v>19386.400000000001</v>
      </c>
      <c r="U158" s="124" t="s">
        <v>4999</v>
      </c>
      <c r="V158" s="49">
        <v>0.3</v>
      </c>
      <c r="W158" s="50">
        <f>MktgReport[[#This Row],[Cred 3 %]]*MktgReport[[#This Row],[NN Labor Budget]]</f>
        <v>14539.8</v>
      </c>
      <c r="X158" s="51"/>
      <c r="Y158" s="51"/>
      <c r="Z158" s="52">
        <f>MktgReport[[#This Row],[Cred 4 %]]*MktgReport[[#This Row],[NN Labor Budget]]</f>
        <v>0</v>
      </c>
      <c r="AA158" s="49"/>
      <c r="AB158" s="49"/>
      <c r="AC158" s="50">
        <f>MktgReport[[#This Row],[Cred 5 %]]*MktgReport[[#This Row],[NN Labor Budget]]</f>
        <v>0</v>
      </c>
      <c r="AD158" s="20" t="s">
        <v>26</v>
      </c>
      <c r="AE158" s="58" t="s">
        <v>49</v>
      </c>
      <c r="AF158" s="59" t="s">
        <v>4576</v>
      </c>
      <c r="AG158" s="56">
        <v>76880</v>
      </c>
      <c r="AH158" s="120">
        <v>48466</v>
      </c>
    </row>
    <row r="159" spans="1:34" s="55" customFormat="1" ht="24.95" customHeight="1" x14ac:dyDescent="0.25">
      <c r="A159" s="40">
        <v>2017.0904</v>
      </c>
      <c r="B159" s="71" t="s">
        <v>4569</v>
      </c>
      <c r="C159" s="71">
        <v>17.079999999999998</v>
      </c>
      <c r="D159" s="71">
        <v>17.079999999999998</v>
      </c>
      <c r="E159" s="71"/>
      <c r="F159" s="42" t="s">
        <v>5000</v>
      </c>
      <c r="G159" s="42" t="s">
        <v>5001</v>
      </c>
      <c r="H159" s="76" t="s">
        <v>2908</v>
      </c>
      <c r="I159" s="71" t="s">
        <v>380</v>
      </c>
      <c r="J159" s="71" t="s">
        <v>51</v>
      </c>
      <c r="K159" s="71"/>
      <c r="L159" s="71"/>
      <c r="M159" s="93" t="s">
        <v>4903</v>
      </c>
      <c r="N159" s="42" t="s">
        <v>4904</v>
      </c>
      <c r="O159" s="81"/>
      <c r="P159" s="82"/>
      <c r="Q159" s="46">
        <f>MktgReport[[#This Row],[Cred 1 %]]*MktgReport[[#This Row],[NN Labor Budget]]</f>
        <v>0</v>
      </c>
      <c r="R159" s="47"/>
      <c r="S159" s="47"/>
      <c r="T159" s="48">
        <f>MktgReport[[#This Row],[Cred 2 %]]*MktgReport[[#This Row],[NN Labor Budget]]</f>
        <v>0</v>
      </c>
      <c r="U159" s="49"/>
      <c r="V159" s="49"/>
      <c r="W159" s="50">
        <f>MktgReport[[#This Row],[Cred 3 %]]*MktgReport[[#This Row],[NN Labor Budget]]</f>
        <v>0</v>
      </c>
      <c r="X159" s="51"/>
      <c r="Y159" s="51"/>
      <c r="Z159" s="52">
        <f>MktgReport[[#This Row],[Cred 4 %]]*MktgReport[[#This Row],[NN Labor Budget]]</f>
        <v>0</v>
      </c>
      <c r="AA159" s="49"/>
      <c r="AB159" s="49"/>
      <c r="AC159" s="50">
        <f>MktgReport[[#This Row],[Cred 5 %]]*MktgReport[[#This Row],[NN Labor Budget]]</f>
        <v>0</v>
      </c>
      <c r="AD159" s="8" t="s">
        <v>52</v>
      </c>
      <c r="AE159" s="41" t="s">
        <v>49</v>
      </c>
      <c r="AF159" s="42" t="s">
        <v>4576</v>
      </c>
      <c r="AG159" s="97">
        <v>500000</v>
      </c>
      <c r="AH159" s="57">
        <v>350000</v>
      </c>
    </row>
    <row r="160" spans="1:34" s="55" customFormat="1" ht="24.95" customHeight="1" x14ac:dyDescent="0.25">
      <c r="A160" s="122">
        <v>2017.02280000001</v>
      </c>
      <c r="B160" s="41" t="s">
        <v>4577</v>
      </c>
      <c r="C160" s="41">
        <v>17.059999999999999</v>
      </c>
      <c r="D160" s="41">
        <v>17.03</v>
      </c>
      <c r="E160" s="41">
        <v>17.09</v>
      </c>
      <c r="F160" s="42" t="s">
        <v>5002</v>
      </c>
      <c r="G160" s="42" t="s">
        <v>5003</v>
      </c>
      <c r="H160" s="69" t="s">
        <v>3049</v>
      </c>
      <c r="I160" s="41" t="s">
        <v>5004</v>
      </c>
      <c r="J160" s="41" t="s">
        <v>51</v>
      </c>
      <c r="K160" s="41" t="s">
        <v>4574</v>
      </c>
      <c r="L160" s="41" t="s">
        <v>5005</v>
      </c>
      <c r="M160" s="54" t="s">
        <v>5006</v>
      </c>
      <c r="N160" s="42" t="s">
        <v>5006</v>
      </c>
      <c r="O160" s="44" t="s">
        <v>5006</v>
      </c>
      <c r="P160" s="45">
        <v>1</v>
      </c>
      <c r="Q160" s="46">
        <f>MktgReport[[#This Row],[Cred 1 %]]*MktgReport[[#This Row],[NN Labor Budget]]</f>
        <v>62500</v>
      </c>
      <c r="R160" s="47"/>
      <c r="S160" s="47"/>
      <c r="T160" s="48">
        <f>MktgReport[[#This Row],[Cred 2 %]]*MktgReport[[#This Row],[NN Labor Budget]]</f>
        <v>0</v>
      </c>
      <c r="U160" s="49"/>
      <c r="V160" s="49"/>
      <c r="W160" s="50">
        <f>MktgReport[[#This Row],[Cred 3 %]]*MktgReport[[#This Row],[NN Labor Budget]]</f>
        <v>0</v>
      </c>
      <c r="X160" s="51"/>
      <c r="Y160" s="51"/>
      <c r="Z160" s="52">
        <f>MktgReport[[#This Row],[Cred 4 %]]*MktgReport[[#This Row],[NN Labor Budget]]</f>
        <v>0</v>
      </c>
      <c r="AA160" s="49"/>
      <c r="AB160" s="49"/>
      <c r="AC160" s="50">
        <f>MktgReport[[#This Row],[Cred 5 %]]*MktgReport[[#This Row],[NN Labor Budget]]</f>
        <v>0</v>
      </c>
      <c r="AD160" s="125" t="s">
        <v>5007</v>
      </c>
      <c r="AE160" s="41" t="s">
        <v>160</v>
      </c>
      <c r="AF160" s="54" t="s">
        <v>4576</v>
      </c>
      <c r="AG160" s="60">
        <v>180000</v>
      </c>
      <c r="AH160" s="61">
        <v>62500</v>
      </c>
    </row>
    <row r="161" spans="1:34" s="55" customFormat="1" ht="24.95" customHeight="1" x14ac:dyDescent="0.25">
      <c r="A161" s="40">
        <v>2017.0441999986799</v>
      </c>
      <c r="B161" s="41" t="s">
        <v>4577</v>
      </c>
      <c r="C161" s="41">
        <v>17.04</v>
      </c>
      <c r="D161" s="41">
        <v>17.04</v>
      </c>
      <c r="E161" s="41"/>
      <c r="F161" s="42" t="s">
        <v>5008</v>
      </c>
      <c r="G161" s="42" t="s">
        <v>5009</v>
      </c>
      <c r="H161" s="69" t="s">
        <v>3748</v>
      </c>
      <c r="I161" s="41" t="s">
        <v>165</v>
      </c>
      <c r="J161" s="41" t="s">
        <v>51</v>
      </c>
      <c r="K161" s="41" t="s">
        <v>4574</v>
      </c>
      <c r="L161" s="41" t="s">
        <v>1136</v>
      </c>
      <c r="M161" s="43" t="s">
        <v>5010</v>
      </c>
      <c r="N161" s="42" t="s">
        <v>5011</v>
      </c>
      <c r="O161" s="44"/>
      <c r="P161" s="45"/>
      <c r="Q161" s="46">
        <f>MktgReport[[#This Row],[Cred 1 %]]*MktgReport[[#This Row],[NN Labor Budget]]</f>
        <v>0</v>
      </c>
      <c r="R161" s="47"/>
      <c r="S161" s="47"/>
      <c r="T161" s="48">
        <f>MktgReport[[#This Row],[Cred 2 %]]*MktgReport[[#This Row],[NN Labor Budget]]</f>
        <v>0</v>
      </c>
      <c r="U161" s="49"/>
      <c r="V161" s="49"/>
      <c r="W161" s="50">
        <f>MktgReport[[#This Row],[Cred 3 %]]*MktgReport[[#This Row],[NN Labor Budget]]</f>
        <v>0</v>
      </c>
      <c r="X161" s="51"/>
      <c r="Y161" s="51"/>
      <c r="Z161" s="52">
        <f>MktgReport[[#This Row],[Cred 4 %]]*MktgReport[[#This Row],[NN Labor Budget]]</f>
        <v>0</v>
      </c>
      <c r="AA161" s="49"/>
      <c r="AB161" s="49"/>
      <c r="AC161" s="50">
        <f>MktgReport[[#This Row],[Cred 5 %]]*MktgReport[[#This Row],[NN Labor Budget]]</f>
        <v>0</v>
      </c>
      <c r="AD161" s="8" t="s">
        <v>26</v>
      </c>
      <c r="AE161" s="41"/>
      <c r="AF161" s="42" t="s">
        <v>4576</v>
      </c>
      <c r="AG161" s="56">
        <v>30000</v>
      </c>
      <c r="AH161" s="57">
        <v>14000</v>
      </c>
    </row>
    <row r="162" spans="1:34" s="55" customFormat="1" ht="24.95" customHeight="1" x14ac:dyDescent="0.25">
      <c r="A162" s="122">
        <v>2017.0192</v>
      </c>
      <c r="B162" s="41" t="s">
        <v>4577</v>
      </c>
      <c r="C162" s="41">
        <v>17.04</v>
      </c>
      <c r="D162" s="41">
        <v>17.03</v>
      </c>
      <c r="E162" s="41">
        <v>17.059999999999999</v>
      </c>
      <c r="F162" s="42" t="s">
        <v>5012</v>
      </c>
      <c r="G162" s="42" t="s">
        <v>5013</v>
      </c>
      <c r="H162" s="69" t="s">
        <v>3871</v>
      </c>
      <c r="I162" s="41" t="s">
        <v>49</v>
      </c>
      <c r="J162" s="41" t="s">
        <v>51</v>
      </c>
      <c r="K162" s="41" t="s">
        <v>4580</v>
      </c>
      <c r="L162" s="41"/>
      <c r="M162" s="43" t="s">
        <v>4935</v>
      </c>
      <c r="N162" s="42" t="s">
        <v>4575</v>
      </c>
      <c r="O162" s="44" t="s">
        <v>4886</v>
      </c>
      <c r="P162" s="45">
        <v>1</v>
      </c>
      <c r="Q162" s="46">
        <f>MktgReport[[#This Row],[Cred 1 %]]*MktgReport[[#This Row],[NN Labor Budget]]</f>
        <v>11600</v>
      </c>
      <c r="R162" s="47"/>
      <c r="S162" s="47"/>
      <c r="T162" s="48">
        <f>MktgReport[[#This Row],[Cred 2 %]]*MktgReport[[#This Row],[NN Labor Budget]]</f>
        <v>0</v>
      </c>
      <c r="U162" s="49"/>
      <c r="V162" s="49"/>
      <c r="W162" s="50">
        <f>MktgReport[[#This Row],[Cred 3 %]]*MktgReport[[#This Row],[NN Labor Budget]]</f>
        <v>0</v>
      </c>
      <c r="X162" s="51"/>
      <c r="Y162" s="51"/>
      <c r="Z162" s="52">
        <f>MktgReport[[#This Row],[Cred 4 %]]*MktgReport[[#This Row],[NN Labor Budget]]</f>
        <v>0</v>
      </c>
      <c r="AA162" s="49"/>
      <c r="AB162" s="49"/>
      <c r="AC162" s="50">
        <f>MktgReport[[#This Row],[Cred 5 %]]*MktgReport[[#This Row],[NN Labor Budget]]</f>
        <v>0</v>
      </c>
      <c r="AD162" s="8" t="s">
        <v>23</v>
      </c>
      <c r="AE162" s="41" t="s">
        <v>49</v>
      </c>
      <c r="AF162" s="54" t="s">
        <v>4576</v>
      </c>
      <c r="AG162" s="75" t="s">
        <v>5014</v>
      </c>
      <c r="AH162" s="57">
        <v>11600</v>
      </c>
    </row>
    <row r="163" spans="1:34" s="55" customFormat="1" ht="24.95" customHeight="1" x14ac:dyDescent="0.25">
      <c r="A163" s="40">
        <v>2016.019</v>
      </c>
      <c r="B163" s="62" t="s">
        <v>4599</v>
      </c>
      <c r="C163" s="62">
        <v>16.100000000000001</v>
      </c>
      <c r="D163" s="62">
        <v>16.03</v>
      </c>
      <c r="E163" s="62">
        <v>17.010000000000002</v>
      </c>
      <c r="F163" s="42" t="s">
        <v>771</v>
      </c>
      <c r="G163" s="42" t="s">
        <v>5015</v>
      </c>
      <c r="H163" s="9" t="s">
        <v>2997</v>
      </c>
      <c r="I163" s="62" t="s">
        <v>2996</v>
      </c>
      <c r="J163" s="62" t="s">
        <v>51</v>
      </c>
      <c r="K163" s="62" t="s">
        <v>4574</v>
      </c>
      <c r="L163" s="62" t="s">
        <v>775</v>
      </c>
      <c r="M163" s="64" t="s">
        <v>4789</v>
      </c>
      <c r="N163" s="42" t="s">
        <v>4790</v>
      </c>
      <c r="O163" s="44" t="s">
        <v>4790</v>
      </c>
      <c r="P163" s="65">
        <v>1</v>
      </c>
      <c r="Q163" s="46">
        <f>MktgReport[[#This Row],[Cred 1 %]]*MktgReport[[#This Row],[NN Labor Budget]]</f>
        <v>0</v>
      </c>
      <c r="R163" s="47"/>
      <c r="S163" s="47"/>
      <c r="T163" s="48">
        <f>MktgReport[[#This Row],[Cred 2 %]]*MktgReport[[#This Row],[NN Labor Budget]]</f>
        <v>0</v>
      </c>
      <c r="U163" s="49"/>
      <c r="V163" s="49"/>
      <c r="W163" s="50">
        <f>MktgReport[[#This Row],[Cred 3 %]]*MktgReport[[#This Row],[NN Labor Budget]]</f>
        <v>0</v>
      </c>
      <c r="X163" s="51"/>
      <c r="Y163" s="51"/>
      <c r="Z163" s="52">
        <f>MktgReport[[#This Row],[Cred 4 %]]*MktgReport[[#This Row],[NN Labor Budget]]</f>
        <v>0</v>
      </c>
      <c r="AA163" s="49"/>
      <c r="AB163" s="49"/>
      <c r="AC163" s="50">
        <f>MktgReport[[#This Row],[Cred 5 %]]*MktgReport[[#This Row],[NN Labor Budget]]</f>
        <v>0</v>
      </c>
      <c r="AD163" s="9" t="s">
        <v>23</v>
      </c>
      <c r="AE163" s="62" t="s">
        <v>4589</v>
      </c>
      <c r="AF163" s="54" t="s">
        <v>4576</v>
      </c>
      <c r="AG163" s="56">
        <v>0</v>
      </c>
      <c r="AH163" s="74">
        <v>0</v>
      </c>
    </row>
    <row r="164" spans="1:34" s="55" customFormat="1" ht="24.95" customHeight="1" x14ac:dyDescent="0.25">
      <c r="A164" s="122">
        <v>2016.1251999999999</v>
      </c>
      <c r="B164" s="58" t="s">
        <v>4584</v>
      </c>
      <c r="C164" s="58">
        <v>17.03</v>
      </c>
      <c r="D164" s="58">
        <v>17.010000000000002</v>
      </c>
      <c r="E164" s="41">
        <v>17.07</v>
      </c>
      <c r="F164" s="42" t="s">
        <v>5016</v>
      </c>
      <c r="G164" s="42" t="s">
        <v>4247</v>
      </c>
      <c r="H164" s="66" t="s">
        <v>2997</v>
      </c>
      <c r="I164" s="58" t="s">
        <v>2996</v>
      </c>
      <c r="J164" s="58" t="s">
        <v>51</v>
      </c>
      <c r="K164" s="58" t="s">
        <v>4574</v>
      </c>
      <c r="L164" s="58" t="s">
        <v>5017</v>
      </c>
      <c r="M164" s="59" t="s">
        <v>4671</v>
      </c>
      <c r="N164" s="68" t="s">
        <v>4671</v>
      </c>
      <c r="O164" s="44" t="s">
        <v>4671</v>
      </c>
      <c r="P164" s="45">
        <v>1</v>
      </c>
      <c r="Q164" s="46">
        <f>MktgReport[[#This Row],[Cred 1 %]]*MktgReport[[#This Row],[NN Labor Budget]]</f>
        <v>40000</v>
      </c>
      <c r="R164" s="47"/>
      <c r="S164" s="47"/>
      <c r="T164" s="48">
        <f>MktgReport[[#This Row],[Cred 2 %]]*MktgReport[[#This Row],[NN Labor Budget]]</f>
        <v>0</v>
      </c>
      <c r="U164" s="49"/>
      <c r="V164" s="49"/>
      <c r="W164" s="50">
        <f>MktgReport[[#This Row],[Cred 3 %]]*MktgReport[[#This Row],[NN Labor Budget]]</f>
        <v>0</v>
      </c>
      <c r="X164" s="51"/>
      <c r="Y164" s="51"/>
      <c r="Z164" s="52">
        <f>MktgReport[[#This Row],[Cred 4 %]]*MktgReport[[#This Row],[NN Labor Budget]]</f>
        <v>0</v>
      </c>
      <c r="AA164" s="49"/>
      <c r="AB164" s="49"/>
      <c r="AC164" s="50">
        <f>MktgReport[[#This Row],[Cred 5 %]]*MktgReport[[#This Row],[NN Labor Budget]]</f>
        <v>0</v>
      </c>
      <c r="AD164" s="20" t="s">
        <v>23</v>
      </c>
      <c r="AE164" s="58" t="s">
        <v>384</v>
      </c>
      <c r="AF164" s="59" t="s">
        <v>4576</v>
      </c>
      <c r="AG164" s="56">
        <v>100000</v>
      </c>
      <c r="AH164" s="120">
        <v>40000</v>
      </c>
    </row>
    <row r="165" spans="1:34" s="55" customFormat="1" ht="24.95" customHeight="1" x14ac:dyDescent="0.25">
      <c r="A165" s="122">
        <v>2017.0007000000001</v>
      </c>
      <c r="B165" s="41" t="s">
        <v>4584</v>
      </c>
      <c r="C165" s="41">
        <v>17.02</v>
      </c>
      <c r="D165" s="41">
        <v>17.010000000000002</v>
      </c>
      <c r="E165" s="41">
        <v>17.02</v>
      </c>
      <c r="F165" s="17" t="s">
        <v>5018</v>
      </c>
      <c r="G165" s="17" t="s">
        <v>5019</v>
      </c>
      <c r="H165" s="69" t="s">
        <v>2997</v>
      </c>
      <c r="I165" s="41" t="s">
        <v>2996</v>
      </c>
      <c r="J165" s="41" t="s">
        <v>51</v>
      </c>
      <c r="K165" s="41" t="s">
        <v>4574</v>
      </c>
      <c r="L165" s="41" t="s">
        <v>2685</v>
      </c>
      <c r="M165" s="69" t="s">
        <v>4960</v>
      </c>
      <c r="N165" s="17" t="s">
        <v>5020</v>
      </c>
      <c r="O165" s="44" t="s">
        <v>4960</v>
      </c>
      <c r="P165" s="45">
        <v>0.85</v>
      </c>
      <c r="Q165" s="46">
        <f>MktgReport[[#This Row],[Cred 1 %]]*MktgReport[[#This Row],[NN Labor Budget]]</f>
        <v>50302.15</v>
      </c>
      <c r="R165" s="47" t="s">
        <v>4626</v>
      </c>
      <c r="S165" s="47">
        <v>0.15</v>
      </c>
      <c r="T165" s="48">
        <f>MktgReport[[#This Row],[Cred 2 %]]*MktgReport[[#This Row],[NN Labor Budget]]</f>
        <v>8876.85</v>
      </c>
      <c r="U165" s="49"/>
      <c r="V165" s="49"/>
      <c r="W165" s="50">
        <f>MktgReport[[#This Row],[Cred 3 %]]*MktgReport[[#This Row],[NN Labor Budget]]</f>
        <v>0</v>
      </c>
      <c r="X165" s="51"/>
      <c r="Y165" s="51"/>
      <c r="Z165" s="52">
        <f>MktgReport[[#This Row],[Cred 4 %]]*MktgReport[[#This Row],[NN Labor Budget]]</f>
        <v>0</v>
      </c>
      <c r="AA165" s="49"/>
      <c r="AB165" s="49"/>
      <c r="AC165" s="50">
        <f>MktgReport[[#This Row],[Cred 5 %]]*MktgReport[[#This Row],[NN Labor Budget]]</f>
        <v>0</v>
      </c>
      <c r="AD165" s="8" t="s">
        <v>52</v>
      </c>
      <c r="AE165" s="41" t="s">
        <v>107</v>
      </c>
      <c r="AF165" s="20" t="s">
        <v>4576</v>
      </c>
      <c r="AG165" s="126">
        <v>110660</v>
      </c>
      <c r="AH165" s="127">
        <v>59179</v>
      </c>
    </row>
    <row r="166" spans="1:34" s="55" customFormat="1" ht="24.95" customHeight="1" x14ac:dyDescent="0.25">
      <c r="A166" s="40">
        <v>2017.0399</v>
      </c>
      <c r="B166" s="41" t="s">
        <v>4577</v>
      </c>
      <c r="C166" s="41">
        <v>17.05</v>
      </c>
      <c r="D166" s="41">
        <v>17.04</v>
      </c>
      <c r="E166" s="41">
        <v>17.079999999999998</v>
      </c>
      <c r="F166" s="42" t="s">
        <v>5021</v>
      </c>
      <c r="G166" s="42" t="s">
        <v>5022</v>
      </c>
      <c r="H166" s="69" t="s">
        <v>4236</v>
      </c>
      <c r="I166" s="41" t="s">
        <v>2996</v>
      </c>
      <c r="J166" s="41" t="s">
        <v>51</v>
      </c>
      <c r="K166" s="41" t="s">
        <v>4574</v>
      </c>
      <c r="L166" s="41" t="s">
        <v>5023</v>
      </c>
      <c r="M166" s="43" t="s">
        <v>4903</v>
      </c>
      <c r="N166" s="42" t="s">
        <v>4904</v>
      </c>
      <c r="O166" s="44" t="s">
        <v>4897</v>
      </c>
      <c r="P166" s="45">
        <v>1</v>
      </c>
      <c r="Q166" s="46">
        <f>MktgReport[[#This Row],[Cred 1 %]]*MktgReport[[#This Row],[NN Labor Budget]]</f>
        <v>11935</v>
      </c>
      <c r="R166" s="47"/>
      <c r="S166" s="47"/>
      <c r="T166" s="48">
        <f>MktgReport[[#This Row],[Cred 2 %]]*MktgReport[[#This Row],[NN Labor Budget]]</f>
        <v>0</v>
      </c>
      <c r="U166" s="49"/>
      <c r="V166" s="49"/>
      <c r="W166" s="50">
        <f>MktgReport[[#This Row],[Cred 3 %]]*MktgReport[[#This Row],[NN Labor Budget]]</f>
        <v>0</v>
      </c>
      <c r="X166" s="51"/>
      <c r="Y166" s="51"/>
      <c r="Z166" s="52">
        <f>MktgReport[[#This Row],[Cred 4 %]]*MktgReport[[#This Row],[NN Labor Budget]]</f>
        <v>0</v>
      </c>
      <c r="AA166" s="49"/>
      <c r="AB166" s="49"/>
      <c r="AC166" s="50">
        <f>MktgReport[[#This Row],[Cred 5 %]]*MktgReport[[#This Row],[NN Labor Budget]]</f>
        <v>0</v>
      </c>
      <c r="AD166" s="8" t="s">
        <v>52</v>
      </c>
      <c r="AE166" s="41" t="s">
        <v>49</v>
      </c>
      <c r="AF166" s="42" t="s">
        <v>4576</v>
      </c>
      <c r="AG166" s="53"/>
      <c r="AH166" s="57">
        <v>11935</v>
      </c>
    </row>
    <row r="167" spans="1:34" s="55" customFormat="1" ht="24.95" customHeight="1" x14ac:dyDescent="0.25">
      <c r="A167" s="40">
        <v>2017.0425</v>
      </c>
      <c r="B167" s="41" t="s">
        <v>4569</v>
      </c>
      <c r="C167" s="41">
        <v>17.07</v>
      </c>
      <c r="D167" s="41">
        <v>17.059999999999999</v>
      </c>
      <c r="E167" s="41"/>
      <c r="F167" s="42" t="s">
        <v>5024</v>
      </c>
      <c r="G167" s="42" t="s">
        <v>5025</v>
      </c>
      <c r="H167" s="69" t="s">
        <v>4236</v>
      </c>
      <c r="I167" s="41" t="s">
        <v>2996</v>
      </c>
      <c r="J167" s="41" t="s">
        <v>51</v>
      </c>
      <c r="K167" s="41"/>
      <c r="L167" s="41"/>
      <c r="M167" s="43"/>
      <c r="N167" s="42" t="s">
        <v>5026</v>
      </c>
      <c r="O167" s="44"/>
      <c r="P167" s="45"/>
      <c r="Q167" s="46">
        <f>MktgReport[[#This Row],[Cred 1 %]]*MktgReport[[#This Row],[NN Labor Budget]]</f>
        <v>0</v>
      </c>
      <c r="R167" s="47"/>
      <c r="S167" s="47"/>
      <c r="T167" s="48">
        <f>MktgReport[[#This Row],[Cred 2 %]]*MktgReport[[#This Row],[NN Labor Budget]]</f>
        <v>0</v>
      </c>
      <c r="U167" s="49"/>
      <c r="V167" s="49"/>
      <c r="W167" s="50">
        <f>MktgReport[[#This Row],[Cred 3 %]]*MktgReport[[#This Row],[NN Labor Budget]]</f>
        <v>0</v>
      </c>
      <c r="X167" s="51"/>
      <c r="Y167" s="51"/>
      <c r="Z167" s="52">
        <f>MktgReport[[#This Row],[Cred 4 %]]*MktgReport[[#This Row],[NN Labor Budget]]</f>
        <v>0</v>
      </c>
      <c r="AA167" s="49"/>
      <c r="AB167" s="49"/>
      <c r="AC167" s="50">
        <f>MktgReport[[#This Row],[Cred 5 %]]*MktgReport[[#This Row],[NN Labor Budget]]</f>
        <v>0</v>
      </c>
      <c r="AD167" s="8" t="s">
        <v>52</v>
      </c>
      <c r="AE167" s="41"/>
      <c r="AF167" s="42" t="s">
        <v>4576</v>
      </c>
      <c r="AG167" s="56">
        <v>100000</v>
      </c>
      <c r="AH167" s="127">
        <v>100000</v>
      </c>
    </row>
    <row r="168" spans="1:34" s="55" customFormat="1" ht="24.95" customHeight="1" x14ac:dyDescent="0.25">
      <c r="A168" s="128">
        <v>2017.0905</v>
      </c>
      <c r="B168" s="71" t="s">
        <v>4569</v>
      </c>
      <c r="C168" s="71">
        <v>17.079999999999998</v>
      </c>
      <c r="D168" s="71">
        <v>17.079999999999998</v>
      </c>
      <c r="E168" s="71">
        <v>17.09</v>
      </c>
      <c r="F168" s="42" t="s">
        <v>5027</v>
      </c>
      <c r="G168" s="42" t="s">
        <v>5028</v>
      </c>
      <c r="H168" s="76" t="s">
        <v>4236</v>
      </c>
      <c r="I168" s="71" t="s">
        <v>2996</v>
      </c>
      <c r="J168" s="71" t="s">
        <v>51</v>
      </c>
      <c r="K168" s="71" t="s">
        <v>4574</v>
      </c>
      <c r="L168" s="71" t="s">
        <v>5029</v>
      </c>
      <c r="M168" s="93" t="s">
        <v>4897</v>
      </c>
      <c r="N168" s="42" t="s">
        <v>4996</v>
      </c>
      <c r="O168" s="81"/>
      <c r="P168" s="82"/>
      <c r="Q168" s="46">
        <f>MktgReport[[#This Row],[Cred 1 %]]*MktgReport[[#This Row],[NN Labor Budget]]</f>
        <v>0</v>
      </c>
      <c r="R168" s="47"/>
      <c r="S168" s="47"/>
      <c r="T168" s="48">
        <f>MktgReport[[#This Row],[Cred 2 %]]*MktgReport[[#This Row],[NN Labor Budget]]</f>
        <v>0</v>
      </c>
      <c r="U168" s="49"/>
      <c r="V168" s="49"/>
      <c r="W168" s="50">
        <f>MktgReport[[#This Row],[Cred 3 %]]*MktgReport[[#This Row],[NN Labor Budget]]</f>
        <v>0</v>
      </c>
      <c r="X168" s="51"/>
      <c r="Y168" s="51"/>
      <c r="Z168" s="52">
        <f>MktgReport[[#This Row],[Cred 4 %]]*MktgReport[[#This Row],[NN Labor Budget]]</f>
        <v>0</v>
      </c>
      <c r="AA168" s="49"/>
      <c r="AB168" s="49"/>
      <c r="AC168" s="50">
        <f>MktgReport[[#This Row],[Cred 5 %]]*MktgReport[[#This Row],[NN Labor Budget]]</f>
        <v>0</v>
      </c>
      <c r="AD168" s="8" t="s">
        <v>23</v>
      </c>
      <c r="AE168" s="41" t="s">
        <v>2996</v>
      </c>
      <c r="AF168" s="42" t="s">
        <v>4576</v>
      </c>
      <c r="AG168" s="97">
        <v>12210</v>
      </c>
      <c r="AH168" s="54"/>
    </row>
    <row r="169" spans="1:34" s="55" customFormat="1" ht="24.95" customHeight="1" x14ac:dyDescent="0.25">
      <c r="A169" s="40">
        <v>2017.0473999999999</v>
      </c>
      <c r="B169" s="41" t="s">
        <v>4577</v>
      </c>
      <c r="C169" s="41">
        <v>17.05</v>
      </c>
      <c r="D169" s="41">
        <v>17.05</v>
      </c>
      <c r="E169" s="41">
        <v>17.05</v>
      </c>
      <c r="F169" s="42" t="s">
        <v>5030</v>
      </c>
      <c r="G169" s="42" t="s">
        <v>4885</v>
      </c>
      <c r="H169" s="69" t="s">
        <v>4370</v>
      </c>
      <c r="I169" s="41" t="s">
        <v>49</v>
      </c>
      <c r="J169" s="41" t="s">
        <v>51</v>
      </c>
      <c r="K169" s="41" t="s">
        <v>4580</v>
      </c>
      <c r="L169" s="41"/>
      <c r="M169" s="54" t="s">
        <v>4886</v>
      </c>
      <c r="N169" s="54" t="s">
        <v>4886</v>
      </c>
      <c r="O169" s="44" t="s">
        <v>4886</v>
      </c>
      <c r="P169" s="45">
        <v>0.5</v>
      </c>
      <c r="Q169" s="46">
        <f>MktgReport[[#This Row],[Cred 1 %]]*MktgReport[[#This Row],[NN Labor Budget]]</f>
        <v>2987</v>
      </c>
      <c r="R169" s="47" t="s">
        <v>4583</v>
      </c>
      <c r="S169" s="47">
        <v>0.5</v>
      </c>
      <c r="T169" s="48">
        <f>MktgReport[[#This Row],[Cred 2 %]]*MktgReport[[#This Row],[NN Labor Budget]]</f>
        <v>2987</v>
      </c>
      <c r="U169" s="49"/>
      <c r="V169" s="49"/>
      <c r="W169" s="50">
        <f>MktgReport[[#This Row],[Cred 3 %]]*MktgReport[[#This Row],[NN Labor Budget]]</f>
        <v>0</v>
      </c>
      <c r="X169" s="51"/>
      <c r="Y169" s="51"/>
      <c r="Z169" s="52">
        <f>MktgReport[[#This Row],[Cred 4 %]]*MktgReport[[#This Row],[NN Labor Budget]]</f>
        <v>0</v>
      </c>
      <c r="AA169" s="49"/>
      <c r="AB169" s="49"/>
      <c r="AC169" s="50">
        <f>MktgReport[[#This Row],[Cred 5 %]]*MktgReport[[#This Row],[NN Labor Budget]]</f>
        <v>0</v>
      </c>
      <c r="AD169" s="8" t="s">
        <v>188</v>
      </c>
      <c r="AE169" s="41" t="s">
        <v>49</v>
      </c>
      <c r="AF169" s="54" t="s">
        <v>4576</v>
      </c>
      <c r="AG169" s="56"/>
      <c r="AH169" s="57">
        <v>5974</v>
      </c>
    </row>
    <row r="170" spans="1:34" s="55" customFormat="1" ht="24.95" customHeight="1" x14ac:dyDescent="0.25">
      <c r="A170" s="122">
        <v>2017.0240000000099</v>
      </c>
      <c r="B170" s="41" t="s">
        <v>4577</v>
      </c>
      <c r="C170" s="41">
        <v>17.04</v>
      </c>
      <c r="D170" s="41">
        <v>17.03</v>
      </c>
      <c r="E170" s="41">
        <v>17.04</v>
      </c>
      <c r="F170" s="42" t="s">
        <v>5031</v>
      </c>
      <c r="G170" s="42" t="s">
        <v>5032</v>
      </c>
      <c r="H170" s="69" t="s">
        <v>5033</v>
      </c>
      <c r="I170" s="41" t="s">
        <v>107</v>
      </c>
      <c r="J170" s="41" t="s">
        <v>51</v>
      </c>
      <c r="K170" s="41" t="s">
        <v>4580</v>
      </c>
      <c r="L170" s="41"/>
      <c r="M170" s="20" t="s">
        <v>5034</v>
      </c>
      <c r="N170" s="42" t="s">
        <v>5034</v>
      </c>
      <c r="O170" s="44" t="s">
        <v>4676</v>
      </c>
      <c r="P170" s="45">
        <v>0.45</v>
      </c>
      <c r="Q170" s="46">
        <f>MktgReport[[#This Row],[Cred 1 %]]*MktgReport[[#This Row],[NN Labor Budget]]</f>
        <v>29250</v>
      </c>
      <c r="R170" s="47" t="s">
        <v>4964</v>
      </c>
      <c r="S170" s="47">
        <v>0.3</v>
      </c>
      <c r="T170" s="48">
        <f>MktgReport[[#This Row],[Cred 2 %]]*MktgReport[[#This Row],[NN Labor Budget]]</f>
        <v>19500</v>
      </c>
      <c r="U170" s="49" t="s">
        <v>4886</v>
      </c>
      <c r="V170" s="49">
        <v>0.25</v>
      </c>
      <c r="W170" s="50">
        <f>MktgReport[[#This Row],[Cred 3 %]]*MktgReport[[#This Row],[NN Labor Budget]]</f>
        <v>16250</v>
      </c>
      <c r="X170" s="51"/>
      <c r="Y170" s="51"/>
      <c r="Z170" s="52">
        <f>MktgReport[[#This Row],[Cred 4 %]]*MktgReport[[#This Row],[NN Labor Budget]]</f>
        <v>0</v>
      </c>
      <c r="AA170" s="49"/>
      <c r="AB170" s="49"/>
      <c r="AC170" s="50">
        <f>MktgReport[[#This Row],[Cred 5 %]]*MktgReport[[#This Row],[NN Labor Budget]]</f>
        <v>0</v>
      </c>
      <c r="AD170" s="8" t="s">
        <v>26</v>
      </c>
      <c r="AE170" s="41" t="s">
        <v>49</v>
      </c>
      <c r="AF170" s="54" t="s">
        <v>4576</v>
      </c>
      <c r="AG170" s="56">
        <v>65000</v>
      </c>
      <c r="AH170" s="57">
        <v>65000</v>
      </c>
    </row>
    <row r="171" spans="1:34" s="55" customFormat="1" ht="24.95" customHeight="1" x14ac:dyDescent="0.25">
      <c r="A171" s="40">
        <v>2016.1286</v>
      </c>
      <c r="B171" s="58" t="s">
        <v>4584</v>
      </c>
      <c r="C171" s="58">
        <v>17.03</v>
      </c>
      <c r="D171" s="58">
        <v>17.010000000000002</v>
      </c>
      <c r="E171" s="41">
        <v>17.03</v>
      </c>
      <c r="F171" s="68" t="s">
        <v>5035</v>
      </c>
      <c r="G171" s="42" t="s">
        <v>4418</v>
      </c>
      <c r="H171" s="66" t="s">
        <v>4419</v>
      </c>
      <c r="I171" s="58" t="s">
        <v>2213</v>
      </c>
      <c r="J171" s="58" t="s">
        <v>51</v>
      </c>
      <c r="K171" s="58" t="s">
        <v>4580</v>
      </c>
      <c r="L171" s="58"/>
      <c r="M171" s="59" t="s">
        <v>5036</v>
      </c>
      <c r="N171" s="68" t="s">
        <v>5037</v>
      </c>
      <c r="O171" s="44" t="s">
        <v>5036</v>
      </c>
      <c r="P171" s="45">
        <v>0.85</v>
      </c>
      <c r="Q171" s="46">
        <f>MktgReport[[#This Row],[Cred 1 %]]*MktgReport[[#This Row],[NN Labor Budget]]</f>
        <v>88492.65</v>
      </c>
      <c r="R171" s="47" t="s">
        <v>4911</v>
      </c>
      <c r="S171" s="47">
        <v>0.66</v>
      </c>
      <c r="T171" s="48">
        <f>MktgReport[[#This Row],[Cred 2 %]]*MktgReport[[#This Row],[NN Labor Budget]]</f>
        <v>68711.94</v>
      </c>
      <c r="U171" s="49" t="s">
        <v>4671</v>
      </c>
      <c r="V171" s="49">
        <v>0.34</v>
      </c>
      <c r="W171" s="50">
        <f>MktgReport[[#This Row],[Cred 3 %]]*MktgReport[[#This Row],[NN Labor Budget]]</f>
        <v>35397.060000000005</v>
      </c>
      <c r="X171" s="51"/>
      <c r="Y171" s="51"/>
      <c r="Z171" s="52">
        <f>MktgReport[[#This Row],[Cred 4 %]]*MktgReport[[#This Row],[NN Labor Budget]]</f>
        <v>0</v>
      </c>
      <c r="AA171" s="49"/>
      <c r="AB171" s="49"/>
      <c r="AC171" s="50">
        <f>MktgReport[[#This Row],[Cred 5 %]]*MktgReport[[#This Row],[NN Labor Budget]]</f>
        <v>0</v>
      </c>
      <c r="AD171" s="20" t="s">
        <v>52</v>
      </c>
      <c r="AE171" s="58" t="s">
        <v>49</v>
      </c>
      <c r="AF171" s="59" t="s">
        <v>4576</v>
      </c>
      <c r="AG171" s="56">
        <v>149844</v>
      </c>
      <c r="AH171" s="57">
        <v>104109</v>
      </c>
    </row>
    <row r="172" spans="1:34" s="55" customFormat="1" ht="24.95" customHeight="1" x14ac:dyDescent="0.25">
      <c r="A172" s="122">
        <v>2017.038</v>
      </c>
      <c r="B172" s="41" t="s">
        <v>4577</v>
      </c>
      <c r="C172" s="41">
        <v>17.05</v>
      </c>
      <c r="D172" s="41">
        <v>17.04</v>
      </c>
      <c r="E172" s="41"/>
      <c r="F172" s="42" t="s">
        <v>5038</v>
      </c>
      <c r="G172" s="42" t="s">
        <v>5039</v>
      </c>
      <c r="H172" s="69" t="s">
        <v>1501</v>
      </c>
      <c r="I172" s="41" t="s">
        <v>1488</v>
      </c>
      <c r="J172" s="41" t="s">
        <v>5040</v>
      </c>
      <c r="K172" s="41"/>
      <c r="L172" s="41"/>
      <c r="M172" s="42" t="s">
        <v>4682</v>
      </c>
      <c r="N172" s="42" t="s">
        <v>5041</v>
      </c>
      <c r="O172" s="44"/>
      <c r="P172" s="45"/>
      <c r="Q172" s="46">
        <f>MktgReport[[#This Row],[Cred 1 %]]*MktgReport[[#This Row],[NN Labor Budget]]</f>
        <v>0</v>
      </c>
      <c r="R172" s="47"/>
      <c r="S172" s="47"/>
      <c r="T172" s="48">
        <f>MktgReport[[#This Row],[Cred 2 %]]*MktgReport[[#This Row],[NN Labor Budget]]</f>
        <v>0</v>
      </c>
      <c r="U172" s="49"/>
      <c r="V172" s="49"/>
      <c r="W172" s="50">
        <f>MktgReport[[#This Row],[Cred 3 %]]*MktgReport[[#This Row],[NN Labor Budget]]</f>
        <v>0</v>
      </c>
      <c r="X172" s="51"/>
      <c r="Y172" s="51"/>
      <c r="Z172" s="52">
        <f>MktgReport[[#This Row],[Cred 4 %]]*MktgReport[[#This Row],[NN Labor Budget]]</f>
        <v>0</v>
      </c>
      <c r="AA172" s="49"/>
      <c r="AB172" s="49"/>
      <c r="AC172" s="50">
        <f>MktgReport[[#This Row],[Cred 5 %]]*MktgReport[[#This Row],[NN Labor Budget]]</f>
        <v>0</v>
      </c>
      <c r="AD172" s="8" t="s">
        <v>52</v>
      </c>
      <c r="AE172" s="41" t="s">
        <v>261</v>
      </c>
      <c r="AF172" s="42" t="s">
        <v>4576</v>
      </c>
      <c r="AG172" s="56">
        <v>0</v>
      </c>
      <c r="AH172" s="57">
        <v>0</v>
      </c>
    </row>
    <row r="173" spans="1:34" s="55" customFormat="1" ht="24.95" customHeight="1" x14ac:dyDescent="0.25">
      <c r="A173" s="40">
        <v>2017.0515</v>
      </c>
      <c r="B173" s="41" t="s">
        <v>4569</v>
      </c>
      <c r="C173" s="41">
        <v>17.079999999999998</v>
      </c>
      <c r="D173" s="41">
        <v>17.059999999999999</v>
      </c>
      <c r="E173" s="41"/>
      <c r="F173" s="42" t="s">
        <v>5042</v>
      </c>
      <c r="G173" s="42" t="s">
        <v>5043</v>
      </c>
      <c r="H173" s="69" t="s">
        <v>1501</v>
      </c>
      <c r="I173" s="41" t="s">
        <v>1488</v>
      </c>
      <c r="J173" s="41" t="s">
        <v>5040</v>
      </c>
      <c r="K173" s="41"/>
      <c r="L173" s="41"/>
      <c r="M173" s="17" t="s">
        <v>4607</v>
      </c>
      <c r="N173" s="42" t="s">
        <v>4682</v>
      </c>
      <c r="O173" s="44"/>
      <c r="P173" s="45"/>
      <c r="Q173" s="46">
        <f>MktgReport[[#This Row],[Cred 1 %]]*MktgReport[[#This Row],[NN Labor Budget]]</f>
        <v>0</v>
      </c>
      <c r="R173" s="47"/>
      <c r="S173" s="47"/>
      <c r="T173" s="48">
        <f>MktgReport[[#This Row],[Cred 2 %]]*MktgReport[[#This Row],[NN Labor Budget]]</f>
        <v>0</v>
      </c>
      <c r="U173" s="49"/>
      <c r="V173" s="49"/>
      <c r="W173" s="50">
        <f>MktgReport[[#This Row],[Cred 3 %]]*MktgReport[[#This Row],[NN Labor Budget]]</f>
        <v>0</v>
      </c>
      <c r="X173" s="51"/>
      <c r="Y173" s="51"/>
      <c r="Z173" s="52">
        <f>MktgReport[[#This Row],[Cred 4 %]]*MktgReport[[#This Row],[NN Labor Budget]]</f>
        <v>0</v>
      </c>
      <c r="AA173" s="49"/>
      <c r="AB173" s="49"/>
      <c r="AC173" s="50">
        <f>MktgReport[[#This Row],[Cred 5 %]]*MktgReport[[#This Row],[NN Labor Budget]]</f>
        <v>0</v>
      </c>
      <c r="AD173" s="8" t="s">
        <v>52</v>
      </c>
      <c r="AE173" s="41" t="s">
        <v>261</v>
      </c>
      <c r="AF173" s="42" t="s">
        <v>4576</v>
      </c>
      <c r="AG173" s="53">
        <v>0</v>
      </c>
      <c r="AH173" s="54">
        <v>0</v>
      </c>
    </row>
    <row r="174" spans="1:34" s="55" customFormat="1" ht="24.95" customHeight="1" x14ac:dyDescent="0.25">
      <c r="A174" s="128">
        <v>2017.0967000000001</v>
      </c>
      <c r="B174" s="71" t="s">
        <v>4569</v>
      </c>
      <c r="C174" s="71">
        <v>17.09</v>
      </c>
      <c r="D174" s="71" t="s">
        <v>4826</v>
      </c>
      <c r="E174" s="71"/>
      <c r="F174" s="42" t="s">
        <v>5044</v>
      </c>
      <c r="G174" s="42" t="s">
        <v>1503</v>
      </c>
      <c r="H174" s="76" t="s">
        <v>1501</v>
      </c>
      <c r="I174" s="71" t="s">
        <v>1488</v>
      </c>
      <c r="J174" s="71" t="s">
        <v>5040</v>
      </c>
      <c r="K174" s="71"/>
      <c r="L174" s="71"/>
      <c r="M174" s="93" t="s">
        <v>4607</v>
      </c>
      <c r="N174" s="42" t="s">
        <v>4682</v>
      </c>
      <c r="O174" s="81"/>
      <c r="P174" s="82"/>
      <c r="Q174" s="46">
        <f>MktgReport[[#This Row],[Cred 1 %]]*MktgReport[[#This Row],[NN Labor Budget]]</f>
        <v>0</v>
      </c>
      <c r="R174" s="87"/>
      <c r="S174" s="87"/>
      <c r="T174" s="48">
        <f>MktgReport[[#This Row],[Cred 2 %]]*MktgReport[[#This Row],[NN Labor Budget]]</f>
        <v>0</v>
      </c>
      <c r="U174" s="88"/>
      <c r="V174" s="88"/>
      <c r="W174" s="50">
        <f>MktgReport[[#This Row],[Cred 3 %]]*MktgReport[[#This Row],[NN Labor Budget]]</f>
        <v>0</v>
      </c>
      <c r="X174" s="89"/>
      <c r="Y174" s="89"/>
      <c r="Z174" s="52">
        <f>MktgReport[[#This Row],[Cred 4 %]]*MktgReport[[#This Row],[NN Labor Budget]]</f>
        <v>0</v>
      </c>
      <c r="AA174" s="88"/>
      <c r="AB174" s="88"/>
      <c r="AC174" s="50">
        <f>MktgReport[[#This Row],[Cred 5 %]]*MktgReport[[#This Row],[NN Labor Budget]]</f>
        <v>0</v>
      </c>
      <c r="AD174" s="73" t="s">
        <v>52</v>
      </c>
      <c r="AE174" s="71"/>
      <c r="AF174" s="42" t="s">
        <v>4576</v>
      </c>
      <c r="AG174" s="97">
        <v>38160</v>
      </c>
      <c r="AH174" s="57">
        <v>38160</v>
      </c>
    </row>
    <row r="175" spans="1:34" s="55" customFormat="1" ht="24.95" customHeight="1" x14ac:dyDescent="0.25">
      <c r="A175" s="40">
        <v>2017.0571</v>
      </c>
      <c r="B175" s="41" t="s">
        <v>4577</v>
      </c>
      <c r="C175" s="41">
        <v>17.05</v>
      </c>
      <c r="D175" s="41" t="s">
        <v>5045</v>
      </c>
      <c r="E175" s="41">
        <v>17.079999999999998</v>
      </c>
      <c r="F175" s="42" t="s">
        <v>5046</v>
      </c>
      <c r="G175" s="42" t="s">
        <v>5039</v>
      </c>
      <c r="H175" s="69" t="s">
        <v>1501</v>
      </c>
      <c r="I175" s="41" t="s">
        <v>1488</v>
      </c>
      <c r="J175" s="41" t="s">
        <v>5040</v>
      </c>
      <c r="K175" s="41"/>
      <c r="L175" s="41"/>
      <c r="M175" s="54" t="s">
        <v>4597</v>
      </c>
      <c r="N175" s="42" t="s">
        <v>4597</v>
      </c>
      <c r="O175" s="44" t="s">
        <v>4668</v>
      </c>
      <c r="P175" s="45">
        <v>0.1</v>
      </c>
      <c r="Q175" s="46">
        <f>MktgReport[[#This Row],[Cred 1 %]]*MktgReport[[#This Row],[NN Labor Budget]]</f>
        <v>30000</v>
      </c>
      <c r="R175" s="47" t="s">
        <v>5041</v>
      </c>
      <c r="S175" s="47">
        <v>0.5</v>
      </c>
      <c r="T175" s="48">
        <f>MktgReport[[#This Row],[Cred 2 %]]*MktgReport[[#This Row],[NN Labor Budget]]</f>
        <v>150000</v>
      </c>
      <c r="U175" s="49" t="s">
        <v>4768</v>
      </c>
      <c r="V175" s="49">
        <v>0.1</v>
      </c>
      <c r="W175" s="50">
        <f>MktgReport[[#This Row],[Cred 3 %]]*MktgReport[[#This Row],[NN Labor Budget]]</f>
        <v>30000</v>
      </c>
      <c r="X175" s="51" t="s">
        <v>4607</v>
      </c>
      <c r="Y175" s="51">
        <v>0.3</v>
      </c>
      <c r="Z175" s="52">
        <f>MktgReport[[#This Row],[Cred 4 %]]*MktgReport[[#This Row],[NN Labor Budget]]</f>
        <v>90000</v>
      </c>
      <c r="AA175" s="49"/>
      <c r="AB175" s="49"/>
      <c r="AC175" s="50">
        <f>MktgReport[[#This Row],[Cred 5 %]]*MktgReport[[#This Row],[NN Labor Budget]]</f>
        <v>0</v>
      </c>
      <c r="AD175" s="8" t="s">
        <v>3934</v>
      </c>
      <c r="AE175" s="41" t="s">
        <v>122</v>
      </c>
      <c r="AF175" s="54" t="s">
        <v>4576</v>
      </c>
      <c r="AG175" s="56" t="s">
        <v>5045</v>
      </c>
      <c r="AH175" s="57">
        <v>300000</v>
      </c>
    </row>
    <row r="176" spans="1:34" s="55" customFormat="1" ht="24.95" customHeight="1" x14ac:dyDescent="0.25">
      <c r="A176" s="122">
        <v>2017.0571</v>
      </c>
      <c r="B176" s="41" t="s">
        <v>4577</v>
      </c>
      <c r="C176" s="41">
        <v>17.05</v>
      </c>
      <c r="D176" s="41" t="s">
        <v>5047</v>
      </c>
      <c r="E176" s="41">
        <v>17.079999999999998</v>
      </c>
      <c r="F176" s="42" t="s">
        <v>5048</v>
      </c>
      <c r="G176" s="42" t="s">
        <v>5039</v>
      </c>
      <c r="H176" s="69" t="s">
        <v>1501</v>
      </c>
      <c r="I176" s="41" t="s">
        <v>1488</v>
      </c>
      <c r="J176" s="41" t="s">
        <v>5040</v>
      </c>
      <c r="K176" s="41"/>
      <c r="L176" s="41"/>
      <c r="M176" s="54" t="s">
        <v>4597</v>
      </c>
      <c r="N176" s="42" t="s">
        <v>4597</v>
      </c>
      <c r="O176" s="44" t="s">
        <v>4668</v>
      </c>
      <c r="P176" s="45">
        <v>0.55000000000000004</v>
      </c>
      <c r="Q176" s="46">
        <f>MktgReport[[#This Row],[Cred 1 %]]*MktgReport[[#This Row],[NN Labor Budget]]</f>
        <v>660000</v>
      </c>
      <c r="R176" s="47" t="s">
        <v>4697</v>
      </c>
      <c r="S176" s="47">
        <v>0.35</v>
      </c>
      <c r="T176" s="48">
        <f>MktgReport[[#This Row],[Cred 2 %]]*MktgReport[[#This Row],[NN Labor Budget]]</f>
        <v>420000</v>
      </c>
      <c r="U176" s="49" t="s">
        <v>4660</v>
      </c>
      <c r="V176" s="49">
        <v>0.1</v>
      </c>
      <c r="W176" s="50">
        <f>MktgReport[[#This Row],[Cred 3 %]]*MktgReport[[#This Row],[NN Labor Budget]]</f>
        <v>120000</v>
      </c>
      <c r="X176" s="51"/>
      <c r="Y176" s="51"/>
      <c r="Z176" s="52">
        <f>MktgReport[[#This Row],[Cred 4 %]]*MktgReport[[#This Row],[NN Labor Budget]]</f>
        <v>0</v>
      </c>
      <c r="AA176" s="49"/>
      <c r="AB176" s="49"/>
      <c r="AC176" s="50">
        <f>MktgReport[[#This Row],[Cred 5 %]]*MktgReport[[#This Row],[NN Labor Budget]]</f>
        <v>0</v>
      </c>
      <c r="AD176" s="8" t="s">
        <v>188</v>
      </c>
      <c r="AE176" s="41" t="s">
        <v>122</v>
      </c>
      <c r="AF176" s="54" t="s">
        <v>4576</v>
      </c>
      <c r="AG176" s="56" t="s">
        <v>5047</v>
      </c>
      <c r="AH176" s="57">
        <v>1200000</v>
      </c>
    </row>
    <row r="177" spans="1:34" s="55" customFormat="1" ht="24.95" customHeight="1" x14ac:dyDescent="0.25">
      <c r="A177" s="40">
        <v>2016.1181999999999</v>
      </c>
      <c r="B177" s="58" t="s">
        <v>4584</v>
      </c>
      <c r="C177" s="67">
        <v>17.02</v>
      </c>
      <c r="D177" s="67">
        <v>16.11</v>
      </c>
      <c r="E177" s="41">
        <v>17.02</v>
      </c>
      <c r="F177" s="42" t="s">
        <v>5049</v>
      </c>
      <c r="G177" s="68" t="s">
        <v>181</v>
      </c>
      <c r="H177" s="66" t="s">
        <v>182</v>
      </c>
      <c r="I177" s="58" t="s">
        <v>183</v>
      </c>
      <c r="J177" s="58" t="s">
        <v>61</v>
      </c>
      <c r="K177" s="58" t="s">
        <v>4580</v>
      </c>
      <c r="L177" s="58"/>
      <c r="M177" s="59" t="s">
        <v>4676</v>
      </c>
      <c r="N177" s="68" t="s">
        <v>5050</v>
      </c>
      <c r="O177" s="44" t="s">
        <v>4676</v>
      </c>
      <c r="P177" s="45">
        <v>0.6</v>
      </c>
      <c r="Q177" s="46">
        <f>MktgReport[[#This Row],[Cred 1 %]]*MktgReport[[#This Row],[NN Labor Budget]]</f>
        <v>13983.6</v>
      </c>
      <c r="R177" s="47" t="s">
        <v>4768</v>
      </c>
      <c r="S177" s="47">
        <v>0.15</v>
      </c>
      <c r="T177" s="48">
        <f>MktgReport[[#This Row],[Cred 2 %]]*MktgReport[[#This Row],[NN Labor Budget]]</f>
        <v>3495.9</v>
      </c>
      <c r="U177" s="49" t="s">
        <v>5051</v>
      </c>
      <c r="V177" s="49">
        <v>0.25</v>
      </c>
      <c r="W177" s="50">
        <f>MktgReport[[#This Row],[Cred 3 %]]*MktgReport[[#This Row],[NN Labor Budget]]</f>
        <v>5826.5</v>
      </c>
      <c r="X177" s="51"/>
      <c r="Y177" s="51"/>
      <c r="Z177" s="52">
        <f>MktgReport[[#This Row],[Cred 4 %]]*MktgReport[[#This Row],[NN Labor Budget]]</f>
        <v>0</v>
      </c>
      <c r="AA177" s="49"/>
      <c r="AB177" s="49"/>
      <c r="AC177" s="50">
        <f>MktgReport[[#This Row],[Cred 5 %]]*MktgReport[[#This Row],[NN Labor Budget]]</f>
        <v>0</v>
      </c>
      <c r="AD177" s="20" t="s">
        <v>52</v>
      </c>
      <c r="AE177" s="58" t="s">
        <v>107</v>
      </c>
      <c r="AF177" s="59" t="s">
        <v>4576</v>
      </c>
      <c r="AG177" s="56">
        <v>25000</v>
      </c>
      <c r="AH177" s="57">
        <v>23306</v>
      </c>
    </row>
    <row r="178" spans="1:34" s="55" customFormat="1" ht="24.95" customHeight="1" x14ac:dyDescent="0.25">
      <c r="A178" s="122">
        <v>2017.0616</v>
      </c>
      <c r="B178" s="41" t="s">
        <v>4577</v>
      </c>
      <c r="C178" s="41">
        <v>17.059999999999999</v>
      </c>
      <c r="D178" s="41">
        <v>17.059999999999999</v>
      </c>
      <c r="E178" s="41">
        <v>17.059999999999999</v>
      </c>
      <c r="F178" s="42" t="s">
        <v>5052</v>
      </c>
      <c r="G178" s="42" t="s">
        <v>5053</v>
      </c>
      <c r="H178" s="69" t="s">
        <v>182</v>
      </c>
      <c r="I178" s="41" t="s">
        <v>183</v>
      </c>
      <c r="J178" s="41" t="s">
        <v>61</v>
      </c>
      <c r="K178" s="41" t="s">
        <v>4574</v>
      </c>
      <c r="L178" s="41" t="s">
        <v>5054</v>
      </c>
      <c r="M178" s="54" t="s">
        <v>5010</v>
      </c>
      <c r="N178" s="42" t="s">
        <v>5011</v>
      </c>
      <c r="O178" s="44" t="s">
        <v>5010</v>
      </c>
      <c r="P178" s="45">
        <v>1</v>
      </c>
      <c r="Q178" s="46">
        <f>MktgReport[[#This Row],[Cred 1 %]]*MktgReport[[#This Row],[NN Labor Budget]]</f>
        <v>7970</v>
      </c>
      <c r="R178" s="47"/>
      <c r="S178" s="47"/>
      <c r="T178" s="48">
        <f>MktgReport[[#This Row],[Cred 2 %]]*MktgReport[[#This Row],[NN Labor Budget]]</f>
        <v>0</v>
      </c>
      <c r="U178" s="49"/>
      <c r="V178" s="49"/>
      <c r="W178" s="50">
        <f>MktgReport[[#This Row],[Cred 3 %]]*MktgReport[[#This Row],[NN Labor Budget]]</f>
        <v>0</v>
      </c>
      <c r="X178" s="51"/>
      <c r="Y178" s="51"/>
      <c r="Z178" s="52">
        <f>MktgReport[[#This Row],[Cred 4 %]]*MktgReport[[#This Row],[NN Labor Budget]]</f>
        <v>0</v>
      </c>
      <c r="AA178" s="49"/>
      <c r="AB178" s="49"/>
      <c r="AC178" s="50">
        <f>MktgReport[[#This Row],[Cred 5 %]]*MktgReport[[#This Row],[NN Labor Budget]]</f>
        <v>0</v>
      </c>
      <c r="AD178" s="8" t="s">
        <v>188</v>
      </c>
      <c r="AE178" s="41"/>
      <c r="AF178" s="42" t="s">
        <v>4576</v>
      </c>
      <c r="AG178" s="53"/>
      <c r="AH178" s="57">
        <v>7970</v>
      </c>
    </row>
    <row r="179" spans="1:34" s="55" customFormat="1" ht="24.95" customHeight="1" x14ac:dyDescent="0.25">
      <c r="A179" s="40">
        <v>2017.0616</v>
      </c>
      <c r="B179" s="41" t="s">
        <v>4577</v>
      </c>
      <c r="C179" s="41">
        <v>17.059999999999999</v>
      </c>
      <c r="D179" s="41">
        <v>17.059999999999999</v>
      </c>
      <c r="E179" s="41">
        <v>17.059999999999999</v>
      </c>
      <c r="F179" s="42" t="s">
        <v>5052</v>
      </c>
      <c r="G179" s="42" t="s">
        <v>5053</v>
      </c>
      <c r="H179" s="69" t="s">
        <v>182</v>
      </c>
      <c r="I179" s="41" t="s">
        <v>183</v>
      </c>
      <c r="J179" s="41" t="s">
        <v>61</v>
      </c>
      <c r="K179" s="41" t="s">
        <v>4574</v>
      </c>
      <c r="L179" s="41" t="s">
        <v>5054</v>
      </c>
      <c r="M179" s="54" t="s">
        <v>5010</v>
      </c>
      <c r="N179" s="42" t="s">
        <v>5011</v>
      </c>
      <c r="O179" s="44" t="s">
        <v>5010</v>
      </c>
      <c r="P179" s="45">
        <v>1</v>
      </c>
      <c r="Q179" s="46">
        <f>MktgReport[[#This Row],[Cred 1 %]]*MktgReport[[#This Row],[NN Labor Budget]]</f>
        <v>7970</v>
      </c>
      <c r="R179" s="47"/>
      <c r="S179" s="47"/>
      <c r="T179" s="48">
        <f>MktgReport[[#This Row],[Cred 2 %]]*MktgReport[[#This Row],[NN Labor Budget]]</f>
        <v>0</v>
      </c>
      <c r="U179" s="49"/>
      <c r="V179" s="49"/>
      <c r="W179" s="50">
        <f>MktgReport[[#This Row],[Cred 3 %]]*MktgReport[[#This Row],[NN Labor Budget]]</f>
        <v>0</v>
      </c>
      <c r="X179" s="51"/>
      <c r="Y179" s="51"/>
      <c r="Z179" s="52">
        <f>MktgReport[[#This Row],[Cred 4 %]]*MktgReport[[#This Row],[NN Labor Budget]]</f>
        <v>0</v>
      </c>
      <c r="AA179" s="49"/>
      <c r="AB179" s="49"/>
      <c r="AC179" s="50">
        <f>MktgReport[[#This Row],[Cred 5 %]]*MktgReport[[#This Row],[NN Labor Budget]]</f>
        <v>0</v>
      </c>
      <c r="AD179" s="8" t="s">
        <v>26</v>
      </c>
      <c r="AE179" s="41"/>
      <c r="AF179" s="42" t="s">
        <v>4576</v>
      </c>
      <c r="AG179" s="53"/>
      <c r="AH179" s="57">
        <v>7970</v>
      </c>
    </row>
    <row r="180" spans="1:34" s="55" customFormat="1" ht="24.95" customHeight="1" x14ac:dyDescent="0.25">
      <c r="A180" s="122">
        <v>2017.0221000000099</v>
      </c>
      <c r="B180" s="41" t="s">
        <v>4577</v>
      </c>
      <c r="C180" s="41">
        <v>17.059999999999999</v>
      </c>
      <c r="D180" s="41">
        <v>17.03</v>
      </c>
      <c r="E180" s="41">
        <v>17.079999999999998</v>
      </c>
      <c r="F180" s="42" t="s">
        <v>5055</v>
      </c>
      <c r="G180" s="42" t="s">
        <v>5056</v>
      </c>
      <c r="H180" s="69" t="s">
        <v>520</v>
      </c>
      <c r="I180" s="41" t="s">
        <v>808</v>
      </c>
      <c r="J180" s="41" t="s">
        <v>61</v>
      </c>
      <c r="K180" s="41" t="s">
        <v>4580</v>
      </c>
      <c r="L180" s="41"/>
      <c r="M180" s="54" t="s">
        <v>5034</v>
      </c>
      <c r="N180" s="42" t="s">
        <v>5034</v>
      </c>
      <c r="O180" s="44"/>
      <c r="P180" s="45"/>
      <c r="Q180" s="46">
        <f>MktgReport[[#This Row],[Cred 1 %]]*MktgReport[[#This Row],[NN Labor Budget]]</f>
        <v>0</v>
      </c>
      <c r="R180" s="47"/>
      <c r="S180" s="47"/>
      <c r="T180" s="48">
        <f>MktgReport[[#This Row],[Cred 2 %]]*MktgReport[[#This Row],[NN Labor Budget]]</f>
        <v>0</v>
      </c>
      <c r="U180" s="49"/>
      <c r="V180" s="49"/>
      <c r="W180" s="50">
        <f>MktgReport[[#This Row],[Cred 3 %]]*MktgReport[[#This Row],[NN Labor Budget]]</f>
        <v>0</v>
      </c>
      <c r="X180" s="51"/>
      <c r="Y180" s="51"/>
      <c r="Z180" s="52">
        <f>MktgReport[[#This Row],[Cred 4 %]]*MktgReport[[#This Row],[NN Labor Budget]]</f>
        <v>0</v>
      </c>
      <c r="AA180" s="49"/>
      <c r="AB180" s="49"/>
      <c r="AC180" s="50">
        <f>MktgReport[[#This Row],[Cred 5 %]]*MktgReport[[#This Row],[NN Labor Budget]]</f>
        <v>0</v>
      </c>
      <c r="AD180" s="8" t="s">
        <v>23</v>
      </c>
      <c r="AE180" s="62" t="s">
        <v>49</v>
      </c>
      <c r="AF180" s="54" t="s">
        <v>4576</v>
      </c>
      <c r="AG180" s="56">
        <v>246377</v>
      </c>
      <c r="AH180" s="57">
        <v>184192</v>
      </c>
    </row>
    <row r="181" spans="1:34" s="55" customFormat="1" ht="24.95" customHeight="1" x14ac:dyDescent="0.25">
      <c r="A181" s="40">
        <v>2016.0718999999999</v>
      </c>
      <c r="B181" s="62" t="s">
        <v>4599</v>
      </c>
      <c r="C181" s="62">
        <v>16.12</v>
      </c>
      <c r="D181" s="62">
        <v>16.079999999999998</v>
      </c>
      <c r="E181" s="41">
        <v>16.12</v>
      </c>
      <c r="F181" s="63" t="s">
        <v>5057</v>
      </c>
      <c r="G181" s="63" t="s">
        <v>763</v>
      </c>
      <c r="H181" s="9" t="s">
        <v>764</v>
      </c>
      <c r="I181" s="62" t="s">
        <v>198</v>
      </c>
      <c r="J181" s="62" t="s">
        <v>61</v>
      </c>
      <c r="K181" s="62" t="s">
        <v>4574</v>
      </c>
      <c r="L181" s="62" t="s">
        <v>5058</v>
      </c>
      <c r="M181" s="64" t="s">
        <v>4767</v>
      </c>
      <c r="N181" s="63" t="s">
        <v>4767</v>
      </c>
      <c r="O181" s="44"/>
      <c r="P181" s="65"/>
      <c r="Q181" s="46">
        <f>MktgReport[[#This Row],[Cred 1 %]]*MktgReport[[#This Row],[NN Labor Budget]]</f>
        <v>0</v>
      </c>
      <c r="R181" s="47"/>
      <c r="S181" s="47"/>
      <c r="T181" s="48">
        <f>MktgReport[[#This Row],[Cred 2 %]]*MktgReport[[#This Row],[NN Labor Budget]]</f>
        <v>0</v>
      </c>
      <c r="U181" s="49"/>
      <c r="V181" s="49"/>
      <c r="W181" s="50">
        <f>MktgReport[[#This Row],[Cred 3 %]]*MktgReport[[#This Row],[NN Labor Budget]]</f>
        <v>0</v>
      </c>
      <c r="X181" s="51"/>
      <c r="Y181" s="51"/>
      <c r="Z181" s="52">
        <f>MktgReport[[#This Row],[Cred 4 %]]*MktgReport[[#This Row],[NN Labor Budget]]</f>
        <v>0</v>
      </c>
      <c r="AA181" s="49"/>
      <c r="AB181" s="49"/>
      <c r="AC181" s="50">
        <f>MktgReport[[#This Row],[Cred 5 %]]*MktgReport[[#This Row],[NN Labor Budget]]</f>
        <v>0</v>
      </c>
      <c r="AD181" s="9" t="s">
        <v>52</v>
      </c>
      <c r="AE181" s="58" t="s">
        <v>261</v>
      </c>
      <c r="AF181" s="59" t="s">
        <v>4576</v>
      </c>
      <c r="AG181" s="56">
        <v>0</v>
      </c>
      <c r="AH181" s="57">
        <v>0</v>
      </c>
    </row>
    <row r="182" spans="1:34" s="55" customFormat="1" ht="24.95" customHeight="1" x14ac:dyDescent="0.25">
      <c r="A182" s="122">
        <v>2016.1130000000001</v>
      </c>
      <c r="B182" s="58" t="s">
        <v>4584</v>
      </c>
      <c r="C182" s="67">
        <v>17.02</v>
      </c>
      <c r="D182" s="67">
        <v>16.100000000000001</v>
      </c>
      <c r="E182" s="41">
        <v>17.079999999999998</v>
      </c>
      <c r="F182" s="42" t="s">
        <v>5059</v>
      </c>
      <c r="G182" s="42" t="s">
        <v>903</v>
      </c>
      <c r="H182" s="66" t="s">
        <v>877</v>
      </c>
      <c r="I182" s="58" t="s">
        <v>208</v>
      </c>
      <c r="J182" s="58" t="s">
        <v>61</v>
      </c>
      <c r="K182" s="58" t="s">
        <v>4580</v>
      </c>
      <c r="L182" s="58"/>
      <c r="M182" s="59" t="s">
        <v>4583</v>
      </c>
      <c r="N182" s="68" t="s">
        <v>4915</v>
      </c>
      <c r="O182" s="44" t="s">
        <v>4622</v>
      </c>
      <c r="P182" s="45">
        <v>1</v>
      </c>
      <c r="Q182" s="46">
        <f>MktgReport[[#This Row],[Cred 1 %]]*MktgReport[[#This Row],[NN Labor Budget]]</f>
        <v>69500</v>
      </c>
      <c r="R182" s="47"/>
      <c r="S182" s="47"/>
      <c r="T182" s="48">
        <f>MktgReport[[#This Row],[Cred 2 %]]*MktgReport[[#This Row],[NN Labor Budget]]</f>
        <v>0</v>
      </c>
      <c r="U182" s="49"/>
      <c r="V182" s="49"/>
      <c r="W182" s="50">
        <f>MktgReport[[#This Row],[Cred 3 %]]*MktgReport[[#This Row],[NN Labor Budget]]</f>
        <v>0</v>
      </c>
      <c r="X182" s="51"/>
      <c r="Y182" s="51"/>
      <c r="Z182" s="52">
        <f>MktgReport[[#This Row],[Cred 4 %]]*MktgReport[[#This Row],[NN Labor Budget]]</f>
        <v>0</v>
      </c>
      <c r="AA182" s="49"/>
      <c r="AB182" s="49"/>
      <c r="AC182" s="50">
        <f>MktgReport[[#This Row],[Cred 5 %]]*MktgReport[[#This Row],[NN Labor Budget]]</f>
        <v>0</v>
      </c>
      <c r="AD182" s="20" t="s">
        <v>26</v>
      </c>
      <c r="AE182" s="58" t="s">
        <v>49</v>
      </c>
      <c r="AF182" s="59" t="s">
        <v>4576</v>
      </c>
      <c r="AG182" s="56"/>
      <c r="AH182" s="120">
        <v>69500</v>
      </c>
    </row>
    <row r="183" spans="1:34" s="55" customFormat="1" ht="24.95" customHeight="1" x14ac:dyDescent="0.25">
      <c r="A183" s="122">
        <v>2016.1328000000001</v>
      </c>
      <c r="B183" s="58" t="s">
        <v>4584</v>
      </c>
      <c r="C183" s="58">
        <v>17.03</v>
      </c>
      <c r="D183" s="58">
        <v>17.010000000000002</v>
      </c>
      <c r="E183" s="41">
        <v>17.03</v>
      </c>
      <c r="F183" s="42" t="s">
        <v>5060</v>
      </c>
      <c r="G183" s="42" t="s">
        <v>5061</v>
      </c>
      <c r="H183" s="66" t="s">
        <v>877</v>
      </c>
      <c r="I183" s="58" t="s">
        <v>208</v>
      </c>
      <c r="J183" s="58" t="s">
        <v>61</v>
      </c>
      <c r="K183" s="58" t="s">
        <v>4574</v>
      </c>
      <c r="L183" s="58" t="s">
        <v>5062</v>
      </c>
      <c r="M183" s="54" t="s">
        <v>4661</v>
      </c>
      <c r="N183" s="42" t="s">
        <v>4661</v>
      </c>
      <c r="O183" s="44" t="s">
        <v>4660</v>
      </c>
      <c r="P183" s="45">
        <v>1</v>
      </c>
      <c r="Q183" s="46">
        <f>MktgReport[[#This Row],[Cred 1 %]]*MktgReport[[#This Row],[NN Labor Budget]]</f>
        <v>0</v>
      </c>
      <c r="R183" s="47"/>
      <c r="S183" s="47"/>
      <c r="T183" s="48">
        <f>MktgReport[[#This Row],[Cred 2 %]]*MktgReport[[#This Row],[NN Labor Budget]]</f>
        <v>0</v>
      </c>
      <c r="U183" s="49"/>
      <c r="V183" s="49"/>
      <c r="W183" s="50">
        <f>MktgReport[[#This Row],[Cred 3 %]]*MktgReport[[#This Row],[NN Labor Budget]]</f>
        <v>0</v>
      </c>
      <c r="X183" s="51"/>
      <c r="Y183" s="51"/>
      <c r="Z183" s="52">
        <f>MktgReport[[#This Row],[Cred 4 %]]*MktgReport[[#This Row],[NN Labor Budget]]</f>
        <v>0</v>
      </c>
      <c r="AA183" s="49"/>
      <c r="AB183" s="49"/>
      <c r="AC183" s="50">
        <f>MktgReport[[#This Row],[Cred 5 %]]*MktgReport[[#This Row],[NN Labor Budget]]</f>
        <v>0</v>
      </c>
      <c r="AD183" s="20" t="s">
        <v>188</v>
      </c>
      <c r="AE183" s="58" t="s">
        <v>4589</v>
      </c>
      <c r="AF183" s="54" t="s">
        <v>4576</v>
      </c>
      <c r="AG183" s="53">
        <v>0</v>
      </c>
      <c r="AH183" s="54">
        <v>0</v>
      </c>
    </row>
    <row r="184" spans="1:34" s="55" customFormat="1" ht="24.95" customHeight="1" x14ac:dyDescent="0.25">
      <c r="A184" s="80">
        <v>2017.0735</v>
      </c>
      <c r="B184" s="71" t="s">
        <v>4569</v>
      </c>
      <c r="C184" s="71">
        <v>17.07</v>
      </c>
      <c r="D184" s="71">
        <v>17.07</v>
      </c>
      <c r="E184" s="71">
        <v>17.07</v>
      </c>
      <c r="F184" s="42" t="s">
        <v>5063</v>
      </c>
      <c r="G184" s="42" t="s">
        <v>5064</v>
      </c>
      <c r="H184" s="76" t="s">
        <v>877</v>
      </c>
      <c r="I184" s="71" t="s">
        <v>208</v>
      </c>
      <c r="J184" s="71" t="s">
        <v>61</v>
      </c>
      <c r="K184" s="71"/>
      <c r="L184" s="71"/>
      <c r="M184" s="93" t="s">
        <v>4660</v>
      </c>
      <c r="N184" s="42" t="s">
        <v>4660</v>
      </c>
      <c r="O184" s="44" t="s">
        <v>4660</v>
      </c>
      <c r="P184" s="45">
        <v>1</v>
      </c>
      <c r="Q184" s="46">
        <f>MktgReport[[#This Row],[Cred 1 %]]*MktgReport[[#This Row],[NN Labor Budget]]</f>
        <v>50000</v>
      </c>
      <c r="R184" s="47"/>
      <c r="S184" s="47"/>
      <c r="T184" s="48">
        <f>MktgReport[[#This Row],[Cred 2 %]]*MktgReport[[#This Row],[NN Labor Budget]]</f>
        <v>0</v>
      </c>
      <c r="U184" s="49"/>
      <c r="V184" s="49"/>
      <c r="W184" s="50">
        <f>MktgReport[[#This Row],[Cred 3 %]]*MktgReport[[#This Row],[NN Labor Budget]]</f>
        <v>0</v>
      </c>
      <c r="X184" s="51"/>
      <c r="Y184" s="51"/>
      <c r="Z184" s="52">
        <f>MktgReport[[#This Row],[Cred 4 %]]*MktgReport[[#This Row],[NN Labor Budget]]</f>
        <v>0</v>
      </c>
      <c r="AA184" s="49"/>
      <c r="AB184" s="49"/>
      <c r="AC184" s="50">
        <f>MktgReport[[#This Row],[Cred 5 %]]*MktgReport[[#This Row],[NN Labor Budget]]</f>
        <v>0</v>
      </c>
      <c r="AD184" s="73" t="s">
        <v>188</v>
      </c>
      <c r="AE184" s="71" t="s">
        <v>4589</v>
      </c>
      <c r="AF184" s="42" t="s">
        <v>4576</v>
      </c>
      <c r="AG184" s="56">
        <v>50000</v>
      </c>
      <c r="AH184" s="57">
        <v>50000</v>
      </c>
    </row>
    <row r="185" spans="1:34" s="55" customFormat="1" ht="24.95" customHeight="1" x14ac:dyDescent="0.25">
      <c r="A185" s="122">
        <v>2016.0505000000001</v>
      </c>
      <c r="B185" s="62" t="s">
        <v>4662</v>
      </c>
      <c r="C185" s="62">
        <v>16.07</v>
      </c>
      <c r="D185" s="62">
        <v>16.05</v>
      </c>
      <c r="E185" s="41"/>
      <c r="F185" s="42" t="s">
        <v>5065</v>
      </c>
      <c r="G185" s="42" t="s">
        <v>975</v>
      </c>
      <c r="H185" s="9" t="s">
        <v>973</v>
      </c>
      <c r="I185" s="62" t="s">
        <v>60</v>
      </c>
      <c r="J185" s="62" t="s">
        <v>61</v>
      </c>
      <c r="K185" s="62" t="s">
        <v>4574</v>
      </c>
      <c r="L185" s="62" t="s">
        <v>5066</v>
      </c>
      <c r="M185" s="64" t="s">
        <v>4955</v>
      </c>
      <c r="N185" s="42" t="s">
        <v>4956</v>
      </c>
      <c r="O185" s="44"/>
      <c r="P185" s="65"/>
      <c r="Q185" s="46">
        <f>MktgReport[[#This Row],[Cred 1 %]]*MktgReport[[#This Row],[NN Labor Budget]]</f>
        <v>0</v>
      </c>
      <c r="R185" s="47"/>
      <c r="S185" s="47"/>
      <c r="T185" s="48">
        <f>MktgReport[[#This Row],[Cred 2 %]]*MktgReport[[#This Row],[NN Labor Budget]]</f>
        <v>0</v>
      </c>
      <c r="U185" s="49"/>
      <c r="V185" s="49"/>
      <c r="W185" s="50">
        <f>MktgReport[[#This Row],[Cred 3 %]]*MktgReport[[#This Row],[NN Labor Budget]]</f>
        <v>0</v>
      </c>
      <c r="X185" s="51"/>
      <c r="Y185" s="51"/>
      <c r="Z185" s="52">
        <f>MktgReport[[#This Row],[Cred 4 %]]*MktgReport[[#This Row],[NN Labor Budget]]</f>
        <v>0</v>
      </c>
      <c r="AA185" s="49"/>
      <c r="AB185" s="49"/>
      <c r="AC185" s="50">
        <f>MktgReport[[#This Row],[Cred 5 %]]*MktgReport[[#This Row],[NN Labor Budget]]</f>
        <v>0</v>
      </c>
      <c r="AD185" s="9" t="s">
        <v>98</v>
      </c>
      <c r="AE185" s="62" t="s">
        <v>49</v>
      </c>
      <c r="AF185" s="54" t="s">
        <v>4576</v>
      </c>
      <c r="AG185" s="56">
        <v>0</v>
      </c>
      <c r="AH185" s="57">
        <v>0</v>
      </c>
    </row>
    <row r="186" spans="1:34" s="55" customFormat="1" ht="24.95" customHeight="1" x14ac:dyDescent="0.25">
      <c r="A186" s="40">
        <v>2016.1249</v>
      </c>
      <c r="B186" s="58" t="s">
        <v>4584</v>
      </c>
      <c r="C186" s="58">
        <v>17.02</v>
      </c>
      <c r="D186" s="58">
        <v>16.12</v>
      </c>
      <c r="E186" s="41">
        <v>17.02</v>
      </c>
      <c r="F186" s="68" t="s">
        <v>5067</v>
      </c>
      <c r="G186" s="42" t="s">
        <v>5068</v>
      </c>
      <c r="H186" s="66" t="s">
        <v>973</v>
      </c>
      <c r="I186" s="58" t="s">
        <v>60</v>
      </c>
      <c r="J186" s="58" t="s">
        <v>61</v>
      </c>
      <c r="K186" s="58" t="s">
        <v>4580</v>
      </c>
      <c r="L186" s="58"/>
      <c r="M186" s="59" t="s">
        <v>5010</v>
      </c>
      <c r="N186" s="68" t="s">
        <v>5010</v>
      </c>
      <c r="O186" s="44" t="s">
        <v>5010</v>
      </c>
      <c r="P186" s="45">
        <v>0.6</v>
      </c>
      <c r="Q186" s="46">
        <f>MktgReport[[#This Row],[Cred 1 %]]*MktgReport[[#This Row],[NN Labor Budget]]</f>
        <v>52056</v>
      </c>
      <c r="R186" s="47" t="s">
        <v>4583</v>
      </c>
      <c r="S186" s="47">
        <v>0.4</v>
      </c>
      <c r="T186" s="48">
        <f>MktgReport[[#This Row],[Cred 2 %]]*MktgReport[[#This Row],[NN Labor Budget]]</f>
        <v>34704</v>
      </c>
      <c r="U186" s="49"/>
      <c r="V186" s="49"/>
      <c r="W186" s="50">
        <f>MktgReport[[#This Row],[Cred 3 %]]*MktgReport[[#This Row],[NN Labor Budget]]</f>
        <v>0</v>
      </c>
      <c r="X186" s="51"/>
      <c r="Y186" s="51"/>
      <c r="Z186" s="52">
        <f>MktgReport[[#This Row],[Cred 4 %]]*MktgReport[[#This Row],[NN Labor Budget]]</f>
        <v>0</v>
      </c>
      <c r="AA186" s="49"/>
      <c r="AB186" s="49"/>
      <c r="AC186" s="50">
        <f>MktgReport[[#This Row],[Cred 5 %]]*MktgReport[[#This Row],[NN Labor Budget]]</f>
        <v>0</v>
      </c>
      <c r="AD186" s="20" t="s">
        <v>26</v>
      </c>
      <c r="AE186" s="58" t="s">
        <v>49</v>
      </c>
      <c r="AF186" s="59" t="s">
        <v>4576</v>
      </c>
      <c r="AG186" s="56">
        <v>91585</v>
      </c>
      <c r="AH186" s="57">
        <v>86760</v>
      </c>
    </row>
    <row r="187" spans="1:34" s="55" customFormat="1" ht="24.95" customHeight="1" x14ac:dyDescent="0.25">
      <c r="A187" s="122">
        <v>2017.0224000000101</v>
      </c>
      <c r="B187" s="41" t="s">
        <v>5069</v>
      </c>
      <c r="C187" s="41">
        <v>17.05</v>
      </c>
      <c r="D187" s="41">
        <v>17.03</v>
      </c>
      <c r="E187" s="41">
        <v>17.05</v>
      </c>
      <c r="F187" s="42" t="s">
        <v>5070</v>
      </c>
      <c r="G187" s="42" t="s">
        <v>5071</v>
      </c>
      <c r="H187" s="69" t="s">
        <v>1131</v>
      </c>
      <c r="I187" s="41" t="s">
        <v>183</v>
      </c>
      <c r="J187" s="41" t="s">
        <v>61</v>
      </c>
      <c r="K187" s="41" t="s">
        <v>4574</v>
      </c>
      <c r="L187" s="41" t="s">
        <v>5072</v>
      </c>
      <c r="M187" s="54" t="s">
        <v>5011</v>
      </c>
      <c r="N187" s="42" t="s">
        <v>5011</v>
      </c>
      <c r="O187" s="44" t="s">
        <v>5010</v>
      </c>
      <c r="P187" s="45">
        <v>1</v>
      </c>
      <c r="Q187" s="46">
        <f>MktgReport[[#This Row],[Cred 1 %]]*MktgReport[[#This Row],[NN Labor Budget]]</f>
        <v>40390</v>
      </c>
      <c r="R187" s="47"/>
      <c r="S187" s="47"/>
      <c r="T187" s="48">
        <f>MktgReport[[#This Row],[Cred 2 %]]*MktgReport[[#This Row],[NN Labor Budget]]</f>
        <v>0</v>
      </c>
      <c r="U187" s="49"/>
      <c r="V187" s="49"/>
      <c r="W187" s="50">
        <f>MktgReport[[#This Row],[Cred 3 %]]*MktgReport[[#This Row],[NN Labor Budget]]</f>
        <v>0</v>
      </c>
      <c r="X187" s="51"/>
      <c r="Y187" s="51"/>
      <c r="Z187" s="52">
        <f>MktgReport[[#This Row],[Cred 4 %]]*MktgReport[[#This Row],[NN Labor Budget]]</f>
        <v>0</v>
      </c>
      <c r="AA187" s="49"/>
      <c r="AB187" s="49"/>
      <c r="AC187" s="50">
        <f>MktgReport[[#This Row],[Cred 5 %]]*MktgReport[[#This Row],[NN Labor Budget]]</f>
        <v>0</v>
      </c>
      <c r="AD187" s="8" t="s">
        <v>26</v>
      </c>
      <c r="AE187" s="41" t="s">
        <v>107</v>
      </c>
      <c r="AF187" s="54" t="s">
        <v>4576</v>
      </c>
      <c r="AG187" s="53"/>
      <c r="AH187" s="57">
        <v>40390</v>
      </c>
    </row>
    <row r="188" spans="1:34" s="55" customFormat="1" ht="24.95" customHeight="1" x14ac:dyDescent="0.25">
      <c r="A188" s="40">
        <v>2017.0258000000199</v>
      </c>
      <c r="B188" s="41" t="s">
        <v>4577</v>
      </c>
      <c r="C188" s="41">
        <v>17.05</v>
      </c>
      <c r="D188" s="41">
        <v>17.03</v>
      </c>
      <c r="E188" s="41">
        <v>17.079999999999998</v>
      </c>
      <c r="F188" s="42" t="s">
        <v>5073</v>
      </c>
      <c r="G188" s="42" t="s">
        <v>5074</v>
      </c>
      <c r="H188" s="20" t="s">
        <v>1131</v>
      </c>
      <c r="I188" s="41" t="s">
        <v>183</v>
      </c>
      <c r="J188" s="41" t="s">
        <v>61</v>
      </c>
      <c r="K188" s="41" t="s">
        <v>4574</v>
      </c>
      <c r="L188" s="129" t="s">
        <v>5075</v>
      </c>
      <c r="M188" s="54" t="s">
        <v>4583</v>
      </c>
      <c r="N188" s="42" t="s">
        <v>4886</v>
      </c>
      <c r="O188" s="44" t="s">
        <v>5010</v>
      </c>
      <c r="P188" s="45">
        <v>1</v>
      </c>
      <c r="Q188" s="46">
        <f>MktgReport[[#This Row],[Cred 1 %]]*MktgReport[[#This Row],[NN Labor Budget]]</f>
        <v>75000</v>
      </c>
      <c r="R188" s="47"/>
      <c r="S188" s="47"/>
      <c r="T188" s="48">
        <f>MktgReport[[#This Row],[Cred 2 %]]*MktgReport[[#This Row],[NN Labor Budget]]</f>
        <v>0</v>
      </c>
      <c r="U188" s="49"/>
      <c r="V188" s="49"/>
      <c r="W188" s="50">
        <f>MktgReport[[#This Row],[Cred 3 %]]*MktgReport[[#This Row],[NN Labor Budget]]</f>
        <v>0</v>
      </c>
      <c r="X188" s="51"/>
      <c r="Y188" s="51"/>
      <c r="Z188" s="52">
        <f>MktgReport[[#This Row],[Cred 4 %]]*MktgReport[[#This Row],[NN Labor Budget]]</f>
        <v>0</v>
      </c>
      <c r="AA188" s="49"/>
      <c r="AB188" s="49"/>
      <c r="AC188" s="50">
        <f>MktgReport[[#This Row],[Cred 5 %]]*MktgReport[[#This Row],[NN Labor Budget]]</f>
        <v>0</v>
      </c>
      <c r="AD188" s="8" t="s">
        <v>26</v>
      </c>
      <c r="AE188" s="41" t="s">
        <v>49</v>
      </c>
      <c r="AF188" s="43" t="s">
        <v>4576</v>
      </c>
      <c r="AG188" s="118">
        <v>250000</v>
      </c>
      <c r="AH188" s="57">
        <v>75000</v>
      </c>
    </row>
    <row r="189" spans="1:34" s="55" customFormat="1" ht="24.95" customHeight="1" x14ac:dyDescent="0.25">
      <c r="A189" s="122">
        <v>2016.0458000000001</v>
      </c>
      <c r="B189" s="62" t="s">
        <v>4662</v>
      </c>
      <c r="C189" s="62">
        <v>16.07</v>
      </c>
      <c r="D189" s="62">
        <v>16.05</v>
      </c>
      <c r="E189" s="41">
        <v>17.010000000000002</v>
      </c>
      <c r="F189" s="42" t="s">
        <v>5076</v>
      </c>
      <c r="G189" s="42" t="s">
        <v>5077</v>
      </c>
      <c r="H189" s="9" t="s">
        <v>5078</v>
      </c>
      <c r="I189" s="62" t="s">
        <v>516</v>
      </c>
      <c r="J189" s="62" t="s">
        <v>61</v>
      </c>
      <c r="K189" s="130" t="s">
        <v>4580</v>
      </c>
      <c r="L189" s="62"/>
      <c r="M189" s="64" t="s">
        <v>5051</v>
      </c>
      <c r="N189" s="42" t="s">
        <v>5050</v>
      </c>
      <c r="O189" s="44" t="s">
        <v>5036</v>
      </c>
      <c r="P189" s="65">
        <v>0</v>
      </c>
      <c r="Q189" s="46">
        <f>MktgReport[[#This Row],[Cred 1 %]]*MktgReport[[#This Row],[NN Labor Budget]]</f>
        <v>0</v>
      </c>
      <c r="R189" s="47" t="s">
        <v>4955</v>
      </c>
      <c r="S189" s="47">
        <v>0.55000000000000004</v>
      </c>
      <c r="T189" s="48">
        <f>MktgReport[[#This Row],[Cred 2 %]]*MktgReport[[#This Row],[NN Labor Budget]]</f>
        <v>57528.9</v>
      </c>
      <c r="U189" s="49" t="s">
        <v>5051</v>
      </c>
      <c r="V189" s="49">
        <v>0.45</v>
      </c>
      <c r="W189" s="50">
        <f>MktgReport[[#This Row],[Cred 3 %]]*MktgReport[[#This Row],[NN Labor Budget]]</f>
        <v>47069.1</v>
      </c>
      <c r="X189" s="51"/>
      <c r="Y189" s="51"/>
      <c r="Z189" s="52">
        <f>MktgReport[[#This Row],[Cred 4 %]]*MktgReport[[#This Row],[NN Labor Budget]]</f>
        <v>0</v>
      </c>
      <c r="AA189" s="49"/>
      <c r="AB189" s="49"/>
      <c r="AC189" s="50">
        <f>MktgReport[[#This Row],[Cred 5 %]]*MktgReport[[#This Row],[NN Labor Budget]]</f>
        <v>0</v>
      </c>
      <c r="AD189" s="9" t="s">
        <v>52</v>
      </c>
      <c r="AE189" s="62" t="s">
        <v>49</v>
      </c>
      <c r="AF189" s="54" t="s">
        <v>4576</v>
      </c>
      <c r="AG189" s="56">
        <v>104598</v>
      </c>
      <c r="AH189" s="57">
        <v>104598</v>
      </c>
    </row>
    <row r="190" spans="1:34" s="55" customFormat="1" ht="24.95" customHeight="1" x14ac:dyDescent="0.25">
      <c r="A190" s="40">
        <v>2016.0458000000001</v>
      </c>
      <c r="B190" s="62" t="s">
        <v>4662</v>
      </c>
      <c r="C190" s="62">
        <v>16.07</v>
      </c>
      <c r="D190" s="62">
        <v>16.05</v>
      </c>
      <c r="E190" s="41">
        <v>17.010000000000002</v>
      </c>
      <c r="F190" s="42" t="s">
        <v>5076</v>
      </c>
      <c r="G190" s="42" t="s">
        <v>5077</v>
      </c>
      <c r="H190" s="9" t="s">
        <v>5078</v>
      </c>
      <c r="I190" s="62" t="s">
        <v>516</v>
      </c>
      <c r="J190" s="62" t="s">
        <v>61</v>
      </c>
      <c r="K190" s="130" t="s">
        <v>4580</v>
      </c>
      <c r="L190" s="62"/>
      <c r="M190" s="64" t="s">
        <v>5051</v>
      </c>
      <c r="N190" s="42" t="s">
        <v>5050</v>
      </c>
      <c r="O190" s="44" t="s">
        <v>5036</v>
      </c>
      <c r="P190" s="65">
        <v>0</v>
      </c>
      <c r="Q190" s="46">
        <f>MktgReport[[#This Row],[Cred 1 %]]*MktgReport[[#This Row],[NN Labor Budget]]</f>
        <v>0</v>
      </c>
      <c r="R190" s="47" t="s">
        <v>4955</v>
      </c>
      <c r="S190" s="47">
        <v>0.55000000000000004</v>
      </c>
      <c r="T190" s="48">
        <f>MktgReport[[#This Row],[Cred 2 %]]*MktgReport[[#This Row],[NN Labor Budget]]</f>
        <v>57528.9</v>
      </c>
      <c r="U190" s="49" t="s">
        <v>5051</v>
      </c>
      <c r="V190" s="49">
        <v>0.45</v>
      </c>
      <c r="W190" s="50">
        <f>MktgReport[[#This Row],[Cred 3 %]]*MktgReport[[#This Row],[NN Labor Budget]]</f>
        <v>47069.1</v>
      </c>
      <c r="X190" s="51"/>
      <c r="Y190" s="51"/>
      <c r="Z190" s="52">
        <f>MktgReport[[#This Row],[Cred 4 %]]*MktgReport[[#This Row],[NN Labor Budget]]</f>
        <v>0</v>
      </c>
      <c r="AA190" s="49"/>
      <c r="AB190" s="49"/>
      <c r="AC190" s="50">
        <f>MktgReport[[#This Row],[Cred 5 %]]*MktgReport[[#This Row],[NN Labor Budget]]</f>
        <v>0</v>
      </c>
      <c r="AD190" s="9" t="s">
        <v>98</v>
      </c>
      <c r="AE190" s="62" t="s">
        <v>49</v>
      </c>
      <c r="AF190" s="54" t="s">
        <v>4576</v>
      </c>
      <c r="AG190" s="56">
        <v>104598</v>
      </c>
      <c r="AH190" s="57">
        <v>104598</v>
      </c>
    </row>
    <row r="191" spans="1:34" s="55" customFormat="1" ht="24.95" customHeight="1" x14ac:dyDescent="0.25">
      <c r="A191" s="122">
        <v>2016.0208</v>
      </c>
      <c r="B191" s="62" t="s">
        <v>4577</v>
      </c>
      <c r="C191" s="62">
        <v>17.05</v>
      </c>
      <c r="D191" s="62">
        <v>17.04</v>
      </c>
      <c r="E191" s="62">
        <v>17.07</v>
      </c>
      <c r="F191" s="42" t="s">
        <v>5079</v>
      </c>
      <c r="G191" s="42" t="s">
        <v>5080</v>
      </c>
      <c r="H191" s="9" t="s">
        <v>1558</v>
      </c>
      <c r="I191" s="62" t="s">
        <v>808</v>
      </c>
      <c r="J191" s="62" t="s">
        <v>61</v>
      </c>
      <c r="K191" s="62" t="s">
        <v>4580</v>
      </c>
      <c r="L191" s="62"/>
      <c r="M191" s="64" t="s">
        <v>5081</v>
      </c>
      <c r="N191" s="42" t="s">
        <v>4671</v>
      </c>
      <c r="O191" s="44" t="s">
        <v>5081</v>
      </c>
      <c r="P191" s="45">
        <v>0.6</v>
      </c>
      <c r="Q191" s="46">
        <f>MktgReport[[#This Row],[Cred 1 %]]*MktgReport[[#This Row],[NN Labor Budget]]</f>
        <v>78600.599999999991</v>
      </c>
      <c r="R191" s="47" t="s">
        <v>4671</v>
      </c>
      <c r="S191" s="47">
        <v>0.3</v>
      </c>
      <c r="T191" s="48">
        <f>MktgReport[[#This Row],[Cred 2 %]]*MktgReport[[#This Row],[NN Labor Budget]]</f>
        <v>39300.299999999996</v>
      </c>
      <c r="U191" s="49" t="s">
        <v>4634</v>
      </c>
      <c r="V191" s="49">
        <v>0.1</v>
      </c>
      <c r="W191" s="50">
        <f>MktgReport[[#This Row],[Cred 3 %]]*MktgReport[[#This Row],[NN Labor Budget]]</f>
        <v>13100.1</v>
      </c>
      <c r="X191" s="51"/>
      <c r="Y191" s="51"/>
      <c r="Z191" s="52">
        <f>MktgReport[[#This Row],[Cred 4 %]]*MktgReport[[#This Row],[NN Labor Budget]]</f>
        <v>0</v>
      </c>
      <c r="AA191" s="49"/>
      <c r="AB191" s="49"/>
      <c r="AC191" s="50">
        <f>MktgReport[[#This Row],[Cred 5 %]]*MktgReport[[#This Row],[NN Labor Budget]]</f>
        <v>0</v>
      </c>
      <c r="AD191" s="9" t="s">
        <v>23</v>
      </c>
      <c r="AE191" s="62" t="s">
        <v>261</v>
      </c>
      <c r="AF191" s="54" t="s">
        <v>4576</v>
      </c>
      <c r="AG191" s="56">
        <v>250000</v>
      </c>
      <c r="AH191" s="74">
        <v>131001</v>
      </c>
    </row>
    <row r="192" spans="1:34" s="55" customFormat="1" ht="24.95" customHeight="1" x14ac:dyDescent="0.25">
      <c r="A192" s="40">
        <v>2017.0401999999999</v>
      </c>
      <c r="B192" s="41" t="s">
        <v>4577</v>
      </c>
      <c r="C192" s="41">
        <v>17.05</v>
      </c>
      <c r="D192" s="41">
        <v>17.04</v>
      </c>
      <c r="E192" s="41"/>
      <c r="F192" s="42" t="s">
        <v>5082</v>
      </c>
      <c r="G192" s="42" t="s">
        <v>5083</v>
      </c>
      <c r="H192" s="69" t="s">
        <v>1558</v>
      </c>
      <c r="I192" s="41" t="s">
        <v>808</v>
      </c>
      <c r="J192" s="41" t="s">
        <v>61</v>
      </c>
      <c r="K192" s="41"/>
      <c r="L192" s="41"/>
      <c r="M192" s="54" t="s">
        <v>5084</v>
      </c>
      <c r="N192" s="42" t="s">
        <v>5084</v>
      </c>
      <c r="O192" s="44"/>
      <c r="P192" s="45"/>
      <c r="Q192" s="46">
        <f>MktgReport[[#This Row],[Cred 1 %]]*MktgReport[[#This Row],[NN Labor Budget]]</f>
        <v>0</v>
      </c>
      <c r="R192" s="47"/>
      <c r="S192" s="47"/>
      <c r="T192" s="48">
        <f>MktgReport[[#This Row],[Cred 2 %]]*MktgReport[[#This Row],[NN Labor Budget]]</f>
        <v>0</v>
      </c>
      <c r="U192" s="49"/>
      <c r="V192" s="49"/>
      <c r="W192" s="50">
        <f>MktgReport[[#This Row],[Cred 3 %]]*MktgReport[[#This Row],[NN Labor Budget]]</f>
        <v>0</v>
      </c>
      <c r="X192" s="51"/>
      <c r="Y192" s="51"/>
      <c r="Z192" s="52">
        <f>MktgReport[[#This Row],[Cred 4 %]]*MktgReport[[#This Row],[NN Labor Budget]]</f>
        <v>0</v>
      </c>
      <c r="AA192" s="49"/>
      <c r="AB192" s="49"/>
      <c r="AC192" s="50">
        <f>MktgReport[[#This Row],[Cred 5 %]]*MktgReport[[#This Row],[NN Labor Budget]]</f>
        <v>0</v>
      </c>
      <c r="AD192" s="8" t="s">
        <v>23</v>
      </c>
      <c r="AE192" s="41" t="s">
        <v>261</v>
      </c>
      <c r="AF192" s="42" t="s">
        <v>4576</v>
      </c>
      <c r="AG192" s="53"/>
      <c r="AH192" s="54"/>
    </row>
    <row r="193" spans="1:34" s="55" customFormat="1" ht="24.95" customHeight="1" x14ac:dyDescent="0.25">
      <c r="A193" s="40">
        <v>2016.1103000000001</v>
      </c>
      <c r="B193" s="58" t="s">
        <v>4599</v>
      </c>
      <c r="C193" s="67">
        <v>16.12</v>
      </c>
      <c r="D193" s="67">
        <v>16.11</v>
      </c>
      <c r="E193" s="41">
        <v>17.05</v>
      </c>
      <c r="F193" s="42" t="s">
        <v>5085</v>
      </c>
      <c r="G193" s="42" t="s">
        <v>1621</v>
      </c>
      <c r="H193" s="66" t="s">
        <v>1618</v>
      </c>
      <c r="I193" s="58" t="s">
        <v>673</v>
      </c>
      <c r="J193" s="58" t="s">
        <v>61</v>
      </c>
      <c r="K193" s="58" t="s">
        <v>4580</v>
      </c>
      <c r="L193" s="58"/>
      <c r="M193" s="68" t="s">
        <v>4598</v>
      </c>
      <c r="N193" s="68" t="s">
        <v>4598</v>
      </c>
      <c r="O193" s="44" t="s">
        <v>4671</v>
      </c>
      <c r="P193" s="65">
        <v>0.6</v>
      </c>
      <c r="Q193" s="46">
        <f>MktgReport[[#This Row],[Cred 1 %]]*MktgReport[[#This Row],[NN Labor Budget]]</f>
        <v>110536.8</v>
      </c>
      <c r="R193" s="47" t="s">
        <v>4634</v>
      </c>
      <c r="S193" s="47">
        <v>0.35</v>
      </c>
      <c r="T193" s="48">
        <f>MktgReport[[#This Row],[Cred 2 %]]*MktgReport[[#This Row],[NN Labor Budget]]</f>
        <v>64479.799999999996</v>
      </c>
      <c r="U193" s="49" t="s">
        <v>5041</v>
      </c>
      <c r="V193" s="49">
        <v>0.05</v>
      </c>
      <c r="W193" s="50">
        <f>MktgReport[[#This Row],[Cred 3 %]]*MktgReport[[#This Row],[NN Labor Budget]]</f>
        <v>9211.4</v>
      </c>
      <c r="X193" s="51"/>
      <c r="Y193" s="51"/>
      <c r="Z193" s="52">
        <f>MktgReport[[#This Row],[Cred 4 %]]*MktgReport[[#This Row],[NN Labor Budget]]</f>
        <v>0</v>
      </c>
      <c r="AA193" s="49"/>
      <c r="AB193" s="49"/>
      <c r="AC193" s="50">
        <f>MktgReport[[#This Row],[Cred 5 %]]*MktgReport[[#This Row],[NN Labor Budget]]</f>
        <v>0</v>
      </c>
      <c r="AD193" s="20" t="s">
        <v>23</v>
      </c>
      <c r="AE193" s="58" t="s">
        <v>384</v>
      </c>
      <c r="AF193" s="59" t="s">
        <v>4576</v>
      </c>
      <c r="AG193" s="56">
        <v>317000</v>
      </c>
      <c r="AH193" s="120">
        <v>184228</v>
      </c>
    </row>
    <row r="194" spans="1:34" s="55" customFormat="1" ht="24.95" customHeight="1" x14ac:dyDescent="0.25">
      <c r="A194" s="122">
        <v>2017.037</v>
      </c>
      <c r="B194" s="41" t="s">
        <v>4577</v>
      </c>
      <c r="C194" s="41">
        <v>17.059999999999999</v>
      </c>
      <c r="D194" s="41">
        <v>17.05</v>
      </c>
      <c r="E194" s="41"/>
      <c r="F194" s="42" t="s">
        <v>5086</v>
      </c>
      <c r="G194" s="42" t="s">
        <v>5087</v>
      </c>
      <c r="H194" s="20" t="s">
        <v>1618</v>
      </c>
      <c r="I194" s="41" t="s">
        <v>673</v>
      </c>
      <c r="J194" s="41" t="s">
        <v>61</v>
      </c>
      <c r="K194" s="41" t="s">
        <v>4574</v>
      </c>
      <c r="L194" s="41" t="s">
        <v>5088</v>
      </c>
      <c r="M194" s="54" t="s">
        <v>4660</v>
      </c>
      <c r="N194" s="42" t="s">
        <v>4661</v>
      </c>
      <c r="O194" s="44"/>
      <c r="P194" s="45"/>
      <c r="Q194" s="46">
        <f>MktgReport[[#This Row],[Cred 1 %]]*MktgReport[[#This Row],[NN Labor Budget]]</f>
        <v>0</v>
      </c>
      <c r="R194" s="47"/>
      <c r="S194" s="47"/>
      <c r="T194" s="48">
        <f>MktgReport[[#This Row],[Cred 2 %]]*MktgReport[[#This Row],[NN Labor Budget]]</f>
        <v>0</v>
      </c>
      <c r="U194" s="49"/>
      <c r="V194" s="49"/>
      <c r="W194" s="50">
        <f>MktgReport[[#This Row],[Cred 3 %]]*MktgReport[[#This Row],[NN Labor Budget]]</f>
        <v>0</v>
      </c>
      <c r="X194" s="51"/>
      <c r="Y194" s="51"/>
      <c r="Z194" s="52">
        <f>MktgReport[[#This Row],[Cred 4 %]]*MktgReport[[#This Row],[NN Labor Budget]]</f>
        <v>0</v>
      </c>
      <c r="AA194" s="49"/>
      <c r="AB194" s="49"/>
      <c r="AC194" s="50">
        <f>MktgReport[[#This Row],[Cred 5 %]]*MktgReport[[#This Row],[NN Labor Budget]]</f>
        <v>0</v>
      </c>
      <c r="AD194" s="8" t="s">
        <v>6466</v>
      </c>
      <c r="AE194" s="41" t="s">
        <v>4589</v>
      </c>
      <c r="AF194" s="42" t="s">
        <v>4576</v>
      </c>
      <c r="AG194" s="56">
        <v>177650</v>
      </c>
      <c r="AH194" s="54"/>
    </row>
    <row r="195" spans="1:34" s="55" customFormat="1" ht="24.95" customHeight="1" x14ac:dyDescent="0.25">
      <c r="A195" s="40">
        <v>2016.0786000000001</v>
      </c>
      <c r="B195" s="62" t="s">
        <v>4599</v>
      </c>
      <c r="C195" s="62">
        <v>16.100000000000001</v>
      </c>
      <c r="D195" s="62">
        <v>16.079999999999998</v>
      </c>
      <c r="E195" s="41">
        <v>17.03</v>
      </c>
      <c r="F195" s="63" t="s">
        <v>5089</v>
      </c>
      <c r="G195" s="63" t="s">
        <v>5090</v>
      </c>
      <c r="H195" s="9" t="s">
        <v>1704</v>
      </c>
      <c r="I195" s="62" t="s">
        <v>183</v>
      </c>
      <c r="J195" s="62" t="s">
        <v>61</v>
      </c>
      <c r="K195" s="62" t="s">
        <v>4574</v>
      </c>
      <c r="L195" s="62" t="s">
        <v>5091</v>
      </c>
      <c r="M195" s="64" t="s">
        <v>4978</v>
      </c>
      <c r="N195" s="63" t="s">
        <v>4978</v>
      </c>
      <c r="O195" s="44" t="s">
        <v>4978</v>
      </c>
      <c r="P195" s="65">
        <v>1</v>
      </c>
      <c r="Q195" s="46">
        <f>MktgReport[[#This Row],[Cred 1 %]]*MktgReport[[#This Row],[NN Labor Budget]]</f>
        <v>89506</v>
      </c>
      <c r="R195" s="47"/>
      <c r="S195" s="47"/>
      <c r="T195" s="48">
        <f>MktgReport[[#This Row],[Cred 2 %]]*MktgReport[[#This Row],[NN Labor Budget]]</f>
        <v>0</v>
      </c>
      <c r="U195" s="49"/>
      <c r="V195" s="49"/>
      <c r="W195" s="50">
        <f>MktgReport[[#This Row],[Cred 3 %]]*MktgReport[[#This Row],[NN Labor Budget]]</f>
        <v>0</v>
      </c>
      <c r="X195" s="51"/>
      <c r="Y195" s="51"/>
      <c r="Z195" s="52">
        <f>MktgReport[[#This Row],[Cred 4 %]]*MktgReport[[#This Row],[NN Labor Budget]]</f>
        <v>0</v>
      </c>
      <c r="AA195" s="49"/>
      <c r="AB195" s="49"/>
      <c r="AC195" s="50">
        <f>MktgReport[[#This Row],[Cred 5 %]]*MktgReport[[#This Row],[NN Labor Budget]]</f>
        <v>0</v>
      </c>
      <c r="AD195" s="9" t="s">
        <v>23</v>
      </c>
      <c r="AE195" s="58" t="s">
        <v>2996</v>
      </c>
      <c r="AF195" s="59" t="s">
        <v>4576</v>
      </c>
      <c r="AG195" s="56"/>
      <c r="AH195" s="57">
        <v>89506</v>
      </c>
    </row>
    <row r="196" spans="1:34" s="55" customFormat="1" ht="24.95" customHeight="1" x14ac:dyDescent="0.25">
      <c r="A196" s="40">
        <v>2017.04589999834</v>
      </c>
      <c r="B196" s="41" t="s">
        <v>4577</v>
      </c>
      <c r="C196" s="41">
        <v>17.059999999999999</v>
      </c>
      <c r="D196" s="41">
        <v>17.05</v>
      </c>
      <c r="E196" s="41">
        <v>17.079999999999998</v>
      </c>
      <c r="F196" s="42" t="s">
        <v>5092</v>
      </c>
      <c r="G196" s="131" t="s">
        <v>1621</v>
      </c>
      <c r="H196" s="132" t="s">
        <v>2694</v>
      </c>
      <c r="I196" s="41" t="s">
        <v>1619</v>
      </c>
      <c r="J196" s="41" t="s">
        <v>61</v>
      </c>
      <c r="K196" s="41" t="s">
        <v>4574</v>
      </c>
      <c r="L196" s="41" t="s">
        <v>5062</v>
      </c>
      <c r="M196" s="54" t="s">
        <v>4660</v>
      </c>
      <c r="N196" s="42" t="s">
        <v>4661</v>
      </c>
      <c r="O196" s="44" t="s">
        <v>4660</v>
      </c>
      <c r="P196" s="45">
        <v>1</v>
      </c>
      <c r="Q196" s="46">
        <f>MktgReport[[#This Row],[Cred 1 %]]*MktgReport[[#This Row],[NN Labor Budget]]</f>
        <v>28329</v>
      </c>
      <c r="R196" s="47"/>
      <c r="S196" s="47"/>
      <c r="T196" s="48">
        <f>MktgReport[[#This Row],[Cred 2 %]]*MktgReport[[#This Row],[NN Labor Budget]]</f>
        <v>0</v>
      </c>
      <c r="U196" s="49"/>
      <c r="V196" s="49"/>
      <c r="W196" s="50">
        <f>MktgReport[[#This Row],[Cred 3 %]]*MktgReport[[#This Row],[NN Labor Budget]]</f>
        <v>0</v>
      </c>
      <c r="X196" s="51"/>
      <c r="Y196" s="51"/>
      <c r="Z196" s="52">
        <f>MktgReport[[#This Row],[Cred 4 %]]*MktgReport[[#This Row],[NN Labor Budget]]</f>
        <v>0</v>
      </c>
      <c r="AA196" s="49"/>
      <c r="AB196" s="49"/>
      <c r="AC196" s="50">
        <f>MktgReport[[#This Row],[Cred 5 %]]*MktgReport[[#This Row],[NN Labor Budget]]</f>
        <v>0</v>
      </c>
      <c r="AD196" s="8" t="s">
        <v>23</v>
      </c>
      <c r="AE196" s="41" t="s">
        <v>4589</v>
      </c>
      <c r="AF196" s="54" t="s">
        <v>4576</v>
      </c>
      <c r="AG196" s="60">
        <v>177000</v>
      </c>
      <c r="AH196" s="61">
        <v>28329</v>
      </c>
    </row>
    <row r="197" spans="1:34" s="55" customFormat="1" ht="24.95" customHeight="1" x14ac:dyDescent="0.25">
      <c r="A197" s="122">
        <v>2016.1003000000001</v>
      </c>
      <c r="B197" s="62" t="s">
        <v>4599</v>
      </c>
      <c r="C197" s="62">
        <v>16.11</v>
      </c>
      <c r="D197" s="62">
        <v>16.100000000000001</v>
      </c>
      <c r="E197" s="41">
        <v>17.02</v>
      </c>
      <c r="F197" s="63" t="s">
        <v>1277</v>
      </c>
      <c r="G197" s="63" t="s">
        <v>5093</v>
      </c>
      <c r="H197" s="9" t="s">
        <v>5094</v>
      </c>
      <c r="I197" s="62" t="s">
        <v>5095</v>
      </c>
      <c r="J197" s="62" t="s">
        <v>61</v>
      </c>
      <c r="K197" s="62" t="s">
        <v>4574</v>
      </c>
      <c r="L197" s="62" t="s">
        <v>5096</v>
      </c>
      <c r="M197" s="64" t="s">
        <v>4789</v>
      </c>
      <c r="N197" s="63" t="s">
        <v>4789</v>
      </c>
      <c r="O197" s="44" t="s">
        <v>4790</v>
      </c>
      <c r="P197" s="65">
        <v>0.21</v>
      </c>
      <c r="Q197" s="46">
        <f>MktgReport[[#This Row],[Cred 1 %]]*MktgReport[[#This Row],[NN Labor Budget]]</f>
        <v>11305.14</v>
      </c>
      <c r="R197" s="47" t="s">
        <v>4729</v>
      </c>
      <c r="S197" s="47">
        <v>0.79</v>
      </c>
      <c r="T197" s="48">
        <f>MktgReport[[#This Row],[Cred 2 %]]*MktgReport[[#This Row],[NN Labor Budget]]</f>
        <v>42528.86</v>
      </c>
      <c r="U197" s="49"/>
      <c r="V197" s="49"/>
      <c r="W197" s="50">
        <f>MktgReport[[#This Row],[Cred 3 %]]*MktgReport[[#This Row],[NN Labor Budget]]</f>
        <v>0</v>
      </c>
      <c r="X197" s="51"/>
      <c r="Y197" s="51"/>
      <c r="Z197" s="52">
        <f>MktgReport[[#This Row],[Cred 4 %]]*MktgReport[[#This Row],[NN Labor Budget]]</f>
        <v>0</v>
      </c>
      <c r="AA197" s="49"/>
      <c r="AB197" s="49"/>
      <c r="AC197" s="50">
        <f>MktgReport[[#This Row],[Cred 5 %]]*MktgReport[[#This Row],[NN Labor Budget]]</f>
        <v>0</v>
      </c>
      <c r="AD197" s="20" t="s">
        <v>52</v>
      </c>
      <c r="AE197" s="58" t="s">
        <v>4589</v>
      </c>
      <c r="AF197" s="59" t="s">
        <v>4576</v>
      </c>
      <c r="AG197" s="56">
        <v>120000</v>
      </c>
      <c r="AH197" s="57">
        <v>53834</v>
      </c>
    </row>
    <row r="198" spans="1:34" s="55" customFormat="1" ht="24.95" customHeight="1" x14ac:dyDescent="0.25">
      <c r="A198" s="40">
        <v>2017.0400999999999</v>
      </c>
      <c r="B198" s="41" t="s">
        <v>4577</v>
      </c>
      <c r="C198" s="41">
        <v>17.059999999999999</v>
      </c>
      <c r="D198" s="41">
        <v>17.05</v>
      </c>
      <c r="E198" s="41">
        <v>17.079999999999998</v>
      </c>
      <c r="F198" s="42" t="s">
        <v>5097</v>
      </c>
      <c r="G198" s="42" t="s">
        <v>5098</v>
      </c>
      <c r="H198" s="69" t="s">
        <v>5099</v>
      </c>
      <c r="I198" s="41" t="s">
        <v>60</v>
      </c>
      <c r="J198" s="41" t="s">
        <v>61</v>
      </c>
      <c r="K198" s="41" t="s">
        <v>4574</v>
      </c>
      <c r="L198" s="41" t="s">
        <v>5100</v>
      </c>
      <c r="M198" s="42" t="s">
        <v>5010</v>
      </c>
      <c r="N198" s="42" t="s">
        <v>5010</v>
      </c>
      <c r="O198" s="44" t="s">
        <v>5010</v>
      </c>
      <c r="P198" s="45">
        <v>0.85</v>
      </c>
      <c r="Q198" s="46">
        <f>MktgReport[[#This Row],[Cred 1 %]]*MktgReport[[#This Row],[NN Labor Budget]]</f>
        <v>15300</v>
      </c>
      <c r="R198" s="47" t="s">
        <v>4608</v>
      </c>
      <c r="S198" s="47">
        <v>0.15</v>
      </c>
      <c r="T198" s="48">
        <f>MktgReport[[#This Row],[Cred 2 %]]*MktgReport[[#This Row],[NN Labor Budget]]</f>
        <v>2700</v>
      </c>
      <c r="U198" s="49"/>
      <c r="V198" s="49"/>
      <c r="W198" s="50">
        <f>MktgReport[[#This Row],[Cred 3 %]]*MktgReport[[#This Row],[NN Labor Budget]]</f>
        <v>0</v>
      </c>
      <c r="X198" s="51"/>
      <c r="Y198" s="51"/>
      <c r="Z198" s="52">
        <f>MktgReport[[#This Row],[Cred 4 %]]*MktgReport[[#This Row],[NN Labor Budget]]</f>
        <v>0</v>
      </c>
      <c r="AA198" s="49"/>
      <c r="AB198" s="49"/>
      <c r="AC198" s="50">
        <f>MktgReport[[#This Row],[Cred 5 %]]*MktgReport[[#This Row],[NN Labor Budget]]</f>
        <v>0</v>
      </c>
      <c r="AD198" s="8" t="s">
        <v>23</v>
      </c>
      <c r="AE198" s="41" t="s">
        <v>107</v>
      </c>
      <c r="AF198" s="42" t="s">
        <v>4576</v>
      </c>
      <c r="AG198" s="56">
        <v>60000</v>
      </c>
      <c r="AH198" s="57">
        <v>18000</v>
      </c>
    </row>
    <row r="199" spans="1:34" s="55" customFormat="1" ht="24.95" customHeight="1" x14ac:dyDescent="0.25">
      <c r="A199" s="122">
        <v>2016.0925</v>
      </c>
      <c r="B199" s="62" t="s">
        <v>4599</v>
      </c>
      <c r="C199" s="62">
        <v>16.100000000000001</v>
      </c>
      <c r="D199" s="62">
        <v>16.09</v>
      </c>
      <c r="E199" s="41">
        <v>17.03</v>
      </c>
      <c r="F199" s="63" t="s">
        <v>5101</v>
      </c>
      <c r="G199" s="63" t="s">
        <v>3973</v>
      </c>
      <c r="H199" s="9" t="s">
        <v>3974</v>
      </c>
      <c r="I199" s="62" t="s">
        <v>673</v>
      </c>
      <c r="J199" s="62" t="s">
        <v>61</v>
      </c>
      <c r="K199" s="62" t="s">
        <v>4574</v>
      </c>
      <c r="L199" s="62" t="s">
        <v>347</v>
      </c>
      <c r="M199" s="54" t="s">
        <v>5102</v>
      </c>
      <c r="N199" s="42" t="s">
        <v>4676</v>
      </c>
      <c r="O199" s="44" t="s">
        <v>4676</v>
      </c>
      <c r="P199" s="65">
        <v>1</v>
      </c>
      <c r="Q199" s="46">
        <f>MktgReport[[#This Row],[Cred 1 %]]*MktgReport[[#This Row],[NN Labor Budget]]</f>
        <v>81867</v>
      </c>
      <c r="R199" s="47"/>
      <c r="S199" s="47"/>
      <c r="T199" s="48">
        <f>MktgReport[[#This Row],[Cred 2 %]]*MktgReport[[#This Row],[NN Labor Budget]]</f>
        <v>0</v>
      </c>
      <c r="U199" s="49"/>
      <c r="V199" s="49"/>
      <c r="W199" s="50">
        <f>MktgReport[[#This Row],[Cred 3 %]]*MktgReport[[#This Row],[NN Labor Budget]]</f>
        <v>0</v>
      </c>
      <c r="X199" s="51"/>
      <c r="Y199" s="51"/>
      <c r="Z199" s="52">
        <f>MktgReport[[#This Row],[Cred 4 %]]*MktgReport[[#This Row],[NN Labor Budget]]</f>
        <v>0</v>
      </c>
      <c r="AA199" s="49"/>
      <c r="AB199" s="49"/>
      <c r="AC199" s="50">
        <f>MktgReport[[#This Row],[Cred 5 %]]*MktgReport[[#This Row],[NN Labor Budget]]</f>
        <v>0</v>
      </c>
      <c r="AD199" s="20" t="s">
        <v>188</v>
      </c>
      <c r="AE199" s="58" t="s">
        <v>107</v>
      </c>
      <c r="AF199" s="59" t="s">
        <v>4576</v>
      </c>
      <c r="AG199" s="56">
        <v>500000</v>
      </c>
      <c r="AH199" s="57">
        <v>81867</v>
      </c>
    </row>
    <row r="200" spans="1:34" s="55" customFormat="1" ht="24.95" customHeight="1" x14ac:dyDescent="0.25">
      <c r="A200" s="40">
        <v>2017.0527999999999</v>
      </c>
      <c r="B200" s="41" t="s">
        <v>4569</v>
      </c>
      <c r="C200" s="41">
        <v>17.07</v>
      </c>
      <c r="D200" s="41">
        <v>17.059999999999999</v>
      </c>
      <c r="E200" s="41">
        <v>17.079999999999998</v>
      </c>
      <c r="F200" s="42" t="s">
        <v>5103</v>
      </c>
      <c r="G200" s="42" t="s">
        <v>5104</v>
      </c>
      <c r="H200" s="69" t="s">
        <v>964</v>
      </c>
      <c r="I200" s="41" t="s">
        <v>244</v>
      </c>
      <c r="J200" s="41" t="s">
        <v>245</v>
      </c>
      <c r="K200" s="41" t="s">
        <v>4580</v>
      </c>
      <c r="L200" s="41"/>
      <c r="M200" s="42" t="s">
        <v>5105</v>
      </c>
      <c r="N200" s="42" t="s">
        <v>5106</v>
      </c>
      <c r="O200" s="44" t="s">
        <v>5106</v>
      </c>
      <c r="P200" s="45">
        <v>0.85</v>
      </c>
      <c r="Q200" s="46">
        <f>MktgReport[[#This Row],[Cred 1 %]]*MktgReport[[#This Row],[NN Labor Budget]]</f>
        <v>50006.35</v>
      </c>
      <c r="R200" s="47" t="s">
        <v>4781</v>
      </c>
      <c r="S200" s="47">
        <v>0.1</v>
      </c>
      <c r="T200" s="48">
        <f>MktgReport[[#This Row],[Cred 2 %]]*MktgReport[[#This Row],[NN Labor Budget]]</f>
        <v>5883.1</v>
      </c>
      <c r="U200" s="49" t="s">
        <v>4709</v>
      </c>
      <c r="V200" s="49">
        <v>0.05</v>
      </c>
      <c r="W200" s="50">
        <f>MktgReport[[#This Row],[Cred 3 %]]*MktgReport[[#This Row],[NN Labor Budget]]</f>
        <v>2941.55</v>
      </c>
      <c r="X200" s="51"/>
      <c r="Y200" s="51"/>
      <c r="Z200" s="52">
        <f>MktgReport[[#This Row],[Cred 4 %]]*MktgReport[[#This Row],[NN Labor Budget]]</f>
        <v>0</v>
      </c>
      <c r="AA200" s="49"/>
      <c r="AB200" s="49"/>
      <c r="AC200" s="50">
        <f>MktgReport[[#This Row],[Cred 5 %]]*MktgReport[[#This Row],[NN Labor Budget]]</f>
        <v>0</v>
      </c>
      <c r="AD200" s="8" t="s">
        <v>52</v>
      </c>
      <c r="AE200" s="41" t="s">
        <v>261</v>
      </c>
      <c r="AF200" s="42" t="s">
        <v>4576</v>
      </c>
      <c r="AG200" s="56">
        <v>58831</v>
      </c>
      <c r="AH200" s="57">
        <v>58831</v>
      </c>
    </row>
    <row r="201" spans="1:34" s="55" customFormat="1" ht="24.95" customHeight="1" x14ac:dyDescent="0.25">
      <c r="A201" s="122">
        <v>2017.02460000002</v>
      </c>
      <c r="B201" s="41" t="s">
        <v>4584</v>
      </c>
      <c r="C201" s="41">
        <v>17.02</v>
      </c>
      <c r="D201" s="41">
        <v>17.02</v>
      </c>
      <c r="E201" s="41">
        <v>17.03</v>
      </c>
      <c r="F201" s="42" t="s">
        <v>5107</v>
      </c>
      <c r="G201" s="42" t="s">
        <v>5108</v>
      </c>
      <c r="H201" s="69" t="s">
        <v>1099</v>
      </c>
      <c r="I201" s="41" t="s">
        <v>244</v>
      </c>
      <c r="J201" s="41" t="s">
        <v>245</v>
      </c>
      <c r="K201" s="41" t="s">
        <v>4580</v>
      </c>
      <c r="L201" s="41"/>
      <c r="M201" s="54" t="s">
        <v>4712</v>
      </c>
      <c r="N201" s="42" t="s">
        <v>4712</v>
      </c>
      <c r="O201" s="44" t="s">
        <v>4615</v>
      </c>
      <c r="P201" s="45">
        <v>1</v>
      </c>
      <c r="Q201" s="46">
        <f>MktgReport[[#This Row],[Cred 1 %]]*MktgReport[[#This Row],[NN Labor Budget]]</f>
        <v>54120</v>
      </c>
      <c r="R201" s="47"/>
      <c r="S201" s="47"/>
      <c r="T201" s="48">
        <f>MktgReport[[#This Row],[Cred 2 %]]*MktgReport[[#This Row],[NN Labor Budget]]</f>
        <v>0</v>
      </c>
      <c r="U201" s="49"/>
      <c r="V201" s="49"/>
      <c r="W201" s="50">
        <f>MktgReport[[#This Row],[Cred 3 %]]*MktgReport[[#This Row],[NN Labor Budget]]</f>
        <v>0</v>
      </c>
      <c r="X201" s="51"/>
      <c r="Y201" s="51"/>
      <c r="Z201" s="52">
        <f>MktgReport[[#This Row],[Cred 4 %]]*MktgReport[[#This Row],[NN Labor Budget]]</f>
        <v>0</v>
      </c>
      <c r="AA201" s="49"/>
      <c r="AB201" s="49"/>
      <c r="AC201" s="50">
        <f>MktgReport[[#This Row],[Cred 5 %]]*MktgReport[[#This Row],[NN Labor Budget]]</f>
        <v>0</v>
      </c>
      <c r="AD201" s="8" t="s">
        <v>52</v>
      </c>
      <c r="AE201" s="41" t="s">
        <v>4589</v>
      </c>
      <c r="AF201" s="54" t="s">
        <v>4576</v>
      </c>
      <c r="AG201" s="56">
        <v>54720</v>
      </c>
      <c r="AH201" s="57">
        <v>54120</v>
      </c>
    </row>
    <row r="202" spans="1:34" s="55" customFormat="1" ht="24.95" customHeight="1" x14ac:dyDescent="0.25">
      <c r="A202" s="40">
        <v>2017.02460000002</v>
      </c>
      <c r="B202" s="41" t="s">
        <v>4584</v>
      </c>
      <c r="C202" s="41">
        <v>17.02</v>
      </c>
      <c r="D202" s="41">
        <v>17.02</v>
      </c>
      <c r="E202" s="41">
        <v>17.03</v>
      </c>
      <c r="F202" s="42" t="s">
        <v>5107</v>
      </c>
      <c r="G202" s="42" t="s">
        <v>5108</v>
      </c>
      <c r="H202" s="69" t="s">
        <v>1099</v>
      </c>
      <c r="I202" s="41" t="s">
        <v>244</v>
      </c>
      <c r="J202" s="41" t="s">
        <v>245</v>
      </c>
      <c r="K202" s="41" t="s">
        <v>4580</v>
      </c>
      <c r="L202" s="41"/>
      <c r="M202" s="54" t="s">
        <v>4712</v>
      </c>
      <c r="N202" s="42" t="s">
        <v>4712</v>
      </c>
      <c r="O202" s="44" t="s">
        <v>4615</v>
      </c>
      <c r="P202" s="45">
        <v>1</v>
      </c>
      <c r="Q202" s="46">
        <f>MktgReport[[#This Row],[Cred 1 %]]*MktgReport[[#This Row],[NN Labor Budget]]</f>
        <v>54120</v>
      </c>
      <c r="R202" s="47"/>
      <c r="S202" s="47"/>
      <c r="T202" s="48">
        <f>MktgReport[[#This Row],[Cred 2 %]]*MktgReport[[#This Row],[NN Labor Budget]]</f>
        <v>0</v>
      </c>
      <c r="U202" s="49"/>
      <c r="V202" s="49"/>
      <c r="W202" s="50">
        <f>MktgReport[[#This Row],[Cred 3 %]]*MktgReport[[#This Row],[NN Labor Budget]]</f>
        <v>0</v>
      </c>
      <c r="X202" s="51"/>
      <c r="Y202" s="51"/>
      <c r="Z202" s="52">
        <f>MktgReport[[#This Row],[Cred 4 %]]*MktgReport[[#This Row],[NN Labor Budget]]</f>
        <v>0</v>
      </c>
      <c r="AA202" s="49"/>
      <c r="AB202" s="49"/>
      <c r="AC202" s="50">
        <f>MktgReport[[#This Row],[Cred 5 %]]*MktgReport[[#This Row],[NN Labor Budget]]</f>
        <v>0</v>
      </c>
      <c r="AD202" s="8" t="s">
        <v>23</v>
      </c>
      <c r="AE202" s="41" t="s">
        <v>4589</v>
      </c>
      <c r="AF202" s="54" t="s">
        <v>4576</v>
      </c>
      <c r="AG202" s="56">
        <v>54720</v>
      </c>
      <c r="AH202" s="57">
        <v>54120</v>
      </c>
    </row>
    <row r="203" spans="1:34" s="55" customFormat="1" ht="24.95" customHeight="1" x14ac:dyDescent="0.25">
      <c r="A203" s="122">
        <v>2017.0474999999999</v>
      </c>
      <c r="B203" s="41" t="s">
        <v>4577</v>
      </c>
      <c r="C203" s="41">
        <v>17.05</v>
      </c>
      <c r="D203" s="41">
        <v>17.05</v>
      </c>
      <c r="E203" s="41">
        <v>17.05</v>
      </c>
      <c r="F203" s="42" t="s">
        <v>5109</v>
      </c>
      <c r="G203" s="42" t="s">
        <v>5110</v>
      </c>
      <c r="H203" s="69" t="s">
        <v>1099</v>
      </c>
      <c r="I203" s="41" t="s">
        <v>244</v>
      </c>
      <c r="J203" s="41" t="s">
        <v>245</v>
      </c>
      <c r="K203" s="41" t="s">
        <v>4580</v>
      </c>
      <c r="L203" s="41"/>
      <c r="M203" s="54" t="s">
        <v>4581</v>
      </c>
      <c r="N203" s="42" t="s">
        <v>4582</v>
      </c>
      <c r="O203" s="44" t="s">
        <v>4581</v>
      </c>
      <c r="P203" s="45">
        <v>1</v>
      </c>
      <c r="Q203" s="46">
        <f>MktgReport[[#This Row],[Cred 1 %]]*MktgReport[[#This Row],[NN Labor Budget]]</f>
        <v>26040</v>
      </c>
      <c r="R203" s="47"/>
      <c r="S203" s="47"/>
      <c r="T203" s="48">
        <f>MktgReport[[#This Row],[Cred 2 %]]*MktgReport[[#This Row],[NN Labor Budget]]</f>
        <v>0</v>
      </c>
      <c r="U203" s="49"/>
      <c r="V203" s="49"/>
      <c r="W203" s="50">
        <f>MktgReport[[#This Row],[Cred 3 %]]*MktgReport[[#This Row],[NN Labor Budget]]</f>
        <v>0</v>
      </c>
      <c r="X203" s="51"/>
      <c r="Y203" s="51"/>
      <c r="Z203" s="52">
        <f>MktgReport[[#This Row],[Cred 4 %]]*MktgReport[[#This Row],[NN Labor Budget]]</f>
        <v>0</v>
      </c>
      <c r="AA203" s="49"/>
      <c r="AB203" s="49"/>
      <c r="AC203" s="50">
        <f>MktgReport[[#This Row],[Cred 5 %]]*MktgReport[[#This Row],[NN Labor Budget]]</f>
        <v>0</v>
      </c>
      <c r="AD203" s="8" t="s">
        <v>26</v>
      </c>
      <c r="AE203" s="41" t="s">
        <v>384</v>
      </c>
      <c r="AF203" s="54" t="s">
        <v>4576</v>
      </c>
      <c r="AG203" s="56">
        <v>34000</v>
      </c>
      <c r="AH203" s="57">
        <v>26040</v>
      </c>
    </row>
    <row r="204" spans="1:34" s="55" customFormat="1" ht="24.95" customHeight="1" x14ac:dyDescent="0.25">
      <c r="A204" s="40">
        <v>2017.0099</v>
      </c>
      <c r="B204" s="41" t="s">
        <v>4569</v>
      </c>
      <c r="C204" s="41">
        <v>17.09</v>
      </c>
      <c r="D204" s="41">
        <v>17.02</v>
      </c>
      <c r="E204" s="41">
        <v>17.09</v>
      </c>
      <c r="F204" s="42" t="s">
        <v>5111</v>
      </c>
      <c r="G204" s="42" t="s">
        <v>5112</v>
      </c>
      <c r="H204" s="69" t="s">
        <v>1295</v>
      </c>
      <c r="I204" s="41" t="s">
        <v>244</v>
      </c>
      <c r="J204" s="41" t="s">
        <v>245</v>
      </c>
      <c r="K204" s="41" t="s">
        <v>4574</v>
      </c>
      <c r="L204" s="41" t="s">
        <v>5113</v>
      </c>
      <c r="M204" s="54" t="s">
        <v>4904</v>
      </c>
      <c r="N204" s="42" t="s">
        <v>4903</v>
      </c>
      <c r="O204" s="44" t="s">
        <v>4903</v>
      </c>
      <c r="P204" s="45">
        <v>0.8</v>
      </c>
      <c r="Q204" s="46">
        <f>MktgReport[[#This Row],[Cred 1 %]]*MktgReport[[#This Row],[NN Labor Budget]]</f>
        <v>54400</v>
      </c>
      <c r="R204" s="47" t="s">
        <v>4911</v>
      </c>
      <c r="S204" s="47">
        <v>0.2</v>
      </c>
      <c r="T204" s="48">
        <f>MktgReport[[#This Row],[Cred 2 %]]*MktgReport[[#This Row],[NN Labor Budget]]</f>
        <v>13600</v>
      </c>
      <c r="U204" s="49"/>
      <c r="V204" s="49"/>
      <c r="W204" s="50">
        <f>MktgReport[[#This Row],[Cred 3 %]]*MktgReport[[#This Row],[NN Labor Budget]]</f>
        <v>0</v>
      </c>
      <c r="X204" s="51"/>
      <c r="Y204" s="51"/>
      <c r="Z204" s="52">
        <f>MktgReport[[#This Row],[Cred 4 %]]*MktgReport[[#This Row],[NN Labor Budget]]</f>
        <v>0</v>
      </c>
      <c r="AA204" s="49"/>
      <c r="AB204" s="49"/>
      <c r="AC204" s="50">
        <f>MktgReport[[#This Row],[Cred 5 %]]*MktgReport[[#This Row],[NN Labor Budget]]</f>
        <v>0</v>
      </c>
      <c r="AD204" s="8" t="s">
        <v>52</v>
      </c>
      <c r="AE204" s="41" t="s">
        <v>49</v>
      </c>
      <c r="AF204" s="54" t="s">
        <v>4576</v>
      </c>
      <c r="AG204" s="56"/>
      <c r="AH204" s="57">
        <v>68000</v>
      </c>
    </row>
    <row r="205" spans="1:34" s="55" customFormat="1" ht="24.95" customHeight="1" x14ac:dyDescent="0.25">
      <c r="A205" s="122">
        <v>2016.1247000000001</v>
      </c>
      <c r="B205" s="58" t="s">
        <v>4577</v>
      </c>
      <c r="C205" s="58">
        <v>17.04</v>
      </c>
      <c r="D205" s="58">
        <v>17.03</v>
      </c>
      <c r="E205" s="41"/>
      <c r="F205" s="68" t="s">
        <v>5114</v>
      </c>
      <c r="G205" s="42" t="s">
        <v>5115</v>
      </c>
      <c r="H205" s="66" t="s">
        <v>1295</v>
      </c>
      <c r="I205" s="58" t="s">
        <v>244</v>
      </c>
      <c r="J205" s="58" t="s">
        <v>245</v>
      </c>
      <c r="K205" s="58" t="s">
        <v>4574</v>
      </c>
      <c r="L205" s="58" t="s">
        <v>5113</v>
      </c>
      <c r="M205" s="59" t="s">
        <v>4903</v>
      </c>
      <c r="N205" s="68" t="s">
        <v>4606</v>
      </c>
      <c r="O205" s="44"/>
      <c r="P205" s="45"/>
      <c r="Q205" s="46">
        <f>MktgReport[[#This Row],[Cred 1 %]]*MktgReport[[#This Row],[NN Labor Budget]]</f>
        <v>0</v>
      </c>
      <c r="R205" s="47"/>
      <c r="S205" s="47"/>
      <c r="T205" s="48">
        <f>MktgReport[[#This Row],[Cred 2 %]]*MktgReport[[#This Row],[NN Labor Budget]]</f>
        <v>0</v>
      </c>
      <c r="U205" s="49"/>
      <c r="V205" s="49"/>
      <c r="W205" s="50">
        <f>MktgReport[[#This Row],[Cred 3 %]]*MktgReport[[#This Row],[NN Labor Budget]]</f>
        <v>0</v>
      </c>
      <c r="X205" s="51"/>
      <c r="Y205" s="51"/>
      <c r="Z205" s="52">
        <f>MktgReport[[#This Row],[Cred 4 %]]*MktgReport[[#This Row],[NN Labor Budget]]</f>
        <v>0</v>
      </c>
      <c r="AA205" s="49"/>
      <c r="AB205" s="49"/>
      <c r="AC205" s="50">
        <f>MktgReport[[#This Row],[Cred 5 %]]*MktgReport[[#This Row],[NN Labor Budget]]</f>
        <v>0</v>
      </c>
      <c r="AD205" s="20" t="s">
        <v>52</v>
      </c>
      <c r="AE205" s="58" t="s">
        <v>49</v>
      </c>
      <c r="AF205" s="59" t="s">
        <v>4576</v>
      </c>
      <c r="AG205" s="56">
        <v>1400000</v>
      </c>
      <c r="AH205" s="133">
        <v>110000</v>
      </c>
    </row>
    <row r="206" spans="1:34" s="55" customFormat="1" ht="24.95" customHeight="1" x14ac:dyDescent="0.25">
      <c r="A206" s="40">
        <v>2017.0066999999999</v>
      </c>
      <c r="B206" s="41" t="s">
        <v>4584</v>
      </c>
      <c r="C206" s="41">
        <v>17.03</v>
      </c>
      <c r="D206" s="41">
        <v>17.02</v>
      </c>
      <c r="E206" s="41">
        <v>17.05</v>
      </c>
      <c r="F206" s="42" t="s">
        <v>5116</v>
      </c>
      <c r="G206" s="42" t="s">
        <v>5117</v>
      </c>
      <c r="H206" s="69" t="s">
        <v>5118</v>
      </c>
      <c r="I206" s="41" t="s">
        <v>244</v>
      </c>
      <c r="J206" s="41" t="s">
        <v>245</v>
      </c>
      <c r="K206" s="41" t="s">
        <v>4574</v>
      </c>
      <c r="L206" s="41" t="s">
        <v>5096</v>
      </c>
      <c r="M206" s="54" t="s">
        <v>4767</v>
      </c>
      <c r="N206" s="42" t="s">
        <v>5050</v>
      </c>
      <c r="O206" s="44" t="s">
        <v>4769</v>
      </c>
      <c r="P206" s="45">
        <v>0.8</v>
      </c>
      <c r="Q206" s="46">
        <f>MktgReport[[#This Row],[Cred 1 %]]*MktgReport[[#This Row],[NN Labor Budget]]</f>
        <v>24816</v>
      </c>
      <c r="R206" s="47" t="s">
        <v>5051</v>
      </c>
      <c r="S206" s="47">
        <v>0.2</v>
      </c>
      <c r="T206" s="48">
        <f>MktgReport[[#This Row],[Cred 2 %]]*MktgReport[[#This Row],[NN Labor Budget]]</f>
        <v>6204</v>
      </c>
      <c r="U206" s="49"/>
      <c r="V206" s="49"/>
      <c r="W206" s="50">
        <f>MktgReport[[#This Row],[Cred 3 %]]*MktgReport[[#This Row],[NN Labor Budget]]</f>
        <v>0</v>
      </c>
      <c r="X206" s="51"/>
      <c r="Y206" s="51"/>
      <c r="Z206" s="52">
        <f>MktgReport[[#This Row],[Cred 4 %]]*MktgReport[[#This Row],[NN Labor Budget]]</f>
        <v>0</v>
      </c>
      <c r="AA206" s="49"/>
      <c r="AB206" s="49"/>
      <c r="AC206" s="50">
        <f>MktgReport[[#This Row],[Cred 5 %]]*MktgReport[[#This Row],[NN Labor Budget]]</f>
        <v>0</v>
      </c>
      <c r="AD206" s="8" t="s">
        <v>52</v>
      </c>
      <c r="AE206" s="41" t="s">
        <v>49</v>
      </c>
      <c r="AF206" s="42" t="s">
        <v>4576</v>
      </c>
      <c r="AG206" s="53"/>
      <c r="AH206" s="57">
        <v>31020</v>
      </c>
    </row>
    <row r="207" spans="1:34" s="55" customFormat="1" ht="24.95" customHeight="1" x14ac:dyDescent="0.25">
      <c r="A207" s="40">
        <v>2017.0678</v>
      </c>
      <c r="B207" s="41" t="s">
        <v>4577</v>
      </c>
      <c r="C207" s="41">
        <v>17.059999999999999</v>
      </c>
      <c r="D207" s="41">
        <v>17.059999999999999</v>
      </c>
      <c r="E207" s="41">
        <v>17.079999999999998</v>
      </c>
      <c r="F207" s="42" t="s">
        <v>5119</v>
      </c>
      <c r="G207" s="42" t="s">
        <v>5108</v>
      </c>
      <c r="H207" s="69" t="s">
        <v>1685</v>
      </c>
      <c r="I207" s="41" t="s">
        <v>244</v>
      </c>
      <c r="J207" s="41" t="s">
        <v>245</v>
      </c>
      <c r="K207" s="41"/>
      <c r="L207" s="41"/>
      <c r="M207" s="42" t="s">
        <v>4712</v>
      </c>
      <c r="N207" s="42" t="s">
        <v>4712</v>
      </c>
      <c r="O207" s="44" t="s">
        <v>4615</v>
      </c>
      <c r="P207" s="45">
        <v>1</v>
      </c>
      <c r="Q207" s="46">
        <f>MktgReport[[#This Row],[Cred 1 %]]*MktgReport[[#This Row],[NN Labor Budget]]</f>
        <v>15760</v>
      </c>
      <c r="R207" s="47"/>
      <c r="S207" s="47"/>
      <c r="T207" s="48">
        <f>MktgReport[[#This Row],[Cred 2 %]]*MktgReport[[#This Row],[NN Labor Budget]]</f>
        <v>0</v>
      </c>
      <c r="U207" s="49"/>
      <c r="V207" s="49"/>
      <c r="W207" s="50">
        <f>MktgReport[[#This Row],[Cred 3 %]]*MktgReport[[#This Row],[NN Labor Budget]]</f>
        <v>0</v>
      </c>
      <c r="X207" s="51"/>
      <c r="Y207" s="51"/>
      <c r="Z207" s="52">
        <f>MktgReport[[#This Row],[Cred 4 %]]*MktgReport[[#This Row],[NN Labor Budget]]</f>
        <v>0</v>
      </c>
      <c r="AA207" s="49"/>
      <c r="AB207" s="49"/>
      <c r="AC207" s="50">
        <f>MktgReport[[#This Row],[Cred 5 %]]*MktgReport[[#This Row],[NN Labor Budget]]</f>
        <v>0</v>
      </c>
      <c r="AD207" s="8" t="s">
        <v>23</v>
      </c>
      <c r="AE207" s="41" t="s">
        <v>4589</v>
      </c>
      <c r="AF207" s="42" t="s">
        <v>4576</v>
      </c>
      <c r="AG207" s="56">
        <v>100000</v>
      </c>
      <c r="AH207" s="57">
        <v>15760</v>
      </c>
    </row>
    <row r="208" spans="1:34" s="55" customFormat="1" ht="24.95" customHeight="1" x14ac:dyDescent="0.25">
      <c r="A208" s="122">
        <v>2017.0498</v>
      </c>
      <c r="B208" s="41" t="s">
        <v>4577</v>
      </c>
      <c r="C208" s="41">
        <v>17.05</v>
      </c>
      <c r="D208" s="41">
        <v>17.05</v>
      </c>
      <c r="E208" s="41">
        <v>17.05</v>
      </c>
      <c r="F208" s="42" t="s">
        <v>5120</v>
      </c>
      <c r="G208" s="42" t="s">
        <v>5121</v>
      </c>
      <c r="H208" s="69" t="s">
        <v>1719</v>
      </c>
      <c r="I208" s="41" t="s">
        <v>1475</v>
      </c>
      <c r="J208" s="41" t="s">
        <v>245</v>
      </c>
      <c r="K208" s="41" t="s">
        <v>4580</v>
      </c>
      <c r="L208" s="41"/>
      <c r="M208" s="54" t="s">
        <v>4621</v>
      </c>
      <c r="N208" s="42" t="s">
        <v>4621</v>
      </c>
      <c r="O208" s="44" t="s">
        <v>4622</v>
      </c>
      <c r="P208" s="45">
        <v>1</v>
      </c>
      <c r="Q208" s="46">
        <f>MktgReport[[#This Row],[Cred 1 %]]*MktgReport[[#This Row],[NN Labor Budget]]</f>
        <v>25000</v>
      </c>
      <c r="R208" s="47"/>
      <c r="S208" s="47"/>
      <c r="T208" s="48">
        <f>MktgReport[[#This Row],[Cred 2 %]]*MktgReport[[#This Row],[NN Labor Budget]]</f>
        <v>0</v>
      </c>
      <c r="U208" s="49"/>
      <c r="V208" s="49"/>
      <c r="W208" s="50">
        <f>MktgReport[[#This Row],[Cred 3 %]]*MktgReport[[#This Row],[NN Labor Budget]]</f>
        <v>0</v>
      </c>
      <c r="X208" s="51"/>
      <c r="Y208" s="51"/>
      <c r="Z208" s="52">
        <f>MktgReport[[#This Row],[Cred 4 %]]*MktgReport[[#This Row],[NN Labor Budget]]</f>
        <v>0</v>
      </c>
      <c r="AA208" s="49"/>
      <c r="AB208" s="49"/>
      <c r="AC208" s="50">
        <f>MktgReport[[#This Row],[Cred 5 %]]*MktgReport[[#This Row],[NN Labor Budget]]</f>
        <v>0</v>
      </c>
      <c r="AD208" s="8" t="s">
        <v>98</v>
      </c>
      <c r="AE208" s="41" t="s">
        <v>49</v>
      </c>
      <c r="AF208" s="42" t="s">
        <v>4576</v>
      </c>
      <c r="AG208" s="56" t="s">
        <v>4806</v>
      </c>
      <c r="AH208" s="57">
        <v>25000</v>
      </c>
    </row>
    <row r="209" spans="1:34" s="55" customFormat="1" ht="24.95" customHeight="1" x14ac:dyDescent="0.25">
      <c r="A209" s="40">
        <v>2017.0197000000101</v>
      </c>
      <c r="B209" s="41" t="s">
        <v>4584</v>
      </c>
      <c r="C209" s="41">
        <v>17.02</v>
      </c>
      <c r="D209" s="41">
        <v>17.02</v>
      </c>
      <c r="E209" s="41">
        <v>17.03</v>
      </c>
      <c r="F209" s="42" t="s">
        <v>5122</v>
      </c>
      <c r="G209" s="42" t="s">
        <v>5123</v>
      </c>
      <c r="H209" s="69" t="s">
        <v>5124</v>
      </c>
      <c r="I209" s="41" t="s">
        <v>1488</v>
      </c>
      <c r="J209" s="41" t="s">
        <v>123</v>
      </c>
      <c r="K209" s="41"/>
      <c r="L209" s="41"/>
      <c r="M209" s="54" t="s">
        <v>4597</v>
      </c>
      <c r="N209" s="42" t="s">
        <v>4597</v>
      </c>
      <c r="O209" s="44" t="s">
        <v>4668</v>
      </c>
      <c r="P209" s="45">
        <v>1</v>
      </c>
      <c r="Q209" s="46">
        <f>MktgReport[[#This Row],[Cred 1 %]]*MktgReport[[#This Row],[NN Labor Budget]]</f>
        <v>26828</v>
      </c>
      <c r="R209" s="47"/>
      <c r="S209" s="47"/>
      <c r="T209" s="48">
        <f>MktgReport[[#This Row],[Cred 2 %]]*MktgReport[[#This Row],[NN Labor Budget]]</f>
        <v>0</v>
      </c>
      <c r="U209" s="49"/>
      <c r="V209" s="49"/>
      <c r="W209" s="50">
        <f>MktgReport[[#This Row],[Cred 3 %]]*MktgReport[[#This Row],[NN Labor Budget]]</f>
        <v>0</v>
      </c>
      <c r="X209" s="51"/>
      <c r="Y209" s="51"/>
      <c r="Z209" s="52">
        <f>MktgReport[[#This Row],[Cred 4 %]]*MktgReport[[#This Row],[NN Labor Budget]]</f>
        <v>0</v>
      </c>
      <c r="AA209" s="49"/>
      <c r="AB209" s="49"/>
      <c r="AC209" s="50">
        <f>MktgReport[[#This Row],[Cred 5 %]]*MktgReport[[#This Row],[NN Labor Budget]]</f>
        <v>0</v>
      </c>
      <c r="AD209" s="8" t="s">
        <v>3934</v>
      </c>
      <c r="AE209" s="41" t="s">
        <v>122</v>
      </c>
      <c r="AF209" s="54" t="s">
        <v>4576</v>
      </c>
      <c r="AG209" s="56"/>
      <c r="AH209" s="57">
        <v>26828</v>
      </c>
    </row>
    <row r="210" spans="1:34" s="55" customFormat="1" ht="24.95" customHeight="1" x14ac:dyDescent="0.25">
      <c r="A210" s="122">
        <v>2017.0442999986601</v>
      </c>
      <c r="B210" s="41" t="s">
        <v>4577</v>
      </c>
      <c r="C210" s="41">
        <v>17.05</v>
      </c>
      <c r="D210" s="41">
        <v>17.05</v>
      </c>
      <c r="E210" s="41">
        <v>17.07</v>
      </c>
      <c r="F210" s="42" t="s">
        <v>5125</v>
      </c>
      <c r="G210" s="42" t="s">
        <v>5126</v>
      </c>
      <c r="H210" s="69" t="s">
        <v>666</v>
      </c>
      <c r="I210" s="41" t="s">
        <v>261</v>
      </c>
      <c r="J210" s="41" t="s">
        <v>123</v>
      </c>
      <c r="K210" s="41" t="s">
        <v>4574</v>
      </c>
      <c r="L210" s="41" t="s">
        <v>5127</v>
      </c>
      <c r="M210" s="43" t="s">
        <v>4682</v>
      </c>
      <c r="N210" s="42" t="s">
        <v>4607</v>
      </c>
      <c r="O210" s="44" t="s">
        <v>4607</v>
      </c>
      <c r="P210" s="45">
        <v>1</v>
      </c>
      <c r="Q210" s="46">
        <f>MktgReport[[#This Row],[Cred 1 %]]*MktgReport[[#This Row],[NN Labor Budget]]</f>
        <v>39915</v>
      </c>
      <c r="R210" s="47"/>
      <c r="S210" s="47"/>
      <c r="T210" s="48">
        <f>MktgReport[[#This Row],[Cred 2 %]]*MktgReport[[#This Row],[NN Labor Budget]]</f>
        <v>0</v>
      </c>
      <c r="U210" s="49"/>
      <c r="V210" s="49"/>
      <c r="W210" s="50">
        <f>MktgReport[[#This Row],[Cred 3 %]]*MktgReport[[#This Row],[NN Labor Budget]]</f>
        <v>0</v>
      </c>
      <c r="X210" s="51"/>
      <c r="Y210" s="51"/>
      <c r="Z210" s="52">
        <f>MktgReport[[#This Row],[Cred 4 %]]*MktgReport[[#This Row],[NN Labor Budget]]</f>
        <v>0</v>
      </c>
      <c r="AA210" s="49"/>
      <c r="AB210" s="49"/>
      <c r="AC210" s="50">
        <f>MktgReport[[#This Row],[Cred 5 %]]*MktgReport[[#This Row],[NN Labor Budget]]</f>
        <v>0</v>
      </c>
      <c r="AD210" s="8" t="s">
        <v>52</v>
      </c>
      <c r="AE210" s="41" t="s">
        <v>261</v>
      </c>
      <c r="AF210" s="42" t="s">
        <v>4576</v>
      </c>
      <c r="AG210" s="134">
        <v>250000</v>
      </c>
      <c r="AH210" s="57">
        <v>39915</v>
      </c>
    </row>
    <row r="211" spans="1:34" s="55" customFormat="1" ht="24.95" customHeight="1" x14ac:dyDescent="0.25">
      <c r="A211" s="40">
        <v>2017.0409</v>
      </c>
      <c r="B211" s="41" t="s">
        <v>4577</v>
      </c>
      <c r="C211" s="41">
        <v>17.059999999999999</v>
      </c>
      <c r="D211" s="41">
        <v>17.05</v>
      </c>
      <c r="E211" s="41">
        <v>17.079999999999998</v>
      </c>
      <c r="F211" s="42" t="s">
        <v>5128</v>
      </c>
      <c r="G211" s="42" t="s">
        <v>5129</v>
      </c>
      <c r="H211" s="69" t="s">
        <v>5130</v>
      </c>
      <c r="I211" s="41" t="s">
        <v>261</v>
      </c>
      <c r="J211" s="41" t="s">
        <v>123</v>
      </c>
      <c r="K211" s="41" t="s">
        <v>4580</v>
      </c>
      <c r="L211" s="41"/>
      <c r="M211" s="41" t="s">
        <v>4682</v>
      </c>
      <c r="N211" s="42" t="s">
        <v>4607</v>
      </c>
      <c r="O211" s="44" t="s">
        <v>4607</v>
      </c>
      <c r="P211" s="45">
        <v>1</v>
      </c>
      <c r="Q211" s="46">
        <f>MktgReport[[#This Row],[Cred 1 %]]*MktgReport[[#This Row],[NN Labor Budget]]</f>
        <v>54207</v>
      </c>
      <c r="R211" s="47"/>
      <c r="S211" s="47"/>
      <c r="T211" s="48">
        <f>MktgReport[[#This Row],[Cred 2 %]]*MktgReport[[#This Row],[NN Labor Budget]]</f>
        <v>0</v>
      </c>
      <c r="U211" s="49"/>
      <c r="V211" s="49"/>
      <c r="W211" s="50">
        <f>MktgReport[[#This Row],[Cred 3 %]]*MktgReport[[#This Row],[NN Labor Budget]]</f>
        <v>0</v>
      </c>
      <c r="X211" s="51"/>
      <c r="Y211" s="51"/>
      <c r="Z211" s="52">
        <f>MktgReport[[#This Row],[Cred 4 %]]*MktgReport[[#This Row],[NN Labor Budget]]</f>
        <v>0</v>
      </c>
      <c r="AA211" s="49"/>
      <c r="AB211" s="49"/>
      <c r="AC211" s="50">
        <f>MktgReport[[#This Row],[Cred 5 %]]*MktgReport[[#This Row],[NN Labor Budget]]</f>
        <v>0</v>
      </c>
      <c r="AD211" s="8" t="s">
        <v>52</v>
      </c>
      <c r="AE211" s="41" t="s">
        <v>261</v>
      </c>
      <c r="AF211" s="42" t="s">
        <v>4576</v>
      </c>
      <c r="AG211" s="56">
        <v>54207</v>
      </c>
      <c r="AH211" s="57">
        <v>54207</v>
      </c>
    </row>
    <row r="212" spans="1:34" s="55" customFormat="1" ht="24.95" customHeight="1" x14ac:dyDescent="0.25">
      <c r="A212" s="122">
        <v>2016.0771999999999</v>
      </c>
      <c r="B212" s="62" t="s">
        <v>4662</v>
      </c>
      <c r="C212" s="62">
        <v>16.09</v>
      </c>
      <c r="D212" s="62">
        <v>16.079999999999998</v>
      </c>
      <c r="E212" s="41">
        <v>17.05</v>
      </c>
      <c r="F212" s="63" t="s">
        <v>5131</v>
      </c>
      <c r="G212" s="63" t="s">
        <v>5132</v>
      </c>
      <c r="H212" s="9" t="s">
        <v>5133</v>
      </c>
      <c r="I212" s="62" t="s">
        <v>122</v>
      </c>
      <c r="J212" s="62" t="s">
        <v>123</v>
      </c>
      <c r="K212" s="62" t="s">
        <v>4574</v>
      </c>
      <c r="L212" s="62" t="s">
        <v>5134</v>
      </c>
      <c r="M212" s="9" t="s">
        <v>5135</v>
      </c>
      <c r="N212" s="63" t="s">
        <v>5136</v>
      </c>
      <c r="O212" s="44" t="s">
        <v>5041</v>
      </c>
      <c r="P212" s="65">
        <v>1</v>
      </c>
      <c r="Q212" s="46">
        <f>MktgReport[[#This Row],[Cred 1 %]]*MktgReport[[#This Row],[NN Labor Budget]]</f>
        <v>13795</v>
      </c>
      <c r="R212" s="47"/>
      <c r="S212" s="47"/>
      <c r="T212" s="48">
        <f>MktgReport[[#This Row],[Cred 2 %]]*MktgReport[[#This Row],[NN Labor Budget]]</f>
        <v>0</v>
      </c>
      <c r="U212" s="49"/>
      <c r="V212" s="49"/>
      <c r="W212" s="50">
        <f>MktgReport[[#This Row],[Cred 3 %]]*MktgReport[[#This Row],[NN Labor Budget]]</f>
        <v>0</v>
      </c>
      <c r="X212" s="51"/>
      <c r="Y212" s="51"/>
      <c r="Z212" s="52">
        <f>MktgReport[[#This Row],[Cred 4 %]]*MktgReport[[#This Row],[NN Labor Budget]]</f>
        <v>0</v>
      </c>
      <c r="AA212" s="49"/>
      <c r="AB212" s="49"/>
      <c r="AC212" s="50">
        <f>MktgReport[[#This Row],[Cred 5 %]]*MktgReport[[#This Row],[NN Labor Budget]]</f>
        <v>0</v>
      </c>
      <c r="AD212" s="9" t="s">
        <v>52</v>
      </c>
      <c r="AE212" s="58" t="s">
        <v>384</v>
      </c>
      <c r="AF212" s="59" t="s">
        <v>4576</v>
      </c>
      <c r="AG212" s="135"/>
      <c r="AH212" s="57">
        <v>13795</v>
      </c>
    </row>
    <row r="213" spans="1:34" s="55" customFormat="1" ht="24.95" customHeight="1" x14ac:dyDescent="0.25">
      <c r="A213" s="40">
        <v>2017.0532000000001</v>
      </c>
      <c r="B213" s="41" t="s">
        <v>4577</v>
      </c>
      <c r="C213" s="41">
        <v>17.059999999999999</v>
      </c>
      <c r="D213" s="41">
        <v>17.059999999999999</v>
      </c>
      <c r="E213" s="41">
        <v>17.059999999999999</v>
      </c>
      <c r="F213" s="42" t="s">
        <v>5137</v>
      </c>
      <c r="G213" s="42" t="s">
        <v>5138</v>
      </c>
      <c r="H213" s="69" t="s">
        <v>1216</v>
      </c>
      <c r="I213" s="41" t="s">
        <v>122</v>
      </c>
      <c r="J213" s="41" t="s">
        <v>123</v>
      </c>
      <c r="K213" s="41"/>
      <c r="L213" s="41"/>
      <c r="M213" s="54" t="s">
        <v>5041</v>
      </c>
      <c r="N213" s="42" t="s">
        <v>5139</v>
      </c>
      <c r="O213" s="44" t="s">
        <v>5041</v>
      </c>
      <c r="P213" s="45">
        <v>0.5</v>
      </c>
      <c r="Q213" s="46">
        <f>MktgReport[[#This Row],[Cred 1 %]]*MktgReport[[#This Row],[NN Labor Budget]]</f>
        <v>1969</v>
      </c>
      <c r="R213" s="47" t="s">
        <v>5139</v>
      </c>
      <c r="S213" s="47">
        <v>0.5</v>
      </c>
      <c r="T213" s="48">
        <f>MktgReport[[#This Row],[Cred 2 %]]*MktgReport[[#This Row],[NN Labor Budget]]</f>
        <v>1969</v>
      </c>
      <c r="U213" s="49"/>
      <c r="V213" s="49"/>
      <c r="W213" s="50">
        <f>MktgReport[[#This Row],[Cred 3 %]]*MktgReport[[#This Row],[NN Labor Budget]]</f>
        <v>0</v>
      </c>
      <c r="X213" s="51"/>
      <c r="Y213" s="51"/>
      <c r="Z213" s="52">
        <f>MktgReport[[#This Row],[Cred 4 %]]*MktgReport[[#This Row],[NN Labor Budget]]</f>
        <v>0</v>
      </c>
      <c r="AA213" s="49"/>
      <c r="AB213" s="49"/>
      <c r="AC213" s="50">
        <f>MktgReport[[#This Row],[Cred 5 %]]*MktgReport[[#This Row],[NN Labor Budget]]</f>
        <v>0</v>
      </c>
      <c r="AD213" s="8" t="s">
        <v>26</v>
      </c>
      <c r="AE213" s="41" t="s">
        <v>122</v>
      </c>
      <c r="AF213" s="42" t="s">
        <v>4576</v>
      </c>
      <c r="AG213" s="56">
        <v>3938</v>
      </c>
      <c r="AH213" s="57">
        <v>3938</v>
      </c>
    </row>
    <row r="214" spans="1:34" s="55" customFormat="1" ht="24.95" customHeight="1" x14ac:dyDescent="0.25">
      <c r="A214" s="128">
        <v>2017.0743</v>
      </c>
      <c r="B214" s="71" t="s">
        <v>4569</v>
      </c>
      <c r="C214" s="71">
        <v>17.09</v>
      </c>
      <c r="D214" s="71">
        <v>17.079999999999998</v>
      </c>
      <c r="E214" s="71">
        <v>17.09</v>
      </c>
      <c r="F214" s="42" t="s">
        <v>5140</v>
      </c>
      <c r="G214" s="42" t="s">
        <v>5141</v>
      </c>
      <c r="H214" s="76" t="s">
        <v>1233</v>
      </c>
      <c r="I214" s="71" t="s">
        <v>261</v>
      </c>
      <c r="J214" s="71" t="s">
        <v>123</v>
      </c>
      <c r="K214" s="71" t="s">
        <v>4580</v>
      </c>
      <c r="L214" s="71"/>
      <c r="M214" s="42" t="s">
        <v>4704</v>
      </c>
      <c r="N214" s="42" t="s">
        <v>5142</v>
      </c>
      <c r="O214" s="44"/>
      <c r="P214" s="45"/>
      <c r="Q214" s="46">
        <f>MktgReport[[#This Row],[Cred 1 %]]*MktgReport[[#This Row],[NN Labor Budget]]</f>
        <v>0</v>
      </c>
      <c r="R214" s="47"/>
      <c r="S214" s="47"/>
      <c r="T214" s="48">
        <f>MktgReport[[#This Row],[Cred 2 %]]*MktgReport[[#This Row],[NN Labor Budget]]</f>
        <v>0</v>
      </c>
      <c r="U214" s="49"/>
      <c r="V214" s="49"/>
      <c r="W214" s="50">
        <f>MktgReport[[#This Row],[Cred 3 %]]*MktgReport[[#This Row],[NN Labor Budget]]</f>
        <v>0</v>
      </c>
      <c r="X214" s="51"/>
      <c r="Y214" s="51"/>
      <c r="Z214" s="52">
        <f>MktgReport[[#This Row],[Cred 4 %]]*MktgReport[[#This Row],[NN Labor Budget]]</f>
        <v>0</v>
      </c>
      <c r="AA214" s="49"/>
      <c r="AB214" s="49"/>
      <c r="AC214" s="50">
        <f>MktgReport[[#This Row],[Cred 5 %]]*MktgReport[[#This Row],[NN Labor Budget]]</f>
        <v>0</v>
      </c>
      <c r="AD214" s="73" t="s">
        <v>52</v>
      </c>
      <c r="AE214" s="71" t="s">
        <v>261</v>
      </c>
      <c r="AF214" s="42" t="s">
        <v>4576</v>
      </c>
      <c r="AG214" s="56">
        <v>143000</v>
      </c>
      <c r="AH214" s="57">
        <v>65629</v>
      </c>
    </row>
    <row r="215" spans="1:34" s="55" customFormat="1" ht="24.95" customHeight="1" x14ac:dyDescent="0.25">
      <c r="A215" s="40">
        <v>2016.0409999999999</v>
      </c>
      <c r="B215" s="62" t="s">
        <v>4662</v>
      </c>
      <c r="C215" s="62">
        <v>16.07</v>
      </c>
      <c r="D215" s="62">
        <v>16.05</v>
      </c>
      <c r="E215" s="41">
        <v>17.079999999999998</v>
      </c>
      <c r="F215" s="42" t="s">
        <v>5143</v>
      </c>
      <c r="G215" s="42" t="s">
        <v>5144</v>
      </c>
      <c r="H215" s="9" t="s">
        <v>1614</v>
      </c>
      <c r="I215" s="62" t="s">
        <v>510</v>
      </c>
      <c r="J215" s="62" t="s">
        <v>123</v>
      </c>
      <c r="K215" s="62" t="s">
        <v>4574</v>
      </c>
      <c r="L215" s="62" t="s">
        <v>5145</v>
      </c>
      <c r="M215" s="9" t="s">
        <v>4615</v>
      </c>
      <c r="N215" s="42" t="s">
        <v>4615</v>
      </c>
      <c r="O215" s="44" t="s">
        <v>4615</v>
      </c>
      <c r="P215" s="65">
        <v>1</v>
      </c>
      <c r="Q215" s="46">
        <f>MktgReport[[#This Row],[Cred 1 %]]*MktgReport[[#This Row],[NN Labor Budget]]</f>
        <v>9230</v>
      </c>
      <c r="R215" s="47"/>
      <c r="S215" s="47"/>
      <c r="T215" s="48">
        <f>MktgReport[[#This Row],[Cred 2 %]]*MktgReport[[#This Row],[NN Labor Budget]]</f>
        <v>0</v>
      </c>
      <c r="U215" s="49"/>
      <c r="V215" s="49"/>
      <c r="W215" s="50">
        <f>MktgReport[[#This Row],[Cred 3 %]]*MktgReport[[#This Row],[NN Labor Budget]]</f>
        <v>0</v>
      </c>
      <c r="X215" s="51"/>
      <c r="Y215" s="51"/>
      <c r="Z215" s="52">
        <f>MktgReport[[#This Row],[Cred 4 %]]*MktgReport[[#This Row],[NN Labor Budget]]</f>
        <v>0</v>
      </c>
      <c r="AA215" s="49"/>
      <c r="AB215" s="49"/>
      <c r="AC215" s="50">
        <f>MktgReport[[#This Row],[Cred 5 %]]*MktgReport[[#This Row],[NN Labor Budget]]</f>
        <v>0</v>
      </c>
      <c r="AD215" s="9" t="s">
        <v>23</v>
      </c>
      <c r="AE215" s="62" t="s">
        <v>4589</v>
      </c>
      <c r="AF215" s="54" t="s">
        <v>4576</v>
      </c>
      <c r="AG215" s="56"/>
      <c r="AH215" s="74">
        <v>9230</v>
      </c>
    </row>
    <row r="216" spans="1:34" s="55" customFormat="1" ht="24.95" customHeight="1" x14ac:dyDescent="0.25">
      <c r="A216" s="122">
        <v>2015.14670000003</v>
      </c>
      <c r="B216" s="62" t="s">
        <v>4629</v>
      </c>
      <c r="C216" s="62">
        <v>16.03</v>
      </c>
      <c r="D216" s="62">
        <v>15.12</v>
      </c>
      <c r="E216" s="62">
        <v>17.02</v>
      </c>
      <c r="F216" s="63" t="s">
        <v>2779</v>
      </c>
      <c r="G216" s="63" t="s">
        <v>5146</v>
      </c>
      <c r="H216" s="9" t="s">
        <v>5147</v>
      </c>
      <c r="I216" s="62" t="s">
        <v>122</v>
      </c>
      <c r="J216" s="62" t="s">
        <v>123</v>
      </c>
      <c r="K216" s="62" t="s">
        <v>4574</v>
      </c>
      <c r="L216" s="62" t="s">
        <v>5134</v>
      </c>
      <c r="M216" s="64" t="s">
        <v>5135</v>
      </c>
      <c r="N216" s="63" t="s">
        <v>5136</v>
      </c>
      <c r="O216" s="124" t="s">
        <v>5135</v>
      </c>
      <c r="P216" s="65">
        <v>0.7</v>
      </c>
      <c r="Q216" s="46">
        <f>MktgReport[[#This Row],[Cred 1 %]]*MktgReport[[#This Row],[NN Labor Budget]]</f>
        <v>101686.2</v>
      </c>
      <c r="R216" s="47" t="s">
        <v>5148</v>
      </c>
      <c r="S216" s="47">
        <v>0.3</v>
      </c>
      <c r="T216" s="48">
        <f>MktgReport[[#This Row],[Cred 2 %]]*MktgReport[[#This Row],[NN Labor Budget]]</f>
        <v>43579.799999999996</v>
      </c>
      <c r="U216" s="49"/>
      <c r="V216" s="49"/>
      <c r="W216" s="50">
        <f>MktgReport[[#This Row],[Cred 3 %]]*MktgReport[[#This Row],[NN Labor Budget]]</f>
        <v>0</v>
      </c>
      <c r="X216" s="51"/>
      <c r="Y216" s="51"/>
      <c r="Z216" s="52">
        <f>MktgReport[[#This Row],[Cred 4 %]]*MktgReport[[#This Row],[NN Labor Budget]]</f>
        <v>0</v>
      </c>
      <c r="AA216" s="49"/>
      <c r="AB216" s="49"/>
      <c r="AC216" s="50">
        <f>MktgReport[[#This Row],[Cred 5 %]]*MktgReport[[#This Row],[NN Labor Budget]]</f>
        <v>0</v>
      </c>
      <c r="AD216" s="9" t="s">
        <v>52</v>
      </c>
      <c r="AE216" s="62" t="s">
        <v>122</v>
      </c>
      <c r="AF216" s="64" t="s">
        <v>4576</v>
      </c>
      <c r="AG216" s="56">
        <v>194900</v>
      </c>
      <c r="AH216" s="74">
        <v>145266</v>
      </c>
    </row>
    <row r="217" spans="1:34" s="55" customFormat="1" ht="24.95" customHeight="1" x14ac:dyDescent="0.25">
      <c r="A217" s="40">
        <v>2016.1111000000001</v>
      </c>
      <c r="B217" s="58" t="s">
        <v>4599</v>
      </c>
      <c r="C217" s="67">
        <v>16.12</v>
      </c>
      <c r="D217" s="67">
        <v>16.100000000000001</v>
      </c>
      <c r="E217" s="41">
        <v>17.03</v>
      </c>
      <c r="F217" s="42" t="s">
        <v>5149</v>
      </c>
      <c r="G217" s="42" t="s">
        <v>2816</v>
      </c>
      <c r="H217" s="66" t="s">
        <v>2817</v>
      </c>
      <c r="I217" s="58" t="s">
        <v>261</v>
      </c>
      <c r="J217" s="58" t="s">
        <v>123</v>
      </c>
      <c r="K217" s="58" t="s">
        <v>4574</v>
      </c>
      <c r="L217" s="58" t="s">
        <v>5127</v>
      </c>
      <c r="M217" s="66" t="s">
        <v>5081</v>
      </c>
      <c r="N217" s="68" t="s">
        <v>4607</v>
      </c>
      <c r="O217" s="44" t="s">
        <v>5081</v>
      </c>
      <c r="P217" s="65">
        <v>0.5</v>
      </c>
      <c r="Q217" s="46">
        <f>MktgReport[[#This Row],[Cred 1 %]]*MktgReport[[#This Row],[NN Labor Budget]]</f>
        <v>20000</v>
      </c>
      <c r="R217" s="47" t="s">
        <v>4607</v>
      </c>
      <c r="S217" s="47">
        <v>0.5</v>
      </c>
      <c r="T217" s="48">
        <f>MktgReport[[#This Row],[Cred 2 %]]*MktgReport[[#This Row],[NN Labor Budget]]</f>
        <v>20000</v>
      </c>
      <c r="U217" s="49"/>
      <c r="V217" s="49"/>
      <c r="W217" s="50">
        <f>MktgReport[[#This Row],[Cred 3 %]]*MktgReport[[#This Row],[NN Labor Budget]]</f>
        <v>0</v>
      </c>
      <c r="X217" s="51"/>
      <c r="Y217" s="51"/>
      <c r="Z217" s="52">
        <f>MktgReport[[#This Row],[Cred 4 %]]*MktgReport[[#This Row],[NN Labor Budget]]</f>
        <v>0</v>
      </c>
      <c r="AA217" s="49"/>
      <c r="AB217" s="49"/>
      <c r="AC217" s="50">
        <f>MktgReport[[#This Row],[Cred 5 %]]*MktgReport[[#This Row],[NN Labor Budget]]</f>
        <v>0</v>
      </c>
      <c r="AD217" s="20" t="s">
        <v>52</v>
      </c>
      <c r="AE217" s="58" t="s">
        <v>261</v>
      </c>
      <c r="AF217" s="59" t="s">
        <v>4576</v>
      </c>
      <c r="AG217" s="56">
        <v>250000</v>
      </c>
      <c r="AH217" s="120">
        <v>40000</v>
      </c>
    </row>
    <row r="218" spans="1:34" s="55" customFormat="1" ht="24.95" customHeight="1" x14ac:dyDescent="0.25">
      <c r="A218" s="122">
        <v>2016.1152</v>
      </c>
      <c r="B218" s="58" t="s">
        <v>4584</v>
      </c>
      <c r="C218" s="67">
        <v>17.010000000000002</v>
      </c>
      <c r="D218" s="67">
        <v>16.12</v>
      </c>
      <c r="E218" s="41">
        <v>17.010000000000002</v>
      </c>
      <c r="F218" s="42" t="s">
        <v>5150</v>
      </c>
      <c r="G218" s="42" t="s">
        <v>5151</v>
      </c>
      <c r="H218" s="66" t="s">
        <v>2823</v>
      </c>
      <c r="I218" s="58" t="s">
        <v>122</v>
      </c>
      <c r="J218" s="58" t="s">
        <v>123</v>
      </c>
      <c r="K218" s="58" t="s">
        <v>4580</v>
      </c>
      <c r="L218" s="58"/>
      <c r="M218" s="59" t="s">
        <v>4768</v>
      </c>
      <c r="N218" s="68" t="s">
        <v>5152</v>
      </c>
      <c r="O218" s="44" t="s">
        <v>5153</v>
      </c>
      <c r="P218" s="45">
        <v>0.65</v>
      </c>
      <c r="Q218" s="46">
        <f>MktgReport[[#This Row],[Cred 1 %]]*MktgReport[[#This Row],[NN Labor Budget]]</f>
        <v>66454.7</v>
      </c>
      <c r="R218" s="47" t="s">
        <v>4702</v>
      </c>
      <c r="S218" s="47">
        <v>0.25</v>
      </c>
      <c r="T218" s="48">
        <f>MktgReport[[#This Row],[Cred 2 %]]*MktgReport[[#This Row],[NN Labor Budget]]</f>
        <v>25559.5</v>
      </c>
      <c r="U218" s="49" t="s">
        <v>4768</v>
      </c>
      <c r="V218" s="49">
        <v>0.1</v>
      </c>
      <c r="W218" s="50">
        <f>MktgReport[[#This Row],[Cred 3 %]]*MktgReport[[#This Row],[NN Labor Budget]]</f>
        <v>10223.800000000001</v>
      </c>
      <c r="X218" s="51"/>
      <c r="Y218" s="51"/>
      <c r="Z218" s="52">
        <f>MktgReport[[#This Row],[Cred 4 %]]*MktgReport[[#This Row],[NN Labor Budget]]</f>
        <v>0</v>
      </c>
      <c r="AA218" s="49"/>
      <c r="AB218" s="49"/>
      <c r="AC218" s="50">
        <f>MktgReport[[#This Row],[Cred 5 %]]*MktgReport[[#This Row],[NN Labor Budget]]</f>
        <v>0</v>
      </c>
      <c r="AD218" s="20" t="s">
        <v>26</v>
      </c>
      <c r="AE218" s="58" t="s">
        <v>122</v>
      </c>
      <c r="AF218" s="59" t="s">
        <v>4576</v>
      </c>
      <c r="AG218" s="56">
        <v>119788</v>
      </c>
      <c r="AH218" s="57">
        <v>102238</v>
      </c>
    </row>
    <row r="219" spans="1:34" s="55" customFormat="1" ht="24.95" customHeight="1" x14ac:dyDescent="0.25">
      <c r="A219" s="40">
        <v>2016.1333</v>
      </c>
      <c r="B219" s="58" t="s">
        <v>4584</v>
      </c>
      <c r="C219" s="58">
        <v>17.02</v>
      </c>
      <c r="D219" s="58">
        <v>17.010000000000002</v>
      </c>
      <c r="E219" s="41">
        <v>17.04</v>
      </c>
      <c r="F219" s="42" t="s">
        <v>5154</v>
      </c>
      <c r="G219" s="42" t="s">
        <v>5155</v>
      </c>
      <c r="H219" s="66" t="s">
        <v>2823</v>
      </c>
      <c r="I219" s="58" t="s">
        <v>122</v>
      </c>
      <c r="J219" s="58" t="s">
        <v>123</v>
      </c>
      <c r="K219" s="58" t="s">
        <v>4580</v>
      </c>
      <c r="L219" s="58"/>
      <c r="M219" s="20" t="s">
        <v>5041</v>
      </c>
      <c r="N219" s="42" t="s">
        <v>5156</v>
      </c>
      <c r="O219" s="44" t="s">
        <v>5153</v>
      </c>
      <c r="P219" s="45">
        <v>1</v>
      </c>
      <c r="Q219" s="46">
        <f>MktgReport[[#This Row],[Cred 1 %]]*MktgReport[[#This Row],[NN Labor Budget]]</f>
        <v>49909</v>
      </c>
      <c r="R219" s="47"/>
      <c r="S219" s="47"/>
      <c r="T219" s="48">
        <f>MktgReport[[#This Row],[Cred 2 %]]*MktgReport[[#This Row],[NN Labor Budget]]</f>
        <v>0</v>
      </c>
      <c r="U219" s="49"/>
      <c r="V219" s="49"/>
      <c r="W219" s="50">
        <f>MktgReport[[#This Row],[Cred 3 %]]*MktgReport[[#This Row],[NN Labor Budget]]</f>
        <v>0</v>
      </c>
      <c r="X219" s="51"/>
      <c r="Y219" s="51"/>
      <c r="Z219" s="52">
        <f>MktgReport[[#This Row],[Cred 4 %]]*MktgReport[[#This Row],[NN Labor Budget]]</f>
        <v>0</v>
      </c>
      <c r="AA219" s="49"/>
      <c r="AB219" s="49"/>
      <c r="AC219" s="50">
        <f>MktgReport[[#This Row],[Cred 5 %]]*MktgReport[[#This Row],[NN Labor Budget]]</f>
        <v>0</v>
      </c>
      <c r="AD219" s="20" t="s">
        <v>26</v>
      </c>
      <c r="AE219" s="58" t="s">
        <v>122</v>
      </c>
      <c r="AF219" s="54" t="s">
        <v>4576</v>
      </c>
      <c r="AG219" s="56">
        <v>49909</v>
      </c>
      <c r="AH219" s="57">
        <v>49909</v>
      </c>
    </row>
    <row r="220" spans="1:34" s="55" customFormat="1" ht="24.95" customHeight="1" x14ac:dyDescent="0.25">
      <c r="A220" s="40">
        <v>2017.0391999999999</v>
      </c>
      <c r="B220" s="41" t="s">
        <v>5157</v>
      </c>
      <c r="C220" s="41">
        <v>17.05</v>
      </c>
      <c r="D220" s="41">
        <v>17.04</v>
      </c>
      <c r="E220" s="41"/>
      <c r="F220" s="42" t="s">
        <v>5158</v>
      </c>
      <c r="G220" s="42" t="s">
        <v>5159</v>
      </c>
      <c r="H220" s="69" t="s">
        <v>2823</v>
      </c>
      <c r="I220" s="41" t="s">
        <v>122</v>
      </c>
      <c r="J220" s="41" t="s">
        <v>123</v>
      </c>
      <c r="K220" s="41" t="s">
        <v>4574</v>
      </c>
      <c r="L220" s="41" t="s">
        <v>5160</v>
      </c>
      <c r="M220" s="69" t="s">
        <v>5153</v>
      </c>
      <c r="N220" s="42" t="s">
        <v>4701</v>
      </c>
      <c r="O220" s="44"/>
      <c r="P220" s="45"/>
      <c r="Q220" s="46">
        <f>MktgReport[[#This Row],[Cred 1 %]]*MktgReport[[#This Row],[NN Labor Budget]]</f>
        <v>0</v>
      </c>
      <c r="R220" s="47"/>
      <c r="S220" s="47"/>
      <c r="T220" s="48">
        <f>MktgReport[[#This Row],[Cred 2 %]]*MktgReport[[#This Row],[NN Labor Budget]]</f>
        <v>0</v>
      </c>
      <c r="U220" s="49"/>
      <c r="V220" s="49"/>
      <c r="W220" s="50">
        <f>MktgReport[[#This Row],[Cred 3 %]]*MktgReport[[#This Row],[NN Labor Budget]]</f>
        <v>0</v>
      </c>
      <c r="X220" s="51"/>
      <c r="Y220" s="51"/>
      <c r="Z220" s="52">
        <f>MktgReport[[#This Row],[Cred 4 %]]*MktgReport[[#This Row],[NN Labor Budget]]</f>
        <v>0</v>
      </c>
      <c r="AA220" s="49"/>
      <c r="AB220" s="49"/>
      <c r="AC220" s="50">
        <f>MktgReport[[#This Row],[Cred 5 %]]*MktgReport[[#This Row],[NN Labor Budget]]</f>
        <v>0</v>
      </c>
      <c r="AD220" s="8" t="s">
        <v>26</v>
      </c>
      <c r="AE220" s="41" t="s">
        <v>122</v>
      </c>
      <c r="AF220" s="42" t="s">
        <v>4576</v>
      </c>
      <c r="AG220" s="56">
        <v>125000</v>
      </c>
      <c r="AH220" s="54"/>
    </row>
    <row r="221" spans="1:34" s="55" customFormat="1" ht="24.95" customHeight="1" x14ac:dyDescent="0.25">
      <c r="A221" s="122">
        <v>2016.1276</v>
      </c>
      <c r="B221" s="58" t="s">
        <v>4584</v>
      </c>
      <c r="C221" s="67">
        <v>17.02</v>
      </c>
      <c r="D221" s="58">
        <v>17.010000000000002</v>
      </c>
      <c r="E221" s="41">
        <v>17.09</v>
      </c>
      <c r="F221" s="68" t="s">
        <v>5161</v>
      </c>
      <c r="G221" s="42" t="s">
        <v>1018</v>
      </c>
      <c r="H221" s="66" t="s">
        <v>3174</v>
      </c>
      <c r="I221" s="58" t="s">
        <v>122</v>
      </c>
      <c r="J221" s="58" t="s">
        <v>123</v>
      </c>
      <c r="K221" s="58"/>
      <c r="L221" s="58"/>
      <c r="M221" s="66" t="s">
        <v>5153</v>
      </c>
      <c r="N221" s="68" t="s">
        <v>5153</v>
      </c>
      <c r="O221" s="44" t="s">
        <v>5153</v>
      </c>
      <c r="P221" s="45">
        <v>0.95</v>
      </c>
      <c r="Q221" s="46">
        <f>MktgReport[[#This Row],[Cred 1 %]]*MktgReport[[#This Row],[NN Labor Budget]]</f>
        <v>31052.649999999998</v>
      </c>
      <c r="R221" s="47" t="s">
        <v>4668</v>
      </c>
      <c r="S221" s="47">
        <v>0.05</v>
      </c>
      <c r="T221" s="48">
        <f>MktgReport[[#This Row],[Cred 2 %]]*MktgReport[[#This Row],[NN Labor Budget]]</f>
        <v>1634.3500000000001</v>
      </c>
      <c r="U221" s="49"/>
      <c r="V221" s="49"/>
      <c r="W221" s="50">
        <f>MktgReport[[#This Row],[Cred 3 %]]*MktgReport[[#This Row],[NN Labor Budget]]</f>
        <v>0</v>
      </c>
      <c r="X221" s="51"/>
      <c r="Y221" s="51"/>
      <c r="Z221" s="52">
        <f>MktgReport[[#This Row],[Cred 4 %]]*MktgReport[[#This Row],[NN Labor Budget]]</f>
        <v>0</v>
      </c>
      <c r="AA221" s="49"/>
      <c r="AB221" s="49"/>
      <c r="AC221" s="50">
        <f>MktgReport[[#This Row],[Cred 5 %]]*MktgReport[[#This Row],[NN Labor Budget]]</f>
        <v>0</v>
      </c>
      <c r="AD221" s="20" t="s">
        <v>26</v>
      </c>
      <c r="AE221" s="58" t="s">
        <v>122</v>
      </c>
      <c r="AF221" s="59" t="s">
        <v>4576</v>
      </c>
      <c r="AG221" s="56"/>
      <c r="AH221" s="57">
        <v>32687</v>
      </c>
    </row>
    <row r="222" spans="1:34" s="55" customFormat="1" ht="24.95" customHeight="1" x14ac:dyDescent="0.25">
      <c r="A222" s="122">
        <v>2017.0108</v>
      </c>
      <c r="B222" s="41" t="s">
        <v>4577</v>
      </c>
      <c r="C222" s="41">
        <v>17.02</v>
      </c>
      <c r="D222" s="41">
        <v>17.02</v>
      </c>
      <c r="E222" s="41"/>
      <c r="F222" s="42" t="s">
        <v>5162</v>
      </c>
      <c r="G222" s="42" t="s">
        <v>5163</v>
      </c>
      <c r="H222" s="69" t="s">
        <v>3174</v>
      </c>
      <c r="I222" s="41" t="s">
        <v>122</v>
      </c>
      <c r="J222" s="41" t="s">
        <v>123</v>
      </c>
      <c r="K222" s="41" t="s">
        <v>4574</v>
      </c>
      <c r="L222" s="41" t="s">
        <v>5160</v>
      </c>
      <c r="M222" s="20" t="s">
        <v>4748</v>
      </c>
      <c r="N222" s="42" t="s">
        <v>4748</v>
      </c>
      <c r="O222" s="44"/>
      <c r="P222" s="45"/>
      <c r="Q222" s="46">
        <f>MktgReport[[#This Row],[Cred 1 %]]*MktgReport[[#This Row],[NN Labor Budget]]</f>
        <v>0</v>
      </c>
      <c r="R222" s="47"/>
      <c r="S222" s="47"/>
      <c r="T222" s="48">
        <f>MktgReport[[#This Row],[Cred 2 %]]*MktgReport[[#This Row],[NN Labor Budget]]</f>
        <v>0</v>
      </c>
      <c r="U222" s="49"/>
      <c r="V222" s="49"/>
      <c r="W222" s="50">
        <f>MktgReport[[#This Row],[Cred 3 %]]*MktgReport[[#This Row],[NN Labor Budget]]</f>
        <v>0</v>
      </c>
      <c r="X222" s="51"/>
      <c r="Y222" s="51"/>
      <c r="Z222" s="52">
        <f>MktgReport[[#This Row],[Cred 4 %]]*MktgReport[[#This Row],[NN Labor Budget]]</f>
        <v>0</v>
      </c>
      <c r="AA222" s="49"/>
      <c r="AB222" s="49"/>
      <c r="AC222" s="50">
        <f>MktgReport[[#This Row],[Cred 5 %]]*MktgReport[[#This Row],[NN Labor Budget]]</f>
        <v>0</v>
      </c>
      <c r="AD222" s="8" t="s">
        <v>3934</v>
      </c>
      <c r="AE222" s="41" t="s">
        <v>122</v>
      </c>
      <c r="AF222" s="54" t="s">
        <v>4576</v>
      </c>
      <c r="AG222" s="53"/>
      <c r="AH222" s="54"/>
    </row>
    <row r="223" spans="1:34" s="55" customFormat="1" ht="24.95" customHeight="1" x14ac:dyDescent="0.25">
      <c r="A223" s="40">
        <v>2016.0482</v>
      </c>
      <c r="B223" s="62" t="s">
        <v>4657</v>
      </c>
      <c r="C223" s="62">
        <v>16.05</v>
      </c>
      <c r="D223" s="62">
        <v>16.059999999999999</v>
      </c>
      <c r="E223" s="41">
        <v>17.05</v>
      </c>
      <c r="F223" s="42" t="s">
        <v>5164</v>
      </c>
      <c r="G223" s="42"/>
      <c r="H223" s="9" t="s">
        <v>3750</v>
      </c>
      <c r="I223" s="62" t="s">
        <v>261</v>
      </c>
      <c r="J223" s="62" t="s">
        <v>123</v>
      </c>
      <c r="K223" s="62" t="s">
        <v>4574</v>
      </c>
      <c r="L223" s="62" t="s">
        <v>5165</v>
      </c>
      <c r="M223" s="9" t="s">
        <v>4768</v>
      </c>
      <c r="N223" s="42" t="s">
        <v>4768</v>
      </c>
      <c r="O223" s="44" t="s">
        <v>4715</v>
      </c>
      <c r="P223" s="65">
        <v>0.5</v>
      </c>
      <c r="Q223" s="46">
        <f>MktgReport[[#This Row],[Cred 1 %]]*MktgReport[[#This Row],[NN Labor Budget]]</f>
        <v>5466</v>
      </c>
      <c r="R223" s="47" t="s">
        <v>5142</v>
      </c>
      <c r="S223" s="47">
        <v>0.5</v>
      </c>
      <c r="T223" s="48">
        <f>MktgReport[[#This Row],[Cred 2 %]]*MktgReport[[#This Row],[NN Labor Budget]]</f>
        <v>5466</v>
      </c>
      <c r="U223" s="49"/>
      <c r="V223" s="49"/>
      <c r="W223" s="50">
        <f>MktgReport[[#This Row],[Cred 3 %]]*MktgReport[[#This Row],[NN Labor Budget]]</f>
        <v>0</v>
      </c>
      <c r="X223" s="51"/>
      <c r="Y223" s="51"/>
      <c r="Z223" s="52">
        <f>MktgReport[[#This Row],[Cred 4 %]]*MktgReport[[#This Row],[NN Labor Budget]]</f>
        <v>0</v>
      </c>
      <c r="AA223" s="49"/>
      <c r="AB223" s="49"/>
      <c r="AC223" s="50">
        <f>MktgReport[[#This Row],[Cred 5 %]]*MktgReport[[#This Row],[NN Labor Budget]]</f>
        <v>0</v>
      </c>
      <c r="AD223" s="9" t="s">
        <v>52</v>
      </c>
      <c r="AE223" s="62" t="s">
        <v>122</v>
      </c>
      <c r="AF223" s="54" t="s">
        <v>4576</v>
      </c>
      <c r="AG223" s="56"/>
      <c r="AH223" s="74">
        <v>10932</v>
      </c>
    </row>
    <row r="224" spans="1:34" s="55" customFormat="1" ht="24.95" customHeight="1" x14ac:dyDescent="0.25">
      <c r="A224" s="122">
        <v>2017.0476000000001</v>
      </c>
      <c r="B224" s="41" t="s">
        <v>4577</v>
      </c>
      <c r="C224" s="41">
        <v>17.05</v>
      </c>
      <c r="D224" s="41">
        <v>17.05</v>
      </c>
      <c r="E224" s="41"/>
      <c r="F224" s="42" t="s">
        <v>5166</v>
      </c>
      <c r="G224" s="42" t="s">
        <v>5167</v>
      </c>
      <c r="H224" s="69" t="s">
        <v>3750</v>
      </c>
      <c r="I224" s="41" t="s">
        <v>261</v>
      </c>
      <c r="J224" s="41" t="s">
        <v>123</v>
      </c>
      <c r="K224" s="41" t="s">
        <v>4574</v>
      </c>
      <c r="L224" s="41" t="s">
        <v>985</v>
      </c>
      <c r="M224" s="20" t="s">
        <v>4581</v>
      </c>
      <c r="N224" s="42" t="s">
        <v>4582</v>
      </c>
      <c r="O224" s="44"/>
      <c r="P224" s="45"/>
      <c r="Q224" s="46">
        <f>MktgReport[[#This Row],[Cred 1 %]]*MktgReport[[#This Row],[NN Labor Budget]]</f>
        <v>0</v>
      </c>
      <c r="R224" s="47"/>
      <c r="S224" s="47"/>
      <c r="T224" s="48">
        <f>MktgReport[[#This Row],[Cred 2 %]]*MktgReport[[#This Row],[NN Labor Budget]]</f>
        <v>0</v>
      </c>
      <c r="U224" s="49"/>
      <c r="V224" s="49"/>
      <c r="W224" s="50">
        <f>MktgReport[[#This Row],[Cred 3 %]]*MktgReport[[#This Row],[NN Labor Budget]]</f>
        <v>0</v>
      </c>
      <c r="X224" s="51"/>
      <c r="Y224" s="51"/>
      <c r="Z224" s="52">
        <f>MktgReport[[#This Row],[Cred 4 %]]*MktgReport[[#This Row],[NN Labor Budget]]</f>
        <v>0</v>
      </c>
      <c r="AA224" s="49"/>
      <c r="AB224" s="49"/>
      <c r="AC224" s="50">
        <f>MktgReport[[#This Row],[Cred 5 %]]*MktgReport[[#This Row],[NN Labor Budget]]</f>
        <v>0</v>
      </c>
      <c r="AD224" s="8" t="s">
        <v>26</v>
      </c>
      <c r="AE224" s="41" t="s">
        <v>384</v>
      </c>
      <c r="AF224" s="42" t="s">
        <v>4576</v>
      </c>
      <c r="AG224" s="56">
        <v>50000</v>
      </c>
      <c r="AH224" s="57">
        <v>20000</v>
      </c>
    </row>
    <row r="225" spans="1:34" s="55" customFormat="1" ht="24.95" customHeight="1" x14ac:dyDescent="0.25">
      <c r="A225" s="80">
        <v>2017.0864999999999</v>
      </c>
      <c r="B225" s="41" t="s">
        <v>4569</v>
      </c>
      <c r="C225" s="71">
        <v>17.079999999999998</v>
      </c>
      <c r="D225" s="71">
        <v>17.079999999999998</v>
      </c>
      <c r="E225" s="71">
        <v>17.09</v>
      </c>
      <c r="F225" s="42" t="s">
        <v>5168</v>
      </c>
      <c r="G225" s="96"/>
      <c r="H225" s="69" t="s">
        <v>3750</v>
      </c>
      <c r="I225" s="41" t="s">
        <v>261</v>
      </c>
      <c r="J225" s="41" t="s">
        <v>123</v>
      </c>
      <c r="K225" s="71"/>
      <c r="L225" s="71"/>
      <c r="M225" s="20" t="s">
        <v>4607</v>
      </c>
      <c r="N225" s="42" t="s">
        <v>4682</v>
      </c>
      <c r="O225" s="81" t="s">
        <v>4607</v>
      </c>
      <c r="P225" s="82">
        <v>1</v>
      </c>
      <c r="Q225" s="46">
        <f>MktgReport[[#This Row],[Cred 1 %]]*MktgReport[[#This Row],[NN Labor Budget]]</f>
        <v>24704</v>
      </c>
      <c r="R225" s="47"/>
      <c r="S225" s="47"/>
      <c r="T225" s="48">
        <f>MktgReport[[#This Row],[Cred 2 %]]*MktgReport[[#This Row],[NN Labor Budget]]</f>
        <v>0</v>
      </c>
      <c r="U225" s="49"/>
      <c r="V225" s="49"/>
      <c r="W225" s="50">
        <f>MktgReport[[#This Row],[Cred 3 %]]*MktgReport[[#This Row],[NN Labor Budget]]</f>
        <v>0</v>
      </c>
      <c r="X225" s="51"/>
      <c r="Y225" s="51"/>
      <c r="Z225" s="52">
        <f>MktgReport[[#This Row],[Cred 4 %]]*MktgReport[[#This Row],[NN Labor Budget]]</f>
        <v>0</v>
      </c>
      <c r="AA225" s="49"/>
      <c r="AB225" s="49"/>
      <c r="AC225" s="50">
        <f>MktgReport[[#This Row],[Cred 5 %]]*MktgReport[[#This Row],[NN Labor Budget]]</f>
        <v>0</v>
      </c>
      <c r="AD225" s="73" t="s">
        <v>52</v>
      </c>
      <c r="AE225" s="41" t="s">
        <v>261</v>
      </c>
      <c r="AF225" s="42" t="s">
        <v>4576</v>
      </c>
      <c r="AG225" s="56">
        <v>24704</v>
      </c>
      <c r="AH225" s="57">
        <v>24704</v>
      </c>
    </row>
    <row r="226" spans="1:34" s="55" customFormat="1" ht="24.95" customHeight="1" x14ac:dyDescent="0.25">
      <c r="A226" s="128">
        <v>2017.0921000000001</v>
      </c>
      <c r="B226" s="41" t="s">
        <v>4569</v>
      </c>
      <c r="C226" s="71">
        <v>17.079999999999998</v>
      </c>
      <c r="D226" s="71">
        <v>17.079999999999998</v>
      </c>
      <c r="E226" s="71">
        <v>17.09</v>
      </c>
      <c r="F226" s="42" t="s">
        <v>5169</v>
      </c>
      <c r="G226" s="42" t="s">
        <v>5170</v>
      </c>
      <c r="H226" s="76" t="s">
        <v>3750</v>
      </c>
      <c r="I226" s="71" t="s">
        <v>261</v>
      </c>
      <c r="J226" s="71" t="s">
        <v>123</v>
      </c>
      <c r="K226" s="71"/>
      <c r="L226" s="71"/>
      <c r="M226" s="77" t="s">
        <v>4607</v>
      </c>
      <c r="N226" s="42" t="s">
        <v>4682</v>
      </c>
      <c r="O226" s="81" t="s">
        <v>4607</v>
      </c>
      <c r="P226" s="82">
        <v>0.4</v>
      </c>
      <c r="Q226" s="46">
        <f>MktgReport[[#This Row],[Cred 1 %]]*MktgReport[[#This Row],[NN Labor Budget]]</f>
        <v>58536.800000000003</v>
      </c>
      <c r="R226" s="47" t="s">
        <v>5081</v>
      </c>
      <c r="S226" s="47">
        <v>0.4</v>
      </c>
      <c r="T226" s="48">
        <f>MktgReport[[#This Row],[Cred 2 %]]*MktgReport[[#This Row],[NN Labor Budget]]</f>
        <v>58536.800000000003</v>
      </c>
      <c r="U226" s="49" t="s">
        <v>4842</v>
      </c>
      <c r="V226" s="49">
        <v>0.15</v>
      </c>
      <c r="W226" s="50">
        <f>MktgReport[[#This Row],[Cred 3 %]]*MktgReport[[#This Row],[NN Labor Budget]]</f>
        <v>21951.3</v>
      </c>
      <c r="X226" s="51" t="s">
        <v>4622</v>
      </c>
      <c r="Y226" s="51">
        <v>0.05</v>
      </c>
      <c r="Z226" s="52">
        <f>MktgReport[[#This Row],[Cred 4 %]]*MktgReport[[#This Row],[NN Labor Budget]]</f>
        <v>7317.1</v>
      </c>
      <c r="AA226" s="49"/>
      <c r="AB226" s="49"/>
      <c r="AC226" s="50">
        <f>MktgReport[[#This Row],[Cred 5 %]]*MktgReport[[#This Row],[NN Labor Budget]]</f>
        <v>0</v>
      </c>
      <c r="AD226" s="73" t="s">
        <v>98</v>
      </c>
      <c r="AE226" s="71" t="s">
        <v>261</v>
      </c>
      <c r="AF226" s="42" t="s">
        <v>4576</v>
      </c>
      <c r="AG226" s="97">
        <v>146342</v>
      </c>
      <c r="AH226" s="57">
        <v>146342</v>
      </c>
    </row>
    <row r="227" spans="1:34" s="55" customFormat="1" ht="24.95" customHeight="1" x14ac:dyDescent="0.25">
      <c r="A227" s="40">
        <v>2017.0142000000001</v>
      </c>
      <c r="B227" s="41" t="s">
        <v>4584</v>
      </c>
      <c r="C227" s="41">
        <v>17.02</v>
      </c>
      <c r="D227" s="41">
        <v>17.02</v>
      </c>
      <c r="E227" s="41">
        <v>17.04</v>
      </c>
      <c r="F227" s="42" t="s">
        <v>5171</v>
      </c>
      <c r="G227" s="42" t="s">
        <v>5172</v>
      </c>
      <c r="H227" s="69" t="s">
        <v>3937</v>
      </c>
      <c r="I227" s="41" t="s">
        <v>261</v>
      </c>
      <c r="J227" s="41" t="s">
        <v>123</v>
      </c>
      <c r="K227" s="41" t="s">
        <v>4574</v>
      </c>
      <c r="L227" s="41" t="s">
        <v>5173</v>
      </c>
      <c r="M227" s="54" t="s">
        <v>4704</v>
      </c>
      <c r="N227" s="42" t="s">
        <v>4704</v>
      </c>
      <c r="O227" s="44" t="s">
        <v>4715</v>
      </c>
      <c r="P227" s="45">
        <v>1</v>
      </c>
      <c r="Q227" s="46">
        <f>MktgReport[[#This Row],[Cred 1 %]]*MktgReport[[#This Row],[NN Labor Budget]]</f>
        <v>14050</v>
      </c>
      <c r="R227" s="47"/>
      <c r="S227" s="47"/>
      <c r="T227" s="48">
        <f>MktgReport[[#This Row],[Cred 2 %]]*MktgReport[[#This Row],[NN Labor Budget]]</f>
        <v>0</v>
      </c>
      <c r="U227" s="49"/>
      <c r="V227" s="49"/>
      <c r="W227" s="50">
        <f>MktgReport[[#This Row],[Cred 3 %]]*MktgReport[[#This Row],[NN Labor Budget]]</f>
        <v>0</v>
      </c>
      <c r="X227" s="51"/>
      <c r="Y227" s="51"/>
      <c r="Z227" s="52">
        <f>MktgReport[[#This Row],[Cred 4 %]]*MktgReport[[#This Row],[NN Labor Budget]]</f>
        <v>0</v>
      </c>
      <c r="AA227" s="49"/>
      <c r="AB227" s="49"/>
      <c r="AC227" s="50">
        <f>MktgReport[[#This Row],[Cred 5 %]]*MktgReport[[#This Row],[NN Labor Budget]]</f>
        <v>0</v>
      </c>
      <c r="AD227" s="8" t="s">
        <v>52</v>
      </c>
      <c r="AE227" s="41" t="s">
        <v>261</v>
      </c>
      <c r="AF227" s="54" t="s">
        <v>4576</v>
      </c>
      <c r="AG227" s="56">
        <v>60000</v>
      </c>
      <c r="AH227" s="57">
        <v>14050</v>
      </c>
    </row>
    <row r="228" spans="1:34" s="55" customFormat="1" ht="24.95" customHeight="1" x14ac:dyDescent="0.25">
      <c r="A228" s="122">
        <v>2016.1179999999999</v>
      </c>
      <c r="B228" s="58" t="s">
        <v>4584</v>
      </c>
      <c r="C228" s="67">
        <v>17.02</v>
      </c>
      <c r="D228" s="67">
        <v>16.11</v>
      </c>
      <c r="E228" s="41">
        <v>17.03</v>
      </c>
      <c r="F228" s="42" t="s">
        <v>5174</v>
      </c>
      <c r="G228" s="42" t="s">
        <v>5175</v>
      </c>
      <c r="H228" s="66" t="s">
        <v>4160</v>
      </c>
      <c r="I228" s="58" t="s">
        <v>261</v>
      </c>
      <c r="J228" s="58" t="s">
        <v>123</v>
      </c>
      <c r="K228" s="58" t="s">
        <v>4574</v>
      </c>
      <c r="L228" s="58" t="s">
        <v>5176</v>
      </c>
      <c r="M228" s="66" t="s">
        <v>4701</v>
      </c>
      <c r="N228" s="68" t="s">
        <v>4702</v>
      </c>
      <c r="O228" s="44" t="s">
        <v>4702</v>
      </c>
      <c r="P228" s="45">
        <v>1</v>
      </c>
      <c r="Q228" s="46">
        <f>MktgReport[[#This Row],[Cred 1 %]]*MktgReport[[#This Row],[NN Labor Budget]]</f>
        <v>15820</v>
      </c>
      <c r="R228" s="47"/>
      <c r="S228" s="47"/>
      <c r="T228" s="48">
        <f>MktgReport[[#This Row],[Cred 2 %]]*MktgReport[[#This Row],[NN Labor Budget]]</f>
        <v>0</v>
      </c>
      <c r="U228" s="49"/>
      <c r="V228" s="49"/>
      <c r="W228" s="50">
        <f>MktgReport[[#This Row],[Cred 3 %]]*MktgReport[[#This Row],[NN Labor Budget]]</f>
        <v>0</v>
      </c>
      <c r="X228" s="51"/>
      <c r="Y228" s="51"/>
      <c r="Z228" s="52">
        <f>MktgReport[[#This Row],[Cred 4 %]]*MktgReport[[#This Row],[NN Labor Budget]]</f>
        <v>0</v>
      </c>
      <c r="AA228" s="49"/>
      <c r="AB228" s="49"/>
      <c r="AC228" s="50">
        <f>MktgReport[[#This Row],[Cred 5 %]]*MktgReport[[#This Row],[NN Labor Budget]]</f>
        <v>0</v>
      </c>
      <c r="AD228" s="20" t="s">
        <v>26</v>
      </c>
      <c r="AE228" s="58" t="s">
        <v>122</v>
      </c>
      <c r="AF228" s="59" t="s">
        <v>4576</v>
      </c>
      <c r="AG228" s="56">
        <v>100000</v>
      </c>
      <c r="AH228" s="57">
        <v>15820</v>
      </c>
    </row>
    <row r="229" spans="1:34" s="55" customFormat="1" ht="24.95" customHeight="1" x14ac:dyDescent="0.25">
      <c r="A229" s="80">
        <v>2017.0989</v>
      </c>
      <c r="B229" s="41" t="s">
        <v>4569</v>
      </c>
      <c r="C229" s="71">
        <v>17.09</v>
      </c>
      <c r="D229" s="71">
        <v>17.09</v>
      </c>
      <c r="E229" s="71"/>
      <c r="F229" s="42" t="s">
        <v>5177</v>
      </c>
      <c r="G229" s="42" t="s">
        <v>5178</v>
      </c>
      <c r="H229" s="69" t="s">
        <v>214</v>
      </c>
      <c r="I229" s="41" t="s">
        <v>219</v>
      </c>
      <c r="J229" s="41" t="s">
        <v>220</v>
      </c>
      <c r="K229" s="71"/>
      <c r="L229" s="71"/>
      <c r="M229" s="17" t="s">
        <v>4619</v>
      </c>
      <c r="N229" s="42" t="s">
        <v>4619</v>
      </c>
      <c r="O229" s="81"/>
      <c r="P229" s="82"/>
      <c r="Q229" s="46">
        <f>MktgReport[[#This Row],[Cred 1 %]]*MktgReport[[#This Row],[NN Labor Budget]]</f>
        <v>0</v>
      </c>
      <c r="R229" s="87"/>
      <c r="S229" s="87"/>
      <c r="T229" s="48">
        <f>MktgReport[[#This Row],[Cred 2 %]]*MktgReport[[#This Row],[NN Labor Budget]]</f>
        <v>0</v>
      </c>
      <c r="U229" s="88"/>
      <c r="V229" s="88"/>
      <c r="W229" s="50">
        <f>MktgReport[[#This Row],[Cred 3 %]]*MktgReport[[#This Row],[NN Labor Budget]]</f>
        <v>0</v>
      </c>
      <c r="X229" s="89"/>
      <c r="Y229" s="89"/>
      <c r="Z229" s="52">
        <f>MktgReport[[#This Row],[Cred 4 %]]*MktgReport[[#This Row],[NN Labor Budget]]</f>
        <v>0</v>
      </c>
      <c r="AA229" s="88"/>
      <c r="AB229" s="88"/>
      <c r="AC229" s="50">
        <f>MktgReport[[#This Row],[Cred 5 %]]*MktgReport[[#This Row],[NN Labor Budget]]</f>
        <v>0</v>
      </c>
      <c r="AD229" s="8" t="s">
        <v>5179</v>
      </c>
      <c r="AE229" s="71"/>
      <c r="AF229" s="42" t="s">
        <v>4576</v>
      </c>
      <c r="AG229" s="97">
        <v>1496</v>
      </c>
      <c r="AH229" s="57">
        <v>1496</v>
      </c>
    </row>
    <row r="230" spans="1:34" s="55" customFormat="1" ht="24.95" customHeight="1" x14ac:dyDescent="0.25">
      <c r="A230" s="122">
        <v>2017.0528999999999</v>
      </c>
      <c r="B230" s="41" t="s">
        <v>4577</v>
      </c>
      <c r="C230" s="41">
        <v>17.05</v>
      </c>
      <c r="D230" s="41">
        <v>17.05</v>
      </c>
      <c r="E230" s="41"/>
      <c r="F230" s="42" t="s">
        <v>5180</v>
      </c>
      <c r="G230" s="42" t="s">
        <v>5181</v>
      </c>
      <c r="H230" s="69" t="s">
        <v>332</v>
      </c>
      <c r="I230" s="41" t="s">
        <v>219</v>
      </c>
      <c r="J230" s="41" t="s">
        <v>220</v>
      </c>
      <c r="K230" s="41" t="s">
        <v>4574</v>
      </c>
      <c r="L230" s="41" t="s">
        <v>5182</v>
      </c>
      <c r="M230" s="54" t="s">
        <v>4634</v>
      </c>
      <c r="N230" s="42" t="s">
        <v>4634</v>
      </c>
      <c r="O230" s="44"/>
      <c r="P230" s="45"/>
      <c r="Q230" s="46">
        <f>MktgReport[[#This Row],[Cred 1 %]]*MktgReport[[#This Row],[NN Labor Budget]]</f>
        <v>0</v>
      </c>
      <c r="R230" s="47"/>
      <c r="S230" s="47"/>
      <c r="T230" s="48">
        <f>MktgReport[[#This Row],[Cred 2 %]]*MktgReport[[#This Row],[NN Labor Budget]]</f>
        <v>0</v>
      </c>
      <c r="U230" s="49"/>
      <c r="V230" s="49"/>
      <c r="W230" s="50">
        <f>MktgReport[[#This Row],[Cred 3 %]]*MktgReport[[#This Row],[NN Labor Budget]]</f>
        <v>0</v>
      </c>
      <c r="X230" s="51"/>
      <c r="Y230" s="51"/>
      <c r="Z230" s="52">
        <f>MktgReport[[#This Row],[Cred 4 %]]*MktgReport[[#This Row],[NN Labor Budget]]</f>
        <v>0</v>
      </c>
      <c r="AA230" s="49"/>
      <c r="AB230" s="49"/>
      <c r="AC230" s="50">
        <f>MktgReport[[#This Row],[Cred 5 %]]*MktgReport[[#This Row],[NN Labor Budget]]</f>
        <v>0</v>
      </c>
      <c r="AD230" s="8" t="s">
        <v>23</v>
      </c>
      <c r="AE230" s="41" t="s">
        <v>384</v>
      </c>
      <c r="AF230" s="42" t="s">
        <v>4576</v>
      </c>
      <c r="AG230" s="56">
        <v>500000</v>
      </c>
      <c r="AH230" s="57">
        <v>125000</v>
      </c>
    </row>
    <row r="231" spans="1:34" s="55" customFormat="1" ht="24.95" customHeight="1" x14ac:dyDescent="0.25">
      <c r="A231" s="40">
        <v>2017.001</v>
      </c>
      <c r="B231" s="41" t="s">
        <v>4577</v>
      </c>
      <c r="C231" s="41">
        <v>17.059999999999999</v>
      </c>
      <c r="D231" s="41">
        <v>17.02</v>
      </c>
      <c r="E231" s="41">
        <v>17.079999999999998</v>
      </c>
      <c r="F231" s="42" t="s">
        <v>5183</v>
      </c>
      <c r="G231" s="42" t="s">
        <v>5184</v>
      </c>
      <c r="H231" s="69" t="s">
        <v>5185</v>
      </c>
      <c r="I231" s="41" t="s">
        <v>219</v>
      </c>
      <c r="J231" s="41" t="s">
        <v>220</v>
      </c>
      <c r="K231" s="41"/>
      <c r="L231" s="41"/>
      <c r="M231" s="20" t="s">
        <v>4633</v>
      </c>
      <c r="N231" s="42" t="s">
        <v>4633</v>
      </c>
      <c r="O231" s="44"/>
      <c r="P231" s="45"/>
      <c r="Q231" s="46">
        <f>MktgReport[[#This Row],[Cred 1 %]]*MktgReport[[#This Row],[NN Labor Budget]]</f>
        <v>0</v>
      </c>
      <c r="R231" s="47"/>
      <c r="S231" s="47"/>
      <c r="T231" s="48">
        <f>MktgReport[[#This Row],[Cred 2 %]]*MktgReport[[#This Row],[NN Labor Budget]]</f>
        <v>0</v>
      </c>
      <c r="U231" s="49"/>
      <c r="V231" s="49"/>
      <c r="W231" s="50">
        <f>MktgReport[[#This Row],[Cred 3 %]]*MktgReport[[#This Row],[NN Labor Budget]]</f>
        <v>0</v>
      </c>
      <c r="X231" s="51"/>
      <c r="Y231" s="51"/>
      <c r="Z231" s="52">
        <f>MktgReport[[#This Row],[Cred 4 %]]*MktgReport[[#This Row],[NN Labor Budget]]</f>
        <v>0</v>
      </c>
      <c r="AA231" s="49"/>
      <c r="AB231" s="49"/>
      <c r="AC231" s="50">
        <f>MktgReport[[#This Row],[Cred 5 %]]*MktgReport[[#This Row],[NN Labor Budget]]</f>
        <v>0</v>
      </c>
      <c r="AD231" s="8" t="s">
        <v>23</v>
      </c>
      <c r="AE231" s="41" t="s">
        <v>384</v>
      </c>
      <c r="AF231" s="42" t="s">
        <v>4576</v>
      </c>
      <c r="AG231" s="56">
        <v>0</v>
      </c>
      <c r="AH231" s="54">
        <v>0</v>
      </c>
    </row>
    <row r="232" spans="1:34" s="55" customFormat="1" ht="24.95" customHeight="1" x14ac:dyDescent="0.25">
      <c r="A232" s="122">
        <v>2016.1044999999999</v>
      </c>
      <c r="B232" s="62" t="s">
        <v>4599</v>
      </c>
      <c r="C232" s="62">
        <v>16.12</v>
      </c>
      <c r="D232" s="62">
        <v>16.11</v>
      </c>
      <c r="E232" s="41">
        <v>17.010000000000002</v>
      </c>
      <c r="F232" s="63" t="s">
        <v>5186</v>
      </c>
      <c r="G232" s="63" t="s">
        <v>867</v>
      </c>
      <c r="H232" s="9" t="s">
        <v>864</v>
      </c>
      <c r="I232" s="62" t="s">
        <v>865</v>
      </c>
      <c r="J232" s="62" t="s">
        <v>220</v>
      </c>
      <c r="K232" s="62" t="s">
        <v>4580</v>
      </c>
      <c r="L232" s="62"/>
      <c r="M232" s="9" t="s">
        <v>5006</v>
      </c>
      <c r="N232" s="63" t="s">
        <v>5006</v>
      </c>
      <c r="O232" s="44" t="s">
        <v>5187</v>
      </c>
      <c r="P232" s="45">
        <v>1</v>
      </c>
      <c r="Q232" s="46">
        <f>MktgReport[[#This Row],[Cred 1 %]]*MktgReport[[#This Row],[NN Labor Budget]]</f>
        <v>153740</v>
      </c>
      <c r="R232" s="47"/>
      <c r="S232" s="47"/>
      <c r="T232" s="48">
        <f>MktgReport[[#This Row],[Cred 2 %]]*MktgReport[[#This Row],[NN Labor Budget]]</f>
        <v>0</v>
      </c>
      <c r="U232" s="49"/>
      <c r="V232" s="49"/>
      <c r="W232" s="50">
        <f>MktgReport[[#This Row],[Cred 3 %]]*MktgReport[[#This Row],[NN Labor Budget]]</f>
        <v>0</v>
      </c>
      <c r="X232" s="51"/>
      <c r="Y232" s="51"/>
      <c r="Z232" s="52">
        <f>MktgReport[[#This Row],[Cred 4 %]]*MktgReport[[#This Row],[NN Labor Budget]]</f>
        <v>0</v>
      </c>
      <c r="AA232" s="49"/>
      <c r="AB232" s="49"/>
      <c r="AC232" s="50">
        <f>MktgReport[[#This Row],[Cred 5 %]]*MktgReport[[#This Row],[NN Labor Budget]]</f>
        <v>0</v>
      </c>
      <c r="AD232" s="20" t="s">
        <v>26</v>
      </c>
      <c r="AE232" s="58" t="s">
        <v>160</v>
      </c>
      <c r="AF232" s="59" t="s">
        <v>4576</v>
      </c>
      <c r="AG232" s="56">
        <v>210940</v>
      </c>
      <c r="AH232" s="57">
        <v>153740</v>
      </c>
    </row>
    <row r="233" spans="1:34" s="55" customFormat="1" ht="24.95" customHeight="1" x14ac:dyDescent="0.25">
      <c r="A233" s="40">
        <v>2017.0078000000001</v>
      </c>
      <c r="B233" s="41" t="s">
        <v>4584</v>
      </c>
      <c r="C233" s="41">
        <v>17.02</v>
      </c>
      <c r="D233" s="41">
        <v>17.010000000000002</v>
      </c>
      <c r="E233" s="41">
        <v>17.02</v>
      </c>
      <c r="F233" s="42" t="s">
        <v>5188</v>
      </c>
      <c r="G233" s="42" t="s">
        <v>5189</v>
      </c>
      <c r="H233" s="69" t="s">
        <v>1009</v>
      </c>
      <c r="I233" s="41" t="s">
        <v>219</v>
      </c>
      <c r="J233" s="41" t="s">
        <v>220</v>
      </c>
      <c r="K233" s="41"/>
      <c r="L233" s="41"/>
      <c r="M233" s="20" t="s">
        <v>4682</v>
      </c>
      <c r="N233" s="42" t="s">
        <v>4682</v>
      </c>
      <c r="O233" s="44" t="s">
        <v>4607</v>
      </c>
      <c r="P233" s="45">
        <v>1</v>
      </c>
      <c r="Q233" s="46">
        <f>MktgReport[[#This Row],[Cred 1 %]]*MktgReport[[#This Row],[NN Labor Budget]]</f>
        <v>9300</v>
      </c>
      <c r="R233" s="47"/>
      <c r="S233" s="47"/>
      <c r="T233" s="48">
        <f>MktgReport[[#This Row],[Cred 2 %]]*MktgReport[[#This Row],[NN Labor Budget]]</f>
        <v>0</v>
      </c>
      <c r="U233" s="49"/>
      <c r="V233" s="49"/>
      <c r="W233" s="50">
        <f>MktgReport[[#This Row],[Cred 3 %]]*MktgReport[[#This Row],[NN Labor Budget]]</f>
        <v>0</v>
      </c>
      <c r="X233" s="51"/>
      <c r="Y233" s="51"/>
      <c r="Z233" s="52">
        <f>MktgReport[[#This Row],[Cred 4 %]]*MktgReport[[#This Row],[NN Labor Budget]]</f>
        <v>0</v>
      </c>
      <c r="AA233" s="49"/>
      <c r="AB233" s="49"/>
      <c r="AC233" s="50">
        <f>MktgReport[[#This Row],[Cred 5 %]]*MktgReport[[#This Row],[NN Labor Budget]]</f>
        <v>0</v>
      </c>
      <c r="AD233" s="8" t="s">
        <v>52</v>
      </c>
      <c r="AE233" s="41" t="s">
        <v>261</v>
      </c>
      <c r="AF233" s="54" t="s">
        <v>4576</v>
      </c>
      <c r="AG233" s="56">
        <v>9300</v>
      </c>
      <c r="AH233" s="57">
        <v>9300</v>
      </c>
    </row>
    <row r="234" spans="1:34" s="55" customFormat="1" ht="24.95" customHeight="1" x14ac:dyDescent="0.25">
      <c r="A234" s="122">
        <v>2017.0102999999999</v>
      </c>
      <c r="B234" s="41" t="s">
        <v>4577</v>
      </c>
      <c r="C234" s="41">
        <v>17.05</v>
      </c>
      <c r="D234" s="41">
        <v>17.010000000000002</v>
      </c>
      <c r="E234" s="41">
        <v>17.05</v>
      </c>
      <c r="F234" s="42" t="s">
        <v>5190</v>
      </c>
      <c r="G234" s="42" t="s">
        <v>5191</v>
      </c>
      <c r="H234" s="69" t="s">
        <v>1042</v>
      </c>
      <c r="I234" s="41" t="s">
        <v>219</v>
      </c>
      <c r="J234" s="41" t="s">
        <v>220</v>
      </c>
      <c r="K234" s="41" t="s">
        <v>4574</v>
      </c>
      <c r="L234" s="41" t="s">
        <v>5062</v>
      </c>
      <c r="M234" s="43" t="s">
        <v>4960</v>
      </c>
      <c r="N234" s="42" t="s">
        <v>4938</v>
      </c>
      <c r="O234" s="44" t="s">
        <v>4960</v>
      </c>
      <c r="P234" s="45">
        <v>0.2</v>
      </c>
      <c r="Q234" s="46">
        <f>MktgReport[[#This Row],[Cred 1 %]]*MktgReport[[#This Row],[NN Labor Budget]]</f>
        <v>4867.2</v>
      </c>
      <c r="R234" s="47" t="s">
        <v>4900</v>
      </c>
      <c r="S234" s="47">
        <v>0.8</v>
      </c>
      <c r="T234" s="48">
        <f>MktgReport[[#This Row],[Cred 2 %]]*MktgReport[[#This Row],[NN Labor Budget]]</f>
        <v>19468.8</v>
      </c>
      <c r="U234" s="49"/>
      <c r="V234" s="49"/>
      <c r="W234" s="50">
        <f>MktgReport[[#This Row],[Cred 3 %]]*MktgReport[[#This Row],[NN Labor Budget]]</f>
        <v>0</v>
      </c>
      <c r="X234" s="51"/>
      <c r="Y234" s="51"/>
      <c r="Z234" s="52">
        <f>MktgReport[[#This Row],[Cred 4 %]]*MktgReport[[#This Row],[NN Labor Budget]]</f>
        <v>0</v>
      </c>
      <c r="AA234" s="49"/>
      <c r="AB234" s="49"/>
      <c r="AC234" s="50">
        <f>MktgReport[[#This Row],[Cred 5 %]]*MktgReport[[#This Row],[NN Labor Budget]]</f>
        <v>0</v>
      </c>
      <c r="AD234" s="8" t="s">
        <v>23</v>
      </c>
      <c r="AE234" s="41" t="s">
        <v>107</v>
      </c>
      <c r="AF234" s="54" t="s">
        <v>4576</v>
      </c>
      <c r="AG234" s="53"/>
      <c r="AH234" s="57">
        <v>24336</v>
      </c>
    </row>
    <row r="235" spans="1:34" s="55" customFormat="1" ht="24.95" customHeight="1" x14ac:dyDescent="0.25">
      <c r="A235" s="40">
        <v>2016.1315999999999</v>
      </c>
      <c r="B235" s="58" t="s">
        <v>4584</v>
      </c>
      <c r="C235" s="58">
        <v>17.04</v>
      </c>
      <c r="D235" s="58">
        <v>17.010000000000002</v>
      </c>
      <c r="E235" s="41"/>
      <c r="F235" s="42" t="s">
        <v>5192</v>
      </c>
      <c r="G235" s="96"/>
      <c r="H235" s="66" t="s">
        <v>1526</v>
      </c>
      <c r="I235" s="58" t="s">
        <v>219</v>
      </c>
      <c r="J235" s="58" t="s">
        <v>220</v>
      </c>
      <c r="K235" s="58" t="s">
        <v>4574</v>
      </c>
      <c r="L235" s="58" t="s">
        <v>5193</v>
      </c>
      <c r="M235" s="20" t="s">
        <v>4886</v>
      </c>
      <c r="N235" s="42" t="s">
        <v>4886</v>
      </c>
      <c r="O235" s="44"/>
      <c r="P235" s="45"/>
      <c r="Q235" s="46">
        <f>MktgReport[[#This Row],[Cred 1 %]]*MktgReport[[#This Row],[NN Labor Budget]]</f>
        <v>0</v>
      </c>
      <c r="R235" s="47"/>
      <c r="S235" s="47"/>
      <c r="T235" s="48">
        <f>MktgReport[[#This Row],[Cred 2 %]]*MktgReport[[#This Row],[NN Labor Budget]]</f>
        <v>0</v>
      </c>
      <c r="U235" s="49"/>
      <c r="V235" s="49"/>
      <c r="W235" s="50">
        <f>MktgReport[[#This Row],[Cred 3 %]]*MktgReport[[#This Row],[NN Labor Budget]]</f>
        <v>0</v>
      </c>
      <c r="X235" s="51"/>
      <c r="Y235" s="51"/>
      <c r="Z235" s="52">
        <f>MktgReport[[#This Row],[Cred 4 %]]*MktgReport[[#This Row],[NN Labor Budget]]</f>
        <v>0</v>
      </c>
      <c r="AA235" s="49"/>
      <c r="AB235" s="49"/>
      <c r="AC235" s="50">
        <f>MktgReport[[#This Row],[Cred 5 %]]*MktgReport[[#This Row],[NN Labor Budget]]</f>
        <v>0</v>
      </c>
      <c r="AD235" s="20" t="s">
        <v>23</v>
      </c>
      <c r="AE235" s="58" t="s">
        <v>49</v>
      </c>
      <c r="AF235" s="54" t="s">
        <v>4576</v>
      </c>
      <c r="AG235" s="56">
        <v>0</v>
      </c>
      <c r="AH235" s="57">
        <v>0</v>
      </c>
    </row>
    <row r="236" spans="1:34" s="55" customFormat="1" ht="24.95" customHeight="1" x14ac:dyDescent="0.25">
      <c r="A236" s="122">
        <v>2016.0771</v>
      </c>
      <c r="B236" s="62" t="s">
        <v>4662</v>
      </c>
      <c r="C236" s="62">
        <v>16.07</v>
      </c>
      <c r="D236" s="62">
        <v>0</v>
      </c>
      <c r="E236" s="41">
        <v>17.03</v>
      </c>
      <c r="F236" s="63" t="s">
        <v>5194</v>
      </c>
      <c r="G236" s="63" t="s">
        <v>5195</v>
      </c>
      <c r="H236" s="9" t="s">
        <v>5196</v>
      </c>
      <c r="I236" s="62" t="s">
        <v>1268</v>
      </c>
      <c r="J236" s="62" t="s">
        <v>220</v>
      </c>
      <c r="K236" s="62" t="s">
        <v>4580</v>
      </c>
      <c r="L236" s="62"/>
      <c r="M236" s="64" t="s">
        <v>4634</v>
      </c>
      <c r="N236" s="63" t="s">
        <v>4634</v>
      </c>
      <c r="O236" s="44" t="s">
        <v>4634</v>
      </c>
      <c r="P236" s="65">
        <v>1</v>
      </c>
      <c r="Q236" s="46">
        <f>MktgReport[[#This Row],[Cred 1 %]]*MktgReport[[#This Row],[NN Labor Budget]]</f>
        <v>50000</v>
      </c>
      <c r="R236" s="47"/>
      <c r="S236" s="47"/>
      <c r="T236" s="48"/>
      <c r="U236" s="49"/>
      <c r="V236" s="49"/>
      <c r="W236" s="50"/>
      <c r="X236" s="51"/>
      <c r="Y236" s="51"/>
      <c r="Z236" s="52"/>
      <c r="AA236" s="49"/>
      <c r="AB236" s="49"/>
      <c r="AC236" s="50"/>
      <c r="AD236" s="9" t="s">
        <v>23</v>
      </c>
      <c r="AE236" s="58" t="s">
        <v>384</v>
      </c>
      <c r="AF236" s="59" t="s">
        <v>4576</v>
      </c>
      <c r="AG236" s="56">
        <v>50000</v>
      </c>
      <c r="AH236" s="57">
        <v>50000</v>
      </c>
    </row>
    <row r="237" spans="1:34" s="55" customFormat="1" ht="24.95" customHeight="1" x14ac:dyDescent="0.25">
      <c r="A237" s="40">
        <v>2017.0285000000199</v>
      </c>
      <c r="B237" s="41" t="s">
        <v>4584</v>
      </c>
      <c r="C237" s="41">
        <v>17.03</v>
      </c>
      <c r="D237" s="41">
        <v>17.03</v>
      </c>
      <c r="E237" s="41">
        <v>17.03</v>
      </c>
      <c r="F237" s="42" t="s">
        <v>5197</v>
      </c>
      <c r="G237" s="42" t="s">
        <v>5198</v>
      </c>
      <c r="H237" s="20" t="s">
        <v>2194</v>
      </c>
      <c r="I237" s="41" t="s">
        <v>865</v>
      </c>
      <c r="J237" s="41" t="s">
        <v>220</v>
      </c>
      <c r="K237" s="41"/>
      <c r="L237" s="41"/>
      <c r="M237" s="54" t="s">
        <v>4897</v>
      </c>
      <c r="N237" s="42" t="s">
        <v>4897</v>
      </c>
      <c r="O237" s="44" t="s">
        <v>4897</v>
      </c>
      <c r="P237" s="45">
        <v>0.8</v>
      </c>
      <c r="Q237" s="46">
        <f>MktgReport[[#This Row],[Cred 1 %]]*MktgReport[[#This Row],[NN Labor Budget]]</f>
        <v>21600</v>
      </c>
      <c r="R237" s="47" t="s">
        <v>4634</v>
      </c>
      <c r="S237" s="47">
        <v>0.2</v>
      </c>
      <c r="T237" s="48">
        <f>MktgReport[[#This Row],[Cred 2 %]]*MktgReport[[#This Row],[NN Labor Budget]]</f>
        <v>5400</v>
      </c>
      <c r="U237" s="49"/>
      <c r="V237" s="49"/>
      <c r="W237" s="50">
        <f>MktgReport[[#This Row],[Cred 3 %]]*MktgReport[[#This Row],[NN Labor Budget]]</f>
        <v>0</v>
      </c>
      <c r="X237" s="51"/>
      <c r="Y237" s="51"/>
      <c r="Z237" s="52">
        <f>MktgReport[[#This Row],[Cred 4 %]]*MktgReport[[#This Row],[NN Labor Budget]]</f>
        <v>0</v>
      </c>
      <c r="AA237" s="49"/>
      <c r="AB237" s="49"/>
      <c r="AC237" s="50">
        <f>MktgReport[[#This Row],[Cred 5 %]]*MktgReport[[#This Row],[NN Labor Budget]]</f>
        <v>0</v>
      </c>
      <c r="AD237" s="8" t="s">
        <v>188</v>
      </c>
      <c r="AE237" s="41" t="s">
        <v>2996</v>
      </c>
      <c r="AF237" s="42" t="s">
        <v>4576</v>
      </c>
      <c r="AG237" s="56">
        <v>27000</v>
      </c>
      <c r="AH237" s="57">
        <v>27000</v>
      </c>
    </row>
    <row r="238" spans="1:34" s="55" customFormat="1" ht="24.95" customHeight="1" x14ac:dyDescent="0.25">
      <c r="A238" s="122">
        <v>2017.068</v>
      </c>
      <c r="B238" s="41" t="s">
        <v>4577</v>
      </c>
      <c r="C238" s="41">
        <v>17.059999999999999</v>
      </c>
      <c r="D238" s="41">
        <v>17.059999999999999</v>
      </c>
      <c r="E238" s="41">
        <v>17.07</v>
      </c>
      <c r="F238" s="17" t="s">
        <v>5199</v>
      </c>
      <c r="G238" s="17" t="s">
        <v>5200</v>
      </c>
      <c r="H238" s="69" t="s">
        <v>2194</v>
      </c>
      <c r="I238" s="41" t="s">
        <v>865</v>
      </c>
      <c r="J238" s="41" t="s">
        <v>220</v>
      </c>
      <c r="K238" s="41"/>
      <c r="L238" s="41"/>
      <c r="M238" s="20" t="s">
        <v>4903</v>
      </c>
      <c r="N238" s="17" t="s">
        <v>5081</v>
      </c>
      <c r="O238" s="44" t="s">
        <v>4903</v>
      </c>
      <c r="P238" s="45">
        <v>0.5</v>
      </c>
      <c r="Q238" s="46">
        <f>MktgReport[[#This Row],[Cred 1 %]]*MktgReport[[#This Row],[NN Labor Budget]]</f>
        <v>47900</v>
      </c>
      <c r="R238" s="47" t="s">
        <v>5081</v>
      </c>
      <c r="S238" s="47">
        <v>0.5</v>
      </c>
      <c r="T238" s="48">
        <f>MktgReport[[#This Row],[Cred 2 %]]*MktgReport[[#This Row],[NN Labor Budget]]</f>
        <v>47900</v>
      </c>
      <c r="U238" s="49"/>
      <c r="V238" s="49"/>
      <c r="W238" s="50">
        <f>MktgReport[[#This Row],[Cred 3 %]]*MktgReport[[#This Row],[NN Labor Budget]]</f>
        <v>0</v>
      </c>
      <c r="X238" s="51"/>
      <c r="Y238" s="51"/>
      <c r="Z238" s="52">
        <f>MktgReport[[#This Row],[Cred 4 %]]*MktgReport[[#This Row],[NN Labor Budget]]</f>
        <v>0</v>
      </c>
      <c r="AA238" s="49"/>
      <c r="AB238" s="49"/>
      <c r="AC238" s="50">
        <f>MktgReport[[#This Row],[Cred 5 %]]*MktgReport[[#This Row],[NN Labor Budget]]</f>
        <v>0</v>
      </c>
      <c r="AD238" s="8" t="s">
        <v>52</v>
      </c>
      <c r="AE238" s="41" t="s">
        <v>49</v>
      </c>
      <c r="AF238" s="17" t="s">
        <v>4576</v>
      </c>
      <c r="AG238" s="56">
        <v>108273</v>
      </c>
      <c r="AH238" s="57">
        <v>95800</v>
      </c>
    </row>
    <row r="239" spans="1:34" s="55" customFormat="1" ht="24.95" customHeight="1" x14ac:dyDescent="0.25">
      <c r="A239" s="122">
        <v>2017.0516</v>
      </c>
      <c r="B239" s="41" t="s">
        <v>4577</v>
      </c>
      <c r="C239" s="41">
        <v>17.05</v>
      </c>
      <c r="D239" s="41">
        <v>17.05</v>
      </c>
      <c r="E239" s="41">
        <v>17.05</v>
      </c>
      <c r="F239" s="17" t="s">
        <v>5201</v>
      </c>
      <c r="G239" s="17" t="s">
        <v>5202</v>
      </c>
      <c r="H239" s="69" t="s">
        <v>2394</v>
      </c>
      <c r="I239" s="41" t="s">
        <v>1268</v>
      </c>
      <c r="J239" s="41" t="s">
        <v>220</v>
      </c>
      <c r="K239" s="41"/>
      <c r="L239" s="41"/>
      <c r="M239" s="20" t="s">
        <v>4789</v>
      </c>
      <c r="N239" s="17" t="s">
        <v>4789</v>
      </c>
      <c r="O239" s="44" t="s">
        <v>4790</v>
      </c>
      <c r="P239" s="45">
        <v>1</v>
      </c>
      <c r="Q239" s="46">
        <f>MktgReport[[#This Row],[Cred 1 %]]*MktgReport[[#This Row],[NN Labor Budget]]</f>
        <v>7600</v>
      </c>
      <c r="R239" s="47"/>
      <c r="S239" s="47"/>
      <c r="T239" s="48">
        <f>MktgReport[[#This Row],[Cred 2 %]]*MktgReport[[#This Row],[NN Labor Budget]]</f>
        <v>0</v>
      </c>
      <c r="U239" s="49"/>
      <c r="V239" s="49"/>
      <c r="W239" s="50">
        <f>MktgReport[[#This Row],[Cred 3 %]]*MktgReport[[#This Row],[NN Labor Budget]]</f>
        <v>0</v>
      </c>
      <c r="X239" s="51"/>
      <c r="Y239" s="51"/>
      <c r="Z239" s="52">
        <f>MktgReport[[#This Row],[Cred 4 %]]*MktgReport[[#This Row],[NN Labor Budget]]</f>
        <v>0</v>
      </c>
      <c r="AA239" s="49"/>
      <c r="AB239" s="49"/>
      <c r="AC239" s="50">
        <f>MktgReport[[#This Row],[Cred 5 %]]*MktgReport[[#This Row],[NN Labor Budget]]</f>
        <v>0</v>
      </c>
      <c r="AD239" s="8" t="s">
        <v>52</v>
      </c>
      <c r="AE239" s="41" t="s">
        <v>4589</v>
      </c>
      <c r="AF239" s="17" t="s">
        <v>4576</v>
      </c>
      <c r="AG239" s="56">
        <v>7600</v>
      </c>
      <c r="AH239" s="57">
        <v>7600</v>
      </c>
    </row>
    <row r="240" spans="1:34" s="55" customFormat="1" ht="24.95" customHeight="1" x14ac:dyDescent="0.25">
      <c r="A240" s="122">
        <v>2017.0530000000001</v>
      </c>
      <c r="B240" s="41" t="s">
        <v>4569</v>
      </c>
      <c r="C240" s="41">
        <v>17.07</v>
      </c>
      <c r="D240" s="41">
        <v>17.05</v>
      </c>
      <c r="E240" s="41">
        <v>17.07</v>
      </c>
      <c r="F240" s="42" t="s">
        <v>5203</v>
      </c>
      <c r="G240" s="42" t="s">
        <v>5204</v>
      </c>
      <c r="H240" s="69" t="s">
        <v>3115</v>
      </c>
      <c r="I240" s="41" t="s">
        <v>219</v>
      </c>
      <c r="J240" s="41" t="s">
        <v>220</v>
      </c>
      <c r="K240" s="41" t="s">
        <v>4580</v>
      </c>
      <c r="L240" s="41"/>
      <c r="M240" s="20" t="s">
        <v>4767</v>
      </c>
      <c r="N240" s="68" t="s">
        <v>4767</v>
      </c>
      <c r="O240" s="44" t="s">
        <v>4769</v>
      </c>
      <c r="P240" s="45">
        <v>0.8</v>
      </c>
      <c r="Q240" s="46">
        <f>MktgReport[[#This Row],[Cred 1 %]]*MktgReport[[#This Row],[NN Labor Budget]]</f>
        <v>20000</v>
      </c>
      <c r="R240" s="47" t="s">
        <v>4776</v>
      </c>
      <c r="S240" s="47">
        <v>0.2</v>
      </c>
      <c r="T240" s="48">
        <f>MktgReport[[#This Row],[Cred 2 %]]*MktgReport[[#This Row],[NN Labor Budget]]</f>
        <v>5000</v>
      </c>
      <c r="U240" s="49"/>
      <c r="V240" s="49"/>
      <c r="W240" s="50">
        <f>MktgReport[[#This Row],[Cred 3 %]]*MktgReport[[#This Row],[NN Labor Budget]]</f>
        <v>0</v>
      </c>
      <c r="X240" s="51"/>
      <c r="Y240" s="51"/>
      <c r="Z240" s="52">
        <f>MktgReport[[#This Row],[Cred 4 %]]*MktgReport[[#This Row],[NN Labor Budget]]</f>
        <v>0</v>
      </c>
      <c r="AA240" s="49"/>
      <c r="AB240" s="49"/>
      <c r="AC240" s="50">
        <f>MktgReport[[#This Row],[Cred 5 %]]*MktgReport[[#This Row],[NN Labor Budget]]</f>
        <v>0</v>
      </c>
      <c r="AD240" s="8" t="s">
        <v>52</v>
      </c>
      <c r="AE240" s="41" t="s">
        <v>261</v>
      </c>
      <c r="AF240" s="42" t="s">
        <v>4576</v>
      </c>
      <c r="AG240" s="56">
        <v>25000</v>
      </c>
      <c r="AH240" s="57">
        <v>25000</v>
      </c>
    </row>
    <row r="241" spans="1:34" s="55" customFormat="1" ht="24.95" customHeight="1" x14ac:dyDescent="0.25">
      <c r="A241" s="40">
        <v>2016.0988</v>
      </c>
      <c r="B241" s="62" t="s">
        <v>4599</v>
      </c>
      <c r="C241" s="62">
        <v>16.100000000000001</v>
      </c>
      <c r="D241" s="62">
        <v>16.09</v>
      </c>
      <c r="E241" s="41">
        <v>17.02</v>
      </c>
      <c r="F241" s="63" t="s">
        <v>5205</v>
      </c>
      <c r="G241" s="63" t="s">
        <v>5206</v>
      </c>
      <c r="H241" s="9" t="s">
        <v>5207</v>
      </c>
      <c r="I241" s="62" t="s">
        <v>1268</v>
      </c>
      <c r="J241" s="62" t="s">
        <v>220</v>
      </c>
      <c r="K241" s="62" t="s">
        <v>4574</v>
      </c>
      <c r="L241" s="62" t="s">
        <v>4866</v>
      </c>
      <c r="M241" s="64" t="s">
        <v>4886</v>
      </c>
      <c r="N241" s="63" t="s">
        <v>4964</v>
      </c>
      <c r="O241" s="44" t="s">
        <v>4886</v>
      </c>
      <c r="P241" s="65">
        <v>1</v>
      </c>
      <c r="Q241" s="46">
        <f>MktgReport[[#This Row],[Cred 1 %]]*MktgReport[[#This Row],[NN Labor Budget]]</f>
        <v>27500</v>
      </c>
      <c r="R241" s="47"/>
      <c r="S241" s="47"/>
      <c r="T241" s="48">
        <f>MktgReport[[#This Row],[Cred 2 %]]*MktgReport[[#This Row],[NN Labor Budget]]</f>
        <v>0</v>
      </c>
      <c r="U241" s="49"/>
      <c r="V241" s="49"/>
      <c r="W241" s="50">
        <f>MktgReport[[#This Row],[Cred 3 %]]*MktgReport[[#This Row],[NN Labor Budget]]</f>
        <v>0</v>
      </c>
      <c r="X241" s="51"/>
      <c r="Y241" s="51"/>
      <c r="Z241" s="52">
        <f>MktgReport[[#This Row],[Cred 4 %]]*MktgReport[[#This Row],[NN Labor Budget]]</f>
        <v>0</v>
      </c>
      <c r="AA241" s="49"/>
      <c r="AB241" s="49"/>
      <c r="AC241" s="50">
        <f>MktgReport[[#This Row],[Cred 5 %]]*MktgReport[[#This Row],[NN Labor Budget]]</f>
        <v>0</v>
      </c>
      <c r="AD241" s="20" t="s">
        <v>26</v>
      </c>
      <c r="AE241" s="58" t="s">
        <v>49</v>
      </c>
      <c r="AF241" s="59" t="s">
        <v>4576</v>
      </c>
      <c r="AG241" s="56">
        <v>1000000</v>
      </c>
      <c r="AH241" s="57">
        <v>27500</v>
      </c>
    </row>
    <row r="242" spans="1:34" s="55" customFormat="1" ht="24.95" customHeight="1" x14ac:dyDescent="0.25">
      <c r="A242" s="40">
        <v>2017.019</v>
      </c>
      <c r="B242" s="41" t="s">
        <v>4584</v>
      </c>
      <c r="C242" s="41">
        <v>17.02</v>
      </c>
      <c r="D242" s="41">
        <v>17.02</v>
      </c>
      <c r="E242" s="41">
        <v>17.02</v>
      </c>
      <c r="F242" s="42" t="s">
        <v>5208</v>
      </c>
      <c r="G242" s="42" t="s">
        <v>5209</v>
      </c>
      <c r="H242" s="69" t="s">
        <v>159</v>
      </c>
      <c r="I242" s="41" t="s">
        <v>160</v>
      </c>
      <c r="J242" s="41" t="s">
        <v>161</v>
      </c>
      <c r="K242" s="41" t="s">
        <v>4580</v>
      </c>
      <c r="L242" s="41"/>
      <c r="M242" s="54" t="s">
        <v>5006</v>
      </c>
      <c r="N242" s="42" t="s">
        <v>5006</v>
      </c>
      <c r="O242" s="44" t="s">
        <v>5187</v>
      </c>
      <c r="P242" s="45">
        <v>1</v>
      </c>
      <c r="Q242" s="46">
        <f>MktgReport[[#This Row],[Cred 1 %]]*MktgReport[[#This Row],[NN Labor Budget]]</f>
        <v>42200</v>
      </c>
      <c r="R242" s="47"/>
      <c r="S242" s="47"/>
      <c r="T242" s="48">
        <f>MktgReport[[#This Row],[Cred 2 %]]*MktgReport[[#This Row],[NN Labor Budget]]</f>
        <v>0</v>
      </c>
      <c r="U242" s="49"/>
      <c r="V242" s="49"/>
      <c r="W242" s="50">
        <f>MktgReport[[#This Row],[Cred 3 %]]*MktgReport[[#This Row],[NN Labor Budget]]</f>
        <v>0</v>
      </c>
      <c r="X242" s="51"/>
      <c r="Y242" s="51"/>
      <c r="Z242" s="52">
        <f>MktgReport[[#This Row],[Cred 4 %]]*MktgReport[[#This Row],[NN Labor Budget]]</f>
        <v>0</v>
      </c>
      <c r="AA242" s="49"/>
      <c r="AB242" s="49"/>
      <c r="AC242" s="50">
        <f>MktgReport[[#This Row],[Cred 5 %]]*MktgReport[[#This Row],[NN Labor Budget]]</f>
        <v>0</v>
      </c>
      <c r="AD242" s="8" t="s">
        <v>26</v>
      </c>
      <c r="AE242" s="41" t="s">
        <v>160</v>
      </c>
      <c r="AF242" s="54" t="s">
        <v>4576</v>
      </c>
      <c r="AG242" s="56">
        <v>49900</v>
      </c>
      <c r="AH242" s="57">
        <v>42200</v>
      </c>
    </row>
    <row r="243" spans="1:34" s="55" customFormat="1" ht="24.95" customHeight="1" x14ac:dyDescent="0.25">
      <c r="A243" s="122">
        <v>2012.0924</v>
      </c>
      <c r="B243" s="130" t="s">
        <v>4577</v>
      </c>
      <c r="C243" s="62">
        <v>17.04</v>
      </c>
      <c r="D243" s="136" t="s">
        <v>5210</v>
      </c>
      <c r="E243" s="62">
        <v>17.04</v>
      </c>
      <c r="F243" s="42" t="s">
        <v>5211</v>
      </c>
      <c r="G243" s="42" t="s">
        <v>288</v>
      </c>
      <c r="H243" s="19" t="s">
        <v>271</v>
      </c>
      <c r="I243" s="130" t="s">
        <v>160</v>
      </c>
      <c r="J243" s="130" t="s">
        <v>161</v>
      </c>
      <c r="K243" s="130"/>
      <c r="L243" s="130"/>
      <c r="M243" s="20" t="s">
        <v>4634</v>
      </c>
      <c r="N243" s="42" t="s">
        <v>4606</v>
      </c>
      <c r="O243" s="44" t="s">
        <v>4634</v>
      </c>
      <c r="P243" s="45">
        <v>0.15</v>
      </c>
      <c r="Q243" s="46">
        <f>MktgReport[[#This Row],[Cred 1 %]]*MktgReport[[#This Row],[NN Labor Budget]]</f>
        <v>23182.649999999998</v>
      </c>
      <c r="R243" s="47" t="s">
        <v>4903</v>
      </c>
      <c r="S243" s="47">
        <v>0.15</v>
      </c>
      <c r="T243" s="48">
        <f>MktgReport[[#This Row],[Cred 2 %]]*MktgReport[[#This Row],[NN Labor Budget]]</f>
        <v>23182.649999999998</v>
      </c>
      <c r="U243" s="49" t="s">
        <v>5187</v>
      </c>
      <c r="V243" s="49">
        <v>0.3</v>
      </c>
      <c r="W243" s="50">
        <f>MktgReport[[#This Row],[Cred 3 %]]*MktgReport[[#This Row],[NN Labor Budget]]</f>
        <v>46365.299999999996</v>
      </c>
      <c r="X243" s="51" t="s">
        <v>4911</v>
      </c>
      <c r="Y243" s="51">
        <v>0.4</v>
      </c>
      <c r="Z243" s="52">
        <f>MktgReport[[#This Row],[Cred 4 %]]*MktgReport[[#This Row],[NN Labor Budget]]</f>
        <v>61820.4</v>
      </c>
      <c r="AA243" s="49"/>
      <c r="AB243" s="49"/>
      <c r="AC243" s="50"/>
      <c r="AD243" s="19" t="s">
        <v>52</v>
      </c>
      <c r="AE243" s="130" t="s">
        <v>49</v>
      </c>
      <c r="AF243" s="54" t="s">
        <v>4576</v>
      </c>
      <c r="AG243" s="56" t="s">
        <v>4829</v>
      </c>
      <c r="AH243" s="74">
        <v>154551</v>
      </c>
    </row>
    <row r="244" spans="1:34" s="55" customFormat="1" ht="24.95" customHeight="1" x14ac:dyDescent="0.25">
      <c r="A244" s="40">
        <v>2017.02170000001</v>
      </c>
      <c r="B244" s="41" t="s">
        <v>4577</v>
      </c>
      <c r="C244" s="41">
        <v>17.04</v>
      </c>
      <c r="D244" s="41">
        <v>17.03</v>
      </c>
      <c r="E244" s="41">
        <v>17.079999999999998</v>
      </c>
      <c r="F244" s="42" t="s">
        <v>5212</v>
      </c>
      <c r="G244" s="42" t="s">
        <v>5213</v>
      </c>
      <c r="H244" s="69" t="s">
        <v>835</v>
      </c>
      <c r="I244" s="41" t="s">
        <v>250</v>
      </c>
      <c r="J244" s="41" t="s">
        <v>161</v>
      </c>
      <c r="K244" s="41"/>
      <c r="L244" s="41"/>
      <c r="M244" s="43" t="s">
        <v>4575</v>
      </c>
      <c r="N244" s="42" t="s">
        <v>5214</v>
      </c>
      <c r="O244" s="44" t="s">
        <v>4886</v>
      </c>
      <c r="P244" s="45">
        <v>0.4</v>
      </c>
      <c r="Q244" s="46">
        <f>MktgReport[[#This Row],[Cred 1 %]]*MktgReport[[#This Row],[NN Labor Budget]]</f>
        <v>45656</v>
      </c>
      <c r="R244" s="47" t="s">
        <v>5215</v>
      </c>
      <c r="S244" s="47">
        <v>0.4</v>
      </c>
      <c r="T244" s="48">
        <f>MktgReport[[#This Row],[Cred 2 %]]*MktgReport[[#This Row],[NN Labor Budget]]</f>
        <v>45656</v>
      </c>
      <c r="U244" s="49" t="s">
        <v>4935</v>
      </c>
      <c r="V244" s="49">
        <v>0.2</v>
      </c>
      <c r="W244" s="50">
        <f>MktgReport[[#This Row],[Cred 3 %]]*MktgReport[[#This Row],[NN Labor Budget]]</f>
        <v>22828</v>
      </c>
      <c r="X244" s="51"/>
      <c r="Y244" s="51"/>
      <c r="Z244" s="52">
        <f>MktgReport[[#This Row],[Cred 4 %]]*MktgReport[[#This Row],[NN Labor Budget]]</f>
        <v>0</v>
      </c>
      <c r="AA244" s="49"/>
      <c r="AB244" s="49"/>
      <c r="AC244" s="50">
        <f>MktgReport[[#This Row],[Cred 5 %]]*MktgReport[[#This Row],[NN Labor Budget]]</f>
        <v>0</v>
      </c>
      <c r="AD244" s="8" t="s">
        <v>23</v>
      </c>
      <c r="AE244" s="41" t="s">
        <v>49</v>
      </c>
      <c r="AF244" s="54" t="s">
        <v>4576</v>
      </c>
      <c r="AG244" s="53"/>
      <c r="AH244" s="57">
        <v>114140</v>
      </c>
    </row>
    <row r="245" spans="1:34" s="55" customFormat="1" ht="24.95" customHeight="1" x14ac:dyDescent="0.25">
      <c r="A245" s="122">
        <v>2017.02170000001</v>
      </c>
      <c r="B245" s="41" t="s">
        <v>4577</v>
      </c>
      <c r="C245" s="41">
        <v>17.04</v>
      </c>
      <c r="D245" s="41">
        <v>17.03</v>
      </c>
      <c r="E245" s="41">
        <v>17.079999999999998</v>
      </c>
      <c r="F245" s="42" t="s">
        <v>5212</v>
      </c>
      <c r="G245" s="42" t="s">
        <v>5213</v>
      </c>
      <c r="H245" s="69" t="s">
        <v>835</v>
      </c>
      <c r="I245" s="41" t="s">
        <v>250</v>
      </c>
      <c r="J245" s="41" t="s">
        <v>161</v>
      </c>
      <c r="K245" s="41"/>
      <c r="L245" s="41"/>
      <c r="M245" s="69" t="s">
        <v>4575</v>
      </c>
      <c r="N245" s="42" t="s">
        <v>5214</v>
      </c>
      <c r="O245" s="44" t="s">
        <v>4886</v>
      </c>
      <c r="P245" s="45">
        <v>0.4</v>
      </c>
      <c r="Q245" s="46">
        <f>MktgReport[[#This Row],[Cred 1 %]]*MktgReport[[#This Row],[NN Labor Budget]]</f>
        <v>45656</v>
      </c>
      <c r="R245" s="47" t="s">
        <v>5215</v>
      </c>
      <c r="S245" s="47">
        <v>0.4</v>
      </c>
      <c r="T245" s="48">
        <f>MktgReport[[#This Row],[Cred 2 %]]*MktgReport[[#This Row],[NN Labor Budget]]</f>
        <v>45656</v>
      </c>
      <c r="U245" s="49" t="s">
        <v>4935</v>
      </c>
      <c r="V245" s="49">
        <v>0.2</v>
      </c>
      <c r="W245" s="50">
        <f>MktgReport[[#This Row],[Cred 3 %]]*MktgReport[[#This Row],[NN Labor Budget]]</f>
        <v>22828</v>
      </c>
      <c r="X245" s="51"/>
      <c r="Y245" s="51"/>
      <c r="Z245" s="52">
        <f>MktgReport[[#This Row],[Cred 4 %]]*MktgReport[[#This Row],[NN Labor Budget]]</f>
        <v>0</v>
      </c>
      <c r="AA245" s="49"/>
      <c r="AB245" s="49"/>
      <c r="AC245" s="50">
        <f>MktgReport[[#This Row],[Cred 5 %]]*MktgReport[[#This Row],[NN Labor Budget]]</f>
        <v>0</v>
      </c>
      <c r="AD245" s="8" t="s">
        <v>26</v>
      </c>
      <c r="AE245" s="41" t="s">
        <v>49</v>
      </c>
      <c r="AF245" s="54" t="s">
        <v>4576</v>
      </c>
      <c r="AG245" s="53"/>
      <c r="AH245" s="57">
        <v>114140</v>
      </c>
    </row>
    <row r="246" spans="1:34" s="55" customFormat="1" ht="24.95" customHeight="1" x14ac:dyDescent="0.25">
      <c r="A246" s="40">
        <v>2014.0897</v>
      </c>
      <c r="B246" s="130" t="s">
        <v>4569</v>
      </c>
      <c r="C246" s="62">
        <v>17.079999999999998</v>
      </c>
      <c r="D246" s="136" t="s">
        <v>4826</v>
      </c>
      <c r="E246" s="62">
        <v>17.079999999999998</v>
      </c>
      <c r="F246" s="42" t="s">
        <v>861</v>
      </c>
      <c r="G246" s="42" t="s">
        <v>856</v>
      </c>
      <c r="H246" s="19" t="s">
        <v>852</v>
      </c>
      <c r="I246" s="130" t="s">
        <v>144</v>
      </c>
      <c r="J246" s="130" t="s">
        <v>161</v>
      </c>
      <c r="K246" s="130" t="s">
        <v>4580</v>
      </c>
      <c r="L246" s="130"/>
      <c r="M246" s="54" t="s">
        <v>4897</v>
      </c>
      <c r="N246" s="42" t="s">
        <v>4897</v>
      </c>
      <c r="O246" s="44" t="s">
        <v>4897</v>
      </c>
      <c r="P246" s="45">
        <v>1</v>
      </c>
      <c r="Q246" s="46">
        <f>MktgReport[[#This Row],[Cred 1 %]]*MktgReport[[#This Row],[NN Labor Budget]]</f>
        <v>18600</v>
      </c>
      <c r="R246" s="47"/>
      <c r="S246" s="47"/>
      <c r="T246" s="48"/>
      <c r="U246" s="49"/>
      <c r="V246" s="49"/>
      <c r="W246" s="50"/>
      <c r="X246" s="51"/>
      <c r="Y246" s="51"/>
      <c r="Z246" s="52"/>
      <c r="AA246" s="49"/>
      <c r="AB246" s="49"/>
      <c r="AC246" s="50"/>
      <c r="AD246" s="19" t="s">
        <v>26</v>
      </c>
      <c r="AE246" s="130" t="s">
        <v>2996</v>
      </c>
      <c r="AF246" s="54" t="s">
        <v>4576</v>
      </c>
      <c r="AG246" s="56" t="s">
        <v>4826</v>
      </c>
      <c r="AH246" s="74">
        <v>18600</v>
      </c>
    </row>
    <row r="247" spans="1:34" s="55" customFormat="1" ht="24.95" customHeight="1" x14ac:dyDescent="0.25">
      <c r="A247" s="122">
        <v>2017.0398</v>
      </c>
      <c r="B247" s="41" t="s">
        <v>4569</v>
      </c>
      <c r="C247" s="41">
        <v>17.079999999999998</v>
      </c>
      <c r="D247" s="41">
        <v>17.05</v>
      </c>
      <c r="E247" s="41">
        <v>17.09</v>
      </c>
      <c r="F247" s="42" t="s">
        <v>5216</v>
      </c>
      <c r="G247" s="42" t="s">
        <v>5217</v>
      </c>
      <c r="H247" s="69" t="s">
        <v>1146</v>
      </c>
      <c r="I247" s="41" t="s">
        <v>250</v>
      </c>
      <c r="J247" s="41" t="s">
        <v>161</v>
      </c>
      <c r="K247" s="41" t="s">
        <v>4574</v>
      </c>
      <c r="L247" s="41" t="s">
        <v>5218</v>
      </c>
      <c r="M247" s="54" t="s">
        <v>4897</v>
      </c>
      <c r="N247" s="42" t="s">
        <v>4897</v>
      </c>
      <c r="O247" s="44" t="s">
        <v>4897</v>
      </c>
      <c r="P247" s="45">
        <v>1</v>
      </c>
      <c r="Q247" s="46">
        <f>MktgReport[[#This Row],[Cred 1 %]]*MktgReport[[#This Row],[NN Labor Budget]]</f>
        <v>80899</v>
      </c>
      <c r="R247" s="47"/>
      <c r="S247" s="47"/>
      <c r="T247" s="48">
        <f>MktgReport[[#This Row],[Cred 2 %]]*MktgReport[[#This Row],[NN Labor Budget]]</f>
        <v>0</v>
      </c>
      <c r="U247" s="49"/>
      <c r="V247" s="49"/>
      <c r="W247" s="50">
        <f>MktgReport[[#This Row],[Cred 3 %]]*MktgReport[[#This Row],[NN Labor Budget]]</f>
        <v>0</v>
      </c>
      <c r="X247" s="51"/>
      <c r="Y247" s="51"/>
      <c r="Z247" s="52">
        <f>MktgReport[[#This Row],[Cred 4 %]]*MktgReport[[#This Row],[NN Labor Budget]]</f>
        <v>0</v>
      </c>
      <c r="AA247" s="49"/>
      <c r="AB247" s="49"/>
      <c r="AC247" s="50">
        <f>MktgReport[[#This Row],[Cred 5 %]]*MktgReport[[#This Row],[NN Labor Budget]]</f>
        <v>0</v>
      </c>
      <c r="AD247" s="8" t="s">
        <v>26</v>
      </c>
      <c r="AE247" s="41" t="s">
        <v>2996</v>
      </c>
      <c r="AF247" s="42" t="s">
        <v>4576</v>
      </c>
      <c r="AG247" s="53"/>
      <c r="AH247" s="116">
        <v>80899</v>
      </c>
    </row>
    <row r="248" spans="1:34" s="55" customFormat="1" ht="24.95" customHeight="1" x14ac:dyDescent="0.25">
      <c r="A248" s="40">
        <v>2017.0663999999999</v>
      </c>
      <c r="B248" s="41" t="s">
        <v>4577</v>
      </c>
      <c r="C248" s="41">
        <v>17.059999999999999</v>
      </c>
      <c r="D248" s="41">
        <v>17.059999999999999</v>
      </c>
      <c r="E248" s="41">
        <v>17.059999999999999</v>
      </c>
      <c r="F248" s="42" t="s">
        <v>5219</v>
      </c>
      <c r="G248" s="42" t="s">
        <v>5220</v>
      </c>
      <c r="H248" s="69" t="s">
        <v>1146</v>
      </c>
      <c r="I248" s="41" t="s">
        <v>250</v>
      </c>
      <c r="J248" s="41" t="s">
        <v>161</v>
      </c>
      <c r="K248" s="41"/>
      <c r="L248" s="41"/>
      <c r="M248" s="20" t="s">
        <v>5221</v>
      </c>
      <c r="N248" s="42" t="s">
        <v>4606</v>
      </c>
      <c r="O248" s="44" t="s">
        <v>4911</v>
      </c>
      <c r="P248" s="45">
        <v>0.35</v>
      </c>
      <c r="Q248" s="46">
        <f>MktgReport[[#This Row],[Cred 1 %]]*MktgReport[[#This Row],[NN Labor Budget]]</f>
        <v>70587.649999999994</v>
      </c>
      <c r="R248" s="47" t="s">
        <v>5222</v>
      </c>
      <c r="S248" s="47">
        <v>0.4</v>
      </c>
      <c r="T248" s="48">
        <f>MktgReport[[#This Row],[Cred 2 %]]*MktgReport[[#This Row],[NN Labor Budget]]</f>
        <v>80671.600000000006</v>
      </c>
      <c r="U248" s="49" t="s">
        <v>5106</v>
      </c>
      <c r="V248" s="49">
        <v>0.25</v>
      </c>
      <c r="W248" s="50">
        <f>MktgReport[[#This Row],[Cred 3 %]]*MktgReport[[#This Row],[NN Labor Budget]]</f>
        <v>50419.75</v>
      </c>
      <c r="X248" s="51"/>
      <c r="Y248" s="51"/>
      <c r="Z248" s="52">
        <f>MktgReport[[#This Row],[Cred 4 %]]*MktgReport[[#This Row],[NN Labor Budget]]</f>
        <v>0</v>
      </c>
      <c r="AA248" s="49"/>
      <c r="AB248" s="49"/>
      <c r="AC248" s="50">
        <f>MktgReport[[#This Row],[Cred 5 %]]*MktgReport[[#This Row],[NN Labor Budget]]</f>
        <v>0</v>
      </c>
      <c r="AD248" s="8" t="s">
        <v>52</v>
      </c>
      <c r="AE248" s="58" t="s">
        <v>261</v>
      </c>
      <c r="AF248" s="42" t="s">
        <v>4576</v>
      </c>
      <c r="AG248" s="56">
        <v>254555</v>
      </c>
      <c r="AH248" s="57">
        <v>201679</v>
      </c>
    </row>
    <row r="249" spans="1:34" s="55" customFormat="1" ht="24.95" customHeight="1" x14ac:dyDescent="0.25">
      <c r="A249" s="128">
        <v>2017.0931</v>
      </c>
      <c r="B249" s="71" t="s">
        <v>4569</v>
      </c>
      <c r="C249" s="71">
        <v>17.09</v>
      </c>
      <c r="D249" s="71" t="s">
        <v>4826</v>
      </c>
      <c r="E249" s="71">
        <v>17.09</v>
      </c>
      <c r="F249" s="42" t="s">
        <v>5223</v>
      </c>
      <c r="G249" s="42" t="s">
        <v>5220</v>
      </c>
      <c r="H249" s="76" t="s">
        <v>1146</v>
      </c>
      <c r="I249" s="71" t="s">
        <v>250</v>
      </c>
      <c r="J249" s="71" t="s">
        <v>161</v>
      </c>
      <c r="K249" s="71"/>
      <c r="L249" s="71"/>
      <c r="M249" s="93" t="s">
        <v>5221</v>
      </c>
      <c r="N249" s="42" t="s">
        <v>5221</v>
      </c>
      <c r="O249" s="81"/>
      <c r="P249" s="82"/>
      <c r="Q249" s="46">
        <f>MktgReport[[#This Row],[Cred 1 %]]*MktgReport[[#This Row],[NN Labor Budget]]</f>
        <v>0</v>
      </c>
      <c r="R249" s="87"/>
      <c r="S249" s="87"/>
      <c r="T249" s="48">
        <f>MktgReport[[#This Row],[Cred 2 %]]*MktgReport[[#This Row],[NN Labor Budget]]</f>
        <v>0</v>
      </c>
      <c r="U249" s="88"/>
      <c r="V249" s="88"/>
      <c r="W249" s="50">
        <f>MktgReport[[#This Row],[Cred 3 %]]*MktgReport[[#This Row],[NN Labor Budget]]</f>
        <v>0</v>
      </c>
      <c r="X249" s="89"/>
      <c r="Y249" s="89"/>
      <c r="Z249" s="52">
        <f>MktgReport[[#This Row],[Cred 4 %]]*MktgReport[[#This Row],[NN Labor Budget]]</f>
        <v>0</v>
      </c>
      <c r="AA249" s="88"/>
      <c r="AB249" s="88"/>
      <c r="AC249" s="50">
        <f>MktgReport[[#This Row],[Cred 5 %]]*MktgReport[[#This Row],[NN Labor Budget]]</f>
        <v>0</v>
      </c>
      <c r="AD249" s="73" t="s">
        <v>52</v>
      </c>
      <c r="AE249" s="71"/>
      <c r="AF249" s="42" t="s">
        <v>4576</v>
      </c>
      <c r="AG249" s="97">
        <v>1605137</v>
      </c>
      <c r="AH249" s="57">
        <v>551423</v>
      </c>
    </row>
    <row r="250" spans="1:34" s="55" customFormat="1" ht="24.95" customHeight="1" x14ac:dyDescent="0.25">
      <c r="A250" s="40">
        <v>2015.1396</v>
      </c>
      <c r="B250" s="62" t="s">
        <v>4584</v>
      </c>
      <c r="C250" s="62">
        <v>17.010000000000002</v>
      </c>
      <c r="D250" s="62" t="s">
        <v>5224</v>
      </c>
      <c r="E250" s="62">
        <v>17.010000000000002</v>
      </c>
      <c r="F250" s="42" t="s">
        <v>5225</v>
      </c>
      <c r="G250" s="42" t="s">
        <v>5226</v>
      </c>
      <c r="H250" s="9" t="s">
        <v>5227</v>
      </c>
      <c r="I250" s="62" t="s">
        <v>165</v>
      </c>
      <c r="J250" s="62" t="s">
        <v>161</v>
      </c>
      <c r="K250" s="62" t="s">
        <v>4574</v>
      </c>
      <c r="L250" s="62" t="s">
        <v>5091</v>
      </c>
      <c r="M250" s="64" t="s">
        <v>4903</v>
      </c>
      <c r="N250" s="42" t="s">
        <v>4903</v>
      </c>
      <c r="O250" s="44" t="s">
        <v>4903</v>
      </c>
      <c r="P250" s="65">
        <v>1</v>
      </c>
      <c r="Q250" s="46">
        <f>MktgReport[[#This Row],[Cred 1 %]]*MktgReport[[#This Row],[NN Labor Budget]]</f>
        <v>17940</v>
      </c>
      <c r="R250" s="47"/>
      <c r="S250" s="47"/>
      <c r="T250" s="48"/>
      <c r="U250" s="49"/>
      <c r="V250" s="49"/>
      <c r="W250" s="50">
        <f>MktgReport[[#This Row],[Cred 3 %]]*MktgReport[[#This Row],[NN Labor Budget]]</f>
        <v>0</v>
      </c>
      <c r="X250" s="51"/>
      <c r="Y250" s="51"/>
      <c r="Z250" s="52">
        <f>MktgReport[[#This Row],[Cred 4 %]]*MktgReport[[#This Row],[NN Labor Budget]]</f>
        <v>0</v>
      </c>
      <c r="AA250" s="49"/>
      <c r="AB250" s="49"/>
      <c r="AC250" s="50"/>
      <c r="AD250" s="9" t="s">
        <v>52</v>
      </c>
      <c r="AE250" s="62" t="s">
        <v>49</v>
      </c>
      <c r="AF250" s="54" t="s">
        <v>4576</v>
      </c>
      <c r="AG250" s="56" t="s">
        <v>5224</v>
      </c>
      <c r="AH250" s="74">
        <v>17940</v>
      </c>
    </row>
    <row r="251" spans="1:34" s="55" customFormat="1" ht="24.95" customHeight="1" x14ac:dyDescent="0.25">
      <c r="A251" s="122">
        <v>2017.0125</v>
      </c>
      <c r="B251" s="41" t="s">
        <v>4584</v>
      </c>
      <c r="C251" s="41">
        <v>17.03</v>
      </c>
      <c r="D251" s="41">
        <v>10.01</v>
      </c>
      <c r="E251" s="41">
        <v>17.03</v>
      </c>
      <c r="F251" s="42" t="s">
        <v>5228</v>
      </c>
      <c r="G251" s="42" t="s">
        <v>5229</v>
      </c>
      <c r="H251" s="69" t="s">
        <v>1586</v>
      </c>
      <c r="I251" s="41" t="s">
        <v>165</v>
      </c>
      <c r="J251" s="41" t="s">
        <v>161</v>
      </c>
      <c r="K251" s="41" t="s">
        <v>4580</v>
      </c>
      <c r="L251" s="41"/>
      <c r="M251" s="54" t="s">
        <v>4621</v>
      </c>
      <c r="N251" s="42" t="s">
        <v>4621</v>
      </c>
      <c r="O251" s="44" t="s">
        <v>4622</v>
      </c>
      <c r="P251" s="45">
        <v>0.95</v>
      </c>
      <c r="Q251" s="46">
        <f>MktgReport[[#This Row],[Cred 1 %]]*MktgReport[[#This Row],[NN Labor Budget]]</f>
        <v>20368</v>
      </c>
      <c r="R251" s="47" t="s">
        <v>4729</v>
      </c>
      <c r="S251" s="47">
        <v>0.05</v>
      </c>
      <c r="T251" s="48">
        <f>MktgReport[[#This Row],[Cred 2 %]]*MktgReport[[#This Row],[NN Labor Budget]]</f>
        <v>1072</v>
      </c>
      <c r="U251" s="49"/>
      <c r="V251" s="49"/>
      <c r="W251" s="50">
        <f>MktgReport[[#This Row],[Cred 3 %]]*MktgReport[[#This Row],[NN Labor Budget]]</f>
        <v>0</v>
      </c>
      <c r="X251" s="51"/>
      <c r="Y251" s="51"/>
      <c r="Z251" s="52">
        <f>MktgReport[[#This Row],[Cred 4 %]]*MktgReport[[#This Row],[NN Labor Budget]]</f>
        <v>0</v>
      </c>
      <c r="AA251" s="49"/>
      <c r="AB251" s="49"/>
      <c r="AC251" s="50">
        <f>MktgReport[[#This Row],[Cred 5 %]]*MktgReport[[#This Row],[NN Labor Budget]]</f>
        <v>0</v>
      </c>
      <c r="AD251" s="8" t="s">
        <v>98</v>
      </c>
      <c r="AE251" s="41" t="s">
        <v>49</v>
      </c>
      <c r="AF251" s="54" t="s">
        <v>4576</v>
      </c>
      <c r="AG251" s="56">
        <v>21440</v>
      </c>
      <c r="AH251" s="57">
        <v>21440</v>
      </c>
    </row>
    <row r="252" spans="1:34" s="55" customFormat="1" ht="24.95" customHeight="1" x14ac:dyDescent="0.25">
      <c r="A252" s="40">
        <v>2016.1304</v>
      </c>
      <c r="B252" s="58" t="s">
        <v>4584</v>
      </c>
      <c r="C252" s="58">
        <v>17.02</v>
      </c>
      <c r="D252" s="58">
        <v>16.12</v>
      </c>
      <c r="E252" s="41"/>
      <c r="F252" s="42" t="s">
        <v>5230</v>
      </c>
      <c r="G252" s="42" t="s">
        <v>5231</v>
      </c>
      <c r="H252" s="66" t="s">
        <v>5232</v>
      </c>
      <c r="I252" s="58" t="s">
        <v>165</v>
      </c>
      <c r="J252" s="58" t="s">
        <v>161</v>
      </c>
      <c r="K252" s="58" t="s">
        <v>4574</v>
      </c>
      <c r="L252" s="58" t="s">
        <v>4866</v>
      </c>
      <c r="M252" s="20" t="s">
        <v>4575</v>
      </c>
      <c r="N252" s="42" t="s">
        <v>4575</v>
      </c>
      <c r="O252" s="44"/>
      <c r="P252" s="45"/>
      <c r="Q252" s="46">
        <f>MktgReport[[#This Row],[Cred 1 %]]*MktgReport[[#This Row],[NN Labor Budget]]</f>
        <v>0</v>
      </c>
      <c r="R252" s="47"/>
      <c r="S252" s="47"/>
      <c r="T252" s="48">
        <f>MktgReport[[#This Row],[Cred 2 %]]*MktgReport[[#This Row],[NN Labor Budget]]</f>
        <v>0</v>
      </c>
      <c r="U252" s="49"/>
      <c r="V252" s="49"/>
      <c r="W252" s="50">
        <f>MktgReport[[#This Row],[Cred 3 %]]*MktgReport[[#This Row],[NN Labor Budget]]</f>
        <v>0</v>
      </c>
      <c r="X252" s="51"/>
      <c r="Y252" s="51"/>
      <c r="Z252" s="52">
        <f>MktgReport[[#This Row],[Cred 4 %]]*MktgReport[[#This Row],[NN Labor Budget]]</f>
        <v>0</v>
      </c>
      <c r="AA252" s="49"/>
      <c r="AB252" s="49"/>
      <c r="AC252" s="50">
        <f>MktgReport[[#This Row],[Cred 5 %]]*MktgReport[[#This Row],[NN Labor Budget]]</f>
        <v>0</v>
      </c>
      <c r="AD252" s="20" t="s">
        <v>26</v>
      </c>
      <c r="AE252" s="58" t="s">
        <v>49</v>
      </c>
      <c r="AF252" s="54" t="s">
        <v>4576</v>
      </c>
      <c r="AG252" s="56">
        <v>316000</v>
      </c>
      <c r="AH252" s="57">
        <v>50000</v>
      </c>
    </row>
    <row r="253" spans="1:34" s="55" customFormat="1" ht="24.95" customHeight="1" x14ac:dyDescent="0.25">
      <c r="A253" s="122">
        <v>2016.0696</v>
      </c>
      <c r="B253" s="62" t="s">
        <v>4662</v>
      </c>
      <c r="C253" s="62">
        <v>16.09</v>
      </c>
      <c r="D253" s="62">
        <v>16.07</v>
      </c>
      <c r="E253" s="41">
        <v>17.09</v>
      </c>
      <c r="F253" s="63" t="s">
        <v>5233</v>
      </c>
      <c r="G253" s="63" t="s">
        <v>5234</v>
      </c>
      <c r="H253" s="9" t="s">
        <v>5235</v>
      </c>
      <c r="I253" s="62" t="s">
        <v>160</v>
      </c>
      <c r="J253" s="62" t="s">
        <v>161</v>
      </c>
      <c r="K253" s="62" t="s">
        <v>4580</v>
      </c>
      <c r="L253" s="62"/>
      <c r="M253" s="64" t="s">
        <v>5222</v>
      </c>
      <c r="N253" s="63" t="s">
        <v>4606</v>
      </c>
      <c r="O253" s="44"/>
      <c r="P253" s="65"/>
      <c r="Q253" s="46">
        <f>MktgReport[[#This Row],[Cred 1 %]]*MktgReport[[#This Row],[NN Labor Budget]]</f>
        <v>0</v>
      </c>
      <c r="R253" s="47"/>
      <c r="S253" s="47"/>
      <c r="T253" s="48">
        <f>MktgReport[[#This Row],[Cred 2 %]]*MktgReport[[#This Row],[NN Labor Budget]]</f>
        <v>0</v>
      </c>
      <c r="U253" s="49"/>
      <c r="V253" s="49"/>
      <c r="W253" s="50">
        <f>MktgReport[[#This Row],[Cred 3 %]]*MktgReport[[#This Row],[NN Labor Budget]]</f>
        <v>0</v>
      </c>
      <c r="X253" s="51"/>
      <c r="Y253" s="51"/>
      <c r="Z253" s="52">
        <f>MktgReport[[#This Row],[Cred 4 %]]*MktgReport[[#This Row],[NN Labor Budget]]</f>
        <v>0</v>
      </c>
      <c r="AA253" s="49"/>
      <c r="AB253" s="49"/>
      <c r="AC253" s="50">
        <f>MktgReport[[#This Row],[Cred 5 %]]*MktgReport[[#This Row],[NN Labor Budget]]</f>
        <v>0</v>
      </c>
      <c r="AD253" s="9" t="s">
        <v>52</v>
      </c>
      <c r="AE253" s="58" t="s">
        <v>261</v>
      </c>
      <c r="AF253" s="59" t="s">
        <v>4576</v>
      </c>
      <c r="AG253" s="56">
        <v>696540</v>
      </c>
      <c r="AH253" s="57">
        <v>387944</v>
      </c>
    </row>
    <row r="254" spans="1:34" s="55" customFormat="1" ht="24.95" customHeight="1" x14ac:dyDescent="0.25">
      <c r="A254" s="40">
        <v>2017.0315000000201</v>
      </c>
      <c r="B254" s="41" t="s">
        <v>4569</v>
      </c>
      <c r="C254" s="41">
        <v>17.07</v>
      </c>
      <c r="D254" s="41">
        <v>17.03</v>
      </c>
      <c r="E254" s="41"/>
      <c r="F254" s="42" t="s">
        <v>5236</v>
      </c>
      <c r="G254" s="42" t="s">
        <v>5237</v>
      </c>
      <c r="H254" s="20" t="s">
        <v>2030</v>
      </c>
      <c r="I254" s="41" t="s">
        <v>165</v>
      </c>
      <c r="J254" s="41" t="s">
        <v>161</v>
      </c>
      <c r="K254" s="41" t="s">
        <v>4574</v>
      </c>
      <c r="L254" s="41" t="s">
        <v>5238</v>
      </c>
      <c r="M254" s="20" t="s">
        <v>4904</v>
      </c>
      <c r="N254" s="42" t="s">
        <v>4904</v>
      </c>
      <c r="O254" s="44"/>
      <c r="P254" s="45"/>
      <c r="Q254" s="46">
        <f>MktgReport[[#This Row],[Cred 1 %]]*MktgReport[[#This Row],[NN Labor Budget]]</f>
        <v>0</v>
      </c>
      <c r="R254" s="47"/>
      <c r="S254" s="47"/>
      <c r="T254" s="48">
        <f>MktgReport[[#This Row],[Cred 2 %]]*MktgReport[[#This Row],[NN Labor Budget]]</f>
        <v>0</v>
      </c>
      <c r="U254" s="49"/>
      <c r="V254" s="49"/>
      <c r="W254" s="50">
        <f>MktgReport[[#This Row],[Cred 3 %]]*MktgReport[[#This Row],[NN Labor Budget]]</f>
        <v>0</v>
      </c>
      <c r="X254" s="51"/>
      <c r="Y254" s="51"/>
      <c r="Z254" s="52">
        <f>MktgReport[[#This Row],[Cred 4 %]]*MktgReport[[#This Row],[NN Labor Budget]]</f>
        <v>0</v>
      </c>
      <c r="AA254" s="49"/>
      <c r="AB254" s="49"/>
      <c r="AC254" s="50">
        <f>MktgReport[[#This Row],[Cred 5 %]]*MktgReport[[#This Row],[NN Labor Budget]]</f>
        <v>0</v>
      </c>
      <c r="AD254" s="8" t="s">
        <v>52</v>
      </c>
      <c r="AE254" s="41" t="s">
        <v>49</v>
      </c>
      <c r="AF254" s="78" t="s">
        <v>4576</v>
      </c>
      <c r="AG254" s="53">
        <v>0</v>
      </c>
      <c r="AH254" s="57">
        <v>0</v>
      </c>
    </row>
    <row r="255" spans="1:34" s="55" customFormat="1" ht="24.95" customHeight="1" x14ac:dyDescent="0.25">
      <c r="A255" s="122">
        <v>2017.0617999999999</v>
      </c>
      <c r="B255" s="41" t="s">
        <v>4577</v>
      </c>
      <c r="C255" s="41">
        <v>17.059999999999999</v>
      </c>
      <c r="D255" s="41">
        <v>17.059999999999999</v>
      </c>
      <c r="E255" s="41">
        <v>17.09</v>
      </c>
      <c r="F255" s="42" t="s">
        <v>5239</v>
      </c>
      <c r="G255" s="42" t="s">
        <v>5240</v>
      </c>
      <c r="H255" s="69" t="s">
        <v>5241</v>
      </c>
      <c r="I255" s="41" t="s">
        <v>160</v>
      </c>
      <c r="J255" s="41" t="s">
        <v>161</v>
      </c>
      <c r="K255" s="41" t="s">
        <v>4574</v>
      </c>
      <c r="L255" s="41" t="s">
        <v>5242</v>
      </c>
      <c r="M255" s="54" t="s">
        <v>5006</v>
      </c>
      <c r="N255" s="42" t="s">
        <v>5187</v>
      </c>
      <c r="O255" s="44" t="s">
        <v>5187</v>
      </c>
      <c r="P255" s="45">
        <v>1</v>
      </c>
      <c r="Q255" s="46">
        <f>MktgReport[[#This Row],[Cred 1 %]]*MktgReport[[#This Row],[NN Labor Budget]]</f>
        <v>30000</v>
      </c>
      <c r="R255" s="47"/>
      <c r="S255" s="47"/>
      <c r="T255" s="48">
        <f>MktgReport[[#This Row],[Cred 2 %]]*MktgReport[[#This Row],[NN Labor Budget]]</f>
        <v>0</v>
      </c>
      <c r="U255" s="49"/>
      <c r="V255" s="49"/>
      <c r="W255" s="50">
        <f>MktgReport[[#This Row],[Cred 3 %]]*MktgReport[[#This Row],[NN Labor Budget]]</f>
        <v>0</v>
      </c>
      <c r="X255" s="51"/>
      <c r="Y255" s="51"/>
      <c r="Z255" s="52">
        <f>MktgReport[[#This Row],[Cred 4 %]]*MktgReport[[#This Row],[NN Labor Budget]]</f>
        <v>0</v>
      </c>
      <c r="AA255" s="49"/>
      <c r="AB255" s="49"/>
      <c r="AC255" s="50">
        <f>MktgReport[[#This Row],[Cred 5 %]]*MktgReport[[#This Row],[NN Labor Budget]]</f>
        <v>0</v>
      </c>
      <c r="AD255" s="8" t="s">
        <v>5243</v>
      </c>
      <c r="AE255" s="41" t="s">
        <v>160</v>
      </c>
      <c r="AF255" s="42" t="s">
        <v>4576</v>
      </c>
      <c r="AG255" s="56">
        <v>170000</v>
      </c>
      <c r="AH255" s="57">
        <v>30000</v>
      </c>
    </row>
    <row r="256" spans="1:34" s="55" customFormat="1" ht="24.95" customHeight="1" x14ac:dyDescent="0.25">
      <c r="A256" s="122">
        <v>2016.1038000000001</v>
      </c>
      <c r="B256" s="58" t="s">
        <v>4584</v>
      </c>
      <c r="C256" s="62">
        <v>17.02</v>
      </c>
      <c r="D256" s="62">
        <v>16.11</v>
      </c>
      <c r="E256" s="41"/>
      <c r="F256" s="63" t="s">
        <v>5244</v>
      </c>
      <c r="G256" s="63" t="s">
        <v>5245</v>
      </c>
      <c r="H256" s="9" t="s">
        <v>2944</v>
      </c>
      <c r="I256" s="62" t="s">
        <v>250</v>
      </c>
      <c r="J256" s="62" t="s">
        <v>161</v>
      </c>
      <c r="K256" s="62" t="s">
        <v>4574</v>
      </c>
      <c r="L256" s="62" t="s">
        <v>5246</v>
      </c>
      <c r="M256" s="9" t="s">
        <v>4886</v>
      </c>
      <c r="N256" s="63" t="s">
        <v>4886</v>
      </c>
      <c r="O256" s="44"/>
      <c r="P256" s="45"/>
      <c r="Q256" s="46">
        <f>MktgReport[[#This Row],[Cred 1 %]]*MktgReport[[#This Row],[NN Labor Budget]]</f>
        <v>0</v>
      </c>
      <c r="R256" s="47"/>
      <c r="S256" s="47"/>
      <c r="T256" s="48">
        <f>MktgReport[[#This Row],[Cred 2 %]]*MktgReport[[#This Row],[NN Labor Budget]]</f>
        <v>0</v>
      </c>
      <c r="U256" s="49"/>
      <c r="V256" s="49"/>
      <c r="W256" s="50">
        <f>MktgReport[[#This Row],[Cred 3 %]]*MktgReport[[#This Row],[NN Labor Budget]]</f>
        <v>0</v>
      </c>
      <c r="X256" s="51"/>
      <c r="Y256" s="51"/>
      <c r="Z256" s="52">
        <f>MktgReport[[#This Row],[Cred 4 %]]*MktgReport[[#This Row],[NN Labor Budget]]</f>
        <v>0</v>
      </c>
      <c r="AA256" s="49"/>
      <c r="AB256" s="49"/>
      <c r="AC256" s="50">
        <f>MktgReport[[#This Row],[Cred 5 %]]*MktgReport[[#This Row],[NN Labor Budget]]</f>
        <v>0</v>
      </c>
      <c r="AD256" s="20" t="s">
        <v>23</v>
      </c>
      <c r="AE256" s="58" t="s">
        <v>49</v>
      </c>
      <c r="AF256" s="59" t="s">
        <v>4576</v>
      </c>
      <c r="AG256" s="56">
        <v>1000000</v>
      </c>
      <c r="AH256" s="57">
        <v>95000</v>
      </c>
    </row>
    <row r="257" spans="1:35" s="55" customFormat="1" ht="24.95" customHeight="1" x14ac:dyDescent="0.25">
      <c r="A257" s="40">
        <v>2016.0705</v>
      </c>
      <c r="B257" s="62" t="s">
        <v>4577</v>
      </c>
      <c r="C257" s="62">
        <v>17.04</v>
      </c>
      <c r="D257" s="62" t="s">
        <v>4826</v>
      </c>
      <c r="E257" s="41">
        <v>17.04</v>
      </c>
      <c r="F257" s="63" t="s">
        <v>3161</v>
      </c>
      <c r="G257" s="63" t="s">
        <v>2958</v>
      </c>
      <c r="H257" s="9" t="s">
        <v>2944</v>
      </c>
      <c r="I257" s="62" t="s">
        <v>250</v>
      </c>
      <c r="J257" s="62" t="s">
        <v>161</v>
      </c>
      <c r="K257" s="130" t="s">
        <v>4580</v>
      </c>
      <c r="L257" s="62"/>
      <c r="M257" s="64" t="s">
        <v>5036</v>
      </c>
      <c r="N257" s="63" t="s">
        <v>4606</v>
      </c>
      <c r="O257" s="44" t="s">
        <v>4911</v>
      </c>
      <c r="P257" s="65">
        <v>0.8</v>
      </c>
      <c r="Q257" s="46">
        <f>MktgReport[[#This Row],[Cred 1 %]]*MktgReport[[#This Row],[NN Labor Budget]]</f>
        <v>23336</v>
      </c>
      <c r="R257" s="47" t="s">
        <v>4903</v>
      </c>
      <c r="S257" s="47">
        <v>0.2</v>
      </c>
      <c r="T257" s="48">
        <f>MktgReport[[#This Row],[Cred 2 %]]*MktgReport[[#This Row],[NN Labor Budget]]</f>
        <v>5834</v>
      </c>
      <c r="U257" s="49"/>
      <c r="V257" s="49"/>
      <c r="W257" s="50">
        <f>MktgReport[[#This Row],[Cred 3 %]]*MktgReport[[#This Row],[NN Labor Budget]]</f>
        <v>0</v>
      </c>
      <c r="X257" s="51"/>
      <c r="Y257" s="51"/>
      <c r="Z257" s="52">
        <f>MktgReport[[#This Row],[Cred 4 %]]*MktgReport[[#This Row],[NN Labor Budget]]</f>
        <v>0</v>
      </c>
      <c r="AA257" s="49"/>
      <c r="AB257" s="49"/>
      <c r="AC257" s="50">
        <f>MktgReport[[#This Row],[Cred 5 %]]*MktgReport[[#This Row],[NN Labor Budget]]</f>
        <v>0</v>
      </c>
      <c r="AD257" s="9" t="s">
        <v>52</v>
      </c>
      <c r="AE257" s="58" t="s">
        <v>49</v>
      </c>
      <c r="AF257" s="59" t="s">
        <v>4576</v>
      </c>
      <c r="AG257" s="56" t="s">
        <v>4829</v>
      </c>
      <c r="AH257" s="57">
        <v>29170</v>
      </c>
    </row>
    <row r="258" spans="1:35" s="55" customFormat="1" ht="24.95" customHeight="1" x14ac:dyDescent="0.25">
      <c r="A258" s="122">
        <v>2016.0705</v>
      </c>
      <c r="B258" s="62" t="s">
        <v>4577</v>
      </c>
      <c r="C258" s="62">
        <v>17.04</v>
      </c>
      <c r="D258" s="62" t="s">
        <v>4826</v>
      </c>
      <c r="E258" s="41">
        <v>17.059999999999999</v>
      </c>
      <c r="F258" s="63" t="s">
        <v>3161</v>
      </c>
      <c r="G258" s="63" t="s">
        <v>2958</v>
      </c>
      <c r="H258" s="9" t="s">
        <v>2944</v>
      </c>
      <c r="I258" s="62" t="s">
        <v>250</v>
      </c>
      <c r="J258" s="62" t="s">
        <v>161</v>
      </c>
      <c r="K258" s="130" t="s">
        <v>4580</v>
      </c>
      <c r="L258" s="62"/>
      <c r="M258" s="9" t="s">
        <v>5036</v>
      </c>
      <c r="N258" s="63" t="s">
        <v>4606</v>
      </c>
      <c r="O258" s="44" t="s">
        <v>4911</v>
      </c>
      <c r="P258" s="65">
        <v>0.8</v>
      </c>
      <c r="Q258" s="46">
        <f>MktgReport[[#This Row],[Cred 1 %]]*MktgReport[[#This Row],[NN Labor Budget]]</f>
        <v>8012.8</v>
      </c>
      <c r="R258" s="47" t="s">
        <v>4903</v>
      </c>
      <c r="S258" s="47">
        <v>0.2</v>
      </c>
      <c r="T258" s="48">
        <f>MktgReport[[#This Row],[Cred 2 %]]*MktgReport[[#This Row],[NN Labor Budget]]</f>
        <v>2003.2</v>
      </c>
      <c r="U258" s="49"/>
      <c r="V258" s="49"/>
      <c r="W258" s="50">
        <f>MktgReport[[#This Row],[Cred 3 %]]*MktgReport[[#This Row],[NN Labor Budget]]</f>
        <v>0</v>
      </c>
      <c r="X258" s="51"/>
      <c r="Y258" s="51"/>
      <c r="Z258" s="52">
        <f>MktgReport[[#This Row],[Cred 4 %]]*MktgReport[[#This Row],[NN Labor Budget]]</f>
        <v>0</v>
      </c>
      <c r="AA258" s="49"/>
      <c r="AB258" s="49"/>
      <c r="AC258" s="50">
        <f>MktgReport[[#This Row],[Cred 5 %]]*MktgReport[[#This Row],[NN Labor Budget]]</f>
        <v>0</v>
      </c>
      <c r="AD258" s="9" t="s">
        <v>52</v>
      </c>
      <c r="AE258" s="58" t="s">
        <v>49</v>
      </c>
      <c r="AF258" s="59" t="s">
        <v>4576</v>
      </c>
      <c r="AG258" s="56" t="s">
        <v>4829</v>
      </c>
      <c r="AH258" s="57">
        <v>10016</v>
      </c>
    </row>
    <row r="259" spans="1:35" s="55" customFormat="1" ht="24.95" customHeight="1" x14ac:dyDescent="0.25">
      <c r="A259" s="40">
        <v>2016.0705</v>
      </c>
      <c r="B259" s="62" t="s">
        <v>4577</v>
      </c>
      <c r="C259" s="62">
        <v>17.059999999999999</v>
      </c>
      <c r="D259" s="62" t="s">
        <v>4826</v>
      </c>
      <c r="E259" s="41">
        <v>17.059999999999999</v>
      </c>
      <c r="F259" s="63" t="s">
        <v>3161</v>
      </c>
      <c r="G259" s="63" t="s">
        <v>2958</v>
      </c>
      <c r="H259" s="9" t="s">
        <v>2944</v>
      </c>
      <c r="I259" s="62" t="s">
        <v>250</v>
      </c>
      <c r="J259" s="62" t="s">
        <v>161</v>
      </c>
      <c r="K259" s="130" t="s">
        <v>4580</v>
      </c>
      <c r="L259" s="62"/>
      <c r="M259" s="9" t="s">
        <v>5036</v>
      </c>
      <c r="N259" s="63" t="s">
        <v>4606</v>
      </c>
      <c r="O259" s="44" t="s">
        <v>4911</v>
      </c>
      <c r="P259" s="65">
        <v>0.8</v>
      </c>
      <c r="Q259" s="46">
        <f>MktgReport[[#This Row],[Cred 1 %]]*MktgReport[[#This Row],[NN Labor Budget]]</f>
        <v>542637.6</v>
      </c>
      <c r="R259" s="47" t="s">
        <v>4903</v>
      </c>
      <c r="S259" s="47">
        <v>0.2</v>
      </c>
      <c r="T259" s="48">
        <f>MktgReport[[#This Row],[Cred 2 %]]*MktgReport[[#This Row],[NN Labor Budget]]</f>
        <v>135659.4</v>
      </c>
      <c r="U259" s="49"/>
      <c r="V259" s="49"/>
      <c r="W259" s="50">
        <f>MktgReport[[#This Row],[Cred 3 %]]*MktgReport[[#This Row],[NN Labor Budget]]</f>
        <v>0</v>
      </c>
      <c r="X259" s="51"/>
      <c r="Y259" s="51"/>
      <c r="Z259" s="52">
        <f>MktgReport[[#This Row],[Cred 4 %]]*MktgReport[[#This Row],[NN Labor Budget]]</f>
        <v>0</v>
      </c>
      <c r="AA259" s="49"/>
      <c r="AB259" s="49"/>
      <c r="AC259" s="50">
        <f>MktgReport[[#This Row],[Cred 5 %]]*MktgReport[[#This Row],[NN Labor Budget]]</f>
        <v>0</v>
      </c>
      <c r="AD259" s="9" t="s">
        <v>52</v>
      </c>
      <c r="AE259" s="58" t="s">
        <v>49</v>
      </c>
      <c r="AF259" s="59" t="s">
        <v>4576</v>
      </c>
      <c r="AG259" s="56" t="s">
        <v>4829</v>
      </c>
      <c r="AH259" s="57">
        <v>678297</v>
      </c>
    </row>
    <row r="260" spans="1:35" s="55" customFormat="1" ht="24.95" customHeight="1" x14ac:dyDescent="0.25">
      <c r="A260" s="122">
        <v>2016.0705</v>
      </c>
      <c r="B260" s="62" t="s">
        <v>4569</v>
      </c>
      <c r="C260" s="62">
        <v>17.07</v>
      </c>
      <c r="D260" s="62" t="s">
        <v>4826</v>
      </c>
      <c r="E260" s="41">
        <v>17.07</v>
      </c>
      <c r="F260" s="63" t="s">
        <v>3161</v>
      </c>
      <c r="G260" s="63" t="s">
        <v>2958</v>
      </c>
      <c r="H260" s="9" t="s">
        <v>2944</v>
      </c>
      <c r="I260" s="62" t="s">
        <v>250</v>
      </c>
      <c r="J260" s="62" t="s">
        <v>161</v>
      </c>
      <c r="K260" s="130" t="s">
        <v>4580</v>
      </c>
      <c r="L260" s="62" t="s">
        <v>5247</v>
      </c>
      <c r="M260" s="9" t="s">
        <v>5036</v>
      </c>
      <c r="N260" s="63" t="s">
        <v>4606</v>
      </c>
      <c r="O260" s="44" t="s">
        <v>4911</v>
      </c>
      <c r="P260" s="65">
        <v>0.8</v>
      </c>
      <c r="Q260" s="46">
        <f>MktgReport[[#This Row],[Cred 1 %]]*MktgReport[[#This Row],[NN Labor Budget]]</f>
        <v>82504</v>
      </c>
      <c r="R260" s="47" t="s">
        <v>4903</v>
      </c>
      <c r="S260" s="47">
        <v>0.2</v>
      </c>
      <c r="T260" s="48">
        <f>MktgReport[[#This Row],[Cred 2 %]]*MktgReport[[#This Row],[NN Labor Budget]]</f>
        <v>20626</v>
      </c>
      <c r="U260" s="49"/>
      <c r="V260" s="49"/>
      <c r="W260" s="50">
        <f>MktgReport[[#This Row],[Cred 3 %]]*MktgReport[[#This Row],[NN Labor Budget]]</f>
        <v>0</v>
      </c>
      <c r="X260" s="51"/>
      <c r="Y260" s="51"/>
      <c r="Z260" s="52">
        <f>MktgReport[[#This Row],[Cred 4 %]]*MktgReport[[#This Row],[NN Labor Budget]]</f>
        <v>0</v>
      </c>
      <c r="AA260" s="49"/>
      <c r="AB260" s="49"/>
      <c r="AC260" s="50">
        <f>MktgReport[[#This Row],[Cred 5 %]]*MktgReport[[#This Row],[NN Labor Budget]]</f>
        <v>0</v>
      </c>
      <c r="AD260" s="9" t="s">
        <v>52</v>
      </c>
      <c r="AE260" s="58" t="s">
        <v>49</v>
      </c>
      <c r="AF260" s="59" t="s">
        <v>4576</v>
      </c>
      <c r="AG260" s="56" t="s">
        <v>4829</v>
      </c>
      <c r="AH260" s="57">
        <v>103130</v>
      </c>
    </row>
    <row r="261" spans="1:35" s="55" customFormat="1" ht="24.95" customHeight="1" x14ac:dyDescent="0.25">
      <c r="A261" s="40">
        <v>2017.0518</v>
      </c>
      <c r="B261" s="41" t="s">
        <v>4577</v>
      </c>
      <c r="C261" s="41">
        <v>17.05</v>
      </c>
      <c r="D261" s="41">
        <v>17.05</v>
      </c>
      <c r="E261" s="41">
        <v>17.05</v>
      </c>
      <c r="F261" s="42" t="s">
        <v>5248</v>
      </c>
      <c r="G261" s="42" t="s">
        <v>5249</v>
      </c>
      <c r="H261" s="69" t="s">
        <v>3741</v>
      </c>
      <c r="I261" s="41" t="s">
        <v>160</v>
      </c>
      <c r="J261" s="41" t="s">
        <v>161</v>
      </c>
      <c r="K261" s="41"/>
      <c r="L261" s="41"/>
      <c r="M261" s="20" t="s">
        <v>5006</v>
      </c>
      <c r="N261" s="54" t="s">
        <v>5006</v>
      </c>
      <c r="O261" s="44" t="s">
        <v>5187</v>
      </c>
      <c r="P261" s="45">
        <v>1</v>
      </c>
      <c r="Q261" s="46">
        <f>MktgReport[[#This Row],[Cred 1 %]]*MktgReport[[#This Row],[NN Labor Budget]]</f>
        <v>12000</v>
      </c>
      <c r="R261" s="47"/>
      <c r="S261" s="47"/>
      <c r="T261" s="48">
        <f>MktgReport[[#This Row],[Cred 2 %]]*MktgReport[[#This Row],[NN Labor Budget]]</f>
        <v>0</v>
      </c>
      <c r="U261" s="49"/>
      <c r="V261" s="49"/>
      <c r="W261" s="50">
        <f>MktgReport[[#This Row],[Cred 3 %]]*MktgReport[[#This Row],[NN Labor Budget]]</f>
        <v>0</v>
      </c>
      <c r="X261" s="51"/>
      <c r="Y261" s="51"/>
      <c r="Z261" s="52">
        <f>MktgReport[[#This Row],[Cred 4 %]]*MktgReport[[#This Row],[NN Labor Budget]]</f>
        <v>0</v>
      </c>
      <c r="AA261" s="49"/>
      <c r="AB261" s="49"/>
      <c r="AC261" s="50">
        <f>MktgReport[[#This Row],[Cred 5 %]]*MktgReport[[#This Row],[NN Labor Budget]]</f>
        <v>0</v>
      </c>
      <c r="AD261" s="8" t="s">
        <v>26</v>
      </c>
      <c r="AE261" s="41" t="s">
        <v>160</v>
      </c>
      <c r="AF261" s="42" t="s">
        <v>4576</v>
      </c>
      <c r="AG261" s="53"/>
      <c r="AH261" s="57">
        <v>12000</v>
      </c>
    </row>
    <row r="262" spans="1:35" s="55" customFormat="1" ht="24.95" customHeight="1" x14ac:dyDescent="0.25">
      <c r="A262" s="122">
        <v>2016.0255999999999</v>
      </c>
      <c r="B262" s="62" t="s">
        <v>4657</v>
      </c>
      <c r="C262" s="62">
        <v>16.03</v>
      </c>
      <c r="D262" s="62">
        <v>16.03</v>
      </c>
      <c r="E262" s="41"/>
      <c r="F262" s="42" t="s">
        <v>5250</v>
      </c>
      <c r="G262" s="42" t="s">
        <v>5251</v>
      </c>
      <c r="H262" s="9" t="s">
        <v>5252</v>
      </c>
      <c r="I262" s="62" t="s">
        <v>165</v>
      </c>
      <c r="J262" s="62" t="s">
        <v>161</v>
      </c>
      <c r="K262" s="62" t="s">
        <v>4580</v>
      </c>
      <c r="L262" s="62"/>
      <c r="M262" s="9" t="s">
        <v>4633</v>
      </c>
      <c r="N262" s="64" t="s">
        <v>4633</v>
      </c>
      <c r="O262" s="44"/>
      <c r="P262" s="65"/>
      <c r="Q262" s="46">
        <f>MktgReport[[#This Row],[Cred 1 %]]*MktgReport[[#This Row],[NN Labor Budget]]</f>
        <v>0</v>
      </c>
      <c r="R262" s="47"/>
      <c r="S262" s="47"/>
      <c r="T262" s="48">
        <f>MktgReport[[#This Row],[Cred 2 %]]*MktgReport[[#This Row],[NN Labor Budget]]</f>
        <v>0</v>
      </c>
      <c r="U262" s="49"/>
      <c r="V262" s="49"/>
      <c r="W262" s="50">
        <f>MktgReport[[#This Row],[Cred 3 %]]*MktgReport[[#This Row],[NN Labor Budget]]</f>
        <v>0</v>
      </c>
      <c r="X262" s="51"/>
      <c r="Y262" s="51"/>
      <c r="Z262" s="52">
        <f>MktgReport[[#This Row],[Cred 4 %]]*MktgReport[[#This Row],[NN Labor Budget]]</f>
        <v>0</v>
      </c>
      <c r="AA262" s="49"/>
      <c r="AB262" s="49"/>
      <c r="AC262" s="50">
        <f>MktgReport[[#This Row],[Cred 5 %]]*MktgReport[[#This Row],[NN Labor Budget]]</f>
        <v>0</v>
      </c>
      <c r="AD262" s="9" t="s">
        <v>26</v>
      </c>
      <c r="AE262" s="62" t="s">
        <v>384</v>
      </c>
      <c r="AF262" s="54" t="s">
        <v>4576</v>
      </c>
      <c r="AG262" s="56">
        <v>25000</v>
      </c>
      <c r="AH262" s="74">
        <v>25000</v>
      </c>
    </row>
    <row r="263" spans="1:35" s="55" customFormat="1" ht="24.95" customHeight="1" x14ac:dyDescent="0.25">
      <c r="A263" s="40">
        <v>2016.0811000000001</v>
      </c>
      <c r="B263" s="62" t="s">
        <v>4599</v>
      </c>
      <c r="C263" s="62">
        <v>16.100000000000001</v>
      </c>
      <c r="D263" s="62">
        <v>16.09</v>
      </c>
      <c r="E263" s="41">
        <v>17.02</v>
      </c>
      <c r="F263" s="63" t="s">
        <v>5253</v>
      </c>
      <c r="G263" s="63" t="s">
        <v>137</v>
      </c>
      <c r="H263" s="9" t="s">
        <v>126</v>
      </c>
      <c r="I263" s="62" t="s">
        <v>127</v>
      </c>
      <c r="J263" s="62" t="s">
        <v>128</v>
      </c>
      <c r="K263" s="62" t="s">
        <v>4574</v>
      </c>
      <c r="L263" s="62" t="s">
        <v>4866</v>
      </c>
      <c r="M263" s="9" t="s">
        <v>4634</v>
      </c>
      <c r="N263" s="63" t="s">
        <v>4634</v>
      </c>
      <c r="O263" s="44" t="s">
        <v>4634</v>
      </c>
      <c r="P263" s="65">
        <v>1</v>
      </c>
      <c r="Q263" s="46">
        <f>MktgReport[[#This Row],[Cred 1 %]]*MktgReport[[#This Row],[NN Labor Budget]]</f>
        <v>72325</v>
      </c>
      <c r="R263" s="47"/>
      <c r="S263" s="47"/>
      <c r="T263" s="48">
        <f>MktgReport[[#This Row],[Cred 2 %]]*MktgReport[[#This Row],[NN Labor Budget]]</f>
        <v>0</v>
      </c>
      <c r="U263" s="49"/>
      <c r="V263" s="49"/>
      <c r="W263" s="50">
        <f>MktgReport[[#This Row],[Cred 3 %]]*MktgReport[[#This Row],[NN Labor Budget]]</f>
        <v>0</v>
      </c>
      <c r="X263" s="51"/>
      <c r="Y263" s="51"/>
      <c r="Z263" s="52">
        <f>MktgReport[[#This Row],[Cred 4 %]]*MktgReport[[#This Row],[NN Labor Budget]]</f>
        <v>0</v>
      </c>
      <c r="AA263" s="49"/>
      <c r="AB263" s="49"/>
      <c r="AC263" s="50">
        <f>MktgReport[[#This Row],[Cred 5 %]]*MktgReport[[#This Row],[NN Labor Budget]]</f>
        <v>0</v>
      </c>
      <c r="AD263" s="9" t="s">
        <v>23</v>
      </c>
      <c r="AE263" s="58" t="s">
        <v>384</v>
      </c>
      <c r="AF263" s="59" t="s">
        <v>4576</v>
      </c>
      <c r="AG263" s="56">
        <v>450000</v>
      </c>
      <c r="AH263" s="57">
        <v>72325</v>
      </c>
    </row>
    <row r="264" spans="1:35" s="55" customFormat="1" ht="24.95" customHeight="1" x14ac:dyDescent="0.25">
      <c r="A264" s="122">
        <v>2017.0567000000001</v>
      </c>
      <c r="B264" s="41" t="s">
        <v>4577</v>
      </c>
      <c r="C264" s="41">
        <v>17.059999999999999</v>
      </c>
      <c r="D264" s="41">
        <v>17.05</v>
      </c>
      <c r="E264" s="41">
        <v>17.059999999999999</v>
      </c>
      <c r="F264" s="42" t="s">
        <v>5254</v>
      </c>
      <c r="G264" s="96"/>
      <c r="H264" s="69" t="s">
        <v>126</v>
      </c>
      <c r="I264" s="41" t="s">
        <v>127</v>
      </c>
      <c r="J264" s="41" t="s">
        <v>128</v>
      </c>
      <c r="K264" s="41"/>
      <c r="L264" s="41"/>
      <c r="M264" s="17" t="s">
        <v>4728</v>
      </c>
      <c r="N264" s="42" t="s">
        <v>4728</v>
      </c>
      <c r="O264" s="44" t="s">
        <v>4729</v>
      </c>
      <c r="P264" s="45">
        <v>1</v>
      </c>
      <c r="Q264" s="46">
        <f>MktgReport[[#This Row],[Cred 1 %]]*MktgReport[[#This Row],[NN Labor Budget]]</f>
        <v>12925</v>
      </c>
      <c r="R264" s="47"/>
      <c r="S264" s="47"/>
      <c r="T264" s="48">
        <f>MktgReport[[#This Row],[Cred 2 %]]*MktgReport[[#This Row],[NN Labor Budget]]</f>
        <v>0</v>
      </c>
      <c r="U264" s="49"/>
      <c r="V264" s="49"/>
      <c r="W264" s="50">
        <f>MktgReport[[#This Row],[Cred 3 %]]*MktgReport[[#This Row],[NN Labor Budget]]</f>
        <v>0</v>
      </c>
      <c r="X264" s="51"/>
      <c r="Y264" s="51"/>
      <c r="Z264" s="52">
        <f>MktgReport[[#This Row],[Cred 4 %]]*MktgReport[[#This Row],[NN Labor Budget]]</f>
        <v>0</v>
      </c>
      <c r="AA264" s="49"/>
      <c r="AB264" s="49"/>
      <c r="AC264" s="50">
        <f>MktgReport[[#This Row],[Cred 5 %]]*MktgReport[[#This Row],[NN Labor Budget]]</f>
        <v>0</v>
      </c>
      <c r="AD264" s="8" t="s">
        <v>98</v>
      </c>
      <c r="AE264" s="41" t="s">
        <v>4589</v>
      </c>
      <c r="AF264" s="42" t="s">
        <v>4576</v>
      </c>
      <c r="AG264" s="53"/>
      <c r="AH264" s="57">
        <v>12925</v>
      </c>
    </row>
    <row r="265" spans="1:35" s="55" customFormat="1" ht="24.95" customHeight="1" x14ac:dyDescent="0.25">
      <c r="A265" s="40">
        <v>2016.0998999999999</v>
      </c>
      <c r="B265" s="62" t="s">
        <v>4584</v>
      </c>
      <c r="C265" s="62">
        <v>17.010000000000002</v>
      </c>
      <c r="D265" s="62">
        <v>16.11</v>
      </c>
      <c r="E265" s="41">
        <v>17.010000000000002</v>
      </c>
      <c r="F265" s="63" t="s">
        <v>5255</v>
      </c>
      <c r="G265" s="63" t="s">
        <v>5256</v>
      </c>
      <c r="H265" s="9" t="s">
        <v>2764</v>
      </c>
      <c r="I265" s="62" t="s">
        <v>1276</v>
      </c>
      <c r="J265" s="62" t="s">
        <v>128</v>
      </c>
      <c r="K265" s="62" t="s">
        <v>4580</v>
      </c>
      <c r="L265" s="62"/>
      <c r="M265" s="9" t="s">
        <v>4767</v>
      </c>
      <c r="N265" s="63" t="s">
        <v>4767</v>
      </c>
      <c r="O265" s="44"/>
      <c r="P265" s="45"/>
      <c r="Q265" s="46">
        <f>MktgReport[[#This Row],[Cred 1 %]]*MktgReport[[#This Row],[NN Labor Budget]]</f>
        <v>0</v>
      </c>
      <c r="R265" s="47"/>
      <c r="S265" s="47"/>
      <c r="T265" s="48">
        <f>MktgReport[[#This Row],[Cred 2 %]]*MktgReport[[#This Row],[NN Labor Budget]]</f>
        <v>0</v>
      </c>
      <c r="U265" s="49"/>
      <c r="V265" s="49"/>
      <c r="W265" s="50">
        <f>MktgReport[[#This Row],[Cred 3 %]]*MktgReport[[#This Row],[NN Labor Budget]]</f>
        <v>0</v>
      </c>
      <c r="X265" s="51"/>
      <c r="Y265" s="51"/>
      <c r="Z265" s="52">
        <f>MktgReport[[#This Row],[Cred 4 %]]*MktgReport[[#This Row],[NN Labor Budget]]</f>
        <v>0</v>
      </c>
      <c r="AA265" s="49"/>
      <c r="AB265" s="49"/>
      <c r="AC265" s="50">
        <f>MktgReport[[#This Row],[Cred 5 %]]*MktgReport[[#This Row],[NN Labor Budget]]</f>
        <v>0</v>
      </c>
      <c r="AD265" s="20" t="s">
        <v>52</v>
      </c>
      <c r="AE265" s="58" t="s">
        <v>261</v>
      </c>
      <c r="AF265" s="59" t="s">
        <v>4576</v>
      </c>
      <c r="AG265" s="56">
        <v>0</v>
      </c>
      <c r="AH265" s="57">
        <v>0</v>
      </c>
    </row>
    <row r="266" spans="1:35" s="55" customFormat="1" ht="24.95" customHeight="1" x14ac:dyDescent="0.25">
      <c r="A266" s="40">
        <v>2017.0986</v>
      </c>
      <c r="B266" s="240" t="s">
        <v>4569</v>
      </c>
      <c r="C266" s="241">
        <v>17.12</v>
      </c>
      <c r="D266" s="241">
        <v>17.100000000000001</v>
      </c>
      <c r="E266" s="242">
        <v>17.12</v>
      </c>
      <c r="F266" s="17" t="s">
        <v>6607</v>
      </c>
      <c r="G266" s="17" t="s">
        <v>6608</v>
      </c>
      <c r="H266" s="69" t="s">
        <v>2069</v>
      </c>
      <c r="I266" s="41" t="s">
        <v>198</v>
      </c>
      <c r="J266" s="41" t="s">
        <v>61</v>
      </c>
      <c r="K266" s="240" t="s">
        <v>4574</v>
      </c>
      <c r="L266" s="240" t="s">
        <v>6609</v>
      </c>
      <c r="M266" s="17" t="s">
        <v>4597</v>
      </c>
      <c r="N266" s="17" t="s">
        <v>4668</v>
      </c>
      <c r="W266" s="141"/>
      <c r="Z266" s="141"/>
      <c r="AD266" s="243" t="s">
        <v>3934</v>
      </c>
      <c r="AE266" s="240" t="s">
        <v>122</v>
      </c>
      <c r="AF266" s="17" t="s">
        <v>4576</v>
      </c>
      <c r="AG266" s="126">
        <v>370000</v>
      </c>
      <c r="AH266" s="244">
        <v>58002</v>
      </c>
      <c r="AI266"/>
    </row>
    <row r="267" spans="1:35" s="55" customFormat="1" ht="24.95" customHeight="1" x14ac:dyDescent="0.25">
      <c r="A267" s="40">
        <v>2015.0748000000001</v>
      </c>
      <c r="B267" s="110" t="s">
        <v>6610</v>
      </c>
      <c r="C267" s="62">
        <v>17.100000000000001</v>
      </c>
      <c r="D267" s="238" t="s">
        <v>4806</v>
      </c>
      <c r="E267" s="245">
        <v>17.100000000000001</v>
      </c>
      <c r="F267" s="17" t="s">
        <v>2168</v>
      </c>
      <c r="G267" s="17" t="s">
        <v>2162</v>
      </c>
      <c r="H267" s="20" t="s">
        <v>2155</v>
      </c>
      <c r="I267" s="246" t="s">
        <v>76</v>
      </c>
      <c r="J267" s="246" t="s">
        <v>77</v>
      </c>
      <c r="K267" s="246" t="s">
        <v>4580</v>
      </c>
      <c r="L267" s="110"/>
      <c r="M267" s="20" t="s">
        <v>4656</v>
      </c>
      <c r="N267" s="17" t="s">
        <v>4837</v>
      </c>
      <c r="W267" s="141"/>
      <c r="Z267" s="141"/>
      <c r="AD267" s="20" t="s">
        <v>26</v>
      </c>
      <c r="AE267" s="110" t="s">
        <v>4589</v>
      </c>
      <c r="AF267" s="20" t="s">
        <v>4576</v>
      </c>
      <c r="AG267" s="176" t="s">
        <v>4806</v>
      </c>
      <c r="AH267" s="247">
        <v>124000</v>
      </c>
      <c r="AI267"/>
    </row>
    <row r="268" spans="1:35" s="55" customFormat="1" ht="24.95" customHeight="1" x14ac:dyDescent="0.25">
      <c r="A268" s="248">
        <v>2017.1034999999999</v>
      </c>
      <c r="B268" s="41" t="s">
        <v>6610</v>
      </c>
      <c r="C268" s="241">
        <v>17.100000000000001</v>
      </c>
      <c r="D268" s="241">
        <v>17.100000000000001</v>
      </c>
      <c r="E268" s="242">
        <v>17.100000000000001</v>
      </c>
      <c r="F268" s="17" t="s">
        <v>6611</v>
      </c>
      <c r="G268" s="17" t="s">
        <v>6612</v>
      </c>
      <c r="H268" s="69" t="s">
        <v>2781</v>
      </c>
      <c r="I268" s="41" t="s">
        <v>156</v>
      </c>
      <c r="J268" s="41" t="s">
        <v>61</v>
      </c>
      <c r="K268" s="240" t="s">
        <v>4580</v>
      </c>
      <c r="L268" s="240"/>
      <c r="M268" s="20" t="s">
        <v>4897</v>
      </c>
      <c r="N268" s="17" t="s">
        <v>4897</v>
      </c>
      <c r="W268" s="141"/>
      <c r="Z268" s="141"/>
      <c r="AD268" s="243" t="s">
        <v>188</v>
      </c>
      <c r="AE268" s="240" t="s">
        <v>2996</v>
      </c>
      <c r="AF268" s="17" t="s">
        <v>4576</v>
      </c>
      <c r="AG268" s="126">
        <v>65100</v>
      </c>
      <c r="AH268" s="249">
        <v>50100</v>
      </c>
      <c r="AI268"/>
    </row>
    <row r="269" spans="1:35" s="55" customFormat="1" ht="24.95" customHeight="1" x14ac:dyDescent="0.25">
      <c r="A269" s="40">
        <v>2016.0065999999999</v>
      </c>
      <c r="B269" s="62" t="s">
        <v>6610</v>
      </c>
      <c r="C269" s="62">
        <v>17.100000000000001</v>
      </c>
      <c r="D269" s="62" t="s">
        <v>4806</v>
      </c>
      <c r="E269" s="245">
        <v>17.100000000000001</v>
      </c>
      <c r="F269" s="17" t="s">
        <v>5629</v>
      </c>
      <c r="G269" s="17" t="s">
        <v>5630</v>
      </c>
      <c r="H269" s="9" t="s">
        <v>2764</v>
      </c>
      <c r="I269" s="62" t="s">
        <v>1276</v>
      </c>
      <c r="J269" s="62" t="s">
        <v>128</v>
      </c>
      <c r="K269" s="62" t="s">
        <v>4574</v>
      </c>
      <c r="L269" s="62" t="s">
        <v>5631</v>
      </c>
      <c r="M269" s="20" t="s">
        <v>4728</v>
      </c>
      <c r="N269" s="17" t="s">
        <v>4728</v>
      </c>
      <c r="W269" s="141"/>
      <c r="Z269" s="141"/>
      <c r="AD269" s="9" t="s">
        <v>98</v>
      </c>
      <c r="AE269" s="62" t="s">
        <v>4589</v>
      </c>
      <c r="AF269" s="250" t="s">
        <v>4576</v>
      </c>
      <c r="AG269" s="176"/>
      <c r="AH269" s="247">
        <v>7500</v>
      </c>
      <c r="AI269"/>
    </row>
    <row r="270" spans="1:35" s="55" customFormat="1" ht="24.95" customHeight="1" x14ac:dyDescent="0.25">
      <c r="A270" s="248">
        <v>2015.1030000000001</v>
      </c>
      <c r="B270" s="246" t="s">
        <v>6610</v>
      </c>
      <c r="C270" s="251">
        <v>17.100000000000001</v>
      </c>
      <c r="D270" s="252" t="s">
        <v>4806</v>
      </c>
      <c r="E270" s="253">
        <v>17.100000000000001</v>
      </c>
      <c r="F270" s="254" t="s">
        <v>343</v>
      </c>
      <c r="G270" s="254" t="s">
        <v>342</v>
      </c>
      <c r="H270" s="255" t="s">
        <v>332</v>
      </c>
      <c r="I270" s="110" t="s">
        <v>219</v>
      </c>
      <c r="J270" s="110" t="s">
        <v>220</v>
      </c>
      <c r="K270" s="62" t="s">
        <v>4574</v>
      </c>
      <c r="L270" s="246" t="s">
        <v>2685</v>
      </c>
      <c r="M270" s="20" t="s">
        <v>4781</v>
      </c>
      <c r="N270" s="17" t="s">
        <v>4781</v>
      </c>
      <c r="W270" s="141"/>
      <c r="Z270" s="141"/>
      <c r="AD270" s="20" t="s">
        <v>52</v>
      </c>
      <c r="AE270" s="110" t="s">
        <v>4589</v>
      </c>
      <c r="AF270" s="255" t="s">
        <v>4576</v>
      </c>
      <c r="AG270" s="126" t="s">
        <v>4806</v>
      </c>
      <c r="AH270" s="256">
        <v>81432</v>
      </c>
      <c r="AI270"/>
    </row>
    <row r="271" spans="1:35" s="55" customFormat="1" ht="24.95" customHeight="1" x14ac:dyDescent="0.25">
      <c r="A271" s="248">
        <v>2017.1255000000001</v>
      </c>
      <c r="B271" s="240" t="s">
        <v>6610</v>
      </c>
      <c r="C271" s="240">
        <v>17.12</v>
      </c>
      <c r="D271" s="240">
        <v>17.12</v>
      </c>
      <c r="E271" s="242">
        <v>17.12</v>
      </c>
      <c r="F271" s="168" t="s">
        <v>6613</v>
      </c>
      <c r="G271" s="168" t="s">
        <v>6614</v>
      </c>
      <c r="H271" s="257" t="s">
        <v>6615</v>
      </c>
      <c r="I271" s="240"/>
      <c r="J271" s="41" t="s">
        <v>6616</v>
      </c>
      <c r="K271" s="240" t="s">
        <v>4574</v>
      </c>
      <c r="L271" s="240" t="s">
        <v>4866</v>
      </c>
      <c r="M271" s="255" t="s">
        <v>4626</v>
      </c>
      <c r="N271" s="17" t="s">
        <v>4733</v>
      </c>
      <c r="W271" s="141"/>
      <c r="Z271" s="141"/>
      <c r="AD271" s="243" t="s">
        <v>23</v>
      </c>
      <c r="AE271" s="41" t="s">
        <v>4589</v>
      </c>
      <c r="AF271" s="182" t="s">
        <v>4576</v>
      </c>
      <c r="AG271" s="168"/>
      <c r="AH271" s="258">
        <v>33678</v>
      </c>
      <c r="AI271"/>
    </row>
    <row r="272" spans="1:35" s="55" customFormat="1" ht="24.95" customHeight="1" x14ac:dyDescent="0.25">
      <c r="A272" s="122">
        <v>2017.0754999999999</v>
      </c>
      <c r="B272" s="41" t="s">
        <v>4569</v>
      </c>
      <c r="C272" s="259">
        <v>17.09</v>
      </c>
      <c r="D272" s="259">
        <v>17.07</v>
      </c>
      <c r="E272" s="260">
        <v>17.09</v>
      </c>
      <c r="F272" s="17" t="s">
        <v>6617</v>
      </c>
      <c r="G272" s="17" t="s">
        <v>2399</v>
      </c>
      <c r="H272" s="69" t="s">
        <v>2400</v>
      </c>
      <c r="I272" s="41" t="s">
        <v>739</v>
      </c>
      <c r="J272" s="41" t="s">
        <v>740</v>
      </c>
      <c r="K272" s="41" t="s">
        <v>4574</v>
      </c>
      <c r="L272" s="41" t="s">
        <v>5029</v>
      </c>
      <c r="M272" s="20" t="s">
        <v>4815</v>
      </c>
      <c r="N272" s="17" t="s">
        <v>4718</v>
      </c>
      <c r="W272" s="141"/>
      <c r="Z272" s="141"/>
      <c r="AD272" s="8" t="s">
        <v>23</v>
      </c>
      <c r="AE272" s="41" t="s">
        <v>4589</v>
      </c>
      <c r="AF272" s="20" t="s">
        <v>4576</v>
      </c>
      <c r="AG272" s="177">
        <v>79500</v>
      </c>
      <c r="AH272" s="261">
        <v>31770</v>
      </c>
      <c r="AI272"/>
    </row>
    <row r="273" spans="1:35" s="55" customFormat="1" ht="24.95" customHeight="1" x14ac:dyDescent="0.25">
      <c r="A273" s="122">
        <v>2015.1295</v>
      </c>
      <c r="B273" s="62" t="s">
        <v>6610</v>
      </c>
      <c r="C273" s="62">
        <v>17.100000000000001</v>
      </c>
      <c r="D273" s="62" t="s">
        <v>4806</v>
      </c>
      <c r="E273" s="245">
        <v>17.100000000000001</v>
      </c>
      <c r="F273" s="17" t="s">
        <v>5752</v>
      </c>
      <c r="G273" s="17" t="s">
        <v>3759</v>
      </c>
      <c r="H273" s="9" t="s">
        <v>3750</v>
      </c>
      <c r="I273" s="62" t="s">
        <v>261</v>
      </c>
      <c r="J273" s="62" t="s">
        <v>123</v>
      </c>
      <c r="K273" s="62" t="s">
        <v>4580</v>
      </c>
      <c r="L273" s="62"/>
      <c r="M273" s="20" t="s">
        <v>4768</v>
      </c>
      <c r="N273" s="17" t="s">
        <v>4768</v>
      </c>
      <c r="W273" s="141"/>
      <c r="Z273" s="141"/>
      <c r="AD273" s="9" t="s">
        <v>23</v>
      </c>
      <c r="AE273" s="62" t="s">
        <v>122</v>
      </c>
      <c r="AF273" s="20" t="s">
        <v>4576</v>
      </c>
      <c r="AG273" s="126" t="s">
        <v>4806</v>
      </c>
      <c r="AH273" s="262">
        <v>170622</v>
      </c>
      <c r="AI273"/>
    </row>
    <row r="274" spans="1:35" s="55" customFormat="1" ht="24.95" customHeight="1" x14ac:dyDescent="0.25">
      <c r="A274" s="263">
        <v>2016.0044</v>
      </c>
      <c r="B274" s="251" t="s">
        <v>6610</v>
      </c>
      <c r="C274" s="251">
        <v>17.100000000000001</v>
      </c>
      <c r="D274" s="251" t="s">
        <v>4826</v>
      </c>
      <c r="E274" s="253">
        <v>17.100000000000001</v>
      </c>
      <c r="F274" s="254" t="s">
        <v>6618</v>
      </c>
      <c r="G274" s="254" t="s">
        <v>454</v>
      </c>
      <c r="H274" s="264" t="s">
        <v>446</v>
      </c>
      <c r="I274" s="62" t="s">
        <v>76</v>
      </c>
      <c r="J274" s="62" t="s">
        <v>77</v>
      </c>
      <c r="K274" s="62" t="s">
        <v>4580</v>
      </c>
      <c r="L274" s="251"/>
      <c r="M274" s="264" t="s">
        <v>4841</v>
      </c>
      <c r="N274" s="254" t="s">
        <v>4841</v>
      </c>
      <c r="W274" s="141"/>
      <c r="Z274" s="141"/>
      <c r="AD274" s="264" t="s">
        <v>98</v>
      </c>
      <c r="AE274" s="251" t="s">
        <v>4589</v>
      </c>
      <c r="AF274" s="255" t="s">
        <v>4576</v>
      </c>
      <c r="AG274" s="265" t="s">
        <v>4826</v>
      </c>
      <c r="AH274" s="256">
        <v>27715</v>
      </c>
      <c r="AI274"/>
    </row>
    <row r="275" spans="1:35" s="55" customFormat="1" ht="24.95" customHeight="1" x14ac:dyDescent="0.25">
      <c r="A275" s="248">
        <v>2017.1088</v>
      </c>
      <c r="B275" s="240" t="s">
        <v>6610</v>
      </c>
      <c r="C275" s="241">
        <v>17.12</v>
      </c>
      <c r="D275" s="241">
        <v>17.11</v>
      </c>
      <c r="E275" s="242">
        <v>17.12</v>
      </c>
      <c r="F275" s="17" t="s">
        <v>6619</v>
      </c>
      <c r="G275" s="17" t="s">
        <v>6620</v>
      </c>
      <c r="H275" s="69" t="s">
        <v>4014</v>
      </c>
      <c r="I275" s="41" t="s">
        <v>76</v>
      </c>
      <c r="J275" s="41" t="s">
        <v>77</v>
      </c>
      <c r="K275" s="41" t="s">
        <v>4580</v>
      </c>
      <c r="L275" s="41"/>
      <c r="M275" s="20" t="s">
        <v>4790</v>
      </c>
      <c r="N275" s="17" t="s">
        <v>4718</v>
      </c>
      <c r="W275" s="141"/>
      <c r="Z275" s="141"/>
      <c r="AD275" s="8" t="s">
        <v>26</v>
      </c>
      <c r="AE275" s="41" t="s">
        <v>4589</v>
      </c>
      <c r="AF275" s="17" t="s">
        <v>4576</v>
      </c>
      <c r="AG275" s="177">
        <v>15000</v>
      </c>
      <c r="AH275" s="261">
        <v>15000</v>
      </c>
      <c r="AI275"/>
    </row>
    <row r="276" spans="1:35" s="55" customFormat="1" ht="24.95" customHeight="1" x14ac:dyDescent="0.25">
      <c r="A276" s="40">
        <v>2017.0730000000001</v>
      </c>
      <c r="B276" s="240" t="s">
        <v>6610</v>
      </c>
      <c r="C276" s="241">
        <v>17.100000000000001</v>
      </c>
      <c r="D276" s="241">
        <v>17.079999999999998</v>
      </c>
      <c r="E276" s="241">
        <v>17.100000000000001</v>
      </c>
      <c r="F276" s="17" t="s">
        <v>6621</v>
      </c>
      <c r="G276" s="17" t="s">
        <v>6622</v>
      </c>
      <c r="H276" s="257" t="s">
        <v>6623</v>
      </c>
      <c r="I276" s="240" t="s">
        <v>107</v>
      </c>
      <c r="J276" s="240" t="s">
        <v>51</v>
      </c>
      <c r="K276" s="240"/>
      <c r="L276" s="240"/>
      <c r="M276" s="255" t="s">
        <v>4960</v>
      </c>
      <c r="N276" s="17" t="s">
        <v>4938</v>
      </c>
      <c r="W276" s="141"/>
      <c r="Z276" s="141"/>
      <c r="AD276" s="243" t="s">
        <v>23</v>
      </c>
      <c r="AE276" s="240" t="s">
        <v>107</v>
      </c>
      <c r="AF276" s="17" t="s">
        <v>4576</v>
      </c>
      <c r="AG276" s="126">
        <v>225000</v>
      </c>
      <c r="AH276" s="249">
        <v>151230</v>
      </c>
      <c r="AI276"/>
    </row>
    <row r="277" spans="1:35" s="55" customFormat="1" ht="24.95" customHeight="1" x14ac:dyDescent="0.25">
      <c r="A277" s="248">
        <v>2017.0871</v>
      </c>
      <c r="B277" s="240" t="s">
        <v>6610</v>
      </c>
      <c r="C277" s="241">
        <v>17.100000000000001</v>
      </c>
      <c r="D277" s="241">
        <v>17.09</v>
      </c>
      <c r="E277" s="242">
        <v>17.11</v>
      </c>
      <c r="F277" s="17" t="s">
        <v>6624</v>
      </c>
      <c r="G277" s="17" t="s">
        <v>6625</v>
      </c>
      <c r="H277" s="69" t="s">
        <v>1896</v>
      </c>
      <c r="I277" s="41" t="s">
        <v>261</v>
      </c>
      <c r="J277" s="41" t="s">
        <v>123</v>
      </c>
      <c r="K277" s="41" t="s">
        <v>4580</v>
      </c>
      <c r="L277" s="240"/>
      <c r="M277" s="20" t="s">
        <v>5084</v>
      </c>
      <c r="N277" s="17" t="s">
        <v>6626</v>
      </c>
      <c r="W277" s="141"/>
      <c r="Z277" s="141"/>
      <c r="AD277" s="8" t="s">
        <v>23</v>
      </c>
      <c r="AE277" s="240" t="s">
        <v>261</v>
      </c>
      <c r="AF277" s="17" t="s">
        <v>4576</v>
      </c>
      <c r="AG277" s="126">
        <v>149979</v>
      </c>
      <c r="AH277" s="249">
        <v>147658</v>
      </c>
      <c r="AI277"/>
    </row>
    <row r="278" spans="1:35" s="55" customFormat="1" ht="24.95" customHeight="1" x14ac:dyDescent="0.25">
      <c r="A278" s="263">
        <v>2015.0698</v>
      </c>
      <c r="B278" s="246" t="s">
        <v>6610</v>
      </c>
      <c r="C278" s="251">
        <v>17.11</v>
      </c>
      <c r="D278" s="238" t="s">
        <v>4806</v>
      </c>
      <c r="E278" s="253">
        <v>17.11</v>
      </c>
      <c r="F278" s="17" t="s">
        <v>6627</v>
      </c>
      <c r="G278" s="254" t="s">
        <v>3512</v>
      </c>
      <c r="H278" s="255" t="s">
        <v>3294</v>
      </c>
      <c r="I278" s="110" t="s">
        <v>76</v>
      </c>
      <c r="J278" s="171" t="s">
        <v>77</v>
      </c>
      <c r="K278" s="246" t="s">
        <v>4580</v>
      </c>
      <c r="L278" s="246"/>
      <c r="M278" s="20" t="s">
        <v>4660</v>
      </c>
      <c r="N278" s="17" t="s">
        <v>4660</v>
      </c>
      <c r="W278" s="141"/>
      <c r="Z278" s="141"/>
      <c r="AD278" s="20" t="s">
        <v>188</v>
      </c>
      <c r="AE278" s="110" t="s">
        <v>4589</v>
      </c>
      <c r="AF278" s="20" t="s">
        <v>4576</v>
      </c>
      <c r="AG278" s="176" t="s">
        <v>4806</v>
      </c>
      <c r="AH278" s="256">
        <v>59271</v>
      </c>
      <c r="AI278"/>
    </row>
    <row r="279" spans="1:35" s="55" customFormat="1" ht="24.95" customHeight="1" x14ac:dyDescent="0.25">
      <c r="A279" s="263">
        <v>2015.0758000000001</v>
      </c>
      <c r="B279" s="246" t="s">
        <v>4569</v>
      </c>
      <c r="C279" s="251">
        <v>17.09</v>
      </c>
      <c r="D279" s="252" t="s">
        <v>4806</v>
      </c>
      <c r="E279" s="253">
        <v>17.09</v>
      </c>
      <c r="F279" s="254" t="s">
        <v>6628</v>
      </c>
      <c r="G279" s="254" t="s">
        <v>1375</v>
      </c>
      <c r="H279" s="255" t="s">
        <v>1368</v>
      </c>
      <c r="I279" s="246" t="s">
        <v>76</v>
      </c>
      <c r="J279" s="246" t="s">
        <v>77</v>
      </c>
      <c r="K279" s="246" t="s">
        <v>4580</v>
      </c>
      <c r="L279" s="246"/>
      <c r="M279" s="255" t="s">
        <v>4634</v>
      </c>
      <c r="N279" s="254" t="s">
        <v>4634</v>
      </c>
      <c r="W279" s="141"/>
      <c r="Z279" s="141"/>
      <c r="AD279" s="255" t="s">
        <v>3934</v>
      </c>
      <c r="AE279" s="41" t="s">
        <v>384</v>
      </c>
      <c r="AF279" s="255" t="s">
        <v>4576</v>
      </c>
      <c r="AG279" s="176" t="s">
        <v>4806</v>
      </c>
      <c r="AH279" s="256">
        <v>85000</v>
      </c>
      <c r="AI279"/>
    </row>
    <row r="280" spans="1:35" s="55" customFormat="1" ht="24.95" customHeight="1" x14ac:dyDescent="0.25">
      <c r="A280" s="40">
        <v>2017.01990000001</v>
      </c>
      <c r="B280" s="41" t="s">
        <v>4577</v>
      </c>
      <c r="C280" s="259">
        <v>17.04</v>
      </c>
      <c r="D280" s="259">
        <v>17.03</v>
      </c>
      <c r="E280" s="260">
        <v>17.09</v>
      </c>
      <c r="F280" s="17" t="s">
        <v>6629</v>
      </c>
      <c r="G280" s="17" t="s">
        <v>6630</v>
      </c>
      <c r="H280" s="69" t="s">
        <v>6631</v>
      </c>
      <c r="I280" s="41" t="s">
        <v>768</v>
      </c>
      <c r="J280" s="41" t="s">
        <v>740</v>
      </c>
      <c r="K280" s="41" t="s">
        <v>4574</v>
      </c>
      <c r="L280" s="41" t="s">
        <v>6632</v>
      </c>
      <c r="M280" s="54" t="s">
        <v>4593</v>
      </c>
      <c r="N280" s="17" t="s">
        <v>4594</v>
      </c>
      <c r="W280" s="141"/>
      <c r="Z280" s="141"/>
      <c r="AD280" s="8" t="s">
        <v>23</v>
      </c>
      <c r="AE280" s="41" t="s">
        <v>384</v>
      </c>
      <c r="AF280" s="8" t="s">
        <v>4576</v>
      </c>
      <c r="AG280" s="126"/>
      <c r="AH280" s="249">
        <v>56000</v>
      </c>
      <c r="AI280"/>
    </row>
    <row r="281" spans="1:35" s="55" customFormat="1" ht="24.95" customHeight="1" x14ac:dyDescent="0.25">
      <c r="A281" s="248">
        <v>2017.0969</v>
      </c>
      <c r="B281" s="240" t="s">
        <v>4569</v>
      </c>
      <c r="C281" s="241">
        <v>17.09</v>
      </c>
      <c r="D281" s="241">
        <v>17.09</v>
      </c>
      <c r="E281" s="242">
        <v>17.100000000000001</v>
      </c>
      <c r="F281" s="17" t="s">
        <v>6633</v>
      </c>
      <c r="G281" s="17" t="s">
        <v>5697</v>
      </c>
      <c r="H281" s="257" t="s">
        <v>3294</v>
      </c>
      <c r="I281" s="240" t="s">
        <v>76</v>
      </c>
      <c r="J281" s="240" t="s">
        <v>77</v>
      </c>
      <c r="K281" s="240" t="s">
        <v>4580</v>
      </c>
      <c r="L281" s="240"/>
      <c r="M281" s="266" t="s">
        <v>4660</v>
      </c>
      <c r="N281" s="17" t="s">
        <v>4660</v>
      </c>
      <c r="W281" s="141"/>
      <c r="Z281" s="141"/>
      <c r="AD281" s="243" t="s">
        <v>23</v>
      </c>
      <c r="AE281" s="240" t="s">
        <v>4589</v>
      </c>
      <c r="AF281" s="17" t="s">
        <v>4576</v>
      </c>
      <c r="AG281" s="173">
        <v>100000</v>
      </c>
      <c r="AH281" s="247">
        <v>89159</v>
      </c>
      <c r="AI281"/>
    </row>
    <row r="282" spans="1:35" s="55" customFormat="1" ht="24.95" customHeight="1" x14ac:dyDescent="0.25">
      <c r="A282" s="263">
        <v>2017.0772999999999</v>
      </c>
      <c r="B282" s="240" t="s">
        <v>6610</v>
      </c>
      <c r="C282" s="241">
        <v>17.100000000000001</v>
      </c>
      <c r="D282" s="241">
        <v>17.079999999999998</v>
      </c>
      <c r="E282" s="242">
        <v>17.11</v>
      </c>
      <c r="F282" s="17" t="s">
        <v>6634</v>
      </c>
      <c r="G282" s="17" t="s">
        <v>6635</v>
      </c>
      <c r="H282" s="69" t="s">
        <v>5796</v>
      </c>
      <c r="I282" s="41" t="s">
        <v>76</v>
      </c>
      <c r="J282" s="41" t="s">
        <v>77</v>
      </c>
      <c r="K282" s="240" t="s">
        <v>4580</v>
      </c>
      <c r="L282" s="240"/>
      <c r="M282" s="17" t="s">
        <v>5139</v>
      </c>
      <c r="N282" s="17" t="s">
        <v>6636</v>
      </c>
      <c r="W282" s="141"/>
      <c r="Z282" s="141"/>
      <c r="AD282" s="243" t="s">
        <v>52</v>
      </c>
      <c r="AE282" s="240" t="s">
        <v>49</v>
      </c>
      <c r="AF282" s="17" t="s">
        <v>4576</v>
      </c>
      <c r="AG282" s="126">
        <v>74888</v>
      </c>
      <c r="AH282" s="249">
        <v>70238</v>
      </c>
      <c r="AI282"/>
    </row>
    <row r="283" spans="1:35" s="55" customFormat="1" ht="24.95" customHeight="1" x14ac:dyDescent="0.25">
      <c r="A283" s="248">
        <v>2016.0636999999999</v>
      </c>
      <c r="B283" s="251" t="s">
        <v>4569</v>
      </c>
      <c r="C283" s="251">
        <v>17.09</v>
      </c>
      <c r="D283" s="251" t="s">
        <v>4806</v>
      </c>
      <c r="E283" s="242">
        <v>17.09</v>
      </c>
      <c r="F283" s="267" t="s">
        <v>5800</v>
      </c>
      <c r="G283" s="267" t="s">
        <v>4046</v>
      </c>
      <c r="H283" s="264" t="s">
        <v>4047</v>
      </c>
      <c r="I283" s="251" t="s">
        <v>261</v>
      </c>
      <c r="J283" s="251" t="s">
        <v>123</v>
      </c>
      <c r="K283" s="251" t="s">
        <v>4580</v>
      </c>
      <c r="L283" s="251"/>
      <c r="M283" s="264" t="s">
        <v>5081</v>
      </c>
      <c r="N283" s="267" t="s">
        <v>5084</v>
      </c>
      <c r="W283" s="141"/>
      <c r="Z283" s="141"/>
      <c r="AD283" s="264" t="s">
        <v>23</v>
      </c>
      <c r="AE283" s="251" t="s">
        <v>261</v>
      </c>
      <c r="AF283" s="268" t="s">
        <v>4576</v>
      </c>
      <c r="AG283" s="269" t="s">
        <v>4806</v>
      </c>
      <c r="AH283" s="270">
        <v>7918</v>
      </c>
      <c r="AI283"/>
    </row>
    <row r="284" spans="1:35" s="55" customFormat="1" ht="24.95" customHeight="1" x14ac:dyDescent="0.25">
      <c r="A284" s="248">
        <v>2017.1089999999999</v>
      </c>
      <c r="B284" s="41" t="s">
        <v>6610</v>
      </c>
      <c r="C284" s="259">
        <v>17.100000000000001</v>
      </c>
      <c r="D284" s="259">
        <v>17.100000000000001</v>
      </c>
      <c r="E284" s="260">
        <v>17.11</v>
      </c>
      <c r="F284" s="42" t="s">
        <v>6637</v>
      </c>
      <c r="G284" s="42" t="s">
        <v>6638</v>
      </c>
      <c r="H284" s="69" t="s">
        <v>1832</v>
      </c>
      <c r="I284" s="41" t="s">
        <v>76</v>
      </c>
      <c r="J284" s="41" t="s">
        <v>77</v>
      </c>
      <c r="K284" s="41"/>
      <c r="L284" s="41"/>
      <c r="M284" s="54" t="s">
        <v>4607</v>
      </c>
      <c r="N284" s="42" t="s">
        <v>4682</v>
      </c>
      <c r="W284" s="141"/>
      <c r="Z284" s="141"/>
      <c r="AD284" s="8" t="s">
        <v>52</v>
      </c>
      <c r="AE284" s="41" t="s">
        <v>261</v>
      </c>
      <c r="AF284" s="42" t="s">
        <v>4576</v>
      </c>
      <c r="AG284" s="56">
        <v>200000</v>
      </c>
      <c r="AH284" s="244">
        <v>44658</v>
      </c>
      <c r="AI284"/>
    </row>
    <row r="285" spans="1:35" s="55" customFormat="1" ht="24.95" customHeight="1" x14ac:dyDescent="0.25">
      <c r="A285" s="40">
        <v>2017.0868</v>
      </c>
      <c r="B285" s="240" t="s">
        <v>6610</v>
      </c>
      <c r="C285" s="241">
        <v>17.11</v>
      </c>
      <c r="D285" s="241">
        <v>17.09</v>
      </c>
      <c r="E285" s="242">
        <v>17.12</v>
      </c>
      <c r="F285" s="42" t="s">
        <v>6639</v>
      </c>
      <c r="G285" s="42" t="s">
        <v>4727</v>
      </c>
      <c r="H285" s="69" t="s">
        <v>2414</v>
      </c>
      <c r="I285" s="41" t="s">
        <v>76</v>
      </c>
      <c r="J285" s="41" t="s">
        <v>77</v>
      </c>
      <c r="K285" s="41" t="s">
        <v>4580</v>
      </c>
      <c r="L285" s="240"/>
      <c r="M285" s="54" t="s">
        <v>6640</v>
      </c>
      <c r="N285" s="42" t="s">
        <v>6641</v>
      </c>
      <c r="W285" s="141"/>
      <c r="Z285" s="141"/>
      <c r="AD285" s="243" t="s">
        <v>26</v>
      </c>
      <c r="AE285" s="240" t="s">
        <v>4589</v>
      </c>
      <c r="AF285" s="42" t="s">
        <v>4576</v>
      </c>
      <c r="AG285" s="75">
        <v>656779</v>
      </c>
      <c r="AH285" s="271">
        <v>173729</v>
      </c>
      <c r="AI285"/>
    </row>
    <row r="286" spans="1:35" s="55" customFormat="1" ht="24.95" customHeight="1" x14ac:dyDescent="0.25">
      <c r="A286" s="248">
        <v>2017.0890999999999</v>
      </c>
      <c r="B286" s="240" t="s">
        <v>6610</v>
      </c>
      <c r="C286" s="241">
        <v>17.11</v>
      </c>
      <c r="D286" s="241">
        <v>17.11</v>
      </c>
      <c r="E286" s="242">
        <v>17.11</v>
      </c>
      <c r="F286" s="42" t="s">
        <v>6642</v>
      </c>
      <c r="G286" s="42" t="s">
        <v>6643</v>
      </c>
      <c r="H286" s="257" t="s">
        <v>6644</v>
      </c>
      <c r="I286" s="240" t="s">
        <v>261</v>
      </c>
      <c r="J286" s="240" t="s">
        <v>123</v>
      </c>
      <c r="K286" s="240" t="s">
        <v>4580</v>
      </c>
      <c r="L286" s="240"/>
      <c r="M286" s="266" t="s">
        <v>5105</v>
      </c>
      <c r="N286" s="42" t="s">
        <v>5106</v>
      </c>
      <c r="W286" s="141"/>
      <c r="Z286" s="141"/>
      <c r="AD286" s="243" t="s">
        <v>52</v>
      </c>
      <c r="AE286" s="240" t="s">
        <v>261</v>
      </c>
      <c r="AF286" s="42" t="s">
        <v>4576</v>
      </c>
      <c r="AG286" s="56">
        <v>134947</v>
      </c>
      <c r="AH286" s="244">
        <v>112571</v>
      </c>
      <c r="AI286"/>
    </row>
    <row r="287" spans="1:35" s="55" customFormat="1" ht="24.95" customHeight="1" x14ac:dyDescent="0.25">
      <c r="A287" s="40">
        <v>2017.1131</v>
      </c>
      <c r="B287" s="41" t="s">
        <v>6610</v>
      </c>
      <c r="C287" s="259">
        <v>17.100000000000001</v>
      </c>
      <c r="D287" s="259">
        <v>17.100000000000001</v>
      </c>
      <c r="E287" s="260">
        <v>17.11</v>
      </c>
      <c r="F287" s="42" t="s">
        <v>6645</v>
      </c>
      <c r="G287" s="42" t="s">
        <v>737</v>
      </c>
      <c r="H287" s="69" t="s">
        <v>738</v>
      </c>
      <c r="I287" s="41" t="s">
        <v>739</v>
      </c>
      <c r="J287" s="41" t="s">
        <v>740</v>
      </c>
      <c r="K287" s="41" t="s">
        <v>4580</v>
      </c>
      <c r="L287" s="41"/>
      <c r="M287" s="54" t="s">
        <v>4972</v>
      </c>
      <c r="N287" s="42" t="s">
        <v>4972</v>
      </c>
      <c r="W287" s="141"/>
      <c r="Z287" s="141"/>
      <c r="AD287" s="8" t="s">
        <v>52</v>
      </c>
      <c r="AE287" s="41" t="s">
        <v>49</v>
      </c>
      <c r="AF287" s="54" t="s">
        <v>4576</v>
      </c>
      <c r="AG287" s="56">
        <v>7500</v>
      </c>
      <c r="AH287" s="244">
        <v>7500</v>
      </c>
      <c r="AI287"/>
    </row>
    <row r="288" spans="1:35" s="55" customFormat="1" ht="24.95" customHeight="1" x14ac:dyDescent="0.25">
      <c r="A288" s="40">
        <v>2012.0777</v>
      </c>
      <c r="B288" s="110" t="s">
        <v>6610</v>
      </c>
      <c r="C288" s="62">
        <v>17.12</v>
      </c>
      <c r="D288" s="238" t="s">
        <v>4806</v>
      </c>
      <c r="E288" s="245">
        <v>17.12</v>
      </c>
      <c r="F288" s="42" t="s">
        <v>649</v>
      </c>
      <c r="G288" s="42" t="s">
        <v>6646</v>
      </c>
      <c r="H288" s="20" t="s">
        <v>651</v>
      </c>
      <c r="I288" s="110" t="s">
        <v>244</v>
      </c>
      <c r="J288" s="110" t="s">
        <v>245</v>
      </c>
      <c r="K288" s="110" t="s">
        <v>4580</v>
      </c>
      <c r="L288" s="110"/>
      <c r="M288" s="54" t="s">
        <v>4768</v>
      </c>
      <c r="N288" s="42" t="s">
        <v>4768</v>
      </c>
      <c r="W288" s="141"/>
      <c r="Z288" s="141"/>
      <c r="AC288" s="141"/>
      <c r="AD288" s="20" t="s">
        <v>52</v>
      </c>
      <c r="AE288" s="110" t="s">
        <v>122</v>
      </c>
      <c r="AF288" s="54" t="s">
        <v>4576</v>
      </c>
      <c r="AG288" s="56"/>
      <c r="AH288" s="272">
        <v>7000</v>
      </c>
      <c r="AI288"/>
    </row>
    <row r="289" spans="1:35" s="55" customFormat="1" ht="24.95" customHeight="1" x14ac:dyDescent="0.25">
      <c r="A289" s="40">
        <v>2016.0859</v>
      </c>
      <c r="B289" s="251" t="s">
        <v>6610</v>
      </c>
      <c r="C289" s="251">
        <v>17.12</v>
      </c>
      <c r="D289" s="251" t="s">
        <v>4806</v>
      </c>
      <c r="E289" s="242">
        <v>17.12</v>
      </c>
      <c r="F289" s="267" t="s">
        <v>6647</v>
      </c>
      <c r="G289" s="267" t="s">
        <v>5811</v>
      </c>
      <c r="H289" s="264" t="s">
        <v>691</v>
      </c>
      <c r="I289" s="251" t="s">
        <v>49</v>
      </c>
      <c r="J289" s="251" t="s">
        <v>51</v>
      </c>
      <c r="K289" s="251" t="s">
        <v>4580</v>
      </c>
      <c r="L289" s="251"/>
      <c r="M289" s="273" t="s">
        <v>4931</v>
      </c>
      <c r="N289" s="273" t="s">
        <v>4931</v>
      </c>
      <c r="W289" s="141"/>
      <c r="Z289" s="141"/>
      <c r="AC289" s="141"/>
      <c r="AD289" s="255" t="s">
        <v>23</v>
      </c>
      <c r="AE289" s="274" t="s">
        <v>49</v>
      </c>
      <c r="AF289" s="275" t="s">
        <v>4576</v>
      </c>
      <c r="AG289" s="269" t="s">
        <v>4806</v>
      </c>
      <c r="AH289" s="276">
        <v>10000</v>
      </c>
      <c r="AI289"/>
    </row>
    <row r="290" spans="1:35" s="55" customFormat="1" ht="24.95" customHeight="1" x14ac:dyDescent="0.25">
      <c r="A290" s="40">
        <v>2017.0732</v>
      </c>
      <c r="B290" s="240" t="s">
        <v>4569</v>
      </c>
      <c r="C290" s="241">
        <v>17.09</v>
      </c>
      <c r="D290" s="241">
        <v>17.07</v>
      </c>
      <c r="E290" s="242">
        <v>17.09</v>
      </c>
      <c r="F290" s="17" t="s">
        <v>4647</v>
      </c>
      <c r="G290" s="17" t="s">
        <v>4646</v>
      </c>
      <c r="H290" s="257" t="s">
        <v>1775</v>
      </c>
      <c r="I290" s="240" t="s">
        <v>76</v>
      </c>
      <c r="J290" s="240" t="s">
        <v>77</v>
      </c>
      <c r="K290" s="240" t="s">
        <v>4580</v>
      </c>
      <c r="L290" s="240"/>
      <c r="M290" s="266" t="s">
        <v>4638</v>
      </c>
      <c r="N290" s="42" t="s">
        <v>4638</v>
      </c>
      <c r="W290" s="141"/>
      <c r="Z290" s="141"/>
      <c r="AC290" s="141"/>
      <c r="AD290" s="243" t="s">
        <v>26</v>
      </c>
      <c r="AE290" s="240" t="s">
        <v>4609</v>
      </c>
      <c r="AF290" s="17" t="s">
        <v>4576</v>
      </c>
      <c r="AG290" s="126">
        <v>23950</v>
      </c>
      <c r="AH290" s="249">
        <v>23950</v>
      </c>
      <c r="AI290"/>
    </row>
    <row r="291" spans="1:35" s="55" customFormat="1" ht="24.95" customHeight="1" x14ac:dyDescent="0.25">
      <c r="A291" s="40">
        <v>2015.0752</v>
      </c>
      <c r="B291" s="110" t="s">
        <v>6610</v>
      </c>
      <c r="C291" s="62">
        <v>17.11</v>
      </c>
      <c r="D291" s="238" t="s">
        <v>4806</v>
      </c>
      <c r="E291" s="245">
        <v>17.11</v>
      </c>
      <c r="F291" s="17" t="s">
        <v>310</v>
      </c>
      <c r="G291" s="17" t="s">
        <v>280</v>
      </c>
      <c r="H291" s="20" t="s">
        <v>271</v>
      </c>
      <c r="I291" s="110" t="s">
        <v>160</v>
      </c>
      <c r="J291" s="110" t="s">
        <v>161</v>
      </c>
      <c r="K291" s="110" t="s">
        <v>4574</v>
      </c>
      <c r="L291" s="110" t="s">
        <v>4987</v>
      </c>
      <c r="M291" s="54" t="s">
        <v>5222</v>
      </c>
      <c r="N291" s="42" t="s">
        <v>5222</v>
      </c>
      <c r="W291" s="141"/>
      <c r="Z291" s="141"/>
      <c r="AC291" s="141"/>
      <c r="AD291" s="20" t="s">
        <v>52</v>
      </c>
      <c r="AE291" s="110" t="s">
        <v>261</v>
      </c>
      <c r="AF291" s="20" t="s">
        <v>4576</v>
      </c>
      <c r="AG291" s="176" t="s">
        <v>4806</v>
      </c>
      <c r="AH291" s="247">
        <v>51200</v>
      </c>
      <c r="AI291"/>
    </row>
    <row r="292" spans="1:35" s="55" customFormat="1" ht="24.95" customHeight="1" x14ac:dyDescent="0.25">
      <c r="A292" s="248">
        <v>2017.1008999999999</v>
      </c>
      <c r="B292" s="240" t="s">
        <v>4569</v>
      </c>
      <c r="C292" s="241">
        <v>17.09</v>
      </c>
      <c r="D292" s="241">
        <v>17.09</v>
      </c>
      <c r="E292" s="242">
        <v>17.100000000000001</v>
      </c>
      <c r="F292" s="17" t="s">
        <v>6648</v>
      </c>
      <c r="G292" s="17" t="s">
        <v>6649</v>
      </c>
      <c r="H292" s="257" t="s">
        <v>3294</v>
      </c>
      <c r="I292" s="240" t="s">
        <v>76</v>
      </c>
      <c r="J292" s="240" t="s">
        <v>77</v>
      </c>
      <c r="K292" s="240" t="s">
        <v>4580</v>
      </c>
      <c r="L292" s="240"/>
      <c r="M292" s="266" t="s">
        <v>4626</v>
      </c>
      <c r="N292" s="42" t="s">
        <v>4626</v>
      </c>
      <c r="W292" s="141"/>
      <c r="Z292" s="141"/>
      <c r="AC292" s="141"/>
      <c r="AD292" s="8" t="s">
        <v>23</v>
      </c>
      <c r="AE292" s="41" t="s">
        <v>4589</v>
      </c>
      <c r="AF292" s="17" t="s">
        <v>4576</v>
      </c>
      <c r="AG292" s="126">
        <v>20000</v>
      </c>
      <c r="AH292" s="249">
        <v>20000</v>
      </c>
      <c r="AI292"/>
    </row>
    <row r="293" spans="1:35" s="55" customFormat="1" ht="24.95" customHeight="1" x14ac:dyDescent="0.25">
      <c r="A293" s="40">
        <v>2017.0996</v>
      </c>
      <c r="B293" s="41" t="s">
        <v>4569</v>
      </c>
      <c r="C293" s="241">
        <v>17.09</v>
      </c>
      <c r="D293" s="259" t="s">
        <v>4806</v>
      </c>
      <c r="E293" s="242">
        <v>17.09</v>
      </c>
      <c r="F293" s="17" t="s">
        <v>6650</v>
      </c>
      <c r="G293" s="17" t="s">
        <v>6651</v>
      </c>
      <c r="H293" s="69" t="s">
        <v>3240</v>
      </c>
      <c r="I293" s="41" t="s">
        <v>76</v>
      </c>
      <c r="J293" s="41" t="s">
        <v>77</v>
      </c>
      <c r="K293" s="41" t="s">
        <v>4574</v>
      </c>
      <c r="L293" s="41" t="s">
        <v>5091</v>
      </c>
      <c r="M293" s="42" t="s">
        <v>6652</v>
      </c>
      <c r="N293" s="42" t="s">
        <v>4842</v>
      </c>
      <c r="W293" s="141"/>
      <c r="Z293" s="141"/>
      <c r="AC293" s="141"/>
      <c r="AD293" s="243" t="s">
        <v>98</v>
      </c>
      <c r="AE293" s="240" t="s">
        <v>4589</v>
      </c>
      <c r="AF293" s="17" t="s">
        <v>4576</v>
      </c>
      <c r="AG293" s="126">
        <v>59793</v>
      </c>
      <c r="AH293" s="249">
        <v>38193</v>
      </c>
      <c r="AI293"/>
    </row>
    <row r="294" spans="1:35" s="55" customFormat="1" ht="24.95" customHeight="1" x14ac:dyDescent="0.25">
      <c r="A294" s="40">
        <v>2015.1461999999999</v>
      </c>
      <c r="B294" s="62" t="s">
        <v>6610</v>
      </c>
      <c r="C294" s="62">
        <v>17.11</v>
      </c>
      <c r="D294" s="62" t="s">
        <v>6653</v>
      </c>
      <c r="E294" s="245">
        <v>17.11</v>
      </c>
      <c r="F294" s="169" t="s">
        <v>5734</v>
      </c>
      <c r="G294" s="169" t="s">
        <v>3542</v>
      </c>
      <c r="H294" s="9" t="s">
        <v>5735</v>
      </c>
      <c r="I294" s="62" t="s">
        <v>76</v>
      </c>
      <c r="J294" s="62" t="s">
        <v>77</v>
      </c>
      <c r="K294" s="62" t="s">
        <v>4580</v>
      </c>
      <c r="L294" s="62"/>
      <c r="M294" s="9" t="s">
        <v>4668</v>
      </c>
      <c r="N294" s="169" t="s">
        <v>4668</v>
      </c>
      <c r="W294" s="141"/>
      <c r="Z294" s="141"/>
      <c r="AC294" s="141"/>
      <c r="AD294" s="9" t="s">
        <v>3934</v>
      </c>
      <c r="AE294" s="62" t="s">
        <v>122</v>
      </c>
      <c r="AF294" s="9" t="s">
        <v>4576</v>
      </c>
      <c r="AG294" s="126" t="s">
        <v>4806</v>
      </c>
      <c r="AH294" s="247">
        <v>700</v>
      </c>
      <c r="AI294"/>
    </row>
    <row r="295" spans="1:35" s="55" customFormat="1" ht="24.95" customHeight="1" x14ac:dyDescent="0.25">
      <c r="A295" s="122">
        <v>2016.0387000000001</v>
      </c>
      <c r="B295" s="62" t="s">
        <v>4657</v>
      </c>
      <c r="C295" s="62">
        <v>16.059999999999999</v>
      </c>
      <c r="D295" s="62">
        <v>16.04</v>
      </c>
      <c r="E295" s="260">
        <v>17.100000000000001</v>
      </c>
      <c r="F295" s="17" t="s">
        <v>6654</v>
      </c>
      <c r="G295" s="17" t="s">
        <v>766</v>
      </c>
      <c r="H295" s="9" t="s">
        <v>767</v>
      </c>
      <c r="I295" s="62" t="s">
        <v>768</v>
      </c>
      <c r="J295" s="62" t="s">
        <v>740</v>
      </c>
      <c r="K295" s="62" t="s">
        <v>4574</v>
      </c>
      <c r="L295" s="62" t="s">
        <v>4162</v>
      </c>
      <c r="M295" s="9" t="s">
        <v>4668</v>
      </c>
      <c r="N295" s="17" t="s">
        <v>4668</v>
      </c>
      <c r="W295" s="141"/>
      <c r="Z295" s="141"/>
      <c r="AC295" s="141"/>
      <c r="AD295" s="9" t="s">
        <v>3934</v>
      </c>
      <c r="AE295" s="62" t="s">
        <v>122</v>
      </c>
      <c r="AF295" s="20" t="s">
        <v>4576</v>
      </c>
      <c r="AG295" s="176"/>
      <c r="AH295" s="247">
        <v>3983</v>
      </c>
      <c r="AI295"/>
    </row>
    <row r="296" spans="1:35" s="55" customFormat="1" ht="24.95" customHeight="1" x14ac:dyDescent="0.25">
      <c r="A296" s="122">
        <v>2016.0862</v>
      </c>
      <c r="B296" s="181" t="s">
        <v>4584</v>
      </c>
      <c r="C296" s="62">
        <v>17.02</v>
      </c>
      <c r="D296" s="62">
        <v>16.079999999999998</v>
      </c>
      <c r="E296" s="260">
        <v>17.09</v>
      </c>
      <c r="F296" s="169" t="s">
        <v>6655</v>
      </c>
      <c r="G296" s="169" t="s">
        <v>766</v>
      </c>
      <c r="H296" s="9" t="s">
        <v>767</v>
      </c>
      <c r="I296" s="62" t="s">
        <v>768</v>
      </c>
      <c r="J296" s="62" t="s">
        <v>740</v>
      </c>
      <c r="K296" s="62" t="s">
        <v>4574</v>
      </c>
      <c r="L296" s="62" t="s">
        <v>6656</v>
      </c>
      <c r="M296" s="9" t="s">
        <v>4668</v>
      </c>
      <c r="N296" s="169" t="s">
        <v>4668</v>
      </c>
      <c r="W296" s="141"/>
      <c r="Z296" s="141"/>
      <c r="AC296" s="141"/>
      <c r="AD296" s="20" t="s">
        <v>3934</v>
      </c>
      <c r="AE296" s="58" t="s">
        <v>122</v>
      </c>
      <c r="AF296" s="66" t="s">
        <v>4576</v>
      </c>
      <c r="AG296" s="126"/>
      <c r="AH296" s="277">
        <v>5000</v>
      </c>
      <c r="AI296"/>
    </row>
    <row r="297" spans="1:35" s="55" customFormat="1" ht="24.95" customHeight="1" x14ac:dyDescent="0.25">
      <c r="A297" s="248">
        <v>2017.1120000000001</v>
      </c>
      <c r="B297" s="79" t="s">
        <v>6610</v>
      </c>
      <c r="C297" s="259">
        <v>17.111000000000001</v>
      </c>
      <c r="D297" s="278">
        <v>17.100000000000001</v>
      </c>
      <c r="E297" s="260">
        <v>17.11</v>
      </c>
      <c r="F297" s="182" t="s">
        <v>6657</v>
      </c>
      <c r="G297" s="182" t="s">
        <v>6658</v>
      </c>
      <c r="H297" s="279" t="s">
        <v>4236</v>
      </c>
      <c r="I297" s="79" t="s">
        <v>2996</v>
      </c>
      <c r="J297" s="79" t="s">
        <v>51</v>
      </c>
      <c r="K297" s="79"/>
      <c r="L297" s="79"/>
      <c r="M297" s="280" t="s">
        <v>4897</v>
      </c>
      <c r="N297" s="182" t="s">
        <v>6659</v>
      </c>
      <c r="W297" s="141"/>
      <c r="Z297" s="141"/>
      <c r="AC297" s="141"/>
      <c r="AD297" s="281" t="s">
        <v>23</v>
      </c>
      <c r="AE297" s="79" t="s">
        <v>2996</v>
      </c>
      <c r="AF297" s="182" t="s">
        <v>4576</v>
      </c>
      <c r="AG297" s="192"/>
      <c r="AH297" s="282">
        <v>23800</v>
      </c>
      <c r="AI297"/>
    </row>
    <row r="298" spans="1:35" s="55" customFormat="1" ht="24.95" customHeight="1" x14ac:dyDescent="0.25">
      <c r="A298" s="40">
        <v>2015.1210000000001</v>
      </c>
      <c r="B298" s="181" t="s">
        <v>6660</v>
      </c>
      <c r="C298" s="181">
        <v>17.100000000000001</v>
      </c>
      <c r="D298" s="181" t="s">
        <v>4806</v>
      </c>
      <c r="E298" s="245">
        <v>17.100000000000001</v>
      </c>
      <c r="F298" s="182" t="s">
        <v>641</v>
      </c>
      <c r="G298" s="182" t="s">
        <v>642</v>
      </c>
      <c r="H298" s="280" t="s">
        <v>533</v>
      </c>
      <c r="I298" s="183" t="s">
        <v>49</v>
      </c>
      <c r="J298" s="183" t="s">
        <v>51</v>
      </c>
      <c r="K298" s="181" t="s">
        <v>4580</v>
      </c>
      <c r="L298" s="181"/>
      <c r="M298" s="280" t="s">
        <v>4886</v>
      </c>
      <c r="N298" s="182" t="s">
        <v>4886</v>
      </c>
      <c r="W298" s="141"/>
      <c r="Z298" s="141"/>
      <c r="AC298" s="141"/>
      <c r="AD298" s="9" t="s">
        <v>26</v>
      </c>
      <c r="AE298" s="181" t="s">
        <v>49</v>
      </c>
      <c r="AF298" s="280" t="s">
        <v>4576</v>
      </c>
      <c r="AG298" s="189" t="s">
        <v>4806</v>
      </c>
      <c r="AH298" s="283">
        <v>6500</v>
      </c>
      <c r="AI298"/>
    </row>
    <row r="299" spans="1:35" s="55" customFormat="1" ht="24.95" customHeight="1" x14ac:dyDescent="0.25">
      <c r="A299" s="40">
        <v>2016.0393999999999</v>
      </c>
      <c r="B299" s="181" t="s">
        <v>6610</v>
      </c>
      <c r="C299" s="181">
        <v>17.100000000000001</v>
      </c>
      <c r="D299" s="181" t="s">
        <v>1994</v>
      </c>
      <c r="E299" s="260">
        <v>17.100000000000001</v>
      </c>
      <c r="F299" s="203" t="s">
        <v>5343</v>
      </c>
      <c r="G299" s="203" t="s">
        <v>5344</v>
      </c>
      <c r="H299" s="284" t="s">
        <v>5345</v>
      </c>
      <c r="I299" s="181" t="s">
        <v>49</v>
      </c>
      <c r="J299" s="181" t="s">
        <v>51</v>
      </c>
      <c r="K299" s="181" t="s">
        <v>4580</v>
      </c>
      <c r="L299" s="181"/>
      <c r="M299" s="284" t="s">
        <v>4886</v>
      </c>
      <c r="N299" s="203" t="s">
        <v>4886</v>
      </c>
      <c r="W299" s="141"/>
      <c r="Z299" s="141"/>
      <c r="AC299" s="141"/>
      <c r="AD299" s="284" t="s">
        <v>26</v>
      </c>
      <c r="AE299" s="181" t="s">
        <v>49</v>
      </c>
      <c r="AF299" s="280" t="s">
        <v>4576</v>
      </c>
      <c r="AG299" s="189" t="s">
        <v>4806</v>
      </c>
      <c r="AH299" s="283">
        <v>4750</v>
      </c>
      <c r="AI299"/>
    </row>
    <row r="300" spans="1:35" s="55" customFormat="1" ht="24.95" customHeight="1" x14ac:dyDescent="0.25">
      <c r="A300" s="248">
        <v>2017.1098999999999</v>
      </c>
      <c r="B300" s="79" t="s">
        <v>6610</v>
      </c>
      <c r="C300" s="278">
        <v>17.12</v>
      </c>
      <c r="D300" s="278">
        <v>17.11</v>
      </c>
      <c r="E300" s="260">
        <v>17.12</v>
      </c>
      <c r="F300" s="182" t="s">
        <v>6661</v>
      </c>
      <c r="G300" s="182" t="s">
        <v>6662</v>
      </c>
      <c r="H300" s="279" t="s">
        <v>4160</v>
      </c>
      <c r="I300" s="79" t="s">
        <v>739</v>
      </c>
      <c r="J300" s="79" t="s">
        <v>740</v>
      </c>
      <c r="K300" s="79" t="s">
        <v>4580</v>
      </c>
      <c r="L300" s="79"/>
      <c r="M300" s="280" t="s">
        <v>4037</v>
      </c>
      <c r="N300" s="182" t="s">
        <v>4627</v>
      </c>
      <c r="W300" s="141"/>
      <c r="Z300" s="141"/>
      <c r="AC300" s="141"/>
      <c r="AD300" s="281" t="s">
        <v>188</v>
      </c>
      <c r="AE300" s="79" t="s">
        <v>4589</v>
      </c>
      <c r="AF300" s="17" t="s">
        <v>4576</v>
      </c>
      <c r="AG300" s="285">
        <v>148517</v>
      </c>
      <c r="AH300" s="282">
        <v>90000</v>
      </c>
      <c r="AI300"/>
    </row>
    <row r="301" spans="1:35" s="55" customFormat="1" ht="24.95" customHeight="1" x14ac:dyDescent="0.25">
      <c r="A301" s="122">
        <v>2017.1107999999999</v>
      </c>
      <c r="B301" s="41" t="s">
        <v>6610</v>
      </c>
      <c r="C301" s="259">
        <v>17.100000000000001</v>
      </c>
      <c r="D301" s="259">
        <v>17.100000000000001</v>
      </c>
      <c r="E301" s="260">
        <v>17.100000000000001</v>
      </c>
      <c r="F301" s="17" t="s">
        <v>6663</v>
      </c>
      <c r="G301" s="17" t="s">
        <v>5310</v>
      </c>
      <c r="H301" s="69" t="s">
        <v>3294</v>
      </c>
      <c r="I301" s="41" t="s">
        <v>76</v>
      </c>
      <c r="J301" s="41" t="s">
        <v>77</v>
      </c>
      <c r="K301" s="41" t="s">
        <v>4574</v>
      </c>
      <c r="L301" s="41" t="s">
        <v>4866</v>
      </c>
      <c r="M301" s="20" t="s">
        <v>4815</v>
      </c>
      <c r="N301" s="17" t="s">
        <v>4815</v>
      </c>
      <c r="W301" s="141"/>
      <c r="Z301" s="141"/>
      <c r="AC301" s="141"/>
      <c r="AD301" s="8" t="s">
        <v>3934</v>
      </c>
      <c r="AE301" s="41" t="s">
        <v>4589</v>
      </c>
      <c r="AF301" s="20" t="s">
        <v>4576</v>
      </c>
      <c r="AG301" s="126">
        <v>4000</v>
      </c>
      <c r="AH301" s="249">
        <v>4000</v>
      </c>
      <c r="AI301"/>
    </row>
    <row r="302" spans="1:35" s="55" customFormat="1" ht="24.95" customHeight="1" x14ac:dyDescent="0.25">
      <c r="A302" s="122">
        <v>2016.0452</v>
      </c>
      <c r="B302" s="62" t="s">
        <v>6610</v>
      </c>
      <c r="C302" s="62">
        <v>17.11</v>
      </c>
      <c r="D302" s="62" t="s">
        <v>4806</v>
      </c>
      <c r="E302" s="260">
        <v>17.11</v>
      </c>
      <c r="F302" s="17" t="s">
        <v>5582</v>
      </c>
      <c r="G302" s="17" t="s">
        <v>6664</v>
      </c>
      <c r="H302" s="9" t="s">
        <v>2273</v>
      </c>
      <c r="I302" s="62" t="s">
        <v>107</v>
      </c>
      <c r="J302" s="62" t="s">
        <v>51</v>
      </c>
      <c r="K302" s="62"/>
      <c r="L302" s="62"/>
      <c r="M302" s="9" t="s">
        <v>4676</v>
      </c>
      <c r="N302" s="17" t="s">
        <v>4676</v>
      </c>
      <c r="W302" s="141"/>
      <c r="Z302" s="141"/>
      <c r="AC302" s="141"/>
      <c r="AD302" s="9" t="s">
        <v>52</v>
      </c>
      <c r="AE302" s="62" t="s">
        <v>107</v>
      </c>
      <c r="AF302" s="20" t="s">
        <v>4576</v>
      </c>
      <c r="AG302" s="126" t="s">
        <v>4806</v>
      </c>
      <c r="AH302" s="247">
        <v>18970</v>
      </c>
      <c r="AI302"/>
    </row>
    <row r="303" spans="1:35" s="55" customFormat="1" ht="24.95" customHeight="1" x14ac:dyDescent="0.25">
      <c r="A303" s="122">
        <v>2016.1298999999999</v>
      </c>
      <c r="B303" s="58" t="s">
        <v>6610</v>
      </c>
      <c r="C303" s="286">
        <v>17.11</v>
      </c>
      <c r="D303" s="286">
        <v>17.02</v>
      </c>
      <c r="E303" s="260">
        <v>17.12</v>
      </c>
      <c r="F303" s="17" t="s">
        <v>6665</v>
      </c>
      <c r="G303" s="17" t="s">
        <v>1846</v>
      </c>
      <c r="H303" s="66" t="s">
        <v>1832</v>
      </c>
      <c r="I303" s="58" t="s">
        <v>76</v>
      </c>
      <c r="J303" s="58" t="s">
        <v>77</v>
      </c>
      <c r="K303" s="240" t="s">
        <v>4580</v>
      </c>
      <c r="L303" s="58" t="s">
        <v>6666</v>
      </c>
      <c r="M303" s="66" t="s">
        <v>4582</v>
      </c>
      <c r="N303" s="172" t="s">
        <v>4582</v>
      </c>
      <c r="W303" s="141"/>
      <c r="Z303" s="141"/>
      <c r="AC303" s="141"/>
      <c r="AD303" s="20" t="s">
        <v>26</v>
      </c>
      <c r="AE303" s="41" t="s">
        <v>384</v>
      </c>
      <c r="AF303" s="66" t="s">
        <v>4576</v>
      </c>
      <c r="AG303" s="126">
        <v>149966</v>
      </c>
      <c r="AH303" s="249">
        <v>77851</v>
      </c>
      <c r="AI303"/>
    </row>
    <row r="304" spans="1:35" s="55" customFormat="1" ht="24.95" customHeight="1" x14ac:dyDescent="0.25">
      <c r="A304" s="122">
        <v>2017.1107</v>
      </c>
      <c r="B304" s="41" t="s">
        <v>6610</v>
      </c>
      <c r="C304" s="259">
        <v>17.100000000000001</v>
      </c>
      <c r="D304" s="259">
        <v>17.100000000000001</v>
      </c>
      <c r="E304" s="260">
        <v>17.100000000000001</v>
      </c>
      <c r="F304" s="17" t="s">
        <v>6667</v>
      </c>
      <c r="G304" s="17" t="s">
        <v>6668</v>
      </c>
      <c r="H304" s="69" t="s">
        <v>6669</v>
      </c>
      <c r="I304" s="41" t="s">
        <v>841</v>
      </c>
      <c r="J304" s="41" t="s">
        <v>161</v>
      </c>
      <c r="K304" s="41" t="s">
        <v>4580</v>
      </c>
      <c r="L304" s="41"/>
      <c r="M304" s="20" t="s">
        <v>4581</v>
      </c>
      <c r="N304" s="17" t="s">
        <v>4581</v>
      </c>
      <c r="W304" s="141"/>
      <c r="Z304" s="141"/>
      <c r="AC304" s="141"/>
      <c r="AD304" s="8" t="s">
        <v>26</v>
      </c>
      <c r="AE304" s="41" t="s">
        <v>384</v>
      </c>
      <c r="AF304" s="20" t="s">
        <v>4576</v>
      </c>
      <c r="AG304" s="126">
        <v>2000</v>
      </c>
      <c r="AH304" s="249">
        <v>2000</v>
      </c>
      <c r="AI304"/>
    </row>
    <row r="305" spans="1:35" s="55" customFormat="1" ht="24.95" customHeight="1" x14ac:dyDescent="0.25">
      <c r="A305" s="263">
        <v>2016.0074999999999</v>
      </c>
      <c r="B305" s="251" t="s">
        <v>6610</v>
      </c>
      <c r="C305" s="251">
        <v>17.100000000000001</v>
      </c>
      <c r="D305" s="251" t="s">
        <v>1994</v>
      </c>
      <c r="E305" s="253">
        <v>17.100000000000001</v>
      </c>
      <c r="F305" s="254" t="s">
        <v>5827</v>
      </c>
      <c r="G305" s="254" t="s">
        <v>4322</v>
      </c>
      <c r="H305" s="264" t="s">
        <v>2997</v>
      </c>
      <c r="I305" s="251" t="s">
        <v>2996</v>
      </c>
      <c r="J305" s="251" t="s">
        <v>51</v>
      </c>
      <c r="K305" s="62" t="s">
        <v>4574</v>
      </c>
      <c r="L305" s="251" t="s">
        <v>5829</v>
      </c>
      <c r="M305" s="254" t="s">
        <v>4671</v>
      </c>
      <c r="N305" s="254" t="s">
        <v>4671</v>
      </c>
      <c r="W305" s="141"/>
      <c r="Z305" s="141"/>
      <c r="AC305" s="141"/>
      <c r="AD305" s="264" t="s">
        <v>23</v>
      </c>
      <c r="AE305" s="251" t="s">
        <v>384</v>
      </c>
      <c r="AF305" s="268" t="s">
        <v>4576</v>
      </c>
      <c r="AG305" s="176" t="s">
        <v>4806</v>
      </c>
      <c r="AH305" s="256">
        <v>9540</v>
      </c>
      <c r="AI305"/>
    </row>
    <row r="306" spans="1:35" s="55" customFormat="1" ht="24.95" customHeight="1" x14ac:dyDescent="0.25">
      <c r="A306" s="263">
        <v>2017.1080999999999</v>
      </c>
      <c r="B306" s="41" t="s">
        <v>6610</v>
      </c>
      <c r="C306" s="259">
        <v>17.100000000000001</v>
      </c>
      <c r="D306" s="259">
        <v>17.100000000000001</v>
      </c>
      <c r="E306" s="259">
        <v>17.100000000000001</v>
      </c>
      <c r="F306" s="17" t="s">
        <v>6670</v>
      </c>
      <c r="G306" s="17" t="s">
        <v>5141</v>
      </c>
      <c r="H306" s="69" t="s">
        <v>1233</v>
      </c>
      <c r="I306" s="41" t="s">
        <v>261</v>
      </c>
      <c r="J306" s="41" t="s">
        <v>123</v>
      </c>
      <c r="K306" s="41" t="s">
        <v>4580</v>
      </c>
      <c r="L306" s="41"/>
      <c r="M306" s="17" t="s">
        <v>6671</v>
      </c>
      <c r="N306" s="17" t="s">
        <v>6672</v>
      </c>
      <c r="W306" s="141"/>
      <c r="Z306" s="141"/>
      <c r="AC306" s="141"/>
      <c r="AD306" s="8" t="s">
        <v>3934</v>
      </c>
      <c r="AE306" s="41" t="s">
        <v>4589</v>
      </c>
      <c r="AF306" s="17" t="s">
        <v>4576</v>
      </c>
      <c r="AG306" s="126">
        <v>5070</v>
      </c>
      <c r="AH306" s="249">
        <v>5070</v>
      </c>
      <c r="AI306"/>
    </row>
    <row r="307" spans="1:35" s="55" customFormat="1" ht="24.95" customHeight="1" x14ac:dyDescent="0.25">
      <c r="A307" s="122">
        <v>2017</v>
      </c>
      <c r="B307" s="62" t="s">
        <v>4584</v>
      </c>
      <c r="C307" s="62">
        <v>17.03</v>
      </c>
      <c r="D307" s="62" t="s">
        <v>6673</v>
      </c>
      <c r="E307" s="260">
        <v>17.12</v>
      </c>
      <c r="F307" s="17" t="s">
        <v>6674</v>
      </c>
      <c r="G307" s="17" t="s">
        <v>6675</v>
      </c>
      <c r="H307" s="9"/>
      <c r="I307" s="62"/>
      <c r="J307" s="62"/>
      <c r="K307" s="62"/>
      <c r="L307" s="62"/>
      <c r="M307" s="9" t="s">
        <v>4698</v>
      </c>
      <c r="N307" s="9" t="s">
        <v>4698</v>
      </c>
      <c r="W307" s="141"/>
      <c r="Z307" s="141"/>
      <c r="AC307" s="141"/>
      <c r="AD307" s="9" t="s">
        <v>5179</v>
      </c>
      <c r="AE307" s="62" t="s">
        <v>4589</v>
      </c>
      <c r="AF307" s="20" t="s">
        <v>4576</v>
      </c>
      <c r="AG307" s="126">
        <v>1500</v>
      </c>
      <c r="AH307" s="247">
        <v>1500</v>
      </c>
      <c r="AI307"/>
    </row>
    <row r="308" spans="1:35" s="55" customFormat="1" ht="24.95" customHeight="1" x14ac:dyDescent="0.25">
      <c r="A308" s="122">
        <v>2017</v>
      </c>
      <c r="B308" s="62" t="s">
        <v>4584</v>
      </c>
      <c r="C308" s="62">
        <v>17.03</v>
      </c>
      <c r="D308" s="62" t="s">
        <v>6673</v>
      </c>
      <c r="E308" s="260">
        <v>17.12</v>
      </c>
      <c r="F308" s="17" t="s">
        <v>6676</v>
      </c>
      <c r="G308" s="17" t="s">
        <v>218</v>
      </c>
      <c r="H308" s="9"/>
      <c r="I308" s="62"/>
      <c r="J308" s="62"/>
      <c r="K308" s="62"/>
      <c r="L308" s="62"/>
      <c r="M308" s="9" t="s">
        <v>4698</v>
      </c>
      <c r="N308" s="9" t="s">
        <v>4698</v>
      </c>
      <c r="W308" s="141"/>
      <c r="Z308" s="141"/>
      <c r="AC308" s="141"/>
      <c r="AD308" s="9" t="s">
        <v>5179</v>
      </c>
      <c r="AE308" s="62" t="s">
        <v>4589</v>
      </c>
      <c r="AF308" s="20" t="s">
        <v>4576</v>
      </c>
      <c r="AG308" s="126">
        <v>1496</v>
      </c>
      <c r="AH308" s="247">
        <v>1496</v>
      </c>
      <c r="AI308"/>
    </row>
    <row r="309" spans="1:35" s="55" customFormat="1" ht="24.95" customHeight="1" x14ac:dyDescent="0.25">
      <c r="A309" s="122">
        <v>2017</v>
      </c>
      <c r="B309" s="62" t="s">
        <v>4584</v>
      </c>
      <c r="C309" s="62">
        <v>17.03</v>
      </c>
      <c r="D309" s="62" t="s">
        <v>6673</v>
      </c>
      <c r="E309" s="260">
        <v>17.12</v>
      </c>
      <c r="F309" s="17" t="s">
        <v>6677</v>
      </c>
      <c r="G309" s="17" t="s">
        <v>218</v>
      </c>
      <c r="H309" s="9"/>
      <c r="I309" s="62"/>
      <c r="J309" s="62"/>
      <c r="K309" s="62"/>
      <c r="L309" s="62"/>
      <c r="M309" s="9" t="s">
        <v>4698</v>
      </c>
      <c r="N309" s="9" t="s">
        <v>4698</v>
      </c>
      <c r="W309" s="141"/>
      <c r="Z309" s="141"/>
      <c r="AC309" s="141"/>
      <c r="AD309" s="9" t="s">
        <v>5179</v>
      </c>
      <c r="AE309" s="62" t="s">
        <v>4589</v>
      </c>
      <c r="AF309" s="20" t="s">
        <v>4576</v>
      </c>
      <c r="AG309" s="126">
        <v>1000</v>
      </c>
      <c r="AH309" s="247">
        <v>1000</v>
      </c>
      <c r="AI309"/>
    </row>
    <row r="310" spans="1:35" s="55" customFormat="1" ht="24.95" customHeight="1" x14ac:dyDescent="0.25">
      <c r="A310" s="122">
        <v>2017.0454999999999</v>
      </c>
      <c r="B310" s="41" t="s">
        <v>4577</v>
      </c>
      <c r="C310" s="259">
        <v>17.100000000000001</v>
      </c>
      <c r="D310" s="259">
        <v>17.05</v>
      </c>
      <c r="E310" s="260">
        <v>17.100000000000001</v>
      </c>
      <c r="F310" s="17" t="s">
        <v>4616</v>
      </c>
      <c r="G310" s="17" t="s">
        <v>4617</v>
      </c>
      <c r="H310" s="69" t="s">
        <v>1073</v>
      </c>
      <c r="I310" s="41" t="s">
        <v>76</v>
      </c>
      <c r="J310" s="41" t="s">
        <v>77</v>
      </c>
      <c r="K310" s="41" t="s">
        <v>4574</v>
      </c>
      <c r="L310" s="41" t="s">
        <v>6678</v>
      </c>
      <c r="M310" s="20" t="s">
        <v>4698</v>
      </c>
      <c r="N310" s="17" t="s">
        <v>4815</v>
      </c>
      <c r="W310" s="141"/>
      <c r="Z310" s="141"/>
      <c r="AC310" s="141"/>
      <c r="AD310" s="17" t="s">
        <v>26</v>
      </c>
      <c r="AE310" s="41" t="s">
        <v>4589</v>
      </c>
      <c r="AF310" s="17" t="s">
        <v>4576</v>
      </c>
      <c r="AG310" s="126">
        <v>1000000</v>
      </c>
      <c r="AH310" s="249">
        <v>126100</v>
      </c>
      <c r="AI310"/>
    </row>
    <row r="311" spans="1:35" s="55" customFormat="1" ht="24.95" customHeight="1" x14ac:dyDescent="0.25">
      <c r="A311" s="263">
        <v>2016.0233000000001</v>
      </c>
      <c r="B311" s="251" t="s">
        <v>6610</v>
      </c>
      <c r="C311" s="251">
        <v>17.12</v>
      </c>
      <c r="D311" s="251" t="s">
        <v>1994</v>
      </c>
      <c r="E311" s="242">
        <v>17.12</v>
      </c>
      <c r="F311" s="254" t="s">
        <v>5834</v>
      </c>
      <c r="G311" s="254" t="s">
        <v>4247</v>
      </c>
      <c r="H311" s="264" t="s">
        <v>2997</v>
      </c>
      <c r="I311" s="251" t="s">
        <v>2996</v>
      </c>
      <c r="J311" s="251" t="s">
        <v>51</v>
      </c>
      <c r="K311" s="251" t="s">
        <v>4580</v>
      </c>
      <c r="L311" s="251"/>
      <c r="M311" s="264" t="s">
        <v>4955</v>
      </c>
      <c r="N311" s="264" t="s">
        <v>4955</v>
      </c>
      <c r="W311" s="141"/>
      <c r="Z311" s="141"/>
      <c r="AC311" s="141"/>
      <c r="AD311" s="264" t="s">
        <v>98</v>
      </c>
      <c r="AE311" s="251" t="s">
        <v>49</v>
      </c>
      <c r="AF311" s="20" t="s">
        <v>4576</v>
      </c>
      <c r="AG311" s="287" t="s">
        <v>4806</v>
      </c>
      <c r="AH311" s="256">
        <v>3000</v>
      </c>
      <c r="AI311"/>
    </row>
    <row r="312" spans="1:35" s="55" customFormat="1" ht="24.95" customHeight="1" x14ac:dyDescent="0.25">
      <c r="A312" s="122">
        <v>2017.0319</v>
      </c>
      <c r="B312" s="41" t="s">
        <v>6610</v>
      </c>
      <c r="C312" s="259">
        <v>17.100000000000001</v>
      </c>
      <c r="D312" s="259">
        <v>17.03</v>
      </c>
      <c r="E312" s="260">
        <v>17.100000000000001</v>
      </c>
      <c r="F312" s="17" t="s">
        <v>6679</v>
      </c>
      <c r="G312" s="17" t="s">
        <v>6680</v>
      </c>
      <c r="H312" s="20" t="s">
        <v>6681</v>
      </c>
      <c r="I312" s="41" t="s">
        <v>76</v>
      </c>
      <c r="J312" s="41" t="s">
        <v>77</v>
      </c>
      <c r="K312" s="41" t="s">
        <v>4574</v>
      </c>
      <c r="L312" s="41" t="s">
        <v>6682</v>
      </c>
      <c r="M312" s="20" t="s">
        <v>4712</v>
      </c>
      <c r="N312" s="17" t="s">
        <v>4712</v>
      </c>
      <c r="W312" s="141"/>
      <c r="Z312" s="141"/>
      <c r="AC312" s="141"/>
      <c r="AD312" s="9" t="s">
        <v>52</v>
      </c>
      <c r="AE312" s="41" t="s">
        <v>4589</v>
      </c>
      <c r="AF312" s="16" t="s">
        <v>4576</v>
      </c>
      <c r="AG312" s="126">
        <v>200000</v>
      </c>
      <c r="AH312" s="249">
        <v>28500</v>
      </c>
      <c r="AI312"/>
    </row>
    <row r="313" spans="1:35" s="55" customFormat="1" ht="24.95" customHeight="1" x14ac:dyDescent="0.25">
      <c r="A313" s="122">
        <v>2017.13</v>
      </c>
      <c r="B313" s="41" t="s">
        <v>6610</v>
      </c>
      <c r="C313" s="240">
        <v>17.12</v>
      </c>
      <c r="D313" s="240">
        <v>17.12</v>
      </c>
      <c r="E313" s="242">
        <v>17.12</v>
      </c>
      <c r="F313" s="168" t="s">
        <v>6683</v>
      </c>
      <c r="G313" s="168" t="s">
        <v>6684</v>
      </c>
      <c r="H313" s="69" t="s">
        <v>3123</v>
      </c>
      <c r="I313" s="41" t="s">
        <v>76</v>
      </c>
      <c r="J313" s="41" t="s">
        <v>77</v>
      </c>
      <c r="K313" s="41" t="s">
        <v>4580</v>
      </c>
      <c r="L313" s="240"/>
      <c r="M313" s="20" t="s">
        <v>4615</v>
      </c>
      <c r="N313" s="17" t="s">
        <v>4712</v>
      </c>
      <c r="W313" s="141"/>
      <c r="Z313" s="141"/>
      <c r="AC313" s="141"/>
      <c r="AD313" s="243" t="s">
        <v>52</v>
      </c>
      <c r="AE313" s="41" t="s">
        <v>4589</v>
      </c>
      <c r="AF313" s="17" t="s">
        <v>4576</v>
      </c>
      <c r="AG313" s="288">
        <v>55000</v>
      </c>
      <c r="AH313" s="258">
        <v>43599</v>
      </c>
      <c r="AI313"/>
    </row>
    <row r="314" spans="1:35" s="55" customFormat="1" ht="24.95" customHeight="1" x14ac:dyDescent="0.25">
      <c r="A314" s="263">
        <v>2015.144</v>
      </c>
      <c r="B314" s="251" t="s">
        <v>6610</v>
      </c>
      <c r="C314" s="251" t="s">
        <v>6685</v>
      </c>
      <c r="D314" s="251" t="s">
        <v>4806</v>
      </c>
      <c r="E314" s="253">
        <v>17.11</v>
      </c>
      <c r="F314" s="254" t="s">
        <v>5510</v>
      </c>
      <c r="G314" s="254" t="s">
        <v>5511</v>
      </c>
      <c r="H314" s="264" t="s">
        <v>5196</v>
      </c>
      <c r="I314" s="251" t="s">
        <v>1268</v>
      </c>
      <c r="J314" s="251" t="s">
        <v>220</v>
      </c>
      <c r="K314" s="251" t="s">
        <v>4574</v>
      </c>
      <c r="L314" s="251"/>
      <c r="M314" s="255" t="s">
        <v>4634</v>
      </c>
      <c r="N314" s="254" t="s">
        <v>4634</v>
      </c>
      <c r="W314" s="141"/>
      <c r="Z314" s="141"/>
      <c r="AC314" s="141"/>
      <c r="AD314" s="264" t="s">
        <v>23</v>
      </c>
      <c r="AE314" s="251" t="s">
        <v>384</v>
      </c>
      <c r="AF314" s="20" t="s">
        <v>4576</v>
      </c>
      <c r="AG314" s="269" t="s">
        <v>4806</v>
      </c>
      <c r="AH314" s="256">
        <v>175950</v>
      </c>
      <c r="AI314"/>
    </row>
    <row r="315" spans="1:35" s="55" customFormat="1" ht="24.95" customHeight="1" x14ac:dyDescent="0.25">
      <c r="A315" s="122">
        <v>2018.001</v>
      </c>
      <c r="B315" s="240" t="s">
        <v>6610</v>
      </c>
      <c r="C315" s="240">
        <v>17.12</v>
      </c>
      <c r="D315" s="240">
        <v>17.12</v>
      </c>
      <c r="E315" s="242">
        <v>17.100000000000001</v>
      </c>
      <c r="F315" s="254" t="s">
        <v>6686</v>
      </c>
      <c r="G315" s="289" t="s">
        <v>6687</v>
      </c>
      <c r="H315" s="257" t="s">
        <v>383</v>
      </c>
      <c r="I315" s="240" t="s">
        <v>384</v>
      </c>
      <c r="J315" s="240" t="s">
        <v>220</v>
      </c>
      <c r="K315" s="240" t="s">
        <v>4580</v>
      </c>
      <c r="L315" s="240"/>
      <c r="M315" s="257" t="s">
        <v>4634</v>
      </c>
      <c r="N315" s="290" t="s">
        <v>4634</v>
      </c>
      <c r="W315" s="141"/>
      <c r="Z315" s="141"/>
      <c r="AC315" s="141"/>
      <c r="AD315" s="243" t="s">
        <v>23</v>
      </c>
      <c r="AE315" s="240" t="s">
        <v>384</v>
      </c>
      <c r="AF315" s="257" t="s">
        <v>4576</v>
      </c>
      <c r="AG315" s="291">
        <v>18500</v>
      </c>
      <c r="AH315" s="292">
        <v>18500</v>
      </c>
      <c r="AI315"/>
    </row>
    <row r="316" spans="1:35" s="55" customFormat="1" ht="24.95" customHeight="1" x14ac:dyDescent="0.25">
      <c r="A316" s="248">
        <v>2015.1328000000001</v>
      </c>
      <c r="B316" s="251" t="s">
        <v>4569</v>
      </c>
      <c r="C316" s="293">
        <v>17.09</v>
      </c>
      <c r="D316" s="251" t="s">
        <v>4806</v>
      </c>
      <c r="E316" s="253">
        <v>17.09</v>
      </c>
      <c r="F316" s="294" t="s">
        <v>3523</v>
      </c>
      <c r="G316" s="294" t="s">
        <v>3483</v>
      </c>
      <c r="H316" s="284" t="s">
        <v>5723</v>
      </c>
      <c r="I316" s="79" t="s">
        <v>76</v>
      </c>
      <c r="J316" s="79" t="s">
        <v>77</v>
      </c>
      <c r="K316" s="181" t="s">
        <v>4580</v>
      </c>
      <c r="L316" s="293"/>
      <c r="M316" s="255" t="s">
        <v>4660</v>
      </c>
      <c r="N316" s="254" t="s">
        <v>4660</v>
      </c>
      <c r="W316" s="141"/>
      <c r="Z316" s="141"/>
      <c r="AC316" s="141"/>
      <c r="AD316" s="295" t="s">
        <v>188</v>
      </c>
      <c r="AE316" s="293" t="s">
        <v>4589</v>
      </c>
      <c r="AF316" s="255" t="s">
        <v>4576</v>
      </c>
      <c r="AG316" s="189" t="s">
        <v>4806</v>
      </c>
      <c r="AH316" s="296">
        <v>9800</v>
      </c>
      <c r="AI316"/>
    </row>
    <row r="317" spans="1:35" s="55" customFormat="1" ht="24.95" customHeight="1" x14ac:dyDescent="0.25">
      <c r="A317" s="248">
        <v>2017.1011000000001</v>
      </c>
      <c r="B317" s="79" t="s">
        <v>6610</v>
      </c>
      <c r="C317" s="297">
        <v>17.100000000000001</v>
      </c>
      <c r="D317" s="297">
        <v>17.100000000000001</v>
      </c>
      <c r="E317" s="242">
        <v>17.100000000000001</v>
      </c>
      <c r="F317" s="182" t="s">
        <v>6688</v>
      </c>
      <c r="G317" s="298"/>
      <c r="H317" s="299" t="s">
        <v>1295</v>
      </c>
      <c r="I317" s="300" t="s">
        <v>244</v>
      </c>
      <c r="J317" s="300" t="s">
        <v>245</v>
      </c>
      <c r="K317" s="300" t="s">
        <v>4580</v>
      </c>
      <c r="L317" s="300"/>
      <c r="M317" s="301" t="s">
        <v>4660</v>
      </c>
      <c r="N317" s="182" t="s">
        <v>4661</v>
      </c>
      <c r="W317" s="141"/>
      <c r="Z317" s="141"/>
      <c r="AC317" s="141"/>
      <c r="AD317" s="281" t="s">
        <v>188</v>
      </c>
      <c r="AE317" s="79" t="s">
        <v>4589</v>
      </c>
      <c r="AF317" s="182" t="s">
        <v>4576</v>
      </c>
      <c r="AG317" s="189">
        <v>14200</v>
      </c>
      <c r="AH317" s="282">
        <v>11400</v>
      </c>
      <c r="AI317"/>
    </row>
    <row r="318" spans="1:35" s="55" customFormat="1" ht="24.95" customHeight="1" x14ac:dyDescent="0.25">
      <c r="A318" s="248">
        <v>2017.1011000000001</v>
      </c>
      <c r="B318" s="41" t="s">
        <v>6610</v>
      </c>
      <c r="C318" s="297">
        <v>17.12</v>
      </c>
      <c r="D318" s="297" t="s">
        <v>4806</v>
      </c>
      <c r="E318" s="242">
        <v>17.12</v>
      </c>
      <c r="F318" s="182" t="s">
        <v>6688</v>
      </c>
      <c r="G318" s="298"/>
      <c r="H318" s="299" t="s">
        <v>1295</v>
      </c>
      <c r="I318" s="300" t="s">
        <v>244</v>
      </c>
      <c r="J318" s="300" t="s">
        <v>245</v>
      </c>
      <c r="K318" s="300" t="s">
        <v>4580</v>
      </c>
      <c r="L318" s="300"/>
      <c r="M318" s="301" t="s">
        <v>4660</v>
      </c>
      <c r="N318" s="182" t="s">
        <v>4661</v>
      </c>
      <c r="W318" s="141"/>
      <c r="Z318" s="141"/>
      <c r="AC318" s="141"/>
      <c r="AD318" s="281" t="s">
        <v>188</v>
      </c>
      <c r="AE318" s="79" t="s">
        <v>4589</v>
      </c>
      <c r="AF318" s="182" t="s">
        <v>4576</v>
      </c>
      <c r="AG318" s="189" t="s">
        <v>4806</v>
      </c>
      <c r="AH318" s="282">
        <v>14200</v>
      </c>
      <c r="AI318"/>
    </row>
    <row r="319" spans="1:35" s="55" customFormat="1" ht="24.95" customHeight="1" x14ac:dyDescent="0.25">
      <c r="A319" s="40">
        <v>2015.1329000000001</v>
      </c>
      <c r="B319" s="181" t="s">
        <v>6610</v>
      </c>
      <c r="C319" s="181">
        <v>17.11</v>
      </c>
      <c r="D319" s="181" t="s">
        <v>4806</v>
      </c>
      <c r="E319" s="245">
        <v>17.11</v>
      </c>
      <c r="F319" s="182" t="s">
        <v>5304</v>
      </c>
      <c r="G319" s="182" t="s">
        <v>6689</v>
      </c>
      <c r="H319" s="284" t="s">
        <v>332</v>
      </c>
      <c r="I319" s="181" t="s">
        <v>219</v>
      </c>
      <c r="J319" s="181" t="s">
        <v>220</v>
      </c>
      <c r="K319" s="181" t="s">
        <v>4580</v>
      </c>
      <c r="L319" s="181"/>
      <c r="M319" s="20" t="s">
        <v>4701</v>
      </c>
      <c r="N319" s="17" t="s">
        <v>4702</v>
      </c>
      <c r="W319" s="141"/>
      <c r="Z319" s="141"/>
      <c r="AC319" s="141"/>
      <c r="AD319" s="284" t="s">
        <v>26</v>
      </c>
      <c r="AE319" s="181" t="s">
        <v>122</v>
      </c>
      <c r="AF319" s="280" t="s">
        <v>4576</v>
      </c>
      <c r="AG319" s="189" t="s">
        <v>4806</v>
      </c>
      <c r="AH319" s="283">
        <v>5000</v>
      </c>
      <c r="AI319"/>
    </row>
    <row r="320" spans="1:35" s="55" customFormat="1" ht="24.95" customHeight="1" x14ac:dyDescent="0.25">
      <c r="A320" s="122">
        <v>2017.0512000000001</v>
      </c>
      <c r="B320" s="41" t="s">
        <v>6610</v>
      </c>
      <c r="C320" s="259">
        <v>17.100000000000001</v>
      </c>
      <c r="D320" s="259">
        <v>17.05</v>
      </c>
      <c r="E320" s="260">
        <v>17.100000000000001</v>
      </c>
      <c r="F320" s="17" t="s">
        <v>6690</v>
      </c>
      <c r="G320" s="17" t="s">
        <v>6691</v>
      </c>
      <c r="H320" s="69" t="s">
        <v>6692</v>
      </c>
      <c r="I320" s="41" t="s">
        <v>219</v>
      </c>
      <c r="J320" s="41" t="s">
        <v>220</v>
      </c>
      <c r="K320" s="41" t="s">
        <v>4574</v>
      </c>
      <c r="L320" s="41" t="s">
        <v>4866</v>
      </c>
      <c r="M320" s="20" t="s">
        <v>4964</v>
      </c>
      <c r="N320" s="17" t="s">
        <v>4964</v>
      </c>
      <c r="W320" s="141"/>
      <c r="Z320" s="141"/>
      <c r="AC320" s="141"/>
      <c r="AD320" s="8" t="s">
        <v>26</v>
      </c>
      <c r="AE320" s="62" t="s">
        <v>4589</v>
      </c>
      <c r="AF320" s="182" t="s">
        <v>4576</v>
      </c>
      <c r="AG320" s="126">
        <v>21650</v>
      </c>
      <c r="AH320" s="249">
        <v>21650</v>
      </c>
      <c r="AI320"/>
    </row>
    <row r="321" spans="1:35" s="55" customFormat="1" ht="24.95" customHeight="1" x14ac:dyDescent="0.25">
      <c r="A321" s="263">
        <v>2017.1180999999999</v>
      </c>
      <c r="B321" s="41" t="s">
        <v>6610</v>
      </c>
      <c r="C321" s="41">
        <v>17.11</v>
      </c>
      <c r="D321" s="259">
        <v>17.11</v>
      </c>
      <c r="E321" s="260">
        <v>17.11</v>
      </c>
      <c r="F321" s="17" t="s">
        <v>6693</v>
      </c>
      <c r="G321" s="17" t="s">
        <v>6614</v>
      </c>
      <c r="H321" s="69" t="s">
        <v>1042</v>
      </c>
      <c r="I321" s="41" t="s">
        <v>219</v>
      </c>
      <c r="J321" s="41" t="s">
        <v>220</v>
      </c>
      <c r="K321" s="41"/>
      <c r="L321" s="41"/>
      <c r="M321" s="20" t="s">
        <v>4702</v>
      </c>
      <c r="N321" s="17" t="s">
        <v>4702</v>
      </c>
      <c r="W321" s="141"/>
      <c r="Z321" s="141"/>
      <c r="AC321" s="141"/>
      <c r="AD321" s="8" t="s">
        <v>26</v>
      </c>
      <c r="AE321" s="41" t="s">
        <v>122</v>
      </c>
      <c r="AF321" s="182" t="s">
        <v>4576</v>
      </c>
      <c r="AG321" s="126">
        <v>3000</v>
      </c>
      <c r="AH321" s="249">
        <v>3000</v>
      </c>
      <c r="AI321"/>
    </row>
    <row r="322" spans="1:35" s="55" customFormat="1" ht="24.95" customHeight="1" x14ac:dyDescent="0.25">
      <c r="A322" s="122">
        <v>2017.123</v>
      </c>
      <c r="B322" s="240" t="s">
        <v>6610</v>
      </c>
      <c r="C322" s="240">
        <v>17.12</v>
      </c>
      <c r="D322" s="240">
        <v>17.12</v>
      </c>
      <c r="E322" s="242">
        <v>17.12</v>
      </c>
      <c r="F322" s="168" t="s">
        <v>6694</v>
      </c>
      <c r="G322" s="168" t="s">
        <v>6695</v>
      </c>
      <c r="H322" s="257" t="s">
        <v>3664</v>
      </c>
      <c r="I322" s="240" t="s">
        <v>76</v>
      </c>
      <c r="J322" s="240" t="s">
        <v>77</v>
      </c>
      <c r="K322" s="240"/>
      <c r="L322" s="240"/>
      <c r="M322" s="255" t="s">
        <v>4702</v>
      </c>
      <c r="N322" s="17" t="s">
        <v>4701</v>
      </c>
      <c r="W322" s="141"/>
      <c r="Z322" s="141"/>
      <c r="AC322" s="141"/>
      <c r="AD322" s="243" t="s">
        <v>26</v>
      </c>
      <c r="AE322" s="240" t="s">
        <v>122</v>
      </c>
      <c r="AF322" s="17" t="s">
        <v>4576</v>
      </c>
      <c r="AG322" s="174">
        <v>8000</v>
      </c>
      <c r="AH322" s="258">
        <v>8000</v>
      </c>
      <c r="AI322"/>
    </row>
    <row r="323" spans="1:35" s="55" customFormat="1" ht="24.95" customHeight="1" x14ac:dyDescent="0.25">
      <c r="A323" s="122">
        <v>2017.0721000000001</v>
      </c>
      <c r="B323" s="41" t="s">
        <v>4569</v>
      </c>
      <c r="C323" s="259">
        <v>17.09</v>
      </c>
      <c r="D323" s="259">
        <v>17.07</v>
      </c>
      <c r="E323" s="260">
        <v>17.100000000000001</v>
      </c>
      <c r="F323" s="17" t="s">
        <v>6696</v>
      </c>
      <c r="G323" s="17" t="s">
        <v>6697</v>
      </c>
      <c r="H323" s="69" t="s">
        <v>4028</v>
      </c>
      <c r="I323" s="41" t="s">
        <v>76</v>
      </c>
      <c r="J323" s="41" t="s">
        <v>77</v>
      </c>
      <c r="K323" s="41" t="s">
        <v>4580</v>
      </c>
      <c r="L323" s="41"/>
      <c r="M323" s="17" t="s">
        <v>4728</v>
      </c>
      <c r="N323" s="17" t="s">
        <v>4728</v>
      </c>
      <c r="W323" s="141"/>
      <c r="Z323" s="141"/>
      <c r="AC323" s="141"/>
      <c r="AD323" s="8" t="s">
        <v>98</v>
      </c>
      <c r="AE323" s="41" t="s">
        <v>4589</v>
      </c>
      <c r="AF323" s="17" t="s">
        <v>4576</v>
      </c>
      <c r="AG323" s="126">
        <v>25000</v>
      </c>
      <c r="AH323" s="249">
        <v>24500</v>
      </c>
      <c r="AI323"/>
    </row>
    <row r="324" spans="1:35" s="55" customFormat="1" ht="24.95" customHeight="1" x14ac:dyDescent="0.25">
      <c r="A324" s="122">
        <v>2017.1081999999999</v>
      </c>
      <c r="B324" s="41" t="s">
        <v>6610</v>
      </c>
      <c r="C324" s="259">
        <v>17.100000000000001</v>
      </c>
      <c r="D324" s="259">
        <v>17.100000000000001</v>
      </c>
      <c r="E324" s="260">
        <v>17.100000000000001</v>
      </c>
      <c r="F324" s="17" t="s">
        <v>6698</v>
      </c>
      <c r="G324" s="302"/>
      <c r="H324" s="69"/>
      <c r="I324" s="41"/>
      <c r="J324" s="41"/>
      <c r="K324" s="41"/>
      <c r="L324" s="41"/>
      <c r="M324" s="20" t="s">
        <v>4728</v>
      </c>
      <c r="N324" s="20" t="s">
        <v>4728</v>
      </c>
      <c r="W324" s="141"/>
      <c r="Z324" s="141"/>
      <c r="AC324" s="141"/>
      <c r="AD324" s="8" t="s">
        <v>98</v>
      </c>
      <c r="AE324" s="41" t="s">
        <v>4589</v>
      </c>
      <c r="AF324" s="17" t="s">
        <v>4576</v>
      </c>
      <c r="AG324" s="126">
        <v>9864</v>
      </c>
      <c r="AH324" s="249">
        <v>9864</v>
      </c>
      <c r="AI324"/>
    </row>
    <row r="325" spans="1:35" s="55" customFormat="1" ht="24.95" customHeight="1" x14ac:dyDescent="0.25">
      <c r="A325" s="263">
        <v>2016.0307</v>
      </c>
      <c r="B325" s="251" t="s">
        <v>6610</v>
      </c>
      <c r="C325" s="251">
        <v>17.11</v>
      </c>
      <c r="D325" s="62" t="s">
        <v>4806</v>
      </c>
      <c r="E325" s="242">
        <v>17.11</v>
      </c>
      <c r="F325" s="254" t="s">
        <v>1240</v>
      </c>
      <c r="G325" s="254" t="s">
        <v>1235</v>
      </c>
      <c r="H325" s="264" t="s">
        <v>1233</v>
      </c>
      <c r="I325" s="251" t="s">
        <v>261</v>
      </c>
      <c r="J325" s="251" t="s">
        <v>123</v>
      </c>
      <c r="K325" s="251" t="s">
        <v>4580</v>
      </c>
      <c r="L325" s="251"/>
      <c r="M325" s="264" t="s">
        <v>4704</v>
      </c>
      <c r="N325" s="267" t="s">
        <v>4715</v>
      </c>
      <c r="W325" s="141"/>
      <c r="Z325" s="141"/>
      <c r="AC325" s="141"/>
      <c r="AD325" s="264" t="s">
        <v>52</v>
      </c>
      <c r="AE325" s="251" t="s">
        <v>4589</v>
      </c>
      <c r="AF325" s="255" t="s">
        <v>4576</v>
      </c>
      <c r="AG325" s="303">
        <v>5070</v>
      </c>
      <c r="AH325" s="256">
        <v>5070</v>
      </c>
      <c r="AI325"/>
    </row>
    <row r="326" spans="1:35" s="55" customFormat="1" ht="24.95" customHeight="1" x14ac:dyDescent="0.25">
      <c r="A326" s="263">
        <v>2017.0962999999999</v>
      </c>
      <c r="B326" s="240" t="s">
        <v>6610</v>
      </c>
      <c r="C326" s="241">
        <v>17.100000000000001</v>
      </c>
      <c r="D326" s="241">
        <v>17.09</v>
      </c>
      <c r="E326" s="242">
        <v>17.100000000000001</v>
      </c>
      <c r="F326" s="17" t="s">
        <v>6699</v>
      </c>
      <c r="G326" s="17" t="s">
        <v>6700</v>
      </c>
      <c r="H326" s="257" t="s">
        <v>2054</v>
      </c>
      <c r="I326" s="240" t="s">
        <v>76</v>
      </c>
      <c r="J326" s="240" t="s">
        <v>77</v>
      </c>
      <c r="K326" s="240" t="s">
        <v>4580</v>
      </c>
      <c r="L326" s="240"/>
      <c r="M326" s="255" t="s">
        <v>6640</v>
      </c>
      <c r="N326" s="17" t="s">
        <v>6701</v>
      </c>
      <c r="W326" s="141"/>
      <c r="Z326" s="141"/>
      <c r="AC326" s="141"/>
      <c r="AD326" s="243" t="s">
        <v>26</v>
      </c>
      <c r="AE326" s="240" t="s">
        <v>4589</v>
      </c>
      <c r="AF326" s="17" t="s">
        <v>4576</v>
      </c>
      <c r="AG326" s="126">
        <v>24700</v>
      </c>
      <c r="AH326" s="249">
        <v>21950</v>
      </c>
      <c r="AI326"/>
    </row>
    <row r="327" spans="1:35" s="55" customFormat="1" ht="24.95" customHeight="1" x14ac:dyDescent="0.25">
      <c r="A327" s="248">
        <v>2017.1057000000001</v>
      </c>
      <c r="B327" s="41" t="s">
        <v>6610</v>
      </c>
      <c r="C327" s="241">
        <v>17.100000000000001</v>
      </c>
      <c r="D327" s="241">
        <v>17.100000000000001</v>
      </c>
      <c r="E327" s="242">
        <v>17.100000000000001</v>
      </c>
      <c r="F327" s="42" t="s">
        <v>6702</v>
      </c>
      <c r="G327" s="42" t="s">
        <v>4755</v>
      </c>
      <c r="H327" s="69" t="s">
        <v>4756</v>
      </c>
      <c r="I327" s="41" t="s">
        <v>76</v>
      </c>
      <c r="J327" s="41" t="s">
        <v>77</v>
      </c>
      <c r="K327" s="240" t="s">
        <v>4580</v>
      </c>
      <c r="L327" s="240"/>
      <c r="M327" s="54" t="s">
        <v>6640</v>
      </c>
      <c r="N327" s="42" t="s">
        <v>6641</v>
      </c>
      <c r="W327" s="141"/>
      <c r="Z327" s="141"/>
      <c r="AC327" s="141"/>
      <c r="AD327" s="243" t="s">
        <v>26</v>
      </c>
      <c r="AE327" s="240" t="s">
        <v>4589</v>
      </c>
      <c r="AF327" s="42" t="s">
        <v>4576</v>
      </c>
      <c r="AG327" s="56">
        <v>13378</v>
      </c>
      <c r="AH327" s="244">
        <v>13378</v>
      </c>
      <c r="AI327"/>
    </row>
    <row r="328" spans="1:35" s="55" customFormat="1" ht="24.95" customHeight="1" x14ac:dyDescent="0.25">
      <c r="A328" s="248">
        <v>2017.0961</v>
      </c>
      <c r="B328" s="240" t="s">
        <v>6610</v>
      </c>
      <c r="C328" s="241">
        <v>17.11</v>
      </c>
      <c r="D328" s="241">
        <v>17.100000000000001</v>
      </c>
      <c r="E328" s="242">
        <v>17.12</v>
      </c>
      <c r="F328" s="42" t="s">
        <v>6703</v>
      </c>
      <c r="G328" s="42" t="s">
        <v>5172</v>
      </c>
      <c r="H328" s="257" t="s">
        <v>3937</v>
      </c>
      <c r="I328" s="240" t="s">
        <v>261</v>
      </c>
      <c r="J328" s="240" t="s">
        <v>123</v>
      </c>
      <c r="K328" s="240" t="s">
        <v>4580</v>
      </c>
      <c r="L328" s="240"/>
      <c r="M328" s="266" t="s">
        <v>4607</v>
      </c>
      <c r="N328" s="42" t="s">
        <v>4682</v>
      </c>
      <c r="W328" s="141"/>
      <c r="Z328" s="141"/>
      <c r="AC328" s="141"/>
      <c r="AD328" s="243" t="s">
        <v>52</v>
      </c>
      <c r="AE328" s="240" t="s">
        <v>261</v>
      </c>
      <c r="AF328" s="42" t="s">
        <v>4576</v>
      </c>
      <c r="AG328" s="56">
        <v>249996</v>
      </c>
      <c r="AH328" s="244">
        <v>249996</v>
      </c>
      <c r="AI328"/>
    </row>
    <row r="329" spans="1:35" s="55" customFormat="1" ht="24.95" customHeight="1" x14ac:dyDescent="0.25">
      <c r="A329" s="122">
        <v>2017.1328000000101</v>
      </c>
      <c r="B329" s="240" t="s">
        <v>6610</v>
      </c>
      <c r="C329" s="240">
        <v>17.12</v>
      </c>
      <c r="D329" s="240">
        <v>17.12</v>
      </c>
      <c r="E329" s="240">
        <v>17.12</v>
      </c>
      <c r="F329" s="196" t="s">
        <v>6704</v>
      </c>
      <c r="G329" s="196" t="s">
        <v>6705</v>
      </c>
      <c r="H329" s="257" t="s">
        <v>3750</v>
      </c>
      <c r="I329" s="240" t="s">
        <v>261</v>
      </c>
      <c r="J329" s="240" t="s">
        <v>123</v>
      </c>
      <c r="K329" s="240" t="s">
        <v>4580</v>
      </c>
      <c r="L329" s="240"/>
      <c r="M329" s="266" t="s">
        <v>4768</v>
      </c>
      <c r="N329" s="42" t="s">
        <v>4768</v>
      </c>
      <c r="W329" s="141"/>
      <c r="Z329" s="141"/>
      <c r="AC329" s="141"/>
      <c r="AD329" s="243" t="s">
        <v>23</v>
      </c>
      <c r="AE329" s="240" t="s">
        <v>122</v>
      </c>
      <c r="AF329" s="42" t="s">
        <v>4576</v>
      </c>
      <c r="AG329" s="304">
        <v>15000</v>
      </c>
      <c r="AH329" s="305">
        <v>15000</v>
      </c>
      <c r="AI329"/>
    </row>
    <row r="330" spans="1:35" s="55" customFormat="1" ht="24.95" customHeight="1" x14ac:dyDescent="0.25">
      <c r="A330" s="40">
        <v>2016.0673999999999</v>
      </c>
      <c r="B330" s="62" t="s">
        <v>4569</v>
      </c>
      <c r="C330" s="62">
        <v>17.09</v>
      </c>
      <c r="D330" s="62" t="s">
        <v>4806</v>
      </c>
      <c r="E330" s="260">
        <v>17.09</v>
      </c>
      <c r="F330" s="42" t="s">
        <v>5422</v>
      </c>
      <c r="G330" s="42" t="s">
        <v>1142</v>
      </c>
      <c r="H330" s="9" t="s">
        <v>1143</v>
      </c>
      <c r="I330" s="62" t="s">
        <v>60</v>
      </c>
      <c r="J330" s="62" t="s">
        <v>61</v>
      </c>
      <c r="K330" s="62" t="s">
        <v>4580</v>
      </c>
      <c r="L330" s="62"/>
      <c r="M330" s="64" t="s">
        <v>5010</v>
      </c>
      <c r="N330" s="42" t="s">
        <v>5010</v>
      </c>
      <c r="W330" s="141"/>
      <c r="Z330" s="141"/>
      <c r="AC330" s="141"/>
      <c r="AD330" s="9" t="s">
        <v>26</v>
      </c>
      <c r="AE330" s="62" t="s">
        <v>107</v>
      </c>
      <c r="AF330" s="54" t="s">
        <v>4576</v>
      </c>
      <c r="AG330" s="56" t="s">
        <v>4806</v>
      </c>
      <c r="AH330" s="272">
        <v>53018</v>
      </c>
      <c r="AI330"/>
    </row>
    <row r="331" spans="1:35" s="55" customFormat="1" ht="24.95" customHeight="1" x14ac:dyDescent="0.25">
      <c r="A331" s="263">
        <v>2016.1215</v>
      </c>
      <c r="B331" s="274" t="s">
        <v>6610</v>
      </c>
      <c r="C331" s="306">
        <v>17.100000000000001</v>
      </c>
      <c r="D331" s="306" t="s">
        <v>4806</v>
      </c>
      <c r="E331" s="242">
        <v>17.100000000000001</v>
      </c>
      <c r="F331" s="307" t="s">
        <v>5424</v>
      </c>
      <c r="G331" s="307" t="s">
        <v>1142</v>
      </c>
      <c r="H331" s="268" t="s">
        <v>1143</v>
      </c>
      <c r="I331" s="274" t="s">
        <v>60</v>
      </c>
      <c r="J331" s="274" t="s">
        <v>61</v>
      </c>
      <c r="K331" s="274" t="s">
        <v>4580</v>
      </c>
      <c r="L331" s="274"/>
      <c r="M331" s="275" t="s">
        <v>5010</v>
      </c>
      <c r="N331" s="308" t="s">
        <v>5010</v>
      </c>
      <c r="W331" s="141"/>
      <c r="Z331" s="141"/>
      <c r="AC331" s="141"/>
      <c r="AD331" s="255" t="s">
        <v>26</v>
      </c>
      <c r="AE331" s="274" t="s">
        <v>107</v>
      </c>
      <c r="AF331" s="275" t="s">
        <v>4576</v>
      </c>
      <c r="AG331" s="309" t="s">
        <v>4806</v>
      </c>
      <c r="AH331" s="310">
        <v>25000</v>
      </c>
      <c r="AI331"/>
    </row>
    <row r="332" spans="1:35" s="55" customFormat="1" ht="24.95" customHeight="1" x14ac:dyDescent="0.25">
      <c r="A332" s="40">
        <v>2017.0852</v>
      </c>
      <c r="B332" s="240" t="s">
        <v>6610</v>
      </c>
      <c r="C332" s="241">
        <v>17.11</v>
      </c>
      <c r="D332" s="241">
        <v>17.079999999999998</v>
      </c>
      <c r="E332" s="242">
        <v>17.11</v>
      </c>
      <c r="F332" s="42" t="s">
        <v>6706</v>
      </c>
      <c r="G332" s="42" t="s">
        <v>6707</v>
      </c>
      <c r="H332" s="69" t="s">
        <v>6708</v>
      </c>
      <c r="I332" s="41" t="s">
        <v>183</v>
      </c>
      <c r="J332" s="41" t="s">
        <v>61</v>
      </c>
      <c r="K332" s="41" t="s">
        <v>4574</v>
      </c>
      <c r="L332" s="41" t="s">
        <v>5100</v>
      </c>
      <c r="M332" s="42" t="s">
        <v>5011</v>
      </c>
      <c r="N332" s="42" t="s">
        <v>5010</v>
      </c>
      <c r="W332" s="141"/>
      <c r="Z332" s="141"/>
      <c r="AC332" s="141"/>
      <c r="AD332" s="8" t="s">
        <v>26</v>
      </c>
      <c r="AE332" s="240" t="s">
        <v>60</v>
      </c>
      <c r="AF332" s="42" t="s">
        <v>4576</v>
      </c>
      <c r="AG332" s="53"/>
      <c r="AH332" s="244">
        <v>10000</v>
      </c>
      <c r="AI332"/>
    </row>
    <row r="333" spans="1:35" s="55" customFormat="1" ht="24.95" customHeight="1" x14ac:dyDescent="0.25">
      <c r="A333" s="40">
        <v>2015.0001999999999</v>
      </c>
      <c r="B333" s="110" t="s">
        <v>6610</v>
      </c>
      <c r="C333" s="251">
        <v>17.100000000000001</v>
      </c>
      <c r="D333" s="238" t="s">
        <v>4806</v>
      </c>
      <c r="E333" s="253">
        <v>17.100000000000001</v>
      </c>
      <c r="F333" s="311" t="s">
        <v>2324</v>
      </c>
      <c r="G333" s="311" t="s">
        <v>697</v>
      </c>
      <c r="H333" s="255" t="s">
        <v>2273</v>
      </c>
      <c r="I333" s="41" t="s">
        <v>107</v>
      </c>
      <c r="J333" s="41" t="s">
        <v>51</v>
      </c>
      <c r="K333" s="110" t="s">
        <v>4574</v>
      </c>
      <c r="L333" s="110" t="s">
        <v>6709</v>
      </c>
      <c r="M333" s="312" t="s">
        <v>4960</v>
      </c>
      <c r="N333" s="313" t="s">
        <v>4960</v>
      </c>
      <c r="W333" s="141"/>
      <c r="Z333" s="141"/>
      <c r="AC333" s="141"/>
      <c r="AD333" s="20" t="s">
        <v>23</v>
      </c>
      <c r="AE333" s="110" t="s">
        <v>107</v>
      </c>
      <c r="AF333" s="54" t="s">
        <v>4576</v>
      </c>
      <c r="AG333" s="56" t="s">
        <v>4806</v>
      </c>
      <c r="AH333" s="314">
        <v>19038</v>
      </c>
      <c r="AI333"/>
    </row>
    <row r="334" spans="1:35" s="55" customFormat="1" ht="24.95" customHeight="1" x14ac:dyDescent="0.25">
      <c r="A334" s="40">
        <v>2017.1079999999999</v>
      </c>
      <c r="B334" s="41" t="s">
        <v>6610</v>
      </c>
      <c r="C334" s="259">
        <v>17.100000000000001</v>
      </c>
      <c r="D334" s="259">
        <v>17.100000000000001</v>
      </c>
      <c r="E334" s="260">
        <v>17.100000000000001</v>
      </c>
      <c r="F334" s="42" t="s">
        <v>6710</v>
      </c>
      <c r="G334" s="42" t="s">
        <v>6711</v>
      </c>
      <c r="H334" s="69" t="s">
        <v>1719</v>
      </c>
      <c r="I334" s="41" t="s">
        <v>1475</v>
      </c>
      <c r="J334" s="41" t="s">
        <v>245</v>
      </c>
      <c r="K334" s="41"/>
      <c r="L334" s="41"/>
      <c r="M334" s="54" t="s">
        <v>4037</v>
      </c>
      <c r="N334" s="42" t="s">
        <v>4037</v>
      </c>
      <c r="W334" s="141"/>
      <c r="Z334" s="141"/>
      <c r="AC334" s="141"/>
      <c r="AD334" s="8" t="s">
        <v>5179</v>
      </c>
      <c r="AE334" s="41"/>
      <c r="AF334" s="42" t="s">
        <v>4576</v>
      </c>
      <c r="AG334" s="56">
        <v>3000</v>
      </c>
      <c r="AH334" s="244">
        <v>3000</v>
      </c>
      <c r="AI334"/>
    </row>
    <row r="335" spans="1:35" s="55" customFormat="1" ht="24.95" customHeight="1" x14ac:dyDescent="0.25">
      <c r="A335" s="239">
        <v>2017.1296</v>
      </c>
      <c r="B335" s="41" t="s">
        <v>6610</v>
      </c>
      <c r="C335" s="240">
        <v>17.12</v>
      </c>
      <c r="D335" s="240">
        <v>17.12</v>
      </c>
      <c r="E335" s="242">
        <v>17.12</v>
      </c>
      <c r="F335" s="196" t="s">
        <v>6712</v>
      </c>
      <c r="G335" s="196" t="s">
        <v>6713</v>
      </c>
      <c r="H335" s="69" t="s">
        <v>1972</v>
      </c>
      <c r="I335" s="41" t="s">
        <v>865</v>
      </c>
      <c r="J335" s="41" t="s">
        <v>220</v>
      </c>
      <c r="K335" s="240"/>
      <c r="L335" s="240"/>
      <c r="M335" s="20" t="s">
        <v>4037</v>
      </c>
      <c r="N335" s="42" t="s">
        <v>5278</v>
      </c>
      <c r="W335" s="141"/>
      <c r="Z335" s="141"/>
      <c r="AC335" s="141"/>
      <c r="AD335" s="8" t="s">
        <v>5179</v>
      </c>
      <c r="AE335" s="41" t="s">
        <v>4589</v>
      </c>
      <c r="AF335" s="42" t="s">
        <v>4576</v>
      </c>
      <c r="AG335" s="304">
        <v>7000</v>
      </c>
      <c r="AH335" s="305">
        <v>7000</v>
      </c>
      <c r="AI335"/>
    </row>
    <row r="336" spans="1:35" s="55" customFormat="1" ht="24.95" customHeight="1" x14ac:dyDescent="0.25">
      <c r="H336" s="138"/>
      <c r="J336" s="139"/>
      <c r="M336" s="138"/>
      <c r="P336" s="140"/>
      <c r="Q336" s="141"/>
      <c r="T336" s="141"/>
      <c r="W336" s="141"/>
      <c r="Z336" s="141"/>
      <c r="AC336" s="141"/>
      <c r="AD336" s="142"/>
      <c r="AE336" s="143"/>
      <c r="AF336" s="138"/>
      <c r="AG336" s="144"/>
      <c r="AH336" s="145"/>
    </row>
    <row r="337" spans="8:34" s="55" customFormat="1" ht="24.95" customHeight="1" x14ac:dyDescent="0.25">
      <c r="H337" s="138"/>
      <c r="J337" s="139"/>
      <c r="M337" s="138"/>
      <c r="P337" s="140"/>
      <c r="Q337" s="141"/>
      <c r="T337" s="141"/>
      <c r="W337" s="141"/>
      <c r="Z337" s="141"/>
      <c r="AC337" s="141"/>
      <c r="AD337" s="142"/>
      <c r="AE337" s="143"/>
      <c r="AF337" s="138"/>
      <c r="AG337" s="144"/>
      <c r="AH337" s="145"/>
    </row>
    <row r="338" spans="8:34" s="55" customFormat="1" ht="24.95" customHeight="1" x14ac:dyDescent="0.25">
      <c r="H338" s="138"/>
      <c r="J338" s="139"/>
      <c r="M338" s="138"/>
      <c r="P338" s="140"/>
      <c r="Q338" s="141"/>
      <c r="T338" s="141"/>
      <c r="W338" s="141"/>
      <c r="Z338" s="141"/>
      <c r="AC338" s="141"/>
      <c r="AD338" s="142"/>
      <c r="AE338" s="143"/>
      <c r="AF338" s="138"/>
      <c r="AG338" s="144"/>
      <c r="AH338" s="145"/>
    </row>
    <row r="339" spans="8:34" s="55" customFormat="1" ht="24.95" customHeight="1" x14ac:dyDescent="0.25">
      <c r="H339" s="138"/>
      <c r="J339" s="139"/>
      <c r="M339" s="138"/>
      <c r="P339" s="140"/>
      <c r="Q339" s="141"/>
      <c r="T339" s="141"/>
      <c r="W339" s="141"/>
      <c r="Z339" s="141"/>
      <c r="AC339" s="141"/>
      <c r="AD339" s="142"/>
      <c r="AE339" s="143"/>
      <c r="AF339" s="138"/>
      <c r="AG339" s="144"/>
      <c r="AH339" s="145"/>
    </row>
    <row r="340" spans="8:34" s="55" customFormat="1" ht="24.95" customHeight="1" x14ac:dyDescent="0.25">
      <c r="H340" s="138"/>
      <c r="J340" s="139"/>
      <c r="M340" s="138"/>
      <c r="P340" s="140"/>
      <c r="Q340" s="141"/>
      <c r="T340" s="141"/>
      <c r="W340" s="141"/>
      <c r="Z340" s="141"/>
      <c r="AC340" s="141"/>
      <c r="AD340" s="142"/>
      <c r="AE340" s="143"/>
      <c r="AF340" s="138"/>
      <c r="AG340" s="144"/>
      <c r="AH340" s="145"/>
    </row>
    <row r="341" spans="8:34" s="55" customFormat="1" ht="24.95" customHeight="1" x14ac:dyDescent="0.25">
      <c r="H341" s="138"/>
      <c r="J341" s="139"/>
      <c r="M341" s="138"/>
      <c r="P341" s="140"/>
      <c r="Q341" s="141"/>
      <c r="T341" s="141"/>
      <c r="W341" s="141"/>
      <c r="Z341" s="141"/>
      <c r="AC341" s="141"/>
      <c r="AD341" s="142"/>
      <c r="AE341" s="143"/>
      <c r="AF341" s="138"/>
      <c r="AG341" s="144"/>
      <c r="AH341" s="145"/>
    </row>
    <row r="342" spans="8:34" s="55" customFormat="1" ht="24.95" customHeight="1" x14ac:dyDescent="0.25">
      <c r="H342" s="138"/>
      <c r="J342" s="139"/>
      <c r="M342" s="138"/>
      <c r="P342" s="140"/>
      <c r="Q342" s="141"/>
      <c r="T342" s="141"/>
      <c r="W342" s="141"/>
      <c r="Z342" s="141"/>
      <c r="AC342" s="141"/>
      <c r="AD342" s="142"/>
      <c r="AE342" s="143"/>
      <c r="AF342" s="138"/>
      <c r="AG342" s="144"/>
      <c r="AH342" s="145"/>
    </row>
    <row r="343" spans="8:34" s="55" customFormat="1" ht="24.95" customHeight="1" x14ac:dyDescent="0.25">
      <c r="H343" s="138"/>
      <c r="J343" s="139"/>
      <c r="M343" s="138"/>
      <c r="P343" s="140"/>
      <c r="Q343" s="141"/>
      <c r="T343" s="141"/>
      <c r="W343" s="141"/>
      <c r="Z343" s="141"/>
      <c r="AC343" s="141"/>
      <c r="AD343" s="142"/>
      <c r="AE343" s="143"/>
      <c r="AF343" s="138"/>
      <c r="AG343" s="144"/>
      <c r="AH343" s="145"/>
    </row>
    <row r="344" spans="8:34" s="55" customFormat="1" ht="24.95" customHeight="1" x14ac:dyDescent="0.25">
      <c r="H344" s="138"/>
      <c r="J344" s="139"/>
      <c r="M344" s="138"/>
      <c r="P344" s="140"/>
      <c r="Q344" s="141"/>
      <c r="T344" s="141"/>
      <c r="W344" s="141"/>
      <c r="Z344" s="141"/>
      <c r="AC344" s="141"/>
      <c r="AD344" s="142"/>
      <c r="AE344" s="143"/>
      <c r="AF344" s="138"/>
      <c r="AG344" s="144"/>
      <c r="AH344" s="145"/>
    </row>
    <row r="345" spans="8:34" s="55" customFormat="1" ht="24.95" customHeight="1" x14ac:dyDescent="0.25">
      <c r="H345" s="138"/>
      <c r="J345" s="139"/>
      <c r="M345" s="138"/>
      <c r="P345" s="140"/>
      <c r="Q345" s="141"/>
      <c r="T345" s="141"/>
      <c r="W345" s="141"/>
      <c r="Z345" s="141"/>
      <c r="AC345" s="141"/>
      <c r="AD345" s="142"/>
      <c r="AE345" s="143"/>
      <c r="AF345" s="138"/>
      <c r="AG345" s="144"/>
      <c r="AH345" s="145"/>
    </row>
    <row r="346" spans="8:34" s="55" customFormat="1" ht="24.95" customHeight="1" x14ac:dyDescent="0.25">
      <c r="H346" s="138"/>
      <c r="J346" s="139"/>
      <c r="M346" s="138"/>
      <c r="P346" s="140"/>
      <c r="Q346" s="141"/>
      <c r="T346" s="141"/>
      <c r="W346" s="141"/>
      <c r="Z346" s="141"/>
      <c r="AC346" s="141"/>
      <c r="AD346" s="142"/>
      <c r="AE346" s="143"/>
      <c r="AF346" s="138"/>
      <c r="AG346" s="144"/>
      <c r="AH346" s="145"/>
    </row>
    <row r="347" spans="8:34" s="55" customFormat="1" ht="24.95" customHeight="1" x14ac:dyDescent="0.25">
      <c r="H347" s="138"/>
      <c r="J347" s="139"/>
      <c r="M347" s="138"/>
      <c r="P347" s="140"/>
      <c r="Q347" s="141"/>
      <c r="T347" s="141"/>
      <c r="W347" s="141"/>
      <c r="Z347" s="141"/>
      <c r="AC347" s="141"/>
      <c r="AD347" s="142"/>
      <c r="AE347" s="143"/>
      <c r="AF347" s="138"/>
      <c r="AG347" s="144"/>
      <c r="AH347" s="145"/>
    </row>
    <row r="348" spans="8:34" s="55" customFormat="1" ht="24.95" customHeight="1" x14ac:dyDescent="0.25">
      <c r="H348" s="138"/>
      <c r="J348" s="139"/>
      <c r="M348" s="138"/>
      <c r="P348" s="140"/>
      <c r="Q348" s="141"/>
      <c r="T348" s="141"/>
      <c r="W348" s="141"/>
      <c r="Z348" s="141"/>
      <c r="AC348" s="141"/>
      <c r="AD348" s="142"/>
      <c r="AE348" s="143"/>
      <c r="AF348" s="138"/>
      <c r="AG348" s="144"/>
      <c r="AH348" s="145"/>
    </row>
    <row r="349" spans="8:34" s="55" customFormat="1" ht="24.95" customHeight="1" x14ac:dyDescent="0.25">
      <c r="H349" s="138"/>
      <c r="J349" s="139"/>
      <c r="M349" s="138"/>
      <c r="P349" s="140"/>
      <c r="Q349" s="141"/>
      <c r="T349" s="141"/>
      <c r="W349" s="141"/>
      <c r="Z349" s="141"/>
      <c r="AC349" s="141"/>
      <c r="AD349" s="142"/>
      <c r="AE349" s="143"/>
      <c r="AF349" s="138"/>
      <c r="AG349" s="144"/>
      <c r="AH349" s="145"/>
    </row>
    <row r="350" spans="8:34" s="55" customFormat="1" ht="24.95" customHeight="1" x14ac:dyDescent="0.25">
      <c r="H350" s="138"/>
      <c r="J350" s="139"/>
      <c r="M350" s="138"/>
      <c r="P350" s="140"/>
      <c r="Q350" s="141"/>
      <c r="T350" s="141"/>
      <c r="W350" s="141"/>
      <c r="Z350" s="141"/>
      <c r="AC350" s="141"/>
      <c r="AD350" s="142"/>
      <c r="AE350" s="143"/>
      <c r="AF350" s="138"/>
      <c r="AG350" s="144"/>
      <c r="AH350" s="145"/>
    </row>
    <row r="351" spans="8:34" s="55" customFormat="1" ht="24.95" customHeight="1" x14ac:dyDescent="0.25">
      <c r="H351" s="138"/>
      <c r="J351" s="139"/>
      <c r="M351" s="138"/>
      <c r="P351" s="140"/>
      <c r="Q351" s="141"/>
      <c r="T351" s="141"/>
      <c r="W351" s="141"/>
      <c r="Z351" s="141"/>
      <c r="AC351" s="141"/>
      <c r="AD351" s="142"/>
      <c r="AE351" s="143"/>
      <c r="AF351" s="138"/>
      <c r="AG351" s="144"/>
      <c r="AH351" s="145"/>
    </row>
    <row r="352" spans="8:34" s="55" customFormat="1" ht="24.95" customHeight="1" x14ac:dyDescent="0.25">
      <c r="H352" s="138"/>
      <c r="J352" s="139"/>
      <c r="M352" s="138"/>
      <c r="P352" s="140"/>
      <c r="Q352" s="141"/>
      <c r="T352" s="141"/>
      <c r="W352" s="141"/>
      <c r="Z352" s="141"/>
      <c r="AC352" s="141"/>
      <c r="AD352" s="142"/>
      <c r="AE352" s="143"/>
      <c r="AF352" s="138"/>
      <c r="AG352" s="144"/>
      <c r="AH352" s="145"/>
    </row>
    <row r="353" spans="8:34" s="55" customFormat="1" ht="24.95" customHeight="1" x14ac:dyDescent="0.25">
      <c r="H353" s="138"/>
      <c r="J353" s="139"/>
      <c r="M353" s="138"/>
      <c r="P353" s="140"/>
      <c r="Q353" s="141"/>
      <c r="T353" s="141"/>
      <c r="W353" s="141"/>
      <c r="Z353" s="141"/>
      <c r="AC353" s="141"/>
      <c r="AD353" s="142"/>
      <c r="AE353" s="143"/>
      <c r="AF353" s="138"/>
      <c r="AG353" s="144"/>
      <c r="AH353" s="145"/>
    </row>
    <row r="354" spans="8:34" s="55" customFormat="1" ht="24.95" customHeight="1" x14ac:dyDescent="0.25">
      <c r="H354" s="138"/>
      <c r="J354" s="139"/>
      <c r="M354" s="138"/>
      <c r="P354" s="140"/>
      <c r="Q354" s="141"/>
      <c r="T354" s="141"/>
      <c r="W354" s="141"/>
      <c r="Z354" s="141"/>
      <c r="AC354" s="141"/>
      <c r="AD354" s="142"/>
      <c r="AE354" s="143"/>
      <c r="AF354" s="138"/>
      <c r="AG354" s="144"/>
      <c r="AH354" s="145"/>
    </row>
    <row r="355" spans="8:34" s="55" customFormat="1" ht="24.95" customHeight="1" x14ac:dyDescent="0.25">
      <c r="H355" s="138"/>
      <c r="J355" s="139"/>
      <c r="M355" s="138"/>
      <c r="P355" s="140"/>
      <c r="Q355" s="141"/>
      <c r="T355" s="141"/>
      <c r="W355" s="141"/>
      <c r="Z355" s="141"/>
      <c r="AC355" s="141"/>
      <c r="AD355" s="142"/>
      <c r="AE355" s="143"/>
      <c r="AF355" s="138"/>
      <c r="AG355" s="144"/>
      <c r="AH355" s="145"/>
    </row>
    <row r="356" spans="8:34" s="55" customFormat="1" ht="24.95" customHeight="1" x14ac:dyDescent="0.25">
      <c r="H356" s="138"/>
      <c r="J356" s="139"/>
      <c r="M356" s="138"/>
      <c r="P356" s="140"/>
      <c r="Q356" s="141"/>
      <c r="T356" s="141"/>
      <c r="W356" s="141"/>
      <c r="Z356" s="141"/>
      <c r="AC356" s="141"/>
      <c r="AD356" s="142"/>
      <c r="AE356" s="143"/>
      <c r="AF356" s="138"/>
      <c r="AG356" s="144"/>
      <c r="AH356" s="145"/>
    </row>
    <row r="357" spans="8:34" s="55" customFormat="1" ht="24.95" customHeight="1" x14ac:dyDescent="0.25">
      <c r="H357" s="138"/>
      <c r="J357" s="139"/>
      <c r="M357" s="138"/>
      <c r="P357" s="140"/>
      <c r="Q357" s="141"/>
      <c r="T357" s="141"/>
      <c r="W357" s="141"/>
      <c r="Z357" s="141"/>
      <c r="AC357" s="141"/>
      <c r="AD357" s="142"/>
      <c r="AE357" s="143"/>
      <c r="AF357" s="138"/>
      <c r="AG357" s="144"/>
      <c r="AH357" s="145"/>
    </row>
    <row r="358" spans="8:34" s="55" customFormat="1" ht="24.95" customHeight="1" x14ac:dyDescent="0.25">
      <c r="H358" s="138"/>
      <c r="J358" s="139"/>
      <c r="M358" s="138"/>
      <c r="P358" s="140"/>
      <c r="Q358" s="141"/>
      <c r="T358" s="141"/>
      <c r="W358" s="141"/>
      <c r="Z358" s="141"/>
      <c r="AC358" s="141"/>
      <c r="AD358" s="142"/>
      <c r="AE358" s="143"/>
      <c r="AF358" s="138"/>
      <c r="AG358" s="144"/>
      <c r="AH358" s="145"/>
    </row>
    <row r="359" spans="8:34" s="55" customFormat="1" ht="24.95" customHeight="1" x14ac:dyDescent="0.25">
      <c r="H359" s="138"/>
      <c r="J359" s="139"/>
      <c r="M359" s="138"/>
      <c r="P359" s="140"/>
      <c r="Q359" s="141"/>
      <c r="T359" s="141"/>
      <c r="W359" s="141"/>
      <c r="Z359" s="141"/>
      <c r="AC359" s="141"/>
      <c r="AD359" s="142"/>
      <c r="AE359" s="143"/>
      <c r="AF359" s="138"/>
      <c r="AG359" s="144"/>
      <c r="AH359" s="145"/>
    </row>
    <row r="360" spans="8:34" s="55" customFormat="1" ht="24.95" customHeight="1" x14ac:dyDescent="0.25">
      <c r="H360" s="138"/>
      <c r="J360" s="139"/>
      <c r="M360" s="138"/>
      <c r="P360" s="140"/>
      <c r="Q360" s="141"/>
      <c r="T360" s="141"/>
      <c r="W360" s="141"/>
      <c r="Z360" s="141"/>
      <c r="AC360" s="141"/>
      <c r="AD360" s="142"/>
      <c r="AE360" s="143"/>
      <c r="AF360" s="138"/>
      <c r="AG360" s="144"/>
      <c r="AH360" s="145"/>
    </row>
    <row r="361" spans="8:34" s="55" customFormat="1" ht="24.95" customHeight="1" x14ac:dyDescent="0.25">
      <c r="H361" s="138"/>
      <c r="J361" s="139"/>
      <c r="M361" s="138"/>
      <c r="P361" s="140"/>
      <c r="Q361" s="141"/>
      <c r="T361" s="141"/>
      <c r="W361" s="141"/>
      <c r="Z361" s="141"/>
      <c r="AC361" s="141"/>
      <c r="AD361" s="142"/>
      <c r="AE361" s="143"/>
      <c r="AF361" s="138"/>
      <c r="AG361" s="144"/>
      <c r="AH361" s="145"/>
    </row>
    <row r="362" spans="8:34" s="55" customFormat="1" ht="24.95" customHeight="1" x14ac:dyDescent="0.25">
      <c r="H362" s="138"/>
      <c r="J362" s="139"/>
      <c r="M362" s="138"/>
      <c r="P362" s="140"/>
      <c r="Q362" s="141"/>
      <c r="T362" s="141"/>
      <c r="W362" s="141"/>
      <c r="Z362" s="141"/>
      <c r="AC362" s="141"/>
      <c r="AD362" s="142"/>
      <c r="AE362" s="143"/>
      <c r="AF362" s="138"/>
      <c r="AG362" s="144"/>
      <c r="AH362" s="145"/>
    </row>
    <row r="363" spans="8:34" s="55" customFormat="1" ht="24.95" customHeight="1" x14ac:dyDescent="0.25">
      <c r="H363" s="138"/>
      <c r="J363" s="139"/>
      <c r="M363" s="138"/>
      <c r="P363" s="140"/>
      <c r="Q363" s="141"/>
      <c r="T363" s="141"/>
      <c r="W363" s="141"/>
      <c r="Z363" s="141"/>
      <c r="AC363" s="141"/>
      <c r="AD363" s="142"/>
      <c r="AE363" s="143"/>
      <c r="AF363" s="138"/>
      <c r="AG363" s="144"/>
      <c r="AH363" s="145"/>
    </row>
    <row r="364" spans="8:34" s="55" customFormat="1" ht="24.95" customHeight="1" x14ac:dyDescent="0.25">
      <c r="H364" s="138"/>
      <c r="J364" s="139"/>
      <c r="M364" s="138"/>
      <c r="P364" s="140"/>
      <c r="Q364" s="141"/>
      <c r="T364" s="141"/>
      <c r="W364" s="141"/>
      <c r="Z364" s="141"/>
      <c r="AC364" s="141"/>
      <c r="AD364" s="142"/>
      <c r="AE364" s="143"/>
      <c r="AF364" s="138"/>
      <c r="AG364" s="144"/>
      <c r="AH364" s="145"/>
    </row>
    <row r="365" spans="8:34" s="55" customFormat="1" ht="24.95" customHeight="1" x14ac:dyDescent="0.25">
      <c r="H365" s="138"/>
      <c r="J365" s="139"/>
      <c r="M365" s="138"/>
      <c r="P365" s="140"/>
      <c r="Q365" s="141"/>
      <c r="T365" s="141"/>
      <c r="W365" s="141"/>
      <c r="Z365" s="141"/>
      <c r="AC365" s="141"/>
      <c r="AD365" s="142"/>
      <c r="AE365" s="143"/>
      <c r="AF365" s="138"/>
      <c r="AG365" s="144"/>
      <c r="AH365" s="145"/>
    </row>
    <row r="366" spans="8:34" s="55" customFormat="1" ht="24.95" customHeight="1" x14ac:dyDescent="0.25">
      <c r="H366" s="138"/>
      <c r="J366" s="139"/>
      <c r="M366" s="138"/>
      <c r="P366" s="140"/>
      <c r="Q366" s="141"/>
      <c r="T366" s="141"/>
      <c r="W366" s="141"/>
      <c r="Z366" s="141"/>
      <c r="AC366" s="141"/>
      <c r="AD366" s="142"/>
      <c r="AE366" s="143"/>
      <c r="AF366" s="138"/>
      <c r="AG366" s="144"/>
      <c r="AH366" s="145"/>
    </row>
    <row r="367" spans="8:34" s="55" customFormat="1" ht="24.95" customHeight="1" x14ac:dyDescent="0.25">
      <c r="H367" s="138"/>
      <c r="J367" s="139"/>
      <c r="M367" s="138"/>
      <c r="P367" s="140"/>
      <c r="Q367" s="141"/>
      <c r="T367" s="141"/>
      <c r="W367" s="141"/>
      <c r="Z367" s="141"/>
      <c r="AC367" s="141"/>
      <c r="AD367" s="142"/>
      <c r="AE367" s="143"/>
      <c r="AF367" s="138"/>
      <c r="AG367" s="144"/>
      <c r="AH367" s="145"/>
    </row>
    <row r="368" spans="8:34" s="55" customFormat="1" ht="24.95" customHeight="1" x14ac:dyDescent="0.25">
      <c r="H368" s="138"/>
      <c r="J368" s="139"/>
      <c r="M368" s="138"/>
      <c r="P368" s="140"/>
      <c r="Q368" s="141"/>
      <c r="T368" s="141"/>
      <c r="W368" s="141"/>
      <c r="Z368" s="141"/>
      <c r="AC368" s="141"/>
      <c r="AD368" s="142"/>
      <c r="AE368" s="143"/>
      <c r="AF368" s="138"/>
      <c r="AG368" s="144"/>
      <c r="AH368" s="145"/>
    </row>
    <row r="369" spans="8:34" s="55" customFormat="1" ht="24.95" customHeight="1" x14ac:dyDescent="0.25">
      <c r="H369" s="138"/>
      <c r="J369" s="139"/>
      <c r="M369" s="138"/>
      <c r="P369" s="140"/>
      <c r="Q369" s="141"/>
      <c r="T369" s="141"/>
      <c r="W369" s="141"/>
      <c r="Z369" s="141"/>
      <c r="AC369" s="141"/>
      <c r="AD369" s="142"/>
      <c r="AE369" s="143"/>
      <c r="AF369" s="138"/>
      <c r="AG369" s="144"/>
      <c r="AH369" s="145"/>
    </row>
    <row r="370" spans="8:34" s="55" customFormat="1" ht="24.95" customHeight="1" x14ac:dyDescent="0.25">
      <c r="H370" s="138"/>
      <c r="J370" s="139"/>
      <c r="M370" s="138"/>
      <c r="P370" s="140"/>
      <c r="Q370" s="141"/>
      <c r="T370" s="141"/>
      <c r="W370" s="141"/>
      <c r="Z370" s="141"/>
      <c r="AC370" s="141"/>
      <c r="AD370" s="142"/>
      <c r="AE370" s="143"/>
      <c r="AF370" s="138"/>
      <c r="AG370" s="144"/>
      <c r="AH370" s="145"/>
    </row>
    <row r="371" spans="8:34" s="55" customFormat="1" ht="24.95" customHeight="1" x14ac:dyDescent="0.25">
      <c r="H371" s="138"/>
      <c r="J371" s="139"/>
      <c r="M371" s="138"/>
      <c r="P371" s="140"/>
      <c r="Q371" s="141"/>
      <c r="T371" s="141"/>
      <c r="W371" s="141"/>
      <c r="Z371" s="141"/>
      <c r="AC371" s="141"/>
      <c r="AD371" s="142"/>
      <c r="AE371" s="143"/>
      <c r="AF371" s="138"/>
      <c r="AG371" s="144"/>
      <c r="AH371" s="145"/>
    </row>
    <row r="372" spans="8:34" s="55" customFormat="1" ht="24.95" customHeight="1" x14ac:dyDescent="0.25">
      <c r="H372" s="138"/>
      <c r="J372" s="139"/>
      <c r="M372" s="138"/>
      <c r="P372" s="140"/>
      <c r="Q372" s="141"/>
      <c r="T372" s="141"/>
      <c r="W372" s="141"/>
      <c r="Z372" s="141"/>
      <c r="AC372" s="141"/>
      <c r="AD372" s="142"/>
      <c r="AE372" s="143"/>
      <c r="AF372" s="138"/>
      <c r="AG372" s="144"/>
      <c r="AH372" s="145"/>
    </row>
    <row r="373" spans="8:34" s="55" customFormat="1" ht="24.95" customHeight="1" x14ac:dyDescent="0.25">
      <c r="H373" s="138"/>
      <c r="J373" s="139"/>
      <c r="M373" s="138"/>
      <c r="P373" s="140"/>
      <c r="Q373" s="141"/>
      <c r="T373" s="141"/>
      <c r="W373" s="141"/>
      <c r="Z373" s="141"/>
      <c r="AC373" s="141"/>
      <c r="AD373" s="142"/>
      <c r="AE373" s="143"/>
      <c r="AF373" s="138"/>
      <c r="AG373" s="144"/>
      <c r="AH373" s="145"/>
    </row>
    <row r="374" spans="8:34" s="55" customFormat="1" ht="24.95" customHeight="1" x14ac:dyDescent="0.25">
      <c r="H374" s="138"/>
      <c r="J374" s="139"/>
      <c r="M374" s="138"/>
      <c r="P374" s="140"/>
      <c r="Q374" s="141"/>
      <c r="T374" s="141"/>
      <c r="W374" s="141"/>
      <c r="Z374" s="141"/>
      <c r="AC374" s="141"/>
      <c r="AD374" s="142"/>
      <c r="AE374" s="143"/>
      <c r="AF374" s="138"/>
      <c r="AG374" s="144"/>
      <c r="AH374" s="145"/>
    </row>
    <row r="375" spans="8:34" s="55" customFormat="1" ht="24.95" customHeight="1" x14ac:dyDescent="0.25">
      <c r="H375" s="138"/>
      <c r="J375" s="139"/>
      <c r="M375" s="138"/>
      <c r="P375" s="140"/>
      <c r="Q375" s="141"/>
      <c r="T375" s="141"/>
      <c r="W375" s="141"/>
      <c r="Z375" s="141"/>
      <c r="AC375" s="141"/>
      <c r="AD375" s="142"/>
      <c r="AE375" s="143"/>
      <c r="AF375" s="138"/>
      <c r="AG375" s="144"/>
      <c r="AH375" s="145"/>
    </row>
    <row r="376" spans="8:34" s="55" customFormat="1" ht="24.95" customHeight="1" x14ac:dyDescent="0.25">
      <c r="H376" s="138"/>
      <c r="J376" s="139"/>
      <c r="M376" s="138"/>
      <c r="P376" s="140"/>
      <c r="Q376" s="141"/>
      <c r="T376" s="141"/>
      <c r="W376" s="141"/>
      <c r="Z376" s="141"/>
      <c r="AC376" s="141"/>
      <c r="AD376" s="142"/>
      <c r="AE376" s="143"/>
      <c r="AF376" s="138"/>
      <c r="AG376" s="144"/>
      <c r="AH376" s="145"/>
    </row>
    <row r="377" spans="8:34" s="55" customFormat="1" ht="24.95" customHeight="1" x14ac:dyDescent="0.25">
      <c r="H377" s="138"/>
      <c r="J377" s="139"/>
      <c r="M377" s="138"/>
      <c r="P377" s="140"/>
      <c r="Q377" s="141"/>
      <c r="T377" s="141"/>
      <c r="W377" s="141"/>
      <c r="Z377" s="141"/>
      <c r="AC377" s="141"/>
      <c r="AD377" s="142"/>
      <c r="AE377" s="143"/>
      <c r="AF377" s="138"/>
      <c r="AG377" s="144"/>
      <c r="AH377" s="145"/>
    </row>
    <row r="378" spans="8:34" s="55" customFormat="1" ht="24.95" customHeight="1" x14ac:dyDescent="0.25">
      <c r="H378" s="138"/>
      <c r="J378" s="139"/>
      <c r="M378" s="138"/>
      <c r="P378" s="140"/>
      <c r="Q378" s="141"/>
      <c r="T378" s="141"/>
      <c r="W378" s="141"/>
      <c r="Z378" s="141"/>
      <c r="AC378" s="141"/>
      <c r="AD378" s="142"/>
      <c r="AE378" s="143"/>
      <c r="AF378" s="138"/>
      <c r="AG378" s="144"/>
      <c r="AH378" s="145"/>
    </row>
    <row r="379" spans="8:34" s="55" customFormat="1" ht="24.95" customHeight="1" x14ac:dyDescent="0.25">
      <c r="H379" s="138"/>
      <c r="J379" s="139"/>
      <c r="M379" s="138"/>
      <c r="P379" s="140"/>
      <c r="Q379" s="141"/>
      <c r="T379" s="141"/>
      <c r="W379" s="141"/>
      <c r="Z379" s="141"/>
      <c r="AC379" s="141"/>
      <c r="AD379" s="142"/>
      <c r="AE379" s="143"/>
      <c r="AF379" s="138"/>
      <c r="AG379" s="144"/>
      <c r="AH379" s="145"/>
    </row>
    <row r="380" spans="8:34" s="55" customFormat="1" ht="24.95" customHeight="1" x14ac:dyDescent="0.25">
      <c r="H380" s="138"/>
      <c r="J380" s="139"/>
      <c r="M380" s="138"/>
      <c r="P380" s="140"/>
      <c r="Q380" s="141"/>
      <c r="T380" s="141"/>
      <c r="W380" s="141"/>
      <c r="Z380" s="141"/>
      <c r="AC380" s="141"/>
      <c r="AD380" s="142"/>
      <c r="AE380" s="143"/>
      <c r="AF380" s="138"/>
      <c r="AG380" s="144"/>
      <c r="AH380" s="145"/>
    </row>
    <row r="381" spans="8:34" s="55" customFormat="1" ht="24.95" customHeight="1" x14ac:dyDescent="0.25">
      <c r="H381" s="138"/>
      <c r="J381" s="139"/>
      <c r="M381" s="138"/>
      <c r="P381" s="140"/>
      <c r="Q381" s="141"/>
      <c r="T381" s="141"/>
      <c r="W381" s="141"/>
      <c r="Z381" s="141"/>
      <c r="AC381" s="141"/>
      <c r="AD381" s="142"/>
      <c r="AE381" s="143"/>
      <c r="AF381" s="138"/>
      <c r="AG381" s="144"/>
      <c r="AH381" s="145"/>
    </row>
    <row r="382" spans="8:34" s="55" customFormat="1" ht="24.95" customHeight="1" x14ac:dyDescent="0.25">
      <c r="H382" s="138"/>
      <c r="J382" s="139"/>
      <c r="M382" s="138"/>
      <c r="P382" s="140"/>
      <c r="Q382" s="141"/>
      <c r="T382" s="141"/>
      <c r="W382" s="141"/>
      <c r="Z382" s="141"/>
      <c r="AC382" s="141"/>
      <c r="AD382" s="142"/>
      <c r="AE382" s="143"/>
      <c r="AF382" s="138"/>
      <c r="AG382" s="144"/>
      <c r="AH382" s="145"/>
    </row>
    <row r="383" spans="8:34" s="55" customFormat="1" ht="24.95" customHeight="1" x14ac:dyDescent="0.25">
      <c r="H383" s="138"/>
      <c r="J383" s="139"/>
      <c r="M383" s="138"/>
      <c r="P383" s="140"/>
      <c r="Q383" s="141"/>
      <c r="T383" s="141"/>
      <c r="W383" s="141"/>
      <c r="Z383" s="141"/>
      <c r="AC383" s="141"/>
      <c r="AD383" s="142"/>
      <c r="AE383" s="143"/>
      <c r="AF383" s="138"/>
      <c r="AG383" s="144"/>
      <c r="AH383" s="145"/>
    </row>
    <row r="384" spans="8:34" s="55" customFormat="1" ht="24.95" customHeight="1" x14ac:dyDescent="0.25">
      <c r="H384" s="138"/>
      <c r="J384" s="139"/>
      <c r="M384" s="138"/>
      <c r="P384" s="140"/>
      <c r="Q384" s="141"/>
      <c r="T384" s="141"/>
      <c r="W384" s="141"/>
      <c r="Z384" s="141"/>
      <c r="AC384" s="141"/>
      <c r="AD384" s="142"/>
      <c r="AE384" s="143"/>
      <c r="AF384" s="138"/>
      <c r="AG384" s="144"/>
      <c r="AH384" s="145"/>
    </row>
    <row r="385" spans="8:34" s="55" customFormat="1" ht="24.95" customHeight="1" x14ac:dyDescent="0.25">
      <c r="H385" s="138"/>
      <c r="J385" s="139"/>
      <c r="M385" s="138"/>
      <c r="P385" s="140"/>
      <c r="Q385" s="141"/>
      <c r="T385" s="141"/>
      <c r="W385" s="141"/>
      <c r="Z385" s="141"/>
      <c r="AC385" s="141"/>
      <c r="AD385" s="142"/>
      <c r="AE385" s="143"/>
      <c r="AF385" s="138"/>
      <c r="AG385" s="144"/>
      <c r="AH385" s="145"/>
    </row>
    <row r="386" spans="8:34" s="55" customFormat="1" ht="24.95" customHeight="1" x14ac:dyDescent="0.25">
      <c r="H386" s="138"/>
      <c r="J386" s="139"/>
      <c r="M386" s="138"/>
      <c r="P386" s="140"/>
      <c r="Q386" s="141"/>
      <c r="T386" s="141"/>
      <c r="W386" s="141"/>
      <c r="Z386" s="141"/>
      <c r="AC386" s="141"/>
      <c r="AD386" s="142"/>
      <c r="AE386" s="143"/>
      <c r="AF386" s="138"/>
      <c r="AG386" s="144"/>
      <c r="AH386" s="145"/>
    </row>
    <row r="387" spans="8:34" s="55" customFormat="1" ht="24.95" customHeight="1" x14ac:dyDescent="0.25">
      <c r="H387" s="138"/>
      <c r="J387" s="139"/>
      <c r="M387" s="138"/>
      <c r="P387" s="140"/>
      <c r="Q387" s="141"/>
      <c r="T387" s="141"/>
      <c r="W387" s="141"/>
      <c r="Z387" s="141"/>
      <c r="AC387" s="141"/>
      <c r="AD387" s="142"/>
      <c r="AE387" s="143"/>
      <c r="AF387" s="138"/>
      <c r="AG387" s="144"/>
      <c r="AH387" s="145"/>
    </row>
    <row r="388" spans="8:34" s="55" customFormat="1" ht="24.95" customHeight="1" x14ac:dyDescent="0.25">
      <c r="H388" s="138"/>
      <c r="J388" s="139"/>
      <c r="M388" s="138"/>
      <c r="P388" s="140"/>
      <c r="Q388" s="141"/>
      <c r="T388" s="141"/>
      <c r="W388" s="141"/>
      <c r="Z388" s="141"/>
      <c r="AC388" s="141"/>
      <c r="AD388" s="142"/>
      <c r="AE388" s="143"/>
      <c r="AF388" s="138"/>
      <c r="AG388" s="144"/>
      <c r="AH388" s="145"/>
    </row>
    <row r="389" spans="8:34" s="55" customFormat="1" ht="24.95" customHeight="1" x14ac:dyDescent="0.25">
      <c r="H389" s="138"/>
      <c r="J389" s="139"/>
      <c r="M389" s="138"/>
      <c r="P389" s="140"/>
      <c r="Q389" s="141"/>
      <c r="T389" s="141"/>
      <c r="W389" s="141"/>
      <c r="Z389" s="141"/>
      <c r="AC389" s="141"/>
      <c r="AD389" s="142"/>
      <c r="AE389" s="143"/>
      <c r="AF389" s="138"/>
      <c r="AG389" s="144"/>
      <c r="AH389" s="145"/>
    </row>
    <row r="390" spans="8:34" s="55" customFormat="1" ht="24.95" customHeight="1" x14ac:dyDescent="0.25">
      <c r="H390" s="138"/>
      <c r="J390" s="139"/>
      <c r="M390" s="138"/>
      <c r="P390" s="140"/>
      <c r="Q390" s="141"/>
      <c r="T390" s="141"/>
      <c r="W390" s="141"/>
      <c r="Z390" s="141"/>
      <c r="AC390" s="141"/>
      <c r="AD390" s="142"/>
      <c r="AE390" s="143"/>
      <c r="AF390" s="138"/>
      <c r="AG390" s="144"/>
      <c r="AH390" s="145"/>
    </row>
    <row r="391" spans="8:34" s="55" customFormat="1" ht="24.95" customHeight="1" x14ac:dyDescent="0.25">
      <c r="H391" s="138"/>
      <c r="J391" s="139"/>
      <c r="M391" s="138"/>
      <c r="P391" s="140"/>
      <c r="Q391" s="141"/>
      <c r="T391" s="141"/>
      <c r="W391" s="141"/>
      <c r="Z391" s="141"/>
      <c r="AC391" s="141"/>
      <c r="AD391" s="142"/>
      <c r="AE391" s="143"/>
      <c r="AF391" s="138"/>
      <c r="AG391" s="144"/>
      <c r="AH391" s="145"/>
    </row>
    <row r="392" spans="8:34" s="55" customFormat="1" ht="24.95" customHeight="1" x14ac:dyDescent="0.25">
      <c r="H392" s="138"/>
      <c r="J392" s="139"/>
      <c r="M392" s="138"/>
      <c r="P392" s="140"/>
      <c r="Q392" s="141"/>
      <c r="T392" s="141"/>
      <c r="W392" s="141"/>
      <c r="Z392" s="141"/>
      <c r="AC392" s="141"/>
      <c r="AD392" s="142"/>
      <c r="AE392" s="143"/>
      <c r="AF392" s="138"/>
      <c r="AG392" s="144"/>
      <c r="AH392" s="145"/>
    </row>
    <row r="393" spans="8:34" s="55" customFormat="1" ht="24.95" customHeight="1" x14ac:dyDescent="0.25">
      <c r="H393" s="138"/>
      <c r="J393" s="139"/>
      <c r="M393" s="138"/>
      <c r="P393" s="140"/>
      <c r="Q393" s="141"/>
      <c r="T393" s="141"/>
      <c r="W393" s="141"/>
      <c r="Z393" s="141"/>
      <c r="AC393" s="141"/>
      <c r="AD393" s="142"/>
      <c r="AE393" s="143"/>
      <c r="AF393" s="138"/>
      <c r="AG393" s="144"/>
      <c r="AH393" s="145"/>
    </row>
    <row r="394" spans="8:34" s="55" customFormat="1" ht="24.95" customHeight="1" x14ac:dyDescent="0.25">
      <c r="H394" s="138"/>
      <c r="J394" s="139"/>
      <c r="M394" s="138"/>
      <c r="P394" s="140"/>
      <c r="Q394" s="141"/>
      <c r="T394" s="141"/>
      <c r="W394" s="141"/>
      <c r="Z394" s="141"/>
      <c r="AC394" s="141"/>
      <c r="AD394" s="142"/>
      <c r="AE394" s="143"/>
      <c r="AF394" s="138"/>
      <c r="AG394" s="144"/>
      <c r="AH394" s="145"/>
    </row>
    <row r="395" spans="8:34" s="55" customFormat="1" ht="24.95" customHeight="1" x14ac:dyDescent="0.25">
      <c r="H395" s="138"/>
      <c r="J395" s="139"/>
      <c r="M395" s="138"/>
      <c r="P395" s="140"/>
      <c r="Q395" s="141"/>
      <c r="T395" s="141"/>
      <c r="W395" s="141"/>
      <c r="Z395" s="141"/>
      <c r="AC395" s="141"/>
      <c r="AD395" s="142"/>
      <c r="AE395" s="143"/>
      <c r="AF395" s="138"/>
      <c r="AG395" s="144"/>
      <c r="AH395" s="145"/>
    </row>
    <row r="396" spans="8:34" s="55" customFormat="1" ht="24.95" customHeight="1" x14ac:dyDescent="0.25">
      <c r="H396" s="138"/>
      <c r="J396" s="139"/>
      <c r="M396" s="138"/>
      <c r="P396" s="140"/>
      <c r="Q396" s="141"/>
      <c r="T396" s="141"/>
      <c r="W396" s="141"/>
      <c r="Z396" s="141"/>
      <c r="AC396" s="141"/>
      <c r="AD396" s="142"/>
      <c r="AE396" s="143"/>
      <c r="AF396" s="138"/>
      <c r="AG396" s="144"/>
      <c r="AH396" s="145"/>
    </row>
    <row r="397" spans="8:34" s="55" customFormat="1" ht="24.95" customHeight="1" x14ac:dyDescent="0.25">
      <c r="H397" s="138"/>
      <c r="J397" s="139"/>
      <c r="M397" s="138"/>
      <c r="P397" s="140"/>
      <c r="Q397" s="141"/>
      <c r="T397" s="141"/>
      <c r="W397" s="141"/>
      <c r="Z397" s="141"/>
      <c r="AC397" s="141"/>
      <c r="AD397" s="142"/>
      <c r="AE397" s="143"/>
      <c r="AF397" s="138"/>
      <c r="AG397" s="144"/>
      <c r="AH397" s="145"/>
    </row>
    <row r="398" spans="8:34" s="55" customFormat="1" ht="24.95" customHeight="1" x14ac:dyDescent="0.25">
      <c r="H398" s="138"/>
      <c r="J398" s="139"/>
      <c r="M398" s="138"/>
      <c r="P398" s="140"/>
      <c r="Q398" s="141"/>
      <c r="T398" s="141"/>
      <c r="W398" s="141"/>
      <c r="Z398" s="141"/>
      <c r="AC398" s="141"/>
      <c r="AD398" s="142"/>
      <c r="AE398" s="143"/>
      <c r="AF398" s="138"/>
      <c r="AG398" s="144"/>
      <c r="AH398" s="145"/>
    </row>
    <row r="399" spans="8:34" s="55" customFormat="1" ht="24.95" customHeight="1" x14ac:dyDescent="0.25">
      <c r="H399" s="138"/>
      <c r="J399" s="139"/>
      <c r="M399" s="138"/>
      <c r="P399" s="140"/>
      <c r="Q399" s="141"/>
      <c r="T399" s="141"/>
      <c r="W399" s="141"/>
      <c r="Z399" s="141"/>
      <c r="AC399" s="141"/>
      <c r="AD399" s="142"/>
      <c r="AE399" s="143"/>
      <c r="AF399" s="138"/>
      <c r="AG399" s="144"/>
      <c r="AH399" s="145"/>
    </row>
    <row r="400" spans="8:34" s="55" customFormat="1" ht="24.95" customHeight="1" x14ac:dyDescent="0.25">
      <c r="H400" s="138"/>
      <c r="J400" s="139"/>
      <c r="M400" s="138"/>
      <c r="P400" s="140"/>
      <c r="Q400" s="141"/>
      <c r="T400" s="141"/>
      <c r="W400" s="141"/>
      <c r="Z400" s="141"/>
      <c r="AC400" s="141"/>
      <c r="AD400" s="142"/>
      <c r="AE400" s="143"/>
      <c r="AF400" s="138"/>
      <c r="AG400" s="144"/>
      <c r="AH400" s="145"/>
    </row>
    <row r="401" spans="8:34" s="55" customFormat="1" ht="24.95" customHeight="1" x14ac:dyDescent="0.25">
      <c r="H401" s="138"/>
      <c r="J401" s="139"/>
      <c r="M401" s="138"/>
      <c r="P401" s="140"/>
      <c r="Q401" s="141"/>
      <c r="T401" s="141"/>
      <c r="W401" s="141"/>
      <c r="Z401" s="141"/>
      <c r="AC401" s="141"/>
      <c r="AD401" s="142"/>
      <c r="AE401" s="143"/>
      <c r="AF401" s="138"/>
      <c r="AG401" s="144"/>
      <c r="AH401" s="145"/>
    </row>
    <row r="402" spans="8:34" s="55" customFormat="1" ht="24.95" customHeight="1" x14ac:dyDescent="0.25">
      <c r="H402" s="138"/>
      <c r="J402" s="139"/>
      <c r="M402" s="138"/>
      <c r="P402" s="140"/>
      <c r="Q402" s="141"/>
      <c r="T402" s="141"/>
      <c r="W402" s="141"/>
      <c r="Z402" s="141"/>
      <c r="AC402" s="141"/>
      <c r="AD402" s="142"/>
      <c r="AE402" s="143"/>
      <c r="AF402" s="138"/>
      <c r="AG402" s="144"/>
      <c r="AH402" s="145"/>
    </row>
    <row r="403" spans="8:34" s="55" customFormat="1" ht="24.95" customHeight="1" x14ac:dyDescent="0.25">
      <c r="H403" s="138"/>
      <c r="J403" s="139"/>
      <c r="M403" s="138"/>
      <c r="P403" s="140"/>
      <c r="Q403" s="141"/>
      <c r="T403" s="141"/>
      <c r="W403" s="141"/>
      <c r="Z403" s="141"/>
      <c r="AC403" s="141"/>
      <c r="AD403" s="142"/>
      <c r="AE403" s="143"/>
      <c r="AF403" s="138"/>
      <c r="AG403" s="144"/>
      <c r="AH403" s="145"/>
    </row>
    <row r="404" spans="8:34" s="55" customFormat="1" ht="24.95" customHeight="1" x14ac:dyDescent="0.25">
      <c r="H404" s="138"/>
      <c r="J404" s="139"/>
      <c r="M404" s="138"/>
      <c r="P404" s="140"/>
      <c r="Q404" s="141"/>
      <c r="T404" s="141"/>
      <c r="W404" s="141"/>
      <c r="Z404" s="141"/>
      <c r="AC404" s="141"/>
      <c r="AD404" s="142"/>
      <c r="AE404" s="143"/>
      <c r="AF404" s="138"/>
      <c r="AG404" s="144"/>
      <c r="AH404" s="145"/>
    </row>
    <row r="405" spans="8:34" s="55" customFormat="1" ht="24.95" customHeight="1" x14ac:dyDescent="0.25">
      <c r="H405" s="138"/>
      <c r="J405" s="139"/>
      <c r="M405" s="138"/>
      <c r="P405" s="140"/>
      <c r="Q405" s="141"/>
      <c r="T405" s="141"/>
      <c r="W405" s="141"/>
      <c r="Z405" s="141"/>
      <c r="AC405" s="141"/>
      <c r="AD405" s="142"/>
      <c r="AE405" s="143"/>
      <c r="AF405" s="138"/>
      <c r="AG405" s="144"/>
      <c r="AH405" s="145"/>
    </row>
    <row r="406" spans="8:34" s="55" customFormat="1" ht="24.95" customHeight="1" x14ac:dyDescent="0.25">
      <c r="H406" s="138"/>
      <c r="J406" s="139"/>
      <c r="M406" s="138"/>
      <c r="P406" s="140"/>
      <c r="Q406" s="141"/>
      <c r="T406" s="141"/>
      <c r="W406" s="141"/>
      <c r="Z406" s="141"/>
      <c r="AC406" s="141"/>
      <c r="AD406" s="142"/>
      <c r="AE406" s="143"/>
      <c r="AF406" s="138"/>
      <c r="AG406" s="144"/>
      <c r="AH406" s="145"/>
    </row>
    <row r="407" spans="8:34" s="55" customFormat="1" ht="24.95" customHeight="1" x14ac:dyDescent="0.25">
      <c r="H407" s="138"/>
      <c r="J407" s="139"/>
      <c r="M407" s="138"/>
      <c r="P407" s="140"/>
      <c r="Q407" s="141"/>
      <c r="T407" s="141"/>
      <c r="W407" s="141"/>
      <c r="Z407" s="141"/>
      <c r="AC407" s="141"/>
      <c r="AD407" s="142"/>
      <c r="AE407" s="143"/>
      <c r="AF407" s="138"/>
      <c r="AG407" s="144"/>
      <c r="AH407" s="145"/>
    </row>
    <row r="408" spans="8:34" s="55" customFormat="1" ht="24.95" customHeight="1" x14ac:dyDescent="0.25">
      <c r="H408" s="138"/>
      <c r="J408" s="139"/>
      <c r="M408" s="138"/>
      <c r="P408" s="140"/>
      <c r="Q408" s="141"/>
      <c r="T408" s="141"/>
      <c r="W408" s="141"/>
      <c r="Z408" s="141"/>
      <c r="AC408" s="141"/>
      <c r="AD408" s="142"/>
      <c r="AE408" s="143"/>
      <c r="AF408" s="138"/>
      <c r="AG408" s="144"/>
      <c r="AH408" s="145"/>
    </row>
    <row r="409" spans="8:34" s="55" customFormat="1" ht="24.95" customHeight="1" x14ac:dyDescent="0.25">
      <c r="H409" s="138"/>
      <c r="J409" s="139"/>
      <c r="M409" s="138"/>
      <c r="P409" s="140"/>
      <c r="Q409" s="141"/>
      <c r="T409" s="141"/>
      <c r="W409" s="141"/>
      <c r="Z409" s="141"/>
      <c r="AC409" s="141"/>
      <c r="AD409" s="142"/>
      <c r="AE409" s="143"/>
      <c r="AF409" s="138"/>
      <c r="AG409" s="144"/>
      <c r="AH409" s="145"/>
    </row>
    <row r="410" spans="8:34" s="55" customFormat="1" ht="24.95" customHeight="1" x14ac:dyDescent="0.25">
      <c r="H410" s="138"/>
      <c r="J410" s="139"/>
      <c r="M410" s="138"/>
      <c r="P410" s="140"/>
      <c r="Q410" s="141"/>
      <c r="T410" s="141"/>
      <c r="W410" s="141"/>
      <c r="Z410" s="141"/>
      <c r="AC410" s="141"/>
      <c r="AD410" s="142"/>
      <c r="AE410" s="143"/>
      <c r="AF410" s="138"/>
      <c r="AG410" s="144"/>
      <c r="AH410" s="145"/>
    </row>
    <row r="411" spans="8:34" s="55" customFormat="1" ht="24.95" customHeight="1" x14ac:dyDescent="0.25">
      <c r="H411" s="138"/>
      <c r="J411" s="139"/>
      <c r="M411" s="138"/>
      <c r="P411" s="140"/>
      <c r="Q411" s="141"/>
      <c r="T411" s="141"/>
      <c r="W411" s="141"/>
      <c r="Z411" s="141"/>
      <c r="AC411" s="141"/>
      <c r="AD411" s="142"/>
      <c r="AE411" s="143"/>
      <c r="AF411" s="138"/>
      <c r="AG411" s="144"/>
      <c r="AH411" s="145"/>
    </row>
    <row r="412" spans="8:34" s="55" customFormat="1" ht="24.95" customHeight="1" x14ac:dyDescent="0.25">
      <c r="H412" s="138"/>
      <c r="J412" s="139"/>
      <c r="M412" s="138"/>
      <c r="P412" s="140"/>
      <c r="Q412" s="141"/>
      <c r="T412" s="141"/>
      <c r="W412" s="141"/>
      <c r="Z412" s="141"/>
      <c r="AC412" s="141"/>
      <c r="AD412" s="142"/>
      <c r="AE412" s="143"/>
      <c r="AF412" s="138"/>
      <c r="AG412" s="144"/>
      <c r="AH412" s="145"/>
    </row>
    <row r="413" spans="8:34" s="55" customFormat="1" ht="24.95" customHeight="1" x14ac:dyDescent="0.25">
      <c r="H413" s="138"/>
      <c r="J413" s="139"/>
      <c r="M413" s="138"/>
      <c r="P413" s="140"/>
      <c r="Q413" s="141"/>
      <c r="T413" s="141"/>
      <c r="W413" s="141"/>
      <c r="Z413" s="141"/>
      <c r="AC413" s="141"/>
      <c r="AD413" s="142"/>
      <c r="AE413" s="143"/>
      <c r="AF413" s="138"/>
      <c r="AG413" s="144"/>
      <c r="AH413" s="145"/>
    </row>
    <row r="414" spans="8:34" s="55" customFormat="1" ht="24.95" customHeight="1" x14ac:dyDescent="0.25">
      <c r="H414" s="138"/>
      <c r="J414" s="139"/>
      <c r="M414" s="138"/>
      <c r="P414" s="140"/>
      <c r="Q414" s="141"/>
      <c r="T414" s="141"/>
      <c r="W414" s="141"/>
      <c r="Z414" s="141"/>
      <c r="AC414" s="141"/>
      <c r="AD414" s="142"/>
      <c r="AE414" s="143"/>
      <c r="AF414" s="138"/>
      <c r="AG414" s="144"/>
      <c r="AH414" s="145"/>
    </row>
    <row r="415" spans="8:34" s="55" customFormat="1" ht="24.95" customHeight="1" x14ac:dyDescent="0.25">
      <c r="H415" s="138"/>
      <c r="J415" s="139"/>
      <c r="M415" s="138"/>
      <c r="P415" s="140"/>
      <c r="Q415" s="141"/>
      <c r="T415" s="141"/>
      <c r="W415" s="141"/>
      <c r="Z415" s="141"/>
      <c r="AC415" s="141"/>
      <c r="AD415" s="142"/>
      <c r="AE415" s="143"/>
      <c r="AF415" s="138"/>
      <c r="AG415" s="144"/>
      <c r="AH415" s="145"/>
    </row>
    <row r="416" spans="8:34" s="55" customFormat="1" ht="24.95" customHeight="1" x14ac:dyDescent="0.25">
      <c r="H416" s="138"/>
      <c r="J416" s="139"/>
      <c r="M416" s="138"/>
      <c r="P416" s="140"/>
      <c r="Q416" s="141"/>
      <c r="T416" s="141"/>
      <c r="W416" s="141"/>
      <c r="Z416" s="141"/>
      <c r="AC416" s="141"/>
      <c r="AD416" s="142"/>
      <c r="AE416" s="143"/>
      <c r="AF416" s="138"/>
      <c r="AG416" s="144"/>
      <c r="AH416" s="145"/>
    </row>
    <row r="417" spans="8:34" s="55" customFormat="1" ht="24.95" customHeight="1" x14ac:dyDescent="0.25">
      <c r="H417" s="138"/>
      <c r="J417" s="139"/>
      <c r="M417" s="138"/>
      <c r="P417" s="140"/>
      <c r="Q417" s="141"/>
      <c r="T417" s="141"/>
      <c r="W417" s="141"/>
      <c r="Z417" s="141"/>
      <c r="AC417" s="141"/>
      <c r="AD417" s="142"/>
      <c r="AE417" s="143"/>
      <c r="AF417" s="138"/>
      <c r="AG417" s="144"/>
      <c r="AH417" s="145"/>
    </row>
    <row r="418" spans="8:34" s="55" customFormat="1" ht="24.95" customHeight="1" x14ac:dyDescent="0.25">
      <c r="H418" s="138"/>
      <c r="J418" s="139"/>
      <c r="M418" s="138"/>
      <c r="P418" s="140"/>
      <c r="Q418" s="141"/>
      <c r="T418" s="141"/>
      <c r="W418" s="141"/>
      <c r="Z418" s="141"/>
      <c r="AC418" s="141"/>
      <c r="AD418" s="142"/>
      <c r="AE418" s="143"/>
      <c r="AF418" s="138"/>
      <c r="AG418" s="144"/>
      <c r="AH418" s="145"/>
    </row>
    <row r="419" spans="8:34" s="55" customFormat="1" ht="24.95" customHeight="1" x14ac:dyDescent="0.25">
      <c r="H419" s="138"/>
      <c r="J419" s="139"/>
      <c r="M419" s="138"/>
      <c r="P419" s="140"/>
      <c r="Q419" s="141"/>
      <c r="T419" s="141"/>
      <c r="W419" s="141"/>
      <c r="Z419" s="141"/>
      <c r="AC419" s="141"/>
      <c r="AD419" s="142"/>
      <c r="AE419" s="143"/>
      <c r="AF419" s="138"/>
      <c r="AG419" s="144"/>
      <c r="AH419" s="145"/>
    </row>
    <row r="420" spans="8:34" s="55" customFormat="1" ht="24.95" customHeight="1" x14ac:dyDescent="0.25">
      <c r="H420" s="138"/>
      <c r="J420" s="139"/>
      <c r="M420" s="138"/>
      <c r="P420" s="140"/>
      <c r="Q420" s="141"/>
      <c r="T420" s="141"/>
      <c r="W420" s="141"/>
      <c r="Z420" s="141"/>
      <c r="AC420" s="141"/>
      <c r="AD420" s="142"/>
      <c r="AE420" s="143"/>
      <c r="AF420" s="138"/>
      <c r="AG420" s="144"/>
      <c r="AH420" s="145"/>
    </row>
    <row r="421" spans="8:34" s="55" customFormat="1" ht="24.95" customHeight="1" x14ac:dyDescent="0.25">
      <c r="H421" s="138"/>
      <c r="J421" s="139"/>
      <c r="M421" s="138"/>
      <c r="P421" s="140"/>
      <c r="Q421" s="141"/>
      <c r="T421" s="141"/>
      <c r="W421" s="141"/>
      <c r="Z421" s="141"/>
      <c r="AC421" s="141"/>
      <c r="AD421" s="142"/>
      <c r="AE421" s="143"/>
      <c r="AF421" s="138"/>
      <c r="AG421" s="144"/>
      <c r="AH421" s="145"/>
    </row>
    <row r="422" spans="8:34" s="55" customFormat="1" ht="24.95" customHeight="1" x14ac:dyDescent="0.25">
      <c r="H422" s="138"/>
      <c r="J422" s="139"/>
      <c r="M422" s="138"/>
      <c r="P422" s="140"/>
      <c r="Q422" s="141"/>
      <c r="T422" s="141"/>
      <c r="W422" s="141"/>
      <c r="Z422" s="141"/>
      <c r="AC422" s="141"/>
      <c r="AD422" s="142"/>
      <c r="AE422" s="143"/>
      <c r="AF422" s="138"/>
      <c r="AG422" s="144"/>
      <c r="AH422" s="145"/>
    </row>
    <row r="423" spans="8:34" s="55" customFormat="1" ht="24.95" customHeight="1" x14ac:dyDescent="0.25">
      <c r="H423" s="138"/>
      <c r="J423" s="139"/>
      <c r="M423" s="138"/>
      <c r="P423" s="140"/>
      <c r="Q423" s="141"/>
      <c r="T423" s="141"/>
      <c r="W423" s="141"/>
      <c r="Z423" s="141"/>
      <c r="AC423" s="141"/>
      <c r="AD423" s="142"/>
      <c r="AE423" s="143"/>
      <c r="AF423" s="138"/>
      <c r="AG423" s="144"/>
      <c r="AH423" s="145"/>
    </row>
    <row r="424" spans="8:34" s="55" customFormat="1" ht="24.95" customHeight="1" x14ac:dyDescent="0.25">
      <c r="H424" s="138"/>
      <c r="J424" s="139"/>
      <c r="M424" s="138"/>
      <c r="P424" s="140"/>
      <c r="Q424" s="141"/>
      <c r="T424" s="141"/>
      <c r="W424" s="141"/>
      <c r="Z424" s="141"/>
      <c r="AC424" s="141"/>
      <c r="AD424" s="142"/>
      <c r="AE424" s="143"/>
      <c r="AF424" s="138"/>
      <c r="AG424" s="144"/>
      <c r="AH424" s="145"/>
    </row>
    <row r="425" spans="8:34" s="55" customFormat="1" ht="24.95" customHeight="1" x14ac:dyDescent="0.25">
      <c r="H425" s="138"/>
      <c r="J425" s="139"/>
      <c r="M425" s="138"/>
      <c r="P425" s="140"/>
      <c r="Q425" s="141"/>
      <c r="T425" s="141"/>
      <c r="W425" s="141"/>
      <c r="Z425" s="141"/>
      <c r="AC425" s="141"/>
      <c r="AD425" s="142"/>
      <c r="AE425" s="143"/>
      <c r="AF425" s="138"/>
      <c r="AG425" s="144"/>
      <c r="AH425" s="145"/>
    </row>
    <row r="426" spans="8:34" s="55" customFormat="1" ht="24.95" customHeight="1" x14ac:dyDescent="0.25">
      <c r="H426" s="138"/>
      <c r="J426" s="139"/>
      <c r="M426" s="138"/>
      <c r="P426" s="140"/>
      <c r="Q426" s="141"/>
      <c r="T426" s="141"/>
      <c r="W426" s="141"/>
      <c r="Z426" s="141"/>
      <c r="AC426" s="141"/>
      <c r="AD426" s="142"/>
      <c r="AE426" s="143"/>
      <c r="AF426" s="138"/>
      <c r="AG426" s="144"/>
      <c r="AH426" s="145"/>
    </row>
    <row r="427" spans="8:34" s="55" customFormat="1" ht="24.95" customHeight="1" x14ac:dyDescent="0.25">
      <c r="H427" s="138"/>
      <c r="J427" s="139"/>
      <c r="M427" s="138"/>
      <c r="P427" s="140"/>
      <c r="Q427" s="141"/>
      <c r="T427" s="141"/>
      <c r="W427" s="141"/>
      <c r="Z427" s="141"/>
      <c r="AC427" s="141"/>
      <c r="AD427" s="142"/>
      <c r="AE427" s="143"/>
      <c r="AF427" s="138"/>
      <c r="AG427" s="144"/>
      <c r="AH427" s="145"/>
    </row>
    <row r="428" spans="8:34" s="55" customFormat="1" ht="24.95" customHeight="1" x14ac:dyDescent="0.25">
      <c r="H428" s="138"/>
      <c r="J428" s="139"/>
      <c r="M428" s="138"/>
      <c r="P428" s="140"/>
      <c r="Q428" s="141"/>
      <c r="T428" s="141"/>
      <c r="W428" s="141"/>
      <c r="Z428" s="141"/>
      <c r="AC428" s="141"/>
      <c r="AD428" s="142"/>
      <c r="AE428" s="143"/>
      <c r="AF428" s="138"/>
      <c r="AG428" s="144"/>
      <c r="AH428" s="145"/>
    </row>
    <row r="429" spans="8:34" s="55" customFormat="1" ht="24.95" customHeight="1" x14ac:dyDescent="0.25">
      <c r="H429" s="138"/>
      <c r="J429" s="139"/>
      <c r="M429" s="138"/>
      <c r="P429" s="140"/>
      <c r="Q429" s="141"/>
      <c r="T429" s="141"/>
      <c r="W429" s="141"/>
      <c r="Z429" s="141"/>
      <c r="AC429" s="141"/>
      <c r="AD429" s="142"/>
      <c r="AE429" s="143"/>
      <c r="AF429" s="138"/>
      <c r="AG429" s="144"/>
      <c r="AH429" s="145"/>
    </row>
    <row r="430" spans="8:34" s="55" customFormat="1" ht="24.95" customHeight="1" x14ac:dyDescent="0.25">
      <c r="H430" s="138"/>
      <c r="J430" s="139"/>
      <c r="M430" s="138"/>
      <c r="P430" s="140"/>
      <c r="Q430" s="141"/>
      <c r="T430" s="141"/>
      <c r="W430" s="141"/>
      <c r="Z430" s="141"/>
      <c r="AC430" s="141"/>
      <c r="AD430" s="142"/>
      <c r="AE430" s="143"/>
      <c r="AF430" s="138"/>
      <c r="AG430" s="144"/>
      <c r="AH430" s="145"/>
    </row>
    <row r="431" spans="8:34" s="55" customFormat="1" ht="24.95" customHeight="1" x14ac:dyDescent="0.25">
      <c r="H431" s="138"/>
      <c r="J431" s="139"/>
      <c r="M431" s="138"/>
      <c r="P431" s="140"/>
      <c r="Q431" s="141"/>
      <c r="T431" s="141"/>
      <c r="W431" s="141"/>
      <c r="Z431" s="141"/>
      <c r="AC431" s="141"/>
      <c r="AD431" s="142"/>
      <c r="AE431" s="143"/>
      <c r="AF431" s="138"/>
      <c r="AG431" s="144"/>
      <c r="AH431" s="145"/>
    </row>
    <row r="432" spans="8:34" s="55" customFormat="1" ht="24.95" customHeight="1" x14ac:dyDescent="0.25">
      <c r="H432" s="138"/>
      <c r="J432" s="139"/>
      <c r="M432" s="138"/>
      <c r="P432" s="140"/>
      <c r="Q432" s="141"/>
      <c r="T432" s="141"/>
      <c r="W432" s="141"/>
      <c r="Z432" s="141"/>
      <c r="AC432" s="141"/>
      <c r="AD432" s="142"/>
      <c r="AE432" s="143"/>
      <c r="AF432" s="138"/>
      <c r="AG432" s="144"/>
      <c r="AH432" s="145"/>
    </row>
    <row r="433" spans="8:34" s="55" customFormat="1" ht="24.95" customHeight="1" x14ac:dyDescent="0.25">
      <c r="H433" s="138"/>
      <c r="J433" s="139"/>
      <c r="M433" s="138"/>
      <c r="P433" s="140"/>
      <c r="Q433" s="141"/>
      <c r="T433" s="141"/>
      <c r="W433" s="141"/>
      <c r="Z433" s="141"/>
      <c r="AC433" s="141"/>
      <c r="AD433" s="142"/>
      <c r="AE433" s="143"/>
      <c r="AF433" s="138"/>
      <c r="AG433" s="144"/>
      <c r="AH433" s="145"/>
    </row>
    <row r="434" spans="8:34" s="55" customFormat="1" ht="24.95" customHeight="1" x14ac:dyDescent="0.25">
      <c r="H434" s="138"/>
      <c r="J434" s="139"/>
      <c r="M434" s="138"/>
      <c r="P434" s="140"/>
      <c r="Q434" s="141"/>
      <c r="T434" s="141"/>
      <c r="W434" s="141"/>
      <c r="Z434" s="141"/>
      <c r="AC434" s="141"/>
      <c r="AD434" s="142"/>
      <c r="AE434" s="143"/>
      <c r="AF434" s="138"/>
      <c r="AG434" s="144"/>
      <c r="AH434" s="145"/>
    </row>
    <row r="435" spans="8:34" s="55" customFormat="1" ht="24.95" customHeight="1" x14ac:dyDescent="0.25">
      <c r="H435" s="138"/>
      <c r="J435" s="139"/>
      <c r="M435" s="138"/>
      <c r="P435" s="140"/>
      <c r="Q435" s="141"/>
      <c r="T435" s="141"/>
      <c r="W435" s="141"/>
      <c r="Z435" s="141"/>
      <c r="AC435" s="141"/>
      <c r="AD435" s="142"/>
      <c r="AE435" s="143"/>
      <c r="AF435" s="138"/>
      <c r="AG435" s="144"/>
      <c r="AH435" s="145"/>
    </row>
    <row r="436" spans="8:34" s="55" customFormat="1" ht="24.95" customHeight="1" x14ac:dyDescent="0.25">
      <c r="H436" s="138"/>
      <c r="J436" s="139"/>
      <c r="M436" s="138"/>
      <c r="P436" s="140"/>
      <c r="Q436" s="141"/>
      <c r="T436" s="141"/>
      <c r="W436" s="141"/>
      <c r="Z436" s="141"/>
      <c r="AC436" s="141"/>
      <c r="AD436" s="142"/>
      <c r="AE436" s="143"/>
      <c r="AF436" s="138"/>
      <c r="AG436" s="144"/>
      <c r="AH436" s="145"/>
    </row>
    <row r="437" spans="8:34" s="55" customFormat="1" ht="24.95" customHeight="1" x14ac:dyDescent="0.25">
      <c r="H437" s="138"/>
      <c r="J437" s="139"/>
      <c r="M437" s="138"/>
      <c r="P437" s="140"/>
      <c r="Q437" s="141"/>
      <c r="T437" s="141"/>
      <c r="W437" s="141"/>
      <c r="Z437" s="141"/>
      <c r="AC437" s="141"/>
      <c r="AD437" s="142"/>
      <c r="AE437" s="143"/>
      <c r="AF437" s="138"/>
      <c r="AG437" s="144"/>
      <c r="AH437" s="145"/>
    </row>
    <row r="438" spans="8:34" s="55" customFormat="1" ht="24.95" customHeight="1" x14ac:dyDescent="0.25">
      <c r="H438" s="138"/>
      <c r="J438" s="139"/>
      <c r="M438" s="138"/>
      <c r="P438" s="140"/>
      <c r="Q438" s="141"/>
      <c r="T438" s="141"/>
      <c r="W438" s="141"/>
      <c r="Z438" s="141"/>
      <c r="AC438" s="141"/>
      <c r="AD438" s="142"/>
      <c r="AE438" s="143"/>
      <c r="AF438" s="138"/>
      <c r="AG438" s="144"/>
      <c r="AH438" s="145"/>
    </row>
    <row r="439" spans="8:34" s="55" customFormat="1" ht="24.95" customHeight="1" x14ac:dyDescent="0.25">
      <c r="H439" s="138"/>
      <c r="J439" s="139"/>
      <c r="M439" s="138"/>
      <c r="P439" s="140"/>
      <c r="Q439" s="141"/>
      <c r="T439" s="141"/>
      <c r="W439" s="141"/>
      <c r="Z439" s="141"/>
      <c r="AC439" s="141"/>
      <c r="AD439" s="142"/>
      <c r="AE439" s="143"/>
      <c r="AF439" s="138"/>
      <c r="AG439" s="144"/>
      <c r="AH439" s="145"/>
    </row>
    <row r="440" spans="8:34" s="55" customFormat="1" ht="24.95" customHeight="1" x14ac:dyDescent="0.25">
      <c r="H440" s="138"/>
      <c r="J440" s="139"/>
      <c r="M440" s="138"/>
      <c r="P440" s="140"/>
      <c r="Q440" s="141"/>
      <c r="T440" s="141"/>
      <c r="W440" s="141"/>
      <c r="Z440" s="141"/>
      <c r="AC440" s="141"/>
      <c r="AD440" s="142"/>
      <c r="AE440" s="143"/>
      <c r="AF440" s="138"/>
      <c r="AG440" s="144"/>
      <c r="AH440" s="145"/>
    </row>
    <row r="441" spans="8:34" s="55" customFormat="1" ht="24.95" customHeight="1" x14ac:dyDescent="0.25">
      <c r="H441" s="138"/>
      <c r="J441" s="139"/>
      <c r="M441" s="138"/>
      <c r="P441" s="140"/>
      <c r="Q441" s="141"/>
      <c r="T441" s="141"/>
      <c r="W441" s="141"/>
      <c r="Z441" s="141"/>
      <c r="AC441" s="141"/>
      <c r="AD441" s="142"/>
      <c r="AE441" s="143"/>
      <c r="AF441" s="138"/>
      <c r="AG441" s="144"/>
      <c r="AH441" s="145"/>
    </row>
    <row r="442" spans="8:34" s="55" customFormat="1" ht="24.95" customHeight="1" x14ac:dyDescent="0.25">
      <c r="H442" s="138"/>
      <c r="J442" s="139"/>
      <c r="M442" s="138"/>
      <c r="P442" s="140"/>
      <c r="Q442" s="141"/>
      <c r="T442" s="141"/>
      <c r="W442" s="141"/>
      <c r="Z442" s="141"/>
      <c r="AC442" s="141"/>
      <c r="AD442" s="142"/>
      <c r="AE442" s="143"/>
      <c r="AF442" s="138"/>
      <c r="AG442" s="144"/>
      <c r="AH442" s="145"/>
    </row>
    <row r="443" spans="8:34" s="55" customFormat="1" ht="24.95" customHeight="1" x14ac:dyDescent="0.25">
      <c r="H443" s="138"/>
      <c r="J443" s="139"/>
      <c r="M443" s="138"/>
      <c r="P443" s="140"/>
      <c r="Q443" s="141"/>
      <c r="T443" s="141"/>
      <c r="W443" s="141"/>
      <c r="Z443" s="141"/>
      <c r="AC443" s="141"/>
      <c r="AD443" s="142"/>
      <c r="AE443" s="143"/>
      <c r="AF443" s="138"/>
      <c r="AG443" s="144"/>
      <c r="AH443" s="145"/>
    </row>
    <row r="444" spans="8:34" s="55" customFormat="1" ht="24.95" customHeight="1" x14ac:dyDescent="0.25">
      <c r="H444" s="138"/>
      <c r="J444" s="139"/>
      <c r="M444" s="138"/>
      <c r="P444" s="140"/>
      <c r="Q444" s="141"/>
      <c r="T444" s="141"/>
      <c r="W444" s="141"/>
      <c r="Z444" s="141"/>
      <c r="AC444" s="141"/>
      <c r="AD444" s="142"/>
      <c r="AE444" s="143"/>
      <c r="AF444" s="138"/>
      <c r="AG444" s="144"/>
      <c r="AH444" s="145"/>
    </row>
    <row r="445" spans="8:34" s="55" customFormat="1" ht="24.95" customHeight="1" x14ac:dyDescent="0.25">
      <c r="H445" s="138"/>
      <c r="J445" s="139"/>
      <c r="M445" s="138"/>
      <c r="P445" s="140"/>
      <c r="Q445" s="141"/>
      <c r="T445" s="141"/>
      <c r="W445" s="141"/>
      <c r="Z445" s="141"/>
      <c r="AC445" s="141"/>
      <c r="AD445" s="142"/>
      <c r="AE445" s="143"/>
      <c r="AF445" s="138"/>
      <c r="AG445" s="144"/>
      <c r="AH445" s="145"/>
    </row>
    <row r="446" spans="8:34" s="55" customFormat="1" ht="24.95" customHeight="1" x14ac:dyDescent="0.25">
      <c r="H446" s="138"/>
      <c r="J446" s="139"/>
      <c r="M446" s="138"/>
      <c r="P446" s="140"/>
      <c r="Q446" s="141"/>
      <c r="T446" s="141"/>
      <c r="W446" s="141"/>
      <c r="Z446" s="141"/>
      <c r="AC446" s="141"/>
      <c r="AD446" s="142"/>
      <c r="AE446" s="143"/>
      <c r="AF446" s="138"/>
      <c r="AG446" s="144"/>
      <c r="AH446" s="145"/>
    </row>
    <row r="447" spans="8:34" s="55" customFormat="1" ht="24.95" customHeight="1" x14ac:dyDescent="0.25">
      <c r="H447" s="138"/>
      <c r="J447" s="139"/>
      <c r="M447" s="138"/>
      <c r="P447" s="140"/>
      <c r="Q447" s="141"/>
      <c r="T447" s="141"/>
      <c r="W447" s="141"/>
      <c r="Z447" s="141"/>
      <c r="AC447" s="141"/>
      <c r="AD447" s="142"/>
      <c r="AE447" s="143"/>
      <c r="AF447" s="138"/>
      <c r="AG447" s="144"/>
      <c r="AH447" s="145"/>
    </row>
    <row r="448" spans="8:34" s="55" customFormat="1" ht="24.95" customHeight="1" x14ac:dyDescent="0.25">
      <c r="H448" s="138"/>
      <c r="J448" s="139"/>
      <c r="M448" s="138"/>
      <c r="P448" s="140"/>
      <c r="Q448" s="141"/>
      <c r="T448" s="141"/>
      <c r="W448" s="141"/>
      <c r="Z448" s="141"/>
      <c r="AC448" s="141"/>
      <c r="AD448" s="142"/>
      <c r="AE448" s="143"/>
      <c r="AF448" s="138"/>
      <c r="AG448" s="144"/>
      <c r="AH448" s="145"/>
    </row>
    <row r="449" spans="8:34" s="55" customFormat="1" ht="24.95" customHeight="1" x14ac:dyDescent="0.25">
      <c r="H449" s="138"/>
      <c r="J449" s="139"/>
      <c r="M449" s="138"/>
      <c r="P449" s="140"/>
      <c r="Q449" s="141"/>
      <c r="T449" s="141"/>
      <c r="W449" s="141"/>
      <c r="Z449" s="141"/>
      <c r="AC449" s="141"/>
      <c r="AD449" s="142"/>
      <c r="AE449" s="143"/>
      <c r="AF449" s="138"/>
      <c r="AG449" s="144"/>
      <c r="AH449" s="145"/>
    </row>
    <row r="450" spans="8:34" s="55" customFormat="1" ht="24.95" customHeight="1" x14ac:dyDescent="0.25">
      <c r="H450" s="138"/>
      <c r="J450" s="139"/>
      <c r="M450" s="138"/>
      <c r="P450" s="140"/>
      <c r="Q450" s="141"/>
      <c r="T450" s="141"/>
      <c r="W450" s="141"/>
      <c r="Z450" s="141"/>
      <c r="AC450" s="141"/>
      <c r="AD450" s="142"/>
      <c r="AE450" s="143"/>
      <c r="AF450" s="138"/>
      <c r="AG450" s="144"/>
      <c r="AH450" s="145"/>
    </row>
    <row r="451" spans="8:34" s="55" customFormat="1" ht="24.95" customHeight="1" x14ac:dyDescent="0.25">
      <c r="H451" s="138"/>
      <c r="J451" s="139"/>
      <c r="M451" s="138"/>
      <c r="P451" s="140"/>
      <c r="Q451" s="141"/>
      <c r="T451" s="141"/>
      <c r="W451" s="141"/>
      <c r="Z451" s="141"/>
      <c r="AC451" s="141"/>
      <c r="AD451" s="142"/>
      <c r="AE451" s="143"/>
      <c r="AF451" s="138"/>
      <c r="AG451" s="144"/>
      <c r="AH451" s="145"/>
    </row>
    <row r="452" spans="8:34" s="55" customFormat="1" ht="24.95" customHeight="1" x14ac:dyDescent="0.25">
      <c r="H452" s="138"/>
      <c r="J452" s="139"/>
      <c r="M452" s="138"/>
      <c r="P452" s="140"/>
      <c r="Q452" s="141"/>
      <c r="T452" s="141"/>
      <c r="W452" s="141"/>
      <c r="Z452" s="141"/>
      <c r="AC452" s="141"/>
      <c r="AD452" s="142"/>
      <c r="AE452" s="143"/>
      <c r="AF452" s="138"/>
      <c r="AG452" s="144"/>
      <c r="AH452" s="145"/>
    </row>
    <row r="453" spans="8:34" s="55" customFormat="1" ht="24.95" customHeight="1" x14ac:dyDescent="0.25">
      <c r="H453" s="138"/>
      <c r="J453" s="139"/>
      <c r="M453" s="138"/>
      <c r="P453" s="140"/>
      <c r="Q453" s="141"/>
      <c r="T453" s="141"/>
      <c r="W453" s="141"/>
      <c r="Z453" s="141"/>
      <c r="AC453" s="141"/>
      <c r="AD453" s="142"/>
      <c r="AE453" s="143"/>
      <c r="AF453" s="138"/>
      <c r="AG453" s="144"/>
      <c r="AH453" s="145"/>
    </row>
    <row r="454" spans="8:34" s="55" customFormat="1" ht="24.95" customHeight="1" x14ac:dyDescent="0.25">
      <c r="H454" s="138"/>
      <c r="J454" s="139"/>
      <c r="M454" s="138"/>
      <c r="P454" s="140"/>
      <c r="Q454" s="141"/>
      <c r="T454" s="141"/>
      <c r="W454" s="141"/>
      <c r="Z454" s="141"/>
      <c r="AC454" s="141"/>
      <c r="AD454" s="142"/>
      <c r="AE454" s="143"/>
      <c r="AF454" s="138"/>
      <c r="AG454" s="144"/>
      <c r="AH454" s="145"/>
    </row>
    <row r="455" spans="8:34" s="55" customFormat="1" ht="24.95" customHeight="1" x14ac:dyDescent="0.25">
      <c r="H455" s="138"/>
      <c r="J455" s="139"/>
      <c r="M455" s="138"/>
      <c r="P455" s="140"/>
      <c r="Q455" s="141"/>
      <c r="T455" s="141"/>
      <c r="W455" s="141"/>
      <c r="Z455" s="141"/>
      <c r="AC455" s="141"/>
      <c r="AD455" s="142"/>
      <c r="AE455" s="143"/>
      <c r="AF455" s="138"/>
      <c r="AG455" s="144"/>
      <c r="AH455" s="145"/>
    </row>
    <row r="456" spans="8:34" s="55" customFormat="1" ht="24.95" customHeight="1" x14ac:dyDescent="0.25">
      <c r="H456" s="138"/>
      <c r="J456" s="139"/>
      <c r="M456" s="138"/>
      <c r="P456" s="140"/>
      <c r="Q456" s="141"/>
      <c r="T456" s="141"/>
      <c r="W456" s="141"/>
      <c r="Z456" s="141"/>
      <c r="AC456" s="141"/>
      <c r="AD456" s="142"/>
      <c r="AE456" s="143"/>
      <c r="AF456" s="138"/>
      <c r="AG456" s="144"/>
      <c r="AH456" s="145"/>
    </row>
    <row r="457" spans="8:34" s="55" customFormat="1" ht="24.95" customHeight="1" x14ac:dyDescent="0.25">
      <c r="H457" s="138"/>
      <c r="J457" s="139"/>
      <c r="M457" s="138"/>
      <c r="P457" s="140"/>
      <c r="Q457" s="141"/>
      <c r="T457" s="141"/>
      <c r="W457" s="141"/>
      <c r="Z457" s="141"/>
      <c r="AC457" s="141"/>
      <c r="AD457" s="142"/>
      <c r="AE457" s="143"/>
      <c r="AF457" s="138"/>
      <c r="AG457" s="144"/>
      <c r="AH457" s="145"/>
    </row>
    <row r="458" spans="8:34" s="55" customFormat="1" ht="24.95" customHeight="1" x14ac:dyDescent="0.25">
      <c r="H458" s="138"/>
      <c r="J458" s="139"/>
      <c r="M458" s="138"/>
      <c r="P458" s="140"/>
      <c r="Q458" s="141"/>
      <c r="T458" s="141"/>
      <c r="W458" s="141"/>
      <c r="Z458" s="141"/>
      <c r="AC458" s="141"/>
      <c r="AD458" s="142"/>
      <c r="AE458" s="143"/>
      <c r="AF458" s="138"/>
      <c r="AG458" s="144"/>
      <c r="AH458" s="145"/>
    </row>
    <row r="459" spans="8:34" s="55" customFormat="1" ht="24.95" customHeight="1" x14ac:dyDescent="0.25">
      <c r="H459" s="138"/>
      <c r="J459" s="139"/>
      <c r="M459" s="138"/>
      <c r="P459" s="140"/>
      <c r="Q459" s="141"/>
      <c r="T459" s="141"/>
      <c r="W459" s="141"/>
      <c r="Z459" s="141"/>
      <c r="AC459" s="141"/>
      <c r="AD459" s="142"/>
      <c r="AE459" s="143"/>
      <c r="AF459" s="138"/>
      <c r="AG459" s="144"/>
      <c r="AH459" s="145"/>
    </row>
    <row r="460" spans="8:34" s="55" customFormat="1" ht="24.95" customHeight="1" x14ac:dyDescent="0.25">
      <c r="H460" s="138"/>
      <c r="J460" s="139"/>
      <c r="M460" s="138"/>
      <c r="P460" s="140"/>
      <c r="Q460" s="141"/>
      <c r="T460" s="141"/>
      <c r="W460" s="141"/>
      <c r="Z460" s="141"/>
      <c r="AC460" s="141"/>
      <c r="AD460" s="142"/>
      <c r="AE460" s="143"/>
      <c r="AF460" s="138"/>
      <c r="AG460" s="144"/>
      <c r="AH460" s="145"/>
    </row>
    <row r="461" spans="8:34" s="55" customFormat="1" ht="24.95" customHeight="1" x14ac:dyDescent="0.25">
      <c r="H461" s="138"/>
      <c r="J461" s="139"/>
      <c r="M461" s="138"/>
      <c r="P461" s="140"/>
      <c r="Q461" s="141"/>
      <c r="T461" s="141"/>
      <c r="W461" s="141"/>
      <c r="Z461" s="141"/>
      <c r="AC461" s="141"/>
      <c r="AD461" s="142"/>
      <c r="AE461" s="143"/>
      <c r="AF461" s="138"/>
      <c r="AG461" s="144"/>
      <c r="AH461" s="145"/>
    </row>
    <row r="462" spans="8:34" s="55" customFormat="1" ht="24.95" customHeight="1" x14ac:dyDescent="0.25">
      <c r="H462" s="138"/>
      <c r="J462" s="139"/>
      <c r="M462" s="138"/>
      <c r="P462" s="140"/>
      <c r="Q462" s="141"/>
      <c r="T462" s="141"/>
      <c r="W462" s="141"/>
      <c r="Z462" s="141"/>
      <c r="AC462" s="141"/>
      <c r="AD462" s="142"/>
      <c r="AE462" s="143"/>
      <c r="AF462" s="138"/>
      <c r="AG462" s="144"/>
      <c r="AH462" s="145"/>
    </row>
    <row r="463" spans="8:34" s="55" customFormat="1" ht="24.95" customHeight="1" x14ac:dyDescent="0.25">
      <c r="H463" s="138"/>
      <c r="J463" s="139"/>
      <c r="M463" s="138"/>
      <c r="P463" s="140"/>
      <c r="Q463" s="141"/>
      <c r="T463" s="141"/>
      <c r="W463" s="141"/>
      <c r="Z463" s="141"/>
      <c r="AC463" s="141"/>
      <c r="AD463" s="142"/>
      <c r="AE463" s="143"/>
      <c r="AF463" s="138"/>
      <c r="AG463" s="144"/>
      <c r="AH463" s="145"/>
    </row>
    <row r="464" spans="8:34" s="55" customFormat="1" ht="24.95" customHeight="1" x14ac:dyDescent="0.25">
      <c r="H464" s="138"/>
      <c r="J464" s="139"/>
      <c r="M464" s="138"/>
      <c r="P464" s="140"/>
      <c r="Q464" s="141"/>
      <c r="T464" s="141"/>
      <c r="W464" s="141"/>
      <c r="Z464" s="141"/>
      <c r="AC464" s="141"/>
      <c r="AD464" s="142"/>
      <c r="AE464" s="143"/>
      <c r="AF464" s="138"/>
      <c r="AG464" s="144"/>
      <c r="AH464" s="145"/>
    </row>
    <row r="465" spans="8:34" s="55" customFormat="1" ht="24.95" customHeight="1" x14ac:dyDescent="0.25">
      <c r="H465" s="138"/>
      <c r="J465" s="139"/>
      <c r="M465" s="138"/>
      <c r="P465" s="140"/>
      <c r="Q465" s="141"/>
      <c r="T465" s="141"/>
      <c r="W465" s="141"/>
      <c r="Z465" s="141"/>
      <c r="AC465" s="141"/>
      <c r="AD465" s="142"/>
      <c r="AE465" s="143"/>
      <c r="AF465" s="138"/>
      <c r="AG465" s="144"/>
      <c r="AH465" s="145"/>
    </row>
    <row r="466" spans="8:34" s="55" customFormat="1" ht="24.95" customHeight="1" x14ac:dyDescent="0.25">
      <c r="H466" s="138"/>
      <c r="J466" s="139"/>
      <c r="M466" s="138"/>
      <c r="P466" s="140"/>
      <c r="Q466" s="141"/>
      <c r="T466" s="141"/>
      <c r="W466" s="141"/>
      <c r="Z466" s="141"/>
      <c r="AC466" s="141"/>
      <c r="AD466" s="142"/>
      <c r="AE466" s="143"/>
      <c r="AF466" s="138"/>
      <c r="AG466" s="144"/>
      <c r="AH466" s="145"/>
    </row>
    <row r="467" spans="8:34" s="55" customFormat="1" ht="24.95" customHeight="1" x14ac:dyDescent="0.25">
      <c r="H467" s="138"/>
      <c r="J467" s="139"/>
      <c r="M467" s="138"/>
      <c r="P467" s="140"/>
      <c r="Q467" s="141"/>
      <c r="T467" s="141"/>
      <c r="W467" s="141"/>
      <c r="Z467" s="141"/>
      <c r="AC467" s="141"/>
      <c r="AD467" s="142"/>
      <c r="AE467" s="143"/>
      <c r="AF467" s="138"/>
      <c r="AG467" s="144"/>
      <c r="AH467" s="145"/>
    </row>
    <row r="468" spans="8:34" s="55" customFormat="1" ht="24.95" customHeight="1" x14ac:dyDescent="0.25">
      <c r="H468" s="138"/>
      <c r="J468" s="139"/>
      <c r="M468" s="138"/>
      <c r="P468" s="140"/>
      <c r="Q468" s="141"/>
      <c r="T468" s="141"/>
      <c r="W468" s="141"/>
      <c r="Z468" s="141"/>
      <c r="AC468" s="141"/>
      <c r="AD468" s="142"/>
      <c r="AE468" s="143"/>
      <c r="AF468" s="138"/>
      <c r="AG468" s="144"/>
      <c r="AH468" s="145"/>
    </row>
    <row r="469" spans="8:34" s="55" customFormat="1" ht="24.95" customHeight="1" x14ac:dyDescent="0.25">
      <c r="H469" s="138"/>
      <c r="J469" s="139"/>
      <c r="M469" s="138"/>
      <c r="P469" s="140"/>
      <c r="Q469" s="141"/>
      <c r="T469" s="141"/>
      <c r="W469" s="141"/>
      <c r="Z469" s="141"/>
      <c r="AC469" s="141"/>
      <c r="AD469" s="142"/>
      <c r="AE469" s="143"/>
      <c r="AF469" s="138"/>
      <c r="AG469" s="144"/>
      <c r="AH469" s="145"/>
    </row>
    <row r="470" spans="8:34" s="55" customFormat="1" ht="24.95" customHeight="1" x14ac:dyDescent="0.25">
      <c r="H470" s="138"/>
      <c r="J470" s="139"/>
      <c r="M470" s="138"/>
      <c r="P470" s="140"/>
      <c r="Q470" s="141"/>
      <c r="T470" s="141"/>
      <c r="W470" s="141"/>
      <c r="Z470" s="141"/>
      <c r="AC470" s="141"/>
      <c r="AD470" s="142"/>
      <c r="AE470" s="143"/>
      <c r="AF470" s="138"/>
      <c r="AG470" s="144"/>
      <c r="AH470" s="145"/>
    </row>
    <row r="471" spans="8:34" s="55" customFormat="1" ht="24.95" customHeight="1" x14ac:dyDescent="0.25">
      <c r="H471" s="138"/>
      <c r="J471" s="139"/>
      <c r="M471" s="138"/>
      <c r="P471" s="140"/>
      <c r="Q471" s="141"/>
      <c r="T471" s="141"/>
      <c r="W471" s="141"/>
      <c r="Z471" s="141"/>
      <c r="AC471" s="141"/>
      <c r="AD471" s="142"/>
      <c r="AE471" s="143"/>
      <c r="AF471" s="138"/>
      <c r="AG471" s="144"/>
      <c r="AH471" s="145"/>
    </row>
    <row r="472" spans="8:34" s="55" customFormat="1" ht="24.95" customHeight="1" x14ac:dyDescent="0.25">
      <c r="H472" s="138"/>
      <c r="J472" s="139"/>
      <c r="M472" s="138"/>
      <c r="P472" s="140"/>
      <c r="Q472" s="141"/>
      <c r="T472" s="141"/>
      <c r="W472" s="141"/>
      <c r="Z472" s="141"/>
      <c r="AC472" s="141"/>
      <c r="AD472" s="142"/>
      <c r="AE472" s="143"/>
      <c r="AF472" s="138"/>
      <c r="AG472" s="144"/>
      <c r="AH472" s="145"/>
    </row>
    <row r="473" spans="8:34" s="55" customFormat="1" ht="24.95" customHeight="1" x14ac:dyDescent="0.25">
      <c r="H473" s="138"/>
      <c r="J473" s="139"/>
      <c r="M473" s="138"/>
      <c r="P473" s="140"/>
      <c r="Q473" s="141"/>
      <c r="T473" s="141"/>
      <c r="W473" s="141"/>
      <c r="Z473" s="141"/>
      <c r="AC473" s="141"/>
      <c r="AD473" s="142"/>
      <c r="AE473" s="143"/>
      <c r="AF473" s="138"/>
      <c r="AG473" s="144"/>
      <c r="AH473" s="145"/>
    </row>
    <row r="474" spans="8:34" s="55" customFormat="1" ht="24.95" customHeight="1" x14ac:dyDescent="0.25">
      <c r="H474" s="138"/>
      <c r="J474" s="139"/>
      <c r="M474" s="138"/>
      <c r="P474" s="140"/>
      <c r="Q474" s="141"/>
      <c r="T474" s="141"/>
      <c r="W474" s="141"/>
      <c r="Z474" s="141"/>
      <c r="AC474" s="141"/>
      <c r="AD474" s="142"/>
      <c r="AE474" s="143"/>
      <c r="AF474" s="138"/>
      <c r="AG474" s="144"/>
      <c r="AH474" s="145"/>
    </row>
    <row r="475" spans="8:34" s="55" customFormat="1" ht="24.95" customHeight="1" x14ac:dyDescent="0.25">
      <c r="H475" s="138"/>
      <c r="J475" s="139"/>
      <c r="M475" s="138"/>
      <c r="P475" s="140"/>
      <c r="Q475" s="141"/>
      <c r="T475" s="141"/>
      <c r="W475" s="141"/>
      <c r="Z475" s="141"/>
      <c r="AC475" s="141"/>
      <c r="AD475" s="142"/>
      <c r="AE475" s="143"/>
      <c r="AF475" s="138"/>
      <c r="AG475" s="144"/>
      <c r="AH475" s="145"/>
    </row>
    <row r="476" spans="8:34" s="55" customFormat="1" ht="24.95" customHeight="1" x14ac:dyDescent="0.25">
      <c r="H476" s="138"/>
      <c r="J476" s="139"/>
      <c r="M476" s="138"/>
      <c r="P476" s="140"/>
      <c r="Q476" s="141"/>
      <c r="T476" s="141"/>
      <c r="W476" s="141"/>
      <c r="Z476" s="141"/>
      <c r="AC476" s="141"/>
      <c r="AD476" s="142"/>
      <c r="AE476" s="143"/>
      <c r="AF476" s="138"/>
      <c r="AG476" s="144"/>
      <c r="AH476" s="145"/>
    </row>
    <row r="477" spans="8:34" s="55" customFormat="1" ht="24.95" customHeight="1" x14ac:dyDescent="0.25">
      <c r="H477" s="138"/>
      <c r="J477" s="139"/>
      <c r="M477" s="138"/>
      <c r="P477" s="140"/>
      <c r="Q477" s="141"/>
      <c r="T477" s="141"/>
      <c r="W477" s="141"/>
      <c r="Z477" s="141"/>
      <c r="AC477" s="141"/>
      <c r="AD477" s="142"/>
      <c r="AE477" s="143"/>
      <c r="AF477" s="138"/>
      <c r="AG477" s="144"/>
      <c r="AH477" s="145"/>
    </row>
    <row r="478" spans="8:34" s="55" customFormat="1" ht="24.95" customHeight="1" x14ac:dyDescent="0.25">
      <c r="H478" s="138"/>
      <c r="J478" s="139"/>
      <c r="M478" s="138"/>
      <c r="P478" s="140"/>
      <c r="Q478" s="141"/>
      <c r="T478" s="141"/>
      <c r="W478" s="141"/>
      <c r="Z478" s="141"/>
      <c r="AC478" s="141"/>
      <c r="AD478" s="142"/>
      <c r="AE478" s="143"/>
      <c r="AF478" s="138"/>
      <c r="AG478" s="144"/>
      <c r="AH478" s="145"/>
    </row>
    <row r="479" spans="8:34" s="55" customFormat="1" ht="24.95" customHeight="1" x14ac:dyDescent="0.25">
      <c r="H479" s="138"/>
      <c r="J479" s="139"/>
      <c r="M479" s="138"/>
      <c r="P479" s="140"/>
      <c r="Q479" s="141"/>
      <c r="T479" s="141"/>
      <c r="W479" s="141"/>
      <c r="Z479" s="141"/>
      <c r="AC479" s="141"/>
      <c r="AD479" s="142"/>
      <c r="AE479" s="143"/>
      <c r="AF479" s="138"/>
      <c r="AG479" s="144"/>
      <c r="AH479" s="145"/>
    </row>
    <row r="480" spans="8:34" s="55" customFormat="1" ht="24.95" customHeight="1" x14ac:dyDescent="0.25">
      <c r="H480" s="138"/>
      <c r="J480" s="139"/>
      <c r="M480" s="138"/>
      <c r="P480" s="140"/>
      <c r="Q480" s="141"/>
      <c r="T480" s="141"/>
      <c r="W480" s="141"/>
      <c r="Z480" s="141"/>
      <c r="AC480" s="141"/>
      <c r="AD480" s="142"/>
      <c r="AE480" s="143"/>
      <c r="AF480" s="138"/>
      <c r="AG480" s="144"/>
      <c r="AH480" s="145"/>
    </row>
    <row r="481" spans="8:34" s="55" customFormat="1" ht="24.95" customHeight="1" x14ac:dyDescent="0.25">
      <c r="H481" s="138"/>
      <c r="J481" s="139"/>
      <c r="M481" s="138"/>
      <c r="P481" s="140"/>
      <c r="Q481" s="141"/>
      <c r="T481" s="141"/>
      <c r="W481" s="141"/>
      <c r="Z481" s="141"/>
      <c r="AC481" s="141"/>
      <c r="AD481" s="142"/>
      <c r="AE481" s="143"/>
      <c r="AF481" s="138"/>
      <c r="AG481" s="144"/>
      <c r="AH481" s="145"/>
    </row>
    <row r="482" spans="8:34" s="55" customFormat="1" ht="24.95" customHeight="1" x14ac:dyDescent="0.25">
      <c r="H482" s="138"/>
      <c r="J482" s="139"/>
      <c r="M482" s="138"/>
      <c r="P482" s="140"/>
      <c r="Q482" s="141"/>
      <c r="T482" s="141"/>
      <c r="W482" s="141"/>
      <c r="Z482" s="141"/>
      <c r="AC482" s="141"/>
      <c r="AD482" s="142"/>
      <c r="AE482" s="143"/>
      <c r="AF482" s="138"/>
      <c r="AG482" s="144"/>
      <c r="AH482" s="145"/>
    </row>
    <row r="483" spans="8:34" s="55" customFormat="1" ht="24.95" customHeight="1" x14ac:dyDescent="0.25">
      <c r="H483" s="138"/>
      <c r="J483" s="139"/>
      <c r="M483" s="138"/>
      <c r="P483" s="140"/>
      <c r="Q483" s="141"/>
      <c r="T483" s="141"/>
      <c r="W483" s="141"/>
      <c r="Z483" s="141"/>
      <c r="AC483" s="141"/>
      <c r="AD483" s="142"/>
      <c r="AE483" s="143"/>
      <c r="AF483" s="138"/>
      <c r="AG483" s="144"/>
      <c r="AH483" s="145"/>
    </row>
    <row r="484" spans="8:34" s="55" customFormat="1" ht="24.95" customHeight="1" x14ac:dyDescent="0.25">
      <c r="H484" s="138"/>
      <c r="J484" s="139"/>
      <c r="M484" s="138"/>
      <c r="P484" s="140"/>
      <c r="Q484" s="141"/>
      <c r="T484" s="141"/>
      <c r="W484" s="141"/>
      <c r="Z484" s="141"/>
      <c r="AC484" s="141"/>
      <c r="AD484" s="142"/>
      <c r="AE484" s="143"/>
      <c r="AF484" s="138"/>
      <c r="AG484" s="144"/>
      <c r="AH484" s="145"/>
    </row>
    <row r="485" spans="8:34" s="55" customFormat="1" ht="24.95" customHeight="1" x14ac:dyDescent="0.25">
      <c r="H485" s="138"/>
      <c r="J485" s="139"/>
      <c r="M485" s="138"/>
      <c r="P485" s="140"/>
      <c r="Q485" s="141"/>
      <c r="T485" s="141"/>
      <c r="W485" s="141"/>
      <c r="Z485" s="141"/>
      <c r="AC485" s="141"/>
      <c r="AD485" s="142"/>
      <c r="AE485" s="143"/>
      <c r="AF485" s="138"/>
      <c r="AG485" s="144"/>
      <c r="AH485" s="145"/>
    </row>
    <row r="486" spans="8:34" s="55" customFormat="1" ht="24.95" customHeight="1" x14ac:dyDescent="0.25">
      <c r="H486" s="138"/>
      <c r="J486" s="139"/>
      <c r="M486" s="138"/>
      <c r="P486" s="140"/>
      <c r="Q486" s="141"/>
      <c r="T486" s="141"/>
      <c r="W486" s="141"/>
      <c r="Z486" s="141"/>
      <c r="AC486" s="141"/>
      <c r="AD486" s="142"/>
      <c r="AE486" s="143"/>
      <c r="AF486" s="138"/>
      <c r="AG486" s="144"/>
      <c r="AH486" s="145"/>
    </row>
    <row r="487" spans="8:34" s="55" customFormat="1" ht="24.95" customHeight="1" x14ac:dyDescent="0.25">
      <c r="H487" s="138"/>
      <c r="J487" s="139"/>
      <c r="M487" s="138"/>
      <c r="P487" s="140"/>
      <c r="Q487" s="141"/>
      <c r="T487" s="141"/>
      <c r="W487" s="141"/>
      <c r="Z487" s="141"/>
      <c r="AC487" s="141"/>
      <c r="AD487" s="142"/>
      <c r="AE487" s="143"/>
      <c r="AF487" s="138"/>
      <c r="AG487" s="144"/>
      <c r="AH487" s="145"/>
    </row>
    <row r="488" spans="8:34" s="55" customFormat="1" ht="24.95" customHeight="1" x14ac:dyDescent="0.25">
      <c r="H488" s="138"/>
      <c r="J488" s="139"/>
      <c r="M488" s="138"/>
      <c r="P488" s="140"/>
      <c r="Q488" s="141"/>
      <c r="T488" s="141"/>
      <c r="W488" s="141"/>
      <c r="Z488" s="141"/>
      <c r="AC488" s="141"/>
      <c r="AD488" s="142"/>
      <c r="AE488" s="143"/>
      <c r="AF488" s="138"/>
      <c r="AG488" s="144"/>
      <c r="AH488" s="145"/>
    </row>
    <row r="489" spans="8:34" s="55" customFormat="1" ht="24.95" customHeight="1" x14ac:dyDescent="0.25">
      <c r="H489" s="138"/>
      <c r="J489" s="139"/>
      <c r="M489" s="138"/>
      <c r="P489" s="140"/>
      <c r="Q489" s="141"/>
      <c r="T489" s="141"/>
      <c r="W489" s="141"/>
      <c r="Z489" s="141"/>
      <c r="AC489" s="141"/>
      <c r="AD489" s="142"/>
      <c r="AE489" s="143"/>
      <c r="AF489" s="138"/>
      <c r="AG489" s="144"/>
      <c r="AH489" s="145"/>
    </row>
    <row r="490" spans="8:34" s="55" customFormat="1" ht="24.95" customHeight="1" x14ac:dyDescent="0.25">
      <c r="H490" s="138"/>
      <c r="J490" s="139"/>
      <c r="M490" s="138"/>
      <c r="P490" s="140"/>
      <c r="Q490" s="141"/>
      <c r="T490" s="141"/>
      <c r="W490" s="141"/>
      <c r="Z490" s="141"/>
      <c r="AC490" s="141"/>
      <c r="AD490" s="142"/>
      <c r="AE490" s="143"/>
      <c r="AF490" s="138"/>
      <c r="AG490" s="144"/>
      <c r="AH490" s="145"/>
    </row>
    <row r="491" spans="8:34" s="55" customFormat="1" ht="24.95" customHeight="1" x14ac:dyDescent="0.25">
      <c r="H491" s="138"/>
      <c r="J491" s="139"/>
      <c r="M491" s="138"/>
      <c r="P491" s="140"/>
      <c r="Q491" s="141"/>
      <c r="T491" s="141"/>
      <c r="W491" s="141"/>
      <c r="Z491" s="141"/>
      <c r="AC491" s="141"/>
      <c r="AD491" s="142"/>
      <c r="AE491" s="143"/>
      <c r="AF491" s="138"/>
      <c r="AG491" s="144"/>
      <c r="AH491" s="145"/>
    </row>
    <row r="492" spans="8:34" s="55" customFormat="1" ht="24.95" customHeight="1" x14ac:dyDescent="0.25">
      <c r="H492" s="138"/>
      <c r="J492" s="139"/>
      <c r="M492" s="138"/>
      <c r="P492" s="140"/>
      <c r="Q492" s="141"/>
      <c r="T492" s="141"/>
      <c r="W492" s="141"/>
      <c r="Z492" s="141"/>
      <c r="AC492" s="141"/>
      <c r="AD492" s="142"/>
      <c r="AE492" s="143"/>
      <c r="AF492" s="138"/>
      <c r="AG492" s="144"/>
      <c r="AH492" s="145"/>
    </row>
    <row r="493" spans="8:34" s="55" customFormat="1" ht="24.95" customHeight="1" x14ac:dyDescent="0.25">
      <c r="H493" s="138"/>
      <c r="J493" s="139"/>
      <c r="M493" s="138"/>
      <c r="P493" s="140"/>
      <c r="Q493" s="141"/>
      <c r="T493" s="141"/>
      <c r="W493" s="141"/>
      <c r="Z493" s="141"/>
      <c r="AC493" s="141"/>
      <c r="AD493" s="142"/>
      <c r="AE493" s="143"/>
      <c r="AF493" s="138"/>
      <c r="AG493" s="144"/>
      <c r="AH493" s="145"/>
    </row>
    <row r="494" spans="8:34" s="55" customFormat="1" ht="24.95" customHeight="1" x14ac:dyDescent="0.25">
      <c r="H494" s="138"/>
      <c r="J494" s="139"/>
      <c r="M494" s="138"/>
      <c r="P494" s="140"/>
      <c r="Q494" s="141"/>
      <c r="T494" s="141"/>
      <c r="W494" s="141"/>
      <c r="Z494" s="141"/>
      <c r="AC494" s="141"/>
      <c r="AD494" s="142"/>
      <c r="AE494" s="143"/>
      <c r="AF494" s="138"/>
      <c r="AG494" s="144"/>
      <c r="AH494" s="145"/>
    </row>
    <row r="495" spans="8:34" s="55" customFormat="1" ht="24.95" customHeight="1" x14ac:dyDescent="0.25">
      <c r="H495" s="138"/>
      <c r="J495" s="139"/>
      <c r="M495" s="138"/>
      <c r="P495" s="140"/>
      <c r="Q495" s="141"/>
      <c r="T495" s="141"/>
      <c r="W495" s="141"/>
      <c r="Z495" s="141"/>
      <c r="AC495" s="141"/>
      <c r="AD495" s="142"/>
      <c r="AE495" s="143"/>
      <c r="AF495" s="138"/>
      <c r="AG495" s="144"/>
      <c r="AH495" s="145"/>
    </row>
    <row r="496" spans="8:34" s="55" customFormat="1" ht="24.95" customHeight="1" x14ac:dyDescent="0.25">
      <c r="H496" s="138"/>
      <c r="J496" s="139"/>
      <c r="M496" s="138"/>
      <c r="P496" s="140"/>
      <c r="Q496" s="141"/>
      <c r="T496" s="141"/>
      <c r="W496" s="141"/>
      <c r="Z496" s="141"/>
      <c r="AC496" s="141"/>
      <c r="AD496" s="142"/>
      <c r="AE496" s="143"/>
      <c r="AF496" s="138"/>
      <c r="AG496" s="144"/>
      <c r="AH496" s="145"/>
    </row>
    <row r="497" spans="8:34" s="55" customFormat="1" ht="24.95" customHeight="1" x14ac:dyDescent="0.25">
      <c r="H497" s="138"/>
      <c r="J497" s="139"/>
      <c r="M497" s="138"/>
      <c r="P497" s="140"/>
      <c r="Q497" s="141"/>
      <c r="T497" s="141"/>
      <c r="W497" s="141"/>
      <c r="Z497" s="141"/>
      <c r="AC497" s="141"/>
      <c r="AD497" s="142"/>
      <c r="AE497" s="143"/>
      <c r="AF497" s="138"/>
      <c r="AG497" s="144"/>
      <c r="AH497" s="145"/>
    </row>
    <row r="498" spans="8:34" s="55" customFormat="1" ht="24.95" customHeight="1" x14ac:dyDescent="0.25">
      <c r="H498" s="138"/>
      <c r="J498" s="139"/>
      <c r="M498" s="138"/>
      <c r="P498" s="140"/>
      <c r="Q498" s="141"/>
      <c r="T498" s="141"/>
      <c r="W498" s="141"/>
      <c r="Z498" s="141"/>
      <c r="AC498" s="141"/>
      <c r="AD498" s="142"/>
      <c r="AE498" s="143"/>
      <c r="AF498" s="138"/>
      <c r="AG498" s="144"/>
      <c r="AH498" s="145"/>
    </row>
    <row r="499" spans="8:34" s="55" customFormat="1" ht="24.95" customHeight="1" x14ac:dyDescent="0.25">
      <c r="H499" s="138"/>
      <c r="J499" s="139"/>
      <c r="M499" s="138"/>
      <c r="P499" s="140"/>
      <c r="Q499" s="141"/>
      <c r="T499" s="141"/>
      <c r="W499" s="141"/>
      <c r="Z499" s="141"/>
      <c r="AC499" s="141"/>
      <c r="AD499" s="142"/>
      <c r="AE499" s="143"/>
      <c r="AF499" s="138"/>
      <c r="AG499" s="144"/>
      <c r="AH499" s="145"/>
    </row>
    <row r="500" spans="8:34" s="55" customFormat="1" ht="24.95" customHeight="1" x14ac:dyDescent="0.25">
      <c r="H500" s="138"/>
      <c r="J500" s="139"/>
      <c r="M500" s="138"/>
      <c r="P500" s="140"/>
      <c r="Q500" s="141"/>
      <c r="T500" s="141"/>
      <c r="W500" s="141"/>
      <c r="Z500" s="141"/>
      <c r="AC500" s="141"/>
      <c r="AD500" s="142"/>
      <c r="AE500" s="143"/>
      <c r="AF500" s="138"/>
      <c r="AG500" s="144"/>
      <c r="AH500" s="145"/>
    </row>
    <row r="501" spans="8:34" s="55" customFormat="1" ht="24.95" customHeight="1" x14ac:dyDescent="0.25">
      <c r="H501" s="138"/>
      <c r="J501" s="139"/>
      <c r="M501" s="138"/>
      <c r="P501" s="140"/>
      <c r="Q501" s="141"/>
      <c r="T501" s="141"/>
      <c r="W501" s="141"/>
      <c r="Z501" s="141"/>
      <c r="AC501" s="141"/>
      <c r="AD501" s="142"/>
      <c r="AE501" s="143"/>
      <c r="AF501" s="138"/>
      <c r="AG501" s="144"/>
      <c r="AH501" s="145"/>
    </row>
    <row r="502" spans="8:34" s="55" customFormat="1" ht="24.95" customHeight="1" x14ac:dyDescent="0.25">
      <c r="H502" s="138"/>
      <c r="J502" s="139"/>
      <c r="M502" s="138"/>
      <c r="P502" s="140"/>
      <c r="Q502" s="141"/>
      <c r="T502" s="141"/>
      <c r="W502" s="141"/>
      <c r="Z502" s="141"/>
      <c r="AC502" s="141"/>
      <c r="AD502" s="142"/>
      <c r="AE502" s="143"/>
      <c r="AF502" s="138"/>
      <c r="AG502" s="144"/>
      <c r="AH502" s="145"/>
    </row>
    <row r="503" spans="8:34" s="55" customFormat="1" ht="24.95" customHeight="1" x14ac:dyDescent="0.25">
      <c r="H503" s="138"/>
      <c r="J503" s="139"/>
      <c r="M503" s="138"/>
      <c r="P503" s="140"/>
      <c r="Q503" s="141"/>
      <c r="T503" s="141"/>
      <c r="W503" s="141"/>
      <c r="Z503" s="141"/>
      <c r="AC503" s="141"/>
      <c r="AD503" s="142"/>
      <c r="AE503" s="143"/>
      <c r="AF503" s="138"/>
      <c r="AG503" s="144"/>
      <c r="AH503" s="145"/>
    </row>
    <row r="504" spans="8:34" s="55" customFormat="1" ht="24.95" customHeight="1" x14ac:dyDescent="0.25">
      <c r="H504" s="138"/>
      <c r="J504" s="139"/>
      <c r="M504" s="138"/>
      <c r="P504" s="140"/>
      <c r="Q504" s="141"/>
      <c r="T504" s="141"/>
      <c r="W504" s="141"/>
      <c r="Z504" s="141"/>
      <c r="AC504" s="141"/>
      <c r="AD504" s="142"/>
      <c r="AE504" s="143"/>
      <c r="AF504" s="138"/>
      <c r="AG504" s="144"/>
      <c r="AH504" s="145"/>
    </row>
    <row r="505" spans="8:34" s="55" customFormat="1" ht="24.95" customHeight="1" x14ac:dyDescent="0.25">
      <c r="H505" s="138"/>
      <c r="J505" s="139"/>
      <c r="M505" s="138"/>
      <c r="P505" s="140"/>
      <c r="Q505" s="141"/>
      <c r="T505" s="141"/>
      <c r="W505" s="141"/>
      <c r="Z505" s="141"/>
      <c r="AC505" s="141"/>
      <c r="AD505" s="142"/>
      <c r="AE505" s="143"/>
      <c r="AF505" s="138"/>
      <c r="AG505" s="144"/>
      <c r="AH505" s="145"/>
    </row>
    <row r="506" spans="8:34" s="55" customFormat="1" ht="24.95" customHeight="1" x14ac:dyDescent="0.25">
      <c r="H506" s="138"/>
      <c r="J506" s="139"/>
      <c r="M506" s="138"/>
      <c r="P506" s="140"/>
      <c r="Q506" s="141"/>
      <c r="T506" s="141"/>
      <c r="W506" s="141"/>
      <c r="Z506" s="141"/>
      <c r="AC506" s="141"/>
      <c r="AD506" s="142"/>
      <c r="AE506" s="143"/>
      <c r="AF506" s="138"/>
      <c r="AG506" s="144"/>
      <c r="AH506" s="145"/>
    </row>
    <row r="507" spans="8:34" s="55" customFormat="1" ht="24.95" customHeight="1" x14ac:dyDescent="0.25">
      <c r="H507" s="138"/>
      <c r="J507" s="139"/>
      <c r="M507" s="138"/>
      <c r="P507" s="140"/>
      <c r="Q507" s="141"/>
      <c r="T507" s="141"/>
      <c r="W507" s="141"/>
      <c r="Z507" s="141"/>
      <c r="AC507" s="141"/>
      <c r="AD507" s="142"/>
      <c r="AE507" s="143"/>
      <c r="AF507" s="138"/>
      <c r="AG507" s="144"/>
      <c r="AH507" s="145"/>
    </row>
    <row r="508" spans="8:34" s="55" customFormat="1" ht="24.95" customHeight="1" x14ac:dyDescent="0.25">
      <c r="H508" s="138"/>
      <c r="J508" s="139"/>
      <c r="M508" s="138"/>
      <c r="P508" s="140"/>
      <c r="Q508" s="141"/>
      <c r="T508" s="141"/>
      <c r="W508" s="141"/>
      <c r="Z508" s="141"/>
      <c r="AC508" s="141"/>
      <c r="AD508" s="142"/>
      <c r="AE508" s="143"/>
      <c r="AF508" s="138"/>
      <c r="AG508" s="144"/>
      <c r="AH508" s="145"/>
    </row>
    <row r="509" spans="8:34" s="55" customFormat="1" ht="24.95" customHeight="1" x14ac:dyDescent="0.25">
      <c r="H509" s="138"/>
      <c r="J509" s="139"/>
      <c r="M509" s="138"/>
      <c r="P509" s="140"/>
      <c r="Q509" s="141"/>
      <c r="T509" s="141"/>
      <c r="W509" s="141"/>
      <c r="Z509" s="141"/>
      <c r="AC509" s="141"/>
      <c r="AD509" s="142"/>
      <c r="AE509" s="143"/>
      <c r="AF509" s="138"/>
      <c r="AG509" s="144"/>
      <c r="AH509" s="145"/>
    </row>
    <row r="510" spans="8:34" s="55" customFormat="1" ht="24.95" customHeight="1" x14ac:dyDescent="0.25">
      <c r="H510" s="138"/>
      <c r="J510" s="139"/>
      <c r="M510" s="138"/>
      <c r="P510" s="140"/>
      <c r="Q510" s="141"/>
      <c r="T510" s="141"/>
      <c r="W510" s="141"/>
      <c r="Z510" s="141"/>
      <c r="AC510" s="141"/>
      <c r="AD510" s="142"/>
      <c r="AE510" s="143"/>
      <c r="AF510" s="138"/>
      <c r="AG510" s="144"/>
      <c r="AH510" s="145"/>
    </row>
    <row r="511" spans="8:34" s="55" customFormat="1" ht="24.95" customHeight="1" x14ac:dyDescent="0.25">
      <c r="H511" s="138"/>
      <c r="J511" s="139"/>
      <c r="M511" s="138"/>
      <c r="P511" s="140"/>
      <c r="Q511" s="141"/>
      <c r="T511" s="141"/>
      <c r="W511" s="141"/>
      <c r="Z511" s="141"/>
      <c r="AC511" s="141"/>
      <c r="AD511" s="142"/>
      <c r="AE511" s="143"/>
      <c r="AF511" s="138"/>
      <c r="AG511" s="144"/>
      <c r="AH511" s="145"/>
    </row>
    <row r="512" spans="8:34" s="55" customFormat="1" ht="24.95" customHeight="1" x14ac:dyDescent="0.25">
      <c r="H512" s="138"/>
      <c r="J512" s="139"/>
      <c r="M512" s="138"/>
      <c r="P512" s="140"/>
      <c r="Q512" s="141"/>
      <c r="T512" s="141"/>
      <c r="W512" s="141"/>
      <c r="Z512" s="141"/>
      <c r="AC512" s="141"/>
      <c r="AD512" s="142"/>
      <c r="AE512" s="143"/>
      <c r="AF512" s="138"/>
      <c r="AG512" s="144"/>
      <c r="AH512" s="145"/>
    </row>
    <row r="513" spans="8:34" s="55" customFormat="1" ht="24.95" customHeight="1" x14ac:dyDescent="0.25">
      <c r="H513" s="138"/>
      <c r="J513" s="139"/>
      <c r="M513" s="138"/>
      <c r="P513" s="140"/>
      <c r="Q513" s="141"/>
      <c r="T513" s="141"/>
      <c r="W513" s="141"/>
      <c r="Z513" s="141"/>
      <c r="AC513" s="141"/>
      <c r="AD513" s="142"/>
      <c r="AE513" s="143"/>
      <c r="AF513" s="138"/>
      <c r="AG513" s="144"/>
      <c r="AH513" s="145"/>
    </row>
    <row r="514" spans="8:34" s="55" customFormat="1" ht="24.95" customHeight="1" x14ac:dyDescent="0.25">
      <c r="H514" s="138"/>
      <c r="J514" s="139"/>
      <c r="M514" s="138"/>
      <c r="P514" s="140"/>
      <c r="Q514" s="141"/>
      <c r="T514" s="141"/>
      <c r="W514" s="141"/>
      <c r="Z514" s="141"/>
      <c r="AC514" s="141"/>
      <c r="AD514" s="142"/>
      <c r="AE514" s="143"/>
      <c r="AF514" s="138"/>
      <c r="AG514" s="144"/>
      <c r="AH514" s="145"/>
    </row>
    <row r="515" spans="8:34" s="55" customFormat="1" ht="24.95" customHeight="1" x14ac:dyDescent="0.25">
      <c r="H515" s="138"/>
      <c r="J515" s="139"/>
      <c r="M515" s="138"/>
      <c r="P515" s="140"/>
      <c r="Q515" s="141"/>
      <c r="T515" s="141"/>
      <c r="W515" s="141"/>
      <c r="Z515" s="141"/>
      <c r="AC515" s="141"/>
      <c r="AD515" s="142"/>
      <c r="AE515" s="143"/>
      <c r="AF515" s="138"/>
      <c r="AG515" s="144"/>
      <c r="AH515" s="145"/>
    </row>
    <row r="516" spans="8:34" s="55" customFormat="1" ht="24.95" customHeight="1" x14ac:dyDescent="0.25">
      <c r="H516" s="138"/>
      <c r="J516" s="139"/>
      <c r="M516" s="138"/>
      <c r="P516" s="140"/>
      <c r="Q516" s="141"/>
      <c r="T516" s="141"/>
      <c r="W516" s="141"/>
      <c r="Z516" s="141"/>
      <c r="AC516" s="141"/>
      <c r="AD516" s="142"/>
      <c r="AE516" s="143"/>
      <c r="AF516" s="138"/>
      <c r="AG516" s="144"/>
      <c r="AH516" s="145"/>
    </row>
    <row r="517" spans="8:34" s="55" customFormat="1" ht="24.95" customHeight="1" x14ac:dyDescent="0.25">
      <c r="H517" s="138"/>
      <c r="J517" s="139"/>
      <c r="M517" s="138"/>
      <c r="P517" s="140"/>
      <c r="Q517" s="141"/>
      <c r="T517" s="141"/>
      <c r="W517" s="141"/>
      <c r="Z517" s="141"/>
      <c r="AC517" s="141"/>
      <c r="AD517" s="142"/>
      <c r="AE517" s="143"/>
      <c r="AF517" s="138"/>
      <c r="AG517" s="144"/>
      <c r="AH517" s="145"/>
    </row>
    <row r="518" spans="8:34" s="55" customFormat="1" ht="24.95" customHeight="1" x14ac:dyDescent="0.25">
      <c r="H518" s="138"/>
      <c r="J518" s="139"/>
      <c r="M518" s="138"/>
      <c r="P518" s="140"/>
      <c r="Q518" s="141"/>
      <c r="T518" s="141"/>
      <c r="W518" s="141"/>
      <c r="Z518" s="141"/>
      <c r="AC518" s="141"/>
      <c r="AD518" s="142"/>
      <c r="AE518" s="143"/>
      <c r="AF518" s="138"/>
      <c r="AG518" s="144"/>
      <c r="AH518" s="145"/>
    </row>
    <row r="519" spans="8:34" s="55" customFormat="1" ht="24.95" customHeight="1" x14ac:dyDescent="0.25">
      <c r="H519" s="138"/>
      <c r="J519" s="139"/>
      <c r="M519" s="138"/>
      <c r="P519" s="140"/>
      <c r="Q519" s="141"/>
      <c r="T519" s="141"/>
      <c r="W519" s="141"/>
      <c r="Z519" s="141"/>
      <c r="AC519" s="141"/>
      <c r="AD519" s="142"/>
      <c r="AE519" s="143"/>
      <c r="AF519" s="138"/>
      <c r="AG519" s="144"/>
      <c r="AH519" s="145"/>
    </row>
    <row r="520" spans="8:34" s="55" customFormat="1" ht="24.95" customHeight="1" x14ac:dyDescent="0.25">
      <c r="H520" s="138"/>
      <c r="J520" s="139"/>
      <c r="M520" s="138"/>
      <c r="P520" s="140"/>
      <c r="Q520" s="141"/>
      <c r="T520" s="141"/>
      <c r="W520" s="141"/>
      <c r="Z520" s="141"/>
      <c r="AC520" s="141"/>
      <c r="AD520" s="142"/>
      <c r="AE520" s="143"/>
      <c r="AF520" s="138"/>
      <c r="AG520" s="144"/>
      <c r="AH520" s="145"/>
    </row>
    <row r="521" spans="8:34" s="55" customFormat="1" ht="24.95" customHeight="1" x14ac:dyDescent="0.25">
      <c r="H521" s="138"/>
      <c r="J521" s="139"/>
      <c r="M521" s="138"/>
      <c r="P521" s="140"/>
      <c r="Q521" s="141"/>
      <c r="T521" s="141"/>
      <c r="W521" s="141"/>
      <c r="Z521" s="141"/>
      <c r="AC521" s="141"/>
      <c r="AD521" s="142"/>
      <c r="AE521" s="143"/>
      <c r="AF521" s="138"/>
      <c r="AG521" s="144"/>
      <c r="AH521" s="145"/>
    </row>
    <row r="522" spans="8:34" s="55" customFormat="1" ht="24.95" customHeight="1" x14ac:dyDescent="0.25">
      <c r="H522" s="138"/>
      <c r="J522" s="139"/>
      <c r="M522" s="138"/>
      <c r="P522" s="140"/>
      <c r="Q522" s="141"/>
      <c r="T522" s="141"/>
      <c r="W522" s="141"/>
      <c r="Z522" s="141"/>
      <c r="AC522" s="141"/>
      <c r="AD522" s="142"/>
      <c r="AE522" s="143"/>
      <c r="AF522" s="138"/>
      <c r="AG522" s="144"/>
      <c r="AH522" s="145"/>
    </row>
    <row r="523" spans="8:34" s="55" customFormat="1" ht="24.95" customHeight="1" x14ac:dyDescent="0.25">
      <c r="H523" s="138"/>
      <c r="J523" s="139"/>
      <c r="M523" s="138"/>
      <c r="P523" s="140"/>
      <c r="Q523" s="141"/>
      <c r="T523" s="141"/>
      <c r="W523" s="141"/>
      <c r="Z523" s="141"/>
      <c r="AC523" s="141"/>
      <c r="AD523" s="142"/>
      <c r="AE523" s="143"/>
      <c r="AF523" s="138"/>
      <c r="AG523" s="144"/>
      <c r="AH523" s="145"/>
    </row>
    <row r="524" spans="8:34" s="55" customFormat="1" ht="24.95" customHeight="1" x14ac:dyDescent="0.25">
      <c r="H524" s="138"/>
      <c r="J524" s="139"/>
      <c r="M524" s="138"/>
      <c r="P524" s="140"/>
      <c r="Q524" s="141"/>
      <c r="T524" s="141"/>
      <c r="W524" s="141"/>
      <c r="Z524" s="141"/>
      <c r="AC524" s="141"/>
      <c r="AD524" s="142"/>
      <c r="AE524" s="143"/>
      <c r="AF524" s="138"/>
      <c r="AG524" s="144"/>
      <c r="AH524" s="145"/>
    </row>
    <row r="525" spans="8:34" s="55" customFormat="1" ht="24.95" customHeight="1" x14ac:dyDescent="0.25">
      <c r="H525" s="138"/>
      <c r="J525" s="139"/>
      <c r="M525" s="138"/>
      <c r="P525" s="140"/>
      <c r="Q525" s="141"/>
      <c r="T525" s="141"/>
      <c r="W525" s="141"/>
      <c r="Z525" s="141"/>
      <c r="AC525" s="141"/>
      <c r="AD525" s="142"/>
      <c r="AE525" s="143"/>
      <c r="AF525" s="138"/>
      <c r="AG525" s="144"/>
      <c r="AH525" s="145"/>
    </row>
    <row r="526" spans="8:34" s="55" customFormat="1" ht="24.95" customHeight="1" x14ac:dyDescent="0.25">
      <c r="H526" s="138"/>
      <c r="J526" s="139"/>
      <c r="M526" s="138"/>
      <c r="P526" s="140"/>
      <c r="Q526" s="141"/>
      <c r="T526" s="141"/>
      <c r="W526" s="141"/>
      <c r="Z526" s="141"/>
      <c r="AC526" s="141"/>
      <c r="AD526" s="142"/>
      <c r="AE526" s="143"/>
      <c r="AF526" s="138"/>
      <c r="AG526" s="144"/>
      <c r="AH526" s="145"/>
    </row>
    <row r="527" spans="8:34" s="55" customFormat="1" ht="24.95" customHeight="1" x14ac:dyDescent="0.25">
      <c r="H527" s="138"/>
      <c r="J527" s="139"/>
      <c r="M527" s="138"/>
      <c r="P527" s="140"/>
      <c r="Q527" s="141"/>
      <c r="T527" s="141"/>
      <c r="W527" s="141"/>
      <c r="Z527" s="141"/>
      <c r="AC527" s="141"/>
      <c r="AD527" s="142"/>
      <c r="AE527" s="143"/>
      <c r="AF527" s="138"/>
      <c r="AG527" s="144"/>
      <c r="AH527" s="145"/>
    </row>
    <row r="528" spans="8:34" s="55" customFormat="1" ht="24.95" customHeight="1" x14ac:dyDescent="0.25">
      <c r="H528" s="138"/>
      <c r="J528" s="139"/>
      <c r="M528" s="138"/>
      <c r="P528" s="140"/>
      <c r="Q528" s="141"/>
      <c r="T528" s="141"/>
      <c r="W528" s="141"/>
      <c r="Z528" s="141"/>
      <c r="AC528" s="141"/>
      <c r="AD528" s="142"/>
      <c r="AE528" s="143"/>
      <c r="AF528" s="138"/>
      <c r="AG528" s="144"/>
      <c r="AH528" s="145"/>
    </row>
    <row r="529" spans="8:34" s="55" customFormat="1" ht="24.95" customHeight="1" x14ac:dyDescent="0.25">
      <c r="H529" s="138"/>
      <c r="J529" s="139"/>
      <c r="M529" s="138"/>
      <c r="P529" s="140"/>
      <c r="Q529" s="141"/>
      <c r="T529" s="141"/>
      <c r="W529" s="141"/>
      <c r="Z529" s="141"/>
      <c r="AC529" s="141"/>
      <c r="AD529" s="142"/>
      <c r="AE529" s="143"/>
      <c r="AF529" s="138"/>
      <c r="AG529" s="144"/>
      <c r="AH529" s="145"/>
    </row>
    <row r="530" spans="8:34" s="55" customFormat="1" ht="24.95" customHeight="1" x14ac:dyDescent="0.25">
      <c r="H530" s="138"/>
      <c r="J530" s="139"/>
      <c r="M530" s="138"/>
      <c r="P530" s="140"/>
      <c r="Q530" s="141"/>
      <c r="T530" s="141"/>
      <c r="W530" s="141"/>
      <c r="Z530" s="141"/>
      <c r="AC530" s="141"/>
      <c r="AD530" s="142"/>
      <c r="AE530" s="143"/>
      <c r="AF530" s="138"/>
      <c r="AG530" s="144"/>
      <c r="AH530" s="145"/>
    </row>
    <row r="531" spans="8:34" s="55" customFormat="1" ht="24.95" customHeight="1" x14ac:dyDescent="0.25">
      <c r="H531" s="138"/>
      <c r="J531" s="139"/>
      <c r="M531" s="138"/>
      <c r="P531" s="140"/>
      <c r="Q531" s="141"/>
      <c r="T531" s="141"/>
      <c r="W531" s="141"/>
      <c r="Z531" s="141"/>
      <c r="AC531" s="141"/>
      <c r="AD531" s="142"/>
      <c r="AE531" s="143"/>
      <c r="AF531" s="138"/>
      <c r="AG531" s="144"/>
      <c r="AH531" s="145"/>
    </row>
    <row r="532" spans="8:34" s="55" customFormat="1" ht="24.95" customHeight="1" x14ac:dyDescent="0.25">
      <c r="H532" s="138"/>
      <c r="J532" s="139"/>
      <c r="M532" s="138"/>
      <c r="P532" s="140"/>
      <c r="Q532" s="141"/>
      <c r="T532" s="141"/>
      <c r="W532" s="141"/>
      <c r="Z532" s="141"/>
      <c r="AC532" s="141"/>
      <c r="AD532" s="142"/>
      <c r="AE532" s="143"/>
      <c r="AF532" s="138"/>
      <c r="AG532" s="144"/>
      <c r="AH532" s="145"/>
    </row>
    <row r="533" spans="8:34" s="55" customFormat="1" ht="24.95" customHeight="1" x14ac:dyDescent="0.25">
      <c r="H533" s="138"/>
      <c r="J533" s="139"/>
      <c r="M533" s="138"/>
      <c r="P533" s="140"/>
      <c r="Q533" s="141"/>
      <c r="T533" s="141"/>
      <c r="W533" s="141"/>
      <c r="Z533" s="141"/>
      <c r="AC533" s="141"/>
      <c r="AD533" s="142"/>
      <c r="AE533" s="143"/>
      <c r="AF533" s="138"/>
      <c r="AG533" s="144"/>
      <c r="AH533" s="145"/>
    </row>
    <row r="534" spans="8:34" s="55" customFormat="1" ht="24.95" customHeight="1" x14ac:dyDescent="0.25">
      <c r="H534" s="138"/>
      <c r="J534" s="139"/>
      <c r="M534" s="138"/>
      <c r="P534" s="140"/>
      <c r="Q534" s="141"/>
      <c r="T534" s="141"/>
      <c r="W534" s="141"/>
      <c r="Z534" s="141"/>
      <c r="AC534" s="141"/>
      <c r="AD534" s="142"/>
      <c r="AE534" s="143"/>
      <c r="AF534" s="138"/>
      <c r="AG534" s="144"/>
      <c r="AH534" s="145"/>
    </row>
    <row r="535" spans="8:34" s="55" customFormat="1" ht="24.95" customHeight="1" x14ac:dyDescent="0.25">
      <c r="H535" s="138"/>
      <c r="J535" s="139"/>
      <c r="M535" s="138"/>
      <c r="P535" s="140"/>
      <c r="Q535" s="141"/>
      <c r="T535" s="141"/>
      <c r="W535" s="141"/>
      <c r="Z535" s="141"/>
      <c r="AC535" s="141"/>
      <c r="AD535" s="142"/>
      <c r="AE535" s="143"/>
      <c r="AF535" s="138"/>
      <c r="AG535" s="144"/>
      <c r="AH535" s="145"/>
    </row>
    <row r="536" spans="8:34" s="55" customFormat="1" ht="24.95" customHeight="1" x14ac:dyDescent="0.25">
      <c r="H536" s="138"/>
      <c r="J536" s="139"/>
      <c r="M536" s="138"/>
      <c r="P536" s="140"/>
      <c r="Q536" s="141"/>
      <c r="T536" s="141"/>
      <c r="W536" s="141"/>
      <c r="Z536" s="141"/>
      <c r="AC536" s="141"/>
      <c r="AD536" s="142"/>
      <c r="AE536" s="143"/>
      <c r="AF536" s="138"/>
      <c r="AG536" s="144"/>
      <c r="AH536" s="145"/>
    </row>
    <row r="537" spans="8:34" s="55" customFormat="1" ht="24.95" customHeight="1" x14ac:dyDescent="0.25">
      <c r="H537" s="138"/>
      <c r="J537" s="139"/>
      <c r="M537" s="138"/>
      <c r="P537" s="140"/>
      <c r="Q537" s="141"/>
      <c r="T537" s="141"/>
      <c r="W537" s="141"/>
      <c r="Z537" s="141"/>
      <c r="AC537" s="141"/>
      <c r="AD537" s="142"/>
      <c r="AE537" s="143"/>
      <c r="AF537" s="138"/>
      <c r="AG537" s="144"/>
      <c r="AH537" s="145"/>
    </row>
    <row r="538" spans="8:34" s="55" customFormat="1" ht="24.95" customHeight="1" x14ac:dyDescent="0.25">
      <c r="H538" s="138"/>
      <c r="J538" s="139"/>
      <c r="M538" s="138"/>
      <c r="P538" s="140"/>
      <c r="Q538" s="141"/>
      <c r="T538" s="141"/>
      <c r="W538" s="141"/>
      <c r="Z538" s="141"/>
      <c r="AC538" s="141"/>
      <c r="AD538" s="142"/>
      <c r="AE538" s="143"/>
      <c r="AF538" s="138"/>
      <c r="AG538" s="144"/>
      <c r="AH538" s="145"/>
    </row>
    <row r="539" spans="8:34" s="55" customFormat="1" ht="24.95" customHeight="1" x14ac:dyDescent="0.25">
      <c r="H539" s="138"/>
      <c r="J539" s="139"/>
      <c r="M539" s="138"/>
      <c r="P539" s="140"/>
      <c r="Q539" s="141"/>
      <c r="T539" s="141"/>
      <c r="W539" s="141"/>
      <c r="Z539" s="141"/>
      <c r="AC539" s="141"/>
      <c r="AD539" s="142"/>
      <c r="AE539" s="143"/>
      <c r="AF539" s="138"/>
      <c r="AG539" s="144"/>
      <c r="AH539" s="145"/>
    </row>
    <row r="540" spans="8:34" s="55" customFormat="1" ht="24.95" customHeight="1" x14ac:dyDescent="0.25">
      <c r="H540" s="138"/>
      <c r="J540" s="139"/>
      <c r="M540" s="138"/>
      <c r="P540" s="140"/>
      <c r="Q540" s="141"/>
      <c r="T540" s="141"/>
      <c r="W540" s="141"/>
      <c r="Z540" s="141"/>
      <c r="AC540" s="141"/>
      <c r="AD540" s="142"/>
      <c r="AE540" s="143"/>
      <c r="AF540" s="138"/>
      <c r="AG540" s="144"/>
      <c r="AH540" s="145"/>
    </row>
    <row r="541" spans="8:34" s="55" customFormat="1" ht="24.95" customHeight="1" x14ac:dyDescent="0.25">
      <c r="H541" s="138"/>
      <c r="J541" s="139"/>
      <c r="M541" s="138"/>
      <c r="P541" s="140"/>
      <c r="Q541" s="141"/>
      <c r="T541" s="141"/>
      <c r="W541" s="141"/>
      <c r="Z541" s="141"/>
      <c r="AC541" s="141"/>
      <c r="AD541" s="142"/>
      <c r="AE541" s="143"/>
      <c r="AF541" s="138"/>
      <c r="AG541" s="144"/>
      <c r="AH541" s="145"/>
    </row>
    <row r="542" spans="8:34" s="55" customFormat="1" ht="24.95" customHeight="1" x14ac:dyDescent="0.25">
      <c r="H542" s="138"/>
      <c r="J542" s="139"/>
      <c r="M542" s="138"/>
      <c r="P542" s="140"/>
      <c r="Q542" s="141"/>
      <c r="T542" s="141"/>
      <c r="W542" s="141"/>
      <c r="Z542" s="141"/>
      <c r="AC542" s="141"/>
      <c r="AD542" s="142"/>
      <c r="AE542" s="143"/>
      <c r="AF542" s="138"/>
      <c r="AG542" s="144"/>
      <c r="AH542" s="145"/>
    </row>
    <row r="543" spans="8:34" s="55" customFormat="1" ht="24.95" customHeight="1" x14ac:dyDescent="0.25">
      <c r="H543" s="138"/>
      <c r="J543" s="139"/>
      <c r="M543" s="138"/>
      <c r="P543" s="140"/>
      <c r="Q543" s="141"/>
      <c r="T543" s="141"/>
      <c r="W543" s="141"/>
      <c r="Z543" s="141"/>
      <c r="AC543" s="141"/>
      <c r="AD543" s="142"/>
      <c r="AE543" s="143"/>
      <c r="AF543" s="138"/>
      <c r="AG543" s="144"/>
      <c r="AH543" s="145"/>
    </row>
    <row r="544" spans="8:34" s="55" customFormat="1" ht="24.95" customHeight="1" x14ac:dyDescent="0.25">
      <c r="H544" s="138"/>
      <c r="J544" s="139"/>
      <c r="M544" s="138"/>
      <c r="P544" s="140"/>
      <c r="Q544" s="141"/>
      <c r="T544" s="141"/>
      <c r="W544" s="141"/>
      <c r="Z544" s="141"/>
      <c r="AC544" s="141"/>
      <c r="AD544" s="142"/>
      <c r="AE544" s="143"/>
      <c r="AF544" s="138"/>
      <c r="AG544" s="144"/>
      <c r="AH544" s="145"/>
    </row>
    <row r="545" spans="8:34" s="55" customFormat="1" ht="24.95" customHeight="1" x14ac:dyDescent="0.25">
      <c r="H545" s="138"/>
      <c r="J545" s="139"/>
      <c r="M545" s="138"/>
      <c r="P545" s="140"/>
      <c r="Q545" s="141"/>
      <c r="T545" s="141"/>
      <c r="W545" s="141"/>
      <c r="Z545" s="141"/>
      <c r="AC545" s="141"/>
      <c r="AD545" s="142"/>
      <c r="AE545" s="143"/>
      <c r="AF545" s="138"/>
      <c r="AG545" s="144"/>
      <c r="AH545" s="145"/>
    </row>
    <row r="546" spans="8:34" s="55" customFormat="1" ht="24.95" customHeight="1" x14ac:dyDescent="0.25">
      <c r="H546" s="138"/>
      <c r="J546" s="139"/>
      <c r="M546" s="138"/>
      <c r="P546" s="140"/>
      <c r="Q546" s="141"/>
      <c r="T546" s="141"/>
      <c r="W546" s="141"/>
      <c r="Z546" s="141"/>
      <c r="AC546" s="141"/>
      <c r="AD546" s="142"/>
      <c r="AE546" s="143"/>
      <c r="AF546" s="138"/>
      <c r="AG546" s="144"/>
      <c r="AH546" s="145"/>
    </row>
    <row r="547" spans="8:34" s="55" customFormat="1" ht="24.95" customHeight="1" x14ac:dyDescent="0.25">
      <c r="H547" s="138"/>
      <c r="J547" s="139"/>
      <c r="M547" s="138"/>
      <c r="P547" s="140"/>
      <c r="Q547" s="141"/>
      <c r="T547" s="141"/>
      <c r="W547" s="141"/>
      <c r="Z547" s="141"/>
      <c r="AC547" s="141"/>
      <c r="AD547" s="142"/>
      <c r="AE547" s="143"/>
      <c r="AF547" s="138"/>
      <c r="AG547" s="144"/>
      <c r="AH547" s="145"/>
    </row>
    <row r="548" spans="8:34" s="55" customFormat="1" ht="24.95" customHeight="1" x14ac:dyDescent="0.25">
      <c r="H548" s="138"/>
      <c r="J548" s="139"/>
      <c r="M548" s="138"/>
      <c r="P548" s="140"/>
      <c r="Q548" s="141"/>
      <c r="T548" s="141"/>
      <c r="W548" s="141"/>
      <c r="Z548" s="141"/>
      <c r="AC548" s="141"/>
      <c r="AD548" s="142"/>
      <c r="AE548" s="143"/>
      <c r="AF548" s="138"/>
      <c r="AG548" s="144"/>
      <c r="AH548" s="145"/>
    </row>
    <row r="549" spans="8:34" s="55" customFormat="1" ht="24.95" customHeight="1" x14ac:dyDescent="0.25">
      <c r="H549" s="138"/>
      <c r="J549" s="139"/>
      <c r="M549" s="138"/>
      <c r="P549" s="140"/>
      <c r="Q549" s="141"/>
      <c r="T549" s="141"/>
      <c r="W549" s="141"/>
      <c r="Z549" s="141"/>
      <c r="AC549" s="141"/>
      <c r="AD549" s="142"/>
      <c r="AE549" s="143"/>
      <c r="AF549" s="138"/>
      <c r="AG549" s="144"/>
      <c r="AH549" s="145"/>
    </row>
    <row r="550" spans="8:34" s="55" customFormat="1" ht="24.95" customHeight="1" x14ac:dyDescent="0.25">
      <c r="H550" s="138"/>
      <c r="J550" s="139"/>
      <c r="M550" s="138"/>
      <c r="P550" s="140"/>
      <c r="Q550" s="141"/>
      <c r="T550" s="141"/>
      <c r="W550" s="141"/>
      <c r="Z550" s="141"/>
      <c r="AC550" s="141"/>
      <c r="AD550" s="142"/>
      <c r="AE550" s="143"/>
      <c r="AF550" s="138"/>
      <c r="AG550" s="144"/>
      <c r="AH550" s="145"/>
    </row>
    <row r="551" spans="8:34" s="55" customFormat="1" ht="24.95" customHeight="1" x14ac:dyDescent="0.25">
      <c r="H551" s="138"/>
      <c r="J551" s="139"/>
      <c r="M551" s="138"/>
      <c r="P551" s="140"/>
      <c r="Q551" s="141"/>
      <c r="T551" s="141"/>
      <c r="W551" s="141"/>
      <c r="Z551" s="141"/>
      <c r="AC551" s="141"/>
      <c r="AD551" s="142"/>
      <c r="AE551" s="143"/>
      <c r="AF551" s="138"/>
      <c r="AG551" s="144"/>
      <c r="AH551" s="145"/>
    </row>
    <row r="552" spans="8:34" s="55" customFormat="1" ht="24.95" customHeight="1" x14ac:dyDescent="0.25">
      <c r="H552" s="138"/>
      <c r="J552" s="139"/>
      <c r="M552" s="138"/>
      <c r="P552" s="140"/>
      <c r="Q552" s="141"/>
      <c r="T552" s="141"/>
      <c r="W552" s="141"/>
      <c r="Z552" s="141"/>
      <c r="AC552" s="141"/>
      <c r="AD552" s="142"/>
      <c r="AE552" s="143"/>
      <c r="AF552" s="138"/>
      <c r="AG552" s="144"/>
      <c r="AH552" s="145"/>
    </row>
    <row r="553" spans="8:34" s="55" customFormat="1" ht="24.95" customHeight="1" x14ac:dyDescent="0.25">
      <c r="H553" s="138"/>
      <c r="J553" s="139"/>
      <c r="M553" s="138"/>
      <c r="P553" s="140"/>
      <c r="Q553" s="141"/>
      <c r="T553" s="141"/>
      <c r="W553" s="141"/>
      <c r="Z553" s="141"/>
      <c r="AC553" s="141"/>
      <c r="AD553" s="142"/>
      <c r="AE553" s="143"/>
      <c r="AF553" s="138"/>
      <c r="AG553" s="144"/>
      <c r="AH553" s="145"/>
    </row>
    <row r="554" spans="8:34" s="55" customFormat="1" ht="24.95" customHeight="1" x14ac:dyDescent="0.25">
      <c r="H554" s="138"/>
      <c r="J554" s="139"/>
      <c r="M554" s="138"/>
      <c r="P554" s="140"/>
      <c r="Q554" s="141"/>
      <c r="T554" s="141"/>
      <c r="W554" s="141"/>
      <c r="Z554" s="141"/>
      <c r="AC554" s="141"/>
      <c r="AD554" s="142"/>
      <c r="AE554" s="143"/>
      <c r="AF554" s="138"/>
      <c r="AG554" s="144"/>
      <c r="AH554" s="145"/>
    </row>
    <row r="555" spans="8:34" s="55" customFormat="1" ht="24.95" customHeight="1" x14ac:dyDescent="0.25">
      <c r="H555" s="138"/>
      <c r="J555" s="139"/>
      <c r="M555" s="138"/>
      <c r="P555" s="140"/>
      <c r="Q555" s="141"/>
      <c r="T555" s="141"/>
      <c r="W555" s="141"/>
      <c r="Z555" s="141"/>
      <c r="AC555" s="141"/>
      <c r="AD555" s="142"/>
      <c r="AE555" s="143"/>
      <c r="AF555" s="138"/>
      <c r="AG555" s="144"/>
      <c r="AH555" s="145"/>
    </row>
    <row r="556" spans="8:34" s="55" customFormat="1" ht="24.95" customHeight="1" x14ac:dyDescent="0.25">
      <c r="H556" s="138"/>
      <c r="J556" s="139"/>
      <c r="M556" s="138"/>
      <c r="P556" s="140"/>
      <c r="Q556" s="141"/>
      <c r="T556" s="141"/>
      <c r="W556" s="141"/>
      <c r="Z556" s="141"/>
      <c r="AC556" s="141"/>
      <c r="AD556" s="142"/>
      <c r="AE556" s="143"/>
      <c r="AF556" s="138"/>
      <c r="AG556" s="144"/>
      <c r="AH556" s="145"/>
    </row>
    <row r="557" spans="8:34" s="55" customFormat="1" ht="24.95" customHeight="1" x14ac:dyDescent="0.25">
      <c r="H557" s="138"/>
      <c r="J557" s="139"/>
      <c r="M557" s="138"/>
      <c r="P557" s="140"/>
      <c r="Q557" s="141"/>
      <c r="T557" s="141"/>
      <c r="W557" s="141"/>
      <c r="Z557" s="141"/>
      <c r="AC557" s="141"/>
      <c r="AD557" s="142"/>
      <c r="AE557" s="143"/>
      <c r="AF557" s="138"/>
      <c r="AG557" s="144"/>
      <c r="AH557" s="145"/>
    </row>
    <row r="558" spans="8:34" s="55" customFormat="1" ht="24.95" customHeight="1" x14ac:dyDescent="0.25">
      <c r="H558" s="138"/>
      <c r="J558" s="139"/>
      <c r="M558" s="138"/>
      <c r="P558" s="140"/>
      <c r="Q558" s="141"/>
      <c r="T558" s="141"/>
      <c r="W558" s="141"/>
      <c r="Z558" s="141"/>
      <c r="AC558" s="141"/>
      <c r="AD558" s="142"/>
      <c r="AE558" s="143"/>
      <c r="AF558" s="138"/>
      <c r="AG558" s="144"/>
      <c r="AH558" s="145"/>
    </row>
    <row r="559" spans="8:34" s="55" customFormat="1" ht="24.95" customHeight="1" x14ac:dyDescent="0.25">
      <c r="H559" s="138"/>
      <c r="J559" s="139"/>
      <c r="M559" s="138"/>
      <c r="P559" s="140"/>
      <c r="Q559" s="141"/>
      <c r="T559" s="141"/>
      <c r="W559" s="141"/>
      <c r="Z559" s="141"/>
      <c r="AC559" s="141"/>
      <c r="AD559" s="142"/>
      <c r="AE559" s="143"/>
      <c r="AF559" s="138"/>
      <c r="AG559" s="144"/>
      <c r="AH559" s="145"/>
    </row>
    <row r="560" spans="8:34" s="55" customFormat="1" ht="24.95" customHeight="1" x14ac:dyDescent="0.25">
      <c r="H560" s="138"/>
      <c r="J560" s="139"/>
      <c r="M560" s="138"/>
      <c r="P560" s="140"/>
      <c r="Q560" s="141"/>
      <c r="T560" s="141"/>
      <c r="W560" s="141"/>
      <c r="Z560" s="141"/>
      <c r="AC560" s="141"/>
      <c r="AD560" s="142"/>
      <c r="AE560" s="143"/>
      <c r="AF560" s="138"/>
      <c r="AG560" s="144"/>
      <c r="AH560" s="145"/>
    </row>
    <row r="561" spans="8:34" s="55" customFormat="1" ht="24.95" customHeight="1" x14ac:dyDescent="0.25">
      <c r="H561" s="138"/>
      <c r="J561" s="139"/>
      <c r="M561" s="138"/>
      <c r="P561" s="140"/>
      <c r="Q561" s="141"/>
      <c r="T561" s="141"/>
      <c r="W561" s="141"/>
      <c r="Z561" s="141"/>
      <c r="AC561" s="141"/>
      <c r="AD561" s="142"/>
      <c r="AE561" s="143"/>
      <c r="AF561" s="138"/>
      <c r="AG561" s="144"/>
      <c r="AH561" s="145"/>
    </row>
    <row r="562" spans="8:34" s="55" customFormat="1" ht="24.95" customHeight="1" x14ac:dyDescent="0.25">
      <c r="H562" s="138"/>
      <c r="J562" s="139"/>
      <c r="M562" s="138"/>
      <c r="P562" s="140"/>
      <c r="Q562" s="141"/>
      <c r="T562" s="141"/>
      <c r="W562" s="141"/>
      <c r="Z562" s="141"/>
      <c r="AC562" s="141"/>
      <c r="AD562" s="142"/>
      <c r="AE562" s="143"/>
      <c r="AF562" s="138"/>
      <c r="AG562" s="144"/>
      <c r="AH562" s="145"/>
    </row>
    <row r="563" spans="8:34" s="55" customFormat="1" ht="24.95" customHeight="1" x14ac:dyDescent="0.25">
      <c r="H563" s="138"/>
      <c r="J563" s="139"/>
      <c r="M563" s="138"/>
      <c r="P563" s="140"/>
      <c r="Q563" s="141"/>
      <c r="T563" s="141"/>
      <c r="W563" s="141"/>
      <c r="Z563" s="141"/>
      <c r="AC563" s="141"/>
      <c r="AD563" s="142"/>
      <c r="AE563" s="143"/>
      <c r="AF563" s="138"/>
      <c r="AG563" s="144"/>
      <c r="AH563" s="145"/>
    </row>
    <row r="564" spans="8:34" s="55" customFormat="1" ht="24.95" customHeight="1" x14ac:dyDescent="0.25">
      <c r="H564" s="138"/>
      <c r="J564" s="139"/>
      <c r="M564" s="138"/>
      <c r="P564" s="140"/>
      <c r="Q564" s="141"/>
      <c r="T564" s="141"/>
      <c r="W564" s="141"/>
      <c r="Z564" s="141"/>
      <c r="AC564" s="141"/>
      <c r="AD564" s="142"/>
      <c r="AE564" s="143"/>
      <c r="AF564" s="138"/>
      <c r="AG564" s="144"/>
      <c r="AH564" s="145"/>
    </row>
    <row r="565" spans="8:34" s="55" customFormat="1" ht="24.95" customHeight="1" x14ac:dyDescent="0.25">
      <c r="H565" s="138"/>
      <c r="J565" s="139"/>
      <c r="M565" s="138"/>
      <c r="P565" s="140"/>
      <c r="Q565" s="141"/>
      <c r="T565" s="141"/>
      <c r="W565" s="141"/>
      <c r="Z565" s="141"/>
      <c r="AC565" s="141"/>
      <c r="AD565" s="142"/>
      <c r="AE565" s="143"/>
      <c r="AF565" s="138"/>
      <c r="AG565" s="144"/>
      <c r="AH565" s="145"/>
    </row>
    <row r="566" spans="8:34" s="55" customFormat="1" ht="24.95" customHeight="1" x14ac:dyDescent="0.25">
      <c r="H566" s="138"/>
      <c r="J566" s="139"/>
      <c r="M566" s="138"/>
      <c r="P566" s="140"/>
      <c r="Q566" s="141"/>
      <c r="T566" s="141"/>
      <c r="W566" s="141"/>
      <c r="Z566" s="141"/>
      <c r="AC566" s="141"/>
      <c r="AD566" s="142"/>
      <c r="AE566" s="143"/>
      <c r="AF566" s="138"/>
      <c r="AG566" s="144"/>
      <c r="AH566" s="145"/>
    </row>
    <row r="567" spans="8:34" s="55" customFormat="1" ht="24.95" customHeight="1" x14ac:dyDescent="0.25">
      <c r="H567" s="138"/>
      <c r="J567" s="139"/>
      <c r="M567" s="138"/>
      <c r="P567" s="140"/>
      <c r="Q567" s="141"/>
      <c r="T567" s="141"/>
      <c r="W567" s="141"/>
      <c r="Z567" s="141"/>
      <c r="AC567" s="141"/>
      <c r="AD567" s="142"/>
      <c r="AE567" s="143"/>
      <c r="AF567" s="138"/>
      <c r="AG567" s="144"/>
      <c r="AH567" s="145"/>
    </row>
    <row r="568" spans="8:34" s="55" customFormat="1" ht="24.95" customHeight="1" x14ac:dyDescent="0.25">
      <c r="H568" s="138"/>
      <c r="J568" s="139"/>
      <c r="M568" s="138"/>
      <c r="P568" s="140"/>
      <c r="Q568" s="141"/>
      <c r="T568" s="141"/>
      <c r="W568" s="141"/>
      <c r="Z568" s="141"/>
      <c r="AC568" s="141"/>
      <c r="AD568" s="142"/>
      <c r="AE568" s="143"/>
      <c r="AF568" s="138"/>
      <c r="AG568" s="144"/>
      <c r="AH568" s="145"/>
    </row>
    <row r="569" spans="8:34" s="55" customFormat="1" ht="24.95" customHeight="1" x14ac:dyDescent="0.25">
      <c r="H569" s="138"/>
      <c r="J569" s="139"/>
      <c r="M569" s="138"/>
      <c r="P569" s="140"/>
      <c r="Q569" s="141"/>
      <c r="T569" s="141"/>
      <c r="W569" s="141"/>
      <c r="Z569" s="141"/>
      <c r="AC569" s="141"/>
      <c r="AD569" s="142"/>
      <c r="AE569" s="143"/>
      <c r="AF569" s="138"/>
      <c r="AG569" s="144"/>
      <c r="AH569" s="145"/>
    </row>
    <row r="570" spans="8:34" s="55" customFormat="1" ht="24.95" customHeight="1" x14ac:dyDescent="0.25">
      <c r="H570" s="138"/>
      <c r="J570" s="139"/>
      <c r="M570" s="138"/>
      <c r="P570" s="140"/>
      <c r="Q570" s="141"/>
      <c r="T570" s="141"/>
      <c r="W570" s="141"/>
      <c r="Z570" s="141"/>
      <c r="AC570" s="141"/>
      <c r="AD570" s="142"/>
      <c r="AE570" s="143"/>
      <c r="AF570" s="138"/>
      <c r="AG570" s="144"/>
      <c r="AH570" s="145"/>
    </row>
    <row r="571" spans="8:34" s="55" customFormat="1" ht="24.95" customHeight="1" x14ac:dyDescent="0.25">
      <c r="H571" s="138"/>
      <c r="J571" s="139"/>
      <c r="M571" s="138"/>
      <c r="P571" s="140"/>
      <c r="Q571" s="141"/>
      <c r="T571" s="141"/>
      <c r="W571" s="141"/>
      <c r="Z571" s="141"/>
      <c r="AC571" s="141"/>
      <c r="AD571" s="142"/>
      <c r="AE571" s="143"/>
      <c r="AF571" s="138"/>
      <c r="AG571" s="144"/>
      <c r="AH571" s="145"/>
    </row>
    <row r="572" spans="8:34" s="55" customFormat="1" ht="24.95" customHeight="1" x14ac:dyDescent="0.25">
      <c r="H572" s="138"/>
      <c r="J572" s="139"/>
      <c r="M572" s="138"/>
      <c r="P572" s="140"/>
      <c r="Q572" s="141"/>
      <c r="T572" s="141"/>
      <c r="W572" s="141"/>
      <c r="Z572" s="141"/>
      <c r="AC572" s="141"/>
      <c r="AD572" s="142"/>
      <c r="AE572" s="143"/>
      <c r="AF572" s="138"/>
      <c r="AG572" s="144"/>
      <c r="AH572" s="145"/>
    </row>
    <row r="573" spans="8:34" s="55" customFormat="1" ht="24.95" customHeight="1" x14ac:dyDescent="0.25">
      <c r="H573" s="138"/>
      <c r="J573" s="139"/>
      <c r="M573" s="138"/>
      <c r="P573" s="140"/>
      <c r="Q573" s="141"/>
      <c r="T573" s="141"/>
      <c r="W573" s="141"/>
      <c r="Z573" s="141"/>
      <c r="AC573" s="141"/>
      <c r="AD573" s="142"/>
      <c r="AE573" s="143"/>
      <c r="AF573" s="138"/>
      <c r="AG573" s="144"/>
      <c r="AH573" s="145"/>
    </row>
    <row r="574" spans="8:34" s="55" customFormat="1" ht="24.95" customHeight="1" x14ac:dyDescent="0.25">
      <c r="H574" s="138"/>
      <c r="J574" s="139"/>
      <c r="M574" s="138"/>
      <c r="P574" s="140"/>
      <c r="Q574" s="141"/>
      <c r="T574" s="141"/>
      <c r="W574" s="141"/>
      <c r="Z574" s="141"/>
      <c r="AC574" s="141"/>
      <c r="AD574" s="142"/>
      <c r="AE574" s="143"/>
      <c r="AF574" s="138"/>
      <c r="AG574" s="144"/>
      <c r="AH574" s="145"/>
    </row>
    <row r="575" spans="8:34" s="55" customFormat="1" ht="24.95" customHeight="1" x14ac:dyDescent="0.25">
      <c r="H575" s="138"/>
      <c r="J575" s="139"/>
      <c r="M575" s="138"/>
      <c r="P575" s="140"/>
      <c r="Q575" s="141"/>
      <c r="T575" s="141"/>
      <c r="W575" s="141"/>
      <c r="Z575" s="141"/>
      <c r="AC575" s="141"/>
      <c r="AD575" s="142"/>
      <c r="AE575" s="143"/>
      <c r="AF575" s="138"/>
      <c r="AG575" s="144"/>
      <c r="AH575" s="145"/>
    </row>
    <row r="576" spans="8:34" s="55" customFormat="1" ht="24.95" customHeight="1" x14ac:dyDescent="0.25">
      <c r="H576" s="138"/>
      <c r="J576" s="139"/>
      <c r="M576" s="138"/>
      <c r="P576" s="140"/>
      <c r="Q576" s="141"/>
      <c r="T576" s="141"/>
      <c r="W576" s="141"/>
      <c r="Z576" s="141"/>
      <c r="AC576" s="141"/>
      <c r="AD576" s="142"/>
      <c r="AE576" s="143"/>
      <c r="AF576" s="138"/>
      <c r="AG576" s="144"/>
      <c r="AH576" s="145"/>
    </row>
    <row r="577" spans="8:34" s="55" customFormat="1" ht="24.95" customHeight="1" x14ac:dyDescent="0.25">
      <c r="H577" s="138"/>
      <c r="J577" s="139"/>
      <c r="M577" s="138"/>
      <c r="P577" s="140"/>
      <c r="Q577" s="141"/>
      <c r="T577" s="141"/>
      <c r="W577" s="141"/>
      <c r="Z577" s="141"/>
      <c r="AC577" s="141"/>
      <c r="AD577" s="142"/>
      <c r="AE577" s="143"/>
      <c r="AF577" s="138"/>
      <c r="AG577" s="144"/>
      <c r="AH577" s="145"/>
    </row>
    <row r="578" spans="8:34" s="55" customFormat="1" ht="24.95" customHeight="1" x14ac:dyDescent="0.25">
      <c r="H578" s="138"/>
      <c r="J578" s="139"/>
      <c r="M578" s="138"/>
      <c r="P578" s="140"/>
      <c r="Q578" s="141"/>
      <c r="T578" s="141"/>
      <c r="W578" s="141"/>
      <c r="Z578" s="141"/>
      <c r="AC578" s="141"/>
      <c r="AD578" s="142"/>
      <c r="AE578" s="143"/>
      <c r="AF578" s="138"/>
      <c r="AG578" s="144"/>
      <c r="AH578" s="145"/>
    </row>
    <row r="579" spans="8:34" s="55" customFormat="1" ht="24.95" customHeight="1" x14ac:dyDescent="0.25">
      <c r="H579" s="138"/>
      <c r="J579" s="139"/>
      <c r="M579" s="138"/>
      <c r="P579" s="140"/>
      <c r="Q579" s="141"/>
      <c r="T579" s="141"/>
      <c r="W579" s="141"/>
      <c r="Z579" s="141"/>
      <c r="AC579" s="141"/>
      <c r="AD579" s="142"/>
      <c r="AE579" s="143"/>
      <c r="AF579" s="138"/>
      <c r="AG579" s="144"/>
      <c r="AH579" s="145"/>
    </row>
    <row r="580" spans="8:34" s="55" customFormat="1" ht="24.95" customHeight="1" x14ac:dyDescent="0.25">
      <c r="H580" s="138"/>
      <c r="J580" s="139"/>
      <c r="M580" s="138"/>
      <c r="P580" s="140"/>
      <c r="Q580" s="141"/>
      <c r="T580" s="141"/>
      <c r="W580" s="141"/>
      <c r="Z580" s="141"/>
      <c r="AC580" s="141"/>
      <c r="AD580" s="142"/>
      <c r="AE580" s="143"/>
      <c r="AF580" s="138"/>
      <c r="AG580" s="144"/>
      <c r="AH580" s="145"/>
    </row>
    <row r="581" spans="8:34" s="55" customFormat="1" ht="24.95" customHeight="1" x14ac:dyDescent="0.25">
      <c r="H581" s="138"/>
      <c r="J581" s="139"/>
      <c r="M581" s="138"/>
      <c r="P581" s="140"/>
      <c r="Q581" s="141"/>
      <c r="T581" s="141"/>
      <c r="W581" s="141"/>
      <c r="Z581" s="141"/>
      <c r="AC581" s="141"/>
      <c r="AD581" s="142"/>
      <c r="AE581" s="143"/>
      <c r="AF581" s="138"/>
      <c r="AG581" s="144"/>
      <c r="AH581" s="145"/>
    </row>
    <row r="582" spans="8:34" s="55" customFormat="1" ht="24.95" customHeight="1" x14ac:dyDescent="0.25">
      <c r="H582" s="138"/>
      <c r="J582" s="139"/>
      <c r="M582" s="138"/>
      <c r="P582" s="140"/>
      <c r="Q582" s="141"/>
      <c r="T582" s="141"/>
      <c r="W582" s="141"/>
      <c r="Z582" s="141"/>
      <c r="AC582" s="141"/>
      <c r="AD582" s="142"/>
      <c r="AE582" s="143"/>
      <c r="AF582" s="138"/>
      <c r="AG582" s="144"/>
      <c r="AH582" s="145"/>
    </row>
    <row r="583" spans="8:34" s="55" customFormat="1" ht="24.95" customHeight="1" x14ac:dyDescent="0.25">
      <c r="H583" s="138"/>
      <c r="J583" s="139"/>
      <c r="M583" s="138"/>
      <c r="P583" s="140"/>
      <c r="Q583" s="141"/>
      <c r="T583" s="141"/>
      <c r="W583" s="141"/>
      <c r="Z583" s="141"/>
      <c r="AC583" s="141"/>
      <c r="AD583" s="142"/>
      <c r="AE583" s="143"/>
      <c r="AF583" s="138"/>
      <c r="AG583" s="144"/>
      <c r="AH583" s="145"/>
    </row>
    <row r="584" spans="8:34" s="55" customFormat="1" ht="24.95" customHeight="1" x14ac:dyDescent="0.25">
      <c r="H584" s="138"/>
      <c r="J584" s="139"/>
      <c r="M584" s="138"/>
      <c r="P584" s="140"/>
      <c r="Q584" s="141"/>
      <c r="T584" s="141"/>
      <c r="W584" s="141"/>
      <c r="Z584" s="141"/>
      <c r="AC584" s="141"/>
      <c r="AD584" s="142"/>
      <c r="AE584" s="143"/>
      <c r="AF584" s="138"/>
      <c r="AG584" s="144"/>
      <c r="AH584" s="145"/>
    </row>
    <row r="585" spans="8:34" s="55" customFormat="1" ht="24.95" customHeight="1" x14ac:dyDescent="0.25">
      <c r="H585" s="138"/>
      <c r="J585" s="139"/>
      <c r="M585" s="138"/>
      <c r="P585" s="140"/>
      <c r="Q585" s="141"/>
      <c r="T585" s="141"/>
      <c r="W585" s="141"/>
      <c r="Z585" s="141"/>
      <c r="AC585" s="141"/>
      <c r="AD585" s="142"/>
      <c r="AE585" s="143"/>
      <c r="AF585" s="138"/>
      <c r="AG585" s="144"/>
      <c r="AH585" s="145"/>
    </row>
    <row r="586" spans="8:34" s="55" customFormat="1" ht="24.95" customHeight="1" x14ac:dyDescent="0.25">
      <c r="H586" s="138"/>
      <c r="J586" s="139"/>
      <c r="M586" s="138"/>
      <c r="P586" s="140"/>
      <c r="Q586" s="141"/>
      <c r="T586" s="141"/>
      <c r="W586" s="141"/>
      <c r="Z586" s="141"/>
      <c r="AC586" s="141"/>
      <c r="AD586" s="142"/>
      <c r="AE586" s="143"/>
      <c r="AF586" s="138"/>
      <c r="AG586" s="144"/>
      <c r="AH586" s="145"/>
    </row>
    <row r="587" spans="8:34" s="55" customFormat="1" ht="24.95" customHeight="1" x14ac:dyDescent="0.25">
      <c r="H587" s="138"/>
      <c r="J587" s="139"/>
      <c r="M587" s="138"/>
      <c r="P587" s="140"/>
      <c r="Q587" s="141"/>
      <c r="T587" s="141"/>
      <c r="W587" s="141"/>
      <c r="Z587" s="141"/>
      <c r="AC587" s="141"/>
      <c r="AD587" s="142"/>
      <c r="AE587" s="143"/>
      <c r="AF587" s="138"/>
      <c r="AG587" s="144"/>
      <c r="AH587" s="145"/>
    </row>
    <row r="588" spans="8:34" s="55" customFormat="1" ht="24.95" customHeight="1" x14ac:dyDescent="0.25">
      <c r="H588" s="138"/>
      <c r="J588" s="139"/>
      <c r="M588" s="138"/>
      <c r="P588" s="140"/>
      <c r="Q588" s="141"/>
      <c r="T588" s="141"/>
      <c r="W588" s="141"/>
      <c r="Z588" s="141"/>
      <c r="AC588" s="141"/>
      <c r="AD588" s="142"/>
      <c r="AE588" s="143"/>
      <c r="AF588" s="138"/>
      <c r="AG588" s="144"/>
      <c r="AH588" s="145"/>
    </row>
    <row r="589" spans="8:34" s="55" customFormat="1" ht="24.95" customHeight="1" x14ac:dyDescent="0.25">
      <c r="H589" s="138"/>
      <c r="J589" s="139"/>
      <c r="M589" s="138"/>
      <c r="P589" s="140"/>
      <c r="Q589" s="141"/>
      <c r="T589" s="141"/>
      <c r="W589" s="141"/>
      <c r="Z589" s="141"/>
      <c r="AC589" s="141"/>
      <c r="AD589" s="142"/>
      <c r="AE589" s="143"/>
      <c r="AF589" s="138"/>
      <c r="AG589" s="144"/>
      <c r="AH589" s="145"/>
    </row>
    <row r="590" spans="8:34" s="55" customFormat="1" ht="24.95" customHeight="1" x14ac:dyDescent="0.25">
      <c r="H590" s="138"/>
      <c r="J590" s="139"/>
      <c r="M590" s="138"/>
      <c r="P590" s="140"/>
      <c r="Q590" s="141"/>
      <c r="T590" s="141"/>
      <c r="W590" s="141"/>
      <c r="Z590" s="141"/>
      <c r="AC590" s="141"/>
      <c r="AD590" s="142"/>
      <c r="AE590" s="143"/>
      <c r="AF590" s="138"/>
      <c r="AG590" s="144"/>
      <c r="AH590" s="145"/>
    </row>
    <row r="591" spans="8:34" s="55" customFormat="1" ht="24.95" customHeight="1" x14ac:dyDescent="0.25">
      <c r="H591" s="138"/>
      <c r="J591" s="139"/>
      <c r="M591" s="138"/>
      <c r="P591" s="140"/>
      <c r="Q591" s="141"/>
      <c r="T591" s="141"/>
      <c r="W591" s="141"/>
      <c r="Z591" s="141"/>
      <c r="AC591" s="141"/>
      <c r="AD591" s="142"/>
      <c r="AE591" s="143"/>
      <c r="AF591" s="138"/>
      <c r="AG591" s="144"/>
      <c r="AH591" s="145"/>
    </row>
    <row r="592" spans="8:34" s="55" customFormat="1" ht="24.95" customHeight="1" x14ac:dyDescent="0.25">
      <c r="H592" s="138"/>
      <c r="J592" s="139"/>
      <c r="M592" s="138"/>
      <c r="P592" s="140"/>
      <c r="Q592" s="141"/>
      <c r="T592" s="141"/>
      <c r="W592" s="141"/>
      <c r="Z592" s="141"/>
      <c r="AC592" s="141"/>
      <c r="AD592" s="142"/>
      <c r="AE592" s="143"/>
      <c r="AF592" s="138"/>
      <c r="AG592" s="144"/>
      <c r="AH592" s="145"/>
    </row>
    <row r="593" spans="8:34" s="55" customFormat="1" ht="24.95" customHeight="1" x14ac:dyDescent="0.25">
      <c r="H593" s="138"/>
      <c r="J593" s="139"/>
      <c r="M593" s="138"/>
      <c r="P593" s="140"/>
      <c r="Q593" s="141"/>
      <c r="T593" s="141"/>
      <c r="W593" s="141"/>
      <c r="Z593" s="141"/>
      <c r="AC593" s="141"/>
      <c r="AD593" s="142"/>
      <c r="AE593" s="143"/>
      <c r="AF593" s="138"/>
      <c r="AG593" s="144"/>
      <c r="AH593" s="145"/>
    </row>
    <row r="594" spans="8:34" s="55" customFormat="1" ht="24.95" customHeight="1" x14ac:dyDescent="0.25">
      <c r="H594" s="138"/>
      <c r="J594" s="139"/>
      <c r="M594" s="138"/>
      <c r="P594" s="140"/>
      <c r="Q594" s="141"/>
      <c r="T594" s="141"/>
      <c r="W594" s="141"/>
      <c r="Z594" s="141"/>
      <c r="AC594" s="141"/>
      <c r="AD594" s="142"/>
      <c r="AE594" s="143"/>
      <c r="AF594" s="138"/>
      <c r="AG594" s="144"/>
      <c r="AH594" s="145"/>
    </row>
    <row r="595" spans="8:34" s="55" customFormat="1" ht="24.95" customHeight="1" x14ac:dyDescent="0.25">
      <c r="H595" s="138"/>
      <c r="J595" s="139"/>
      <c r="M595" s="138"/>
      <c r="P595" s="140"/>
      <c r="Q595" s="141"/>
      <c r="T595" s="141"/>
      <c r="W595" s="141"/>
      <c r="Z595" s="141"/>
      <c r="AC595" s="141"/>
      <c r="AD595" s="142"/>
      <c r="AE595" s="143"/>
      <c r="AF595" s="138"/>
      <c r="AG595" s="144"/>
      <c r="AH595" s="145"/>
    </row>
    <row r="596" spans="8:34" s="55" customFormat="1" ht="24.95" customHeight="1" x14ac:dyDescent="0.25">
      <c r="H596" s="138"/>
      <c r="J596" s="139"/>
      <c r="M596" s="138"/>
      <c r="P596" s="140"/>
      <c r="Q596" s="141"/>
      <c r="T596" s="141"/>
      <c r="W596" s="141"/>
      <c r="Z596" s="141"/>
      <c r="AC596" s="141"/>
      <c r="AD596" s="142"/>
      <c r="AE596" s="143"/>
      <c r="AF596" s="138"/>
      <c r="AG596" s="144"/>
      <c r="AH596" s="145"/>
    </row>
    <row r="597" spans="8:34" s="55" customFormat="1" ht="24.95" customHeight="1" x14ac:dyDescent="0.25">
      <c r="H597" s="138"/>
      <c r="J597" s="139"/>
      <c r="M597" s="138"/>
      <c r="P597" s="140"/>
      <c r="Q597" s="141"/>
      <c r="T597" s="141"/>
      <c r="W597" s="141"/>
      <c r="Z597" s="141"/>
      <c r="AC597" s="141"/>
      <c r="AD597" s="142"/>
      <c r="AE597" s="143"/>
      <c r="AF597" s="138"/>
      <c r="AG597" s="144"/>
      <c r="AH597" s="145"/>
    </row>
    <row r="598" spans="8:34" s="55" customFormat="1" ht="24.95" customHeight="1" x14ac:dyDescent="0.25">
      <c r="H598" s="138"/>
      <c r="J598" s="139"/>
      <c r="M598" s="138"/>
      <c r="P598" s="140"/>
      <c r="Q598" s="141"/>
      <c r="T598" s="141"/>
      <c r="W598" s="141"/>
      <c r="Z598" s="141"/>
      <c r="AC598" s="141"/>
      <c r="AD598" s="142"/>
      <c r="AE598" s="143"/>
      <c r="AF598" s="138"/>
      <c r="AG598" s="144"/>
      <c r="AH598" s="145"/>
    </row>
    <row r="599" spans="8:34" s="55" customFormat="1" ht="24.95" customHeight="1" x14ac:dyDescent="0.25">
      <c r="H599" s="138"/>
      <c r="J599" s="139"/>
      <c r="M599" s="138"/>
      <c r="P599" s="140"/>
      <c r="Q599" s="141"/>
      <c r="T599" s="141"/>
      <c r="W599" s="141"/>
      <c r="Z599" s="141"/>
      <c r="AC599" s="141"/>
      <c r="AD599" s="142"/>
      <c r="AE599" s="143"/>
      <c r="AF599" s="138"/>
      <c r="AG599" s="144"/>
      <c r="AH599" s="145"/>
    </row>
    <row r="600" spans="8:34" s="55" customFormat="1" ht="24.95" customHeight="1" x14ac:dyDescent="0.25">
      <c r="H600" s="138"/>
      <c r="J600" s="139"/>
      <c r="M600" s="138"/>
      <c r="P600" s="140"/>
      <c r="Q600" s="141"/>
      <c r="T600" s="141"/>
      <c r="W600" s="141"/>
      <c r="Z600" s="141"/>
      <c r="AC600" s="141"/>
      <c r="AD600" s="142"/>
      <c r="AE600" s="143"/>
      <c r="AF600" s="138"/>
      <c r="AG600" s="144"/>
      <c r="AH600" s="145"/>
    </row>
    <row r="601" spans="8:34" s="55" customFormat="1" ht="24.95" customHeight="1" x14ac:dyDescent="0.25">
      <c r="H601" s="138"/>
      <c r="J601" s="139"/>
      <c r="M601" s="138"/>
      <c r="P601" s="140"/>
      <c r="Q601" s="141"/>
      <c r="T601" s="141"/>
      <c r="W601" s="141"/>
      <c r="Z601" s="141"/>
      <c r="AC601" s="141"/>
      <c r="AD601" s="142"/>
      <c r="AE601" s="143"/>
      <c r="AF601" s="138"/>
      <c r="AG601" s="144"/>
      <c r="AH601" s="145"/>
    </row>
    <row r="602" spans="8:34" s="55" customFormat="1" ht="24.95" customHeight="1" x14ac:dyDescent="0.25">
      <c r="H602" s="138"/>
      <c r="J602" s="139"/>
      <c r="M602" s="138"/>
      <c r="P602" s="140"/>
      <c r="Q602" s="141"/>
      <c r="T602" s="141"/>
      <c r="W602" s="141"/>
      <c r="Z602" s="141"/>
      <c r="AC602" s="141"/>
      <c r="AD602" s="142"/>
      <c r="AE602" s="143"/>
      <c r="AF602" s="138"/>
      <c r="AG602" s="144"/>
      <c r="AH602" s="145"/>
    </row>
    <row r="603" spans="8:34" s="55" customFormat="1" ht="24.95" customHeight="1" x14ac:dyDescent="0.25">
      <c r="H603" s="138"/>
      <c r="J603" s="139"/>
      <c r="M603" s="138"/>
      <c r="P603" s="140"/>
      <c r="Q603" s="141"/>
      <c r="T603" s="141"/>
      <c r="W603" s="141"/>
      <c r="Z603" s="141"/>
      <c r="AC603" s="141"/>
      <c r="AD603" s="142"/>
      <c r="AE603" s="143"/>
      <c r="AF603" s="138"/>
      <c r="AG603" s="144"/>
      <c r="AH603" s="145"/>
    </row>
    <row r="604" spans="8:34" s="55" customFormat="1" ht="24.95" customHeight="1" x14ac:dyDescent="0.25">
      <c r="H604" s="138"/>
      <c r="J604" s="139"/>
      <c r="M604" s="138"/>
      <c r="P604" s="140"/>
      <c r="Q604" s="141"/>
      <c r="T604" s="141"/>
      <c r="W604" s="141"/>
      <c r="Z604" s="141"/>
      <c r="AC604" s="141"/>
      <c r="AD604" s="142"/>
      <c r="AE604" s="143"/>
      <c r="AF604" s="138"/>
      <c r="AG604" s="144"/>
      <c r="AH604" s="145"/>
    </row>
    <row r="605" spans="8:34" s="55" customFormat="1" ht="24.95" customHeight="1" x14ac:dyDescent="0.25">
      <c r="H605" s="138"/>
      <c r="J605" s="139"/>
      <c r="M605" s="138"/>
      <c r="P605" s="140"/>
      <c r="Q605" s="141"/>
      <c r="T605" s="141"/>
      <c r="W605" s="141"/>
      <c r="Z605" s="141"/>
      <c r="AC605" s="141"/>
      <c r="AD605" s="142"/>
      <c r="AE605" s="143"/>
      <c r="AF605" s="138"/>
      <c r="AG605" s="144"/>
      <c r="AH605" s="145"/>
    </row>
    <row r="606" spans="8:34" s="55" customFormat="1" ht="24.95" customHeight="1" x14ac:dyDescent="0.25">
      <c r="H606" s="138"/>
      <c r="J606" s="139"/>
      <c r="M606" s="138"/>
      <c r="P606" s="140"/>
      <c r="Q606" s="141"/>
      <c r="T606" s="141"/>
      <c r="W606" s="141"/>
      <c r="Z606" s="141"/>
      <c r="AC606" s="141"/>
      <c r="AD606" s="142"/>
      <c r="AE606" s="143"/>
      <c r="AF606" s="138"/>
      <c r="AG606" s="144"/>
      <c r="AH606" s="145"/>
    </row>
    <row r="607" spans="8:34" s="55" customFormat="1" ht="24.95" customHeight="1" x14ac:dyDescent="0.25">
      <c r="H607" s="138"/>
      <c r="J607" s="139"/>
      <c r="M607" s="138"/>
      <c r="P607" s="140"/>
      <c r="Q607" s="141"/>
      <c r="T607" s="141"/>
      <c r="W607" s="141"/>
      <c r="Z607" s="141"/>
      <c r="AC607" s="141"/>
      <c r="AD607" s="142"/>
      <c r="AE607" s="143"/>
      <c r="AF607" s="138"/>
      <c r="AG607" s="144"/>
      <c r="AH607" s="145"/>
    </row>
    <row r="608" spans="8:34" s="55" customFormat="1" ht="24.95" customHeight="1" x14ac:dyDescent="0.25">
      <c r="H608" s="138"/>
      <c r="J608" s="139"/>
      <c r="M608" s="138"/>
      <c r="P608" s="140"/>
      <c r="Q608" s="141"/>
      <c r="T608" s="141"/>
      <c r="W608" s="141"/>
      <c r="Z608" s="141"/>
      <c r="AC608" s="141"/>
      <c r="AD608" s="142"/>
      <c r="AE608" s="143"/>
      <c r="AF608" s="138"/>
      <c r="AG608" s="144"/>
      <c r="AH608" s="145"/>
    </row>
    <row r="609" spans="8:34" s="55" customFormat="1" ht="24.95" customHeight="1" x14ac:dyDescent="0.25">
      <c r="H609" s="138"/>
      <c r="J609" s="139"/>
      <c r="M609" s="138"/>
      <c r="P609" s="140"/>
      <c r="Q609" s="141"/>
      <c r="T609" s="141"/>
      <c r="W609" s="141"/>
      <c r="Z609" s="141"/>
      <c r="AC609" s="141"/>
      <c r="AD609" s="142"/>
      <c r="AE609" s="143"/>
      <c r="AF609" s="138"/>
      <c r="AG609" s="144"/>
      <c r="AH609" s="145"/>
    </row>
    <row r="610" spans="8:34" s="55" customFormat="1" ht="24.95" customHeight="1" x14ac:dyDescent="0.25">
      <c r="H610" s="138"/>
      <c r="J610" s="139"/>
      <c r="M610" s="138"/>
      <c r="P610" s="140"/>
      <c r="Q610" s="141"/>
      <c r="T610" s="141"/>
      <c r="W610" s="141"/>
      <c r="Z610" s="141"/>
      <c r="AC610" s="141"/>
      <c r="AD610" s="142"/>
      <c r="AE610" s="143"/>
      <c r="AF610" s="138"/>
      <c r="AG610" s="144"/>
      <c r="AH610" s="145"/>
    </row>
    <row r="611" spans="8:34" s="55" customFormat="1" ht="24.95" customHeight="1" x14ac:dyDescent="0.25">
      <c r="H611" s="138"/>
      <c r="J611" s="139"/>
      <c r="M611" s="138"/>
      <c r="P611" s="140"/>
      <c r="Q611" s="141"/>
      <c r="T611" s="141"/>
      <c r="W611" s="141"/>
      <c r="Z611" s="141"/>
      <c r="AC611" s="141"/>
      <c r="AD611" s="142"/>
      <c r="AE611" s="143"/>
      <c r="AF611" s="138"/>
      <c r="AG611" s="144"/>
      <c r="AH611" s="145"/>
    </row>
    <row r="612" spans="8:34" s="55" customFormat="1" ht="24.95" customHeight="1" x14ac:dyDescent="0.25">
      <c r="H612" s="138"/>
      <c r="J612" s="139"/>
      <c r="M612" s="138"/>
      <c r="P612" s="140"/>
      <c r="Q612" s="141"/>
      <c r="T612" s="141"/>
      <c r="W612" s="141"/>
      <c r="Z612" s="141"/>
      <c r="AC612" s="141"/>
      <c r="AD612" s="142"/>
      <c r="AE612" s="143"/>
      <c r="AF612" s="138"/>
      <c r="AG612" s="144"/>
      <c r="AH612" s="145"/>
    </row>
    <row r="613" spans="8:34" s="55" customFormat="1" ht="24.95" customHeight="1" x14ac:dyDescent="0.25">
      <c r="H613" s="138"/>
      <c r="J613" s="139"/>
      <c r="M613" s="138"/>
      <c r="P613" s="140"/>
      <c r="Q613" s="141"/>
      <c r="T613" s="141"/>
      <c r="W613" s="141"/>
      <c r="Z613" s="141"/>
      <c r="AC613" s="141"/>
      <c r="AD613" s="142"/>
      <c r="AE613" s="143"/>
      <c r="AF613" s="138"/>
      <c r="AG613" s="144"/>
      <c r="AH613" s="145"/>
    </row>
    <row r="614" spans="8:34" s="55" customFormat="1" ht="24.95" customHeight="1" x14ac:dyDescent="0.25">
      <c r="H614" s="138"/>
      <c r="J614" s="139"/>
      <c r="M614" s="138"/>
      <c r="P614" s="140"/>
      <c r="Q614" s="141"/>
      <c r="T614" s="141"/>
      <c r="W614" s="141"/>
      <c r="Z614" s="141"/>
      <c r="AC614" s="141"/>
      <c r="AD614" s="142"/>
      <c r="AE614" s="143"/>
      <c r="AF614" s="138"/>
      <c r="AG614" s="144"/>
      <c r="AH614" s="145"/>
    </row>
    <row r="615" spans="8:34" s="55" customFormat="1" ht="24.95" customHeight="1" x14ac:dyDescent="0.25">
      <c r="H615" s="138"/>
      <c r="J615" s="139"/>
      <c r="M615" s="138"/>
      <c r="P615" s="140"/>
      <c r="Q615" s="141"/>
      <c r="T615" s="141"/>
      <c r="W615" s="141"/>
      <c r="Z615" s="141"/>
      <c r="AC615" s="141"/>
      <c r="AD615" s="142"/>
      <c r="AE615" s="143"/>
      <c r="AF615" s="138"/>
      <c r="AG615" s="144"/>
      <c r="AH615" s="145"/>
    </row>
    <row r="616" spans="8:34" s="55" customFormat="1" ht="24.95" customHeight="1" x14ac:dyDescent="0.25">
      <c r="H616" s="138"/>
      <c r="J616" s="139"/>
      <c r="M616" s="138"/>
      <c r="P616" s="140"/>
      <c r="Q616" s="141"/>
      <c r="T616" s="141"/>
      <c r="W616" s="141"/>
      <c r="Z616" s="141"/>
      <c r="AC616" s="141"/>
      <c r="AD616" s="142"/>
      <c r="AE616" s="143"/>
      <c r="AF616" s="138"/>
      <c r="AG616" s="144"/>
      <c r="AH616" s="145"/>
    </row>
    <row r="617" spans="8:34" s="55" customFormat="1" ht="24.95" customHeight="1" x14ac:dyDescent="0.25">
      <c r="H617" s="138"/>
      <c r="J617" s="139"/>
      <c r="M617" s="138"/>
      <c r="P617" s="140"/>
      <c r="Q617" s="141"/>
      <c r="T617" s="141"/>
      <c r="W617" s="141"/>
      <c r="Z617" s="141"/>
      <c r="AC617" s="141"/>
      <c r="AD617" s="142"/>
      <c r="AE617" s="143"/>
      <c r="AF617" s="138"/>
      <c r="AG617" s="144"/>
      <c r="AH617" s="145"/>
    </row>
    <row r="618" spans="8:34" s="55" customFormat="1" ht="24.95" customHeight="1" x14ac:dyDescent="0.25">
      <c r="H618" s="138"/>
      <c r="J618" s="139"/>
      <c r="M618" s="138"/>
      <c r="P618" s="140"/>
      <c r="Q618" s="141"/>
      <c r="T618" s="141"/>
      <c r="W618" s="141"/>
      <c r="Z618" s="141"/>
      <c r="AC618" s="141"/>
      <c r="AD618" s="142"/>
      <c r="AE618" s="143"/>
      <c r="AF618" s="138"/>
      <c r="AG618" s="144"/>
      <c r="AH618" s="145"/>
    </row>
    <row r="619" spans="8:34" s="55" customFormat="1" ht="24.95" customHeight="1" x14ac:dyDescent="0.25">
      <c r="H619" s="138"/>
      <c r="J619" s="139"/>
      <c r="M619" s="138"/>
      <c r="P619" s="140"/>
      <c r="Q619" s="141"/>
      <c r="T619" s="141"/>
      <c r="W619" s="141"/>
      <c r="Z619" s="141"/>
      <c r="AC619" s="141"/>
      <c r="AD619" s="142"/>
      <c r="AE619" s="143"/>
      <c r="AF619" s="138"/>
      <c r="AG619" s="144"/>
      <c r="AH619" s="145"/>
    </row>
    <row r="620" spans="8:34" s="55" customFormat="1" ht="24.95" customHeight="1" x14ac:dyDescent="0.25">
      <c r="H620" s="138"/>
      <c r="J620" s="139"/>
      <c r="M620" s="138"/>
      <c r="P620" s="140"/>
      <c r="Q620" s="141"/>
      <c r="T620" s="141"/>
      <c r="W620" s="141"/>
      <c r="Z620" s="141"/>
      <c r="AC620" s="141"/>
      <c r="AD620" s="142"/>
      <c r="AE620" s="143"/>
      <c r="AF620" s="138"/>
      <c r="AG620" s="144"/>
      <c r="AH620" s="145"/>
    </row>
    <row r="621" spans="8:34" s="55" customFormat="1" ht="24.95" customHeight="1" x14ac:dyDescent="0.25">
      <c r="H621" s="138"/>
      <c r="J621" s="139"/>
      <c r="M621" s="138"/>
      <c r="P621" s="140"/>
      <c r="Q621" s="141"/>
      <c r="T621" s="141"/>
      <c r="W621" s="141"/>
      <c r="Z621" s="141"/>
      <c r="AC621" s="141"/>
      <c r="AD621" s="142"/>
      <c r="AE621" s="143"/>
      <c r="AF621" s="138"/>
      <c r="AG621" s="144"/>
      <c r="AH621" s="145"/>
    </row>
    <row r="622" spans="8:34" s="55" customFormat="1" ht="24.95" customHeight="1" x14ac:dyDescent="0.25">
      <c r="H622" s="138"/>
      <c r="J622" s="139"/>
      <c r="M622" s="138"/>
      <c r="P622" s="140"/>
      <c r="Q622" s="141"/>
      <c r="T622" s="141"/>
      <c r="W622" s="141"/>
      <c r="Z622" s="141"/>
      <c r="AC622" s="141"/>
      <c r="AD622" s="142"/>
      <c r="AE622" s="143"/>
      <c r="AF622" s="138"/>
      <c r="AG622" s="144"/>
      <c r="AH622" s="145"/>
    </row>
    <row r="623" spans="8:34" s="55" customFormat="1" ht="24.95" customHeight="1" x14ac:dyDescent="0.25">
      <c r="H623" s="138"/>
      <c r="J623" s="139"/>
      <c r="M623" s="138"/>
      <c r="P623" s="140"/>
      <c r="Q623" s="141"/>
      <c r="T623" s="141"/>
      <c r="W623" s="141"/>
      <c r="Z623" s="141"/>
      <c r="AC623" s="141"/>
      <c r="AD623" s="142"/>
      <c r="AE623" s="143"/>
      <c r="AF623" s="138"/>
      <c r="AG623" s="144"/>
      <c r="AH623" s="145"/>
    </row>
    <row r="624" spans="8:34" s="55" customFormat="1" ht="24.95" customHeight="1" x14ac:dyDescent="0.25">
      <c r="H624" s="138"/>
      <c r="J624" s="139"/>
      <c r="M624" s="138"/>
      <c r="P624" s="140"/>
      <c r="Q624" s="141"/>
      <c r="T624" s="141"/>
      <c r="W624" s="141"/>
      <c r="Z624" s="141"/>
      <c r="AC624" s="141"/>
      <c r="AD624" s="142"/>
      <c r="AE624" s="143"/>
      <c r="AF624" s="138"/>
      <c r="AG624" s="144"/>
      <c r="AH624" s="145"/>
    </row>
    <row r="625" spans="8:34" s="55" customFormat="1" ht="24.95" customHeight="1" x14ac:dyDescent="0.25">
      <c r="H625" s="138"/>
      <c r="J625" s="139"/>
      <c r="M625" s="138"/>
      <c r="P625" s="140"/>
      <c r="Q625" s="141"/>
      <c r="T625" s="141"/>
      <c r="W625" s="141"/>
      <c r="Z625" s="141"/>
      <c r="AC625" s="141"/>
      <c r="AD625" s="142"/>
      <c r="AE625" s="143"/>
      <c r="AF625" s="138"/>
      <c r="AG625" s="144"/>
      <c r="AH625" s="145"/>
    </row>
    <row r="626" spans="8:34" s="55" customFormat="1" ht="24.95" customHeight="1" x14ac:dyDescent="0.25">
      <c r="H626" s="138"/>
      <c r="J626" s="139"/>
      <c r="M626" s="138"/>
      <c r="P626" s="140"/>
      <c r="Q626" s="141"/>
      <c r="T626" s="141"/>
      <c r="W626" s="141"/>
      <c r="Z626" s="141"/>
      <c r="AC626" s="141"/>
      <c r="AD626" s="142"/>
      <c r="AE626" s="143"/>
      <c r="AF626" s="138"/>
      <c r="AG626" s="144"/>
      <c r="AH626" s="145"/>
    </row>
    <row r="627" spans="8:34" s="55" customFormat="1" ht="24.95" customHeight="1" x14ac:dyDescent="0.25">
      <c r="H627" s="138"/>
      <c r="J627" s="139"/>
      <c r="M627" s="138"/>
      <c r="P627" s="140"/>
      <c r="Q627" s="141"/>
      <c r="T627" s="141"/>
      <c r="W627" s="141"/>
      <c r="Z627" s="141"/>
      <c r="AC627" s="141"/>
      <c r="AD627" s="142"/>
      <c r="AE627" s="143"/>
      <c r="AF627" s="138"/>
      <c r="AG627" s="144"/>
      <c r="AH627" s="145"/>
    </row>
    <row r="628" spans="8:34" s="55" customFormat="1" ht="24.95" customHeight="1" x14ac:dyDescent="0.25">
      <c r="H628" s="138"/>
      <c r="J628" s="139"/>
      <c r="M628" s="138"/>
      <c r="P628" s="140"/>
      <c r="Q628" s="141"/>
      <c r="T628" s="141"/>
      <c r="W628" s="141"/>
      <c r="Z628" s="141"/>
      <c r="AC628" s="141"/>
      <c r="AD628" s="142"/>
      <c r="AE628" s="143"/>
      <c r="AF628" s="138"/>
      <c r="AG628" s="144"/>
      <c r="AH628" s="145"/>
    </row>
    <row r="629" spans="8:34" s="55" customFormat="1" ht="24.95" customHeight="1" x14ac:dyDescent="0.25">
      <c r="H629" s="138"/>
      <c r="J629" s="139"/>
      <c r="M629" s="138"/>
      <c r="P629" s="140"/>
      <c r="Q629" s="141"/>
      <c r="T629" s="141"/>
      <c r="W629" s="141"/>
      <c r="Z629" s="141"/>
      <c r="AC629" s="141"/>
      <c r="AD629" s="142"/>
      <c r="AE629" s="143"/>
      <c r="AF629" s="138"/>
      <c r="AG629" s="144"/>
      <c r="AH629" s="145"/>
    </row>
    <row r="630" spans="8:34" s="55" customFormat="1" ht="24.95" customHeight="1" x14ac:dyDescent="0.25">
      <c r="H630" s="138"/>
      <c r="J630" s="139"/>
      <c r="M630" s="138"/>
      <c r="P630" s="140"/>
      <c r="Q630" s="141"/>
      <c r="T630" s="141"/>
      <c r="W630" s="141"/>
      <c r="Z630" s="141"/>
      <c r="AC630" s="141"/>
      <c r="AD630" s="142"/>
      <c r="AE630" s="143"/>
      <c r="AF630" s="138"/>
      <c r="AG630" s="144"/>
      <c r="AH630" s="145"/>
    </row>
    <row r="631" spans="8:34" s="55" customFormat="1" ht="24.95" customHeight="1" x14ac:dyDescent="0.25">
      <c r="H631" s="138"/>
      <c r="J631" s="139"/>
      <c r="M631" s="138"/>
      <c r="P631" s="140"/>
      <c r="Q631" s="141"/>
      <c r="T631" s="141"/>
      <c r="W631" s="141"/>
      <c r="Z631" s="141"/>
      <c r="AC631" s="141"/>
      <c r="AD631" s="142"/>
      <c r="AE631" s="143"/>
      <c r="AF631" s="138"/>
      <c r="AG631" s="144"/>
      <c r="AH631" s="145"/>
    </row>
    <row r="632" spans="8:34" s="55" customFormat="1" ht="24.95" customHeight="1" x14ac:dyDescent="0.25">
      <c r="H632" s="138"/>
      <c r="J632" s="139"/>
      <c r="M632" s="138"/>
      <c r="P632" s="140"/>
      <c r="Q632" s="141"/>
      <c r="T632" s="141"/>
      <c r="W632" s="141"/>
      <c r="Z632" s="141"/>
      <c r="AC632" s="141"/>
      <c r="AD632" s="142"/>
      <c r="AE632" s="143"/>
      <c r="AF632" s="138"/>
      <c r="AG632" s="144"/>
      <c r="AH632" s="145"/>
    </row>
    <row r="633" spans="8:34" s="55" customFormat="1" ht="24.95" customHeight="1" x14ac:dyDescent="0.25">
      <c r="H633" s="138"/>
      <c r="J633" s="139"/>
      <c r="M633" s="138"/>
      <c r="P633" s="140"/>
      <c r="Q633" s="141"/>
      <c r="T633" s="141"/>
      <c r="W633" s="141"/>
      <c r="Z633" s="141"/>
      <c r="AC633" s="141"/>
      <c r="AD633" s="142"/>
      <c r="AE633" s="143"/>
      <c r="AF633" s="138"/>
      <c r="AG633" s="144"/>
      <c r="AH633" s="145"/>
    </row>
    <row r="634" spans="8:34" s="55" customFormat="1" ht="24.95" customHeight="1" x14ac:dyDescent="0.25">
      <c r="H634" s="138"/>
      <c r="J634" s="139"/>
      <c r="M634" s="138"/>
      <c r="P634" s="140"/>
      <c r="Q634" s="141"/>
      <c r="T634" s="141"/>
      <c r="W634" s="141"/>
      <c r="Z634" s="141"/>
      <c r="AC634" s="141"/>
      <c r="AD634" s="142"/>
      <c r="AE634" s="143"/>
      <c r="AF634" s="138"/>
      <c r="AG634" s="144"/>
      <c r="AH634" s="145"/>
    </row>
    <row r="635" spans="8:34" s="55" customFormat="1" ht="24.95" customHeight="1" x14ac:dyDescent="0.25">
      <c r="H635" s="138"/>
      <c r="J635" s="139"/>
      <c r="M635" s="138"/>
      <c r="P635" s="140"/>
      <c r="Q635" s="141"/>
      <c r="T635" s="141"/>
      <c r="W635" s="141"/>
      <c r="Z635" s="141"/>
      <c r="AC635" s="141"/>
      <c r="AD635" s="142"/>
      <c r="AE635" s="143"/>
      <c r="AF635" s="138"/>
      <c r="AG635" s="144"/>
      <c r="AH635" s="145"/>
    </row>
    <row r="636" spans="8:34" s="55" customFormat="1" ht="24.95" customHeight="1" x14ac:dyDescent="0.25">
      <c r="H636" s="138"/>
      <c r="J636" s="139"/>
      <c r="M636" s="138"/>
      <c r="P636" s="140"/>
      <c r="Q636" s="141"/>
      <c r="T636" s="141"/>
      <c r="W636" s="141"/>
      <c r="Z636" s="141"/>
      <c r="AC636" s="141"/>
      <c r="AD636" s="142"/>
      <c r="AE636" s="143"/>
      <c r="AF636" s="138"/>
      <c r="AG636" s="144"/>
      <c r="AH636" s="145"/>
    </row>
    <row r="637" spans="8:34" s="55" customFormat="1" ht="24.95" customHeight="1" x14ac:dyDescent="0.25">
      <c r="H637" s="138"/>
      <c r="J637" s="139"/>
      <c r="M637" s="138"/>
      <c r="P637" s="140"/>
      <c r="Q637" s="141"/>
      <c r="T637" s="141"/>
      <c r="W637" s="141"/>
      <c r="Z637" s="141"/>
      <c r="AC637" s="141"/>
      <c r="AD637" s="142"/>
      <c r="AE637" s="143"/>
      <c r="AF637" s="138"/>
      <c r="AG637" s="144"/>
      <c r="AH637" s="145"/>
    </row>
    <row r="638" spans="8:34" s="55" customFormat="1" ht="24.95" customHeight="1" x14ac:dyDescent="0.25">
      <c r="H638" s="138"/>
      <c r="J638" s="139"/>
      <c r="M638" s="138"/>
      <c r="P638" s="140"/>
      <c r="Q638" s="141"/>
      <c r="T638" s="141"/>
      <c r="W638" s="141"/>
      <c r="Z638" s="141"/>
      <c r="AC638" s="141"/>
      <c r="AD638" s="142"/>
      <c r="AE638" s="143"/>
      <c r="AF638" s="138"/>
      <c r="AG638" s="144"/>
      <c r="AH638" s="145"/>
    </row>
    <row r="639" spans="8:34" s="55" customFormat="1" ht="24.95" customHeight="1" x14ac:dyDescent="0.25">
      <c r="H639" s="138"/>
      <c r="J639" s="139"/>
      <c r="M639" s="138"/>
      <c r="P639" s="140"/>
      <c r="Q639" s="141"/>
      <c r="T639" s="141"/>
      <c r="W639" s="141"/>
      <c r="Z639" s="141"/>
      <c r="AC639" s="141"/>
      <c r="AD639" s="142"/>
      <c r="AE639" s="143"/>
      <c r="AF639" s="138"/>
      <c r="AG639" s="144"/>
      <c r="AH639" s="145"/>
    </row>
    <row r="640" spans="8:34" s="55" customFormat="1" ht="24.95" customHeight="1" x14ac:dyDescent="0.25">
      <c r="H640" s="138"/>
      <c r="J640" s="139"/>
      <c r="M640" s="138"/>
      <c r="P640" s="140"/>
      <c r="Q640" s="141"/>
      <c r="T640" s="141"/>
      <c r="W640" s="141"/>
      <c r="Z640" s="141"/>
      <c r="AC640" s="141"/>
      <c r="AD640" s="142"/>
      <c r="AE640" s="143"/>
      <c r="AF640" s="138"/>
      <c r="AG640" s="144"/>
      <c r="AH640" s="145"/>
    </row>
    <row r="641" spans="8:34" s="55" customFormat="1" ht="24.95" customHeight="1" x14ac:dyDescent="0.25">
      <c r="H641" s="138"/>
      <c r="J641" s="139"/>
      <c r="M641" s="138"/>
      <c r="P641" s="140"/>
      <c r="Q641" s="141"/>
      <c r="T641" s="141"/>
      <c r="W641" s="141"/>
      <c r="Z641" s="141"/>
      <c r="AC641" s="141"/>
      <c r="AD641" s="142"/>
      <c r="AE641" s="143"/>
      <c r="AF641" s="138"/>
      <c r="AG641" s="144"/>
      <c r="AH641" s="145"/>
    </row>
    <row r="642" spans="8:34" s="55" customFormat="1" ht="24.95" customHeight="1" x14ac:dyDescent="0.25">
      <c r="H642" s="138"/>
      <c r="J642" s="139"/>
      <c r="M642" s="138"/>
      <c r="P642" s="140"/>
      <c r="Q642" s="141"/>
      <c r="T642" s="141"/>
      <c r="W642" s="141"/>
      <c r="Z642" s="141"/>
      <c r="AC642" s="141"/>
      <c r="AD642" s="142"/>
      <c r="AE642" s="143"/>
      <c r="AF642" s="138"/>
      <c r="AG642" s="144"/>
      <c r="AH642" s="145"/>
    </row>
    <row r="643" spans="8:34" s="55" customFormat="1" ht="24.95" customHeight="1" x14ac:dyDescent="0.25">
      <c r="H643" s="138"/>
      <c r="J643" s="139"/>
      <c r="M643" s="138"/>
      <c r="P643" s="140"/>
      <c r="Q643" s="141"/>
      <c r="T643" s="141"/>
      <c r="W643" s="141"/>
      <c r="Z643" s="141"/>
      <c r="AC643" s="141"/>
      <c r="AD643" s="142"/>
      <c r="AE643" s="143"/>
      <c r="AF643" s="138"/>
      <c r="AG643" s="144"/>
      <c r="AH643" s="145"/>
    </row>
    <row r="644" spans="8:34" s="55" customFormat="1" ht="24.95" customHeight="1" x14ac:dyDescent="0.25">
      <c r="H644" s="138"/>
      <c r="J644" s="139"/>
      <c r="M644" s="138"/>
      <c r="P644" s="140"/>
      <c r="Q644" s="141"/>
      <c r="T644" s="141"/>
      <c r="W644" s="141"/>
      <c r="Z644" s="141"/>
      <c r="AC644" s="141"/>
      <c r="AD644" s="142"/>
      <c r="AE644" s="143"/>
      <c r="AF644" s="138"/>
      <c r="AG644" s="144"/>
      <c r="AH644" s="145"/>
    </row>
    <row r="645" spans="8:34" s="55" customFormat="1" ht="24.95" customHeight="1" x14ac:dyDescent="0.25">
      <c r="H645" s="138"/>
      <c r="J645" s="139"/>
      <c r="M645" s="138"/>
      <c r="P645" s="140"/>
      <c r="Q645" s="141"/>
      <c r="T645" s="141"/>
      <c r="W645" s="141"/>
      <c r="Z645" s="141"/>
      <c r="AC645" s="141"/>
      <c r="AD645" s="142"/>
      <c r="AE645" s="143"/>
      <c r="AF645" s="138"/>
      <c r="AG645" s="144"/>
      <c r="AH645" s="145"/>
    </row>
    <row r="646" spans="8:34" s="55" customFormat="1" ht="24.95" customHeight="1" x14ac:dyDescent="0.25">
      <c r="H646" s="138"/>
      <c r="J646" s="139"/>
      <c r="M646" s="138"/>
      <c r="P646" s="140"/>
      <c r="Q646" s="141"/>
      <c r="T646" s="141"/>
      <c r="W646" s="141"/>
      <c r="Z646" s="141"/>
      <c r="AC646" s="141"/>
      <c r="AD646" s="142"/>
      <c r="AE646" s="143"/>
      <c r="AF646" s="138"/>
      <c r="AG646" s="144"/>
      <c r="AH646" s="145"/>
    </row>
    <row r="647" spans="8:34" s="55" customFormat="1" ht="24.95" customHeight="1" x14ac:dyDescent="0.25">
      <c r="H647" s="138"/>
      <c r="J647" s="139"/>
      <c r="M647" s="138"/>
      <c r="P647" s="140"/>
      <c r="Q647" s="141"/>
      <c r="T647" s="141"/>
      <c r="W647" s="141"/>
      <c r="Z647" s="141"/>
      <c r="AC647" s="141"/>
      <c r="AD647" s="142"/>
      <c r="AE647" s="143"/>
      <c r="AF647" s="138"/>
      <c r="AG647" s="144"/>
      <c r="AH647" s="145"/>
    </row>
    <row r="648" spans="8:34" s="55" customFormat="1" ht="24.95" customHeight="1" x14ac:dyDescent="0.25">
      <c r="H648" s="138"/>
      <c r="J648" s="139"/>
      <c r="M648" s="138"/>
      <c r="P648" s="140"/>
      <c r="Q648" s="141"/>
      <c r="T648" s="141"/>
      <c r="W648" s="141"/>
      <c r="Z648" s="141"/>
      <c r="AC648" s="141"/>
      <c r="AD648" s="142"/>
      <c r="AE648" s="143"/>
      <c r="AF648" s="138"/>
      <c r="AG648" s="144"/>
      <c r="AH648" s="145"/>
    </row>
    <row r="649" spans="8:34" s="55" customFormat="1" ht="24.95" customHeight="1" x14ac:dyDescent="0.25">
      <c r="H649" s="138"/>
      <c r="J649" s="139"/>
      <c r="M649" s="138"/>
      <c r="P649" s="140"/>
      <c r="Q649" s="141"/>
      <c r="T649" s="141"/>
      <c r="W649" s="141"/>
      <c r="Z649" s="141"/>
      <c r="AC649" s="141"/>
      <c r="AD649" s="142"/>
      <c r="AE649" s="143"/>
      <c r="AF649" s="138"/>
      <c r="AG649" s="144"/>
      <c r="AH649" s="145"/>
    </row>
    <row r="650" spans="8:34" s="55" customFormat="1" ht="24.95" customHeight="1" x14ac:dyDescent="0.25">
      <c r="H650" s="138"/>
      <c r="J650" s="139"/>
      <c r="M650" s="138"/>
      <c r="P650" s="140"/>
      <c r="Q650" s="141"/>
      <c r="T650" s="141"/>
      <c r="W650" s="141"/>
      <c r="Z650" s="141"/>
      <c r="AC650" s="141"/>
      <c r="AD650" s="142"/>
      <c r="AE650" s="143"/>
      <c r="AF650" s="138"/>
      <c r="AG650" s="144"/>
      <c r="AH650" s="145"/>
    </row>
    <row r="651" spans="8:34" s="55" customFormat="1" ht="24.95" customHeight="1" x14ac:dyDescent="0.25">
      <c r="H651" s="138"/>
      <c r="J651" s="139"/>
      <c r="M651" s="138"/>
      <c r="P651" s="140"/>
      <c r="Q651" s="141"/>
      <c r="T651" s="141"/>
      <c r="W651" s="141"/>
      <c r="Z651" s="141"/>
      <c r="AC651" s="141"/>
      <c r="AD651" s="142"/>
      <c r="AE651" s="143"/>
      <c r="AF651" s="138"/>
      <c r="AG651" s="144"/>
      <c r="AH651" s="145"/>
    </row>
    <row r="652" spans="8:34" s="55" customFormat="1" ht="24.95" customHeight="1" x14ac:dyDescent="0.25">
      <c r="H652" s="138"/>
      <c r="J652" s="139"/>
      <c r="M652" s="138"/>
      <c r="P652" s="140"/>
      <c r="Q652" s="141"/>
      <c r="T652" s="141"/>
      <c r="W652" s="141"/>
      <c r="Z652" s="141"/>
      <c r="AC652" s="141"/>
      <c r="AD652" s="142"/>
      <c r="AE652" s="143"/>
      <c r="AF652" s="138"/>
      <c r="AG652" s="144"/>
      <c r="AH652" s="145"/>
    </row>
    <row r="653" spans="8:34" s="55" customFormat="1" ht="24.95" customHeight="1" x14ac:dyDescent="0.25">
      <c r="H653" s="138"/>
      <c r="J653" s="139"/>
      <c r="M653" s="138"/>
      <c r="P653" s="140"/>
      <c r="Q653" s="141"/>
      <c r="T653" s="141"/>
      <c r="W653" s="141"/>
      <c r="Z653" s="141"/>
      <c r="AC653" s="141"/>
      <c r="AD653" s="142"/>
      <c r="AE653" s="143"/>
      <c r="AF653" s="138"/>
      <c r="AG653" s="144"/>
      <c r="AH653" s="145"/>
    </row>
    <row r="654" spans="8:34" s="55" customFormat="1" ht="24.95" customHeight="1" x14ac:dyDescent="0.25">
      <c r="H654" s="138"/>
      <c r="J654" s="139"/>
      <c r="M654" s="138"/>
      <c r="P654" s="140"/>
      <c r="Q654" s="141"/>
      <c r="T654" s="141"/>
      <c r="W654" s="141"/>
      <c r="Z654" s="141"/>
      <c r="AC654" s="141"/>
      <c r="AD654" s="142"/>
      <c r="AE654" s="143"/>
      <c r="AF654" s="138"/>
      <c r="AG654" s="144"/>
      <c r="AH654" s="145"/>
    </row>
    <row r="655" spans="8:34" s="55" customFormat="1" ht="24.95" customHeight="1" x14ac:dyDescent="0.25">
      <c r="H655" s="138"/>
      <c r="J655" s="139"/>
      <c r="M655" s="138"/>
      <c r="P655" s="140"/>
      <c r="Q655" s="141"/>
      <c r="T655" s="141"/>
      <c r="W655" s="141"/>
      <c r="Z655" s="141"/>
      <c r="AC655" s="141"/>
      <c r="AD655" s="142"/>
      <c r="AE655" s="143"/>
      <c r="AF655" s="138"/>
      <c r="AG655" s="144"/>
      <c r="AH655" s="145"/>
    </row>
    <row r="656" spans="8:34" s="55" customFormat="1" ht="24.95" customHeight="1" x14ac:dyDescent="0.25">
      <c r="H656" s="138"/>
      <c r="J656" s="139"/>
      <c r="M656" s="138"/>
      <c r="P656" s="140"/>
      <c r="Q656" s="141"/>
      <c r="T656" s="141"/>
      <c r="W656" s="141"/>
      <c r="Z656" s="141"/>
      <c r="AC656" s="141"/>
      <c r="AD656" s="142"/>
      <c r="AE656" s="143"/>
      <c r="AF656" s="138"/>
      <c r="AG656" s="144"/>
      <c r="AH656" s="145"/>
    </row>
    <row r="657" spans="8:34" s="55" customFormat="1" ht="24.95" customHeight="1" x14ac:dyDescent="0.25">
      <c r="H657" s="138"/>
      <c r="J657" s="139"/>
      <c r="M657" s="138"/>
      <c r="P657" s="140"/>
      <c r="Q657" s="141"/>
      <c r="T657" s="141"/>
      <c r="W657" s="141"/>
      <c r="Z657" s="141"/>
      <c r="AC657" s="141"/>
      <c r="AD657" s="142"/>
      <c r="AE657" s="143"/>
      <c r="AF657" s="138"/>
      <c r="AG657" s="144"/>
      <c r="AH657" s="145"/>
    </row>
    <row r="658" spans="8:34" s="55" customFormat="1" ht="24.95" customHeight="1" x14ac:dyDescent="0.25">
      <c r="H658" s="138"/>
      <c r="J658" s="139"/>
      <c r="M658" s="138"/>
      <c r="P658" s="140"/>
      <c r="Q658" s="141"/>
      <c r="T658" s="141"/>
      <c r="W658" s="141"/>
      <c r="Z658" s="141"/>
      <c r="AC658" s="141"/>
      <c r="AD658" s="142"/>
      <c r="AE658" s="143"/>
      <c r="AF658" s="138"/>
      <c r="AG658" s="144"/>
      <c r="AH658" s="145"/>
    </row>
    <row r="659" spans="8:34" s="55" customFormat="1" ht="24.95" customHeight="1" x14ac:dyDescent="0.25">
      <c r="H659" s="138"/>
      <c r="J659" s="139"/>
      <c r="M659" s="138"/>
      <c r="P659" s="140"/>
      <c r="Q659" s="141"/>
      <c r="T659" s="141"/>
      <c r="W659" s="141"/>
      <c r="Z659" s="141"/>
      <c r="AC659" s="141"/>
      <c r="AD659" s="142"/>
      <c r="AE659" s="143"/>
      <c r="AF659" s="138"/>
      <c r="AG659" s="144"/>
      <c r="AH659" s="145"/>
    </row>
    <row r="660" spans="8:34" s="55" customFormat="1" ht="24.95" customHeight="1" x14ac:dyDescent="0.25">
      <c r="H660" s="138"/>
      <c r="J660" s="139"/>
      <c r="M660" s="138"/>
      <c r="P660" s="140"/>
      <c r="Q660" s="141"/>
      <c r="T660" s="141"/>
      <c r="W660" s="141"/>
      <c r="Z660" s="141"/>
      <c r="AC660" s="141"/>
      <c r="AD660" s="142"/>
      <c r="AE660" s="143"/>
      <c r="AF660" s="138"/>
      <c r="AG660" s="144"/>
      <c r="AH660" s="145"/>
    </row>
    <row r="661" spans="8:34" s="55" customFormat="1" ht="24.95" customHeight="1" x14ac:dyDescent="0.25">
      <c r="H661" s="138"/>
      <c r="J661" s="139"/>
      <c r="M661" s="138"/>
      <c r="P661" s="140"/>
      <c r="Q661" s="141"/>
      <c r="T661" s="141"/>
      <c r="W661" s="141"/>
      <c r="Z661" s="141"/>
      <c r="AC661" s="141"/>
      <c r="AD661" s="142"/>
      <c r="AE661" s="143"/>
      <c r="AF661" s="138"/>
      <c r="AG661" s="144"/>
      <c r="AH661" s="145"/>
    </row>
    <row r="662" spans="8:34" s="55" customFormat="1" ht="24.95" customHeight="1" x14ac:dyDescent="0.25">
      <c r="H662" s="138"/>
      <c r="J662" s="139"/>
      <c r="M662" s="138"/>
      <c r="P662" s="140"/>
      <c r="Q662" s="141"/>
      <c r="T662" s="141"/>
      <c r="W662" s="141"/>
      <c r="Z662" s="141"/>
      <c r="AC662" s="141"/>
      <c r="AD662" s="142"/>
      <c r="AE662" s="143"/>
      <c r="AF662" s="138"/>
      <c r="AG662" s="144"/>
      <c r="AH662" s="145"/>
    </row>
    <row r="663" spans="8:34" s="55" customFormat="1" ht="24.95" customHeight="1" x14ac:dyDescent="0.25">
      <c r="H663" s="138"/>
      <c r="J663" s="139"/>
      <c r="M663" s="138"/>
      <c r="P663" s="140"/>
      <c r="Q663" s="141"/>
      <c r="T663" s="141"/>
      <c r="W663" s="141"/>
      <c r="Z663" s="141"/>
      <c r="AC663" s="141"/>
      <c r="AD663" s="142"/>
      <c r="AE663" s="143"/>
      <c r="AF663" s="138"/>
      <c r="AG663" s="144"/>
      <c r="AH663" s="145"/>
    </row>
    <row r="664" spans="8:34" s="55" customFormat="1" ht="24.95" customHeight="1" x14ac:dyDescent="0.25">
      <c r="H664" s="138"/>
      <c r="J664" s="139"/>
      <c r="M664" s="138"/>
      <c r="P664" s="140"/>
      <c r="Q664" s="141"/>
      <c r="T664" s="141"/>
      <c r="W664" s="141"/>
      <c r="Z664" s="141"/>
      <c r="AC664" s="141"/>
      <c r="AD664" s="142"/>
      <c r="AE664" s="143"/>
      <c r="AF664" s="138"/>
      <c r="AG664" s="144"/>
      <c r="AH664" s="145"/>
    </row>
    <row r="665" spans="8:34" s="55" customFormat="1" ht="24.95" customHeight="1" x14ac:dyDescent="0.25">
      <c r="H665" s="138"/>
      <c r="J665" s="139"/>
      <c r="M665" s="138"/>
      <c r="P665" s="140"/>
      <c r="Q665" s="141"/>
      <c r="T665" s="141"/>
      <c r="W665" s="141"/>
      <c r="Z665" s="141"/>
      <c r="AC665" s="141"/>
      <c r="AD665" s="142"/>
      <c r="AE665" s="143"/>
      <c r="AF665" s="138"/>
      <c r="AG665" s="144"/>
      <c r="AH665" s="145"/>
    </row>
    <row r="666" spans="8:34" s="55" customFormat="1" ht="24.95" customHeight="1" x14ac:dyDescent="0.25">
      <c r="H666" s="138"/>
      <c r="J666" s="139"/>
      <c r="M666" s="138"/>
      <c r="P666" s="140"/>
      <c r="Q666" s="141"/>
      <c r="T666" s="141"/>
      <c r="W666" s="141"/>
      <c r="Z666" s="141"/>
      <c r="AC666" s="141"/>
      <c r="AD666" s="142"/>
      <c r="AE666" s="143"/>
      <c r="AF666" s="138"/>
      <c r="AG666" s="144"/>
      <c r="AH666" s="145"/>
    </row>
    <row r="667" spans="8:34" s="55" customFormat="1" ht="24.95" customHeight="1" x14ac:dyDescent="0.25">
      <c r="H667" s="138"/>
      <c r="J667" s="139"/>
      <c r="M667" s="138"/>
      <c r="P667" s="140"/>
      <c r="Q667" s="141"/>
      <c r="T667" s="141"/>
      <c r="W667" s="141"/>
      <c r="Z667" s="141"/>
      <c r="AC667" s="141"/>
      <c r="AD667" s="142"/>
      <c r="AE667" s="143"/>
      <c r="AF667" s="138"/>
      <c r="AG667" s="144"/>
      <c r="AH667" s="145"/>
    </row>
    <row r="668" spans="8:34" s="55" customFormat="1" ht="24.95" customHeight="1" x14ac:dyDescent="0.25">
      <c r="H668" s="138"/>
      <c r="J668" s="139"/>
      <c r="M668" s="138"/>
      <c r="P668" s="140"/>
      <c r="Q668" s="141"/>
      <c r="T668" s="141"/>
      <c r="W668" s="141"/>
      <c r="Z668" s="141"/>
      <c r="AC668" s="141"/>
      <c r="AD668" s="142"/>
      <c r="AE668" s="143"/>
      <c r="AF668" s="138"/>
      <c r="AG668" s="144"/>
      <c r="AH668" s="145"/>
    </row>
    <row r="669" spans="8:34" s="55" customFormat="1" ht="24.95" customHeight="1" x14ac:dyDescent="0.25">
      <c r="H669" s="138"/>
      <c r="J669" s="139"/>
      <c r="M669" s="138"/>
      <c r="P669" s="140"/>
      <c r="Q669" s="141"/>
      <c r="T669" s="141"/>
      <c r="W669" s="141"/>
      <c r="Z669" s="141"/>
      <c r="AC669" s="141"/>
      <c r="AD669" s="142"/>
      <c r="AE669" s="143"/>
      <c r="AF669" s="138"/>
      <c r="AG669" s="144"/>
      <c r="AH669" s="145"/>
    </row>
    <row r="670" spans="8:34" s="55" customFormat="1" ht="24.95" customHeight="1" x14ac:dyDescent="0.25">
      <c r="H670" s="138"/>
      <c r="J670" s="139"/>
      <c r="M670" s="138"/>
      <c r="P670" s="140"/>
      <c r="Q670" s="141"/>
      <c r="T670" s="141"/>
      <c r="W670" s="141"/>
      <c r="Z670" s="141"/>
      <c r="AC670" s="141"/>
      <c r="AD670" s="142"/>
      <c r="AE670" s="143"/>
      <c r="AF670" s="138"/>
      <c r="AG670" s="144"/>
      <c r="AH670" s="145"/>
    </row>
    <row r="671" spans="8:34" s="55" customFormat="1" ht="24.95" customHeight="1" x14ac:dyDescent="0.25">
      <c r="H671" s="138"/>
      <c r="J671" s="139"/>
      <c r="M671" s="138"/>
      <c r="P671" s="140"/>
      <c r="Q671" s="141"/>
      <c r="T671" s="141"/>
      <c r="W671" s="141"/>
      <c r="Z671" s="141"/>
      <c r="AC671" s="141"/>
      <c r="AD671" s="142"/>
      <c r="AE671" s="143"/>
      <c r="AF671" s="138"/>
      <c r="AG671" s="144"/>
      <c r="AH671" s="145"/>
    </row>
    <row r="672" spans="8:34" s="55" customFormat="1" ht="24.95" customHeight="1" x14ac:dyDescent="0.25">
      <c r="H672" s="138"/>
      <c r="J672" s="139"/>
      <c r="M672" s="138"/>
      <c r="P672" s="140"/>
      <c r="Q672" s="141"/>
      <c r="T672" s="141"/>
      <c r="W672" s="141"/>
      <c r="Z672" s="141"/>
      <c r="AC672" s="141"/>
      <c r="AD672" s="142"/>
      <c r="AE672" s="143"/>
      <c r="AF672" s="138"/>
      <c r="AG672" s="144"/>
      <c r="AH672" s="145"/>
    </row>
    <row r="673" spans="8:34" s="55" customFormat="1" ht="24.95" customHeight="1" x14ac:dyDescent="0.25">
      <c r="H673" s="138"/>
      <c r="J673" s="139"/>
      <c r="M673" s="138"/>
      <c r="P673" s="140"/>
      <c r="Q673" s="141"/>
      <c r="T673" s="141"/>
      <c r="W673" s="141"/>
      <c r="Z673" s="141"/>
      <c r="AC673" s="141"/>
      <c r="AD673" s="142"/>
      <c r="AE673" s="143"/>
      <c r="AF673" s="138"/>
      <c r="AG673" s="144"/>
      <c r="AH673" s="145"/>
    </row>
    <row r="674" spans="8:34" s="55" customFormat="1" ht="24.95" customHeight="1" x14ac:dyDescent="0.25">
      <c r="H674" s="138"/>
      <c r="J674" s="139"/>
      <c r="M674" s="138"/>
      <c r="P674" s="140"/>
      <c r="Q674" s="141"/>
      <c r="T674" s="141"/>
      <c r="W674" s="141"/>
      <c r="Z674" s="141"/>
      <c r="AC674" s="141"/>
      <c r="AD674" s="142"/>
      <c r="AE674" s="143"/>
      <c r="AF674" s="138"/>
      <c r="AG674" s="144"/>
      <c r="AH674" s="145"/>
    </row>
    <row r="675" spans="8:34" s="55" customFormat="1" ht="24.95" customHeight="1" x14ac:dyDescent="0.25">
      <c r="H675" s="138"/>
      <c r="J675" s="139"/>
      <c r="M675" s="138"/>
      <c r="P675" s="140"/>
      <c r="Q675" s="141"/>
      <c r="T675" s="141"/>
      <c r="W675" s="141"/>
      <c r="Z675" s="141"/>
      <c r="AC675" s="141"/>
      <c r="AD675" s="142"/>
      <c r="AE675" s="143"/>
      <c r="AF675" s="138"/>
      <c r="AG675" s="144"/>
      <c r="AH675" s="145"/>
    </row>
    <row r="676" spans="8:34" s="55" customFormat="1" ht="24.95" customHeight="1" x14ac:dyDescent="0.25">
      <c r="H676" s="138"/>
      <c r="J676" s="139"/>
      <c r="M676" s="138"/>
      <c r="P676" s="140"/>
      <c r="Q676" s="141"/>
      <c r="T676" s="141"/>
      <c r="W676" s="141"/>
      <c r="Z676" s="141"/>
      <c r="AC676" s="141"/>
      <c r="AD676" s="142"/>
      <c r="AE676" s="143"/>
      <c r="AF676" s="138"/>
      <c r="AG676" s="144"/>
      <c r="AH676" s="145"/>
    </row>
    <row r="677" spans="8:34" s="55" customFormat="1" ht="24.95" customHeight="1" x14ac:dyDescent="0.25">
      <c r="H677" s="138"/>
      <c r="J677" s="139"/>
      <c r="M677" s="138"/>
      <c r="P677" s="140"/>
      <c r="Q677" s="141"/>
      <c r="T677" s="141"/>
      <c r="W677" s="141"/>
      <c r="Z677" s="141"/>
      <c r="AC677" s="141"/>
      <c r="AD677" s="142"/>
      <c r="AE677" s="143"/>
      <c r="AF677" s="138"/>
      <c r="AG677" s="144"/>
      <c r="AH677" s="145"/>
    </row>
    <row r="678" spans="8:34" s="55" customFormat="1" ht="24.95" customHeight="1" x14ac:dyDescent="0.25">
      <c r="H678" s="138"/>
      <c r="J678" s="139"/>
      <c r="M678" s="138"/>
      <c r="P678" s="140"/>
      <c r="Q678" s="141"/>
      <c r="T678" s="141"/>
      <c r="W678" s="141"/>
      <c r="Z678" s="141"/>
      <c r="AC678" s="141"/>
      <c r="AD678" s="142"/>
      <c r="AE678" s="143"/>
      <c r="AF678" s="138"/>
      <c r="AG678" s="144"/>
      <c r="AH678" s="145"/>
    </row>
    <row r="679" spans="8:34" s="55" customFormat="1" ht="24.95" customHeight="1" x14ac:dyDescent="0.25">
      <c r="H679" s="138"/>
      <c r="J679" s="139"/>
      <c r="M679" s="138"/>
      <c r="P679" s="140"/>
      <c r="Q679" s="141"/>
      <c r="T679" s="141"/>
      <c r="W679" s="141"/>
      <c r="Z679" s="141"/>
      <c r="AC679" s="141"/>
      <c r="AD679" s="142"/>
      <c r="AE679" s="143"/>
      <c r="AF679" s="138"/>
      <c r="AG679" s="144"/>
      <c r="AH679" s="145"/>
    </row>
    <row r="680" spans="8:34" s="55" customFormat="1" ht="24.95" customHeight="1" x14ac:dyDescent="0.25">
      <c r="H680" s="138"/>
      <c r="J680" s="139"/>
      <c r="M680" s="138"/>
      <c r="P680" s="140"/>
      <c r="Q680" s="141"/>
      <c r="T680" s="141"/>
      <c r="W680" s="141"/>
      <c r="Z680" s="141"/>
      <c r="AC680" s="141"/>
      <c r="AD680" s="142"/>
      <c r="AE680" s="143"/>
      <c r="AF680" s="138"/>
      <c r="AG680" s="144"/>
      <c r="AH680" s="145"/>
    </row>
    <row r="681" spans="8:34" s="55" customFormat="1" ht="24.95" customHeight="1" x14ac:dyDescent="0.25">
      <c r="H681" s="138"/>
      <c r="J681" s="139"/>
      <c r="M681" s="138"/>
      <c r="P681" s="140"/>
      <c r="Q681" s="141"/>
      <c r="T681" s="141"/>
      <c r="W681" s="141"/>
      <c r="Z681" s="141"/>
      <c r="AC681" s="141"/>
      <c r="AD681" s="142"/>
      <c r="AE681" s="143"/>
      <c r="AF681" s="138"/>
      <c r="AG681" s="144"/>
      <c r="AH681" s="145"/>
    </row>
    <row r="682" spans="8:34" s="55" customFormat="1" ht="24.95" customHeight="1" x14ac:dyDescent="0.25">
      <c r="H682" s="138"/>
      <c r="J682" s="139"/>
      <c r="M682" s="138"/>
      <c r="P682" s="140"/>
      <c r="Q682" s="141"/>
      <c r="T682" s="141"/>
      <c r="W682" s="141"/>
      <c r="Z682" s="141"/>
      <c r="AC682" s="141"/>
      <c r="AD682" s="142"/>
      <c r="AE682" s="143"/>
      <c r="AF682" s="138"/>
      <c r="AG682" s="144"/>
      <c r="AH682" s="145"/>
    </row>
    <row r="683" spans="8:34" s="55" customFormat="1" ht="24.95" customHeight="1" x14ac:dyDescent="0.25">
      <c r="H683" s="138"/>
      <c r="J683" s="139"/>
      <c r="M683" s="138"/>
      <c r="P683" s="140"/>
      <c r="Q683" s="141"/>
      <c r="T683" s="141"/>
      <c r="W683" s="141"/>
      <c r="Z683" s="141"/>
      <c r="AC683" s="141"/>
      <c r="AD683" s="142"/>
      <c r="AE683" s="143"/>
      <c r="AF683" s="138"/>
      <c r="AG683" s="144"/>
      <c r="AH683" s="145"/>
    </row>
    <row r="684" spans="8:34" s="55" customFormat="1" ht="24.95" customHeight="1" x14ac:dyDescent="0.25">
      <c r="H684" s="138"/>
      <c r="J684" s="139"/>
      <c r="M684" s="138"/>
      <c r="P684" s="140"/>
      <c r="Q684" s="141"/>
      <c r="T684" s="141"/>
      <c r="W684" s="141"/>
      <c r="Z684" s="141"/>
      <c r="AC684" s="141"/>
      <c r="AD684" s="142"/>
      <c r="AE684" s="143"/>
      <c r="AF684" s="138"/>
      <c r="AG684" s="144"/>
      <c r="AH684" s="145"/>
    </row>
    <row r="685" spans="8:34" s="55" customFormat="1" ht="24.95" customHeight="1" x14ac:dyDescent="0.25">
      <c r="H685" s="138"/>
      <c r="J685" s="139"/>
      <c r="M685" s="138"/>
      <c r="P685" s="140"/>
      <c r="Q685" s="141"/>
      <c r="T685" s="141"/>
      <c r="W685" s="141"/>
      <c r="Z685" s="141"/>
      <c r="AC685" s="141"/>
      <c r="AD685" s="142"/>
      <c r="AE685" s="143"/>
      <c r="AF685" s="138"/>
      <c r="AG685" s="144"/>
      <c r="AH685" s="145"/>
    </row>
    <row r="686" spans="8:34" s="55" customFormat="1" ht="24.95" customHeight="1" x14ac:dyDescent="0.25">
      <c r="H686" s="138"/>
      <c r="J686" s="139"/>
      <c r="M686" s="138"/>
      <c r="P686" s="140"/>
      <c r="Q686" s="141"/>
      <c r="T686" s="141"/>
      <c r="W686" s="141"/>
      <c r="Z686" s="141"/>
      <c r="AC686" s="141"/>
      <c r="AD686" s="142"/>
      <c r="AE686" s="143"/>
      <c r="AF686" s="138"/>
      <c r="AG686" s="144"/>
      <c r="AH686" s="145"/>
    </row>
    <row r="687" spans="8:34" s="55" customFormat="1" ht="24.95" customHeight="1" x14ac:dyDescent="0.25">
      <c r="H687" s="138"/>
      <c r="J687" s="139"/>
      <c r="M687" s="138"/>
      <c r="P687" s="140"/>
      <c r="Q687" s="141"/>
      <c r="T687" s="141"/>
      <c r="W687" s="141"/>
      <c r="Z687" s="141"/>
      <c r="AC687" s="141"/>
      <c r="AD687" s="142"/>
      <c r="AE687" s="143"/>
      <c r="AF687" s="138"/>
      <c r="AG687" s="144"/>
      <c r="AH687" s="145"/>
    </row>
    <row r="688" spans="8:34" s="55" customFormat="1" ht="24.95" customHeight="1" x14ac:dyDescent="0.25">
      <c r="H688" s="138"/>
      <c r="J688" s="139"/>
      <c r="M688" s="138"/>
      <c r="P688" s="140"/>
      <c r="Q688" s="141"/>
      <c r="T688" s="141"/>
      <c r="W688" s="141"/>
      <c r="Z688" s="141"/>
      <c r="AC688" s="141"/>
      <c r="AD688" s="142"/>
      <c r="AE688" s="143"/>
      <c r="AF688" s="138"/>
      <c r="AG688" s="144"/>
      <c r="AH688" s="145"/>
    </row>
    <row r="689" spans="8:34" s="55" customFormat="1" ht="24.95" customHeight="1" x14ac:dyDescent="0.25">
      <c r="H689" s="138"/>
      <c r="J689" s="139"/>
      <c r="M689" s="138"/>
      <c r="P689" s="140"/>
      <c r="Q689" s="141"/>
      <c r="T689" s="141"/>
      <c r="W689" s="141"/>
      <c r="Z689" s="141"/>
      <c r="AC689" s="141"/>
      <c r="AD689" s="142"/>
      <c r="AE689" s="143"/>
      <c r="AF689" s="138"/>
      <c r="AG689" s="144"/>
      <c r="AH689" s="145"/>
    </row>
    <row r="690" spans="8:34" s="55" customFormat="1" ht="24.95" customHeight="1" x14ac:dyDescent="0.25">
      <c r="H690" s="138"/>
      <c r="J690" s="139"/>
      <c r="M690" s="138"/>
      <c r="P690" s="140"/>
      <c r="Q690" s="141"/>
      <c r="T690" s="141"/>
      <c r="W690" s="141"/>
      <c r="Z690" s="141"/>
      <c r="AC690" s="141"/>
      <c r="AD690" s="142"/>
      <c r="AE690" s="143"/>
      <c r="AF690" s="138"/>
      <c r="AG690" s="144"/>
      <c r="AH690" s="145"/>
    </row>
    <row r="691" spans="8:34" s="55" customFormat="1" ht="24.95" customHeight="1" x14ac:dyDescent="0.25">
      <c r="H691" s="138"/>
      <c r="J691" s="139"/>
      <c r="M691" s="138"/>
      <c r="P691" s="140"/>
      <c r="Q691" s="141"/>
      <c r="T691" s="141"/>
      <c r="W691" s="141"/>
      <c r="Z691" s="141"/>
      <c r="AC691" s="141"/>
      <c r="AD691" s="142"/>
      <c r="AE691" s="143"/>
      <c r="AF691" s="138"/>
      <c r="AG691" s="144"/>
      <c r="AH691" s="145"/>
    </row>
    <row r="692" spans="8:34" s="55" customFormat="1" ht="24.95" customHeight="1" x14ac:dyDescent="0.25">
      <c r="H692" s="138"/>
      <c r="J692" s="139"/>
      <c r="M692" s="138"/>
      <c r="P692" s="140"/>
      <c r="Q692" s="141"/>
      <c r="T692" s="141"/>
      <c r="W692" s="141"/>
      <c r="Z692" s="141"/>
      <c r="AC692" s="141"/>
      <c r="AD692" s="142"/>
      <c r="AE692" s="143"/>
      <c r="AF692" s="138"/>
      <c r="AG692" s="144"/>
      <c r="AH692" s="145"/>
    </row>
    <row r="693" spans="8:34" s="55" customFormat="1" ht="24.95" customHeight="1" x14ac:dyDescent="0.25">
      <c r="H693" s="138"/>
      <c r="J693" s="139"/>
      <c r="M693" s="138"/>
      <c r="P693" s="140"/>
      <c r="Q693" s="141"/>
      <c r="T693" s="141"/>
      <c r="W693" s="141"/>
      <c r="Z693" s="141"/>
      <c r="AC693" s="141"/>
      <c r="AD693" s="142"/>
      <c r="AE693" s="143"/>
      <c r="AF693" s="138"/>
      <c r="AG693" s="144"/>
      <c r="AH693" s="145"/>
    </row>
    <row r="694" spans="8:34" s="55" customFormat="1" ht="24.95" customHeight="1" x14ac:dyDescent="0.25">
      <c r="H694" s="138"/>
      <c r="J694" s="139"/>
      <c r="M694" s="138"/>
      <c r="P694" s="140"/>
      <c r="Q694" s="141"/>
      <c r="T694" s="141"/>
      <c r="W694" s="141"/>
      <c r="Z694" s="141"/>
      <c r="AC694" s="141"/>
      <c r="AD694" s="142"/>
      <c r="AE694" s="143"/>
      <c r="AF694" s="138"/>
      <c r="AG694" s="144"/>
      <c r="AH694" s="145"/>
    </row>
    <row r="695" spans="8:34" s="55" customFormat="1" ht="24.95" customHeight="1" x14ac:dyDescent="0.25">
      <c r="H695" s="138"/>
      <c r="J695" s="139"/>
      <c r="M695" s="138"/>
      <c r="P695" s="140"/>
      <c r="Q695" s="141"/>
      <c r="T695" s="141"/>
      <c r="W695" s="141"/>
      <c r="Z695" s="141"/>
      <c r="AC695" s="141"/>
      <c r="AD695" s="142"/>
      <c r="AE695" s="143"/>
      <c r="AF695" s="138"/>
      <c r="AG695" s="144"/>
      <c r="AH695" s="145"/>
    </row>
    <row r="696" spans="8:34" s="55" customFormat="1" ht="24.95" customHeight="1" x14ac:dyDescent="0.25">
      <c r="H696" s="138"/>
      <c r="J696" s="139"/>
      <c r="M696" s="138"/>
      <c r="P696" s="140"/>
      <c r="Q696" s="141"/>
      <c r="T696" s="141"/>
      <c r="W696" s="141"/>
      <c r="Z696" s="141"/>
      <c r="AC696" s="141"/>
      <c r="AD696" s="142"/>
      <c r="AE696" s="143"/>
      <c r="AF696" s="138"/>
      <c r="AG696" s="144"/>
      <c r="AH696" s="145"/>
    </row>
    <row r="697" spans="8:34" s="55" customFormat="1" ht="24.95" customHeight="1" x14ac:dyDescent="0.25">
      <c r="H697" s="138"/>
      <c r="J697" s="139"/>
      <c r="M697" s="138"/>
      <c r="P697" s="140"/>
      <c r="Q697" s="141"/>
      <c r="T697" s="141"/>
      <c r="W697" s="141"/>
      <c r="Z697" s="141"/>
      <c r="AC697" s="141"/>
      <c r="AD697" s="142"/>
      <c r="AE697" s="143"/>
      <c r="AF697" s="138"/>
      <c r="AG697" s="144"/>
      <c r="AH697" s="145"/>
    </row>
    <row r="698" spans="8:34" s="55" customFormat="1" ht="24.95" customHeight="1" x14ac:dyDescent="0.25">
      <c r="H698" s="138"/>
      <c r="J698" s="139"/>
      <c r="M698" s="138"/>
      <c r="P698" s="140"/>
      <c r="Q698" s="141"/>
      <c r="T698" s="141"/>
      <c r="W698" s="141"/>
      <c r="Z698" s="141"/>
      <c r="AC698" s="141"/>
      <c r="AD698" s="142"/>
      <c r="AE698" s="143"/>
      <c r="AF698" s="138"/>
      <c r="AG698" s="144"/>
      <c r="AH698" s="145"/>
    </row>
    <row r="699" spans="8:34" s="55" customFormat="1" ht="24.95" customHeight="1" x14ac:dyDescent="0.25">
      <c r="H699" s="138"/>
      <c r="J699" s="139"/>
      <c r="M699" s="138"/>
      <c r="P699" s="140"/>
      <c r="Q699" s="141"/>
      <c r="T699" s="141"/>
      <c r="W699" s="141"/>
      <c r="Z699" s="141"/>
      <c r="AC699" s="141"/>
      <c r="AD699" s="142"/>
      <c r="AE699" s="143"/>
      <c r="AF699" s="138"/>
      <c r="AG699" s="144"/>
      <c r="AH699" s="145"/>
    </row>
    <row r="700" spans="8:34" s="55" customFormat="1" ht="24.95" customHeight="1" x14ac:dyDescent="0.25">
      <c r="H700" s="138"/>
      <c r="J700" s="139"/>
      <c r="M700" s="138"/>
      <c r="P700" s="140"/>
      <c r="Q700" s="141"/>
      <c r="T700" s="141"/>
      <c r="W700" s="141"/>
      <c r="Z700" s="141"/>
      <c r="AC700" s="141"/>
      <c r="AD700" s="142"/>
      <c r="AE700" s="143"/>
      <c r="AF700" s="138"/>
      <c r="AG700" s="144"/>
      <c r="AH700" s="145"/>
    </row>
    <row r="701" spans="8:34" s="55" customFormat="1" ht="24.95" customHeight="1" x14ac:dyDescent="0.25">
      <c r="H701" s="138"/>
      <c r="J701" s="139"/>
      <c r="M701" s="138"/>
      <c r="P701" s="140"/>
      <c r="Q701" s="141"/>
      <c r="T701" s="141"/>
      <c r="W701" s="141"/>
      <c r="Z701" s="141"/>
      <c r="AC701" s="141"/>
      <c r="AD701" s="142"/>
      <c r="AE701" s="143"/>
      <c r="AF701" s="138"/>
      <c r="AG701" s="144"/>
      <c r="AH701" s="145"/>
    </row>
    <row r="702" spans="8:34" s="55" customFormat="1" ht="24.95" customHeight="1" x14ac:dyDescent="0.25">
      <c r="H702" s="138"/>
      <c r="J702" s="139"/>
      <c r="M702" s="138"/>
      <c r="P702" s="140"/>
      <c r="Q702" s="141"/>
      <c r="T702" s="141"/>
      <c r="W702" s="141"/>
      <c r="Z702" s="141"/>
      <c r="AC702" s="141"/>
      <c r="AD702" s="142"/>
      <c r="AE702" s="143"/>
      <c r="AF702" s="138"/>
      <c r="AG702" s="144"/>
      <c r="AH702" s="145"/>
    </row>
    <row r="703" spans="8:34" s="55" customFormat="1" ht="24.95" customHeight="1" x14ac:dyDescent="0.25">
      <c r="H703" s="138"/>
      <c r="J703" s="139"/>
      <c r="M703" s="138"/>
      <c r="P703" s="140"/>
      <c r="Q703" s="141"/>
      <c r="T703" s="141"/>
      <c r="W703" s="141"/>
      <c r="Z703" s="141"/>
      <c r="AC703" s="141"/>
      <c r="AD703" s="142"/>
      <c r="AE703" s="143"/>
      <c r="AF703" s="138"/>
      <c r="AG703" s="144"/>
      <c r="AH703" s="145"/>
    </row>
    <row r="704" spans="8:34" s="55" customFormat="1" ht="24.95" customHeight="1" x14ac:dyDescent="0.25">
      <c r="H704" s="138"/>
      <c r="J704" s="139"/>
      <c r="M704" s="138"/>
      <c r="P704" s="140"/>
      <c r="Q704" s="141"/>
      <c r="T704" s="141"/>
      <c r="W704" s="141"/>
      <c r="Z704" s="141"/>
      <c r="AC704" s="141"/>
      <c r="AD704" s="142"/>
      <c r="AE704" s="143"/>
      <c r="AF704" s="138"/>
      <c r="AG704" s="144"/>
      <c r="AH704" s="145"/>
    </row>
    <row r="705" spans="8:34" s="55" customFormat="1" ht="24.95" customHeight="1" x14ac:dyDescent="0.25">
      <c r="H705" s="138"/>
      <c r="J705" s="139"/>
      <c r="M705" s="138"/>
      <c r="P705" s="140"/>
      <c r="Q705" s="141"/>
      <c r="T705" s="141"/>
      <c r="W705" s="141"/>
      <c r="Z705" s="141"/>
      <c r="AC705" s="141"/>
      <c r="AD705" s="142"/>
      <c r="AE705" s="143"/>
      <c r="AF705" s="138"/>
      <c r="AG705" s="144"/>
      <c r="AH705" s="145"/>
    </row>
    <row r="706" spans="8:34" s="55" customFormat="1" ht="24.95" customHeight="1" x14ac:dyDescent="0.25">
      <c r="H706" s="138"/>
      <c r="J706" s="139"/>
      <c r="M706" s="138"/>
      <c r="P706" s="140"/>
      <c r="Q706" s="141"/>
      <c r="T706" s="141"/>
      <c r="W706" s="141"/>
      <c r="Z706" s="141"/>
      <c r="AC706" s="141"/>
      <c r="AD706" s="142"/>
      <c r="AE706" s="143"/>
      <c r="AF706" s="138"/>
      <c r="AG706" s="144"/>
      <c r="AH706" s="145"/>
    </row>
    <row r="707" spans="8:34" s="55" customFormat="1" ht="24.95" customHeight="1" x14ac:dyDescent="0.25">
      <c r="H707" s="138"/>
      <c r="J707" s="139"/>
      <c r="M707" s="138"/>
      <c r="P707" s="140"/>
      <c r="Q707" s="141"/>
      <c r="T707" s="141"/>
      <c r="W707" s="141"/>
      <c r="Z707" s="141"/>
      <c r="AC707" s="141"/>
      <c r="AD707" s="142"/>
      <c r="AE707" s="143"/>
      <c r="AF707" s="138"/>
      <c r="AG707" s="144"/>
      <c r="AH707" s="145"/>
    </row>
    <row r="708" spans="8:34" s="55" customFormat="1" ht="24.95" customHeight="1" x14ac:dyDescent="0.25">
      <c r="H708" s="138"/>
      <c r="J708" s="139"/>
      <c r="M708" s="138"/>
      <c r="P708" s="140"/>
      <c r="Q708" s="141"/>
      <c r="T708" s="141"/>
      <c r="W708" s="141"/>
      <c r="Z708" s="141"/>
      <c r="AC708" s="141"/>
      <c r="AD708" s="142"/>
      <c r="AE708" s="143"/>
      <c r="AF708" s="138"/>
      <c r="AG708" s="144"/>
      <c r="AH708" s="145"/>
    </row>
    <row r="709" spans="8:34" s="55" customFormat="1" ht="24.95" customHeight="1" x14ac:dyDescent="0.25">
      <c r="H709" s="138"/>
      <c r="J709" s="139"/>
      <c r="M709" s="138"/>
      <c r="P709" s="140"/>
      <c r="Q709" s="141"/>
      <c r="T709" s="141"/>
      <c r="W709" s="141"/>
      <c r="Z709" s="141"/>
      <c r="AC709" s="141"/>
      <c r="AD709" s="142"/>
      <c r="AE709" s="143"/>
      <c r="AF709" s="138"/>
      <c r="AG709" s="144"/>
      <c r="AH709" s="145"/>
    </row>
    <row r="710" spans="8:34" s="55" customFormat="1" ht="24.95" customHeight="1" x14ac:dyDescent="0.25">
      <c r="H710" s="138"/>
      <c r="J710" s="139"/>
      <c r="M710" s="138"/>
      <c r="P710" s="140"/>
      <c r="Q710" s="141"/>
      <c r="T710" s="141"/>
      <c r="W710" s="141"/>
      <c r="Z710" s="141"/>
      <c r="AC710" s="141"/>
      <c r="AD710" s="142"/>
      <c r="AE710" s="143"/>
      <c r="AF710" s="138"/>
      <c r="AG710" s="144"/>
      <c r="AH710" s="145"/>
    </row>
    <row r="711" spans="8:34" s="55" customFormat="1" ht="24.95" customHeight="1" x14ac:dyDescent="0.25">
      <c r="H711" s="138"/>
      <c r="J711" s="139"/>
      <c r="M711" s="138"/>
      <c r="P711" s="140"/>
      <c r="Q711" s="141"/>
      <c r="T711" s="141"/>
      <c r="W711" s="141"/>
      <c r="Z711" s="141"/>
      <c r="AC711" s="141"/>
      <c r="AD711" s="142"/>
      <c r="AE711" s="143"/>
      <c r="AF711" s="138"/>
      <c r="AG711" s="144"/>
      <c r="AH711" s="145"/>
    </row>
    <row r="712" spans="8:34" s="55" customFormat="1" ht="24.95" customHeight="1" x14ac:dyDescent="0.25">
      <c r="H712" s="138"/>
      <c r="J712" s="139"/>
      <c r="M712" s="138"/>
      <c r="P712" s="140"/>
      <c r="Q712" s="141"/>
      <c r="T712" s="141"/>
      <c r="W712" s="141"/>
      <c r="Z712" s="141"/>
      <c r="AC712" s="141"/>
      <c r="AD712" s="142"/>
      <c r="AE712" s="143"/>
      <c r="AF712" s="138"/>
      <c r="AG712" s="144"/>
      <c r="AH712" s="145"/>
    </row>
    <row r="713" spans="8:34" s="55" customFormat="1" ht="24.95" customHeight="1" x14ac:dyDescent="0.25">
      <c r="H713" s="138"/>
      <c r="J713" s="139"/>
      <c r="M713" s="138"/>
      <c r="P713" s="140"/>
      <c r="Q713" s="141"/>
      <c r="T713" s="141"/>
      <c r="W713" s="141"/>
      <c r="Z713" s="141"/>
      <c r="AC713" s="141"/>
      <c r="AD713" s="142"/>
      <c r="AE713" s="143"/>
      <c r="AF713" s="138"/>
      <c r="AG713" s="144"/>
      <c r="AH713" s="145"/>
    </row>
    <row r="714" spans="8:34" s="55" customFormat="1" ht="24.95" customHeight="1" x14ac:dyDescent="0.25">
      <c r="H714" s="138"/>
      <c r="J714" s="139"/>
      <c r="M714" s="138"/>
      <c r="P714" s="140"/>
      <c r="Q714" s="141"/>
      <c r="T714" s="141"/>
      <c r="W714" s="141"/>
      <c r="Z714" s="141"/>
      <c r="AC714" s="141"/>
      <c r="AD714" s="142"/>
      <c r="AE714" s="143"/>
      <c r="AF714" s="138"/>
      <c r="AG714" s="144"/>
      <c r="AH714" s="145"/>
    </row>
    <row r="715" spans="8:34" s="55" customFormat="1" ht="24.95" customHeight="1" x14ac:dyDescent="0.25">
      <c r="H715" s="138"/>
      <c r="J715" s="139"/>
      <c r="M715" s="138"/>
      <c r="P715" s="140"/>
      <c r="Q715" s="141"/>
      <c r="T715" s="141"/>
      <c r="W715" s="141"/>
      <c r="Z715" s="141"/>
      <c r="AC715" s="141"/>
      <c r="AD715" s="142"/>
      <c r="AE715" s="143"/>
      <c r="AF715" s="138"/>
      <c r="AG715" s="144"/>
      <c r="AH715" s="145"/>
    </row>
    <row r="716" spans="8:34" s="55" customFormat="1" ht="24.95" customHeight="1" x14ac:dyDescent="0.25">
      <c r="H716" s="138"/>
      <c r="J716" s="139"/>
      <c r="M716" s="138"/>
      <c r="P716" s="140"/>
      <c r="Q716" s="141"/>
      <c r="T716" s="141"/>
      <c r="W716" s="141"/>
      <c r="Z716" s="141"/>
      <c r="AC716" s="141"/>
      <c r="AD716" s="142"/>
      <c r="AE716" s="143"/>
      <c r="AF716" s="138"/>
      <c r="AG716" s="144"/>
      <c r="AH716" s="145"/>
    </row>
    <row r="717" spans="8:34" s="55" customFormat="1" ht="24.95" customHeight="1" x14ac:dyDescent="0.25">
      <c r="H717" s="138"/>
      <c r="J717" s="139"/>
      <c r="M717" s="138"/>
      <c r="P717" s="140"/>
      <c r="Q717" s="141"/>
      <c r="T717" s="141"/>
      <c r="W717" s="141"/>
      <c r="Z717" s="141"/>
      <c r="AC717" s="141"/>
      <c r="AD717" s="142"/>
      <c r="AE717" s="143"/>
      <c r="AF717" s="138"/>
      <c r="AG717" s="144"/>
      <c r="AH717" s="145"/>
    </row>
    <row r="718" spans="8:34" s="55" customFormat="1" ht="24.95" customHeight="1" x14ac:dyDescent="0.25">
      <c r="H718" s="138"/>
      <c r="J718" s="139"/>
      <c r="M718" s="138"/>
      <c r="P718" s="140"/>
      <c r="Q718" s="141"/>
      <c r="T718" s="141"/>
      <c r="W718" s="141"/>
      <c r="Z718" s="141"/>
      <c r="AC718" s="141"/>
      <c r="AD718" s="142"/>
      <c r="AE718" s="143"/>
      <c r="AF718" s="138"/>
      <c r="AG718" s="144"/>
      <c r="AH718" s="145"/>
    </row>
    <row r="719" spans="8:34" s="55" customFormat="1" ht="24.95" customHeight="1" x14ac:dyDescent="0.25">
      <c r="H719" s="138"/>
      <c r="J719" s="139"/>
      <c r="M719" s="138"/>
      <c r="P719" s="140"/>
      <c r="Q719" s="141"/>
      <c r="T719" s="141"/>
      <c r="W719" s="141"/>
      <c r="Z719" s="141"/>
      <c r="AC719" s="141"/>
      <c r="AD719" s="142"/>
      <c r="AE719" s="143"/>
      <c r="AF719" s="138"/>
      <c r="AG719" s="144"/>
      <c r="AH719" s="145"/>
    </row>
    <row r="720" spans="8:34" s="55" customFormat="1" ht="24.95" customHeight="1" x14ac:dyDescent="0.25">
      <c r="H720" s="138"/>
      <c r="J720" s="139"/>
      <c r="M720" s="138"/>
      <c r="P720" s="140"/>
      <c r="Q720" s="141"/>
      <c r="T720" s="141"/>
      <c r="W720" s="141"/>
      <c r="Z720" s="141"/>
      <c r="AC720" s="141"/>
      <c r="AD720" s="142"/>
      <c r="AE720" s="143"/>
      <c r="AF720" s="138"/>
      <c r="AG720" s="144"/>
      <c r="AH720" s="145"/>
    </row>
    <row r="721" spans="8:34" s="55" customFormat="1" ht="24.95" customHeight="1" x14ac:dyDescent="0.25">
      <c r="H721" s="138"/>
      <c r="J721" s="139"/>
      <c r="M721" s="138"/>
      <c r="P721" s="140"/>
      <c r="Q721" s="141"/>
      <c r="T721" s="141"/>
      <c r="W721" s="141"/>
      <c r="Z721" s="141"/>
      <c r="AC721" s="141"/>
      <c r="AD721" s="142"/>
      <c r="AE721" s="143"/>
      <c r="AF721" s="138"/>
      <c r="AG721" s="144"/>
      <c r="AH721" s="145"/>
    </row>
    <row r="722" spans="8:34" s="55" customFormat="1" ht="24.95" customHeight="1" x14ac:dyDescent="0.25">
      <c r="H722" s="138"/>
      <c r="J722" s="139"/>
      <c r="M722" s="138"/>
      <c r="P722" s="140"/>
      <c r="Q722" s="141"/>
      <c r="T722" s="141"/>
      <c r="W722" s="141"/>
      <c r="Z722" s="141"/>
      <c r="AC722" s="141"/>
      <c r="AD722" s="142"/>
      <c r="AE722" s="143"/>
      <c r="AF722" s="138"/>
      <c r="AG722" s="144"/>
      <c r="AH722" s="145"/>
    </row>
    <row r="723" spans="8:34" s="55" customFormat="1" ht="24.95" customHeight="1" x14ac:dyDescent="0.25">
      <c r="H723" s="138"/>
      <c r="J723" s="139"/>
      <c r="M723" s="138"/>
      <c r="P723" s="140"/>
      <c r="Q723" s="141"/>
      <c r="T723" s="141"/>
      <c r="W723" s="141"/>
      <c r="Z723" s="141"/>
      <c r="AC723" s="141"/>
      <c r="AD723" s="142"/>
      <c r="AE723" s="143"/>
      <c r="AF723" s="138"/>
      <c r="AG723" s="144"/>
      <c r="AH723" s="145"/>
    </row>
    <row r="724" spans="8:34" s="55" customFormat="1" ht="24.95" customHeight="1" x14ac:dyDescent="0.25">
      <c r="H724" s="138"/>
      <c r="J724" s="139"/>
      <c r="M724" s="138"/>
      <c r="P724" s="140"/>
      <c r="Q724" s="141"/>
      <c r="T724" s="141"/>
      <c r="W724" s="141"/>
      <c r="Z724" s="141"/>
      <c r="AC724" s="141"/>
      <c r="AD724" s="142"/>
      <c r="AE724" s="143"/>
      <c r="AF724" s="138"/>
      <c r="AG724" s="144"/>
      <c r="AH724" s="145"/>
    </row>
    <row r="725" spans="8:34" s="55" customFormat="1" ht="24.95" customHeight="1" x14ac:dyDescent="0.25">
      <c r="H725" s="138"/>
      <c r="J725" s="139"/>
      <c r="M725" s="138"/>
      <c r="P725" s="140"/>
      <c r="Q725" s="141"/>
      <c r="T725" s="141"/>
      <c r="W725" s="141"/>
      <c r="Z725" s="141"/>
      <c r="AC725" s="141"/>
      <c r="AD725" s="142"/>
      <c r="AE725" s="143"/>
      <c r="AF725" s="138"/>
      <c r="AG725" s="144"/>
      <c r="AH725" s="145"/>
    </row>
    <row r="726" spans="8:34" s="55" customFormat="1" ht="24.95" customHeight="1" x14ac:dyDescent="0.25">
      <c r="H726" s="138"/>
      <c r="J726" s="139"/>
      <c r="M726" s="138"/>
      <c r="P726" s="140"/>
      <c r="Q726" s="141"/>
      <c r="T726" s="141"/>
      <c r="W726" s="141"/>
      <c r="Z726" s="141"/>
      <c r="AC726" s="141"/>
      <c r="AD726" s="142"/>
      <c r="AE726" s="143"/>
      <c r="AF726" s="138"/>
      <c r="AG726" s="144"/>
      <c r="AH726" s="145"/>
    </row>
    <row r="727" spans="8:34" s="55" customFormat="1" ht="24.95" customHeight="1" x14ac:dyDescent="0.25">
      <c r="H727" s="138"/>
      <c r="J727" s="139"/>
      <c r="M727" s="138"/>
      <c r="P727" s="140"/>
      <c r="Q727" s="141"/>
      <c r="T727" s="141"/>
      <c r="W727" s="141"/>
      <c r="Z727" s="141"/>
      <c r="AC727" s="141"/>
      <c r="AD727" s="142"/>
      <c r="AE727" s="143"/>
      <c r="AF727" s="138"/>
      <c r="AG727" s="144"/>
      <c r="AH727" s="145"/>
    </row>
    <row r="728" spans="8:34" s="55" customFormat="1" ht="24.95" customHeight="1" x14ac:dyDescent="0.25">
      <c r="H728" s="138"/>
      <c r="J728" s="139"/>
      <c r="M728" s="138"/>
      <c r="P728" s="140"/>
      <c r="Q728" s="141"/>
      <c r="T728" s="141"/>
      <c r="W728" s="141"/>
      <c r="Z728" s="141"/>
      <c r="AC728" s="141"/>
      <c r="AD728" s="142"/>
      <c r="AE728" s="143"/>
      <c r="AF728" s="138"/>
      <c r="AG728" s="144"/>
      <c r="AH728" s="145"/>
    </row>
    <row r="729" spans="8:34" s="55" customFormat="1" ht="24.95" customHeight="1" x14ac:dyDescent="0.25">
      <c r="H729" s="138"/>
      <c r="J729" s="139"/>
      <c r="M729" s="138"/>
      <c r="P729" s="140"/>
      <c r="Q729" s="141"/>
      <c r="T729" s="141"/>
      <c r="W729" s="141"/>
      <c r="Z729" s="141"/>
      <c r="AC729" s="141"/>
      <c r="AD729" s="142"/>
      <c r="AE729" s="143"/>
      <c r="AF729" s="138"/>
      <c r="AG729" s="144"/>
      <c r="AH729" s="145"/>
    </row>
    <row r="730" spans="8:34" s="55" customFormat="1" ht="24.95" customHeight="1" x14ac:dyDescent="0.25">
      <c r="H730" s="138"/>
      <c r="J730" s="139"/>
      <c r="M730" s="138"/>
      <c r="P730" s="140"/>
      <c r="Q730" s="141"/>
      <c r="T730" s="141"/>
      <c r="W730" s="141"/>
      <c r="Z730" s="141"/>
      <c r="AC730" s="141"/>
      <c r="AD730" s="142"/>
      <c r="AE730" s="143"/>
      <c r="AF730" s="138"/>
      <c r="AG730" s="144"/>
      <c r="AH730" s="145"/>
    </row>
    <row r="731" spans="8:34" s="55" customFormat="1" ht="24.95" customHeight="1" x14ac:dyDescent="0.25">
      <c r="H731" s="138"/>
      <c r="J731" s="139"/>
      <c r="M731" s="138"/>
      <c r="P731" s="140"/>
      <c r="Q731" s="141"/>
      <c r="T731" s="141"/>
      <c r="W731" s="141"/>
      <c r="Z731" s="141"/>
      <c r="AC731" s="141"/>
      <c r="AD731" s="142"/>
      <c r="AE731" s="143"/>
      <c r="AF731" s="138"/>
      <c r="AG731" s="144"/>
      <c r="AH731" s="145"/>
    </row>
    <row r="732" spans="8:34" s="55" customFormat="1" ht="24.95" customHeight="1" x14ac:dyDescent="0.25">
      <c r="H732" s="138"/>
      <c r="J732" s="139"/>
      <c r="M732" s="138"/>
      <c r="P732" s="140"/>
      <c r="Q732" s="141"/>
      <c r="T732" s="141"/>
      <c r="W732" s="141"/>
      <c r="Z732" s="141"/>
      <c r="AC732" s="141"/>
      <c r="AD732" s="142"/>
      <c r="AE732" s="143"/>
      <c r="AF732" s="138"/>
      <c r="AG732" s="144"/>
      <c r="AH732" s="145"/>
    </row>
    <row r="733" spans="8:34" s="55" customFormat="1" ht="24.95" customHeight="1" x14ac:dyDescent="0.25">
      <c r="H733" s="138"/>
      <c r="J733" s="139"/>
      <c r="M733" s="138"/>
      <c r="P733" s="140"/>
      <c r="Q733" s="141"/>
      <c r="T733" s="141"/>
      <c r="W733" s="141"/>
      <c r="Z733" s="141"/>
      <c r="AC733" s="141"/>
      <c r="AD733" s="142"/>
      <c r="AE733" s="143"/>
      <c r="AF733" s="138"/>
      <c r="AG733" s="144"/>
      <c r="AH733" s="145"/>
    </row>
    <row r="734" spans="8:34" s="55" customFormat="1" ht="24.95" customHeight="1" x14ac:dyDescent="0.25">
      <c r="H734" s="138"/>
      <c r="J734" s="139"/>
      <c r="M734" s="138"/>
      <c r="P734" s="140"/>
      <c r="Q734" s="141"/>
      <c r="T734" s="141"/>
      <c r="W734" s="141"/>
      <c r="Z734" s="141"/>
      <c r="AC734" s="141"/>
      <c r="AD734" s="142"/>
      <c r="AE734" s="143"/>
      <c r="AF734" s="138"/>
      <c r="AG734" s="144"/>
      <c r="AH734" s="145"/>
    </row>
    <row r="735" spans="8:34" s="55" customFormat="1" ht="24.95" customHeight="1" x14ac:dyDescent="0.25">
      <c r="H735" s="138"/>
      <c r="J735" s="139"/>
      <c r="M735" s="138"/>
      <c r="P735" s="140"/>
      <c r="Q735" s="141"/>
      <c r="T735" s="141"/>
      <c r="W735" s="141"/>
      <c r="Z735" s="141"/>
      <c r="AC735" s="141"/>
      <c r="AD735" s="142"/>
      <c r="AE735" s="143"/>
      <c r="AF735" s="138"/>
      <c r="AG735" s="144"/>
      <c r="AH735" s="145"/>
    </row>
    <row r="736" spans="8:34" s="55" customFormat="1" ht="24.95" customHeight="1" x14ac:dyDescent="0.25">
      <c r="H736" s="138"/>
      <c r="J736" s="139"/>
      <c r="M736" s="138"/>
      <c r="P736" s="140"/>
      <c r="Q736" s="141"/>
      <c r="T736" s="141"/>
      <c r="W736" s="141"/>
      <c r="Z736" s="141"/>
      <c r="AC736" s="141"/>
      <c r="AD736" s="142"/>
      <c r="AE736" s="143"/>
      <c r="AF736" s="138"/>
      <c r="AG736" s="144"/>
      <c r="AH736" s="145"/>
    </row>
    <row r="737" spans="8:34" s="55" customFormat="1" ht="24.95" customHeight="1" x14ac:dyDescent="0.25">
      <c r="H737" s="138"/>
      <c r="J737" s="139"/>
      <c r="M737" s="138"/>
      <c r="P737" s="140"/>
      <c r="Q737" s="141"/>
      <c r="T737" s="141"/>
      <c r="W737" s="141"/>
      <c r="Z737" s="141"/>
      <c r="AC737" s="141"/>
      <c r="AD737" s="142"/>
      <c r="AE737" s="143"/>
      <c r="AF737" s="138"/>
      <c r="AG737" s="144"/>
      <c r="AH737" s="145"/>
    </row>
    <row r="738" spans="8:34" s="55" customFormat="1" ht="24.95" customHeight="1" x14ac:dyDescent="0.25">
      <c r="H738" s="138"/>
      <c r="J738" s="139"/>
      <c r="M738" s="138"/>
      <c r="P738" s="140"/>
      <c r="Q738" s="141"/>
      <c r="T738" s="141"/>
      <c r="W738" s="141"/>
      <c r="Z738" s="141"/>
      <c r="AC738" s="141"/>
      <c r="AD738" s="142"/>
      <c r="AE738" s="143"/>
      <c r="AF738" s="138"/>
      <c r="AG738" s="144"/>
      <c r="AH738" s="145"/>
    </row>
    <row r="739" spans="8:34" s="55" customFormat="1" ht="24.95" customHeight="1" x14ac:dyDescent="0.25">
      <c r="H739" s="138"/>
      <c r="J739" s="139"/>
      <c r="M739" s="138"/>
      <c r="P739" s="140"/>
      <c r="Q739" s="141"/>
      <c r="T739" s="141"/>
      <c r="W739" s="141"/>
      <c r="Z739" s="141"/>
      <c r="AC739" s="141"/>
      <c r="AD739" s="142"/>
      <c r="AE739" s="143"/>
      <c r="AF739" s="138"/>
      <c r="AG739" s="144"/>
      <c r="AH739" s="145"/>
    </row>
    <row r="740" spans="8:34" s="55" customFormat="1" ht="24.95" customHeight="1" x14ac:dyDescent="0.25">
      <c r="H740" s="138"/>
      <c r="J740" s="139"/>
      <c r="M740" s="138"/>
      <c r="P740" s="140"/>
      <c r="Q740" s="141"/>
      <c r="T740" s="141"/>
      <c r="W740" s="141"/>
      <c r="Z740" s="141"/>
      <c r="AC740" s="141"/>
      <c r="AD740" s="142"/>
      <c r="AE740" s="143"/>
      <c r="AF740" s="138"/>
      <c r="AG740" s="144"/>
      <c r="AH740" s="145"/>
    </row>
    <row r="741" spans="8:34" s="55" customFormat="1" ht="24.95" customHeight="1" x14ac:dyDescent="0.25">
      <c r="H741" s="138"/>
      <c r="J741" s="139"/>
      <c r="M741" s="138"/>
      <c r="P741" s="140"/>
      <c r="Q741" s="141"/>
      <c r="T741" s="141"/>
      <c r="W741" s="141"/>
      <c r="Z741" s="141"/>
      <c r="AC741" s="141"/>
      <c r="AD741" s="142"/>
      <c r="AE741" s="143"/>
      <c r="AF741" s="138"/>
      <c r="AG741" s="144"/>
      <c r="AH741" s="145"/>
    </row>
    <row r="742" spans="8:34" s="55" customFormat="1" ht="24.95" customHeight="1" x14ac:dyDescent="0.25">
      <c r="H742" s="138"/>
      <c r="J742" s="139"/>
      <c r="M742" s="138"/>
      <c r="P742" s="140"/>
      <c r="Q742" s="141"/>
      <c r="T742" s="141"/>
      <c r="W742" s="141"/>
      <c r="Z742" s="141"/>
      <c r="AC742" s="141"/>
      <c r="AD742" s="142"/>
      <c r="AE742" s="143"/>
      <c r="AF742" s="138"/>
      <c r="AG742" s="144"/>
      <c r="AH742" s="145"/>
    </row>
    <row r="743" spans="8:34" s="55" customFormat="1" ht="24.95" customHeight="1" x14ac:dyDescent="0.25">
      <c r="H743" s="138"/>
      <c r="J743" s="139"/>
      <c r="M743" s="138"/>
      <c r="P743" s="140"/>
      <c r="Q743" s="141"/>
      <c r="T743" s="141"/>
      <c r="W743" s="141"/>
      <c r="Z743" s="141"/>
      <c r="AC743" s="141"/>
      <c r="AD743" s="142"/>
      <c r="AE743" s="143"/>
      <c r="AF743" s="138"/>
      <c r="AG743" s="144"/>
      <c r="AH743" s="145"/>
    </row>
    <row r="744" spans="8:34" s="55" customFormat="1" ht="24.95" customHeight="1" x14ac:dyDescent="0.25">
      <c r="H744" s="138"/>
      <c r="J744" s="139"/>
      <c r="M744" s="138"/>
      <c r="P744" s="140"/>
      <c r="Q744" s="141"/>
      <c r="T744" s="141"/>
      <c r="W744" s="141"/>
      <c r="Z744" s="141"/>
      <c r="AC744" s="141"/>
      <c r="AD744" s="142"/>
      <c r="AE744" s="143"/>
      <c r="AF744" s="138"/>
      <c r="AG744" s="144"/>
      <c r="AH744" s="145"/>
    </row>
    <row r="745" spans="8:34" s="55" customFormat="1" ht="24.95" customHeight="1" x14ac:dyDescent="0.25">
      <c r="H745" s="138"/>
      <c r="J745" s="139"/>
      <c r="M745" s="138"/>
      <c r="P745" s="140"/>
      <c r="Q745" s="141"/>
      <c r="T745" s="141"/>
      <c r="W745" s="141"/>
      <c r="Z745" s="141"/>
      <c r="AC745" s="141"/>
      <c r="AD745" s="142"/>
      <c r="AE745" s="143"/>
      <c r="AF745" s="138"/>
      <c r="AG745" s="144"/>
      <c r="AH745" s="145"/>
    </row>
    <row r="746" spans="8:34" s="55" customFormat="1" ht="24.95" customHeight="1" x14ac:dyDescent="0.25">
      <c r="H746" s="138"/>
      <c r="J746" s="139"/>
      <c r="M746" s="138"/>
      <c r="P746" s="140"/>
      <c r="Q746" s="141"/>
      <c r="T746" s="141"/>
      <c r="W746" s="141"/>
      <c r="Z746" s="141"/>
      <c r="AC746" s="141"/>
      <c r="AD746" s="142"/>
      <c r="AE746" s="143"/>
      <c r="AF746" s="138"/>
      <c r="AG746" s="144"/>
      <c r="AH746" s="145"/>
    </row>
    <row r="747" spans="8:34" s="55" customFormat="1" ht="24.95" customHeight="1" x14ac:dyDescent="0.25">
      <c r="H747" s="138"/>
      <c r="J747" s="139"/>
      <c r="M747" s="138"/>
      <c r="P747" s="140"/>
      <c r="Q747" s="141"/>
      <c r="T747" s="141"/>
      <c r="W747" s="141"/>
      <c r="Z747" s="141"/>
      <c r="AC747" s="141"/>
      <c r="AD747" s="142"/>
      <c r="AE747" s="143"/>
      <c r="AF747" s="138"/>
      <c r="AG747" s="144"/>
      <c r="AH747" s="145"/>
    </row>
    <row r="748" spans="8:34" s="55" customFormat="1" ht="24.95" customHeight="1" x14ac:dyDescent="0.25">
      <c r="H748" s="138"/>
      <c r="J748" s="139"/>
      <c r="M748" s="138"/>
      <c r="P748" s="140"/>
      <c r="Q748" s="141"/>
      <c r="T748" s="141"/>
      <c r="W748" s="141"/>
      <c r="Z748" s="141"/>
      <c r="AC748" s="141"/>
      <c r="AD748" s="142"/>
      <c r="AE748" s="143"/>
      <c r="AF748" s="138"/>
      <c r="AG748" s="144"/>
      <c r="AH748" s="145"/>
    </row>
    <row r="749" spans="8:34" s="55" customFormat="1" ht="24.95" customHeight="1" x14ac:dyDescent="0.25">
      <c r="H749" s="138"/>
      <c r="J749" s="139"/>
      <c r="M749" s="138"/>
      <c r="P749" s="140"/>
      <c r="Q749" s="141"/>
      <c r="T749" s="141"/>
      <c r="W749" s="141"/>
      <c r="Z749" s="141"/>
      <c r="AC749" s="141"/>
      <c r="AD749" s="142"/>
      <c r="AE749" s="143"/>
      <c r="AF749" s="138"/>
      <c r="AG749" s="144"/>
      <c r="AH749" s="145"/>
    </row>
    <row r="750" spans="8:34" s="55" customFormat="1" ht="24.95" customHeight="1" x14ac:dyDescent="0.25">
      <c r="H750" s="138"/>
      <c r="J750" s="139"/>
      <c r="M750" s="138"/>
      <c r="P750" s="140"/>
      <c r="Q750" s="141"/>
      <c r="T750" s="141"/>
      <c r="W750" s="141"/>
      <c r="Z750" s="141"/>
      <c r="AC750" s="141"/>
      <c r="AD750" s="142"/>
      <c r="AE750" s="143"/>
      <c r="AF750" s="138"/>
      <c r="AG750" s="144"/>
      <c r="AH750" s="145"/>
    </row>
    <row r="751" spans="8:34" s="55" customFormat="1" ht="24.95" customHeight="1" x14ac:dyDescent="0.25">
      <c r="H751" s="138"/>
      <c r="J751" s="139"/>
      <c r="M751" s="138"/>
      <c r="P751" s="140"/>
      <c r="Q751" s="141"/>
      <c r="T751" s="141"/>
      <c r="W751" s="141"/>
      <c r="Z751" s="141"/>
      <c r="AC751" s="141"/>
      <c r="AD751" s="142"/>
      <c r="AE751" s="143"/>
      <c r="AF751" s="138"/>
      <c r="AG751" s="144"/>
      <c r="AH751" s="145"/>
    </row>
    <row r="752" spans="8:34" s="55" customFormat="1" ht="24.95" customHeight="1" x14ac:dyDescent="0.25">
      <c r="H752" s="138"/>
      <c r="J752" s="139"/>
      <c r="M752" s="138"/>
      <c r="P752" s="140"/>
      <c r="Q752" s="141"/>
      <c r="T752" s="141"/>
      <c r="W752" s="141"/>
      <c r="Z752" s="141"/>
      <c r="AC752" s="141"/>
      <c r="AD752" s="142"/>
      <c r="AE752" s="143"/>
      <c r="AF752" s="138"/>
      <c r="AG752" s="144"/>
      <c r="AH752" s="145"/>
    </row>
    <row r="753" spans="8:34" s="55" customFormat="1" ht="24.95" customHeight="1" x14ac:dyDescent="0.25">
      <c r="H753" s="138"/>
      <c r="J753" s="139"/>
      <c r="M753" s="138"/>
      <c r="P753" s="140"/>
      <c r="Q753" s="141"/>
      <c r="T753" s="141"/>
      <c r="W753" s="141"/>
      <c r="Z753" s="141"/>
      <c r="AC753" s="141"/>
      <c r="AD753" s="142"/>
      <c r="AE753" s="143"/>
      <c r="AF753" s="138"/>
      <c r="AG753" s="144"/>
      <c r="AH753" s="145"/>
    </row>
    <row r="754" spans="8:34" s="55" customFormat="1" ht="24.95" customHeight="1" x14ac:dyDescent="0.25">
      <c r="H754" s="138"/>
      <c r="J754" s="139"/>
      <c r="M754" s="138"/>
      <c r="P754" s="140"/>
      <c r="Q754" s="141"/>
      <c r="T754" s="141"/>
      <c r="W754" s="141"/>
      <c r="Z754" s="141"/>
      <c r="AC754" s="141"/>
      <c r="AD754" s="142"/>
      <c r="AE754" s="143"/>
      <c r="AF754" s="138"/>
      <c r="AG754" s="144"/>
      <c r="AH754" s="145"/>
    </row>
    <row r="755" spans="8:34" s="55" customFormat="1" ht="24.95" customHeight="1" x14ac:dyDescent="0.25">
      <c r="H755" s="138"/>
      <c r="J755" s="139"/>
      <c r="M755" s="138"/>
      <c r="P755" s="140"/>
      <c r="Q755" s="141"/>
      <c r="T755" s="141"/>
      <c r="W755" s="141"/>
      <c r="Z755" s="141"/>
      <c r="AC755" s="141"/>
      <c r="AD755" s="142"/>
      <c r="AE755" s="143"/>
      <c r="AF755" s="138"/>
      <c r="AG755" s="144"/>
      <c r="AH755" s="145"/>
    </row>
    <row r="756" spans="8:34" s="55" customFormat="1" ht="24.95" customHeight="1" x14ac:dyDescent="0.25">
      <c r="H756" s="138"/>
      <c r="J756" s="139"/>
      <c r="M756" s="138"/>
      <c r="P756" s="140"/>
      <c r="Q756" s="141"/>
      <c r="T756" s="141"/>
      <c r="W756" s="141"/>
      <c r="Z756" s="141"/>
      <c r="AC756" s="141"/>
      <c r="AD756" s="142"/>
      <c r="AE756" s="143"/>
      <c r="AF756" s="138"/>
      <c r="AG756" s="144"/>
      <c r="AH756" s="145"/>
    </row>
    <row r="757" spans="8:34" s="55" customFormat="1" ht="24.95" customHeight="1" x14ac:dyDescent="0.25">
      <c r="H757" s="138"/>
      <c r="J757" s="139"/>
      <c r="M757" s="138"/>
      <c r="P757" s="140"/>
      <c r="Q757" s="141"/>
      <c r="T757" s="141"/>
      <c r="W757" s="141"/>
      <c r="Z757" s="141"/>
      <c r="AC757" s="141"/>
      <c r="AD757" s="142"/>
      <c r="AE757" s="143"/>
      <c r="AF757" s="138"/>
      <c r="AG757" s="144"/>
      <c r="AH757" s="145"/>
    </row>
    <row r="758" spans="8:34" s="55" customFormat="1" ht="24.95" customHeight="1" x14ac:dyDescent="0.25">
      <c r="H758" s="138"/>
      <c r="J758" s="139"/>
      <c r="M758" s="138"/>
      <c r="P758" s="140"/>
      <c r="Q758" s="141"/>
      <c r="T758" s="141"/>
      <c r="W758" s="141"/>
      <c r="Z758" s="141"/>
      <c r="AC758" s="141"/>
      <c r="AD758" s="142"/>
      <c r="AE758" s="143"/>
      <c r="AF758" s="138"/>
      <c r="AG758" s="144"/>
      <c r="AH758" s="145"/>
    </row>
    <row r="759" spans="8:34" s="55" customFormat="1" ht="24.95" customHeight="1" x14ac:dyDescent="0.25">
      <c r="H759" s="138"/>
      <c r="J759" s="139"/>
      <c r="M759" s="138"/>
      <c r="P759" s="140"/>
      <c r="Q759" s="141"/>
      <c r="T759" s="141"/>
      <c r="W759" s="141"/>
      <c r="Z759" s="141"/>
      <c r="AC759" s="141"/>
      <c r="AD759" s="142"/>
      <c r="AE759" s="143"/>
      <c r="AF759" s="138"/>
      <c r="AG759" s="144"/>
      <c r="AH759" s="145"/>
    </row>
    <row r="760" spans="8:34" s="55" customFormat="1" ht="24.95" customHeight="1" x14ac:dyDescent="0.25">
      <c r="H760" s="138"/>
      <c r="J760" s="139"/>
      <c r="M760" s="138"/>
      <c r="P760" s="140"/>
      <c r="Q760" s="141"/>
      <c r="T760" s="141"/>
      <c r="W760" s="141"/>
      <c r="Z760" s="141"/>
      <c r="AC760" s="141"/>
      <c r="AD760" s="142"/>
      <c r="AE760" s="143"/>
      <c r="AF760" s="138"/>
      <c r="AG760" s="144"/>
      <c r="AH760" s="145"/>
    </row>
    <row r="761" spans="8:34" s="55" customFormat="1" ht="24.95" customHeight="1" x14ac:dyDescent="0.25">
      <c r="H761" s="138"/>
      <c r="J761" s="139"/>
      <c r="M761" s="138"/>
      <c r="P761" s="140"/>
      <c r="Q761" s="141"/>
      <c r="T761" s="141"/>
      <c r="W761" s="141"/>
      <c r="Z761" s="141"/>
      <c r="AC761" s="141"/>
      <c r="AD761" s="142"/>
      <c r="AE761" s="143"/>
      <c r="AF761" s="138"/>
      <c r="AG761" s="144"/>
      <c r="AH761" s="145"/>
    </row>
    <row r="762" spans="8:34" s="55" customFormat="1" ht="24.95" customHeight="1" x14ac:dyDescent="0.25">
      <c r="H762" s="138"/>
      <c r="J762" s="139"/>
      <c r="M762" s="138"/>
      <c r="P762" s="140"/>
      <c r="Q762" s="141"/>
      <c r="T762" s="141"/>
      <c r="W762" s="141"/>
      <c r="Z762" s="141"/>
      <c r="AC762" s="141"/>
      <c r="AD762" s="142"/>
      <c r="AE762" s="143"/>
      <c r="AF762" s="138"/>
      <c r="AG762" s="144"/>
      <c r="AH762" s="145"/>
    </row>
    <row r="763" spans="8:34" s="55" customFormat="1" ht="24.95" customHeight="1" x14ac:dyDescent="0.25">
      <c r="H763" s="138"/>
      <c r="J763" s="139"/>
      <c r="M763" s="138"/>
      <c r="P763" s="140"/>
      <c r="Q763" s="141"/>
      <c r="T763" s="141"/>
      <c r="W763" s="141"/>
      <c r="Z763" s="141"/>
      <c r="AC763" s="141"/>
      <c r="AD763" s="142"/>
      <c r="AE763" s="143"/>
      <c r="AF763" s="138"/>
      <c r="AG763" s="144"/>
      <c r="AH763" s="145"/>
    </row>
    <row r="764" spans="8:34" s="55" customFormat="1" ht="24.95" customHeight="1" x14ac:dyDescent="0.25">
      <c r="H764" s="138"/>
      <c r="J764" s="139"/>
      <c r="M764" s="138"/>
      <c r="P764" s="140"/>
      <c r="Q764" s="141"/>
      <c r="T764" s="141"/>
      <c r="W764" s="141"/>
      <c r="Z764" s="141"/>
      <c r="AC764" s="141"/>
      <c r="AD764" s="142"/>
      <c r="AE764" s="143"/>
      <c r="AF764" s="138"/>
      <c r="AG764" s="144"/>
      <c r="AH764" s="145"/>
    </row>
    <row r="765" spans="8:34" s="55" customFormat="1" ht="24.95" customHeight="1" x14ac:dyDescent="0.25">
      <c r="H765" s="138"/>
      <c r="J765" s="139"/>
      <c r="M765" s="138"/>
      <c r="P765" s="140"/>
      <c r="Q765" s="141"/>
      <c r="T765" s="141"/>
      <c r="W765" s="141"/>
      <c r="Z765" s="141"/>
      <c r="AC765" s="141"/>
      <c r="AD765" s="142"/>
      <c r="AE765" s="143"/>
      <c r="AF765" s="138"/>
      <c r="AG765" s="144"/>
      <c r="AH765" s="145"/>
    </row>
    <row r="766" spans="8:34" s="55" customFormat="1" ht="24.95" customHeight="1" x14ac:dyDescent="0.25">
      <c r="H766" s="138"/>
      <c r="J766" s="139"/>
      <c r="M766" s="138"/>
      <c r="P766" s="140"/>
      <c r="Q766" s="141"/>
      <c r="T766" s="141"/>
      <c r="W766" s="141"/>
      <c r="Z766" s="141"/>
      <c r="AC766" s="141"/>
      <c r="AD766" s="142"/>
      <c r="AE766" s="143"/>
      <c r="AF766" s="138"/>
      <c r="AG766" s="144"/>
      <c r="AH766" s="145"/>
    </row>
    <row r="767" spans="8:34" s="55" customFormat="1" ht="24.95" customHeight="1" x14ac:dyDescent="0.25">
      <c r="H767" s="138"/>
      <c r="J767" s="139"/>
      <c r="M767" s="138"/>
      <c r="P767" s="140"/>
      <c r="Q767" s="141"/>
      <c r="T767" s="141"/>
      <c r="W767" s="141"/>
      <c r="Z767" s="141"/>
      <c r="AC767" s="141"/>
      <c r="AD767" s="142"/>
      <c r="AE767" s="143"/>
      <c r="AF767" s="138"/>
      <c r="AG767" s="144"/>
      <c r="AH767" s="145"/>
    </row>
    <row r="768" spans="8:34" s="55" customFormat="1" ht="24.95" customHeight="1" x14ac:dyDescent="0.25">
      <c r="H768" s="138"/>
      <c r="J768" s="139"/>
      <c r="M768" s="138"/>
      <c r="P768" s="140"/>
      <c r="Q768" s="141"/>
      <c r="T768" s="141"/>
      <c r="W768" s="141"/>
      <c r="Z768" s="141"/>
      <c r="AC768" s="141"/>
      <c r="AD768" s="142"/>
      <c r="AE768" s="143"/>
      <c r="AF768" s="138"/>
      <c r="AG768" s="144"/>
      <c r="AH768" s="145"/>
    </row>
    <row r="769" spans="8:34" s="55" customFormat="1" ht="24.95" customHeight="1" x14ac:dyDescent="0.25">
      <c r="H769" s="138"/>
      <c r="J769" s="139"/>
      <c r="M769" s="138"/>
      <c r="P769" s="140"/>
      <c r="Q769" s="141"/>
      <c r="T769" s="141"/>
      <c r="W769" s="141"/>
      <c r="Z769" s="141"/>
      <c r="AC769" s="141"/>
      <c r="AD769" s="142"/>
      <c r="AE769" s="143"/>
      <c r="AF769" s="138"/>
      <c r="AG769" s="144"/>
      <c r="AH769" s="145"/>
    </row>
    <row r="770" spans="8:34" s="55" customFormat="1" ht="24.95" customHeight="1" x14ac:dyDescent="0.25">
      <c r="H770" s="138"/>
      <c r="J770" s="139"/>
      <c r="M770" s="138"/>
      <c r="P770" s="140"/>
      <c r="Q770" s="141"/>
      <c r="T770" s="141"/>
      <c r="W770" s="141"/>
      <c r="Z770" s="141"/>
      <c r="AC770" s="141"/>
      <c r="AD770" s="142"/>
      <c r="AE770" s="143"/>
      <c r="AF770" s="138"/>
      <c r="AG770" s="144"/>
      <c r="AH770" s="145"/>
    </row>
    <row r="771" spans="8:34" s="55" customFormat="1" ht="24.95" customHeight="1" x14ac:dyDescent="0.25">
      <c r="H771" s="138"/>
      <c r="J771" s="139"/>
      <c r="M771" s="138"/>
      <c r="P771" s="140"/>
      <c r="Q771" s="141"/>
      <c r="T771" s="141"/>
      <c r="W771" s="141"/>
      <c r="Z771" s="141"/>
      <c r="AC771" s="141"/>
      <c r="AD771" s="142"/>
      <c r="AE771" s="143"/>
      <c r="AF771" s="138"/>
      <c r="AG771" s="144"/>
      <c r="AH771" s="145"/>
    </row>
    <row r="772" spans="8:34" s="55" customFormat="1" ht="24.95" customHeight="1" x14ac:dyDescent="0.25">
      <c r="H772" s="138"/>
      <c r="J772" s="139"/>
      <c r="M772" s="138"/>
      <c r="P772" s="140"/>
      <c r="Q772" s="141"/>
      <c r="T772" s="141"/>
      <c r="W772" s="141"/>
      <c r="Z772" s="141"/>
      <c r="AC772" s="141"/>
      <c r="AD772" s="142"/>
      <c r="AE772" s="143"/>
      <c r="AF772" s="138"/>
      <c r="AG772" s="144"/>
      <c r="AH772" s="145"/>
    </row>
    <row r="773" spans="8:34" s="55" customFormat="1" ht="24.95" customHeight="1" x14ac:dyDescent="0.25">
      <c r="H773" s="138"/>
      <c r="J773" s="139"/>
      <c r="M773" s="138"/>
      <c r="P773" s="140"/>
      <c r="Q773" s="141"/>
      <c r="T773" s="141"/>
      <c r="W773" s="141"/>
      <c r="Z773" s="141"/>
      <c r="AC773" s="141"/>
      <c r="AD773" s="142"/>
      <c r="AE773" s="143"/>
      <c r="AF773" s="138"/>
      <c r="AG773" s="144"/>
      <c r="AH773" s="145"/>
    </row>
    <row r="774" spans="8:34" s="55" customFormat="1" ht="24.95" customHeight="1" x14ac:dyDescent="0.25">
      <c r="H774" s="138"/>
      <c r="J774" s="139"/>
      <c r="M774" s="138"/>
      <c r="P774" s="140"/>
      <c r="Q774" s="141"/>
      <c r="T774" s="141"/>
      <c r="W774" s="141"/>
      <c r="Z774" s="141"/>
      <c r="AC774" s="141"/>
      <c r="AD774" s="142"/>
      <c r="AE774" s="143"/>
      <c r="AF774" s="138"/>
      <c r="AG774" s="144"/>
      <c r="AH774" s="145"/>
    </row>
    <row r="775" spans="8:34" s="55" customFormat="1" ht="24.95" customHeight="1" x14ac:dyDescent="0.25">
      <c r="H775" s="138"/>
      <c r="J775" s="139"/>
      <c r="M775" s="138"/>
      <c r="P775" s="140"/>
      <c r="Q775" s="141"/>
      <c r="T775" s="141"/>
      <c r="W775" s="141"/>
      <c r="Z775" s="141"/>
      <c r="AC775" s="141"/>
      <c r="AD775" s="142"/>
      <c r="AE775" s="143"/>
      <c r="AF775" s="138"/>
      <c r="AG775" s="144"/>
      <c r="AH775" s="145"/>
    </row>
    <row r="776" spans="8:34" s="55" customFormat="1" ht="24.95" customHeight="1" x14ac:dyDescent="0.25">
      <c r="H776" s="138"/>
      <c r="J776" s="139"/>
      <c r="M776" s="138"/>
      <c r="P776" s="140"/>
      <c r="Q776" s="141"/>
      <c r="T776" s="141"/>
      <c r="W776" s="141"/>
      <c r="Z776" s="141"/>
      <c r="AC776" s="141"/>
      <c r="AD776" s="142"/>
      <c r="AE776" s="143"/>
      <c r="AF776" s="138"/>
      <c r="AG776" s="144"/>
      <c r="AH776" s="145"/>
    </row>
    <row r="777" spans="8:34" s="55" customFormat="1" ht="24.95" customHeight="1" x14ac:dyDescent="0.25">
      <c r="H777" s="138"/>
      <c r="J777" s="139"/>
      <c r="M777" s="138"/>
      <c r="P777" s="140"/>
      <c r="Q777" s="141"/>
      <c r="T777" s="141"/>
      <c r="W777" s="141"/>
      <c r="Z777" s="141"/>
      <c r="AC777" s="141"/>
      <c r="AD777" s="142"/>
      <c r="AE777" s="143"/>
      <c r="AF777" s="138"/>
      <c r="AG777" s="144"/>
      <c r="AH777" s="145"/>
    </row>
    <row r="778" spans="8:34" s="55" customFormat="1" ht="24.95" customHeight="1" x14ac:dyDescent="0.25">
      <c r="H778" s="138"/>
      <c r="J778" s="139"/>
      <c r="M778" s="138"/>
      <c r="P778" s="140"/>
      <c r="Q778" s="141"/>
      <c r="T778" s="141"/>
      <c r="W778" s="141"/>
      <c r="Z778" s="141"/>
      <c r="AC778" s="141"/>
      <c r="AD778" s="142"/>
      <c r="AE778" s="143"/>
      <c r="AF778" s="138"/>
      <c r="AG778" s="144"/>
      <c r="AH778" s="145"/>
    </row>
    <row r="779" spans="8:34" s="55" customFormat="1" ht="24.95" customHeight="1" x14ac:dyDescent="0.25">
      <c r="H779" s="138"/>
      <c r="J779" s="139"/>
      <c r="M779" s="138"/>
      <c r="P779" s="140"/>
      <c r="Q779" s="141"/>
      <c r="T779" s="141"/>
      <c r="W779" s="141"/>
      <c r="Z779" s="141"/>
      <c r="AC779" s="141"/>
      <c r="AD779" s="142"/>
      <c r="AE779" s="143"/>
      <c r="AF779" s="138"/>
      <c r="AG779" s="144"/>
      <c r="AH779" s="145"/>
    </row>
    <row r="780" spans="8:34" s="55" customFormat="1" ht="24.95" customHeight="1" x14ac:dyDescent="0.25">
      <c r="H780" s="138"/>
      <c r="J780" s="139"/>
      <c r="M780" s="138"/>
      <c r="P780" s="140"/>
      <c r="Q780" s="141"/>
      <c r="T780" s="141"/>
      <c r="W780" s="141"/>
      <c r="Z780" s="141"/>
      <c r="AC780" s="141"/>
      <c r="AD780" s="142"/>
      <c r="AE780" s="143"/>
      <c r="AF780" s="138"/>
      <c r="AG780" s="144"/>
      <c r="AH780" s="145"/>
    </row>
    <row r="781" spans="8:34" s="55" customFormat="1" ht="24.95" customHeight="1" x14ac:dyDescent="0.25">
      <c r="H781" s="138"/>
      <c r="J781" s="139"/>
      <c r="M781" s="138"/>
      <c r="P781" s="140"/>
      <c r="Q781" s="141"/>
      <c r="T781" s="141"/>
      <c r="W781" s="141"/>
      <c r="Z781" s="141"/>
      <c r="AC781" s="141"/>
      <c r="AD781" s="142"/>
      <c r="AE781" s="143"/>
      <c r="AF781" s="138"/>
      <c r="AG781" s="144"/>
      <c r="AH781" s="145"/>
    </row>
    <row r="782" spans="8:34" s="55" customFormat="1" ht="24.95" customHeight="1" x14ac:dyDescent="0.25">
      <c r="H782" s="138"/>
      <c r="J782" s="139"/>
      <c r="M782" s="138"/>
      <c r="P782" s="140"/>
      <c r="Q782" s="141"/>
      <c r="T782" s="141"/>
      <c r="W782" s="141"/>
      <c r="Z782" s="141"/>
      <c r="AC782" s="141"/>
      <c r="AD782" s="142"/>
      <c r="AE782" s="143"/>
      <c r="AF782" s="138"/>
      <c r="AG782" s="144"/>
      <c r="AH782" s="145"/>
    </row>
    <row r="783" spans="8:34" s="55" customFormat="1" ht="24.95" customHeight="1" x14ac:dyDescent="0.25">
      <c r="H783" s="138"/>
      <c r="J783" s="139"/>
      <c r="M783" s="138"/>
      <c r="P783" s="140"/>
      <c r="Q783" s="141"/>
      <c r="T783" s="141"/>
      <c r="W783" s="141"/>
      <c r="Z783" s="141"/>
      <c r="AC783" s="141"/>
      <c r="AD783" s="142"/>
      <c r="AE783" s="143"/>
      <c r="AF783" s="138"/>
      <c r="AG783" s="144"/>
      <c r="AH783" s="145"/>
    </row>
    <row r="784" spans="8:34" s="55" customFormat="1" ht="24.95" customHeight="1" x14ac:dyDescent="0.25">
      <c r="H784" s="138"/>
      <c r="J784" s="139"/>
      <c r="M784" s="138"/>
      <c r="P784" s="140"/>
      <c r="Q784" s="141"/>
      <c r="T784" s="141"/>
      <c r="W784" s="141"/>
      <c r="Z784" s="141"/>
      <c r="AC784" s="141"/>
      <c r="AD784" s="142"/>
      <c r="AE784" s="143"/>
      <c r="AF784" s="138"/>
      <c r="AG784" s="144"/>
      <c r="AH784" s="145"/>
    </row>
    <row r="785" spans="8:34" s="55" customFormat="1" ht="24.95" customHeight="1" x14ac:dyDescent="0.25">
      <c r="H785" s="138"/>
      <c r="J785" s="139"/>
      <c r="M785" s="138"/>
      <c r="P785" s="140"/>
      <c r="Q785" s="141"/>
      <c r="T785" s="141"/>
      <c r="W785" s="141"/>
      <c r="Z785" s="141"/>
      <c r="AC785" s="141"/>
      <c r="AD785" s="142"/>
      <c r="AE785" s="143"/>
      <c r="AF785" s="138"/>
      <c r="AG785" s="144"/>
      <c r="AH785" s="145"/>
    </row>
    <row r="786" spans="8:34" s="55" customFormat="1" ht="24.95" customHeight="1" x14ac:dyDescent="0.25">
      <c r="H786" s="138"/>
      <c r="J786" s="139"/>
      <c r="M786" s="138"/>
      <c r="P786" s="140"/>
      <c r="Q786" s="141"/>
      <c r="T786" s="141"/>
      <c r="W786" s="141"/>
      <c r="Z786" s="141"/>
      <c r="AC786" s="141"/>
      <c r="AD786" s="142"/>
      <c r="AE786" s="143"/>
      <c r="AF786" s="138"/>
      <c r="AG786" s="144"/>
      <c r="AH786" s="145"/>
    </row>
    <row r="787" spans="8:34" s="55" customFormat="1" ht="24.95" customHeight="1" x14ac:dyDescent="0.25">
      <c r="H787" s="138"/>
      <c r="J787" s="139"/>
      <c r="M787" s="138"/>
      <c r="P787" s="140"/>
      <c r="Q787" s="141"/>
      <c r="T787" s="141"/>
      <c r="W787" s="141"/>
      <c r="Z787" s="141"/>
      <c r="AC787" s="141"/>
      <c r="AD787" s="142"/>
      <c r="AE787" s="143"/>
      <c r="AF787" s="138"/>
      <c r="AG787" s="144"/>
      <c r="AH787" s="145"/>
    </row>
    <row r="788" spans="8:34" s="55" customFormat="1" ht="24.95" customHeight="1" x14ac:dyDescent="0.25">
      <c r="H788" s="138"/>
      <c r="J788" s="139"/>
      <c r="M788" s="138"/>
      <c r="P788" s="140"/>
      <c r="Q788" s="141"/>
      <c r="T788" s="141"/>
      <c r="W788" s="141"/>
      <c r="Z788" s="141"/>
      <c r="AC788" s="141"/>
      <c r="AD788" s="142"/>
      <c r="AE788" s="143"/>
      <c r="AF788" s="138"/>
      <c r="AG788" s="144"/>
      <c r="AH788" s="145"/>
    </row>
    <row r="789" spans="8:34" s="55" customFormat="1" ht="24.95" customHeight="1" x14ac:dyDescent="0.25">
      <c r="H789" s="138"/>
      <c r="J789" s="139"/>
      <c r="M789" s="138"/>
      <c r="P789" s="140"/>
      <c r="Q789" s="141"/>
      <c r="T789" s="141"/>
      <c r="W789" s="141"/>
      <c r="Z789" s="141"/>
      <c r="AC789" s="141"/>
      <c r="AD789" s="142"/>
      <c r="AE789" s="143"/>
      <c r="AF789" s="138"/>
      <c r="AG789" s="144"/>
      <c r="AH789" s="145"/>
    </row>
    <row r="790" spans="8:34" s="55" customFormat="1" ht="24.95" customHeight="1" x14ac:dyDescent="0.25">
      <c r="H790" s="138"/>
      <c r="J790" s="139"/>
      <c r="M790" s="138"/>
      <c r="P790" s="140"/>
      <c r="Q790" s="141"/>
      <c r="T790" s="141"/>
      <c r="W790" s="141"/>
      <c r="Z790" s="141"/>
      <c r="AC790" s="141"/>
      <c r="AD790" s="142"/>
      <c r="AE790" s="143"/>
      <c r="AF790" s="138"/>
      <c r="AG790" s="144"/>
      <c r="AH790" s="145"/>
    </row>
    <row r="791" spans="8:34" s="55" customFormat="1" ht="24.95" customHeight="1" x14ac:dyDescent="0.25">
      <c r="H791" s="138"/>
      <c r="J791" s="139"/>
      <c r="M791" s="138"/>
      <c r="P791" s="140"/>
      <c r="Q791" s="141"/>
      <c r="T791" s="141"/>
      <c r="W791" s="141"/>
      <c r="Z791" s="141"/>
      <c r="AC791" s="141"/>
      <c r="AD791" s="142"/>
      <c r="AE791" s="143"/>
      <c r="AF791" s="138"/>
      <c r="AG791" s="144"/>
      <c r="AH791" s="145"/>
    </row>
    <row r="792" spans="8:34" s="55" customFormat="1" ht="24.95" customHeight="1" x14ac:dyDescent="0.25">
      <c r="H792" s="138"/>
      <c r="J792" s="139"/>
      <c r="M792" s="138"/>
      <c r="P792" s="140"/>
      <c r="Q792" s="141"/>
      <c r="T792" s="141"/>
      <c r="W792" s="141"/>
      <c r="Z792" s="141"/>
      <c r="AC792" s="141"/>
      <c r="AD792" s="142"/>
      <c r="AE792" s="143"/>
      <c r="AF792" s="138"/>
      <c r="AG792" s="144"/>
      <c r="AH792" s="145"/>
    </row>
    <row r="793" spans="8:34" s="55" customFormat="1" ht="24.95" customHeight="1" x14ac:dyDescent="0.25">
      <c r="H793" s="138"/>
      <c r="J793" s="139"/>
      <c r="M793" s="138"/>
      <c r="P793" s="140"/>
      <c r="Q793" s="141"/>
      <c r="T793" s="141"/>
      <c r="W793" s="141"/>
      <c r="Z793" s="141"/>
      <c r="AC793" s="141"/>
      <c r="AD793" s="142"/>
      <c r="AE793" s="143"/>
      <c r="AF793" s="138"/>
      <c r="AG793" s="144"/>
      <c r="AH793" s="145"/>
    </row>
    <row r="794" spans="8:34" s="55" customFormat="1" ht="24.95" customHeight="1" x14ac:dyDescent="0.25">
      <c r="H794" s="138"/>
      <c r="J794" s="139"/>
      <c r="M794" s="138"/>
      <c r="P794" s="140"/>
      <c r="Q794" s="141"/>
      <c r="T794" s="141"/>
      <c r="W794" s="141"/>
      <c r="Z794" s="141"/>
      <c r="AC794" s="141"/>
      <c r="AD794" s="142"/>
      <c r="AE794" s="143"/>
      <c r="AF794" s="138"/>
      <c r="AG794" s="144"/>
      <c r="AH794" s="145"/>
    </row>
    <row r="795" spans="8:34" s="55" customFormat="1" ht="24.95" customHeight="1" x14ac:dyDescent="0.25">
      <c r="H795" s="138"/>
      <c r="J795" s="139"/>
      <c r="M795" s="138"/>
      <c r="P795" s="140"/>
      <c r="Q795" s="141"/>
      <c r="T795" s="141"/>
      <c r="W795" s="141"/>
      <c r="Z795" s="141"/>
      <c r="AC795" s="141"/>
      <c r="AD795" s="142"/>
      <c r="AE795" s="143"/>
      <c r="AF795" s="138"/>
      <c r="AG795" s="144"/>
      <c r="AH795" s="145"/>
    </row>
    <row r="796" spans="8:34" s="55" customFormat="1" ht="24.95" customHeight="1" x14ac:dyDescent="0.25">
      <c r="H796" s="138"/>
      <c r="J796" s="139"/>
      <c r="M796" s="138"/>
      <c r="P796" s="140"/>
      <c r="Q796" s="141"/>
      <c r="T796" s="141"/>
      <c r="W796" s="141"/>
      <c r="Z796" s="141"/>
      <c r="AC796" s="141"/>
      <c r="AD796" s="142"/>
      <c r="AE796" s="143"/>
      <c r="AF796" s="138"/>
      <c r="AG796" s="144"/>
      <c r="AH796" s="145"/>
    </row>
    <row r="797" spans="8:34" s="55" customFormat="1" ht="24.95" customHeight="1" x14ac:dyDescent="0.25">
      <c r="H797" s="138"/>
      <c r="J797" s="139"/>
      <c r="M797" s="138"/>
      <c r="P797" s="140"/>
      <c r="Q797" s="141"/>
      <c r="T797" s="141"/>
      <c r="W797" s="141"/>
      <c r="Z797" s="141"/>
      <c r="AC797" s="141"/>
      <c r="AD797" s="142"/>
      <c r="AE797" s="143"/>
      <c r="AF797" s="138"/>
      <c r="AG797" s="144"/>
      <c r="AH797" s="145"/>
    </row>
    <row r="798" spans="8:34" s="55" customFormat="1" ht="24.95" customHeight="1" x14ac:dyDescent="0.25">
      <c r="H798" s="138"/>
      <c r="J798" s="139"/>
      <c r="M798" s="138"/>
      <c r="P798" s="140"/>
      <c r="Q798" s="141"/>
      <c r="T798" s="141"/>
      <c r="W798" s="141"/>
      <c r="Z798" s="141"/>
      <c r="AC798" s="141"/>
      <c r="AD798" s="142"/>
      <c r="AE798" s="143"/>
      <c r="AF798" s="138"/>
      <c r="AG798" s="144"/>
      <c r="AH798" s="145"/>
    </row>
    <row r="799" spans="8:34" s="55" customFormat="1" ht="24.95" customHeight="1" x14ac:dyDescent="0.25">
      <c r="H799" s="138"/>
      <c r="J799" s="139"/>
      <c r="M799" s="138"/>
      <c r="P799" s="140"/>
      <c r="Q799" s="141"/>
      <c r="T799" s="141"/>
      <c r="W799" s="141"/>
      <c r="Z799" s="141"/>
      <c r="AC799" s="141"/>
      <c r="AD799" s="142"/>
      <c r="AE799" s="143"/>
      <c r="AF799" s="138"/>
      <c r="AG799" s="144"/>
      <c r="AH799" s="145"/>
    </row>
    <row r="800" spans="8:34" s="55" customFormat="1" ht="24.95" customHeight="1" x14ac:dyDescent="0.25">
      <c r="H800" s="138"/>
      <c r="J800" s="139"/>
      <c r="M800" s="138"/>
      <c r="P800" s="140"/>
      <c r="Q800" s="141"/>
      <c r="T800" s="141"/>
      <c r="W800" s="141"/>
      <c r="Z800" s="141"/>
      <c r="AC800" s="141"/>
      <c r="AD800" s="142"/>
      <c r="AE800" s="143"/>
      <c r="AF800" s="138"/>
      <c r="AG800" s="144"/>
      <c r="AH800" s="145"/>
    </row>
    <row r="801" spans="8:34" s="55" customFormat="1" ht="24.95" customHeight="1" x14ac:dyDescent="0.25">
      <c r="H801" s="138"/>
      <c r="J801" s="139"/>
      <c r="M801" s="138"/>
      <c r="P801" s="140"/>
      <c r="Q801" s="141"/>
      <c r="T801" s="141"/>
      <c r="W801" s="141"/>
      <c r="Z801" s="141"/>
      <c r="AC801" s="141"/>
      <c r="AD801" s="142"/>
      <c r="AE801" s="143"/>
      <c r="AF801" s="138"/>
      <c r="AG801" s="144"/>
      <c r="AH801" s="145"/>
    </row>
    <row r="802" spans="8:34" s="55" customFormat="1" ht="24.95" customHeight="1" x14ac:dyDescent="0.25">
      <c r="H802" s="138"/>
      <c r="J802" s="139"/>
      <c r="M802" s="138"/>
      <c r="P802" s="140"/>
      <c r="Q802" s="141"/>
      <c r="T802" s="141"/>
      <c r="W802" s="141"/>
      <c r="Z802" s="141"/>
      <c r="AC802" s="141"/>
      <c r="AD802" s="142"/>
      <c r="AE802" s="143"/>
      <c r="AF802" s="138"/>
      <c r="AG802" s="144"/>
      <c r="AH802" s="145"/>
    </row>
    <row r="803" spans="8:34" s="55" customFormat="1" ht="24.95" customHeight="1" x14ac:dyDescent="0.25">
      <c r="H803" s="138"/>
      <c r="J803" s="139"/>
      <c r="M803" s="138"/>
      <c r="P803" s="140"/>
      <c r="Q803" s="141"/>
      <c r="T803" s="141"/>
      <c r="W803" s="141"/>
      <c r="Z803" s="141"/>
      <c r="AC803" s="141"/>
      <c r="AD803" s="142"/>
      <c r="AE803" s="143"/>
      <c r="AF803" s="138"/>
      <c r="AG803" s="144"/>
      <c r="AH803" s="145"/>
    </row>
    <row r="804" spans="8:34" s="55" customFormat="1" ht="24.95" customHeight="1" x14ac:dyDescent="0.25">
      <c r="H804" s="138"/>
      <c r="J804" s="139"/>
      <c r="M804" s="138"/>
      <c r="P804" s="140"/>
      <c r="Q804" s="141"/>
      <c r="T804" s="141"/>
      <c r="W804" s="141"/>
      <c r="Z804" s="141"/>
      <c r="AC804" s="141"/>
      <c r="AD804" s="142"/>
      <c r="AE804" s="143"/>
      <c r="AF804" s="138"/>
      <c r="AG804" s="144"/>
      <c r="AH804" s="145"/>
    </row>
    <row r="805" spans="8:34" s="55" customFormat="1" ht="24.95" customHeight="1" x14ac:dyDescent="0.25">
      <c r="H805" s="138"/>
      <c r="J805" s="139"/>
      <c r="M805" s="138"/>
      <c r="P805" s="140"/>
      <c r="Q805" s="141"/>
      <c r="T805" s="141"/>
      <c r="W805" s="141"/>
      <c r="Z805" s="141"/>
      <c r="AC805" s="141"/>
      <c r="AD805" s="142"/>
      <c r="AE805" s="143"/>
      <c r="AF805" s="138"/>
      <c r="AG805" s="144"/>
      <c r="AH805" s="145"/>
    </row>
    <row r="806" spans="8:34" s="55" customFormat="1" ht="24.95" customHeight="1" x14ac:dyDescent="0.25">
      <c r="H806" s="138"/>
      <c r="J806" s="139"/>
      <c r="M806" s="138"/>
      <c r="P806" s="140"/>
      <c r="Q806" s="141"/>
      <c r="T806" s="141"/>
      <c r="W806" s="141"/>
      <c r="Z806" s="141"/>
      <c r="AC806" s="141"/>
      <c r="AD806" s="142"/>
      <c r="AE806" s="143"/>
      <c r="AF806" s="138"/>
      <c r="AG806" s="144"/>
      <c r="AH806" s="145"/>
    </row>
    <row r="807" spans="8:34" s="55" customFormat="1" ht="24.95" customHeight="1" x14ac:dyDescent="0.25">
      <c r="H807" s="138"/>
      <c r="J807" s="139"/>
      <c r="M807" s="138"/>
      <c r="P807" s="140"/>
      <c r="Q807" s="141"/>
      <c r="T807" s="141"/>
      <c r="W807" s="141"/>
      <c r="Z807" s="141"/>
      <c r="AC807" s="141"/>
      <c r="AD807" s="142"/>
      <c r="AE807" s="143"/>
      <c r="AF807" s="138"/>
      <c r="AG807" s="144"/>
      <c r="AH807" s="145"/>
    </row>
    <row r="808" spans="8:34" s="55" customFormat="1" ht="24.95" customHeight="1" x14ac:dyDescent="0.25">
      <c r="H808" s="138"/>
      <c r="J808" s="139"/>
      <c r="M808" s="138"/>
      <c r="P808" s="140"/>
      <c r="Q808" s="141"/>
      <c r="T808" s="141"/>
      <c r="W808" s="141"/>
      <c r="Z808" s="141"/>
      <c r="AC808" s="141"/>
      <c r="AD808" s="142"/>
      <c r="AE808" s="143"/>
      <c r="AF808" s="138"/>
      <c r="AG808" s="144"/>
      <c r="AH808" s="145"/>
    </row>
    <row r="809" spans="8:34" s="55" customFormat="1" ht="24.95" customHeight="1" x14ac:dyDescent="0.25">
      <c r="H809" s="138"/>
      <c r="J809" s="139"/>
      <c r="M809" s="138"/>
      <c r="P809" s="140"/>
      <c r="Q809" s="141"/>
      <c r="T809" s="141"/>
      <c r="W809" s="141"/>
      <c r="Z809" s="141"/>
      <c r="AC809" s="141"/>
      <c r="AD809" s="142"/>
      <c r="AE809" s="143"/>
      <c r="AF809" s="138"/>
      <c r="AG809" s="144"/>
      <c r="AH809" s="145"/>
    </row>
    <row r="810" spans="8:34" s="55" customFormat="1" ht="24.95" customHeight="1" x14ac:dyDescent="0.25">
      <c r="H810" s="138"/>
      <c r="J810" s="139"/>
      <c r="M810" s="138"/>
      <c r="P810" s="140"/>
      <c r="Q810" s="141"/>
      <c r="T810" s="141"/>
      <c r="W810" s="141"/>
      <c r="Z810" s="141"/>
      <c r="AC810" s="141"/>
      <c r="AD810" s="142"/>
      <c r="AE810" s="143"/>
      <c r="AF810" s="138"/>
      <c r="AG810" s="144"/>
      <c r="AH810" s="145"/>
    </row>
    <row r="811" spans="8:34" s="55" customFormat="1" ht="24.95" customHeight="1" x14ac:dyDescent="0.25">
      <c r="H811" s="138"/>
      <c r="J811" s="139"/>
      <c r="M811" s="138"/>
      <c r="P811" s="140"/>
      <c r="Q811" s="141"/>
      <c r="T811" s="141"/>
      <c r="W811" s="141"/>
      <c r="Z811" s="141"/>
      <c r="AC811" s="141"/>
      <c r="AD811" s="142"/>
      <c r="AE811" s="143"/>
      <c r="AF811" s="138"/>
      <c r="AG811" s="144"/>
      <c r="AH811" s="145"/>
    </row>
    <row r="812" spans="8:34" s="55" customFormat="1" ht="24.95" customHeight="1" x14ac:dyDescent="0.25">
      <c r="H812" s="138"/>
      <c r="J812" s="139"/>
      <c r="M812" s="138"/>
      <c r="P812" s="140"/>
      <c r="Q812" s="141"/>
      <c r="T812" s="141"/>
      <c r="W812" s="141"/>
      <c r="Z812" s="141"/>
      <c r="AC812" s="141"/>
      <c r="AD812" s="142"/>
      <c r="AE812" s="143"/>
      <c r="AF812" s="138"/>
      <c r="AG812" s="144"/>
      <c r="AH812" s="145"/>
    </row>
    <row r="813" spans="8:34" s="55" customFormat="1" ht="24.95" customHeight="1" x14ac:dyDescent="0.25">
      <c r="H813" s="138"/>
      <c r="J813" s="139"/>
      <c r="M813" s="138"/>
      <c r="P813" s="140"/>
      <c r="Q813" s="141"/>
      <c r="T813" s="141"/>
      <c r="W813" s="141"/>
      <c r="Z813" s="141"/>
      <c r="AC813" s="141"/>
      <c r="AD813" s="142"/>
      <c r="AE813" s="143"/>
      <c r="AF813" s="138"/>
      <c r="AG813" s="144"/>
      <c r="AH813" s="145"/>
    </row>
    <row r="814" spans="8:34" s="55" customFormat="1" ht="24.95" customHeight="1" x14ac:dyDescent="0.25">
      <c r="H814" s="138"/>
      <c r="J814" s="139"/>
      <c r="M814" s="138"/>
      <c r="P814" s="140"/>
      <c r="Q814" s="141"/>
      <c r="T814" s="141"/>
      <c r="W814" s="141"/>
      <c r="Z814" s="141"/>
      <c r="AC814" s="141"/>
      <c r="AD814" s="142"/>
      <c r="AE814" s="143"/>
      <c r="AF814" s="138"/>
      <c r="AG814" s="144"/>
      <c r="AH814" s="145"/>
    </row>
    <row r="815" spans="8:34" s="55" customFormat="1" ht="24.95" customHeight="1" x14ac:dyDescent="0.25">
      <c r="H815" s="138"/>
      <c r="J815" s="139"/>
      <c r="M815" s="138"/>
      <c r="P815" s="140"/>
      <c r="Q815" s="141"/>
      <c r="T815" s="141"/>
      <c r="W815" s="141"/>
      <c r="Z815" s="141"/>
      <c r="AC815" s="141"/>
      <c r="AD815" s="142"/>
      <c r="AE815" s="143"/>
      <c r="AF815" s="138"/>
      <c r="AG815" s="144"/>
      <c r="AH815" s="145"/>
    </row>
    <row r="816" spans="8:34" s="55" customFormat="1" ht="24.95" customHeight="1" x14ac:dyDescent="0.25">
      <c r="H816" s="138"/>
      <c r="J816" s="139"/>
      <c r="M816" s="138"/>
      <c r="P816" s="140"/>
      <c r="Q816" s="141"/>
      <c r="T816" s="141"/>
      <c r="W816" s="141"/>
      <c r="Z816" s="141"/>
      <c r="AC816" s="141"/>
      <c r="AD816" s="142"/>
      <c r="AE816" s="143"/>
      <c r="AF816" s="138"/>
      <c r="AG816" s="144"/>
      <c r="AH816" s="145"/>
    </row>
    <row r="817" spans="8:34" s="55" customFormat="1" ht="24.95" customHeight="1" x14ac:dyDescent="0.25">
      <c r="H817" s="138"/>
      <c r="J817" s="139"/>
      <c r="M817" s="138"/>
      <c r="P817" s="140"/>
      <c r="Q817" s="141"/>
      <c r="T817" s="141"/>
      <c r="W817" s="141"/>
      <c r="Z817" s="141"/>
      <c r="AC817" s="141"/>
      <c r="AD817" s="142"/>
      <c r="AE817" s="143"/>
      <c r="AF817" s="138"/>
      <c r="AG817" s="144"/>
      <c r="AH817" s="145"/>
    </row>
    <row r="818" spans="8:34" s="55" customFormat="1" ht="24.95" customHeight="1" x14ac:dyDescent="0.25">
      <c r="H818" s="138"/>
      <c r="J818" s="139"/>
      <c r="M818" s="138"/>
      <c r="P818" s="140"/>
      <c r="Q818" s="141"/>
      <c r="T818" s="141"/>
      <c r="W818" s="141"/>
      <c r="Z818" s="141"/>
      <c r="AC818" s="141"/>
      <c r="AD818" s="142"/>
      <c r="AE818" s="143"/>
      <c r="AF818" s="138"/>
      <c r="AG818" s="144"/>
      <c r="AH818" s="145"/>
    </row>
    <row r="819" spans="8:34" s="55" customFormat="1" ht="24.95" customHeight="1" x14ac:dyDescent="0.25">
      <c r="H819" s="138"/>
      <c r="J819" s="139"/>
      <c r="M819" s="138"/>
      <c r="P819" s="140"/>
      <c r="Q819" s="141"/>
      <c r="T819" s="141"/>
      <c r="W819" s="141"/>
      <c r="Z819" s="141"/>
      <c r="AC819" s="141"/>
      <c r="AD819" s="142"/>
      <c r="AE819" s="143"/>
      <c r="AF819" s="138"/>
      <c r="AG819" s="144"/>
      <c r="AH819" s="145"/>
    </row>
    <row r="820" spans="8:34" s="55" customFormat="1" ht="24.95" customHeight="1" x14ac:dyDescent="0.25">
      <c r="H820" s="138"/>
      <c r="J820" s="139"/>
      <c r="M820" s="138"/>
      <c r="P820" s="140"/>
      <c r="Q820" s="141"/>
      <c r="T820" s="141"/>
      <c r="W820" s="141"/>
      <c r="Z820" s="141"/>
      <c r="AC820" s="141"/>
      <c r="AD820" s="142"/>
      <c r="AE820" s="143"/>
      <c r="AF820" s="138"/>
      <c r="AG820" s="144"/>
      <c r="AH820" s="145"/>
    </row>
    <row r="821" spans="8:34" s="55" customFormat="1" ht="24.95" customHeight="1" x14ac:dyDescent="0.25">
      <c r="H821" s="138"/>
      <c r="J821" s="139"/>
      <c r="M821" s="138"/>
      <c r="P821" s="140"/>
      <c r="Q821" s="141"/>
      <c r="T821" s="141"/>
      <c r="W821" s="141"/>
      <c r="Z821" s="141"/>
      <c r="AC821" s="141"/>
      <c r="AD821" s="142"/>
      <c r="AE821" s="143"/>
      <c r="AF821" s="138"/>
      <c r="AG821" s="144"/>
      <c r="AH821" s="145"/>
    </row>
    <row r="822" spans="8:34" s="55" customFormat="1" ht="24.95" customHeight="1" x14ac:dyDescent="0.25">
      <c r="H822" s="138"/>
      <c r="J822" s="139"/>
      <c r="M822" s="138"/>
      <c r="P822" s="140"/>
      <c r="Q822" s="141"/>
      <c r="T822" s="141"/>
      <c r="W822" s="141"/>
      <c r="Z822" s="141"/>
      <c r="AC822" s="141"/>
      <c r="AD822" s="142"/>
      <c r="AE822" s="143"/>
      <c r="AF822" s="138"/>
      <c r="AG822" s="144"/>
      <c r="AH822" s="145"/>
    </row>
    <row r="823" spans="8:34" s="55" customFormat="1" ht="24.95" customHeight="1" x14ac:dyDescent="0.25">
      <c r="H823" s="138"/>
      <c r="J823" s="139"/>
      <c r="M823" s="138"/>
      <c r="P823" s="140"/>
      <c r="Q823" s="141"/>
      <c r="T823" s="141"/>
      <c r="W823" s="141"/>
      <c r="Z823" s="141"/>
      <c r="AC823" s="141"/>
      <c r="AD823" s="142"/>
      <c r="AE823" s="143"/>
      <c r="AF823" s="138"/>
      <c r="AG823" s="144"/>
      <c r="AH823" s="145"/>
    </row>
    <row r="824" spans="8:34" s="55" customFormat="1" ht="24.95" customHeight="1" x14ac:dyDescent="0.25">
      <c r="H824" s="138"/>
      <c r="J824" s="139"/>
      <c r="M824" s="138"/>
      <c r="P824" s="140"/>
      <c r="Q824" s="141"/>
      <c r="T824" s="141"/>
      <c r="W824" s="141"/>
      <c r="Z824" s="141"/>
      <c r="AC824" s="141"/>
      <c r="AD824" s="142"/>
      <c r="AE824" s="143"/>
      <c r="AF824" s="138"/>
      <c r="AG824" s="144"/>
      <c r="AH824" s="145"/>
    </row>
    <row r="825" spans="8:34" s="55" customFormat="1" ht="24.95" customHeight="1" x14ac:dyDescent="0.25">
      <c r="H825" s="138"/>
      <c r="J825" s="139"/>
      <c r="M825" s="138"/>
      <c r="P825" s="140"/>
      <c r="Q825" s="141"/>
      <c r="T825" s="141"/>
      <c r="W825" s="141"/>
      <c r="Z825" s="141"/>
      <c r="AC825" s="141"/>
      <c r="AD825" s="142"/>
      <c r="AE825" s="143"/>
      <c r="AF825" s="138"/>
      <c r="AG825" s="144"/>
      <c r="AH825" s="145"/>
    </row>
    <row r="826" spans="8:34" s="55" customFormat="1" ht="24.95" customHeight="1" x14ac:dyDescent="0.25">
      <c r="H826" s="138"/>
      <c r="J826" s="139"/>
      <c r="M826" s="138"/>
      <c r="P826" s="140"/>
      <c r="Q826" s="141"/>
      <c r="T826" s="141"/>
      <c r="W826" s="141"/>
      <c r="Z826" s="141"/>
      <c r="AC826" s="141"/>
      <c r="AD826" s="142"/>
      <c r="AE826" s="143"/>
      <c r="AF826" s="138"/>
      <c r="AG826" s="144"/>
      <c r="AH826" s="145"/>
    </row>
    <row r="827" spans="8:34" s="55" customFormat="1" ht="24.95" customHeight="1" x14ac:dyDescent="0.25">
      <c r="H827" s="138"/>
      <c r="J827" s="139"/>
      <c r="M827" s="138"/>
      <c r="P827" s="140"/>
      <c r="Q827" s="141"/>
      <c r="T827" s="141"/>
      <c r="W827" s="141"/>
      <c r="Z827" s="141"/>
      <c r="AC827" s="141"/>
      <c r="AD827" s="142"/>
      <c r="AE827" s="143"/>
      <c r="AF827" s="138"/>
      <c r="AG827" s="144"/>
      <c r="AH827" s="145"/>
    </row>
    <row r="828" spans="8:34" s="55" customFormat="1" ht="24.95" customHeight="1" x14ac:dyDescent="0.25">
      <c r="H828" s="138"/>
      <c r="J828" s="139"/>
      <c r="M828" s="138"/>
      <c r="P828" s="140"/>
      <c r="Q828" s="141"/>
      <c r="T828" s="141"/>
      <c r="W828" s="141"/>
      <c r="Z828" s="141"/>
      <c r="AC828" s="141"/>
      <c r="AD828" s="142"/>
      <c r="AE828" s="143"/>
      <c r="AF828" s="138"/>
      <c r="AG828" s="144"/>
      <c r="AH828" s="145"/>
    </row>
    <row r="829" spans="8:34" s="55" customFormat="1" ht="24.95" customHeight="1" x14ac:dyDescent="0.25">
      <c r="H829" s="138"/>
      <c r="J829" s="139"/>
      <c r="M829" s="138"/>
      <c r="P829" s="140"/>
      <c r="Q829" s="141"/>
      <c r="T829" s="141"/>
      <c r="W829" s="141"/>
      <c r="Z829" s="141"/>
      <c r="AC829" s="141"/>
      <c r="AD829" s="142"/>
      <c r="AE829" s="143"/>
      <c r="AF829" s="138"/>
      <c r="AG829" s="144"/>
      <c r="AH829" s="145"/>
    </row>
    <row r="830" spans="8:34" s="55" customFormat="1" ht="24.95" customHeight="1" x14ac:dyDescent="0.25">
      <c r="H830" s="138"/>
      <c r="J830" s="139"/>
      <c r="M830" s="138"/>
      <c r="P830" s="140"/>
      <c r="Q830" s="141"/>
      <c r="T830" s="141"/>
      <c r="W830" s="141"/>
      <c r="Z830" s="141"/>
      <c r="AC830" s="141"/>
      <c r="AD830" s="142"/>
      <c r="AE830" s="143"/>
      <c r="AF830" s="138"/>
      <c r="AG830" s="144"/>
      <c r="AH830" s="145"/>
    </row>
    <row r="831" spans="8:34" s="55" customFormat="1" ht="24.95" customHeight="1" x14ac:dyDescent="0.25">
      <c r="H831" s="138"/>
      <c r="J831" s="139"/>
      <c r="M831" s="138"/>
      <c r="P831" s="140"/>
      <c r="Q831" s="141"/>
      <c r="T831" s="141"/>
      <c r="W831" s="141"/>
      <c r="Z831" s="141"/>
      <c r="AC831" s="141"/>
      <c r="AD831" s="142"/>
      <c r="AE831" s="143"/>
      <c r="AF831" s="138"/>
      <c r="AG831" s="144"/>
      <c r="AH831" s="145"/>
    </row>
    <row r="832" spans="8:34" s="55" customFormat="1" ht="24.95" customHeight="1" x14ac:dyDescent="0.25">
      <c r="H832" s="138"/>
      <c r="J832" s="139"/>
      <c r="M832" s="138"/>
      <c r="P832" s="140"/>
      <c r="Q832" s="141"/>
      <c r="T832" s="141"/>
      <c r="W832" s="141"/>
      <c r="Z832" s="141"/>
      <c r="AC832" s="141"/>
      <c r="AD832" s="142"/>
      <c r="AE832" s="143"/>
      <c r="AF832" s="138"/>
      <c r="AG832" s="144"/>
      <c r="AH832" s="145"/>
    </row>
    <row r="833" spans="8:34" s="55" customFormat="1" ht="24.95" customHeight="1" x14ac:dyDescent="0.25">
      <c r="H833" s="138"/>
      <c r="J833" s="139"/>
      <c r="M833" s="138"/>
      <c r="P833" s="140"/>
      <c r="Q833" s="141"/>
      <c r="T833" s="141"/>
      <c r="W833" s="141"/>
      <c r="Z833" s="141"/>
      <c r="AC833" s="141"/>
      <c r="AD833" s="142"/>
      <c r="AE833" s="143"/>
      <c r="AF833" s="138"/>
      <c r="AG833" s="144"/>
      <c r="AH833" s="145"/>
    </row>
    <row r="834" spans="8:34" s="55" customFormat="1" ht="24.95" customHeight="1" x14ac:dyDescent="0.25">
      <c r="H834" s="138"/>
      <c r="J834" s="139"/>
      <c r="M834" s="138"/>
      <c r="P834" s="140"/>
      <c r="Q834" s="141"/>
      <c r="T834" s="141"/>
      <c r="W834" s="141"/>
      <c r="Z834" s="141"/>
      <c r="AC834" s="141"/>
      <c r="AD834" s="142"/>
      <c r="AE834" s="143"/>
      <c r="AF834" s="138"/>
      <c r="AG834" s="144"/>
      <c r="AH834" s="145"/>
    </row>
    <row r="835" spans="8:34" s="55" customFormat="1" ht="24.95" customHeight="1" x14ac:dyDescent="0.25">
      <c r="H835" s="138"/>
      <c r="J835" s="139"/>
      <c r="M835" s="138"/>
      <c r="P835" s="140"/>
      <c r="Q835" s="141"/>
      <c r="T835" s="141"/>
      <c r="W835" s="141"/>
      <c r="Z835" s="141"/>
      <c r="AC835" s="141"/>
      <c r="AD835" s="142"/>
      <c r="AE835" s="143"/>
      <c r="AF835" s="138"/>
      <c r="AG835" s="144"/>
      <c r="AH835" s="145"/>
    </row>
    <row r="836" spans="8:34" s="55" customFormat="1" ht="24.95" customHeight="1" x14ac:dyDescent="0.25">
      <c r="H836" s="138"/>
      <c r="J836" s="139"/>
      <c r="M836" s="138"/>
      <c r="P836" s="140"/>
      <c r="Q836" s="141"/>
      <c r="T836" s="141"/>
      <c r="W836" s="141"/>
      <c r="Z836" s="141"/>
      <c r="AC836" s="141"/>
      <c r="AD836" s="142"/>
      <c r="AE836" s="143"/>
      <c r="AF836" s="138"/>
      <c r="AG836" s="144"/>
      <c r="AH836" s="145"/>
    </row>
    <row r="837" spans="8:34" s="55" customFormat="1" ht="24.95" customHeight="1" x14ac:dyDescent="0.25">
      <c r="H837" s="138"/>
      <c r="J837" s="139"/>
      <c r="M837" s="138"/>
      <c r="P837" s="140"/>
      <c r="Q837" s="141"/>
      <c r="T837" s="141"/>
      <c r="W837" s="141"/>
      <c r="Z837" s="141"/>
      <c r="AC837" s="141"/>
      <c r="AD837" s="142"/>
      <c r="AE837" s="143"/>
      <c r="AF837" s="138"/>
      <c r="AG837" s="144"/>
      <c r="AH837" s="145"/>
    </row>
    <row r="838" spans="8:34" s="55" customFormat="1" ht="24.95" customHeight="1" x14ac:dyDescent="0.25">
      <c r="H838" s="138"/>
      <c r="J838" s="139"/>
      <c r="M838" s="138"/>
      <c r="P838" s="140"/>
      <c r="Q838" s="141"/>
      <c r="T838" s="141"/>
      <c r="W838" s="141"/>
      <c r="Z838" s="141"/>
      <c r="AC838" s="141"/>
      <c r="AD838" s="142"/>
      <c r="AE838" s="143"/>
      <c r="AF838" s="138"/>
      <c r="AG838" s="144"/>
      <c r="AH838" s="145"/>
    </row>
    <row r="839" spans="8:34" s="55" customFormat="1" ht="24.95" customHeight="1" x14ac:dyDescent="0.25">
      <c r="H839" s="138"/>
      <c r="J839" s="139"/>
      <c r="M839" s="138"/>
      <c r="P839" s="140"/>
      <c r="Q839" s="141"/>
      <c r="T839" s="141"/>
      <c r="W839" s="141"/>
      <c r="Z839" s="141"/>
      <c r="AC839" s="141"/>
      <c r="AD839" s="142"/>
      <c r="AE839" s="143"/>
      <c r="AF839" s="138"/>
      <c r="AG839" s="144"/>
      <c r="AH839" s="145"/>
    </row>
    <row r="840" spans="8:34" s="55" customFormat="1" ht="24.95" customHeight="1" x14ac:dyDescent="0.25">
      <c r="H840" s="138"/>
      <c r="J840" s="139"/>
      <c r="M840" s="138"/>
      <c r="P840" s="140"/>
      <c r="Q840" s="141"/>
      <c r="T840" s="141"/>
      <c r="W840" s="141"/>
      <c r="Z840" s="141"/>
      <c r="AC840" s="141"/>
      <c r="AD840" s="142"/>
      <c r="AE840" s="143"/>
      <c r="AF840" s="138"/>
      <c r="AG840" s="144"/>
      <c r="AH840" s="145"/>
    </row>
    <row r="841" spans="8:34" s="55" customFormat="1" ht="24.95" customHeight="1" x14ac:dyDescent="0.25">
      <c r="H841" s="138"/>
      <c r="J841" s="139"/>
      <c r="M841" s="138"/>
      <c r="P841" s="140"/>
      <c r="Q841" s="141"/>
      <c r="T841" s="141"/>
      <c r="W841" s="141"/>
      <c r="Z841" s="141"/>
      <c r="AC841" s="141"/>
      <c r="AD841" s="142"/>
      <c r="AE841" s="143"/>
      <c r="AF841" s="138"/>
      <c r="AG841" s="144"/>
      <c r="AH841" s="145"/>
    </row>
    <row r="842" spans="8:34" s="55" customFormat="1" ht="24.95" customHeight="1" x14ac:dyDescent="0.25">
      <c r="H842" s="138"/>
      <c r="J842" s="139"/>
      <c r="M842" s="138"/>
      <c r="P842" s="140"/>
      <c r="Q842" s="141"/>
      <c r="T842" s="141"/>
      <c r="W842" s="141"/>
      <c r="Z842" s="141"/>
      <c r="AC842" s="141"/>
      <c r="AD842" s="142"/>
      <c r="AE842" s="143"/>
      <c r="AF842" s="138"/>
      <c r="AG842" s="144"/>
      <c r="AH842" s="145"/>
    </row>
    <row r="843" spans="8:34" s="55" customFormat="1" ht="24.95" customHeight="1" x14ac:dyDescent="0.25">
      <c r="H843" s="138"/>
      <c r="J843" s="139"/>
      <c r="M843" s="138"/>
      <c r="P843" s="140"/>
      <c r="Q843" s="141"/>
      <c r="T843" s="141"/>
      <c r="W843" s="141"/>
      <c r="Z843" s="141"/>
      <c r="AC843" s="141"/>
      <c r="AD843" s="142"/>
      <c r="AE843" s="143"/>
      <c r="AF843" s="138"/>
      <c r="AG843" s="144"/>
      <c r="AH843" s="145"/>
    </row>
    <row r="844" spans="8:34" s="55" customFormat="1" ht="24.95" customHeight="1" x14ac:dyDescent="0.25">
      <c r="H844" s="138"/>
      <c r="J844" s="139"/>
      <c r="M844" s="138"/>
      <c r="P844" s="140"/>
      <c r="Q844" s="141"/>
      <c r="T844" s="141"/>
      <c r="W844" s="141"/>
      <c r="Z844" s="141"/>
      <c r="AC844" s="141"/>
      <c r="AD844" s="142"/>
      <c r="AE844" s="143"/>
      <c r="AF844" s="138"/>
      <c r="AG844" s="144"/>
      <c r="AH844" s="145"/>
    </row>
    <row r="845" spans="8:34" s="55" customFormat="1" ht="24.95" customHeight="1" x14ac:dyDescent="0.25">
      <c r="H845" s="138"/>
      <c r="J845" s="139"/>
      <c r="M845" s="138"/>
      <c r="P845" s="140"/>
      <c r="Q845" s="141"/>
      <c r="T845" s="141"/>
      <c r="W845" s="141"/>
      <c r="Z845" s="141"/>
      <c r="AC845" s="141"/>
      <c r="AD845" s="142"/>
      <c r="AE845" s="143"/>
      <c r="AF845" s="138"/>
      <c r="AG845" s="144"/>
      <c r="AH845" s="145"/>
    </row>
    <row r="846" spans="8:34" s="55" customFormat="1" ht="24.95" customHeight="1" x14ac:dyDescent="0.25">
      <c r="H846" s="138"/>
      <c r="J846" s="139"/>
      <c r="M846" s="138"/>
      <c r="P846" s="140"/>
      <c r="Q846" s="141"/>
      <c r="T846" s="141"/>
      <c r="W846" s="141"/>
      <c r="Z846" s="141"/>
      <c r="AC846" s="141"/>
      <c r="AD846" s="142"/>
      <c r="AE846" s="143"/>
      <c r="AF846" s="138"/>
      <c r="AG846" s="144"/>
      <c r="AH846" s="145"/>
    </row>
    <row r="847" spans="8:34" s="55" customFormat="1" ht="24.95" customHeight="1" x14ac:dyDescent="0.25">
      <c r="H847" s="138"/>
      <c r="J847" s="139"/>
      <c r="M847" s="138"/>
      <c r="P847" s="140"/>
      <c r="Q847" s="141"/>
      <c r="T847" s="141"/>
      <c r="W847" s="141"/>
      <c r="Z847" s="141"/>
      <c r="AC847" s="141"/>
      <c r="AD847" s="142"/>
      <c r="AE847" s="143"/>
      <c r="AF847" s="138"/>
      <c r="AG847" s="144"/>
      <c r="AH847" s="145"/>
    </row>
    <row r="848" spans="8:34" s="55" customFormat="1" ht="24.95" customHeight="1" x14ac:dyDescent="0.25">
      <c r="H848" s="138"/>
      <c r="J848" s="139"/>
      <c r="M848" s="138"/>
      <c r="P848" s="140"/>
      <c r="Q848" s="141"/>
      <c r="T848" s="141"/>
      <c r="W848" s="141"/>
      <c r="Z848" s="141"/>
      <c r="AC848" s="141"/>
      <c r="AD848" s="142"/>
      <c r="AE848" s="143"/>
      <c r="AF848" s="138"/>
      <c r="AG848" s="144"/>
      <c r="AH848" s="145"/>
    </row>
    <row r="849" spans="8:34" s="55" customFormat="1" ht="24.95" customHeight="1" x14ac:dyDescent="0.25">
      <c r="H849" s="138"/>
      <c r="J849" s="139"/>
      <c r="M849" s="138"/>
      <c r="P849" s="140"/>
      <c r="Q849" s="141"/>
      <c r="T849" s="141"/>
      <c r="W849" s="141"/>
      <c r="Z849" s="141"/>
      <c r="AC849" s="141"/>
      <c r="AD849" s="142"/>
      <c r="AE849" s="143"/>
      <c r="AF849" s="138"/>
      <c r="AG849" s="144"/>
      <c r="AH849" s="145"/>
    </row>
    <row r="850" spans="8:34" s="55" customFormat="1" ht="24.95" customHeight="1" x14ac:dyDescent="0.25">
      <c r="H850" s="138"/>
      <c r="J850" s="139"/>
      <c r="M850" s="138"/>
      <c r="P850" s="140"/>
      <c r="Q850" s="141"/>
      <c r="T850" s="141"/>
      <c r="W850" s="141"/>
      <c r="Z850" s="141"/>
      <c r="AC850" s="141"/>
      <c r="AD850" s="142"/>
      <c r="AE850" s="143"/>
      <c r="AF850" s="138"/>
      <c r="AG850" s="144"/>
      <c r="AH850" s="145"/>
    </row>
    <row r="851" spans="8:34" s="55" customFormat="1" ht="24.95" customHeight="1" x14ac:dyDescent="0.25">
      <c r="H851" s="138"/>
      <c r="J851" s="139"/>
      <c r="M851" s="138"/>
      <c r="P851" s="140"/>
      <c r="Q851" s="141"/>
      <c r="T851" s="141"/>
      <c r="W851" s="141"/>
      <c r="Z851" s="141"/>
      <c r="AC851" s="141"/>
      <c r="AD851" s="142"/>
      <c r="AE851" s="143"/>
      <c r="AF851" s="138"/>
      <c r="AG851" s="144"/>
      <c r="AH851" s="145"/>
    </row>
    <row r="852" spans="8:34" s="55" customFormat="1" ht="24.95" customHeight="1" x14ac:dyDescent="0.25">
      <c r="H852" s="138"/>
      <c r="J852" s="139"/>
      <c r="M852" s="138"/>
      <c r="P852" s="140"/>
      <c r="Q852" s="141"/>
      <c r="T852" s="141"/>
      <c r="W852" s="141"/>
      <c r="Z852" s="141"/>
      <c r="AC852" s="141"/>
      <c r="AD852" s="142"/>
      <c r="AE852" s="143"/>
      <c r="AF852" s="138"/>
      <c r="AG852" s="144"/>
      <c r="AH852" s="145"/>
    </row>
    <row r="853" spans="8:34" s="55" customFormat="1" ht="24.95" customHeight="1" x14ac:dyDescent="0.25">
      <c r="H853" s="138"/>
      <c r="J853" s="139"/>
      <c r="M853" s="138"/>
      <c r="P853" s="140"/>
      <c r="Q853" s="141"/>
      <c r="T853" s="141"/>
      <c r="W853" s="141"/>
      <c r="Z853" s="141"/>
      <c r="AC853" s="141"/>
      <c r="AD853" s="142"/>
      <c r="AE853" s="143"/>
      <c r="AF853" s="138"/>
      <c r="AG853" s="144"/>
      <c r="AH853" s="145"/>
    </row>
    <row r="854" spans="8:34" s="55" customFormat="1" ht="24.95" customHeight="1" x14ac:dyDescent="0.25">
      <c r="H854" s="138"/>
      <c r="J854" s="139"/>
      <c r="M854" s="138"/>
      <c r="P854" s="140"/>
      <c r="Q854" s="141"/>
      <c r="T854" s="141"/>
      <c r="W854" s="141"/>
      <c r="Z854" s="141"/>
      <c r="AC854" s="141"/>
      <c r="AD854" s="142"/>
      <c r="AE854" s="143"/>
      <c r="AF854" s="138"/>
      <c r="AG854" s="144"/>
      <c r="AH854" s="145"/>
    </row>
    <row r="855" spans="8:34" s="55" customFormat="1" ht="24.95" customHeight="1" x14ac:dyDescent="0.25">
      <c r="H855" s="138"/>
      <c r="J855" s="139"/>
      <c r="M855" s="138"/>
      <c r="P855" s="140"/>
      <c r="Q855" s="141"/>
      <c r="T855" s="141"/>
      <c r="W855" s="141"/>
      <c r="Z855" s="141"/>
      <c r="AC855" s="141"/>
      <c r="AD855" s="142"/>
      <c r="AE855" s="143"/>
      <c r="AF855" s="138"/>
      <c r="AG855" s="144"/>
      <c r="AH855" s="145"/>
    </row>
    <row r="856" spans="8:34" s="55" customFormat="1" ht="24.95" customHeight="1" x14ac:dyDescent="0.25">
      <c r="H856" s="138"/>
      <c r="J856" s="139"/>
      <c r="M856" s="138"/>
      <c r="P856" s="140"/>
      <c r="Q856" s="141"/>
      <c r="T856" s="141"/>
      <c r="W856" s="141"/>
      <c r="Z856" s="141"/>
      <c r="AC856" s="141"/>
      <c r="AD856" s="142"/>
      <c r="AE856" s="143"/>
      <c r="AF856" s="138"/>
      <c r="AG856" s="144"/>
      <c r="AH856" s="145"/>
    </row>
    <row r="857" spans="8:34" s="55" customFormat="1" ht="24.95" customHeight="1" x14ac:dyDescent="0.25">
      <c r="H857" s="138"/>
      <c r="J857" s="139"/>
      <c r="M857" s="138"/>
      <c r="P857" s="140"/>
      <c r="Q857" s="141"/>
      <c r="T857" s="141"/>
      <c r="W857" s="141"/>
      <c r="Z857" s="141"/>
      <c r="AC857" s="141"/>
      <c r="AD857" s="142"/>
      <c r="AE857" s="143"/>
      <c r="AF857" s="138"/>
      <c r="AG857" s="144"/>
      <c r="AH857" s="145"/>
    </row>
    <row r="858" spans="8:34" s="55" customFormat="1" ht="24.95" customHeight="1" x14ac:dyDescent="0.25">
      <c r="H858" s="138"/>
      <c r="J858" s="139"/>
      <c r="M858" s="138"/>
      <c r="P858" s="140"/>
      <c r="Q858" s="141"/>
      <c r="T858" s="141"/>
      <c r="W858" s="141"/>
      <c r="Z858" s="141"/>
      <c r="AC858" s="141"/>
      <c r="AD858" s="142"/>
      <c r="AE858" s="143"/>
      <c r="AF858" s="138"/>
      <c r="AG858" s="144"/>
      <c r="AH858" s="145"/>
    </row>
    <row r="859" spans="8:34" s="55" customFormat="1" ht="24.95" customHeight="1" x14ac:dyDescent="0.25">
      <c r="H859" s="138"/>
      <c r="J859" s="139"/>
      <c r="M859" s="138"/>
      <c r="P859" s="140"/>
      <c r="Q859" s="141"/>
      <c r="T859" s="141"/>
      <c r="W859" s="141"/>
      <c r="Z859" s="141"/>
      <c r="AC859" s="141"/>
      <c r="AD859" s="142"/>
      <c r="AE859" s="143"/>
      <c r="AF859" s="138"/>
      <c r="AG859" s="144"/>
      <c r="AH859" s="145"/>
    </row>
    <row r="860" spans="8:34" s="55" customFormat="1" ht="24.95" customHeight="1" x14ac:dyDescent="0.25">
      <c r="H860" s="138"/>
      <c r="J860" s="139"/>
      <c r="M860" s="138"/>
      <c r="P860" s="140"/>
      <c r="Q860" s="141"/>
      <c r="T860" s="141"/>
      <c r="W860" s="141"/>
      <c r="Z860" s="141"/>
      <c r="AC860" s="141"/>
      <c r="AD860" s="142"/>
      <c r="AE860" s="143"/>
      <c r="AF860" s="138"/>
      <c r="AG860" s="144"/>
      <c r="AH860" s="145"/>
    </row>
    <row r="861" spans="8:34" s="55" customFormat="1" ht="24.95" customHeight="1" x14ac:dyDescent="0.25">
      <c r="H861" s="138"/>
      <c r="J861" s="139"/>
      <c r="M861" s="138"/>
      <c r="P861" s="140"/>
      <c r="Q861" s="141"/>
      <c r="T861" s="141"/>
      <c r="W861" s="141"/>
      <c r="Z861" s="141"/>
      <c r="AC861" s="141"/>
      <c r="AD861" s="142"/>
      <c r="AE861" s="143"/>
      <c r="AF861" s="138"/>
      <c r="AG861" s="144"/>
      <c r="AH861" s="145"/>
    </row>
    <row r="862" spans="8:34" s="55" customFormat="1" ht="24.95" customHeight="1" x14ac:dyDescent="0.25">
      <c r="H862" s="138"/>
      <c r="J862" s="139"/>
      <c r="M862" s="138"/>
      <c r="P862" s="140"/>
      <c r="Q862" s="141"/>
      <c r="T862" s="141"/>
      <c r="W862" s="141"/>
      <c r="Z862" s="141"/>
      <c r="AC862" s="141"/>
      <c r="AD862" s="142"/>
      <c r="AE862" s="143"/>
      <c r="AF862" s="138"/>
      <c r="AG862" s="144"/>
      <c r="AH862" s="145"/>
    </row>
    <row r="863" spans="8:34" s="55" customFormat="1" ht="24.95" customHeight="1" x14ac:dyDescent="0.25">
      <c r="H863" s="138"/>
      <c r="J863" s="139"/>
      <c r="M863" s="138"/>
      <c r="P863" s="140"/>
      <c r="Q863" s="141"/>
      <c r="T863" s="141"/>
      <c r="W863" s="141"/>
      <c r="Z863" s="141"/>
      <c r="AC863" s="141"/>
      <c r="AD863" s="142"/>
      <c r="AE863" s="143"/>
      <c r="AF863" s="138"/>
      <c r="AG863" s="144"/>
      <c r="AH863" s="145"/>
    </row>
    <row r="864" spans="8:34" s="55" customFormat="1" ht="24.95" customHeight="1" x14ac:dyDescent="0.25">
      <c r="H864" s="138"/>
      <c r="J864" s="139"/>
      <c r="M864" s="138"/>
      <c r="P864" s="140"/>
      <c r="Q864" s="141"/>
      <c r="T864" s="141"/>
      <c r="W864" s="141"/>
      <c r="Z864" s="141"/>
      <c r="AC864" s="141"/>
      <c r="AD864" s="142"/>
      <c r="AE864" s="143"/>
      <c r="AF864" s="138"/>
      <c r="AG864" s="144"/>
      <c r="AH864" s="145"/>
    </row>
    <row r="865" spans="8:34" s="55" customFormat="1" ht="24.95" customHeight="1" x14ac:dyDescent="0.25">
      <c r="H865" s="138"/>
      <c r="J865" s="139"/>
      <c r="M865" s="138"/>
      <c r="P865" s="140"/>
      <c r="Q865" s="141"/>
      <c r="T865" s="141"/>
      <c r="W865" s="141"/>
      <c r="Z865" s="141"/>
      <c r="AC865" s="141"/>
      <c r="AD865" s="142"/>
      <c r="AE865" s="143"/>
      <c r="AF865" s="138"/>
      <c r="AG865" s="144"/>
      <c r="AH865" s="145"/>
    </row>
    <row r="866" spans="8:34" s="55" customFormat="1" ht="24.95" customHeight="1" x14ac:dyDescent="0.25">
      <c r="H866" s="138"/>
      <c r="J866" s="139"/>
      <c r="M866" s="138"/>
      <c r="P866" s="140"/>
      <c r="Q866" s="141"/>
      <c r="T866" s="141"/>
      <c r="W866" s="141"/>
      <c r="Z866" s="141"/>
      <c r="AC866" s="141"/>
      <c r="AD866" s="142"/>
      <c r="AE866" s="143"/>
      <c r="AF866" s="138"/>
      <c r="AG866" s="144"/>
      <c r="AH866" s="145"/>
    </row>
    <row r="867" spans="8:34" s="55" customFormat="1" ht="24.95" customHeight="1" x14ac:dyDescent="0.25">
      <c r="H867" s="138"/>
      <c r="J867" s="139"/>
      <c r="M867" s="138"/>
      <c r="P867" s="140"/>
      <c r="Q867" s="141"/>
      <c r="T867" s="141"/>
      <c r="W867" s="141"/>
      <c r="Z867" s="141"/>
      <c r="AC867" s="141"/>
      <c r="AD867" s="142"/>
      <c r="AE867" s="143"/>
      <c r="AF867" s="138"/>
      <c r="AG867" s="144"/>
      <c r="AH867" s="145"/>
    </row>
    <row r="868" spans="8:34" s="55" customFormat="1" ht="24.95" customHeight="1" x14ac:dyDescent="0.25">
      <c r="H868" s="138"/>
      <c r="J868" s="139"/>
      <c r="M868" s="138"/>
      <c r="P868" s="140"/>
      <c r="Q868" s="141"/>
      <c r="T868" s="141"/>
      <c r="W868" s="141"/>
      <c r="Z868" s="141"/>
      <c r="AC868" s="141"/>
      <c r="AD868" s="142"/>
      <c r="AE868" s="143"/>
      <c r="AF868" s="138"/>
      <c r="AG868" s="144"/>
      <c r="AH868" s="145"/>
    </row>
    <row r="869" spans="8:34" s="55" customFormat="1" ht="24.95" customHeight="1" x14ac:dyDescent="0.25">
      <c r="H869" s="138"/>
      <c r="J869" s="139"/>
      <c r="M869" s="138"/>
      <c r="P869" s="140"/>
      <c r="Q869" s="141"/>
      <c r="T869" s="141"/>
      <c r="W869" s="141"/>
      <c r="Z869" s="141"/>
      <c r="AC869" s="141"/>
      <c r="AD869" s="142"/>
      <c r="AE869" s="143"/>
      <c r="AF869" s="138"/>
      <c r="AG869" s="144"/>
      <c r="AH869" s="145"/>
    </row>
    <row r="870" spans="8:34" s="55" customFormat="1" ht="24.95" customHeight="1" x14ac:dyDescent="0.25">
      <c r="H870" s="138"/>
      <c r="J870" s="139"/>
      <c r="M870" s="138"/>
      <c r="P870" s="140"/>
      <c r="Q870" s="141"/>
      <c r="T870" s="141"/>
      <c r="W870" s="141"/>
      <c r="Z870" s="141"/>
      <c r="AC870" s="141"/>
      <c r="AD870" s="142"/>
      <c r="AE870" s="143"/>
      <c r="AF870" s="138"/>
      <c r="AG870" s="144"/>
      <c r="AH870" s="145"/>
    </row>
    <row r="871" spans="8:34" s="55" customFormat="1" ht="24.95" customHeight="1" x14ac:dyDescent="0.25">
      <c r="H871" s="138"/>
      <c r="J871" s="139"/>
      <c r="M871" s="138"/>
      <c r="P871" s="140"/>
      <c r="Q871" s="141"/>
      <c r="T871" s="141"/>
      <c r="W871" s="141"/>
      <c r="Z871" s="141"/>
      <c r="AC871" s="141"/>
      <c r="AD871" s="142"/>
      <c r="AE871" s="143"/>
      <c r="AF871" s="138"/>
      <c r="AG871" s="144"/>
      <c r="AH871" s="145"/>
    </row>
    <row r="872" spans="8:34" s="55" customFormat="1" ht="24.95" customHeight="1" x14ac:dyDescent="0.25">
      <c r="H872" s="138"/>
      <c r="J872" s="139"/>
      <c r="M872" s="138"/>
      <c r="P872" s="140"/>
      <c r="Q872" s="141"/>
      <c r="T872" s="141"/>
      <c r="W872" s="141"/>
      <c r="Z872" s="141"/>
      <c r="AC872" s="141"/>
      <c r="AD872" s="142"/>
      <c r="AE872" s="143"/>
      <c r="AF872" s="138"/>
      <c r="AG872" s="144"/>
      <c r="AH872" s="145"/>
    </row>
    <row r="873" spans="8:34" s="55" customFormat="1" ht="24.95" customHeight="1" x14ac:dyDescent="0.25">
      <c r="H873" s="138"/>
      <c r="J873" s="139"/>
      <c r="M873" s="138"/>
      <c r="P873" s="140"/>
      <c r="Q873" s="141"/>
      <c r="T873" s="141"/>
      <c r="W873" s="141"/>
      <c r="Z873" s="141"/>
      <c r="AC873" s="141"/>
      <c r="AD873" s="142"/>
      <c r="AE873" s="143"/>
      <c r="AF873" s="138"/>
      <c r="AG873" s="144"/>
      <c r="AH873" s="145"/>
    </row>
    <row r="874" spans="8:34" s="55" customFormat="1" ht="24.95" customHeight="1" x14ac:dyDescent="0.25">
      <c r="H874" s="138"/>
      <c r="J874" s="139"/>
      <c r="M874" s="138"/>
      <c r="P874" s="140"/>
      <c r="Q874" s="141"/>
      <c r="T874" s="141"/>
      <c r="W874" s="141"/>
      <c r="Z874" s="141"/>
      <c r="AC874" s="141"/>
      <c r="AD874" s="142"/>
      <c r="AE874" s="143"/>
      <c r="AF874" s="138"/>
      <c r="AG874" s="144"/>
      <c r="AH874" s="145"/>
    </row>
    <row r="875" spans="8:34" s="55" customFormat="1" ht="24.95" customHeight="1" x14ac:dyDescent="0.25">
      <c r="H875" s="138"/>
      <c r="J875" s="139"/>
      <c r="M875" s="138"/>
      <c r="P875" s="140"/>
      <c r="Q875" s="141"/>
      <c r="T875" s="141"/>
      <c r="W875" s="141"/>
      <c r="Z875" s="141"/>
      <c r="AC875" s="141"/>
      <c r="AD875" s="142"/>
      <c r="AE875" s="143"/>
      <c r="AF875" s="138"/>
      <c r="AG875" s="144"/>
      <c r="AH875" s="145"/>
    </row>
    <row r="876" spans="8:34" s="55" customFormat="1" ht="24.95" customHeight="1" x14ac:dyDescent="0.25">
      <c r="H876" s="138"/>
      <c r="J876" s="139"/>
      <c r="M876" s="138"/>
      <c r="P876" s="140"/>
      <c r="Q876" s="141"/>
      <c r="T876" s="141"/>
      <c r="W876" s="141"/>
      <c r="Z876" s="141"/>
      <c r="AC876" s="141"/>
      <c r="AD876" s="142"/>
      <c r="AE876" s="143"/>
      <c r="AF876" s="138"/>
      <c r="AG876" s="144"/>
      <c r="AH876" s="145"/>
    </row>
    <row r="877" spans="8:34" s="55" customFormat="1" ht="24.95" customHeight="1" x14ac:dyDescent="0.25">
      <c r="H877" s="138"/>
      <c r="J877" s="139"/>
      <c r="M877" s="138"/>
      <c r="P877" s="140"/>
      <c r="Q877" s="141"/>
      <c r="T877" s="141"/>
      <c r="W877" s="141"/>
      <c r="Z877" s="141"/>
      <c r="AC877" s="141"/>
      <c r="AD877" s="142"/>
      <c r="AE877" s="143"/>
      <c r="AF877" s="138"/>
      <c r="AG877" s="144"/>
      <c r="AH877" s="145"/>
    </row>
    <row r="878" spans="8:34" s="55" customFormat="1" ht="24.95" customHeight="1" x14ac:dyDescent="0.25">
      <c r="H878" s="138"/>
      <c r="J878" s="139"/>
      <c r="M878" s="138"/>
      <c r="P878" s="140"/>
      <c r="Q878" s="141"/>
      <c r="T878" s="141"/>
      <c r="W878" s="141"/>
      <c r="Z878" s="141"/>
      <c r="AC878" s="141"/>
      <c r="AD878" s="142"/>
      <c r="AE878" s="143"/>
      <c r="AF878" s="138"/>
      <c r="AG878" s="144"/>
      <c r="AH878" s="145"/>
    </row>
    <row r="879" spans="8:34" s="55" customFormat="1" ht="24.95" customHeight="1" x14ac:dyDescent="0.25">
      <c r="H879" s="138"/>
      <c r="J879" s="139"/>
      <c r="M879" s="138"/>
      <c r="P879" s="140"/>
      <c r="Q879" s="141"/>
      <c r="T879" s="141"/>
      <c r="W879" s="141"/>
      <c r="Z879" s="141"/>
      <c r="AC879" s="141"/>
      <c r="AD879" s="142"/>
      <c r="AE879" s="143"/>
      <c r="AF879" s="138"/>
      <c r="AG879" s="144"/>
      <c r="AH879" s="145"/>
    </row>
    <row r="880" spans="8:34" s="55" customFormat="1" ht="24.95" customHeight="1" x14ac:dyDescent="0.25">
      <c r="H880" s="138"/>
      <c r="J880" s="139"/>
      <c r="M880" s="138"/>
      <c r="P880" s="140"/>
      <c r="Q880" s="141"/>
      <c r="T880" s="141"/>
      <c r="W880" s="141"/>
      <c r="Z880" s="141"/>
      <c r="AC880" s="141"/>
      <c r="AD880" s="142"/>
      <c r="AE880" s="143"/>
      <c r="AF880" s="138"/>
      <c r="AG880" s="144"/>
      <c r="AH880" s="145"/>
    </row>
    <row r="881" spans="8:34" s="55" customFormat="1" ht="24.95" customHeight="1" x14ac:dyDescent="0.25">
      <c r="H881" s="138"/>
      <c r="J881" s="139"/>
      <c r="M881" s="138"/>
      <c r="P881" s="140"/>
      <c r="Q881" s="141"/>
      <c r="T881" s="141"/>
      <c r="W881" s="141"/>
      <c r="Z881" s="141"/>
      <c r="AC881" s="141"/>
      <c r="AD881" s="142"/>
      <c r="AE881" s="143"/>
      <c r="AF881" s="138"/>
      <c r="AG881" s="144"/>
      <c r="AH881" s="145"/>
    </row>
    <row r="882" spans="8:34" s="55" customFormat="1" ht="24.95" customHeight="1" x14ac:dyDescent="0.25">
      <c r="H882" s="138"/>
      <c r="J882" s="139"/>
      <c r="M882" s="138"/>
      <c r="P882" s="140"/>
      <c r="Q882" s="141"/>
      <c r="T882" s="141"/>
      <c r="W882" s="141"/>
      <c r="Z882" s="141"/>
      <c r="AC882" s="141"/>
      <c r="AD882" s="142"/>
      <c r="AE882" s="143"/>
      <c r="AF882" s="138"/>
      <c r="AG882" s="144"/>
      <c r="AH882" s="145"/>
    </row>
    <row r="883" spans="8:34" s="55" customFormat="1" ht="24.95" customHeight="1" x14ac:dyDescent="0.25">
      <c r="H883" s="138"/>
      <c r="J883" s="139"/>
      <c r="M883" s="138"/>
      <c r="P883" s="140"/>
      <c r="Q883" s="141"/>
      <c r="T883" s="141"/>
      <c r="W883" s="141"/>
      <c r="Z883" s="141"/>
      <c r="AC883" s="141"/>
      <c r="AD883" s="142"/>
      <c r="AE883" s="143"/>
      <c r="AF883" s="138"/>
      <c r="AG883" s="144"/>
      <c r="AH883" s="145"/>
    </row>
    <row r="884" spans="8:34" s="55" customFormat="1" ht="24.95" customHeight="1" x14ac:dyDescent="0.25">
      <c r="H884" s="138"/>
      <c r="J884" s="139"/>
      <c r="M884" s="138"/>
      <c r="P884" s="140"/>
      <c r="Q884" s="141"/>
      <c r="T884" s="141"/>
      <c r="W884" s="141"/>
      <c r="Z884" s="141"/>
      <c r="AC884" s="141"/>
      <c r="AD884" s="142"/>
      <c r="AE884" s="143"/>
      <c r="AF884" s="138"/>
      <c r="AG884" s="144"/>
      <c r="AH884" s="145"/>
    </row>
    <row r="885" spans="8:34" s="55" customFormat="1" ht="24.95" customHeight="1" x14ac:dyDescent="0.25">
      <c r="H885" s="138"/>
      <c r="J885" s="139"/>
      <c r="M885" s="138"/>
      <c r="P885" s="140"/>
      <c r="Q885" s="141"/>
      <c r="T885" s="141"/>
      <c r="W885" s="141"/>
      <c r="Z885" s="141"/>
      <c r="AC885" s="141"/>
      <c r="AD885" s="142"/>
      <c r="AE885" s="143"/>
      <c r="AF885" s="138"/>
      <c r="AG885" s="144"/>
      <c r="AH885" s="145"/>
    </row>
    <row r="886" spans="8:34" s="55" customFormat="1" ht="24.95" customHeight="1" x14ac:dyDescent="0.25">
      <c r="H886" s="138"/>
      <c r="J886" s="139"/>
      <c r="M886" s="138"/>
      <c r="P886" s="140"/>
      <c r="Q886" s="141"/>
      <c r="T886" s="141"/>
      <c r="W886" s="141"/>
      <c r="Z886" s="141"/>
      <c r="AC886" s="141"/>
      <c r="AD886" s="142"/>
      <c r="AE886" s="143"/>
      <c r="AF886" s="138"/>
      <c r="AG886" s="144"/>
      <c r="AH886" s="145"/>
    </row>
    <row r="887" spans="8:34" s="55" customFormat="1" ht="24.95" customHeight="1" x14ac:dyDescent="0.25">
      <c r="H887" s="138"/>
      <c r="J887" s="139"/>
      <c r="M887" s="138"/>
      <c r="P887" s="140"/>
      <c r="Q887" s="141"/>
      <c r="T887" s="141"/>
      <c r="W887" s="141"/>
      <c r="Z887" s="141"/>
      <c r="AC887" s="141"/>
      <c r="AD887" s="142"/>
      <c r="AE887" s="143"/>
      <c r="AF887" s="138"/>
      <c r="AG887" s="144"/>
      <c r="AH887" s="145"/>
    </row>
    <row r="888" spans="8:34" s="55" customFormat="1" ht="24.95" customHeight="1" x14ac:dyDescent="0.25">
      <c r="H888" s="138"/>
      <c r="J888" s="139"/>
      <c r="M888" s="138"/>
      <c r="P888" s="140"/>
      <c r="Q888" s="141"/>
      <c r="T888" s="141"/>
      <c r="W888" s="141"/>
      <c r="Z888" s="141"/>
      <c r="AC888" s="141"/>
      <c r="AD888" s="142"/>
      <c r="AE888" s="143"/>
      <c r="AF888" s="138"/>
      <c r="AG888" s="144"/>
      <c r="AH888" s="145"/>
    </row>
    <row r="889" spans="8:34" s="55" customFormat="1" ht="24.95" customHeight="1" x14ac:dyDescent="0.25">
      <c r="H889" s="138"/>
      <c r="J889" s="139"/>
      <c r="M889" s="138"/>
      <c r="P889" s="140"/>
      <c r="Q889" s="141"/>
      <c r="T889" s="141"/>
      <c r="W889" s="141"/>
      <c r="Z889" s="141"/>
      <c r="AC889" s="141"/>
      <c r="AD889" s="142"/>
      <c r="AE889" s="143"/>
      <c r="AF889" s="138"/>
      <c r="AG889" s="144"/>
      <c r="AH889" s="145"/>
    </row>
    <row r="890" spans="8:34" s="55" customFormat="1" ht="24.95" customHeight="1" x14ac:dyDescent="0.25">
      <c r="H890" s="138"/>
      <c r="J890" s="139"/>
      <c r="M890" s="138"/>
      <c r="P890" s="140"/>
      <c r="Q890" s="141"/>
      <c r="T890" s="141"/>
      <c r="W890" s="141"/>
      <c r="Z890" s="141"/>
      <c r="AC890" s="141"/>
      <c r="AD890" s="142"/>
      <c r="AE890" s="143"/>
      <c r="AF890" s="138"/>
      <c r="AG890" s="144"/>
      <c r="AH890" s="145"/>
    </row>
    <row r="891" spans="8:34" s="55" customFormat="1" ht="24.95" customHeight="1" x14ac:dyDescent="0.25">
      <c r="H891" s="138"/>
      <c r="J891" s="139"/>
      <c r="M891" s="138"/>
      <c r="P891" s="140"/>
      <c r="Q891" s="141"/>
      <c r="T891" s="141"/>
      <c r="W891" s="141"/>
      <c r="Z891" s="141"/>
      <c r="AC891" s="141"/>
      <c r="AD891" s="142"/>
      <c r="AE891" s="143"/>
      <c r="AF891" s="138"/>
      <c r="AG891" s="144"/>
      <c r="AH891" s="145"/>
    </row>
    <row r="892" spans="8:34" s="55" customFormat="1" ht="24.95" customHeight="1" x14ac:dyDescent="0.25">
      <c r="H892" s="138"/>
      <c r="J892" s="139"/>
      <c r="M892" s="138"/>
      <c r="P892" s="140"/>
      <c r="Q892" s="141"/>
      <c r="T892" s="141"/>
      <c r="W892" s="141"/>
      <c r="Z892" s="141"/>
      <c r="AC892" s="141"/>
      <c r="AD892" s="142"/>
      <c r="AE892" s="143"/>
      <c r="AF892" s="138"/>
      <c r="AG892" s="144"/>
      <c r="AH892" s="145"/>
    </row>
    <row r="893" spans="8:34" s="55" customFormat="1" ht="24.95" customHeight="1" x14ac:dyDescent="0.25">
      <c r="H893" s="138"/>
      <c r="J893" s="139"/>
      <c r="M893" s="138"/>
      <c r="P893" s="140"/>
      <c r="Q893" s="141"/>
      <c r="T893" s="141"/>
      <c r="W893" s="141"/>
      <c r="Z893" s="141"/>
      <c r="AC893" s="141"/>
      <c r="AD893" s="142"/>
      <c r="AE893" s="143"/>
      <c r="AF893" s="138"/>
      <c r="AG893" s="144"/>
      <c r="AH893" s="145"/>
    </row>
    <row r="894" spans="8:34" s="55" customFormat="1" ht="24.95" customHeight="1" x14ac:dyDescent="0.25">
      <c r="H894" s="138"/>
      <c r="J894" s="139"/>
      <c r="M894" s="138"/>
      <c r="P894" s="140"/>
      <c r="Q894" s="141"/>
      <c r="T894" s="141"/>
      <c r="W894" s="141"/>
      <c r="Z894" s="141"/>
      <c r="AC894" s="141"/>
      <c r="AD894" s="142"/>
      <c r="AE894" s="143"/>
      <c r="AF894" s="138"/>
      <c r="AG894" s="144"/>
      <c r="AH894" s="145"/>
    </row>
    <row r="895" spans="8:34" s="55" customFormat="1" ht="24.95" customHeight="1" x14ac:dyDescent="0.25">
      <c r="H895" s="138"/>
      <c r="J895" s="139"/>
      <c r="M895" s="138"/>
      <c r="P895" s="140"/>
      <c r="Q895" s="141"/>
      <c r="T895" s="141"/>
      <c r="W895" s="141"/>
      <c r="Z895" s="141"/>
      <c r="AC895" s="141"/>
      <c r="AD895" s="142"/>
      <c r="AE895" s="143"/>
      <c r="AF895" s="138"/>
      <c r="AG895" s="144"/>
      <c r="AH895" s="145"/>
    </row>
    <row r="896" spans="8:34" s="55" customFormat="1" ht="24.95" customHeight="1" x14ac:dyDescent="0.25">
      <c r="H896" s="138"/>
      <c r="J896" s="139"/>
      <c r="M896" s="138"/>
      <c r="P896" s="140"/>
      <c r="Q896" s="141"/>
      <c r="T896" s="141"/>
      <c r="W896" s="141"/>
      <c r="Z896" s="141"/>
      <c r="AC896" s="141"/>
      <c r="AD896" s="142"/>
      <c r="AE896" s="143"/>
      <c r="AF896" s="138"/>
      <c r="AG896" s="144"/>
      <c r="AH896" s="145"/>
    </row>
    <row r="897" spans="8:34" s="55" customFormat="1" ht="24.95" customHeight="1" x14ac:dyDescent="0.25">
      <c r="H897" s="138"/>
      <c r="J897" s="139"/>
      <c r="M897" s="138"/>
      <c r="P897" s="140"/>
      <c r="Q897" s="141"/>
      <c r="T897" s="141"/>
      <c r="W897" s="141"/>
      <c r="Z897" s="141"/>
      <c r="AC897" s="141"/>
      <c r="AD897" s="142"/>
      <c r="AE897" s="143"/>
      <c r="AF897" s="138"/>
      <c r="AG897" s="144"/>
      <c r="AH897" s="145"/>
    </row>
    <row r="898" spans="8:34" s="55" customFormat="1" ht="24.95" customHeight="1" x14ac:dyDescent="0.25">
      <c r="H898" s="138"/>
      <c r="J898" s="139"/>
      <c r="M898" s="138"/>
      <c r="P898" s="140"/>
      <c r="Q898" s="141"/>
      <c r="T898" s="141"/>
      <c r="W898" s="141"/>
      <c r="Z898" s="141"/>
      <c r="AC898" s="141"/>
      <c r="AD898" s="142"/>
      <c r="AE898" s="143"/>
      <c r="AF898" s="138"/>
      <c r="AG898" s="144"/>
      <c r="AH898" s="145"/>
    </row>
    <row r="899" spans="8:34" s="55" customFormat="1" ht="24.95" customHeight="1" x14ac:dyDescent="0.25">
      <c r="H899" s="138"/>
      <c r="J899" s="139"/>
      <c r="M899" s="138"/>
      <c r="P899" s="140"/>
      <c r="Q899" s="141"/>
      <c r="T899" s="141"/>
      <c r="W899" s="141"/>
      <c r="Z899" s="141"/>
      <c r="AC899" s="141"/>
      <c r="AD899" s="142"/>
      <c r="AE899" s="143"/>
      <c r="AF899" s="138"/>
      <c r="AG899" s="144"/>
      <c r="AH899" s="145"/>
    </row>
    <row r="900" spans="8:34" s="55" customFormat="1" ht="24.95" customHeight="1" x14ac:dyDescent="0.25">
      <c r="H900" s="138"/>
      <c r="J900" s="139"/>
      <c r="M900" s="138"/>
      <c r="P900" s="140"/>
      <c r="Q900" s="141"/>
      <c r="T900" s="141"/>
      <c r="W900" s="141"/>
      <c r="Z900" s="141"/>
      <c r="AC900" s="141"/>
      <c r="AD900" s="142"/>
      <c r="AE900" s="143"/>
      <c r="AF900" s="138"/>
      <c r="AG900" s="144"/>
      <c r="AH900" s="145"/>
    </row>
    <row r="901" spans="8:34" s="55" customFormat="1" ht="24.95" customHeight="1" x14ac:dyDescent="0.25">
      <c r="H901" s="138"/>
      <c r="J901" s="139"/>
      <c r="M901" s="138"/>
      <c r="P901" s="140"/>
      <c r="Q901" s="141"/>
      <c r="T901" s="141"/>
      <c r="W901" s="141"/>
      <c r="Z901" s="141"/>
      <c r="AC901" s="141"/>
      <c r="AD901" s="142"/>
      <c r="AE901" s="143"/>
      <c r="AF901" s="138"/>
      <c r="AG901" s="144"/>
      <c r="AH901" s="145"/>
    </row>
    <row r="902" spans="8:34" s="55" customFormat="1" ht="24.95" customHeight="1" x14ac:dyDescent="0.25">
      <c r="H902" s="138"/>
      <c r="J902" s="139"/>
      <c r="M902" s="138"/>
      <c r="P902" s="140"/>
      <c r="Q902" s="141"/>
      <c r="T902" s="141"/>
      <c r="W902" s="141"/>
      <c r="Z902" s="141"/>
      <c r="AC902" s="141"/>
      <c r="AD902" s="142"/>
      <c r="AE902" s="143"/>
      <c r="AF902" s="138"/>
      <c r="AG902" s="144"/>
      <c r="AH902" s="145"/>
    </row>
    <row r="903" spans="8:34" s="55" customFormat="1" ht="24.95" customHeight="1" x14ac:dyDescent="0.25">
      <c r="H903" s="138"/>
      <c r="J903" s="139"/>
      <c r="M903" s="138"/>
      <c r="P903" s="140"/>
      <c r="Q903" s="141"/>
      <c r="T903" s="141"/>
      <c r="W903" s="141"/>
      <c r="Z903" s="141"/>
      <c r="AC903" s="141"/>
      <c r="AD903" s="142"/>
      <c r="AE903" s="143"/>
      <c r="AF903" s="138"/>
      <c r="AG903" s="144"/>
      <c r="AH903" s="145"/>
    </row>
    <row r="904" spans="8:34" s="55" customFormat="1" ht="24.95" customHeight="1" x14ac:dyDescent="0.25">
      <c r="H904" s="138"/>
      <c r="J904" s="139"/>
      <c r="M904" s="138"/>
      <c r="P904" s="140"/>
      <c r="Q904" s="141"/>
      <c r="T904" s="141"/>
      <c r="W904" s="141"/>
      <c r="Z904" s="141"/>
      <c r="AC904" s="141"/>
      <c r="AD904" s="142"/>
      <c r="AE904" s="143"/>
      <c r="AF904" s="138"/>
      <c r="AG904" s="144"/>
      <c r="AH904" s="145"/>
    </row>
    <row r="905" spans="8:34" s="55" customFormat="1" ht="24.95" customHeight="1" x14ac:dyDescent="0.25">
      <c r="H905" s="138"/>
      <c r="J905" s="139"/>
      <c r="M905" s="138"/>
      <c r="P905" s="140"/>
      <c r="Q905" s="141"/>
      <c r="T905" s="141"/>
      <c r="W905" s="141"/>
      <c r="Z905" s="141"/>
      <c r="AC905" s="141"/>
      <c r="AD905" s="142"/>
      <c r="AE905" s="143"/>
      <c r="AF905" s="138"/>
      <c r="AG905" s="144"/>
      <c r="AH905" s="145"/>
    </row>
    <row r="906" spans="8:34" s="55" customFormat="1" ht="24.95" customHeight="1" x14ac:dyDescent="0.25">
      <c r="H906" s="138"/>
      <c r="J906" s="139"/>
      <c r="M906" s="138"/>
      <c r="P906" s="140"/>
      <c r="Q906" s="141"/>
      <c r="T906" s="141"/>
      <c r="W906" s="141"/>
      <c r="Z906" s="141"/>
      <c r="AC906" s="141"/>
      <c r="AD906" s="142"/>
      <c r="AE906" s="143"/>
      <c r="AF906" s="138"/>
      <c r="AG906" s="144"/>
      <c r="AH906" s="145"/>
    </row>
    <row r="907" spans="8:34" s="55" customFormat="1" ht="24.95" customHeight="1" x14ac:dyDescent="0.25">
      <c r="H907" s="138"/>
      <c r="J907" s="139"/>
      <c r="M907" s="138"/>
      <c r="P907" s="140"/>
      <c r="Q907" s="141"/>
      <c r="T907" s="141"/>
      <c r="W907" s="141"/>
      <c r="Z907" s="141"/>
      <c r="AC907" s="141"/>
      <c r="AD907" s="142"/>
      <c r="AE907" s="143"/>
      <c r="AF907" s="138"/>
      <c r="AG907" s="144"/>
      <c r="AH907" s="145"/>
    </row>
    <row r="908" spans="8:34" s="55" customFormat="1" ht="24.95" customHeight="1" x14ac:dyDescent="0.25">
      <c r="H908" s="138"/>
      <c r="J908" s="139"/>
      <c r="M908" s="138"/>
      <c r="P908" s="140"/>
      <c r="Q908" s="141"/>
      <c r="T908" s="141"/>
      <c r="W908" s="141"/>
      <c r="Z908" s="141"/>
      <c r="AC908" s="141"/>
      <c r="AD908" s="142"/>
      <c r="AE908" s="143"/>
      <c r="AF908" s="138"/>
      <c r="AG908" s="144"/>
      <c r="AH908" s="145"/>
    </row>
    <row r="909" spans="8:34" s="55" customFormat="1" ht="24.95" customHeight="1" x14ac:dyDescent="0.25">
      <c r="H909" s="138"/>
      <c r="J909" s="139"/>
      <c r="M909" s="138"/>
      <c r="P909" s="140"/>
      <c r="Q909" s="141"/>
      <c r="T909" s="141"/>
      <c r="W909" s="141"/>
      <c r="Z909" s="141"/>
      <c r="AC909" s="141"/>
      <c r="AD909" s="142"/>
      <c r="AE909" s="143"/>
      <c r="AF909" s="138"/>
      <c r="AG909" s="144"/>
      <c r="AH909" s="145"/>
    </row>
    <row r="910" spans="8:34" s="55" customFormat="1" ht="24.95" customHeight="1" x14ac:dyDescent="0.25">
      <c r="H910" s="138"/>
      <c r="J910" s="139"/>
      <c r="M910" s="138"/>
      <c r="P910" s="140"/>
      <c r="Q910" s="141"/>
      <c r="T910" s="141"/>
      <c r="W910" s="141"/>
      <c r="Z910" s="141"/>
      <c r="AC910" s="141"/>
      <c r="AD910" s="142"/>
      <c r="AE910" s="143"/>
      <c r="AF910" s="138"/>
      <c r="AG910" s="144"/>
      <c r="AH910" s="145"/>
    </row>
    <row r="911" spans="8:34" s="55" customFormat="1" ht="24.95" customHeight="1" x14ac:dyDescent="0.25">
      <c r="H911" s="138"/>
      <c r="J911" s="139"/>
      <c r="M911" s="138"/>
      <c r="P911" s="140"/>
      <c r="Q911" s="141"/>
      <c r="T911" s="141"/>
      <c r="W911" s="141"/>
      <c r="Z911" s="141"/>
      <c r="AC911" s="141"/>
      <c r="AD911" s="142"/>
      <c r="AE911" s="143"/>
      <c r="AF911" s="138"/>
      <c r="AG911" s="144"/>
      <c r="AH911" s="145"/>
    </row>
    <row r="912" spans="8:34" s="55" customFormat="1" ht="24.95" customHeight="1" x14ac:dyDescent="0.25">
      <c r="H912" s="138"/>
      <c r="J912" s="139"/>
      <c r="M912" s="138"/>
      <c r="P912" s="140"/>
      <c r="Q912" s="141"/>
      <c r="T912" s="141"/>
      <c r="W912" s="141"/>
      <c r="Z912" s="141"/>
      <c r="AC912" s="141"/>
      <c r="AD912" s="142"/>
      <c r="AE912" s="143"/>
      <c r="AF912" s="138"/>
      <c r="AG912" s="144"/>
      <c r="AH912" s="145"/>
    </row>
    <row r="913" spans="8:34" s="55" customFormat="1" ht="24.95" customHeight="1" x14ac:dyDescent="0.25">
      <c r="H913" s="138"/>
      <c r="J913" s="139"/>
      <c r="M913" s="138"/>
      <c r="P913" s="140"/>
      <c r="Q913" s="141"/>
      <c r="T913" s="141"/>
      <c r="W913" s="141"/>
      <c r="Z913" s="141"/>
      <c r="AC913" s="141"/>
      <c r="AD913" s="142"/>
      <c r="AE913" s="143"/>
      <c r="AF913" s="138"/>
      <c r="AG913" s="144"/>
      <c r="AH913" s="145"/>
    </row>
    <row r="914" spans="8:34" s="55" customFormat="1" ht="24.95" customHeight="1" x14ac:dyDescent="0.25">
      <c r="H914" s="138"/>
      <c r="J914" s="139"/>
      <c r="M914" s="138"/>
      <c r="P914" s="140"/>
      <c r="Q914" s="141"/>
      <c r="T914" s="141"/>
      <c r="W914" s="141"/>
      <c r="Z914" s="141"/>
      <c r="AC914" s="141"/>
      <c r="AD914" s="142"/>
      <c r="AE914" s="143"/>
      <c r="AF914" s="138"/>
      <c r="AG914" s="144"/>
      <c r="AH914" s="145"/>
    </row>
    <row r="915" spans="8:34" s="55" customFormat="1" ht="24.95" customHeight="1" x14ac:dyDescent="0.25">
      <c r="H915" s="138"/>
      <c r="J915" s="139"/>
      <c r="M915" s="138"/>
      <c r="P915" s="140"/>
      <c r="Q915" s="141"/>
      <c r="T915" s="141"/>
      <c r="W915" s="141"/>
      <c r="Z915" s="141"/>
      <c r="AC915" s="141"/>
      <c r="AD915" s="142"/>
      <c r="AE915" s="143"/>
      <c r="AF915" s="138"/>
      <c r="AG915" s="144"/>
      <c r="AH915" s="145"/>
    </row>
    <row r="916" spans="8:34" s="55" customFormat="1" ht="24.95" customHeight="1" x14ac:dyDescent="0.25">
      <c r="H916" s="138"/>
      <c r="J916" s="139"/>
      <c r="M916" s="138"/>
      <c r="P916" s="140"/>
      <c r="Q916" s="141"/>
      <c r="T916" s="141"/>
      <c r="W916" s="141"/>
      <c r="Z916" s="141"/>
      <c r="AC916" s="141"/>
      <c r="AD916" s="142"/>
      <c r="AE916" s="143"/>
      <c r="AF916" s="138"/>
      <c r="AG916" s="144"/>
      <c r="AH916" s="145"/>
    </row>
    <row r="917" spans="8:34" s="55" customFormat="1" ht="24.95" customHeight="1" x14ac:dyDescent="0.25">
      <c r="H917" s="138"/>
      <c r="J917" s="139"/>
      <c r="M917" s="138"/>
      <c r="P917" s="140"/>
      <c r="Q917" s="141"/>
      <c r="T917" s="141"/>
      <c r="W917" s="141"/>
      <c r="Z917" s="141"/>
      <c r="AC917" s="141"/>
      <c r="AD917" s="142"/>
      <c r="AE917" s="143"/>
      <c r="AF917" s="138"/>
      <c r="AG917" s="144"/>
      <c r="AH917" s="145"/>
    </row>
    <row r="918" spans="8:34" s="55" customFormat="1" ht="24.95" customHeight="1" x14ac:dyDescent="0.25">
      <c r="H918" s="138"/>
      <c r="J918" s="139"/>
      <c r="M918" s="138"/>
      <c r="P918" s="140"/>
      <c r="Q918" s="141"/>
      <c r="T918" s="141"/>
      <c r="W918" s="141"/>
      <c r="Z918" s="141"/>
      <c r="AC918" s="141"/>
      <c r="AD918" s="142"/>
      <c r="AE918" s="143"/>
      <c r="AF918" s="138"/>
      <c r="AG918" s="144"/>
      <c r="AH918" s="145"/>
    </row>
    <row r="919" spans="8:34" s="55" customFormat="1" ht="24.95" customHeight="1" x14ac:dyDescent="0.25">
      <c r="H919" s="138"/>
      <c r="J919" s="139"/>
      <c r="M919" s="138"/>
      <c r="P919" s="140"/>
      <c r="Q919" s="141"/>
      <c r="T919" s="141"/>
      <c r="W919" s="141"/>
      <c r="Z919" s="141"/>
      <c r="AC919" s="141"/>
      <c r="AD919" s="142"/>
      <c r="AE919" s="143"/>
      <c r="AF919" s="138"/>
      <c r="AG919" s="144"/>
      <c r="AH919" s="145"/>
    </row>
    <row r="920" spans="8:34" s="55" customFormat="1" ht="24.95" customHeight="1" x14ac:dyDescent="0.25">
      <c r="H920" s="138"/>
      <c r="J920" s="139"/>
      <c r="M920" s="138"/>
      <c r="P920" s="140"/>
      <c r="Q920" s="141"/>
      <c r="T920" s="141"/>
      <c r="W920" s="141"/>
      <c r="Z920" s="141"/>
      <c r="AC920" s="141"/>
      <c r="AD920" s="142"/>
      <c r="AE920" s="143"/>
      <c r="AF920" s="138"/>
      <c r="AG920" s="144"/>
      <c r="AH920" s="145"/>
    </row>
    <row r="921" spans="8:34" s="55" customFormat="1" ht="24.95" customHeight="1" x14ac:dyDescent="0.25">
      <c r="H921" s="138"/>
      <c r="J921" s="139"/>
      <c r="M921" s="138"/>
      <c r="P921" s="140"/>
      <c r="Q921" s="141"/>
      <c r="T921" s="141"/>
      <c r="W921" s="141"/>
      <c r="Z921" s="141"/>
      <c r="AC921" s="141"/>
      <c r="AD921" s="142"/>
      <c r="AE921" s="143"/>
      <c r="AF921" s="138"/>
      <c r="AG921" s="144"/>
      <c r="AH921" s="145"/>
    </row>
    <row r="922" spans="8:34" s="55" customFormat="1" ht="24.95" customHeight="1" x14ac:dyDescent="0.25">
      <c r="H922" s="138"/>
      <c r="J922" s="139"/>
      <c r="M922" s="138"/>
      <c r="P922" s="140"/>
      <c r="Q922" s="141"/>
      <c r="T922" s="141"/>
      <c r="W922" s="141"/>
      <c r="Z922" s="141"/>
      <c r="AC922" s="141"/>
      <c r="AD922" s="142"/>
      <c r="AE922" s="143"/>
      <c r="AF922" s="138"/>
      <c r="AG922" s="144"/>
      <c r="AH922" s="145"/>
    </row>
    <row r="923" spans="8:34" s="55" customFormat="1" ht="24.95" customHeight="1" x14ac:dyDescent="0.25">
      <c r="H923" s="138"/>
      <c r="J923" s="139"/>
      <c r="M923" s="138"/>
      <c r="P923" s="140"/>
      <c r="Q923" s="141"/>
      <c r="T923" s="141"/>
      <c r="W923" s="141"/>
      <c r="Z923" s="141"/>
      <c r="AC923" s="141"/>
      <c r="AD923" s="142"/>
      <c r="AE923" s="143"/>
      <c r="AF923" s="138"/>
      <c r="AG923" s="144"/>
      <c r="AH923" s="145"/>
    </row>
    <row r="924" spans="8:34" s="55" customFormat="1" ht="24.95" customHeight="1" x14ac:dyDescent="0.25">
      <c r="H924" s="138"/>
      <c r="J924" s="139"/>
      <c r="M924" s="138"/>
      <c r="P924" s="140"/>
      <c r="Q924" s="141"/>
      <c r="T924" s="141"/>
      <c r="W924" s="141"/>
      <c r="Z924" s="141"/>
      <c r="AC924" s="141"/>
      <c r="AD924" s="142"/>
      <c r="AE924" s="143"/>
      <c r="AF924" s="138"/>
      <c r="AG924" s="144"/>
      <c r="AH924" s="145"/>
    </row>
    <row r="925" spans="8:34" s="55" customFormat="1" ht="24.95" customHeight="1" x14ac:dyDescent="0.25">
      <c r="H925" s="138"/>
      <c r="J925" s="139"/>
      <c r="M925" s="138"/>
      <c r="P925" s="140"/>
      <c r="Q925" s="141"/>
      <c r="T925" s="141"/>
      <c r="W925" s="141"/>
      <c r="Z925" s="141"/>
      <c r="AC925" s="141"/>
      <c r="AD925" s="142"/>
      <c r="AE925" s="143"/>
      <c r="AF925" s="138"/>
      <c r="AG925" s="144"/>
      <c r="AH925" s="145"/>
    </row>
    <row r="926" spans="8:34" s="55" customFormat="1" ht="24.95" customHeight="1" x14ac:dyDescent="0.25">
      <c r="H926" s="138"/>
      <c r="J926" s="139"/>
      <c r="M926" s="138"/>
      <c r="P926" s="140"/>
      <c r="Q926" s="141"/>
      <c r="T926" s="141"/>
      <c r="W926" s="141"/>
      <c r="Z926" s="141"/>
      <c r="AC926" s="141"/>
      <c r="AD926" s="142"/>
      <c r="AE926" s="143"/>
      <c r="AF926" s="138"/>
      <c r="AG926" s="144"/>
      <c r="AH926" s="145"/>
    </row>
    <row r="927" spans="8:34" s="55" customFormat="1" ht="24.95" customHeight="1" x14ac:dyDescent="0.25">
      <c r="H927" s="138"/>
      <c r="J927" s="139"/>
      <c r="M927" s="138"/>
      <c r="P927" s="140"/>
      <c r="Q927" s="141"/>
      <c r="T927" s="141"/>
      <c r="W927" s="141"/>
      <c r="Z927" s="141"/>
      <c r="AC927" s="141"/>
      <c r="AD927" s="142"/>
      <c r="AE927" s="143"/>
      <c r="AF927" s="138"/>
      <c r="AG927" s="144"/>
      <c r="AH927" s="145"/>
    </row>
    <row r="928" spans="8:34" s="55" customFormat="1" ht="24.95" customHeight="1" x14ac:dyDescent="0.25">
      <c r="H928" s="138"/>
      <c r="J928" s="139"/>
      <c r="M928" s="138"/>
      <c r="P928" s="140"/>
      <c r="Q928" s="141"/>
      <c r="T928" s="141"/>
      <c r="W928" s="141"/>
      <c r="Z928" s="141"/>
      <c r="AC928" s="141"/>
      <c r="AD928" s="142"/>
      <c r="AE928" s="143"/>
      <c r="AF928" s="138"/>
      <c r="AG928" s="144"/>
      <c r="AH928" s="145"/>
    </row>
    <row r="929" spans="1:34" ht="24.95" customHeight="1" x14ac:dyDescent="0.25">
      <c r="A929" s="55"/>
      <c r="B929" s="55"/>
      <c r="C929" s="55"/>
      <c r="D929" s="55"/>
      <c r="E929" s="55"/>
      <c r="F929" s="55"/>
      <c r="G929" s="55"/>
      <c r="H929" s="138"/>
      <c r="I929" s="55"/>
      <c r="J929" s="139"/>
      <c r="K929" s="55"/>
      <c r="L929" s="55"/>
      <c r="M929" s="138"/>
      <c r="N929" s="55"/>
      <c r="O929" s="55"/>
      <c r="P929" s="140"/>
      <c r="Q929" s="141"/>
      <c r="R929" s="55"/>
      <c r="S929" s="55"/>
      <c r="T929" s="141"/>
      <c r="U929" s="55"/>
      <c r="V929" s="55"/>
      <c r="W929" s="141"/>
      <c r="X929" s="55"/>
      <c r="Y929" s="55"/>
      <c r="Z929" s="141"/>
      <c r="AA929" s="55"/>
      <c r="AB929" s="55"/>
      <c r="AC929" s="141"/>
      <c r="AD929" s="142"/>
      <c r="AE929" s="143"/>
      <c r="AF929" s="138"/>
      <c r="AG929" s="144"/>
      <c r="AH929" s="145"/>
    </row>
    <row r="930" spans="1:34" ht="24.95" customHeight="1" x14ac:dyDescent="0.25">
      <c r="A930" s="55"/>
      <c r="B930" s="55"/>
      <c r="C930" s="55"/>
      <c r="D930" s="55"/>
      <c r="E930" s="55"/>
      <c r="F930" s="55"/>
      <c r="G930" s="55"/>
      <c r="H930" s="138"/>
      <c r="I930" s="55"/>
      <c r="J930" s="139"/>
      <c r="K930" s="55"/>
      <c r="L930" s="55"/>
      <c r="M930" s="138"/>
      <c r="N930" s="55"/>
      <c r="O930" s="55"/>
      <c r="P930" s="140"/>
      <c r="Q930" s="141"/>
      <c r="R930" s="55"/>
      <c r="S930" s="55"/>
      <c r="T930" s="141"/>
      <c r="U930" s="55"/>
      <c r="V930" s="55"/>
      <c r="W930" s="141"/>
      <c r="X930" s="55"/>
      <c r="Y930" s="55"/>
      <c r="Z930" s="141"/>
      <c r="AA930" s="55"/>
      <c r="AB930" s="55"/>
      <c r="AC930" s="141"/>
      <c r="AD930" s="142"/>
      <c r="AE930" s="143"/>
      <c r="AF930" s="138"/>
      <c r="AG930" s="144"/>
      <c r="AH930" s="145"/>
    </row>
    <row r="931" spans="1:34" ht="24.95" customHeight="1" x14ac:dyDescent="0.25">
      <c r="A931" s="55"/>
      <c r="B931" s="55"/>
      <c r="C931" s="55"/>
      <c r="D931" s="55"/>
      <c r="E931" s="55"/>
      <c r="F931" s="55"/>
      <c r="G931" s="55"/>
      <c r="H931" s="138"/>
      <c r="I931" s="55"/>
      <c r="J931" s="139"/>
      <c r="K931" s="55"/>
      <c r="L931" s="55"/>
      <c r="M931" s="138"/>
      <c r="N931" s="55"/>
      <c r="O931" s="55"/>
      <c r="P931" s="140"/>
      <c r="Q931" s="141"/>
      <c r="R931" s="55"/>
      <c r="S931" s="55"/>
      <c r="T931" s="141"/>
      <c r="U931" s="55"/>
      <c r="V931" s="55"/>
      <c r="W931" s="141"/>
      <c r="X931" s="55"/>
      <c r="Y931" s="55"/>
      <c r="Z931" s="141"/>
      <c r="AA931" s="55"/>
      <c r="AB931" s="55"/>
      <c r="AC931" s="141"/>
      <c r="AD931" s="142"/>
      <c r="AE931" s="143"/>
      <c r="AF931" s="138"/>
      <c r="AG931" s="144"/>
      <c r="AH931" s="145"/>
    </row>
    <row r="932" spans="1:34" ht="24.95" customHeight="1" x14ac:dyDescent="0.25">
      <c r="A932" s="55"/>
      <c r="B932" s="55"/>
      <c r="C932" s="55"/>
      <c r="D932" s="55"/>
      <c r="E932" s="55"/>
      <c r="F932" s="55"/>
      <c r="G932" s="55"/>
      <c r="H932" s="138"/>
      <c r="I932" s="55"/>
      <c r="J932" s="139"/>
      <c r="K932" s="55"/>
      <c r="L932" s="55"/>
      <c r="M932" s="138"/>
      <c r="N932" s="55"/>
      <c r="O932" s="55"/>
      <c r="P932" s="140"/>
      <c r="Q932" s="141"/>
      <c r="R932" s="55"/>
      <c r="S932" s="55"/>
      <c r="T932" s="141"/>
      <c r="U932" s="55"/>
      <c r="V932" s="55"/>
      <c r="W932" s="141"/>
      <c r="X932" s="55"/>
      <c r="Y932" s="55"/>
      <c r="Z932" s="141"/>
      <c r="AA932" s="55"/>
      <c r="AB932" s="55"/>
      <c r="AC932" s="141"/>
      <c r="AD932" s="142"/>
      <c r="AE932" s="143"/>
      <c r="AF932" s="138"/>
      <c r="AG932" s="144"/>
      <c r="AH932" s="145"/>
    </row>
    <row r="933" spans="1:34" ht="24.95" customHeight="1" x14ac:dyDescent="0.25">
      <c r="A933" s="55"/>
      <c r="B933" s="55"/>
      <c r="C933" s="55"/>
      <c r="D933" s="55"/>
      <c r="E933" s="55"/>
      <c r="F933" s="55"/>
      <c r="G933" s="55"/>
      <c r="H933" s="138"/>
      <c r="I933" s="55"/>
      <c r="J933" s="139"/>
      <c r="K933" s="55"/>
      <c r="L933" s="55"/>
      <c r="M933" s="138"/>
      <c r="N933" s="55"/>
      <c r="O933" s="55"/>
      <c r="P933" s="140"/>
      <c r="Q933" s="141"/>
      <c r="R933" s="55"/>
      <c r="S933" s="55"/>
      <c r="T933" s="141"/>
      <c r="U933" s="55"/>
      <c r="V933" s="55"/>
      <c r="W933" s="141"/>
      <c r="X933" s="55"/>
      <c r="Y933" s="55"/>
      <c r="Z933" s="141"/>
      <c r="AA933" s="55"/>
      <c r="AB933" s="55"/>
      <c r="AC933" s="141"/>
      <c r="AD933" s="142"/>
      <c r="AE933" s="143"/>
      <c r="AF933" s="138"/>
      <c r="AG933" s="144"/>
      <c r="AH933" s="145"/>
    </row>
    <row r="934" spans="1:34" ht="24.95" customHeight="1" x14ac:dyDescent="0.25">
      <c r="A934" s="55"/>
      <c r="B934" s="55"/>
      <c r="C934" s="55"/>
      <c r="D934" s="55"/>
      <c r="E934" s="55"/>
      <c r="F934" s="55"/>
      <c r="G934" s="55"/>
      <c r="H934" s="138"/>
      <c r="I934" s="55"/>
      <c r="J934" s="139"/>
      <c r="K934" s="55"/>
      <c r="L934" s="55"/>
      <c r="M934" s="138"/>
      <c r="N934" s="55"/>
      <c r="O934" s="55"/>
      <c r="P934" s="140"/>
      <c r="Q934" s="141"/>
      <c r="R934" s="55"/>
      <c r="S934" s="55"/>
      <c r="T934" s="141"/>
      <c r="U934" s="55"/>
      <c r="V934" s="55"/>
      <c r="W934" s="141"/>
      <c r="X934" s="55"/>
      <c r="Y934" s="55"/>
      <c r="Z934" s="141"/>
      <c r="AA934" s="55"/>
      <c r="AB934" s="55"/>
      <c r="AC934" s="141"/>
      <c r="AD934" s="142"/>
      <c r="AE934" s="143"/>
      <c r="AF934" s="138"/>
      <c r="AG934" s="144"/>
      <c r="AH934" s="145"/>
    </row>
    <row r="935" spans="1:34" ht="24.95" customHeight="1" x14ac:dyDescent="0.25">
      <c r="A935" s="55"/>
      <c r="B935" s="55"/>
      <c r="C935" s="55"/>
      <c r="D935" s="55"/>
      <c r="E935" s="55"/>
      <c r="F935" s="55"/>
      <c r="G935" s="55"/>
      <c r="H935" s="138"/>
      <c r="I935" s="55"/>
      <c r="J935" s="139"/>
      <c r="K935" s="55"/>
      <c r="L935" s="55"/>
      <c r="M935" s="138"/>
      <c r="N935" s="55"/>
      <c r="O935" s="55"/>
      <c r="P935" s="140"/>
      <c r="Q935" s="141"/>
      <c r="R935" s="55"/>
      <c r="S935" s="55"/>
      <c r="T935" s="141"/>
      <c r="U935" s="55"/>
      <c r="V935" s="55"/>
      <c r="W935" s="141"/>
      <c r="X935" s="55"/>
      <c r="Y935" s="55"/>
      <c r="Z935" s="141"/>
      <c r="AA935" s="55"/>
      <c r="AB935" s="55"/>
      <c r="AC935" s="141"/>
      <c r="AD935" s="142"/>
      <c r="AE935" s="143"/>
      <c r="AF935" s="138"/>
      <c r="AG935" s="144"/>
      <c r="AH935" s="145"/>
    </row>
    <row r="936" spans="1:34" ht="24.95" customHeight="1" x14ac:dyDescent="0.25">
      <c r="A936" s="55"/>
      <c r="B936" s="55"/>
      <c r="C936" s="55"/>
      <c r="D936" s="55"/>
      <c r="E936" s="55"/>
      <c r="F936" s="55"/>
      <c r="G936" s="55"/>
      <c r="H936" s="138"/>
      <c r="I936" s="55"/>
      <c r="J936" s="139"/>
      <c r="K936" s="55"/>
      <c r="L936" s="55"/>
      <c r="M936" s="138"/>
      <c r="N936" s="55"/>
      <c r="O936" s="55"/>
      <c r="P936" s="140"/>
      <c r="Q936" s="141"/>
      <c r="R936" s="55"/>
      <c r="S936" s="55"/>
      <c r="T936" s="141"/>
      <c r="U936" s="55"/>
      <c r="V936" s="55"/>
      <c r="W936" s="141"/>
      <c r="X936" s="55"/>
      <c r="Y936" s="55"/>
      <c r="Z936" s="141"/>
      <c r="AA936" s="55"/>
      <c r="AB936" s="55"/>
      <c r="AC936" s="141"/>
      <c r="AD936" s="142"/>
      <c r="AE936" s="143"/>
      <c r="AF936" s="138"/>
      <c r="AG936" s="144"/>
      <c r="AH936" s="145"/>
    </row>
    <row r="937" spans="1:34" ht="24.95" customHeight="1" x14ac:dyDescent="0.25">
      <c r="A937" s="55"/>
      <c r="B937" s="55"/>
      <c r="C937" s="55"/>
      <c r="D937" s="55"/>
      <c r="E937" s="55"/>
      <c r="F937" s="55"/>
      <c r="G937" s="55"/>
      <c r="H937" s="138"/>
      <c r="I937" s="55"/>
      <c r="J937" s="139"/>
      <c r="K937" s="55"/>
      <c r="L937" s="55"/>
      <c r="M937" s="138"/>
      <c r="N937" s="55"/>
      <c r="O937" s="55"/>
      <c r="P937" s="140"/>
      <c r="Q937" s="141"/>
      <c r="R937" s="55"/>
      <c r="S937" s="55"/>
      <c r="T937" s="141"/>
      <c r="U937" s="55"/>
      <c r="V937" s="55"/>
      <c r="W937" s="141"/>
      <c r="X937" s="55"/>
      <c r="Y937" s="55"/>
      <c r="Z937" s="141"/>
      <c r="AA937" s="55"/>
      <c r="AB937" s="55"/>
      <c r="AC937" s="141"/>
      <c r="AD937" s="142"/>
      <c r="AE937" s="143"/>
      <c r="AF937" s="138"/>
      <c r="AG937" s="144"/>
      <c r="AH937" s="145"/>
    </row>
    <row r="938" spans="1:34" ht="24.95" customHeight="1" x14ac:dyDescent="0.25">
      <c r="A938" s="55"/>
      <c r="B938" s="55"/>
      <c r="C938" s="55"/>
      <c r="D938" s="55"/>
      <c r="E938" s="55"/>
      <c r="F938" s="55"/>
      <c r="G938" s="55"/>
      <c r="H938" s="138"/>
      <c r="I938" s="55"/>
      <c r="J938" s="139"/>
      <c r="K938" s="55"/>
      <c r="L938" s="55"/>
      <c r="M938" s="138"/>
      <c r="N938" s="55"/>
      <c r="O938" s="55"/>
      <c r="P938" s="140"/>
      <c r="Q938" s="141"/>
      <c r="R938" s="55"/>
      <c r="S938" s="55"/>
      <c r="T938" s="141"/>
      <c r="U938" s="55"/>
      <c r="V938" s="55"/>
      <c r="W938" s="141"/>
      <c r="X938" s="55"/>
      <c r="Y938" s="55"/>
      <c r="Z938" s="141"/>
      <c r="AA938" s="55"/>
      <c r="AB938" s="55"/>
      <c r="AC938" s="141"/>
      <c r="AD938" s="142"/>
      <c r="AE938" s="143"/>
      <c r="AF938" s="138"/>
      <c r="AG938" s="144"/>
      <c r="AH938" s="145"/>
    </row>
    <row r="939" spans="1:34" ht="24.95" customHeight="1" x14ac:dyDescent="0.25">
      <c r="A939" s="55"/>
      <c r="B939" s="55"/>
      <c r="C939" s="55"/>
      <c r="D939" s="55"/>
      <c r="E939" s="55"/>
      <c r="F939" s="55"/>
      <c r="G939" s="55"/>
      <c r="H939" s="138"/>
      <c r="I939" s="55"/>
      <c r="J939" s="139"/>
      <c r="K939" s="55"/>
      <c r="L939" s="55"/>
      <c r="M939" s="138"/>
      <c r="N939" s="55"/>
      <c r="O939" s="55"/>
      <c r="P939" s="140"/>
      <c r="Q939" s="141"/>
      <c r="R939" s="55"/>
      <c r="S939" s="55"/>
      <c r="T939" s="141"/>
      <c r="U939" s="55"/>
      <c r="V939" s="55"/>
      <c r="W939" s="141"/>
      <c r="X939" s="55"/>
      <c r="Y939" s="55"/>
      <c r="Z939" s="141"/>
      <c r="AA939" s="55"/>
      <c r="AB939" s="55"/>
      <c r="AC939" s="141"/>
      <c r="AD939" s="142"/>
      <c r="AE939" s="143"/>
      <c r="AF939" s="138"/>
      <c r="AG939" s="144"/>
      <c r="AH939" s="145"/>
    </row>
    <row r="940" spans="1:34" ht="24.95" customHeight="1" x14ac:dyDescent="0.25">
      <c r="A940" s="55"/>
      <c r="B940" s="55"/>
      <c r="C940" s="55"/>
      <c r="D940" s="55"/>
      <c r="E940" s="55"/>
      <c r="F940" s="55"/>
      <c r="G940" s="55"/>
      <c r="H940" s="138"/>
      <c r="I940" s="55"/>
      <c r="J940" s="139"/>
      <c r="K940" s="55"/>
      <c r="L940" s="55"/>
      <c r="M940" s="138"/>
      <c r="N940" s="55"/>
      <c r="O940" s="55"/>
      <c r="P940" s="140"/>
      <c r="Q940" s="141"/>
      <c r="R940" s="55"/>
      <c r="S940" s="55"/>
      <c r="T940" s="141"/>
      <c r="U940" s="55"/>
      <c r="V940" s="55"/>
      <c r="W940" s="141"/>
      <c r="X940" s="55"/>
      <c r="Y940" s="55"/>
      <c r="Z940" s="141"/>
      <c r="AA940" s="55"/>
      <c r="AB940" s="55"/>
      <c r="AC940" s="141"/>
      <c r="AD940" s="142"/>
      <c r="AE940" s="143"/>
      <c r="AF940" s="138"/>
      <c r="AG940" s="144"/>
      <c r="AH940" s="145"/>
    </row>
    <row r="941" spans="1:34" ht="24.95" customHeight="1" x14ac:dyDescent="0.25">
      <c r="A941" s="55"/>
      <c r="B941" s="55"/>
      <c r="C941" s="55"/>
      <c r="D941" s="55"/>
      <c r="E941" s="55"/>
      <c r="F941" s="55"/>
      <c r="G941" s="55"/>
      <c r="H941" s="138"/>
      <c r="I941" s="55"/>
      <c r="J941" s="139"/>
      <c r="K941" s="55"/>
      <c r="L941" s="55"/>
      <c r="M941" s="138"/>
      <c r="N941" s="55"/>
      <c r="O941" s="55"/>
      <c r="P941" s="140"/>
      <c r="Q941" s="141"/>
      <c r="R941" s="55"/>
      <c r="S941" s="55"/>
      <c r="T941" s="141"/>
      <c r="U941" s="55"/>
      <c r="V941" s="55"/>
      <c r="W941" s="141"/>
      <c r="X941" s="55"/>
      <c r="Y941" s="55"/>
      <c r="Z941" s="141"/>
      <c r="AA941" s="55"/>
      <c r="AB941" s="55"/>
      <c r="AC941" s="141"/>
      <c r="AD941" s="142"/>
      <c r="AE941" s="143"/>
      <c r="AF941" s="138"/>
      <c r="AG941" s="144"/>
      <c r="AH941" s="145"/>
    </row>
    <row r="942" spans="1:34" ht="24.95" customHeight="1" x14ac:dyDescent="0.25">
      <c r="A942" s="55"/>
      <c r="B942" s="55"/>
      <c r="C942" s="55"/>
      <c r="D942" s="55"/>
      <c r="E942" s="55"/>
      <c r="F942" s="55"/>
      <c r="G942" s="55"/>
      <c r="H942" s="138"/>
      <c r="I942" s="55"/>
      <c r="J942" s="139"/>
      <c r="K942" s="55"/>
      <c r="L942" s="55"/>
      <c r="M942" s="138"/>
      <c r="N942" s="55"/>
      <c r="O942" s="55"/>
      <c r="P942" s="140"/>
      <c r="Q942" s="141"/>
      <c r="R942" s="55"/>
      <c r="S942" s="55"/>
      <c r="T942" s="141"/>
      <c r="U942" s="55"/>
      <c r="V942" s="55"/>
      <c r="W942" s="141"/>
      <c r="X942" s="55"/>
      <c r="Y942" s="55"/>
      <c r="Z942" s="141"/>
      <c r="AA942" s="55"/>
      <c r="AB942" s="55"/>
      <c r="AC942" s="141"/>
      <c r="AD942" s="142"/>
      <c r="AE942" s="143"/>
      <c r="AF942" s="138"/>
      <c r="AG942" s="144"/>
      <c r="AH942" s="145"/>
    </row>
    <row r="943" spans="1:34" ht="24.95" customHeight="1" x14ac:dyDescent="0.25">
      <c r="A943" s="55"/>
      <c r="B943" s="55"/>
      <c r="C943" s="55"/>
      <c r="D943" s="55"/>
      <c r="E943" s="55"/>
      <c r="F943" s="55"/>
      <c r="G943" s="55"/>
      <c r="H943" s="138"/>
      <c r="I943" s="55"/>
      <c r="J943" s="139"/>
      <c r="K943" s="55"/>
      <c r="L943" s="55"/>
      <c r="M943" s="138"/>
      <c r="N943" s="55"/>
      <c r="O943" s="55"/>
      <c r="P943" s="140"/>
      <c r="Q943" s="141"/>
      <c r="R943" s="55"/>
      <c r="S943" s="55"/>
      <c r="T943" s="141"/>
      <c r="U943" s="55"/>
      <c r="V943" s="55"/>
      <c r="W943" s="141"/>
      <c r="X943" s="55"/>
      <c r="Y943" s="55"/>
      <c r="Z943" s="141"/>
      <c r="AA943" s="55"/>
      <c r="AB943" s="55"/>
      <c r="AC943" s="141"/>
      <c r="AD943" s="142"/>
      <c r="AE943" s="143"/>
      <c r="AF943" s="138"/>
      <c r="AG943" s="144"/>
      <c r="AH943" s="145"/>
    </row>
    <row r="944" spans="1:34" ht="24.95" customHeight="1" x14ac:dyDescent="0.25">
      <c r="A944" s="55"/>
      <c r="B944" s="55"/>
      <c r="C944" s="55"/>
      <c r="D944" s="55"/>
      <c r="E944" s="55"/>
      <c r="F944" s="55"/>
      <c r="G944" s="55"/>
      <c r="H944" s="138"/>
      <c r="I944" s="55"/>
      <c r="J944" s="139"/>
      <c r="K944" s="55"/>
      <c r="L944" s="55"/>
      <c r="M944" s="138"/>
      <c r="N944" s="55"/>
      <c r="O944" s="55"/>
      <c r="P944" s="140"/>
      <c r="Q944" s="141"/>
      <c r="R944" s="55"/>
      <c r="S944" s="55"/>
      <c r="T944" s="141"/>
      <c r="U944" s="55"/>
      <c r="V944" s="55"/>
      <c r="W944" s="141"/>
      <c r="X944" s="55"/>
      <c r="Y944" s="55"/>
      <c r="Z944" s="141"/>
      <c r="AA944" s="55"/>
      <c r="AB944" s="55"/>
      <c r="AC944" s="141"/>
      <c r="AD944" s="142"/>
      <c r="AE944" s="143"/>
      <c r="AF944" s="138"/>
      <c r="AG944" s="144"/>
      <c r="AH944" s="145"/>
    </row>
    <row r="945" spans="1:34" ht="24.95" customHeight="1" x14ac:dyDescent="0.25">
      <c r="A945" s="55"/>
      <c r="B945" s="55"/>
      <c r="C945" s="55"/>
      <c r="D945" s="55"/>
      <c r="E945" s="55"/>
      <c r="F945" s="55"/>
      <c r="G945" s="55"/>
      <c r="H945" s="138"/>
      <c r="I945" s="55"/>
      <c r="J945" s="139"/>
      <c r="K945" s="55"/>
      <c r="L945" s="55"/>
      <c r="M945" s="138"/>
      <c r="N945" s="55"/>
      <c r="O945" s="55"/>
      <c r="P945" s="140"/>
      <c r="Q945" s="141"/>
      <c r="R945" s="55"/>
      <c r="S945" s="55"/>
      <c r="T945" s="141"/>
      <c r="U945" s="55"/>
      <c r="V945" s="55"/>
      <c r="W945" s="141"/>
      <c r="X945" s="55"/>
      <c r="Y945" s="55"/>
      <c r="Z945" s="141"/>
      <c r="AA945" s="55"/>
      <c r="AB945" s="55"/>
      <c r="AC945" s="141"/>
      <c r="AD945" s="142"/>
      <c r="AE945" s="143"/>
      <c r="AF945" s="138"/>
      <c r="AG945" s="144"/>
      <c r="AH945" s="145"/>
    </row>
    <row r="946" spans="1:34" ht="24.95" customHeight="1" x14ac:dyDescent="0.25">
      <c r="A946" s="55"/>
      <c r="B946" s="55"/>
      <c r="C946" s="55"/>
      <c r="D946" s="55"/>
      <c r="E946" s="55"/>
      <c r="F946" s="55"/>
      <c r="G946" s="55"/>
      <c r="H946" s="138"/>
      <c r="I946" s="55"/>
      <c r="J946" s="139"/>
      <c r="K946" s="55"/>
      <c r="L946" s="55"/>
      <c r="M946" s="138"/>
      <c r="N946" s="55"/>
      <c r="O946" s="55"/>
      <c r="P946" s="140"/>
      <c r="Q946" s="141"/>
      <c r="R946" s="55"/>
      <c r="S946" s="55"/>
      <c r="T946" s="141"/>
      <c r="U946" s="55"/>
      <c r="V946" s="55"/>
      <c r="W946" s="141"/>
      <c r="X946" s="55"/>
      <c r="Y946" s="55"/>
      <c r="Z946" s="141"/>
      <c r="AA946" s="55"/>
      <c r="AB946" s="55"/>
      <c r="AC946" s="141"/>
      <c r="AD946" s="142"/>
      <c r="AE946" s="143"/>
      <c r="AF946" s="138"/>
      <c r="AG946" s="144"/>
      <c r="AH946" s="145"/>
    </row>
    <row r="947" spans="1:34" ht="24.95" customHeight="1" x14ac:dyDescent="0.25">
      <c r="A947" s="55"/>
      <c r="B947" s="55"/>
      <c r="C947" s="55"/>
      <c r="D947" s="55"/>
      <c r="E947" s="55"/>
      <c r="F947" s="55"/>
      <c r="G947" s="55"/>
      <c r="H947" s="138"/>
      <c r="I947" s="55"/>
      <c r="J947" s="139"/>
      <c r="K947" s="55"/>
      <c r="L947" s="55"/>
      <c r="M947" s="138"/>
      <c r="N947" s="55"/>
      <c r="O947" s="55"/>
      <c r="P947" s="140"/>
      <c r="Q947" s="141"/>
      <c r="R947" s="55"/>
      <c r="S947" s="55"/>
      <c r="T947" s="141"/>
      <c r="U947" s="55"/>
      <c r="V947" s="55"/>
      <c r="W947" s="141"/>
      <c r="X947" s="55"/>
      <c r="Y947" s="55"/>
      <c r="Z947" s="141"/>
      <c r="AA947" s="55"/>
      <c r="AB947" s="55"/>
      <c r="AC947" s="141"/>
      <c r="AD947" s="142"/>
      <c r="AE947" s="143"/>
      <c r="AF947" s="138"/>
      <c r="AG947" s="144"/>
      <c r="AH947" s="145"/>
    </row>
    <row r="948" spans="1:34" ht="24.95" customHeight="1" x14ac:dyDescent="0.25">
      <c r="A948" s="55"/>
      <c r="B948" s="55"/>
      <c r="C948" s="55"/>
      <c r="D948" s="55"/>
      <c r="E948" s="55"/>
      <c r="F948" s="55"/>
      <c r="G948" s="55"/>
      <c r="H948" s="138"/>
      <c r="I948" s="55"/>
      <c r="J948" s="139"/>
      <c r="K948" s="55"/>
      <c r="L948" s="55"/>
      <c r="M948" s="138"/>
      <c r="N948" s="55"/>
      <c r="O948" s="55"/>
      <c r="P948" s="140"/>
      <c r="Q948" s="141"/>
      <c r="R948" s="55"/>
      <c r="S948" s="55"/>
      <c r="T948" s="141"/>
      <c r="U948" s="55"/>
      <c r="V948" s="55"/>
      <c r="W948" s="141"/>
      <c r="X948" s="55"/>
      <c r="Y948" s="55"/>
      <c r="Z948" s="141"/>
      <c r="AA948" s="55"/>
      <c r="AB948" s="55"/>
      <c r="AC948" s="141"/>
      <c r="AD948" s="142"/>
      <c r="AE948" s="143"/>
      <c r="AF948" s="138"/>
      <c r="AG948" s="144"/>
      <c r="AH948" s="145"/>
    </row>
    <row r="949" spans="1:34" ht="24.95" customHeight="1" x14ac:dyDescent="0.25">
      <c r="A949" s="55"/>
      <c r="B949" s="55"/>
      <c r="C949" s="55"/>
      <c r="D949" s="55"/>
      <c r="E949" s="55"/>
      <c r="F949" s="55"/>
      <c r="G949" s="55"/>
      <c r="H949" s="138"/>
      <c r="I949" s="55"/>
      <c r="J949" s="139"/>
      <c r="K949" s="55"/>
      <c r="L949" s="55"/>
      <c r="M949" s="138"/>
      <c r="N949" s="55"/>
      <c r="O949" s="55"/>
      <c r="P949" s="140"/>
      <c r="Q949" s="141"/>
      <c r="R949" s="55"/>
      <c r="S949" s="55"/>
      <c r="T949" s="141"/>
      <c r="U949" s="55"/>
      <c r="V949" s="55"/>
      <c r="W949" s="141"/>
      <c r="X949" s="55"/>
      <c r="Y949" s="55"/>
      <c r="Z949" s="141"/>
      <c r="AA949" s="55"/>
      <c r="AB949" s="55"/>
      <c r="AC949" s="141"/>
      <c r="AD949" s="142"/>
      <c r="AE949" s="143"/>
      <c r="AF949" s="138"/>
      <c r="AG949" s="144"/>
      <c r="AH949" s="145"/>
    </row>
    <row r="950" spans="1:34" ht="24.95" customHeight="1" x14ac:dyDescent="0.25">
      <c r="A950" s="55"/>
      <c r="B950" s="55"/>
      <c r="C950" s="55"/>
      <c r="D950" s="55"/>
      <c r="E950" s="55"/>
      <c r="F950" s="55"/>
      <c r="G950" s="55"/>
      <c r="H950" s="138"/>
      <c r="I950" s="55"/>
      <c r="J950" s="139"/>
      <c r="K950" s="55"/>
      <c r="L950" s="55"/>
      <c r="M950" s="138"/>
      <c r="N950" s="55"/>
      <c r="O950" s="55"/>
      <c r="P950" s="140"/>
      <c r="Q950" s="141"/>
      <c r="R950" s="55"/>
      <c r="S950" s="55"/>
      <c r="T950" s="141"/>
      <c r="U950" s="55"/>
      <c r="V950" s="55"/>
      <c r="W950" s="141"/>
      <c r="X950" s="55"/>
      <c r="Y950" s="55"/>
      <c r="Z950" s="141"/>
      <c r="AA950" s="55"/>
      <c r="AB950" s="55"/>
      <c r="AC950" s="141"/>
      <c r="AD950" s="142"/>
      <c r="AE950" s="143"/>
      <c r="AF950" s="138"/>
      <c r="AG950" s="144"/>
      <c r="AH950" s="145"/>
    </row>
    <row r="951" spans="1:34" ht="24.95" customHeight="1" x14ac:dyDescent="0.25">
      <c r="A951" s="55"/>
      <c r="B951" s="55"/>
      <c r="C951" s="55"/>
      <c r="D951" s="55"/>
      <c r="E951" s="55"/>
      <c r="F951" s="55"/>
      <c r="G951" s="55"/>
      <c r="H951" s="138"/>
      <c r="I951" s="55"/>
      <c r="J951" s="139"/>
      <c r="K951" s="55"/>
      <c r="L951" s="55"/>
      <c r="M951" s="138"/>
      <c r="N951" s="55"/>
      <c r="O951" s="55"/>
      <c r="P951" s="140"/>
      <c r="Q951" s="141"/>
      <c r="R951" s="55"/>
      <c r="S951" s="55"/>
      <c r="T951" s="141"/>
      <c r="U951" s="55"/>
      <c r="V951" s="55"/>
      <c r="W951" s="141"/>
      <c r="X951" s="55"/>
      <c r="Y951" s="55"/>
      <c r="Z951" s="141"/>
      <c r="AA951" s="55"/>
      <c r="AB951" s="55"/>
      <c r="AC951" s="141"/>
      <c r="AD951" s="142"/>
      <c r="AE951" s="143"/>
      <c r="AF951" s="138"/>
      <c r="AG951" s="144"/>
      <c r="AH951" s="145"/>
    </row>
    <row r="952" spans="1:34" ht="24.95" customHeight="1" x14ac:dyDescent="0.25">
      <c r="A952" s="55"/>
      <c r="B952" s="55"/>
      <c r="C952" s="55"/>
      <c r="D952" s="55"/>
      <c r="E952" s="55"/>
      <c r="F952" s="55"/>
      <c r="G952" s="55"/>
      <c r="H952" s="138"/>
      <c r="I952" s="55"/>
      <c r="J952" s="139"/>
      <c r="K952" s="55"/>
      <c r="L952" s="55"/>
      <c r="M952" s="138"/>
      <c r="N952" s="55"/>
      <c r="O952" s="55"/>
      <c r="P952" s="140"/>
      <c r="Q952" s="141"/>
      <c r="R952" s="55"/>
      <c r="S952" s="55"/>
      <c r="T952" s="141"/>
      <c r="U952" s="55"/>
      <c r="V952" s="55"/>
      <c r="W952" s="141"/>
      <c r="X952" s="55"/>
      <c r="Y952" s="55"/>
      <c r="Z952" s="141"/>
      <c r="AA952" s="55"/>
      <c r="AB952" s="55"/>
      <c r="AC952" s="141"/>
      <c r="AD952" s="142"/>
      <c r="AE952" s="143"/>
      <c r="AF952" s="138"/>
      <c r="AG952" s="144"/>
      <c r="AH952" s="145"/>
    </row>
    <row r="953" spans="1:34" ht="24.95" customHeight="1" x14ac:dyDescent="0.25">
      <c r="A953" s="55"/>
      <c r="B953" s="55"/>
      <c r="C953" s="55"/>
      <c r="D953" s="55"/>
      <c r="E953" s="55"/>
      <c r="F953" s="55"/>
      <c r="G953" s="55"/>
      <c r="H953" s="138"/>
      <c r="I953" s="55"/>
      <c r="J953" s="139"/>
      <c r="K953" s="55"/>
      <c r="L953" s="55"/>
      <c r="M953" s="138"/>
      <c r="N953" s="55"/>
      <c r="O953" s="55"/>
      <c r="P953" s="140"/>
      <c r="Q953" s="141"/>
      <c r="R953" s="55"/>
      <c r="S953" s="55"/>
      <c r="T953" s="141"/>
      <c r="U953" s="55"/>
      <c r="V953" s="55"/>
      <c r="W953" s="141"/>
      <c r="X953" s="55"/>
      <c r="Y953" s="55"/>
      <c r="Z953" s="141"/>
      <c r="AA953" s="55"/>
      <c r="AB953" s="55"/>
      <c r="AC953" s="141"/>
      <c r="AD953" s="142"/>
      <c r="AE953" s="143"/>
      <c r="AF953" s="138"/>
      <c r="AG953" s="144"/>
      <c r="AH953" s="145"/>
    </row>
    <row r="954" spans="1:34" ht="24.95" customHeight="1" x14ac:dyDescent="0.25">
      <c r="A954" s="55"/>
      <c r="B954" s="55"/>
      <c r="C954" s="55"/>
      <c r="D954" s="55"/>
      <c r="E954" s="55"/>
      <c r="F954" s="55"/>
      <c r="G954" s="55"/>
      <c r="H954" s="138"/>
      <c r="I954" s="55"/>
      <c r="J954" s="139"/>
      <c r="K954" s="55"/>
      <c r="L954" s="55"/>
      <c r="M954" s="138"/>
      <c r="N954" s="55"/>
      <c r="O954" s="55"/>
      <c r="P954" s="140"/>
      <c r="Q954" s="141"/>
      <c r="R954" s="55"/>
      <c r="S954" s="55"/>
      <c r="T954" s="141"/>
      <c r="U954" s="55"/>
      <c r="V954" s="55"/>
      <c r="W954" s="141"/>
      <c r="X954" s="55"/>
      <c r="Y954" s="55"/>
      <c r="Z954" s="141"/>
      <c r="AA954" s="55"/>
      <c r="AB954" s="55"/>
      <c r="AC954" s="141"/>
      <c r="AD954" s="142"/>
      <c r="AE954" s="143"/>
      <c r="AF954" s="138"/>
      <c r="AG954" s="144"/>
      <c r="AH954" s="145"/>
    </row>
    <row r="955" spans="1:34" ht="24.95" customHeight="1" x14ac:dyDescent="0.25">
      <c r="A955" s="55"/>
      <c r="B955" s="55"/>
      <c r="C955" s="55"/>
      <c r="D955" s="55"/>
      <c r="E955" s="55"/>
      <c r="F955" s="55"/>
      <c r="G955" s="55"/>
      <c r="H955" s="138"/>
      <c r="I955" s="55"/>
      <c r="J955" s="139"/>
      <c r="K955" s="55"/>
      <c r="L955" s="55"/>
      <c r="M955" s="138"/>
      <c r="N955" s="55"/>
      <c r="O955" s="55"/>
      <c r="P955" s="140"/>
      <c r="Q955" s="141"/>
      <c r="R955" s="55"/>
      <c r="S955" s="55"/>
      <c r="T955" s="141"/>
      <c r="U955" s="55"/>
      <c r="V955" s="55"/>
      <c r="W955" s="141"/>
      <c r="X955" s="55"/>
      <c r="Y955" s="55"/>
      <c r="Z955" s="141"/>
      <c r="AA955" s="55"/>
      <c r="AB955" s="55"/>
      <c r="AC955" s="141"/>
      <c r="AD955" s="142"/>
      <c r="AE955" s="143"/>
      <c r="AF955" s="138"/>
      <c r="AG955" s="144"/>
      <c r="AH955" s="145"/>
    </row>
    <row r="956" spans="1:34" ht="24.95" customHeight="1" x14ac:dyDescent="0.25">
      <c r="A956" s="55"/>
      <c r="B956" s="55"/>
      <c r="C956" s="55"/>
      <c r="D956" s="55"/>
      <c r="E956" s="55"/>
      <c r="F956" s="55"/>
      <c r="G956" s="55"/>
      <c r="H956" s="138"/>
      <c r="I956" s="55"/>
      <c r="J956" s="139"/>
      <c r="K956" s="55"/>
      <c r="L956" s="55"/>
      <c r="M956" s="138"/>
      <c r="N956" s="55"/>
      <c r="O956" s="55"/>
      <c r="P956" s="140"/>
      <c r="Q956" s="141"/>
      <c r="R956" s="55"/>
      <c r="S956" s="55"/>
      <c r="T956" s="141"/>
      <c r="U956" s="55"/>
      <c r="V956" s="55"/>
      <c r="W956" s="141"/>
      <c r="X956" s="55"/>
      <c r="Y956" s="55"/>
      <c r="Z956" s="141"/>
      <c r="AA956" s="55"/>
      <c r="AB956" s="55"/>
      <c r="AC956" s="141"/>
      <c r="AD956" s="142"/>
      <c r="AE956" s="143"/>
      <c r="AF956" s="138"/>
      <c r="AG956" s="144"/>
      <c r="AH956" s="145"/>
    </row>
    <row r="957" spans="1:34" ht="24.95" customHeight="1" x14ac:dyDescent="0.25">
      <c r="A957" s="55"/>
      <c r="B957" s="55"/>
      <c r="C957" s="55"/>
      <c r="D957" s="55"/>
      <c r="E957" s="55"/>
      <c r="F957" s="55"/>
      <c r="G957" s="55"/>
      <c r="H957" s="138"/>
      <c r="I957" s="55"/>
      <c r="J957" s="139"/>
      <c r="K957" s="55"/>
      <c r="L957" s="55"/>
      <c r="M957" s="138"/>
      <c r="N957" s="55"/>
      <c r="O957" s="55"/>
      <c r="P957" s="140"/>
      <c r="Q957" s="141"/>
      <c r="R957" s="55"/>
      <c r="S957" s="55"/>
      <c r="T957" s="141"/>
      <c r="U957" s="55"/>
      <c r="V957" s="55"/>
      <c r="W957" s="141"/>
      <c r="X957" s="55"/>
      <c r="Y957" s="55"/>
      <c r="Z957" s="141"/>
      <c r="AA957" s="55"/>
      <c r="AB957" s="55"/>
      <c r="AC957" s="141"/>
      <c r="AD957" s="142"/>
      <c r="AE957" s="143"/>
      <c r="AF957" s="138"/>
      <c r="AG957" s="144"/>
      <c r="AH957" s="145"/>
    </row>
    <row r="958" spans="1:34" ht="24.95" customHeight="1" x14ac:dyDescent="0.25">
      <c r="A958" s="55"/>
      <c r="B958" s="55"/>
      <c r="C958" s="55"/>
      <c r="D958" s="55"/>
      <c r="E958" s="55"/>
      <c r="F958" s="55"/>
      <c r="G958" s="55"/>
      <c r="H958" s="138"/>
      <c r="I958" s="55"/>
      <c r="J958" s="139"/>
      <c r="K958" s="55"/>
      <c r="L958" s="55"/>
      <c r="M958" s="138"/>
      <c r="N958" s="55"/>
      <c r="O958" s="55"/>
      <c r="P958" s="140"/>
      <c r="Q958" s="141"/>
      <c r="R958" s="55"/>
      <c r="S958" s="55"/>
      <c r="T958" s="141"/>
      <c r="U958" s="55"/>
      <c r="V958" s="55"/>
      <c r="W958" s="141"/>
      <c r="X958" s="55"/>
      <c r="Y958" s="55"/>
      <c r="Z958" s="141"/>
      <c r="AA958" s="55"/>
      <c r="AB958" s="55"/>
      <c r="AC958" s="141"/>
      <c r="AD958" s="142"/>
      <c r="AE958" s="143"/>
      <c r="AF958" s="138"/>
      <c r="AG958" s="144"/>
      <c r="AH958" s="145"/>
    </row>
    <row r="959" spans="1:34" ht="24.95" customHeight="1" x14ac:dyDescent="0.25">
      <c r="A959" s="55"/>
      <c r="B959" s="55"/>
      <c r="C959" s="55"/>
      <c r="D959" s="55"/>
      <c r="E959" s="55"/>
      <c r="F959" s="55"/>
      <c r="G959" s="55"/>
      <c r="H959" s="138"/>
      <c r="I959" s="55"/>
      <c r="J959" s="139"/>
      <c r="K959" s="55"/>
      <c r="L959" s="55"/>
      <c r="M959" s="138"/>
      <c r="N959" s="55"/>
      <c r="O959" s="55"/>
      <c r="P959" s="140"/>
      <c r="Q959" s="141"/>
      <c r="R959" s="55"/>
      <c r="S959" s="55"/>
      <c r="T959" s="141"/>
      <c r="U959" s="55"/>
      <c r="V959" s="55"/>
      <c r="W959" s="141"/>
      <c r="X959" s="55"/>
      <c r="Y959" s="55"/>
      <c r="Z959" s="141"/>
      <c r="AA959" s="55"/>
      <c r="AB959" s="55"/>
      <c r="AC959" s="141"/>
      <c r="AD959" s="142"/>
      <c r="AE959" s="143"/>
      <c r="AF959" s="138"/>
      <c r="AG959" s="144"/>
      <c r="AH959" s="145"/>
    </row>
    <row r="960" spans="1:34" ht="24.95" customHeight="1" x14ac:dyDescent="0.25">
      <c r="A960" s="55"/>
      <c r="B960" s="55"/>
      <c r="C960" s="55"/>
      <c r="D960" s="55"/>
      <c r="E960" s="55"/>
      <c r="F960" s="55"/>
      <c r="G960" s="55"/>
      <c r="H960" s="138"/>
      <c r="I960" s="55"/>
      <c r="J960" s="139"/>
      <c r="K960" s="55"/>
      <c r="L960" s="55"/>
      <c r="M960" s="138"/>
      <c r="N960" s="55"/>
      <c r="O960" s="55"/>
      <c r="P960" s="140"/>
      <c r="Q960" s="141"/>
      <c r="R960" s="55"/>
      <c r="S960" s="55"/>
      <c r="T960" s="141"/>
      <c r="U960" s="55"/>
      <c r="V960" s="55"/>
      <c r="W960" s="141"/>
      <c r="X960" s="55"/>
      <c r="Y960" s="55"/>
      <c r="Z960" s="141"/>
      <c r="AA960" s="55"/>
      <c r="AB960" s="55"/>
      <c r="AC960" s="141"/>
      <c r="AD960" s="142"/>
      <c r="AE960" s="143"/>
      <c r="AF960" s="138"/>
      <c r="AG960" s="144"/>
      <c r="AH960" s="145"/>
    </row>
    <row r="961" spans="1:34" ht="24.95" customHeight="1" x14ac:dyDescent="0.25">
      <c r="A961" s="55"/>
      <c r="B961" s="55"/>
      <c r="C961" s="55"/>
      <c r="D961" s="55"/>
      <c r="E961" s="55"/>
      <c r="F961" s="55"/>
      <c r="G961" s="55"/>
      <c r="H961" s="138"/>
      <c r="I961" s="55"/>
      <c r="J961" s="139"/>
      <c r="K961" s="55"/>
      <c r="L961" s="55"/>
      <c r="M961" s="138"/>
      <c r="N961" s="55"/>
      <c r="O961" s="55"/>
      <c r="P961" s="140"/>
      <c r="Q961" s="141"/>
      <c r="R961" s="55"/>
      <c r="S961" s="55"/>
      <c r="T961" s="141"/>
      <c r="U961" s="55"/>
      <c r="V961" s="55"/>
      <c r="W961" s="141"/>
      <c r="X961" s="55"/>
      <c r="Y961" s="55"/>
      <c r="Z961" s="141"/>
      <c r="AA961" s="55"/>
      <c r="AB961" s="55"/>
      <c r="AC961" s="141"/>
      <c r="AD961" s="142"/>
      <c r="AE961" s="143"/>
      <c r="AF961" s="138"/>
      <c r="AG961" s="144"/>
      <c r="AH961" s="145"/>
    </row>
    <row r="962" spans="1:34" ht="24.95" customHeight="1" x14ac:dyDescent="0.25">
      <c r="A962" s="55"/>
      <c r="B962" s="55"/>
      <c r="C962" s="55"/>
      <c r="D962" s="55"/>
      <c r="E962" s="55"/>
      <c r="F962" s="55"/>
      <c r="G962" s="55"/>
      <c r="H962" s="138"/>
      <c r="I962" s="55"/>
      <c r="J962" s="139"/>
      <c r="K962" s="55"/>
      <c r="L962" s="55"/>
      <c r="M962" s="138"/>
      <c r="N962" s="55"/>
      <c r="O962" s="55"/>
      <c r="P962" s="140"/>
      <c r="Q962" s="141"/>
      <c r="R962" s="55"/>
      <c r="S962" s="55"/>
      <c r="T962" s="141"/>
      <c r="U962" s="55"/>
      <c r="V962" s="55"/>
      <c r="W962" s="141"/>
      <c r="X962" s="55"/>
      <c r="Y962" s="55"/>
      <c r="Z962" s="141"/>
      <c r="AA962" s="55"/>
      <c r="AB962" s="55"/>
      <c r="AC962" s="141"/>
      <c r="AD962" s="142"/>
      <c r="AE962" s="143"/>
      <c r="AF962" s="138"/>
      <c r="AG962" s="144"/>
      <c r="AH962" s="145"/>
    </row>
    <row r="963" spans="1:34" ht="24.95" customHeight="1" x14ac:dyDescent="0.25">
      <c r="A963" s="55"/>
      <c r="B963" s="55"/>
      <c r="C963" s="55"/>
      <c r="D963" s="55"/>
      <c r="E963" s="55"/>
      <c r="F963" s="55"/>
      <c r="G963" s="55"/>
      <c r="H963" s="138"/>
      <c r="I963" s="55"/>
      <c r="J963" s="139"/>
      <c r="K963" s="55"/>
      <c r="L963" s="55"/>
      <c r="M963" s="138"/>
      <c r="N963" s="55"/>
      <c r="O963" s="55"/>
      <c r="P963" s="140"/>
      <c r="Q963" s="141"/>
      <c r="R963" s="55"/>
      <c r="S963" s="55"/>
      <c r="T963" s="141"/>
      <c r="U963" s="55"/>
      <c r="V963" s="55"/>
      <c r="W963" s="141"/>
      <c r="X963" s="55"/>
      <c r="Y963" s="55"/>
      <c r="Z963" s="141"/>
      <c r="AA963" s="55"/>
      <c r="AB963" s="55"/>
      <c r="AC963" s="141"/>
      <c r="AD963" s="142"/>
      <c r="AE963" s="143"/>
      <c r="AF963" s="138"/>
      <c r="AG963" s="144"/>
      <c r="AH963" s="145"/>
    </row>
    <row r="964" spans="1:34" ht="24.95" customHeight="1" x14ac:dyDescent="0.25">
      <c r="A964" s="55"/>
      <c r="B964" s="55"/>
      <c r="C964" s="55"/>
      <c r="D964" s="55"/>
      <c r="E964" s="55"/>
      <c r="F964" s="55"/>
      <c r="G964" s="55"/>
      <c r="H964" s="138"/>
      <c r="I964" s="55"/>
      <c r="J964" s="139"/>
      <c r="K964" s="55"/>
      <c r="L964" s="55"/>
      <c r="M964" s="138"/>
      <c r="N964" s="55"/>
      <c r="O964" s="55"/>
      <c r="P964" s="140"/>
      <c r="Q964" s="141"/>
      <c r="R964" s="55"/>
      <c r="S964" s="55"/>
      <c r="T964" s="141"/>
      <c r="U964" s="55"/>
      <c r="V964" s="55"/>
      <c r="W964" s="141"/>
      <c r="X964" s="55"/>
      <c r="Y964" s="55"/>
      <c r="Z964" s="141"/>
      <c r="AA964" s="55"/>
      <c r="AB964" s="55"/>
      <c r="AC964" s="141"/>
      <c r="AD964" s="142"/>
      <c r="AE964" s="143"/>
      <c r="AF964" s="138"/>
      <c r="AG964" s="144"/>
      <c r="AH964" s="145"/>
    </row>
    <row r="965" spans="1:34" ht="24.95" customHeight="1" x14ac:dyDescent="0.25">
      <c r="A965" s="55"/>
      <c r="B965" s="55"/>
      <c r="C965" s="55"/>
      <c r="D965" s="55"/>
      <c r="E965" s="55"/>
      <c r="F965" s="55"/>
      <c r="G965" s="55"/>
      <c r="H965" s="138"/>
      <c r="I965" s="55"/>
      <c r="J965" s="139"/>
      <c r="K965" s="55"/>
      <c r="L965" s="55"/>
      <c r="M965" s="138"/>
      <c r="N965" s="55"/>
      <c r="O965" s="55"/>
      <c r="P965" s="140"/>
      <c r="Q965" s="141"/>
      <c r="R965" s="55"/>
      <c r="S965" s="55"/>
      <c r="T965" s="141"/>
      <c r="U965" s="55"/>
      <c r="V965" s="55"/>
      <c r="W965" s="141"/>
      <c r="X965" s="55"/>
      <c r="Y965" s="55"/>
      <c r="Z965" s="141"/>
      <c r="AA965" s="55"/>
      <c r="AB965" s="55"/>
      <c r="AC965" s="141"/>
      <c r="AD965" s="142"/>
      <c r="AE965" s="143"/>
      <c r="AF965" s="138"/>
      <c r="AG965" s="144"/>
      <c r="AH965" s="145"/>
    </row>
    <row r="966" spans="1:34" ht="24.95" customHeight="1" x14ac:dyDescent="0.25">
      <c r="A966" s="55"/>
      <c r="B966" s="55"/>
      <c r="C966" s="55"/>
      <c r="D966" s="55"/>
      <c r="E966" s="55"/>
      <c r="F966" s="55"/>
      <c r="G966" s="55"/>
      <c r="H966" s="138"/>
      <c r="I966" s="55"/>
      <c r="J966" s="139"/>
      <c r="K966" s="55"/>
      <c r="L966" s="55"/>
      <c r="M966" s="138"/>
      <c r="N966" s="55"/>
      <c r="O966" s="55"/>
      <c r="P966" s="140"/>
      <c r="Q966" s="141"/>
      <c r="R966" s="55"/>
      <c r="S966" s="55"/>
      <c r="T966" s="141"/>
      <c r="U966" s="55"/>
      <c r="V966" s="55"/>
      <c r="W966" s="141"/>
      <c r="X966" s="55"/>
      <c r="Y966" s="55"/>
      <c r="Z966" s="141"/>
      <c r="AA966" s="55"/>
      <c r="AB966" s="55"/>
      <c r="AC966" s="141"/>
      <c r="AD966" s="142"/>
      <c r="AE966" s="143"/>
      <c r="AF966" s="138"/>
      <c r="AG966" s="144"/>
      <c r="AH966" s="145"/>
    </row>
    <row r="967" spans="1:34" ht="24.95" customHeight="1" x14ac:dyDescent="0.25">
      <c r="A967" s="55"/>
      <c r="B967" s="55"/>
      <c r="C967" s="55"/>
      <c r="D967" s="55"/>
      <c r="E967" s="55"/>
      <c r="F967" s="55"/>
      <c r="G967" s="55"/>
      <c r="H967" s="138"/>
      <c r="I967" s="55"/>
      <c r="J967" s="139"/>
      <c r="K967" s="55"/>
      <c r="L967" s="55"/>
      <c r="M967" s="138"/>
      <c r="N967" s="55"/>
      <c r="O967" s="55"/>
      <c r="P967" s="140"/>
      <c r="Q967" s="141"/>
      <c r="R967" s="55"/>
      <c r="S967" s="55"/>
      <c r="T967" s="141"/>
      <c r="U967" s="55"/>
      <c r="V967" s="55"/>
      <c r="W967" s="141"/>
      <c r="X967" s="55"/>
      <c r="Y967" s="55"/>
      <c r="Z967" s="141"/>
      <c r="AA967" s="55"/>
      <c r="AB967" s="55"/>
      <c r="AC967" s="141"/>
      <c r="AD967" s="142"/>
      <c r="AE967" s="143"/>
      <c r="AF967" s="138"/>
      <c r="AG967" s="144"/>
      <c r="AH967" s="145"/>
    </row>
    <row r="968" spans="1:34" ht="24.95" customHeight="1" x14ac:dyDescent="0.25">
      <c r="A968" s="55"/>
      <c r="B968" s="55"/>
      <c r="C968" s="55"/>
      <c r="D968" s="55"/>
      <c r="E968" s="55"/>
      <c r="F968" s="55"/>
      <c r="G968" s="55"/>
      <c r="H968" s="138"/>
      <c r="I968" s="55"/>
      <c r="J968" s="139"/>
      <c r="K968" s="55"/>
      <c r="L968" s="55"/>
      <c r="M968" s="138"/>
      <c r="N968" s="55"/>
      <c r="O968" s="55"/>
      <c r="P968" s="140"/>
      <c r="Q968" s="141"/>
      <c r="R968" s="55"/>
      <c r="S968" s="55"/>
      <c r="T968" s="141"/>
      <c r="U968" s="55"/>
      <c r="V968" s="55"/>
      <c r="W968" s="141"/>
      <c r="X968" s="55"/>
      <c r="Y968" s="55"/>
      <c r="Z968" s="141"/>
      <c r="AA968" s="55"/>
      <c r="AB968" s="55"/>
      <c r="AC968" s="141"/>
      <c r="AD968" s="142"/>
      <c r="AE968" s="143"/>
      <c r="AF968" s="138"/>
      <c r="AG968" s="144"/>
      <c r="AH968" s="145"/>
    </row>
    <row r="969" spans="1:34" ht="24.95" customHeight="1" x14ac:dyDescent="0.25">
      <c r="A969" s="55"/>
      <c r="B969" s="55"/>
      <c r="C969" s="55"/>
      <c r="D969" s="55"/>
      <c r="E969" s="55"/>
      <c r="F969" s="55"/>
      <c r="G969" s="55"/>
      <c r="H969" s="138"/>
      <c r="I969" s="55"/>
      <c r="J969" s="139"/>
      <c r="K969" s="55"/>
      <c r="L969" s="55"/>
      <c r="M969" s="138"/>
      <c r="N969" s="55"/>
      <c r="O969" s="55"/>
      <c r="P969" s="140"/>
      <c r="Q969" s="141"/>
      <c r="R969" s="55"/>
      <c r="S969" s="55"/>
      <c r="T969" s="141"/>
      <c r="U969" s="55"/>
      <c r="V969" s="55"/>
      <c r="W969" s="141"/>
      <c r="X969" s="55"/>
      <c r="Y969" s="55"/>
      <c r="Z969" s="141"/>
      <c r="AA969" s="55"/>
      <c r="AB969" s="55"/>
      <c r="AC969" s="141"/>
      <c r="AD969" s="142"/>
      <c r="AE969" s="143"/>
      <c r="AF969" s="138"/>
      <c r="AG969" s="144"/>
      <c r="AH969" s="145"/>
    </row>
    <row r="970" spans="1:34" ht="24.95" customHeight="1" x14ac:dyDescent="0.25">
      <c r="A970" s="55"/>
      <c r="B970" s="55"/>
      <c r="C970" s="55"/>
      <c r="D970" s="55"/>
      <c r="E970" s="55"/>
      <c r="F970" s="55"/>
      <c r="G970" s="55"/>
      <c r="H970" s="138"/>
      <c r="I970" s="55"/>
      <c r="J970" s="139"/>
      <c r="K970" s="55"/>
      <c r="L970" s="55"/>
      <c r="M970" s="138"/>
      <c r="N970" s="55"/>
      <c r="O970" s="55"/>
      <c r="P970" s="140"/>
      <c r="Q970" s="141"/>
      <c r="R970" s="55"/>
      <c r="S970" s="55"/>
      <c r="T970" s="141"/>
      <c r="U970" s="55"/>
      <c r="V970" s="55"/>
      <c r="W970" s="141"/>
      <c r="X970" s="55"/>
      <c r="Y970" s="55"/>
      <c r="Z970" s="141"/>
      <c r="AA970" s="55"/>
      <c r="AB970" s="55"/>
      <c r="AC970" s="141"/>
      <c r="AD970" s="142"/>
      <c r="AE970" s="143"/>
      <c r="AF970" s="138"/>
      <c r="AG970" s="144"/>
      <c r="AH970" s="145"/>
    </row>
    <row r="971" spans="1:34" ht="24.95" customHeight="1" x14ac:dyDescent="0.25">
      <c r="A971" s="55"/>
      <c r="B971" s="55"/>
      <c r="C971" s="55"/>
      <c r="D971" s="55"/>
      <c r="E971" s="55"/>
      <c r="F971" s="55"/>
      <c r="G971" s="55"/>
      <c r="H971" s="138"/>
      <c r="I971" s="55"/>
      <c r="J971" s="139"/>
      <c r="K971" s="55"/>
      <c r="L971" s="55"/>
      <c r="M971" s="138"/>
      <c r="N971" s="55"/>
      <c r="O971" s="55"/>
      <c r="P971" s="140"/>
      <c r="Q971" s="141"/>
      <c r="R971" s="55"/>
      <c r="S971" s="55"/>
      <c r="T971" s="141"/>
      <c r="U971" s="55"/>
      <c r="V971" s="55"/>
      <c r="W971" s="141"/>
      <c r="X971" s="55"/>
      <c r="Y971" s="55"/>
      <c r="Z971" s="141"/>
      <c r="AA971" s="55"/>
      <c r="AB971" s="55"/>
      <c r="AC971" s="141"/>
      <c r="AD971" s="142"/>
      <c r="AE971" s="143"/>
      <c r="AF971" s="138"/>
      <c r="AG971" s="144"/>
      <c r="AH971" s="145"/>
    </row>
    <row r="972" spans="1:34" ht="24.95" customHeight="1" x14ac:dyDescent="0.25">
      <c r="A972" s="55"/>
      <c r="B972" s="55"/>
      <c r="C972" s="55"/>
      <c r="D972" s="55"/>
      <c r="E972" s="55"/>
      <c r="F972" s="55"/>
      <c r="G972" s="55"/>
      <c r="H972" s="138"/>
      <c r="I972" s="55"/>
      <c r="J972" s="139"/>
      <c r="K972" s="55"/>
      <c r="L972" s="55"/>
      <c r="M972" s="138"/>
      <c r="N972" s="55"/>
      <c r="O972" s="55"/>
      <c r="P972" s="140"/>
      <c r="Q972" s="141"/>
      <c r="R972" s="55"/>
      <c r="S972" s="55"/>
      <c r="T972" s="141"/>
      <c r="U972" s="55"/>
      <c r="V972" s="55"/>
      <c r="W972" s="141"/>
      <c r="X972" s="55"/>
      <c r="Y972" s="55"/>
      <c r="Z972" s="141"/>
      <c r="AA972" s="55"/>
      <c r="AB972" s="55"/>
      <c r="AC972" s="141"/>
      <c r="AD972" s="142"/>
      <c r="AE972" s="143"/>
      <c r="AF972" s="138"/>
      <c r="AG972" s="144"/>
      <c r="AH972" s="145"/>
    </row>
    <row r="973" spans="1:34" ht="24.95" customHeight="1" x14ac:dyDescent="0.25">
      <c r="A973" s="55"/>
      <c r="B973" s="55"/>
      <c r="C973" s="55"/>
      <c r="D973" s="55"/>
      <c r="E973" s="55"/>
      <c r="F973" s="55"/>
      <c r="G973" s="55"/>
      <c r="H973" s="138"/>
      <c r="I973" s="55"/>
      <c r="J973" s="139"/>
      <c r="K973" s="55"/>
      <c r="L973" s="55"/>
      <c r="M973" s="138"/>
      <c r="N973" s="55"/>
      <c r="O973" s="55"/>
      <c r="P973" s="140"/>
      <c r="Q973" s="141"/>
      <c r="R973" s="55"/>
      <c r="S973" s="55"/>
      <c r="T973" s="141"/>
      <c r="U973" s="55"/>
      <c r="V973" s="55"/>
      <c r="W973" s="141"/>
      <c r="X973" s="55"/>
      <c r="Y973" s="55"/>
      <c r="Z973" s="141"/>
      <c r="AA973" s="55"/>
      <c r="AB973" s="55"/>
      <c r="AC973" s="141"/>
      <c r="AD973" s="142"/>
      <c r="AE973" s="143"/>
      <c r="AF973" s="138"/>
      <c r="AG973" s="144"/>
      <c r="AH973" s="145"/>
    </row>
    <row r="974" spans="1:34" ht="24.95" customHeight="1" x14ac:dyDescent="0.25">
      <c r="A974" s="55"/>
      <c r="B974" s="55"/>
      <c r="C974" s="55"/>
      <c r="D974" s="55"/>
      <c r="E974" s="55"/>
      <c r="F974" s="55"/>
      <c r="G974" s="55"/>
      <c r="H974" s="138"/>
      <c r="I974" s="55"/>
      <c r="J974" s="139"/>
      <c r="K974" s="55"/>
      <c r="L974" s="55"/>
      <c r="M974" s="138"/>
      <c r="N974" s="55"/>
      <c r="O974" s="55"/>
      <c r="P974" s="140"/>
      <c r="Q974" s="141"/>
      <c r="R974" s="55"/>
      <c r="S974" s="55"/>
      <c r="T974" s="141"/>
      <c r="U974" s="55"/>
      <c r="V974" s="55"/>
      <c r="W974" s="141"/>
      <c r="X974" s="55"/>
      <c r="Y974" s="55"/>
      <c r="Z974" s="141"/>
      <c r="AA974" s="55"/>
      <c r="AB974" s="55"/>
      <c r="AC974" s="141"/>
      <c r="AD974" s="142"/>
      <c r="AE974" s="143"/>
      <c r="AF974" s="138"/>
      <c r="AG974" s="144"/>
      <c r="AH974" s="145"/>
    </row>
    <row r="975" spans="1:34" ht="24.95" customHeight="1" x14ac:dyDescent="0.25">
      <c r="A975" s="55"/>
      <c r="B975" s="55"/>
      <c r="C975" s="55"/>
      <c r="D975" s="55"/>
      <c r="E975" s="55"/>
      <c r="F975" s="55"/>
      <c r="G975" s="55"/>
      <c r="H975" s="138"/>
      <c r="I975" s="55"/>
      <c r="J975" s="139"/>
      <c r="K975" s="55"/>
      <c r="L975" s="55"/>
      <c r="M975" s="138"/>
      <c r="N975" s="55"/>
      <c r="O975" s="55"/>
      <c r="P975" s="140"/>
      <c r="Q975" s="141"/>
      <c r="R975" s="55"/>
      <c r="S975" s="55"/>
      <c r="T975" s="141"/>
      <c r="U975" s="55"/>
      <c r="V975" s="55"/>
      <c r="W975" s="141"/>
      <c r="X975" s="55"/>
      <c r="Y975" s="55"/>
      <c r="Z975" s="141"/>
      <c r="AA975" s="55"/>
      <c r="AB975" s="55"/>
      <c r="AC975" s="141"/>
      <c r="AD975" s="142"/>
      <c r="AE975" s="143"/>
      <c r="AF975" s="138"/>
      <c r="AG975" s="144"/>
      <c r="AH975" s="145"/>
    </row>
    <row r="976" spans="1:34" ht="24.95" customHeight="1" x14ac:dyDescent="0.25">
      <c r="A976" s="55"/>
      <c r="B976" s="55"/>
      <c r="C976" s="55"/>
      <c r="D976" s="55"/>
      <c r="E976" s="55"/>
      <c r="F976" s="55"/>
      <c r="G976" s="55"/>
      <c r="H976" s="138"/>
      <c r="I976" s="55"/>
      <c r="J976" s="139"/>
      <c r="K976" s="55"/>
      <c r="L976" s="55"/>
      <c r="M976" s="138"/>
      <c r="N976" s="55"/>
      <c r="O976" s="55"/>
      <c r="P976" s="140"/>
      <c r="Q976" s="141"/>
      <c r="R976" s="55"/>
      <c r="S976" s="55"/>
      <c r="T976" s="141"/>
      <c r="U976" s="55"/>
      <c r="V976" s="55"/>
      <c r="W976" s="141"/>
      <c r="X976" s="55"/>
      <c r="Y976" s="55"/>
      <c r="Z976" s="141"/>
      <c r="AA976" s="55"/>
      <c r="AB976" s="55"/>
      <c r="AC976" s="141"/>
      <c r="AD976" s="142"/>
      <c r="AE976" s="143"/>
      <c r="AF976" s="138"/>
      <c r="AG976" s="144"/>
      <c r="AH976" s="145"/>
    </row>
    <row r="977" spans="1:34" ht="24.95" customHeight="1" x14ac:dyDescent="0.25">
      <c r="A977" s="55"/>
      <c r="B977" s="55"/>
      <c r="C977" s="55"/>
      <c r="D977" s="55"/>
      <c r="E977" s="55"/>
      <c r="F977" s="55"/>
      <c r="G977" s="55"/>
      <c r="H977" s="138"/>
      <c r="I977" s="55"/>
      <c r="J977" s="139"/>
      <c r="K977" s="55"/>
      <c r="L977" s="55"/>
      <c r="M977" s="138"/>
      <c r="N977" s="55"/>
      <c r="O977" s="55"/>
      <c r="P977" s="140"/>
      <c r="Q977" s="141"/>
      <c r="R977" s="55"/>
      <c r="S977" s="55"/>
      <c r="T977" s="141"/>
      <c r="U977" s="55"/>
      <c r="V977" s="55"/>
      <c r="W977" s="141"/>
      <c r="X977" s="55"/>
      <c r="Y977" s="55"/>
      <c r="Z977" s="141"/>
      <c r="AA977" s="55"/>
      <c r="AB977" s="55"/>
      <c r="AC977" s="141"/>
      <c r="AD977" s="142"/>
      <c r="AE977" s="143"/>
      <c r="AF977" s="138"/>
      <c r="AG977" s="144"/>
      <c r="AH977" s="145"/>
    </row>
    <row r="978" spans="1:34" ht="24.95" customHeight="1" x14ac:dyDescent="0.25">
      <c r="A978" s="55"/>
      <c r="B978" s="55"/>
      <c r="C978" s="55"/>
      <c r="D978" s="55"/>
      <c r="E978" s="55"/>
      <c r="F978" s="55"/>
      <c r="G978" s="55"/>
      <c r="H978" s="138"/>
      <c r="I978" s="55"/>
      <c r="J978" s="139"/>
      <c r="K978" s="55"/>
      <c r="L978" s="55"/>
      <c r="M978" s="138"/>
      <c r="N978" s="55"/>
      <c r="O978" s="55"/>
      <c r="P978" s="140"/>
      <c r="Q978" s="141"/>
      <c r="R978" s="55"/>
      <c r="S978" s="55"/>
      <c r="T978" s="141"/>
      <c r="U978" s="55"/>
      <c r="V978" s="55"/>
      <c r="W978" s="141"/>
      <c r="X978" s="55"/>
      <c r="Y978" s="55"/>
      <c r="Z978" s="141"/>
      <c r="AA978" s="55"/>
      <c r="AB978" s="55"/>
      <c r="AC978" s="141"/>
      <c r="AD978" s="142"/>
      <c r="AE978" s="143"/>
      <c r="AF978" s="138"/>
      <c r="AG978" s="144"/>
      <c r="AH978" s="145"/>
    </row>
    <row r="979" spans="1:34" ht="24.95" customHeight="1" x14ac:dyDescent="0.25">
      <c r="A979" s="55"/>
      <c r="B979" s="55"/>
      <c r="C979" s="55"/>
      <c r="D979" s="55"/>
      <c r="E979" s="55"/>
      <c r="F979" s="55"/>
      <c r="G979" s="55"/>
      <c r="H979" s="138"/>
      <c r="I979" s="55"/>
      <c r="J979" s="139"/>
      <c r="K979" s="55"/>
      <c r="L979" s="55"/>
      <c r="M979" s="138"/>
      <c r="N979" s="55"/>
      <c r="O979" s="55"/>
      <c r="P979" s="140"/>
      <c r="Q979" s="141"/>
      <c r="R979" s="55"/>
      <c r="S979" s="55"/>
      <c r="T979" s="141"/>
      <c r="U979" s="55"/>
      <c r="V979" s="55"/>
      <c r="W979" s="141"/>
      <c r="X979" s="55"/>
      <c r="Y979" s="55"/>
      <c r="Z979" s="141"/>
      <c r="AA979" s="55"/>
      <c r="AB979" s="55"/>
      <c r="AC979" s="141"/>
      <c r="AD979" s="142"/>
      <c r="AE979" s="143"/>
      <c r="AF979" s="138"/>
      <c r="AG979" s="144"/>
      <c r="AH979" s="145"/>
    </row>
    <row r="980" spans="1:34" ht="24.95" customHeight="1" x14ac:dyDescent="0.25">
      <c r="A980" s="55"/>
      <c r="B980" s="55"/>
      <c r="C980" s="55"/>
      <c r="D980" s="55"/>
      <c r="E980" s="55"/>
      <c r="F980" s="55"/>
      <c r="G980" s="55"/>
      <c r="H980" s="138"/>
      <c r="I980" s="55"/>
      <c r="J980" s="139"/>
      <c r="K980" s="55"/>
      <c r="L980" s="55"/>
      <c r="M980" s="138"/>
      <c r="N980" s="55"/>
      <c r="O980" s="55"/>
      <c r="P980" s="140"/>
      <c r="Q980" s="141"/>
      <c r="R980" s="55"/>
      <c r="S980" s="55"/>
      <c r="T980" s="141"/>
      <c r="U980" s="55"/>
      <c r="V980" s="55"/>
      <c r="W980" s="141"/>
      <c r="X980" s="55"/>
      <c r="Y980" s="55"/>
      <c r="Z980" s="141"/>
      <c r="AA980" s="55"/>
      <c r="AB980" s="55"/>
      <c r="AC980" s="141"/>
      <c r="AD980" s="142"/>
      <c r="AE980" s="143"/>
      <c r="AF980" s="138"/>
      <c r="AG980" s="144"/>
      <c r="AH980" s="145"/>
    </row>
    <row r="981" spans="1:34" ht="24.95" customHeight="1" x14ac:dyDescent="0.25">
      <c r="A981" s="55"/>
      <c r="B981" s="55"/>
      <c r="C981" s="55"/>
      <c r="D981" s="55"/>
      <c r="E981" s="55"/>
      <c r="F981" s="55"/>
      <c r="G981" s="55"/>
      <c r="H981" s="138"/>
      <c r="I981" s="55"/>
      <c r="J981" s="139"/>
      <c r="K981" s="55"/>
      <c r="L981" s="55"/>
      <c r="M981" s="138"/>
      <c r="N981" s="55"/>
      <c r="O981" s="55"/>
      <c r="P981" s="140"/>
      <c r="Q981" s="141"/>
      <c r="R981" s="55"/>
      <c r="S981" s="55"/>
      <c r="T981" s="141"/>
      <c r="U981" s="55"/>
      <c r="V981" s="55"/>
      <c r="W981" s="141"/>
      <c r="X981" s="55"/>
      <c r="Y981" s="55"/>
      <c r="Z981" s="141"/>
      <c r="AA981" s="55"/>
      <c r="AB981" s="55"/>
      <c r="AC981" s="141"/>
      <c r="AD981" s="142"/>
      <c r="AE981" s="143"/>
      <c r="AF981" s="138"/>
      <c r="AG981" s="144"/>
      <c r="AH981" s="145"/>
    </row>
    <row r="982" spans="1:34" ht="24.95" customHeight="1" x14ac:dyDescent="0.25">
      <c r="A982" s="55"/>
      <c r="B982" s="55"/>
      <c r="C982" s="55"/>
      <c r="D982" s="55"/>
      <c r="E982" s="55"/>
      <c r="F982" s="55"/>
      <c r="G982" s="55"/>
      <c r="H982" s="138"/>
      <c r="I982" s="55"/>
      <c r="J982" s="139"/>
      <c r="K982" s="55"/>
      <c r="L982" s="55"/>
      <c r="M982" s="138"/>
      <c r="N982" s="55"/>
      <c r="O982" s="55"/>
      <c r="P982" s="140"/>
      <c r="Q982" s="141"/>
      <c r="R982" s="55"/>
      <c r="S982" s="55"/>
      <c r="T982" s="141"/>
      <c r="U982" s="55"/>
      <c r="V982" s="55"/>
      <c r="W982" s="141"/>
      <c r="X982" s="55"/>
      <c r="Y982" s="55"/>
      <c r="Z982" s="141"/>
      <c r="AA982" s="55"/>
      <c r="AB982" s="55"/>
      <c r="AC982" s="141"/>
      <c r="AD982" s="142"/>
      <c r="AE982" s="143"/>
      <c r="AF982" s="138"/>
      <c r="AG982" s="144"/>
      <c r="AH982" s="145"/>
    </row>
    <row r="983" spans="1:34" ht="24.95" customHeight="1" x14ac:dyDescent="0.25">
      <c r="A983" s="55"/>
      <c r="B983" s="55"/>
      <c r="C983" s="55"/>
      <c r="D983" s="55"/>
      <c r="E983" s="55"/>
      <c r="F983" s="55"/>
      <c r="G983" s="55"/>
      <c r="H983" s="138"/>
      <c r="I983" s="55"/>
      <c r="J983" s="139"/>
      <c r="K983" s="55"/>
      <c r="L983" s="55"/>
      <c r="M983" s="138"/>
      <c r="N983" s="55"/>
      <c r="O983" s="55"/>
      <c r="P983" s="140"/>
      <c r="Q983" s="141"/>
      <c r="R983" s="55"/>
      <c r="S983" s="55"/>
      <c r="T983" s="141"/>
      <c r="U983" s="55"/>
      <c r="V983" s="55"/>
      <c r="W983" s="141"/>
      <c r="X983" s="55"/>
      <c r="Y983" s="55"/>
      <c r="Z983" s="141"/>
      <c r="AA983" s="55"/>
      <c r="AB983" s="55"/>
      <c r="AC983" s="141"/>
      <c r="AD983" s="142"/>
      <c r="AE983" s="143"/>
      <c r="AF983" s="138"/>
      <c r="AG983" s="144"/>
      <c r="AH983" s="145"/>
    </row>
    <row r="984" spans="1:34" ht="24.95" customHeight="1" x14ac:dyDescent="0.25">
      <c r="A984" s="55"/>
      <c r="B984" s="55"/>
      <c r="C984" s="55"/>
      <c r="D984" s="55"/>
      <c r="E984" s="55"/>
      <c r="F984" s="55"/>
      <c r="G984" s="55"/>
      <c r="H984" s="138"/>
      <c r="I984" s="55"/>
      <c r="J984" s="139"/>
      <c r="K984" s="55"/>
      <c r="L984" s="55"/>
      <c r="M984" s="138"/>
      <c r="N984" s="55"/>
      <c r="O984" s="55"/>
      <c r="P984" s="140"/>
      <c r="Q984" s="141"/>
      <c r="R984" s="55"/>
      <c r="S984" s="55"/>
      <c r="T984" s="141"/>
      <c r="U984" s="55"/>
      <c r="V984" s="55"/>
      <c r="W984" s="141"/>
      <c r="X984" s="55"/>
      <c r="Y984" s="55"/>
      <c r="Z984" s="141"/>
      <c r="AA984" s="55"/>
      <c r="AB984" s="55"/>
      <c r="AC984" s="141"/>
      <c r="AD984" s="142"/>
      <c r="AE984" s="143"/>
      <c r="AF984" s="138"/>
      <c r="AG984" s="144"/>
      <c r="AH984" s="145"/>
    </row>
    <row r="985" spans="1:34" ht="24.95" customHeight="1" x14ac:dyDescent="0.25">
      <c r="A985" s="55"/>
      <c r="B985" s="55"/>
      <c r="C985" s="55"/>
      <c r="D985" s="55"/>
      <c r="E985" s="55"/>
      <c r="F985" s="55"/>
      <c r="G985" s="55"/>
      <c r="H985" s="138"/>
      <c r="I985" s="55"/>
      <c r="J985" s="139"/>
      <c r="K985" s="55"/>
      <c r="L985" s="55"/>
      <c r="M985" s="138"/>
      <c r="N985" s="55"/>
      <c r="O985" s="55"/>
      <c r="P985" s="140"/>
      <c r="Q985" s="141"/>
      <c r="R985" s="55"/>
      <c r="S985" s="55"/>
      <c r="T985" s="141"/>
      <c r="U985" s="55"/>
      <c r="V985" s="55"/>
      <c r="W985" s="141"/>
      <c r="X985" s="55"/>
      <c r="Y985" s="55"/>
      <c r="Z985" s="141"/>
      <c r="AA985" s="55"/>
      <c r="AB985" s="55"/>
      <c r="AC985" s="141"/>
      <c r="AD985" s="142"/>
      <c r="AE985" s="143"/>
      <c r="AF985" s="138"/>
      <c r="AG985" s="144"/>
      <c r="AH985" s="145"/>
    </row>
    <row r="986" spans="1:34" ht="24.95" customHeight="1" x14ac:dyDescent="0.25">
      <c r="A986" s="55"/>
      <c r="B986" s="55"/>
      <c r="C986" s="55"/>
      <c r="D986" s="55"/>
      <c r="E986" s="55"/>
      <c r="F986" s="55"/>
      <c r="G986" s="55"/>
      <c r="H986" s="138"/>
      <c r="I986" s="55"/>
      <c r="J986" s="139"/>
      <c r="K986" s="55"/>
      <c r="L986" s="55"/>
      <c r="M986" s="138"/>
      <c r="N986" s="55"/>
      <c r="O986" s="55"/>
      <c r="P986" s="140"/>
      <c r="Q986" s="141"/>
      <c r="R986" s="55"/>
      <c r="S986" s="55"/>
      <c r="T986" s="141"/>
      <c r="U986" s="55"/>
      <c r="V986" s="55"/>
      <c r="W986" s="141"/>
      <c r="X986" s="55"/>
      <c r="Y986" s="55"/>
      <c r="Z986" s="141"/>
      <c r="AA986" s="55"/>
      <c r="AB986" s="55"/>
      <c r="AC986" s="141"/>
      <c r="AD986" s="142"/>
      <c r="AE986" s="143"/>
      <c r="AF986" s="138"/>
      <c r="AG986" s="144"/>
      <c r="AH986" s="145"/>
    </row>
    <row r="987" spans="1:34" ht="24.95" customHeight="1" x14ac:dyDescent="0.25">
      <c r="A987" s="55"/>
      <c r="B987" s="55"/>
      <c r="C987" s="55"/>
      <c r="D987" s="55"/>
      <c r="E987" s="55"/>
      <c r="F987" s="55"/>
      <c r="G987" s="55"/>
      <c r="H987" s="138"/>
      <c r="I987" s="55"/>
      <c r="J987" s="139"/>
      <c r="K987" s="55"/>
      <c r="L987" s="55"/>
      <c r="M987" s="138"/>
      <c r="N987" s="55"/>
      <c r="O987" s="55"/>
      <c r="P987" s="140"/>
      <c r="Q987" s="141"/>
      <c r="R987" s="55"/>
      <c r="S987" s="55"/>
      <c r="T987" s="141"/>
      <c r="U987" s="55"/>
      <c r="V987" s="55"/>
      <c r="W987" s="141"/>
      <c r="X987" s="55"/>
      <c r="Y987" s="55"/>
      <c r="Z987" s="141"/>
      <c r="AA987" s="55"/>
      <c r="AB987" s="55"/>
      <c r="AC987" s="141"/>
      <c r="AD987" s="142"/>
      <c r="AE987" s="143"/>
      <c r="AF987" s="138"/>
      <c r="AG987" s="144"/>
      <c r="AH987" s="145"/>
    </row>
    <row r="988" spans="1:34" ht="24.95" customHeight="1" x14ac:dyDescent="0.25">
      <c r="A988" s="55"/>
      <c r="B988" s="55"/>
      <c r="C988" s="55"/>
      <c r="D988" s="55"/>
      <c r="E988" s="55"/>
      <c r="F988" s="55"/>
      <c r="G988" s="55"/>
      <c r="H988" s="138"/>
      <c r="I988" s="55"/>
      <c r="J988" s="139"/>
      <c r="K988" s="55"/>
      <c r="L988" s="55"/>
      <c r="M988" s="138"/>
      <c r="N988" s="55"/>
      <c r="O988" s="55"/>
      <c r="P988" s="140"/>
      <c r="Q988" s="141"/>
      <c r="R988" s="55"/>
      <c r="S988" s="55"/>
      <c r="T988" s="141"/>
      <c r="U988" s="55"/>
      <c r="V988" s="55"/>
      <c r="W988" s="141"/>
      <c r="X988" s="55"/>
      <c r="Y988" s="55"/>
      <c r="Z988" s="141"/>
      <c r="AA988" s="55"/>
      <c r="AB988" s="55"/>
      <c r="AC988" s="141"/>
      <c r="AD988" s="142"/>
      <c r="AE988" s="143"/>
      <c r="AF988" s="138"/>
      <c r="AG988" s="144"/>
      <c r="AH988" s="145"/>
    </row>
    <row r="989" spans="1:34" ht="24.95" customHeight="1" x14ac:dyDescent="0.25">
      <c r="A989" s="55"/>
      <c r="B989" s="55"/>
      <c r="C989" s="55"/>
      <c r="D989" s="55"/>
      <c r="E989" s="55"/>
      <c r="F989" s="55"/>
      <c r="G989" s="55"/>
      <c r="H989" s="138"/>
      <c r="I989" s="55"/>
      <c r="J989" s="139"/>
      <c r="K989" s="55"/>
      <c r="L989" s="55"/>
      <c r="M989" s="138"/>
      <c r="N989" s="55"/>
      <c r="O989" s="55"/>
      <c r="P989" s="140"/>
      <c r="Q989" s="141"/>
      <c r="R989" s="55"/>
      <c r="S989" s="55"/>
      <c r="T989" s="141"/>
      <c r="U989" s="55"/>
      <c r="V989" s="55"/>
      <c r="W989" s="141"/>
      <c r="X989" s="55"/>
      <c r="Y989" s="55"/>
      <c r="Z989" s="141"/>
      <c r="AA989" s="55"/>
      <c r="AB989" s="55"/>
      <c r="AC989" s="141"/>
      <c r="AD989" s="142"/>
      <c r="AE989" s="143"/>
      <c r="AF989" s="138"/>
      <c r="AG989" s="144"/>
      <c r="AH989" s="145"/>
    </row>
    <row r="990" spans="1:34" ht="24.95" customHeight="1" x14ac:dyDescent="0.25">
      <c r="A990" s="55"/>
      <c r="B990" s="55"/>
      <c r="C990" s="55"/>
      <c r="D990" s="55"/>
      <c r="E990" s="55"/>
      <c r="F990" s="55"/>
      <c r="G990" s="55"/>
      <c r="H990" s="138"/>
      <c r="I990" s="55"/>
      <c r="J990" s="139"/>
      <c r="K990" s="55"/>
      <c r="L990" s="55"/>
      <c r="M990" s="138"/>
      <c r="N990" s="55"/>
      <c r="O990" s="55"/>
      <c r="P990" s="140"/>
      <c r="Q990" s="141"/>
      <c r="R990" s="55"/>
      <c r="S990" s="55"/>
      <c r="T990" s="141"/>
      <c r="U990" s="55"/>
      <c r="V990" s="55"/>
      <c r="W990" s="141"/>
      <c r="X990" s="55"/>
      <c r="Y990" s="55"/>
      <c r="Z990" s="141"/>
      <c r="AA990" s="55"/>
      <c r="AB990" s="55"/>
      <c r="AC990" s="141"/>
      <c r="AD990" s="142"/>
      <c r="AE990" s="143"/>
      <c r="AF990" s="138"/>
      <c r="AG990" s="144"/>
      <c r="AH990" s="145"/>
    </row>
    <row r="991" spans="1:34" ht="24.95" customHeight="1" x14ac:dyDescent="0.25">
      <c r="A991" s="55"/>
      <c r="B991" s="55"/>
      <c r="C991" s="55"/>
      <c r="D991" s="55"/>
      <c r="E991" s="55"/>
      <c r="F991" s="55"/>
      <c r="G991" s="55"/>
      <c r="H991" s="138"/>
      <c r="I991" s="55"/>
      <c r="J991" s="139"/>
      <c r="K991" s="55"/>
      <c r="L991" s="55"/>
      <c r="M991" s="138"/>
      <c r="N991" s="55"/>
      <c r="O991" s="55"/>
      <c r="P991" s="140"/>
      <c r="Q991" s="141"/>
      <c r="R991" s="55"/>
      <c r="S991" s="55"/>
      <c r="T991" s="141"/>
      <c r="U991" s="55"/>
      <c r="V991" s="55"/>
      <c r="W991" s="141"/>
      <c r="X991" s="55"/>
      <c r="Y991" s="55"/>
      <c r="Z991" s="141"/>
      <c r="AA991" s="55"/>
      <c r="AB991" s="55"/>
      <c r="AC991" s="141"/>
      <c r="AD991" s="142"/>
      <c r="AE991" s="143"/>
      <c r="AF991" s="138"/>
      <c r="AG991" s="144"/>
      <c r="AH991" s="145"/>
    </row>
    <row r="992" spans="1:34" ht="24.95" customHeight="1" x14ac:dyDescent="0.25">
      <c r="A992" s="55"/>
      <c r="B992" s="55"/>
      <c r="C992" s="55"/>
      <c r="D992" s="55"/>
      <c r="E992" s="55"/>
      <c r="F992" s="55"/>
      <c r="G992" s="55"/>
      <c r="H992" s="138"/>
      <c r="I992" s="55"/>
      <c r="J992" s="139"/>
      <c r="K992" s="55"/>
      <c r="L992" s="55"/>
      <c r="M992" s="138"/>
      <c r="N992" s="55"/>
      <c r="O992" s="55"/>
      <c r="P992" s="140"/>
      <c r="Q992" s="141"/>
      <c r="R992" s="55"/>
      <c r="S992" s="55"/>
      <c r="T992" s="141"/>
      <c r="U992" s="55"/>
      <c r="V992" s="55"/>
      <c r="W992" s="141"/>
      <c r="X992" s="55"/>
      <c r="Y992" s="55"/>
      <c r="Z992" s="141"/>
      <c r="AA992" s="55"/>
      <c r="AB992" s="55"/>
      <c r="AC992" s="141"/>
      <c r="AD992" s="142"/>
      <c r="AE992" s="143"/>
      <c r="AF992" s="138"/>
      <c r="AG992" s="144"/>
      <c r="AH992" s="145"/>
    </row>
    <row r="993" spans="1:34" ht="24.95" customHeight="1" x14ac:dyDescent="0.25">
      <c r="A993" s="55"/>
      <c r="B993" s="55"/>
      <c r="C993" s="55"/>
      <c r="D993" s="55"/>
      <c r="E993" s="55"/>
      <c r="F993" s="55"/>
      <c r="G993" s="55"/>
      <c r="H993" s="138"/>
      <c r="I993" s="55"/>
      <c r="J993" s="139"/>
      <c r="K993" s="55"/>
      <c r="L993" s="55"/>
      <c r="M993" s="138"/>
      <c r="N993" s="55"/>
      <c r="O993" s="55"/>
      <c r="P993" s="140"/>
      <c r="Q993" s="141"/>
      <c r="R993" s="55"/>
      <c r="S993" s="55"/>
      <c r="T993" s="141"/>
      <c r="U993" s="55"/>
      <c r="V993" s="55"/>
      <c r="W993" s="141"/>
      <c r="X993" s="55"/>
      <c r="Y993" s="55"/>
      <c r="Z993" s="141"/>
      <c r="AA993" s="55"/>
      <c r="AB993" s="55"/>
      <c r="AC993" s="141"/>
      <c r="AD993" s="142"/>
      <c r="AE993" s="143"/>
      <c r="AF993" s="138"/>
      <c r="AG993" s="144"/>
      <c r="AH993" s="145"/>
    </row>
    <row r="994" spans="1:34" ht="24.95" customHeight="1" x14ac:dyDescent="0.25">
      <c r="A994" s="55"/>
      <c r="B994" s="55"/>
      <c r="C994" s="55"/>
      <c r="D994" s="55"/>
      <c r="E994" s="55"/>
      <c r="F994" s="55"/>
      <c r="G994" s="55"/>
      <c r="H994" s="138"/>
      <c r="I994" s="55"/>
      <c r="J994" s="139"/>
      <c r="K994" s="55"/>
      <c r="L994" s="55"/>
      <c r="M994" s="138"/>
      <c r="N994" s="55"/>
      <c r="O994" s="55"/>
      <c r="P994" s="140"/>
      <c r="Q994" s="141"/>
      <c r="R994" s="55"/>
      <c r="S994" s="55"/>
      <c r="T994" s="141"/>
      <c r="U994" s="55"/>
      <c r="V994" s="55"/>
      <c r="W994" s="141"/>
      <c r="X994" s="55"/>
      <c r="Y994" s="55"/>
      <c r="Z994" s="141"/>
      <c r="AA994" s="55"/>
      <c r="AB994" s="55"/>
      <c r="AC994" s="141"/>
      <c r="AD994" s="142"/>
      <c r="AE994" s="143"/>
      <c r="AF994" s="138"/>
      <c r="AG994" s="144"/>
      <c r="AH994" s="145"/>
    </row>
    <row r="995" spans="1:34" ht="24.95" customHeight="1" x14ac:dyDescent="0.25">
      <c r="A995" s="55"/>
      <c r="B995" s="55"/>
      <c r="C995" s="55"/>
      <c r="D995" s="55"/>
      <c r="E995" s="55"/>
      <c r="F995" s="55"/>
      <c r="G995" s="55"/>
      <c r="H995" s="138"/>
      <c r="I995" s="55"/>
      <c r="J995" s="139"/>
      <c r="K995" s="55"/>
      <c r="L995" s="55"/>
      <c r="M995" s="138"/>
      <c r="N995" s="55"/>
      <c r="O995" s="55"/>
      <c r="P995" s="140"/>
      <c r="Q995" s="141"/>
      <c r="R995" s="55"/>
      <c r="S995" s="55"/>
      <c r="T995" s="141"/>
      <c r="U995" s="55"/>
      <c r="V995" s="55"/>
      <c r="W995" s="141"/>
      <c r="X995" s="55"/>
      <c r="Y995" s="55"/>
      <c r="Z995" s="141"/>
      <c r="AA995" s="55"/>
      <c r="AB995" s="55"/>
      <c r="AC995" s="141"/>
      <c r="AD995" s="142"/>
      <c r="AE995" s="143"/>
      <c r="AF995" s="138"/>
      <c r="AG995" s="144"/>
      <c r="AH995" s="145"/>
    </row>
    <row r="996" spans="1:34" ht="24.95" customHeight="1" x14ac:dyDescent="0.25">
      <c r="A996" s="55"/>
      <c r="B996" s="55"/>
      <c r="C996" s="55"/>
      <c r="D996" s="55"/>
      <c r="E996" s="55"/>
      <c r="F996" s="55"/>
      <c r="G996" s="55"/>
      <c r="H996" s="138"/>
      <c r="I996" s="55"/>
      <c r="J996" s="139"/>
      <c r="K996" s="55"/>
      <c r="L996" s="55"/>
      <c r="M996" s="138"/>
      <c r="N996" s="55"/>
      <c r="O996" s="55"/>
      <c r="P996" s="140"/>
      <c r="Q996" s="141"/>
      <c r="R996" s="55"/>
      <c r="S996" s="55"/>
      <c r="T996" s="141"/>
      <c r="U996" s="55"/>
      <c r="V996" s="55"/>
      <c r="W996" s="141"/>
      <c r="X996" s="55"/>
      <c r="Y996" s="55"/>
      <c r="Z996" s="141"/>
      <c r="AA996" s="55"/>
      <c r="AB996" s="55"/>
      <c r="AC996" s="141"/>
      <c r="AD996" s="142"/>
      <c r="AE996" s="143"/>
      <c r="AF996" s="138"/>
      <c r="AG996" s="144"/>
      <c r="AH996" s="145"/>
    </row>
    <row r="997" spans="1:34" ht="24.95" customHeight="1" x14ac:dyDescent="0.25">
      <c r="A997" s="55"/>
      <c r="B997" s="55"/>
      <c r="C997" s="55"/>
      <c r="D997" s="55"/>
      <c r="E997" s="55"/>
      <c r="F997" s="55"/>
      <c r="G997" s="55"/>
      <c r="H997" s="138"/>
      <c r="I997" s="55"/>
      <c r="J997" s="139"/>
      <c r="K997" s="55"/>
      <c r="L997" s="55"/>
      <c r="M997" s="138"/>
      <c r="N997" s="55"/>
      <c r="O997" s="55"/>
      <c r="P997" s="140"/>
      <c r="Q997" s="141"/>
      <c r="R997" s="55"/>
      <c r="S997" s="55"/>
      <c r="T997" s="141"/>
      <c r="U997" s="55"/>
      <c r="V997" s="55"/>
      <c r="W997" s="141"/>
      <c r="X997" s="55"/>
      <c r="Y997" s="55"/>
      <c r="Z997" s="141"/>
      <c r="AA997" s="55"/>
      <c r="AB997" s="55"/>
      <c r="AC997" s="141"/>
      <c r="AD997" s="142"/>
      <c r="AE997" s="143"/>
      <c r="AF997" s="138"/>
      <c r="AG997" s="144"/>
      <c r="AH997" s="145"/>
    </row>
    <row r="998" spans="1:34" ht="24.95" customHeight="1" x14ac:dyDescent="0.25">
      <c r="A998" s="55"/>
      <c r="B998" s="55"/>
      <c r="C998" s="55"/>
      <c r="D998" s="55"/>
      <c r="E998" s="55"/>
      <c r="F998" s="55"/>
      <c r="G998" s="55"/>
      <c r="H998" s="138"/>
      <c r="I998" s="55"/>
      <c r="J998" s="139"/>
      <c r="K998" s="55"/>
      <c r="L998" s="55"/>
      <c r="M998" s="138"/>
      <c r="N998" s="55"/>
      <c r="O998" s="55"/>
      <c r="P998" s="140"/>
      <c r="Q998" s="141"/>
      <c r="R998" s="55"/>
      <c r="S998" s="55"/>
      <c r="T998" s="141"/>
      <c r="U998" s="55"/>
      <c r="V998" s="55"/>
      <c r="W998" s="141"/>
      <c r="X998" s="55"/>
      <c r="Y998" s="55"/>
      <c r="Z998" s="141"/>
      <c r="AA998" s="55"/>
      <c r="AB998" s="55"/>
      <c r="AC998" s="141"/>
      <c r="AD998" s="142"/>
      <c r="AE998" s="143"/>
      <c r="AF998" s="138"/>
      <c r="AG998" s="144"/>
      <c r="AH998" s="145"/>
    </row>
    <row r="999" spans="1:34" ht="24.95" customHeight="1" x14ac:dyDescent="0.25">
      <c r="A999" s="55"/>
      <c r="B999" s="55"/>
      <c r="C999" s="55"/>
      <c r="D999" s="55"/>
      <c r="E999" s="55"/>
      <c r="F999" s="55"/>
      <c r="G999" s="55"/>
      <c r="H999" s="138"/>
      <c r="I999" s="55"/>
      <c r="J999" s="139"/>
      <c r="K999" s="55"/>
      <c r="L999" s="55"/>
      <c r="M999" s="138"/>
      <c r="N999" s="55"/>
      <c r="O999" s="55"/>
      <c r="P999" s="140"/>
      <c r="Q999" s="141"/>
      <c r="R999" s="55"/>
      <c r="S999" s="55"/>
      <c r="T999" s="141"/>
      <c r="U999" s="55"/>
      <c r="V999" s="55"/>
      <c r="W999" s="141"/>
      <c r="X999" s="55"/>
      <c r="Y999" s="55"/>
      <c r="Z999" s="141"/>
      <c r="AA999" s="55"/>
      <c r="AB999" s="55"/>
      <c r="AC999" s="141"/>
      <c r="AD999" s="142"/>
      <c r="AE999" s="143"/>
      <c r="AF999" s="138"/>
      <c r="AG999" s="144"/>
      <c r="AH999" s="145"/>
    </row>
    <row r="1000" spans="1:34" ht="24.95" customHeight="1" x14ac:dyDescent="0.25">
      <c r="A1000" s="55"/>
      <c r="B1000" s="55"/>
      <c r="C1000" s="55"/>
      <c r="D1000" s="55"/>
      <c r="E1000" s="55"/>
      <c r="F1000" s="55"/>
      <c r="G1000" s="55"/>
      <c r="H1000" s="138"/>
      <c r="I1000" s="55"/>
      <c r="J1000" s="139"/>
      <c r="K1000" s="55"/>
      <c r="L1000" s="55"/>
      <c r="M1000" s="138"/>
      <c r="N1000" s="55"/>
      <c r="O1000" s="55"/>
      <c r="P1000" s="140"/>
      <c r="Q1000" s="141"/>
      <c r="R1000" s="55"/>
      <c r="S1000" s="55"/>
      <c r="T1000" s="141"/>
      <c r="U1000" s="55"/>
      <c r="V1000" s="55"/>
      <c r="W1000" s="141"/>
      <c r="X1000" s="55"/>
      <c r="Y1000" s="55"/>
      <c r="Z1000" s="141"/>
      <c r="AA1000" s="55"/>
      <c r="AB1000" s="55"/>
      <c r="AC1000" s="141"/>
      <c r="AD1000" s="142"/>
      <c r="AE1000" s="143"/>
      <c r="AF1000" s="138"/>
      <c r="AG1000" s="144"/>
      <c r="AH1000" s="145"/>
    </row>
    <row r="1001" spans="1:34" ht="24.95" customHeight="1" x14ac:dyDescent="0.25">
      <c r="A1001" s="55"/>
      <c r="B1001" s="55"/>
      <c r="C1001" s="55"/>
      <c r="D1001" s="55"/>
      <c r="E1001" s="55"/>
      <c r="F1001" s="55"/>
      <c r="G1001" s="55"/>
      <c r="H1001" s="138"/>
      <c r="I1001" s="55"/>
      <c r="J1001" s="139"/>
      <c r="K1001" s="55"/>
      <c r="L1001" s="55"/>
      <c r="M1001" s="138"/>
      <c r="N1001" s="55"/>
      <c r="O1001" s="55"/>
      <c r="P1001" s="140"/>
      <c r="Q1001" s="141"/>
      <c r="R1001" s="55"/>
      <c r="S1001" s="55"/>
      <c r="T1001" s="141"/>
      <c r="U1001" s="55"/>
      <c r="V1001" s="55"/>
      <c r="W1001" s="141"/>
      <c r="X1001" s="55"/>
      <c r="Y1001" s="55"/>
      <c r="Z1001" s="141"/>
      <c r="AA1001" s="55"/>
      <c r="AB1001" s="55"/>
      <c r="AC1001" s="141"/>
      <c r="AD1001" s="142"/>
      <c r="AE1001" s="143"/>
      <c r="AF1001" s="138"/>
      <c r="AG1001" s="144"/>
      <c r="AH1001" s="145"/>
    </row>
    <row r="1002" spans="1:34" ht="24.95" customHeight="1" x14ac:dyDescent="0.25">
      <c r="A1002" s="55"/>
      <c r="B1002" s="55"/>
      <c r="C1002" s="55"/>
      <c r="D1002" s="55"/>
      <c r="E1002" s="55"/>
      <c r="F1002" s="55"/>
      <c r="G1002" s="55"/>
      <c r="H1002" s="138"/>
      <c r="I1002" s="55"/>
      <c r="J1002" s="139"/>
      <c r="K1002" s="55"/>
      <c r="L1002" s="55"/>
      <c r="M1002" s="138"/>
      <c r="N1002" s="55"/>
      <c r="O1002" s="55"/>
      <c r="P1002" s="140"/>
      <c r="Q1002" s="141"/>
      <c r="R1002" s="55"/>
      <c r="S1002" s="55"/>
      <c r="T1002" s="141"/>
      <c r="U1002" s="55"/>
      <c r="V1002" s="55"/>
      <c r="W1002" s="141"/>
      <c r="X1002" s="55"/>
      <c r="Y1002" s="55"/>
      <c r="Z1002" s="141"/>
      <c r="AA1002" s="55"/>
      <c r="AB1002" s="55"/>
      <c r="AC1002" s="141"/>
      <c r="AD1002" s="142"/>
      <c r="AE1002" s="143"/>
      <c r="AF1002" s="138"/>
      <c r="AG1002" s="144"/>
      <c r="AH1002" s="145"/>
    </row>
    <row r="1003" spans="1:34" ht="24.95" customHeight="1" x14ac:dyDescent="0.25">
      <c r="A1003" s="55"/>
      <c r="B1003" s="55"/>
      <c r="C1003" s="55"/>
      <c r="D1003" s="55"/>
      <c r="E1003" s="55"/>
      <c r="F1003" s="55"/>
      <c r="G1003" s="55"/>
      <c r="H1003" s="138"/>
      <c r="I1003" s="55"/>
      <c r="J1003" s="139"/>
      <c r="K1003" s="55"/>
      <c r="L1003" s="55"/>
      <c r="M1003" s="138"/>
      <c r="N1003" s="55"/>
      <c r="O1003" s="55"/>
      <c r="P1003" s="140"/>
      <c r="Q1003" s="141"/>
      <c r="R1003" s="55"/>
      <c r="S1003" s="55"/>
      <c r="T1003" s="141"/>
      <c r="U1003" s="55"/>
      <c r="V1003" s="55"/>
      <c r="W1003" s="141"/>
      <c r="X1003" s="55"/>
      <c r="Y1003" s="55"/>
      <c r="Z1003" s="141"/>
      <c r="AA1003" s="55"/>
      <c r="AB1003" s="55"/>
      <c r="AC1003" s="141"/>
      <c r="AD1003" s="142"/>
      <c r="AE1003" s="143"/>
      <c r="AF1003" s="138"/>
      <c r="AG1003" s="144"/>
      <c r="AH1003" s="145"/>
    </row>
    <row r="1004" spans="1:34" ht="24.95" customHeight="1" x14ac:dyDescent="0.25">
      <c r="A1004" s="55"/>
      <c r="B1004" s="55"/>
      <c r="C1004" s="55"/>
      <c r="D1004" s="55"/>
      <c r="E1004" s="55"/>
      <c r="F1004" s="55"/>
      <c r="G1004" s="55"/>
      <c r="H1004" s="138"/>
      <c r="I1004" s="55"/>
      <c r="J1004" s="139"/>
      <c r="K1004" s="55"/>
      <c r="L1004" s="55"/>
      <c r="M1004" s="138"/>
      <c r="N1004" s="55"/>
      <c r="O1004" s="55"/>
      <c r="P1004" s="140"/>
      <c r="Q1004" s="141"/>
      <c r="R1004" s="55"/>
      <c r="S1004" s="55"/>
      <c r="T1004" s="141"/>
      <c r="U1004" s="55"/>
      <c r="V1004" s="55"/>
      <c r="W1004" s="141"/>
      <c r="X1004" s="55"/>
      <c r="Y1004" s="55"/>
      <c r="Z1004" s="141"/>
      <c r="AA1004" s="55"/>
      <c r="AB1004" s="55"/>
      <c r="AC1004" s="141"/>
      <c r="AD1004" s="142"/>
      <c r="AE1004" s="143"/>
      <c r="AF1004" s="138"/>
      <c r="AG1004" s="144"/>
      <c r="AH1004" s="145"/>
    </row>
    <row r="1005" spans="1:34" ht="24.95" customHeight="1" x14ac:dyDescent="0.25">
      <c r="A1005" s="55"/>
      <c r="B1005" s="55"/>
      <c r="C1005" s="55"/>
      <c r="D1005" s="55"/>
      <c r="E1005" s="55"/>
      <c r="F1005" s="55"/>
      <c r="G1005" s="55"/>
      <c r="H1005" s="138"/>
      <c r="I1005" s="55"/>
      <c r="J1005" s="139"/>
      <c r="K1005" s="55"/>
      <c r="L1005" s="55"/>
      <c r="M1005" s="138"/>
      <c r="N1005" s="55"/>
      <c r="O1005" s="55"/>
      <c r="P1005" s="140"/>
      <c r="Q1005" s="141"/>
      <c r="R1005" s="55"/>
      <c r="S1005" s="55"/>
      <c r="T1005" s="141"/>
      <c r="U1005" s="55"/>
      <c r="V1005" s="55"/>
      <c r="W1005" s="141"/>
      <c r="X1005" s="55"/>
      <c r="Y1005" s="55"/>
      <c r="Z1005" s="141"/>
      <c r="AA1005" s="55"/>
      <c r="AB1005" s="55"/>
      <c r="AC1005" s="141"/>
      <c r="AD1005" s="142"/>
      <c r="AE1005" s="143"/>
      <c r="AF1005" s="138"/>
      <c r="AG1005" s="144"/>
      <c r="AH1005" s="145"/>
    </row>
    <row r="1006" spans="1:34" ht="24.95" customHeight="1" x14ac:dyDescent="0.25">
      <c r="A1006" s="55"/>
      <c r="B1006" s="55"/>
      <c r="C1006" s="55"/>
      <c r="D1006" s="55"/>
      <c r="E1006" s="55"/>
      <c r="F1006" s="55"/>
      <c r="G1006" s="55"/>
      <c r="H1006" s="138"/>
      <c r="I1006" s="55"/>
      <c r="J1006" s="139"/>
      <c r="K1006" s="55"/>
      <c r="L1006" s="55"/>
      <c r="M1006" s="138"/>
      <c r="N1006" s="55"/>
      <c r="O1006" s="55"/>
      <c r="P1006" s="140"/>
      <c r="Q1006" s="141"/>
      <c r="R1006" s="55"/>
      <c r="S1006" s="55"/>
      <c r="T1006" s="141"/>
      <c r="U1006" s="55"/>
      <c r="V1006" s="55"/>
      <c r="W1006" s="141"/>
      <c r="X1006" s="55"/>
      <c r="Y1006" s="55"/>
      <c r="Z1006" s="141"/>
      <c r="AA1006" s="55"/>
      <c r="AB1006" s="55"/>
      <c r="AC1006" s="141"/>
      <c r="AD1006" s="142"/>
      <c r="AE1006" s="143"/>
      <c r="AF1006" s="138"/>
      <c r="AG1006" s="144"/>
      <c r="AH1006" s="145"/>
    </row>
    <row r="1007" spans="1:34" ht="24.95" customHeight="1" x14ac:dyDescent="0.25">
      <c r="A1007" s="55"/>
      <c r="B1007" s="55"/>
      <c r="C1007" s="55"/>
      <c r="D1007" s="55"/>
      <c r="E1007" s="55"/>
      <c r="F1007" s="55"/>
      <c r="G1007" s="55"/>
      <c r="H1007" s="138"/>
      <c r="I1007" s="55"/>
      <c r="J1007" s="139"/>
      <c r="K1007" s="55"/>
      <c r="L1007" s="55"/>
      <c r="M1007" s="138"/>
      <c r="N1007" s="55"/>
      <c r="O1007" s="55"/>
      <c r="P1007" s="140"/>
      <c r="Q1007" s="141"/>
      <c r="R1007" s="55"/>
      <c r="S1007" s="55"/>
      <c r="T1007" s="141"/>
      <c r="U1007" s="55"/>
      <c r="V1007" s="55"/>
      <c r="W1007" s="141"/>
      <c r="X1007" s="55"/>
      <c r="Y1007" s="55"/>
      <c r="Z1007" s="141"/>
      <c r="AA1007" s="55"/>
      <c r="AB1007" s="55"/>
      <c r="AC1007" s="141"/>
      <c r="AD1007" s="142"/>
      <c r="AE1007" s="143"/>
      <c r="AF1007" s="138"/>
      <c r="AG1007" s="144"/>
      <c r="AH1007" s="145"/>
    </row>
    <row r="1008" spans="1:34" ht="24.95" customHeight="1" x14ac:dyDescent="0.25">
      <c r="A1008" s="55"/>
      <c r="B1008" s="55"/>
      <c r="C1008" s="55"/>
      <c r="D1008" s="55"/>
      <c r="E1008" s="55"/>
      <c r="F1008" s="55"/>
      <c r="G1008" s="55"/>
      <c r="H1008" s="138"/>
      <c r="I1008" s="55"/>
      <c r="J1008" s="139"/>
      <c r="K1008" s="55"/>
      <c r="L1008" s="55"/>
      <c r="M1008" s="138"/>
      <c r="N1008" s="55"/>
      <c r="O1008" s="55"/>
      <c r="P1008" s="140"/>
      <c r="Q1008" s="141"/>
      <c r="R1008" s="55"/>
      <c r="S1008" s="55"/>
      <c r="T1008" s="141"/>
      <c r="U1008" s="55"/>
      <c r="V1008" s="55"/>
      <c r="W1008" s="141"/>
      <c r="X1008" s="55"/>
      <c r="Y1008" s="55"/>
      <c r="Z1008" s="141"/>
      <c r="AA1008" s="55"/>
      <c r="AB1008" s="55"/>
      <c r="AC1008" s="141"/>
      <c r="AD1008" s="142"/>
      <c r="AE1008" s="143"/>
      <c r="AF1008" s="138"/>
      <c r="AG1008" s="144"/>
      <c r="AH1008" s="145"/>
    </row>
    <row r="1009" spans="1:34" ht="24.95" customHeight="1" x14ac:dyDescent="0.25">
      <c r="A1009" s="55"/>
      <c r="B1009" s="55"/>
      <c r="C1009" s="55"/>
      <c r="D1009" s="55"/>
      <c r="E1009" s="55"/>
      <c r="F1009" s="55"/>
      <c r="G1009" s="55"/>
      <c r="H1009" s="138"/>
      <c r="I1009" s="55"/>
      <c r="J1009" s="139"/>
      <c r="K1009" s="55"/>
      <c r="L1009" s="55"/>
      <c r="M1009" s="138"/>
      <c r="N1009" s="55"/>
      <c r="O1009" s="55"/>
      <c r="P1009" s="140"/>
      <c r="Q1009" s="141"/>
      <c r="R1009" s="55"/>
      <c r="S1009" s="55"/>
      <c r="T1009" s="141"/>
      <c r="U1009" s="55"/>
      <c r="V1009" s="55"/>
      <c r="W1009" s="141"/>
      <c r="X1009" s="55"/>
      <c r="Y1009" s="55"/>
      <c r="Z1009" s="141"/>
      <c r="AA1009" s="55"/>
      <c r="AB1009" s="55"/>
      <c r="AC1009" s="141"/>
      <c r="AD1009" s="142"/>
      <c r="AE1009" s="143"/>
      <c r="AF1009" s="138"/>
      <c r="AG1009" s="144"/>
      <c r="AH1009" s="145"/>
    </row>
    <row r="1010" spans="1:34" ht="24.95" customHeight="1" x14ac:dyDescent="0.25">
      <c r="A1010" s="55"/>
      <c r="B1010" s="55"/>
      <c r="C1010" s="55"/>
      <c r="D1010" s="55"/>
      <c r="E1010" s="55"/>
      <c r="F1010" s="55"/>
      <c r="G1010" s="55"/>
      <c r="H1010" s="138"/>
      <c r="I1010" s="55"/>
      <c r="J1010" s="139"/>
      <c r="K1010" s="55"/>
      <c r="L1010" s="55"/>
      <c r="M1010" s="138"/>
      <c r="N1010" s="55"/>
      <c r="O1010" s="55"/>
      <c r="P1010" s="140"/>
      <c r="Q1010" s="141"/>
      <c r="R1010" s="55"/>
      <c r="S1010" s="55"/>
      <c r="T1010" s="141"/>
      <c r="U1010" s="55"/>
      <c r="V1010" s="55"/>
      <c r="W1010" s="141"/>
      <c r="X1010" s="55"/>
      <c r="Y1010" s="55"/>
      <c r="Z1010" s="141"/>
      <c r="AA1010" s="55"/>
      <c r="AB1010" s="55"/>
      <c r="AC1010" s="141"/>
      <c r="AD1010" s="142"/>
      <c r="AE1010" s="143"/>
      <c r="AF1010" s="138"/>
      <c r="AG1010" s="144"/>
      <c r="AH1010" s="145"/>
    </row>
    <row r="1011" spans="1:34" ht="24.95" customHeight="1" x14ac:dyDescent="0.25">
      <c r="A1011" s="55"/>
      <c r="B1011" s="55"/>
      <c r="C1011" s="55"/>
      <c r="D1011" s="55"/>
      <c r="E1011" s="55"/>
      <c r="F1011" s="55"/>
      <c r="G1011" s="55"/>
      <c r="H1011" s="138"/>
      <c r="I1011" s="55"/>
      <c r="J1011" s="139"/>
      <c r="K1011" s="55"/>
      <c r="L1011" s="55"/>
      <c r="M1011" s="138"/>
      <c r="N1011" s="55"/>
      <c r="O1011" s="55"/>
      <c r="P1011" s="140"/>
      <c r="Q1011" s="141"/>
      <c r="R1011" s="55"/>
      <c r="S1011" s="55"/>
      <c r="T1011" s="141"/>
      <c r="U1011" s="55"/>
      <c r="V1011" s="55"/>
      <c r="W1011" s="141"/>
      <c r="X1011" s="55"/>
      <c r="Y1011" s="55"/>
      <c r="Z1011" s="141"/>
      <c r="AA1011" s="55"/>
      <c r="AB1011" s="55"/>
      <c r="AC1011" s="141"/>
      <c r="AD1011" s="142"/>
      <c r="AE1011" s="143"/>
      <c r="AF1011" s="138"/>
      <c r="AG1011" s="144"/>
      <c r="AH1011" s="145"/>
    </row>
    <row r="1012" spans="1:34" ht="24.95" customHeight="1" x14ac:dyDescent="0.25">
      <c r="A1012" s="55"/>
      <c r="B1012" s="55"/>
      <c r="C1012" s="55"/>
      <c r="D1012" s="55"/>
      <c r="E1012" s="55"/>
      <c r="F1012" s="55"/>
      <c r="G1012" s="55"/>
      <c r="H1012" s="138"/>
      <c r="I1012" s="55"/>
      <c r="J1012" s="139"/>
      <c r="K1012" s="55"/>
      <c r="L1012" s="55"/>
      <c r="M1012" s="138"/>
      <c r="N1012" s="55"/>
      <c r="O1012" s="55"/>
      <c r="P1012" s="140"/>
      <c r="Q1012" s="141"/>
      <c r="R1012" s="55"/>
      <c r="S1012" s="55"/>
      <c r="T1012" s="141"/>
      <c r="U1012" s="55"/>
      <c r="V1012" s="55"/>
      <c r="W1012" s="141"/>
      <c r="X1012" s="55"/>
      <c r="Y1012" s="55"/>
      <c r="Z1012" s="141"/>
      <c r="AA1012" s="55"/>
      <c r="AB1012" s="55"/>
      <c r="AC1012" s="141"/>
      <c r="AD1012" s="142"/>
      <c r="AE1012" s="143"/>
      <c r="AF1012" s="138"/>
      <c r="AG1012" s="144"/>
      <c r="AH1012" s="145"/>
    </row>
    <row r="1013" spans="1:34" ht="24.95" customHeight="1" x14ac:dyDescent="0.25">
      <c r="A1013" s="55"/>
      <c r="B1013" s="55"/>
      <c r="C1013" s="55"/>
      <c r="D1013" s="55"/>
      <c r="E1013" s="55"/>
      <c r="F1013" s="55"/>
      <c r="G1013" s="55"/>
      <c r="H1013" s="138"/>
      <c r="I1013" s="55"/>
      <c r="J1013" s="139"/>
      <c r="K1013" s="55"/>
      <c r="L1013" s="55"/>
      <c r="M1013" s="138"/>
      <c r="N1013" s="55"/>
      <c r="O1013" s="55"/>
      <c r="P1013" s="140"/>
      <c r="Q1013" s="141"/>
      <c r="R1013" s="55"/>
      <c r="S1013" s="55"/>
      <c r="T1013" s="141"/>
      <c r="U1013" s="55"/>
      <c r="V1013" s="55"/>
      <c r="W1013" s="141"/>
      <c r="X1013" s="55"/>
      <c r="Y1013" s="55"/>
      <c r="Z1013" s="141"/>
      <c r="AA1013" s="55"/>
      <c r="AB1013" s="55"/>
      <c r="AC1013" s="141"/>
      <c r="AD1013" s="142"/>
      <c r="AE1013" s="143"/>
      <c r="AF1013" s="138"/>
      <c r="AG1013" s="144"/>
      <c r="AH1013" s="145"/>
    </row>
    <row r="1014" spans="1:34" ht="24.95" customHeight="1" x14ac:dyDescent="0.25">
      <c r="A1014" s="55"/>
      <c r="B1014" s="55"/>
      <c r="C1014" s="55"/>
      <c r="D1014" s="55"/>
      <c r="E1014" s="55"/>
      <c r="F1014" s="55"/>
      <c r="G1014" s="55"/>
      <c r="H1014" s="138"/>
      <c r="I1014" s="55"/>
      <c r="J1014" s="139"/>
      <c r="K1014" s="55"/>
      <c r="L1014" s="55"/>
      <c r="M1014" s="138"/>
      <c r="N1014" s="55"/>
      <c r="O1014" s="55"/>
      <c r="P1014" s="140"/>
      <c r="Q1014" s="141"/>
      <c r="R1014" s="55"/>
      <c r="S1014" s="55"/>
      <c r="T1014" s="141"/>
      <c r="U1014" s="55"/>
      <c r="V1014" s="55"/>
      <c r="W1014" s="141"/>
      <c r="X1014" s="55"/>
      <c r="Y1014" s="55"/>
      <c r="Z1014" s="141"/>
      <c r="AA1014" s="55"/>
      <c r="AB1014" s="55"/>
      <c r="AC1014" s="141"/>
      <c r="AD1014" s="142"/>
      <c r="AE1014" s="143"/>
      <c r="AF1014" s="138"/>
      <c r="AG1014" s="144"/>
      <c r="AH1014" s="145"/>
    </row>
    <row r="1015" spans="1:34" ht="24.95" customHeight="1" x14ac:dyDescent="0.25">
      <c r="A1015" s="55"/>
      <c r="B1015" s="55"/>
      <c r="C1015" s="55"/>
      <c r="D1015" s="55"/>
      <c r="E1015" s="55"/>
      <c r="F1015" s="55"/>
      <c r="G1015" s="55"/>
      <c r="H1015" s="138"/>
      <c r="I1015" s="55"/>
      <c r="J1015" s="139"/>
      <c r="K1015" s="55"/>
      <c r="L1015" s="55"/>
      <c r="M1015" s="138"/>
      <c r="N1015" s="55"/>
      <c r="O1015" s="55"/>
      <c r="P1015" s="140"/>
      <c r="Q1015" s="141"/>
      <c r="R1015" s="55"/>
      <c r="S1015" s="55"/>
      <c r="T1015" s="141"/>
      <c r="U1015" s="55"/>
      <c r="V1015" s="55"/>
      <c r="W1015" s="141"/>
      <c r="X1015" s="55"/>
      <c r="Y1015" s="55"/>
      <c r="Z1015" s="141"/>
      <c r="AA1015" s="55"/>
      <c r="AB1015" s="55"/>
      <c r="AC1015" s="141"/>
      <c r="AD1015" s="142"/>
      <c r="AE1015" s="143"/>
      <c r="AF1015" s="138"/>
      <c r="AG1015" s="144"/>
      <c r="AH1015" s="145"/>
    </row>
    <row r="1016" spans="1:34" ht="24.95" customHeight="1" x14ac:dyDescent="0.25">
      <c r="A1016" s="55"/>
      <c r="B1016" s="55"/>
      <c r="C1016" s="55"/>
      <c r="D1016" s="55"/>
      <c r="E1016" s="55"/>
      <c r="F1016" s="55"/>
      <c r="G1016" s="55"/>
      <c r="H1016" s="138"/>
      <c r="I1016" s="55"/>
      <c r="J1016" s="139"/>
      <c r="K1016" s="55"/>
      <c r="L1016" s="55"/>
      <c r="M1016" s="138"/>
      <c r="N1016" s="55"/>
      <c r="O1016" s="55"/>
      <c r="P1016" s="140"/>
      <c r="Q1016" s="141"/>
      <c r="R1016" s="55"/>
      <c r="S1016" s="55"/>
      <c r="T1016" s="141"/>
      <c r="U1016" s="55"/>
      <c r="V1016" s="55"/>
      <c r="W1016" s="141"/>
      <c r="X1016" s="55"/>
      <c r="Y1016" s="55"/>
      <c r="Z1016" s="141"/>
      <c r="AA1016" s="55"/>
      <c r="AB1016" s="55"/>
      <c r="AC1016" s="141"/>
      <c r="AD1016" s="142"/>
      <c r="AE1016" s="143"/>
      <c r="AF1016" s="138"/>
      <c r="AG1016" s="144"/>
      <c r="AH1016" s="145"/>
    </row>
    <row r="1017" spans="1:34" ht="24.95" customHeight="1" x14ac:dyDescent="0.25">
      <c r="A1017" s="55"/>
      <c r="B1017" s="55"/>
      <c r="C1017" s="55"/>
      <c r="D1017" s="55"/>
      <c r="E1017" s="55"/>
      <c r="F1017" s="55"/>
      <c r="G1017" s="55"/>
      <c r="H1017" s="138"/>
      <c r="I1017" s="55"/>
      <c r="J1017" s="139"/>
      <c r="K1017" s="55"/>
      <c r="L1017" s="55"/>
      <c r="M1017" s="138"/>
      <c r="N1017" s="55"/>
      <c r="O1017" s="55"/>
      <c r="P1017" s="140"/>
      <c r="Q1017" s="141"/>
      <c r="R1017" s="55"/>
      <c r="S1017" s="55"/>
      <c r="T1017" s="141"/>
      <c r="U1017" s="55"/>
      <c r="V1017" s="55"/>
      <c r="W1017" s="141"/>
      <c r="X1017" s="55"/>
      <c r="Y1017" s="55"/>
      <c r="Z1017" s="141"/>
      <c r="AA1017" s="55"/>
      <c r="AB1017" s="55"/>
      <c r="AC1017" s="141"/>
      <c r="AD1017" s="142"/>
      <c r="AE1017" s="143"/>
      <c r="AF1017" s="138"/>
      <c r="AG1017" s="144"/>
      <c r="AH1017" s="145"/>
    </row>
    <row r="1018" spans="1:34" ht="24.95" customHeight="1" x14ac:dyDescent="0.25">
      <c r="A1018" s="55"/>
      <c r="B1018" s="55"/>
      <c r="C1018" s="55"/>
      <c r="D1018" s="55"/>
      <c r="E1018" s="55"/>
      <c r="F1018" s="55"/>
      <c r="G1018" s="55"/>
      <c r="H1018" s="138"/>
      <c r="I1018" s="55"/>
      <c r="J1018" s="139"/>
      <c r="K1018" s="55"/>
      <c r="L1018" s="55"/>
      <c r="M1018" s="138"/>
      <c r="N1018" s="55"/>
      <c r="O1018" s="55"/>
      <c r="P1018" s="140"/>
      <c r="Q1018" s="141"/>
      <c r="R1018" s="55"/>
      <c r="S1018" s="55"/>
      <c r="T1018" s="141"/>
      <c r="U1018" s="55"/>
      <c r="V1018" s="55"/>
      <c r="W1018" s="141"/>
      <c r="X1018" s="55"/>
      <c r="Y1018" s="55"/>
      <c r="Z1018" s="141"/>
      <c r="AA1018" s="55"/>
      <c r="AB1018" s="55"/>
      <c r="AC1018" s="141"/>
      <c r="AD1018" s="142"/>
      <c r="AE1018" s="143"/>
      <c r="AF1018" s="138"/>
      <c r="AG1018" s="144"/>
      <c r="AH1018" s="145"/>
    </row>
    <row r="1019" spans="1:34" ht="24.95" customHeight="1" x14ac:dyDescent="0.25">
      <c r="A1019" s="55"/>
      <c r="B1019" s="55"/>
      <c r="C1019" s="55"/>
      <c r="D1019" s="55"/>
      <c r="E1019" s="55"/>
      <c r="F1019" s="55"/>
      <c r="G1019" s="55"/>
      <c r="H1019" s="138"/>
      <c r="I1019" s="55"/>
      <c r="J1019" s="139"/>
      <c r="K1019" s="55"/>
      <c r="L1019" s="55"/>
      <c r="M1019" s="138"/>
      <c r="N1019" s="55"/>
      <c r="O1019" s="55"/>
      <c r="P1019" s="140"/>
      <c r="Q1019" s="141"/>
      <c r="R1019" s="55"/>
      <c r="S1019" s="55"/>
      <c r="T1019" s="141"/>
      <c r="U1019" s="55"/>
      <c r="V1019" s="55"/>
      <c r="W1019" s="141"/>
      <c r="X1019" s="55"/>
      <c r="Y1019" s="55"/>
      <c r="Z1019" s="141"/>
      <c r="AA1019" s="55"/>
      <c r="AB1019" s="55"/>
      <c r="AC1019" s="141"/>
      <c r="AD1019" s="142"/>
      <c r="AE1019" s="143"/>
      <c r="AF1019" s="138"/>
      <c r="AG1019" s="144"/>
      <c r="AH1019" s="145"/>
    </row>
    <row r="1020" spans="1:34" ht="24.95" customHeight="1" x14ac:dyDescent="0.25">
      <c r="A1020" s="55"/>
      <c r="B1020" s="55"/>
      <c r="C1020" s="55"/>
      <c r="D1020" s="55"/>
      <c r="E1020" s="55"/>
      <c r="F1020" s="55"/>
      <c r="G1020" s="55"/>
      <c r="H1020" s="138"/>
      <c r="I1020" s="55"/>
      <c r="J1020" s="139"/>
      <c r="K1020" s="55"/>
      <c r="L1020" s="55"/>
      <c r="M1020" s="138"/>
      <c r="N1020" s="55"/>
      <c r="O1020" s="55"/>
      <c r="P1020" s="140"/>
      <c r="Q1020" s="141"/>
      <c r="R1020" s="55"/>
      <c r="S1020" s="55"/>
      <c r="T1020" s="141"/>
      <c r="U1020" s="55"/>
      <c r="V1020" s="55"/>
      <c r="W1020" s="141"/>
      <c r="X1020" s="55"/>
      <c r="Y1020" s="55"/>
      <c r="Z1020" s="141"/>
      <c r="AA1020" s="55"/>
      <c r="AB1020" s="55"/>
      <c r="AC1020" s="141"/>
      <c r="AD1020" s="142"/>
      <c r="AE1020" s="143"/>
      <c r="AF1020" s="138"/>
      <c r="AG1020" s="144"/>
      <c r="AH1020" s="145"/>
    </row>
    <row r="1021" spans="1:34" ht="24.95" customHeight="1" x14ac:dyDescent="0.25">
      <c r="A1021" s="55"/>
      <c r="B1021" s="55"/>
      <c r="C1021" s="55"/>
      <c r="D1021" s="55"/>
      <c r="E1021" s="55"/>
      <c r="F1021" s="55"/>
      <c r="G1021" s="55"/>
      <c r="H1021" s="138"/>
      <c r="I1021" s="55"/>
      <c r="J1021" s="139"/>
      <c r="K1021" s="55"/>
      <c r="L1021" s="55"/>
      <c r="M1021" s="138"/>
      <c r="N1021" s="55"/>
      <c r="O1021" s="55"/>
      <c r="P1021" s="140"/>
      <c r="Q1021" s="141"/>
      <c r="R1021" s="55"/>
      <c r="S1021" s="55"/>
      <c r="T1021" s="141"/>
      <c r="U1021" s="55"/>
      <c r="V1021" s="55"/>
      <c r="W1021" s="141"/>
      <c r="X1021" s="55"/>
      <c r="Y1021" s="55"/>
      <c r="Z1021" s="141"/>
      <c r="AA1021" s="55"/>
      <c r="AB1021" s="55"/>
      <c r="AC1021" s="141"/>
      <c r="AD1021" s="142"/>
      <c r="AE1021" s="143"/>
      <c r="AF1021" s="138"/>
      <c r="AG1021" s="144"/>
      <c r="AH1021" s="145"/>
    </row>
    <row r="1022" spans="1:34" ht="24.95" customHeight="1" x14ac:dyDescent="0.25">
      <c r="A1022" s="55"/>
      <c r="B1022" s="55"/>
      <c r="C1022" s="55"/>
      <c r="D1022" s="55"/>
      <c r="E1022" s="55"/>
      <c r="F1022" s="55"/>
      <c r="G1022" s="55"/>
      <c r="H1022" s="138"/>
      <c r="I1022" s="55"/>
      <c r="J1022" s="139"/>
      <c r="K1022" s="55"/>
      <c r="L1022" s="55"/>
      <c r="M1022" s="138"/>
      <c r="N1022" s="55"/>
      <c r="O1022" s="55"/>
      <c r="P1022" s="140"/>
      <c r="Q1022" s="141"/>
      <c r="R1022" s="55"/>
      <c r="S1022" s="55"/>
      <c r="T1022" s="141"/>
      <c r="U1022" s="55"/>
      <c r="V1022" s="55"/>
      <c r="W1022" s="141"/>
      <c r="X1022" s="55"/>
      <c r="Y1022" s="55"/>
      <c r="Z1022" s="141"/>
      <c r="AA1022" s="55"/>
      <c r="AB1022" s="55"/>
      <c r="AC1022" s="141"/>
      <c r="AD1022" s="142"/>
      <c r="AE1022" s="143"/>
      <c r="AF1022" s="138"/>
      <c r="AG1022" s="144"/>
      <c r="AH1022" s="145"/>
    </row>
    <row r="1023" spans="1:34" ht="24.95" customHeight="1" x14ac:dyDescent="0.25">
      <c r="A1023" s="55"/>
      <c r="B1023" s="55"/>
      <c r="C1023" s="55"/>
      <c r="D1023" s="55"/>
      <c r="E1023" s="55"/>
      <c r="F1023" s="55"/>
      <c r="G1023" s="55"/>
      <c r="H1023" s="138"/>
      <c r="I1023" s="55"/>
      <c r="J1023" s="139"/>
      <c r="K1023" s="55"/>
      <c r="L1023" s="55"/>
      <c r="M1023" s="138"/>
      <c r="N1023" s="55"/>
      <c r="O1023" s="55"/>
      <c r="P1023" s="140"/>
      <c r="Q1023" s="141"/>
      <c r="R1023" s="55"/>
      <c r="S1023" s="55"/>
      <c r="T1023" s="141"/>
      <c r="U1023" s="55"/>
      <c r="V1023" s="55"/>
      <c r="W1023" s="141"/>
      <c r="X1023" s="55"/>
      <c r="Y1023" s="55"/>
      <c r="Z1023" s="141"/>
      <c r="AA1023" s="55"/>
      <c r="AB1023" s="55"/>
      <c r="AC1023" s="141"/>
      <c r="AD1023" s="142"/>
      <c r="AE1023" s="143"/>
      <c r="AF1023" s="138"/>
      <c r="AG1023" s="144"/>
      <c r="AH1023" s="145"/>
    </row>
    <row r="1024" spans="1:34" ht="24.95" customHeight="1" x14ac:dyDescent="0.25">
      <c r="A1024" s="55"/>
      <c r="B1024" s="55"/>
      <c r="C1024" s="55"/>
      <c r="D1024" s="55"/>
      <c r="E1024" s="55"/>
      <c r="F1024" s="55"/>
      <c r="G1024" s="55"/>
      <c r="H1024" s="138"/>
      <c r="I1024" s="55"/>
      <c r="J1024" s="139"/>
      <c r="K1024" s="55"/>
      <c r="L1024" s="55"/>
      <c r="M1024" s="138"/>
      <c r="N1024" s="55"/>
      <c r="O1024" s="55"/>
      <c r="P1024" s="140"/>
      <c r="Q1024" s="141"/>
      <c r="R1024" s="55"/>
      <c r="S1024" s="55"/>
      <c r="T1024" s="141"/>
      <c r="U1024" s="55"/>
      <c r="V1024" s="55"/>
      <c r="W1024" s="141"/>
      <c r="X1024" s="55"/>
      <c r="Y1024" s="55"/>
      <c r="Z1024" s="141"/>
      <c r="AA1024" s="55"/>
      <c r="AB1024" s="55"/>
      <c r="AC1024" s="141"/>
      <c r="AD1024" s="142"/>
      <c r="AE1024" s="143"/>
      <c r="AF1024" s="138"/>
      <c r="AG1024" s="144"/>
      <c r="AH1024" s="145"/>
    </row>
    <row r="1025" spans="1:34" ht="24.95" customHeight="1" x14ac:dyDescent="0.25">
      <c r="A1025" s="55"/>
      <c r="B1025" s="55"/>
      <c r="C1025" s="55"/>
      <c r="D1025" s="55"/>
      <c r="E1025" s="55"/>
      <c r="F1025" s="55"/>
      <c r="G1025" s="55"/>
      <c r="H1025" s="138"/>
      <c r="I1025" s="55"/>
      <c r="J1025" s="139"/>
      <c r="K1025" s="55"/>
      <c r="L1025" s="55"/>
      <c r="M1025" s="138"/>
      <c r="N1025" s="55"/>
      <c r="O1025" s="55"/>
      <c r="P1025" s="140"/>
      <c r="Q1025" s="141"/>
      <c r="R1025" s="55"/>
      <c r="S1025" s="55"/>
      <c r="T1025" s="141"/>
      <c r="U1025" s="55"/>
      <c r="V1025" s="55"/>
      <c r="W1025" s="141"/>
      <c r="X1025" s="55"/>
      <c r="Y1025" s="55"/>
      <c r="Z1025" s="141"/>
      <c r="AA1025" s="55"/>
      <c r="AB1025" s="55"/>
      <c r="AC1025" s="141"/>
      <c r="AD1025" s="142"/>
      <c r="AE1025" s="143"/>
      <c r="AF1025" s="138"/>
      <c r="AG1025" s="144"/>
      <c r="AH1025" s="145"/>
    </row>
    <row r="1026" spans="1:34" ht="24.95" customHeight="1" x14ac:dyDescent="0.25">
      <c r="A1026" s="55"/>
      <c r="B1026" s="55"/>
      <c r="C1026" s="55"/>
      <c r="D1026" s="55"/>
      <c r="E1026" s="55"/>
      <c r="F1026" s="55"/>
      <c r="G1026" s="55"/>
      <c r="H1026" s="138"/>
      <c r="I1026" s="55"/>
      <c r="J1026" s="139"/>
      <c r="K1026" s="55"/>
      <c r="L1026" s="55"/>
      <c r="M1026" s="138"/>
      <c r="N1026" s="55"/>
      <c r="O1026" s="55"/>
      <c r="P1026" s="140"/>
      <c r="Q1026" s="141"/>
      <c r="R1026" s="55"/>
      <c r="S1026" s="55"/>
      <c r="T1026" s="141"/>
      <c r="U1026" s="55"/>
      <c r="V1026" s="55"/>
      <c r="W1026" s="141"/>
      <c r="X1026" s="55"/>
      <c r="Y1026" s="55"/>
      <c r="Z1026" s="141"/>
      <c r="AA1026" s="55"/>
      <c r="AB1026" s="55"/>
      <c r="AC1026" s="141"/>
      <c r="AD1026" s="142"/>
      <c r="AE1026" s="143"/>
      <c r="AF1026" s="138"/>
      <c r="AG1026" s="144"/>
      <c r="AH1026" s="145"/>
    </row>
    <row r="1027" spans="1:34" ht="24.95" customHeight="1" x14ac:dyDescent="0.25">
      <c r="A1027" s="55"/>
      <c r="B1027" s="55"/>
      <c r="C1027" s="55"/>
      <c r="D1027" s="55"/>
      <c r="E1027" s="55"/>
      <c r="F1027" s="55"/>
      <c r="G1027" s="55"/>
      <c r="H1027" s="138"/>
      <c r="I1027" s="55"/>
      <c r="J1027" s="139"/>
      <c r="K1027" s="55"/>
      <c r="L1027" s="55"/>
      <c r="M1027" s="138"/>
      <c r="N1027" s="55"/>
      <c r="O1027" s="55"/>
      <c r="P1027" s="140"/>
      <c r="Q1027" s="141"/>
      <c r="R1027" s="55"/>
      <c r="S1027" s="55"/>
      <c r="T1027" s="141"/>
      <c r="U1027" s="55"/>
      <c r="V1027" s="55"/>
      <c r="W1027" s="141"/>
      <c r="X1027" s="55"/>
      <c r="Y1027" s="55"/>
      <c r="Z1027" s="141"/>
      <c r="AA1027" s="55"/>
      <c r="AB1027" s="55"/>
      <c r="AC1027" s="141"/>
      <c r="AD1027" s="142"/>
      <c r="AE1027" s="143"/>
      <c r="AF1027" s="138"/>
      <c r="AG1027" s="144"/>
      <c r="AH1027" s="145"/>
    </row>
    <row r="1028" spans="1:34" ht="24.95" customHeight="1" x14ac:dyDescent="0.25">
      <c r="A1028" s="55"/>
      <c r="B1028" s="55"/>
      <c r="C1028" s="55"/>
      <c r="D1028" s="55"/>
      <c r="E1028" s="55"/>
      <c r="F1028" s="55"/>
      <c r="G1028" s="55"/>
      <c r="H1028" s="138"/>
      <c r="I1028" s="55"/>
      <c r="J1028" s="139"/>
      <c r="K1028" s="55"/>
      <c r="L1028" s="55"/>
      <c r="M1028" s="138"/>
      <c r="N1028" s="55"/>
      <c r="O1028" s="55"/>
      <c r="P1028" s="140"/>
      <c r="Q1028" s="141"/>
      <c r="R1028" s="55"/>
      <c r="S1028" s="55"/>
      <c r="T1028" s="141"/>
      <c r="U1028" s="55"/>
      <c r="V1028" s="55"/>
      <c r="W1028" s="141"/>
      <c r="X1028" s="55"/>
      <c r="Y1028" s="55"/>
      <c r="Z1028" s="141"/>
      <c r="AA1028" s="55"/>
      <c r="AB1028" s="55"/>
      <c r="AC1028" s="141"/>
      <c r="AD1028" s="142"/>
      <c r="AE1028" s="143"/>
      <c r="AF1028" s="138"/>
      <c r="AG1028" s="144"/>
      <c r="AH1028" s="145"/>
    </row>
    <row r="1029" spans="1:34" ht="24.95" customHeight="1" x14ac:dyDescent="0.25">
      <c r="A1029" s="55"/>
      <c r="B1029" s="55"/>
      <c r="C1029" s="55"/>
      <c r="D1029" s="55"/>
      <c r="E1029" s="55"/>
      <c r="F1029" s="55"/>
      <c r="G1029" s="55"/>
      <c r="H1029" s="138"/>
      <c r="I1029" s="55"/>
      <c r="J1029" s="139"/>
      <c r="K1029" s="55"/>
      <c r="L1029" s="55"/>
      <c r="M1029" s="138"/>
      <c r="N1029" s="55"/>
      <c r="O1029" s="55"/>
      <c r="P1029" s="140"/>
      <c r="Q1029" s="141"/>
      <c r="R1029" s="55"/>
      <c r="S1029" s="55"/>
      <c r="T1029" s="141"/>
      <c r="U1029" s="55"/>
      <c r="V1029" s="55"/>
      <c r="W1029" s="141"/>
      <c r="X1029" s="55"/>
      <c r="Y1029" s="55"/>
      <c r="Z1029" s="141"/>
      <c r="AA1029" s="55"/>
      <c r="AB1029" s="55"/>
      <c r="AC1029" s="141"/>
      <c r="AD1029" s="142"/>
      <c r="AE1029" s="143"/>
      <c r="AF1029" s="138"/>
      <c r="AG1029" s="144"/>
      <c r="AH1029" s="145"/>
    </row>
    <row r="1030" spans="1:34" ht="24.95" customHeight="1" x14ac:dyDescent="0.25">
      <c r="A1030" s="55"/>
      <c r="B1030" s="55"/>
      <c r="C1030" s="55"/>
      <c r="D1030" s="55"/>
      <c r="E1030" s="55"/>
      <c r="F1030" s="55"/>
      <c r="G1030" s="55"/>
      <c r="H1030" s="138"/>
      <c r="I1030" s="55"/>
      <c r="J1030" s="139"/>
      <c r="K1030" s="55"/>
      <c r="L1030" s="55"/>
      <c r="M1030" s="138"/>
      <c r="N1030" s="55"/>
      <c r="O1030" s="55"/>
      <c r="P1030" s="140"/>
      <c r="Q1030" s="141"/>
      <c r="R1030" s="55"/>
      <c r="S1030" s="55"/>
      <c r="T1030" s="141"/>
      <c r="U1030" s="55"/>
      <c r="V1030" s="55"/>
      <c r="W1030" s="141"/>
      <c r="X1030" s="55"/>
      <c r="Y1030" s="55"/>
      <c r="Z1030" s="141"/>
      <c r="AA1030" s="55"/>
      <c r="AB1030" s="55"/>
      <c r="AC1030" s="141"/>
      <c r="AD1030" s="142"/>
      <c r="AE1030" s="143"/>
      <c r="AF1030" s="138"/>
      <c r="AG1030" s="144"/>
      <c r="AH1030" s="145"/>
    </row>
    <row r="1031" spans="1:34" ht="24.95" customHeight="1" x14ac:dyDescent="0.25">
      <c r="A1031" s="55"/>
      <c r="B1031" s="55"/>
      <c r="C1031" s="55"/>
      <c r="D1031" s="55"/>
      <c r="E1031" s="55"/>
      <c r="F1031" s="55"/>
      <c r="G1031" s="55"/>
      <c r="H1031" s="138"/>
      <c r="I1031" s="55"/>
      <c r="J1031" s="139"/>
      <c r="K1031" s="55"/>
      <c r="L1031" s="55"/>
      <c r="M1031" s="138"/>
      <c r="N1031" s="55"/>
      <c r="O1031" s="55"/>
      <c r="P1031" s="140"/>
      <c r="Q1031" s="141"/>
      <c r="R1031" s="55"/>
      <c r="S1031" s="55"/>
      <c r="T1031" s="141"/>
      <c r="U1031" s="55"/>
      <c r="V1031" s="55"/>
      <c r="W1031" s="141"/>
      <c r="X1031" s="55"/>
      <c r="Y1031" s="55"/>
      <c r="Z1031" s="141"/>
      <c r="AA1031" s="55"/>
      <c r="AB1031" s="55"/>
      <c r="AC1031" s="141"/>
      <c r="AD1031" s="142"/>
      <c r="AE1031" s="143"/>
      <c r="AF1031" s="138"/>
      <c r="AG1031" s="144"/>
      <c r="AH1031" s="145"/>
    </row>
    <row r="1032" spans="1:34" ht="24.95" customHeight="1" x14ac:dyDescent="0.25">
      <c r="A1032" s="55"/>
      <c r="B1032" s="55"/>
      <c r="C1032" s="55"/>
      <c r="D1032" s="55"/>
      <c r="E1032" s="55"/>
      <c r="F1032" s="55"/>
      <c r="G1032" s="55"/>
      <c r="H1032" s="138"/>
      <c r="I1032" s="55"/>
      <c r="J1032" s="139"/>
      <c r="K1032" s="55"/>
      <c r="L1032" s="55"/>
      <c r="M1032" s="138"/>
      <c r="N1032" s="55"/>
      <c r="O1032" s="55"/>
      <c r="P1032" s="140"/>
      <c r="Q1032" s="141"/>
      <c r="R1032" s="55"/>
      <c r="S1032" s="55"/>
      <c r="T1032" s="141"/>
      <c r="U1032" s="55"/>
      <c r="V1032" s="55"/>
      <c r="W1032" s="141"/>
      <c r="X1032" s="55"/>
      <c r="Y1032" s="55"/>
      <c r="Z1032" s="141"/>
      <c r="AA1032" s="55"/>
      <c r="AB1032" s="55"/>
      <c r="AC1032" s="141"/>
      <c r="AD1032" s="142"/>
      <c r="AE1032" s="143"/>
      <c r="AF1032" s="138"/>
      <c r="AG1032" s="144"/>
      <c r="AH1032" s="145"/>
    </row>
    <row r="1033" spans="1:34" ht="24.95" customHeight="1" x14ac:dyDescent="0.25">
      <c r="A1033" s="55"/>
      <c r="B1033" s="55"/>
      <c r="C1033" s="55"/>
      <c r="D1033" s="55"/>
      <c r="E1033" s="55"/>
      <c r="F1033" s="55"/>
      <c r="G1033" s="55"/>
      <c r="H1033" s="138"/>
      <c r="I1033" s="55"/>
      <c r="J1033" s="139"/>
      <c r="K1033" s="55"/>
      <c r="L1033" s="55"/>
      <c r="M1033" s="138"/>
      <c r="N1033" s="55"/>
      <c r="O1033" s="55"/>
      <c r="P1033" s="140"/>
      <c r="Q1033" s="141"/>
      <c r="R1033" s="55"/>
      <c r="S1033" s="55"/>
      <c r="T1033" s="141"/>
      <c r="U1033" s="55"/>
      <c r="V1033" s="55"/>
      <c r="W1033" s="141"/>
      <c r="X1033" s="55"/>
      <c r="Y1033" s="55"/>
      <c r="Z1033" s="141"/>
      <c r="AA1033" s="55"/>
      <c r="AB1033" s="55"/>
      <c r="AC1033" s="141"/>
      <c r="AD1033" s="142"/>
      <c r="AE1033" s="143"/>
      <c r="AF1033" s="138"/>
      <c r="AG1033" s="144"/>
      <c r="AH1033" s="145"/>
    </row>
    <row r="1034" spans="1:34" ht="24.95" customHeight="1" x14ac:dyDescent="0.25">
      <c r="A1034" s="55"/>
      <c r="B1034" s="55"/>
      <c r="C1034" s="55"/>
      <c r="D1034" s="55"/>
      <c r="E1034" s="55"/>
      <c r="F1034" s="55"/>
      <c r="G1034" s="55"/>
      <c r="H1034" s="138"/>
      <c r="I1034" s="55"/>
      <c r="J1034" s="139"/>
      <c r="K1034" s="55"/>
      <c r="L1034" s="55"/>
      <c r="M1034" s="138"/>
      <c r="N1034" s="55"/>
      <c r="O1034" s="55"/>
      <c r="P1034" s="140"/>
      <c r="Q1034" s="141"/>
      <c r="R1034" s="55"/>
      <c r="S1034" s="55"/>
      <c r="T1034" s="141"/>
      <c r="U1034" s="55"/>
      <c r="V1034" s="55"/>
      <c r="W1034" s="141"/>
      <c r="X1034" s="55"/>
      <c r="Y1034" s="55"/>
      <c r="Z1034" s="141"/>
      <c r="AA1034" s="55"/>
      <c r="AB1034" s="55"/>
      <c r="AC1034" s="141"/>
      <c r="AD1034" s="142"/>
      <c r="AE1034" s="143"/>
      <c r="AF1034" s="138"/>
      <c r="AG1034" s="144"/>
      <c r="AH1034" s="145"/>
    </row>
    <row r="1035" spans="1:34" ht="24.95" customHeight="1" x14ac:dyDescent="0.25">
      <c r="A1035" s="55"/>
      <c r="B1035" s="55"/>
      <c r="C1035" s="55"/>
      <c r="D1035" s="55"/>
      <c r="E1035" s="55"/>
      <c r="F1035" s="55"/>
      <c r="G1035" s="55"/>
      <c r="H1035" s="138"/>
      <c r="I1035" s="55"/>
      <c r="J1035" s="139"/>
      <c r="K1035" s="55"/>
      <c r="L1035" s="55"/>
      <c r="M1035" s="138"/>
      <c r="N1035" s="55"/>
      <c r="O1035" s="55"/>
      <c r="P1035" s="140"/>
      <c r="Q1035" s="141"/>
      <c r="R1035" s="55"/>
      <c r="S1035" s="55"/>
      <c r="T1035" s="141"/>
      <c r="U1035" s="55"/>
      <c r="V1035" s="55"/>
      <c r="W1035" s="141"/>
      <c r="X1035" s="55"/>
      <c r="Y1035" s="55"/>
      <c r="Z1035" s="141"/>
      <c r="AA1035" s="55"/>
      <c r="AB1035" s="55"/>
      <c r="AC1035" s="141"/>
      <c r="AD1035" s="142"/>
      <c r="AE1035" s="143"/>
      <c r="AF1035" s="138"/>
      <c r="AG1035" s="144"/>
      <c r="AH1035" s="145"/>
    </row>
    <row r="1036" spans="1:34" ht="24.95" customHeight="1" x14ac:dyDescent="0.25">
      <c r="A1036" s="55"/>
      <c r="B1036" s="55"/>
      <c r="C1036" s="55"/>
      <c r="D1036" s="55"/>
      <c r="E1036" s="55"/>
      <c r="F1036" s="55"/>
      <c r="G1036" s="55"/>
      <c r="H1036" s="138"/>
      <c r="I1036" s="55"/>
      <c r="J1036" s="139"/>
      <c r="K1036" s="55"/>
      <c r="L1036" s="55"/>
      <c r="M1036" s="138"/>
      <c r="N1036" s="55"/>
      <c r="O1036" s="55"/>
      <c r="P1036" s="140"/>
      <c r="Q1036" s="141"/>
      <c r="R1036" s="55"/>
      <c r="S1036" s="55"/>
      <c r="T1036" s="141"/>
      <c r="U1036" s="55"/>
      <c r="V1036" s="55"/>
      <c r="W1036" s="141"/>
      <c r="X1036" s="55"/>
      <c r="Y1036" s="55"/>
      <c r="Z1036" s="141"/>
      <c r="AA1036" s="55"/>
      <c r="AB1036" s="55"/>
      <c r="AC1036" s="141"/>
      <c r="AD1036" s="142"/>
      <c r="AE1036" s="143"/>
      <c r="AF1036" s="138"/>
      <c r="AG1036" s="144"/>
      <c r="AH1036" s="145"/>
    </row>
    <row r="1037" spans="1:34" ht="24.95" customHeight="1" x14ac:dyDescent="0.25">
      <c r="A1037" s="55"/>
      <c r="B1037" s="55"/>
      <c r="C1037" s="55"/>
      <c r="D1037" s="55"/>
      <c r="E1037" s="55"/>
      <c r="F1037" s="55"/>
      <c r="G1037" s="55"/>
      <c r="H1037" s="138"/>
      <c r="I1037" s="55"/>
      <c r="J1037" s="139"/>
      <c r="K1037" s="55"/>
      <c r="L1037" s="55"/>
      <c r="M1037" s="138"/>
      <c r="N1037" s="55"/>
      <c r="O1037" s="55"/>
      <c r="P1037" s="140"/>
      <c r="Q1037" s="141"/>
      <c r="R1037" s="55"/>
      <c r="S1037" s="55"/>
      <c r="T1037" s="141"/>
      <c r="U1037" s="55"/>
      <c r="V1037" s="55"/>
      <c r="W1037" s="141"/>
      <c r="X1037" s="55"/>
      <c r="Y1037" s="55"/>
      <c r="Z1037" s="141"/>
      <c r="AA1037" s="55"/>
      <c r="AB1037" s="55"/>
      <c r="AC1037" s="141"/>
      <c r="AD1037" s="142"/>
      <c r="AE1037" s="143"/>
      <c r="AF1037" s="138"/>
      <c r="AG1037" s="144"/>
      <c r="AH1037" s="145"/>
    </row>
    <row r="1038" spans="1:34" ht="24.95" customHeight="1" x14ac:dyDescent="0.25">
      <c r="A1038" s="55"/>
      <c r="B1038" s="55"/>
      <c r="C1038" s="55"/>
      <c r="D1038" s="55"/>
      <c r="E1038" s="55"/>
      <c r="F1038" s="55"/>
      <c r="G1038" s="55"/>
      <c r="H1038" s="138"/>
      <c r="I1038" s="55"/>
      <c r="J1038" s="139"/>
      <c r="K1038" s="55"/>
      <c r="L1038" s="55"/>
      <c r="M1038" s="138"/>
      <c r="N1038" s="55"/>
      <c r="O1038" s="55"/>
      <c r="P1038" s="140"/>
      <c r="Q1038" s="141"/>
      <c r="R1038" s="55"/>
      <c r="S1038" s="55"/>
      <c r="T1038" s="141"/>
      <c r="U1038" s="55"/>
      <c r="V1038" s="55"/>
      <c r="W1038" s="141"/>
      <c r="X1038" s="55"/>
      <c r="Y1038" s="55"/>
      <c r="Z1038" s="141"/>
      <c r="AA1038" s="55"/>
      <c r="AB1038" s="55"/>
      <c r="AC1038" s="141"/>
      <c r="AD1038" s="142"/>
      <c r="AE1038" s="143"/>
      <c r="AF1038" s="138"/>
      <c r="AG1038" s="144"/>
      <c r="AH1038" s="145"/>
    </row>
    <row r="1039" spans="1:34" ht="24.95" customHeight="1" x14ac:dyDescent="0.25">
      <c r="A1039" s="55"/>
      <c r="B1039" s="55"/>
      <c r="C1039" s="55"/>
      <c r="D1039" s="55"/>
      <c r="E1039" s="55"/>
      <c r="F1039" s="55"/>
      <c r="G1039" s="55"/>
      <c r="H1039" s="138"/>
      <c r="I1039" s="55"/>
      <c r="J1039" s="139"/>
      <c r="K1039" s="55"/>
      <c r="L1039" s="55"/>
      <c r="M1039" s="138"/>
      <c r="N1039" s="55"/>
      <c r="O1039" s="55"/>
      <c r="P1039" s="140"/>
      <c r="Q1039" s="141"/>
      <c r="R1039" s="55"/>
      <c r="S1039" s="55"/>
      <c r="T1039" s="141"/>
      <c r="U1039" s="55"/>
      <c r="V1039" s="55"/>
      <c r="W1039" s="141"/>
      <c r="X1039" s="55"/>
      <c r="Y1039" s="55"/>
      <c r="Z1039" s="141"/>
      <c r="AA1039" s="55"/>
      <c r="AB1039" s="55"/>
      <c r="AC1039" s="141"/>
      <c r="AD1039" s="142"/>
      <c r="AE1039" s="143"/>
      <c r="AF1039" s="138"/>
      <c r="AG1039" s="144"/>
      <c r="AH1039" s="145"/>
    </row>
    <row r="1040" spans="1:34" ht="24.95" customHeight="1" x14ac:dyDescent="0.25">
      <c r="A1040" s="55"/>
      <c r="B1040" s="55"/>
      <c r="C1040" s="55"/>
      <c r="D1040" s="55"/>
      <c r="E1040" s="55"/>
      <c r="F1040" s="55"/>
      <c r="G1040" s="55"/>
      <c r="H1040" s="138"/>
      <c r="I1040" s="55"/>
      <c r="J1040" s="139"/>
      <c r="K1040" s="55"/>
      <c r="L1040" s="55"/>
      <c r="M1040" s="138"/>
      <c r="N1040" s="55"/>
      <c r="O1040" s="55"/>
      <c r="P1040" s="140"/>
      <c r="Q1040" s="141"/>
      <c r="R1040" s="55"/>
      <c r="S1040" s="55"/>
      <c r="T1040" s="141"/>
      <c r="U1040" s="55"/>
      <c r="V1040" s="55"/>
      <c r="W1040" s="141"/>
      <c r="X1040" s="55"/>
      <c r="Y1040" s="55"/>
      <c r="Z1040" s="141"/>
      <c r="AA1040" s="55"/>
      <c r="AB1040" s="55"/>
      <c r="AC1040" s="141"/>
      <c r="AD1040" s="142"/>
      <c r="AE1040" s="143"/>
      <c r="AF1040" s="138"/>
      <c r="AG1040" s="144"/>
      <c r="AH1040" s="145"/>
    </row>
    <row r="1041" spans="1:34" ht="24.95" customHeight="1" x14ac:dyDescent="0.25">
      <c r="A1041" s="55"/>
      <c r="B1041" s="55"/>
      <c r="C1041" s="55"/>
      <c r="D1041" s="55"/>
      <c r="E1041" s="55"/>
      <c r="F1041" s="55"/>
      <c r="G1041" s="55"/>
      <c r="H1041" s="138"/>
      <c r="I1041" s="55"/>
      <c r="J1041" s="139"/>
      <c r="K1041" s="55"/>
      <c r="L1041" s="55"/>
      <c r="M1041" s="138"/>
      <c r="N1041" s="55"/>
      <c r="O1041" s="55"/>
      <c r="P1041" s="140"/>
      <c r="Q1041" s="141"/>
      <c r="R1041" s="55"/>
      <c r="S1041" s="55"/>
      <c r="T1041" s="141"/>
      <c r="U1041" s="55"/>
      <c r="V1041" s="55"/>
      <c r="W1041" s="141"/>
      <c r="X1041" s="55"/>
      <c r="Y1041" s="55"/>
      <c r="Z1041" s="141"/>
      <c r="AA1041" s="55"/>
      <c r="AB1041" s="55"/>
      <c r="AC1041" s="141"/>
      <c r="AD1041" s="142"/>
      <c r="AE1041" s="143"/>
      <c r="AF1041" s="138"/>
      <c r="AG1041" s="144"/>
      <c r="AH1041" s="145"/>
    </row>
    <row r="1042" spans="1:34" ht="24.95" customHeight="1" x14ac:dyDescent="0.25">
      <c r="A1042" s="55"/>
      <c r="B1042" s="55"/>
      <c r="C1042" s="55"/>
      <c r="D1042" s="55"/>
      <c r="E1042" s="55"/>
      <c r="F1042" s="55"/>
      <c r="G1042" s="55"/>
      <c r="H1042" s="138"/>
      <c r="I1042" s="55"/>
      <c r="J1042" s="139"/>
      <c r="K1042" s="55"/>
      <c r="L1042" s="55"/>
      <c r="M1042" s="138"/>
      <c r="N1042" s="55"/>
      <c r="O1042" s="55"/>
      <c r="P1042" s="140"/>
      <c r="Q1042" s="141"/>
      <c r="R1042" s="55"/>
      <c r="S1042" s="55"/>
      <c r="T1042" s="141"/>
      <c r="U1042" s="55"/>
      <c r="V1042" s="55"/>
      <c r="W1042" s="141"/>
      <c r="X1042" s="55"/>
      <c r="Y1042" s="55"/>
      <c r="Z1042" s="141"/>
      <c r="AA1042" s="55"/>
      <c r="AB1042" s="55"/>
      <c r="AC1042" s="141"/>
      <c r="AD1042" s="142"/>
      <c r="AE1042" s="143"/>
      <c r="AF1042" s="138"/>
      <c r="AG1042" s="144"/>
      <c r="AH1042" s="145"/>
    </row>
    <row r="1043" spans="1:34" ht="24.95" customHeight="1" x14ac:dyDescent="0.25">
      <c r="A1043" s="55"/>
      <c r="B1043" s="55"/>
      <c r="C1043" s="55"/>
      <c r="D1043" s="55"/>
      <c r="E1043" s="55"/>
      <c r="F1043" s="55"/>
      <c r="G1043" s="55"/>
      <c r="H1043" s="138"/>
      <c r="I1043" s="55"/>
      <c r="J1043" s="139"/>
      <c r="K1043" s="55"/>
      <c r="L1043" s="55"/>
      <c r="M1043" s="138"/>
      <c r="N1043" s="55"/>
      <c r="O1043" s="55"/>
      <c r="P1043" s="140"/>
      <c r="Q1043" s="141"/>
      <c r="R1043" s="55"/>
      <c r="S1043" s="55"/>
      <c r="T1043" s="141"/>
      <c r="U1043" s="55"/>
      <c r="V1043" s="55"/>
      <c r="W1043" s="141"/>
      <c r="X1043" s="55"/>
      <c r="Y1043" s="55"/>
      <c r="Z1043" s="141"/>
      <c r="AA1043" s="55"/>
      <c r="AB1043" s="55"/>
      <c r="AC1043" s="141"/>
      <c r="AD1043" s="142"/>
      <c r="AE1043" s="143"/>
      <c r="AF1043" s="138"/>
      <c r="AG1043" s="144"/>
      <c r="AH1043" s="145"/>
    </row>
    <row r="1044" spans="1:34" ht="24.95" customHeight="1" x14ac:dyDescent="0.25">
      <c r="A1044" s="55"/>
      <c r="B1044" s="55"/>
      <c r="C1044" s="55"/>
      <c r="D1044" s="55"/>
      <c r="E1044" s="55"/>
      <c r="F1044" s="55"/>
      <c r="G1044" s="55"/>
      <c r="H1044" s="138"/>
      <c r="I1044" s="55"/>
      <c r="J1044" s="139"/>
      <c r="K1044" s="55"/>
      <c r="L1044" s="55"/>
      <c r="M1044" s="138"/>
      <c r="N1044" s="55"/>
      <c r="O1044" s="55"/>
      <c r="P1044" s="140"/>
      <c r="Q1044" s="141"/>
      <c r="R1044" s="55"/>
      <c r="S1044" s="55"/>
      <c r="T1044" s="141"/>
      <c r="U1044" s="55"/>
      <c r="V1044" s="55"/>
      <c r="W1044" s="141"/>
      <c r="X1044" s="55"/>
      <c r="Y1044" s="55"/>
      <c r="Z1044" s="141"/>
      <c r="AA1044" s="55"/>
      <c r="AB1044" s="55"/>
      <c r="AC1044" s="141"/>
      <c r="AD1044" s="142"/>
      <c r="AE1044" s="143"/>
      <c r="AF1044" s="138"/>
      <c r="AG1044" s="144"/>
      <c r="AH1044" s="145"/>
    </row>
    <row r="1045" spans="1:34" ht="24.95" customHeight="1" x14ac:dyDescent="0.25">
      <c r="A1045" s="55"/>
      <c r="B1045" s="55"/>
      <c r="C1045" s="55"/>
      <c r="D1045" s="55"/>
      <c r="E1045" s="55"/>
      <c r="F1045" s="55"/>
      <c r="G1045" s="55"/>
      <c r="H1045" s="138"/>
      <c r="I1045" s="55"/>
      <c r="J1045" s="139"/>
      <c r="K1045" s="55"/>
      <c r="L1045" s="55"/>
      <c r="M1045" s="138"/>
      <c r="N1045" s="55"/>
      <c r="O1045" s="55"/>
      <c r="P1045" s="140"/>
      <c r="Q1045" s="141"/>
      <c r="R1045" s="55"/>
      <c r="S1045" s="55"/>
      <c r="T1045" s="141"/>
      <c r="U1045" s="55"/>
      <c r="V1045" s="55"/>
      <c r="W1045" s="141"/>
      <c r="X1045" s="55"/>
      <c r="Y1045" s="55"/>
      <c r="Z1045" s="141"/>
      <c r="AA1045" s="55"/>
      <c r="AB1045" s="55"/>
      <c r="AC1045" s="141"/>
      <c r="AD1045" s="142"/>
      <c r="AE1045" s="143"/>
      <c r="AF1045" s="138"/>
      <c r="AG1045" s="144"/>
      <c r="AH1045" s="145"/>
    </row>
    <row r="1046" spans="1:34" ht="24.95" customHeight="1" x14ac:dyDescent="0.25">
      <c r="A1046" s="55"/>
      <c r="B1046" s="55"/>
      <c r="C1046" s="55"/>
      <c r="D1046" s="55"/>
      <c r="E1046" s="55"/>
      <c r="F1046" s="55"/>
      <c r="G1046" s="55"/>
      <c r="H1046" s="138"/>
      <c r="I1046" s="55"/>
      <c r="J1046" s="139"/>
      <c r="K1046" s="55"/>
      <c r="L1046" s="55"/>
      <c r="M1046" s="138"/>
      <c r="N1046" s="55"/>
      <c r="O1046" s="55"/>
      <c r="P1046" s="140"/>
      <c r="Q1046" s="141"/>
      <c r="R1046" s="55"/>
      <c r="S1046" s="55"/>
      <c r="T1046" s="141"/>
      <c r="U1046" s="55"/>
      <c r="V1046" s="55"/>
      <c r="W1046" s="141"/>
      <c r="X1046" s="55"/>
      <c r="Y1046" s="55"/>
      <c r="Z1046" s="141"/>
      <c r="AA1046" s="55"/>
      <c r="AB1046" s="55"/>
      <c r="AC1046" s="141"/>
      <c r="AD1046" s="142"/>
      <c r="AE1046" s="143"/>
      <c r="AF1046" s="138"/>
      <c r="AG1046" s="144"/>
      <c r="AH1046" s="145"/>
    </row>
    <row r="1047" spans="1:34" ht="24.95" customHeight="1" x14ac:dyDescent="0.25">
      <c r="A1047" s="55"/>
      <c r="B1047" s="55"/>
      <c r="C1047" s="55"/>
      <c r="D1047" s="55"/>
      <c r="E1047" s="55"/>
      <c r="F1047" s="55"/>
      <c r="G1047" s="55"/>
      <c r="H1047" s="138"/>
      <c r="I1047" s="55"/>
      <c r="J1047" s="139"/>
      <c r="K1047" s="55"/>
      <c r="L1047" s="55"/>
      <c r="M1047" s="138"/>
      <c r="N1047" s="55"/>
      <c r="O1047" s="55"/>
      <c r="P1047" s="140"/>
      <c r="Q1047" s="141"/>
      <c r="R1047" s="55"/>
      <c r="S1047" s="55"/>
      <c r="T1047" s="141"/>
      <c r="U1047" s="55"/>
      <c r="V1047" s="55"/>
      <c r="W1047" s="141"/>
      <c r="X1047" s="55"/>
      <c r="Y1047" s="55"/>
      <c r="Z1047" s="141"/>
      <c r="AA1047" s="55"/>
      <c r="AB1047" s="55"/>
      <c r="AC1047" s="141"/>
      <c r="AD1047" s="142"/>
      <c r="AE1047" s="143"/>
      <c r="AF1047" s="138"/>
      <c r="AG1047" s="144"/>
      <c r="AH1047" s="145"/>
    </row>
    <row r="1048" spans="1:34" ht="24.95" customHeight="1" x14ac:dyDescent="0.25">
      <c r="A1048" s="55"/>
      <c r="B1048" s="55"/>
      <c r="C1048" s="55"/>
      <c r="D1048" s="55"/>
      <c r="E1048" s="55"/>
      <c r="F1048" s="55"/>
      <c r="G1048" s="55"/>
      <c r="H1048" s="138"/>
      <c r="I1048" s="55"/>
      <c r="J1048" s="139"/>
      <c r="K1048" s="55"/>
      <c r="L1048" s="55"/>
      <c r="M1048" s="138"/>
      <c r="N1048" s="55"/>
      <c r="O1048" s="55"/>
      <c r="P1048" s="140"/>
      <c r="Q1048" s="141"/>
      <c r="R1048" s="55"/>
      <c r="S1048" s="55"/>
      <c r="T1048" s="141"/>
      <c r="U1048" s="55"/>
      <c r="V1048" s="55"/>
      <c r="W1048" s="141"/>
      <c r="X1048" s="55"/>
      <c r="Y1048" s="55"/>
      <c r="Z1048" s="141"/>
      <c r="AA1048" s="55"/>
      <c r="AB1048" s="55"/>
      <c r="AC1048" s="141"/>
      <c r="AD1048" s="142"/>
      <c r="AE1048" s="143"/>
      <c r="AF1048" s="138"/>
      <c r="AG1048" s="144"/>
      <c r="AH1048" s="145"/>
    </row>
    <row r="1049" spans="1:34" ht="24.95" customHeight="1" x14ac:dyDescent="0.25">
      <c r="A1049" s="55"/>
      <c r="B1049" s="55"/>
      <c r="C1049" s="55"/>
      <c r="D1049" s="55"/>
      <c r="E1049" s="55"/>
      <c r="F1049" s="55"/>
      <c r="G1049" s="55"/>
      <c r="H1049" s="138"/>
      <c r="I1049" s="55"/>
      <c r="J1049" s="139"/>
      <c r="K1049" s="55"/>
      <c r="L1049" s="55"/>
      <c r="M1049" s="138"/>
      <c r="N1049" s="55"/>
      <c r="O1049" s="55"/>
      <c r="P1049" s="140"/>
      <c r="Q1049" s="141"/>
      <c r="R1049" s="55"/>
      <c r="S1049" s="55"/>
      <c r="T1049" s="141"/>
      <c r="U1049" s="55"/>
      <c r="V1049" s="55"/>
      <c r="W1049" s="141"/>
      <c r="X1049" s="55"/>
      <c r="Y1049" s="55"/>
      <c r="Z1049" s="141"/>
      <c r="AA1049" s="55"/>
      <c r="AB1049" s="55"/>
      <c r="AC1049" s="141"/>
      <c r="AD1049" s="142"/>
      <c r="AE1049" s="143"/>
      <c r="AF1049" s="138"/>
      <c r="AG1049" s="144"/>
      <c r="AH1049" s="145"/>
    </row>
    <row r="1050" spans="1:34" ht="24.95" customHeight="1" x14ac:dyDescent="0.25">
      <c r="A1050" s="55"/>
      <c r="B1050" s="55"/>
      <c r="C1050" s="55"/>
      <c r="D1050" s="55"/>
      <c r="E1050" s="55"/>
      <c r="F1050" s="55"/>
      <c r="G1050" s="55"/>
      <c r="H1050" s="138"/>
      <c r="I1050" s="55"/>
      <c r="J1050" s="139"/>
      <c r="K1050" s="55"/>
      <c r="L1050" s="55"/>
      <c r="M1050" s="138"/>
      <c r="N1050" s="55"/>
      <c r="O1050" s="55"/>
      <c r="P1050" s="140"/>
      <c r="Q1050" s="141"/>
      <c r="R1050" s="55"/>
      <c r="S1050" s="55"/>
      <c r="T1050" s="141"/>
      <c r="U1050" s="55"/>
      <c r="V1050" s="55"/>
      <c r="W1050" s="141"/>
      <c r="X1050" s="55"/>
      <c r="Y1050" s="55"/>
      <c r="Z1050" s="141"/>
      <c r="AA1050" s="55"/>
      <c r="AB1050" s="55"/>
      <c r="AC1050" s="141"/>
      <c r="AD1050" s="142"/>
      <c r="AE1050" s="143"/>
      <c r="AF1050" s="138"/>
      <c r="AG1050" s="144"/>
      <c r="AH1050" s="145"/>
    </row>
    <row r="1051" spans="1:34" ht="24.95" customHeight="1" x14ac:dyDescent="0.25">
      <c r="A1051" s="55"/>
      <c r="B1051" s="55"/>
      <c r="C1051" s="55"/>
      <c r="D1051" s="55"/>
      <c r="E1051" s="55"/>
      <c r="F1051" s="55"/>
      <c r="G1051" s="55"/>
      <c r="H1051" s="138"/>
      <c r="I1051" s="55"/>
      <c r="J1051" s="139"/>
      <c r="K1051" s="55"/>
      <c r="L1051" s="55"/>
      <c r="M1051" s="138"/>
      <c r="N1051" s="55"/>
      <c r="O1051" s="55"/>
      <c r="P1051" s="140"/>
      <c r="Q1051" s="141"/>
      <c r="R1051" s="55"/>
      <c r="S1051" s="55"/>
      <c r="T1051" s="141"/>
      <c r="U1051" s="55"/>
      <c r="V1051" s="55"/>
      <c r="W1051" s="141"/>
      <c r="X1051" s="55"/>
      <c r="Y1051" s="55"/>
      <c r="Z1051" s="141"/>
      <c r="AA1051" s="55"/>
      <c r="AB1051" s="55"/>
      <c r="AC1051" s="141"/>
      <c r="AD1051" s="142"/>
      <c r="AE1051" s="143"/>
      <c r="AF1051" s="138"/>
      <c r="AG1051" s="144"/>
      <c r="AH1051" s="145"/>
    </row>
    <row r="1052" spans="1:34" ht="24.95" customHeight="1" x14ac:dyDescent="0.25">
      <c r="A1052" s="55"/>
      <c r="B1052" s="55"/>
      <c r="C1052" s="55"/>
      <c r="D1052" s="55"/>
      <c r="E1052" s="55"/>
      <c r="F1052" s="55"/>
      <c r="G1052" s="55"/>
      <c r="H1052" s="138"/>
      <c r="I1052" s="55"/>
      <c r="J1052" s="139"/>
      <c r="K1052" s="55"/>
      <c r="L1052" s="55"/>
      <c r="M1052" s="138"/>
      <c r="N1052" s="55"/>
      <c r="O1052" s="55"/>
      <c r="P1052" s="140"/>
      <c r="Q1052" s="141"/>
      <c r="R1052" s="55"/>
      <c r="S1052" s="55"/>
      <c r="T1052" s="141"/>
      <c r="U1052" s="55"/>
      <c r="V1052" s="55"/>
      <c r="W1052" s="141"/>
      <c r="X1052" s="55"/>
      <c r="Y1052" s="55"/>
      <c r="Z1052" s="141"/>
      <c r="AA1052" s="55"/>
      <c r="AB1052" s="55"/>
      <c r="AC1052" s="141"/>
      <c r="AD1052" s="142"/>
      <c r="AE1052" s="143"/>
      <c r="AF1052" s="138"/>
      <c r="AG1052" s="144"/>
      <c r="AH1052" s="145"/>
    </row>
    <row r="1053" spans="1:34" ht="24.95" customHeight="1" x14ac:dyDescent="0.25">
      <c r="A1053" s="55"/>
      <c r="B1053" s="55"/>
      <c r="C1053" s="55"/>
      <c r="D1053" s="55"/>
      <c r="E1053" s="55"/>
      <c r="F1053" s="55"/>
      <c r="G1053" s="55"/>
      <c r="H1053" s="138"/>
      <c r="I1053" s="55"/>
      <c r="J1053" s="139"/>
      <c r="K1053" s="55"/>
      <c r="L1053" s="55"/>
      <c r="M1053" s="138"/>
      <c r="N1053" s="55"/>
      <c r="O1053" s="55"/>
      <c r="P1053" s="140"/>
      <c r="Q1053" s="141"/>
      <c r="R1053" s="55"/>
      <c r="S1053" s="55"/>
      <c r="T1053" s="141"/>
      <c r="U1053" s="55"/>
      <c r="V1053" s="55"/>
      <c r="W1053" s="141"/>
      <c r="X1053" s="55"/>
      <c r="Y1053" s="55"/>
      <c r="Z1053" s="141"/>
      <c r="AA1053" s="55"/>
      <c r="AB1053" s="55"/>
      <c r="AC1053" s="141"/>
      <c r="AD1053" s="142"/>
      <c r="AE1053" s="143"/>
      <c r="AF1053" s="138"/>
      <c r="AG1053" s="144"/>
      <c r="AH1053" s="145"/>
    </row>
    <row r="1054" spans="1:34" ht="24.95" customHeight="1" x14ac:dyDescent="0.25">
      <c r="A1054" s="55"/>
      <c r="B1054" s="55"/>
      <c r="C1054" s="55"/>
      <c r="D1054" s="55"/>
      <c r="E1054" s="55"/>
      <c r="F1054" s="55"/>
      <c r="G1054" s="55"/>
      <c r="H1054" s="138"/>
      <c r="I1054" s="55"/>
      <c r="J1054" s="139"/>
      <c r="K1054" s="55"/>
      <c r="L1054" s="55"/>
      <c r="M1054" s="138"/>
      <c r="N1054" s="55"/>
      <c r="O1054" s="55"/>
      <c r="P1054" s="140"/>
      <c r="Q1054" s="141"/>
      <c r="R1054" s="55"/>
      <c r="S1054" s="55"/>
      <c r="T1054" s="141"/>
      <c r="U1054" s="55"/>
      <c r="V1054" s="55"/>
      <c r="W1054" s="141"/>
      <c r="X1054" s="55"/>
      <c r="Y1054" s="55"/>
      <c r="Z1054" s="141"/>
      <c r="AA1054" s="55"/>
      <c r="AB1054" s="55"/>
      <c r="AC1054" s="141"/>
      <c r="AD1054" s="142"/>
      <c r="AE1054" s="143"/>
      <c r="AF1054" s="138"/>
      <c r="AG1054" s="144"/>
      <c r="AH1054" s="145"/>
    </row>
    <row r="1055" spans="1:34" ht="24.95" customHeight="1" x14ac:dyDescent="0.25">
      <c r="A1055" s="55"/>
      <c r="B1055" s="55"/>
      <c r="C1055" s="55"/>
      <c r="D1055" s="55"/>
      <c r="E1055" s="55"/>
      <c r="F1055" s="55"/>
      <c r="G1055" s="55"/>
      <c r="H1055" s="138"/>
      <c r="I1055" s="55"/>
      <c r="J1055" s="139"/>
      <c r="K1055" s="55"/>
      <c r="L1055" s="55"/>
      <c r="M1055" s="138"/>
      <c r="N1055" s="55"/>
      <c r="O1055" s="55"/>
      <c r="P1055" s="140"/>
      <c r="Q1055" s="141"/>
      <c r="R1055" s="55"/>
      <c r="S1055" s="55"/>
      <c r="T1055" s="141"/>
      <c r="U1055" s="55"/>
      <c r="V1055" s="55"/>
      <c r="W1055" s="141"/>
      <c r="X1055" s="55"/>
      <c r="Y1055" s="55"/>
      <c r="Z1055" s="141"/>
      <c r="AA1055" s="55"/>
      <c r="AB1055" s="55"/>
      <c r="AC1055" s="141"/>
      <c r="AD1055" s="142"/>
      <c r="AE1055" s="143"/>
      <c r="AF1055" s="138"/>
      <c r="AG1055" s="144"/>
      <c r="AH1055" s="145"/>
    </row>
    <row r="1056" spans="1:34" ht="24.95" customHeight="1" x14ac:dyDescent="0.25">
      <c r="A1056" s="55"/>
      <c r="B1056" s="55"/>
      <c r="C1056" s="55"/>
      <c r="D1056" s="55"/>
      <c r="E1056" s="55"/>
      <c r="F1056" s="55"/>
      <c r="G1056" s="55"/>
      <c r="H1056" s="138"/>
      <c r="I1056" s="55"/>
      <c r="J1056" s="139"/>
      <c r="K1056" s="55"/>
      <c r="L1056" s="55"/>
      <c r="M1056" s="138"/>
      <c r="N1056" s="55"/>
      <c r="O1056" s="55"/>
      <c r="P1056" s="140"/>
      <c r="Q1056" s="141"/>
      <c r="R1056" s="55"/>
      <c r="S1056" s="55"/>
      <c r="T1056" s="141"/>
      <c r="U1056" s="55"/>
      <c r="V1056" s="55"/>
      <c r="W1056" s="141"/>
      <c r="X1056" s="55"/>
      <c r="Y1056" s="55"/>
      <c r="Z1056" s="141"/>
      <c r="AA1056" s="55"/>
      <c r="AB1056" s="55"/>
      <c r="AC1056" s="141"/>
      <c r="AD1056" s="142"/>
      <c r="AE1056" s="143"/>
      <c r="AF1056" s="138"/>
      <c r="AG1056" s="144"/>
      <c r="AH1056" s="145"/>
    </row>
    <row r="1057" spans="1:34" ht="24.95" customHeight="1" x14ac:dyDescent="0.25">
      <c r="A1057" s="55"/>
      <c r="B1057" s="55"/>
      <c r="C1057" s="55"/>
      <c r="D1057" s="55"/>
      <c r="E1057" s="55"/>
      <c r="F1057" s="55"/>
      <c r="G1057" s="55"/>
      <c r="H1057" s="138"/>
      <c r="I1057" s="55"/>
      <c r="J1057" s="139"/>
      <c r="K1057" s="55"/>
      <c r="L1057" s="55"/>
      <c r="M1057" s="138"/>
      <c r="N1057" s="55"/>
      <c r="O1057" s="55"/>
      <c r="P1057" s="140"/>
      <c r="Q1057" s="141"/>
      <c r="R1057" s="55"/>
      <c r="S1057" s="55"/>
      <c r="T1057" s="141"/>
      <c r="U1057" s="55"/>
      <c r="V1057" s="55"/>
      <c r="W1057" s="141"/>
      <c r="X1057" s="55"/>
      <c r="Y1057" s="55"/>
      <c r="Z1057" s="141"/>
      <c r="AA1057" s="55"/>
      <c r="AB1057" s="55"/>
      <c r="AC1057" s="141"/>
      <c r="AD1057" s="142"/>
      <c r="AE1057" s="143"/>
      <c r="AF1057" s="138"/>
      <c r="AG1057" s="144"/>
      <c r="AH1057" s="145"/>
    </row>
    <row r="1058" spans="1:34" ht="24.95" customHeight="1" x14ac:dyDescent="0.25">
      <c r="A1058" s="55"/>
      <c r="B1058" s="55"/>
      <c r="C1058" s="55"/>
      <c r="D1058" s="55"/>
      <c r="E1058" s="55"/>
      <c r="F1058" s="55"/>
      <c r="G1058" s="55"/>
      <c r="H1058" s="138"/>
      <c r="I1058" s="55"/>
      <c r="J1058" s="139"/>
      <c r="K1058" s="55"/>
      <c r="L1058" s="55"/>
      <c r="M1058" s="138"/>
      <c r="N1058" s="55"/>
      <c r="O1058" s="55"/>
      <c r="P1058" s="140"/>
      <c r="Q1058" s="141"/>
      <c r="R1058" s="55"/>
      <c r="S1058" s="55"/>
      <c r="T1058" s="141"/>
      <c r="U1058" s="55"/>
      <c r="V1058" s="55"/>
      <c r="W1058" s="141"/>
      <c r="X1058" s="55"/>
      <c r="Y1058" s="55"/>
      <c r="Z1058" s="141"/>
      <c r="AA1058" s="55"/>
      <c r="AB1058" s="55"/>
      <c r="AC1058" s="141"/>
      <c r="AD1058" s="142"/>
      <c r="AE1058" s="143"/>
      <c r="AF1058" s="138"/>
      <c r="AG1058" s="144"/>
      <c r="AH1058" s="145"/>
    </row>
    <row r="1059" spans="1:34" ht="24.95" customHeight="1" x14ac:dyDescent="0.25">
      <c r="A1059" s="55"/>
      <c r="B1059" s="55"/>
      <c r="C1059" s="55"/>
      <c r="D1059" s="55"/>
      <c r="E1059" s="55"/>
      <c r="F1059" s="55"/>
      <c r="G1059" s="55"/>
      <c r="H1059" s="138"/>
      <c r="I1059" s="55"/>
      <c r="J1059" s="139"/>
      <c r="K1059" s="55"/>
      <c r="L1059" s="55"/>
      <c r="M1059" s="138"/>
      <c r="N1059" s="55"/>
      <c r="O1059" s="55"/>
      <c r="P1059" s="140"/>
      <c r="Q1059" s="141"/>
      <c r="R1059" s="55"/>
      <c r="S1059" s="55"/>
      <c r="T1059" s="141"/>
      <c r="U1059" s="55"/>
      <c r="V1059" s="55"/>
      <c r="W1059" s="141"/>
      <c r="X1059" s="55"/>
      <c r="Y1059" s="55"/>
      <c r="Z1059" s="141"/>
      <c r="AA1059" s="55"/>
      <c r="AB1059" s="55"/>
      <c r="AC1059" s="141"/>
      <c r="AD1059" s="142"/>
      <c r="AE1059" s="143"/>
      <c r="AF1059" s="138"/>
      <c r="AG1059" s="144"/>
      <c r="AH1059" s="145"/>
    </row>
    <row r="1060" spans="1:34" ht="24.95" customHeight="1" x14ac:dyDescent="0.25">
      <c r="A1060" s="55"/>
      <c r="B1060" s="55"/>
      <c r="C1060" s="55"/>
      <c r="D1060" s="55"/>
      <c r="E1060" s="55"/>
      <c r="F1060" s="55"/>
      <c r="G1060" s="55"/>
      <c r="H1060" s="138"/>
      <c r="I1060" s="55"/>
      <c r="J1060" s="139"/>
      <c r="K1060" s="55"/>
      <c r="L1060" s="55"/>
      <c r="M1060" s="138"/>
      <c r="N1060" s="55"/>
      <c r="O1060" s="55"/>
      <c r="P1060" s="140"/>
      <c r="Q1060" s="141"/>
      <c r="R1060" s="55"/>
      <c r="S1060" s="55"/>
      <c r="T1060" s="141"/>
      <c r="U1060" s="55"/>
      <c r="V1060" s="55"/>
      <c r="W1060" s="141"/>
      <c r="X1060" s="55"/>
      <c r="Y1060" s="55"/>
      <c r="Z1060" s="141"/>
      <c r="AA1060" s="55"/>
      <c r="AB1060" s="55"/>
      <c r="AC1060" s="141"/>
      <c r="AD1060" s="142"/>
      <c r="AE1060" s="143"/>
      <c r="AF1060" s="138"/>
      <c r="AG1060" s="144"/>
      <c r="AH1060" s="145"/>
    </row>
    <row r="1061" spans="1:34" ht="24.95" customHeight="1" x14ac:dyDescent="0.25">
      <c r="A1061" s="55"/>
      <c r="B1061" s="55"/>
      <c r="C1061" s="55"/>
      <c r="D1061" s="55"/>
      <c r="E1061" s="55"/>
      <c r="F1061" s="55"/>
      <c r="G1061" s="55"/>
      <c r="H1061" s="138"/>
      <c r="I1061" s="55"/>
      <c r="J1061" s="139"/>
      <c r="K1061" s="55"/>
      <c r="L1061" s="55"/>
      <c r="M1061" s="138"/>
      <c r="N1061" s="55"/>
      <c r="O1061" s="55"/>
      <c r="P1061" s="140"/>
      <c r="Q1061" s="141"/>
      <c r="R1061" s="55"/>
      <c r="S1061" s="55"/>
      <c r="T1061" s="141"/>
      <c r="U1061" s="55"/>
      <c r="V1061" s="55"/>
      <c r="W1061" s="141"/>
      <c r="X1061" s="55"/>
      <c r="Y1061" s="55"/>
      <c r="Z1061" s="141"/>
      <c r="AA1061" s="55"/>
      <c r="AB1061" s="55"/>
      <c r="AC1061" s="141"/>
      <c r="AD1061" s="142"/>
      <c r="AE1061" s="143"/>
      <c r="AF1061" s="138"/>
      <c r="AG1061" s="144"/>
      <c r="AH1061" s="145"/>
    </row>
    <row r="1062" spans="1:34" ht="24.95" customHeight="1" x14ac:dyDescent="0.25">
      <c r="A1062" s="55"/>
      <c r="B1062" s="55"/>
      <c r="C1062" s="55"/>
      <c r="D1062" s="55"/>
      <c r="E1062" s="55"/>
      <c r="F1062" s="55"/>
      <c r="G1062" s="55"/>
      <c r="H1062" s="138"/>
      <c r="I1062" s="55"/>
      <c r="J1062" s="139"/>
      <c r="K1062" s="55"/>
      <c r="L1062" s="55"/>
      <c r="M1062" s="138"/>
      <c r="N1062" s="55"/>
      <c r="O1062" s="55"/>
      <c r="P1062" s="140"/>
      <c r="Q1062" s="141"/>
      <c r="R1062" s="55"/>
      <c r="S1062" s="55"/>
      <c r="T1062" s="141"/>
      <c r="U1062" s="55"/>
      <c r="V1062" s="55"/>
      <c r="W1062" s="141"/>
      <c r="X1062" s="55"/>
      <c r="Y1062" s="55"/>
      <c r="Z1062" s="141"/>
      <c r="AA1062" s="55"/>
      <c r="AB1062" s="55"/>
      <c r="AC1062" s="141"/>
      <c r="AD1062" s="142"/>
      <c r="AE1062" s="143"/>
      <c r="AF1062" s="138"/>
      <c r="AG1062" s="144"/>
      <c r="AH1062" s="145"/>
    </row>
    <row r="1063" spans="1:34" ht="24.95" customHeight="1" x14ac:dyDescent="0.25">
      <c r="A1063" s="55"/>
      <c r="B1063" s="55"/>
      <c r="C1063" s="55"/>
      <c r="D1063" s="55"/>
      <c r="E1063" s="55"/>
      <c r="F1063" s="55"/>
      <c r="G1063" s="55"/>
      <c r="H1063" s="138"/>
      <c r="I1063" s="55"/>
      <c r="J1063" s="139"/>
      <c r="K1063" s="55"/>
      <c r="L1063" s="55"/>
      <c r="M1063" s="138"/>
      <c r="N1063" s="55"/>
      <c r="O1063" s="55"/>
      <c r="P1063" s="140"/>
      <c r="Q1063" s="141"/>
      <c r="R1063" s="55"/>
      <c r="S1063" s="55"/>
      <c r="T1063" s="141"/>
      <c r="U1063" s="55"/>
      <c r="V1063" s="55"/>
      <c r="W1063" s="141"/>
      <c r="X1063" s="55"/>
      <c r="Y1063" s="55"/>
      <c r="Z1063" s="141"/>
      <c r="AA1063" s="55"/>
      <c r="AB1063" s="55"/>
      <c r="AC1063" s="141"/>
      <c r="AD1063" s="142"/>
      <c r="AE1063" s="143"/>
      <c r="AF1063" s="138"/>
      <c r="AG1063" s="144"/>
      <c r="AH1063" s="145"/>
    </row>
    <row r="1064" spans="1:34" ht="24.95" customHeight="1" x14ac:dyDescent="0.25">
      <c r="A1064" s="55"/>
      <c r="B1064" s="55"/>
      <c r="C1064" s="55"/>
      <c r="D1064" s="55"/>
      <c r="E1064" s="55"/>
      <c r="F1064" s="55"/>
      <c r="G1064" s="55"/>
      <c r="H1064" s="138"/>
      <c r="I1064" s="55"/>
      <c r="J1064" s="139"/>
      <c r="K1064" s="55"/>
      <c r="L1064" s="55"/>
      <c r="M1064" s="138"/>
      <c r="N1064" s="55"/>
      <c r="O1064" s="55"/>
      <c r="P1064" s="140"/>
      <c r="Q1064" s="141"/>
      <c r="R1064" s="55"/>
      <c r="S1064" s="55"/>
      <c r="T1064" s="141"/>
      <c r="U1064" s="55"/>
      <c r="V1064" s="55"/>
      <c r="W1064" s="141"/>
      <c r="X1064" s="55"/>
      <c r="Y1064" s="55"/>
      <c r="Z1064" s="141"/>
      <c r="AA1064" s="55"/>
      <c r="AB1064" s="55"/>
      <c r="AC1064" s="141"/>
      <c r="AD1064" s="142"/>
      <c r="AE1064" s="143"/>
      <c r="AF1064" s="138"/>
      <c r="AG1064" s="144"/>
      <c r="AH1064" s="145"/>
    </row>
    <row r="1065" spans="1:34" ht="24.95" customHeight="1" x14ac:dyDescent="0.25">
      <c r="A1065" s="55"/>
      <c r="B1065" s="55"/>
      <c r="C1065" s="55"/>
      <c r="D1065" s="55"/>
      <c r="E1065" s="55"/>
      <c r="F1065" s="55"/>
      <c r="G1065" s="55"/>
      <c r="H1065" s="138"/>
      <c r="I1065" s="55"/>
      <c r="J1065" s="139"/>
      <c r="K1065" s="55"/>
      <c r="L1065" s="55"/>
      <c r="M1065" s="138"/>
      <c r="N1065" s="55"/>
      <c r="O1065" s="55"/>
      <c r="P1065" s="140"/>
      <c r="Q1065" s="141"/>
      <c r="R1065" s="55"/>
      <c r="S1065" s="55"/>
      <c r="T1065" s="141"/>
      <c r="U1065" s="55"/>
      <c r="V1065" s="55"/>
      <c r="W1065" s="141"/>
      <c r="X1065" s="55"/>
      <c r="Y1065" s="55"/>
      <c r="Z1065" s="141"/>
      <c r="AA1065" s="55"/>
      <c r="AB1065" s="55"/>
      <c r="AC1065" s="141"/>
      <c r="AD1065" s="142"/>
      <c r="AE1065" s="143"/>
      <c r="AF1065" s="138"/>
      <c r="AG1065" s="144"/>
      <c r="AH1065" s="145"/>
    </row>
    <row r="1066" spans="1:34" ht="24.95" customHeight="1" x14ac:dyDescent="0.25">
      <c r="A1066" s="55"/>
      <c r="B1066" s="55"/>
      <c r="C1066" s="55"/>
      <c r="D1066" s="55"/>
      <c r="E1066" s="55"/>
      <c r="F1066" s="55"/>
      <c r="G1066" s="55"/>
      <c r="H1066" s="138"/>
      <c r="I1066" s="55"/>
      <c r="J1066" s="139"/>
      <c r="K1066" s="55"/>
      <c r="L1066" s="55"/>
      <c r="M1066" s="138"/>
      <c r="N1066" s="55"/>
      <c r="O1066" s="55"/>
      <c r="P1066" s="140"/>
      <c r="Q1066" s="141"/>
      <c r="R1066" s="55"/>
      <c r="S1066" s="55"/>
      <c r="T1066" s="141"/>
      <c r="U1066" s="55"/>
      <c r="V1066" s="55"/>
      <c r="W1066" s="141"/>
      <c r="X1066" s="55"/>
      <c r="Y1066" s="55"/>
      <c r="Z1066" s="141"/>
      <c r="AA1066" s="55"/>
      <c r="AB1066" s="55"/>
      <c r="AC1066" s="141"/>
      <c r="AD1066" s="142"/>
      <c r="AE1066" s="143"/>
      <c r="AF1066" s="138"/>
      <c r="AG1066" s="144"/>
      <c r="AH1066" s="145"/>
    </row>
    <row r="1067" spans="1:34" ht="24.95" customHeight="1" x14ac:dyDescent="0.25">
      <c r="A1067" s="55"/>
      <c r="B1067" s="55"/>
      <c r="C1067" s="55"/>
      <c r="D1067" s="55"/>
      <c r="E1067" s="55"/>
      <c r="F1067" s="55"/>
      <c r="G1067" s="55"/>
      <c r="H1067" s="138"/>
      <c r="I1067" s="55"/>
      <c r="J1067" s="139"/>
      <c r="K1067" s="55"/>
      <c r="L1067" s="55"/>
      <c r="M1067" s="138"/>
      <c r="N1067" s="55"/>
      <c r="O1067" s="55"/>
      <c r="P1067" s="140"/>
      <c r="Q1067" s="141"/>
      <c r="R1067" s="55"/>
      <c r="S1067" s="55"/>
      <c r="T1067" s="141"/>
      <c r="U1067" s="55"/>
      <c r="V1067" s="55"/>
      <c r="W1067" s="141"/>
      <c r="X1067" s="55"/>
      <c r="Y1067" s="55"/>
      <c r="Z1067" s="141"/>
      <c r="AA1067" s="55"/>
      <c r="AB1067" s="55"/>
      <c r="AC1067" s="141"/>
      <c r="AD1067" s="142"/>
      <c r="AE1067" s="143"/>
      <c r="AF1067" s="138"/>
      <c r="AG1067" s="144"/>
      <c r="AH1067" s="145"/>
    </row>
    <row r="1068" spans="1:34" ht="24.95" customHeight="1" x14ac:dyDescent="0.25">
      <c r="A1068" s="55"/>
      <c r="B1068" s="55"/>
      <c r="C1068" s="55"/>
      <c r="D1068" s="55"/>
      <c r="E1068" s="55"/>
      <c r="F1068" s="55"/>
      <c r="G1068" s="55"/>
      <c r="H1068" s="138"/>
      <c r="I1068" s="55"/>
      <c r="J1068" s="139"/>
      <c r="K1068" s="55"/>
      <c r="L1068" s="55"/>
      <c r="M1068" s="138"/>
      <c r="N1068" s="55"/>
      <c r="O1068" s="55"/>
      <c r="P1068" s="140"/>
      <c r="Q1068" s="141"/>
      <c r="R1068" s="55"/>
      <c r="S1068" s="55"/>
      <c r="T1068" s="141"/>
      <c r="U1068" s="55"/>
      <c r="V1068" s="55"/>
      <c r="W1068" s="141"/>
      <c r="X1068" s="55"/>
      <c r="Y1068" s="55"/>
      <c r="Z1068" s="141"/>
      <c r="AA1068" s="55"/>
      <c r="AB1068" s="55"/>
      <c r="AC1068" s="141"/>
      <c r="AD1068" s="142"/>
      <c r="AE1068" s="143"/>
      <c r="AF1068" s="138"/>
      <c r="AG1068" s="144"/>
      <c r="AH1068" s="145"/>
    </row>
    <row r="1069" spans="1:34" ht="24.95" customHeight="1" x14ac:dyDescent="0.25">
      <c r="A1069" s="55"/>
      <c r="B1069" s="55"/>
      <c r="C1069" s="55"/>
      <c r="D1069" s="55"/>
      <c r="E1069" s="55"/>
      <c r="F1069" s="55"/>
      <c r="G1069" s="55"/>
      <c r="H1069" s="138"/>
      <c r="I1069" s="55"/>
      <c r="J1069" s="139"/>
      <c r="K1069" s="55"/>
      <c r="L1069" s="55"/>
      <c r="M1069" s="138"/>
      <c r="N1069" s="55"/>
      <c r="O1069" s="55"/>
      <c r="P1069" s="140"/>
      <c r="Q1069" s="141"/>
      <c r="R1069" s="55"/>
      <c r="S1069" s="55"/>
      <c r="T1069" s="141"/>
      <c r="U1069" s="55"/>
      <c r="V1069" s="55"/>
      <c r="W1069" s="141"/>
      <c r="X1069" s="55"/>
      <c r="Y1069" s="55"/>
      <c r="Z1069" s="141"/>
      <c r="AA1069" s="55"/>
      <c r="AB1069" s="55"/>
      <c r="AC1069" s="141"/>
      <c r="AD1069" s="142"/>
      <c r="AE1069" s="143"/>
      <c r="AF1069" s="138"/>
      <c r="AG1069" s="144"/>
      <c r="AH1069" s="145"/>
    </row>
    <row r="1070" spans="1:34" ht="24.95" customHeight="1" x14ac:dyDescent="0.25">
      <c r="A1070" s="55"/>
      <c r="B1070" s="55"/>
      <c r="C1070" s="55"/>
      <c r="D1070" s="55"/>
      <c r="E1070" s="55"/>
      <c r="F1070" s="55"/>
      <c r="G1070" s="55"/>
      <c r="H1070" s="138"/>
      <c r="I1070" s="55"/>
      <c r="J1070" s="139"/>
      <c r="K1070" s="55"/>
      <c r="L1070" s="55"/>
      <c r="M1070" s="138"/>
      <c r="N1070" s="55"/>
      <c r="O1070" s="55"/>
      <c r="P1070" s="140"/>
      <c r="Q1070" s="141"/>
      <c r="R1070" s="55"/>
      <c r="S1070" s="55"/>
      <c r="T1070" s="141"/>
      <c r="U1070" s="55"/>
      <c r="V1070" s="55"/>
      <c r="W1070" s="141"/>
      <c r="X1070" s="55"/>
      <c r="Y1070" s="55"/>
      <c r="Z1070" s="141"/>
      <c r="AA1070" s="55"/>
      <c r="AB1070" s="55"/>
      <c r="AC1070" s="141"/>
      <c r="AD1070" s="142"/>
      <c r="AE1070" s="143"/>
      <c r="AF1070" s="138"/>
      <c r="AG1070" s="144"/>
      <c r="AH1070" s="145"/>
    </row>
    <row r="1071" spans="1:34" ht="24.95" customHeight="1" x14ac:dyDescent="0.25">
      <c r="A1071" s="55"/>
      <c r="B1071" s="55"/>
      <c r="C1071" s="55"/>
      <c r="D1071" s="55"/>
      <c r="E1071" s="55"/>
      <c r="F1071" s="55"/>
      <c r="G1071" s="55"/>
      <c r="H1071" s="138"/>
      <c r="I1071" s="55"/>
      <c r="J1071" s="139"/>
      <c r="K1071" s="55"/>
      <c r="L1071" s="55"/>
      <c r="M1071" s="138"/>
      <c r="N1071" s="55"/>
      <c r="O1071" s="55"/>
      <c r="P1071" s="140"/>
      <c r="Q1071" s="141"/>
      <c r="R1071" s="55"/>
      <c r="S1071" s="55"/>
      <c r="T1071" s="141"/>
      <c r="U1071" s="55"/>
      <c r="V1071" s="55"/>
      <c r="W1071" s="141"/>
      <c r="X1071" s="55"/>
      <c r="Y1071" s="55"/>
      <c r="Z1071" s="141"/>
      <c r="AA1071" s="55"/>
      <c r="AB1071" s="55"/>
      <c r="AC1071" s="141"/>
      <c r="AD1071" s="142"/>
      <c r="AE1071" s="143"/>
      <c r="AF1071" s="138"/>
      <c r="AG1071" s="144"/>
      <c r="AH1071" s="145"/>
    </row>
    <row r="1072" spans="1:34" ht="24.95" customHeight="1" x14ac:dyDescent="0.25">
      <c r="A1072" s="55"/>
      <c r="B1072" s="55"/>
      <c r="C1072" s="55"/>
      <c r="D1072" s="55"/>
      <c r="E1072" s="55"/>
      <c r="F1072" s="55"/>
      <c r="G1072" s="55"/>
      <c r="H1072" s="138"/>
      <c r="I1072" s="55"/>
      <c r="J1072" s="139"/>
      <c r="K1072" s="55"/>
      <c r="L1072" s="55"/>
      <c r="M1072" s="138"/>
      <c r="N1072" s="55"/>
      <c r="O1072" s="55"/>
      <c r="P1072" s="140"/>
      <c r="Q1072" s="141"/>
      <c r="R1072" s="55"/>
      <c r="S1072" s="55"/>
      <c r="T1072" s="141"/>
      <c r="U1072" s="55"/>
      <c r="V1072" s="55"/>
      <c r="W1072" s="141"/>
      <c r="X1072" s="55"/>
      <c r="Y1072" s="55"/>
      <c r="Z1072" s="141"/>
      <c r="AA1072" s="55"/>
      <c r="AB1072" s="55"/>
      <c r="AC1072" s="141"/>
      <c r="AD1072" s="142"/>
      <c r="AE1072" s="143"/>
      <c r="AF1072" s="138"/>
      <c r="AG1072" s="144"/>
      <c r="AH1072" s="145"/>
    </row>
    <row r="1073" spans="1:34" ht="24.95" customHeight="1" x14ac:dyDescent="0.25">
      <c r="A1073" s="55"/>
      <c r="B1073" s="55"/>
      <c r="C1073" s="55"/>
      <c r="D1073" s="55"/>
      <c r="E1073" s="55"/>
      <c r="F1073" s="55"/>
      <c r="G1073" s="55"/>
      <c r="H1073" s="138"/>
      <c r="I1073" s="55"/>
      <c r="J1073" s="139"/>
      <c r="K1073" s="55"/>
      <c r="L1073" s="55"/>
      <c r="M1073" s="138"/>
      <c r="N1073" s="55"/>
      <c r="O1073" s="55"/>
      <c r="P1073" s="140"/>
      <c r="Q1073" s="141"/>
      <c r="R1073" s="55"/>
      <c r="S1073" s="55"/>
      <c r="T1073" s="141"/>
      <c r="U1073" s="55"/>
      <c r="V1073" s="55"/>
      <c r="W1073" s="141"/>
      <c r="X1073" s="55"/>
      <c r="Y1073" s="55"/>
      <c r="Z1073" s="141"/>
      <c r="AA1073" s="55"/>
      <c r="AB1073" s="55"/>
      <c r="AC1073" s="141"/>
      <c r="AD1073" s="142"/>
      <c r="AE1073" s="143"/>
      <c r="AF1073" s="138"/>
      <c r="AG1073" s="144"/>
      <c r="AH1073" s="145"/>
    </row>
    <row r="1074" spans="1:34" ht="24.95" customHeight="1" x14ac:dyDescent="0.25">
      <c r="A1074" s="55"/>
      <c r="B1074" s="55"/>
      <c r="C1074" s="55"/>
      <c r="D1074" s="55"/>
      <c r="E1074" s="55"/>
      <c r="F1074" s="55"/>
      <c r="G1074" s="55"/>
      <c r="H1074" s="138"/>
      <c r="I1074" s="55"/>
      <c r="J1074" s="139"/>
      <c r="K1074" s="55"/>
      <c r="L1074" s="55"/>
      <c r="M1074" s="138"/>
      <c r="N1074" s="55"/>
      <c r="O1074" s="55"/>
      <c r="P1074" s="140"/>
      <c r="Q1074" s="141"/>
      <c r="R1074" s="55"/>
      <c r="S1074" s="55"/>
      <c r="T1074" s="141"/>
      <c r="U1074" s="55"/>
      <c r="V1074" s="55"/>
      <c r="W1074" s="141"/>
      <c r="X1074" s="55"/>
      <c r="Y1074" s="55"/>
      <c r="Z1074" s="141"/>
      <c r="AA1074" s="55"/>
      <c r="AB1074" s="55"/>
      <c r="AC1074" s="141"/>
      <c r="AD1074" s="142"/>
      <c r="AE1074" s="143"/>
      <c r="AF1074" s="138"/>
      <c r="AG1074" s="144"/>
      <c r="AH1074" s="145"/>
    </row>
    <row r="1075" spans="1:34" ht="24.95" customHeight="1" x14ac:dyDescent="0.25">
      <c r="A1075" s="55"/>
      <c r="B1075" s="55"/>
      <c r="C1075" s="55"/>
      <c r="D1075" s="55"/>
      <c r="E1075" s="55"/>
      <c r="F1075" s="55"/>
      <c r="G1075" s="55"/>
      <c r="H1075" s="138"/>
      <c r="I1075" s="55"/>
      <c r="J1075" s="139"/>
      <c r="K1075" s="55"/>
      <c r="L1075" s="55"/>
      <c r="M1075" s="138"/>
      <c r="N1075" s="55"/>
      <c r="O1075" s="55"/>
      <c r="P1075" s="140"/>
      <c r="Q1075" s="141"/>
      <c r="R1075" s="55"/>
      <c r="S1075" s="55"/>
      <c r="T1075" s="141"/>
      <c r="U1075" s="55"/>
      <c r="V1075" s="55"/>
      <c r="W1075" s="141"/>
      <c r="X1075" s="55"/>
      <c r="Y1075" s="55"/>
      <c r="Z1075" s="141"/>
      <c r="AA1075" s="55"/>
      <c r="AB1075" s="55"/>
      <c r="AC1075" s="141"/>
      <c r="AD1075" s="142"/>
      <c r="AE1075" s="143"/>
      <c r="AF1075" s="138"/>
      <c r="AG1075" s="144"/>
      <c r="AH1075" s="145"/>
    </row>
    <row r="1076" spans="1:34" ht="24.95" customHeight="1" x14ac:dyDescent="0.25">
      <c r="A1076" s="55"/>
      <c r="B1076" s="55"/>
      <c r="C1076" s="55"/>
      <c r="D1076" s="55"/>
      <c r="E1076" s="55"/>
      <c r="F1076" s="55"/>
      <c r="G1076" s="55"/>
      <c r="H1076" s="138"/>
      <c r="I1076" s="55"/>
      <c r="J1076" s="139"/>
      <c r="K1076" s="55"/>
      <c r="L1076" s="55"/>
      <c r="M1076" s="138"/>
      <c r="N1076" s="55"/>
      <c r="O1076" s="55"/>
      <c r="P1076" s="140"/>
      <c r="Q1076" s="141"/>
      <c r="R1076" s="55"/>
      <c r="S1076" s="55"/>
      <c r="T1076" s="141"/>
      <c r="U1076" s="55"/>
      <c r="V1076" s="55"/>
      <c r="W1076" s="141"/>
      <c r="X1076" s="55"/>
      <c r="Y1076" s="55"/>
      <c r="Z1076" s="141"/>
      <c r="AA1076" s="55"/>
      <c r="AB1076" s="55"/>
      <c r="AC1076" s="141"/>
      <c r="AD1076" s="142"/>
      <c r="AE1076" s="143"/>
      <c r="AF1076" s="138"/>
      <c r="AG1076" s="144"/>
      <c r="AH1076" s="145"/>
    </row>
    <row r="1077" spans="1:34" ht="24.95" customHeight="1" x14ac:dyDescent="0.25">
      <c r="A1077" s="55"/>
      <c r="B1077" s="55"/>
      <c r="C1077" s="55"/>
      <c r="D1077" s="55"/>
      <c r="E1077" s="55"/>
      <c r="F1077" s="55"/>
      <c r="G1077" s="55"/>
      <c r="H1077" s="138"/>
      <c r="I1077" s="55"/>
      <c r="J1077" s="139"/>
      <c r="K1077" s="55"/>
      <c r="L1077" s="55"/>
      <c r="M1077" s="138"/>
      <c r="N1077" s="55"/>
      <c r="O1077" s="55"/>
      <c r="P1077" s="140"/>
      <c r="Q1077" s="141"/>
      <c r="R1077" s="55"/>
      <c r="S1077" s="55"/>
      <c r="T1077" s="141"/>
      <c r="U1077" s="55"/>
      <c r="V1077" s="55"/>
      <c r="W1077" s="141"/>
      <c r="X1077" s="55"/>
      <c r="Y1077" s="55"/>
      <c r="Z1077" s="141"/>
      <c r="AA1077" s="55"/>
      <c r="AB1077" s="55"/>
      <c r="AC1077" s="141"/>
      <c r="AD1077" s="142"/>
      <c r="AE1077" s="143"/>
      <c r="AF1077" s="138"/>
      <c r="AG1077" s="144"/>
      <c r="AH1077" s="145"/>
    </row>
    <row r="1078" spans="1:34" ht="24.95" customHeight="1" x14ac:dyDescent="0.25">
      <c r="A1078" s="55"/>
      <c r="B1078" s="55"/>
      <c r="C1078" s="55"/>
      <c r="D1078" s="55"/>
      <c r="E1078" s="55"/>
      <c r="F1078" s="55"/>
      <c r="G1078" s="55"/>
      <c r="H1078" s="138"/>
      <c r="I1078" s="55"/>
      <c r="J1078" s="139"/>
      <c r="K1078" s="55"/>
      <c r="L1078" s="55"/>
      <c r="M1078" s="138"/>
      <c r="N1078" s="55"/>
      <c r="O1078" s="55"/>
      <c r="P1078" s="140"/>
      <c r="Q1078" s="141"/>
      <c r="R1078" s="55"/>
      <c r="S1078" s="55"/>
      <c r="T1078" s="141"/>
      <c r="U1078" s="55"/>
      <c r="V1078" s="55"/>
      <c r="W1078" s="141"/>
      <c r="X1078" s="55"/>
      <c r="Y1078" s="55"/>
      <c r="Z1078" s="141"/>
      <c r="AA1078" s="55"/>
      <c r="AB1078" s="55"/>
      <c r="AC1078" s="141"/>
      <c r="AD1078" s="142"/>
      <c r="AE1078" s="143"/>
      <c r="AF1078" s="138"/>
      <c r="AG1078" s="144"/>
      <c r="AH1078" s="145"/>
    </row>
    <row r="1079" spans="1:34" ht="24.95" customHeight="1" x14ac:dyDescent="0.25">
      <c r="A1079" s="55"/>
      <c r="B1079" s="55"/>
      <c r="C1079" s="55"/>
      <c r="D1079" s="55"/>
      <c r="E1079" s="55"/>
      <c r="F1079" s="55"/>
      <c r="G1079" s="55"/>
      <c r="H1079" s="138"/>
      <c r="I1079" s="55"/>
      <c r="J1079" s="139"/>
      <c r="K1079" s="55"/>
      <c r="L1079" s="55"/>
      <c r="M1079" s="138"/>
      <c r="N1079" s="55"/>
      <c r="O1079" s="55"/>
      <c r="P1079" s="140"/>
      <c r="Q1079" s="141"/>
      <c r="R1079" s="55"/>
      <c r="S1079" s="55"/>
      <c r="T1079" s="141"/>
      <c r="U1079" s="55"/>
      <c r="V1079" s="55"/>
      <c r="W1079" s="141"/>
      <c r="X1079" s="55"/>
      <c r="Y1079" s="55"/>
      <c r="Z1079" s="141"/>
      <c r="AA1079" s="55"/>
      <c r="AB1079" s="55"/>
      <c r="AC1079" s="141"/>
      <c r="AD1079" s="142"/>
      <c r="AE1079" s="143"/>
      <c r="AF1079" s="138"/>
      <c r="AG1079" s="144"/>
      <c r="AH1079" s="145"/>
    </row>
    <row r="1080" spans="1:34" ht="24.95" customHeight="1" x14ac:dyDescent="0.25">
      <c r="A1080" s="55"/>
      <c r="B1080" s="55"/>
      <c r="C1080" s="55"/>
      <c r="D1080" s="55"/>
      <c r="E1080" s="55"/>
      <c r="F1080" s="55"/>
      <c r="G1080" s="55"/>
      <c r="H1080" s="138"/>
      <c r="I1080" s="55"/>
      <c r="J1080" s="139"/>
      <c r="K1080" s="55"/>
      <c r="L1080" s="55"/>
      <c r="M1080" s="138"/>
      <c r="N1080" s="55"/>
      <c r="O1080" s="55"/>
      <c r="P1080" s="140"/>
      <c r="Q1080" s="141"/>
      <c r="R1080" s="55"/>
      <c r="S1080" s="55"/>
      <c r="T1080" s="141"/>
      <c r="U1080" s="55"/>
      <c r="V1080" s="55"/>
      <c r="W1080" s="141"/>
      <c r="X1080" s="55"/>
      <c r="Y1080" s="55"/>
      <c r="Z1080" s="141"/>
      <c r="AA1080" s="55"/>
      <c r="AB1080" s="55"/>
      <c r="AC1080" s="141"/>
      <c r="AD1080" s="142"/>
      <c r="AE1080" s="143"/>
      <c r="AF1080" s="138"/>
      <c r="AG1080" s="144"/>
      <c r="AH1080" s="145"/>
    </row>
    <row r="1081" spans="1:34" ht="24.95" customHeight="1" x14ac:dyDescent="0.25">
      <c r="A1081" s="55"/>
      <c r="B1081" s="55"/>
      <c r="C1081" s="55"/>
      <c r="D1081" s="55"/>
      <c r="E1081" s="55"/>
      <c r="F1081" s="55"/>
      <c r="G1081" s="55"/>
      <c r="H1081" s="138"/>
      <c r="I1081" s="55"/>
      <c r="J1081" s="139"/>
      <c r="K1081" s="55"/>
      <c r="L1081" s="55"/>
      <c r="M1081" s="138"/>
      <c r="N1081" s="55"/>
      <c r="O1081" s="55"/>
      <c r="P1081" s="140"/>
      <c r="Q1081" s="141"/>
      <c r="R1081" s="55"/>
      <c r="S1081" s="55"/>
      <c r="T1081" s="141"/>
      <c r="U1081" s="55"/>
      <c r="V1081" s="55"/>
      <c r="W1081" s="141"/>
      <c r="X1081" s="55"/>
      <c r="Y1081" s="55"/>
      <c r="Z1081" s="141"/>
      <c r="AA1081" s="55"/>
      <c r="AB1081" s="55"/>
      <c r="AC1081" s="141"/>
      <c r="AD1081" s="142"/>
      <c r="AE1081" s="143"/>
      <c r="AF1081" s="138"/>
      <c r="AG1081" s="144"/>
      <c r="AH1081" s="145"/>
    </row>
    <row r="1082" spans="1:34" ht="24.95" customHeight="1" x14ac:dyDescent="0.25">
      <c r="A1082" s="55"/>
      <c r="B1082" s="55"/>
      <c r="C1082" s="55"/>
      <c r="D1082" s="55"/>
      <c r="E1082" s="55"/>
      <c r="F1082" s="55"/>
      <c r="G1082" s="55"/>
      <c r="H1082" s="138"/>
      <c r="I1082" s="55"/>
      <c r="J1082" s="139"/>
      <c r="K1082" s="55"/>
      <c r="L1082" s="55"/>
      <c r="M1082" s="138"/>
      <c r="N1082" s="55"/>
      <c r="O1082" s="55"/>
      <c r="P1082" s="140"/>
      <c r="Q1082" s="141"/>
      <c r="R1082" s="55"/>
      <c r="S1082" s="55"/>
      <c r="T1082" s="141"/>
      <c r="U1082" s="55"/>
      <c r="V1082" s="55"/>
      <c r="W1082" s="141"/>
      <c r="X1082" s="55"/>
      <c r="Y1082" s="55"/>
      <c r="Z1082" s="141"/>
      <c r="AA1082" s="55"/>
      <c r="AB1082" s="55"/>
      <c r="AC1082" s="141"/>
      <c r="AD1082" s="142"/>
      <c r="AE1082" s="143"/>
      <c r="AF1082" s="138"/>
      <c r="AG1082" s="144"/>
      <c r="AH1082" s="145"/>
    </row>
    <row r="1083" spans="1:34" ht="24.95" customHeight="1" x14ac:dyDescent="0.25">
      <c r="A1083" s="55"/>
      <c r="B1083" s="55"/>
      <c r="C1083" s="55"/>
      <c r="D1083" s="55"/>
      <c r="E1083" s="55"/>
      <c r="F1083" s="55"/>
      <c r="G1083" s="55"/>
      <c r="H1083" s="138"/>
      <c r="I1083" s="55"/>
      <c r="J1083" s="139"/>
      <c r="K1083" s="55"/>
      <c r="L1083" s="55"/>
      <c r="M1083" s="138"/>
      <c r="N1083" s="55"/>
      <c r="O1083" s="55"/>
      <c r="P1083" s="140"/>
      <c r="Q1083" s="141"/>
      <c r="R1083" s="55"/>
      <c r="S1083" s="55"/>
      <c r="T1083" s="141"/>
      <c r="U1083" s="55"/>
      <c r="V1083" s="55"/>
      <c r="W1083" s="141"/>
      <c r="X1083" s="55"/>
      <c r="Y1083" s="55"/>
      <c r="Z1083" s="141"/>
      <c r="AA1083" s="55"/>
      <c r="AB1083" s="55"/>
      <c r="AC1083" s="141"/>
      <c r="AD1083" s="142"/>
      <c r="AE1083" s="143"/>
      <c r="AF1083" s="138"/>
      <c r="AG1083" s="144"/>
      <c r="AH1083" s="145"/>
    </row>
    <row r="1084" spans="1:34" ht="24.95" customHeight="1" x14ac:dyDescent="0.25">
      <c r="A1084" s="55"/>
      <c r="B1084" s="55"/>
      <c r="C1084" s="55"/>
      <c r="D1084" s="55"/>
      <c r="E1084" s="55"/>
      <c r="F1084" s="55"/>
      <c r="G1084" s="55"/>
      <c r="H1084" s="138"/>
      <c r="I1084" s="55"/>
      <c r="J1084" s="139"/>
      <c r="K1084" s="55"/>
      <c r="L1084" s="55"/>
      <c r="M1084" s="138"/>
      <c r="N1084" s="55"/>
      <c r="O1084" s="55"/>
      <c r="P1084" s="140"/>
      <c r="Q1084" s="141"/>
      <c r="R1084" s="55"/>
      <c r="S1084" s="55"/>
      <c r="T1084" s="141"/>
      <c r="U1084" s="55"/>
      <c r="V1084" s="55"/>
      <c r="W1084" s="141"/>
      <c r="X1084" s="55"/>
      <c r="Y1084" s="55"/>
      <c r="Z1084" s="141"/>
      <c r="AA1084" s="55"/>
      <c r="AB1084" s="55"/>
      <c r="AC1084" s="141"/>
      <c r="AD1084" s="142"/>
      <c r="AE1084" s="143"/>
      <c r="AF1084" s="138"/>
      <c r="AG1084" s="144"/>
      <c r="AH1084" s="145"/>
    </row>
    <row r="1085" spans="1:34" ht="24.95" customHeight="1" x14ac:dyDescent="0.25">
      <c r="A1085" s="55"/>
      <c r="B1085" s="55"/>
      <c r="C1085" s="55"/>
      <c r="D1085" s="55"/>
      <c r="E1085" s="55"/>
      <c r="F1085" s="55"/>
      <c r="G1085" s="55"/>
      <c r="H1085" s="138"/>
      <c r="I1085" s="55"/>
      <c r="J1085" s="139"/>
      <c r="K1085" s="55"/>
      <c r="L1085" s="55"/>
      <c r="M1085" s="138"/>
      <c r="N1085" s="55"/>
      <c r="O1085" s="55"/>
      <c r="P1085" s="140"/>
      <c r="Q1085" s="141"/>
      <c r="R1085" s="55"/>
      <c r="S1085" s="55"/>
      <c r="T1085" s="141"/>
      <c r="U1085" s="55"/>
      <c r="V1085" s="55"/>
      <c r="W1085" s="141"/>
      <c r="X1085" s="55"/>
      <c r="Y1085" s="55"/>
      <c r="Z1085" s="141"/>
      <c r="AA1085" s="55"/>
      <c r="AB1085" s="55"/>
      <c r="AC1085" s="141"/>
      <c r="AD1085" s="142"/>
      <c r="AE1085" s="143"/>
      <c r="AF1085" s="138"/>
      <c r="AG1085" s="144"/>
      <c r="AH1085" s="145"/>
    </row>
    <row r="1086" spans="1:34" ht="24.95" customHeight="1" x14ac:dyDescent="0.25">
      <c r="A1086" s="55"/>
      <c r="B1086" s="55"/>
      <c r="C1086" s="55"/>
      <c r="D1086" s="55"/>
      <c r="E1086" s="55"/>
      <c r="F1086" s="55"/>
      <c r="G1086" s="55"/>
      <c r="H1086" s="138"/>
      <c r="I1086" s="55"/>
      <c r="J1086" s="139"/>
      <c r="K1086" s="55"/>
      <c r="L1086" s="55"/>
      <c r="M1086" s="138"/>
      <c r="N1086" s="55"/>
      <c r="O1086" s="55"/>
      <c r="P1086" s="140"/>
      <c r="Q1086" s="141"/>
      <c r="R1086" s="55"/>
      <c r="S1086" s="55"/>
      <c r="T1086" s="141"/>
      <c r="U1086" s="55"/>
      <c r="V1086" s="55"/>
      <c r="W1086" s="141"/>
      <c r="X1086" s="55"/>
      <c r="Y1086" s="55"/>
      <c r="Z1086" s="141"/>
      <c r="AA1086" s="55"/>
      <c r="AB1086" s="55"/>
      <c r="AC1086" s="141"/>
      <c r="AD1086" s="142"/>
      <c r="AE1086" s="143"/>
      <c r="AF1086" s="138"/>
      <c r="AG1086" s="144"/>
      <c r="AH1086" s="145"/>
    </row>
    <row r="1087" spans="1:34" ht="24.95" customHeight="1" x14ac:dyDescent="0.25">
      <c r="A1087" s="55"/>
      <c r="B1087" s="55"/>
      <c r="C1087" s="55"/>
      <c r="D1087" s="55"/>
      <c r="E1087" s="55"/>
      <c r="F1087" s="55"/>
      <c r="G1087" s="55"/>
      <c r="H1087" s="138"/>
      <c r="I1087" s="55"/>
      <c r="J1087" s="139"/>
      <c r="K1087" s="55"/>
      <c r="L1087" s="55"/>
      <c r="M1087" s="138"/>
      <c r="N1087" s="55"/>
      <c r="O1087" s="55"/>
      <c r="P1087" s="140"/>
      <c r="Q1087" s="141"/>
      <c r="R1087" s="55"/>
      <c r="S1087" s="55"/>
      <c r="T1087" s="141"/>
      <c r="U1087" s="55"/>
      <c r="V1087" s="55"/>
      <c r="W1087" s="141"/>
      <c r="X1087" s="55"/>
      <c r="Y1087" s="55"/>
      <c r="Z1087" s="141"/>
      <c r="AA1087" s="55"/>
      <c r="AB1087" s="55"/>
      <c r="AC1087" s="141"/>
      <c r="AD1087" s="142"/>
      <c r="AE1087" s="143"/>
      <c r="AF1087" s="138"/>
      <c r="AG1087" s="144"/>
      <c r="AH1087" s="145"/>
    </row>
    <row r="1088" spans="1:34" ht="24.95" customHeight="1" x14ac:dyDescent="0.25">
      <c r="A1088" s="55"/>
      <c r="B1088" s="55"/>
      <c r="C1088" s="55"/>
      <c r="D1088" s="55"/>
      <c r="E1088" s="55"/>
      <c r="F1088" s="55"/>
      <c r="G1088" s="55"/>
      <c r="H1088" s="138"/>
      <c r="I1088" s="55"/>
      <c r="J1088" s="139"/>
      <c r="K1088" s="55"/>
      <c r="L1088" s="55"/>
      <c r="M1088" s="138"/>
      <c r="N1088" s="55"/>
      <c r="O1088" s="55"/>
      <c r="P1088" s="140"/>
      <c r="Q1088" s="141"/>
      <c r="R1088" s="55"/>
      <c r="S1088" s="55"/>
      <c r="T1088" s="141"/>
      <c r="U1088" s="55"/>
      <c r="V1088" s="55"/>
      <c r="W1088" s="141"/>
      <c r="X1088" s="55"/>
      <c r="Y1088" s="55"/>
      <c r="Z1088" s="141"/>
      <c r="AA1088" s="55"/>
      <c r="AB1088" s="55"/>
      <c r="AC1088" s="141"/>
      <c r="AD1088" s="142"/>
      <c r="AE1088" s="143"/>
      <c r="AF1088" s="138"/>
      <c r="AG1088" s="144"/>
      <c r="AH1088" s="145"/>
    </row>
    <row r="1089" spans="1:34" ht="24.95" customHeight="1" x14ac:dyDescent="0.25">
      <c r="A1089" s="55"/>
      <c r="B1089" s="55"/>
      <c r="C1089" s="55"/>
      <c r="D1089" s="55"/>
      <c r="E1089" s="55"/>
      <c r="F1089" s="55"/>
      <c r="G1089" s="55"/>
      <c r="H1089" s="138"/>
      <c r="I1089" s="55"/>
      <c r="J1089" s="139"/>
      <c r="K1089" s="55"/>
      <c r="L1089" s="55"/>
      <c r="M1089" s="138"/>
      <c r="N1089" s="55"/>
      <c r="O1089" s="55"/>
      <c r="P1089" s="140"/>
      <c r="Q1089" s="141"/>
      <c r="R1089" s="55"/>
      <c r="S1089" s="55"/>
      <c r="T1089" s="141"/>
      <c r="U1089" s="55"/>
      <c r="V1089" s="55"/>
      <c r="W1089" s="141"/>
      <c r="X1089" s="55"/>
      <c r="Y1089" s="55"/>
      <c r="Z1089" s="141"/>
      <c r="AA1089" s="55"/>
      <c r="AB1089" s="55"/>
      <c r="AC1089" s="141"/>
      <c r="AD1089" s="142"/>
      <c r="AE1089" s="143"/>
      <c r="AF1089" s="138"/>
      <c r="AG1089" s="144"/>
      <c r="AH1089" s="145"/>
    </row>
    <row r="1090" spans="1:34" ht="24.95" customHeight="1" x14ac:dyDescent="0.25">
      <c r="A1090" s="55"/>
      <c r="B1090" s="55"/>
      <c r="C1090" s="55"/>
      <c r="D1090" s="55"/>
      <c r="E1090" s="55"/>
      <c r="F1090" s="55"/>
      <c r="G1090" s="55"/>
      <c r="H1090" s="138"/>
      <c r="I1090" s="55"/>
      <c r="J1090" s="139"/>
      <c r="K1090" s="55"/>
      <c r="L1090" s="55"/>
      <c r="M1090" s="138"/>
      <c r="N1090" s="55"/>
      <c r="O1090" s="55"/>
      <c r="P1090" s="140"/>
      <c r="Q1090" s="141"/>
      <c r="R1090" s="55"/>
      <c r="S1090" s="55"/>
      <c r="T1090" s="141"/>
      <c r="U1090" s="55"/>
      <c r="V1090" s="55"/>
      <c r="W1090" s="141"/>
      <c r="X1090" s="55"/>
      <c r="Y1090" s="55"/>
      <c r="Z1090" s="141"/>
      <c r="AA1090" s="55"/>
      <c r="AB1090" s="55"/>
      <c r="AC1090" s="141"/>
      <c r="AD1090" s="142"/>
      <c r="AE1090" s="143"/>
      <c r="AF1090" s="138"/>
      <c r="AG1090" s="144"/>
      <c r="AH1090" s="145"/>
    </row>
    <row r="1091" spans="1:34" ht="24.95" customHeight="1" x14ac:dyDescent="0.25">
      <c r="A1091" s="55"/>
      <c r="B1091" s="55"/>
      <c r="C1091" s="55"/>
      <c r="D1091" s="55"/>
      <c r="E1091" s="55"/>
      <c r="F1091" s="55"/>
      <c r="G1091" s="55"/>
      <c r="H1091" s="138"/>
      <c r="I1091" s="55"/>
      <c r="J1091" s="139"/>
      <c r="K1091" s="55"/>
      <c r="L1091" s="55"/>
      <c r="M1091" s="138"/>
      <c r="N1091" s="55"/>
      <c r="O1091" s="55"/>
      <c r="P1091" s="140"/>
      <c r="Q1091" s="141"/>
      <c r="R1091" s="55"/>
      <c r="S1091" s="55"/>
      <c r="T1091" s="141"/>
      <c r="U1091" s="55"/>
      <c r="V1091" s="55"/>
      <c r="W1091" s="141"/>
      <c r="X1091" s="55"/>
      <c r="Y1091" s="55"/>
      <c r="Z1091" s="141"/>
      <c r="AA1091" s="55"/>
      <c r="AB1091" s="55"/>
      <c r="AC1091" s="141"/>
      <c r="AD1091" s="142"/>
      <c r="AE1091" s="143"/>
      <c r="AF1091" s="138"/>
      <c r="AG1091" s="144"/>
      <c r="AH1091" s="145"/>
    </row>
    <row r="1092" spans="1:34" ht="24.95" customHeight="1" x14ac:dyDescent="0.25">
      <c r="A1092" s="55"/>
      <c r="B1092" s="55"/>
      <c r="C1092" s="55"/>
      <c r="D1092" s="55"/>
      <c r="E1092" s="55"/>
      <c r="F1092" s="55"/>
      <c r="G1092" s="55"/>
      <c r="H1092" s="138"/>
      <c r="I1092" s="55"/>
      <c r="J1092" s="139"/>
      <c r="K1092" s="55"/>
      <c r="L1092" s="55"/>
      <c r="M1092" s="138"/>
      <c r="N1092" s="55"/>
      <c r="O1092" s="55"/>
      <c r="P1092" s="140"/>
      <c r="Q1092" s="141"/>
      <c r="R1092" s="55"/>
      <c r="S1092" s="55"/>
      <c r="T1092" s="141"/>
      <c r="U1092" s="55"/>
      <c r="V1092" s="55"/>
      <c r="W1092" s="141"/>
      <c r="X1092" s="55"/>
      <c r="Y1092" s="55"/>
      <c r="Z1092" s="141"/>
      <c r="AA1092" s="55"/>
      <c r="AB1092" s="55"/>
      <c r="AC1092" s="141"/>
      <c r="AD1092" s="142"/>
      <c r="AE1092" s="143"/>
      <c r="AF1092" s="138"/>
      <c r="AG1092" s="144"/>
      <c r="AH1092" s="145"/>
    </row>
    <row r="1093" spans="1:34" ht="24.95" customHeight="1" x14ac:dyDescent="0.25">
      <c r="A1093" s="55"/>
      <c r="B1093" s="55"/>
      <c r="C1093" s="55"/>
      <c r="D1093" s="55"/>
      <c r="E1093" s="55"/>
      <c r="F1093" s="55"/>
      <c r="G1093" s="55"/>
      <c r="H1093" s="138"/>
      <c r="I1093" s="55"/>
      <c r="J1093" s="139"/>
      <c r="K1093" s="55"/>
      <c r="L1093" s="55"/>
      <c r="M1093" s="138"/>
      <c r="N1093" s="55"/>
      <c r="O1093" s="55"/>
      <c r="P1093" s="140"/>
      <c r="Q1093" s="141"/>
      <c r="R1093" s="55"/>
      <c r="S1093" s="55"/>
      <c r="T1093" s="141"/>
      <c r="U1093" s="55"/>
      <c r="V1093" s="55"/>
      <c r="W1093" s="141"/>
      <c r="X1093" s="55"/>
      <c r="Y1093" s="55"/>
      <c r="Z1093" s="141"/>
      <c r="AA1093" s="55"/>
      <c r="AB1093" s="55"/>
      <c r="AC1093" s="141"/>
      <c r="AD1093" s="142"/>
      <c r="AE1093" s="143"/>
      <c r="AF1093" s="138"/>
      <c r="AG1093" s="144"/>
      <c r="AH1093" s="145"/>
    </row>
    <row r="1094" spans="1:34" ht="24.95" customHeight="1" x14ac:dyDescent="0.25">
      <c r="A1094" s="55"/>
      <c r="B1094" s="55"/>
      <c r="C1094" s="55"/>
      <c r="D1094" s="55"/>
      <c r="E1094" s="55"/>
      <c r="F1094" s="55"/>
      <c r="G1094" s="55"/>
      <c r="H1094" s="138"/>
      <c r="I1094" s="55"/>
      <c r="J1094" s="139"/>
      <c r="K1094" s="55"/>
      <c r="L1094" s="55"/>
      <c r="M1094" s="138"/>
      <c r="N1094" s="55"/>
      <c r="O1094" s="55"/>
      <c r="P1094" s="140"/>
      <c r="Q1094" s="141"/>
      <c r="R1094" s="55"/>
      <c r="S1094" s="55"/>
      <c r="T1094" s="141"/>
      <c r="U1094" s="55"/>
      <c r="V1094" s="55"/>
      <c r="W1094" s="141"/>
      <c r="X1094" s="55"/>
      <c r="Y1094" s="55"/>
      <c r="Z1094" s="141"/>
      <c r="AA1094" s="55"/>
      <c r="AB1094" s="55"/>
      <c r="AC1094" s="141"/>
      <c r="AD1094" s="142"/>
      <c r="AE1094" s="143"/>
      <c r="AF1094" s="138"/>
      <c r="AG1094" s="144"/>
      <c r="AH1094" s="145"/>
    </row>
    <row r="1095" spans="1:34" ht="24.95" customHeight="1" x14ac:dyDescent="0.25">
      <c r="A1095" s="55"/>
      <c r="B1095" s="55"/>
      <c r="C1095" s="55"/>
      <c r="D1095" s="55"/>
      <c r="E1095" s="55"/>
      <c r="F1095" s="55"/>
      <c r="G1095" s="55"/>
      <c r="H1095" s="138"/>
      <c r="I1095" s="55"/>
      <c r="J1095" s="139"/>
      <c r="K1095" s="55"/>
      <c r="L1095" s="55"/>
      <c r="M1095" s="138"/>
      <c r="N1095" s="55"/>
      <c r="O1095" s="55"/>
      <c r="P1095" s="140"/>
      <c r="Q1095" s="141"/>
      <c r="R1095" s="55"/>
      <c r="S1095" s="55"/>
      <c r="T1095" s="141"/>
      <c r="U1095" s="55"/>
      <c r="V1095" s="55"/>
      <c r="W1095" s="141"/>
      <c r="X1095" s="55"/>
      <c r="Y1095" s="55"/>
      <c r="Z1095" s="141"/>
      <c r="AA1095" s="55"/>
      <c r="AB1095" s="55"/>
      <c r="AC1095" s="141"/>
      <c r="AD1095" s="142"/>
      <c r="AE1095" s="143"/>
      <c r="AF1095" s="138"/>
      <c r="AG1095" s="144"/>
      <c r="AH1095" s="145"/>
    </row>
    <row r="1096" spans="1:34" ht="24.95" customHeight="1" x14ac:dyDescent="0.25">
      <c r="A1096" s="55"/>
      <c r="B1096" s="55"/>
      <c r="C1096" s="55"/>
      <c r="D1096" s="55"/>
      <c r="E1096" s="55"/>
      <c r="F1096" s="55"/>
      <c r="G1096" s="55"/>
      <c r="H1096" s="138"/>
      <c r="I1096" s="55"/>
      <c r="J1096" s="139"/>
      <c r="K1096" s="55"/>
      <c r="L1096" s="55"/>
      <c r="M1096" s="138"/>
      <c r="N1096" s="55"/>
      <c r="O1096" s="55"/>
      <c r="P1096" s="140"/>
      <c r="Q1096" s="141"/>
      <c r="R1096" s="55"/>
      <c r="S1096" s="55"/>
      <c r="T1096" s="141"/>
      <c r="U1096" s="55"/>
      <c r="V1096" s="55"/>
      <c r="W1096" s="141"/>
      <c r="X1096" s="55"/>
      <c r="Y1096" s="55"/>
      <c r="Z1096" s="141"/>
      <c r="AA1096" s="55"/>
      <c r="AB1096" s="55"/>
      <c r="AC1096" s="141"/>
      <c r="AD1096" s="142"/>
      <c r="AE1096" s="143"/>
      <c r="AF1096" s="138"/>
      <c r="AG1096" s="144"/>
      <c r="AH1096" s="145"/>
    </row>
    <row r="1097" spans="1:34" ht="24.95" customHeight="1" x14ac:dyDescent="0.25">
      <c r="A1097" s="55"/>
      <c r="B1097" s="55"/>
      <c r="C1097" s="55"/>
      <c r="D1097" s="55"/>
      <c r="E1097" s="55"/>
      <c r="F1097" s="55"/>
      <c r="G1097" s="55"/>
      <c r="H1097" s="138"/>
      <c r="I1097" s="55"/>
      <c r="J1097" s="139"/>
      <c r="K1097" s="55"/>
      <c r="L1097" s="55"/>
      <c r="M1097" s="138"/>
      <c r="N1097" s="55"/>
      <c r="O1097" s="55"/>
      <c r="P1097" s="140"/>
      <c r="Q1097" s="141"/>
      <c r="R1097" s="55"/>
      <c r="S1097" s="55"/>
      <c r="T1097" s="141"/>
      <c r="U1097" s="55"/>
      <c r="V1097" s="55"/>
      <c r="W1097" s="141"/>
      <c r="X1097" s="55"/>
      <c r="Y1097" s="55"/>
      <c r="Z1097" s="141"/>
      <c r="AA1097" s="55"/>
      <c r="AB1097" s="55"/>
      <c r="AC1097" s="141"/>
      <c r="AD1097" s="142"/>
      <c r="AE1097" s="143"/>
      <c r="AF1097" s="138"/>
      <c r="AG1097" s="144"/>
      <c r="AH1097" s="145"/>
    </row>
    <row r="1098" spans="1:34" ht="24.95" customHeight="1" x14ac:dyDescent="0.25">
      <c r="A1098" s="55"/>
      <c r="B1098" s="55"/>
      <c r="C1098" s="55"/>
      <c r="D1098" s="55"/>
      <c r="E1098" s="55"/>
      <c r="F1098" s="55"/>
      <c r="G1098" s="55"/>
      <c r="H1098" s="138"/>
      <c r="I1098" s="55"/>
      <c r="J1098" s="139"/>
      <c r="K1098" s="55"/>
      <c r="L1098" s="55"/>
      <c r="M1098" s="138"/>
      <c r="N1098" s="55"/>
      <c r="O1098" s="55"/>
      <c r="P1098" s="140"/>
      <c r="Q1098" s="141"/>
      <c r="R1098" s="55"/>
      <c r="S1098" s="55"/>
      <c r="T1098" s="141"/>
      <c r="U1098" s="55"/>
      <c r="V1098" s="55"/>
      <c r="W1098" s="141"/>
      <c r="X1098" s="55"/>
      <c r="Y1098" s="55"/>
      <c r="Z1098" s="141"/>
      <c r="AA1098" s="55"/>
      <c r="AB1098" s="55"/>
      <c r="AC1098" s="141"/>
      <c r="AD1098" s="142"/>
      <c r="AE1098" s="143"/>
      <c r="AF1098" s="138"/>
      <c r="AG1098" s="144"/>
      <c r="AH1098" s="145"/>
    </row>
    <row r="1099" spans="1:34" ht="24.95" customHeight="1" x14ac:dyDescent="0.25">
      <c r="A1099" s="55"/>
      <c r="B1099" s="55"/>
      <c r="C1099" s="55"/>
      <c r="D1099" s="55"/>
      <c r="E1099" s="55"/>
      <c r="F1099" s="55"/>
      <c r="G1099" s="55"/>
      <c r="H1099" s="138"/>
      <c r="I1099" s="55"/>
      <c r="J1099" s="139"/>
      <c r="K1099" s="55"/>
      <c r="L1099" s="55"/>
      <c r="M1099" s="138"/>
      <c r="N1099" s="55"/>
      <c r="O1099" s="55"/>
      <c r="P1099" s="140"/>
      <c r="Q1099" s="141"/>
      <c r="R1099" s="55"/>
      <c r="S1099" s="55"/>
      <c r="T1099" s="141"/>
      <c r="U1099" s="55"/>
      <c r="V1099" s="55"/>
      <c r="W1099" s="141"/>
      <c r="X1099" s="55"/>
      <c r="Y1099" s="55"/>
      <c r="Z1099" s="141"/>
      <c r="AA1099" s="55"/>
      <c r="AB1099" s="55"/>
      <c r="AC1099" s="141"/>
      <c r="AD1099" s="142"/>
      <c r="AE1099" s="143"/>
      <c r="AF1099" s="138"/>
      <c r="AG1099" s="144"/>
      <c r="AH1099" s="145"/>
    </row>
    <row r="1100" spans="1:34" ht="24.95" customHeight="1" x14ac:dyDescent="0.25">
      <c r="A1100" s="55"/>
      <c r="B1100" s="55"/>
      <c r="C1100" s="55"/>
      <c r="D1100" s="55"/>
      <c r="E1100" s="55"/>
      <c r="F1100" s="55"/>
      <c r="G1100" s="55"/>
      <c r="H1100" s="138"/>
      <c r="I1100" s="55"/>
      <c r="J1100" s="139"/>
      <c r="K1100" s="55"/>
      <c r="L1100" s="55"/>
      <c r="M1100" s="138"/>
      <c r="N1100" s="55"/>
      <c r="O1100" s="55"/>
      <c r="P1100" s="140"/>
      <c r="Q1100" s="141"/>
      <c r="R1100" s="55"/>
      <c r="S1100" s="55"/>
      <c r="T1100" s="141"/>
      <c r="U1100" s="55"/>
      <c r="V1100" s="55"/>
      <c r="W1100" s="141"/>
      <c r="X1100" s="55"/>
      <c r="Y1100" s="55"/>
      <c r="Z1100" s="141"/>
      <c r="AA1100" s="55"/>
      <c r="AB1100" s="55"/>
      <c r="AC1100" s="141"/>
      <c r="AD1100" s="142"/>
      <c r="AE1100" s="143"/>
      <c r="AF1100" s="138"/>
      <c r="AG1100" s="144"/>
      <c r="AH1100" s="145"/>
    </row>
    <row r="1101" spans="1:34" ht="24.95" customHeight="1" x14ac:dyDescent="0.25">
      <c r="A1101" s="55"/>
      <c r="B1101" s="55"/>
      <c r="C1101" s="55"/>
      <c r="D1101" s="55"/>
      <c r="E1101" s="55"/>
      <c r="F1101" s="55"/>
      <c r="G1101" s="55"/>
      <c r="H1101" s="138"/>
      <c r="I1101" s="55"/>
      <c r="J1101" s="139"/>
      <c r="K1101" s="55"/>
      <c r="L1101" s="55"/>
      <c r="M1101" s="138"/>
      <c r="N1101" s="55"/>
      <c r="O1101" s="55"/>
      <c r="P1101" s="140"/>
      <c r="Q1101" s="141"/>
      <c r="R1101" s="55"/>
      <c r="S1101" s="55"/>
      <c r="T1101" s="141"/>
      <c r="U1101" s="55"/>
      <c r="V1101" s="55"/>
      <c r="W1101" s="141"/>
      <c r="X1101" s="55"/>
      <c r="Y1101" s="55"/>
      <c r="Z1101" s="141"/>
      <c r="AA1101" s="55"/>
      <c r="AB1101" s="55"/>
      <c r="AC1101" s="141"/>
      <c r="AD1101" s="142"/>
      <c r="AE1101" s="143"/>
      <c r="AF1101" s="138"/>
      <c r="AG1101" s="144"/>
      <c r="AH1101" s="145"/>
    </row>
    <row r="1102" spans="1:34" ht="24.95" customHeight="1" x14ac:dyDescent="0.25">
      <c r="A1102" s="55"/>
      <c r="B1102" s="55"/>
      <c r="C1102" s="55"/>
      <c r="D1102" s="55"/>
      <c r="E1102" s="55"/>
      <c r="F1102" s="55"/>
      <c r="G1102" s="55"/>
      <c r="H1102" s="138"/>
      <c r="I1102" s="55"/>
      <c r="J1102" s="139"/>
      <c r="K1102" s="55"/>
      <c r="L1102" s="55"/>
      <c r="M1102" s="138"/>
      <c r="N1102" s="55"/>
      <c r="O1102" s="55"/>
      <c r="P1102" s="140"/>
      <c r="Q1102" s="141"/>
      <c r="R1102" s="55"/>
      <c r="S1102" s="55"/>
      <c r="T1102" s="141"/>
      <c r="U1102" s="55"/>
      <c r="V1102" s="55"/>
      <c r="W1102" s="141"/>
      <c r="X1102" s="55"/>
      <c r="Y1102" s="55"/>
      <c r="Z1102" s="141"/>
      <c r="AA1102" s="55"/>
      <c r="AB1102" s="55"/>
      <c r="AC1102" s="141"/>
      <c r="AD1102" s="142"/>
      <c r="AE1102" s="143"/>
      <c r="AF1102" s="138"/>
      <c r="AG1102" s="144"/>
      <c r="AH1102" s="145"/>
    </row>
    <row r="1103" spans="1:34" ht="24.95" customHeight="1" x14ac:dyDescent="0.25">
      <c r="A1103" s="55"/>
      <c r="B1103" s="55"/>
      <c r="C1103" s="55"/>
      <c r="D1103" s="55"/>
      <c r="E1103" s="55"/>
      <c r="F1103" s="55"/>
      <c r="G1103" s="55"/>
      <c r="H1103" s="138"/>
      <c r="I1103" s="55"/>
      <c r="J1103" s="139"/>
      <c r="K1103" s="55"/>
      <c r="L1103" s="55"/>
      <c r="M1103" s="138"/>
      <c r="N1103" s="55"/>
      <c r="O1103" s="55"/>
      <c r="P1103" s="140"/>
      <c r="Q1103" s="141"/>
      <c r="R1103" s="55"/>
      <c r="S1103" s="55"/>
      <c r="T1103" s="141"/>
      <c r="U1103" s="55"/>
      <c r="V1103" s="55"/>
      <c r="W1103" s="141"/>
      <c r="X1103" s="55"/>
      <c r="Y1103" s="55"/>
      <c r="Z1103" s="141"/>
      <c r="AA1103" s="55"/>
      <c r="AB1103" s="55"/>
      <c r="AC1103" s="141"/>
      <c r="AD1103" s="142"/>
      <c r="AE1103" s="143"/>
      <c r="AF1103" s="138"/>
      <c r="AG1103" s="144"/>
      <c r="AH1103" s="145"/>
    </row>
    <row r="1104" spans="1:34" ht="24.95" customHeight="1" x14ac:dyDescent="0.25">
      <c r="A1104" s="55"/>
      <c r="B1104" s="55"/>
      <c r="C1104" s="55"/>
      <c r="D1104" s="55"/>
      <c r="E1104" s="55"/>
      <c r="F1104" s="55"/>
      <c r="G1104" s="55"/>
      <c r="H1104" s="138"/>
      <c r="I1104" s="55"/>
      <c r="J1104" s="139"/>
      <c r="K1104" s="55"/>
      <c r="L1104" s="55"/>
      <c r="M1104" s="138"/>
      <c r="N1104" s="55"/>
      <c r="O1104" s="55"/>
      <c r="P1104" s="140"/>
      <c r="Q1104" s="141"/>
      <c r="R1104" s="55"/>
      <c r="S1104" s="55"/>
      <c r="T1104" s="141"/>
      <c r="U1104" s="55"/>
      <c r="V1104" s="55"/>
      <c r="W1104" s="141"/>
      <c r="X1104" s="55"/>
      <c r="Y1104" s="55"/>
      <c r="Z1104" s="141"/>
      <c r="AA1104" s="55"/>
      <c r="AB1104" s="55"/>
      <c r="AC1104" s="141"/>
      <c r="AD1104" s="142"/>
      <c r="AE1104" s="143"/>
      <c r="AF1104" s="138"/>
      <c r="AG1104" s="144"/>
      <c r="AH1104" s="145"/>
    </row>
    <row r="1105" spans="1:34" ht="24.95" customHeight="1" x14ac:dyDescent="0.25">
      <c r="A1105" s="55"/>
      <c r="B1105" s="55"/>
      <c r="C1105" s="55"/>
      <c r="D1105" s="55"/>
      <c r="E1105" s="55"/>
      <c r="F1105" s="55"/>
      <c r="G1105" s="55"/>
      <c r="H1105" s="138"/>
      <c r="I1105" s="55"/>
      <c r="J1105" s="139"/>
      <c r="K1105" s="55"/>
      <c r="L1105" s="55"/>
      <c r="M1105" s="138"/>
      <c r="N1105" s="55"/>
      <c r="O1105" s="55"/>
      <c r="P1105" s="140"/>
      <c r="Q1105" s="141"/>
      <c r="R1105" s="55"/>
      <c r="S1105" s="55"/>
      <c r="T1105" s="141"/>
      <c r="U1105" s="55"/>
      <c r="V1105" s="55"/>
      <c r="W1105" s="141"/>
      <c r="X1105" s="55"/>
      <c r="Y1105" s="55"/>
      <c r="Z1105" s="141"/>
      <c r="AA1105" s="55"/>
      <c r="AB1105" s="55"/>
      <c r="AC1105" s="141"/>
      <c r="AD1105" s="142"/>
      <c r="AE1105" s="143"/>
      <c r="AF1105" s="138"/>
      <c r="AG1105" s="144"/>
      <c r="AH1105" s="145"/>
    </row>
    <row r="1106" spans="1:34" ht="24.95" customHeight="1" x14ac:dyDescent="0.25">
      <c r="A1106" s="55"/>
      <c r="B1106" s="55"/>
      <c r="C1106" s="55"/>
      <c r="D1106" s="55"/>
      <c r="E1106" s="55"/>
      <c r="F1106" s="55"/>
      <c r="G1106" s="55"/>
      <c r="H1106" s="138"/>
      <c r="I1106" s="55"/>
      <c r="J1106" s="139"/>
      <c r="K1106" s="55"/>
      <c r="L1106" s="55"/>
      <c r="M1106" s="138"/>
      <c r="N1106" s="55"/>
      <c r="O1106" s="55"/>
      <c r="P1106" s="140"/>
      <c r="Q1106" s="141"/>
      <c r="R1106" s="55"/>
      <c r="S1106" s="55"/>
      <c r="T1106" s="141"/>
      <c r="U1106" s="55"/>
      <c r="V1106" s="55"/>
      <c r="W1106" s="141"/>
      <c r="X1106" s="55"/>
      <c r="Y1106" s="55"/>
      <c r="Z1106" s="141"/>
      <c r="AA1106" s="55"/>
      <c r="AB1106" s="55"/>
      <c r="AC1106" s="141"/>
      <c r="AD1106" s="142"/>
      <c r="AE1106" s="143"/>
      <c r="AF1106" s="138"/>
      <c r="AG1106" s="144"/>
      <c r="AH1106" s="145"/>
    </row>
    <row r="1107" spans="1:34" ht="24.95" customHeight="1" x14ac:dyDescent="0.25">
      <c r="A1107" s="55"/>
      <c r="B1107" s="55"/>
      <c r="C1107" s="55"/>
      <c r="D1107" s="55"/>
      <c r="E1107" s="55"/>
      <c r="F1107" s="55"/>
      <c r="G1107" s="55"/>
      <c r="H1107" s="138"/>
      <c r="I1107" s="55"/>
      <c r="J1107" s="139"/>
      <c r="K1107" s="55"/>
      <c r="L1107" s="55"/>
      <c r="M1107" s="138"/>
      <c r="N1107" s="55"/>
      <c r="O1107" s="55"/>
      <c r="P1107" s="140"/>
      <c r="Q1107" s="141"/>
      <c r="R1107" s="55"/>
      <c r="S1107" s="55"/>
      <c r="T1107" s="141"/>
      <c r="U1107" s="55"/>
      <c r="V1107" s="55"/>
      <c r="W1107" s="141"/>
      <c r="X1107" s="55"/>
      <c r="Y1107" s="55"/>
      <c r="Z1107" s="141"/>
      <c r="AA1107" s="55"/>
      <c r="AB1107" s="55"/>
      <c r="AC1107" s="141"/>
      <c r="AD1107" s="142"/>
      <c r="AE1107" s="143"/>
      <c r="AF1107" s="138"/>
      <c r="AG1107" s="144"/>
      <c r="AH1107" s="145"/>
    </row>
    <row r="1108" spans="1:34" ht="24.95" customHeight="1" x14ac:dyDescent="0.25">
      <c r="A1108" s="55"/>
      <c r="B1108" s="55"/>
      <c r="C1108" s="55"/>
      <c r="D1108" s="55"/>
      <c r="E1108" s="55"/>
      <c r="F1108" s="55"/>
      <c r="G1108" s="55"/>
      <c r="H1108" s="138"/>
      <c r="I1108" s="55"/>
      <c r="J1108" s="139"/>
      <c r="K1108" s="55"/>
      <c r="L1108" s="55"/>
      <c r="M1108" s="138"/>
      <c r="N1108" s="55"/>
      <c r="O1108" s="55"/>
      <c r="P1108" s="140"/>
      <c r="Q1108" s="141"/>
      <c r="R1108" s="55"/>
      <c r="S1108" s="55"/>
      <c r="T1108" s="141"/>
      <c r="U1108" s="55"/>
      <c r="V1108" s="55"/>
      <c r="W1108" s="141"/>
      <c r="X1108" s="55"/>
      <c r="Y1108" s="55"/>
      <c r="Z1108" s="141"/>
      <c r="AA1108" s="55"/>
      <c r="AB1108" s="55"/>
      <c r="AC1108" s="141"/>
      <c r="AD1108" s="142"/>
      <c r="AE1108" s="143"/>
      <c r="AF1108" s="138"/>
      <c r="AG1108" s="144"/>
      <c r="AH1108" s="145"/>
    </row>
    <row r="1109" spans="1:34" ht="24.95" customHeight="1" x14ac:dyDescent="0.25">
      <c r="A1109" s="55"/>
      <c r="B1109" s="55"/>
      <c r="C1109" s="55"/>
      <c r="D1109" s="55"/>
      <c r="E1109" s="55"/>
      <c r="F1109" s="55"/>
      <c r="G1109" s="55"/>
      <c r="H1109" s="138"/>
      <c r="I1109" s="55"/>
      <c r="J1109" s="139"/>
      <c r="K1109" s="55"/>
      <c r="L1109" s="55"/>
      <c r="M1109" s="138"/>
      <c r="N1109" s="55"/>
      <c r="O1109" s="55"/>
      <c r="P1109" s="140"/>
      <c r="Q1109" s="141"/>
      <c r="R1109" s="55"/>
      <c r="S1109" s="55"/>
      <c r="T1109" s="141"/>
      <c r="U1109" s="55"/>
      <c r="V1109" s="55"/>
      <c r="W1109" s="141"/>
      <c r="X1109" s="55"/>
      <c r="Y1109" s="55"/>
      <c r="Z1109" s="141"/>
      <c r="AA1109" s="55"/>
      <c r="AB1109" s="55"/>
      <c r="AC1109" s="141"/>
      <c r="AD1109" s="142"/>
      <c r="AE1109" s="143"/>
      <c r="AF1109" s="138"/>
      <c r="AG1109" s="144"/>
      <c r="AH1109" s="145"/>
    </row>
    <row r="1110" spans="1:34" ht="24.95" customHeight="1" x14ac:dyDescent="0.25">
      <c r="A1110" s="55"/>
      <c r="B1110" s="55"/>
      <c r="C1110" s="55"/>
      <c r="D1110" s="55"/>
      <c r="E1110" s="55"/>
      <c r="F1110" s="55"/>
      <c r="G1110" s="55"/>
      <c r="H1110" s="138"/>
      <c r="I1110" s="55"/>
      <c r="J1110" s="139"/>
      <c r="K1110" s="55"/>
      <c r="L1110" s="55"/>
      <c r="M1110" s="138"/>
      <c r="N1110" s="55"/>
      <c r="O1110" s="55"/>
      <c r="P1110" s="140"/>
      <c r="Q1110" s="141"/>
      <c r="R1110" s="55"/>
      <c r="S1110" s="55"/>
      <c r="T1110" s="141"/>
      <c r="U1110" s="55"/>
      <c r="V1110" s="55"/>
      <c r="W1110" s="141"/>
      <c r="X1110" s="55"/>
      <c r="Y1110" s="55"/>
      <c r="Z1110" s="141"/>
      <c r="AA1110" s="55"/>
      <c r="AB1110" s="55"/>
      <c r="AC1110" s="141"/>
      <c r="AD1110" s="142"/>
      <c r="AE1110" s="143"/>
      <c r="AF1110" s="138"/>
      <c r="AG1110" s="144"/>
      <c r="AH1110" s="145"/>
    </row>
    <row r="1111" spans="1:34" ht="24.95" customHeight="1" x14ac:dyDescent="0.25">
      <c r="A1111" s="55"/>
      <c r="B1111" s="55"/>
      <c r="C1111" s="55"/>
      <c r="D1111" s="55"/>
      <c r="E1111" s="55"/>
      <c r="F1111" s="55"/>
      <c r="G1111" s="55"/>
      <c r="H1111" s="138"/>
      <c r="I1111" s="55"/>
      <c r="J1111" s="139"/>
      <c r="K1111" s="55"/>
      <c r="L1111" s="55"/>
      <c r="M1111" s="138"/>
      <c r="N1111" s="55"/>
      <c r="O1111" s="55"/>
      <c r="P1111" s="140"/>
      <c r="Q1111" s="141"/>
      <c r="R1111" s="55"/>
      <c r="S1111" s="55"/>
      <c r="T1111" s="141"/>
      <c r="U1111" s="55"/>
      <c r="V1111" s="55"/>
      <c r="W1111" s="141"/>
      <c r="X1111" s="55"/>
      <c r="Y1111" s="55"/>
      <c r="Z1111" s="141"/>
      <c r="AA1111" s="55"/>
      <c r="AB1111" s="55"/>
      <c r="AC1111" s="141"/>
      <c r="AD1111" s="142"/>
      <c r="AE1111" s="143"/>
      <c r="AF1111" s="138"/>
      <c r="AG1111" s="144"/>
      <c r="AH1111" s="145"/>
    </row>
    <row r="1112" spans="1:34" ht="24.95" customHeight="1" x14ac:dyDescent="0.25">
      <c r="A1112" s="55"/>
      <c r="B1112" s="55"/>
      <c r="C1112" s="55"/>
      <c r="D1112" s="55"/>
      <c r="E1112" s="55"/>
      <c r="F1112" s="55"/>
      <c r="G1112" s="55"/>
      <c r="H1112" s="138"/>
      <c r="I1112" s="55"/>
      <c r="J1112" s="139"/>
      <c r="K1112" s="55"/>
      <c r="L1112" s="55"/>
      <c r="M1112" s="138"/>
      <c r="N1112" s="55"/>
      <c r="O1112" s="55"/>
      <c r="P1112" s="140"/>
      <c r="Q1112" s="141"/>
      <c r="R1112" s="55"/>
      <c r="S1112" s="55"/>
      <c r="T1112" s="141"/>
      <c r="U1112" s="55"/>
      <c r="V1112" s="55"/>
      <c r="W1112" s="141"/>
      <c r="X1112" s="55"/>
      <c r="Y1112" s="55"/>
      <c r="Z1112" s="141"/>
      <c r="AA1112" s="55"/>
      <c r="AB1112" s="55"/>
      <c r="AC1112" s="141"/>
      <c r="AD1112" s="142"/>
      <c r="AE1112" s="143"/>
      <c r="AF1112" s="138"/>
      <c r="AG1112" s="144"/>
      <c r="AH1112" s="145"/>
    </row>
    <row r="1113" spans="1:34" ht="24.95" customHeight="1" x14ac:dyDescent="0.25">
      <c r="A1113" s="55"/>
      <c r="B1113" s="55"/>
      <c r="C1113" s="55"/>
      <c r="D1113" s="55"/>
      <c r="E1113" s="55"/>
      <c r="F1113" s="55"/>
      <c r="G1113" s="55"/>
      <c r="H1113" s="138"/>
      <c r="I1113" s="55"/>
      <c r="J1113" s="139"/>
      <c r="K1113" s="55"/>
      <c r="L1113" s="55"/>
      <c r="M1113" s="138"/>
      <c r="N1113" s="55"/>
      <c r="O1113" s="55"/>
      <c r="P1113" s="140"/>
      <c r="Q1113" s="141"/>
      <c r="R1113" s="55"/>
      <c r="S1113" s="55"/>
      <c r="T1113" s="141"/>
      <c r="U1113" s="55"/>
      <c r="V1113" s="55"/>
      <c r="W1113" s="141"/>
      <c r="X1113" s="55"/>
      <c r="Y1113" s="55"/>
      <c r="Z1113" s="141"/>
      <c r="AA1113" s="55"/>
      <c r="AB1113" s="55"/>
      <c r="AC1113" s="141"/>
      <c r="AD1113" s="142"/>
      <c r="AE1113" s="143"/>
      <c r="AF1113" s="138"/>
      <c r="AG1113" s="144"/>
      <c r="AH1113" s="145"/>
    </row>
    <row r="1114" spans="1:34" ht="24.95" customHeight="1" x14ac:dyDescent="0.25">
      <c r="A1114" s="55"/>
      <c r="B1114" s="55"/>
      <c r="C1114" s="55"/>
      <c r="D1114" s="55"/>
      <c r="E1114" s="55"/>
      <c r="F1114" s="55"/>
      <c r="G1114" s="55"/>
      <c r="H1114" s="138"/>
      <c r="I1114" s="55"/>
      <c r="J1114" s="139"/>
      <c r="K1114" s="55"/>
      <c r="L1114" s="55"/>
      <c r="M1114" s="138"/>
      <c r="N1114" s="55"/>
      <c r="O1114" s="55"/>
      <c r="P1114" s="140"/>
      <c r="Q1114" s="141"/>
      <c r="R1114" s="55"/>
      <c r="S1114" s="55"/>
      <c r="T1114" s="141"/>
      <c r="U1114" s="55"/>
      <c r="V1114" s="55"/>
      <c r="W1114" s="141"/>
      <c r="X1114" s="55"/>
      <c r="Y1114" s="55"/>
      <c r="Z1114" s="141"/>
      <c r="AA1114" s="55"/>
      <c r="AB1114" s="55"/>
      <c r="AC1114" s="141"/>
      <c r="AD1114" s="142"/>
      <c r="AE1114" s="143"/>
      <c r="AF1114" s="138"/>
      <c r="AG1114" s="144"/>
      <c r="AH1114" s="145"/>
    </row>
    <row r="1115" spans="1:34" ht="24.95" customHeight="1" x14ac:dyDescent="0.25">
      <c r="A1115" s="55"/>
      <c r="B1115" s="55"/>
      <c r="C1115" s="55"/>
      <c r="D1115" s="55"/>
      <c r="E1115" s="55"/>
      <c r="F1115" s="55"/>
      <c r="G1115" s="55"/>
      <c r="H1115" s="138"/>
      <c r="I1115" s="55"/>
      <c r="J1115" s="139"/>
      <c r="K1115" s="55"/>
      <c r="L1115" s="55"/>
      <c r="M1115" s="138"/>
      <c r="N1115" s="55"/>
      <c r="O1115" s="55"/>
      <c r="P1115" s="140"/>
      <c r="Q1115" s="141"/>
      <c r="R1115" s="55"/>
      <c r="S1115" s="55"/>
      <c r="T1115" s="141"/>
      <c r="U1115" s="55"/>
      <c r="V1115" s="55"/>
      <c r="W1115" s="141"/>
      <c r="X1115" s="55"/>
      <c r="Y1115" s="55"/>
      <c r="Z1115" s="141"/>
      <c r="AA1115" s="55"/>
      <c r="AB1115" s="55"/>
      <c r="AC1115" s="141"/>
      <c r="AD1115" s="142"/>
      <c r="AE1115" s="143"/>
      <c r="AF1115" s="138"/>
      <c r="AG1115" s="144"/>
      <c r="AH1115" s="145"/>
    </row>
    <row r="1116" spans="1:34" ht="24.95" customHeight="1" x14ac:dyDescent="0.25">
      <c r="A1116" s="55"/>
      <c r="B1116" s="55"/>
      <c r="C1116" s="55"/>
      <c r="D1116" s="55"/>
      <c r="E1116" s="55"/>
      <c r="F1116" s="55"/>
      <c r="G1116" s="55"/>
      <c r="H1116" s="138"/>
      <c r="I1116" s="55"/>
      <c r="J1116" s="139"/>
      <c r="K1116" s="55"/>
      <c r="L1116" s="55"/>
      <c r="M1116" s="138"/>
      <c r="N1116" s="55"/>
      <c r="O1116" s="55"/>
      <c r="P1116" s="140"/>
      <c r="Q1116" s="141"/>
      <c r="R1116" s="55"/>
      <c r="S1116" s="55"/>
      <c r="T1116" s="141"/>
      <c r="U1116" s="55"/>
      <c r="V1116" s="55"/>
      <c r="W1116" s="141"/>
      <c r="X1116" s="55"/>
      <c r="Y1116" s="55"/>
      <c r="Z1116" s="141"/>
      <c r="AA1116" s="55"/>
      <c r="AB1116" s="55"/>
      <c r="AC1116" s="141"/>
      <c r="AD1116" s="142"/>
      <c r="AE1116" s="143"/>
      <c r="AF1116" s="138"/>
      <c r="AG1116" s="144"/>
      <c r="AH1116" s="145"/>
    </row>
    <row r="1117" spans="1:34" ht="24.95" customHeight="1" x14ac:dyDescent="0.25">
      <c r="A1117" s="55"/>
      <c r="B1117" s="55"/>
      <c r="C1117" s="55"/>
      <c r="D1117" s="55"/>
      <c r="E1117" s="55"/>
      <c r="F1117" s="55"/>
      <c r="G1117" s="55"/>
      <c r="H1117" s="138"/>
      <c r="I1117" s="55"/>
      <c r="J1117" s="139"/>
      <c r="K1117" s="55"/>
      <c r="L1117" s="55"/>
      <c r="M1117" s="138"/>
      <c r="N1117" s="55"/>
      <c r="O1117" s="55"/>
      <c r="P1117" s="140"/>
      <c r="Q1117" s="141"/>
      <c r="R1117" s="55"/>
      <c r="S1117" s="55"/>
      <c r="T1117" s="141"/>
      <c r="U1117" s="55"/>
      <c r="V1117" s="55"/>
      <c r="W1117" s="141"/>
      <c r="X1117" s="55"/>
      <c r="Y1117" s="55"/>
      <c r="Z1117" s="141"/>
      <c r="AA1117" s="55"/>
      <c r="AB1117" s="55"/>
      <c r="AC1117" s="141"/>
      <c r="AD1117" s="142"/>
      <c r="AE1117" s="143"/>
      <c r="AF1117" s="138"/>
      <c r="AG1117" s="144"/>
      <c r="AH1117" s="145"/>
    </row>
    <row r="1118" spans="1:34" ht="24.95" customHeight="1" x14ac:dyDescent="0.25">
      <c r="A1118" s="55"/>
      <c r="B1118" s="55"/>
      <c r="C1118" s="55"/>
      <c r="D1118" s="55"/>
      <c r="E1118" s="55"/>
      <c r="F1118" s="55"/>
      <c r="G1118" s="55"/>
      <c r="H1118" s="138"/>
      <c r="I1118" s="55"/>
      <c r="J1118" s="139"/>
      <c r="K1118" s="55"/>
      <c r="L1118" s="55"/>
      <c r="M1118" s="138"/>
      <c r="N1118" s="55"/>
      <c r="O1118" s="55"/>
      <c r="P1118" s="140"/>
      <c r="Q1118" s="141"/>
      <c r="R1118" s="55"/>
      <c r="S1118" s="55"/>
      <c r="T1118" s="141"/>
      <c r="U1118" s="55"/>
      <c r="V1118" s="55"/>
      <c r="W1118" s="141"/>
      <c r="X1118" s="55"/>
      <c r="Y1118" s="55"/>
      <c r="Z1118" s="141"/>
      <c r="AA1118" s="55"/>
      <c r="AB1118" s="55"/>
      <c r="AC1118" s="141"/>
      <c r="AD1118" s="142"/>
      <c r="AE1118" s="143"/>
      <c r="AF1118" s="138"/>
      <c r="AG1118" s="144"/>
      <c r="AH1118" s="145"/>
    </row>
    <row r="1119" spans="1:34" ht="24.95" customHeight="1" x14ac:dyDescent="0.25">
      <c r="A1119" s="55"/>
      <c r="B1119" s="55"/>
      <c r="C1119" s="55"/>
      <c r="D1119" s="55"/>
      <c r="E1119" s="55"/>
      <c r="F1119" s="55"/>
      <c r="G1119" s="55"/>
      <c r="H1119" s="138"/>
      <c r="I1119" s="55"/>
      <c r="J1119" s="139"/>
      <c r="K1119" s="55"/>
      <c r="L1119" s="55"/>
      <c r="M1119" s="138"/>
      <c r="N1119" s="55"/>
      <c r="O1119" s="55"/>
      <c r="P1119" s="140"/>
      <c r="Q1119" s="141"/>
      <c r="R1119" s="55"/>
      <c r="S1119" s="55"/>
      <c r="T1119" s="141"/>
      <c r="U1119" s="55"/>
      <c r="V1119" s="55"/>
      <c r="W1119" s="141"/>
      <c r="X1119" s="55"/>
      <c r="Y1119" s="55"/>
      <c r="Z1119" s="141"/>
      <c r="AA1119" s="55"/>
      <c r="AB1119" s="55"/>
      <c r="AC1119" s="141"/>
      <c r="AD1119" s="142"/>
      <c r="AE1119" s="143"/>
      <c r="AF1119" s="138"/>
      <c r="AG1119" s="144"/>
      <c r="AH1119" s="145"/>
    </row>
    <row r="1120" spans="1:34" ht="24.95" customHeight="1" x14ac:dyDescent="0.25">
      <c r="A1120" s="55"/>
      <c r="B1120" s="55"/>
      <c r="C1120" s="55"/>
      <c r="D1120" s="55"/>
      <c r="E1120" s="55"/>
      <c r="F1120" s="55"/>
      <c r="G1120" s="55"/>
      <c r="H1120" s="138"/>
      <c r="I1120" s="55"/>
      <c r="J1120" s="139"/>
      <c r="K1120" s="55"/>
      <c r="L1120" s="55"/>
      <c r="M1120" s="138"/>
      <c r="N1120" s="55"/>
      <c r="O1120" s="55"/>
      <c r="P1120" s="140"/>
      <c r="Q1120" s="141"/>
      <c r="R1120" s="55"/>
      <c r="S1120" s="55"/>
      <c r="T1120" s="141"/>
      <c r="U1120" s="55"/>
      <c r="V1120" s="55"/>
      <c r="W1120" s="141"/>
      <c r="X1120" s="55"/>
      <c r="Y1120" s="55"/>
      <c r="Z1120" s="141"/>
      <c r="AA1120" s="55"/>
      <c r="AB1120" s="55"/>
      <c r="AC1120" s="141"/>
      <c r="AD1120" s="142"/>
      <c r="AE1120" s="143"/>
      <c r="AF1120" s="138"/>
      <c r="AG1120" s="144"/>
      <c r="AH1120" s="145"/>
    </row>
    <row r="1121" spans="1:34" ht="24.95" customHeight="1" x14ac:dyDescent="0.25">
      <c r="A1121" s="55"/>
      <c r="B1121" s="55"/>
      <c r="C1121" s="55"/>
      <c r="D1121" s="55"/>
      <c r="E1121" s="55"/>
      <c r="F1121" s="55"/>
      <c r="G1121" s="55"/>
      <c r="H1121" s="138"/>
      <c r="I1121" s="55"/>
      <c r="J1121" s="139"/>
      <c r="K1121" s="55"/>
      <c r="L1121" s="55"/>
      <c r="M1121" s="138"/>
      <c r="N1121" s="55"/>
      <c r="O1121" s="55"/>
      <c r="P1121" s="140"/>
      <c r="Q1121" s="141"/>
      <c r="R1121" s="55"/>
      <c r="S1121" s="55"/>
      <c r="T1121" s="141"/>
      <c r="U1121" s="55"/>
      <c r="V1121" s="55"/>
      <c r="W1121" s="141"/>
      <c r="X1121" s="55"/>
      <c r="Y1121" s="55"/>
      <c r="Z1121" s="141"/>
      <c r="AA1121" s="55"/>
      <c r="AB1121" s="55"/>
      <c r="AC1121" s="141"/>
      <c r="AD1121" s="142"/>
      <c r="AE1121" s="143"/>
      <c r="AF1121" s="138"/>
      <c r="AG1121" s="144"/>
      <c r="AH1121" s="145"/>
    </row>
    <row r="1122" spans="1:34" ht="24.95" customHeight="1" x14ac:dyDescent="0.25">
      <c r="A1122" s="55"/>
      <c r="B1122" s="55"/>
      <c r="C1122" s="55"/>
      <c r="D1122" s="55"/>
      <c r="E1122" s="55"/>
      <c r="F1122" s="55"/>
      <c r="G1122" s="55"/>
      <c r="H1122" s="138"/>
      <c r="I1122" s="55"/>
      <c r="J1122" s="139"/>
      <c r="K1122" s="55"/>
      <c r="L1122" s="55"/>
      <c r="M1122" s="138"/>
      <c r="N1122" s="55"/>
      <c r="O1122" s="55"/>
      <c r="P1122" s="140"/>
      <c r="Q1122" s="141"/>
      <c r="R1122" s="55"/>
      <c r="S1122" s="55"/>
      <c r="T1122" s="141"/>
      <c r="U1122" s="55"/>
      <c r="V1122" s="55"/>
      <c r="W1122" s="141"/>
      <c r="X1122" s="55"/>
      <c r="Y1122" s="55"/>
      <c r="Z1122" s="141"/>
      <c r="AA1122" s="55"/>
      <c r="AB1122" s="55"/>
      <c r="AC1122" s="141"/>
      <c r="AD1122" s="142"/>
      <c r="AE1122" s="143"/>
      <c r="AF1122" s="138"/>
      <c r="AG1122" s="144"/>
      <c r="AH1122" s="145"/>
    </row>
    <row r="1123" spans="1:34" ht="24.95" customHeight="1" x14ac:dyDescent="0.25">
      <c r="A1123" s="55"/>
      <c r="B1123" s="55"/>
      <c r="C1123" s="55"/>
      <c r="D1123" s="55"/>
      <c r="E1123" s="55"/>
      <c r="F1123" s="55"/>
      <c r="G1123" s="55"/>
      <c r="H1123" s="138"/>
      <c r="I1123" s="55"/>
      <c r="J1123" s="139"/>
      <c r="K1123" s="55"/>
      <c r="L1123" s="55"/>
      <c r="M1123" s="138"/>
      <c r="N1123" s="55"/>
      <c r="O1123" s="55"/>
      <c r="P1123" s="140"/>
      <c r="Q1123" s="141"/>
      <c r="R1123" s="55"/>
      <c r="S1123" s="55"/>
      <c r="T1123" s="141"/>
      <c r="U1123" s="55"/>
      <c r="V1123" s="55"/>
      <c r="W1123" s="141"/>
      <c r="X1123" s="55"/>
      <c r="Y1123" s="55"/>
      <c r="Z1123" s="141"/>
      <c r="AA1123" s="55"/>
      <c r="AB1123" s="55"/>
      <c r="AC1123" s="141"/>
      <c r="AD1123" s="142"/>
      <c r="AE1123" s="143"/>
      <c r="AF1123" s="138"/>
      <c r="AG1123" s="144"/>
      <c r="AH1123" s="145"/>
    </row>
    <row r="1124" spans="1:34" ht="24.95" customHeight="1" x14ac:dyDescent="0.25">
      <c r="A1124" s="55"/>
      <c r="B1124" s="55"/>
      <c r="C1124" s="55"/>
      <c r="D1124" s="55"/>
      <c r="E1124" s="55"/>
      <c r="F1124" s="55"/>
      <c r="G1124" s="55"/>
      <c r="H1124" s="138"/>
      <c r="I1124" s="55"/>
      <c r="J1124" s="139"/>
      <c r="K1124" s="55"/>
      <c r="L1124" s="55"/>
      <c r="M1124" s="138"/>
      <c r="N1124" s="55"/>
      <c r="O1124" s="55"/>
      <c r="P1124" s="140"/>
      <c r="Q1124" s="141"/>
      <c r="R1124" s="55"/>
      <c r="S1124" s="55"/>
      <c r="T1124" s="141"/>
      <c r="U1124" s="55"/>
      <c r="V1124" s="55"/>
      <c r="W1124" s="141"/>
      <c r="X1124" s="55"/>
      <c r="Y1124" s="55"/>
      <c r="Z1124" s="141"/>
      <c r="AA1124" s="55"/>
      <c r="AB1124" s="55"/>
      <c r="AC1124" s="141"/>
      <c r="AD1124" s="142"/>
      <c r="AE1124" s="143"/>
      <c r="AF1124" s="138"/>
      <c r="AG1124" s="144"/>
      <c r="AH1124" s="145"/>
    </row>
    <row r="1125" spans="1:34" ht="24.95" customHeight="1" x14ac:dyDescent="0.25">
      <c r="A1125" s="55"/>
      <c r="B1125" s="55"/>
      <c r="C1125" s="55"/>
      <c r="D1125" s="55"/>
      <c r="E1125" s="55"/>
      <c r="F1125" s="55"/>
      <c r="G1125" s="55"/>
      <c r="H1125" s="138"/>
      <c r="I1125" s="55"/>
      <c r="J1125" s="139"/>
      <c r="K1125" s="55"/>
      <c r="L1125" s="55"/>
      <c r="M1125" s="138"/>
      <c r="N1125" s="55"/>
      <c r="O1125" s="55"/>
      <c r="P1125" s="140"/>
      <c r="Q1125" s="141"/>
      <c r="R1125" s="55"/>
      <c r="S1125" s="55"/>
      <c r="T1125" s="141"/>
      <c r="U1125" s="55"/>
      <c r="V1125" s="55"/>
      <c r="W1125" s="141"/>
      <c r="X1125" s="55"/>
      <c r="Y1125" s="55"/>
      <c r="Z1125" s="141"/>
      <c r="AA1125" s="55"/>
      <c r="AB1125" s="55"/>
      <c r="AC1125" s="141"/>
      <c r="AD1125" s="142"/>
      <c r="AE1125" s="143"/>
      <c r="AF1125" s="138"/>
      <c r="AG1125" s="144"/>
      <c r="AH1125" s="145"/>
    </row>
    <row r="1126" spans="1:34" ht="24.95" customHeight="1" x14ac:dyDescent="0.25">
      <c r="A1126" s="55"/>
      <c r="B1126" s="55"/>
      <c r="C1126" s="55"/>
      <c r="D1126" s="55"/>
      <c r="E1126" s="55"/>
      <c r="F1126" s="55"/>
      <c r="G1126" s="55"/>
      <c r="H1126" s="138"/>
      <c r="I1126" s="55"/>
      <c r="J1126" s="139"/>
      <c r="K1126" s="55"/>
      <c r="L1126" s="55"/>
      <c r="M1126" s="138"/>
      <c r="N1126" s="55"/>
      <c r="O1126" s="55"/>
      <c r="P1126" s="140"/>
      <c r="Q1126" s="141"/>
      <c r="R1126" s="55"/>
      <c r="S1126" s="55"/>
      <c r="T1126" s="141"/>
      <c r="U1126" s="55"/>
      <c r="V1126" s="55"/>
      <c r="W1126" s="141"/>
      <c r="X1126" s="55"/>
      <c r="Y1126" s="55"/>
      <c r="Z1126" s="141"/>
      <c r="AA1126" s="55"/>
      <c r="AB1126" s="55"/>
      <c r="AC1126" s="141"/>
      <c r="AD1126" s="142"/>
      <c r="AE1126" s="143"/>
      <c r="AF1126" s="138"/>
      <c r="AG1126" s="144"/>
      <c r="AH1126" s="145"/>
    </row>
    <row r="1127" spans="1:34" ht="24.95" customHeight="1" x14ac:dyDescent="0.25">
      <c r="A1127" s="55"/>
      <c r="B1127" s="55"/>
      <c r="C1127" s="55"/>
      <c r="D1127" s="55"/>
      <c r="E1127" s="55"/>
      <c r="F1127" s="55"/>
      <c r="G1127" s="55"/>
      <c r="H1127" s="138"/>
      <c r="I1127" s="55"/>
      <c r="J1127" s="139"/>
      <c r="K1127" s="55"/>
      <c r="L1127" s="55"/>
      <c r="M1127" s="138"/>
      <c r="N1127" s="55"/>
      <c r="O1127" s="55"/>
      <c r="P1127" s="140"/>
      <c r="Q1127" s="141"/>
      <c r="R1127" s="55"/>
      <c r="S1127" s="55"/>
      <c r="T1127" s="141"/>
      <c r="U1127" s="55"/>
      <c r="V1127" s="55"/>
      <c r="W1127" s="141"/>
      <c r="X1127" s="55"/>
      <c r="Y1127" s="55"/>
      <c r="Z1127" s="141"/>
      <c r="AA1127" s="55"/>
      <c r="AB1127" s="55"/>
      <c r="AC1127" s="141"/>
      <c r="AD1127" s="142"/>
      <c r="AE1127" s="143"/>
      <c r="AF1127" s="138"/>
      <c r="AG1127" s="144"/>
      <c r="AH1127" s="145"/>
    </row>
    <row r="1128" spans="1:34" ht="24.95" customHeight="1" x14ac:dyDescent="0.25">
      <c r="A1128" s="55"/>
      <c r="B1128" s="55"/>
      <c r="C1128" s="55"/>
      <c r="D1128" s="55"/>
      <c r="E1128" s="55"/>
      <c r="F1128" s="55"/>
      <c r="G1128" s="55"/>
      <c r="H1128" s="138"/>
      <c r="I1128" s="55"/>
      <c r="J1128" s="139"/>
      <c r="K1128" s="55"/>
      <c r="L1128" s="55"/>
      <c r="M1128" s="138"/>
      <c r="N1128" s="55"/>
      <c r="O1128" s="55"/>
      <c r="P1128" s="140"/>
      <c r="Q1128" s="141"/>
      <c r="R1128" s="55"/>
      <c r="S1128" s="55"/>
      <c r="T1128" s="141"/>
      <c r="U1128" s="55"/>
      <c r="V1128" s="55"/>
      <c r="W1128" s="141"/>
      <c r="X1128" s="55"/>
      <c r="Y1128" s="55"/>
      <c r="Z1128" s="141"/>
      <c r="AA1128" s="55"/>
      <c r="AB1128" s="55"/>
      <c r="AC1128" s="141"/>
      <c r="AD1128" s="142"/>
      <c r="AE1128" s="143"/>
      <c r="AF1128" s="138"/>
      <c r="AG1128" s="144"/>
      <c r="AH1128" s="145"/>
    </row>
    <row r="1129" spans="1:34" ht="24.95" customHeight="1" x14ac:dyDescent="0.25">
      <c r="A1129" s="55"/>
      <c r="B1129" s="55"/>
      <c r="C1129" s="55"/>
      <c r="D1129" s="55"/>
      <c r="E1129" s="55"/>
      <c r="F1129" s="55"/>
      <c r="G1129" s="55"/>
      <c r="H1129" s="138"/>
      <c r="I1129" s="55"/>
      <c r="J1129" s="139"/>
      <c r="K1129" s="55"/>
      <c r="L1129" s="55"/>
      <c r="M1129" s="138"/>
      <c r="N1129" s="55"/>
      <c r="O1129" s="55"/>
      <c r="P1129" s="140"/>
      <c r="Q1129" s="141"/>
      <c r="R1129" s="55"/>
      <c r="S1129" s="55"/>
      <c r="T1129" s="141"/>
      <c r="U1129" s="55"/>
      <c r="V1129" s="55"/>
      <c r="W1129" s="141"/>
      <c r="X1129" s="55"/>
      <c r="Y1129" s="55"/>
      <c r="Z1129" s="141"/>
      <c r="AA1129" s="55"/>
      <c r="AB1129" s="55"/>
      <c r="AC1129" s="141"/>
      <c r="AD1129" s="142"/>
      <c r="AE1129" s="143"/>
      <c r="AF1129" s="138"/>
      <c r="AG1129" s="144"/>
      <c r="AH1129" s="145"/>
    </row>
    <row r="1130" spans="1:34" ht="24.95" customHeight="1" x14ac:dyDescent="0.25">
      <c r="A1130" s="55"/>
      <c r="B1130" s="55"/>
      <c r="C1130" s="55"/>
      <c r="D1130" s="55"/>
      <c r="E1130" s="55"/>
      <c r="F1130" s="55"/>
      <c r="G1130" s="55"/>
      <c r="H1130" s="138"/>
      <c r="I1130" s="55"/>
      <c r="J1130" s="139"/>
      <c r="K1130" s="55"/>
      <c r="L1130" s="55"/>
      <c r="M1130" s="138"/>
      <c r="N1130" s="55"/>
      <c r="O1130" s="55"/>
      <c r="P1130" s="140"/>
      <c r="Q1130" s="141"/>
      <c r="R1130" s="55"/>
      <c r="S1130" s="55"/>
      <c r="T1130" s="141"/>
      <c r="U1130" s="55"/>
      <c r="V1130" s="55"/>
      <c r="W1130" s="141"/>
      <c r="X1130" s="55"/>
      <c r="Y1130" s="55"/>
      <c r="Z1130" s="141"/>
      <c r="AA1130" s="55"/>
      <c r="AB1130" s="55"/>
      <c r="AC1130" s="141"/>
      <c r="AD1130" s="142"/>
      <c r="AE1130" s="143"/>
      <c r="AF1130" s="138"/>
      <c r="AG1130" s="144"/>
      <c r="AH1130" s="145"/>
    </row>
    <row r="1131" spans="1:34" ht="24.95" customHeight="1" x14ac:dyDescent="0.25">
      <c r="A1131" s="55"/>
      <c r="B1131" s="55"/>
      <c r="C1131" s="55"/>
      <c r="D1131" s="55"/>
      <c r="E1131" s="55"/>
      <c r="F1131" s="55"/>
      <c r="G1131" s="55"/>
      <c r="H1131" s="138"/>
      <c r="I1131" s="55"/>
      <c r="J1131" s="139"/>
      <c r="K1131" s="55"/>
      <c r="L1131" s="55"/>
      <c r="M1131" s="138"/>
      <c r="N1131" s="55"/>
      <c r="O1131" s="55"/>
      <c r="P1131" s="140"/>
      <c r="Q1131" s="141"/>
      <c r="R1131" s="55"/>
      <c r="S1131" s="55"/>
      <c r="T1131" s="141"/>
      <c r="U1131" s="55"/>
      <c r="V1131" s="55"/>
      <c r="W1131" s="141"/>
      <c r="X1131" s="55"/>
      <c r="Y1131" s="55"/>
      <c r="Z1131" s="141"/>
      <c r="AA1131" s="55"/>
      <c r="AB1131" s="55"/>
      <c r="AC1131" s="141"/>
      <c r="AD1131" s="142"/>
      <c r="AE1131" s="143"/>
      <c r="AF1131" s="138"/>
      <c r="AG1131" s="144"/>
      <c r="AH1131" s="145"/>
    </row>
    <row r="1132" spans="1:34" ht="24.95" customHeight="1" x14ac:dyDescent="0.25">
      <c r="A1132" s="55"/>
      <c r="B1132" s="55"/>
      <c r="C1132" s="55"/>
      <c r="D1132" s="55"/>
      <c r="E1132" s="55"/>
      <c r="F1132" s="55"/>
      <c r="G1132" s="55"/>
      <c r="H1132" s="138"/>
      <c r="I1132" s="55"/>
      <c r="J1132" s="139"/>
      <c r="K1132" s="55"/>
      <c r="L1132" s="55"/>
      <c r="M1132" s="138"/>
      <c r="N1132" s="55"/>
      <c r="O1132" s="55"/>
      <c r="P1132" s="140"/>
      <c r="Q1132" s="141"/>
      <c r="R1132" s="55"/>
      <c r="S1132" s="55"/>
      <c r="T1132" s="141"/>
      <c r="U1132" s="55"/>
      <c r="V1132" s="55"/>
      <c r="W1132" s="141"/>
      <c r="X1132" s="55"/>
      <c r="Y1132" s="55"/>
      <c r="Z1132" s="141"/>
      <c r="AA1132" s="55"/>
      <c r="AB1132" s="55"/>
      <c r="AC1132" s="141"/>
      <c r="AD1132" s="142"/>
      <c r="AE1132" s="143"/>
      <c r="AF1132" s="138"/>
      <c r="AG1132" s="144"/>
      <c r="AH1132" s="145"/>
    </row>
    <row r="1133" spans="1:34" ht="24.95" customHeight="1" x14ac:dyDescent="0.25">
      <c r="A1133" s="55"/>
      <c r="B1133" s="55"/>
      <c r="C1133" s="55"/>
      <c r="D1133" s="55"/>
      <c r="E1133" s="55"/>
      <c r="F1133" s="55"/>
      <c r="G1133" s="55"/>
      <c r="H1133" s="138"/>
      <c r="I1133" s="55"/>
      <c r="J1133" s="139"/>
      <c r="K1133" s="55"/>
      <c r="L1133" s="55"/>
      <c r="M1133" s="138"/>
      <c r="N1133" s="55"/>
      <c r="O1133" s="55"/>
      <c r="P1133" s="140"/>
      <c r="Q1133" s="141"/>
      <c r="R1133" s="55"/>
      <c r="S1133" s="55"/>
      <c r="T1133" s="141"/>
      <c r="U1133" s="55"/>
      <c r="V1133" s="55"/>
      <c r="W1133" s="141"/>
      <c r="X1133" s="55"/>
      <c r="Y1133" s="55"/>
      <c r="Z1133" s="141"/>
      <c r="AA1133" s="55"/>
      <c r="AB1133" s="55"/>
      <c r="AC1133" s="141"/>
      <c r="AD1133" s="142"/>
      <c r="AE1133" s="143"/>
      <c r="AF1133" s="138"/>
      <c r="AG1133" s="144"/>
      <c r="AH1133" s="145"/>
    </row>
    <row r="1134" spans="1:34" ht="24.95" customHeight="1" x14ac:dyDescent="0.25">
      <c r="A1134" s="55"/>
      <c r="B1134" s="55"/>
      <c r="C1134" s="55"/>
      <c r="D1134" s="55"/>
      <c r="E1134" s="55"/>
      <c r="F1134" s="55"/>
      <c r="G1134" s="55"/>
      <c r="H1134" s="138"/>
      <c r="I1134" s="55"/>
      <c r="J1134" s="139"/>
      <c r="K1134" s="55"/>
      <c r="L1134" s="55"/>
      <c r="M1134" s="138"/>
      <c r="N1134" s="55"/>
      <c r="O1134" s="55"/>
      <c r="P1134" s="140"/>
      <c r="Q1134" s="141"/>
      <c r="R1134" s="55"/>
      <c r="S1134" s="55"/>
      <c r="T1134" s="141"/>
      <c r="U1134" s="55"/>
      <c r="V1134" s="55"/>
      <c r="W1134" s="141"/>
      <c r="X1134" s="55"/>
      <c r="Y1134" s="55"/>
      <c r="Z1134" s="141"/>
      <c r="AA1134" s="55"/>
      <c r="AB1134" s="55"/>
      <c r="AC1134" s="141"/>
      <c r="AD1134" s="142"/>
      <c r="AE1134" s="143"/>
      <c r="AF1134" s="138"/>
      <c r="AG1134" s="144"/>
      <c r="AH1134" s="145"/>
    </row>
    <row r="1135" spans="1:34" ht="24.95" customHeight="1" x14ac:dyDescent="0.25">
      <c r="A1135" s="55"/>
      <c r="B1135" s="55"/>
      <c r="C1135" s="55"/>
      <c r="D1135" s="55"/>
      <c r="E1135" s="55"/>
      <c r="F1135" s="55"/>
      <c r="G1135" s="55"/>
      <c r="H1135" s="138"/>
      <c r="I1135" s="55"/>
      <c r="J1135" s="139"/>
      <c r="K1135" s="55"/>
      <c r="L1135" s="55"/>
      <c r="M1135" s="138"/>
      <c r="N1135" s="55"/>
      <c r="O1135" s="55"/>
      <c r="P1135" s="140"/>
      <c r="Q1135" s="141"/>
      <c r="R1135" s="55"/>
      <c r="S1135" s="55"/>
      <c r="T1135" s="141"/>
      <c r="U1135" s="55"/>
      <c r="V1135" s="55"/>
      <c r="W1135" s="141"/>
      <c r="X1135" s="55"/>
      <c r="Y1135" s="55"/>
      <c r="Z1135" s="141"/>
      <c r="AA1135" s="55"/>
      <c r="AB1135" s="55"/>
      <c r="AC1135" s="141"/>
      <c r="AD1135" s="142"/>
      <c r="AE1135" s="143"/>
      <c r="AF1135" s="138"/>
      <c r="AG1135" s="144"/>
      <c r="AH1135" s="145"/>
    </row>
    <row r="1136" spans="1:34" ht="24.95" customHeight="1" x14ac:dyDescent="0.25">
      <c r="A1136" s="55"/>
      <c r="B1136" s="55"/>
      <c r="C1136" s="55"/>
      <c r="D1136" s="55"/>
      <c r="E1136" s="55"/>
      <c r="F1136" s="55"/>
      <c r="G1136" s="55"/>
      <c r="H1136" s="138"/>
      <c r="I1136" s="55"/>
      <c r="J1136" s="139"/>
      <c r="K1136" s="55"/>
      <c r="L1136" s="55"/>
      <c r="M1136" s="138"/>
      <c r="N1136" s="55"/>
      <c r="O1136" s="55"/>
      <c r="P1136" s="140"/>
      <c r="Q1136" s="141"/>
      <c r="R1136" s="55"/>
      <c r="S1136" s="55"/>
      <c r="T1136" s="141"/>
      <c r="U1136" s="55"/>
      <c r="V1136" s="55"/>
      <c r="W1136" s="141"/>
      <c r="X1136" s="55"/>
      <c r="Y1136" s="55"/>
      <c r="Z1136" s="141"/>
      <c r="AA1136" s="55"/>
      <c r="AB1136" s="55"/>
      <c r="AC1136" s="141"/>
      <c r="AD1136" s="142"/>
      <c r="AE1136" s="143"/>
      <c r="AF1136" s="138"/>
      <c r="AG1136" s="144"/>
      <c r="AH1136" s="145"/>
    </row>
    <row r="1137" spans="1:34" ht="24.95" customHeight="1" x14ac:dyDescent="0.25">
      <c r="A1137" s="55"/>
      <c r="B1137" s="55"/>
      <c r="C1137" s="55"/>
      <c r="D1137" s="55"/>
      <c r="E1137" s="55"/>
      <c r="F1137" s="55"/>
      <c r="G1137" s="55"/>
      <c r="H1137" s="138"/>
      <c r="I1137" s="55"/>
      <c r="J1137" s="139"/>
      <c r="K1137" s="55"/>
      <c r="L1137" s="55"/>
      <c r="M1137" s="138"/>
      <c r="N1137" s="55"/>
      <c r="O1137" s="55"/>
      <c r="P1137" s="140"/>
      <c r="Q1137" s="141"/>
      <c r="R1137" s="55"/>
      <c r="S1137" s="55"/>
      <c r="T1137" s="141"/>
      <c r="U1137" s="55"/>
      <c r="V1137" s="55"/>
      <c r="W1137" s="141"/>
      <c r="X1137" s="55"/>
      <c r="Y1137" s="55"/>
      <c r="Z1137" s="141"/>
      <c r="AA1137" s="55"/>
      <c r="AB1137" s="55"/>
      <c r="AC1137" s="141"/>
      <c r="AD1137" s="142"/>
      <c r="AE1137" s="143"/>
      <c r="AF1137" s="138"/>
      <c r="AG1137" s="144"/>
      <c r="AH1137" s="145"/>
    </row>
    <row r="1138" spans="1:34" ht="24.95" customHeight="1" x14ac:dyDescent="0.25">
      <c r="A1138" s="55"/>
      <c r="B1138" s="55"/>
      <c r="C1138" s="55"/>
      <c r="D1138" s="55"/>
      <c r="E1138" s="55"/>
      <c r="F1138" s="55"/>
      <c r="G1138" s="55"/>
      <c r="H1138" s="138"/>
      <c r="I1138" s="55"/>
      <c r="J1138" s="139"/>
      <c r="K1138" s="55"/>
      <c r="L1138" s="55"/>
      <c r="M1138" s="138"/>
      <c r="N1138" s="55"/>
      <c r="O1138" s="55"/>
      <c r="P1138" s="140"/>
      <c r="Q1138" s="141"/>
      <c r="R1138" s="55"/>
      <c r="S1138" s="55"/>
      <c r="T1138" s="141"/>
      <c r="U1138" s="55"/>
      <c r="V1138" s="55"/>
      <c r="W1138" s="141"/>
      <c r="X1138" s="55"/>
      <c r="Y1138" s="55"/>
      <c r="Z1138" s="141"/>
      <c r="AA1138" s="55"/>
      <c r="AB1138" s="55"/>
      <c r="AC1138" s="141"/>
      <c r="AD1138" s="142"/>
      <c r="AE1138" s="143"/>
      <c r="AF1138" s="138"/>
      <c r="AG1138" s="144"/>
      <c r="AH1138" s="145"/>
    </row>
    <row r="1139" spans="1:34" ht="24.95" customHeight="1" x14ac:dyDescent="0.25">
      <c r="A1139" s="55"/>
      <c r="B1139" s="55"/>
      <c r="C1139" s="55"/>
      <c r="D1139" s="55"/>
      <c r="E1139" s="55"/>
      <c r="F1139" s="55"/>
      <c r="G1139" s="55"/>
      <c r="H1139" s="138"/>
      <c r="I1139" s="55"/>
      <c r="J1139" s="139"/>
      <c r="K1139" s="55"/>
      <c r="L1139" s="55"/>
      <c r="M1139" s="138"/>
      <c r="N1139" s="55"/>
      <c r="O1139" s="55"/>
      <c r="P1139" s="140"/>
      <c r="Q1139" s="141"/>
      <c r="R1139" s="55"/>
      <c r="S1139" s="55"/>
      <c r="T1139" s="141"/>
      <c r="U1139" s="55"/>
      <c r="V1139" s="55"/>
      <c r="W1139" s="141"/>
      <c r="X1139" s="55"/>
      <c r="Y1139" s="55"/>
      <c r="Z1139" s="141"/>
      <c r="AA1139" s="55"/>
      <c r="AB1139" s="55"/>
      <c r="AC1139" s="141"/>
      <c r="AD1139" s="142"/>
      <c r="AE1139" s="143"/>
      <c r="AF1139" s="138"/>
      <c r="AG1139" s="144"/>
      <c r="AH1139" s="145"/>
    </row>
    <row r="1140" spans="1:34" ht="24.95" customHeight="1" x14ac:dyDescent="0.25">
      <c r="A1140" s="55"/>
      <c r="B1140" s="55"/>
      <c r="C1140" s="55"/>
      <c r="D1140" s="55"/>
      <c r="E1140" s="55"/>
      <c r="F1140" s="55"/>
      <c r="G1140" s="55"/>
      <c r="H1140" s="138"/>
      <c r="I1140" s="55"/>
      <c r="J1140" s="139"/>
      <c r="K1140" s="55"/>
      <c r="L1140" s="55"/>
      <c r="M1140" s="138"/>
      <c r="N1140" s="55"/>
      <c r="O1140" s="55"/>
      <c r="P1140" s="140"/>
      <c r="Q1140" s="141"/>
      <c r="R1140" s="55"/>
      <c r="S1140" s="55"/>
      <c r="T1140" s="141"/>
      <c r="U1140" s="55"/>
      <c r="V1140" s="55"/>
      <c r="W1140" s="141"/>
      <c r="X1140" s="55"/>
      <c r="Y1140" s="55"/>
      <c r="Z1140" s="141"/>
      <c r="AA1140" s="55"/>
      <c r="AB1140" s="55"/>
      <c r="AC1140" s="141"/>
      <c r="AD1140" s="142"/>
      <c r="AE1140" s="143"/>
      <c r="AF1140" s="138"/>
      <c r="AG1140" s="144"/>
      <c r="AH1140" s="145"/>
    </row>
    <row r="1141" spans="1:34" ht="24.95" customHeight="1" x14ac:dyDescent="0.25">
      <c r="A1141" s="55"/>
      <c r="B1141" s="55"/>
      <c r="C1141" s="55"/>
      <c r="D1141" s="55"/>
      <c r="E1141" s="55"/>
      <c r="F1141" s="55"/>
      <c r="G1141" s="55"/>
      <c r="H1141" s="138"/>
      <c r="I1141" s="55"/>
      <c r="J1141" s="139"/>
      <c r="K1141" s="55"/>
      <c r="L1141" s="55"/>
      <c r="M1141" s="138"/>
      <c r="N1141" s="55"/>
      <c r="O1141" s="55"/>
      <c r="P1141" s="140"/>
      <c r="Q1141" s="141"/>
      <c r="R1141" s="55"/>
      <c r="S1141" s="55"/>
      <c r="T1141" s="141"/>
      <c r="U1141" s="55"/>
      <c r="V1141" s="55"/>
      <c r="W1141" s="141"/>
      <c r="X1141" s="55"/>
      <c r="Y1141" s="55"/>
      <c r="Z1141" s="141"/>
      <c r="AA1141" s="55"/>
      <c r="AB1141" s="55"/>
      <c r="AC1141" s="141"/>
      <c r="AD1141" s="142"/>
      <c r="AE1141" s="143"/>
      <c r="AF1141" s="138"/>
      <c r="AG1141" s="144"/>
      <c r="AH1141" s="145"/>
    </row>
    <row r="1142" spans="1:34" ht="24.95" customHeight="1" x14ac:dyDescent="0.25">
      <c r="A1142" s="55"/>
      <c r="B1142" s="55"/>
      <c r="C1142" s="55"/>
      <c r="D1142" s="55"/>
      <c r="E1142" s="55"/>
      <c r="F1142" s="55"/>
      <c r="G1142" s="55"/>
      <c r="H1142" s="138"/>
      <c r="I1142" s="55"/>
      <c r="J1142" s="139"/>
      <c r="K1142" s="55"/>
      <c r="L1142" s="55"/>
      <c r="M1142" s="138"/>
      <c r="N1142" s="55"/>
      <c r="O1142" s="55"/>
      <c r="P1142" s="140"/>
      <c r="Q1142" s="141"/>
      <c r="R1142" s="55"/>
      <c r="S1142" s="55"/>
      <c r="T1142" s="141"/>
      <c r="U1142" s="55"/>
      <c r="V1142" s="55"/>
      <c r="W1142" s="141"/>
      <c r="X1142" s="55"/>
      <c r="Y1142" s="55"/>
      <c r="Z1142" s="141"/>
      <c r="AA1142" s="55"/>
      <c r="AB1142" s="55"/>
      <c r="AC1142" s="141"/>
      <c r="AD1142" s="142"/>
      <c r="AE1142" s="143"/>
      <c r="AF1142" s="138"/>
      <c r="AG1142" s="144"/>
      <c r="AH1142" s="145"/>
    </row>
    <row r="1143" spans="1:34" ht="24.95" customHeight="1" x14ac:dyDescent="0.25">
      <c r="A1143" s="55"/>
      <c r="B1143" s="55"/>
      <c r="C1143" s="55"/>
      <c r="D1143" s="55"/>
      <c r="E1143" s="55"/>
      <c r="F1143" s="55"/>
      <c r="G1143" s="55"/>
      <c r="H1143" s="138"/>
      <c r="I1143" s="55"/>
      <c r="J1143" s="139"/>
      <c r="K1143" s="55"/>
      <c r="L1143" s="55"/>
      <c r="M1143" s="138"/>
      <c r="N1143" s="55"/>
      <c r="O1143" s="55"/>
      <c r="P1143" s="140"/>
      <c r="Q1143" s="141"/>
      <c r="R1143" s="55"/>
      <c r="S1143" s="55"/>
      <c r="T1143" s="141"/>
      <c r="U1143" s="55"/>
      <c r="V1143" s="55"/>
      <c r="W1143" s="141"/>
      <c r="X1143" s="55"/>
      <c r="Y1143" s="55"/>
      <c r="Z1143" s="141"/>
      <c r="AA1143" s="55"/>
      <c r="AB1143" s="55"/>
      <c r="AC1143" s="141"/>
      <c r="AD1143" s="142"/>
      <c r="AE1143" s="143"/>
      <c r="AF1143" s="138"/>
      <c r="AG1143" s="144"/>
      <c r="AH1143" s="145"/>
    </row>
    <row r="1144" spans="1:34" ht="24.95" customHeight="1" x14ac:dyDescent="0.25">
      <c r="A1144" s="55"/>
      <c r="B1144" s="55"/>
      <c r="C1144" s="55"/>
      <c r="D1144" s="55"/>
      <c r="E1144" s="55"/>
      <c r="F1144" s="55"/>
      <c r="G1144" s="55"/>
      <c r="H1144" s="138"/>
      <c r="I1144" s="55"/>
      <c r="J1144" s="139"/>
      <c r="K1144" s="55"/>
      <c r="L1144" s="55"/>
      <c r="M1144" s="138"/>
      <c r="N1144" s="55"/>
      <c r="O1144" s="55"/>
      <c r="P1144" s="140"/>
      <c r="Q1144" s="141"/>
      <c r="R1144" s="55"/>
      <c r="S1144" s="55"/>
      <c r="T1144" s="141"/>
      <c r="U1144" s="55"/>
      <c r="V1144" s="55"/>
      <c r="W1144" s="141"/>
      <c r="X1144" s="55"/>
      <c r="Y1144" s="55"/>
      <c r="Z1144" s="141"/>
      <c r="AA1144" s="55"/>
      <c r="AB1144" s="55"/>
      <c r="AC1144" s="141"/>
      <c r="AD1144" s="142"/>
      <c r="AE1144" s="143"/>
      <c r="AF1144" s="138"/>
      <c r="AG1144" s="144"/>
      <c r="AH1144" s="145"/>
    </row>
    <row r="1145" spans="1:34" ht="24.95" customHeight="1" x14ac:dyDescent="0.25">
      <c r="A1145" s="55"/>
      <c r="B1145" s="55"/>
      <c r="C1145" s="55"/>
      <c r="D1145" s="55"/>
      <c r="E1145" s="55"/>
      <c r="F1145" s="55"/>
      <c r="G1145" s="55"/>
      <c r="H1145" s="138"/>
      <c r="I1145" s="55"/>
      <c r="J1145" s="139"/>
      <c r="K1145" s="55"/>
      <c r="L1145" s="55"/>
      <c r="M1145" s="138"/>
      <c r="N1145" s="55"/>
      <c r="O1145" s="55"/>
      <c r="P1145" s="140"/>
      <c r="Q1145" s="141"/>
      <c r="R1145" s="55"/>
      <c r="S1145" s="55"/>
      <c r="T1145" s="141"/>
      <c r="U1145" s="55"/>
      <c r="V1145" s="55"/>
      <c r="W1145" s="141"/>
      <c r="X1145" s="55"/>
      <c r="Y1145" s="55"/>
      <c r="Z1145" s="141"/>
      <c r="AA1145" s="55"/>
      <c r="AB1145" s="55"/>
      <c r="AC1145" s="141"/>
      <c r="AD1145" s="142"/>
      <c r="AE1145" s="143"/>
      <c r="AF1145" s="138"/>
      <c r="AG1145" s="144"/>
      <c r="AH1145" s="145"/>
    </row>
    <row r="1146" spans="1:34" ht="24.95" customHeight="1" x14ac:dyDescent="0.25">
      <c r="A1146" s="55"/>
      <c r="B1146" s="55"/>
      <c r="C1146" s="55"/>
      <c r="D1146" s="55"/>
      <c r="E1146" s="55"/>
      <c r="F1146" s="55"/>
      <c r="G1146" s="55"/>
      <c r="H1146" s="138"/>
      <c r="I1146" s="55"/>
      <c r="J1146" s="139"/>
      <c r="K1146" s="55"/>
      <c r="L1146" s="55"/>
      <c r="M1146" s="138"/>
      <c r="N1146" s="55"/>
      <c r="O1146" s="55"/>
      <c r="P1146" s="140"/>
      <c r="Q1146" s="141"/>
      <c r="R1146" s="55"/>
      <c r="S1146" s="55"/>
      <c r="T1146" s="141"/>
      <c r="U1146" s="55"/>
      <c r="V1146" s="55"/>
      <c r="W1146" s="141"/>
      <c r="X1146" s="55"/>
      <c r="Y1146" s="55"/>
      <c r="Z1146" s="141"/>
      <c r="AA1146" s="55"/>
      <c r="AB1146" s="55"/>
      <c r="AC1146" s="141"/>
      <c r="AD1146" s="142"/>
      <c r="AE1146" s="143"/>
      <c r="AF1146" s="138"/>
      <c r="AG1146" s="144"/>
      <c r="AH1146" s="145"/>
    </row>
    <row r="1147" spans="1:34" ht="24.95" customHeight="1" x14ac:dyDescent="0.25">
      <c r="A1147" s="55"/>
      <c r="B1147" s="55"/>
      <c r="C1147" s="55"/>
      <c r="D1147" s="55"/>
      <c r="E1147" s="55"/>
      <c r="F1147" s="55"/>
      <c r="G1147" s="55"/>
      <c r="H1147" s="138"/>
      <c r="I1147" s="55"/>
      <c r="J1147" s="139"/>
      <c r="K1147" s="55"/>
      <c r="L1147" s="55"/>
      <c r="M1147" s="138"/>
      <c r="N1147" s="55"/>
      <c r="O1147" s="55"/>
      <c r="P1147" s="140"/>
      <c r="Q1147" s="141"/>
      <c r="R1147" s="55"/>
      <c r="S1147" s="55"/>
      <c r="T1147" s="141"/>
      <c r="U1147" s="55"/>
      <c r="V1147" s="55"/>
      <c r="W1147" s="141"/>
      <c r="X1147" s="55"/>
      <c r="Y1147" s="55"/>
      <c r="Z1147" s="141"/>
      <c r="AA1147" s="55"/>
      <c r="AB1147" s="55"/>
      <c r="AC1147" s="141"/>
      <c r="AD1147" s="142"/>
      <c r="AE1147" s="143"/>
      <c r="AF1147" s="138"/>
      <c r="AG1147" s="144"/>
      <c r="AH1147" s="145"/>
    </row>
    <row r="1148" spans="1:34" ht="24.95" customHeight="1" x14ac:dyDescent="0.25">
      <c r="A1148" s="55"/>
      <c r="B1148" s="55"/>
      <c r="C1148" s="55"/>
      <c r="D1148" s="55"/>
      <c r="E1148" s="55"/>
      <c r="F1148" s="55"/>
      <c r="G1148" s="55"/>
      <c r="H1148" s="138"/>
      <c r="I1148" s="55"/>
      <c r="J1148" s="139"/>
      <c r="K1148" s="55"/>
      <c r="L1148" s="55"/>
      <c r="M1148" s="138"/>
      <c r="N1148" s="55"/>
      <c r="O1148" s="55"/>
      <c r="P1148" s="140"/>
      <c r="Q1148" s="141"/>
      <c r="R1148" s="55"/>
      <c r="S1148" s="55"/>
      <c r="T1148" s="141"/>
      <c r="U1148" s="55"/>
      <c r="V1148" s="55"/>
      <c r="W1148" s="141"/>
      <c r="X1148" s="55"/>
      <c r="Y1148" s="55"/>
      <c r="Z1148" s="141"/>
      <c r="AA1148" s="55"/>
      <c r="AB1148" s="55"/>
      <c r="AC1148" s="141"/>
      <c r="AD1148" s="142"/>
      <c r="AE1148" s="143"/>
      <c r="AF1148" s="138"/>
      <c r="AG1148" s="144"/>
      <c r="AH1148" s="145"/>
    </row>
    <row r="1149" spans="1:34" ht="24.95" customHeight="1" x14ac:dyDescent="0.25">
      <c r="A1149" s="55"/>
      <c r="B1149" s="55"/>
      <c r="C1149" s="55"/>
      <c r="D1149" s="55"/>
      <c r="E1149" s="55"/>
      <c r="F1149" s="55"/>
      <c r="G1149" s="55"/>
      <c r="H1149" s="138"/>
      <c r="I1149" s="55"/>
      <c r="J1149" s="139"/>
      <c r="K1149" s="55"/>
      <c r="L1149" s="55"/>
      <c r="M1149" s="138"/>
      <c r="N1149" s="55"/>
      <c r="O1149" s="55"/>
      <c r="P1149" s="140"/>
      <c r="Q1149" s="141"/>
      <c r="R1149" s="55"/>
      <c r="S1149" s="55"/>
      <c r="T1149" s="141"/>
      <c r="U1149" s="55"/>
      <c r="V1149" s="55"/>
      <c r="W1149" s="141"/>
      <c r="X1149" s="55"/>
      <c r="Y1149" s="55"/>
      <c r="Z1149" s="141"/>
      <c r="AA1149" s="55"/>
      <c r="AB1149" s="55"/>
      <c r="AC1149" s="141"/>
      <c r="AD1149" s="142"/>
      <c r="AE1149" s="143"/>
      <c r="AF1149" s="138"/>
      <c r="AG1149" s="144"/>
      <c r="AH1149" s="145"/>
    </row>
    <row r="1150" spans="1:34" ht="24.95" customHeight="1" x14ac:dyDescent="0.25">
      <c r="A1150" s="55"/>
      <c r="B1150" s="55"/>
      <c r="C1150" s="55"/>
      <c r="D1150" s="55"/>
      <c r="E1150" s="55"/>
      <c r="F1150" s="55"/>
      <c r="G1150" s="55"/>
      <c r="H1150" s="138"/>
      <c r="I1150" s="55"/>
      <c r="J1150" s="139"/>
      <c r="K1150" s="55"/>
      <c r="L1150" s="55"/>
      <c r="M1150" s="138"/>
      <c r="N1150" s="55"/>
      <c r="O1150" s="55"/>
      <c r="P1150" s="140"/>
      <c r="Q1150" s="141"/>
      <c r="R1150" s="55"/>
      <c r="S1150" s="55"/>
      <c r="T1150" s="141"/>
      <c r="U1150" s="55"/>
      <c r="V1150" s="55"/>
      <c r="W1150" s="141"/>
      <c r="X1150" s="55"/>
      <c r="Y1150" s="55"/>
      <c r="Z1150" s="141"/>
      <c r="AA1150" s="55"/>
      <c r="AB1150" s="55"/>
      <c r="AC1150" s="141"/>
      <c r="AD1150" s="142"/>
      <c r="AE1150" s="143"/>
      <c r="AF1150" s="138"/>
      <c r="AG1150" s="144"/>
      <c r="AH1150" s="145"/>
    </row>
    <row r="1151" spans="1:34" ht="24.95" customHeight="1" x14ac:dyDescent="0.25">
      <c r="A1151" s="55"/>
      <c r="B1151" s="55"/>
      <c r="C1151" s="55"/>
      <c r="D1151" s="55"/>
      <c r="E1151" s="55"/>
      <c r="F1151" s="55"/>
      <c r="G1151" s="55"/>
      <c r="H1151" s="138"/>
      <c r="I1151" s="55"/>
      <c r="J1151" s="139"/>
      <c r="K1151" s="55"/>
      <c r="L1151" s="55"/>
      <c r="M1151" s="138"/>
      <c r="N1151" s="55"/>
      <c r="O1151" s="55"/>
      <c r="P1151" s="140"/>
      <c r="Q1151" s="141"/>
      <c r="R1151" s="55"/>
      <c r="S1151" s="55"/>
      <c r="T1151" s="141"/>
      <c r="U1151" s="55"/>
      <c r="V1151" s="55"/>
      <c r="W1151" s="141"/>
      <c r="X1151" s="55"/>
      <c r="Y1151" s="55"/>
      <c r="Z1151" s="141"/>
      <c r="AA1151" s="55"/>
      <c r="AB1151" s="55"/>
      <c r="AC1151" s="141"/>
      <c r="AD1151" s="142"/>
      <c r="AE1151" s="143"/>
      <c r="AF1151" s="138"/>
      <c r="AG1151" s="144"/>
      <c r="AH1151" s="145"/>
    </row>
    <row r="1152" spans="1:34" ht="24.95" customHeight="1" x14ac:dyDescent="0.25">
      <c r="A1152" s="55"/>
      <c r="B1152" s="55"/>
      <c r="C1152" s="55"/>
      <c r="D1152" s="55"/>
      <c r="E1152" s="55"/>
      <c r="F1152" s="55"/>
      <c r="G1152" s="55"/>
      <c r="H1152" s="138"/>
      <c r="I1152" s="55"/>
      <c r="J1152" s="139"/>
      <c r="K1152" s="55"/>
      <c r="L1152" s="55"/>
      <c r="M1152" s="138"/>
      <c r="N1152" s="55"/>
      <c r="O1152" s="55"/>
      <c r="P1152" s="140"/>
      <c r="Q1152" s="141"/>
      <c r="R1152" s="55"/>
      <c r="S1152" s="55"/>
      <c r="T1152" s="141"/>
      <c r="U1152" s="55"/>
      <c r="V1152" s="55"/>
      <c r="W1152" s="141"/>
      <c r="X1152" s="55"/>
      <c r="Y1152" s="55"/>
      <c r="Z1152" s="141"/>
      <c r="AA1152" s="55"/>
      <c r="AB1152" s="55"/>
      <c r="AC1152" s="141"/>
      <c r="AD1152" s="142"/>
      <c r="AE1152" s="143"/>
      <c r="AF1152" s="138"/>
      <c r="AG1152" s="144"/>
      <c r="AH1152" s="145"/>
    </row>
    <row r="1153" spans="1:34" ht="24.95" customHeight="1" x14ac:dyDescent="0.25">
      <c r="A1153" s="55"/>
      <c r="B1153" s="55"/>
      <c r="C1153" s="55"/>
      <c r="D1153" s="55"/>
      <c r="E1153" s="55"/>
      <c r="F1153" s="55"/>
      <c r="G1153" s="55"/>
      <c r="H1153" s="138"/>
      <c r="I1153" s="55"/>
      <c r="J1153" s="139"/>
      <c r="K1153" s="55"/>
      <c r="L1153" s="55"/>
      <c r="M1153" s="138"/>
      <c r="N1153" s="55"/>
      <c r="O1153" s="55"/>
      <c r="P1153" s="140"/>
      <c r="Q1153" s="141"/>
      <c r="R1153" s="55"/>
      <c r="S1153" s="55"/>
      <c r="T1153" s="141"/>
      <c r="U1153" s="55"/>
      <c r="V1153" s="55"/>
      <c r="W1153" s="141"/>
      <c r="X1153" s="55"/>
      <c r="Y1153" s="55"/>
      <c r="Z1153" s="141"/>
      <c r="AA1153" s="55"/>
      <c r="AB1153" s="55"/>
      <c r="AC1153" s="141"/>
      <c r="AD1153" s="142"/>
      <c r="AE1153" s="143"/>
      <c r="AF1153" s="138"/>
      <c r="AG1153" s="144"/>
      <c r="AH1153" s="145"/>
    </row>
    <row r="1154" spans="1:34" ht="24.95" customHeight="1" x14ac:dyDescent="0.25">
      <c r="A1154" s="55"/>
      <c r="B1154" s="55"/>
      <c r="C1154" s="55"/>
      <c r="D1154" s="55"/>
      <c r="E1154" s="55"/>
      <c r="F1154" s="55"/>
      <c r="G1154" s="55"/>
      <c r="H1154" s="138"/>
      <c r="I1154" s="55"/>
      <c r="J1154" s="139"/>
      <c r="K1154" s="55"/>
      <c r="L1154" s="55"/>
      <c r="M1154" s="138"/>
      <c r="N1154" s="55"/>
      <c r="O1154" s="55"/>
      <c r="P1154" s="140"/>
      <c r="Q1154" s="141"/>
      <c r="R1154" s="55"/>
      <c r="S1154" s="55"/>
      <c r="T1154" s="141"/>
      <c r="U1154" s="55"/>
      <c r="V1154" s="55"/>
      <c r="W1154" s="141"/>
      <c r="X1154" s="55"/>
      <c r="Y1154" s="55"/>
      <c r="Z1154" s="141"/>
      <c r="AA1154" s="55"/>
      <c r="AB1154" s="55"/>
      <c r="AC1154" s="141"/>
      <c r="AD1154" s="142"/>
      <c r="AE1154" s="143"/>
      <c r="AF1154" s="138"/>
      <c r="AG1154" s="144"/>
      <c r="AH1154" s="145"/>
    </row>
    <row r="1155" spans="1:34" ht="24.95" customHeight="1" x14ac:dyDescent="0.25">
      <c r="A1155" s="55"/>
      <c r="B1155" s="55"/>
      <c r="C1155" s="55"/>
      <c r="D1155" s="55"/>
      <c r="E1155" s="55"/>
      <c r="F1155" s="55"/>
      <c r="G1155" s="55"/>
      <c r="H1155" s="138"/>
      <c r="I1155" s="55"/>
      <c r="J1155" s="139"/>
      <c r="K1155" s="55"/>
      <c r="L1155" s="55"/>
      <c r="M1155" s="138"/>
      <c r="N1155" s="55"/>
      <c r="O1155" s="55"/>
      <c r="P1155" s="140"/>
      <c r="Q1155" s="141"/>
      <c r="R1155" s="55"/>
      <c r="S1155" s="55"/>
      <c r="T1155" s="141"/>
      <c r="U1155" s="55"/>
      <c r="V1155" s="55"/>
      <c r="W1155" s="141"/>
      <c r="X1155" s="55"/>
      <c r="Y1155" s="55"/>
      <c r="Z1155" s="141"/>
      <c r="AA1155" s="55"/>
      <c r="AB1155" s="55"/>
      <c r="AC1155" s="141"/>
      <c r="AD1155" s="142"/>
      <c r="AE1155" s="143"/>
      <c r="AF1155" s="138"/>
      <c r="AG1155" s="144"/>
      <c r="AH1155" s="145"/>
    </row>
    <row r="1156" spans="1:34" ht="24.95" customHeight="1" x14ac:dyDescent="0.25">
      <c r="A1156" s="55"/>
      <c r="B1156" s="55"/>
      <c r="C1156" s="55"/>
      <c r="D1156" s="55"/>
      <c r="E1156" s="55"/>
      <c r="F1156" s="55"/>
      <c r="G1156" s="55"/>
      <c r="H1156" s="138"/>
      <c r="I1156" s="55"/>
      <c r="J1156" s="139"/>
      <c r="K1156" s="55"/>
      <c r="L1156" s="55"/>
      <c r="M1156" s="138"/>
      <c r="N1156" s="55"/>
      <c r="O1156" s="55"/>
      <c r="P1156" s="140"/>
      <c r="Q1156" s="141"/>
      <c r="R1156" s="55"/>
      <c r="S1156" s="55"/>
      <c r="T1156" s="141"/>
      <c r="U1156" s="55"/>
      <c r="V1156" s="55"/>
      <c r="W1156" s="141"/>
      <c r="X1156" s="55"/>
      <c r="Y1156" s="55"/>
      <c r="Z1156" s="141"/>
      <c r="AA1156" s="55"/>
      <c r="AB1156" s="55"/>
      <c r="AC1156" s="141"/>
      <c r="AD1156" s="142"/>
      <c r="AE1156" s="143"/>
      <c r="AF1156" s="138"/>
      <c r="AG1156" s="144"/>
      <c r="AH1156" s="145"/>
    </row>
    <row r="1157" spans="1:34" ht="24.95" customHeight="1" x14ac:dyDescent="0.25">
      <c r="A1157" s="55"/>
      <c r="B1157" s="55"/>
      <c r="C1157" s="55"/>
      <c r="D1157" s="55"/>
      <c r="E1157" s="55"/>
      <c r="F1157" s="55"/>
      <c r="G1157" s="55"/>
      <c r="H1157" s="138"/>
      <c r="I1157" s="55"/>
      <c r="J1157" s="139"/>
      <c r="K1157" s="55"/>
      <c r="L1157" s="55"/>
      <c r="M1157" s="138"/>
      <c r="N1157" s="55"/>
      <c r="O1157" s="55"/>
      <c r="P1157" s="140"/>
      <c r="Q1157" s="141"/>
      <c r="R1157" s="55"/>
      <c r="S1157" s="55"/>
      <c r="T1157" s="141"/>
      <c r="U1157" s="55"/>
      <c r="V1157" s="55"/>
      <c r="W1157" s="141"/>
      <c r="X1157" s="55"/>
      <c r="Y1157" s="55"/>
      <c r="Z1157" s="141"/>
      <c r="AA1157" s="55"/>
      <c r="AB1157" s="55"/>
      <c r="AC1157" s="141"/>
      <c r="AD1157" s="142"/>
      <c r="AE1157" s="143"/>
      <c r="AF1157" s="138"/>
      <c r="AG1157" s="144"/>
      <c r="AH1157" s="145"/>
    </row>
    <row r="1158" spans="1:34" ht="24.95" customHeight="1" x14ac:dyDescent="0.25">
      <c r="A1158" s="55"/>
      <c r="B1158" s="55"/>
      <c r="C1158" s="55"/>
      <c r="D1158" s="55"/>
      <c r="E1158" s="55"/>
      <c r="F1158" s="55"/>
      <c r="G1158" s="55"/>
      <c r="H1158" s="138"/>
      <c r="I1158" s="55"/>
      <c r="J1158" s="139"/>
      <c r="K1158" s="55"/>
      <c r="L1158" s="55"/>
      <c r="M1158" s="138"/>
      <c r="N1158" s="55"/>
      <c r="O1158" s="55"/>
      <c r="P1158" s="140"/>
      <c r="Q1158" s="141"/>
      <c r="R1158" s="55"/>
      <c r="S1158" s="55"/>
      <c r="T1158" s="141"/>
      <c r="U1158" s="55"/>
      <c r="V1158" s="55"/>
      <c r="W1158" s="141"/>
      <c r="X1158" s="55"/>
      <c r="Y1158" s="55"/>
      <c r="Z1158" s="141"/>
      <c r="AA1158" s="55"/>
      <c r="AB1158" s="55"/>
      <c r="AC1158" s="141"/>
      <c r="AD1158" s="142"/>
      <c r="AE1158" s="143"/>
      <c r="AF1158" s="138"/>
      <c r="AG1158" s="144"/>
      <c r="AH1158" s="145"/>
    </row>
    <row r="1159" spans="1:34" ht="24.95" customHeight="1" x14ac:dyDescent="0.25">
      <c r="A1159" s="55"/>
      <c r="B1159" s="55"/>
      <c r="C1159" s="55"/>
      <c r="D1159" s="55"/>
      <c r="E1159" s="55"/>
      <c r="F1159" s="55"/>
      <c r="G1159" s="55"/>
      <c r="H1159" s="138"/>
      <c r="I1159" s="55"/>
      <c r="J1159" s="139"/>
      <c r="K1159" s="55"/>
      <c r="L1159" s="55"/>
      <c r="M1159" s="138"/>
      <c r="N1159" s="55"/>
      <c r="O1159" s="55"/>
      <c r="P1159" s="140"/>
      <c r="Q1159" s="141"/>
      <c r="R1159" s="55"/>
      <c r="S1159" s="55"/>
      <c r="T1159" s="141"/>
      <c r="U1159" s="55"/>
      <c r="V1159" s="55"/>
      <c r="W1159" s="141"/>
      <c r="X1159" s="55"/>
      <c r="Y1159" s="55"/>
      <c r="Z1159" s="141"/>
      <c r="AA1159" s="55"/>
      <c r="AB1159" s="55"/>
      <c r="AC1159" s="141"/>
      <c r="AD1159" s="142"/>
      <c r="AE1159" s="143"/>
      <c r="AF1159" s="138"/>
      <c r="AG1159" s="144"/>
      <c r="AH1159" s="145"/>
    </row>
    <row r="1160" spans="1:34" ht="24.95" customHeight="1" x14ac:dyDescent="0.25">
      <c r="A1160" s="55"/>
      <c r="B1160" s="55"/>
      <c r="C1160" s="55"/>
      <c r="D1160" s="55"/>
      <c r="E1160" s="55"/>
      <c r="F1160" s="55"/>
      <c r="G1160" s="55"/>
      <c r="H1160" s="138"/>
      <c r="I1160" s="55"/>
      <c r="J1160" s="139"/>
      <c r="K1160" s="55"/>
      <c r="L1160" s="55"/>
      <c r="M1160" s="138"/>
      <c r="N1160" s="55"/>
      <c r="O1160" s="55"/>
      <c r="P1160" s="140"/>
      <c r="Q1160" s="141"/>
      <c r="R1160" s="55"/>
      <c r="S1160" s="55"/>
      <c r="T1160" s="141"/>
      <c r="U1160" s="55"/>
      <c r="V1160" s="55"/>
      <c r="W1160" s="141"/>
      <c r="X1160" s="55"/>
      <c r="Y1160" s="55"/>
      <c r="Z1160" s="141"/>
      <c r="AA1160" s="55"/>
      <c r="AB1160" s="55"/>
      <c r="AC1160" s="141"/>
      <c r="AD1160" s="142"/>
      <c r="AE1160" s="143"/>
      <c r="AF1160" s="138"/>
      <c r="AG1160" s="144"/>
      <c r="AH1160" s="145"/>
    </row>
    <row r="1161" spans="1:34" ht="24.95" customHeight="1" x14ac:dyDescent="0.25">
      <c r="A1161" s="55"/>
      <c r="B1161" s="55"/>
      <c r="C1161" s="55"/>
      <c r="D1161" s="55"/>
      <c r="E1161" s="55"/>
      <c r="F1161" s="55"/>
      <c r="G1161" s="55"/>
      <c r="H1161" s="138"/>
      <c r="I1161" s="55"/>
      <c r="J1161" s="139"/>
      <c r="K1161" s="55"/>
      <c r="L1161" s="55"/>
      <c r="M1161" s="138"/>
      <c r="N1161" s="55"/>
      <c r="O1161" s="55"/>
      <c r="P1161" s="140"/>
      <c r="Q1161" s="141"/>
      <c r="R1161" s="55"/>
      <c r="S1161" s="55"/>
      <c r="T1161" s="141"/>
      <c r="U1161" s="55"/>
      <c r="V1161" s="55"/>
      <c r="W1161" s="141"/>
      <c r="X1161" s="55"/>
      <c r="Y1161" s="55"/>
      <c r="Z1161" s="141"/>
      <c r="AA1161" s="55"/>
      <c r="AB1161" s="55"/>
      <c r="AC1161" s="141"/>
      <c r="AD1161" s="142"/>
      <c r="AE1161" s="143"/>
      <c r="AF1161" s="138"/>
      <c r="AG1161" s="144"/>
      <c r="AH1161" s="145"/>
    </row>
    <row r="1162" spans="1:34" ht="24.95" customHeight="1" x14ac:dyDescent="0.25">
      <c r="A1162" s="55"/>
      <c r="B1162" s="55"/>
      <c r="C1162" s="55"/>
      <c r="D1162" s="55"/>
      <c r="E1162" s="55"/>
      <c r="F1162" s="55"/>
      <c r="G1162" s="55"/>
      <c r="H1162" s="138"/>
      <c r="I1162" s="55"/>
      <c r="J1162" s="139"/>
      <c r="K1162" s="55"/>
      <c r="L1162" s="55"/>
      <c r="M1162" s="138"/>
      <c r="N1162" s="55"/>
      <c r="O1162" s="55"/>
      <c r="P1162" s="140"/>
      <c r="Q1162" s="141"/>
      <c r="R1162" s="55"/>
      <c r="S1162" s="55"/>
      <c r="T1162" s="141"/>
      <c r="U1162" s="55"/>
      <c r="V1162" s="55"/>
      <c r="W1162" s="141"/>
      <c r="X1162" s="55"/>
      <c r="Y1162" s="55"/>
      <c r="Z1162" s="141"/>
      <c r="AA1162" s="55"/>
      <c r="AB1162" s="55"/>
      <c r="AC1162" s="141"/>
      <c r="AD1162" s="142"/>
      <c r="AE1162" s="143"/>
      <c r="AF1162" s="138"/>
      <c r="AG1162" s="144"/>
      <c r="AH1162" s="145"/>
    </row>
    <row r="1163" spans="1:34" ht="24.95" customHeight="1" x14ac:dyDescent="0.25">
      <c r="A1163" s="55"/>
      <c r="B1163" s="55"/>
      <c r="C1163" s="55"/>
      <c r="D1163" s="55"/>
      <c r="E1163" s="55"/>
      <c r="F1163" s="55"/>
      <c r="G1163" s="55"/>
      <c r="H1163" s="138"/>
      <c r="I1163" s="55"/>
      <c r="J1163" s="139"/>
      <c r="K1163" s="55"/>
      <c r="L1163" s="55"/>
      <c r="M1163" s="138"/>
      <c r="N1163" s="55"/>
      <c r="O1163" s="55"/>
      <c r="P1163" s="140"/>
      <c r="Q1163" s="141"/>
      <c r="R1163" s="55"/>
      <c r="S1163" s="55"/>
      <c r="T1163" s="141"/>
      <c r="U1163" s="55"/>
      <c r="V1163" s="55"/>
      <c r="W1163" s="141"/>
      <c r="X1163" s="55"/>
      <c r="Y1163" s="55"/>
      <c r="Z1163" s="141"/>
      <c r="AA1163" s="55"/>
      <c r="AB1163" s="55"/>
      <c r="AC1163" s="141"/>
      <c r="AD1163" s="142"/>
      <c r="AE1163" s="143"/>
      <c r="AF1163" s="138"/>
      <c r="AG1163" s="144"/>
      <c r="AH1163" s="145"/>
    </row>
    <row r="1164" spans="1:34" ht="24.95" customHeight="1" x14ac:dyDescent="0.25">
      <c r="A1164" s="55"/>
      <c r="B1164" s="55"/>
      <c r="C1164" s="55"/>
      <c r="D1164" s="55"/>
      <c r="E1164" s="55"/>
      <c r="F1164" s="55"/>
      <c r="G1164" s="55"/>
      <c r="H1164" s="138"/>
      <c r="I1164" s="55"/>
      <c r="J1164" s="139"/>
      <c r="K1164" s="55"/>
      <c r="L1164" s="55"/>
      <c r="M1164" s="138"/>
      <c r="N1164" s="55"/>
      <c r="O1164" s="55"/>
      <c r="P1164" s="140"/>
      <c r="Q1164" s="141"/>
      <c r="R1164" s="55"/>
      <c r="S1164" s="55"/>
      <c r="T1164" s="141"/>
      <c r="U1164" s="55"/>
      <c r="V1164" s="55"/>
      <c r="W1164" s="141"/>
      <c r="X1164" s="55"/>
      <c r="Y1164" s="55"/>
      <c r="Z1164" s="141"/>
      <c r="AA1164" s="55"/>
      <c r="AB1164" s="55"/>
      <c r="AC1164" s="141"/>
      <c r="AD1164" s="142"/>
      <c r="AE1164" s="143"/>
      <c r="AF1164" s="138"/>
      <c r="AG1164" s="144"/>
      <c r="AH1164" s="145"/>
    </row>
    <row r="1165" spans="1:34" ht="24.95" customHeight="1" x14ac:dyDescent="0.25">
      <c r="A1165" s="55"/>
      <c r="B1165" s="55"/>
      <c r="C1165" s="55"/>
      <c r="D1165" s="55"/>
      <c r="E1165" s="55"/>
      <c r="F1165" s="55"/>
      <c r="G1165" s="55"/>
      <c r="H1165" s="138"/>
      <c r="I1165" s="55"/>
      <c r="J1165" s="139"/>
      <c r="K1165" s="55"/>
      <c r="L1165" s="55"/>
      <c r="M1165" s="138"/>
      <c r="N1165" s="55"/>
      <c r="O1165" s="55"/>
      <c r="P1165" s="140"/>
      <c r="Q1165" s="141"/>
      <c r="R1165" s="55"/>
      <c r="S1165" s="55"/>
      <c r="T1165" s="141"/>
      <c r="U1165" s="55"/>
      <c r="V1165" s="55"/>
      <c r="W1165" s="141"/>
      <c r="X1165" s="55"/>
      <c r="Y1165" s="55"/>
      <c r="Z1165" s="141"/>
      <c r="AA1165" s="55"/>
      <c r="AB1165" s="55"/>
      <c r="AC1165" s="141"/>
      <c r="AD1165" s="142"/>
      <c r="AE1165" s="143"/>
      <c r="AF1165" s="138"/>
      <c r="AG1165" s="144"/>
      <c r="AH1165" s="145"/>
    </row>
    <row r="1166" spans="1:34" ht="24.95" customHeight="1" x14ac:dyDescent="0.25">
      <c r="A1166" s="55"/>
      <c r="B1166" s="55"/>
      <c r="C1166" s="55"/>
      <c r="D1166" s="55"/>
      <c r="E1166" s="55"/>
      <c r="F1166" s="55"/>
      <c r="G1166" s="55"/>
      <c r="H1166" s="138"/>
      <c r="I1166" s="55"/>
      <c r="J1166" s="139"/>
      <c r="K1166" s="55"/>
      <c r="L1166" s="55"/>
      <c r="M1166" s="138"/>
      <c r="N1166" s="55"/>
      <c r="O1166" s="55"/>
      <c r="P1166" s="140"/>
      <c r="Q1166" s="141"/>
      <c r="R1166" s="55"/>
      <c r="S1166" s="55"/>
      <c r="T1166" s="141"/>
      <c r="U1166" s="55"/>
      <c r="V1166" s="55"/>
      <c r="W1166" s="141"/>
      <c r="X1166" s="55"/>
      <c r="Y1166" s="55"/>
      <c r="Z1166" s="141"/>
      <c r="AA1166" s="55"/>
      <c r="AB1166" s="55"/>
      <c r="AC1166" s="141"/>
      <c r="AD1166" s="142"/>
      <c r="AE1166" s="143"/>
      <c r="AF1166" s="138"/>
      <c r="AG1166" s="144"/>
      <c r="AH1166" s="145"/>
    </row>
    <row r="1167" spans="1:34" ht="24.95" customHeight="1" x14ac:dyDescent="0.25">
      <c r="A1167" s="55"/>
      <c r="B1167" s="55"/>
      <c r="C1167" s="55"/>
      <c r="D1167" s="55"/>
      <c r="E1167" s="55"/>
      <c r="F1167" s="55"/>
      <c r="G1167" s="55"/>
      <c r="H1167" s="138"/>
      <c r="I1167" s="55"/>
      <c r="J1167" s="139"/>
      <c r="K1167" s="55"/>
      <c r="L1167" s="55"/>
      <c r="M1167" s="138"/>
      <c r="N1167" s="55"/>
      <c r="O1167" s="55"/>
      <c r="P1167" s="140"/>
      <c r="Q1167" s="141"/>
      <c r="R1167" s="55"/>
      <c r="S1167" s="55"/>
      <c r="T1167" s="141"/>
      <c r="U1167" s="55"/>
      <c r="V1167" s="55"/>
      <c r="W1167" s="141"/>
      <c r="X1167" s="55"/>
      <c r="Y1167" s="55"/>
      <c r="Z1167" s="141"/>
      <c r="AA1167" s="55"/>
      <c r="AB1167" s="55"/>
      <c r="AC1167" s="141"/>
      <c r="AD1167" s="142"/>
      <c r="AE1167" s="143"/>
      <c r="AF1167" s="138"/>
      <c r="AG1167" s="144"/>
      <c r="AH1167" s="145"/>
    </row>
    <row r="1168" spans="1:34" ht="24.95" customHeight="1" x14ac:dyDescent="0.25">
      <c r="A1168" s="55"/>
      <c r="B1168" s="55"/>
      <c r="C1168" s="55"/>
      <c r="D1168" s="55"/>
      <c r="E1168" s="55"/>
      <c r="F1168" s="55"/>
      <c r="G1168" s="55"/>
      <c r="H1168" s="138"/>
      <c r="I1168" s="55"/>
      <c r="J1168" s="139"/>
      <c r="K1168" s="55"/>
      <c r="L1168" s="55"/>
      <c r="M1168" s="138"/>
      <c r="N1168" s="55"/>
      <c r="O1168" s="55"/>
      <c r="P1168" s="140"/>
      <c r="Q1168" s="141"/>
      <c r="R1168" s="55"/>
      <c r="S1168" s="55"/>
      <c r="T1168" s="141"/>
      <c r="U1168" s="55"/>
      <c r="V1168" s="55"/>
      <c r="W1168" s="141"/>
      <c r="X1168" s="55"/>
      <c r="Y1168" s="55"/>
      <c r="Z1168" s="141"/>
      <c r="AA1168" s="55"/>
      <c r="AB1168" s="55"/>
      <c r="AC1168" s="141"/>
      <c r="AD1168" s="142"/>
      <c r="AE1168" s="143"/>
      <c r="AF1168" s="138"/>
      <c r="AG1168" s="144"/>
      <c r="AH1168" s="145"/>
    </row>
    <row r="1169" spans="1:34" ht="24.95" customHeight="1" x14ac:dyDescent="0.25">
      <c r="A1169" s="55"/>
      <c r="B1169" s="55"/>
      <c r="C1169" s="55"/>
      <c r="D1169" s="55"/>
      <c r="E1169" s="55"/>
      <c r="F1169" s="55"/>
      <c r="G1169" s="55"/>
      <c r="H1169" s="138"/>
      <c r="I1169" s="55"/>
      <c r="J1169" s="139"/>
      <c r="K1169" s="55"/>
      <c r="L1169" s="55"/>
      <c r="M1169" s="138"/>
      <c r="N1169" s="55"/>
      <c r="O1169" s="55"/>
      <c r="P1169" s="140"/>
      <c r="Q1169" s="141"/>
      <c r="R1169" s="55"/>
      <c r="S1169" s="55"/>
      <c r="T1169" s="141"/>
      <c r="U1169" s="55"/>
      <c r="V1169" s="55"/>
      <c r="W1169" s="141"/>
      <c r="X1169" s="55"/>
      <c r="Y1169" s="55"/>
      <c r="Z1169" s="141"/>
      <c r="AA1169" s="55"/>
      <c r="AB1169" s="55"/>
      <c r="AC1169" s="141"/>
      <c r="AD1169" s="142"/>
      <c r="AE1169" s="143"/>
      <c r="AF1169" s="138"/>
      <c r="AG1169" s="144"/>
      <c r="AH1169" s="145"/>
    </row>
    <row r="1170" spans="1:34" ht="24.95" customHeight="1" x14ac:dyDescent="0.25">
      <c r="A1170" s="55"/>
      <c r="B1170" s="55"/>
      <c r="C1170" s="55"/>
      <c r="D1170" s="55"/>
      <c r="E1170" s="55"/>
      <c r="F1170" s="55"/>
      <c r="G1170" s="55"/>
      <c r="H1170" s="138"/>
      <c r="I1170" s="55"/>
      <c r="J1170" s="139"/>
      <c r="K1170" s="55"/>
      <c r="L1170" s="55"/>
      <c r="M1170" s="138"/>
      <c r="N1170" s="55"/>
      <c r="O1170" s="55"/>
      <c r="P1170" s="140"/>
      <c r="Q1170" s="141"/>
      <c r="R1170" s="55"/>
      <c r="S1170" s="55"/>
      <c r="T1170" s="141"/>
      <c r="U1170" s="55"/>
      <c r="V1170" s="55"/>
      <c r="W1170" s="141"/>
      <c r="X1170" s="55"/>
      <c r="Y1170" s="55"/>
      <c r="Z1170" s="141"/>
      <c r="AA1170" s="55"/>
      <c r="AB1170" s="55"/>
      <c r="AC1170" s="141"/>
      <c r="AD1170" s="142"/>
      <c r="AE1170" s="143"/>
      <c r="AF1170" s="138"/>
      <c r="AG1170" s="144"/>
      <c r="AH1170" s="145"/>
    </row>
    <row r="1171" spans="1:34" ht="24.95" customHeight="1" x14ac:dyDescent="0.25">
      <c r="A1171" s="55"/>
      <c r="B1171" s="55"/>
      <c r="C1171" s="55"/>
      <c r="D1171" s="55"/>
      <c r="E1171" s="55"/>
      <c r="F1171" s="55"/>
      <c r="G1171" s="55"/>
      <c r="H1171" s="138"/>
      <c r="I1171" s="55"/>
      <c r="J1171" s="139"/>
      <c r="K1171" s="55"/>
      <c r="L1171" s="55"/>
      <c r="M1171" s="138"/>
      <c r="N1171" s="55"/>
      <c r="O1171" s="55"/>
      <c r="P1171" s="140"/>
      <c r="Q1171" s="141"/>
      <c r="R1171" s="55"/>
      <c r="S1171" s="55"/>
      <c r="T1171" s="141"/>
      <c r="U1171" s="55"/>
      <c r="V1171" s="55"/>
      <c r="W1171" s="141"/>
      <c r="X1171" s="55"/>
      <c r="Y1171" s="55"/>
      <c r="Z1171" s="141"/>
      <c r="AA1171" s="55"/>
      <c r="AB1171" s="55"/>
      <c r="AC1171" s="141"/>
      <c r="AD1171" s="142"/>
      <c r="AE1171" s="143"/>
      <c r="AF1171" s="138"/>
      <c r="AG1171" s="144"/>
      <c r="AH1171" s="145"/>
    </row>
    <row r="1172" spans="1:34" ht="24.95" customHeight="1" x14ac:dyDescent="0.25">
      <c r="A1172" s="55"/>
      <c r="B1172" s="55"/>
      <c r="C1172" s="55"/>
      <c r="D1172" s="55"/>
      <c r="E1172" s="55"/>
      <c r="F1172" s="55"/>
      <c r="G1172" s="55"/>
      <c r="H1172" s="138"/>
      <c r="I1172" s="55"/>
      <c r="J1172" s="139"/>
      <c r="K1172" s="55"/>
      <c r="L1172" s="55"/>
      <c r="M1172" s="138"/>
      <c r="N1172" s="55"/>
      <c r="O1172" s="55"/>
      <c r="P1172" s="140"/>
      <c r="Q1172" s="141"/>
      <c r="R1172" s="55"/>
      <c r="S1172" s="55"/>
      <c r="T1172" s="141"/>
      <c r="U1172" s="55"/>
      <c r="V1172" s="55"/>
      <c r="W1172" s="141"/>
      <c r="X1172" s="55"/>
      <c r="Y1172" s="55"/>
      <c r="Z1172" s="141"/>
      <c r="AA1172" s="55"/>
      <c r="AB1172" s="55"/>
      <c r="AC1172" s="141"/>
      <c r="AD1172" s="142"/>
      <c r="AE1172" s="143"/>
      <c r="AF1172" s="138"/>
      <c r="AG1172" s="144"/>
      <c r="AH1172" s="145"/>
    </row>
    <row r="1173" spans="1:34" ht="24.95" customHeight="1" x14ac:dyDescent="0.25">
      <c r="A1173" s="55"/>
      <c r="B1173" s="55"/>
      <c r="C1173" s="55"/>
      <c r="D1173" s="55"/>
      <c r="E1173" s="55"/>
      <c r="F1173" s="55"/>
      <c r="G1173" s="55"/>
      <c r="H1173" s="138"/>
      <c r="I1173" s="55"/>
      <c r="J1173" s="139"/>
      <c r="K1173" s="55"/>
      <c r="L1173" s="55"/>
      <c r="M1173" s="138"/>
      <c r="N1173" s="55"/>
      <c r="O1173" s="55"/>
      <c r="P1173" s="140"/>
      <c r="Q1173" s="141"/>
      <c r="R1173" s="55"/>
      <c r="S1173" s="55"/>
      <c r="T1173" s="141"/>
      <c r="U1173" s="55"/>
      <c r="V1173" s="55"/>
      <c r="W1173" s="141"/>
      <c r="X1173" s="55"/>
      <c r="Y1173" s="55"/>
      <c r="Z1173" s="141"/>
      <c r="AA1173" s="55"/>
      <c r="AB1173" s="55"/>
      <c r="AC1173" s="141"/>
      <c r="AD1173" s="142"/>
      <c r="AE1173" s="143"/>
      <c r="AF1173" s="138"/>
      <c r="AG1173" s="144"/>
      <c r="AH1173" s="145"/>
    </row>
    <row r="1174" spans="1:34" ht="24.95" customHeight="1" x14ac:dyDescent="0.25">
      <c r="A1174" s="55"/>
      <c r="B1174" s="55"/>
      <c r="C1174" s="55"/>
      <c r="D1174" s="55"/>
      <c r="E1174" s="55"/>
      <c r="F1174" s="55"/>
      <c r="G1174" s="55"/>
      <c r="H1174" s="138"/>
      <c r="I1174" s="55"/>
      <c r="J1174" s="139"/>
      <c r="K1174" s="55"/>
      <c r="L1174" s="55"/>
      <c r="M1174" s="138"/>
      <c r="N1174" s="55"/>
      <c r="O1174" s="55"/>
      <c r="P1174" s="140"/>
      <c r="Q1174" s="141"/>
      <c r="R1174" s="55"/>
      <c r="S1174" s="55"/>
      <c r="T1174" s="141"/>
      <c r="U1174" s="55"/>
      <c r="V1174" s="55"/>
      <c r="W1174" s="141"/>
      <c r="X1174" s="55"/>
      <c r="Y1174" s="55"/>
      <c r="Z1174" s="141"/>
      <c r="AA1174" s="55"/>
      <c r="AB1174" s="55"/>
      <c r="AC1174" s="141"/>
      <c r="AD1174" s="142"/>
      <c r="AE1174" s="143"/>
      <c r="AF1174" s="138"/>
      <c r="AG1174" s="144"/>
      <c r="AH1174" s="145"/>
    </row>
    <row r="1175" spans="1:34" ht="24.95" customHeight="1" x14ac:dyDescent="0.25">
      <c r="A1175" s="55"/>
      <c r="B1175" s="55"/>
      <c r="C1175" s="55"/>
      <c r="D1175" s="55"/>
      <c r="E1175" s="55"/>
      <c r="F1175" s="55"/>
      <c r="G1175" s="55"/>
      <c r="H1175" s="138"/>
      <c r="I1175" s="55"/>
      <c r="J1175" s="139"/>
      <c r="K1175" s="55"/>
      <c r="L1175" s="55"/>
      <c r="M1175" s="138"/>
      <c r="N1175" s="55"/>
      <c r="O1175" s="55"/>
      <c r="P1175" s="140"/>
      <c r="Q1175" s="141"/>
      <c r="R1175" s="55"/>
      <c r="S1175" s="55"/>
      <c r="T1175" s="141"/>
      <c r="U1175" s="55"/>
      <c r="V1175" s="55"/>
      <c r="W1175" s="141"/>
      <c r="X1175" s="55"/>
      <c r="Y1175" s="55"/>
      <c r="Z1175" s="141"/>
      <c r="AA1175" s="55"/>
      <c r="AB1175" s="55"/>
      <c r="AC1175" s="141"/>
      <c r="AD1175" s="142"/>
      <c r="AE1175" s="143"/>
      <c r="AF1175" s="138"/>
      <c r="AG1175" s="144"/>
      <c r="AH1175" s="145"/>
    </row>
    <row r="1176" spans="1:34" ht="24.95" customHeight="1" x14ac:dyDescent="0.25">
      <c r="A1176" s="55"/>
      <c r="B1176" s="55"/>
      <c r="C1176" s="55"/>
      <c r="D1176" s="55"/>
      <c r="E1176" s="55"/>
      <c r="F1176" s="55"/>
      <c r="G1176" s="55"/>
      <c r="H1176" s="138"/>
      <c r="I1176" s="55"/>
      <c r="J1176" s="139"/>
      <c r="K1176" s="55"/>
      <c r="L1176" s="55"/>
      <c r="M1176" s="138"/>
      <c r="N1176" s="55"/>
      <c r="O1176" s="55"/>
      <c r="P1176" s="140"/>
      <c r="Q1176" s="141"/>
      <c r="R1176" s="55"/>
      <c r="S1176" s="55"/>
      <c r="T1176" s="141"/>
      <c r="U1176" s="55"/>
      <c r="V1176" s="55"/>
      <c r="W1176" s="141"/>
      <c r="X1176" s="55"/>
      <c r="Y1176" s="55"/>
      <c r="Z1176" s="141"/>
      <c r="AA1176" s="55"/>
      <c r="AB1176" s="55"/>
      <c r="AC1176" s="141"/>
      <c r="AD1176" s="142"/>
      <c r="AE1176" s="143"/>
      <c r="AF1176" s="138"/>
      <c r="AG1176" s="144"/>
      <c r="AH1176" s="145"/>
    </row>
    <row r="1177" spans="1:34" ht="24.95" customHeight="1" x14ac:dyDescent="0.25">
      <c r="A1177" s="55"/>
      <c r="B1177" s="55"/>
      <c r="C1177" s="55"/>
      <c r="D1177" s="55"/>
      <c r="E1177" s="55"/>
      <c r="F1177" s="55"/>
      <c r="G1177" s="55"/>
      <c r="H1177" s="138"/>
      <c r="I1177" s="55"/>
      <c r="J1177" s="139"/>
      <c r="K1177" s="55"/>
      <c r="L1177" s="55"/>
      <c r="M1177" s="138"/>
      <c r="N1177" s="55"/>
      <c r="O1177" s="55"/>
      <c r="P1177" s="140"/>
      <c r="Q1177" s="141"/>
      <c r="R1177" s="55"/>
      <c r="S1177" s="55"/>
      <c r="T1177" s="141"/>
      <c r="U1177" s="55"/>
      <c r="V1177" s="55"/>
      <c r="W1177" s="141"/>
      <c r="X1177" s="55"/>
      <c r="Y1177" s="55"/>
      <c r="Z1177" s="141"/>
      <c r="AA1177" s="55"/>
      <c r="AB1177" s="55"/>
      <c r="AC1177" s="141"/>
      <c r="AD1177" s="142"/>
      <c r="AE1177" s="143"/>
      <c r="AF1177" s="138"/>
      <c r="AG1177" s="144"/>
      <c r="AH1177" s="145"/>
    </row>
    <row r="1178" spans="1:34" ht="24.95" customHeight="1" x14ac:dyDescent="0.25">
      <c r="A1178" s="55"/>
      <c r="B1178" s="55"/>
      <c r="C1178" s="55"/>
      <c r="D1178" s="55"/>
      <c r="E1178" s="55"/>
      <c r="F1178" s="55"/>
      <c r="G1178" s="55"/>
      <c r="H1178" s="138"/>
      <c r="I1178" s="55"/>
      <c r="J1178" s="139"/>
      <c r="K1178" s="55"/>
      <c r="L1178" s="55"/>
      <c r="M1178" s="138"/>
      <c r="N1178" s="55"/>
      <c r="O1178" s="55"/>
      <c r="P1178" s="140"/>
      <c r="Q1178" s="141"/>
      <c r="R1178" s="55"/>
      <c r="S1178" s="55"/>
      <c r="T1178" s="141"/>
      <c r="U1178" s="55"/>
      <c r="V1178" s="55"/>
      <c r="W1178" s="141"/>
      <c r="X1178" s="55"/>
      <c r="Y1178" s="55"/>
      <c r="Z1178" s="141"/>
      <c r="AA1178" s="55"/>
      <c r="AB1178" s="55"/>
      <c r="AC1178" s="141"/>
      <c r="AD1178" s="142"/>
      <c r="AE1178" s="143"/>
      <c r="AF1178" s="138"/>
      <c r="AG1178" s="144"/>
      <c r="AH1178" s="145"/>
    </row>
    <row r="1179" spans="1:34" ht="24.95" customHeight="1" x14ac:dyDescent="0.25">
      <c r="A1179" s="55"/>
      <c r="B1179" s="55"/>
      <c r="C1179" s="55"/>
      <c r="D1179" s="55"/>
      <c r="E1179" s="55"/>
      <c r="F1179" s="55"/>
      <c r="G1179" s="55"/>
      <c r="H1179" s="138"/>
      <c r="I1179" s="55"/>
      <c r="J1179" s="139"/>
      <c r="K1179" s="55"/>
      <c r="L1179" s="55"/>
      <c r="M1179" s="138"/>
      <c r="N1179" s="55"/>
      <c r="O1179" s="55"/>
      <c r="P1179" s="140"/>
      <c r="Q1179" s="141"/>
      <c r="R1179" s="55"/>
      <c r="S1179" s="55"/>
      <c r="T1179" s="141"/>
      <c r="U1179" s="55"/>
      <c r="V1179" s="55"/>
      <c r="W1179" s="141"/>
      <c r="X1179" s="55"/>
      <c r="Y1179" s="55"/>
      <c r="Z1179" s="141"/>
      <c r="AA1179" s="55"/>
      <c r="AB1179" s="55"/>
      <c r="AC1179" s="141"/>
      <c r="AD1179" s="142"/>
      <c r="AE1179" s="143"/>
      <c r="AF1179" s="138"/>
      <c r="AG1179" s="144"/>
      <c r="AH1179" s="145"/>
    </row>
    <row r="1180" spans="1:34" ht="24.95" customHeight="1" x14ac:dyDescent="0.25">
      <c r="A1180" s="55"/>
      <c r="B1180" s="55"/>
      <c r="C1180" s="55"/>
      <c r="D1180" s="55"/>
      <c r="E1180" s="55"/>
      <c r="F1180" s="55"/>
      <c r="G1180" s="55"/>
      <c r="H1180" s="138"/>
      <c r="I1180" s="55"/>
      <c r="J1180" s="139"/>
      <c r="K1180" s="55"/>
      <c r="L1180" s="55"/>
      <c r="M1180" s="138"/>
      <c r="N1180" s="55"/>
      <c r="O1180" s="55"/>
      <c r="P1180" s="140"/>
      <c r="Q1180" s="141"/>
      <c r="R1180" s="55"/>
      <c r="S1180" s="55"/>
      <c r="T1180" s="141"/>
      <c r="U1180" s="55"/>
      <c r="V1180" s="55"/>
      <c r="W1180" s="141"/>
      <c r="X1180" s="55"/>
      <c r="Y1180" s="55"/>
      <c r="Z1180" s="141"/>
      <c r="AA1180" s="55"/>
      <c r="AB1180" s="55"/>
      <c r="AC1180" s="141"/>
      <c r="AD1180" s="142"/>
      <c r="AE1180" s="143"/>
      <c r="AF1180" s="138"/>
      <c r="AG1180" s="144"/>
      <c r="AH1180" s="145"/>
    </row>
    <row r="1181" spans="1:34" ht="24.95" customHeight="1" x14ac:dyDescent="0.25">
      <c r="A1181" s="55"/>
      <c r="B1181" s="55"/>
      <c r="C1181" s="55"/>
      <c r="D1181" s="55"/>
      <c r="E1181" s="55"/>
      <c r="F1181" s="55"/>
      <c r="G1181" s="55"/>
      <c r="H1181" s="138"/>
      <c r="I1181" s="55"/>
      <c r="J1181" s="139"/>
      <c r="K1181" s="55"/>
      <c r="L1181" s="55"/>
      <c r="M1181" s="138"/>
      <c r="N1181" s="55"/>
      <c r="O1181" s="55"/>
      <c r="P1181" s="140"/>
      <c r="Q1181" s="141"/>
      <c r="R1181" s="55"/>
      <c r="S1181" s="55"/>
      <c r="T1181" s="141"/>
      <c r="U1181" s="55"/>
      <c r="V1181" s="55"/>
      <c r="W1181" s="141"/>
      <c r="X1181" s="55"/>
      <c r="Y1181" s="55"/>
      <c r="Z1181" s="141"/>
      <c r="AA1181" s="55"/>
      <c r="AB1181" s="55"/>
      <c r="AC1181" s="141"/>
      <c r="AD1181" s="142"/>
      <c r="AE1181" s="143"/>
      <c r="AF1181" s="138"/>
      <c r="AG1181" s="144"/>
      <c r="AH1181" s="145"/>
    </row>
    <row r="1182" spans="1:34" ht="24.95" customHeight="1" x14ac:dyDescent="0.25">
      <c r="A1182" s="55"/>
      <c r="B1182" s="55"/>
      <c r="C1182" s="55"/>
      <c r="D1182" s="55"/>
      <c r="E1182" s="55"/>
      <c r="F1182" s="55"/>
      <c r="G1182" s="55"/>
      <c r="H1182" s="138"/>
      <c r="I1182" s="55"/>
      <c r="J1182" s="139"/>
      <c r="K1182" s="55"/>
      <c r="L1182" s="55"/>
      <c r="M1182" s="138"/>
      <c r="N1182" s="55"/>
      <c r="O1182" s="55"/>
      <c r="P1182" s="140"/>
      <c r="Q1182" s="141"/>
      <c r="R1182" s="55"/>
      <c r="S1182" s="55"/>
      <c r="T1182" s="141"/>
      <c r="U1182" s="55"/>
      <c r="V1182" s="55"/>
      <c r="W1182" s="141"/>
      <c r="X1182" s="55"/>
      <c r="Y1182" s="55"/>
      <c r="Z1182" s="141"/>
      <c r="AA1182" s="55"/>
      <c r="AB1182" s="55"/>
      <c r="AC1182" s="141"/>
      <c r="AD1182" s="142"/>
      <c r="AE1182" s="143"/>
      <c r="AF1182" s="138"/>
      <c r="AG1182" s="144"/>
      <c r="AH1182" s="145"/>
    </row>
    <row r="1183" spans="1:34" ht="24.95" customHeight="1" x14ac:dyDescent="0.25">
      <c r="A1183" s="55"/>
      <c r="B1183" s="55"/>
      <c r="C1183" s="55"/>
      <c r="D1183" s="55"/>
      <c r="E1183" s="55"/>
      <c r="F1183" s="55"/>
      <c r="G1183" s="55"/>
      <c r="H1183" s="138"/>
      <c r="I1183" s="55"/>
      <c r="J1183" s="139"/>
      <c r="K1183" s="55"/>
      <c r="L1183" s="55"/>
      <c r="M1183" s="138"/>
      <c r="N1183" s="55"/>
      <c r="O1183" s="55"/>
      <c r="P1183" s="140"/>
      <c r="Q1183" s="141"/>
      <c r="R1183" s="55"/>
      <c r="S1183" s="55"/>
      <c r="T1183" s="141"/>
      <c r="U1183" s="55"/>
      <c r="V1183" s="55"/>
      <c r="W1183" s="141"/>
      <c r="X1183" s="55"/>
      <c r="Y1183" s="55"/>
      <c r="Z1183" s="141"/>
      <c r="AA1183" s="55"/>
      <c r="AB1183" s="55"/>
      <c r="AC1183" s="141"/>
      <c r="AD1183" s="142"/>
      <c r="AE1183" s="143"/>
      <c r="AF1183" s="138"/>
      <c r="AG1183" s="144"/>
      <c r="AH1183" s="145"/>
    </row>
    <row r="1184" spans="1:34" ht="24.95" customHeight="1" x14ac:dyDescent="0.25">
      <c r="A1184" s="55"/>
      <c r="B1184" s="55"/>
      <c r="C1184" s="55"/>
      <c r="D1184" s="55"/>
      <c r="E1184" s="55"/>
      <c r="F1184" s="55"/>
      <c r="G1184" s="55"/>
      <c r="H1184" s="138"/>
      <c r="I1184" s="55"/>
      <c r="J1184" s="139"/>
      <c r="K1184" s="55"/>
      <c r="L1184" s="55"/>
      <c r="M1184" s="138"/>
      <c r="N1184" s="55"/>
      <c r="O1184" s="55"/>
      <c r="P1184" s="140"/>
      <c r="Q1184" s="141"/>
      <c r="R1184" s="55"/>
      <c r="S1184" s="55"/>
      <c r="T1184" s="141"/>
      <c r="U1184" s="55"/>
      <c r="V1184" s="55"/>
      <c r="W1184" s="141"/>
      <c r="X1184" s="55"/>
      <c r="Y1184" s="55"/>
      <c r="Z1184" s="141"/>
      <c r="AA1184" s="55"/>
      <c r="AB1184" s="55"/>
      <c r="AC1184" s="141"/>
      <c r="AD1184" s="142"/>
      <c r="AE1184" s="143"/>
      <c r="AF1184" s="138"/>
      <c r="AG1184" s="144"/>
      <c r="AH1184" s="145"/>
    </row>
    <row r="1185" spans="1:34" ht="24.95" customHeight="1" x14ac:dyDescent="0.25">
      <c r="A1185" s="55"/>
      <c r="B1185" s="55"/>
      <c r="C1185" s="55"/>
      <c r="D1185" s="55"/>
      <c r="E1185" s="55"/>
      <c r="F1185" s="55"/>
      <c r="G1185" s="55"/>
      <c r="H1185" s="138"/>
      <c r="I1185" s="55"/>
      <c r="J1185" s="139"/>
      <c r="K1185" s="55"/>
      <c r="L1185" s="55"/>
      <c r="M1185" s="138"/>
      <c r="N1185" s="55"/>
      <c r="O1185" s="55"/>
      <c r="P1185" s="140"/>
      <c r="Q1185" s="141"/>
      <c r="R1185" s="55"/>
      <c r="S1185" s="55"/>
      <c r="T1185" s="141"/>
      <c r="U1185" s="55"/>
      <c r="V1185" s="55"/>
      <c r="W1185" s="141"/>
      <c r="X1185" s="55"/>
      <c r="Y1185" s="55"/>
      <c r="Z1185" s="141"/>
      <c r="AA1185" s="55"/>
      <c r="AB1185" s="55"/>
      <c r="AC1185" s="141"/>
      <c r="AD1185" s="142"/>
      <c r="AE1185" s="143"/>
      <c r="AF1185" s="138"/>
      <c r="AG1185" s="144"/>
      <c r="AH1185" s="145"/>
    </row>
    <row r="1186" spans="1:34" ht="24.95" customHeight="1" x14ac:dyDescent="0.25">
      <c r="A1186" s="55"/>
      <c r="B1186" s="55"/>
      <c r="C1186" s="55"/>
      <c r="D1186" s="55"/>
      <c r="E1186" s="55"/>
      <c r="F1186" s="55"/>
      <c r="G1186" s="55"/>
      <c r="H1186" s="138"/>
      <c r="I1186" s="55"/>
      <c r="J1186" s="139"/>
      <c r="K1186" s="55"/>
      <c r="L1186" s="55"/>
      <c r="M1186" s="138"/>
      <c r="N1186" s="55"/>
      <c r="O1186" s="55"/>
      <c r="P1186" s="140"/>
      <c r="Q1186" s="141"/>
      <c r="R1186" s="55"/>
      <c r="S1186" s="55"/>
      <c r="T1186" s="141"/>
      <c r="U1186" s="55"/>
      <c r="V1186" s="55"/>
      <c r="W1186" s="141"/>
      <c r="X1186" s="55"/>
      <c r="Y1186" s="55"/>
      <c r="Z1186" s="141"/>
      <c r="AA1186" s="55"/>
      <c r="AB1186" s="55"/>
      <c r="AC1186" s="141"/>
      <c r="AD1186" s="142"/>
      <c r="AE1186" s="143"/>
      <c r="AF1186" s="138"/>
      <c r="AG1186" s="144"/>
      <c r="AH1186" s="145"/>
    </row>
    <row r="1187" spans="1:34" ht="24.95" customHeight="1" x14ac:dyDescent="0.25">
      <c r="A1187" s="55"/>
      <c r="B1187" s="55"/>
      <c r="C1187" s="55"/>
      <c r="D1187" s="55"/>
      <c r="E1187" s="55"/>
      <c r="F1187" s="55"/>
      <c r="G1187" s="55"/>
      <c r="H1187" s="138"/>
      <c r="I1187" s="55"/>
      <c r="J1187" s="139"/>
      <c r="K1187" s="55"/>
      <c r="L1187" s="55"/>
      <c r="M1187" s="138"/>
      <c r="N1187" s="55"/>
      <c r="O1187" s="55"/>
      <c r="P1187" s="140"/>
      <c r="Q1187" s="141"/>
      <c r="R1187" s="55"/>
      <c r="S1187" s="55"/>
      <c r="T1187" s="141"/>
      <c r="U1187" s="55"/>
      <c r="V1187" s="55"/>
      <c r="W1187" s="141"/>
      <c r="X1187" s="55"/>
      <c r="Y1187" s="55"/>
      <c r="Z1187" s="141"/>
      <c r="AA1187" s="55"/>
      <c r="AB1187" s="55"/>
      <c r="AC1187" s="141"/>
      <c r="AD1187" s="142"/>
      <c r="AE1187" s="143"/>
      <c r="AF1187" s="138"/>
      <c r="AG1187" s="144"/>
      <c r="AH1187" s="145"/>
    </row>
    <row r="1188" spans="1:34" ht="24.95" customHeight="1" x14ac:dyDescent="0.25">
      <c r="A1188" s="55"/>
      <c r="B1188" s="55"/>
      <c r="C1188" s="55"/>
      <c r="D1188" s="55"/>
      <c r="E1188" s="55"/>
      <c r="F1188" s="55"/>
      <c r="G1188" s="55"/>
      <c r="H1188" s="138"/>
      <c r="I1188" s="55"/>
      <c r="J1188" s="139"/>
      <c r="K1188" s="55"/>
      <c r="L1188" s="55"/>
      <c r="M1188" s="138"/>
      <c r="N1188" s="55"/>
      <c r="O1188" s="55"/>
      <c r="P1188" s="140"/>
      <c r="Q1188" s="141"/>
      <c r="R1188" s="55"/>
      <c r="S1188" s="55"/>
      <c r="T1188" s="141"/>
      <c r="U1188" s="55"/>
      <c r="V1188" s="55"/>
      <c r="W1188" s="141"/>
      <c r="X1188" s="55"/>
      <c r="Y1188" s="55"/>
      <c r="Z1188" s="141"/>
      <c r="AA1188" s="55"/>
      <c r="AB1188" s="55"/>
      <c r="AC1188" s="141"/>
      <c r="AD1188" s="142"/>
      <c r="AE1188" s="143"/>
      <c r="AF1188" s="138"/>
      <c r="AG1188" s="144"/>
      <c r="AH1188" s="145"/>
    </row>
    <row r="1189" spans="1:34" ht="24.95" customHeight="1" x14ac:dyDescent="0.25">
      <c r="A1189" s="55"/>
      <c r="B1189" s="55"/>
      <c r="C1189" s="55"/>
      <c r="D1189" s="55"/>
      <c r="E1189" s="55"/>
      <c r="F1189" s="55"/>
      <c r="G1189" s="55"/>
      <c r="H1189" s="138"/>
      <c r="I1189" s="55"/>
      <c r="J1189" s="139"/>
      <c r="K1189" s="55"/>
      <c r="L1189" s="55"/>
      <c r="M1189" s="138"/>
      <c r="N1189" s="55"/>
      <c r="O1189" s="55"/>
      <c r="P1189" s="140"/>
      <c r="Q1189" s="141"/>
      <c r="R1189" s="55"/>
      <c r="S1189" s="55"/>
      <c r="T1189" s="141"/>
      <c r="U1189" s="55"/>
      <c r="V1189" s="55"/>
      <c r="W1189" s="141"/>
      <c r="X1189" s="55"/>
      <c r="Y1189" s="55"/>
      <c r="Z1189" s="141"/>
      <c r="AA1189" s="55"/>
      <c r="AB1189" s="55"/>
      <c r="AC1189" s="141"/>
      <c r="AD1189" s="142"/>
      <c r="AE1189" s="143"/>
      <c r="AF1189" s="138"/>
      <c r="AG1189" s="144"/>
      <c r="AH1189" s="145"/>
    </row>
    <row r="1190" spans="1:34" ht="24.95" customHeight="1" x14ac:dyDescent="0.25">
      <c r="A1190" s="55"/>
      <c r="B1190" s="55"/>
      <c r="C1190" s="55"/>
      <c r="D1190" s="55"/>
      <c r="E1190" s="55"/>
      <c r="F1190" s="55"/>
      <c r="G1190" s="55"/>
      <c r="H1190" s="138"/>
      <c r="I1190" s="55"/>
      <c r="J1190" s="139"/>
      <c r="K1190" s="55"/>
      <c r="L1190" s="55"/>
      <c r="M1190" s="138"/>
      <c r="N1190" s="55"/>
      <c r="O1190" s="55"/>
      <c r="P1190" s="140"/>
      <c r="Q1190" s="141"/>
      <c r="R1190" s="55"/>
      <c r="S1190" s="55"/>
      <c r="T1190" s="141"/>
      <c r="U1190" s="55"/>
      <c r="V1190" s="55"/>
      <c r="W1190" s="141"/>
      <c r="X1190" s="55"/>
      <c r="Y1190" s="55"/>
      <c r="Z1190" s="141"/>
      <c r="AA1190" s="55"/>
      <c r="AB1190" s="55"/>
      <c r="AC1190" s="141"/>
      <c r="AD1190" s="142"/>
      <c r="AE1190" s="143"/>
      <c r="AF1190" s="138"/>
      <c r="AG1190" s="144"/>
      <c r="AH1190" s="145"/>
    </row>
    <row r="1191" spans="1:34" ht="24.95" customHeight="1" x14ac:dyDescent="0.25">
      <c r="A1191" s="55"/>
      <c r="B1191" s="55"/>
      <c r="C1191" s="55"/>
      <c r="D1191" s="55"/>
      <c r="E1191" s="55"/>
      <c r="F1191" s="55"/>
      <c r="G1191" s="55"/>
      <c r="H1191" s="138"/>
      <c r="I1191" s="55"/>
      <c r="J1191" s="139"/>
      <c r="K1191" s="55"/>
      <c r="L1191" s="55"/>
      <c r="M1191" s="138"/>
      <c r="N1191" s="55"/>
      <c r="O1191" s="55"/>
      <c r="P1191" s="140"/>
      <c r="Q1191" s="141"/>
      <c r="R1191" s="55"/>
      <c r="S1191" s="55"/>
      <c r="T1191" s="141"/>
      <c r="U1191" s="55"/>
      <c r="V1191" s="55"/>
      <c r="W1191" s="141"/>
      <c r="X1191" s="55"/>
      <c r="Y1191" s="55"/>
      <c r="Z1191" s="141"/>
      <c r="AA1191" s="55"/>
      <c r="AB1191" s="55"/>
      <c r="AC1191" s="141"/>
      <c r="AD1191" s="142"/>
      <c r="AE1191" s="143"/>
      <c r="AF1191" s="138"/>
      <c r="AG1191" s="144"/>
      <c r="AH1191" s="145"/>
    </row>
    <row r="1192" spans="1:34" ht="24.95" customHeight="1" x14ac:dyDescent="0.25">
      <c r="A1192" s="55"/>
      <c r="B1192" s="55"/>
      <c r="C1192" s="55"/>
      <c r="D1192" s="55"/>
      <c r="E1192" s="55"/>
      <c r="F1192" s="55"/>
      <c r="G1192" s="55"/>
      <c r="H1192" s="138"/>
      <c r="I1192" s="55"/>
      <c r="J1192" s="139"/>
      <c r="K1192" s="55"/>
      <c r="L1192" s="55"/>
      <c r="M1192" s="138"/>
      <c r="N1192" s="55"/>
      <c r="O1192" s="55"/>
      <c r="P1192" s="140"/>
      <c r="Q1192" s="141"/>
      <c r="R1192" s="55"/>
      <c r="S1192" s="55"/>
      <c r="T1192" s="141"/>
      <c r="U1192" s="55"/>
      <c r="V1192" s="55"/>
      <c r="W1192" s="141"/>
      <c r="X1192" s="55"/>
      <c r="Y1192" s="55"/>
      <c r="Z1192" s="141"/>
      <c r="AA1192" s="55"/>
      <c r="AB1192" s="55"/>
      <c r="AC1192" s="141"/>
      <c r="AD1192" s="142"/>
      <c r="AE1192" s="143"/>
      <c r="AF1192" s="138"/>
      <c r="AG1192" s="144"/>
      <c r="AH1192" s="145"/>
    </row>
    <row r="1193" spans="1:34" ht="24.95" customHeight="1" x14ac:dyDescent="0.25">
      <c r="A1193" s="55"/>
      <c r="B1193" s="55"/>
      <c r="C1193" s="55"/>
      <c r="D1193" s="55"/>
      <c r="E1193" s="55"/>
      <c r="F1193" s="55"/>
      <c r="G1193" s="55"/>
      <c r="H1193" s="138"/>
      <c r="I1193" s="55"/>
      <c r="J1193" s="139"/>
      <c r="K1193" s="55"/>
      <c r="L1193" s="55"/>
      <c r="M1193" s="138"/>
      <c r="N1193" s="55"/>
      <c r="O1193" s="55"/>
      <c r="P1193" s="140"/>
      <c r="Q1193" s="141"/>
      <c r="R1193" s="55"/>
      <c r="S1193" s="55"/>
      <c r="T1193" s="141"/>
      <c r="U1193" s="55"/>
      <c r="V1193" s="55"/>
      <c r="W1193" s="141"/>
      <c r="X1193" s="55"/>
      <c r="Y1193" s="55"/>
      <c r="Z1193" s="141"/>
      <c r="AA1193" s="55"/>
      <c r="AB1193" s="55"/>
      <c r="AC1193" s="141"/>
      <c r="AD1193" s="142"/>
      <c r="AE1193" s="143"/>
      <c r="AF1193" s="138"/>
      <c r="AG1193" s="144"/>
      <c r="AH1193" s="145"/>
    </row>
    <row r="1194" spans="1:34" ht="24.95" customHeight="1" x14ac:dyDescent="0.25">
      <c r="A1194" s="55"/>
      <c r="B1194" s="55"/>
      <c r="C1194" s="55"/>
      <c r="D1194" s="55"/>
      <c r="E1194" s="55"/>
      <c r="F1194" s="55"/>
      <c r="G1194" s="55"/>
      <c r="H1194" s="138"/>
      <c r="I1194" s="55"/>
      <c r="J1194" s="139"/>
      <c r="K1194" s="55"/>
      <c r="L1194" s="55"/>
      <c r="M1194" s="138"/>
      <c r="N1194" s="55"/>
      <c r="O1194" s="55"/>
      <c r="P1194" s="140"/>
      <c r="Q1194" s="141"/>
      <c r="R1194" s="55"/>
      <c r="S1194" s="55"/>
      <c r="T1194" s="141"/>
      <c r="U1194" s="55"/>
      <c r="V1194" s="55"/>
      <c r="W1194" s="141"/>
      <c r="X1194" s="55"/>
      <c r="Y1194" s="55"/>
      <c r="Z1194" s="141"/>
      <c r="AA1194" s="55"/>
      <c r="AB1194" s="55"/>
      <c r="AC1194" s="141"/>
      <c r="AD1194" s="142"/>
      <c r="AE1194" s="143"/>
      <c r="AF1194" s="138"/>
      <c r="AG1194" s="144"/>
      <c r="AH1194" s="145"/>
    </row>
    <row r="1195" spans="1:34" ht="24.95" customHeight="1" x14ac:dyDescent="0.25">
      <c r="A1195" s="55"/>
      <c r="B1195" s="55"/>
      <c r="C1195" s="55"/>
      <c r="D1195" s="55"/>
      <c r="E1195" s="55"/>
      <c r="F1195" s="55"/>
      <c r="G1195" s="55"/>
      <c r="H1195" s="138"/>
      <c r="I1195" s="55"/>
      <c r="J1195" s="139"/>
      <c r="K1195" s="55"/>
      <c r="L1195" s="55"/>
      <c r="M1195" s="138"/>
      <c r="N1195" s="55"/>
      <c r="O1195" s="55"/>
      <c r="P1195" s="140"/>
      <c r="Q1195" s="141"/>
      <c r="R1195" s="55"/>
      <c r="S1195" s="55"/>
      <c r="T1195" s="141"/>
      <c r="U1195" s="55"/>
      <c r="V1195" s="55"/>
      <c r="W1195" s="141"/>
      <c r="X1195" s="55"/>
      <c r="Y1195" s="55"/>
      <c r="Z1195" s="141"/>
      <c r="AA1195" s="55"/>
      <c r="AB1195" s="55"/>
      <c r="AC1195" s="141"/>
      <c r="AD1195" s="142"/>
      <c r="AE1195" s="143"/>
      <c r="AF1195" s="138"/>
      <c r="AG1195" s="144"/>
      <c r="AH1195" s="145"/>
    </row>
    <row r="1196" spans="1:34" ht="24.95" customHeight="1" x14ac:dyDescent="0.25">
      <c r="A1196" s="55"/>
      <c r="B1196" s="55"/>
      <c r="C1196" s="55"/>
      <c r="D1196" s="55"/>
      <c r="E1196" s="55"/>
      <c r="F1196" s="55"/>
      <c r="G1196" s="55"/>
      <c r="H1196" s="138"/>
      <c r="I1196" s="55"/>
      <c r="J1196" s="139"/>
      <c r="K1196" s="55"/>
      <c r="L1196" s="55"/>
      <c r="M1196" s="138"/>
      <c r="N1196" s="55"/>
      <c r="O1196" s="55"/>
      <c r="P1196" s="140"/>
      <c r="Q1196" s="141"/>
      <c r="R1196" s="55"/>
      <c r="S1196" s="55"/>
      <c r="T1196" s="141"/>
      <c r="U1196" s="55"/>
      <c r="V1196" s="55"/>
      <c r="W1196" s="141"/>
      <c r="X1196" s="55"/>
      <c r="Y1196" s="55"/>
      <c r="Z1196" s="141"/>
      <c r="AA1196" s="55"/>
      <c r="AB1196" s="55"/>
      <c r="AC1196" s="141"/>
      <c r="AD1196" s="142"/>
      <c r="AE1196" s="143"/>
      <c r="AF1196" s="138"/>
      <c r="AG1196" s="144"/>
      <c r="AH1196" s="145"/>
    </row>
    <row r="1197" spans="1:34" ht="24.95" customHeight="1" x14ac:dyDescent="0.25">
      <c r="A1197" s="55"/>
      <c r="B1197" s="55"/>
      <c r="C1197" s="55"/>
      <c r="D1197" s="55"/>
      <c r="E1197" s="55"/>
      <c r="F1197" s="55"/>
      <c r="G1197" s="55"/>
      <c r="H1197" s="138"/>
      <c r="I1197" s="55"/>
      <c r="J1197" s="139"/>
      <c r="K1197" s="55"/>
      <c r="L1197" s="55"/>
      <c r="M1197" s="138"/>
      <c r="N1197" s="55"/>
      <c r="O1197" s="55"/>
      <c r="P1197" s="140"/>
      <c r="Q1197" s="141"/>
      <c r="R1197" s="55"/>
      <c r="S1197" s="55"/>
      <c r="T1197" s="141"/>
      <c r="U1197" s="55"/>
      <c r="V1197" s="55"/>
      <c r="W1197" s="141"/>
      <c r="X1197" s="55"/>
      <c r="Y1197" s="55"/>
      <c r="Z1197" s="141"/>
      <c r="AA1197" s="55"/>
      <c r="AB1197" s="55"/>
      <c r="AC1197" s="141"/>
      <c r="AD1197" s="142"/>
      <c r="AE1197" s="143"/>
      <c r="AF1197" s="138"/>
      <c r="AG1197" s="144"/>
      <c r="AH1197" s="145"/>
    </row>
    <row r="1198" spans="1:34" ht="24.95" customHeight="1" x14ac:dyDescent="0.25">
      <c r="A1198" s="55"/>
      <c r="B1198" s="55"/>
      <c r="C1198" s="55"/>
      <c r="D1198" s="55"/>
      <c r="E1198" s="55"/>
      <c r="F1198" s="55"/>
      <c r="G1198" s="55"/>
      <c r="H1198" s="138"/>
      <c r="I1198" s="55"/>
      <c r="J1198" s="139"/>
      <c r="K1198" s="55"/>
      <c r="L1198" s="55"/>
      <c r="M1198" s="138"/>
      <c r="N1198" s="55"/>
      <c r="O1198" s="55"/>
      <c r="P1198" s="140"/>
      <c r="Q1198" s="141"/>
      <c r="R1198" s="55"/>
      <c r="S1198" s="55"/>
      <c r="T1198" s="141"/>
      <c r="U1198" s="55"/>
      <c r="V1198" s="55"/>
      <c r="W1198" s="141"/>
      <c r="X1198" s="55"/>
      <c r="Y1198" s="55"/>
      <c r="Z1198" s="141"/>
      <c r="AA1198" s="55"/>
      <c r="AB1198" s="55"/>
      <c r="AC1198" s="141"/>
      <c r="AD1198" s="142"/>
      <c r="AE1198" s="143"/>
      <c r="AF1198" s="138"/>
      <c r="AG1198" s="144"/>
      <c r="AH1198" s="145"/>
    </row>
    <row r="1199" spans="1:34" ht="24.95" customHeight="1" x14ac:dyDescent="0.25">
      <c r="A1199" s="55"/>
      <c r="B1199" s="55"/>
      <c r="C1199" s="55"/>
      <c r="D1199" s="55"/>
      <c r="E1199" s="55"/>
      <c r="F1199" s="55"/>
      <c r="G1199" s="55"/>
      <c r="H1199" s="138"/>
      <c r="I1199" s="55"/>
      <c r="J1199" s="139"/>
      <c r="K1199" s="55"/>
      <c r="L1199" s="55"/>
      <c r="M1199" s="138"/>
      <c r="N1199" s="55"/>
      <c r="O1199" s="55"/>
      <c r="P1199" s="140"/>
      <c r="Q1199" s="141"/>
      <c r="R1199" s="55"/>
      <c r="S1199" s="55"/>
      <c r="T1199" s="141"/>
      <c r="U1199" s="55"/>
      <c r="V1199" s="55"/>
      <c r="W1199" s="141"/>
      <c r="X1199" s="55"/>
      <c r="Y1199" s="55"/>
      <c r="Z1199" s="141"/>
      <c r="AA1199" s="55"/>
      <c r="AB1199" s="55"/>
      <c r="AC1199" s="141"/>
      <c r="AD1199" s="142"/>
      <c r="AE1199" s="143"/>
      <c r="AF1199" s="138"/>
      <c r="AG1199" s="144"/>
      <c r="AH1199" s="145"/>
    </row>
    <row r="1200" spans="1:34" ht="24.95" customHeight="1" x14ac:dyDescent="0.25">
      <c r="A1200" s="55"/>
      <c r="B1200" s="55"/>
      <c r="C1200" s="55"/>
      <c r="D1200" s="55"/>
      <c r="E1200" s="55"/>
      <c r="F1200" s="55"/>
      <c r="G1200" s="55"/>
      <c r="H1200" s="138"/>
      <c r="I1200" s="55"/>
      <c r="J1200" s="139"/>
      <c r="K1200" s="55"/>
      <c r="L1200" s="55"/>
      <c r="M1200" s="138"/>
      <c r="N1200" s="55"/>
      <c r="O1200" s="55"/>
      <c r="P1200" s="140"/>
      <c r="Q1200" s="141"/>
      <c r="R1200" s="55"/>
      <c r="S1200" s="55"/>
      <c r="T1200" s="141"/>
      <c r="U1200" s="55"/>
      <c r="V1200" s="55"/>
      <c r="W1200" s="141"/>
      <c r="X1200" s="55"/>
      <c r="Y1200" s="55"/>
      <c r="Z1200" s="141"/>
      <c r="AA1200" s="55"/>
      <c r="AB1200" s="55"/>
      <c r="AC1200" s="141"/>
      <c r="AD1200" s="142"/>
      <c r="AE1200" s="143"/>
      <c r="AF1200" s="138"/>
      <c r="AG1200" s="144"/>
      <c r="AH1200" s="145"/>
    </row>
    <row r="1201" spans="1:34" ht="24.95" customHeight="1" x14ac:dyDescent="0.25">
      <c r="A1201" s="55"/>
      <c r="B1201" s="55"/>
      <c r="C1201" s="55"/>
      <c r="D1201" s="55"/>
      <c r="E1201" s="55"/>
      <c r="F1201" s="55"/>
      <c r="G1201" s="55"/>
      <c r="H1201" s="138"/>
      <c r="I1201" s="55"/>
      <c r="J1201" s="139"/>
      <c r="K1201" s="55"/>
      <c r="L1201" s="55"/>
      <c r="M1201" s="138"/>
      <c r="N1201" s="55"/>
      <c r="O1201" s="55"/>
      <c r="P1201" s="140"/>
      <c r="Q1201" s="141"/>
      <c r="R1201" s="55"/>
      <c r="S1201" s="55"/>
      <c r="T1201" s="141"/>
      <c r="U1201" s="55"/>
      <c r="V1201" s="55"/>
      <c r="W1201" s="141"/>
      <c r="X1201" s="55"/>
      <c r="Y1201" s="55"/>
      <c r="Z1201" s="141"/>
      <c r="AA1201" s="55"/>
      <c r="AB1201" s="55"/>
      <c r="AC1201" s="141"/>
      <c r="AD1201" s="142"/>
      <c r="AE1201" s="143"/>
      <c r="AF1201" s="138"/>
      <c r="AG1201" s="144"/>
      <c r="AH1201" s="145"/>
    </row>
    <row r="1202" spans="1:34" ht="24.95" customHeight="1" x14ac:dyDescent="0.25">
      <c r="A1202" s="55"/>
      <c r="B1202" s="55"/>
      <c r="C1202" s="55"/>
      <c r="D1202" s="55"/>
      <c r="E1202" s="55"/>
      <c r="F1202" s="55"/>
      <c r="G1202" s="55"/>
      <c r="H1202" s="138"/>
      <c r="I1202" s="55"/>
      <c r="J1202" s="139"/>
      <c r="K1202" s="55"/>
      <c r="L1202" s="55"/>
      <c r="M1202" s="138"/>
      <c r="N1202" s="55"/>
      <c r="O1202" s="55"/>
      <c r="P1202" s="140"/>
      <c r="Q1202" s="141"/>
      <c r="R1202" s="55"/>
      <c r="S1202" s="55"/>
      <c r="T1202" s="141"/>
      <c r="U1202" s="55"/>
      <c r="V1202" s="55"/>
      <c r="W1202" s="141"/>
      <c r="X1202" s="55"/>
      <c r="Y1202" s="55"/>
      <c r="Z1202" s="141"/>
      <c r="AA1202" s="55"/>
      <c r="AB1202" s="55"/>
      <c r="AC1202" s="141"/>
      <c r="AD1202" s="142"/>
      <c r="AE1202" s="143"/>
      <c r="AF1202" s="138"/>
      <c r="AG1202" s="144"/>
      <c r="AH1202" s="145"/>
    </row>
    <row r="1203" spans="1:34" ht="24.95" customHeight="1" x14ac:dyDescent="0.25">
      <c r="A1203" s="55"/>
      <c r="B1203" s="55"/>
      <c r="C1203" s="55"/>
      <c r="D1203" s="55"/>
      <c r="E1203" s="55"/>
      <c r="F1203" s="55"/>
      <c r="G1203" s="55"/>
      <c r="H1203" s="138"/>
      <c r="I1203" s="55"/>
      <c r="J1203" s="139"/>
      <c r="K1203" s="55"/>
      <c r="L1203" s="55"/>
      <c r="M1203" s="138"/>
      <c r="N1203" s="55"/>
      <c r="O1203" s="55"/>
      <c r="P1203" s="140"/>
      <c r="Q1203" s="141"/>
      <c r="R1203" s="55"/>
      <c r="S1203" s="55"/>
      <c r="T1203" s="141"/>
      <c r="U1203" s="55"/>
      <c r="V1203" s="55"/>
      <c r="W1203" s="141"/>
      <c r="X1203" s="55"/>
      <c r="Y1203" s="55"/>
      <c r="Z1203" s="141"/>
      <c r="AA1203" s="55"/>
      <c r="AB1203" s="55"/>
      <c r="AC1203" s="141"/>
      <c r="AD1203" s="142"/>
      <c r="AE1203" s="143"/>
      <c r="AF1203" s="138"/>
      <c r="AG1203" s="144"/>
      <c r="AH1203" s="145"/>
    </row>
    <row r="1204" spans="1:34" ht="24.95" customHeight="1" x14ac:dyDescent="0.25">
      <c r="A1204" s="55"/>
      <c r="B1204" s="55"/>
      <c r="C1204" s="55"/>
      <c r="D1204" s="55"/>
      <c r="E1204" s="55"/>
      <c r="F1204" s="55"/>
      <c r="G1204" s="55"/>
      <c r="H1204" s="138"/>
      <c r="I1204" s="55"/>
      <c r="J1204" s="139"/>
      <c r="K1204" s="55"/>
      <c r="L1204" s="55"/>
      <c r="M1204" s="138"/>
      <c r="N1204" s="55"/>
      <c r="O1204" s="55"/>
      <c r="P1204" s="140"/>
      <c r="Q1204" s="141"/>
      <c r="R1204" s="55"/>
      <c r="S1204" s="55"/>
      <c r="T1204" s="141"/>
      <c r="U1204" s="55"/>
      <c r="V1204" s="55"/>
      <c r="W1204" s="141"/>
      <c r="X1204" s="55"/>
      <c r="Y1204" s="55"/>
      <c r="Z1204" s="141"/>
      <c r="AA1204" s="55"/>
      <c r="AB1204" s="55"/>
      <c r="AC1204" s="141"/>
      <c r="AD1204" s="142"/>
      <c r="AE1204" s="143"/>
      <c r="AF1204" s="138"/>
      <c r="AG1204" s="144"/>
      <c r="AH1204" s="145"/>
    </row>
    <row r="1205" spans="1:34" ht="24.95" customHeight="1" x14ac:dyDescent="0.25">
      <c r="A1205" s="55"/>
      <c r="B1205" s="55"/>
      <c r="C1205" s="55"/>
      <c r="D1205" s="55"/>
      <c r="E1205" s="55"/>
      <c r="F1205" s="55"/>
      <c r="G1205" s="55"/>
      <c r="H1205" s="138"/>
      <c r="I1205" s="55"/>
      <c r="J1205" s="139"/>
      <c r="K1205" s="55"/>
      <c r="L1205" s="55"/>
      <c r="M1205" s="138"/>
      <c r="N1205" s="55"/>
      <c r="O1205" s="55"/>
      <c r="P1205" s="140"/>
      <c r="Q1205" s="141"/>
      <c r="R1205" s="55"/>
      <c r="S1205" s="55"/>
      <c r="T1205" s="141"/>
      <c r="U1205" s="55"/>
      <c r="V1205" s="55"/>
      <c r="W1205" s="141"/>
      <c r="X1205" s="55"/>
      <c r="Y1205" s="55"/>
      <c r="Z1205" s="141"/>
      <c r="AA1205" s="55"/>
      <c r="AB1205" s="55"/>
      <c r="AC1205" s="141"/>
      <c r="AD1205" s="142"/>
      <c r="AE1205" s="143"/>
      <c r="AF1205" s="138"/>
      <c r="AG1205" s="144"/>
      <c r="AH1205" s="145"/>
    </row>
    <row r="1206" spans="1:34" ht="24.95" customHeight="1" x14ac:dyDescent="0.25">
      <c r="A1206" s="55"/>
      <c r="B1206" s="55"/>
      <c r="C1206" s="55"/>
      <c r="D1206" s="55"/>
      <c r="E1206" s="55"/>
      <c r="F1206" s="55"/>
      <c r="G1206" s="55"/>
      <c r="H1206" s="138"/>
      <c r="I1206" s="55"/>
      <c r="J1206" s="139"/>
      <c r="K1206" s="55"/>
      <c r="L1206" s="55"/>
      <c r="M1206" s="138"/>
      <c r="N1206" s="55"/>
      <c r="O1206" s="55"/>
      <c r="P1206" s="140"/>
      <c r="Q1206" s="141"/>
      <c r="R1206" s="55"/>
      <c r="S1206" s="55"/>
      <c r="T1206" s="141"/>
      <c r="U1206" s="55"/>
      <c r="V1206" s="55"/>
      <c r="W1206" s="141"/>
      <c r="X1206" s="55"/>
      <c r="Y1206" s="55"/>
      <c r="Z1206" s="141"/>
      <c r="AA1206" s="55"/>
      <c r="AB1206" s="55"/>
      <c r="AC1206" s="141"/>
      <c r="AD1206" s="142"/>
      <c r="AE1206" s="143"/>
      <c r="AF1206" s="138"/>
      <c r="AG1206" s="144"/>
      <c r="AH1206" s="145"/>
    </row>
    <row r="1207" spans="1:34" ht="24.95" customHeight="1" x14ac:dyDescent="0.25">
      <c r="A1207" s="55"/>
      <c r="B1207" s="55"/>
      <c r="C1207" s="55"/>
      <c r="D1207" s="55"/>
      <c r="E1207" s="55"/>
      <c r="F1207" s="55"/>
      <c r="G1207" s="55"/>
      <c r="H1207" s="138"/>
      <c r="I1207" s="55"/>
      <c r="J1207" s="139"/>
      <c r="K1207" s="55"/>
      <c r="L1207" s="55"/>
      <c r="M1207" s="138"/>
      <c r="N1207" s="55"/>
      <c r="O1207" s="55"/>
      <c r="P1207" s="140"/>
      <c r="Q1207" s="141"/>
      <c r="R1207" s="55"/>
      <c r="S1207" s="55"/>
      <c r="T1207" s="141"/>
      <c r="U1207" s="55"/>
      <c r="V1207" s="55"/>
      <c r="W1207" s="141"/>
      <c r="X1207" s="55"/>
      <c r="Y1207" s="55"/>
      <c r="Z1207" s="141"/>
      <c r="AA1207" s="55"/>
      <c r="AB1207" s="55"/>
      <c r="AC1207" s="141"/>
      <c r="AD1207" s="142"/>
      <c r="AE1207" s="143"/>
      <c r="AF1207" s="138"/>
      <c r="AG1207" s="144"/>
      <c r="AH1207" s="145"/>
    </row>
    <row r="1208" spans="1:34" ht="24.95" customHeight="1" x14ac:dyDescent="0.25">
      <c r="A1208" s="55"/>
      <c r="B1208" s="55"/>
      <c r="C1208" s="55"/>
      <c r="D1208" s="55"/>
      <c r="E1208" s="55"/>
      <c r="F1208" s="55"/>
      <c r="G1208" s="55"/>
      <c r="H1208" s="138"/>
      <c r="I1208" s="55"/>
      <c r="J1208" s="139"/>
      <c r="K1208" s="55"/>
      <c r="L1208" s="55"/>
      <c r="M1208" s="138"/>
      <c r="N1208" s="55"/>
      <c r="O1208" s="55"/>
      <c r="P1208" s="140"/>
      <c r="Q1208" s="141"/>
      <c r="R1208" s="55"/>
      <c r="S1208" s="55"/>
      <c r="T1208" s="141"/>
      <c r="U1208" s="55"/>
      <c r="V1208" s="55"/>
      <c r="W1208" s="141"/>
      <c r="X1208" s="55"/>
      <c r="Y1208" s="55"/>
      <c r="Z1208" s="141"/>
      <c r="AA1208" s="55"/>
      <c r="AB1208" s="55"/>
      <c r="AC1208" s="141"/>
      <c r="AD1208" s="142"/>
      <c r="AE1208" s="143"/>
      <c r="AF1208" s="138"/>
      <c r="AG1208" s="144"/>
      <c r="AH1208" s="145"/>
    </row>
    <row r="1209" spans="1:34" ht="24.95" customHeight="1" x14ac:dyDescent="0.25">
      <c r="A1209" s="55"/>
      <c r="B1209" s="55"/>
      <c r="C1209" s="55"/>
      <c r="D1209" s="55"/>
      <c r="E1209" s="55"/>
      <c r="F1209" s="55"/>
      <c r="G1209" s="55"/>
      <c r="H1209" s="138"/>
      <c r="I1209" s="55"/>
      <c r="J1209" s="139"/>
      <c r="K1209" s="55"/>
      <c r="L1209" s="55"/>
      <c r="M1209" s="138"/>
      <c r="N1209" s="55"/>
      <c r="O1209" s="55"/>
      <c r="P1209" s="140"/>
      <c r="Q1209" s="141"/>
      <c r="R1209" s="55"/>
      <c r="S1209" s="55"/>
      <c r="T1209" s="141"/>
      <c r="U1209" s="55"/>
      <c r="V1209" s="55"/>
      <c r="W1209" s="141"/>
      <c r="X1209" s="55"/>
      <c r="Y1209" s="55"/>
      <c r="Z1209" s="141"/>
      <c r="AA1209" s="55"/>
      <c r="AB1209" s="55"/>
      <c r="AC1209" s="141"/>
      <c r="AD1209" s="142"/>
      <c r="AE1209" s="143"/>
      <c r="AF1209" s="138"/>
      <c r="AG1209" s="144"/>
      <c r="AH1209" s="145"/>
    </row>
    <row r="1210" spans="1:34" ht="24.95" customHeight="1" x14ac:dyDescent="0.25">
      <c r="A1210" s="55"/>
      <c r="B1210" s="55"/>
      <c r="C1210" s="55"/>
      <c r="D1210" s="55"/>
      <c r="E1210" s="55"/>
      <c r="F1210" s="55"/>
      <c r="G1210" s="55"/>
      <c r="H1210" s="138"/>
      <c r="I1210" s="55"/>
      <c r="J1210" s="139"/>
      <c r="K1210" s="55"/>
      <c r="L1210" s="55"/>
      <c r="M1210" s="138"/>
      <c r="N1210" s="55"/>
      <c r="O1210" s="55"/>
      <c r="P1210" s="140"/>
      <c r="Q1210" s="141"/>
      <c r="R1210" s="55"/>
      <c r="S1210" s="55"/>
      <c r="T1210" s="141"/>
      <c r="U1210" s="55"/>
      <c r="V1210" s="55"/>
      <c r="W1210" s="141"/>
      <c r="X1210" s="55"/>
      <c r="Y1210" s="55"/>
      <c r="Z1210" s="141"/>
      <c r="AA1210" s="55"/>
      <c r="AB1210" s="55"/>
      <c r="AC1210" s="141"/>
      <c r="AD1210" s="142"/>
      <c r="AE1210" s="143"/>
      <c r="AF1210" s="138"/>
      <c r="AG1210" s="144"/>
      <c r="AH1210" s="145"/>
    </row>
    <row r="1211" spans="1:34" ht="24.95" customHeight="1" x14ac:dyDescent="0.25">
      <c r="A1211" s="55"/>
      <c r="B1211" s="55"/>
      <c r="C1211" s="55"/>
      <c r="D1211" s="55"/>
      <c r="E1211" s="55"/>
      <c r="F1211" s="55"/>
      <c r="G1211" s="55"/>
      <c r="H1211" s="138"/>
      <c r="I1211" s="55"/>
      <c r="J1211" s="139"/>
      <c r="K1211" s="55"/>
      <c r="L1211" s="55"/>
      <c r="M1211" s="138"/>
      <c r="N1211" s="55"/>
      <c r="O1211" s="55"/>
      <c r="P1211" s="140"/>
      <c r="Q1211" s="141"/>
      <c r="R1211" s="55"/>
      <c r="S1211" s="55"/>
      <c r="T1211" s="141"/>
      <c r="U1211" s="55"/>
      <c r="V1211" s="55"/>
      <c r="W1211" s="141"/>
      <c r="X1211" s="55"/>
      <c r="Y1211" s="55"/>
      <c r="Z1211" s="141"/>
      <c r="AA1211" s="55"/>
      <c r="AB1211" s="55"/>
      <c r="AC1211" s="141"/>
      <c r="AD1211" s="142"/>
      <c r="AE1211" s="143"/>
      <c r="AF1211" s="138"/>
      <c r="AG1211" s="144"/>
      <c r="AH1211" s="145"/>
    </row>
    <row r="1212" spans="1:34" ht="24.95" customHeight="1" x14ac:dyDescent="0.25">
      <c r="A1212" s="55"/>
      <c r="B1212" s="55"/>
      <c r="C1212" s="55"/>
      <c r="D1212" s="55"/>
      <c r="E1212" s="55"/>
      <c r="F1212" s="55"/>
      <c r="G1212" s="55"/>
      <c r="H1212" s="138"/>
      <c r="I1212" s="55"/>
      <c r="J1212" s="139"/>
      <c r="K1212" s="55"/>
      <c r="L1212" s="55"/>
      <c r="M1212" s="138"/>
      <c r="N1212" s="55"/>
      <c r="O1212" s="55"/>
      <c r="P1212" s="140"/>
      <c r="Q1212" s="141"/>
      <c r="R1212" s="55"/>
      <c r="S1212" s="55"/>
      <c r="T1212" s="141"/>
      <c r="U1212" s="55"/>
      <c r="V1212" s="55"/>
      <c r="W1212" s="141"/>
      <c r="X1212" s="55"/>
      <c r="Y1212" s="55"/>
      <c r="Z1212" s="141"/>
      <c r="AA1212" s="55"/>
      <c r="AB1212" s="55"/>
      <c r="AC1212" s="141"/>
      <c r="AD1212" s="142"/>
      <c r="AE1212" s="143"/>
      <c r="AF1212" s="138"/>
      <c r="AG1212" s="144"/>
      <c r="AH1212" s="145"/>
    </row>
    <row r="1213" spans="1:34" ht="24.95" customHeight="1" x14ac:dyDescent="0.25">
      <c r="A1213" s="55"/>
      <c r="B1213" s="55"/>
      <c r="C1213" s="55"/>
      <c r="D1213" s="55"/>
      <c r="E1213" s="55"/>
      <c r="F1213" s="55"/>
      <c r="G1213" s="55"/>
      <c r="H1213" s="138"/>
      <c r="I1213" s="55"/>
      <c r="J1213" s="139"/>
      <c r="K1213" s="55"/>
      <c r="L1213" s="55"/>
      <c r="M1213" s="138"/>
      <c r="N1213" s="55"/>
      <c r="O1213" s="55"/>
      <c r="P1213" s="140"/>
      <c r="Q1213" s="141"/>
      <c r="R1213" s="55"/>
      <c r="S1213" s="55"/>
      <c r="T1213" s="141"/>
      <c r="U1213" s="55"/>
      <c r="V1213" s="55"/>
      <c r="W1213" s="141"/>
      <c r="X1213" s="55"/>
      <c r="Y1213" s="55"/>
      <c r="Z1213" s="141"/>
      <c r="AA1213" s="55"/>
      <c r="AB1213" s="55"/>
      <c r="AC1213" s="141"/>
      <c r="AD1213" s="142"/>
      <c r="AE1213" s="143"/>
      <c r="AF1213" s="138"/>
      <c r="AG1213" s="144"/>
      <c r="AH1213" s="145"/>
    </row>
    <row r="1214" spans="1:34" ht="24.95" customHeight="1" x14ac:dyDescent="0.25">
      <c r="A1214" s="55"/>
      <c r="B1214" s="55"/>
      <c r="C1214" s="55"/>
      <c r="D1214" s="55"/>
      <c r="E1214" s="55"/>
      <c r="F1214" s="55"/>
      <c r="G1214" s="55"/>
      <c r="H1214" s="138"/>
      <c r="I1214" s="55"/>
      <c r="J1214" s="139"/>
      <c r="K1214" s="55"/>
      <c r="L1214" s="55"/>
      <c r="M1214" s="138"/>
      <c r="N1214" s="55"/>
      <c r="O1214" s="55"/>
      <c r="P1214" s="140"/>
      <c r="Q1214" s="141"/>
      <c r="R1214" s="55"/>
      <c r="S1214" s="55"/>
      <c r="T1214" s="141"/>
      <c r="U1214" s="55"/>
      <c r="V1214" s="55"/>
      <c r="W1214" s="141"/>
      <c r="X1214" s="55"/>
      <c r="Y1214" s="55"/>
      <c r="Z1214" s="141"/>
      <c r="AA1214" s="55"/>
      <c r="AB1214" s="55"/>
      <c r="AC1214" s="141"/>
      <c r="AD1214" s="142"/>
      <c r="AE1214" s="143"/>
      <c r="AF1214" s="138"/>
      <c r="AG1214" s="144"/>
      <c r="AH1214" s="145"/>
    </row>
    <row r="1215" spans="1:34" ht="24.95" customHeight="1" x14ac:dyDescent="0.25">
      <c r="A1215" s="55"/>
      <c r="B1215" s="55"/>
      <c r="C1215" s="55"/>
      <c r="D1215" s="55"/>
      <c r="E1215" s="55"/>
      <c r="F1215" s="55"/>
      <c r="G1215" s="55"/>
      <c r="H1215" s="138"/>
      <c r="I1215" s="55"/>
      <c r="J1215" s="139"/>
      <c r="K1215" s="55"/>
      <c r="L1215" s="55"/>
      <c r="M1215" s="138"/>
      <c r="N1215" s="55"/>
      <c r="O1215" s="55"/>
      <c r="P1215" s="140"/>
      <c r="Q1215" s="141"/>
      <c r="R1215" s="55"/>
      <c r="S1215" s="55"/>
      <c r="T1215" s="141"/>
      <c r="U1215" s="55"/>
      <c r="V1215" s="55"/>
      <c r="W1215" s="141"/>
      <c r="X1215" s="55"/>
      <c r="Y1215" s="55"/>
      <c r="Z1215" s="141"/>
      <c r="AA1215" s="55"/>
      <c r="AB1215" s="55"/>
      <c r="AC1215" s="141"/>
      <c r="AD1215" s="142"/>
      <c r="AE1215" s="143"/>
      <c r="AF1215" s="138"/>
      <c r="AG1215" s="144"/>
      <c r="AH1215" s="145"/>
    </row>
    <row r="1216" spans="1:34" ht="24.95" customHeight="1" x14ac:dyDescent="0.25">
      <c r="A1216" s="55"/>
      <c r="B1216" s="55"/>
      <c r="C1216" s="55"/>
      <c r="D1216" s="55"/>
      <c r="E1216" s="55"/>
      <c r="F1216" s="55"/>
      <c r="G1216" s="55"/>
      <c r="H1216" s="138"/>
      <c r="I1216" s="55"/>
      <c r="J1216" s="139"/>
      <c r="K1216" s="55"/>
      <c r="L1216" s="55"/>
      <c r="M1216" s="138"/>
      <c r="N1216" s="55"/>
      <c r="O1216" s="55"/>
      <c r="P1216" s="140"/>
      <c r="Q1216" s="141"/>
      <c r="R1216" s="55"/>
      <c r="S1216" s="55"/>
      <c r="T1216" s="141"/>
      <c r="U1216" s="55"/>
      <c r="V1216" s="55"/>
      <c r="W1216" s="141"/>
      <c r="X1216" s="55"/>
      <c r="Y1216" s="55"/>
      <c r="Z1216" s="141"/>
      <c r="AA1216" s="55"/>
      <c r="AB1216" s="55"/>
      <c r="AC1216" s="141"/>
      <c r="AD1216" s="142"/>
      <c r="AE1216" s="143"/>
      <c r="AF1216" s="138"/>
      <c r="AG1216" s="144"/>
      <c r="AH1216" s="145"/>
    </row>
    <row r="1217" spans="1:34" ht="24.95" customHeight="1" x14ac:dyDescent="0.25">
      <c r="A1217" s="55"/>
      <c r="B1217" s="55"/>
      <c r="C1217" s="55"/>
      <c r="D1217" s="55"/>
      <c r="E1217" s="55"/>
      <c r="F1217" s="55"/>
      <c r="G1217" s="55"/>
      <c r="H1217" s="138"/>
      <c r="I1217" s="55"/>
      <c r="J1217" s="139"/>
      <c r="K1217" s="55"/>
      <c r="L1217" s="55"/>
      <c r="M1217" s="138"/>
      <c r="N1217" s="55"/>
      <c r="O1217" s="55"/>
      <c r="P1217" s="140"/>
      <c r="Q1217" s="141"/>
      <c r="R1217" s="55"/>
      <c r="S1217" s="55"/>
      <c r="T1217" s="141"/>
      <c r="U1217" s="55"/>
      <c r="V1217" s="55"/>
      <c r="W1217" s="141"/>
      <c r="X1217" s="55"/>
      <c r="Y1217" s="55"/>
      <c r="Z1217" s="141"/>
      <c r="AA1217" s="55"/>
      <c r="AB1217" s="55"/>
      <c r="AC1217" s="141"/>
      <c r="AD1217" s="142"/>
      <c r="AE1217" s="143"/>
      <c r="AF1217" s="138"/>
      <c r="AG1217" s="144"/>
      <c r="AH1217" s="145"/>
    </row>
    <row r="1218" spans="1:34" ht="24.95" customHeight="1" x14ac:dyDescent="0.25">
      <c r="A1218" s="55"/>
      <c r="B1218" s="55"/>
      <c r="C1218" s="55"/>
      <c r="D1218" s="55"/>
      <c r="E1218" s="55"/>
      <c r="F1218" s="55"/>
      <c r="G1218" s="55"/>
      <c r="H1218" s="138"/>
      <c r="I1218" s="55"/>
      <c r="J1218" s="139"/>
      <c r="K1218" s="55"/>
      <c r="L1218" s="55"/>
      <c r="M1218" s="138"/>
      <c r="N1218" s="55"/>
      <c r="O1218" s="55"/>
      <c r="P1218" s="140"/>
      <c r="Q1218" s="141"/>
      <c r="R1218" s="55"/>
      <c r="S1218" s="55"/>
      <c r="T1218" s="141"/>
      <c r="U1218" s="55"/>
      <c r="V1218" s="55"/>
      <c r="W1218" s="141"/>
      <c r="X1218" s="55"/>
      <c r="Y1218" s="55"/>
      <c r="Z1218" s="141"/>
      <c r="AA1218" s="55"/>
      <c r="AB1218" s="55"/>
      <c r="AC1218" s="141"/>
      <c r="AD1218" s="142"/>
      <c r="AE1218" s="143"/>
      <c r="AF1218" s="138"/>
      <c r="AG1218" s="144"/>
      <c r="AH1218" s="145"/>
    </row>
    <row r="1219" spans="1:34" ht="24.95" customHeight="1" x14ac:dyDescent="0.25">
      <c r="A1219" s="55"/>
      <c r="B1219" s="55"/>
      <c r="C1219" s="55"/>
      <c r="D1219" s="55"/>
      <c r="E1219" s="55"/>
      <c r="F1219" s="55"/>
      <c r="G1219" s="55"/>
      <c r="H1219" s="138"/>
      <c r="I1219" s="55"/>
      <c r="J1219" s="139"/>
      <c r="K1219" s="55"/>
      <c r="L1219" s="55"/>
      <c r="M1219" s="138"/>
      <c r="N1219" s="55"/>
      <c r="O1219" s="55"/>
      <c r="P1219" s="140"/>
      <c r="Q1219" s="141"/>
      <c r="R1219" s="55"/>
      <c r="S1219" s="55"/>
      <c r="T1219" s="141"/>
      <c r="U1219" s="55"/>
      <c r="V1219" s="55"/>
      <c r="W1219" s="141"/>
      <c r="X1219" s="55"/>
      <c r="Y1219" s="55"/>
      <c r="Z1219" s="141"/>
      <c r="AA1219" s="55"/>
      <c r="AB1219" s="55"/>
      <c r="AC1219" s="141"/>
      <c r="AD1219" s="142"/>
      <c r="AE1219" s="143"/>
      <c r="AF1219" s="138"/>
      <c r="AG1219" s="144"/>
      <c r="AH1219" s="145"/>
    </row>
    <row r="1220" spans="1:34" ht="24.95" customHeight="1" x14ac:dyDescent="0.25">
      <c r="A1220" s="55"/>
      <c r="B1220" s="55"/>
      <c r="C1220" s="55"/>
      <c r="D1220" s="55"/>
      <c r="E1220" s="55"/>
      <c r="F1220" s="55"/>
      <c r="G1220" s="55"/>
      <c r="H1220" s="138"/>
      <c r="I1220" s="55"/>
      <c r="J1220" s="139"/>
      <c r="K1220" s="55"/>
      <c r="L1220" s="55"/>
      <c r="M1220" s="138"/>
      <c r="N1220" s="55"/>
      <c r="O1220" s="55"/>
      <c r="P1220" s="140"/>
      <c r="Q1220" s="141"/>
      <c r="R1220" s="55"/>
      <c r="S1220" s="55"/>
      <c r="T1220" s="141"/>
      <c r="U1220" s="55"/>
      <c r="V1220" s="55"/>
      <c r="W1220" s="141"/>
      <c r="X1220" s="55"/>
      <c r="Y1220" s="55"/>
      <c r="Z1220" s="141"/>
      <c r="AA1220" s="55"/>
      <c r="AB1220" s="55"/>
      <c r="AC1220" s="141"/>
      <c r="AD1220" s="142"/>
      <c r="AE1220" s="143"/>
      <c r="AF1220" s="138"/>
      <c r="AG1220" s="144"/>
      <c r="AH1220" s="145"/>
    </row>
    <row r="1221" spans="1:34" ht="24.95" customHeight="1" x14ac:dyDescent="0.25">
      <c r="A1221" s="55"/>
      <c r="B1221" s="55"/>
      <c r="C1221" s="55"/>
      <c r="D1221" s="55"/>
      <c r="E1221" s="55"/>
      <c r="F1221" s="55"/>
      <c r="G1221" s="55"/>
      <c r="H1221" s="138"/>
      <c r="I1221" s="55"/>
      <c r="J1221" s="139"/>
      <c r="K1221" s="55"/>
      <c r="L1221" s="55"/>
      <c r="M1221" s="138"/>
      <c r="N1221" s="55"/>
      <c r="O1221" s="55"/>
      <c r="P1221" s="140"/>
      <c r="Q1221" s="141"/>
      <c r="R1221" s="55"/>
      <c r="S1221" s="55"/>
      <c r="T1221" s="141"/>
      <c r="U1221" s="55"/>
      <c r="V1221" s="55"/>
      <c r="W1221" s="141"/>
      <c r="X1221" s="55"/>
      <c r="Y1221" s="55"/>
      <c r="Z1221" s="141"/>
      <c r="AA1221" s="55"/>
      <c r="AB1221" s="55"/>
      <c r="AC1221" s="141"/>
      <c r="AD1221" s="142"/>
      <c r="AE1221" s="143"/>
      <c r="AF1221" s="138"/>
      <c r="AG1221" s="144"/>
      <c r="AH1221" s="145"/>
    </row>
    <row r="1222" spans="1:34" ht="24.95" customHeight="1" x14ac:dyDescent="0.25">
      <c r="A1222" s="55"/>
      <c r="B1222" s="55"/>
      <c r="C1222" s="55"/>
      <c r="D1222" s="55"/>
      <c r="E1222" s="55"/>
      <c r="F1222" s="55"/>
      <c r="G1222" s="55"/>
      <c r="H1222" s="138"/>
      <c r="I1222" s="55"/>
      <c r="J1222" s="139"/>
      <c r="K1222" s="55"/>
      <c r="L1222" s="55"/>
      <c r="M1222" s="138"/>
      <c r="N1222" s="55"/>
      <c r="O1222" s="55"/>
      <c r="P1222" s="140"/>
      <c r="Q1222" s="141"/>
      <c r="R1222" s="55"/>
      <c r="S1222" s="55"/>
      <c r="T1222" s="141"/>
      <c r="U1222" s="55"/>
      <c r="V1222" s="55"/>
      <c r="W1222" s="141"/>
      <c r="X1222" s="55"/>
      <c r="Y1222" s="55"/>
      <c r="Z1222" s="141"/>
      <c r="AA1222" s="55"/>
      <c r="AB1222" s="55"/>
      <c r="AC1222" s="141"/>
      <c r="AD1222" s="142"/>
      <c r="AE1222" s="143"/>
      <c r="AF1222" s="138"/>
      <c r="AG1222" s="144"/>
      <c r="AH1222" s="145"/>
    </row>
    <row r="1223" spans="1:34" ht="24.95" customHeight="1" x14ac:dyDescent="0.25">
      <c r="A1223" s="55"/>
      <c r="B1223" s="55"/>
      <c r="C1223" s="55"/>
      <c r="D1223" s="55"/>
      <c r="E1223" s="55"/>
      <c r="F1223" s="55"/>
      <c r="G1223" s="55"/>
      <c r="H1223" s="138"/>
      <c r="I1223" s="55"/>
      <c r="J1223" s="139"/>
      <c r="K1223" s="55"/>
      <c r="L1223" s="55"/>
      <c r="M1223" s="138"/>
      <c r="N1223" s="55"/>
      <c r="O1223" s="55"/>
      <c r="P1223" s="140"/>
      <c r="Q1223" s="141"/>
      <c r="R1223" s="55"/>
      <c r="S1223" s="55"/>
      <c r="T1223" s="141"/>
      <c r="U1223" s="55"/>
      <c r="V1223" s="55"/>
      <c r="W1223" s="141"/>
      <c r="X1223" s="55"/>
      <c r="Y1223" s="55"/>
      <c r="Z1223" s="141"/>
      <c r="AA1223" s="55"/>
      <c r="AB1223" s="55"/>
      <c r="AC1223" s="141"/>
      <c r="AD1223" s="142"/>
      <c r="AE1223" s="143"/>
      <c r="AF1223" s="138"/>
      <c r="AG1223" s="144"/>
      <c r="AH1223" s="145"/>
    </row>
    <row r="1224" spans="1:34" ht="24.95" customHeight="1" x14ac:dyDescent="0.25">
      <c r="A1224" s="55"/>
      <c r="B1224" s="55"/>
      <c r="C1224" s="55"/>
      <c r="D1224" s="55"/>
      <c r="E1224" s="55"/>
      <c r="F1224" s="55"/>
      <c r="G1224" s="55"/>
      <c r="H1224" s="138"/>
      <c r="I1224" s="55"/>
      <c r="J1224" s="139"/>
      <c r="K1224" s="55"/>
      <c r="L1224" s="55"/>
      <c r="M1224" s="138"/>
      <c r="N1224" s="55"/>
      <c r="O1224" s="55"/>
      <c r="P1224" s="140"/>
      <c r="Q1224" s="141"/>
      <c r="R1224" s="55"/>
      <c r="S1224" s="55"/>
      <c r="T1224" s="141"/>
      <c r="U1224" s="55"/>
      <c r="V1224" s="55"/>
      <c r="W1224" s="141"/>
      <c r="X1224" s="55"/>
      <c r="Y1224" s="55"/>
      <c r="Z1224" s="141"/>
      <c r="AA1224" s="55"/>
      <c r="AB1224" s="55"/>
      <c r="AC1224" s="141"/>
      <c r="AD1224" s="142"/>
      <c r="AE1224" s="143"/>
      <c r="AF1224" s="138"/>
      <c r="AG1224" s="144"/>
      <c r="AH1224" s="145"/>
    </row>
    <row r="1225" spans="1:34" ht="24.95" customHeight="1" x14ac:dyDescent="0.25">
      <c r="A1225" s="55"/>
      <c r="B1225" s="55"/>
      <c r="C1225" s="55"/>
      <c r="D1225" s="55"/>
      <c r="E1225" s="55"/>
      <c r="F1225" s="55"/>
      <c r="G1225" s="55"/>
      <c r="H1225" s="138"/>
      <c r="I1225" s="55"/>
      <c r="J1225" s="139"/>
      <c r="K1225" s="55"/>
      <c r="L1225" s="55"/>
      <c r="M1225" s="138"/>
      <c r="N1225" s="55"/>
      <c r="O1225" s="55"/>
      <c r="P1225" s="140"/>
      <c r="Q1225" s="141"/>
      <c r="R1225" s="55"/>
      <c r="S1225" s="55"/>
      <c r="T1225" s="141"/>
      <c r="U1225" s="55"/>
      <c r="V1225" s="55"/>
      <c r="W1225" s="141"/>
      <c r="X1225" s="55"/>
      <c r="Y1225" s="55"/>
      <c r="Z1225" s="141"/>
      <c r="AA1225" s="55"/>
      <c r="AB1225" s="55"/>
      <c r="AC1225" s="141"/>
      <c r="AD1225" s="142"/>
      <c r="AE1225" s="143"/>
      <c r="AF1225" s="138"/>
      <c r="AG1225" s="144"/>
      <c r="AH1225" s="145"/>
    </row>
    <row r="1226" spans="1:34" ht="24.95" customHeight="1" x14ac:dyDescent="0.25">
      <c r="A1226" s="55"/>
      <c r="B1226" s="55"/>
      <c r="C1226" s="55"/>
      <c r="D1226" s="55"/>
      <c r="E1226" s="55"/>
      <c r="F1226" s="55"/>
      <c r="G1226" s="55"/>
      <c r="H1226" s="138"/>
      <c r="I1226" s="55"/>
      <c r="J1226" s="139"/>
      <c r="K1226" s="55"/>
      <c r="L1226" s="55"/>
      <c r="M1226" s="138"/>
      <c r="N1226" s="55"/>
      <c r="O1226" s="55"/>
      <c r="P1226" s="140"/>
      <c r="Q1226" s="141"/>
      <c r="R1226" s="55"/>
      <c r="S1226" s="55"/>
      <c r="T1226" s="141"/>
      <c r="U1226" s="55"/>
      <c r="V1226" s="55"/>
      <c r="W1226" s="141"/>
      <c r="X1226" s="55"/>
      <c r="Y1226" s="55"/>
      <c r="Z1226" s="141"/>
      <c r="AA1226" s="55"/>
      <c r="AB1226" s="55"/>
      <c r="AC1226" s="141"/>
      <c r="AD1226" s="142"/>
      <c r="AE1226" s="143"/>
      <c r="AF1226" s="138"/>
      <c r="AG1226" s="144"/>
      <c r="AH1226" s="145"/>
    </row>
    <row r="1227" spans="1:34" ht="24.95" customHeight="1" x14ac:dyDescent="0.25">
      <c r="A1227" s="55"/>
      <c r="B1227" s="55"/>
      <c r="C1227" s="55"/>
      <c r="D1227" s="55"/>
      <c r="E1227" s="55"/>
      <c r="F1227" s="55"/>
      <c r="G1227" s="55"/>
      <c r="H1227" s="138"/>
      <c r="I1227" s="55"/>
      <c r="J1227" s="139"/>
      <c r="K1227" s="55"/>
      <c r="L1227" s="55"/>
      <c r="M1227" s="138"/>
      <c r="N1227" s="55"/>
      <c r="O1227" s="55"/>
      <c r="P1227" s="140"/>
      <c r="Q1227" s="141"/>
      <c r="R1227" s="55"/>
      <c r="S1227" s="55"/>
      <c r="T1227" s="141"/>
      <c r="U1227" s="55"/>
      <c r="V1227" s="55"/>
      <c r="W1227" s="141"/>
      <c r="X1227" s="55"/>
      <c r="Y1227" s="55"/>
      <c r="Z1227" s="141"/>
      <c r="AA1227" s="55"/>
      <c r="AB1227" s="55"/>
      <c r="AC1227" s="141"/>
      <c r="AD1227" s="142"/>
      <c r="AE1227" s="143"/>
      <c r="AF1227" s="138"/>
      <c r="AG1227" s="144"/>
      <c r="AH1227" s="145"/>
    </row>
    <row r="1228" spans="1:34" ht="24.95" customHeight="1" x14ac:dyDescent="0.25">
      <c r="A1228" s="55"/>
      <c r="B1228" s="55"/>
      <c r="C1228" s="55"/>
      <c r="D1228" s="55"/>
      <c r="E1228" s="55"/>
      <c r="F1228" s="55"/>
      <c r="G1228" s="55"/>
      <c r="H1228" s="138"/>
      <c r="I1228" s="55"/>
      <c r="J1228" s="139"/>
      <c r="K1228" s="55"/>
      <c r="L1228" s="55"/>
      <c r="M1228" s="138"/>
      <c r="N1228" s="55"/>
      <c r="O1228" s="55"/>
      <c r="P1228" s="140"/>
      <c r="Q1228" s="141"/>
      <c r="R1228" s="55"/>
      <c r="S1228" s="55"/>
      <c r="T1228" s="141"/>
      <c r="U1228" s="55"/>
      <c r="V1228" s="55"/>
      <c r="W1228" s="141"/>
      <c r="X1228" s="55"/>
      <c r="Y1228" s="55"/>
      <c r="Z1228" s="141"/>
      <c r="AA1228" s="55"/>
      <c r="AB1228" s="55"/>
      <c r="AC1228" s="141"/>
      <c r="AD1228" s="142"/>
      <c r="AE1228" s="143"/>
      <c r="AF1228" s="138"/>
      <c r="AG1228" s="144"/>
      <c r="AH1228" s="145"/>
    </row>
    <row r="1229" spans="1:34" ht="24.95" customHeight="1" x14ac:dyDescent="0.25">
      <c r="A1229" s="55"/>
      <c r="B1229" s="55"/>
      <c r="C1229" s="55"/>
      <c r="D1229" s="55"/>
      <c r="E1229" s="55"/>
      <c r="F1229" s="55"/>
      <c r="G1229" s="55"/>
      <c r="H1229" s="138"/>
      <c r="I1229" s="55"/>
      <c r="J1229" s="139"/>
      <c r="K1229" s="55"/>
      <c r="L1229" s="55"/>
      <c r="M1229" s="138"/>
      <c r="N1229" s="55"/>
      <c r="O1229" s="55"/>
      <c r="P1229" s="140"/>
      <c r="Q1229" s="141"/>
      <c r="R1229" s="55"/>
      <c r="S1229" s="55"/>
      <c r="T1229" s="141"/>
      <c r="U1229" s="55"/>
      <c r="V1229" s="55"/>
      <c r="W1229" s="141"/>
      <c r="X1229" s="55"/>
      <c r="Y1229" s="55"/>
      <c r="Z1229" s="141"/>
      <c r="AA1229" s="55"/>
      <c r="AB1229" s="55"/>
      <c r="AC1229" s="141"/>
      <c r="AD1229" s="142"/>
      <c r="AE1229" s="143"/>
      <c r="AF1229" s="138"/>
      <c r="AG1229" s="144"/>
      <c r="AH1229" s="145"/>
    </row>
    <row r="1230" spans="1:34" ht="24.95" customHeight="1" x14ac:dyDescent="0.25">
      <c r="A1230" s="55"/>
      <c r="B1230" s="55"/>
      <c r="C1230" s="55"/>
      <c r="D1230" s="55"/>
      <c r="E1230" s="55"/>
      <c r="F1230" s="55"/>
      <c r="G1230" s="55"/>
      <c r="H1230" s="138"/>
      <c r="I1230" s="55"/>
      <c r="J1230" s="139"/>
      <c r="K1230" s="55"/>
      <c r="L1230" s="55"/>
      <c r="M1230" s="138"/>
      <c r="N1230" s="55"/>
      <c r="O1230" s="55"/>
      <c r="P1230" s="140"/>
      <c r="Q1230" s="141"/>
      <c r="R1230" s="55"/>
      <c r="S1230" s="55"/>
      <c r="T1230" s="141"/>
      <c r="U1230" s="55"/>
      <c r="V1230" s="55"/>
      <c r="W1230" s="141"/>
      <c r="X1230" s="55"/>
      <c r="Y1230" s="55"/>
      <c r="Z1230" s="141"/>
      <c r="AA1230" s="55"/>
      <c r="AB1230" s="55"/>
      <c r="AC1230" s="141"/>
      <c r="AD1230" s="142"/>
      <c r="AE1230" s="143"/>
      <c r="AF1230" s="138"/>
      <c r="AG1230" s="144"/>
      <c r="AH1230" s="145"/>
    </row>
    <row r="1231" spans="1:34" ht="24.95" customHeight="1" x14ac:dyDescent="0.25">
      <c r="A1231" s="55"/>
      <c r="B1231" s="55"/>
      <c r="C1231" s="55"/>
      <c r="D1231" s="55"/>
      <c r="E1231" s="55"/>
      <c r="F1231" s="55"/>
      <c r="G1231" s="55"/>
      <c r="H1231" s="138"/>
      <c r="I1231" s="55"/>
      <c r="J1231" s="139"/>
      <c r="K1231" s="55"/>
      <c r="L1231" s="55"/>
      <c r="M1231" s="138"/>
      <c r="N1231" s="55"/>
      <c r="O1231" s="55"/>
      <c r="P1231" s="140"/>
      <c r="Q1231" s="141"/>
      <c r="R1231" s="55"/>
      <c r="S1231" s="55"/>
      <c r="T1231" s="141"/>
      <c r="U1231" s="55"/>
      <c r="V1231" s="55"/>
      <c r="W1231" s="141"/>
      <c r="X1231" s="55"/>
      <c r="Y1231" s="55"/>
      <c r="Z1231" s="141"/>
      <c r="AA1231" s="55"/>
      <c r="AB1231" s="55"/>
      <c r="AC1231" s="141"/>
      <c r="AD1231" s="142"/>
      <c r="AE1231" s="143"/>
      <c r="AF1231" s="138"/>
      <c r="AG1231" s="144"/>
      <c r="AH1231" s="145"/>
    </row>
    <row r="1232" spans="1:34" ht="24.95" customHeight="1" x14ac:dyDescent="0.25">
      <c r="A1232" s="55"/>
      <c r="B1232" s="55"/>
      <c r="C1232" s="55"/>
      <c r="D1232" s="55"/>
      <c r="E1232" s="55"/>
      <c r="F1232" s="55"/>
      <c r="G1232" s="55"/>
      <c r="H1232" s="138"/>
      <c r="I1232" s="55"/>
      <c r="J1232" s="139"/>
      <c r="K1232" s="55"/>
      <c r="L1232" s="55"/>
      <c r="M1232" s="138"/>
      <c r="N1232" s="55"/>
      <c r="O1232" s="55"/>
      <c r="P1232" s="140"/>
      <c r="Q1232" s="141"/>
      <c r="R1232" s="55"/>
      <c r="S1232" s="55"/>
      <c r="T1232" s="141"/>
      <c r="U1232" s="55"/>
      <c r="V1232" s="55"/>
      <c r="W1232" s="141"/>
      <c r="X1232" s="55"/>
      <c r="Y1232" s="55"/>
      <c r="Z1232" s="141"/>
      <c r="AA1232" s="55"/>
      <c r="AB1232" s="55"/>
      <c r="AC1232" s="141"/>
      <c r="AD1232" s="142"/>
      <c r="AE1232" s="143"/>
      <c r="AF1232" s="138"/>
      <c r="AG1232" s="144"/>
      <c r="AH1232" s="145"/>
    </row>
    <row r="1233" spans="1:34" ht="24.95" customHeight="1" x14ac:dyDescent="0.25">
      <c r="A1233" s="55"/>
      <c r="B1233" s="55"/>
      <c r="C1233" s="55"/>
      <c r="D1233" s="55"/>
      <c r="E1233" s="55"/>
      <c r="F1233" s="55"/>
      <c r="G1233" s="55"/>
      <c r="H1233" s="138"/>
      <c r="I1233" s="55"/>
      <c r="J1233" s="139"/>
      <c r="K1233" s="55"/>
      <c r="L1233" s="55"/>
      <c r="M1233" s="138"/>
      <c r="N1233" s="55"/>
      <c r="O1233" s="55"/>
      <c r="P1233" s="140"/>
      <c r="Q1233" s="141"/>
      <c r="R1233" s="55"/>
      <c r="S1233" s="55"/>
      <c r="T1233" s="141"/>
      <c r="U1233" s="55"/>
      <c r="V1233" s="55"/>
      <c r="W1233" s="141"/>
      <c r="X1233" s="55"/>
      <c r="Y1233" s="55"/>
      <c r="Z1233" s="141"/>
      <c r="AA1233" s="55"/>
      <c r="AB1233" s="55"/>
      <c r="AC1233" s="141"/>
      <c r="AD1233" s="142"/>
      <c r="AE1233" s="143"/>
      <c r="AF1233" s="138"/>
      <c r="AG1233" s="144"/>
      <c r="AH1233" s="145"/>
    </row>
    <row r="1234" spans="1:34" ht="24.95" customHeight="1" x14ac:dyDescent="0.25">
      <c r="A1234" s="55"/>
      <c r="B1234" s="55"/>
      <c r="C1234" s="55"/>
      <c r="D1234" s="55"/>
      <c r="E1234" s="55"/>
      <c r="F1234" s="55"/>
      <c r="G1234" s="55"/>
      <c r="H1234" s="138"/>
      <c r="I1234" s="55"/>
      <c r="J1234" s="139"/>
      <c r="K1234" s="55"/>
      <c r="L1234" s="55"/>
      <c r="M1234" s="138"/>
      <c r="N1234" s="55"/>
      <c r="O1234" s="55"/>
      <c r="P1234" s="140"/>
      <c r="Q1234" s="141"/>
      <c r="R1234" s="55"/>
      <c r="S1234" s="55"/>
      <c r="T1234" s="141"/>
      <c r="U1234" s="55"/>
      <c r="V1234" s="55"/>
      <c r="W1234" s="141"/>
      <c r="X1234" s="55"/>
      <c r="Y1234" s="55"/>
      <c r="Z1234" s="141"/>
      <c r="AA1234" s="55"/>
      <c r="AB1234" s="55"/>
      <c r="AC1234" s="141"/>
      <c r="AD1234" s="142"/>
      <c r="AE1234" s="143"/>
      <c r="AF1234" s="138"/>
      <c r="AG1234" s="144"/>
      <c r="AH1234" s="145"/>
    </row>
    <row r="1235" spans="1:34" ht="24.95" customHeight="1" x14ac:dyDescent="0.25">
      <c r="A1235" s="55"/>
      <c r="B1235" s="55"/>
      <c r="C1235" s="55"/>
      <c r="D1235" s="55"/>
      <c r="E1235" s="55"/>
      <c r="F1235" s="55"/>
      <c r="G1235" s="55"/>
      <c r="H1235" s="138"/>
      <c r="I1235" s="55"/>
      <c r="J1235" s="139"/>
      <c r="K1235" s="55"/>
      <c r="L1235" s="55"/>
      <c r="M1235" s="138"/>
      <c r="N1235" s="55"/>
      <c r="O1235" s="55"/>
      <c r="P1235" s="140"/>
      <c r="Q1235" s="141"/>
      <c r="R1235" s="55"/>
      <c r="S1235" s="55"/>
      <c r="T1235" s="141"/>
      <c r="U1235" s="55"/>
      <c r="V1235" s="55"/>
      <c r="W1235" s="141"/>
      <c r="X1235" s="55"/>
      <c r="Y1235" s="55"/>
      <c r="Z1235" s="141"/>
      <c r="AA1235" s="55"/>
      <c r="AB1235" s="55"/>
      <c r="AC1235" s="141"/>
      <c r="AD1235" s="142"/>
      <c r="AE1235" s="143"/>
      <c r="AF1235" s="138"/>
      <c r="AG1235" s="144"/>
      <c r="AH1235" s="145"/>
    </row>
    <row r="1236" spans="1:34" ht="24.95" customHeight="1" x14ac:dyDescent="0.25">
      <c r="A1236" s="55"/>
      <c r="B1236" s="55"/>
      <c r="C1236" s="55"/>
      <c r="D1236" s="55"/>
      <c r="E1236" s="55"/>
      <c r="F1236" s="55"/>
      <c r="G1236" s="55"/>
      <c r="H1236" s="138"/>
      <c r="I1236" s="55"/>
      <c r="J1236" s="139"/>
      <c r="K1236" s="55"/>
      <c r="L1236" s="55"/>
      <c r="M1236" s="138"/>
      <c r="N1236" s="55"/>
      <c r="O1236" s="55"/>
      <c r="P1236" s="140"/>
      <c r="Q1236" s="141"/>
      <c r="R1236" s="55"/>
      <c r="S1236" s="55"/>
      <c r="T1236" s="141"/>
      <c r="U1236" s="55"/>
      <c r="V1236" s="55"/>
      <c r="W1236" s="141"/>
      <c r="X1236" s="55"/>
      <c r="Y1236" s="55"/>
      <c r="Z1236" s="141"/>
      <c r="AA1236" s="55"/>
      <c r="AB1236" s="55"/>
      <c r="AC1236" s="141"/>
      <c r="AD1236" s="142"/>
      <c r="AE1236" s="143"/>
      <c r="AF1236" s="138"/>
      <c r="AG1236" s="144"/>
      <c r="AH1236" s="145"/>
    </row>
    <row r="1237" spans="1:34" ht="24.95" customHeight="1" x14ac:dyDescent="0.25">
      <c r="A1237" s="55"/>
      <c r="B1237" s="55"/>
      <c r="C1237" s="55"/>
      <c r="D1237" s="55"/>
      <c r="E1237" s="55"/>
      <c r="F1237" s="55"/>
      <c r="G1237" s="55"/>
      <c r="H1237" s="138"/>
      <c r="I1237" s="55"/>
      <c r="J1237" s="139"/>
      <c r="K1237" s="55"/>
      <c r="L1237" s="55"/>
      <c r="M1237" s="138"/>
      <c r="N1237" s="55"/>
      <c r="O1237" s="55"/>
      <c r="P1237" s="140"/>
      <c r="Q1237" s="141"/>
      <c r="R1237" s="55"/>
      <c r="S1237" s="55"/>
      <c r="T1237" s="141"/>
      <c r="U1237" s="55"/>
      <c r="V1237" s="55"/>
      <c r="W1237" s="141"/>
      <c r="X1237" s="55"/>
      <c r="Y1237" s="55"/>
      <c r="Z1237" s="141"/>
      <c r="AA1237" s="55"/>
      <c r="AB1237" s="55"/>
      <c r="AC1237" s="141"/>
      <c r="AD1237" s="142"/>
      <c r="AE1237" s="143"/>
      <c r="AF1237" s="138"/>
      <c r="AG1237" s="144"/>
      <c r="AH1237" s="145"/>
    </row>
    <row r="1238" spans="1:34" ht="24.95" customHeight="1" x14ac:dyDescent="0.25">
      <c r="A1238" s="55"/>
      <c r="B1238" s="55"/>
      <c r="C1238" s="55"/>
      <c r="D1238" s="55"/>
      <c r="E1238" s="55"/>
      <c r="F1238" s="55"/>
      <c r="G1238" s="55"/>
      <c r="H1238" s="138"/>
      <c r="I1238" s="55"/>
      <c r="J1238" s="139"/>
      <c r="K1238" s="55"/>
      <c r="L1238" s="55"/>
      <c r="M1238" s="138"/>
      <c r="N1238" s="55"/>
      <c r="O1238" s="55"/>
      <c r="P1238" s="140"/>
      <c r="Q1238" s="141"/>
      <c r="R1238" s="55"/>
      <c r="S1238" s="55"/>
      <c r="T1238" s="141"/>
      <c r="U1238" s="55"/>
      <c r="V1238" s="55"/>
      <c r="W1238" s="141"/>
      <c r="X1238" s="55"/>
      <c r="Y1238" s="55"/>
      <c r="Z1238" s="141"/>
      <c r="AA1238" s="55"/>
      <c r="AB1238" s="55"/>
      <c r="AC1238" s="141"/>
      <c r="AD1238" s="142"/>
      <c r="AE1238" s="143"/>
      <c r="AF1238" s="138"/>
      <c r="AG1238" s="144"/>
      <c r="AH1238" s="145"/>
    </row>
    <row r="1239" spans="1:34" ht="24.95" customHeight="1" x14ac:dyDescent="0.25">
      <c r="A1239" s="55"/>
      <c r="B1239" s="55"/>
      <c r="C1239" s="55"/>
      <c r="D1239" s="55"/>
      <c r="E1239" s="55"/>
      <c r="F1239" s="55"/>
      <c r="G1239" s="55"/>
      <c r="H1239" s="138"/>
      <c r="I1239" s="55"/>
      <c r="J1239" s="139"/>
      <c r="K1239" s="55"/>
      <c r="L1239" s="55"/>
      <c r="M1239" s="138"/>
      <c r="N1239" s="55"/>
      <c r="O1239" s="55"/>
      <c r="P1239" s="140"/>
      <c r="Q1239" s="141"/>
      <c r="R1239" s="55"/>
      <c r="S1239" s="55"/>
      <c r="T1239" s="141"/>
      <c r="U1239" s="55"/>
      <c r="V1239" s="55"/>
      <c r="W1239" s="141"/>
      <c r="X1239" s="55"/>
      <c r="Y1239" s="55"/>
      <c r="Z1239" s="141"/>
      <c r="AA1239" s="55"/>
      <c r="AB1239" s="55"/>
      <c r="AC1239" s="141"/>
      <c r="AD1239" s="142"/>
      <c r="AE1239" s="143"/>
      <c r="AF1239" s="138"/>
      <c r="AG1239" s="144"/>
      <c r="AH1239" s="145"/>
    </row>
    <row r="1240" spans="1:34" ht="24.95" customHeight="1" x14ac:dyDescent="0.25">
      <c r="A1240" s="55"/>
      <c r="B1240" s="55"/>
      <c r="C1240" s="55"/>
      <c r="D1240" s="55"/>
      <c r="E1240" s="55"/>
      <c r="F1240" s="55"/>
      <c r="G1240" s="55"/>
      <c r="H1240" s="138"/>
      <c r="I1240" s="55"/>
      <c r="J1240" s="139"/>
      <c r="K1240" s="55"/>
      <c r="L1240" s="55"/>
      <c r="M1240" s="138"/>
      <c r="N1240" s="55"/>
      <c r="O1240" s="55"/>
      <c r="P1240" s="140"/>
      <c r="Q1240" s="141"/>
      <c r="R1240" s="55"/>
      <c r="S1240" s="55"/>
      <c r="T1240" s="141"/>
      <c r="U1240" s="55"/>
      <c r="V1240" s="55"/>
      <c r="W1240" s="141"/>
      <c r="X1240" s="55"/>
      <c r="Y1240" s="55"/>
      <c r="Z1240" s="141"/>
      <c r="AA1240" s="55"/>
      <c r="AB1240" s="55"/>
      <c r="AC1240" s="141"/>
      <c r="AD1240" s="142"/>
      <c r="AE1240" s="143"/>
      <c r="AF1240" s="138"/>
      <c r="AG1240" s="144"/>
      <c r="AH1240" s="145"/>
    </row>
    <row r="1241" spans="1:34" ht="24.95" customHeight="1" x14ac:dyDescent="0.25">
      <c r="A1241" s="55"/>
      <c r="B1241" s="55"/>
      <c r="C1241" s="55"/>
      <c r="D1241" s="55"/>
      <c r="E1241" s="55"/>
      <c r="F1241" s="55"/>
      <c r="G1241" s="55"/>
      <c r="H1241" s="138"/>
      <c r="I1241" s="55"/>
      <c r="J1241" s="139"/>
      <c r="K1241" s="55"/>
      <c r="L1241" s="55"/>
      <c r="M1241" s="138"/>
      <c r="N1241" s="55"/>
      <c r="O1241" s="55"/>
      <c r="P1241" s="140"/>
      <c r="Q1241" s="141"/>
      <c r="R1241" s="55"/>
      <c r="S1241" s="55"/>
      <c r="T1241" s="141"/>
      <c r="U1241" s="55"/>
      <c r="V1241" s="55"/>
      <c r="W1241" s="141"/>
      <c r="X1241" s="55"/>
      <c r="Y1241" s="55"/>
      <c r="Z1241" s="141"/>
      <c r="AA1241" s="55"/>
      <c r="AB1241" s="55"/>
      <c r="AC1241" s="141"/>
      <c r="AD1241" s="142"/>
      <c r="AE1241" s="143"/>
      <c r="AF1241" s="138"/>
      <c r="AG1241" s="144"/>
      <c r="AH1241" s="145"/>
    </row>
    <row r="1242" spans="1:34" ht="24.95" customHeight="1" x14ac:dyDescent="0.25">
      <c r="A1242" s="55"/>
      <c r="B1242" s="55"/>
      <c r="C1242" s="55"/>
      <c r="D1242" s="55"/>
      <c r="E1242" s="55"/>
      <c r="F1242" s="55"/>
      <c r="G1242" s="55"/>
      <c r="H1242" s="138"/>
      <c r="I1242" s="55"/>
      <c r="J1242" s="139"/>
      <c r="K1242" s="55"/>
      <c r="L1242" s="55"/>
      <c r="M1242" s="138"/>
      <c r="N1242" s="55"/>
      <c r="O1242" s="55"/>
      <c r="P1242" s="140"/>
      <c r="Q1242" s="141"/>
      <c r="R1242" s="55"/>
      <c r="S1242" s="55"/>
      <c r="T1242" s="141"/>
      <c r="U1242" s="55"/>
      <c r="V1242" s="55"/>
      <c r="W1242" s="141"/>
      <c r="X1242" s="55"/>
      <c r="Y1242" s="55"/>
      <c r="Z1242" s="141"/>
      <c r="AA1242" s="55"/>
      <c r="AB1242" s="55"/>
      <c r="AC1242" s="141"/>
      <c r="AD1242" s="142"/>
      <c r="AE1242" s="143"/>
      <c r="AF1242" s="138"/>
      <c r="AG1242" s="144"/>
      <c r="AH1242" s="145"/>
    </row>
    <row r="1243" spans="1:34" ht="24.95" customHeight="1" x14ac:dyDescent="0.25">
      <c r="A1243" s="55"/>
      <c r="B1243" s="55"/>
      <c r="C1243" s="55"/>
      <c r="D1243" s="55"/>
      <c r="E1243" s="55"/>
      <c r="F1243" s="55"/>
      <c r="G1243" s="55"/>
      <c r="H1243" s="138"/>
      <c r="I1243" s="55"/>
      <c r="J1243" s="139"/>
      <c r="K1243" s="55"/>
      <c r="L1243" s="55"/>
      <c r="M1243" s="138"/>
      <c r="N1243" s="55"/>
      <c r="O1243" s="55"/>
      <c r="P1243" s="140"/>
      <c r="Q1243" s="141"/>
      <c r="R1243" s="55"/>
      <c r="S1243" s="55"/>
      <c r="T1243" s="141"/>
      <c r="U1243" s="55"/>
      <c r="V1243" s="55"/>
      <c r="W1243" s="141"/>
      <c r="X1243" s="55"/>
      <c r="Y1243" s="55"/>
      <c r="Z1243" s="141"/>
      <c r="AA1243" s="55"/>
      <c r="AB1243" s="55"/>
      <c r="AC1243" s="141"/>
      <c r="AD1243" s="142"/>
      <c r="AE1243" s="143"/>
      <c r="AF1243" s="138"/>
      <c r="AG1243" s="144"/>
      <c r="AH1243" s="145"/>
    </row>
    <row r="1244" spans="1:34" ht="24.95" customHeight="1" x14ac:dyDescent="0.25">
      <c r="A1244" s="55"/>
      <c r="B1244" s="55"/>
      <c r="C1244" s="55"/>
      <c r="D1244" s="55"/>
      <c r="E1244" s="55"/>
      <c r="F1244" s="55"/>
      <c r="G1244" s="55"/>
      <c r="H1244" s="138"/>
      <c r="I1244" s="55"/>
      <c r="J1244" s="139"/>
      <c r="K1244" s="55"/>
      <c r="L1244" s="55"/>
      <c r="M1244" s="138"/>
      <c r="N1244" s="55"/>
      <c r="O1244" s="55"/>
      <c r="P1244" s="140"/>
      <c r="Q1244" s="141"/>
      <c r="R1244" s="55"/>
      <c r="S1244" s="55"/>
      <c r="T1244" s="141"/>
      <c r="U1244" s="55"/>
      <c r="V1244" s="55"/>
      <c r="W1244" s="141"/>
      <c r="X1244" s="55"/>
      <c r="Y1244" s="55"/>
      <c r="Z1244" s="141"/>
      <c r="AA1244" s="55"/>
      <c r="AB1244" s="55"/>
      <c r="AC1244" s="141"/>
      <c r="AD1244" s="142"/>
      <c r="AE1244" s="143"/>
      <c r="AF1244" s="138"/>
      <c r="AG1244" s="144"/>
      <c r="AH1244" s="145"/>
    </row>
    <row r="1245" spans="1:34" ht="24.95" customHeight="1" x14ac:dyDescent="0.25">
      <c r="A1245" s="55"/>
      <c r="B1245" s="55"/>
      <c r="C1245" s="55"/>
      <c r="D1245" s="55"/>
      <c r="E1245" s="55"/>
      <c r="F1245" s="55"/>
      <c r="G1245" s="55"/>
      <c r="H1245" s="138"/>
      <c r="I1245" s="55"/>
      <c r="J1245" s="139"/>
      <c r="K1245" s="55"/>
      <c r="L1245" s="55"/>
      <c r="M1245" s="138"/>
      <c r="N1245" s="55"/>
      <c r="O1245" s="55"/>
      <c r="P1245" s="140"/>
      <c r="Q1245" s="141"/>
      <c r="R1245" s="55"/>
      <c r="S1245" s="55"/>
      <c r="T1245" s="141"/>
      <c r="U1245" s="55"/>
      <c r="V1245" s="55"/>
      <c r="W1245" s="141"/>
      <c r="X1245" s="55"/>
      <c r="Y1245" s="55"/>
      <c r="Z1245" s="141"/>
      <c r="AA1245" s="55"/>
      <c r="AB1245" s="55"/>
      <c r="AC1245" s="141"/>
      <c r="AD1245" s="142"/>
      <c r="AE1245" s="143"/>
      <c r="AF1245" s="138"/>
      <c r="AG1245" s="144"/>
      <c r="AH1245" s="145"/>
    </row>
    <row r="1246" spans="1:34" ht="24.95" customHeight="1" x14ac:dyDescent="0.25">
      <c r="A1246" s="55"/>
      <c r="B1246" s="55"/>
      <c r="C1246" s="55"/>
      <c r="D1246" s="55"/>
      <c r="E1246" s="55"/>
      <c r="F1246" s="55"/>
      <c r="G1246" s="55"/>
      <c r="H1246" s="138"/>
      <c r="I1246" s="55"/>
      <c r="J1246" s="139"/>
      <c r="K1246" s="55"/>
      <c r="L1246" s="55"/>
      <c r="M1246" s="138"/>
      <c r="N1246" s="55"/>
      <c r="O1246" s="55"/>
      <c r="P1246" s="140"/>
      <c r="Q1246" s="141"/>
      <c r="R1246" s="55"/>
      <c r="S1246" s="55"/>
      <c r="T1246" s="141"/>
      <c r="U1246" s="55"/>
      <c r="V1246" s="55"/>
      <c r="W1246" s="141"/>
      <c r="X1246" s="55"/>
      <c r="Y1246" s="55"/>
      <c r="Z1246" s="141"/>
      <c r="AA1246" s="55"/>
      <c r="AB1246" s="55"/>
      <c r="AC1246" s="141"/>
      <c r="AD1246" s="142"/>
      <c r="AE1246" s="143"/>
      <c r="AF1246" s="138"/>
      <c r="AG1246" s="144"/>
      <c r="AH1246" s="145"/>
    </row>
    <row r="1247" spans="1:34" ht="24.95" customHeight="1" x14ac:dyDescent="0.25">
      <c r="A1247" s="55"/>
      <c r="B1247" s="55"/>
      <c r="C1247" s="55"/>
      <c r="D1247" s="55"/>
      <c r="E1247" s="55"/>
      <c r="F1247" s="55"/>
      <c r="G1247" s="55"/>
      <c r="H1247" s="138"/>
      <c r="I1247" s="55"/>
      <c r="J1247" s="139"/>
      <c r="K1247" s="55"/>
      <c r="L1247" s="55"/>
      <c r="M1247" s="138"/>
      <c r="N1247" s="55"/>
      <c r="O1247" s="55"/>
      <c r="P1247" s="140"/>
      <c r="Q1247" s="141"/>
      <c r="R1247" s="55"/>
      <c r="S1247" s="55"/>
      <c r="T1247" s="141"/>
      <c r="U1247" s="55"/>
      <c r="V1247" s="55"/>
      <c r="W1247" s="141"/>
      <c r="X1247" s="55"/>
      <c r="Y1247" s="55"/>
      <c r="Z1247" s="141"/>
      <c r="AA1247" s="55"/>
      <c r="AB1247" s="55"/>
      <c r="AC1247" s="141"/>
      <c r="AD1247" s="142"/>
      <c r="AE1247" s="143"/>
      <c r="AF1247" s="138"/>
      <c r="AG1247" s="144"/>
      <c r="AH1247" s="145"/>
    </row>
    <row r="1248" spans="1:34" ht="24.95" customHeight="1" x14ac:dyDescent="0.25">
      <c r="A1248" s="55"/>
      <c r="B1248" s="55"/>
      <c r="C1248" s="55"/>
      <c r="D1248" s="55"/>
      <c r="E1248" s="55"/>
      <c r="F1248" s="55"/>
      <c r="G1248" s="55"/>
      <c r="H1248" s="138"/>
      <c r="I1248" s="55"/>
      <c r="J1248" s="139"/>
      <c r="K1248" s="55"/>
      <c r="L1248" s="55"/>
      <c r="M1248" s="138"/>
      <c r="N1248" s="55"/>
      <c r="O1248" s="55"/>
      <c r="P1248" s="140"/>
      <c r="Q1248" s="141"/>
      <c r="R1248" s="55"/>
      <c r="S1248" s="55"/>
      <c r="T1248" s="141"/>
      <c r="U1248" s="55"/>
      <c r="V1248" s="55"/>
      <c r="W1248" s="141"/>
      <c r="X1248" s="55"/>
      <c r="Y1248" s="55"/>
      <c r="Z1248" s="141"/>
      <c r="AA1248" s="55"/>
      <c r="AB1248" s="55"/>
      <c r="AC1248" s="141"/>
      <c r="AD1248" s="142"/>
      <c r="AE1248" s="143"/>
      <c r="AF1248" s="138"/>
      <c r="AG1248" s="144"/>
      <c r="AH1248" s="145"/>
    </row>
    <row r="1249" spans="1:34" ht="24.95" customHeight="1" x14ac:dyDescent="0.25">
      <c r="A1249" s="55"/>
      <c r="B1249" s="55"/>
      <c r="C1249" s="55"/>
      <c r="D1249" s="55"/>
      <c r="E1249" s="55"/>
      <c r="F1249" s="55"/>
      <c r="G1249" s="55"/>
      <c r="H1249" s="138"/>
      <c r="I1249" s="55"/>
      <c r="J1249" s="139"/>
      <c r="K1249" s="55"/>
      <c r="L1249" s="55"/>
      <c r="M1249" s="138"/>
      <c r="N1249" s="55"/>
      <c r="O1249" s="55"/>
      <c r="P1249" s="140"/>
      <c r="Q1249" s="141"/>
      <c r="R1249" s="55"/>
      <c r="S1249" s="55"/>
      <c r="T1249" s="141"/>
      <c r="U1249" s="55"/>
      <c r="V1249" s="55"/>
      <c r="W1249" s="141"/>
      <c r="X1249" s="55"/>
      <c r="Y1249" s="55"/>
      <c r="Z1249" s="141"/>
      <c r="AA1249" s="55"/>
      <c r="AB1249" s="55"/>
      <c r="AC1249" s="141"/>
      <c r="AD1249" s="142"/>
      <c r="AE1249" s="143"/>
      <c r="AF1249" s="138"/>
      <c r="AG1249" s="144"/>
      <c r="AH1249" s="145"/>
    </row>
    <row r="1250" spans="1:34" ht="24.95" customHeight="1" x14ac:dyDescent="0.25">
      <c r="A1250" s="55"/>
      <c r="B1250" s="55"/>
      <c r="C1250" s="55"/>
      <c r="D1250" s="55"/>
      <c r="E1250" s="55"/>
      <c r="F1250" s="55"/>
      <c r="G1250" s="55"/>
      <c r="H1250" s="138"/>
      <c r="I1250" s="55"/>
      <c r="J1250" s="139"/>
      <c r="K1250" s="55"/>
      <c r="L1250" s="55"/>
      <c r="M1250" s="138"/>
      <c r="N1250" s="55"/>
      <c r="O1250" s="55"/>
      <c r="P1250" s="140"/>
      <c r="Q1250" s="141"/>
      <c r="R1250" s="55"/>
      <c r="S1250" s="55"/>
      <c r="T1250" s="141"/>
      <c r="U1250" s="55"/>
      <c r="V1250" s="55"/>
      <c r="W1250" s="141"/>
      <c r="X1250" s="55"/>
      <c r="Y1250" s="55"/>
      <c r="Z1250" s="141"/>
      <c r="AA1250" s="55"/>
      <c r="AB1250" s="55"/>
      <c r="AC1250" s="141"/>
      <c r="AD1250" s="142"/>
      <c r="AE1250" s="143"/>
      <c r="AF1250" s="138"/>
      <c r="AG1250" s="144"/>
      <c r="AH1250" s="145"/>
    </row>
    <row r="1251" spans="1:34" ht="24.95" customHeight="1" x14ac:dyDescent="0.25">
      <c r="A1251" s="55"/>
      <c r="B1251" s="55"/>
      <c r="C1251" s="55"/>
      <c r="D1251" s="55"/>
      <c r="E1251" s="55"/>
      <c r="F1251" s="55"/>
      <c r="G1251" s="55"/>
      <c r="H1251" s="138"/>
      <c r="I1251" s="55"/>
      <c r="J1251" s="139"/>
      <c r="K1251" s="55"/>
      <c r="L1251" s="55"/>
      <c r="M1251" s="138"/>
      <c r="N1251" s="55"/>
      <c r="O1251" s="55"/>
      <c r="P1251" s="140"/>
      <c r="Q1251" s="141"/>
      <c r="R1251" s="55"/>
      <c r="S1251" s="55"/>
      <c r="T1251" s="141"/>
      <c r="U1251" s="55"/>
      <c r="V1251" s="55"/>
      <c r="W1251" s="141"/>
      <c r="X1251" s="55"/>
      <c r="Y1251" s="55"/>
      <c r="Z1251" s="141"/>
      <c r="AA1251" s="55"/>
      <c r="AB1251" s="55"/>
      <c r="AC1251" s="141"/>
      <c r="AD1251" s="142"/>
      <c r="AE1251" s="143"/>
      <c r="AF1251" s="138"/>
      <c r="AG1251" s="144"/>
      <c r="AH1251" s="145"/>
    </row>
    <row r="1252" spans="1:34" ht="24.95" customHeight="1" x14ac:dyDescent="0.25">
      <c r="A1252" s="55"/>
      <c r="B1252" s="55"/>
      <c r="C1252" s="55"/>
      <c r="D1252" s="55"/>
      <c r="E1252" s="55"/>
      <c r="F1252" s="55"/>
      <c r="G1252" s="55"/>
      <c r="H1252" s="138"/>
      <c r="I1252" s="55"/>
      <c r="J1252" s="139"/>
      <c r="K1252" s="55"/>
      <c r="L1252" s="55"/>
      <c r="M1252" s="138"/>
      <c r="N1252" s="55"/>
      <c r="O1252" s="55"/>
      <c r="P1252" s="140"/>
      <c r="Q1252" s="141"/>
      <c r="R1252" s="55"/>
      <c r="S1252" s="55"/>
      <c r="T1252" s="141"/>
      <c r="U1252" s="55"/>
      <c r="V1252" s="55"/>
      <c r="W1252" s="141"/>
      <c r="X1252" s="55"/>
      <c r="Y1252" s="55"/>
      <c r="Z1252" s="141"/>
      <c r="AA1252" s="55"/>
      <c r="AB1252" s="55"/>
      <c r="AC1252" s="141"/>
      <c r="AD1252" s="142"/>
      <c r="AE1252" s="143"/>
      <c r="AF1252" s="138"/>
      <c r="AG1252" s="144"/>
      <c r="AH1252" s="145"/>
    </row>
    <row r="1253" spans="1:34" ht="24.95" customHeight="1" x14ac:dyDescent="0.25">
      <c r="A1253" s="55"/>
      <c r="B1253" s="55"/>
      <c r="C1253" s="55"/>
      <c r="D1253" s="55"/>
      <c r="E1253" s="55"/>
      <c r="F1253" s="55"/>
      <c r="G1253" s="55"/>
      <c r="H1253" s="138"/>
      <c r="I1253" s="55"/>
      <c r="J1253" s="139"/>
      <c r="K1253" s="55"/>
      <c r="L1253" s="55"/>
      <c r="M1253" s="138"/>
      <c r="N1253" s="55"/>
      <c r="O1253" s="55"/>
      <c r="P1253" s="140"/>
      <c r="Q1253" s="141"/>
      <c r="R1253" s="55"/>
      <c r="S1253" s="55"/>
      <c r="T1253" s="141"/>
      <c r="U1253" s="55"/>
      <c r="V1253" s="55"/>
      <c r="W1253" s="141"/>
      <c r="X1253" s="55"/>
      <c r="Y1253" s="55"/>
      <c r="Z1253" s="141"/>
      <c r="AA1253" s="55"/>
      <c r="AB1253" s="55"/>
      <c r="AC1253" s="141"/>
      <c r="AD1253" s="142"/>
      <c r="AE1253" s="143"/>
      <c r="AF1253" s="138"/>
      <c r="AG1253" s="144"/>
      <c r="AH1253" s="145"/>
    </row>
    <row r="1254" spans="1:34" ht="24.95" customHeight="1" x14ac:dyDescent="0.25">
      <c r="A1254" s="55"/>
      <c r="B1254" s="55"/>
      <c r="C1254" s="55"/>
      <c r="D1254" s="55"/>
      <c r="E1254" s="55"/>
      <c r="F1254" s="55"/>
      <c r="G1254" s="55"/>
      <c r="H1254" s="138"/>
      <c r="I1254" s="55"/>
      <c r="J1254" s="139"/>
      <c r="K1254" s="55"/>
      <c r="L1254" s="55"/>
      <c r="M1254" s="138"/>
      <c r="N1254" s="55"/>
      <c r="O1254" s="55"/>
      <c r="P1254" s="140"/>
      <c r="Q1254" s="141"/>
      <c r="R1254" s="55"/>
      <c r="S1254" s="55"/>
      <c r="T1254" s="141"/>
      <c r="U1254" s="55"/>
      <c r="V1254" s="55"/>
      <c r="W1254" s="141"/>
      <c r="X1254" s="55"/>
      <c r="Y1254" s="55"/>
      <c r="Z1254" s="141"/>
      <c r="AA1254" s="55"/>
      <c r="AB1254" s="55"/>
      <c r="AC1254" s="141"/>
      <c r="AD1254" s="142"/>
      <c r="AE1254" s="143"/>
      <c r="AF1254" s="138"/>
      <c r="AG1254" s="144"/>
      <c r="AH1254" s="145"/>
    </row>
    <row r="1255" spans="1:34" ht="24.95" customHeight="1" x14ac:dyDescent="0.25">
      <c r="A1255" s="55"/>
      <c r="B1255" s="55"/>
      <c r="C1255" s="55"/>
      <c r="D1255" s="55"/>
      <c r="E1255" s="55"/>
      <c r="F1255" s="55"/>
      <c r="G1255" s="55"/>
      <c r="H1255" s="138"/>
      <c r="I1255" s="55"/>
      <c r="J1255" s="139"/>
      <c r="K1255" s="55"/>
      <c r="L1255" s="55"/>
      <c r="M1255" s="138"/>
      <c r="N1255" s="55"/>
      <c r="O1255" s="55"/>
      <c r="P1255" s="140"/>
      <c r="Q1255" s="141"/>
      <c r="R1255" s="55"/>
      <c r="S1255" s="55"/>
      <c r="T1255" s="141"/>
      <c r="U1255" s="55"/>
      <c r="V1255" s="55"/>
      <c r="W1255" s="141"/>
      <c r="X1255" s="55"/>
      <c r="Y1255" s="55"/>
      <c r="Z1255" s="141"/>
      <c r="AA1255" s="55"/>
      <c r="AB1255" s="55"/>
      <c r="AC1255" s="141"/>
      <c r="AD1255" s="142"/>
      <c r="AE1255" s="143"/>
      <c r="AF1255" s="138"/>
      <c r="AG1255" s="144"/>
      <c r="AH1255" s="145"/>
    </row>
    <row r="1256" spans="1:34" ht="24.95" customHeight="1" x14ac:dyDescent="0.25">
      <c r="A1256" s="55"/>
      <c r="B1256" s="55"/>
      <c r="C1256" s="55"/>
      <c r="D1256" s="55"/>
      <c r="E1256" s="55"/>
      <c r="F1256" s="55"/>
      <c r="G1256" s="55"/>
      <c r="H1256" s="138"/>
      <c r="I1256" s="55"/>
      <c r="J1256" s="139"/>
      <c r="K1256" s="55"/>
      <c r="L1256" s="55"/>
      <c r="M1256" s="138"/>
      <c r="N1256" s="55"/>
      <c r="O1256" s="55"/>
      <c r="P1256" s="140"/>
      <c r="Q1256" s="141"/>
      <c r="R1256" s="55"/>
      <c r="S1256" s="55"/>
      <c r="T1256" s="141"/>
      <c r="U1256" s="55"/>
      <c r="V1256" s="55"/>
      <c r="W1256" s="141"/>
      <c r="X1256" s="55"/>
      <c r="Y1256" s="55"/>
      <c r="Z1256" s="141"/>
      <c r="AA1256" s="55"/>
      <c r="AB1256" s="55"/>
      <c r="AC1256" s="141"/>
      <c r="AD1256" s="142"/>
      <c r="AE1256" s="143"/>
      <c r="AF1256" s="138"/>
      <c r="AG1256" s="144"/>
      <c r="AH1256" s="145"/>
    </row>
    <row r="1257" spans="1:34" ht="24.95" customHeight="1" x14ac:dyDescent="0.25">
      <c r="A1257" s="55"/>
      <c r="B1257" s="55"/>
      <c r="C1257" s="55"/>
      <c r="D1257" s="55"/>
      <c r="E1257" s="55"/>
      <c r="F1257" s="55"/>
      <c r="G1257" s="55"/>
      <c r="H1257" s="138"/>
      <c r="I1257" s="55"/>
      <c r="J1257" s="139"/>
      <c r="K1257" s="55"/>
      <c r="L1257" s="55"/>
      <c r="M1257" s="138"/>
      <c r="N1257" s="55"/>
      <c r="O1257" s="55"/>
      <c r="P1257" s="140"/>
      <c r="Q1257" s="141"/>
      <c r="R1257" s="55"/>
      <c r="S1257" s="55"/>
      <c r="T1257" s="141"/>
      <c r="U1257" s="55"/>
      <c r="V1257" s="55"/>
      <c r="W1257" s="141"/>
      <c r="X1257" s="55"/>
      <c r="Y1257" s="55"/>
      <c r="Z1257" s="141"/>
      <c r="AA1257" s="55"/>
      <c r="AB1257" s="55"/>
      <c r="AC1257" s="141"/>
      <c r="AD1257" s="142"/>
      <c r="AE1257" s="143"/>
      <c r="AF1257" s="138"/>
      <c r="AG1257" s="144"/>
      <c r="AH1257" s="145"/>
    </row>
    <row r="1258" spans="1:34" ht="24.95" customHeight="1" x14ac:dyDescent="0.25">
      <c r="A1258" s="55"/>
      <c r="B1258" s="55"/>
      <c r="C1258" s="55"/>
      <c r="D1258" s="55"/>
      <c r="E1258" s="55"/>
      <c r="F1258" s="55"/>
      <c r="G1258" s="55"/>
      <c r="H1258" s="138"/>
      <c r="I1258" s="55"/>
      <c r="J1258" s="139"/>
      <c r="K1258" s="55"/>
      <c r="L1258" s="55"/>
      <c r="M1258" s="138"/>
      <c r="N1258" s="55"/>
      <c r="O1258" s="55"/>
      <c r="P1258" s="140"/>
      <c r="Q1258" s="141"/>
      <c r="R1258" s="55"/>
      <c r="S1258" s="55"/>
      <c r="T1258" s="141"/>
      <c r="U1258" s="55"/>
      <c r="V1258" s="55"/>
      <c r="W1258" s="141"/>
      <c r="X1258" s="55"/>
      <c r="Y1258" s="55"/>
      <c r="Z1258" s="141"/>
      <c r="AA1258" s="55"/>
      <c r="AB1258" s="55"/>
      <c r="AC1258" s="141"/>
      <c r="AD1258" s="142"/>
      <c r="AE1258" s="143"/>
      <c r="AF1258" s="138"/>
      <c r="AG1258" s="144"/>
      <c r="AH1258" s="145"/>
    </row>
    <row r="1259" spans="1:34" ht="24.95" customHeight="1" x14ac:dyDescent="0.25">
      <c r="A1259" s="55"/>
      <c r="B1259" s="55"/>
      <c r="C1259" s="55"/>
      <c r="D1259" s="55"/>
      <c r="E1259" s="55"/>
      <c r="F1259" s="55"/>
      <c r="G1259" s="55"/>
      <c r="H1259" s="138"/>
      <c r="I1259" s="55"/>
      <c r="J1259" s="139"/>
      <c r="K1259" s="55"/>
      <c r="L1259" s="55"/>
      <c r="M1259" s="138"/>
      <c r="N1259" s="55"/>
      <c r="O1259" s="55"/>
      <c r="P1259" s="140"/>
      <c r="Q1259" s="141"/>
      <c r="R1259" s="55"/>
      <c r="S1259" s="55"/>
      <c r="T1259" s="141"/>
      <c r="U1259" s="55"/>
      <c r="V1259" s="55"/>
      <c r="W1259" s="141"/>
      <c r="X1259" s="55"/>
      <c r="Y1259" s="55"/>
      <c r="Z1259" s="141"/>
      <c r="AA1259" s="55"/>
      <c r="AB1259" s="55"/>
      <c r="AC1259" s="141"/>
      <c r="AD1259" s="142"/>
      <c r="AE1259" s="143"/>
      <c r="AF1259" s="138"/>
      <c r="AG1259" s="144"/>
      <c r="AH1259" s="145"/>
    </row>
    <row r="1260" spans="1:34" ht="24.95" customHeight="1" x14ac:dyDescent="0.25">
      <c r="A1260" s="55"/>
      <c r="B1260" s="55"/>
      <c r="C1260" s="55"/>
      <c r="D1260" s="55"/>
      <c r="E1260" s="55"/>
      <c r="F1260" s="55"/>
      <c r="G1260" s="55"/>
      <c r="H1260" s="138"/>
      <c r="I1260" s="55"/>
      <c r="J1260" s="139"/>
      <c r="K1260" s="55"/>
      <c r="L1260" s="55"/>
      <c r="M1260" s="138"/>
      <c r="N1260" s="55"/>
      <c r="O1260" s="55"/>
      <c r="P1260" s="140"/>
      <c r="Q1260" s="141"/>
      <c r="R1260" s="55"/>
      <c r="S1260" s="55"/>
      <c r="T1260" s="141"/>
      <c r="U1260" s="55"/>
      <c r="V1260" s="55"/>
      <c r="W1260" s="141"/>
      <c r="X1260" s="55"/>
      <c r="Y1260" s="55"/>
      <c r="Z1260" s="141"/>
      <c r="AA1260" s="55"/>
      <c r="AB1260" s="55"/>
      <c r="AC1260" s="141"/>
      <c r="AD1260" s="142"/>
      <c r="AE1260" s="143"/>
      <c r="AF1260" s="138"/>
      <c r="AG1260" s="144"/>
      <c r="AH1260" s="145"/>
    </row>
    <row r="1261" spans="1:34" ht="24.95" customHeight="1" x14ac:dyDescent="0.25">
      <c r="A1261" s="55"/>
      <c r="B1261" s="55"/>
      <c r="C1261" s="55"/>
      <c r="D1261" s="55"/>
      <c r="E1261" s="55"/>
      <c r="F1261" s="55"/>
      <c r="G1261" s="55"/>
      <c r="H1261" s="138"/>
      <c r="I1261" s="55"/>
      <c r="J1261" s="139"/>
      <c r="K1261" s="55"/>
      <c r="L1261" s="55"/>
      <c r="M1261" s="138"/>
      <c r="N1261" s="55"/>
      <c r="O1261" s="55"/>
      <c r="P1261" s="140"/>
      <c r="Q1261" s="141"/>
      <c r="R1261" s="55"/>
      <c r="S1261" s="55"/>
      <c r="T1261" s="141"/>
      <c r="U1261" s="55"/>
      <c r="V1261" s="55"/>
      <c r="W1261" s="141"/>
      <c r="X1261" s="55"/>
      <c r="Y1261" s="55"/>
      <c r="Z1261" s="141"/>
      <c r="AA1261" s="55"/>
      <c r="AB1261" s="55"/>
      <c r="AC1261" s="141"/>
      <c r="AD1261" s="142"/>
      <c r="AE1261" s="143"/>
      <c r="AF1261" s="138"/>
      <c r="AG1261" s="144"/>
      <c r="AH1261" s="145"/>
    </row>
    <row r="1262" spans="1:34" ht="24.95" customHeight="1" x14ac:dyDescent="0.25">
      <c r="A1262" s="55"/>
      <c r="B1262" s="55"/>
      <c r="C1262" s="55"/>
      <c r="D1262" s="55"/>
      <c r="E1262" s="55"/>
      <c r="F1262" s="55"/>
      <c r="G1262" s="55"/>
      <c r="H1262" s="138"/>
      <c r="I1262" s="55"/>
      <c r="J1262" s="139"/>
      <c r="K1262" s="55"/>
      <c r="L1262" s="55"/>
      <c r="M1262" s="138"/>
      <c r="N1262" s="55"/>
      <c r="O1262" s="55"/>
      <c r="P1262" s="140"/>
      <c r="Q1262" s="141"/>
      <c r="R1262" s="55"/>
      <c r="S1262" s="55"/>
      <c r="T1262" s="141"/>
      <c r="U1262" s="55"/>
      <c r="V1262" s="55"/>
      <c r="W1262" s="141"/>
      <c r="X1262" s="55"/>
      <c r="Y1262" s="55"/>
      <c r="Z1262" s="141"/>
      <c r="AA1262" s="55"/>
      <c r="AB1262" s="55"/>
      <c r="AC1262" s="141"/>
      <c r="AD1262" s="142"/>
      <c r="AE1262" s="143"/>
      <c r="AF1262" s="138"/>
      <c r="AG1262" s="144"/>
      <c r="AH1262" s="145"/>
    </row>
    <row r="1263" spans="1:34" ht="24.95" customHeight="1" x14ac:dyDescent="0.25">
      <c r="A1263" s="55"/>
      <c r="B1263" s="55"/>
      <c r="C1263" s="55"/>
      <c r="D1263" s="55"/>
      <c r="E1263" s="55"/>
      <c r="F1263" s="55"/>
      <c r="G1263" s="55"/>
      <c r="H1263" s="138"/>
      <c r="I1263" s="55"/>
      <c r="J1263" s="139"/>
      <c r="K1263" s="55"/>
      <c r="L1263" s="55"/>
      <c r="M1263" s="138"/>
      <c r="N1263" s="55"/>
      <c r="O1263" s="55"/>
      <c r="P1263" s="140"/>
      <c r="Q1263" s="141"/>
      <c r="R1263" s="55"/>
      <c r="S1263" s="55"/>
      <c r="T1263" s="141"/>
      <c r="U1263" s="55"/>
      <c r="V1263" s="55"/>
      <c r="W1263" s="141"/>
      <c r="X1263" s="55"/>
      <c r="Y1263" s="55"/>
      <c r="Z1263" s="141"/>
      <c r="AA1263" s="55"/>
      <c r="AB1263" s="55"/>
      <c r="AC1263" s="141"/>
      <c r="AD1263" s="142"/>
      <c r="AE1263" s="143"/>
      <c r="AF1263" s="138"/>
      <c r="AG1263" s="144"/>
      <c r="AH1263" s="145"/>
    </row>
    <row r="1264" spans="1:34" ht="24.95" customHeight="1" x14ac:dyDescent="0.25">
      <c r="A1264" s="55"/>
      <c r="B1264" s="55"/>
      <c r="C1264" s="55"/>
      <c r="D1264" s="55"/>
      <c r="E1264" s="55"/>
      <c r="F1264" s="55"/>
      <c r="G1264" s="55"/>
      <c r="H1264" s="138"/>
      <c r="I1264" s="55"/>
      <c r="J1264" s="139"/>
      <c r="K1264" s="55"/>
      <c r="L1264" s="55"/>
      <c r="M1264" s="138"/>
      <c r="N1264" s="55"/>
      <c r="O1264" s="55"/>
      <c r="P1264" s="140"/>
      <c r="Q1264" s="141"/>
      <c r="R1264" s="55"/>
      <c r="S1264" s="55"/>
      <c r="T1264" s="141"/>
      <c r="U1264" s="55"/>
      <c r="V1264" s="55"/>
      <c r="W1264" s="141"/>
      <c r="X1264" s="55"/>
      <c r="Y1264" s="55"/>
      <c r="Z1264" s="141"/>
      <c r="AA1264" s="55"/>
      <c r="AB1264" s="55"/>
      <c r="AC1264" s="141"/>
      <c r="AD1264" s="142"/>
      <c r="AE1264" s="143"/>
      <c r="AF1264" s="138"/>
      <c r="AG1264" s="144"/>
      <c r="AH1264" s="145"/>
    </row>
    <row r="1265" spans="1:34" ht="24.95" customHeight="1" x14ac:dyDescent="0.25">
      <c r="A1265" s="55"/>
      <c r="B1265" s="55"/>
      <c r="C1265" s="55"/>
      <c r="D1265" s="55"/>
      <c r="E1265" s="55"/>
      <c r="F1265" s="55"/>
      <c r="G1265" s="55"/>
      <c r="H1265" s="138"/>
      <c r="I1265" s="55"/>
      <c r="J1265" s="139"/>
      <c r="K1265" s="55"/>
      <c r="L1265" s="55"/>
      <c r="M1265" s="138"/>
      <c r="N1265" s="55"/>
      <c r="O1265" s="55"/>
      <c r="P1265" s="140"/>
      <c r="Q1265" s="141"/>
      <c r="R1265" s="55"/>
      <c r="S1265" s="55"/>
      <c r="T1265" s="141"/>
      <c r="U1265" s="55"/>
      <c r="V1265" s="55"/>
      <c r="W1265" s="141"/>
      <c r="X1265" s="55"/>
      <c r="Y1265" s="55"/>
      <c r="Z1265" s="141"/>
      <c r="AA1265" s="55"/>
      <c r="AB1265" s="55"/>
      <c r="AC1265" s="141"/>
      <c r="AD1265" s="142"/>
      <c r="AE1265" s="143"/>
      <c r="AF1265" s="138"/>
      <c r="AG1265" s="144"/>
      <c r="AH1265" s="145"/>
    </row>
    <row r="1266" spans="1:34" ht="24.95" customHeight="1" x14ac:dyDescent="0.25">
      <c r="A1266" s="55"/>
      <c r="B1266" s="55"/>
      <c r="C1266" s="55"/>
      <c r="D1266" s="55"/>
      <c r="E1266" s="55"/>
      <c r="F1266" s="55"/>
      <c r="G1266" s="55"/>
      <c r="H1266" s="138"/>
      <c r="I1266" s="55"/>
      <c r="J1266" s="139"/>
      <c r="K1266" s="55"/>
      <c r="L1266" s="55"/>
      <c r="M1266" s="138"/>
      <c r="N1266" s="55"/>
      <c r="O1266" s="55"/>
      <c r="P1266" s="140"/>
      <c r="Q1266" s="141"/>
      <c r="R1266" s="55"/>
      <c r="S1266" s="55"/>
      <c r="T1266" s="141"/>
      <c r="U1266" s="55"/>
      <c r="V1266" s="55"/>
      <c r="W1266" s="141"/>
      <c r="X1266" s="55"/>
      <c r="Y1266" s="55"/>
      <c r="Z1266" s="141"/>
      <c r="AA1266" s="55"/>
      <c r="AB1266" s="55"/>
      <c r="AC1266" s="141"/>
      <c r="AD1266" s="142"/>
      <c r="AE1266" s="143"/>
      <c r="AF1266" s="138"/>
      <c r="AG1266" s="144"/>
      <c r="AH1266" s="145"/>
    </row>
    <row r="1267" spans="1:34" ht="24.95" customHeight="1" x14ac:dyDescent="0.25">
      <c r="A1267" s="55"/>
      <c r="B1267" s="55"/>
      <c r="C1267" s="55"/>
      <c r="D1267" s="55"/>
      <c r="E1267" s="55"/>
      <c r="F1267" s="55"/>
      <c r="G1267" s="55"/>
      <c r="H1267" s="138"/>
      <c r="I1267" s="55"/>
      <c r="J1267" s="139"/>
      <c r="K1267" s="55"/>
      <c r="L1267" s="55"/>
      <c r="M1267" s="138"/>
      <c r="N1267" s="55"/>
      <c r="O1267" s="55"/>
      <c r="P1267" s="140"/>
      <c r="Q1267" s="141"/>
      <c r="R1267" s="55"/>
      <c r="S1267" s="55"/>
      <c r="T1267" s="141"/>
      <c r="U1267" s="55"/>
      <c r="V1267" s="55"/>
      <c r="W1267" s="141"/>
      <c r="X1267" s="55"/>
      <c r="Y1267" s="55"/>
      <c r="Z1267" s="141"/>
      <c r="AA1267" s="55"/>
      <c r="AB1267" s="55"/>
      <c r="AC1267" s="141"/>
      <c r="AD1267" s="142"/>
      <c r="AE1267" s="143"/>
      <c r="AF1267" s="138"/>
      <c r="AG1267" s="144"/>
      <c r="AH1267" s="145"/>
    </row>
    <row r="1268" spans="1:34" ht="24.95" customHeight="1" x14ac:dyDescent="0.25">
      <c r="A1268" s="55"/>
      <c r="B1268" s="55"/>
      <c r="C1268" s="55"/>
      <c r="D1268" s="55"/>
      <c r="E1268" s="55"/>
      <c r="F1268" s="55"/>
      <c r="G1268" s="55"/>
      <c r="H1268" s="138"/>
      <c r="I1268" s="55"/>
      <c r="J1268" s="139"/>
      <c r="K1268" s="55"/>
      <c r="L1268" s="55"/>
      <c r="M1268" s="138"/>
      <c r="N1268" s="55"/>
      <c r="O1268" s="55"/>
      <c r="P1268" s="140"/>
      <c r="Q1268" s="141"/>
      <c r="R1268" s="55"/>
      <c r="S1268" s="55"/>
      <c r="T1268" s="141"/>
      <c r="U1268" s="55"/>
      <c r="V1268" s="55"/>
      <c r="W1268" s="141"/>
      <c r="X1268" s="55"/>
      <c r="Y1268" s="55"/>
      <c r="Z1268" s="141"/>
      <c r="AA1268" s="55"/>
      <c r="AB1268" s="55"/>
      <c r="AC1268" s="141"/>
      <c r="AD1268" s="142"/>
      <c r="AE1268" s="143"/>
      <c r="AF1268" s="138"/>
      <c r="AG1268" s="144"/>
      <c r="AH1268" s="145"/>
    </row>
    <row r="1269" spans="1:34" ht="24.95" customHeight="1" x14ac:dyDescent="0.25">
      <c r="A1269" s="55"/>
      <c r="B1269" s="55"/>
      <c r="C1269" s="55"/>
      <c r="D1269" s="55"/>
      <c r="E1269" s="55"/>
      <c r="F1269" s="55"/>
      <c r="G1269" s="55"/>
      <c r="H1269" s="138"/>
      <c r="I1269" s="55"/>
      <c r="J1269" s="139"/>
      <c r="K1269" s="55"/>
      <c r="L1269" s="55"/>
      <c r="M1269" s="138"/>
      <c r="N1269" s="55"/>
      <c r="O1269" s="55"/>
      <c r="P1269" s="140"/>
      <c r="Q1269" s="141"/>
      <c r="R1269" s="55"/>
      <c r="S1269" s="55"/>
      <c r="T1269" s="141"/>
      <c r="U1269" s="55"/>
      <c r="V1269" s="55"/>
      <c r="W1269" s="141"/>
      <c r="X1269" s="55"/>
      <c r="Y1269" s="55"/>
      <c r="Z1269" s="141"/>
      <c r="AA1269" s="55"/>
      <c r="AB1269" s="55"/>
      <c r="AC1269" s="141"/>
      <c r="AD1269" s="142"/>
      <c r="AE1269" s="143"/>
      <c r="AF1269" s="138"/>
      <c r="AG1269" s="144"/>
      <c r="AH1269" s="145"/>
    </row>
    <row r="1270" spans="1:34" ht="24.95" customHeight="1" x14ac:dyDescent="0.25">
      <c r="A1270" s="55"/>
      <c r="B1270" s="55"/>
      <c r="C1270" s="55"/>
      <c r="D1270" s="55"/>
      <c r="E1270" s="55"/>
      <c r="F1270" s="55"/>
      <c r="G1270" s="55"/>
      <c r="H1270" s="138"/>
      <c r="I1270" s="55"/>
      <c r="J1270" s="139"/>
      <c r="K1270" s="55"/>
      <c r="L1270" s="55"/>
      <c r="M1270" s="138"/>
      <c r="N1270" s="55"/>
      <c r="O1270" s="55"/>
      <c r="P1270" s="140"/>
      <c r="Q1270" s="141"/>
      <c r="R1270" s="55"/>
      <c r="S1270" s="55"/>
      <c r="T1270" s="141"/>
      <c r="U1270" s="55"/>
      <c r="V1270" s="55"/>
      <c r="W1270" s="141"/>
      <c r="X1270" s="55"/>
      <c r="Y1270" s="55"/>
      <c r="Z1270" s="141"/>
      <c r="AA1270" s="55"/>
      <c r="AB1270" s="55"/>
      <c r="AC1270" s="141"/>
      <c r="AD1270" s="142"/>
      <c r="AE1270" s="143"/>
      <c r="AF1270" s="138"/>
      <c r="AG1270" s="144"/>
      <c r="AH1270" s="145"/>
    </row>
    <row r="1271" spans="1:34" ht="24.95" customHeight="1" x14ac:dyDescent="0.25">
      <c r="A1271" s="55"/>
      <c r="B1271" s="55"/>
      <c r="C1271" s="55"/>
      <c r="D1271" s="55"/>
      <c r="E1271" s="55"/>
      <c r="F1271" s="55"/>
      <c r="G1271" s="55"/>
      <c r="H1271" s="138"/>
      <c r="I1271" s="55"/>
      <c r="J1271" s="139"/>
      <c r="K1271" s="55"/>
      <c r="L1271" s="55"/>
      <c r="M1271" s="138"/>
      <c r="N1271" s="55"/>
      <c r="O1271" s="55"/>
      <c r="P1271" s="140"/>
      <c r="Q1271" s="141"/>
      <c r="R1271" s="55"/>
      <c r="S1271" s="55"/>
      <c r="T1271" s="141"/>
      <c r="U1271" s="55"/>
      <c r="V1271" s="55"/>
      <c r="W1271" s="141"/>
      <c r="X1271" s="55"/>
      <c r="Y1271" s="55"/>
      <c r="Z1271" s="141"/>
      <c r="AA1271" s="55"/>
      <c r="AB1271" s="55"/>
      <c r="AC1271" s="141"/>
      <c r="AD1271" s="142"/>
      <c r="AE1271" s="143"/>
      <c r="AF1271" s="138"/>
      <c r="AG1271" s="144"/>
      <c r="AH1271" s="145"/>
    </row>
    <row r="1272" spans="1:34" ht="24.95" customHeight="1" x14ac:dyDescent="0.25">
      <c r="A1272" s="55"/>
      <c r="B1272" s="55"/>
      <c r="C1272" s="55"/>
      <c r="D1272" s="55"/>
      <c r="E1272" s="55"/>
      <c r="F1272" s="55"/>
      <c r="G1272" s="55"/>
      <c r="H1272" s="138"/>
      <c r="I1272" s="55"/>
      <c r="J1272" s="139"/>
      <c r="K1272" s="55"/>
      <c r="L1272" s="55"/>
      <c r="M1272" s="138"/>
      <c r="N1272" s="55"/>
      <c r="O1272" s="55"/>
      <c r="P1272" s="140"/>
      <c r="Q1272" s="141"/>
      <c r="R1272" s="55"/>
      <c r="S1272" s="55"/>
      <c r="T1272" s="141"/>
      <c r="U1272" s="55"/>
      <c r="V1272" s="55"/>
      <c r="W1272" s="141"/>
      <c r="X1272" s="55"/>
      <c r="Y1272" s="55"/>
      <c r="Z1272" s="141"/>
      <c r="AA1272" s="55"/>
      <c r="AB1272" s="55"/>
      <c r="AC1272" s="141"/>
      <c r="AD1272" s="142"/>
      <c r="AE1272" s="143"/>
      <c r="AF1272" s="138"/>
      <c r="AG1272" s="144"/>
      <c r="AH1272" s="145"/>
    </row>
    <row r="1273" spans="1:34" ht="24.95" customHeight="1" x14ac:dyDescent="0.25">
      <c r="A1273" s="55"/>
      <c r="B1273" s="55"/>
      <c r="C1273" s="55"/>
      <c r="D1273" s="55"/>
      <c r="E1273" s="55"/>
      <c r="F1273" s="55"/>
      <c r="G1273" s="55"/>
      <c r="H1273" s="138"/>
      <c r="I1273" s="55"/>
      <c r="J1273" s="139"/>
      <c r="K1273" s="55"/>
      <c r="L1273" s="55"/>
      <c r="M1273" s="138"/>
      <c r="N1273" s="55"/>
      <c r="O1273" s="55"/>
      <c r="P1273" s="140"/>
      <c r="Q1273" s="141"/>
      <c r="R1273" s="55"/>
      <c r="S1273" s="55"/>
      <c r="T1273" s="141"/>
      <c r="U1273" s="55"/>
      <c r="V1273" s="55"/>
      <c r="W1273" s="141"/>
      <c r="X1273" s="55"/>
      <c r="Y1273" s="55"/>
      <c r="Z1273" s="141"/>
      <c r="AA1273" s="55"/>
      <c r="AB1273" s="55"/>
      <c r="AC1273" s="141"/>
      <c r="AD1273" s="142"/>
      <c r="AE1273" s="143"/>
      <c r="AF1273" s="138"/>
      <c r="AG1273" s="144"/>
      <c r="AH1273" s="145"/>
    </row>
    <row r="1274" spans="1:34" ht="24.95" customHeight="1" x14ac:dyDescent="0.25">
      <c r="A1274" s="55"/>
      <c r="B1274" s="55"/>
      <c r="C1274" s="55"/>
      <c r="D1274" s="55"/>
      <c r="E1274" s="55"/>
      <c r="F1274" s="55"/>
      <c r="G1274" s="55"/>
      <c r="H1274" s="138"/>
      <c r="I1274" s="55"/>
      <c r="J1274" s="139"/>
      <c r="K1274" s="55"/>
      <c r="L1274" s="55"/>
      <c r="M1274" s="138"/>
      <c r="N1274" s="55"/>
      <c r="O1274" s="55"/>
      <c r="P1274" s="140"/>
      <c r="Q1274" s="141"/>
      <c r="R1274" s="55"/>
      <c r="S1274" s="55"/>
      <c r="T1274" s="141"/>
      <c r="U1274" s="55"/>
      <c r="V1274" s="55"/>
      <c r="W1274" s="141"/>
      <c r="X1274" s="55"/>
      <c r="Y1274" s="55"/>
      <c r="Z1274" s="141"/>
      <c r="AA1274" s="55"/>
      <c r="AB1274" s="55"/>
      <c r="AC1274" s="141"/>
      <c r="AD1274" s="142"/>
      <c r="AE1274" s="143"/>
      <c r="AF1274" s="138"/>
      <c r="AG1274" s="144"/>
      <c r="AH1274" s="145"/>
    </row>
    <row r="1275" spans="1:34" ht="24.95" customHeight="1" x14ac:dyDescent="0.25">
      <c r="A1275" s="55"/>
      <c r="B1275" s="55"/>
      <c r="C1275" s="55"/>
      <c r="D1275" s="55"/>
      <c r="E1275" s="55"/>
      <c r="F1275" s="55"/>
      <c r="G1275" s="55"/>
      <c r="H1275" s="138"/>
      <c r="I1275" s="55"/>
      <c r="J1275" s="139"/>
      <c r="K1275" s="55"/>
      <c r="L1275" s="55"/>
      <c r="M1275" s="138"/>
      <c r="N1275" s="55"/>
      <c r="O1275" s="55"/>
      <c r="P1275" s="140"/>
      <c r="Q1275" s="141"/>
      <c r="R1275" s="55"/>
      <c r="S1275" s="55"/>
      <c r="T1275" s="141"/>
      <c r="U1275" s="55"/>
      <c r="V1275" s="55"/>
      <c r="W1275" s="141"/>
      <c r="X1275" s="55"/>
      <c r="Y1275" s="55"/>
      <c r="Z1275" s="141"/>
      <c r="AA1275" s="55"/>
      <c r="AB1275" s="55"/>
      <c r="AC1275" s="141"/>
      <c r="AD1275" s="142"/>
      <c r="AE1275" s="143"/>
      <c r="AF1275" s="138"/>
      <c r="AG1275" s="144"/>
      <c r="AH1275" s="145"/>
    </row>
    <row r="1276" spans="1:34" ht="24.95" customHeight="1" x14ac:dyDescent="0.25">
      <c r="A1276" s="55"/>
      <c r="B1276" s="55"/>
      <c r="C1276" s="55"/>
      <c r="D1276" s="55"/>
      <c r="E1276" s="55"/>
      <c r="F1276" s="55"/>
      <c r="G1276" s="55"/>
      <c r="H1276" s="138"/>
      <c r="I1276" s="55"/>
      <c r="J1276" s="139"/>
      <c r="K1276" s="55"/>
      <c r="L1276" s="55"/>
      <c r="M1276" s="138"/>
      <c r="N1276" s="55"/>
      <c r="O1276" s="55"/>
      <c r="P1276" s="140"/>
      <c r="Q1276" s="141"/>
      <c r="R1276" s="55"/>
      <c r="S1276" s="55"/>
      <c r="T1276" s="141"/>
      <c r="U1276" s="55"/>
      <c r="V1276" s="55"/>
      <c r="W1276" s="141"/>
      <c r="X1276" s="55"/>
      <c r="Y1276" s="55"/>
      <c r="Z1276" s="141"/>
      <c r="AA1276" s="55"/>
      <c r="AB1276" s="55"/>
      <c r="AC1276" s="141"/>
      <c r="AD1276" s="142"/>
      <c r="AE1276" s="143"/>
      <c r="AF1276" s="138"/>
      <c r="AG1276" s="144"/>
      <c r="AH1276" s="145"/>
    </row>
    <row r="1277" spans="1:34" ht="24.95" customHeight="1" x14ac:dyDescent="0.25">
      <c r="A1277" s="55"/>
      <c r="B1277" s="55"/>
      <c r="C1277" s="55"/>
      <c r="D1277" s="55"/>
      <c r="E1277" s="55"/>
      <c r="F1277" s="55"/>
      <c r="G1277" s="55"/>
      <c r="H1277" s="138"/>
      <c r="I1277" s="55"/>
      <c r="J1277" s="139"/>
      <c r="K1277" s="55"/>
      <c r="L1277" s="55"/>
      <c r="M1277" s="138"/>
      <c r="N1277" s="55"/>
      <c r="O1277" s="55"/>
      <c r="P1277" s="140"/>
      <c r="Q1277" s="141"/>
      <c r="R1277" s="55"/>
      <c r="S1277" s="55"/>
      <c r="T1277" s="141"/>
      <c r="U1277" s="55"/>
      <c r="V1277" s="55"/>
      <c r="W1277" s="141"/>
      <c r="X1277" s="55"/>
      <c r="Y1277" s="55"/>
      <c r="Z1277" s="141"/>
      <c r="AA1277" s="55"/>
      <c r="AB1277" s="55"/>
      <c r="AC1277" s="141"/>
      <c r="AD1277" s="142"/>
      <c r="AE1277" s="143"/>
      <c r="AF1277" s="138"/>
      <c r="AG1277" s="144"/>
      <c r="AH1277" s="145"/>
    </row>
    <row r="1278" spans="1:34" ht="24.95" customHeight="1" x14ac:dyDescent="0.25">
      <c r="A1278" s="55"/>
      <c r="B1278" s="55"/>
      <c r="C1278" s="55"/>
      <c r="D1278" s="55"/>
      <c r="E1278" s="55"/>
      <c r="F1278" s="55"/>
      <c r="G1278" s="55"/>
      <c r="H1278" s="138"/>
      <c r="I1278" s="55"/>
      <c r="J1278" s="139"/>
      <c r="K1278" s="55"/>
      <c r="L1278" s="55"/>
      <c r="M1278" s="138"/>
      <c r="N1278" s="55"/>
      <c r="O1278" s="55"/>
      <c r="P1278" s="140"/>
      <c r="Q1278" s="141"/>
      <c r="R1278" s="55"/>
      <c r="S1278" s="55"/>
      <c r="T1278" s="141"/>
      <c r="U1278" s="55"/>
      <c r="V1278" s="55"/>
      <c r="W1278" s="141"/>
      <c r="X1278" s="55"/>
      <c r="Y1278" s="55"/>
      <c r="Z1278" s="141"/>
      <c r="AA1278" s="55"/>
      <c r="AB1278" s="55"/>
      <c r="AC1278" s="141"/>
      <c r="AD1278" s="142"/>
      <c r="AE1278" s="143"/>
      <c r="AF1278" s="138"/>
      <c r="AG1278" s="144"/>
      <c r="AH1278" s="145"/>
    </row>
    <row r="1279" spans="1:34" ht="24.95" customHeight="1" x14ac:dyDescent="0.25">
      <c r="A1279" s="55"/>
      <c r="B1279" s="55"/>
      <c r="C1279" s="55"/>
      <c r="D1279" s="55"/>
      <c r="E1279" s="55"/>
      <c r="F1279" s="55"/>
      <c r="G1279" s="55"/>
      <c r="H1279" s="138"/>
      <c r="I1279" s="55"/>
      <c r="J1279" s="139"/>
      <c r="K1279" s="55"/>
      <c r="L1279" s="55"/>
      <c r="M1279" s="138"/>
      <c r="N1279" s="55"/>
      <c r="O1279" s="55"/>
      <c r="P1279" s="140"/>
      <c r="Q1279" s="141"/>
      <c r="R1279" s="55"/>
      <c r="S1279" s="55"/>
      <c r="T1279" s="141"/>
      <c r="U1279" s="55"/>
      <c r="V1279" s="55"/>
      <c r="W1279" s="141"/>
      <c r="X1279" s="55"/>
      <c r="Y1279" s="55"/>
      <c r="Z1279" s="141"/>
      <c r="AA1279" s="55"/>
      <c r="AB1279" s="55"/>
      <c r="AC1279" s="141"/>
      <c r="AD1279" s="142"/>
      <c r="AE1279" s="143"/>
      <c r="AF1279" s="138"/>
      <c r="AG1279" s="144"/>
      <c r="AH1279" s="145"/>
    </row>
    <row r="1280" spans="1:34" ht="24.95" customHeight="1" x14ac:dyDescent="0.25">
      <c r="A1280" s="55"/>
      <c r="B1280" s="55"/>
      <c r="C1280" s="55"/>
      <c r="D1280" s="55"/>
      <c r="E1280" s="55"/>
      <c r="F1280" s="55"/>
      <c r="G1280" s="55"/>
      <c r="H1280" s="138"/>
      <c r="I1280" s="55"/>
      <c r="J1280" s="139"/>
      <c r="K1280" s="55"/>
      <c r="L1280" s="55"/>
      <c r="M1280" s="138"/>
      <c r="N1280" s="55"/>
      <c r="O1280" s="55"/>
      <c r="P1280" s="140"/>
      <c r="Q1280" s="141"/>
      <c r="R1280" s="55"/>
      <c r="S1280" s="55"/>
      <c r="T1280" s="141"/>
      <c r="U1280" s="55"/>
      <c r="V1280" s="55"/>
      <c r="W1280" s="141"/>
      <c r="X1280" s="55"/>
      <c r="Y1280" s="55"/>
      <c r="Z1280" s="141"/>
      <c r="AA1280" s="55"/>
      <c r="AB1280" s="55"/>
      <c r="AC1280" s="141"/>
      <c r="AD1280" s="142"/>
      <c r="AE1280" s="143"/>
      <c r="AF1280" s="138"/>
      <c r="AG1280" s="144"/>
      <c r="AH1280" s="145"/>
    </row>
    <row r="1281" spans="1:34" ht="24.95" customHeight="1" x14ac:dyDescent="0.25">
      <c r="A1281" s="55"/>
      <c r="B1281" s="55"/>
      <c r="C1281" s="55"/>
      <c r="D1281" s="55"/>
      <c r="E1281" s="55"/>
      <c r="F1281" s="55"/>
      <c r="G1281" s="55"/>
      <c r="H1281" s="138"/>
      <c r="I1281" s="55"/>
      <c r="J1281" s="139"/>
      <c r="K1281" s="55"/>
      <c r="L1281" s="55"/>
      <c r="M1281" s="138"/>
      <c r="N1281" s="55"/>
      <c r="O1281" s="55"/>
      <c r="P1281" s="140"/>
      <c r="Q1281" s="141"/>
      <c r="R1281" s="55"/>
      <c r="S1281" s="55"/>
      <c r="T1281" s="141"/>
      <c r="U1281" s="55"/>
      <c r="V1281" s="55"/>
      <c r="W1281" s="141"/>
      <c r="X1281" s="55"/>
      <c r="Y1281" s="55"/>
      <c r="Z1281" s="141"/>
      <c r="AA1281" s="55"/>
      <c r="AB1281" s="55"/>
      <c r="AC1281" s="141"/>
      <c r="AD1281" s="142"/>
      <c r="AE1281" s="143"/>
      <c r="AF1281" s="138"/>
      <c r="AG1281" s="144"/>
      <c r="AH1281" s="145"/>
    </row>
    <row r="1282" spans="1:34" ht="24.95" customHeight="1" x14ac:dyDescent="0.25">
      <c r="A1282" s="55"/>
      <c r="B1282" s="55"/>
      <c r="C1282" s="55"/>
      <c r="D1282" s="55"/>
      <c r="E1282" s="55"/>
      <c r="F1282" s="55"/>
      <c r="G1282" s="55"/>
      <c r="H1282" s="138"/>
      <c r="I1282" s="55"/>
      <c r="J1282" s="139"/>
      <c r="K1282" s="55"/>
      <c r="L1282" s="55"/>
      <c r="M1282" s="138"/>
      <c r="N1282" s="55"/>
      <c r="O1282" s="55"/>
      <c r="P1282" s="140"/>
      <c r="Q1282" s="141"/>
      <c r="R1282" s="55"/>
      <c r="S1282" s="55"/>
      <c r="T1282" s="141"/>
      <c r="U1282" s="55"/>
      <c r="V1282" s="55"/>
      <c r="W1282" s="141"/>
      <c r="X1282" s="55"/>
      <c r="Y1282" s="55"/>
      <c r="Z1282" s="141"/>
      <c r="AA1282" s="55"/>
      <c r="AB1282" s="55"/>
      <c r="AC1282" s="141"/>
      <c r="AD1282" s="142"/>
      <c r="AE1282" s="143"/>
      <c r="AF1282" s="138"/>
      <c r="AG1282" s="144"/>
      <c r="AH1282" s="145"/>
    </row>
    <row r="1283" spans="1:34" ht="24.95" customHeight="1" x14ac:dyDescent="0.25">
      <c r="A1283" s="55"/>
      <c r="B1283" s="55"/>
      <c r="C1283" s="55"/>
      <c r="D1283" s="55"/>
      <c r="E1283" s="55"/>
      <c r="F1283" s="55"/>
      <c r="G1283" s="55"/>
      <c r="H1283" s="138"/>
      <c r="I1283" s="55"/>
      <c r="J1283" s="139"/>
      <c r="K1283" s="55"/>
      <c r="L1283" s="55"/>
      <c r="M1283" s="138"/>
      <c r="N1283" s="55"/>
      <c r="O1283" s="55"/>
      <c r="P1283" s="140"/>
      <c r="Q1283" s="141"/>
      <c r="R1283" s="55"/>
      <c r="S1283" s="55"/>
      <c r="T1283" s="141"/>
      <c r="U1283" s="55"/>
      <c r="V1283" s="55"/>
      <c r="W1283" s="141"/>
      <c r="X1283" s="55"/>
      <c r="Y1283" s="55"/>
      <c r="Z1283" s="141"/>
      <c r="AA1283" s="55"/>
      <c r="AB1283" s="55"/>
      <c r="AC1283" s="141"/>
      <c r="AD1283" s="142"/>
      <c r="AE1283" s="143"/>
      <c r="AF1283" s="138"/>
      <c r="AG1283" s="144"/>
      <c r="AH1283" s="145"/>
    </row>
    <row r="1284" spans="1:34" ht="24.95" customHeight="1" x14ac:dyDescent="0.25">
      <c r="A1284" s="55"/>
      <c r="B1284" s="55"/>
      <c r="C1284" s="55"/>
      <c r="D1284" s="55"/>
      <c r="E1284" s="55"/>
      <c r="F1284" s="55"/>
      <c r="G1284" s="55"/>
      <c r="H1284" s="138"/>
      <c r="I1284" s="55"/>
      <c r="J1284" s="139"/>
      <c r="K1284" s="55"/>
      <c r="L1284" s="55"/>
      <c r="M1284" s="138"/>
      <c r="N1284" s="55"/>
      <c r="O1284" s="55"/>
      <c r="P1284" s="140"/>
      <c r="Q1284" s="141"/>
      <c r="R1284" s="55"/>
      <c r="S1284" s="55"/>
      <c r="T1284" s="141"/>
      <c r="U1284" s="55"/>
      <c r="V1284" s="55"/>
      <c r="W1284" s="141"/>
      <c r="X1284" s="55"/>
      <c r="Y1284" s="55"/>
      <c r="Z1284" s="141"/>
      <c r="AA1284" s="55"/>
      <c r="AB1284" s="55"/>
      <c r="AC1284" s="141"/>
      <c r="AD1284" s="142"/>
      <c r="AE1284" s="143"/>
      <c r="AF1284" s="138"/>
      <c r="AG1284" s="144"/>
      <c r="AH1284" s="145"/>
    </row>
    <row r="1285" spans="1:34" ht="24.95" customHeight="1" x14ac:dyDescent="0.25">
      <c r="A1285" s="55"/>
      <c r="B1285" s="55"/>
      <c r="C1285" s="55"/>
      <c r="D1285" s="55"/>
      <c r="E1285" s="55"/>
      <c r="F1285" s="55"/>
      <c r="G1285" s="55"/>
      <c r="H1285" s="138"/>
      <c r="I1285" s="55"/>
      <c r="J1285" s="139"/>
      <c r="K1285" s="55"/>
      <c r="L1285" s="55"/>
      <c r="M1285" s="138"/>
      <c r="N1285" s="55"/>
      <c r="O1285" s="55"/>
      <c r="P1285" s="140"/>
      <c r="Q1285" s="141"/>
      <c r="R1285" s="55"/>
      <c r="S1285" s="55"/>
      <c r="T1285" s="141"/>
      <c r="U1285" s="55"/>
      <c r="V1285" s="55"/>
      <c r="W1285" s="141"/>
      <c r="X1285" s="55"/>
      <c r="Y1285" s="55"/>
      <c r="Z1285" s="141"/>
      <c r="AA1285" s="55"/>
      <c r="AB1285" s="55"/>
      <c r="AC1285" s="141"/>
      <c r="AD1285" s="142"/>
      <c r="AE1285" s="143"/>
      <c r="AF1285" s="138"/>
      <c r="AG1285" s="144"/>
      <c r="AH1285" s="145"/>
    </row>
    <row r="1286" spans="1:34" ht="24.95" customHeight="1" x14ac:dyDescent="0.25">
      <c r="A1286" s="55"/>
      <c r="B1286" s="55"/>
      <c r="C1286" s="55"/>
      <c r="D1286" s="55"/>
      <c r="E1286" s="55"/>
      <c r="F1286" s="55"/>
      <c r="G1286" s="55"/>
      <c r="H1286" s="138"/>
      <c r="I1286" s="55"/>
      <c r="J1286" s="139"/>
      <c r="K1286" s="55"/>
      <c r="L1286" s="55"/>
      <c r="M1286" s="138"/>
      <c r="N1286" s="55"/>
      <c r="O1286" s="55"/>
      <c r="P1286" s="140"/>
      <c r="Q1286" s="141"/>
      <c r="R1286" s="55"/>
      <c r="S1286" s="55"/>
      <c r="T1286" s="141"/>
      <c r="U1286" s="55"/>
      <c r="V1286" s="55"/>
      <c r="W1286" s="141"/>
      <c r="X1286" s="55"/>
      <c r="Y1286" s="55"/>
      <c r="Z1286" s="141"/>
      <c r="AA1286" s="55"/>
      <c r="AB1286" s="55"/>
      <c r="AC1286" s="141"/>
      <c r="AD1286" s="142"/>
      <c r="AE1286" s="143"/>
      <c r="AF1286" s="138"/>
      <c r="AG1286" s="144"/>
      <c r="AH1286" s="145"/>
    </row>
    <row r="1287" spans="1:34" ht="24.95" customHeight="1" x14ac:dyDescent="0.25">
      <c r="A1287" s="55"/>
      <c r="B1287" s="55"/>
      <c r="C1287" s="55"/>
      <c r="D1287" s="55"/>
      <c r="E1287" s="55"/>
      <c r="F1287" s="55"/>
      <c r="G1287" s="55"/>
      <c r="H1287" s="138"/>
      <c r="I1287" s="55"/>
      <c r="J1287" s="139"/>
      <c r="K1287" s="55"/>
      <c r="L1287" s="55"/>
      <c r="M1287" s="138"/>
      <c r="N1287" s="55"/>
      <c r="O1287" s="55"/>
      <c r="P1287" s="140"/>
      <c r="Q1287" s="141"/>
      <c r="R1287" s="55"/>
      <c r="S1287" s="55"/>
      <c r="T1287" s="141"/>
      <c r="U1287" s="55"/>
      <c r="V1287" s="55"/>
      <c r="W1287" s="141"/>
      <c r="X1287" s="55"/>
      <c r="Y1287" s="55"/>
      <c r="Z1287" s="141"/>
      <c r="AA1287" s="55"/>
      <c r="AB1287" s="55"/>
      <c r="AC1287" s="141"/>
      <c r="AD1287" s="142"/>
      <c r="AE1287" s="143"/>
      <c r="AF1287" s="138"/>
      <c r="AG1287" s="144"/>
      <c r="AH1287" s="145"/>
    </row>
    <row r="1288" spans="1:34" ht="24.95" customHeight="1" x14ac:dyDescent="0.25">
      <c r="A1288" s="55"/>
      <c r="B1288" s="55"/>
      <c r="C1288" s="55"/>
      <c r="D1288" s="55"/>
      <c r="E1288" s="55"/>
      <c r="F1288" s="55"/>
      <c r="G1288" s="55"/>
      <c r="H1288" s="138"/>
      <c r="I1288" s="55"/>
      <c r="J1288" s="139"/>
      <c r="K1288" s="55"/>
      <c r="L1288" s="55"/>
      <c r="M1288" s="138"/>
      <c r="N1288" s="55"/>
      <c r="O1288" s="55"/>
      <c r="P1288" s="140"/>
      <c r="Q1288" s="141"/>
      <c r="R1288" s="55"/>
      <c r="S1288" s="55"/>
      <c r="T1288" s="141"/>
      <c r="U1288" s="55"/>
      <c r="V1288" s="55"/>
      <c r="W1288" s="141"/>
      <c r="X1288" s="55"/>
      <c r="Y1288" s="55"/>
      <c r="Z1288" s="141"/>
      <c r="AA1288" s="55"/>
      <c r="AB1288" s="55"/>
      <c r="AC1288" s="141"/>
      <c r="AD1288" s="142"/>
      <c r="AE1288" s="143"/>
      <c r="AF1288" s="138"/>
      <c r="AG1288" s="144"/>
      <c r="AH1288" s="145"/>
    </row>
    <row r="1289" spans="1:34" ht="24.95" customHeight="1" x14ac:dyDescent="0.25">
      <c r="A1289" s="55"/>
      <c r="B1289" s="55"/>
      <c r="C1289" s="55"/>
      <c r="D1289" s="55"/>
      <c r="E1289" s="55"/>
      <c r="F1289" s="55"/>
      <c r="G1289" s="55"/>
      <c r="H1289" s="138"/>
      <c r="I1289" s="55"/>
      <c r="J1289" s="139"/>
      <c r="K1289" s="55"/>
      <c r="L1289" s="55"/>
      <c r="M1289" s="138"/>
      <c r="N1289" s="55"/>
      <c r="O1289" s="55"/>
      <c r="P1289" s="140"/>
      <c r="Q1289" s="141"/>
      <c r="R1289" s="55"/>
      <c r="S1289" s="55"/>
      <c r="T1289" s="141"/>
      <c r="U1289" s="55"/>
      <c r="V1289" s="55"/>
      <c r="W1289" s="141"/>
      <c r="X1289" s="55"/>
      <c r="Y1289" s="55"/>
      <c r="Z1289" s="141"/>
      <c r="AA1289" s="55"/>
      <c r="AB1289" s="55"/>
      <c r="AC1289" s="141"/>
      <c r="AD1289" s="142"/>
      <c r="AE1289" s="143"/>
      <c r="AF1289" s="138"/>
      <c r="AG1289" s="144"/>
      <c r="AH1289" s="145"/>
    </row>
    <row r="1290" spans="1:34" ht="24.95" customHeight="1" x14ac:dyDescent="0.25">
      <c r="A1290" s="55"/>
      <c r="B1290" s="55"/>
      <c r="C1290" s="55"/>
      <c r="D1290" s="55"/>
      <c r="E1290" s="55"/>
      <c r="F1290" s="55"/>
      <c r="G1290" s="55"/>
      <c r="H1290" s="138"/>
      <c r="I1290" s="55"/>
      <c r="J1290" s="139"/>
      <c r="K1290" s="55"/>
      <c r="L1290" s="55"/>
      <c r="M1290" s="138"/>
      <c r="N1290" s="55"/>
      <c r="O1290" s="55"/>
      <c r="P1290" s="140"/>
      <c r="Q1290" s="141"/>
      <c r="R1290" s="55"/>
      <c r="S1290" s="55"/>
      <c r="T1290" s="141"/>
      <c r="U1290" s="55"/>
      <c r="V1290" s="55"/>
      <c r="W1290" s="141"/>
      <c r="X1290" s="55"/>
      <c r="Y1290" s="55"/>
      <c r="Z1290" s="141"/>
      <c r="AA1290" s="55"/>
      <c r="AB1290" s="55"/>
      <c r="AC1290" s="141"/>
      <c r="AD1290" s="142"/>
      <c r="AE1290" s="143"/>
      <c r="AF1290" s="138"/>
      <c r="AG1290" s="144"/>
      <c r="AH1290" s="145"/>
    </row>
    <row r="1291" spans="1:34" ht="24.95" customHeight="1" x14ac:dyDescent="0.25">
      <c r="A1291" s="55"/>
      <c r="B1291" s="55"/>
      <c r="C1291" s="55"/>
      <c r="D1291" s="55"/>
      <c r="E1291" s="55"/>
      <c r="F1291" s="55"/>
      <c r="G1291" s="55"/>
      <c r="H1291" s="138"/>
      <c r="I1291" s="55"/>
      <c r="J1291" s="139"/>
      <c r="K1291" s="55"/>
      <c r="L1291" s="55"/>
      <c r="M1291" s="138"/>
      <c r="N1291" s="55"/>
      <c r="O1291" s="55"/>
      <c r="P1291" s="140"/>
      <c r="Q1291" s="141"/>
      <c r="R1291" s="55"/>
      <c r="S1291" s="55"/>
      <c r="T1291" s="141"/>
      <c r="U1291" s="55"/>
      <c r="V1291" s="55"/>
      <c r="W1291" s="141"/>
      <c r="X1291" s="55"/>
      <c r="Y1291" s="55"/>
      <c r="Z1291" s="141"/>
      <c r="AA1291" s="55"/>
      <c r="AB1291" s="55"/>
      <c r="AC1291" s="141"/>
      <c r="AD1291" s="142"/>
      <c r="AE1291" s="143"/>
      <c r="AF1291" s="138"/>
      <c r="AG1291" s="144"/>
      <c r="AH1291" s="145"/>
    </row>
    <row r="1292" spans="1:34" ht="24.95" customHeight="1" x14ac:dyDescent="0.25">
      <c r="A1292" s="55"/>
      <c r="B1292" s="55"/>
      <c r="C1292" s="55"/>
      <c r="D1292" s="55"/>
      <c r="E1292" s="55"/>
      <c r="F1292" s="55"/>
      <c r="G1292" s="55"/>
      <c r="H1292" s="138"/>
      <c r="I1292" s="55"/>
      <c r="J1292" s="139"/>
      <c r="K1292" s="55"/>
      <c r="L1292" s="55"/>
      <c r="M1292" s="138"/>
      <c r="N1292" s="55"/>
      <c r="O1292" s="55"/>
      <c r="P1292" s="140"/>
      <c r="Q1292" s="141"/>
      <c r="R1292" s="55"/>
      <c r="S1292" s="55"/>
      <c r="T1292" s="141"/>
      <c r="U1292" s="55"/>
      <c r="V1292" s="55"/>
      <c r="W1292" s="141"/>
      <c r="X1292" s="55"/>
      <c r="Y1292" s="55"/>
      <c r="Z1292" s="141"/>
      <c r="AA1292" s="55"/>
      <c r="AB1292" s="55"/>
      <c r="AC1292" s="141"/>
      <c r="AD1292" s="142"/>
      <c r="AE1292" s="143"/>
      <c r="AF1292" s="138"/>
      <c r="AG1292" s="144"/>
      <c r="AH1292" s="145"/>
    </row>
    <row r="1293" spans="1:34" ht="24.95" customHeight="1" x14ac:dyDescent="0.25">
      <c r="A1293" s="55"/>
      <c r="B1293" s="55"/>
      <c r="C1293" s="55"/>
      <c r="D1293" s="55"/>
      <c r="E1293" s="55"/>
      <c r="F1293" s="55"/>
      <c r="G1293" s="55"/>
      <c r="H1293" s="138"/>
      <c r="I1293" s="55"/>
      <c r="J1293" s="139"/>
      <c r="K1293" s="55"/>
      <c r="L1293" s="55"/>
      <c r="M1293" s="138"/>
      <c r="N1293" s="55"/>
      <c r="O1293" s="55"/>
      <c r="P1293" s="140"/>
      <c r="Q1293" s="141"/>
      <c r="R1293" s="55"/>
      <c r="S1293" s="55"/>
      <c r="T1293" s="141"/>
      <c r="U1293" s="55"/>
      <c r="V1293" s="55"/>
      <c r="W1293" s="141"/>
      <c r="X1293" s="55"/>
      <c r="Y1293" s="55"/>
      <c r="Z1293" s="141"/>
      <c r="AA1293" s="55"/>
      <c r="AB1293" s="55"/>
      <c r="AC1293" s="141"/>
      <c r="AD1293" s="142"/>
      <c r="AE1293" s="143"/>
      <c r="AF1293" s="138"/>
      <c r="AG1293" s="144"/>
      <c r="AH1293" s="145"/>
    </row>
    <row r="1294" spans="1:34" ht="24.95" customHeight="1" x14ac:dyDescent="0.25">
      <c r="A1294" s="55"/>
      <c r="B1294" s="55"/>
      <c r="C1294" s="55"/>
      <c r="D1294" s="55"/>
      <c r="E1294" s="55"/>
      <c r="F1294" s="55"/>
      <c r="G1294" s="55"/>
      <c r="H1294" s="138"/>
      <c r="I1294" s="55"/>
      <c r="J1294" s="139"/>
      <c r="K1294" s="55"/>
      <c r="L1294" s="55"/>
      <c r="M1294" s="138"/>
      <c r="N1294" s="55"/>
      <c r="O1294" s="55"/>
      <c r="P1294" s="140"/>
      <c r="Q1294" s="141"/>
      <c r="R1294" s="55"/>
      <c r="S1294" s="55"/>
      <c r="T1294" s="141"/>
      <c r="U1294" s="55"/>
      <c r="V1294" s="55"/>
      <c r="W1294" s="141"/>
      <c r="X1294" s="55"/>
      <c r="Y1294" s="55"/>
      <c r="Z1294" s="141"/>
      <c r="AA1294" s="55"/>
      <c r="AB1294" s="55"/>
      <c r="AC1294" s="141"/>
      <c r="AD1294" s="142"/>
      <c r="AE1294" s="143"/>
      <c r="AF1294" s="138"/>
      <c r="AG1294" s="144"/>
      <c r="AH1294" s="145"/>
    </row>
    <row r="1295" spans="1:34" ht="24.95" customHeight="1" x14ac:dyDescent="0.25">
      <c r="A1295" s="55"/>
      <c r="B1295" s="55"/>
      <c r="C1295" s="55"/>
      <c r="D1295" s="55"/>
      <c r="E1295" s="55"/>
      <c r="F1295" s="55"/>
      <c r="G1295" s="55"/>
      <c r="H1295" s="138"/>
      <c r="I1295" s="55"/>
      <c r="J1295" s="139"/>
      <c r="K1295" s="55"/>
      <c r="L1295" s="55"/>
      <c r="M1295" s="138"/>
      <c r="N1295" s="55"/>
      <c r="O1295" s="55"/>
      <c r="P1295" s="140"/>
      <c r="Q1295" s="141"/>
      <c r="R1295" s="55"/>
      <c r="S1295" s="55"/>
      <c r="T1295" s="141"/>
      <c r="U1295" s="55"/>
      <c r="V1295" s="55"/>
      <c r="W1295" s="141"/>
      <c r="X1295" s="55"/>
      <c r="Y1295" s="55"/>
      <c r="Z1295" s="141"/>
      <c r="AA1295" s="55"/>
      <c r="AB1295" s="55"/>
      <c r="AC1295" s="141"/>
      <c r="AD1295" s="142"/>
      <c r="AE1295" s="143"/>
      <c r="AF1295" s="138"/>
      <c r="AG1295" s="144"/>
      <c r="AH1295" s="145"/>
    </row>
    <row r="1296" spans="1:34" ht="24.95" customHeight="1" x14ac:dyDescent="0.25">
      <c r="A1296" s="55"/>
      <c r="B1296" s="55"/>
      <c r="C1296" s="55"/>
      <c r="D1296" s="55"/>
      <c r="E1296" s="55"/>
      <c r="F1296" s="55"/>
      <c r="G1296" s="55"/>
      <c r="H1296" s="138"/>
      <c r="I1296" s="55"/>
      <c r="J1296" s="139"/>
      <c r="K1296" s="55"/>
      <c r="L1296" s="55"/>
      <c r="M1296" s="138"/>
      <c r="N1296" s="55"/>
      <c r="O1296" s="55"/>
      <c r="P1296" s="140"/>
      <c r="Q1296" s="141"/>
      <c r="R1296" s="55"/>
      <c r="S1296" s="55"/>
      <c r="T1296" s="141"/>
      <c r="U1296" s="55"/>
      <c r="V1296" s="55"/>
      <c r="W1296" s="141"/>
      <c r="X1296" s="55"/>
      <c r="Y1296" s="55"/>
      <c r="Z1296" s="141"/>
      <c r="AA1296" s="55"/>
      <c r="AB1296" s="55"/>
      <c r="AC1296" s="141"/>
      <c r="AD1296" s="142"/>
      <c r="AE1296" s="143"/>
      <c r="AF1296" s="138"/>
      <c r="AG1296" s="144"/>
      <c r="AH1296" s="145"/>
    </row>
    <row r="1297" spans="1:34" ht="24.95" customHeight="1" x14ac:dyDescent="0.25">
      <c r="A1297" s="55"/>
      <c r="B1297" s="55"/>
      <c r="C1297" s="55"/>
      <c r="D1297" s="55"/>
      <c r="E1297" s="55"/>
      <c r="F1297" s="55"/>
      <c r="G1297" s="55"/>
      <c r="H1297" s="138"/>
      <c r="I1297" s="55"/>
      <c r="J1297" s="139"/>
      <c r="K1297" s="55"/>
      <c r="L1297" s="55"/>
      <c r="M1297" s="138"/>
      <c r="N1297" s="55"/>
      <c r="O1297" s="55"/>
      <c r="P1297" s="140"/>
      <c r="Q1297" s="141"/>
      <c r="R1297" s="55"/>
      <c r="S1297" s="55"/>
      <c r="T1297" s="141"/>
      <c r="U1297" s="55"/>
      <c r="V1297" s="55"/>
      <c r="W1297" s="141"/>
      <c r="X1297" s="55"/>
      <c r="Y1297" s="55"/>
      <c r="Z1297" s="141"/>
      <c r="AA1297" s="55"/>
      <c r="AB1297" s="55"/>
      <c r="AC1297" s="141"/>
      <c r="AD1297" s="142"/>
      <c r="AE1297" s="143"/>
      <c r="AF1297" s="138"/>
      <c r="AG1297" s="144"/>
      <c r="AH1297" s="145"/>
    </row>
    <row r="1298" spans="1:34" ht="24.95" customHeight="1" x14ac:dyDescent="0.25">
      <c r="A1298" s="55"/>
      <c r="B1298" s="55"/>
      <c r="C1298" s="55"/>
      <c r="D1298" s="55"/>
      <c r="E1298" s="55"/>
      <c r="F1298" s="55"/>
      <c r="G1298" s="55"/>
      <c r="H1298" s="138"/>
      <c r="I1298" s="55"/>
      <c r="J1298" s="139"/>
      <c r="K1298" s="55"/>
      <c r="L1298" s="55"/>
      <c r="M1298" s="138"/>
      <c r="N1298" s="55"/>
      <c r="O1298" s="55"/>
      <c r="P1298" s="140"/>
      <c r="Q1298" s="141"/>
      <c r="R1298" s="55"/>
      <c r="S1298" s="55"/>
      <c r="T1298" s="141"/>
      <c r="U1298" s="55"/>
      <c r="V1298" s="55"/>
      <c r="W1298" s="141"/>
      <c r="X1298" s="55"/>
      <c r="Y1298" s="55"/>
      <c r="Z1298" s="141"/>
      <c r="AA1298" s="55"/>
      <c r="AB1298" s="55"/>
      <c r="AC1298" s="141"/>
      <c r="AD1298" s="142"/>
      <c r="AE1298" s="143"/>
      <c r="AF1298" s="138"/>
      <c r="AG1298" s="144"/>
      <c r="AH1298" s="145"/>
    </row>
    <row r="1299" spans="1:34" ht="24.95" customHeight="1" x14ac:dyDescent="0.25">
      <c r="A1299" s="55"/>
      <c r="B1299" s="55"/>
      <c r="C1299" s="55"/>
      <c r="D1299" s="55"/>
      <c r="E1299" s="55"/>
      <c r="F1299" s="55"/>
      <c r="G1299" s="55"/>
      <c r="H1299" s="138"/>
      <c r="I1299" s="55"/>
      <c r="J1299" s="139"/>
      <c r="K1299" s="55"/>
      <c r="L1299" s="55"/>
      <c r="M1299" s="138"/>
      <c r="N1299" s="55"/>
      <c r="O1299" s="55"/>
      <c r="P1299" s="140"/>
      <c r="Q1299" s="141"/>
      <c r="R1299" s="55"/>
      <c r="S1299" s="55"/>
      <c r="T1299" s="141"/>
      <c r="U1299" s="55"/>
      <c r="V1299" s="55"/>
      <c r="W1299" s="141"/>
      <c r="X1299" s="55"/>
      <c r="Y1299" s="55"/>
      <c r="Z1299" s="141"/>
      <c r="AA1299" s="55"/>
      <c r="AB1299" s="55"/>
      <c r="AC1299" s="141"/>
      <c r="AD1299" s="142"/>
      <c r="AE1299" s="143"/>
      <c r="AF1299" s="138"/>
      <c r="AG1299" s="144"/>
      <c r="AH1299" s="145"/>
    </row>
    <row r="1300" spans="1:34" ht="24.95" customHeight="1" x14ac:dyDescent="0.25">
      <c r="A1300" s="55"/>
      <c r="B1300" s="55"/>
      <c r="C1300" s="55"/>
      <c r="D1300" s="55"/>
      <c r="E1300" s="55"/>
      <c r="F1300" s="55"/>
      <c r="G1300" s="55"/>
      <c r="H1300" s="138"/>
      <c r="I1300" s="55"/>
      <c r="J1300" s="139"/>
      <c r="K1300" s="55"/>
      <c r="L1300" s="55"/>
      <c r="M1300" s="138"/>
      <c r="N1300" s="55"/>
      <c r="O1300" s="55"/>
      <c r="P1300" s="140"/>
      <c r="Q1300" s="141"/>
      <c r="R1300" s="55"/>
      <c r="S1300" s="55"/>
      <c r="T1300" s="141"/>
      <c r="U1300" s="55"/>
      <c r="V1300" s="55"/>
      <c r="W1300" s="141"/>
      <c r="X1300" s="55"/>
      <c r="Y1300" s="55"/>
      <c r="Z1300" s="141"/>
      <c r="AA1300" s="55"/>
      <c r="AB1300" s="55"/>
      <c r="AC1300" s="141"/>
      <c r="AD1300" s="142"/>
      <c r="AE1300" s="143"/>
      <c r="AF1300" s="138"/>
      <c r="AG1300" s="144"/>
      <c r="AH1300" s="145"/>
    </row>
    <row r="1301" spans="1:34" ht="24.95" customHeight="1" x14ac:dyDescent="0.25">
      <c r="A1301" s="55"/>
      <c r="B1301" s="55"/>
      <c r="C1301" s="55"/>
      <c r="D1301" s="55"/>
      <c r="E1301" s="55"/>
      <c r="F1301" s="55"/>
      <c r="G1301" s="55"/>
      <c r="H1301" s="138"/>
      <c r="I1301" s="55"/>
      <c r="J1301" s="139"/>
      <c r="K1301" s="55"/>
      <c r="L1301" s="55"/>
      <c r="M1301" s="138"/>
      <c r="N1301" s="55"/>
      <c r="O1301" s="55"/>
      <c r="P1301" s="140"/>
      <c r="Q1301" s="141"/>
      <c r="R1301" s="55"/>
      <c r="S1301" s="55"/>
      <c r="T1301" s="141"/>
      <c r="U1301" s="55"/>
      <c r="V1301" s="55"/>
      <c r="W1301" s="141"/>
      <c r="X1301" s="55"/>
      <c r="Y1301" s="55"/>
      <c r="Z1301" s="141"/>
      <c r="AA1301" s="55"/>
      <c r="AB1301" s="55"/>
      <c r="AC1301" s="141"/>
      <c r="AD1301" s="142"/>
      <c r="AE1301" s="143"/>
      <c r="AF1301" s="138"/>
      <c r="AG1301" s="144"/>
      <c r="AH1301" s="145"/>
    </row>
    <row r="1302" spans="1:34" ht="24.95" customHeight="1" x14ac:dyDescent="0.25">
      <c r="A1302" s="55"/>
      <c r="B1302" s="55"/>
      <c r="C1302" s="55"/>
      <c r="D1302" s="55"/>
      <c r="E1302" s="55"/>
      <c r="F1302" s="55"/>
      <c r="G1302" s="55"/>
      <c r="H1302" s="138"/>
      <c r="I1302" s="55"/>
      <c r="J1302" s="139"/>
      <c r="K1302" s="55"/>
      <c r="L1302" s="55"/>
      <c r="M1302" s="138"/>
      <c r="N1302" s="55"/>
      <c r="O1302" s="55"/>
      <c r="P1302" s="140"/>
      <c r="Q1302" s="141"/>
      <c r="R1302" s="55"/>
      <c r="S1302" s="55"/>
      <c r="T1302" s="141"/>
      <c r="U1302" s="55"/>
      <c r="V1302" s="55"/>
      <c r="W1302" s="141"/>
      <c r="X1302" s="55"/>
      <c r="Y1302" s="55"/>
      <c r="Z1302" s="141"/>
      <c r="AA1302" s="55"/>
      <c r="AB1302" s="55"/>
      <c r="AC1302" s="141"/>
      <c r="AD1302" s="142"/>
      <c r="AE1302" s="143"/>
      <c r="AF1302" s="138"/>
      <c r="AG1302" s="144"/>
      <c r="AH1302" s="145"/>
    </row>
    <row r="1303" spans="1:34" ht="24.95" customHeight="1" x14ac:dyDescent="0.25">
      <c r="A1303" s="55"/>
      <c r="B1303" s="55"/>
      <c r="C1303" s="55"/>
      <c r="D1303" s="55"/>
      <c r="E1303" s="55"/>
      <c r="F1303" s="55"/>
      <c r="G1303" s="55"/>
      <c r="H1303" s="138"/>
      <c r="I1303" s="55"/>
      <c r="J1303" s="139"/>
      <c r="K1303" s="55"/>
      <c r="L1303" s="55"/>
      <c r="M1303" s="138"/>
      <c r="N1303" s="55"/>
      <c r="O1303" s="55"/>
      <c r="P1303" s="140"/>
      <c r="Q1303" s="141"/>
      <c r="R1303" s="55"/>
      <c r="S1303" s="55"/>
      <c r="T1303" s="141"/>
      <c r="U1303" s="55"/>
      <c r="V1303" s="55"/>
      <c r="W1303" s="141"/>
      <c r="X1303" s="55"/>
      <c r="Y1303" s="55"/>
      <c r="Z1303" s="141"/>
      <c r="AA1303" s="55"/>
      <c r="AB1303" s="55"/>
      <c r="AC1303" s="141"/>
      <c r="AD1303" s="142"/>
      <c r="AE1303" s="143"/>
      <c r="AF1303" s="138"/>
      <c r="AG1303" s="144"/>
      <c r="AH1303" s="145"/>
    </row>
    <row r="1304" spans="1:34" ht="24.95" customHeight="1" x14ac:dyDescent="0.25">
      <c r="A1304" s="55"/>
      <c r="B1304" s="55"/>
      <c r="C1304" s="55"/>
      <c r="D1304" s="55"/>
      <c r="E1304" s="55"/>
      <c r="F1304" s="55"/>
      <c r="G1304" s="55"/>
      <c r="H1304" s="138"/>
      <c r="I1304" s="55"/>
      <c r="J1304" s="139"/>
      <c r="K1304" s="55"/>
      <c r="L1304" s="55"/>
      <c r="M1304" s="138"/>
      <c r="N1304" s="55"/>
      <c r="O1304" s="55"/>
      <c r="P1304" s="140"/>
      <c r="Q1304" s="141"/>
      <c r="R1304" s="55"/>
      <c r="S1304" s="55"/>
      <c r="T1304" s="141"/>
      <c r="U1304" s="55"/>
      <c r="V1304" s="55"/>
      <c r="W1304" s="141"/>
      <c r="X1304" s="55"/>
      <c r="Y1304" s="55"/>
      <c r="Z1304" s="141"/>
      <c r="AA1304" s="55"/>
      <c r="AB1304" s="55"/>
      <c r="AC1304" s="141"/>
      <c r="AD1304" s="142"/>
      <c r="AE1304" s="143"/>
      <c r="AF1304" s="138"/>
      <c r="AG1304" s="144"/>
      <c r="AH1304" s="145"/>
    </row>
    <row r="1305" spans="1:34" ht="24.95" customHeight="1" x14ac:dyDescent="0.25">
      <c r="A1305" s="55"/>
      <c r="B1305" s="55"/>
      <c r="C1305" s="55"/>
      <c r="D1305" s="55"/>
      <c r="E1305" s="55"/>
      <c r="F1305" s="55"/>
      <c r="G1305" s="55"/>
      <c r="H1305" s="138"/>
      <c r="I1305" s="55"/>
      <c r="J1305" s="139"/>
      <c r="K1305" s="55"/>
      <c r="L1305" s="55"/>
      <c r="M1305" s="138"/>
      <c r="N1305" s="55"/>
      <c r="O1305" s="55"/>
      <c r="P1305" s="140"/>
      <c r="Q1305" s="141"/>
      <c r="R1305" s="55"/>
      <c r="S1305" s="55"/>
      <c r="T1305" s="141"/>
      <c r="U1305" s="55"/>
      <c r="V1305" s="55"/>
      <c r="W1305" s="141"/>
      <c r="X1305" s="55"/>
      <c r="Y1305" s="55"/>
      <c r="Z1305" s="141"/>
      <c r="AA1305" s="55"/>
      <c r="AB1305" s="55"/>
      <c r="AC1305" s="141"/>
      <c r="AD1305" s="142"/>
      <c r="AE1305" s="143"/>
      <c r="AF1305" s="138"/>
      <c r="AG1305" s="144"/>
      <c r="AH1305" s="145"/>
    </row>
    <row r="1306" spans="1:34" ht="24.95" customHeight="1" x14ac:dyDescent="0.25">
      <c r="A1306" s="55"/>
      <c r="B1306" s="55"/>
      <c r="C1306" s="55"/>
      <c r="D1306" s="55"/>
      <c r="E1306" s="55"/>
      <c r="F1306" s="55"/>
      <c r="G1306" s="55"/>
      <c r="H1306" s="138"/>
      <c r="I1306" s="55"/>
      <c r="J1306" s="139"/>
      <c r="K1306" s="55"/>
      <c r="L1306" s="55"/>
      <c r="M1306" s="138"/>
      <c r="N1306" s="55"/>
      <c r="O1306" s="55"/>
      <c r="P1306" s="140"/>
      <c r="Q1306" s="141"/>
      <c r="R1306" s="55"/>
      <c r="S1306" s="55"/>
      <c r="T1306" s="141"/>
      <c r="U1306" s="55"/>
      <c r="V1306" s="55"/>
      <c r="W1306" s="141"/>
      <c r="X1306" s="55"/>
      <c r="Y1306" s="55"/>
      <c r="Z1306" s="141"/>
      <c r="AA1306" s="55"/>
      <c r="AB1306" s="55"/>
      <c r="AC1306" s="141"/>
      <c r="AD1306" s="142"/>
      <c r="AE1306" s="143"/>
      <c r="AF1306" s="138"/>
      <c r="AG1306" s="144"/>
      <c r="AH1306" s="145"/>
    </row>
    <row r="1307" spans="1:34" ht="24.95" customHeight="1" x14ac:dyDescent="0.25">
      <c r="A1307" s="55"/>
      <c r="B1307" s="55"/>
      <c r="C1307" s="55"/>
      <c r="D1307" s="55"/>
      <c r="E1307" s="55"/>
      <c r="F1307" s="55"/>
      <c r="G1307" s="55"/>
      <c r="H1307" s="138"/>
      <c r="I1307" s="55"/>
      <c r="J1307" s="139"/>
      <c r="K1307" s="55"/>
      <c r="L1307" s="55"/>
      <c r="M1307" s="138"/>
      <c r="N1307" s="55"/>
      <c r="O1307" s="55"/>
      <c r="P1307" s="140"/>
      <c r="Q1307" s="141"/>
      <c r="R1307" s="55"/>
      <c r="S1307" s="55"/>
      <c r="T1307" s="141"/>
      <c r="U1307" s="55"/>
      <c r="V1307" s="55"/>
      <c r="W1307" s="141"/>
      <c r="X1307" s="55"/>
      <c r="Y1307" s="55"/>
      <c r="Z1307" s="141"/>
      <c r="AA1307" s="55"/>
      <c r="AB1307" s="55"/>
      <c r="AC1307" s="141"/>
      <c r="AD1307" s="142"/>
      <c r="AE1307" s="143"/>
      <c r="AF1307" s="138"/>
      <c r="AG1307" s="144"/>
      <c r="AH1307" s="145"/>
    </row>
    <row r="1308" spans="1:34" ht="24.95" customHeight="1" x14ac:dyDescent="0.25">
      <c r="A1308" s="55"/>
      <c r="B1308" s="55"/>
      <c r="C1308" s="55"/>
      <c r="D1308" s="55"/>
      <c r="E1308" s="55"/>
      <c r="F1308" s="55"/>
      <c r="G1308" s="55"/>
      <c r="H1308" s="138"/>
      <c r="I1308" s="55"/>
      <c r="J1308" s="139"/>
      <c r="K1308" s="55"/>
      <c r="L1308" s="55"/>
      <c r="M1308" s="138"/>
      <c r="N1308" s="55"/>
      <c r="O1308" s="55"/>
      <c r="P1308" s="140"/>
      <c r="Q1308" s="141"/>
      <c r="R1308" s="55"/>
      <c r="S1308" s="55"/>
      <c r="T1308" s="141"/>
      <c r="U1308" s="55"/>
      <c r="V1308" s="55"/>
      <c r="W1308" s="141"/>
      <c r="X1308" s="55"/>
      <c r="Y1308" s="55"/>
      <c r="Z1308" s="141"/>
      <c r="AA1308" s="55"/>
      <c r="AB1308" s="55"/>
      <c r="AC1308" s="141"/>
      <c r="AD1308" s="142"/>
      <c r="AE1308" s="143"/>
      <c r="AF1308" s="138"/>
      <c r="AG1308" s="144"/>
      <c r="AH1308" s="145"/>
    </row>
    <row r="1309" spans="1:34" ht="24.95" customHeight="1" x14ac:dyDescent="0.25">
      <c r="A1309" s="55"/>
      <c r="B1309" s="55"/>
      <c r="C1309" s="55"/>
      <c r="D1309" s="55"/>
      <c r="E1309" s="55"/>
      <c r="F1309" s="55"/>
      <c r="G1309" s="55"/>
      <c r="H1309" s="138"/>
      <c r="I1309" s="55"/>
      <c r="J1309" s="139"/>
      <c r="K1309" s="55"/>
      <c r="L1309" s="55"/>
      <c r="M1309" s="138"/>
      <c r="N1309" s="55"/>
      <c r="O1309" s="55"/>
      <c r="P1309" s="140"/>
      <c r="Q1309" s="141"/>
      <c r="R1309" s="55"/>
      <c r="S1309" s="55"/>
      <c r="T1309" s="141"/>
      <c r="U1309" s="55"/>
      <c r="V1309" s="55"/>
      <c r="W1309" s="141"/>
      <c r="X1309" s="55"/>
      <c r="Y1309" s="55"/>
      <c r="Z1309" s="141"/>
      <c r="AA1309" s="55"/>
      <c r="AB1309" s="55"/>
      <c r="AC1309" s="141"/>
      <c r="AD1309" s="142"/>
      <c r="AE1309" s="143"/>
      <c r="AF1309" s="138"/>
      <c r="AG1309" s="144"/>
      <c r="AH1309" s="145"/>
    </row>
    <row r="1310" spans="1:34" ht="24.95" customHeight="1" x14ac:dyDescent="0.25">
      <c r="A1310" s="55"/>
      <c r="B1310" s="55"/>
      <c r="C1310" s="55"/>
      <c r="D1310" s="55"/>
      <c r="E1310" s="55"/>
      <c r="F1310" s="55"/>
      <c r="G1310" s="55"/>
      <c r="H1310" s="138"/>
      <c r="I1310" s="55"/>
      <c r="J1310" s="139"/>
      <c r="K1310" s="55"/>
      <c r="L1310" s="55"/>
      <c r="M1310" s="138"/>
      <c r="N1310" s="55"/>
      <c r="O1310" s="55"/>
      <c r="P1310" s="140"/>
      <c r="Q1310" s="141"/>
      <c r="R1310" s="55"/>
      <c r="S1310" s="55"/>
      <c r="T1310" s="141"/>
      <c r="U1310" s="55"/>
      <c r="V1310" s="55"/>
      <c r="W1310" s="141"/>
      <c r="X1310" s="55"/>
      <c r="Y1310" s="55"/>
      <c r="Z1310" s="141"/>
      <c r="AA1310" s="55"/>
      <c r="AB1310" s="55"/>
      <c r="AC1310" s="141"/>
      <c r="AD1310" s="142"/>
      <c r="AE1310" s="143"/>
      <c r="AF1310" s="138"/>
      <c r="AG1310" s="144"/>
      <c r="AH1310" s="145"/>
    </row>
    <row r="1311" spans="1:34" ht="24.95" customHeight="1" x14ac:dyDescent="0.25">
      <c r="A1311" s="55"/>
      <c r="B1311" s="55"/>
      <c r="C1311" s="55"/>
      <c r="D1311" s="55"/>
      <c r="E1311" s="55"/>
      <c r="F1311" s="55"/>
      <c r="G1311" s="55"/>
      <c r="H1311" s="138"/>
      <c r="I1311" s="55"/>
      <c r="J1311" s="139"/>
      <c r="K1311" s="55"/>
      <c r="L1311" s="55"/>
      <c r="M1311" s="138"/>
      <c r="N1311" s="55"/>
      <c r="O1311" s="55"/>
      <c r="P1311" s="140"/>
      <c r="Q1311" s="141"/>
      <c r="R1311" s="55"/>
      <c r="S1311" s="55"/>
      <c r="T1311" s="141"/>
      <c r="U1311" s="55"/>
      <c r="V1311" s="55"/>
      <c r="W1311" s="141"/>
      <c r="X1311" s="55"/>
      <c r="Y1311" s="55"/>
      <c r="Z1311" s="141"/>
      <c r="AA1311" s="55"/>
      <c r="AB1311" s="55"/>
      <c r="AC1311" s="141"/>
      <c r="AD1311" s="142"/>
      <c r="AE1311" s="143"/>
      <c r="AF1311" s="138"/>
      <c r="AG1311" s="144"/>
      <c r="AH1311" s="145"/>
    </row>
    <row r="1312" spans="1:34" ht="24.95" customHeight="1" x14ac:dyDescent="0.25">
      <c r="A1312" s="55"/>
      <c r="B1312" s="55"/>
      <c r="C1312" s="55"/>
      <c r="D1312" s="55"/>
      <c r="E1312" s="55"/>
      <c r="F1312" s="55"/>
      <c r="G1312" s="55"/>
      <c r="H1312" s="138"/>
      <c r="I1312" s="55"/>
      <c r="J1312" s="139"/>
      <c r="K1312" s="55"/>
      <c r="L1312" s="55"/>
      <c r="M1312" s="138"/>
      <c r="N1312" s="55"/>
      <c r="O1312" s="55"/>
      <c r="P1312" s="140"/>
      <c r="Q1312" s="141"/>
      <c r="R1312" s="55"/>
      <c r="S1312" s="55"/>
      <c r="T1312" s="141"/>
      <c r="U1312" s="55"/>
      <c r="V1312" s="55"/>
      <c r="W1312" s="141"/>
      <c r="X1312" s="55"/>
      <c r="Y1312" s="55"/>
      <c r="Z1312" s="141"/>
      <c r="AA1312" s="55"/>
      <c r="AB1312" s="55"/>
      <c r="AC1312" s="141"/>
      <c r="AD1312" s="142"/>
      <c r="AE1312" s="143"/>
      <c r="AF1312" s="138"/>
      <c r="AG1312" s="144"/>
      <c r="AH1312" s="145"/>
    </row>
    <row r="1313" spans="1:34" ht="24.95" customHeight="1" x14ac:dyDescent="0.25">
      <c r="A1313" s="55"/>
      <c r="B1313" s="55"/>
      <c r="C1313" s="55"/>
      <c r="D1313" s="55"/>
      <c r="E1313" s="55"/>
      <c r="F1313" s="55"/>
      <c r="G1313" s="55"/>
      <c r="H1313" s="138"/>
      <c r="I1313" s="55"/>
      <c r="J1313" s="139"/>
      <c r="K1313" s="55"/>
      <c r="L1313" s="55"/>
      <c r="M1313" s="138"/>
      <c r="N1313" s="55"/>
      <c r="O1313" s="55"/>
      <c r="P1313" s="140"/>
      <c r="Q1313" s="141"/>
      <c r="R1313" s="55"/>
      <c r="S1313" s="55"/>
      <c r="T1313" s="141"/>
      <c r="U1313" s="55"/>
      <c r="V1313" s="55"/>
      <c r="W1313" s="141"/>
      <c r="X1313" s="55"/>
      <c r="Y1313" s="55"/>
      <c r="Z1313" s="141"/>
      <c r="AA1313" s="55"/>
      <c r="AB1313" s="55"/>
      <c r="AC1313" s="141"/>
      <c r="AD1313" s="142"/>
      <c r="AE1313" s="143"/>
      <c r="AF1313" s="138"/>
      <c r="AG1313" s="144"/>
      <c r="AH1313" s="145"/>
    </row>
    <row r="1314" spans="1:34" ht="24.95" customHeight="1" x14ac:dyDescent="0.25">
      <c r="A1314" s="55"/>
      <c r="B1314" s="55"/>
      <c r="C1314" s="55"/>
      <c r="D1314" s="55"/>
      <c r="E1314" s="55"/>
      <c r="F1314" s="55"/>
      <c r="G1314" s="55"/>
      <c r="H1314" s="138"/>
      <c r="I1314" s="55"/>
      <c r="J1314" s="139"/>
      <c r="K1314" s="55"/>
      <c r="L1314" s="55"/>
      <c r="M1314" s="138"/>
      <c r="N1314" s="55"/>
      <c r="O1314" s="55"/>
      <c r="P1314" s="140"/>
      <c r="Q1314" s="141"/>
      <c r="R1314" s="55"/>
      <c r="S1314" s="55"/>
      <c r="T1314" s="141"/>
      <c r="U1314" s="55"/>
      <c r="V1314" s="55"/>
      <c r="W1314" s="141"/>
      <c r="X1314" s="55"/>
      <c r="Y1314" s="55"/>
      <c r="Z1314" s="141"/>
      <c r="AA1314" s="55"/>
      <c r="AB1314" s="55"/>
      <c r="AC1314" s="141"/>
      <c r="AD1314" s="142"/>
      <c r="AE1314" s="143"/>
      <c r="AF1314" s="138"/>
      <c r="AG1314" s="144"/>
      <c r="AH1314" s="145"/>
    </row>
    <row r="1315" spans="1:34" ht="24.95" customHeight="1" x14ac:dyDescent="0.25">
      <c r="A1315" s="55"/>
      <c r="B1315" s="55"/>
      <c r="C1315" s="55"/>
      <c r="D1315" s="55"/>
      <c r="E1315" s="55"/>
      <c r="F1315" s="55"/>
      <c r="G1315" s="55"/>
      <c r="H1315" s="138"/>
      <c r="I1315" s="55"/>
      <c r="J1315" s="139"/>
      <c r="K1315" s="55"/>
      <c r="L1315" s="55"/>
      <c r="M1315" s="138"/>
      <c r="N1315" s="55"/>
      <c r="O1315" s="55"/>
      <c r="P1315" s="140"/>
      <c r="Q1315" s="141"/>
      <c r="R1315" s="55"/>
      <c r="S1315" s="55"/>
      <c r="T1315" s="141"/>
      <c r="U1315" s="55"/>
      <c r="V1315" s="55"/>
      <c r="W1315" s="141"/>
      <c r="X1315" s="55"/>
      <c r="Y1315" s="55"/>
      <c r="Z1315" s="141"/>
      <c r="AA1315" s="55"/>
      <c r="AB1315" s="55"/>
      <c r="AC1315" s="141"/>
      <c r="AD1315" s="142"/>
      <c r="AE1315" s="143"/>
      <c r="AF1315" s="138"/>
      <c r="AG1315" s="144"/>
      <c r="AH1315" s="145"/>
    </row>
    <row r="1316" spans="1:34" ht="24.95" customHeight="1" x14ac:dyDescent="0.25">
      <c r="A1316" s="55"/>
      <c r="B1316" s="55"/>
      <c r="C1316" s="55"/>
      <c r="D1316" s="55"/>
      <c r="E1316" s="55"/>
      <c r="F1316" s="55"/>
      <c r="G1316" s="55"/>
      <c r="H1316" s="138"/>
      <c r="I1316" s="55"/>
      <c r="J1316" s="139"/>
      <c r="K1316" s="55"/>
      <c r="L1316" s="55"/>
      <c r="M1316" s="138"/>
      <c r="N1316" s="55"/>
      <c r="O1316" s="55"/>
      <c r="P1316" s="140"/>
      <c r="Q1316" s="141"/>
      <c r="R1316" s="55"/>
      <c r="S1316" s="55"/>
      <c r="T1316" s="141"/>
      <c r="U1316" s="55"/>
      <c r="V1316" s="55"/>
      <c r="W1316" s="141"/>
      <c r="X1316" s="55"/>
      <c r="Y1316" s="55"/>
      <c r="Z1316" s="141"/>
      <c r="AA1316" s="55"/>
      <c r="AB1316" s="55"/>
      <c r="AC1316" s="141"/>
      <c r="AD1316" s="142"/>
      <c r="AE1316" s="143"/>
      <c r="AF1316" s="138"/>
      <c r="AG1316" s="144"/>
      <c r="AH1316" s="145"/>
    </row>
    <row r="1317" spans="1:34" ht="24.95" customHeight="1" x14ac:dyDescent="0.25">
      <c r="A1317" s="55"/>
      <c r="B1317" s="55"/>
      <c r="C1317" s="55"/>
      <c r="D1317" s="55"/>
      <c r="E1317" s="55"/>
      <c r="F1317" s="55"/>
      <c r="G1317" s="55"/>
      <c r="H1317" s="138"/>
      <c r="I1317" s="55"/>
      <c r="J1317" s="139"/>
      <c r="K1317" s="55"/>
      <c r="L1317" s="55"/>
      <c r="M1317" s="138"/>
      <c r="N1317" s="55"/>
      <c r="O1317" s="55"/>
      <c r="P1317" s="140"/>
      <c r="Q1317" s="141"/>
      <c r="R1317" s="55"/>
      <c r="S1317" s="55"/>
      <c r="T1317" s="141"/>
      <c r="U1317" s="55"/>
      <c r="V1317" s="55"/>
      <c r="W1317" s="141"/>
      <c r="X1317" s="55"/>
      <c r="Y1317" s="55"/>
      <c r="Z1317" s="141"/>
      <c r="AA1317" s="55"/>
      <c r="AB1317" s="55"/>
      <c r="AC1317" s="141"/>
      <c r="AD1317" s="142"/>
      <c r="AE1317" s="143"/>
      <c r="AF1317" s="138"/>
      <c r="AG1317" s="144"/>
      <c r="AH1317" s="145"/>
    </row>
    <row r="1318" spans="1:34" ht="24.95" customHeight="1" x14ac:dyDescent="0.25">
      <c r="A1318" s="55"/>
      <c r="B1318" s="55"/>
      <c r="C1318" s="55"/>
      <c r="D1318" s="55"/>
      <c r="E1318" s="55"/>
      <c r="F1318" s="55"/>
      <c r="G1318" s="55"/>
      <c r="H1318" s="138"/>
      <c r="I1318" s="55"/>
      <c r="J1318" s="139"/>
      <c r="K1318" s="55"/>
      <c r="L1318" s="55"/>
      <c r="M1318" s="138"/>
      <c r="N1318" s="55"/>
      <c r="O1318" s="55"/>
      <c r="P1318" s="140"/>
      <c r="Q1318" s="141"/>
      <c r="R1318" s="55"/>
      <c r="S1318" s="55"/>
      <c r="T1318" s="141"/>
      <c r="U1318" s="55"/>
      <c r="V1318" s="55"/>
      <c r="W1318" s="141"/>
      <c r="X1318" s="55"/>
      <c r="Y1318" s="55"/>
      <c r="Z1318" s="141"/>
      <c r="AA1318" s="55"/>
      <c r="AB1318" s="55"/>
      <c r="AC1318" s="141"/>
      <c r="AD1318" s="142"/>
      <c r="AE1318" s="143"/>
      <c r="AF1318" s="138"/>
      <c r="AG1318" s="144"/>
      <c r="AH1318" s="145"/>
    </row>
    <row r="1319" spans="1:34" ht="24.95" customHeight="1" x14ac:dyDescent="0.25">
      <c r="A1319" s="55"/>
      <c r="B1319" s="55"/>
      <c r="C1319" s="55"/>
      <c r="D1319" s="55"/>
      <c r="E1319" s="55"/>
      <c r="F1319" s="55"/>
      <c r="G1319" s="55"/>
      <c r="H1319" s="138"/>
      <c r="I1319" s="55"/>
      <c r="J1319" s="139"/>
      <c r="K1319" s="55"/>
      <c r="L1319" s="55"/>
      <c r="M1319" s="138"/>
      <c r="N1319" s="55"/>
      <c r="O1319" s="55"/>
      <c r="P1319" s="140"/>
      <c r="Q1319" s="141"/>
      <c r="R1319" s="55"/>
      <c r="S1319" s="55"/>
      <c r="T1319" s="141"/>
      <c r="U1319" s="55"/>
      <c r="V1319" s="55"/>
      <c r="W1319" s="141"/>
      <c r="X1319" s="55"/>
      <c r="Y1319" s="55"/>
      <c r="Z1319" s="141"/>
      <c r="AA1319" s="55"/>
      <c r="AB1319" s="55"/>
      <c r="AC1319" s="141"/>
      <c r="AD1319" s="142"/>
      <c r="AE1319" s="143"/>
      <c r="AF1319" s="138"/>
      <c r="AG1319" s="144"/>
      <c r="AH1319" s="145"/>
    </row>
    <row r="1320" spans="1:34" ht="24.95" customHeight="1" x14ac:dyDescent="0.25">
      <c r="A1320" s="55"/>
      <c r="B1320" s="55"/>
      <c r="C1320" s="55"/>
      <c r="D1320" s="55"/>
      <c r="E1320" s="55"/>
      <c r="F1320" s="55"/>
      <c r="G1320" s="55"/>
      <c r="H1320" s="138"/>
      <c r="I1320" s="55"/>
      <c r="J1320" s="139"/>
      <c r="K1320" s="55"/>
      <c r="L1320" s="55"/>
      <c r="M1320" s="138"/>
      <c r="N1320" s="55"/>
      <c r="O1320" s="55"/>
      <c r="P1320" s="140"/>
      <c r="Q1320" s="141"/>
      <c r="R1320" s="55"/>
      <c r="S1320" s="55"/>
      <c r="T1320" s="141"/>
      <c r="U1320" s="55"/>
      <c r="V1320" s="55"/>
      <c r="W1320" s="141"/>
      <c r="X1320" s="55"/>
      <c r="Y1320" s="55"/>
      <c r="Z1320" s="141"/>
      <c r="AA1320" s="55"/>
      <c r="AB1320" s="55"/>
      <c r="AC1320" s="141"/>
      <c r="AD1320" s="142"/>
      <c r="AE1320" s="143"/>
      <c r="AF1320" s="138"/>
      <c r="AG1320" s="144"/>
      <c r="AH1320" s="145"/>
    </row>
    <row r="1321" spans="1:34" ht="24.95" customHeight="1" x14ac:dyDescent="0.25">
      <c r="A1321" s="55"/>
      <c r="B1321" s="55"/>
      <c r="C1321" s="55"/>
      <c r="D1321" s="55"/>
      <c r="E1321" s="55"/>
      <c r="F1321" s="55"/>
      <c r="G1321" s="55"/>
      <c r="H1321" s="138"/>
      <c r="I1321" s="55"/>
      <c r="J1321" s="139"/>
      <c r="K1321" s="55"/>
      <c r="L1321" s="55"/>
      <c r="M1321" s="138"/>
      <c r="N1321" s="55"/>
      <c r="O1321" s="55"/>
      <c r="P1321" s="140"/>
      <c r="Q1321" s="141"/>
      <c r="R1321" s="55"/>
      <c r="S1321" s="55"/>
      <c r="T1321" s="141"/>
      <c r="U1321" s="55"/>
      <c r="V1321" s="55"/>
      <c r="W1321" s="141"/>
      <c r="X1321" s="55"/>
      <c r="Y1321" s="55"/>
      <c r="Z1321" s="141"/>
      <c r="AA1321" s="55"/>
      <c r="AB1321" s="55"/>
      <c r="AC1321" s="141"/>
      <c r="AD1321" s="142"/>
      <c r="AE1321" s="143"/>
      <c r="AF1321" s="138"/>
      <c r="AG1321" s="144"/>
      <c r="AH1321" s="145"/>
    </row>
    <row r="1322" spans="1:34" ht="24.95" customHeight="1" x14ac:dyDescent="0.25">
      <c r="A1322" s="55"/>
      <c r="B1322" s="55"/>
      <c r="C1322" s="55"/>
      <c r="D1322" s="55"/>
      <c r="E1322" s="55"/>
      <c r="F1322" s="55"/>
      <c r="G1322" s="55"/>
      <c r="H1322" s="138"/>
      <c r="I1322" s="55"/>
      <c r="J1322" s="139"/>
      <c r="K1322" s="55"/>
      <c r="L1322" s="55"/>
      <c r="M1322" s="138"/>
      <c r="N1322" s="55"/>
      <c r="O1322" s="55"/>
      <c r="P1322" s="140"/>
      <c r="Q1322" s="141"/>
      <c r="R1322" s="55"/>
      <c r="S1322" s="55"/>
      <c r="T1322" s="141"/>
      <c r="U1322" s="55"/>
      <c r="V1322" s="55"/>
      <c r="W1322" s="141"/>
      <c r="X1322" s="55"/>
      <c r="Y1322" s="55"/>
      <c r="Z1322" s="141"/>
      <c r="AA1322" s="55"/>
      <c r="AB1322" s="55"/>
      <c r="AC1322" s="141"/>
      <c r="AD1322" s="142"/>
      <c r="AE1322" s="143"/>
      <c r="AF1322" s="138"/>
      <c r="AG1322" s="144"/>
      <c r="AH1322" s="145"/>
    </row>
    <row r="1323" spans="1:34" ht="24.95" customHeight="1" x14ac:dyDescent="0.25">
      <c r="A1323" s="55"/>
      <c r="B1323" s="55"/>
      <c r="C1323" s="55"/>
      <c r="D1323" s="55"/>
      <c r="E1323" s="55"/>
      <c r="F1323" s="55"/>
      <c r="G1323" s="55"/>
      <c r="H1323" s="138"/>
      <c r="I1323" s="55"/>
      <c r="J1323" s="139"/>
      <c r="K1323" s="55"/>
      <c r="L1323" s="55"/>
      <c r="M1323" s="138"/>
      <c r="N1323" s="55"/>
      <c r="O1323" s="55"/>
      <c r="P1323" s="140"/>
      <c r="Q1323" s="141"/>
      <c r="R1323" s="55"/>
      <c r="S1323" s="55"/>
      <c r="T1323" s="141"/>
      <c r="U1323" s="55"/>
      <c r="V1323" s="55"/>
      <c r="W1323" s="141"/>
      <c r="X1323" s="55"/>
      <c r="Y1323" s="55"/>
      <c r="Z1323" s="141"/>
      <c r="AA1323" s="55"/>
      <c r="AB1323" s="55"/>
      <c r="AC1323" s="141"/>
      <c r="AD1323" s="142"/>
      <c r="AE1323" s="143"/>
      <c r="AF1323" s="138"/>
      <c r="AG1323" s="144"/>
      <c r="AH1323" s="145"/>
    </row>
    <row r="1324" spans="1:34" ht="24.95" customHeight="1" x14ac:dyDescent="0.25">
      <c r="A1324" s="55"/>
      <c r="B1324" s="55"/>
      <c r="C1324" s="55"/>
      <c r="D1324" s="55"/>
      <c r="E1324" s="55"/>
      <c r="F1324" s="55"/>
      <c r="G1324" s="55"/>
      <c r="H1324" s="138"/>
      <c r="I1324" s="55"/>
      <c r="J1324" s="139"/>
      <c r="K1324" s="55"/>
      <c r="L1324" s="55"/>
      <c r="M1324" s="138"/>
      <c r="N1324" s="55"/>
      <c r="O1324" s="55"/>
      <c r="P1324" s="140"/>
      <c r="Q1324" s="141"/>
      <c r="R1324" s="55"/>
      <c r="S1324" s="55"/>
      <c r="T1324" s="141"/>
      <c r="U1324" s="55"/>
      <c r="V1324" s="55"/>
      <c r="W1324" s="141"/>
      <c r="X1324" s="55"/>
      <c r="Y1324" s="55"/>
      <c r="Z1324" s="141"/>
      <c r="AA1324" s="55"/>
      <c r="AB1324" s="55"/>
      <c r="AC1324" s="141"/>
      <c r="AD1324" s="142"/>
      <c r="AE1324" s="143"/>
      <c r="AF1324" s="138"/>
      <c r="AG1324" s="144"/>
      <c r="AH1324" s="145"/>
    </row>
    <row r="1325" spans="1:34" ht="24.95" customHeight="1" x14ac:dyDescent="0.25">
      <c r="A1325" s="55"/>
      <c r="B1325" s="55"/>
      <c r="C1325" s="55"/>
      <c r="D1325" s="55"/>
      <c r="E1325" s="55"/>
      <c r="F1325" s="55"/>
      <c r="G1325" s="55"/>
      <c r="H1325" s="138"/>
      <c r="I1325" s="55"/>
      <c r="J1325" s="139"/>
      <c r="K1325" s="55"/>
      <c r="L1325" s="55"/>
      <c r="M1325" s="138"/>
      <c r="N1325" s="55"/>
      <c r="O1325" s="55"/>
      <c r="P1325" s="140"/>
      <c r="Q1325" s="141"/>
      <c r="R1325" s="55"/>
      <c r="S1325" s="55"/>
      <c r="T1325" s="141"/>
      <c r="U1325" s="55"/>
      <c r="V1325" s="55"/>
      <c r="W1325" s="141"/>
      <c r="X1325" s="55"/>
      <c r="Y1325" s="55"/>
      <c r="Z1325" s="141"/>
      <c r="AA1325" s="55"/>
      <c r="AB1325" s="55"/>
      <c r="AC1325" s="141"/>
      <c r="AD1325" s="142"/>
      <c r="AE1325" s="143"/>
      <c r="AF1325" s="138"/>
      <c r="AG1325" s="144"/>
      <c r="AH1325" s="145"/>
    </row>
    <row r="1326" spans="1:34" ht="24.95" customHeight="1" x14ac:dyDescent="0.25">
      <c r="A1326" s="55"/>
      <c r="B1326" s="55"/>
      <c r="C1326" s="55"/>
      <c r="D1326" s="55"/>
      <c r="E1326" s="55"/>
      <c r="F1326" s="55"/>
      <c r="G1326" s="55"/>
      <c r="H1326" s="138"/>
      <c r="I1326" s="55"/>
      <c r="J1326" s="139"/>
      <c r="K1326" s="55"/>
      <c r="L1326" s="55"/>
      <c r="M1326" s="138"/>
      <c r="N1326" s="55"/>
      <c r="O1326" s="55"/>
      <c r="P1326" s="140"/>
      <c r="Q1326" s="141"/>
      <c r="R1326" s="55"/>
      <c r="S1326" s="55"/>
      <c r="T1326" s="141"/>
      <c r="U1326" s="55"/>
      <c r="V1326" s="55"/>
      <c r="W1326" s="141"/>
      <c r="X1326" s="55"/>
      <c r="Y1326" s="55"/>
      <c r="Z1326" s="141"/>
      <c r="AA1326" s="55"/>
      <c r="AB1326" s="55"/>
      <c r="AC1326" s="141"/>
      <c r="AD1326" s="142"/>
      <c r="AE1326" s="143"/>
      <c r="AF1326" s="138"/>
      <c r="AG1326" s="144"/>
      <c r="AH1326" s="145"/>
    </row>
    <row r="1327" spans="1:34" ht="24.95" customHeight="1" x14ac:dyDescent="0.25">
      <c r="A1327" s="55"/>
      <c r="B1327" s="55"/>
      <c r="C1327" s="55"/>
      <c r="D1327" s="55"/>
      <c r="E1327" s="55"/>
      <c r="F1327" s="55"/>
      <c r="G1327" s="55"/>
      <c r="H1327" s="138"/>
      <c r="I1327" s="55"/>
      <c r="J1327" s="139"/>
      <c r="K1327" s="55"/>
      <c r="L1327" s="55"/>
      <c r="M1327" s="138"/>
      <c r="N1327" s="55"/>
      <c r="O1327" s="55"/>
      <c r="P1327" s="140"/>
      <c r="Q1327" s="141"/>
      <c r="R1327" s="55"/>
      <c r="S1327" s="55"/>
      <c r="T1327" s="141"/>
      <c r="U1327" s="55"/>
      <c r="V1327" s="55"/>
      <c r="W1327" s="141"/>
      <c r="X1327" s="55"/>
      <c r="Y1327" s="55"/>
      <c r="Z1327" s="141"/>
      <c r="AA1327" s="55"/>
      <c r="AB1327" s="55"/>
      <c r="AC1327" s="141"/>
      <c r="AD1327" s="142"/>
      <c r="AE1327" s="143"/>
      <c r="AF1327" s="138"/>
      <c r="AG1327" s="144"/>
      <c r="AH1327" s="145"/>
    </row>
    <row r="1328" spans="1:34" ht="24.95" customHeight="1" x14ac:dyDescent="0.25">
      <c r="A1328" s="55"/>
      <c r="B1328" s="55"/>
      <c r="C1328" s="55"/>
      <c r="D1328" s="55"/>
      <c r="E1328" s="55"/>
      <c r="F1328" s="55"/>
      <c r="G1328" s="55"/>
      <c r="H1328" s="138"/>
      <c r="I1328" s="55"/>
      <c r="J1328" s="139"/>
      <c r="K1328" s="55"/>
      <c r="L1328" s="55"/>
      <c r="M1328" s="138"/>
      <c r="N1328" s="55"/>
      <c r="O1328" s="55"/>
      <c r="P1328" s="140"/>
      <c r="Q1328" s="141"/>
      <c r="R1328" s="55"/>
      <c r="S1328" s="55"/>
      <c r="T1328" s="141"/>
      <c r="U1328" s="55"/>
      <c r="V1328" s="55"/>
      <c r="W1328" s="141"/>
      <c r="X1328" s="55"/>
      <c r="Y1328" s="55"/>
      <c r="Z1328" s="141"/>
      <c r="AA1328" s="55"/>
      <c r="AB1328" s="55"/>
      <c r="AC1328" s="141"/>
      <c r="AD1328" s="142"/>
      <c r="AE1328" s="143"/>
      <c r="AF1328" s="138"/>
      <c r="AG1328" s="144"/>
      <c r="AH1328" s="145"/>
    </row>
    <row r="1329" spans="1:34" ht="24.95" customHeight="1" x14ac:dyDescent="0.25">
      <c r="A1329" s="55"/>
      <c r="B1329" s="55"/>
      <c r="C1329" s="55"/>
      <c r="D1329" s="55"/>
      <c r="E1329" s="55"/>
      <c r="F1329" s="55"/>
      <c r="G1329" s="55"/>
      <c r="H1329" s="138"/>
      <c r="I1329" s="55"/>
      <c r="J1329" s="139"/>
      <c r="K1329" s="55"/>
      <c r="L1329" s="55"/>
      <c r="M1329" s="138"/>
      <c r="N1329" s="55"/>
      <c r="O1329" s="55"/>
      <c r="P1329" s="140"/>
      <c r="Q1329" s="141"/>
      <c r="R1329" s="55"/>
      <c r="S1329" s="55"/>
      <c r="T1329" s="141"/>
      <c r="U1329" s="55"/>
      <c r="V1329" s="55"/>
      <c r="W1329" s="141"/>
      <c r="X1329" s="55"/>
      <c r="Y1329" s="55"/>
      <c r="Z1329" s="141"/>
      <c r="AA1329" s="55"/>
      <c r="AB1329" s="55"/>
      <c r="AC1329" s="141"/>
      <c r="AD1329" s="142"/>
      <c r="AE1329" s="143"/>
      <c r="AF1329" s="138"/>
      <c r="AG1329" s="144"/>
      <c r="AH1329" s="145"/>
    </row>
    <row r="1330" spans="1:34" ht="24.95" customHeight="1" x14ac:dyDescent="0.25">
      <c r="A1330" s="55"/>
      <c r="B1330" s="55"/>
      <c r="C1330" s="55"/>
      <c r="D1330" s="55"/>
      <c r="E1330" s="55"/>
      <c r="F1330" s="55"/>
      <c r="G1330" s="55"/>
      <c r="H1330" s="138"/>
      <c r="I1330" s="55"/>
      <c r="J1330" s="139"/>
      <c r="K1330" s="55"/>
      <c r="L1330" s="55"/>
      <c r="M1330" s="138"/>
      <c r="N1330" s="55"/>
      <c r="O1330" s="55"/>
      <c r="P1330" s="140"/>
      <c r="Q1330" s="141"/>
      <c r="R1330" s="55"/>
      <c r="S1330" s="55"/>
      <c r="T1330" s="141"/>
      <c r="U1330" s="55"/>
      <c r="V1330" s="55"/>
      <c r="W1330" s="141"/>
      <c r="X1330" s="55"/>
      <c r="Y1330" s="55"/>
      <c r="Z1330" s="141"/>
      <c r="AA1330" s="55"/>
      <c r="AB1330" s="55"/>
      <c r="AC1330" s="141"/>
      <c r="AD1330" s="142"/>
      <c r="AE1330" s="143"/>
      <c r="AF1330" s="138"/>
      <c r="AG1330" s="144"/>
      <c r="AH1330" s="145"/>
    </row>
    <row r="1331" spans="1:34" ht="24.95" customHeight="1" x14ac:dyDescent="0.25">
      <c r="A1331" s="55"/>
      <c r="B1331" s="55"/>
      <c r="C1331" s="55"/>
      <c r="D1331" s="55"/>
      <c r="E1331" s="55"/>
      <c r="F1331" s="55"/>
      <c r="G1331" s="55"/>
      <c r="H1331" s="138"/>
      <c r="I1331" s="55"/>
      <c r="J1331" s="139"/>
      <c r="K1331" s="55"/>
      <c r="L1331" s="55"/>
      <c r="M1331" s="138"/>
      <c r="N1331" s="55"/>
      <c r="O1331" s="55"/>
      <c r="P1331" s="140"/>
      <c r="Q1331" s="141"/>
      <c r="R1331" s="55"/>
      <c r="S1331" s="55"/>
      <c r="T1331" s="141"/>
      <c r="U1331" s="55"/>
      <c r="V1331" s="55"/>
      <c r="W1331" s="141"/>
      <c r="X1331" s="55"/>
      <c r="Y1331" s="55"/>
      <c r="Z1331" s="141"/>
      <c r="AA1331" s="55"/>
      <c r="AB1331" s="55"/>
      <c r="AC1331" s="141"/>
      <c r="AD1331" s="142"/>
      <c r="AE1331" s="143"/>
      <c r="AF1331" s="138"/>
      <c r="AG1331" s="144"/>
      <c r="AH1331" s="145"/>
    </row>
    <row r="1332" spans="1:34" ht="24.95" customHeight="1" x14ac:dyDescent="0.25">
      <c r="A1332" s="55"/>
      <c r="B1332" s="55"/>
      <c r="C1332" s="55"/>
      <c r="D1332" s="55"/>
      <c r="E1332" s="55"/>
      <c r="F1332" s="55"/>
      <c r="G1332" s="55"/>
      <c r="H1332" s="138"/>
      <c r="I1332" s="55"/>
      <c r="J1332" s="139"/>
      <c r="K1332" s="55"/>
      <c r="L1332" s="55"/>
      <c r="M1332" s="138"/>
      <c r="N1332" s="55"/>
      <c r="O1332" s="55"/>
      <c r="P1332" s="140"/>
      <c r="Q1332" s="141"/>
      <c r="R1332" s="55"/>
      <c r="S1332" s="55"/>
      <c r="T1332" s="141"/>
      <c r="U1332" s="55"/>
      <c r="V1332" s="55"/>
      <c r="W1332" s="141"/>
      <c r="X1332" s="55"/>
      <c r="Y1332" s="55"/>
      <c r="Z1332" s="141"/>
      <c r="AA1332" s="55"/>
      <c r="AB1332" s="55"/>
      <c r="AC1332" s="141"/>
      <c r="AD1332" s="142"/>
      <c r="AE1332" s="143"/>
      <c r="AF1332" s="138"/>
      <c r="AG1332" s="144"/>
      <c r="AH1332" s="145"/>
    </row>
    <row r="1333" spans="1:34" ht="24.95" customHeight="1" x14ac:dyDescent="0.25">
      <c r="A1333" s="55"/>
      <c r="B1333" s="55"/>
      <c r="C1333" s="55"/>
      <c r="D1333" s="55"/>
      <c r="E1333" s="55"/>
      <c r="F1333" s="55"/>
      <c r="G1333" s="55"/>
      <c r="H1333" s="138"/>
      <c r="I1333" s="55"/>
      <c r="J1333" s="139"/>
      <c r="K1333" s="55"/>
      <c r="L1333" s="55"/>
      <c r="M1333" s="138"/>
      <c r="N1333" s="55"/>
      <c r="O1333" s="55"/>
      <c r="P1333" s="140"/>
      <c r="Q1333" s="141"/>
      <c r="R1333" s="55"/>
      <c r="S1333" s="55"/>
      <c r="T1333" s="141"/>
      <c r="U1333" s="55"/>
      <c r="V1333" s="55"/>
      <c r="W1333" s="141"/>
      <c r="X1333" s="55"/>
      <c r="Y1333" s="55"/>
      <c r="Z1333" s="141"/>
      <c r="AA1333" s="55"/>
      <c r="AB1333" s="55"/>
      <c r="AC1333" s="141"/>
      <c r="AD1333" s="142"/>
      <c r="AE1333" s="143"/>
      <c r="AF1333" s="138"/>
      <c r="AG1333" s="144"/>
      <c r="AH1333" s="145"/>
    </row>
    <row r="1334" spans="1:34" ht="24.95" customHeight="1" x14ac:dyDescent="0.25">
      <c r="A1334" s="55"/>
      <c r="B1334" s="55"/>
      <c r="C1334" s="55"/>
      <c r="D1334" s="55"/>
      <c r="E1334" s="55"/>
      <c r="F1334" s="55"/>
      <c r="G1334" s="55"/>
      <c r="H1334" s="138"/>
      <c r="I1334" s="55"/>
      <c r="J1334" s="139"/>
      <c r="K1334" s="55"/>
      <c r="L1334" s="55"/>
      <c r="M1334" s="138"/>
      <c r="N1334" s="55"/>
      <c r="O1334" s="55"/>
      <c r="P1334" s="140"/>
      <c r="Q1334" s="141"/>
      <c r="R1334" s="55"/>
      <c r="S1334" s="55"/>
      <c r="T1334" s="141"/>
      <c r="U1334" s="55"/>
      <c r="V1334" s="55"/>
      <c r="W1334" s="141"/>
      <c r="X1334" s="55"/>
      <c r="Y1334" s="55"/>
      <c r="Z1334" s="141"/>
      <c r="AA1334" s="55"/>
      <c r="AB1334" s="55"/>
      <c r="AC1334" s="141"/>
      <c r="AD1334" s="142"/>
      <c r="AE1334" s="143"/>
      <c r="AF1334" s="138"/>
      <c r="AG1334" s="144"/>
      <c r="AH1334" s="145"/>
    </row>
    <row r="1335" spans="1:34" ht="24.95" customHeight="1" x14ac:dyDescent="0.25">
      <c r="A1335" s="55"/>
      <c r="B1335" s="55"/>
      <c r="C1335" s="55"/>
      <c r="D1335" s="55"/>
      <c r="E1335" s="55"/>
      <c r="F1335" s="55"/>
      <c r="G1335" s="55"/>
      <c r="H1335" s="138"/>
      <c r="I1335" s="55"/>
      <c r="J1335" s="139"/>
      <c r="K1335" s="55"/>
      <c r="L1335" s="55"/>
      <c r="M1335" s="138"/>
      <c r="N1335" s="55"/>
      <c r="O1335" s="55"/>
      <c r="P1335" s="140"/>
      <c r="Q1335" s="141"/>
      <c r="R1335" s="55"/>
      <c r="S1335" s="55"/>
      <c r="T1335" s="141"/>
      <c r="U1335" s="55"/>
      <c r="V1335" s="55"/>
      <c r="W1335" s="141"/>
      <c r="X1335" s="55"/>
      <c r="Y1335" s="55"/>
      <c r="Z1335" s="141"/>
      <c r="AA1335" s="55"/>
      <c r="AB1335" s="55"/>
      <c r="AC1335" s="141"/>
      <c r="AD1335" s="142"/>
      <c r="AE1335" s="143"/>
      <c r="AF1335" s="138"/>
      <c r="AG1335" s="144"/>
      <c r="AH1335" s="145"/>
    </row>
    <row r="1336" spans="1:34" ht="24.95" customHeight="1" x14ac:dyDescent="0.25">
      <c r="A1336" s="55"/>
      <c r="B1336" s="55"/>
      <c r="C1336" s="55"/>
      <c r="D1336" s="55"/>
      <c r="E1336" s="55"/>
      <c r="F1336" s="55"/>
      <c r="G1336" s="55"/>
      <c r="H1336" s="138"/>
      <c r="I1336" s="55"/>
      <c r="J1336" s="139"/>
      <c r="K1336" s="55"/>
      <c r="L1336" s="55"/>
      <c r="M1336" s="138"/>
      <c r="N1336" s="55"/>
      <c r="O1336" s="55"/>
      <c r="P1336" s="140"/>
      <c r="Q1336" s="141"/>
      <c r="R1336" s="55"/>
      <c r="S1336" s="55"/>
      <c r="T1336" s="141"/>
      <c r="U1336" s="55"/>
      <c r="V1336" s="55"/>
      <c r="W1336" s="141"/>
      <c r="X1336" s="55"/>
      <c r="Y1336" s="55"/>
      <c r="Z1336" s="141"/>
      <c r="AA1336" s="55"/>
      <c r="AB1336" s="55"/>
      <c r="AC1336" s="141"/>
      <c r="AD1336" s="142"/>
      <c r="AE1336" s="143"/>
      <c r="AF1336" s="138"/>
      <c r="AG1336" s="144"/>
      <c r="AH1336" s="145"/>
    </row>
    <row r="1337" spans="1:34" ht="24.95" customHeight="1" x14ac:dyDescent="0.25">
      <c r="A1337" s="55"/>
      <c r="B1337" s="55"/>
      <c r="C1337" s="55"/>
      <c r="D1337" s="55"/>
      <c r="E1337" s="55"/>
      <c r="F1337" s="55"/>
      <c r="G1337" s="55"/>
      <c r="H1337" s="138"/>
      <c r="I1337" s="55"/>
      <c r="J1337" s="139"/>
      <c r="K1337" s="55"/>
      <c r="L1337" s="55"/>
      <c r="M1337" s="138"/>
      <c r="N1337" s="55"/>
      <c r="O1337" s="55"/>
      <c r="P1337" s="140"/>
      <c r="Q1337" s="141"/>
      <c r="R1337" s="55"/>
      <c r="S1337" s="55"/>
      <c r="T1337" s="141"/>
      <c r="U1337" s="55"/>
      <c r="V1337" s="55"/>
      <c r="W1337" s="141"/>
      <c r="X1337" s="55"/>
      <c r="Y1337" s="55"/>
      <c r="Z1337" s="141"/>
      <c r="AA1337" s="55"/>
      <c r="AB1337" s="55"/>
      <c r="AC1337" s="141"/>
      <c r="AD1337" s="142"/>
      <c r="AE1337" s="143"/>
      <c r="AF1337" s="138"/>
      <c r="AG1337" s="144"/>
      <c r="AH1337" s="145"/>
    </row>
    <row r="1338" spans="1:34" ht="24.95" customHeight="1" x14ac:dyDescent="0.25">
      <c r="A1338" s="55"/>
      <c r="B1338" s="55"/>
      <c r="C1338" s="55"/>
      <c r="D1338" s="55"/>
      <c r="E1338" s="55"/>
      <c r="F1338" s="55"/>
      <c r="G1338" s="55"/>
      <c r="H1338" s="138"/>
      <c r="I1338" s="55"/>
      <c r="J1338" s="139"/>
      <c r="K1338" s="55"/>
      <c r="L1338" s="55"/>
      <c r="M1338" s="138"/>
      <c r="N1338" s="55"/>
      <c r="O1338" s="55"/>
      <c r="P1338" s="140"/>
      <c r="Q1338" s="141"/>
      <c r="R1338" s="55"/>
      <c r="S1338" s="55"/>
      <c r="T1338" s="141"/>
      <c r="U1338" s="55"/>
      <c r="V1338" s="55"/>
      <c r="W1338" s="141"/>
      <c r="X1338" s="55"/>
      <c r="Y1338" s="55"/>
      <c r="Z1338" s="141"/>
      <c r="AA1338" s="55"/>
      <c r="AB1338" s="55"/>
      <c r="AC1338" s="141"/>
      <c r="AD1338" s="142"/>
      <c r="AE1338" s="143"/>
      <c r="AF1338" s="138"/>
      <c r="AG1338" s="144"/>
      <c r="AH1338" s="145"/>
    </row>
    <row r="1339" spans="1:34" ht="24.95" customHeight="1" x14ac:dyDescent="0.25">
      <c r="A1339" s="55"/>
      <c r="B1339" s="55"/>
      <c r="C1339" s="55"/>
      <c r="D1339" s="55"/>
      <c r="E1339" s="55"/>
      <c r="F1339" s="55"/>
      <c r="G1339" s="55"/>
      <c r="H1339" s="138"/>
      <c r="I1339" s="55"/>
      <c r="J1339" s="139"/>
      <c r="K1339" s="55"/>
      <c r="L1339" s="55"/>
      <c r="M1339" s="138"/>
      <c r="N1339" s="55"/>
      <c r="O1339" s="55"/>
      <c r="P1339" s="140"/>
      <c r="Q1339" s="141"/>
      <c r="R1339" s="55"/>
      <c r="S1339" s="55"/>
      <c r="T1339" s="141"/>
      <c r="U1339" s="55"/>
      <c r="V1339" s="55"/>
      <c r="W1339" s="141"/>
      <c r="X1339" s="55"/>
      <c r="Y1339" s="55"/>
      <c r="Z1339" s="141"/>
      <c r="AA1339" s="55"/>
      <c r="AB1339" s="55"/>
      <c r="AC1339" s="141"/>
      <c r="AD1339" s="142"/>
      <c r="AE1339" s="143"/>
      <c r="AF1339" s="138"/>
      <c r="AG1339" s="144"/>
      <c r="AH1339" s="145"/>
    </row>
    <row r="1340" spans="1:34" ht="24.95" customHeight="1" x14ac:dyDescent="0.25">
      <c r="A1340" s="55"/>
      <c r="B1340" s="55"/>
      <c r="C1340" s="55"/>
      <c r="D1340" s="55"/>
      <c r="E1340" s="55"/>
      <c r="F1340" s="55"/>
      <c r="G1340" s="55"/>
      <c r="H1340" s="138"/>
      <c r="I1340" s="55"/>
      <c r="J1340" s="139"/>
      <c r="K1340" s="55"/>
      <c r="L1340" s="55"/>
      <c r="M1340" s="138"/>
      <c r="N1340" s="55"/>
      <c r="O1340" s="55"/>
      <c r="P1340" s="140"/>
      <c r="Q1340" s="141"/>
      <c r="R1340" s="55"/>
      <c r="S1340" s="55"/>
      <c r="T1340" s="141"/>
      <c r="U1340" s="55"/>
      <c r="V1340" s="55"/>
      <c r="W1340" s="141"/>
      <c r="X1340" s="55"/>
      <c r="Y1340" s="55"/>
      <c r="Z1340" s="141"/>
      <c r="AA1340" s="55"/>
      <c r="AB1340" s="55"/>
      <c r="AC1340" s="141"/>
      <c r="AD1340" s="142"/>
      <c r="AE1340" s="143"/>
      <c r="AF1340" s="138"/>
      <c r="AG1340" s="144"/>
      <c r="AH1340" s="145"/>
    </row>
    <row r="1341" spans="1:34" ht="24.95" customHeight="1" x14ac:dyDescent="0.25">
      <c r="A1341" s="55"/>
      <c r="B1341" s="55"/>
      <c r="C1341" s="55"/>
      <c r="D1341" s="55"/>
      <c r="E1341" s="55"/>
      <c r="F1341" s="55"/>
      <c r="G1341" s="55"/>
      <c r="H1341" s="138"/>
      <c r="I1341" s="55"/>
      <c r="J1341" s="139"/>
      <c r="K1341" s="55"/>
      <c r="L1341" s="55"/>
      <c r="M1341" s="138"/>
      <c r="N1341" s="55"/>
      <c r="O1341" s="55"/>
      <c r="P1341" s="140"/>
      <c r="Q1341" s="141"/>
      <c r="R1341" s="55"/>
      <c r="S1341" s="55"/>
      <c r="T1341" s="141"/>
      <c r="U1341" s="55"/>
      <c r="V1341" s="55"/>
      <c r="W1341" s="141"/>
      <c r="X1341" s="55"/>
      <c r="Y1341" s="55"/>
      <c r="Z1341" s="141"/>
      <c r="AA1341" s="55"/>
      <c r="AB1341" s="55"/>
      <c r="AC1341" s="141"/>
      <c r="AD1341" s="142"/>
      <c r="AE1341" s="143"/>
      <c r="AF1341" s="138"/>
      <c r="AG1341" s="144"/>
      <c r="AH1341" s="145"/>
    </row>
    <row r="1342" spans="1:34" ht="24.95" customHeight="1" x14ac:dyDescent="0.25">
      <c r="A1342" s="55"/>
      <c r="B1342" s="55"/>
      <c r="C1342" s="55"/>
      <c r="D1342" s="55"/>
      <c r="E1342" s="55"/>
      <c r="F1342" s="55"/>
      <c r="G1342" s="55"/>
      <c r="H1342" s="138"/>
      <c r="I1342" s="55"/>
      <c r="J1342" s="139"/>
      <c r="K1342" s="55"/>
      <c r="L1342" s="55"/>
      <c r="M1342" s="138"/>
      <c r="N1342" s="55"/>
      <c r="O1342" s="55"/>
      <c r="P1342" s="140"/>
      <c r="Q1342" s="141"/>
      <c r="R1342" s="55"/>
      <c r="S1342" s="55"/>
      <c r="T1342" s="141"/>
      <c r="U1342" s="55"/>
      <c r="V1342" s="55"/>
      <c r="W1342" s="141"/>
      <c r="X1342" s="55"/>
      <c r="Y1342" s="55"/>
      <c r="Z1342" s="141"/>
      <c r="AA1342" s="55"/>
      <c r="AB1342" s="55"/>
      <c r="AC1342" s="141"/>
      <c r="AD1342" s="142"/>
      <c r="AE1342" s="143"/>
      <c r="AF1342" s="138"/>
      <c r="AG1342" s="144"/>
      <c r="AH1342" s="145"/>
    </row>
    <row r="1343" spans="1:34" ht="24.95" customHeight="1" x14ac:dyDescent="0.25">
      <c r="A1343" s="55"/>
      <c r="B1343" s="55"/>
      <c r="C1343" s="55"/>
      <c r="D1343" s="55"/>
      <c r="E1343" s="55"/>
      <c r="F1343" s="55"/>
      <c r="G1343" s="55"/>
      <c r="H1343" s="138"/>
      <c r="I1343" s="55"/>
      <c r="J1343" s="139"/>
      <c r="K1343" s="55"/>
      <c r="L1343" s="55"/>
      <c r="M1343" s="138"/>
      <c r="N1343" s="55"/>
      <c r="O1343" s="55"/>
      <c r="P1343" s="140"/>
      <c r="Q1343" s="141"/>
      <c r="R1343" s="55"/>
      <c r="S1343" s="55"/>
      <c r="T1343" s="141"/>
      <c r="U1343" s="55"/>
      <c r="V1343" s="55"/>
      <c r="W1343" s="141"/>
      <c r="X1343" s="55"/>
      <c r="Y1343" s="55"/>
      <c r="Z1343" s="141"/>
      <c r="AA1343" s="55"/>
      <c r="AB1343" s="55"/>
      <c r="AC1343" s="141"/>
      <c r="AD1343" s="142"/>
      <c r="AE1343" s="143"/>
      <c r="AF1343" s="138"/>
      <c r="AG1343" s="144"/>
      <c r="AH1343" s="145"/>
    </row>
    <row r="1344" spans="1:34" ht="24.95" customHeight="1" x14ac:dyDescent="0.25">
      <c r="A1344" s="55"/>
      <c r="B1344" s="55"/>
      <c r="C1344" s="55"/>
      <c r="D1344" s="55"/>
      <c r="E1344" s="55"/>
      <c r="F1344" s="55"/>
      <c r="G1344" s="55"/>
      <c r="H1344" s="138"/>
      <c r="I1344" s="55"/>
      <c r="J1344" s="139"/>
      <c r="K1344" s="55"/>
      <c r="L1344" s="55"/>
      <c r="M1344" s="138"/>
      <c r="N1344" s="55"/>
      <c r="O1344" s="55"/>
      <c r="P1344" s="140"/>
      <c r="Q1344" s="141"/>
      <c r="R1344" s="55"/>
      <c r="S1344" s="55"/>
      <c r="T1344" s="141"/>
      <c r="U1344" s="55"/>
      <c r="V1344" s="55"/>
      <c r="W1344" s="141"/>
      <c r="X1344" s="55"/>
      <c r="Y1344" s="55"/>
      <c r="Z1344" s="141"/>
      <c r="AA1344" s="55"/>
      <c r="AB1344" s="55"/>
      <c r="AC1344" s="141"/>
      <c r="AD1344" s="142"/>
      <c r="AE1344" s="143"/>
      <c r="AF1344" s="138"/>
      <c r="AG1344" s="144"/>
      <c r="AH1344" s="145"/>
    </row>
    <row r="1345" spans="1:34" ht="24.95" customHeight="1" x14ac:dyDescent="0.25">
      <c r="A1345" s="55"/>
      <c r="B1345" s="55"/>
      <c r="C1345" s="55"/>
      <c r="D1345" s="55"/>
      <c r="E1345" s="55"/>
      <c r="F1345" s="55"/>
      <c r="G1345" s="55"/>
      <c r="H1345" s="138"/>
      <c r="I1345" s="55"/>
      <c r="J1345" s="139"/>
      <c r="K1345" s="55"/>
      <c r="L1345" s="55"/>
      <c r="M1345" s="138"/>
      <c r="N1345" s="55"/>
      <c r="O1345" s="55"/>
      <c r="P1345" s="140"/>
      <c r="Q1345" s="141"/>
      <c r="R1345" s="55"/>
      <c r="S1345" s="55"/>
      <c r="T1345" s="141"/>
      <c r="U1345" s="55"/>
      <c r="V1345" s="55"/>
      <c r="W1345" s="141"/>
      <c r="X1345" s="55"/>
      <c r="Y1345" s="55"/>
      <c r="Z1345" s="141"/>
      <c r="AA1345" s="55"/>
      <c r="AB1345" s="55"/>
      <c r="AC1345" s="141"/>
      <c r="AD1345" s="142"/>
      <c r="AE1345" s="143"/>
      <c r="AF1345" s="138"/>
      <c r="AG1345" s="144"/>
      <c r="AH1345" s="145"/>
    </row>
    <row r="1346" spans="1:34" ht="24.95" customHeight="1" x14ac:dyDescent="0.25">
      <c r="A1346" s="55"/>
      <c r="B1346" s="55"/>
      <c r="C1346" s="55"/>
      <c r="D1346" s="55"/>
      <c r="E1346" s="55"/>
      <c r="F1346" s="55"/>
      <c r="G1346" s="55"/>
      <c r="H1346" s="138"/>
      <c r="I1346" s="55"/>
      <c r="J1346" s="139"/>
      <c r="K1346" s="55"/>
      <c r="L1346" s="55"/>
      <c r="M1346" s="138"/>
      <c r="N1346" s="55"/>
      <c r="O1346" s="55"/>
      <c r="P1346" s="140"/>
      <c r="Q1346" s="141"/>
      <c r="R1346" s="55"/>
      <c r="S1346" s="55"/>
      <c r="T1346" s="141"/>
      <c r="U1346" s="55"/>
      <c r="V1346" s="55"/>
      <c r="W1346" s="141"/>
      <c r="X1346" s="55"/>
      <c r="Y1346" s="55"/>
      <c r="Z1346" s="141"/>
      <c r="AA1346" s="55"/>
      <c r="AB1346" s="55"/>
      <c r="AC1346" s="141"/>
      <c r="AD1346" s="142"/>
      <c r="AE1346" s="143"/>
      <c r="AF1346" s="138"/>
      <c r="AG1346" s="144"/>
      <c r="AH1346" s="145"/>
    </row>
    <row r="1347" spans="1:34" ht="24.95" customHeight="1" x14ac:dyDescent="0.25">
      <c r="A1347" s="55"/>
      <c r="B1347" s="55"/>
      <c r="C1347" s="55"/>
      <c r="D1347" s="55"/>
      <c r="E1347" s="55"/>
      <c r="F1347" s="55"/>
      <c r="G1347" s="55"/>
      <c r="H1347" s="138"/>
      <c r="I1347" s="55"/>
      <c r="J1347" s="139"/>
      <c r="K1347" s="55"/>
      <c r="L1347" s="55"/>
      <c r="M1347" s="138"/>
      <c r="N1347" s="55"/>
      <c r="O1347" s="55"/>
      <c r="P1347" s="140"/>
      <c r="Q1347" s="141"/>
      <c r="R1347" s="55"/>
      <c r="S1347" s="55"/>
      <c r="T1347" s="141"/>
      <c r="U1347" s="55"/>
      <c r="V1347" s="55"/>
      <c r="W1347" s="141"/>
      <c r="X1347" s="55"/>
      <c r="Y1347" s="55"/>
      <c r="Z1347" s="141"/>
      <c r="AA1347" s="55"/>
      <c r="AB1347" s="55"/>
      <c r="AC1347" s="141"/>
      <c r="AD1347" s="142"/>
      <c r="AE1347" s="143"/>
      <c r="AF1347" s="138"/>
      <c r="AG1347" s="144"/>
      <c r="AH1347" s="145"/>
    </row>
    <row r="1348" spans="1:34" ht="24.95" customHeight="1" x14ac:dyDescent="0.25">
      <c r="A1348" s="55"/>
      <c r="B1348" s="55"/>
      <c r="C1348" s="55"/>
      <c r="D1348" s="55"/>
      <c r="E1348" s="55"/>
      <c r="F1348" s="55"/>
      <c r="G1348" s="55"/>
      <c r="H1348" s="138"/>
      <c r="I1348" s="55"/>
      <c r="J1348" s="139"/>
      <c r="K1348" s="55"/>
      <c r="L1348" s="55"/>
      <c r="M1348" s="138"/>
      <c r="N1348" s="55"/>
      <c r="O1348" s="55"/>
      <c r="P1348" s="140"/>
      <c r="Q1348" s="141"/>
      <c r="R1348" s="55"/>
      <c r="S1348" s="55"/>
      <c r="T1348" s="141"/>
      <c r="U1348" s="55"/>
      <c r="V1348" s="55"/>
      <c r="W1348" s="141"/>
      <c r="X1348" s="55"/>
      <c r="Y1348" s="55"/>
      <c r="Z1348" s="141"/>
      <c r="AA1348" s="55"/>
      <c r="AB1348" s="55"/>
      <c r="AC1348" s="141"/>
      <c r="AD1348" s="142"/>
      <c r="AE1348" s="143"/>
      <c r="AF1348" s="138"/>
      <c r="AG1348" s="144"/>
      <c r="AH1348" s="145"/>
    </row>
    <row r="1349" spans="1:34" ht="24.95" customHeight="1" x14ac:dyDescent="0.25">
      <c r="A1349" s="55"/>
      <c r="B1349" s="55"/>
      <c r="C1349" s="55"/>
      <c r="D1349" s="55"/>
      <c r="E1349" s="55"/>
      <c r="F1349" s="55"/>
      <c r="G1349" s="55"/>
      <c r="H1349" s="138"/>
      <c r="I1349" s="55"/>
      <c r="J1349" s="139"/>
      <c r="K1349" s="55"/>
      <c r="L1349" s="55"/>
      <c r="M1349" s="138"/>
      <c r="N1349" s="55"/>
      <c r="O1349" s="55"/>
      <c r="P1349" s="140"/>
      <c r="Q1349" s="141"/>
      <c r="R1349" s="55"/>
      <c r="S1349" s="55"/>
      <c r="T1349" s="141"/>
      <c r="U1349" s="55"/>
      <c r="V1349" s="55"/>
      <c r="W1349" s="141"/>
      <c r="X1349" s="55"/>
      <c r="Y1349" s="55"/>
      <c r="Z1349" s="141"/>
      <c r="AA1349" s="55"/>
      <c r="AB1349" s="55"/>
      <c r="AC1349" s="141"/>
      <c r="AD1349" s="142"/>
      <c r="AE1349" s="143"/>
      <c r="AF1349" s="138"/>
      <c r="AG1349" s="144"/>
      <c r="AH1349" s="145"/>
    </row>
    <row r="1350" spans="1:34" ht="24.95" customHeight="1" x14ac:dyDescent="0.25">
      <c r="A1350" s="55"/>
      <c r="B1350" s="55"/>
      <c r="C1350" s="55"/>
      <c r="D1350" s="55"/>
      <c r="E1350" s="55"/>
      <c r="F1350" s="55"/>
      <c r="G1350" s="55"/>
      <c r="H1350" s="138"/>
      <c r="I1350" s="55"/>
      <c r="J1350" s="139"/>
      <c r="K1350" s="55"/>
      <c r="L1350" s="55"/>
      <c r="M1350" s="138"/>
      <c r="N1350" s="55"/>
      <c r="O1350" s="55"/>
      <c r="P1350" s="140"/>
      <c r="Q1350" s="141"/>
      <c r="R1350" s="55"/>
      <c r="S1350" s="55"/>
      <c r="T1350" s="141"/>
      <c r="U1350" s="55"/>
      <c r="V1350" s="55"/>
      <c r="W1350" s="141"/>
      <c r="X1350" s="55"/>
      <c r="Y1350" s="55"/>
      <c r="Z1350" s="141"/>
      <c r="AA1350" s="55"/>
      <c r="AB1350" s="55"/>
      <c r="AC1350" s="141"/>
      <c r="AD1350" s="142"/>
      <c r="AE1350" s="143"/>
      <c r="AF1350" s="138"/>
      <c r="AG1350" s="144"/>
      <c r="AH1350" s="145"/>
    </row>
    <row r="1351" spans="1:34" ht="24.95" customHeight="1" x14ac:dyDescent="0.25">
      <c r="A1351" s="55"/>
      <c r="B1351" s="55"/>
      <c r="C1351" s="55"/>
      <c r="D1351" s="55"/>
      <c r="E1351" s="55"/>
      <c r="F1351" s="55"/>
      <c r="G1351" s="55"/>
      <c r="H1351" s="138"/>
      <c r="I1351" s="55"/>
      <c r="J1351" s="139"/>
      <c r="K1351" s="55"/>
      <c r="L1351" s="55"/>
      <c r="M1351" s="138"/>
      <c r="N1351" s="55"/>
      <c r="O1351" s="55"/>
      <c r="P1351" s="140"/>
      <c r="Q1351" s="141"/>
      <c r="R1351" s="55"/>
      <c r="S1351" s="55"/>
      <c r="T1351" s="141"/>
      <c r="U1351" s="55"/>
      <c r="V1351" s="55"/>
      <c r="W1351" s="141"/>
      <c r="X1351" s="55"/>
      <c r="Y1351" s="55"/>
      <c r="Z1351" s="141"/>
      <c r="AA1351" s="55"/>
      <c r="AB1351" s="55"/>
      <c r="AC1351" s="141"/>
      <c r="AD1351" s="142"/>
      <c r="AE1351" s="143"/>
      <c r="AF1351" s="138"/>
      <c r="AG1351" s="144"/>
      <c r="AH1351" s="145"/>
    </row>
    <row r="1352" spans="1:34" ht="24.95" customHeight="1" x14ac:dyDescent="0.25">
      <c r="A1352" s="55"/>
      <c r="B1352" s="55"/>
      <c r="C1352" s="55"/>
      <c r="D1352" s="55"/>
      <c r="E1352" s="55"/>
      <c r="F1352" s="55"/>
      <c r="G1352" s="55"/>
      <c r="H1352" s="138"/>
      <c r="I1352" s="55"/>
      <c r="J1352" s="139"/>
      <c r="K1352" s="55"/>
      <c r="L1352" s="55"/>
      <c r="M1352" s="138"/>
      <c r="N1352" s="55"/>
      <c r="O1352" s="55"/>
      <c r="P1352" s="140"/>
      <c r="Q1352" s="141"/>
      <c r="R1352" s="55"/>
      <c r="S1352" s="55"/>
      <c r="T1352" s="141"/>
      <c r="U1352" s="55"/>
      <c r="V1352" s="55"/>
      <c r="W1352" s="141"/>
      <c r="X1352" s="55"/>
      <c r="Y1352" s="55"/>
      <c r="Z1352" s="141"/>
      <c r="AA1352" s="55"/>
      <c r="AB1352" s="55"/>
      <c r="AC1352" s="141"/>
      <c r="AD1352" s="142"/>
      <c r="AE1352" s="143"/>
      <c r="AF1352" s="138"/>
      <c r="AG1352" s="144"/>
      <c r="AH1352" s="145"/>
    </row>
    <row r="1353" spans="1:34" ht="24.95" customHeight="1" x14ac:dyDescent="0.25">
      <c r="A1353" s="55"/>
      <c r="B1353" s="55"/>
      <c r="C1353" s="55"/>
      <c r="D1353" s="55"/>
      <c r="E1353" s="55"/>
      <c r="F1353" s="55"/>
      <c r="G1353" s="55"/>
      <c r="H1353" s="138"/>
      <c r="I1353" s="55"/>
      <c r="J1353" s="139"/>
      <c r="K1353" s="55"/>
      <c r="L1353" s="55"/>
      <c r="M1353" s="138"/>
      <c r="N1353" s="55"/>
      <c r="O1353" s="55"/>
      <c r="P1353" s="140"/>
      <c r="Q1353" s="141"/>
      <c r="R1353" s="55"/>
      <c r="S1353" s="55"/>
      <c r="T1353" s="141"/>
      <c r="U1353" s="55"/>
      <c r="V1353" s="55"/>
      <c r="W1353" s="141"/>
      <c r="X1353" s="55"/>
      <c r="Y1353" s="55"/>
      <c r="Z1353" s="141"/>
      <c r="AA1353" s="55"/>
      <c r="AB1353" s="55"/>
      <c r="AC1353" s="141"/>
      <c r="AD1353" s="142"/>
      <c r="AE1353" s="143"/>
      <c r="AF1353" s="138"/>
      <c r="AG1353" s="144"/>
      <c r="AH1353" s="145"/>
    </row>
    <row r="1354" spans="1:34" ht="24.95" customHeight="1" x14ac:dyDescent="0.25">
      <c r="A1354" s="55"/>
      <c r="B1354" s="55"/>
      <c r="C1354" s="55"/>
      <c r="D1354" s="55"/>
      <c r="E1354" s="55"/>
      <c r="F1354" s="55"/>
      <c r="G1354" s="55"/>
      <c r="H1354" s="138"/>
      <c r="I1354" s="55"/>
      <c r="J1354" s="139"/>
      <c r="K1354" s="55"/>
      <c r="L1354" s="55"/>
      <c r="M1354" s="138"/>
      <c r="N1354" s="55"/>
      <c r="O1354" s="55"/>
      <c r="P1354" s="140"/>
      <c r="Q1354" s="141"/>
      <c r="R1354" s="55"/>
      <c r="S1354" s="55"/>
      <c r="T1354" s="141"/>
      <c r="U1354" s="55"/>
      <c r="V1354" s="55"/>
      <c r="W1354" s="141"/>
      <c r="X1354" s="55"/>
      <c r="Y1354" s="55"/>
      <c r="Z1354" s="141"/>
      <c r="AA1354" s="55"/>
      <c r="AB1354" s="55"/>
      <c r="AC1354" s="141"/>
      <c r="AD1354" s="142"/>
      <c r="AE1354" s="143"/>
      <c r="AF1354" s="138"/>
      <c r="AG1354" s="144"/>
      <c r="AH1354" s="145"/>
    </row>
    <row r="1355" spans="1:34" ht="24.95" customHeight="1" x14ac:dyDescent="0.25">
      <c r="A1355" s="55"/>
      <c r="B1355" s="55"/>
      <c r="C1355" s="55"/>
      <c r="D1355" s="55"/>
      <c r="E1355" s="55"/>
      <c r="F1355" s="55"/>
      <c r="G1355" s="55"/>
      <c r="H1355" s="138"/>
      <c r="I1355" s="55"/>
      <c r="J1355" s="139"/>
      <c r="K1355" s="55"/>
      <c r="L1355" s="55"/>
      <c r="M1355" s="138"/>
      <c r="N1355" s="55"/>
      <c r="O1355" s="55"/>
      <c r="P1355" s="140"/>
      <c r="Q1355" s="141"/>
      <c r="R1355" s="55"/>
      <c r="S1355" s="55"/>
      <c r="T1355" s="141"/>
      <c r="U1355" s="55"/>
      <c r="V1355" s="55"/>
      <c r="W1355" s="141"/>
      <c r="X1355" s="55"/>
      <c r="Y1355" s="55"/>
      <c r="Z1355" s="141"/>
      <c r="AA1355" s="55"/>
      <c r="AB1355" s="55"/>
      <c r="AC1355" s="141"/>
      <c r="AD1355" s="142"/>
      <c r="AE1355" s="143"/>
      <c r="AF1355" s="138"/>
      <c r="AG1355" s="144"/>
      <c r="AH1355" s="145"/>
    </row>
    <row r="1356" spans="1:34" ht="24.95" customHeight="1" x14ac:dyDescent="0.25">
      <c r="A1356" s="55"/>
      <c r="B1356" s="55"/>
      <c r="C1356" s="55"/>
      <c r="D1356" s="55"/>
      <c r="E1356" s="55"/>
      <c r="F1356" s="55"/>
      <c r="G1356" s="55"/>
      <c r="H1356" s="138"/>
      <c r="I1356" s="55"/>
      <c r="J1356" s="139"/>
      <c r="K1356" s="55"/>
      <c r="L1356" s="55"/>
      <c r="M1356" s="138"/>
      <c r="N1356" s="55"/>
      <c r="O1356" s="55"/>
      <c r="P1356" s="140"/>
      <c r="Q1356" s="141"/>
      <c r="R1356" s="55"/>
      <c r="S1356" s="55"/>
      <c r="T1356" s="141"/>
      <c r="U1356" s="55"/>
      <c r="V1356" s="55"/>
      <c r="W1356" s="141"/>
      <c r="X1356" s="55"/>
      <c r="Y1356" s="55"/>
      <c r="Z1356" s="141"/>
      <c r="AA1356" s="55"/>
      <c r="AB1356" s="55"/>
      <c r="AC1356" s="141"/>
      <c r="AD1356" s="142"/>
      <c r="AE1356" s="143"/>
      <c r="AF1356" s="138"/>
      <c r="AG1356" s="144"/>
      <c r="AH1356" s="145"/>
    </row>
    <row r="1357" spans="1:34" ht="24.95" customHeight="1" x14ac:dyDescent="0.25">
      <c r="A1357" s="55"/>
      <c r="B1357" s="55"/>
      <c r="C1357" s="55"/>
      <c r="D1357" s="55"/>
      <c r="E1357" s="55"/>
      <c r="F1357" s="55"/>
      <c r="G1357" s="55"/>
      <c r="H1357" s="138"/>
      <c r="I1357" s="55"/>
      <c r="J1357" s="139"/>
      <c r="K1357" s="55"/>
      <c r="L1357" s="55"/>
      <c r="M1357" s="138"/>
      <c r="N1357" s="55"/>
      <c r="O1357" s="55"/>
      <c r="P1357" s="140"/>
      <c r="Q1357" s="141"/>
      <c r="R1357" s="55"/>
      <c r="S1357" s="55"/>
      <c r="T1357" s="141"/>
      <c r="U1357" s="55"/>
      <c r="V1357" s="55"/>
      <c r="W1357" s="141"/>
      <c r="X1357" s="55"/>
      <c r="Y1357" s="55"/>
      <c r="Z1357" s="141"/>
      <c r="AA1357" s="55"/>
      <c r="AB1357" s="55"/>
      <c r="AC1357" s="141"/>
      <c r="AD1357" s="142"/>
      <c r="AE1357" s="143"/>
      <c r="AF1357" s="138"/>
      <c r="AG1357" s="144"/>
      <c r="AH1357" s="145"/>
    </row>
    <row r="1358" spans="1:34" ht="24.95" customHeight="1" x14ac:dyDescent="0.25">
      <c r="A1358" s="55"/>
      <c r="B1358" s="55"/>
      <c r="C1358" s="55"/>
      <c r="D1358" s="55"/>
      <c r="E1358" s="55"/>
      <c r="F1358" s="55"/>
      <c r="G1358" s="55"/>
      <c r="H1358" s="138"/>
      <c r="I1358" s="55"/>
      <c r="J1358" s="139"/>
      <c r="K1358" s="55"/>
      <c r="L1358" s="55"/>
      <c r="M1358" s="138"/>
      <c r="N1358" s="55"/>
      <c r="O1358" s="55"/>
      <c r="P1358" s="140"/>
      <c r="Q1358" s="141"/>
      <c r="R1358" s="55"/>
      <c r="S1358" s="55"/>
      <c r="T1358" s="141"/>
      <c r="U1358" s="55"/>
      <c r="V1358" s="55"/>
      <c r="W1358" s="141"/>
      <c r="X1358" s="55"/>
      <c r="Y1358" s="55"/>
      <c r="Z1358" s="141"/>
      <c r="AA1358" s="55"/>
      <c r="AB1358" s="55"/>
      <c r="AC1358" s="141"/>
      <c r="AD1358" s="142"/>
      <c r="AE1358" s="143"/>
      <c r="AF1358" s="138"/>
      <c r="AG1358" s="144"/>
      <c r="AH1358" s="145"/>
    </row>
    <row r="1359" spans="1:34" ht="24.95" customHeight="1" x14ac:dyDescent="0.25">
      <c r="A1359" s="55"/>
      <c r="B1359" s="55"/>
      <c r="C1359" s="55"/>
      <c r="D1359" s="55"/>
      <c r="E1359" s="55"/>
      <c r="F1359" s="55"/>
      <c r="G1359" s="55"/>
      <c r="H1359" s="138"/>
      <c r="I1359" s="55"/>
      <c r="J1359" s="139"/>
      <c r="K1359" s="55"/>
      <c r="L1359" s="55"/>
      <c r="M1359" s="138"/>
      <c r="N1359" s="55"/>
      <c r="O1359" s="55"/>
      <c r="P1359" s="140"/>
      <c r="Q1359" s="141"/>
      <c r="R1359" s="55"/>
      <c r="S1359" s="55"/>
      <c r="T1359" s="141"/>
      <c r="U1359" s="55"/>
      <c r="V1359" s="55"/>
      <c r="W1359" s="141"/>
      <c r="X1359" s="55"/>
      <c r="Y1359" s="55"/>
      <c r="Z1359" s="141"/>
      <c r="AA1359" s="55"/>
      <c r="AB1359" s="55"/>
      <c r="AC1359" s="141"/>
      <c r="AD1359" s="142"/>
      <c r="AE1359" s="143"/>
      <c r="AF1359" s="138"/>
      <c r="AG1359" s="144"/>
      <c r="AH1359" s="145"/>
    </row>
    <row r="1360" spans="1:34" ht="24.95" customHeight="1" x14ac:dyDescent="0.25">
      <c r="A1360" s="55"/>
      <c r="B1360" s="55"/>
      <c r="C1360" s="55"/>
      <c r="D1360" s="55"/>
      <c r="E1360" s="55"/>
      <c r="F1360" s="55"/>
      <c r="G1360" s="55"/>
      <c r="H1360" s="138"/>
      <c r="I1360" s="55"/>
      <c r="J1360" s="139"/>
      <c r="K1360" s="55"/>
      <c r="L1360" s="55"/>
      <c r="M1360" s="138"/>
      <c r="N1360" s="55"/>
      <c r="O1360" s="55"/>
      <c r="P1360" s="140"/>
      <c r="Q1360" s="141"/>
      <c r="R1360" s="55"/>
      <c r="S1360" s="55"/>
      <c r="T1360" s="141"/>
      <c r="U1360" s="55"/>
      <c r="V1360" s="55"/>
      <c r="W1360" s="141"/>
      <c r="X1360" s="55"/>
      <c r="Y1360" s="55"/>
      <c r="Z1360" s="141"/>
      <c r="AA1360" s="55"/>
      <c r="AB1360" s="55"/>
      <c r="AC1360" s="141"/>
      <c r="AD1360" s="142"/>
      <c r="AE1360" s="143"/>
      <c r="AF1360" s="138"/>
      <c r="AG1360" s="144"/>
      <c r="AH1360" s="145"/>
    </row>
    <row r="1361" spans="1:34" ht="24.95" customHeight="1" x14ac:dyDescent="0.25">
      <c r="A1361" s="55"/>
      <c r="B1361" s="55"/>
      <c r="C1361" s="55"/>
      <c r="D1361" s="55"/>
      <c r="E1361" s="55"/>
      <c r="F1361" s="55"/>
      <c r="G1361" s="55"/>
      <c r="H1361" s="138"/>
      <c r="I1361" s="55"/>
      <c r="J1361" s="139"/>
      <c r="K1361" s="55"/>
      <c r="L1361" s="55"/>
      <c r="M1361" s="138"/>
      <c r="N1361" s="55"/>
      <c r="O1361" s="55"/>
      <c r="P1361" s="140"/>
      <c r="Q1361" s="141"/>
      <c r="R1361" s="55"/>
      <c r="S1361" s="55"/>
      <c r="T1361" s="141"/>
      <c r="U1361" s="55"/>
      <c r="V1361" s="55"/>
      <c r="W1361" s="141"/>
      <c r="X1361" s="55"/>
      <c r="Y1361" s="55"/>
      <c r="Z1361" s="141"/>
      <c r="AA1361" s="55"/>
      <c r="AB1361" s="55"/>
      <c r="AC1361" s="141"/>
      <c r="AD1361" s="142"/>
      <c r="AE1361" s="143"/>
      <c r="AF1361" s="138"/>
      <c r="AG1361" s="144"/>
      <c r="AH1361" s="145"/>
    </row>
    <row r="1362" spans="1:34" ht="24.95" customHeight="1" x14ac:dyDescent="0.25">
      <c r="A1362" s="55"/>
      <c r="B1362" s="55"/>
      <c r="C1362" s="55"/>
      <c r="D1362" s="55"/>
      <c r="E1362" s="55"/>
      <c r="F1362" s="55"/>
      <c r="G1362" s="55"/>
      <c r="H1362" s="138"/>
      <c r="I1362" s="55"/>
      <c r="J1362" s="139"/>
      <c r="K1362" s="55"/>
      <c r="L1362" s="55"/>
      <c r="M1362" s="138"/>
      <c r="N1362" s="55"/>
      <c r="O1362" s="55"/>
      <c r="P1362" s="140"/>
      <c r="Q1362" s="141"/>
      <c r="R1362" s="55"/>
      <c r="S1362" s="55"/>
      <c r="T1362" s="141"/>
      <c r="U1362" s="55"/>
      <c r="V1362" s="55"/>
      <c r="W1362" s="141"/>
      <c r="X1362" s="55"/>
      <c r="Y1362" s="55"/>
      <c r="Z1362" s="141"/>
      <c r="AA1362" s="55"/>
      <c r="AB1362" s="55"/>
      <c r="AC1362" s="141"/>
      <c r="AD1362" s="142"/>
      <c r="AE1362" s="143"/>
      <c r="AF1362" s="138"/>
      <c r="AG1362" s="144"/>
      <c r="AH1362" s="145"/>
    </row>
    <row r="1363" spans="1:34" ht="24.95" customHeight="1" x14ac:dyDescent="0.25">
      <c r="A1363" s="55"/>
      <c r="B1363" s="55"/>
      <c r="C1363" s="55"/>
      <c r="D1363" s="55"/>
      <c r="E1363" s="55"/>
      <c r="F1363" s="55"/>
      <c r="G1363" s="55"/>
      <c r="H1363" s="138"/>
      <c r="I1363" s="55"/>
      <c r="J1363" s="139"/>
      <c r="K1363" s="55"/>
      <c r="L1363" s="55"/>
      <c r="M1363" s="138"/>
      <c r="N1363" s="55"/>
      <c r="O1363" s="55"/>
      <c r="P1363" s="140"/>
      <c r="Q1363" s="141"/>
      <c r="R1363" s="55"/>
      <c r="S1363" s="55"/>
      <c r="T1363" s="141"/>
      <c r="U1363" s="55"/>
      <c r="V1363" s="55"/>
      <c r="W1363" s="141"/>
      <c r="X1363" s="55"/>
      <c r="Y1363" s="55"/>
      <c r="Z1363" s="141"/>
      <c r="AA1363" s="55"/>
      <c r="AB1363" s="55"/>
      <c r="AC1363" s="141"/>
      <c r="AD1363" s="142"/>
      <c r="AE1363" s="143"/>
      <c r="AF1363" s="138"/>
      <c r="AG1363" s="144"/>
      <c r="AH1363" s="145"/>
    </row>
    <row r="1364" spans="1:34" ht="24.95" customHeight="1" x14ac:dyDescent="0.25">
      <c r="A1364" s="55"/>
      <c r="B1364" s="55"/>
      <c r="C1364" s="55"/>
      <c r="D1364" s="55"/>
      <c r="E1364" s="55"/>
      <c r="F1364" s="55"/>
      <c r="G1364" s="55"/>
      <c r="H1364" s="138"/>
      <c r="I1364" s="55"/>
      <c r="J1364" s="139"/>
      <c r="K1364" s="55"/>
      <c r="L1364" s="55"/>
      <c r="M1364" s="138"/>
      <c r="N1364" s="55"/>
      <c r="O1364" s="55"/>
      <c r="P1364" s="140"/>
      <c r="Q1364" s="141"/>
      <c r="R1364" s="55"/>
      <c r="S1364" s="55"/>
      <c r="T1364" s="141"/>
      <c r="U1364" s="55"/>
      <c r="V1364" s="55"/>
      <c r="W1364" s="141"/>
      <c r="X1364" s="55"/>
      <c r="Y1364" s="55"/>
      <c r="Z1364" s="141"/>
      <c r="AA1364" s="55"/>
      <c r="AB1364" s="55"/>
      <c r="AC1364" s="141"/>
      <c r="AD1364" s="142"/>
      <c r="AE1364" s="143"/>
      <c r="AF1364" s="138"/>
      <c r="AG1364" s="144"/>
      <c r="AH1364" s="145"/>
    </row>
    <row r="1365" spans="1:34" ht="24.95" customHeight="1" x14ac:dyDescent="0.25">
      <c r="A1365" s="55"/>
      <c r="B1365" s="55"/>
      <c r="C1365" s="55"/>
      <c r="D1365" s="55"/>
      <c r="E1365" s="55"/>
      <c r="F1365" s="55"/>
      <c r="G1365" s="55"/>
      <c r="H1365" s="138"/>
      <c r="I1365" s="55"/>
      <c r="J1365" s="139"/>
      <c r="K1365" s="55"/>
      <c r="L1365" s="55"/>
      <c r="M1365" s="138"/>
      <c r="N1365" s="55"/>
      <c r="O1365" s="55"/>
      <c r="P1365" s="140"/>
      <c r="Q1365" s="141"/>
      <c r="R1365" s="55"/>
      <c r="S1365" s="55"/>
      <c r="T1365" s="141"/>
      <c r="U1365" s="55"/>
      <c r="V1365" s="55"/>
      <c r="W1365" s="141"/>
      <c r="X1365" s="55"/>
      <c r="Y1365" s="55"/>
      <c r="Z1365" s="141"/>
      <c r="AA1365" s="55"/>
      <c r="AB1365" s="55"/>
      <c r="AC1365" s="141"/>
      <c r="AD1365" s="142"/>
      <c r="AE1365" s="143"/>
      <c r="AF1365" s="138"/>
      <c r="AG1365" s="144"/>
      <c r="AH1365" s="145"/>
    </row>
    <row r="1366" spans="1:34" ht="24.95" customHeight="1" x14ac:dyDescent="0.25">
      <c r="A1366" s="55"/>
      <c r="B1366" s="55"/>
      <c r="C1366" s="55"/>
      <c r="D1366" s="55"/>
      <c r="E1366" s="55"/>
      <c r="F1366" s="55"/>
      <c r="G1366" s="55"/>
      <c r="H1366" s="138"/>
      <c r="I1366" s="55"/>
      <c r="J1366" s="139"/>
      <c r="K1366" s="55"/>
      <c r="L1366" s="55"/>
      <c r="M1366" s="138"/>
      <c r="N1366" s="55"/>
      <c r="O1366" s="55"/>
      <c r="P1366" s="140"/>
      <c r="Q1366" s="141"/>
      <c r="R1366" s="55"/>
      <c r="S1366" s="55"/>
      <c r="T1366" s="141"/>
      <c r="U1366" s="55"/>
      <c r="V1366" s="55"/>
      <c r="W1366" s="141"/>
      <c r="X1366" s="55"/>
      <c r="Y1366" s="55"/>
      <c r="Z1366" s="141"/>
      <c r="AA1366" s="55"/>
      <c r="AB1366" s="55"/>
      <c r="AC1366" s="141"/>
      <c r="AD1366" s="142"/>
      <c r="AE1366" s="143"/>
      <c r="AF1366" s="138"/>
      <c r="AG1366" s="144"/>
      <c r="AH1366" s="145"/>
    </row>
    <row r="1367" spans="1:34" ht="24.95" customHeight="1" x14ac:dyDescent="0.25">
      <c r="A1367" s="55"/>
      <c r="B1367" s="55"/>
      <c r="C1367" s="55"/>
      <c r="D1367" s="55"/>
      <c r="E1367" s="55"/>
      <c r="F1367" s="55"/>
      <c r="G1367" s="55"/>
      <c r="H1367" s="138"/>
      <c r="I1367" s="55"/>
      <c r="J1367" s="139"/>
      <c r="K1367" s="55"/>
      <c r="L1367" s="55"/>
      <c r="M1367" s="138"/>
      <c r="N1367" s="55"/>
      <c r="O1367" s="55"/>
      <c r="P1367" s="140"/>
      <c r="Q1367" s="141"/>
      <c r="R1367" s="55"/>
      <c r="S1367" s="55"/>
      <c r="T1367" s="141"/>
      <c r="U1367" s="55"/>
      <c r="V1367" s="55"/>
      <c r="W1367" s="141"/>
      <c r="X1367" s="55"/>
      <c r="Y1367" s="55"/>
      <c r="Z1367" s="141"/>
      <c r="AA1367" s="55"/>
      <c r="AB1367" s="55"/>
      <c r="AC1367" s="141"/>
      <c r="AD1367" s="142"/>
      <c r="AE1367" s="143"/>
      <c r="AF1367" s="138"/>
      <c r="AG1367" s="144"/>
      <c r="AH1367" s="145"/>
    </row>
    <row r="1368" spans="1:34" ht="24.95" customHeight="1" x14ac:dyDescent="0.25">
      <c r="A1368" s="55"/>
      <c r="B1368" s="55"/>
      <c r="C1368" s="55"/>
      <c r="D1368" s="55"/>
      <c r="E1368" s="55"/>
      <c r="F1368" s="55"/>
      <c r="G1368" s="55"/>
      <c r="H1368" s="138"/>
      <c r="I1368" s="55"/>
      <c r="J1368" s="139"/>
      <c r="K1368" s="55"/>
      <c r="L1368" s="55"/>
      <c r="M1368" s="138"/>
      <c r="N1368" s="55"/>
      <c r="O1368" s="55"/>
      <c r="P1368" s="140"/>
      <c r="Q1368" s="141"/>
      <c r="R1368" s="55"/>
      <c r="S1368" s="55"/>
      <c r="T1368" s="141"/>
      <c r="U1368" s="55"/>
      <c r="V1368" s="55"/>
      <c r="W1368" s="141"/>
      <c r="X1368" s="55"/>
      <c r="Y1368" s="55"/>
      <c r="Z1368" s="141"/>
      <c r="AA1368" s="55"/>
      <c r="AB1368" s="55"/>
      <c r="AC1368" s="141"/>
      <c r="AD1368" s="142"/>
      <c r="AE1368" s="143"/>
      <c r="AF1368" s="138"/>
      <c r="AG1368" s="144"/>
      <c r="AH1368" s="145"/>
    </row>
    <row r="1369" spans="1:34" ht="24.95" customHeight="1" x14ac:dyDescent="0.25">
      <c r="A1369" s="55"/>
      <c r="B1369" s="55"/>
      <c r="C1369" s="55"/>
      <c r="D1369" s="55"/>
      <c r="E1369" s="55"/>
      <c r="F1369" s="55"/>
      <c r="G1369" s="55"/>
      <c r="H1369" s="138"/>
      <c r="I1369" s="55"/>
      <c r="J1369" s="139"/>
      <c r="K1369" s="55"/>
      <c r="L1369" s="55"/>
      <c r="M1369" s="138"/>
      <c r="N1369" s="55"/>
      <c r="O1369" s="55"/>
      <c r="P1369" s="140"/>
      <c r="Q1369" s="141"/>
      <c r="R1369" s="55"/>
      <c r="S1369" s="55"/>
      <c r="T1369" s="141"/>
      <c r="U1369" s="55"/>
      <c r="V1369" s="55"/>
      <c r="W1369" s="141"/>
      <c r="X1369" s="55"/>
      <c r="Y1369" s="55"/>
      <c r="Z1369" s="141"/>
      <c r="AA1369" s="55"/>
      <c r="AB1369" s="55"/>
      <c r="AC1369" s="141"/>
      <c r="AD1369" s="142"/>
      <c r="AE1369" s="143"/>
      <c r="AF1369" s="138"/>
      <c r="AG1369" s="144"/>
      <c r="AH1369" s="145"/>
    </row>
    <row r="1370" spans="1:34" ht="24.95" customHeight="1" x14ac:dyDescent="0.25">
      <c r="A1370" s="55"/>
      <c r="B1370" s="55"/>
      <c r="C1370" s="55"/>
      <c r="D1370" s="55"/>
      <c r="E1370" s="55"/>
      <c r="F1370" s="55"/>
      <c r="G1370" s="55"/>
      <c r="H1370" s="138"/>
      <c r="I1370" s="55"/>
      <c r="J1370" s="139"/>
      <c r="K1370" s="55"/>
      <c r="L1370" s="55"/>
      <c r="M1370" s="138"/>
      <c r="N1370" s="55"/>
      <c r="O1370" s="55"/>
      <c r="P1370" s="140"/>
      <c r="Q1370" s="141"/>
      <c r="R1370" s="55"/>
      <c r="S1370" s="55"/>
      <c r="T1370" s="141"/>
      <c r="U1370" s="55"/>
      <c r="V1370" s="55"/>
      <c r="W1370" s="141"/>
      <c r="X1370" s="55"/>
      <c r="Y1370" s="55"/>
      <c r="Z1370" s="141"/>
      <c r="AA1370" s="55"/>
      <c r="AB1370" s="55"/>
      <c r="AC1370" s="141"/>
      <c r="AD1370" s="142"/>
      <c r="AE1370" s="143"/>
      <c r="AF1370" s="138"/>
      <c r="AG1370" s="144"/>
      <c r="AH1370" s="145"/>
    </row>
    <row r="1371" spans="1:34" ht="24.95" customHeight="1" x14ac:dyDescent="0.25">
      <c r="A1371" s="55"/>
      <c r="B1371" s="55"/>
      <c r="C1371" s="55"/>
      <c r="D1371" s="55"/>
      <c r="E1371" s="55"/>
      <c r="F1371" s="55"/>
      <c r="G1371" s="55"/>
      <c r="H1371" s="138"/>
      <c r="I1371" s="55"/>
      <c r="J1371" s="139"/>
      <c r="K1371" s="55"/>
      <c r="L1371" s="55"/>
      <c r="M1371" s="138"/>
      <c r="N1371" s="55"/>
      <c r="O1371" s="55"/>
      <c r="P1371" s="140"/>
      <c r="Q1371" s="141"/>
      <c r="R1371" s="55"/>
      <c r="S1371" s="55"/>
      <c r="T1371" s="141"/>
      <c r="U1371" s="55"/>
      <c r="V1371" s="55"/>
      <c r="W1371" s="141"/>
      <c r="X1371" s="55"/>
      <c r="Y1371" s="55"/>
      <c r="Z1371" s="141"/>
      <c r="AA1371" s="55"/>
      <c r="AB1371" s="55"/>
      <c r="AC1371" s="141"/>
      <c r="AD1371" s="142"/>
      <c r="AE1371" s="143"/>
      <c r="AF1371" s="138"/>
      <c r="AG1371" s="144"/>
      <c r="AH1371" s="145"/>
    </row>
    <row r="1372" spans="1:34" ht="24.95" customHeight="1" x14ac:dyDescent="0.25">
      <c r="A1372" s="55"/>
      <c r="B1372" s="55"/>
      <c r="C1372" s="55"/>
      <c r="D1372" s="55"/>
      <c r="E1372" s="55"/>
      <c r="F1372" s="55"/>
      <c r="G1372" s="55"/>
      <c r="H1372" s="138"/>
      <c r="I1372" s="55"/>
      <c r="J1372" s="139"/>
      <c r="K1372" s="55"/>
      <c r="L1372" s="55"/>
      <c r="M1372" s="138"/>
      <c r="N1372" s="55"/>
      <c r="O1372" s="55"/>
      <c r="P1372" s="140"/>
      <c r="Q1372" s="141"/>
      <c r="R1372" s="55"/>
      <c r="S1372" s="55"/>
      <c r="T1372" s="141"/>
      <c r="U1372" s="55"/>
      <c r="V1372" s="55"/>
      <c r="W1372" s="141"/>
      <c r="X1372" s="55"/>
      <c r="Y1372" s="55"/>
      <c r="Z1372" s="141"/>
      <c r="AA1372" s="55"/>
      <c r="AB1372" s="55"/>
      <c r="AC1372" s="141"/>
      <c r="AD1372" s="142"/>
      <c r="AE1372" s="143"/>
      <c r="AF1372" s="138"/>
      <c r="AG1372" s="144"/>
      <c r="AH1372" s="145"/>
    </row>
    <row r="1373" spans="1:34" ht="24.95" customHeight="1" x14ac:dyDescent="0.25">
      <c r="A1373" s="55"/>
      <c r="B1373" s="55"/>
      <c r="C1373" s="55"/>
      <c r="D1373" s="55"/>
      <c r="E1373" s="55"/>
      <c r="F1373" s="55"/>
      <c r="G1373" s="55"/>
      <c r="H1373" s="138"/>
      <c r="I1373" s="55"/>
      <c r="J1373" s="139"/>
      <c r="K1373" s="55"/>
      <c r="L1373" s="55"/>
      <c r="M1373" s="138"/>
      <c r="N1373" s="55"/>
      <c r="O1373" s="55"/>
      <c r="P1373" s="140"/>
      <c r="Q1373" s="141"/>
      <c r="R1373" s="55"/>
      <c r="S1373" s="55"/>
      <c r="T1373" s="141"/>
      <c r="U1373" s="55"/>
      <c r="V1373" s="55"/>
      <c r="W1373" s="141"/>
      <c r="X1373" s="55"/>
      <c r="Y1373" s="55"/>
      <c r="Z1373" s="141"/>
      <c r="AA1373" s="55"/>
      <c r="AB1373" s="55"/>
      <c r="AC1373" s="141"/>
      <c r="AD1373" s="142"/>
      <c r="AE1373" s="143"/>
      <c r="AF1373" s="138"/>
      <c r="AG1373" s="144"/>
      <c r="AH1373" s="145"/>
    </row>
    <row r="1374" spans="1:34" ht="24.95" customHeight="1" x14ac:dyDescent="0.25">
      <c r="A1374" s="55"/>
      <c r="B1374" s="55"/>
      <c r="C1374" s="55"/>
      <c r="D1374" s="55"/>
      <c r="E1374" s="55"/>
      <c r="F1374" s="55"/>
      <c r="G1374" s="55"/>
      <c r="H1374" s="138"/>
      <c r="I1374" s="55"/>
      <c r="J1374" s="139"/>
      <c r="K1374" s="55"/>
      <c r="L1374" s="55"/>
      <c r="M1374" s="138"/>
      <c r="N1374" s="55"/>
      <c r="O1374" s="55"/>
      <c r="P1374" s="140"/>
      <c r="Q1374" s="141"/>
      <c r="R1374" s="55"/>
      <c r="S1374" s="55"/>
      <c r="T1374" s="141"/>
      <c r="U1374" s="55"/>
      <c r="V1374" s="55"/>
      <c r="W1374" s="141"/>
      <c r="X1374" s="55"/>
      <c r="Y1374" s="55"/>
      <c r="Z1374" s="141"/>
      <c r="AA1374" s="55"/>
      <c r="AB1374" s="55"/>
      <c r="AC1374" s="141"/>
      <c r="AD1374" s="142"/>
      <c r="AE1374" s="143"/>
      <c r="AF1374" s="138"/>
      <c r="AG1374" s="144"/>
      <c r="AH1374" s="145"/>
    </row>
    <row r="1375" spans="1:34" ht="24.95" customHeight="1" x14ac:dyDescent="0.25">
      <c r="A1375" s="55"/>
      <c r="B1375" s="55"/>
      <c r="C1375" s="55"/>
      <c r="D1375" s="55"/>
      <c r="E1375" s="55"/>
      <c r="F1375" s="55"/>
      <c r="G1375" s="55"/>
      <c r="H1375" s="138"/>
      <c r="I1375" s="55"/>
      <c r="J1375" s="139"/>
      <c r="K1375" s="55"/>
      <c r="L1375" s="55"/>
      <c r="M1375" s="138"/>
      <c r="N1375" s="55"/>
      <c r="O1375" s="55"/>
      <c r="P1375" s="140"/>
      <c r="Q1375" s="141"/>
      <c r="R1375" s="55"/>
      <c r="S1375" s="55"/>
      <c r="T1375" s="141"/>
      <c r="U1375" s="55"/>
      <c r="V1375" s="55"/>
      <c r="W1375" s="141"/>
      <c r="X1375" s="55"/>
      <c r="Y1375" s="55"/>
      <c r="Z1375" s="141"/>
      <c r="AA1375" s="55"/>
      <c r="AB1375" s="55"/>
      <c r="AC1375" s="141"/>
      <c r="AD1375" s="142"/>
      <c r="AE1375" s="143"/>
      <c r="AF1375" s="138"/>
      <c r="AG1375" s="144"/>
      <c r="AH1375" s="145"/>
    </row>
    <row r="1376" spans="1:34" ht="24.95" customHeight="1" x14ac:dyDescent="0.25">
      <c r="A1376" s="55"/>
      <c r="B1376" s="55"/>
      <c r="C1376" s="55"/>
      <c r="D1376" s="55"/>
      <c r="E1376" s="55"/>
      <c r="F1376" s="55"/>
      <c r="G1376" s="55"/>
      <c r="H1376" s="138"/>
      <c r="I1376" s="55"/>
      <c r="J1376" s="139"/>
      <c r="K1376" s="55"/>
      <c r="L1376" s="55"/>
      <c r="M1376" s="138"/>
      <c r="N1376" s="55"/>
      <c r="O1376" s="55"/>
      <c r="P1376" s="140"/>
      <c r="Q1376" s="141"/>
      <c r="R1376" s="55"/>
      <c r="S1376" s="55"/>
      <c r="T1376" s="141"/>
      <c r="U1376" s="55"/>
      <c r="V1376" s="55"/>
      <c r="W1376" s="141"/>
      <c r="X1376" s="55"/>
      <c r="Y1376" s="55"/>
      <c r="Z1376" s="141"/>
      <c r="AA1376" s="55"/>
      <c r="AB1376" s="55"/>
      <c r="AC1376" s="141"/>
      <c r="AD1376" s="142"/>
      <c r="AE1376" s="143"/>
      <c r="AF1376" s="138"/>
      <c r="AG1376" s="144"/>
      <c r="AH1376" s="145"/>
    </row>
    <row r="1377" spans="1:34" ht="24.95" customHeight="1" x14ac:dyDescent="0.25">
      <c r="A1377" s="55"/>
      <c r="B1377" s="55"/>
      <c r="C1377" s="55"/>
      <c r="D1377" s="55"/>
      <c r="E1377" s="55"/>
      <c r="F1377" s="55"/>
      <c r="G1377" s="55"/>
      <c r="H1377" s="138"/>
      <c r="I1377" s="55"/>
      <c r="J1377" s="139"/>
      <c r="K1377" s="55"/>
      <c r="L1377" s="55"/>
      <c r="M1377" s="138"/>
      <c r="N1377" s="55"/>
      <c r="O1377" s="55"/>
      <c r="P1377" s="140"/>
      <c r="Q1377" s="141"/>
      <c r="R1377" s="55"/>
      <c r="S1377" s="55"/>
      <c r="T1377" s="141"/>
      <c r="U1377" s="55"/>
      <c r="V1377" s="55"/>
      <c r="W1377" s="141"/>
      <c r="X1377" s="55"/>
      <c r="Y1377" s="55"/>
      <c r="Z1377" s="141"/>
      <c r="AA1377" s="55"/>
      <c r="AB1377" s="55"/>
      <c r="AC1377" s="141"/>
      <c r="AD1377" s="142"/>
      <c r="AE1377" s="143"/>
      <c r="AF1377" s="138"/>
      <c r="AG1377" s="144"/>
      <c r="AH1377" s="145"/>
    </row>
    <row r="1378" spans="1:34" ht="24.95" customHeight="1" x14ac:dyDescent="0.25">
      <c r="A1378" s="55"/>
      <c r="B1378" s="55"/>
      <c r="C1378" s="55"/>
      <c r="D1378" s="55"/>
      <c r="E1378" s="55"/>
      <c r="F1378" s="55"/>
      <c r="G1378" s="55"/>
      <c r="H1378" s="138"/>
      <c r="I1378" s="55"/>
      <c r="J1378" s="139"/>
      <c r="K1378" s="55"/>
      <c r="L1378" s="55"/>
      <c r="M1378" s="138"/>
      <c r="N1378" s="55"/>
      <c r="O1378" s="55"/>
      <c r="P1378" s="140"/>
      <c r="Q1378" s="141"/>
      <c r="R1378" s="55"/>
      <c r="S1378" s="55"/>
      <c r="T1378" s="141"/>
      <c r="U1378" s="55"/>
      <c r="V1378" s="55"/>
      <c r="W1378" s="141"/>
      <c r="X1378" s="55"/>
      <c r="Y1378" s="55"/>
      <c r="Z1378" s="141"/>
      <c r="AA1378" s="55"/>
      <c r="AB1378" s="55"/>
      <c r="AC1378" s="141"/>
      <c r="AD1378" s="142"/>
      <c r="AE1378" s="143"/>
      <c r="AF1378" s="138"/>
      <c r="AG1378" s="144"/>
      <c r="AH1378" s="145"/>
    </row>
    <row r="1379" spans="1:34" ht="24.95" customHeight="1" x14ac:dyDescent="0.25">
      <c r="A1379" s="55"/>
      <c r="B1379" s="55"/>
      <c r="C1379" s="55"/>
      <c r="D1379" s="55"/>
      <c r="E1379" s="55"/>
      <c r="F1379" s="55"/>
      <c r="G1379" s="55"/>
      <c r="H1379" s="138"/>
      <c r="I1379" s="55"/>
      <c r="J1379" s="139"/>
      <c r="K1379" s="55"/>
      <c r="L1379" s="55"/>
      <c r="M1379" s="138"/>
      <c r="N1379" s="55"/>
      <c r="O1379" s="55"/>
      <c r="P1379" s="140"/>
      <c r="Q1379" s="141"/>
      <c r="R1379" s="55"/>
      <c r="S1379" s="55"/>
      <c r="T1379" s="141"/>
      <c r="U1379" s="55"/>
      <c r="V1379" s="55"/>
      <c r="W1379" s="141"/>
      <c r="X1379" s="55"/>
      <c r="Y1379" s="55"/>
      <c r="Z1379" s="141"/>
      <c r="AA1379" s="55"/>
      <c r="AB1379" s="55"/>
      <c r="AC1379" s="141"/>
      <c r="AD1379" s="142"/>
      <c r="AE1379" s="143"/>
      <c r="AF1379" s="138"/>
      <c r="AG1379" s="144"/>
      <c r="AH1379" s="145"/>
    </row>
    <row r="1380" spans="1:34" ht="24.95" customHeight="1" x14ac:dyDescent="0.25">
      <c r="A1380" s="55"/>
      <c r="B1380" s="55"/>
      <c r="C1380" s="55"/>
      <c r="D1380" s="55"/>
      <c r="E1380" s="55"/>
      <c r="F1380" s="55"/>
      <c r="G1380" s="55"/>
      <c r="H1380" s="138"/>
      <c r="I1380" s="55"/>
      <c r="J1380" s="139"/>
      <c r="K1380" s="55"/>
      <c r="L1380" s="55"/>
      <c r="M1380" s="138"/>
      <c r="N1380" s="55"/>
      <c r="O1380" s="55"/>
      <c r="P1380" s="140"/>
      <c r="Q1380" s="141"/>
      <c r="R1380" s="55"/>
      <c r="S1380" s="55"/>
      <c r="T1380" s="141"/>
      <c r="U1380" s="55"/>
      <c r="V1380" s="55"/>
      <c r="W1380" s="141"/>
      <c r="X1380" s="55"/>
      <c r="Y1380" s="55"/>
      <c r="Z1380" s="141"/>
      <c r="AA1380" s="55"/>
      <c r="AB1380" s="55"/>
      <c r="AC1380" s="141"/>
      <c r="AD1380" s="142"/>
      <c r="AE1380" s="143"/>
      <c r="AF1380" s="138"/>
      <c r="AG1380" s="144"/>
      <c r="AH1380" s="145"/>
    </row>
    <row r="1381" spans="1:34" ht="24.95" customHeight="1" x14ac:dyDescent="0.25">
      <c r="A1381" s="55"/>
      <c r="B1381" s="55"/>
      <c r="C1381" s="55"/>
      <c r="D1381" s="55"/>
      <c r="E1381" s="55"/>
      <c r="F1381" s="55"/>
      <c r="G1381" s="55"/>
      <c r="H1381" s="138"/>
      <c r="I1381" s="55"/>
      <c r="J1381" s="139"/>
      <c r="K1381" s="55"/>
      <c r="L1381" s="55"/>
      <c r="M1381" s="138"/>
      <c r="N1381" s="55"/>
      <c r="O1381" s="55"/>
      <c r="P1381" s="140"/>
      <c r="Q1381" s="141"/>
      <c r="R1381" s="55"/>
      <c r="S1381" s="55"/>
      <c r="T1381" s="141"/>
      <c r="U1381" s="55"/>
      <c r="V1381" s="55"/>
      <c r="W1381" s="141"/>
      <c r="X1381" s="55"/>
      <c r="Y1381" s="55"/>
      <c r="Z1381" s="141"/>
      <c r="AA1381" s="55"/>
      <c r="AB1381" s="55"/>
      <c r="AC1381" s="141"/>
      <c r="AD1381" s="142"/>
      <c r="AE1381" s="143"/>
      <c r="AF1381" s="138"/>
      <c r="AG1381" s="144"/>
      <c r="AH1381" s="145"/>
    </row>
    <row r="1382" spans="1:34" ht="24.95" customHeight="1" x14ac:dyDescent="0.25">
      <c r="A1382" s="55"/>
      <c r="B1382" s="55"/>
      <c r="C1382" s="55"/>
      <c r="D1382" s="55"/>
      <c r="E1382" s="55"/>
      <c r="F1382" s="55"/>
      <c r="G1382" s="55"/>
      <c r="H1382" s="138"/>
      <c r="I1382" s="55"/>
      <c r="J1382" s="139"/>
      <c r="K1382" s="55"/>
      <c r="L1382" s="55"/>
      <c r="M1382" s="138"/>
      <c r="N1382" s="55"/>
      <c r="O1382" s="55"/>
      <c r="P1382" s="140"/>
      <c r="Q1382" s="141"/>
      <c r="R1382" s="55"/>
      <c r="S1382" s="55"/>
      <c r="T1382" s="141"/>
      <c r="U1382" s="55"/>
      <c r="V1382" s="55"/>
      <c r="W1382" s="141"/>
      <c r="X1382" s="55"/>
      <c r="Y1382" s="55"/>
      <c r="Z1382" s="141"/>
      <c r="AA1382" s="55"/>
      <c r="AB1382" s="55"/>
      <c r="AC1382" s="141"/>
      <c r="AD1382" s="142"/>
      <c r="AE1382" s="143"/>
      <c r="AF1382" s="138"/>
      <c r="AG1382" s="144"/>
      <c r="AH1382" s="145"/>
    </row>
    <row r="1383" spans="1:34" ht="24.95" customHeight="1" x14ac:dyDescent="0.25">
      <c r="A1383" s="55"/>
      <c r="B1383" s="55"/>
      <c r="C1383" s="55"/>
      <c r="D1383" s="55"/>
      <c r="E1383" s="55"/>
      <c r="F1383" s="55"/>
      <c r="G1383" s="55"/>
      <c r="H1383" s="138"/>
      <c r="I1383" s="55"/>
      <c r="J1383" s="139"/>
      <c r="K1383" s="55"/>
      <c r="L1383" s="55"/>
      <c r="M1383" s="138"/>
      <c r="N1383" s="55"/>
      <c r="O1383" s="55"/>
      <c r="P1383" s="140"/>
      <c r="Q1383" s="141"/>
      <c r="R1383" s="55"/>
      <c r="S1383" s="55"/>
      <c r="T1383" s="141"/>
      <c r="U1383" s="55"/>
      <c r="V1383" s="55"/>
      <c r="W1383" s="141"/>
      <c r="X1383" s="55"/>
      <c r="Y1383" s="55"/>
      <c r="Z1383" s="141"/>
      <c r="AA1383" s="55"/>
      <c r="AB1383" s="55"/>
      <c r="AC1383" s="141"/>
      <c r="AD1383" s="142"/>
      <c r="AE1383" s="143"/>
      <c r="AF1383" s="138"/>
      <c r="AG1383" s="144"/>
      <c r="AH1383" s="145"/>
    </row>
    <row r="1384" spans="1:34" ht="24.95" customHeight="1" x14ac:dyDescent="0.25">
      <c r="A1384" s="55"/>
      <c r="B1384" s="55"/>
      <c r="C1384" s="55"/>
      <c r="D1384" s="55"/>
      <c r="E1384" s="55"/>
      <c r="F1384" s="55"/>
      <c r="G1384" s="55"/>
      <c r="H1384" s="138"/>
      <c r="I1384" s="55"/>
      <c r="J1384" s="139"/>
      <c r="K1384" s="55"/>
      <c r="L1384" s="55"/>
      <c r="M1384" s="138"/>
      <c r="N1384" s="55"/>
      <c r="O1384" s="55"/>
      <c r="P1384" s="140"/>
      <c r="Q1384" s="141"/>
      <c r="R1384" s="55"/>
      <c r="S1384" s="55"/>
      <c r="T1384" s="141"/>
      <c r="U1384" s="55"/>
      <c r="V1384" s="55"/>
      <c r="W1384" s="141"/>
      <c r="X1384" s="55"/>
      <c r="Y1384" s="55"/>
      <c r="Z1384" s="141"/>
      <c r="AA1384" s="55"/>
      <c r="AB1384" s="55"/>
      <c r="AC1384" s="141"/>
      <c r="AD1384" s="142"/>
      <c r="AE1384" s="143"/>
      <c r="AF1384" s="138"/>
      <c r="AG1384" s="144"/>
      <c r="AH1384" s="145"/>
    </row>
    <row r="1385" spans="1:34" ht="24.95" customHeight="1" x14ac:dyDescent="0.25">
      <c r="A1385" s="55"/>
      <c r="B1385" s="55"/>
      <c r="C1385" s="55"/>
      <c r="D1385" s="55"/>
      <c r="E1385" s="55"/>
      <c r="F1385" s="55"/>
      <c r="G1385" s="55"/>
      <c r="H1385" s="138"/>
      <c r="I1385" s="55"/>
      <c r="J1385" s="139"/>
      <c r="K1385" s="55"/>
      <c r="L1385" s="55"/>
      <c r="M1385" s="138"/>
      <c r="N1385" s="55"/>
      <c r="O1385" s="55"/>
      <c r="P1385" s="140"/>
      <c r="Q1385" s="141"/>
      <c r="R1385" s="55"/>
      <c r="S1385" s="55"/>
      <c r="T1385" s="141"/>
      <c r="U1385" s="55"/>
      <c r="V1385" s="55"/>
      <c r="W1385" s="141"/>
      <c r="X1385" s="55"/>
      <c r="Y1385" s="55"/>
      <c r="Z1385" s="141"/>
      <c r="AA1385" s="55"/>
      <c r="AB1385" s="55"/>
      <c r="AC1385" s="141"/>
      <c r="AD1385" s="142"/>
      <c r="AE1385" s="143"/>
      <c r="AF1385" s="138"/>
      <c r="AG1385" s="144"/>
      <c r="AH1385" s="145"/>
    </row>
    <row r="1386" spans="1:34" ht="24.95" customHeight="1" x14ac:dyDescent="0.25">
      <c r="A1386" s="55"/>
      <c r="B1386" s="55"/>
      <c r="C1386" s="55"/>
      <c r="D1386" s="55"/>
      <c r="E1386" s="55"/>
      <c r="F1386" s="55"/>
      <c r="G1386" s="55"/>
      <c r="H1386" s="138"/>
      <c r="I1386" s="55"/>
      <c r="J1386" s="139"/>
      <c r="K1386" s="55"/>
      <c r="L1386" s="55"/>
      <c r="M1386" s="138"/>
      <c r="N1386" s="55"/>
      <c r="O1386" s="55"/>
      <c r="P1386" s="140"/>
      <c r="Q1386" s="141"/>
      <c r="R1386" s="55"/>
      <c r="S1386" s="55"/>
      <c r="T1386" s="141"/>
      <c r="U1386" s="55"/>
      <c r="V1386" s="55"/>
      <c r="W1386" s="141"/>
      <c r="X1386" s="55"/>
      <c r="Y1386" s="55"/>
      <c r="Z1386" s="141"/>
      <c r="AA1386" s="55"/>
      <c r="AB1386" s="55"/>
      <c r="AC1386" s="141"/>
      <c r="AD1386" s="142"/>
      <c r="AE1386" s="143"/>
      <c r="AF1386" s="138"/>
      <c r="AG1386" s="144"/>
      <c r="AH1386" s="145"/>
    </row>
    <row r="1387" spans="1:34" ht="24.95" customHeight="1" x14ac:dyDescent="0.25">
      <c r="A1387" s="55"/>
      <c r="B1387" s="55"/>
      <c r="C1387" s="55"/>
      <c r="D1387" s="55"/>
      <c r="E1387" s="55"/>
      <c r="F1387" s="55"/>
      <c r="G1387" s="55"/>
      <c r="H1387" s="138"/>
      <c r="I1387" s="55"/>
      <c r="J1387" s="139"/>
      <c r="K1387" s="55"/>
      <c r="L1387" s="55"/>
      <c r="M1387" s="138"/>
      <c r="N1387" s="55"/>
      <c r="O1387" s="55"/>
      <c r="P1387" s="140"/>
      <c r="Q1387" s="141"/>
      <c r="R1387" s="55"/>
      <c r="S1387" s="55"/>
      <c r="T1387" s="141"/>
      <c r="U1387" s="55"/>
      <c r="V1387" s="55"/>
      <c r="W1387" s="141"/>
      <c r="X1387" s="55"/>
      <c r="Y1387" s="55"/>
      <c r="Z1387" s="141"/>
      <c r="AA1387" s="55"/>
      <c r="AB1387" s="55"/>
      <c r="AC1387" s="141"/>
      <c r="AD1387" s="142"/>
      <c r="AE1387" s="143"/>
      <c r="AF1387" s="138"/>
      <c r="AG1387" s="144"/>
      <c r="AH1387" s="145"/>
    </row>
    <row r="1388" spans="1:34" ht="24.95" customHeight="1" x14ac:dyDescent="0.25">
      <c r="A1388" s="55"/>
      <c r="B1388" s="55"/>
      <c r="C1388" s="55"/>
      <c r="D1388" s="55"/>
      <c r="E1388" s="55"/>
      <c r="F1388" s="55"/>
      <c r="G1388" s="55"/>
      <c r="H1388" s="138"/>
      <c r="I1388" s="55"/>
      <c r="J1388" s="139"/>
      <c r="K1388" s="55"/>
      <c r="L1388" s="55"/>
      <c r="M1388" s="138"/>
      <c r="N1388" s="55"/>
      <c r="O1388" s="55"/>
      <c r="P1388" s="140"/>
      <c r="Q1388" s="141"/>
      <c r="R1388" s="55"/>
      <c r="S1388" s="55"/>
      <c r="T1388" s="141"/>
      <c r="U1388" s="55"/>
      <c r="V1388" s="55"/>
      <c r="W1388" s="141"/>
      <c r="X1388" s="55"/>
      <c r="Y1388" s="55"/>
      <c r="Z1388" s="141"/>
      <c r="AA1388" s="55"/>
      <c r="AB1388" s="55"/>
      <c r="AC1388" s="141"/>
      <c r="AD1388" s="142"/>
      <c r="AE1388" s="143"/>
      <c r="AF1388" s="138"/>
      <c r="AG1388" s="144"/>
      <c r="AH1388" s="145"/>
    </row>
    <row r="1389" spans="1:34" ht="24.95" customHeight="1" x14ac:dyDescent="0.25">
      <c r="A1389" s="55"/>
      <c r="B1389" s="55"/>
      <c r="C1389" s="55"/>
      <c r="D1389" s="55"/>
      <c r="E1389" s="55"/>
      <c r="F1389" s="55"/>
      <c r="G1389" s="55"/>
      <c r="H1389" s="138"/>
      <c r="I1389" s="55"/>
      <c r="J1389" s="139"/>
      <c r="K1389" s="55"/>
      <c r="L1389" s="55"/>
      <c r="M1389" s="138"/>
      <c r="N1389" s="55"/>
      <c r="O1389" s="55"/>
      <c r="P1389" s="140"/>
      <c r="Q1389" s="141"/>
      <c r="R1389" s="55"/>
      <c r="S1389" s="55"/>
      <c r="T1389" s="141"/>
      <c r="U1389" s="55"/>
      <c r="V1389" s="55"/>
      <c r="W1389" s="141"/>
      <c r="X1389" s="55"/>
      <c r="Y1389" s="55"/>
      <c r="Z1389" s="141"/>
      <c r="AA1389" s="55"/>
      <c r="AB1389" s="55"/>
      <c r="AC1389" s="141"/>
      <c r="AD1389" s="142"/>
      <c r="AE1389" s="143"/>
      <c r="AF1389" s="138"/>
      <c r="AG1389" s="144"/>
      <c r="AH1389" s="145"/>
    </row>
    <row r="1390" spans="1:34" ht="24.95" customHeight="1" x14ac:dyDescent="0.25">
      <c r="A1390" s="55"/>
      <c r="B1390" s="55"/>
      <c r="C1390" s="55"/>
      <c r="D1390" s="55"/>
      <c r="E1390" s="55"/>
      <c r="F1390" s="55"/>
      <c r="G1390" s="55"/>
      <c r="H1390" s="138"/>
      <c r="I1390" s="55"/>
      <c r="J1390" s="139"/>
      <c r="K1390" s="55"/>
      <c r="L1390" s="55"/>
      <c r="M1390" s="138"/>
      <c r="N1390" s="55"/>
      <c r="O1390" s="55"/>
      <c r="P1390" s="140"/>
      <c r="Q1390" s="141"/>
      <c r="R1390" s="55"/>
      <c r="S1390" s="55"/>
      <c r="T1390" s="141"/>
      <c r="U1390" s="55"/>
      <c r="V1390" s="55"/>
      <c r="W1390" s="141"/>
      <c r="X1390" s="55"/>
      <c r="Y1390" s="55"/>
      <c r="Z1390" s="141"/>
      <c r="AA1390" s="55"/>
      <c r="AB1390" s="55"/>
      <c r="AC1390" s="141"/>
      <c r="AD1390" s="142"/>
      <c r="AE1390" s="143"/>
      <c r="AF1390" s="138"/>
      <c r="AG1390" s="144"/>
      <c r="AH1390" s="145"/>
    </row>
    <row r="1391" spans="1:34" ht="24.95" customHeight="1" x14ac:dyDescent="0.25">
      <c r="A1391" s="55"/>
      <c r="B1391" s="55"/>
      <c r="C1391" s="55"/>
      <c r="D1391" s="55"/>
      <c r="E1391" s="55"/>
      <c r="F1391" s="55"/>
      <c r="G1391" s="55"/>
      <c r="H1391" s="138"/>
      <c r="I1391" s="55"/>
      <c r="J1391" s="139"/>
      <c r="K1391" s="55"/>
      <c r="L1391" s="55"/>
      <c r="M1391" s="138"/>
      <c r="N1391" s="55"/>
      <c r="O1391" s="55"/>
      <c r="P1391" s="140"/>
      <c r="Q1391" s="141"/>
      <c r="R1391" s="55"/>
      <c r="S1391" s="55"/>
      <c r="T1391" s="141"/>
      <c r="U1391" s="55"/>
      <c r="V1391" s="55"/>
      <c r="W1391" s="141"/>
      <c r="X1391" s="55"/>
      <c r="Y1391" s="55"/>
      <c r="Z1391" s="141"/>
      <c r="AA1391" s="55"/>
      <c r="AB1391" s="55"/>
      <c r="AC1391" s="141"/>
      <c r="AD1391" s="142"/>
      <c r="AE1391" s="143"/>
      <c r="AF1391" s="138"/>
      <c r="AG1391" s="144"/>
      <c r="AH1391" s="145"/>
    </row>
    <row r="1392" spans="1:34" ht="24.95" customHeight="1" x14ac:dyDescent="0.25">
      <c r="A1392" s="55"/>
      <c r="B1392" s="55"/>
      <c r="C1392" s="55"/>
      <c r="D1392" s="55"/>
      <c r="E1392" s="55"/>
      <c r="F1392" s="55"/>
      <c r="G1392" s="55"/>
      <c r="H1392" s="138"/>
      <c r="I1392" s="55"/>
      <c r="J1392" s="139"/>
      <c r="K1392" s="55"/>
      <c r="L1392" s="55"/>
      <c r="M1392" s="138"/>
      <c r="N1392" s="55"/>
      <c r="O1392" s="55"/>
      <c r="P1392" s="140"/>
      <c r="Q1392" s="141"/>
      <c r="R1392" s="55"/>
      <c r="S1392" s="55"/>
      <c r="T1392" s="141"/>
      <c r="U1392" s="55"/>
      <c r="V1392" s="55"/>
      <c r="W1392" s="141"/>
      <c r="X1392" s="55"/>
      <c r="Y1392" s="55"/>
      <c r="Z1392" s="141"/>
      <c r="AA1392" s="55"/>
      <c r="AB1392" s="55"/>
      <c r="AC1392" s="141"/>
      <c r="AD1392" s="142"/>
      <c r="AE1392" s="143"/>
      <c r="AF1392" s="138"/>
      <c r="AG1392" s="144"/>
      <c r="AH1392" s="145"/>
    </row>
    <row r="1393" spans="1:34" ht="24.95" customHeight="1" x14ac:dyDescent="0.25">
      <c r="A1393" s="55"/>
      <c r="B1393" s="55"/>
      <c r="C1393" s="55"/>
      <c r="D1393" s="55"/>
      <c r="E1393" s="55"/>
      <c r="F1393" s="55"/>
      <c r="G1393" s="55"/>
      <c r="H1393" s="138"/>
      <c r="I1393" s="55"/>
      <c r="J1393" s="139"/>
      <c r="K1393" s="55"/>
      <c r="L1393" s="55"/>
      <c r="M1393" s="138"/>
      <c r="N1393" s="55"/>
      <c r="O1393" s="55"/>
      <c r="P1393" s="140"/>
      <c r="Q1393" s="141"/>
      <c r="R1393" s="55"/>
      <c r="S1393" s="55"/>
      <c r="T1393" s="141"/>
      <c r="U1393" s="55"/>
      <c r="V1393" s="55"/>
      <c r="W1393" s="141"/>
      <c r="X1393" s="55"/>
      <c r="Y1393" s="55"/>
      <c r="Z1393" s="141"/>
      <c r="AA1393" s="55"/>
      <c r="AB1393" s="55"/>
      <c r="AC1393" s="141"/>
      <c r="AD1393" s="142"/>
      <c r="AE1393" s="143"/>
      <c r="AF1393" s="138"/>
      <c r="AG1393" s="144"/>
      <c r="AH1393" s="145"/>
    </row>
    <row r="1394" spans="1:34" ht="24.95" customHeight="1" x14ac:dyDescent="0.25">
      <c r="A1394" s="55"/>
      <c r="B1394" s="55"/>
      <c r="C1394" s="55"/>
      <c r="D1394" s="55"/>
      <c r="E1394" s="55"/>
      <c r="F1394" s="55"/>
      <c r="G1394" s="55"/>
      <c r="H1394" s="138"/>
      <c r="I1394" s="55"/>
      <c r="J1394" s="139"/>
      <c r="K1394" s="55"/>
      <c r="L1394" s="55"/>
      <c r="M1394" s="138"/>
      <c r="N1394" s="55"/>
      <c r="O1394" s="55"/>
      <c r="P1394" s="140"/>
      <c r="Q1394" s="141"/>
      <c r="R1394" s="55"/>
      <c r="S1394" s="55"/>
      <c r="T1394" s="141"/>
      <c r="U1394" s="55"/>
      <c r="V1394" s="55"/>
      <c r="W1394" s="141"/>
      <c r="X1394" s="55"/>
      <c r="Y1394" s="55"/>
      <c r="Z1394" s="141"/>
      <c r="AA1394" s="55"/>
      <c r="AB1394" s="55"/>
      <c r="AC1394" s="141"/>
      <c r="AD1394" s="142"/>
      <c r="AE1394" s="143"/>
      <c r="AF1394" s="138"/>
      <c r="AG1394" s="144"/>
      <c r="AH1394" s="145"/>
    </row>
    <row r="1395" spans="1:34" ht="24.95" customHeight="1" x14ac:dyDescent="0.25">
      <c r="A1395" s="55"/>
      <c r="B1395" s="55"/>
      <c r="C1395" s="55"/>
      <c r="D1395" s="55"/>
      <c r="E1395" s="55"/>
      <c r="F1395" s="55"/>
      <c r="G1395" s="55"/>
      <c r="H1395" s="138"/>
      <c r="I1395" s="55"/>
      <c r="J1395" s="139"/>
      <c r="K1395" s="55"/>
      <c r="L1395" s="55"/>
      <c r="M1395" s="138"/>
      <c r="N1395" s="55"/>
      <c r="O1395" s="55"/>
      <c r="P1395" s="140"/>
      <c r="Q1395" s="141"/>
      <c r="R1395" s="55"/>
      <c r="S1395" s="55"/>
      <c r="T1395" s="141"/>
      <c r="U1395" s="55"/>
      <c r="V1395" s="55"/>
      <c r="W1395" s="141"/>
      <c r="X1395" s="55"/>
      <c r="Y1395" s="55"/>
      <c r="Z1395" s="141"/>
      <c r="AA1395" s="55"/>
      <c r="AB1395" s="55"/>
      <c r="AC1395" s="141"/>
      <c r="AD1395" s="142"/>
      <c r="AE1395" s="143"/>
      <c r="AF1395" s="138"/>
      <c r="AG1395" s="144"/>
      <c r="AH1395" s="145"/>
    </row>
    <row r="1396" spans="1:34" ht="24.95" customHeight="1" x14ac:dyDescent="0.25">
      <c r="A1396" s="55"/>
      <c r="B1396" s="55"/>
      <c r="C1396" s="55"/>
      <c r="D1396" s="55"/>
      <c r="E1396" s="55"/>
      <c r="F1396" s="55"/>
      <c r="G1396" s="55"/>
      <c r="H1396" s="138"/>
      <c r="I1396" s="55"/>
      <c r="J1396" s="139"/>
      <c r="K1396" s="55"/>
      <c r="L1396" s="55"/>
      <c r="M1396" s="138"/>
      <c r="N1396" s="55"/>
      <c r="O1396" s="55"/>
      <c r="P1396" s="140"/>
      <c r="Q1396" s="141"/>
      <c r="R1396" s="55"/>
      <c r="S1396" s="55"/>
      <c r="T1396" s="141"/>
      <c r="U1396" s="55"/>
      <c r="V1396" s="55"/>
      <c r="W1396" s="141"/>
      <c r="X1396" s="55"/>
      <c r="Y1396" s="55"/>
      <c r="Z1396" s="141"/>
      <c r="AA1396" s="55"/>
      <c r="AB1396" s="55"/>
      <c r="AC1396" s="141"/>
      <c r="AD1396" s="142"/>
      <c r="AE1396" s="143"/>
      <c r="AF1396" s="138"/>
      <c r="AG1396" s="144"/>
      <c r="AH1396" s="145"/>
    </row>
    <row r="1397" spans="1:34" ht="24.95" customHeight="1" x14ac:dyDescent="0.25">
      <c r="A1397" s="55"/>
      <c r="B1397" s="55"/>
      <c r="C1397" s="55"/>
      <c r="D1397" s="55"/>
      <c r="E1397" s="55"/>
      <c r="F1397" s="55"/>
      <c r="G1397" s="55"/>
      <c r="H1397" s="138"/>
      <c r="I1397" s="55"/>
      <c r="J1397" s="139"/>
      <c r="K1397" s="55"/>
      <c r="L1397" s="55"/>
      <c r="M1397" s="138"/>
      <c r="N1397" s="55"/>
      <c r="O1397" s="55"/>
      <c r="P1397" s="140"/>
      <c r="Q1397" s="141"/>
      <c r="R1397" s="55"/>
      <c r="S1397" s="55"/>
      <c r="T1397" s="141"/>
      <c r="U1397" s="55"/>
      <c r="V1397" s="55"/>
      <c r="W1397" s="141"/>
      <c r="X1397" s="55"/>
      <c r="Y1397" s="55"/>
      <c r="Z1397" s="141"/>
      <c r="AA1397" s="55"/>
      <c r="AB1397" s="55"/>
      <c r="AC1397" s="141"/>
      <c r="AD1397" s="142"/>
      <c r="AE1397" s="143"/>
      <c r="AF1397" s="138"/>
      <c r="AG1397" s="144"/>
      <c r="AH1397" s="145"/>
    </row>
    <row r="1398" spans="1:34" ht="24.95" customHeight="1" x14ac:dyDescent="0.25">
      <c r="A1398" s="55"/>
      <c r="B1398" s="55"/>
      <c r="C1398" s="55"/>
      <c r="D1398" s="55"/>
      <c r="E1398" s="55"/>
      <c r="F1398" s="55"/>
      <c r="G1398" s="55"/>
      <c r="H1398" s="138"/>
      <c r="I1398" s="55"/>
      <c r="J1398" s="139"/>
      <c r="K1398" s="55"/>
      <c r="L1398" s="55"/>
      <c r="M1398" s="138"/>
      <c r="N1398" s="55"/>
      <c r="O1398" s="55"/>
      <c r="P1398" s="140"/>
      <c r="Q1398" s="141"/>
      <c r="R1398" s="55"/>
      <c r="S1398" s="55"/>
      <c r="T1398" s="141"/>
      <c r="U1398" s="55"/>
      <c r="V1398" s="55"/>
      <c r="W1398" s="141"/>
      <c r="X1398" s="55"/>
      <c r="Y1398" s="55"/>
      <c r="Z1398" s="141"/>
      <c r="AA1398" s="55"/>
      <c r="AB1398" s="55"/>
      <c r="AC1398" s="141"/>
      <c r="AD1398" s="142"/>
      <c r="AE1398" s="143"/>
      <c r="AF1398" s="138"/>
      <c r="AG1398" s="144"/>
      <c r="AH1398" s="145"/>
    </row>
    <row r="1399" spans="1:34" ht="24.95" customHeight="1" x14ac:dyDescent="0.25">
      <c r="A1399" s="55"/>
      <c r="B1399" s="55"/>
      <c r="C1399" s="55"/>
      <c r="D1399" s="55"/>
      <c r="E1399" s="55"/>
      <c r="F1399" s="55"/>
      <c r="G1399" s="55"/>
      <c r="H1399" s="138"/>
      <c r="I1399" s="55"/>
      <c r="J1399" s="139"/>
      <c r="K1399" s="55"/>
      <c r="L1399" s="55"/>
      <c r="M1399" s="138"/>
      <c r="N1399" s="55"/>
      <c r="O1399" s="55"/>
      <c r="P1399" s="140"/>
      <c r="Q1399" s="141"/>
      <c r="R1399" s="55"/>
      <c r="S1399" s="55"/>
      <c r="T1399" s="141"/>
      <c r="U1399" s="55"/>
      <c r="V1399" s="55"/>
      <c r="W1399" s="141"/>
      <c r="X1399" s="55"/>
      <c r="Y1399" s="55"/>
      <c r="Z1399" s="141"/>
      <c r="AA1399" s="55"/>
      <c r="AB1399" s="55"/>
      <c r="AC1399" s="141"/>
      <c r="AD1399" s="142"/>
      <c r="AE1399" s="143"/>
      <c r="AF1399" s="138"/>
      <c r="AG1399" s="144"/>
      <c r="AH1399" s="145"/>
    </row>
    <row r="1400" spans="1:34" ht="24.95" customHeight="1" x14ac:dyDescent="0.25">
      <c r="A1400" s="55"/>
      <c r="B1400" s="55"/>
      <c r="C1400" s="55"/>
      <c r="D1400" s="55"/>
      <c r="E1400" s="55"/>
      <c r="F1400" s="55"/>
      <c r="G1400" s="55"/>
      <c r="H1400" s="138"/>
      <c r="I1400" s="55"/>
      <c r="J1400" s="139"/>
      <c r="K1400" s="55"/>
      <c r="L1400" s="55"/>
      <c r="M1400" s="138"/>
      <c r="N1400" s="55"/>
      <c r="O1400" s="55"/>
      <c r="P1400" s="140"/>
      <c r="Q1400" s="141"/>
      <c r="R1400" s="55"/>
      <c r="S1400" s="55"/>
      <c r="T1400" s="141"/>
      <c r="U1400" s="55"/>
      <c r="V1400" s="55"/>
      <c r="W1400" s="141"/>
      <c r="X1400" s="55"/>
      <c r="Y1400" s="55"/>
      <c r="Z1400" s="141"/>
      <c r="AA1400" s="55"/>
      <c r="AB1400" s="55"/>
      <c r="AC1400" s="141"/>
      <c r="AD1400" s="142"/>
      <c r="AE1400" s="143"/>
      <c r="AF1400" s="138"/>
      <c r="AG1400" s="144"/>
      <c r="AH1400" s="145"/>
    </row>
    <row r="1401" spans="1:34" ht="24.95" customHeight="1" x14ac:dyDescent="0.25">
      <c r="A1401" s="55"/>
      <c r="B1401" s="55"/>
      <c r="C1401" s="55"/>
      <c r="D1401" s="55"/>
      <c r="E1401" s="55"/>
      <c r="F1401" s="55"/>
      <c r="G1401" s="55"/>
      <c r="H1401" s="138"/>
      <c r="I1401" s="55"/>
      <c r="J1401" s="139"/>
      <c r="K1401" s="55"/>
      <c r="L1401" s="55"/>
      <c r="M1401" s="138"/>
      <c r="N1401" s="55"/>
      <c r="O1401" s="55"/>
      <c r="P1401" s="140"/>
      <c r="Q1401" s="141"/>
      <c r="R1401" s="55"/>
      <c r="S1401" s="55"/>
      <c r="T1401" s="141"/>
      <c r="U1401" s="55"/>
      <c r="V1401" s="55"/>
      <c r="W1401" s="141"/>
      <c r="X1401" s="55"/>
      <c r="Y1401" s="55"/>
      <c r="Z1401" s="141"/>
      <c r="AA1401" s="55"/>
      <c r="AB1401" s="55"/>
      <c r="AC1401" s="141"/>
      <c r="AD1401" s="142"/>
      <c r="AE1401" s="143"/>
      <c r="AF1401" s="138"/>
      <c r="AG1401" s="144"/>
      <c r="AH1401" s="145"/>
    </row>
    <row r="1402" spans="1:34" ht="24.95" customHeight="1" x14ac:dyDescent="0.25">
      <c r="A1402" s="55"/>
      <c r="B1402" s="55"/>
      <c r="C1402" s="55"/>
      <c r="D1402" s="55"/>
      <c r="E1402" s="55"/>
      <c r="F1402" s="55"/>
      <c r="G1402" s="55"/>
      <c r="H1402" s="138"/>
      <c r="I1402" s="55"/>
      <c r="J1402" s="139"/>
      <c r="K1402" s="55"/>
      <c r="L1402" s="55"/>
      <c r="M1402" s="138"/>
      <c r="N1402" s="55"/>
      <c r="O1402" s="55"/>
      <c r="P1402" s="140"/>
      <c r="Q1402" s="141"/>
      <c r="R1402" s="55"/>
      <c r="S1402" s="55"/>
      <c r="T1402" s="141"/>
      <c r="U1402" s="55"/>
      <c r="V1402" s="55"/>
      <c r="W1402" s="141"/>
      <c r="X1402" s="55"/>
      <c r="Y1402" s="55"/>
      <c r="Z1402" s="141"/>
      <c r="AA1402" s="55"/>
      <c r="AB1402" s="55"/>
      <c r="AC1402" s="141"/>
      <c r="AD1402" s="142"/>
      <c r="AE1402" s="143"/>
      <c r="AF1402" s="138"/>
      <c r="AG1402" s="144"/>
      <c r="AH1402" s="145"/>
    </row>
    <row r="1403" spans="1:34" ht="24.95" customHeight="1" x14ac:dyDescent="0.25">
      <c r="A1403" s="55"/>
      <c r="B1403" s="55"/>
      <c r="C1403" s="55"/>
      <c r="D1403" s="55"/>
      <c r="E1403" s="55"/>
      <c r="F1403" s="55"/>
      <c r="G1403" s="55"/>
      <c r="H1403" s="138"/>
      <c r="I1403" s="55"/>
      <c r="J1403" s="139"/>
      <c r="K1403" s="55"/>
      <c r="L1403" s="55"/>
      <c r="M1403" s="138"/>
      <c r="N1403" s="55"/>
      <c r="O1403" s="55"/>
      <c r="P1403" s="140"/>
      <c r="Q1403" s="141"/>
      <c r="R1403" s="55"/>
      <c r="S1403" s="55"/>
      <c r="T1403" s="141"/>
      <c r="U1403" s="55"/>
      <c r="V1403" s="55"/>
      <c r="W1403" s="141"/>
      <c r="X1403" s="55"/>
      <c r="Y1403" s="55"/>
      <c r="Z1403" s="141"/>
      <c r="AA1403" s="55"/>
      <c r="AB1403" s="55"/>
      <c r="AC1403" s="141"/>
      <c r="AD1403" s="142"/>
      <c r="AE1403" s="143"/>
      <c r="AF1403" s="138"/>
      <c r="AG1403" s="144"/>
      <c r="AH1403" s="145"/>
    </row>
    <row r="1404" spans="1:34" ht="24.95" customHeight="1" x14ac:dyDescent="0.25">
      <c r="A1404" s="55"/>
      <c r="B1404" s="55"/>
      <c r="C1404" s="55"/>
      <c r="D1404" s="55"/>
      <c r="E1404" s="55"/>
      <c r="F1404" s="55"/>
      <c r="G1404" s="55"/>
      <c r="H1404" s="138"/>
      <c r="I1404" s="55"/>
      <c r="J1404" s="139"/>
      <c r="K1404" s="55"/>
      <c r="L1404" s="55"/>
      <c r="M1404" s="138"/>
      <c r="N1404" s="55"/>
      <c r="O1404" s="55"/>
      <c r="P1404" s="140"/>
      <c r="Q1404" s="141"/>
      <c r="R1404" s="55"/>
      <c r="S1404" s="55"/>
      <c r="T1404" s="141"/>
      <c r="U1404" s="55"/>
      <c r="V1404" s="55"/>
      <c r="W1404" s="141"/>
      <c r="X1404" s="55"/>
      <c r="Y1404" s="55"/>
      <c r="Z1404" s="141"/>
      <c r="AA1404" s="55"/>
      <c r="AB1404" s="55"/>
      <c r="AC1404" s="141"/>
      <c r="AD1404" s="142"/>
      <c r="AE1404" s="143"/>
      <c r="AF1404" s="138"/>
      <c r="AG1404" s="144"/>
      <c r="AH1404" s="145"/>
    </row>
    <row r="1405" spans="1:34" ht="24.95" customHeight="1" x14ac:dyDescent="0.25">
      <c r="A1405" s="55"/>
      <c r="B1405" s="55"/>
      <c r="C1405" s="55"/>
      <c r="D1405" s="55"/>
      <c r="E1405" s="55"/>
      <c r="F1405" s="55"/>
      <c r="G1405" s="55"/>
      <c r="H1405" s="138"/>
      <c r="I1405" s="55"/>
      <c r="J1405" s="139"/>
      <c r="K1405" s="55"/>
      <c r="L1405" s="55"/>
      <c r="M1405" s="138"/>
      <c r="N1405" s="55"/>
      <c r="O1405" s="55"/>
      <c r="P1405" s="140"/>
      <c r="Q1405" s="141"/>
      <c r="R1405" s="55"/>
      <c r="S1405" s="55"/>
      <c r="T1405" s="141"/>
      <c r="U1405" s="55"/>
      <c r="V1405" s="55"/>
      <c r="W1405" s="141"/>
      <c r="X1405" s="55"/>
      <c r="Y1405" s="55"/>
      <c r="Z1405" s="141"/>
      <c r="AA1405" s="55"/>
      <c r="AB1405" s="55"/>
      <c r="AC1405" s="141"/>
      <c r="AD1405" s="142"/>
      <c r="AE1405" s="143"/>
      <c r="AF1405" s="138"/>
      <c r="AG1405" s="144"/>
      <c r="AH1405" s="145"/>
    </row>
    <row r="1406" spans="1:34" ht="24.95" customHeight="1" x14ac:dyDescent="0.25">
      <c r="A1406" s="55"/>
      <c r="B1406" s="55"/>
      <c r="C1406" s="55"/>
      <c r="D1406" s="55"/>
      <c r="E1406" s="55"/>
      <c r="F1406" s="55"/>
      <c r="G1406" s="55"/>
      <c r="H1406" s="138"/>
      <c r="I1406" s="55"/>
      <c r="J1406" s="139"/>
      <c r="K1406" s="55"/>
      <c r="L1406" s="55"/>
      <c r="M1406" s="138"/>
      <c r="N1406" s="55"/>
      <c r="O1406" s="55"/>
      <c r="P1406" s="140"/>
      <c r="Q1406" s="141"/>
      <c r="R1406" s="55"/>
      <c r="S1406" s="55"/>
      <c r="T1406" s="141"/>
      <c r="U1406" s="55"/>
      <c r="V1406" s="55"/>
      <c r="W1406" s="141"/>
      <c r="X1406" s="55"/>
      <c r="Y1406" s="55"/>
      <c r="Z1406" s="141"/>
      <c r="AA1406" s="55"/>
      <c r="AB1406" s="55"/>
      <c r="AC1406" s="141"/>
      <c r="AD1406" s="142"/>
      <c r="AE1406" s="143"/>
      <c r="AF1406" s="138"/>
      <c r="AG1406" s="144"/>
      <c r="AH1406" s="145"/>
    </row>
    <row r="1407" spans="1:34" ht="24.95" customHeight="1" x14ac:dyDescent="0.25">
      <c r="A1407" s="55"/>
      <c r="B1407" s="55"/>
      <c r="C1407" s="55"/>
      <c r="D1407" s="55"/>
      <c r="E1407" s="55"/>
      <c r="F1407" s="55"/>
      <c r="G1407" s="55"/>
      <c r="H1407" s="138"/>
      <c r="I1407" s="55"/>
      <c r="J1407" s="139"/>
      <c r="K1407" s="55"/>
      <c r="L1407" s="55"/>
      <c r="M1407" s="138"/>
      <c r="N1407" s="55"/>
      <c r="O1407" s="55"/>
      <c r="P1407" s="140"/>
      <c r="Q1407" s="141"/>
      <c r="R1407" s="55"/>
      <c r="S1407" s="55"/>
      <c r="T1407" s="141"/>
      <c r="U1407" s="55"/>
      <c r="V1407" s="55"/>
      <c r="W1407" s="141"/>
      <c r="X1407" s="55"/>
      <c r="Y1407" s="55"/>
      <c r="Z1407" s="141"/>
      <c r="AA1407" s="55"/>
      <c r="AB1407" s="55"/>
      <c r="AC1407" s="141"/>
      <c r="AD1407" s="142"/>
      <c r="AE1407" s="143"/>
      <c r="AF1407" s="138"/>
      <c r="AG1407" s="144"/>
      <c r="AH1407" s="145"/>
    </row>
    <row r="1408" spans="1:34" ht="24.95" customHeight="1" x14ac:dyDescent="0.25">
      <c r="A1408" s="55"/>
      <c r="B1408" s="55"/>
      <c r="C1408" s="55"/>
      <c r="D1408" s="55"/>
      <c r="E1408" s="55"/>
      <c r="F1408" s="55"/>
      <c r="G1408" s="55"/>
      <c r="H1408" s="138"/>
      <c r="I1408" s="55"/>
      <c r="J1408" s="139"/>
      <c r="K1408" s="55"/>
      <c r="L1408" s="55"/>
      <c r="M1408" s="138"/>
      <c r="N1408" s="55"/>
      <c r="O1408" s="55"/>
      <c r="P1408" s="140"/>
      <c r="Q1408" s="141"/>
      <c r="R1408" s="55"/>
      <c r="S1408" s="55"/>
      <c r="T1408" s="141"/>
      <c r="U1408" s="55"/>
      <c r="V1408" s="55"/>
      <c r="W1408" s="141"/>
      <c r="X1408" s="55"/>
      <c r="Y1408" s="55"/>
      <c r="Z1408" s="141"/>
      <c r="AA1408" s="55"/>
      <c r="AB1408" s="55"/>
      <c r="AC1408" s="141"/>
      <c r="AD1408" s="142"/>
      <c r="AE1408" s="143"/>
      <c r="AF1408" s="138"/>
      <c r="AG1408" s="144"/>
      <c r="AH1408" s="145"/>
    </row>
    <row r="1409" spans="1:34" ht="24.95" customHeight="1" x14ac:dyDescent="0.25">
      <c r="A1409" s="55"/>
      <c r="B1409" s="55"/>
      <c r="C1409" s="55"/>
      <c r="D1409" s="55"/>
      <c r="E1409" s="55"/>
      <c r="F1409" s="55"/>
      <c r="G1409" s="55"/>
      <c r="H1409" s="138"/>
      <c r="I1409" s="55"/>
      <c r="J1409" s="139"/>
      <c r="K1409" s="55"/>
      <c r="L1409" s="55"/>
      <c r="M1409" s="138"/>
      <c r="N1409" s="55"/>
      <c r="O1409" s="55"/>
      <c r="P1409" s="140"/>
      <c r="Q1409" s="141"/>
      <c r="R1409" s="55"/>
      <c r="S1409" s="55"/>
      <c r="T1409" s="141"/>
      <c r="U1409" s="55"/>
      <c r="V1409" s="55"/>
      <c r="W1409" s="141"/>
      <c r="X1409" s="55"/>
      <c r="Y1409" s="55"/>
      <c r="Z1409" s="141"/>
      <c r="AA1409" s="55"/>
      <c r="AB1409" s="55"/>
      <c r="AC1409" s="141"/>
      <c r="AD1409" s="142"/>
      <c r="AE1409" s="143"/>
      <c r="AF1409" s="138"/>
      <c r="AG1409" s="144"/>
      <c r="AH1409" s="145"/>
    </row>
    <row r="1410" spans="1:34" ht="24.95" customHeight="1" x14ac:dyDescent="0.25">
      <c r="A1410" s="55"/>
      <c r="B1410" s="55"/>
      <c r="C1410" s="55"/>
      <c r="D1410" s="55"/>
      <c r="E1410" s="55"/>
      <c r="F1410" s="55"/>
      <c r="G1410" s="55"/>
      <c r="H1410" s="138"/>
      <c r="I1410" s="55"/>
      <c r="J1410" s="139"/>
      <c r="K1410" s="55"/>
      <c r="L1410" s="55"/>
      <c r="M1410" s="138"/>
      <c r="N1410" s="55"/>
      <c r="O1410" s="55"/>
      <c r="P1410" s="140"/>
      <c r="Q1410" s="141"/>
      <c r="R1410" s="55"/>
      <c r="S1410" s="55"/>
      <c r="T1410" s="141"/>
      <c r="U1410" s="55"/>
      <c r="V1410" s="55"/>
      <c r="W1410" s="141"/>
      <c r="X1410" s="55"/>
      <c r="Y1410" s="55"/>
      <c r="Z1410" s="141"/>
      <c r="AA1410" s="55"/>
      <c r="AB1410" s="55"/>
      <c r="AC1410" s="141"/>
      <c r="AD1410" s="142"/>
      <c r="AE1410" s="143"/>
      <c r="AF1410" s="138"/>
      <c r="AG1410" s="144"/>
      <c r="AH1410" s="145"/>
    </row>
    <row r="1411" spans="1:34" ht="24.95" customHeight="1" x14ac:dyDescent="0.25">
      <c r="A1411" s="55"/>
      <c r="B1411" s="55"/>
      <c r="C1411" s="55"/>
      <c r="D1411" s="55"/>
      <c r="E1411" s="55"/>
      <c r="F1411" s="55"/>
      <c r="G1411" s="55"/>
      <c r="H1411" s="138"/>
      <c r="I1411" s="55"/>
      <c r="J1411" s="139"/>
      <c r="K1411" s="55"/>
      <c r="L1411" s="55"/>
      <c r="M1411" s="138"/>
      <c r="N1411" s="55"/>
      <c r="O1411" s="55"/>
      <c r="P1411" s="140"/>
      <c r="Q1411" s="141"/>
      <c r="R1411" s="55"/>
      <c r="S1411" s="55"/>
      <c r="T1411" s="141"/>
      <c r="U1411" s="55"/>
      <c r="V1411" s="55"/>
      <c r="W1411" s="141"/>
      <c r="X1411" s="55"/>
      <c r="Y1411" s="55"/>
      <c r="Z1411" s="141"/>
      <c r="AA1411" s="55"/>
      <c r="AB1411" s="55"/>
      <c r="AC1411" s="141"/>
      <c r="AD1411" s="142"/>
      <c r="AE1411" s="143"/>
      <c r="AF1411" s="138"/>
      <c r="AG1411" s="144"/>
      <c r="AH1411" s="145"/>
    </row>
    <row r="1412" spans="1:34" ht="24.95" customHeight="1" x14ac:dyDescent="0.25">
      <c r="A1412" s="55"/>
      <c r="B1412" s="55"/>
      <c r="C1412" s="55"/>
      <c r="D1412" s="55"/>
      <c r="E1412" s="55"/>
      <c r="F1412" s="55"/>
      <c r="G1412" s="55"/>
      <c r="H1412" s="138"/>
      <c r="I1412" s="55"/>
      <c r="J1412" s="139"/>
      <c r="K1412" s="55"/>
      <c r="L1412" s="55"/>
      <c r="M1412" s="138"/>
      <c r="N1412" s="55"/>
      <c r="O1412" s="55"/>
      <c r="P1412" s="140"/>
      <c r="Q1412" s="141"/>
      <c r="R1412" s="55"/>
      <c r="S1412" s="55"/>
      <c r="T1412" s="141"/>
      <c r="U1412" s="55"/>
      <c r="V1412" s="55"/>
      <c r="W1412" s="141"/>
      <c r="X1412" s="55"/>
      <c r="Y1412" s="55"/>
      <c r="Z1412" s="141"/>
      <c r="AA1412" s="55"/>
      <c r="AB1412" s="55"/>
      <c r="AC1412" s="141"/>
      <c r="AD1412" s="142"/>
      <c r="AE1412" s="143"/>
      <c r="AF1412" s="138"/>
      <c r="AG1412" s="144"/>
      <c r="AH1412" s="145"/>
    </row>
    <row r="1413" spans="1:34" ht="24.95" customHeight="1" x14ac:dyDescent="0.25">
      <c r="A1413" s="55"/>
      <c r="B1413" s="55"/>
      <c r="C1413" s="55"/>
      <c r="D1413" s="55"/>
      <c r="E1413" s="55"/>
      <c r="F1413" s="55"/>
      <c r="G1413" s="55"/>
      <c r="H1413" s="138"/>
      <c r="I1413" s="55"/>
      <c r="J1413" s="139"/>
      <c r="K1413" s="55"/>
      <c r="L1413" s="55"/>
      <c r="M1413" s="138"/>
      <c r="N1413" s="55"/>
      <c r="O1413" s="55"/>
      <c r="P1413" s="140"/>
      <c r="Q1413" s="141"/>
      <c r="R1413" s="55"/>
      <c r="S1413" s="55"/>
      <c r="T1413" s="141"/>
      <c r="U1413" s="55"/>
      <c r="V1413" s="55"/>
      <c r="W1413" s="141"/>
      <c r="X1413" s="55"/>
      <c r="Y1413" s="55"/>
      <c r="Z1413" s="141"/>
      <c r="AA1413" s="55"/>
      <c r="AB1413" s="55"/>
      <c r="AC1413" s="141"/>
      <c r="AD1413" s="142"/>
      <c r="AE1413" s="143"/>
      <c r="AF1413" s="138"/>
      <c r="AG1413" s="144"/>
      <c r="AH1413" s="145"/>
    </row>
    <row r="1414" spans="1:34" ht="24.95" customHeight="1" x14ac:dyDescent="0.25">
      <c r="A1414" s="55"/>
      <c r="B1414" s="55"/>
      <c r="C1414" s="55"/>
      <c r="D1414" s="55"/>
      <c r="E1414" s="55"/>
      <c r="F1414" s="55"/>
      <c r="G1414" s="55"/>
      <c r="H1414" s="138"/>
      <c r="I1414" s="55"/>
      <c r="J1414" s="139"/>
      <c r="K1414" s="55"/>
      <c r="L1414" s="55"/>
      <c r="M1414" s="138"/>
      <c r="N1414" s="55"/>
      <c r="O1414" s="55"/>
      <c r="P1414" s="140"/>
      <c r="Q1414" s="141"/>
      <c r="R1414" s="55"/>
      <c r="S1414" s="55"/>
      <c r="T1414" s="141"/>
      <c r="U1414" s="55"/>
      <c r="V1414" s="55"/>
      <c r="W1414" s="141"/>
      <c r="X1414" s="55"/>
      <c r="Y1414" s="55"/>
      <c r="Z1414" s="141"/>
      <c r="AA1414" s="55"/>
      <c r="AB1414" s="55"/>
      <c r="AC1414" s="141"/>
      <c r="AD1414" s="142"/>
      <c r="AE1414" s="143"/>
      <c r="AF1414" s="138"/>
      <c r="AG1414" s="144"/>
      <c r="AH1414" s="145"/>
    </row>
    <row r="1415" spans="1:34" ht="24.95" customHeight="1" x14ac:dyDescent="0.25">
      <c r="A1415" s="55"/>
      <c r="B1415" s="55"/>
      <c r="C1415" s="55"/>
      <c r="D1415" s="55"/>
      <c r="E1415" s="55"/>
      <c r="F1415" s="55"/>
      <c r="G1415" s="55"/>
      <c r="H1415" s="138"/>
      <c r="I1415" s="55"/>
      <c r="J1415" s="139"/>
      <c r="K1415" s="55"/>
      <c r="L1415" s="55"/>
      <c r="M1415" s="138"/>
      <c r="N1415" s="55"/>
      <c r="O1415" s="55"/>
      <c r="P1415" s="140"/>
      <c r="Q1415" s="141"/>
      <c r="R1415" s="55"/>
      <c r="S1415" s="55"/>
      <c r="T1415" s="141"/>
      <c r="U1415" s="55"/>
      <c r="V1415" s="55"/>
      <c r="W1415" s="141"/>
      <c r="X1415" s="55"/>
      <c r="Y1415" s="55"/>
      <c r="Z1415" s="141"/>
      <c r="AA1415" s="55"/>
      <c r="AB1415" s="55"/>
      <c r="AC1415" s="141"/>
      <c r="AD1415" s="142"/>
      <c r="AE1415" s="143"/>
      <c r="AF1415" s="138"/>
      <c r="AG1415" s="144"/>
      <c r="AH1415" s="145"/>
    </row>
    <row r="1416" spans="1:34" ht="24.95" customHeight="1" x14ac:dyDescent="0.25">
      <c r="A1416" s="55"/>
      <c r="B1416" s="55"/>
      <c r="C1416" s="55"/>
      <c r="D1416" s="55"/>
      <c r="E1416" s="55"/>
      <c r="F1416" s="55"/>
      <c r="G1416" s="55"/>
      <c r="H1416" s="138"/>
      <c r="I1416" s="55"/>
      <c r="J1416" s="139"/>
      <c r="K1416" s="55"/>
      <c r="L1416" s="55"/>
      <c r="M1416" s="138"/>
      <c r="N1416" s="55"/>
      <c r="O1416" s="55"/>
      <c r="P1416" s="140"/>
      <c r="Q1416" s="141"/>
      <c r="R1416" s="55"/>
      <c r="S1416" s="55"/>
      <c r="T1416" s="141"/>
      <c r="U1416" s="55"/>
      <c r="V1416" s="55"/>
      <c r="W1416" s="141"/>
      <c r="X1416" s="55"/>
      <c r="Y1416" s="55"/>
      <c r="Z1416" s="141"/>
      <c r="AA1416" s="55"/>
      <c r="AB1416" s="55"/>
      <c r="AC1416" s="141"/>
      <c r="AD1416" s="142"/>
      <c r="AE1416" s="143"/>
      <c r="AF1416" s="138"/>
      <c r="AG1416" s="144"/>
      <c r="AH1416" s="145"/>
    </row>
    <row r="1417" spans="1:34" ht="24.95" customHeight="1" x14ac:dyDescent="0.25">
      <c r="A1417" s="55"/>
      <c r="B1417" s="55"/>
      <c r="C1417" s="55"/>
      <c r="D1417" s="55"/>
      <c r="E1417" s="55"/>
      <c r="F1417" s="55"/>
      <c r="G1417" s="55"/>
      <c r="H1417" s="138"/>
      <c r="I1417" s="55"/>
      <c r="J1417" s="139"/>
      <c r="K1417" s="55"/>
      <c r="L1417" s="55"/>
      <c r="M1417" s="138"/>
      <c r="N1417" s="55"/>
      <c r="O1417" s="55"/>
      <c r="P1417" s="140"/>
      <c r="Q1417" s="141"/>
      <c r="R1417" s="55"/>
      <c r="S1417" s="55"/>
      <c r="T1417" s="141"/>
      <c r="U1417" s="55"/>
      <c r="V1417" s="55"/>
      <c r="W1417" s="141"/>
      <c r="X1417" s="55"/>
      <c r="Y1417" s="55"/>
      <c r="Z1417" s="141"/>
      <c r="AA1417" s="55"/>
      <c r="AB1417" s="55"/>
      <c r="AC1417" s="141"/>
      <c r="AD1417" s="142"/>
      <c r="AE1417" s="143"/>
      <c r="AF1417" s="138"/>
      <c r="AG1417" s="144"/>
      <c r="AH1417" s="145"/>
    </row>
    <row r="1418" spans="1:34" ht="24.95" customHeight="1" x14ac:dyDescent="0.25">
      <c r="A1418" s="55"/>
      <c r="B1418" s="55"/>
      <c r="C1418" s="55"/>
      <c r="D1418" s="55"/>
      <c r="E1418" s="55"/>
      <c r="F1418" s="55"/>
      <c r="G1418" s="55"/>
      <c r="H1418" s="138"/>
      <c r="I1418" s="55"/>
      <c r="J1418" s="139"/>
      <c r="K1418" s="55"/>
      <c r="L1418" s="55"/>
      <c r="M1418" s="138"/>
      <c r="N1418" s="55"/>
      <c r="O1418" s="55"/>
      <c r="P1418" s="140"/>
      <c r="Q1418" s="141"/>
      <c r="R1418" s="55"/>
      <c r="S1418" s="55"/>
      <c r="T1418" s="141"/>
      <c r="U1418" s="55"/>
      <c r="V1418" s="55"/>
      <c r="W1418" s="141"/>
      <c r="X1418" s="55"/>
      <c r="Y1418" s="55"/>
      <c r="Z1418" s="141"/>
      <c r="AA1418" s="55"/>
      <c r="AB1418" s="55"/>
      <c r="AC1418" s="141"/>
      <c r="AD1418" s="142"/>
      <c r="AE1418" s="143"/>
      <c r="AF1418" s="138"/>
      <c r="AG1418" s="144"/>
      <c r="AH1418" s="145"/>
    </row>
    <row r="1419" spans="1:34" ht="24.95" customHeight="1" x14ac:dyDescent="0.25">
      <c r="A1419" s="55"/>
      <c r="B1419" s="55"/>
      <c r="C1419" s="55"/>
      <c r="D1419" s="55"/>
      <c r="E1419" s="55"/>
      <c r="F1419" s="55"/>
      <c r="G1419" s="55"/>
      <c r="H1419" s="138"/>
      <c r="I1419" s="55"/>
      <c r="J1419" s="139"/>
      <c r="K1419" s="55"/>
      <c r="L1419" s="55"/>
      <c r="M1419" s="138"/>
      <c r="N1419" s="55"/>
      <c r="O1419" s="55"/>
      <c r="P1419" s="140"/>
      <c r="Q1419" s="141"/>
      <c r="R1419" s="55"/>
      <c r="S1419" s="55"/>
      <c r="T1419" s="141"/>
      <c r="U1419" s="55"/>
      <c r="V1419" s="55"/>
      <c r="W1419" s="141"/>
      <c r="X1419" s="55"/>
      <c r="Y1419" s="55"/>
      <c r="Z1419" s="141"/>
      <c r="AA1419" s="55"/>
      <c r="AB1419" s="55"/>
      <c r="AC1419" s="141"/>
      <c r="AD1419" s="142"/>
      <c r="AE1419" s="143"/>
      <c r="AF1419" s="138"/>
      <c r="AG1419" s="144"/>
      <c r="AH1419" s="145"/>
    </row>
    <row r="1420" spans="1:34" ht="24.95" customHeight="1" x14ac:dyDescent="0.25">
      <c r="A1420" s="55"/>
      <c r="B1420" s="55"/>
      <c r="C1420" s="55"/>
      <c r="D1420" s="55"/>
      <c r="E1420" s="55"/>
      <c r="F1420" s="55"/>
      <c r="G1420" s="55"/>
      <c r="H1420" s="138"/>
      <c r="I1420" s="55"/>
      <c r="J1420" s="139"/>
      <c r="K1420" s="55"/>
      <c r="L1420" s="55"/>
      <c r="M1420" s="138"/>
      <c r="N1420" s="55"/>
      <c r="O1420" s="55"/>
      <c r="P1420" s="140"/>
      <c r="Q1420" s="141"/>
      <c r="R1420" s="55"/>
      <c r="S1420" s="55"/>
      <c r="T1420" s="141"/>
      <c r="U1420" s="55"/>
      <c r="V1420" s="55"/>
      <c r="W1420" s="141"/>
      <c r="X1420" s="55"/>
      <c r="Y1420" s="55"/>
      <c r="Z1420" s="141"/>
      <c r="AA1420" s="55"/>
      <c r="AB1420" s="55"/>
      <c r="AC1420" s="141"/>
      <c r="AD1420" s="142"/>
      <c r="AE1420" s="143"/>
      <c r="AF1420" s="138"/>
      <c r="AG1420" s="144"/>
      <c r="AH1420" s="145"/>
    </row>
    <row r="1421" spans="1:34" ht="24.95" customHeight="1" x14ac:dyDescent="0.25">
      <c r="A1421" s="55"/>
      <c r="B1421" s="55"/>
      <c r="C1421" s="55"/>
      <c r="D1421" s="55"/>
      <c r="E1421" s="55"/>
      <c r="F1421" s="55"/>
      <c r="G1421" s="55"/>
      <c r="H1421" s="138"/>
      <c r="I1421" s="55"/>
      <c r="J1421" s="139"/>
      <c r="K1421" s="55"/>
      <c r="L1421" s="55"/>
      <c r="M1421" s="138"/>
      <c r="N1421" s="55"/>
      <c r="O1421" s="55"/>
      <c r="P1421" s="140"/>
      <c r="Q1421" s="141"/>
      <c r="R1421" s="55"/>
      <c r="S1421" s="55"/>
      <c r="T1421" s="141"/>
      <c r="U1421" s="55"/>
      <c r="V1421" s="55"/>
      <c r="W1421" s="141"/>
      <c r="X1421" s="55"/>
      <c r="Y1421" s="55"/>
      <c r="Z1421" s="141"/>
      <c r="AA1421" s="55"/>
      <c r="AB1421" s="55"/>
      <c r="AC1421" s="141"/>
      <c r="AD1421" s="142"/>
      <c r="AE1421" s="143"/>
      <c r="AF1421" s="138"/>
      <c r="AG1421" s="144"/>
      <c r="AH1421" s="145"/>
    </row>
    <row r="1422" spans="1:34" ht="24.95" customHeight="1" x14ac:dyDescent="0.25">
      <c r="A1422" s="55"/>
      <c r="B1422" s="55"/>
      <c r="C1422" s="55"/>
      <c r="D1422" s="55"/>
      <c r="E1422" s="55"/>
      <c r="F1422" s="55"/>
      <c r="G1422" s="55"/>
      <c r="H1422" s="138"/>
      <c r="I1422" s="55"/>
      <c r="J1422" s="139"/>
      <c r="K1422" s="55"/>
      <c r="L1422" s="55"/>
      <c r="M1422" s="138"/>
      <c r="N1422" s="55"/>
      <c r="O1422" s="55"/>
      <c r="P1422" s="140"/>
      <c r="Q1422" s="141"/>
      <c r="R1422" s="55"/>
      <c r="S1422" s="55"/>
      <c r="T1422" s="141"/>
      <c r="U1422" s="55"/>
      <c r="V1422" s="55"/>
      <c r="W1422" s="141"/>
      <c r="X1422" s="55"/>
      <c r="Y1422" s="55"/>
      <c r="Z1422" s="141"/>
      <c r="AA1422" s="55"/>
      <c r="AB1422" s="55"/>
      <c r="AC1422" s="141"/>
      <c r="AD1422" s="142"/>
      <c r="AE1422" s="143"/>
      <c r="AF1422" s="138"/>
      <c r="AG1422" s="144"/>
      <c r="AH1422" s="145"/>
    </row>
    <row r="1423" spans="1:34" ht="24.95" customHeight="1" x14ac:dyDescent="0.25">
      <c r="A1423" s="55"/>
      <c r="B1423" s="55"/>
      <c r="C1423" s="55"/>
      <c r="D1423" s="55"/>
      <c r="E1423" s="55"/>
      <c r="F1423" s="55"/>
      <c r="G1423" s="55"/>
      <c r="H1423" s="138"/>
      <c r="I1423" s="55"/>
      <c r="J1423" s="139"/>
      <c r="K1423" s="55"/>
      <c r="L1423" s="55"/>
      <c r="M1423" s="138"/>
      <c r="N1423" s="55"/>
      <c r="O1423" s="55"/>
      <c r="P1423" s="140"/>
      <c r="Q1423" s="141"/>
      <c r="R1423" s="55"/>
      <c r="S1423" s="55"/>
      <c r="T1423" s="141"/>
      <c r="U1423" s="55"/>
      <c r="V1423" s="55"/>
      <c r="W1423" s="141"/>
      <c r="X1423" s="55"/>
      <c r="Y1423" s="55"/>
      <c r="Z1423" s="141"/>
      <c r="AA1423" s="55"/>
      <c r="AB1423" s="55"/>
      <c r="AC1423" s="141"/>
      <c r="AD1423" s="142"/>
      <c r="AE1423" s="143"/>
      <c r="AF1423" s="138"/>
      <c r="AG1423" s="144"/>
      <c r="AH1423" s="145"/>
    </row>
    <row r="1424" spans="1:34" ht="24.95" customHeight="1" x14ac:dyDescent="0.25">
      <c r="A1424" s="55"/>
      <c r="B1424" s="55"/>
      <c r="C1424" s="55"/>
      <c r="D1424" s="55"/>
      <c r="E1424" s="55"/>
      <c r="F1424" s="55"/>
      <c r="G1424" s="55"/>
      <c r="H1424" s="138"/>
      <c r="I1424" s="55"/>
      <c r="J1424" s="139"/>
      <c r="K1424" s="55"/>
      <c r="L1424" s="55"/>
      <c r="M1424" s="138"/>
      <c r="N1424" s="55"/>
      <c r="O1424" s="55"/>
      <c r="P1424" s="140"/>
      <c r="Q1424" s="141"/>
      <c r="R1424" s="55"/>
      <c r="S1424" s="55"/>
      <c r="T1424" s="141"/>
      <c r="U1424" s="55"/>
      <c r="V1424" s="55"/>
      <c r="W1424" s="141"/>
      <c r="X1424" s="55"/>
      <c r="Y1424" s="55"/>
      <c r="Z1424" s="141"/>
      <c r="AA1424" s="55"/>
      <c r="AB1424" s="55"/>
      <c r="AC1424" s="141"/>
      <c r="AD1424" s="142"/>
      <c r="AE1424" s="143"/>
      <c r="AF1424" s="138"/>
      <c r="AG1424" s="144"/>
      <c r="AH1424" s="145"/>
    </row>
    <row r="1425" spans="1:34" ht="24.95" customHeight="1" x14ac:dyDescent="0.25">
      <c r="A1425" s="55"/>
      <c r="B1425" s="55"/>
      <c r="C1425" s="55"/>
      <c r="D1425" s="55"/>
      <c r="E1425" s="55"/>
      <c r="F1425" s="55"/>
      <c r="G1425" s="55"/>
      <c r="H1425" s="138"/>
      <c r="I1425" s="55"/>
      <c r="J1425" s="139"/>
      <c r="K1425" s="55"/>
      <c r="L1425" s="55"/>
      <c r="M1425" s="138"/>
      <c r="N1425" s="55"/>
      <c r="O1425" s="55"/>
      <c r="P1425" s="140"/>
      <c r="Q1425" s="141"/>
      <c r="R1425" s="55"/>
      <c r="S1425" s="55"/>
      <c r="T1425" s="141"/>
      <c r="U1425" s="55"/>
      <c r="V1425" s="55"/>
      <c r="W1425" s="141"/>
      <c r="X1425" s="55"/>
      <c r="Y1425" s="55"/>
      <c r="Z1425" s="141"/>
      <c r="AA1425" s="55"/>
      <c r="AB1425" s="55"/>
      <c r="AC1425" s="141"/>
      <c r="AD1425" s="142"/>
      <c r="AE1425" s="143"/>
      <c r="AF1425" s="138"/>
      <c r="AG1425" s="144"/>
      <c r="AH1425" s="145"/>
    </row>
    <row r="1426" spans="1:34" ht="24.95" customHeight="1" x14ac:dyDescent="0.25">
      <c r="A1426" s="55"/>
      <c r="B1426" s="55"/>
      <c r="C1426" s="55"/>
      <c r="D1426" s="55"/>
      <c r="E1426" s="55"/>
      <c r="F1426" s="55"/>
      <c r="G1426" s="55"/>
      <c r="H1426" s="138"/>
      <c r="I1426" s="55"/>
      <c r="J1426" s="139"/>
      <c r="K1426" s="55"/>
      <c r="L1426" s="55"/>
      <c r="M1426" s="138"/>
      <c r="N1426" s="55"/>
      <c r="O1426" s="55"/>
      <c r="P1426" s="140"/>
      <c r="Q1426" s="141"/>
      <c r="R1426" s="55"/>
      <c r="S1426" s="55"/>
      <c r="T1426" s="141"/>
      <c r="U1426" s="55"/>
      <c r="V1426" s="55"/>
      <c r="W1426" s="141"/>
      <c r="X1426" s="55"/>
      <c r="Y1426" s="55"/>
      <c r="Z1426" s="141"/>
      <c r="AA1426" s="55"/>
      <c r="AB1426" s="55"/>
      <c r="AC1426" s="141"/>
      <c r="AD1426" s="142"/>
      <c r="AE1426" s="143"/>
      <c r="AF1426" s="138"/>
      <c r="AG1426" s="144"/>
      <c r="AH1426" s="145"/>
    </row>
    <row r="1427" spans="1:34" ht="24.95" customHeight="1" x14ac:dyDescent="0.25">
      <c r="A1427" s="55"/>
      <c r="B1427" s="55"/>
      <c r="C1427" s="55"/>
      <c r="D1427" s="55"/>
      <c r="E1427" s="55"/>
      <c r="F1427" s="55"/>
      <c r="G1427" s="55"/>
      <c r="H1427" s="138"/>
      <c r="I1427" s="55"/>
      <c r="J1427" s="139"/>
      <c r="K1427" s="55"/>
      <c r="L1427" s="55"/>
      <c r="M1427" s="138"/>
      <c r="N1427" s="55"/>
      <c r="O1427" s="55"/>
      <c r="P1427" s="140"/>
      <c r="Q1427" s="141"/>
      <c r="R1427" s="55"/>
      <c r="S1427" s="55"/>
      <c r="T1427" s="141"/>
      <c r="U1427" s="55"/>
      <c r="V1427" s="55"/>
      <c r="W1427" s="141"/>
      <c r="X1427" s="55"/>
      <c r="Y1427" s="55"/>
      <c r="Z1427" s="141"/>
      <c r="AA1427" s="55"/>
      <c r="AB1427" s="55"/>
      <c r="AC1427" s="141"/>
      <c r="AD1427" s="142"/>
      <c r="AE1427" s="143"/>
      <c r="AF1427" s="138"/>
      <c r="AG1427" s="144"/>
      <c r="AH1427" s="145"/>
    </row>
    <row r="1428" spans="1:34" ht="24.95" customHeight="1" x14ac:dyDescent="0.25">
      <c r="A1428" s="55"/>
      <c r="B1428" s="55"/>
      <c r="C1428" s="55"/>
      <c r="D1428" s="55"/>
      <c r="E1428" s="55"/>
      <c r="F1428" s="55"/>
      <c r="G1428" s="55"/>
      <c r="H1428" s="138"/>
      <c r="I1428" s="55"/>
      <c r="J1428" s="139"/>
      <c r="K1428" s="55"/>
      <c r="L1428" s="55"/>
      <c r="M1428" s="138"/>
      <c r="N1428" s="55"/>
      <c r="O1428" s="55"/>
      <c r="P1428" s="140"/>
      <c r="Q1428" s="141"/>
      <c r="R1428" s="55"/>
      <c r="S1428" s="55"/>
      <c r="T1428" s="141"/>
      <c r="U1428" s="55"/>
      <c r="V1428" s="55"/>
      <c r="W1428" s="141"/>
      <c r="X1428" s="55"/>
      <c r="Y1428" s="55"/>
      <c r="Z1428" s="141"/>
      <c r="AA1428" s="55"/>
      <c r="AB1428" s="55"/>
      <c r="AC1428" s="141"/>
      <c r="AD1428" s="142"/>
      <c r="AE1428" s="143"/>
      <c r="AF1428" s="138"/>
      <c r="AG1428" s="144"/>
      <c r="AH1428" s="145"/>
    </row>
    <row r="1429" spans="1:34" ht="24.95" customHeight="1" x14ac:dyDescent="0.25">
      <c r="A1429" s="55"/>
      <c r="B1429" s="55"/>
      <c r="C1429" s="55"/>
      <c r="D1429" s="55"/>
      <c r="E1429" s="55"/>
      <c r="F1429" s="55"/>
      <c r="G1429" s="55"/>
      <c r="H1429" s="138"/>
      <c r="I1429" s="55"/>
      <c r="J1429" s="139"/>
      <c r="K1429" s="55"/>
      <c r="L1429" s="55"/>
      <c r="M1429" s="138"/>
      <c r="N1429" s="55"/>
      <c r="O1429" s="55"/>
      <c r="P1429" s="140"/>
      <c r="Q1429" s="141"/>
      <c r="R1429" s="55"/>
      <c r="S1429" s="55"/>
      <c r="T1429" s="141"/>
      <c r="U1429" s="55"/>
      <c r="V1429" s="55"/>
      <c r="W1429" s="141"/>
      <c r="X1429" s="55"/>
      <c r="Y1429" s="55"/>
      <c r="Z1429" s="141"/>
      <c r="AA1429" s="55"/>
      <c r="AB1429" s="55"/>
      <c r="AC1429" s="141"/>
      <c r="AD1429" s="142"/>
      <c r="AE1429" s="143"/>
      <c r="AF1429" s="138"/>
      <c r="AG1429" s="144"/>
      <c r="AH1429" s="145"/>
    </row>
    <row r="1430" spans="1:34" ht="24.95" customHeight="1" x14ac:dyDescent="0.25">
      <c r="A1430" s="55"/>
      <c r="B1430" s="55"/>
      <c r="C1430" s="55"/>
      <c r="D1430" s="55"/>
      <c r="E1430" s="55"/>
      <c r="F1430" s="55"/>
      <c r="G1430" s="55"/>
      <c r="H1430" s="138"/>
      <c r="I1430" s="55"/>
      <c r="J1430" s="139"/>
      <c r="K1430" s="55"/>
      <c r="L1430" s="55"/>
      <c r="M1430" s="138"/>
      <c r="N1430" s="55"/>
      <c r="O1430" s="55"/>
      <c r="P1430" s="140"/>
      <c r="Q1430" s="141"/>
      <c r="R1430" s="55"/>
      <c r="S1430" s="55"/>
      <c r="T1430" s="141"/>
      <c r="U1430" s="55"/>
      <c r="V1430" s="55"/>
      <c r="W1430" s="141"/>
      <c r="X1430" s="55"/>
      <c r="Y1430" s="55"/>
      <c r="Z1430" s="141"/>
      <c r="AA1430" s="55"/>
      <c r="AB1430" s="55"/>
      <c r="AC1430" s="141"/>
      <c r="AD1430" s="142"/>
      <c r="AE1430" s="143"/>
      <c r="AF1430" s="138"/>
      <c r="AG1430" s="144"/>
      <c r="AH1430" s="145"/>
    </row>
    <row r="1431" spans="1:34" ht="24.95" customHeight="1" x14ac:dyDescent="0.25">
      <c r="A1431" s="55"/>
      <c r="B1431" s="55"/>
      <c r="C1431" s="55"/>
      <c r="D1431" s="55"/>
      <c r="E1431" s="55"/>
      <c r="F1431" s="55"/>
      <c r="G1431" s="55"/>
      <c r="H1431" s="138"/>
      <c r="I1431" s="55"/>
      <c r="J1431" s="139"/>
      <c r="K1431" s="55"/>
      <c r="L1431" s="55"/>
      <c r="M1431" s="138"/>
      <c r="N1431" s="55"/>
      <c r="O1431" s="55"/>
      <c r="P1431" s="140"/>
      <c r="Q1431" s="141"/>
      <c r="R1431" s="55"/>
      <c r="S1431" s="55"/>
      <c r="T1431" s="141"/>
      <c r="U1431" s="55"/>
      <c r="V1431" s="55"/>
      <c r="W1431" s="141"/>
      <c r="X1431" s="55"/>
      <c r="Y1431" s="55"/>
      <c r="Z1431" s="141"/>
      <c r="AA1431" s="55"/>
      <c r="AB1431" s="55"/>
      <c r="AC1431" s="141"/>
      <c r="AD1431" s="142"/>
      <c r="AE1431" s="143"/>
      <c r="AF1431" s="138"/>
      <c r="AG1431" s="144"/>
      <c r="AH1431" s="145"/>
    </row>
    <row r="1432" spans="1:34" ht="24.95" customHeight="1" x14ac:dyDescent="0.25">
      <c r="A1432" s="55"/>
      <c r="B1432" s="55"/>
      <c r="C1432" s="55"/>
      <c r="D1432" s="55"/>
      <c r="E1432" s="55"/>
      <c r="F1432" s="55"/>
      <c r="G1432" s="55"/>
      <c r="H1432" s="138"/>
      <c r="I1432" s="55"/>
      <c r="J1432" s="139"/>
      <c r="K1432" s="55"/>
      <c r="L1432" s="55"/>
      <c r="M1432" s="138"/>
      <c r="N1432" s="55"/>
      <c r="O1432" s="55"/>
      <c r="P1432" s="140"/>
      <c r="Q1432" s="141"/>
      <c r="R1432" s="55"/>
      <c r="S1432" s="55"/>
      <c r="T1432" s="141"/>
      <c r="U1432" s="55"/>
      <c r="V1432" s="55"/>
      <c r="W1432" s="141"/>
      <c r="X1432" s="55"/>
      <c r="Y1432" s="55"/>
      <c r="Z1432" s="141"/>
      <c r="AA1432" s="55"/>
      <c r="AB1432" s="55"/>
      <c r="AC1432" s="141"/>
      <c r="AD1432" s="142"/>
      <c r="AE1432" s="143"/>
      <c r="AF1432" s="138"/>
      <c r="AG1432" s="144"/>
      <c r="AH1432" s="145"/>
    </row>
    <row r="1433" spans="1:34" ht="24.95" customHeight="1" x14ac:dyDescent="0.25">
      <c r="A1433" s="55"/>
      <c r="B1433" s="55"/>
      <c r="C1433" s="55"/>
      <c r="D1433" s="55"/>
      <c r="E1433" s="55"/>
      <c r="F1433" s="55"/>
      <c r="G1433" s="55"/>
      <c r="H1433" s="138"/>
      <c r="I1433" s="55"/>
      <c r="J1433" s="139"/>
      <c r="K1433" s="55"/>
      <c r="L1433" s="55"/>
      <c r="M1433" s="138"/>
      <c r="N1433" s="55"/>
      <c r="O1433" s="55"/>
      <c r="P1433" s="140"/>
      <c r="Q1433" s="141"/>
      <c r="R1433" s="55"/>
      <c r="S1433" s="55"/>
      <c r="T1433" s="141"/>
      <c r="U1433" s="55"/>
      <c r="V1433" s="55"/>
      <c r="W1433" s="141"/>
      <c r="X1433" s="55"/>
      <c r="Y1433" s="55"/>
      <c r="Z1433" s="141"/>
      <c r="AA1433" s="55"/>
      <c r="AB1433" s="55"/>
      <c r="AC1433" s="141"/>
      <c r="AD1433" s="142"/>
      <c r="AE1433" s="143"/>
      <c r="AF1433" s="138"/>
      <c r="AG1433" s="144"/>
      <c r="AH1433" s="145"/>
    </row>
    <row r="1434" spans="1:34" ht="24.95" customHeight="1" x14ac:dyDescent="0.25">
      <c r="A1434" s="55"/>
      <c r="B1434" s="55"/>
      <c r="C1434" s="55"/>
      <c r="D1434" s="55"/>
      <c r="E1434" s="55"/>
      <c r="F1434" s="55"/>
      <c r="G1434" s="55"/>
      <c r="H1434" s="138"/>
      <c r="I1434" s="55"/>
      <c r="J1434" s="139"/>
      <c r="K1434" s="55"/>
      <c r="L1434" s="55"/>
      <c r="M1434" s="138"/>
      <c r="N1434" s="55"/>
      <c r="O1434" s="55"/>
      <c r="P1434" s="140"/>
      <c r="Q1434" s="141"/>
      <c r="R1434" s="55"/>
      <c r="S1434" s="55"/>
      <c r="T1434" s="141"/>
      <c r="U1434" s="55"/>
      <c r="V1434" s="55"/>
      <c r="W1434" s="141"/>
      <c r="X1434" s="55"/>
      <c r="Y1434" s="55"/>
      <c r="Z1434" s="141"/>
      <c r="AA1434" s="55"/>
      <c r="AB1434" s="55"/>
      <c r="AC1434" s="141"/>
      <c r="AD1434" s="142"/>
      <c r="AE1434" s="143"/>
      <c r="AF1434" s="138"/>
      <c r="AG1434" s="144"/>
      <c r="AH1434" s="145"/>
    </row>
    <row r="1435" spans="1:34" ht="24.95" customHeight="1" x14ac:dyDescent="0.25">
      <c r="A1435" s="55"/>
      <c r="B1435" s="55"/>
      <c r="C1435" s="55"/>
      <c r="D1435" s="55"/>
      <c r="E1435" s="55"/>
      <c r="F1435" s="55"/>
      <c r="G1435" s="55"/>
      <c r="H1435" s="138"/>
      <c r="I1435" s="55"/>
      <c r="J1435" s="139"/>
      <c r="K1435" s="55"/>
      <c r="L1435" s="55"/>
      <c r="M1435" s="138"/>
      <c r="N1435" s="55"/>
      <c r="O1435" s="55"/>
      <c r="P1435" s="140"/>
      <c r="Q1435" s="141"/>
      <c r="R1435" s="55"/>
      <c r="S1435" s="55"/>
      <c r="T1435" s="141"/>
      <c r="U1435" s="55"/>
      <c r="V1435" s="55"/>
      <c r="W1435" s="141"/>
      <c r="X1435" s="55"/>
      <c r="Y1435" s="55"/>
      <c r="Z1435" s="141"/>
      <c r="AA1435" s="55"/>
      <c r="AB1435" s="55"/>
      <c r="AC1435" s="141"/>
      <c r="AD1435" s="142"/>
      <c r="AE1435" s="143"/>
      <c r="AF1435" s="138"/>
      <c r="AG1435" s="144"/>
      <c r="AH1435" s="145"/>
    </row>
    <row r="1436" spans="1:34" ht="24.95" customHeight="1" x14ac:dyDescent="0.25">
      <c r="A1436" s="55"/>
      <c r="B1436" s="55"/>
      <c r="C1436" s="55"/>
      <c r="D1436" s="55"/>
      <c r="E1436" s="55"/>
      <c r="F1436" s="55"/>
      <c r="G1436" s="55"/>
      <c r="H1436" s="138"/>
      <c r="I1436" s="55"/>
      <c r="J1436" s="139"/>
      <c r="K1436" s="55"/>
      <c r="L1436" s="55"/>
      <c r="M1436" s="138"/>
      <c r="N1436" s="55"/>
      <c r="O1436" s="55"/>
      <c r="P1436" s="140"/>
      <c r="Q1436" s="141"/>
      <c r="R1436" s="55"/>
      <c r="S1436" s="55"/>
      <c r="T1436" s="141"/>
      <c r="U1436" s="55"/>
      <c r="V1436" s="55"/>
      <c r="W1436" s="141"/>
      <c r="X1436" s="55"/>
      <c r="Y1436" s="55"/>
      <c r="Z1436" s="141"/>
      <c r="AA1436" s="55"/>
      <c r="AB1436" s="55"/>
      <c r="AC1436" s="141"/>
      <c r="AD1436" s="142"/>
      <c r="AE1436" s="143"/>
      <c r="AF1436" s="138"/>
      <c r="AG1436" s="144"/>
      <c r="AH1436" s="145"/>
    </row>
    <row r="1437" spans="1:34" ht="24.95" customHeight="1" x14ac:dyDescent="0.25">
      <c r="A1437" s="55"/>
      <c r="B1437" s="55"/>
      <c r="C1437" s="55"/>
      <c r="D1437" s="55"/>
      <c r="E1437" s="55"/>
      <c r="F1437" s="55"/>
      <c r="G1437" s="55"/>
      <c r="H1437" s="138"/>
      <c r="I1437" s="55"/>
      <c r="J1437" s="139"/>
      <c r="K1437" s="55"/>
      <c r="L1437" s="55"/>
      <c r="M1437" s="138"/>
      <c r="N1437" s="55"/>
      <c r="O1437" s="55"/>
      <c r="P1437" s="140"/>
      <c r="Q1437" s="141"/>
      <c r="R1437" s="55"/>
      <c r="S1437" s="55"/>
      <c r="T1437" s="141"/>
      <c r="U1437" s="55"/>
      <c r="V1437" s="55"/>
      <c r="W1437" s="141"/>
      <c r="X1437" s="55"/>
      <c r="Y1437" s="55"/>
      <c r="Z1437" s="141"/>
      <c r="AA1437" s="55"/>
      <c r="AB1437" s="55"/>
      <c r="AC1437" s="141"/>
      <c r="AD1437" s="142"/>
      <c r="AE1437" s="143"/>
      <c r="AF1437" s="138"/>
      <c r="AG1437" s="144"/>
      <c r="AH1437" s="145"/>
    </row>
    <row r="1438" spans="1:34" ht="24.95" customHeight="1" x14ac:dyDescent="0.25">
      <c r="A1438" s="55"/>
      <c r="B1438" s="55"/>
      <c r="C1438" s="55"/>
      <c r="D1438" s="55"/>
      <c r="E1438" s="55"/>
      <c r="F1438" s="55"/>
      <c r="G1438" s="55"/>
      <c r="H1438" s="138"/>
      <c r="I1438" s="55"/>
      <c r="J1438" s="139"/>
      <c r="K1438" s="55"/>
      <c r="L1438" s="55"/>
      <c r="M1438" s="138"/>
      <c r="N1438" s="55"/>
      <c r="O1438" s="55"/>
      <c r="P1438" s="140"/>
      <c r="Q1438" s="141"/>
      <c r="R1438" s="55"/>
      <c r="S1438" s="55"/>
      <c r="T1438" s="141"/>
      <c r="U1438" s="55"/>
      <c r="V1438" s="55"/>
      <c r="W1438" s="141"/>
      <c r="X1438" s="55"/>
      <c r="Y1438" s="55"/>
      <c r="Z1438" s="141"/>
      <c r="AA1438" s="55"/>
      <c r="AB1438" s="55"/>
      <c r="AC1438" s="141"/>
      <c r="AD1438" s="142"/>
      <c r="AE1438" s="143"/>
      <c r="AF1438" s="138"/>
      <c r="AG1438" s="144"/>
      <c r="AH1438" s="145"/>
    </row>
    <row r="1439" spans="1:34" ht="24.95" customHeight="1" x14ac:dyDescent="0.25">
      <c r="A1439" s="55"/>
      <c r="B1439" s="55"/>
      <c r="C1439" s="55"/>
      <c r="D1439" s="55"/>
      <c r="E1439" s="55"/>
      <c r="F1439" s="55"/>
      <c r="G1439" s="55"/>
      <c r="H1439" s="138"/>
      <c r="I1439" s="55"/>
      <c r="J1439" s="139"/>
      <c r="K1439" s="55"/>
      <c r="L1439" s="55"/>
      <c r="M1439" s="138"/>
      <c r="N1439" s="55"/>
      <c r="O1439" s="55"/>
      <c r="P1439" s="140"/>
      <c r="Q1439" s="141"/>
      <c r="R1439" s="55"/>
      <c r="S1439" s="55"/>
      <c r="T1439" s="141"/>
      <c r="U1439" s="55"/>
      <c r="V1439" s="55"/>
      <c r="W1439" s="141"/>
      <c r="X1439" s="55"/>
      <c r="Y1439" s="55"/>
      <c r="Z1439" s="141"/>
      <c r="AA1439" s="55"/>
      <c r="AB1439" s="55"/>
      <c r="AC1439" s="141"/>
      <c r="AD1439" s="142"/>
      <c r="AE1439" s="143"/>
      <c r="AF1439" s="138"/>
      <c r="AG1439" s="144"/>
      <c r="AH1439" s="145"/>
    </row>
    <row r="1440" spans="1:34" ht="24.95" customHeight="1" x14ac:dyDescent="0.25">
      <c r="A1440" s="55"/>
      <c r="B1440" s="55"/>
      <c r="C1440" s="55"/>
      <c r="D1440" s="55"/>
      <c r="E1440" s="55"/>
      <c r="F1440" s="55"/>
      <c r="G1440" s="55"/>
      <c r="H1440" s="138"/>
      <c r="I1440" s="55"/>
      <c r="J1440" s="139"/>
      <c r="K1440" s="55"/>
      <c r="L1440" s="55"/>
      <c r="M1440" s="138"/>
      <c r="N1440" s="55"/>
      <c r="O1440" s="55"/>
      <c r="P1440" s="140"/>
      <c r="Q1440" s="141"/>
      <c r="R1440" s="55"/>
      <c r="S1440" s="55"/>
      <c r="T1440" s="141"/>
      <c r="U1440" s="55"/>
      <c r="V1440" s="55"/>
      <c r="W1440" s="141"/>
      <c r="X1440" s="55"/>
      <c r="Y1440" s="55"/>
      <c r="Z1440" s="141"/>
      <c r="AA1440" s="55"/>
      <c r="AB1440" s="55"/>
      <c r="AC1440" s="141"/>
      <c r="AD1440" s="142"/>
      <c r="AE1440" s="143"/>
      <c r="AF1440" s="138"/>
      <c r="AG1440" s="144"/>
      <c r="AH1440" s="145"/>
    </row>
    <row r="1441" spans="1:34" ht="24.95" customHeight="1" x14ac:dyDescent="0.25">
      <c r="A1441" s="55"/>
      <c r="B1441" s="55"/>
      <c r="C1441" s="55"/>
      <c r="D1441" s="55"/>
      <c r="E1441" s="55"/>
      <c r="F1441" s="55"/>
      <c r="G1441" s="55"/>
      <c r="H1441" s="138"/>
      <c r="I1441" s="55"/>
      <c r="J1441" s="139"/>
      <c r="K1441" s="55"/>
      <c r="L1441" s="55"/>
      <c r="M1441" s="138"/>
      <c r="N1441" s="55"/>
      <c r="O1441" s="55"/>
      <c r="P1441" s="140"/>
      <c r="Q1441" s="141"/>
      <c r="R1441" s="55"/>
      <c r="S1441" s="55"/>
      <c r="T1441" s="141"/>
      <c r="U1441" s="55"/>
      <c r="V1441" s="55"/>
      <c r="W1441" s="141"/>
      <c r="X1441" s="55"/>
      <c r="Y1441" s="55"/>
      <c r="Z1441" s="141"/>
      <c r="AA1441" s="55"/>
      <c r="AB1441" s="55"/>
      <c r="AC1441" s="141"/>
      <c r="AD1441" s="142"/>
      <c r="AE1441" s="143"/>
      <c r="AF1441" s="138"/>
      <c r="AG1441" s="144"/>
      <c r="AH1441" s="145"/>
    </row>
    <row r="1442" spans="1:34" ht="24.95" customHeight="1" x14ac:dyDescent="0.25">
      <c r="A1442" s="55"/>
      <c r="B1442" s="55"/>
      <c r="C1442" s="55"/>
      <c r="D1442" s="55"/>
      <c r="E1442" s="55"/>
      <c r="F1442" s="55"/>
      <c r="G1442" s="55"/>
      <c r="H1442" s="138"/>
      <c r="I1442" s="55"/>
      <c r="J1442" s="139"/>
      <c r="K1442" s="55"/>
      <c r="L1442" s="55"/>
      <c r="M1442" s="138"/>
      <c r="N1442" s="55"/>
      <c r="O1442" s="55"/>
      <c r="P1442" s="140"/>
      <c r="Q1442" s="141"/>
      <c r="R1442" s="55"/>
      <c r="S1442" s="55"/>
      <c r="T1442" s="141"/>
      <c r="U1442" s="55"/>
      <c r="V1442" s="55"/>
      <c r="W1442" s="141"/>
      <c r="X1442" s="55"/>
      <c r="Y1442" s="55"/>
      <c r="Z1442" s="141"/>
      <c r="AA1442" s="55"/>
      <c r="AB1442" s="55"/>
      <c r="AC1442" s="141"/>
      <c r="AD1442" s="142"/>
      <c r="AE1442" s="143"/>
      <c r="AF1442" s="138"/>
      <c r="AG1442" s="144"/>
      <c r="AH1442" s="145"/>
    </row>
    <row r="1443" spans="1:34" ht="24.95" customHeight="1" x14ac:dyDescent="0.25">
      <c r="A1443" s="55"/>
      <c r="B1443" s="55"/>
      <c r="C1443" s="55"/>
      <c r="D1443" s="55"/>
      <c r="E1443" s="55"/>
      <c r="F1443" s="55"/>
      <c r="G1443" s="55"/>
      <c r="H1443" s="138"/>
      <c r="I1443" s="55"/>
      <c r="J1443" s="139"/>
      <c r="K1443" s="55"/>
      <c r="L1443" s="55"/>
      <c r="M1443" s="138"/>
      <c r="N1443" s="55"/>
      <c r="O1443" s="55"/>
      <c r="P1443" s="140"/>
      <c r="Q1443" s="141"/>
      <c r="R1443" s="55"/>
      <c r="S1443" s="55"/>
      <c r="T1443" s="141"/>
      <c r="U1443" s="55"/>
      <c r="V1443" s="55"/>
      <c r="W1443" s="141"/>
      <c r="X1443" s="55"/>
      <c r="Y1443" s="55"/>
      <c r="Z1443" s="141"/>
      <c r="AA1443" s="55"/>
      <c r="AB1443" s="55"/>
      <c r="AC1443" s="141"/>
      <c r="AD1443" s="142"/>
      <c r="AE1443" s="143"/>
      <c r="AF1443" s="138"/>
      <c r="AG1443" s="144"/>
      <c r="AH1443" s="145"/>
    </row>
    <row r="1444" spans="1:34" ht="24.95" customHeight="1" x14ac:dyDescent="0.25">
      <c r="A1444" s="55"/>
      <c r="B1444" s="55"/>
      <c r="C1444" s="55"/>
      <c r="D1444" s="55"/>
      <c r="E1444" s="55"/>
      <c r="F1444" s="55"/>
      <c r="G1444" s="55"/>
      <c r="H1444" s="138"/>
      <c r="I1444" s="55"/>
      <c r="J1444" s="139"/>
      <c r="K1444" s="55"/>
      <c r="L1444" s="55"/>
      <c r="M1444" s="138"/>
      <c r="N1444" s="55"/>
      <c r="O1444" s="55"/>
      <c r="P1444" s="140"/>
      <c r="Q1444" s="141"/>
      <c r="R1444" s="55"/>
      <c r="S1444" s="55"/>
      <c r="T1444" s="141"/>
      <c r="U1444" s="55"/>
      <c r="V1444" s="55"/>
      <c r="W1444" s="141"/>
      <c r="X1444" s="55"/>
      <c r="Y1444" s="55"/>
      <c r="Z1444" s="141"/>
      <c r="AA1444" s="55"/>
      <c r="AB1444" s="55"/>
      <c r="AC1444" s="141"/>
      <c r="AD1444" s="142"/>
      <c r="AE1444" s="143"/>
      <c r="AF1444" s="138"/>
      <c r="AG1444" s="144"/>
      <c r="AH1444" s="145"/>
    </row>
    <row r="1445" spans="1:34" ht="24.95" customHeight="1" x14ac:dyDescent="0.25">
      <c r="A1445" s="55"/>
      <c r="B1445" s="55"/>
      <c r="C1445" s="55"/>
      <c r="D1445" s="55"/>
      <c r="E1445" s="55"/>
      <c r="F1445" s="55"/>
      <c r="G1445" s="55"/>
      <c r="H1445" s="138"/>
      <c r="I1445" s="55"/>
      <c r="J1445" s="139"/>
      <c r="K1445" s="55"/>
      <c r="L1445" s="55"/>
      <c r="M1445" s="138"/>
      <c r="N1445" s="55"/>
      <c r="O1445" s="55"/>
      <c r="P1445" s="140"/>
      <c r="Q1445" s="141"/>
      <c r="R1445" s="55"/>
      <c r="S1445" s="55"/>
      <c r="T1445" s="141"/>
      <c r="U1445" s="55"/>
      <c r="V1445" s="55"/>
      <c r="W1445" s="141"/>
      <c r="X1445" s="55"/>
      <c r="Y1445" s="55"/>
      <c r="Z1445" s="141"/>
      <c r="AA1445" s="55"/>
      <c r="AB1445" s="55"/>
      <c r="AC1445" s="141"/>
      <c r="AD1445" s="142"/>
      <c r="AE1445" s="143"/>
      <c r="AF1445" s="138"/>
      <c r="AG1445" s="144"/>
      <c r="AH1445" s="145"/>
    </row>
    <row r="1446" spans="1:34" ht="24.95" customHeight="1" x14ac:dyDescent="0.25">
      <c r="A1446" s="55"/>
      <c r="B1446" s="55"/>
      <c r="C1446" s="55"/>
      <c r="D1446" s="55"/>
      <c r="E1446" s="55"/>
      <c r="F1446" s="55"/>
      <c r="G1446" s="55"/>
      <c r="H1446" s="138"/>
      <c r="I1446" s="55"/>
      <c r="J1446" s="139"/>
      <c r="K1446" s="55"/>
      <c r="L1446" s="55"/>
      <c r="M1446" s="138"/>
      <c r="N1446" s="55"/>
      <c r="O1446" s="55"/>
      <c r="P1446" s="140"/>
      <c r="Q1446" s="141"/>
      <c r="R1446" s="55"/>
      <c r="S1446" s="55"/>
      <c r="T1446" s="141"/>
      <c r="U1446" s="55"/>
      <c r="V1446" s="55"/>
      <c r="W1446" s="141"/>
      <c r="X1446" s="55"/>
      <c r="Y1446" s="55"/>
      <c r="Z1446" s="141"/>
      <c r="AA1446" s="55"/>
      <c r="AB1446" s="55"/>
      <c r="AC1446" s="141"/>
      <c r="AD1446" s="142"/>
      <c r="AE1446" s="143"/>
      <c r="AF1446" s="138"/>
      <c r="AG1446" s="144"/>
      <c r="AH1446" s="145"/>
    </row>
    <row r="1447" spans="1:34" ht="24.95" customHeight="1" x14ac:dyDescent="0.25">
      <c r="A1447" s="55"/>
      <c r="B1447" s="55"/>
      <c r="C1447" s="55"/>
      <c r="D1447" s="55"/>
      <c r="E1447" s="55"/>
      <c r="F1447" s="55"/>
      <c r="G1447" s="55"/>
      <c r="H1447" s="138"/>
      <c r="I1447" s="55"/>
      <c r="J1447" s="139"/>
      <c r="K1447" s="55"/>
      <c r="L1447" s="55"/>
      <c r="M1447" s="138"/>
      <c r="N1447" s="55"/>
      <c r="O1447" s="55"/>
      <c r="P1447" s="140"/>
      <c r="Q1447" s="141"/>
      <c r="R1447" s="55"/>
      <c r="S1447" s="55"/>
      <c r="T1447" s="141"/>
      <c r="U1447" s="55"/>
      <c r="V1447" s="55"/>
      <c r="W1447" s="141"/>
      <c r="X1447" s="55"/>
      <c r="Y1447" s="55"/>
      <c r="Z1447" s="141"/>
      <c r="AA1447" s="55"/>
      <c r="AB1447" s="55"/>
      <c r="AC1447" s="141"/>
      <c r="AD1447" s="142"/>
      <c r="AE1447" s="143"/>
      <c r="AF1447" s="138"/>
      <c r="AG1447" s="144"/>
      <c r="AH1447" s="145"/>
    </row>
    <row r="1448" spans="1:34" ht="24.95" customHeight="1" x14ac:dyDescent="0.25">
      <c r="A1448" s="55"/>
      <c r="B1448" s="55"/>
      <c r="C1448" s="55"/>
      <c r="D1448" s="55"/>
      <c r="E1448" s="55"/>
      <c r="F1448" s="55"/>
      <c r="G1448" s="55"/>
      <c r="H1448" s="138"/>
      <c r="I1448" s="55"/>
      <c r="J1448" s="139"/>
      <c r="K1448" s="55"/>
      <c r="L1448" s="55"/>
      <c r="M1448" s="138"/>
      <c r="N1448" s="55"/>
      <c r="O1448" s="55"/>
      <c r="P1448" s="140"/>
      <c r="Q1448" s="141"/>
      <c r="R1448" s="55"/>
      <c r="S1448" s="55"/>
      <c r="T1448" s="141"/>
      <c r="U1448" s="55"/>
      <c r="V1448" s="55"/>
      <c r="W1448" s="141"/>
      <c r="X1448" s="55"/>
      <c r="Y1448" s="55"/>
      <c r="Z1448" s="141"/>
      <c r="AA1448" s="55"/>
      <c r="AB1448" s="55"/>
      <c r="AC1448" s="141"/>
      <c r="AD1448" s="142"/>
      <c r="AE1448" s="143"/>
      <c r="AF1448" s="138"/>
      <c r="AG1448" s="144"/>
      <c r="AH1448" s="145"/>
    </row>
    <row r="1449" spans="1:34" ht="24.95" customHeight="1" x14ac:dyDescent="0.25">
      <c r="A1449" s="55"/>
      <c r="B1449" s="55"/>
      <c r="C1449" s="55"/>
      <c r="D1449" s="55"/>
      <c r="E1449" s="55"/>
      <c r="F1449" s="55"/>
      <c r="G1449" s="55"/>
      <c r="H1449" s="138"/>
      <c r="I1449" s="55"/>
      <c r="J1449" s="139"/>
      <c r="K1449" s="55"/>
      <c r="L1449" s="55"/>
      <c r="M1449" s="138"/>
      <c r="N1449" s="55"/>
      <c r="O1449" s="55"/>
      <c r="P1449" s="140"/>
      <c r="Q1449" s="141"/>
      <c r="R1449" s="55"/>
      <c r="S1449" s="55"/>
      <c r="T1449" s="141"/>
      <c r="U1449" s="55"/>
      <c r="V1449" s="55"/>
      <c r="W1449" s="141"/>
      <c r="X1449" s="55"/>
      <c r="Y1449" s="55"/>
      <c r="Z1449" s="141"/>
      <c r="AA1449" s="55"/>
      <c r="AB1449" s="55"/>
      <c r="AC1449" s="141"/>
      <c r="AD1449" s="142"/>
      <c r="AE1449" s="143"/>
      <c r="AF1449" s="138"/>
      <c r="AG1449" s="144"/>
      <c r="AH1449" s="145"/>
    </row>
    <row r="1450" spans="1:34" ht="24.95" customHeight="1" x14ac:dyDescent="0.25">
      <c r="A1450" s="55"/>
      <c r="B1450" s="55"/>
      <c r="C1450" s="55"/>
      <c r="D1450" s="55"/>
      <c r="E1450" s="55"/>
      <c r="F1450" s="55"/>
      <c r="G1450" s="55"/>
      <c r="H1450" s="138"/>
      <c r="I1450" s="55"/>
      <c r="J1450" s="139"/>
      <c r="K1450" s="55"/>
      <c r="L1450" s="55"/>
      <c r="M1450" s="138"/>
      <c r="N1450" s="55"/>
      <c r="O1450" s="55"/>
      <c r="P1450" s="140"/>
      <c r="Q1450" s="141"/>
      <c r="R1450" s="55"/>
      <c r="S1450" s="55"/>
      <c r="T1450" s="141"/>
      <c r="U1450" s="55"/>
      <c r="V1450" s="55"/>
      <c r="W1450" s="141"/>
      <c r="X1450" s="55"/>
      <c r="Y1450" s="55"/>
      <c r="Z1450" s="141"/>
      <c r="AA1450" s="55"/>
      <c r="AB1450" s="55"/>
      <c r="AC1450" s="141"/>
      <c r="AD1450" s="142"/>
      <c r="AE1450" s="143"/>
      <c r="AF1450" s="138"/>
      <c r="AG1450" s="144"/>
      <c r="AH1450" s="145"/>
    </row>
    <row r="1451" spans="1:34" ht="24.95" customHeight="1" x14ac:dyDescent="0.25">
      <c r="A1451" s="55"/>
      <c r="B1451" s="55"/>
      <c r="C1451" s="55"/>
      <c r="D1451" s="55"/>
      <c r="E1451" s="55"/>
      <c r="F1451" s="55"/>
      <c r="G1451" s="55"/>
      <c r="H1451" s="138"/>
      <c r="I1451" s="55"/>
      <c r="J1451" s="139"/>
      <c r="K1451" s="55"/>
      <c r="L1451" s="55"/>
      <c r="M1451" s="138"/>
      <c r="N1451" s="55"/>
      <c r="O1451" s="55"/>
      <c r="P1451" s="140"/>
      <c r="Q1451" s="141"/>
      <c r="R1451" s="55"/>
      <c r="S1451" s="55"/>
      <c r="T1451" s="141"/>
      <c r="U1451" s="55"/>
      <c r="V1451" s="55"/>
      <c r="W1451" s="141"/>
      <c r="X1451" s="55"/>
      <c r="Y1451" s="55"/>
      <c r="Z1451" s="141"/>
      <c r="AA1451" s="55"/>
      <c r="AB1451" s="55"/>
      <c r="AC1451" s="141"/>
      <c r="AD1451" s="142"/>
      <c r="AE1451" s="143"/>
      <c r="AF1451" s="138"/>
      <c r="AG1451" s="144"/>
      <c r="AH1451" s="145"/>
    </row>
    <row r="1452" spans="1:34" ht="24.95" customHeight="1" x14ac:dyDescent="0.25">
      <c r="A1452" s="55"/>
      <c r="B1452" s="55"/>
      <c r="C1452" s="55"/>
      <c r="D1452" s="55"/>
      <c r="E1452" s="55"/>
      <c r="F1452" s="55"/>
      <c r="G1452" s="55"/>
      <c r="H1452" s="138"/>
      <c r="I1452" s="55"/>
      <c r="J1452" s="139"/>
      <c r="K1452" s="55"/>
      <c r="L1452" s="55"/>
      <c r="M1452" s="138"/>
      <c r="N1452" s="55"/>
      <c r="O1452" s="55"/>
      <c r="P1452" s="140"/>
      <c r="Q1452" s="141"/>
      <c r="R1452" s="55"/>
      <c r="S1452" s="55"/>
      <c r="T1452" s="141"/>
      <c r="U1452" s="55"/>
      <c r="V1452" s="55"/>
      <c r="W1452" s="141"/>
      <c r="X1452" s="55"/>
      <c r="Y1452" s="55"/>
      <c r="Z1452" s="141"/>
      <c r="AA1452" s="55"/>
      <c r="AB1452" s="55"/>
      <c r="AC1452" s="141"/>
      <c r="AD1452" s="142"/>
      <c r="AE1452" s="143"/>
      <c r="AF1452" s="138"/>
      <c r="AG1452" s="144"/>
      <c r="AH1452" s="145"/>
    </row>
    <row r="1453" spans="1:34" ht="24.95" customHeight="1" x14ac:dyDescent="0.25">
      <c r="A1453" s="55"/>
      <c r="B1453" s="55"/>
      <c r="C1453" s="55"/>
      <c r="D1453" s="55"/>
      <c r="E1453" s="55"/>
      <c r="F1453" s="55"/>
      <c r="G1453" s="55"/>
      <c r="H1453" s="138"/>
      <c r="I1453" s="55"/>
      <c r="J1453" s="139"/>
      <c r="K1453" s="55"/>
      <c r="L1453" s="55"/>
      <c r="M1453" s="138"/>
      <c r="N1453" s="55"/>
      <c r="O1453" s="55"/>
      <c r="P1453" s="140"/>
      <c r="Q1453" s="141"/>
      <c r="R1453" s="55"/>
      <c r="S1453" s="55"/>
      <c r="T1453" s="141"/>
      <c r="U1453" s="55"/>
      <c r="V1453" s="55"/>
      <c r="W1453" s="141"/>
      <c r="X1453" s="55"/>
      <c r="Y1453" s="55"/>
      <c r="Z1453" s="141"/>
      <c r="AA1453" s="55"/>
      <c r="AB1453" s="55"/>
      <c r="AC1453" s="141"/>
      <c r="AD1453" s="142"/>
      <c r="AE1453" s="143"/>
      <c r="AF1453" s="138"/>
      <c r="AG1453" s="144"/>
      <c r="AH1453" s="145"/>
    </row>
    <row r="1454" spans="1:34" ht="24.95" customHeight="1" x14ac:dyDescent="0.25">
      <c r="A1454" s="55"/>
      <c r="B1454" s="55"/>
      <c r="C1454" s="55"/>
      <c r="D1454" s="55"/>
      <c r="E1454" s="55"/>
      <c r="F1454" s="55"/>
      <c r="G1454" s="55"/>
      <c r="H1454" s="138"/>
      <c r="I1454" s="55"/>
      <c r="J1454" s="139"/>
      <c r="K1454" s="55"/>
      <c r="L1454" s="55"/>
      <c r="M1454" s="138"/>
      <c r="N1454" s="55"/>
      <c r="O1454" s="55"/>
      <c r="P1454" s="140"/>
      <c r="Q1454" s="141"/>
      <c r="R1454" s="55"/>
      <c r="S1454" s="55"/>
      <c r="T1454" s="141"/>
      <c r="U1454" s="55"/>
      <c r="V1454" s="55"/>
      <c r="W1454" s="141"/>
      <c r="X1454" s="55"/>
      <c r="Y1454" s="55"/>
      <c r="Z1454" s="141"/>
      <c r="AA1454" s="55"/>
      <c r="AB1454" s="55"/>
      <c r="AC1454" s="141"/>
      <c r="AD1454" s="142"/>
      <c r="AE1454" s="143"/>
      <c r="AF1454" s="138"/>
      <c r="AG1454" s="144"/>
      <c r="AH1454" s="145"/>
    </row>
    <row r="1455" spans="1:34" ht="24.95" customHeight="1" x14ac:dyDescent="0.25">
      <c r="A1455" s="55"/>
      <c r="B1455" s="55"/>
      <c r="C1455" s="55"/>
      <c r="D1455" s="55"/>
      <c r="E1455" s="55"/>
      <c r="F1455" s="55"/>
      <c r="G1455" s="55"/>
      <c r="H1455" s="138"/>
      <c r="I1455" s="55"/>
      <c r="J1455" s="139"/>
      <c r="K1455" s="55"/>
      <c r="L1455" s="55"/>
      <c r="M1455" s="138"/>
      <c r="N1455" s="55"/>
      <c r="O1455" s="55"/>
      <c r="P1455" s="140"/>
      <c r="Q1455" s="141"/>
      <c r="R1455" s="55"/>
      <c r="S1455" s="55"/>
      <c r="T1455" s="141"/>
      <c r="U1455" s="55"/>
      <c r="V1455" s="55"/>
      <c r="W1455" s="141"/>
      <c r="X1455" s="55"/>
      <c r="Y1455" s="55"/>
      <c r="Z1455" s="141"/>
      <c r="AA1455" s="55"/>
      <c r="AB1455" s="55"/>
      <c r="AC1455" s="141"/>
      <c r="AD1455" s="142"/>
      <c r="AE1455" s="143"/>
      <c r="AF1455" s="138"/>
      <c r="AG1455" s="144"/>
      <c r="AH1455" s="145"/>
    </row>
    <row r="1456" spans="1:34" ht="24.95" customHeight="1" x14ac:dyDescent="0.25">
      <c r="A1456" s="55"/>
      <c r="B1456" s="55"/>
      <c r="C1456" s="55"/>
      <c r="D1456" s="55"/>
      <c r="E1456" s="55"/>
      <c r="F1456" s="55"/>
      <c r="G1456" s="55"/>
      <c r="H1456" s="138"/>
      <c r="I1456" s="55"/>
      <c r="J1456" s="139"/>
      <c r="K1456" s="55"/>
      <c r="L1456" s="55"/>
      <c r="M1456" s="138"/>
      <c r="N1456" s="55"/>
      <c r="O1456" s="55"/>
      <c r="P1456" s="140"/>
      <c r="Q1456" s="141"/>
      <c r="R1456" s="55"/>
      <c r="S1456" s="55"/>
      <c r="T1456" s="141"/>
      <c r="U1456" s="55"/>
      <c r="V1456" s="55"/>
      <c r="W1456" s="141"/>
      <c r="X1456" s="55"/>
      <c r="Y1456" s="55"/>
      <c r="Z1456" s="141"/>
      <c r="AA1456" s="55"/>
      <c r="AB1456" s="55"/>
      <c r="AC1456" s="141"/>
      <c r="AD1456" s="142"/>
      <c r="AE1456" s="143"/>
      <c r="AF1456" s="138"/>
      <c r="AG1456" s="144"/>
      <c r="AH1456" s="145"/>
    </row>
    <row r="1457" spans="1:34" ht="24.95" customHeight="1" x14ac:dyDescent="0.25">
      <c r="A1457" s="55"/>
      <c r="B1457" s="55"/>
      <c r="C1457" s="55"/>
      <c r="D1457" s="55"/>
      <c r="E1457" s="55"/>
      <c r="F1457" s="55"/>
      <c r="G1457" s="55"/>
      <c r="H1457" s="138"/>
      <c r="I1457" s="55"/>
      <c r="J1457" s="139"/>
      <c r="K1457" s="55"/>
      <c r="L1457" s="55"/>
      <c r="M1457" s="138"/>
      <c r="N1457" s="55"/>
      <c r="O1457" s="55"/>
      <c r="P1457" s="140"/>
      <c r="Q1457" s="141"/>
      <c r="R1457" s="55"/>
      <c r="S1457" s="55"/>
      <c r="T1457" s="141"/>
      <c r="U1457" s="55"/>
      <c r="V1457" s="55"/>
      <c r="W1457" s="141"/>
      <c r="X1457" s="55"/>
      <c r="Y1457" s="55"/>
      <c r="Z1457" s="141"/>
      <c r="AA1457" s="55"/>
      <c r="AB1457" s="55"/>
      <c r="AC1457" s="141"/>
      <c r="AD1457" s="142"/>
      <c r="AE1457" s="143"/>
      <c r="AF1457" s="138"/>
      <c r="AG1457" s="144"/>
      <c r="AH1457" s="145"/>
    </row>
    <row r="1458" spans="1:34" ht="24.95" customHeight="1" x14ac:dyDescent="0.25">
      <c r="A1458" s="55"/>
      <c r="B1458" s="55"/>
      <c r="C1458" s="55"/>
      <c r="D1458" s="55"/>
      <c r="E1458" s="55"/>
      <c r="F1458" s="55"/>
      <c r="G1458" s="55"/>
      <c r="H1458" s="138"/>
      <c r="I1458" s="55"/>
      <c r="J1458" s="139"/>
      <c r="K1458" s="55"/>
      <c r="L1458" s="55"/>
      <c r="M1458" s="138"/>
      <c r="N1458" s="55"/>
      <c r="O1458" s="55"/>
      <c r="P1458" s="140"/>
      <c r="Q1458" s="141"/>
      <c r="R1458" s="55"/>
      <c r="S1458" s="55"/>
      <c r="T1458" s="141"/>
      <c r="U1458" s="55"/>
      <c r="V1458" s="55"/>
      <c r="W1458" s="141"/>
      <c r="X1458" s="55"/>
      <c r="Y1458" s="55"/>
      <c r="Z1458" s="141"/>
      <c r="AA1458" s="55"/>
      <c r="AB1458" s="55"/>
      <c r="AC1458" s="141"/>
      <c r="AD1458" s="142"/>
      <c r="AE1458" s="143"/>
      <c r="AF1458" s="138"/>
      <c r="AG1458" s="144"/>
      <c r="AH1458" s="145"/>
    </row>
    <row r="1459" spans="1:34" ht="24.95" customHeight="1" x14ac:dyDescent="0.25">
      <c r="A1459" s="55"/>
      <c r="B1459" s="55"/>
      <c r="C1459" s="55"/>
      <c r="D1459" s="55"/>
      <c r="E1459" s="55"/>
      <c r="F1459" s="55"/>
      <c r="G1459" s="55"/>
      <c r="H1459" s="138"/>
      <c r="I1459" s="55"/>
      <c r="J1459" s="139"/>
      <c r="K1459" s="55"/>
      <c r="L1459" s="55"/>
      <c r="M1459" s="138"/>
      <c r="N1459" s="55"/>
      <c r="O1459" s="55"/>
      <c r="P1459" s="140"/>
      <c r="Q1459" s="141"/>
      <c r="R1459" s="55"/>
      <c r="S1459" s="55"/>
      <c r="T1459" s="141"/>
      <c r="U1459" s="55"/>
      <c r="V1459" s="55"/>
      <c r="W1459" s="141"/>
      <c r="X1459" s="55"/>
      <c r="Y1459" s="55"/>
      <c r="Z1459" s="141"/>
      <c r="AA1459" s="55"/>
      <c r="AB1459" s="55"/>
      <c r="AC1459" s="141"/>
      <c r="AD1459" s="142"/>
      <c r="AE1459" s="143"/>
      <c r="AF1459" s="138"/>
      <c r="AG1459" s="144"/>
      <c r="AH1459" s="145"/>
    </row>
    <row r="1460" spans="1:34" ht="24.95" customHeight="1" x14ac:dyDescent="0.25">
      <c r="A1460" s="55"/>
      <c r="B1460" s="55"/>
      <c r="C1460" s="55"/>
      <c r="D1460" s="55"/>
      <c r="E1460" s="55"/>
      <c r="F1460" s="55"/>
      <c r="G1460" s="55"/>
      <c r="H1460" s="138"/>
      <c r="I1460" s="55"/>
      <c r="J1460" s="139"/>
      <c r="K1460" s="55"/>
      <c r="L1460" s="55"/>
      <c r="M1460" s="138"/>
      <c r="N1460" s="55"/>
      <c r="O1460" s="55"/>
      <c r="P1460" s="140"/>
      <c r="Q1460" s="141"/>
      <c r="R1460" s="55"/>
      <c r="S1460" s="55"/>
      <c r="T1460" s="141"/>
      <c r="U1460" s="55"/>
      <c r="V1460" s="55"/>
      <c r="W1460" s="141"/>
      <c r="X1460" s="55"/>
      <c r="Y1460" s="55"/>
      <c r="Z1460" s="141"/>
      <c r="AA1460" s="55"/>
      <c r="AB1460" s="55"/>
      <c r="AC1460" s="141"/>
      <c r="AD1460" s="142"/>
      <c r="AE1460" s="143"/>
      <c r="AF1460" s="138"/>
      <c r="AG1460" s="144"/>
      <c r="AH1460" s="145"/>
    </row>
    <row r="1461" spans="1:34" ht="24.95" customHeight="1" x14ac:dyDescent="0.25">
      <c r="A1461" s="55"/>
      <c r="B1461" s="55"/>
      <c r="C1461" s="55"/>
      <c r="D1461" s="55"/>
      <c r="E1461" s="55"/>
      <c r="F1461" s="55"/>
      <c r="G1461" s="55"/>
      <c r="H1461" s="138"/>
      <c r="I1461" s="55"/>
      <c r="J1461" s="139"/>
      <c r="K1461" s="55"/>
      <c r="L1461" s="55"/>
      <c r="M1461" s="138"/>
      <c r="N1461" s="55"/>
      <c r="O1461" s="55"/>
      <c r="P1461" s="140"/>
      <c r="Q1461" s="141"/>
      <c r="R1461" s="55"/>
      <c r="S1461" s="55"/>
      <c r="T1461" s="141"/>
      <c r="U1461" s="55"/>
      <c r="V1461" s="55"/>
      <c r="W1461" s="141"/>
      <c r="X1461" s="55"/>
      <c r="Y1461" s="55"/>
      <c r="Z1461" s="141"/>
      <c r="AA1461" s="55"/>
      <c r="AB1461" s="55"/>
      <c r="AC1461" s="141"/>
      <c r="AD1461" s="142"/>
      <c r="AE1461" s="143"/>
      <c r="AF1461" s="138"/>
      <c r="AG1461" s="144"/>
      <c r="AH1461" s="145"/>
    </row>
    <row r="1462" spans="1:34" ht="24.95" customHeight="1" x14ac:dyDescent="0.25">
      <c r="A1462" s="55"/>
      <c r="B1462" s="55"/>
      <c r="C1462" s="55"/>
      <c r="D1462" s="55"/>
      <c r="E1462" s="55"/>
      <c r="F1462" s="55"/>
      <c r="G1462" s="55"/>
      <c r="H1462" s="138"/>
      <c r="I1462" s="55"/>
      <c r="J1462" s="139"/>
      <c r="K1462" s="55"/>
      <c r="L1462" s="55"/>
      <c r="M1462" s="138"/>
      <c r="N1462" s="55"/>
      <c r="O1462" s="55"/>
      <c r="P1462" s="140"/>
      <c r="Q1462" s="141"/>
      <c r="R1462" s="55"/>
      <c r="S1462" s="55"/>
      <c r="T1462" s="141"/>
      <c r="U1462" s="55"/>
      <c r="V1462" s="55"/>
      <c r="W1462" s="141"/>
      <c r="X1462" s="55"/>
      <c r="Y1462" s="55"/>
      <c r="Z1462" s="141"/>
      <c r="AA1462" s="55"/>
      <c r="AB1462" s="55"/>
      <c r="AC1462" s="141"/>
      <c r="AD1462" s="142"/>
      <c r="AE1462" s="143"/>
      <c r="AF1462" s="138"/>
      <c r="AG1462" s="144"/>
      <c r="AH1462" s="145"/>
    </row>
    <row r="1463" spans="1:34" ht="24.95" customHeight="1" x14ac:dyDescent="0.25">
      <c r="A1463" s="55"/>
      <c r="B1463" s="55"/>
      <c r="C1463" s="55"/>
      <c r="D1463" s="55"/>
      <c r="E1463" s="55"/>
      <c r="F1463" s="55"/>
      <c r="G1463" s="55"/>
      <c r="H1463" s="138"/>
      <c r="I1463" s="55"/>
      <c r="J1463" s="139"/>
      <c r="K1463" s="55"/>
      <c r="L1463" s="55"/>
      <c r="M1463" s="138"/>
      <c r="N1463" s="55"/>
      <c r="O1463" s="55"/>
      <c r="P1463" s="140"/>
      <c r="Q1463" s="141"/>
      <c r="R1463" s="55"/>
      <c r="S1463" s="55"/>
      <c r="T1463" s="141"/>
      <c r="U1463" s="55"/>
      <c r="V1463" s="55"/>
      <c r="W1463" s="141"/>
      <c r="X1463" s="55"/>
      <c r="Y1463" s="55"/>
      <c r="Z1463" s="141"/>
      <c r="AA1463" s="55"/>
      <c r="AB1463" s="55"/>
      <c r="AC1463" s="141"/>
      <c r="AD1463" s="142"/>
      <c r="AE1463" s="143"/>
      <c r="AF1463" s="138"/>
      <c r="AG1463" s="144"/>
      <c r="AH1463" s="145"/>
    </row>
    <row r="1464" spans="1:34" ht="24.95" customHeight="1" x14ac:dyDescent="0.25">
      <c r="A1464" s="55"/>
      <c r="B1464" s="55"/>
      <c r="C1464" s="55"/>
      <c r="D1464" s="55"/>
      <c r="E1464" s="55"/>
      <c r="F1464" s="55"/>
      <c r="G1464" s="55"/>
      <c r="H1464" s="138"/>
      <c r="I1464" s="55"/>
      <c r="J1464" s="139"/>
      <c r="K1464" s="55"/>
      <c r="L1464" s="55"/>
      <c r="M1464" s="138"/>
      <c r="N1464" s="55"/>
      <c r="O1464" s="55"/>
      <c r="P1464" s="140"/>
      <c r="Q1464" s="141"/>
      <c r="R1464" s="55"/>
      <c r="S1464" s="55"/>
      <c r="T1464" s="141"/>
      <c r="U1464" s="55"/>
      <c r="V1464" s="55"/>
      <c r="W1464" s="141"/>
      <c r="X1464" s="55"/>
      <c r="Y1464" s="55"/>
      <c r="Z1464" s="141"/>
      <c r="AA1464" s="55"/>
      <c r="AB1464" s="55"/>
      <c r="AC1464" s="141"/>
      <c r="AD1464" s="142"/>
      <c r="AE1464" s="143"/>
      <c r="AF1464" s="138"/>
      <c r="AG1464" s="144"/>
      <c r="AH1464" s="145"/>
    </row>
    <row r="1465" spans="1:34" ht="24.95" customHeight="1" x14ac:dyDescent="0.25">
      <c r="A1465" s="55"/>
      <c r="B1465" s="55"/>
      <c r="C1465" s="55"/>
      <c r="D1465" s="55"/>
      <c r="E1465" s="55"/>
      <c r="F1465" s="55"/>
      <c r="G1465" s="55"/>
      <c r="H1465" s="138"/>
      <c r="I1465" s="55"/>
      <c r="J1465" s="139"/>
      <c r="K1465" s="55"/>
      <c r="L1465" s="55"/>
      <c r="M1465" s="138"/>
      <c r="N1465" s="55"/>
      <c r="O1465" s="55"/>
      <c r="P1465" s="140"/>
      <c r="Q1465" s="141"/>
      <c r="R1465" s="55"/>
      <c r="S1465" s="55"/>
      <c r="T1465" s="141"/>
      <c r="U1465" s="55"/>
      <c r="V1465" s="55"/>
      <c r="W1465" s="141"/>
      <c r="X1465" s="55"/>
      <c r="Y1465" s="55"/>
      <c r="Z1465" s="141"/>
      <c r="AA1465" s="55"/>
      <c r="AB1465" s="55"/>
      <c r="AC1465" s="141"/>
      <c r="AD1465" s="142"/>
      <c r="AE1465" s="143"/>
      <c r="AF1465" s="138"/>
      <c r="AG1465" s="144"/>
      <c r="AH1465" s="145"/>
    </row>
    <row r="1466" spans="1:34" ht="24.95" customHeight="1" x14ac:dyDescent="0.25">
      <c r="A1466" s="55"/>
      <c r="B1466" s="55"/>
      <c r="C1466" s="55"/>
      <c r="D1466" s="55"/>
      <c r="E1466" s="55"/>
      <c r="F1466" s="55"/>
      <c r="G1466" s="55"/>
      <c r="H1466" s="138"/>
      <c r="I1466" s="55"/>
      <c r="J1466" s="139"/>
      <c r="K1466" s="55"/>
      <c r="L1466" s="55"/>
      <c r="M1466" s="138"/>
      <c r="N1466" s="55"/>
      <c r="O1466" s="55"/>
      <c r="P1466" s="140"/>
      <c r="Q1466" s="141"/>
      <c r="R1466" s="55"/>
      <c r="S1466" s="55"/>
      <c r="T1466" s="141"/>
      <c r="U1466" s="55"/>
      <c r="V1466" s="55"/>
      <c r="W1466" s="141"/>
      <c r="X1466" s="55"/>
      <c r="Y1466" s="55"/>
      <c r="Z1466" s="141"/>
      <c r="AA1466" s="55"/>
      <c r="AB1466" s="55"/>
      <c r="AC1466" s="141"/>
      <c r="AD1466" s="142"/>
      <c r="AE1466" s="143"/>
      <c r="AF1466" s="138"/>
      <c r="AG1466" s="144"/>
      <c r="AH1466" s="145"/>
    </row>
    <row r="1467" spans="1:34" ht="24.95" customHeight="1" x14ac:dyDescent="0.25">
      <c r="A1467" s="55"/>
      <c r="B1467" s="55"/>
      <c r="C1467" s="55"/>
      <c r="D1467" s="55"/>
      <c r="E1467" s="55"/>
      <c r="F1467" s="55"/>
      <c r="G1467" s="55"/>
      <c r="H1467" s="138"/>
      <c r="I1467" s="55"/>
      <c r="J1467" s="139"/>
      <c r="K1467" s="55"/>
      <c r="L1467" s="55"/>
      <c r="M1467" s="138"/>
      <c r="N1467" s="55"/>
      <c r="O1467" s="55"/>
      <c r="P1467" s="140"/>
      <c r="Q1467" s="141"/>
      <c r="R1467" s="55"/>
      <c r="S1467" s="55"/>
      <c r="T1467" s="141"/>
      <c r="U1467" s="55"/>
      <c r="V1467" s="55"/>
      <c r="W1467" s="141"/>
      <c r="X1467" s="55"/>
      <c r="Y1467" s="55"/>
      <c r="Z1467" s="141"/>
      <c r="AA1467" s="55"/>
      <c r="AB1467" s="55"/>
      <c r="AC1467" s="141"/>
      <c r="AD1467" s="142"/>
      <c r="AE1467" s="143"/>
      <c r="AF1467" s="138"/>
      <c r="AG1467" s="144"/>
      <c r="AH1467" s="145"/>
    </row>
    <row r="1468" spans="1:34" ht="24.95" customHeight="1" x14ac:dyDescent="0.25">
      <c r="A1468" s="55"/>
      <c r="B1468" s="55"/>
      <c r="C1468" s="55"/>
      <c r="D1468" s="55"/>
      <c r="E1468" s="55"/>
      <c r="F1468" s="55"/>
      <c r="G1468" s="55"/>
      <c r="H1468" s="138"/>
      <c r="I1468" s="55"/>
      <c r="J1468" s="139"/>
      <c r="K1468" s="55"/>
      <c r="L1468" s="55"/>
      <c r="M1468" s="138"/>
      <c r="N1468" s="55"/>
      <c r="O1468" s="55"/>
      <c r="P1468" s="140"/>
      <c r="Q1468" s="141"/>
      <c r="R1468" s="55"/>
      <c r="S1468" s="55"/>
      <c r="T1468" s="141"/>
      <c r="U1468" s="55"/>
      <c r="V1468" s="55"/>
      <c r="W1468" s="141"/>
      <c r="X1468" s="55"/>
      <c r="Y1468" s="55"/>
      <c r="Z1468" s="141"/>
      <c r="AA1468" s="55"/>
      <c r="AB1468" s="55"/>
      <c r="AC1468" s="141"/>
      <c r="AD1468" s="142"/>
      <c r="AE1468" s="143"/>
      <c r="AF1468" s="138"/>
      <c r="AG1468" s="144"/>
      <c r="AH1468" s="145"/>
    </row>
    <row r="1469" spans="1:34" ht="24.95" customHeight="1" x14ac:dyDescent="0.25">
      <c r="A1469" s="55"/>
      <c r="B1469" s="55"/>
      <c r="C1469" s="55"/>
      <c r="D1469" s="55"/>
      <c r="E1469" s="55"/>
      <c r="F1469" s="55"/>
      <c r="G1469" s="55"/>
      <c r="H1469" s="138"/>
      <c r="I1469" s="55"/>
      <c r="J1469" s="139"/>
      <c r="K1469" s="55"/>
      <c r="L1469" s="55"/>
      <c r="M1469" s="138"/>
      <c r="N1469" s="55"/>
      <c r="O1469" s="55"/>
      <c r="P1469" s="140"/>
      <c r="Q1469" s="141"/>
      <c r="R1469" s="55"/>
      <c r="S1469" s="55"/>
      <c r="T1469" s="141"/>
      <c r="U1469" s="55"/>
      <c r="V1469" s="55"/>
      <c r="W1469" s="141"/>
      <c r="X1469" s="55"/>
      <c r="Y1469" s="55"/>
      <c r="Z1469" s="141"/>
      <c r="AA1469" s="55"/>
      <c r="AB1469" s="55"/>
      <c r="AC1469" s="141"/>
      <c r="AD1469" s="142"/>
      <c r="AE1469" s="143"/>
      <c r="AF1469" s="138"/>
      <c r="AG1469" s="144"/>
      <c r="AH1469" s="145"/>
    </row>
    <row r="1470" spans="1:34" ht="24.95" customHeight="1" x14ac:dyDescent="0.25">
      <c r="A1470" s="55"/>
      <c r="B1470" s="55"/>
      <c r="C1470" s="55"/>
      <c r="D1470" s="55"/>
      <c r="E1470" s="55"/>
      <c r="F1470" s="55"/>
      <c r="G1470" s="55"/>
      <c r="H1470" s="138"/>
      <c r="I1470" s="55"/>
      <c r="J1470" s="139"/>
      <c r="K1470" s="55"/>
      <c r="L1470" s="55"/>
      <c r="M1470" s="138"/>
      <c r="N1470" s="55"/>
      <c r="O1470" s="55"/>
      <c r="P1470" s="140"/>
      <c r="Q1470" s="141"/>
      <c r="R1470" s="55"/>
      <c r="S1470" s="55"/>
      <c r="T1470" s="141"/>
      <c r="U1470" s="55"/>
      <c r="V1470" s="55"/>
      <c r="W1470" s="141"/>
      <c r="X1470" s="55"/>
      <c r="Y1470" s="55"/>
      <c r="Z1470" s="141"/>
      <c r="AA1470" s="55"/>
      <c r="AB1470" s="55"/>
      <c r="AC1470" s="141"/>
      <c r="AD1470" s="142"/>
      <c r="AE1470" s="143"/>
      <c r="AF1470" s="138"/>
      <c r="AG1470" s="144"/>
      <c r="AH1470" s="145"/>
    </row>
    <row r="1471" spans="1:34" ht="24.95" customHeight="1" x14ac:dyDescent="0.25">
      <c r="A1471" s="55"/>
      <c r="B1471" s="55"/>
      <c r="C1471" s="55"/>
      <c r="D1471" s="55"/>
      <c r="E1471" s="55"/>
      <c r="F1471" s="55"/>
      <c r="G1471" s="55"/>
      <c r="H1471" s="138"/>
      <c r="I1471" s="55"/>
      <c r="J1471" s="139"/>
      <c r="K1471" s="55"/>
      <c r="L1471" s="55"/>
      <c r="M1471" s="138"/>
      <c r="N1471" s="55"/>
      <c r="O1471" s="55"/>
      <c r="P1471" s="140"/>
      <c r="Q1471" s="141"/>
      <c r="R1471" s="55"/>
      <c r="S1471" s="55"/>
      <c r="T1471" s="141"/>
      <c r="U1471" s="55"/>
      <c r="V1471" s="55"/>
      <c r="W1471" s="141"/>
      <c r="X1471" s="55"/>
      <c r="Y1471" s="55"/>
      <c r="Z1471" s="141"/>
      <c r="AA1471" s="55"/>
      <c r="AB1471" s="55"/>
      <c r="AC1471" s="141"/>
      <c r="AD1471" s="142"/>
      <c r="AE1471" s="143"/>
      <c r="AF1471" s="138"/>
      <c r="AG1471" s="144"/>
      <c r="AH1471" s="145"/>
    </row>
    <row r="1472" spans="1:34" ht="24.95" customHeight="1" x14ac:dyDescent="0.25">
      <c r="A1472" s="55"/>
      <c r="B1472" s="55"/>
      <c r="C1472" s="55"/>
      <c r="D1472" s="55"/>
      <c r="E1472" s="55"/>
      <c r="F1472" s="55"/>
      <c r="G1472" s="55"/>
      <c r="H1472" s="138"/>
      <c r="I1472" s="55"/>
      <c r="J1472" s="139"/>
      <c r="K1472" s="55"/>
      <c r="L1472" s="55"/>
      <c r="M1472" s="138"/>
      <c r="N1472" s="55"/>
      <c r="O1472" s="55"/>
      <c r="P1472" s="140"/>
      <c r="Q1472" s="141"/>
      <c r="R1472" s="55"/>
      <c r="S1472" s="55"/>
      <c r="T1472" s="141"/>
      <c r="U1472" s="55"/>
      <c r="V1472" s="55"/>
      <c r="W1472" s="141"/>
      <c r="X1472" s="55"/>
      <c r="Y1472" s="55"/>
      <c r="Z1472" s="141"/>
      <c r="AA1472" s="55"/>
      <c r="AB1472" s="55"/>
      <c r="AC1472" s="141"/>
      <c r="AD1472" s="142"/>
      <c r="AE1472" s="143"/>
      <c r="AF1472" s="138"/>
      <c r="AG1472" s="144"/>
      <c r="AH1472" s="145"/>
    </row>
    <row r="1473" spans="1:34" ht="24.95" customHeight="1" x14ac:dyDescent="0.25">
      <c r="A1473" s="55"/>
      <c r="B1473" s="55"/>
      <c r="C1473" s="55"/>
      <c r="D1473" s="55"/>
      <c r="E1473" s="55"/>
      <c r="F1473" s="55"/>
      <c r="G1473" s="55"/>
      <c r="H1473" s="138"/>
      <c r="I1473" s="55"/>
      <c r="J1473" s="139"/>
      <c r="K1473" s="55"/>
      <c r="L1473" s="55"/>
      <c r="M1473" s="138"/>
      <c r="N1473" s="55"/>
      <c r="O1473" s="55"/>
      <c r="P1473" s="140"/>
      <c r="Q1473" s="141"/>
      <c r="R1473" s="55"/>
      <c r="S1473" s="55"/>
      <c r="T1473" s="141"/>
      <c r="U1473" s="55"/>
      <c r="V1473" s="55"/>
      <c r="W1473" s="141"/>
      <c r="X1473" s="55"/>
      <c r="Y1473" s="55"/>
      <c r="Z1473" s="141"/>
      <c r="AA1473" s="55"/>
      <c r="AB1473" s="55"/>
      <c r="AC1473" s="141"/>
      <c r="AD1473" s="142"/>
      <c r="AE1473" s="143"/>
      <c r="AF1473" s="138"/>
      <c r="AG1473" s="144"/>
      <c r="AH1473" s="145"/>
    </row>
    <row r="1474" spans="1:34" ht="24.95" customHeight="1" x14ac:dyDescent="0.25">
      <c r="A1474" s="55"/>
      <c r="B1474" s="55"/>
      <c r="C1474" s="55"/>
      <c r="D1474" s="55"/>
      <c r="E1474" s="55"/>
      <c r="F1474" s="55"/>
      <c r="G1474" s="55"/>
      <c r="H1474" s="138"/>
      <c r="I1474" s="55"/>
      <c r="J1474" s="139"/>
      <c r="K1474" s="55"/>
      <c r="L1474" s="55"/>
      <c r="M1474" s="138"/>
      <c r="N1474" s="55"/>
      <c r="O1474" s="55"/>
      <c r="P1474" s="140"/>
      <c r="Q1474" s="141"/>
      <c r="R1474" s="55"/>
      <c r="S1474" s="55"/>
      <c r="T1474" s="141"/>
      <c r="U1474" s="55"/>
      <c r="V1474" s="55"/>
      <c r="W1474" s="141"/>
      <c r="X1474" s="55"/>
      <c r="Y1474" s="55"/>
      <c r="Z1474" s="141"/>
      <c r="AA1474" s="55"/>
      <c r="AB1474" s="55"/>
      <c r="AC1474" s="141"/>
      <c r="AD1474" s="142"/>
      <c r="AE1474" s="143"/>
      <c r="AF1474" s="138"/>
      <c r="AG1474" s="144"/>
      <c r="AH1474" s="145"/>
    </row>
    <row r="1475" spans="1:34" ht="24.95" customHeight="1" x14ac:dyDescent="0.25">
      <c r="A1475" s="55"/>
      <c r="B1475" s="55"/>
      <c r="C1475" s="55"/>
      <c r="D1475" s="55"/>
      <c r="E1475" s="55"/>
      <c r="F1475" s="55"/>
      <c r="G1475" s="55"/>
      <c r="H1475" s="138"/>
      <c r="I1475" s="55"/>
      <c r="J1475" s="139"/>
      <c r="K1475" s="55"/>
      <c r="L1475" s="55"/>
      <c r="M1475" s="138"/>
      <c r="N1475" s="55"/>
      <c r="O1475" s="55"/>
      <c r="P1475" s="140"/>
      <c r="Q1475" s="141"/>
      <c r="R1475" s="55"/>
      <c r="S1475" s="55"/>
      <c r="T1475" s="141"/>
      <c r="U1475" s="55"/>
      <c r="V1475" s="55"/>
      <c r="W1475" s="141"/>
      <c r="X1475" s="55"/>
      <c r="Y1475" s="55"/>
      <c r="Z1475" s="141"/>
      <c r="AA1475" s="55"/>
      <c r="AB1475" s="55"/>
      <c r="AC1475" s="141"/>
      <c r="AD1475" s="142"/>
      <c r="AE1475" s="143"/>
      <c r="AF1475" s="138"/>
      <c r="AG1475" s="144"/>
      <c r="AH1475" s="145"/>
    </row>
    <row r="1476" spans="1:34" ht="24.95" customHeight="1" x14ac:dyDescent="0.25">
      <c r="A1476" s="55"/>
      <c r="B1476" s="55"/>
      <c r="C1476" s="55"/>
      <c r="D1476" s="55"/>
      <c r="E1476" s="55"/>
      <c r="F1476" s="55"/>
      <c r="G1476" s="55"/>
      <c r="H1476" s="138"/>
      <c r="I1476" s="55"/>
      <c r="J1476" s="139"/>
      <c r="K1476" s="55"/>
      <c r="L1476" s="55"/>
      <c r="M1476" s="138"/>
      <c r="N1476" s="55"/>
      <c r="O1476" s="55"/>
      <c r="P1476" s="140"/>
      <c r="Q1476" s="141"/>
      <c r="R1476" s="55"/>
      <c r="S1476" s="55"/>
      <c r="T1476" s="141"/>
      <c r="U1476" s="55"/>
      <c r="V1476" s="55"/>
      <c r="W1476" s="141"/>
      <c r="X1476" s="55"/>
      <c r="Y1476" s="55"/>
      <c r="Z1476" s="141"/>
      <c r="AA1476" s="55"/>
      <c r="AB1476" s="55"/>
      <c r="AC1476" s="141"/>
      <c r="AD1476" s="142"/>
      <c r="AE1476" s="143"/>
      <c r="AF1476" s="138"/>
      <c r="AG1476" s="144"/>
      <c r="AH1476" s="145"/>
    </row>
    <row r="1477" spans="1:34" ht="24.95" customHeight="1" x14ac:dyDescent="0.25">
      <c r="A1477" s="55"/>
      <c r="B1477" s="55"/>
      <c r="C1477" s="55"/>
      <c r="D1477" s="55"/>
      <c r="E1477" s="55"/>
      <c r="F1477" s="55"/>
      <c r="G1477" s="55"/>
      <c r="H1477" s="138"/>
      <c r="I1477" s="55"/>
      <c r="J1477" s="139"/>
      <c r="K1477" s="55"/>
      <c r="L1477" s="55"/>
      <c r="M1477" s="138"/>
      <c r="N1477" s="55"/>
      <c r="O1477" s="55"/>
      <c r="P1477" s="140"/>
      <c r="Q1477" s="141"/>
      <c r="R1477" s="55"/>
      <c r="S1477" s="55"/>
      <c r="T1477" s="141"/>
      <c r="U1477" s="55"/>
      <c r="V1477" s="55"/>
      <c r="W1477" s="141"/>
      <c r="X1477" s="55"/>
      <c r="Y1477" s="55"/>
      <c r="Z1477" s="141"/>
      <c r="AA1477" s="55"/>
      <c r="AB1477" s="55"/>
      <c r="AC1477" s="141"/>
      <c r="AD1477" s="142"/>
      <c r="AE1477" s="143"/>
      <c r="AF1477" s="138"/>
      <c r="AG1477" s="144"/>
      <c r="AH1477" s="145"/>
    </row>
    <row r="1478" spans="1:34" ht="24.95" customHeight="1" x14ac:dyDescent="0.25">
      <c r="A1478" s="55"/>
      <c r="B1478" s="55"/>
      <c r="C1478" s="55"/>
      <c r="D1478" s="55"/>
      <c r="E1478" s="55"/>
      <c r="F1478" s="55"/>
      <c r="G1478" s="55"/>
      <c r="H1478" s="138"/>
      <c r="I1478" s="55"/>
      <c r="J1478" s="139"/>
      <c r="K1478" s="55"/>
      <c r="L1478" s="55"/>
      <c r="M1478" s="138"/>
      <c r="N1478" s="55"/>
      <c r="O1478" s="55"/>
      <c r="P1478" s="140"/>
      <c r="Q1478" s="141"/>
      <c r="R1478" s="55"/>
      <c r="S1478" s="55"/>
      <c r="T1478" s="141"/>
      <c r="U1478" s="55"/>
      <c r="V1478" s="55"/>
      <c r="W1478" s="141"/>
      <c r="X1478" s="55"/>
      <c r="Y1478" s="55"/>
      <c r="Z1478" s="141"/>
      <c r="AA1478" s="55"/>
      <c r="AB1478" s="55"/>
      <c r="AC1478" s="141"/>
      <c r="AD1478" s="142"/>
      <c r="AE1478" s="143"/>
      <c r="AF1478" s="138"/>
      <c r="AG1478" s="144"/>
      <c r="AH1478" s="145"/>
    </row>
    <row r="1479" spans="1:34" ht="24.95" customHeight="1" x14ac:dyDescent="0.25">
      <c r="A1479" s="55"/>
      <c r="B1479" s="55"/>
      <c r="C1479" s="55"/>
      <c r="D1479" s="55"/>
      <c r="E1479" s="55"/>
      <c r="F1479" s="55"/>
      <c r="G1479" s="55"/>
      <c r="H1479" s="138"/>
      <c r="I1479" s="55"/>
      <c r="J1479" s="139"/>
      <c r="K1479" s="55"/>
      <c r="L1479" s="55"/>
      <c r="M1479" s="138"/>
      <c r="N1479" s="55"/>
      <c r="O1479" s="55"/>
      <c r="P1479" s="140"/>
      <c r="Q1479" s="141"/>
      <c r="R1479" s="55"/>
      <c r="S1479" s="55"/>
      <c r="T1479" s="141"/>
      <c r="U1479" s="55"/>
      <c r="V1479" s="55"/>
      <c r="W1479" s="141"/>
      <c r="X1479" s="55"/>
      <c r="Y1479" s="55"/>
      <c r="Z1479" s="141"/>
      <c r="AA1479" s="55"/>
      <c r="AB1479" s="55"/>
      <c r="AC1479" s="141"/>
      <c r="AD1479" s="142"/>
      <c r="AE1479" s="143"/>
      <c r="AF1479" s="138"/>
      <c r="AG1479" s="144"/>
      <c r="AH1479" s="145"/>
    </row>
    <row r="1480" spans="1:34" ht="24.95" customHeight="1" x14ac:dyDescent="0.25">
      <c r="A1480" s="55"/>
      <c r="B1480" s="55"/>
      <c r="C1480" s="55"/>
      <c r="D1480" s="55"/>
      <c r="E1480" s="55"/>
      <c r="F1480" s="55"/>
      <c r="G1480" s="55"/>
      <c r="H1480" s="138"/>
      <c r="I1480" s="55"/>
      <c r="J1480" s="139"/>
      <c r="K1480" s="55"/>
      <c r="L1480" s="55"/>
      <c r="M1480" s="138"/>
      <c r="N1480" s="55"/>
      <c r="O1480" s="55"/>
      <c r="P1480" s="140"/>
      <c r="Q1480" s="141"/>
      <c r="R1480" s="55"/>
      <c r="S1480" s="55"/>
      <c r="T1480" s="141"/>
      <c r="U1480" s="55"/>
      <c r="V1480" s="55"/>
      <c r="W1480" s="141"/>
      <c r="X1480" s="55"/>
      <c r="Y1480" s="55"/>
      <c r="Z1480" s="141"/>
      <c r="AA1480" s="55"/>
      <c r="AB1480" s="55"/>
      <c r="AC1480" s="141"/>
      <c r="AD1480" s="142"/>
      <c r="AE1480" s="143"/>
      <c r="AF1480" s="138"/>
      <c r="AG1480" s="144"/>
      <c r="AH1480" s="145"/>
    </row>
    <row r="1481" spans="1:34" ht="24.95" customHeight="1" x14ac:dyDescent="0.25">
      <c r="A1481" s="55"/>
      <c r="B1481" s="55"/>
      <c r="C1481" s="55"/>
      <c r="D1481" s="55"/>
      <c r="E1481" s="55"/>
      <c r="F1481" s="55"/>
      <c r="G1481" s="55"/>
      <c r="H1481" s="138"/>
      <c r="I1481" s="55"/>
      <c r="J1481" s="139"/>
      <c r="K1481" s="55"/>
      <c r="L1481" s="55"/>
      <c r="M1481" s="138"/>
      <c r="N1481" s="55"/>
      <c r="O1481" s="55"/>
      <c r="P1481" s="140"/>
      <c r="Q1481" s="141"/>
      <c r="R1481" s="55"/>
      <c r="S1481" s="55"/>
      <c r="T1481" s="141"/>
      <c r="U1481" s="55"/>
      <c r="V1481" s="55"/>
      <c r="W1481" s="141"/>
      <c r="X1481" s="55"/>
      <c r="Y1481" s="55"/>
      <c r="Z1481" s="141"/>
      <c r="AA1481" s="55"/>
      <c r="AB1481" s="55"/>
      <c r="AC1481" s="141"/>
      <c r="AD1481" s="142"/>
      <c r="AE1481" s="143"/>
      <c r="AF1481" s="138"/>
      <c r="AG1481" s="144"/>
      <c r="AH1481" s="145"/>
    </row>
    <row r="1482" spans="1:34" ht="24.95" customHeight="1" x14ac:dyDescent="0.25">
      <c r="A1482" s="55"/>
      <c r="B1482" s="55"/>
      <c r="C1482" s="55"/>
      <c r="D1482" s="55"/>
      <c r="E1482" s="55"/>
      <c r="F1482" s="55"/>
      <c r="G1482" s="55"/>
      <c r="H1482" s="138"/>
      <c r="I1482" s="55"/>
      <c r="J1482" s="139"/>
      <c r="K1482" s="55"/>
      <c r="L1482" s="55"/>
      <c r="M1482" s="138"/>
      <c r="N1482" s="55"/>
      <c r="O1482" s="55"/>
      <c r="P1482" s="140"/>
      <c r="Q1482" s="141"/>
      <c r="R1482" s="55"/>
      <c r="S1482" s="55"/>
      <c r="T1482" s="141"/>
      <c r="U1482" s="55"/>
      <c r="V1482" s="55"/>
      <c r="W1482" s="141"/>
      <c r="X1482" s="55"/>
      <c r="Y1482" s="55"/>
      <c r="Z1482" s="141"/>
      <c r="AA1482" s="55"/>
      <c r="AB1482" s="55"/>
      <c r="AC1482" s="141"/>
      <c r="AD1482" s="142"/>
      <c r="AE1482" s="143"/>
      <c r="AF1482" s="138"/>
      <c r="AG1482" s="144"/>
      <c r="AH1482" s="145"/>
    </row>
    <row r="1483" spans="1:34" ht="24.95" customHeight="1" x14ac:dyDescent="0.25">
      <c r="A1483" s="55"/>
      <c r="B1483" s="55"/>
      <c r="C1483" s="55"/>
      <c r="D1483" s="55"/>
      <c r="E1483" s="55"/>
      <c r="F1483" s="55"/>
      <c r="G1483" s="55"/>
      <c r="H1483" s="138"/>
      <c r="I1483" s="55"/>
      <c r="J1483" s="139"/>
      <c r="K1483" s="55"/>
      <c r="L1483" s="55"/>
      <c r="M1483" s="138"/>
      <c r="N1483" s="55"/>
      <c r="O1483" s="55"/>
      <c r="P1483" s="140"/>
      <c r="Q1483" s="141"/>
      <c r="R1483" s="55"/>
      <c r="S1483" s="55"/>
      <c r="T1483" s="141"/>
      <c r="U1483" s="55"/>
      <c r="V1483" s="55"/>
      <c r="W1483" s="141"/>
      <c r="X1483" s="55"/>
      <c r="Y1483" s="55"/>
      <c r="Z1483" s="141"/>
      <c r="AA1483" s="55"/>
      <c r="AB1483" s="55"/>
      <c r="AC1483" s="141"/>
      <c r="AD1483" s="142"/>
      <c r="AE1483" s="143"/>
      <c r="AF1483" s="138"/>
      <c r="AG1483" s="144"/>
      <c r="AH1483" s="145"/>
    </row>
    <row r="1484" spans="1:34" ht="24.95" customHeight="1" x14ac:dyDescent="0.25">
      <c r="A1484" s="55"/>
      <c r="B1484" s="55"/>
      <c r="C1484" s="55"/>
      <c r="D1484" s="55"/>
      <c r="E1484" s="55"/>
      <c r="F1484" s="55"/>
      <c r="G1484" s="55"/>
      <c r="H1484" s="138"/>
      <c r="I1484" s="55"/>
      <c r="J1484" s="139"/>
      <c r="K1484" s="55"/>
      <c r="L1484" s="55"/>
      <c r="M1484" s="138"/>
      <c r="N1484" s="55"/>
      <c r="O1484" s="55"/>
      <c r="P1484" s="140"/>
      <c r="Q1484" s="141"/>
      <c r="R1484" s="55"/>
      <c r="S1484" s="55"/>
      <c r="T1484" s="141"/>
      <c r="U1484" s="55"/>
      <c r="V1484" s="55"/>
      <c r="W1484" s="141"/>
      <c r="X1484" s="55"/>
      <c r="Y1484" s="55"/>
      <c r="Z1484" s="141"/>
      <c r="AA1484" s="55"/>
      <c r="AB1484" s="55"/>
      <c r="AC1484" s="141"/>
      <c r="AD1484" s="142"/>
      <c r="AE1484" s="143"/>
      <c r="AF1484" s="138"/>
      <c r="AG1484" s="144"/>
      <c r="AH1484" s="145"/>
    </row>
    <row r="1485" spans="1:34" ht="24.95" customHeight="1" x14ac:dyDescent="0.25">
      <c r="A1485" s="55"/>
      <c r="B1485" s="55"/>
      <c r="C1485" s="55"/>
      <c r="D1485" s="55"/>
      <c r="E1485" s="55"/>
      <c r="F1485" s="55"/>
      <c r="G1485" s="55"/>
      <c r="H1485" s="138"/>
      <c r="I1485" s="55"/>
      <c r="J1485" s="139"/>
      <c r="K1485" s="55"/>
      <c r="L1485" s="55"/>
      <c r="M1485" s="138"/>
      <c r="N1485" s="55"/>
      <c r="O1485" s="55"/>
      <c r="P1485" s="140"/>
      <c r="Q1485" s="141"/>
      <c r="R1485" s="55"/>
      <c r="S1485" s="55"/>
      <c r="T1485" s="141"/>
      <c r="U1485" s="55"/>
      <c r="V1485" s="55"/>
      <c r="W1485" s="141"/>
      <c r="X1485" s="55"/>
      <c r="Y1485" s="55"/>
      <c r="Z1485" s="141"/>
      <c r="AA1485" s="55"/>
      <c r="AB1485" s="55"/>
      <c r="AC1485" s="141"/>
      <c r="AD1485" s="142"/>
      <c r="AE1485" s="143"/>
      <c r="AF1485" s="138"/>
      <c r="AG1485" s="144"/>
      <c r="AH1485" s="145"/>
    </row>
    <row r="1486" spans="1:34" ht="24.95" customHeight="1" x14ac:dyDescent="0.25">
      <c r="A1486" s="55"/>
      <c r="B1486" s="55"/>
      <c r="C1486" s="55"/>
      <c r="D1486" s="55"/>
      <c r="E1486" s="55"/>
      <c r="F1486" s="55"/>
      <c r="G1486" s="55"/>
      <c r="H1486" s="138"/>
      <c r="I1486" s="55"/>
      <c r="J1486" s="139"/>
      <c r="K1486" s="55"/>
      <c r="L1486" s="55"/>
      <c r="M1486" s="138"/>
      <c r="N1486" s="55"/>
      <c r="O1486" s="55"/>
      <c r="P1486" s="140"/>
      <c r="Q1486" s="141"/>
      <c r="R1486" s="55"/>
      <c r="S1486" s="55"/>
      <c r="T1486" s="141"/>
      <c r="U1486" s="55"/>
      <c r="V1486" s="55"/>
      <c r="W1486" s="141"/>
      <c r="X1486" s="55"/>
      <c r="Y1486" s="55"/>
      <c r="Z1486" s="141"/>
      <c r="AA1486" s="55"/>
      <c r="AB1486" s="55"/>
      <c r="AC1486" s="141"/>
      <c r="AD1486" s="142"/>
      <c r="AE1486" s="143"/>
      <c r="AF1486" s="138"/>
      <c r="AG1486" s="144"/>
      <c r="AH1486" s="145"/>
    </row>
    <row r="1487" spans="1:34" ht="24.95" customHeight="1" x14ac:dyDescent="0.25">
      <c r="A1487" s="55"/>
      <c r="B1487" s="55"/>
      <c r="C1487" s="55"/>
      <c r="D1487" s="55"/>
      <c r="E1487" s="55"/>
      <c r="F1487" s="55"/>
      <c r="G1487" s="55"/>
      <c r="H1487" s="138"/>
      <c r="I1487" s="55"/>
      <c r="J1487" s="139"/>
      <c r="K1487" s="55"/>
      <c r="L1487" s="55"/>
      <c r="M1487" s="138"/>
      <c r="N1487" s="55"/>
      <c r="O1487" s="55"/>
      <c r="P1487" s="140"/>
      <c r="Q1487" s="141"/>
      <c r="R1487" s="55"/>
      <c r="S1487" s="55"/>
      <c r="T1487" s="141"/>
      <c r="U1487" s="55"/>
      <c r="V1487" s="55"/>
      <c r="W1487" s="141"/>
      <c r="X1487" s="55"/>
      <c r="Y1487" s="55"/>
      <c r="Z1487" s="141"/>
      <c r="AA1487" s="55"/>
      <c r="AB1487" s="55"/>
      <c r="AC1487" s="141"/>
      <c r="AD1487" s="142"/>
      <c r="AE1487" s="143"/>
      <c r="AF1487" s="138"/>
      <c r="AG1487" s="144"/>
      <c r="AH1487" s="145"/>
    </row>
    <row r="1488" spans="1:34" ht="24.95" customHeight="1" x14ac:dyDescent="0.25">
      <c r="A1488" s="55"/>
      <c r="B1488" s="55"/>
      <c r="C1488" s="55"/>
      <c r="D1488" s="55"/>
      <c r="E1488" s="55"/>
      <c r="F1488" s="55"/>
      <c r="G1488" s="55"/>
      <c r="H1488" s="138"/>
      <c r="I1488" s="55"/>
      <c r="J1488" s="139"/>
      <c r="K1488" s="55"/>
      <c r="L1488" s="55"/>
      <c r="M1488" s="138"/>
      <c r="N1488" s="55"/>
      <c r="O1488" s="55"/>
      <c r="P1488" s="140"/>
      <c r="Q1488" s="141"/>
      <c r="R1488" s="55"/>
      <c r="S1488" s="55"/>
      <c r="T1488" s="141"/>
      <c r="U1488" s="55"/>
      <c r="V1488" s="55"/>
      <c r="W1488" s="141"/>
      <c r="X1488" s="55"/>
      <c r="Y1488" s="55"/>
      <c r="Z1488" s="141"/>
      <c r="AA1488" s="55"/>
      <c r="AB1488" s="55"/>
      <c r="AC1488" s="141"/>
      <c r="AD1488" s="142"/>
      <c r="AE1488" s="143"/>
      <c r="AF1488" s="138"/>
      <c r="AG1488" s="144"/>
      <c r="AH1488" s="145"/>
    </row>
    <row r="1489" spans="1:34" ht="24.95" customHeight="1" x14ac:dyDescent="0.25">
      <c r="A1489" s="55"/>
      <c r="B1489" s="55"/>
      <c r="C1489" s="55"/>
      <c r="D1489" s="55"/>
      <c r="E1489" s="55"/>
      <c r="F1489" s="55"/>
      <c r="G1489" s="55"/>
      <c r="H1489" s="138"/>
      <c r="I1489" s="55"/>
      <c r="J1489" s="139"/>
      <c r="K1489" s="55"/>
      <c r="L1489" s="55"/>
      <c r="M1489" s="138"/>
      <c r="N1489" s="55"/>
      <c r="O1489" s="55"/>
      <c r="P1489" s="140"/>
      <c r="Q1489" s="141"/>
      <c r="R1489" s="55"/>
      <c r="S1489" s="55"/>
      <c r="T1489" s="141"/>
      <c r="U1489" s="55"/>
      <c r="V1489" s="55"/>
      <c r="W1489" s="141"/>
      <c r="X1489" s="55"/>
      <c r="Y1489" s="55"/>
      <c r="Z1489" s="141"/>
      <c r="AA1489" s="55"/>
      <c r="AB1489" s="55"/>
      <c r="AC1489" s="141"/>
      <c r="AD1489" s="142"/>
      <c r="AE1489" s="143"/>
      <c r="AF1489" s="138"/>
      <c r="AG1489" s="144"/>
      <c r="AH1489" s="145"/>
    </row>
    <row r="1490" spans="1:34" ht="24.95" customHeight="1" x14ac:dyDescent="0.25">
      <c r="A1490" s="55"/>
      <c r="B1490" s="55"/>
      <c r="C1490" s="55"/>
      <c r="D1490" s="55"/>
      <c r="E1490" s="55"/>
      <c r="F1490" s="55"/>
      <c r="G1490" s="55"/>
      <c r="H1490" s="138"/>
      <c r="I1490" s="55"/>
      <c r="J1490" s="139"/>
      <c r="K1490" s="55"/>
      <c r="L1490" s="55"/>
      <c r="M1490" s="138"/>
      <c r="N1490" s="55"/>
      <c r="O1490" s="55"/>
      <c r="P1490" s="140"/>
      <c r="Q1490" s="141"/>
      <c r="R1490" s="55"/>
      <c r="S1490" s="55"/>
      <c r="T1490" s="141"/>
      <c r="U1490" s="55"/>
      <c r="V1490" s="55"/>
      <c r="W1490" s="141"/>
      <c r="X1490" s="55"/>
      <c r="Y1490" s="55"/>
      <c r="Z1490" s="141"/>
      <c r="AA1490" s="55"/>
      <c r="AB1490" s="55"/>
      <c r="AC1490" s="141"/>
      <c r="AD1490" s="142"/>
      <c r="AE1490" s="143"/>
      <c r="AF1490" s="138"/>
      <c r="AG1490" s="144"/>
      <c r="AH1490" s="145"/>
    </row>
    <row r="1491" spans="1:34" ht="24.95" customHeight="1" x14ac:dyDescent="0.25">
      <c r="A1491" s="55"/>
      <c r="B1491" s="55"/>
      <c r="C1491" s="55"/>
      <c r="D1491" s="55"/>
      <c r="E1491" s="55"/>
      <c r="F1491" s="55"/>
      <c r="G1491" s="55"/>
      <c r="H1491" s="138"/>
      <c r="I1491" s="55"/>
      <c r="J1491" s="139"/>
      <c r="K1491" s="55"/>
      <c r="L1491" s="55"/>
      <c r="M1491" s="138"/>
      <c r="N1491" s="55"/>
      <c r="O1491" s="55"/>
      <c r="P1491" s="140"/>
      <c r="Q1491" s="141"/>
      <c r="R1491" s="55"/>
      <c r="S1491" s="55"/>
      <c r="T1491" s="141"/>
      <c r="U1491" s="55"/>
      <c r="V1491" s="55"/>
      <c r="W1491" s="141"/>
      <c r="X1491" s="55"/>
      <c r="Y1491" s="55"/>
      <c r="Z1491" s="141"/>
      <c r="AA1491" s="55"/>
      <c r="AB1491" s="55"/>
      <c r="AC1491" s="141"/>
      <c r="AD1491" s="142"/>
      <c r="AE1491" s="143"/>
      <c r="AF1491" s="138"/>
      <c r="AG1491" s="144"/>
      <c r="AH1491" s="145"/>
    </row>
    <row r="1492" spans="1:34" ht="24.95" customHeight="1" x14ac:dyDescent="0.25">
      <c r="A1492" s="55"/>
      <c r="B1492" s="55"/>
      <c r="C1492" s="55"/>
      <c r="D1492" s="55"/>
      <c r="E1492" s="55"/>
      <c r="F1492" s="55"/>
      <c r="G1492" s="55"/>
      <c r="H1492" s="138"/>
      <c r="I1492" s="55"/>
      <c r="J1492" s="139"/>
      <c r="K1492" s="55"/>
      <c r="L1492" s="55"/>
      <c r="M1492" s="138"/>
      <c r="N1492" s="55"/>
      <c r="O1492" s="55"/>
      <c r="P1492" s="140"/>
      <c r="Q1492" s="141"/>
      <c r="R1492" s="55"/>
      <c r="S1492" s="55"/>
      <c r="T1492" s="141"/>
      <c r="U1492" s="55"/>
      <c r="V1492" s="55"/>
      <c r="W1492" s="141"/>
      <c r="X1492" s="55"/>
      <c r="Y1492" s="55"/>
      <c r="Z1492" s="141"/>
      <c r="AA1492" s="55"/>
      <c r="AB1492" s="55"/>
      <c r="AC1492" s="141"/>
      <c r="AD1492" s="142"/>
      <c r="AE1492" s="143"/>
      <c r="AF1492" s="138"/>
      <c r="AG1492" s="144"/>
      <c r="AH1492" s="145"/>
    </row>
    <row r="1493" spans="1:34" ht="24.95" customHeight="1" x14ac:dyDescent="0.25">
      <c r="A1493" s="55"/>
      <c r="B1493" s="55"/>
      <c r="C1493" s="55"/>
      <c r="D1493" s="55"/>
      <c r="E1493" s="55"/>
      <c r="F1493" s="55"/>
      <c r="G1493" s="55"/>
      <c r="H1493" s="138"/>
      <c r="I1493" s="55"/>
      <c r="J1493" s="139"/>
      <c r="K1493" s="55"/>
      <c r="L1493" s="55"/>
      <c r="M1493" s="138"/>
      <c r="N1493" s="55"/>
      <c r="O1493" s="55"/>
      <c r="P1493" s="140"/>
      <c r="Q1493" s="141"/>
      <c r="R1493" s="55"/>
      <c r="S1493" s="55"/>
      <c r="T1493" s="141"/>
      <c r="U1493" s="55"/>
      <c r="V1493" s="55"/>
      <c r="W1493" s="141"/>
      <c r="X1493" s="55"/>
      <c r="Y1493" s="55"/>
      <c r="Z1493" s="141"/>
      <c r="AA1493" s="55"/>
      <c r="AB1493" s="55"/>
      <c r="AC1493" s="141"/>
      <c r="AD1493" s="142"/>
      <c r="AE1493" s="143"/>
      <c r="AF1493" s="138"/>
      <c r="AG1493" s="144"/>
      <c r="AH1493" s="145"/>
    </row>
    <row r="1494" spans="1:34" ht="24.95" customHeight="1" x14ac:dyDescent="0.25">
      <c r="A1494" s="55"/>
      <c r="B1494" s="55"/>
      <c r="C1494" s="55"/>
      <c r="D1494" s="55"/>
      <c r="E1494" s="55"/>
      <c r="F1494" s="55"/>
      <c r="G1494" s="55"/>
      <c r="H1494" s="138"/>
      <c r="I1494" s="55"/>
      <c r="J1494" s="139"/>
      <c r="K1494" s="55"/>
      <c r="L1494" s="55"/>
      <c r="M1494" s="138"/>
      <c r="N1494" s="55"/>
      <c r="O1494" s="55"/>
      <c r="P1494" s="140"/>
      <c r="Q1494" s="141"/>
      <c r="R1494" s="55"/>
      <c r="S1494" s="55"/>
      <c r="T1494" s="141"/>
      <c r="U1494" s="55"/>
      <c r="V1494" s="55"/>
      <c r="W1494" s="141"/>
      <c r="X1494" s="55"/>
      <c r="Y1494" s="55"/>
      <c r="Z1494" s="141"/>
      <c r="AA1494" s="55"/>
      <c r="AB1494" s="55"/>
      <c r="AC1494" s="141"/>
      <c r="AD1494" s="142"/>
      <c r="AE1494" s="143"/>
      <c r="AF1494" s="138"/>
      <c r="AG1494" s="144"/>
      <c r="AH1494" s="145"/>
    </row>
    <row r="1495" spans="1:34" ht="24.95" customHeight="1" x14ac:dyDescent="0.25">
      <c r="A1495" s="55"/>
      <c r="B1495" s="55"/>
      <c r="C1495" s="55"/>
      <c r="D1495" s="55"/>
      <c r="E1495" s="55"/>
      <c r="F1495" s="55"/>
      <c r="G1495" s="55"/>
      <c r="H1495" s="138"/>
      <c r="I1495" s="55"/>
      <c r="J1495" s="139"/>
      <c r="K1495" s="55"/>
      <c r="L1495" s="55"/>
      <c r="M1495" s="138"/>
      <c r="N1495" s="55"/>
      <c r="O1495" s="55"/>
      <c r="P1495" s="140"/>
      <c r="Q1495" s="141"/>
      <c r="R1495" s="55"/>
      <c r="S1495" s="55"/>
      <c r="T1495" s="141"/>
      <c r="U1495" s="55"/>
      <c r="V1495" s="55"/>
      <c r="W1495" s="141"/>
      <c r="X1495" s="55"/>
      <c r="Y1495" s="55"/>
      <c r="Z1495" s="141"/>
      <c r="AA1495" s="55"/>
      <c r="AB1495" s="55"/>
      <c r="AC1495" s="141"/>
      <c r="AD1495" s="142"/>
      <c r="AE1495" s="143"/>
      <c r="AF1495" s="138"/>
      <c r="AG1495" s="144"/>
      <c r="AH1495" s="145"/>
    </row>
    <row r="1496" spans="1:34" ht="24.95" customHeight="1" x14ac:dyDescent="0.25">
      <c r="A1496" s="55"/>
      <c r="B1496" s="55"/>
      <c r="C1496" s="55"/>
      <c r="D1496" s="55"/>
      <c r="E1496" s="55"/>
      <c r="F1496" s="55"/>
      <c r="G1496" s="55"/>
      <c r="H1496" s="138"/>
      <c r="I1496" s="55"/>
      <c r="J1496" s="139"/>
      <c r="K1496" s="55"/>
      <c r="L1496" s="55"/>
      <c r="M1496" s="138"/>
      <c r="N1496" s="55"/>
      <c r="O1496" s="55"/>
      <c r="P1496" s="140"/>
      <c r="Q1496" s="141"/>
      <c r="R1496" s="55"/>
      <c r="S1496" s="55"/>
      <c r="T1496" s="141"/>
      <c r="U1496" s="55"/>
      <c r="V1496" s="55"/>
      <c r="W1496" s="141"/>
      <c r="X1496" s="55"/>
      <c r="Y1496" s="55"/>
      <c r="Z1496" s="141"/>
      <c r="AA1496" s="55"/>
      <c r="AB1496" s="55"/>
      <c r="AC1496" s="141"/>
      <c r="AD1496" s="142"/>
      <c r="AE1496" s="143"/>
      <c r="AF1496" s="138"/>
      <c r="AG1496" s="144"/>
      <c r="AH1496" s="145"/>
    </row>
    <row r="1497" spans="1:34" ht="24.95" customHeight="1" x14ac:dyDescent="0.25">
      <c r="A1497" s="55"/>
      <c r="B1497" s="55"/>
      <c r="C1497" s="55"/>
      <c r="D1497" s="55"/>
      <c r="E1497" s="55"/>
      <c r="F1497" s="55"/>
      <c r="G1497" s="55"/>
      <c r="H1497" s="138"/>
      <c r="I1497" s="55"/>
      <c r="J1497" s="139"/>
      <c r="K1497" s="55"/>
      <c r="L1497" s="55"/>
      <c r="M1497" s="138"/>
      <c r="N1497" s="55"/>
      <c r="O1497" s="55"/>
      <c r="P1497" s="140"/>
      <c r="Q1497" s="141"/>
      <c r="R1497" s="55"/>
      <c r="S1497" s="55"/>
      <c r="T1497" s="141"/>
      <c r="U1497" s="55"/>
      <c r="V1497" s="55"/>
      <c r="W1497" s="141"/>
      <c r="X1497" s="55"/>
      <c r="Y1497" s="55"/>
      <c r="Z1497" s="141"/>
      <c r="AA1497" s="55"/>
      <c r="AB1497" s="55"/>
      <c r="AC1497" s="141"/>
      <c r="AD1497" s="142"/>
      <c r="AE1497" s="143"/>
      <c r="AF1497" s="138"/>
      <c r="AG1497" s="144"/>
      <c r="AH1497" s="145"/>
    </row>
    <row r="1498" spans="1:34" ht="24.95" customHeight="1" x14ac:dyDescent="0.25">
      <c r="A1498" s="55"/>
      <c r="B1498" s="55"/>
      <c r="C1498" s="55"/>
      <c r="D1498" s="55"/>
      <c r="E1498" s="55"/>
      <c r="F1498" s="55"/>
      <c r="G1498" s="55"/>
      <c r="H1498" s="138"/>
      <c r="I1498" s="55"/>
      <c r="J1498" s="139"/>
      <c r="K1498" s="55"/>
      <c r="L1498" s="55"/>
      <c r="M1498" s="138"/>
      <c r="N1498" s="55"/>
      <c r="O1498" s="55"/>
      <c r="P1498" s="140"/>
      <c r="Q1498" s="141"/>
      <c r="R1498" s="55"/>
      <c r="S1498" s="55"/>
      <c r="T1498" s="141"/>
      <c r="U1498" s="55"/>
      <c r="V1498" s="55"/>
      <c r="W1498" s="141"/>
      <c r="X1498" s="55"/>
      <c r="Y1498" s="55"/>
      <c r="Z1498" s="141"/>
      <c r="AA1498" s="55"/>
      <c r="AB1498" s="55"/>
      <c r="AC1498" s="141"/>
      <c r="AD1498" s="142"/>
      <c r="AE1498" s="143"/>
      <c r="AF1498" s="138"/>
      <c r="AG1498" s="144"/>
      <c r="AH1498" s="145"/>
    </row>
    <row r="1499" spans="1:34" ht="24.95" customHeight="1" x14ac:dyDescent="0.25">
      <c r="A1499" s="55"/>
      <c r="B1499" s="55"/>
      <c r="C1499" s="55"/>
      <c r="D1499" s="55"/>
      <c r="E1499" s="55"/>
      <c r="F1499" s="55"/>
      <c r="G1499" s="55"/>
      <c r="H1499" s="138"/>
      <c r="I1499" s="55"/>
      <c r="J1499" s="139"/>
      <c r="K1499" s="55"/>
      <c r="L1499" s="55"/>
      <c r="M1499" s="138"/>
      <c r="N1499" s="55"/>
      <c r="O1499" s="55"/>
      <c r="P1499" s="140"/>
      <c r="Q1499" s="141"/>
      <c r="R1499" s="55"/>
      <c r="S1499" s="55"/>
      <c r="T1499" s="141"/>
      <c r="U1499" s="55"/>
      <c r="V1499" s="55"/>
      <c r="W1499" s="141"/>
      <c r="X1499" s="55"/>
      <c r="Y1499" s="55"/>
      <c r="Z1499" s="141"/>
      <c r="AA1499" s="55"/>
      <c r="AB1499" s="55"/>
      <c r="AC1499" s="141"/>
      <c r="AD1499" s="142"/>
      <c r="AE1499" s="143"/>
      <c r="AF1499" s="138"/>
      <c r="AG1499" s="144"/>
      <c r="AH1499" s="145"/>
    </row>
    <row r="1500" spans="1:34" ht="24.95" customHeight="1" x14ac:dyDescent="0.25">
      <c r="A1500" s="55"/>
      <c r="B1500" s="55"/>
      <c r="C1500" s="55"/>
      <c r="D1500" s="55"/>
      <c r="E1500" s="55"/>
      <c r="F1500" s="55"/>
      <c r="G1500" s="55"/>
      <c r="H1500" s="138"/>
      <c r="I1500" s="55"/>
      <c r="J1500" s="139"/>
      <c r="K1500" s="55"/>
      <c r="L1500" s="55"/>
      <c r="M1500" s="138"/>
      <c r="N1500" s="55"/>
      <c r="O1500" s="55"/>
      <c r="P1500" s="140"/>
      <c r="Q1500" s="141"/>
      <c r="R1500" s="55"/>
      <c r="S1500" s="55"/>
      <c r="T1500" s="141"/>
      <c r="U1500" s="55"/>
      <c r="V1500" s="55"/>
      <c r="W1500" s="141"/>
      <c r="X1500" s="55"/>
      <c r="Y1500" s="55"/>
      <c r="Z1500" s="141"/>
      <c r="AA1500" s="55"/>
      <c r="AB1500" s="55"/>
      <c r="AC1500" s="141"/>
      <c r="AD1500" s="142"/>
      <c r="AE1500" s="143"/>
      <c r="AF1500" s="138"/>
      <c r="AG1500" s="144"/>
      <c r="AH1500" s="145"/>
    </row>
    <row r="1501" spans="1:34" ht="24.95" customHeight="1" x14ac:dyDescent="0.25">
      <c r="A1501" s="55"/>
      <c r="B1501" s="55"/>
      <c r="C1501" s="55"/>
      <c r="D1501" s="55"/>
      <c r="E1501" s="55"/>
      <c r="F1501" s="55"/>
      <c r="G1501" s="55"/>
      <c r="H1501" s="138"/>
      <c r="I1501" s="55"/>
      <c r="J1501" s="139"/>
      <c r="K1501" s="55"/>
      <c r="L1501" s="55"/>
      <c r="M1501" s="138"/>
      <c r="N1501" s="55"/>
      <c r="O1501" s="55"/>
      <c r="P1501" s="140"/>
      <c r="Q1501" s="141"/>
      <c r="R1501" s="55"/>
      <c r="S1501" s="55"/>
      <c r="T1501" s="141"/>
      <c r="U1501" s="55"/>
      <c r="V1501" s="55"/>
      <c r="W1501" s="141"/>
      <c r="X1501" s="55"/>
      <c r="Y1501" s="55"/>
      <c r="Z1501" s="141"/>
      <c r="AA1501" s="55"/>
      <c r="AB1501" s="55"/>
      <c r="AC1501" s="141"/>
      <c r="AD1501" s="142"/>
      <c r="AE1501" s="143"/>
      <c r="AF1501" s="138"/>
      <c r="AG1501" s="144"/>
      <c r="AH1501" s="145"/>
    </row>
    <row r="1502" spans="1:34" ht="24.95" customHeight="1" x14ac:dyDescent="0.25">
      <c r="A1502" s="55"/>
      <c r="B1502" s="55"/>
      <c r="C1502" s="55"/>
      <c r="D1502" s="55"/>
      <c r="E1502" s="55"/>
      <c r="F1502" s="55"/>
      <c r="G1502" s="55"/>
      <c r="H1502" s="138"/>
      <c r="I1502" s="55"/>
      <c r="J1502" s="139"/>
      <c r="K1502" s="55"/>
      <c r="L1502" s="55"/>
      <c r="M1502" s="138"/>
      <c r="N1502" s="55"/>
      <c r="O1502" s="55"/>
      <c r="P1502" s="140"/>
      <c r="Q1502" s="141"/>
      <c r="R1502" s="55"/>
      <c r="S1502" s="55"/>
      <c r="T1502" s="141"/>
      <c r="U1502" s="55"/>
      <c r="V1502" s="55"/>
      <c r="W1502" s="141"/>
      <c r="X1502" s="55"/>
      <c r="Y1502" s="55"/>
      <c r="Z1502" s="141"/>
      <c r="AA1502" s="55"/>
      <c r="AB1502" s="55"/>
      <c r="AC1502" s="141"/>
      <c r="AD1502" s="142"/>
      <c r="AE1502" s="143"/>
      <c r="AF1502" s="138"/>
      <c r="AG1502" s="144"/>
      <c r="AH1502" s="145"/>
    </row>
    <row r="1503" spans="1:34" ht="24.95" customHeight="1" x14ac:dyDescent="0.25">
      <c r="A1503" s="55"/>
      <c r="B1503" s="55"/>
      <c r="C1503" s="55"/>
      <c r="D1503" s="55"/>
      <c r="E1503" s="55"/>
      <c r="F1503" s="55"/>
      <c r="G1503" s="55"/>
      <c r="H1503" s="138"/>
      <c r="I1503" s="55"/>
      <c r="J1503" s="139"/>
      <c r="K1503" s="55"/>
      <c r="L1503" s="55"/>
      <c r="M1503" s="138"/>
      <c r="N1503" s="55"/>
      <c r="O1503" s="55"/>
      <c r="P1503" s="140"/>
      <c r="Q1503" s="141"/>
      <c r="R1503" s="55"/>
      <c r="S1503" s="55"/>
      <c r="T1503" s="141"/>
      <c r="U1503" s="55"/>
      <c r="V1503" s="55"/>
      <c r="W1503" s="141"/>
      <c r="X1503" s="55"/>
      <c r="Y1503" s="55"/>
      <c r="Z1503" s="141"/>
      <c r="AA1503" s="55"/>
      <c r="AB1503" s="55"/>
      <c r="AC1503" s="141"/>
      <c r="AD1503" s="142"/>
      <c r="AE1503" s="143"/>
      <c r="AF1503" s="138"/>
      <c r="AG1503" s="144"/>
      <c r="AH1503" s="145"/>
    </row>
    <row r="1504" spans="1:34" ht="24.95" customHeight="1" x14ac:dyDescent="0.25">
      <c r="A1504" s="55"/>
      <c r="B1504" s="55"/>
      <c r="C1504" s="55"/>
      <c r="D1504" s="55"/>
      <c r="E1504" s="55"/>
      <c r="F1504" s="55"/>
      <c r="G1504" s="55"/>
      <c r="H1504" s="138"/>
      <c r="I1504" s="55"/>
      <c r="J1504" s="139"/>
      <c r="K1504" s="55"/>
      <c r="L1504" s="55"/>
      <c r="M1504" s="138"/>
      <c r="N1504" s="55"/>
      <c r="O1504" s="55"/>
      <c r="P1504" s="140"/>
      <c r="Q1504" s="141"/>
      <c r="R1504" s="55"/>
      <c r="S1504" s="55"/>
      <c r="T1504" s="141"/>
      <c r="U1504" s="55"/>
      <c r="V1504" s="55"/>
      <c r="W1504" s="141"/>
      <c r="X1504" s="55"/>
      <c r="Y1504" s="55"/>
      <c r="Z1504" s="141"/>
      <c r="AA1504" s="55"/>
      <c r="AB1504" s="55"/>
      <c r="AC1504" s="141"/>
      <c r="AD1504" s="142"/>
      <c r="AE1504" s="143"/>
      <c r="AF1504" s="138"/>
      <c r="AG1504" s="144"/>
      <c r="AH1504" s="145"/>
    </row>
    <row r="1505" spans="1:34" ht="24.95" customHeight="1" x14ac:dyDescent="0.25">
      <c r="A1505" s="55"/>
      <c r="B1505" s="55"/>
      <c r="C1505" s="55"/>
      <c r="D1505" s="55"/>
      <c r="E1505" s="55"/>
      <c r="F1505" s="55"/>
      <c r="G1505" s="55"/>
      <c r="H1505" s="138"/>
      <c r="I1505" s="55"/>
      <c r="J1505" s="139"/>
      <c r="K1505" s="55"/>
      <c r="L1505" s="55"/>
      <c r="M1505" s="138"/>
      <c r="N1505" s="55"/>
      <c r="O1505" s="55"/>
      <c r="P1505" s="140"/>
      <c r="Q1505" s="141"/>
      <c r="R1505" s="55"/>
      <c r="S1505" s="55"/>
      <c r="T1505" s="141"/>
      <c r="U1505" s="55"/>
      <c r="V1505" s="55"/>
      <c r="W1505" s="141"/>
      <c r="X1505" s="55"/>
      <c r="Y1505" s="55"/>
      <c r="Z1505" s="141"/>
      <c r="AA1505" s="55"/>
      <c r="AB1505" s="55"/>
      <c r="AC1505" s="141"/>
      <c r="AD1505" s="142"/>
      <c r="AE1505" s="143"/>
      <c r="AF1505" s="138"/>
      <c r="AG1505" s="144"/>
      <c r="AH1505" s="145"/>
    </row>
    <row r="1506" spans="1:34" ht="24.95" customHeight="1" x14ac:dyDescent="0.25">
      <c r="A1506" s="55"/>
      <c r="B1506" s="55"/>
      <c r="C1506" s="55"/>
      <c r="D1506" s="55"/>
      <c r="E1506" s="55"/>
      <c r="F1506" s="55"/>
      <c r="G1506" s="55"/>
      <c r="H1506" s="138"/>
      <c r="I1506" s="55"/>
      <c r="J1506" s="139"/>
      <c r="K1506" s="55"/>
      <c r="L1506" s="55"/>
      <c r="M1506" s="138"/>
      <c r="N1506" s="55"/>
      <c r="O1506" s="55"/>
      <c r="P1506" s="140"/>
      <c r="Q1506" s="141"/>
      <c r="R1506" s="55"/>
      <c r="S1506" s="55"/>
      <c r="T1506" s="141"/>
      <c r="U1506" s="55"/>
      <c r="V1506" s="55"/>
      <c r="W1506" s="141"/>
      <c r="X1506" s="55"/>
      <c r="Y1506" s="55"/>
      <c r="Z1506" s="141"/>
      <c r="AA1506" s="55"/>
      <c r="AB1506" s="55"/>
      <c r="AC1506" s="141"/>
      <c r="AD1506" s="142"/>
      <c r="AE1506" s="143"/>
      <c r="AF1506" s="138"/>
      <c r="AG1506" s="144"/>
      <c r="AH1506" s="145"/>
    </row>
    <row r="1507" spans="1:34" ht="24.95" customHeight="1" x14ac:dyDescent="0.25">
      <c r="A1507" s="55"/>
      <c r="B1507" s="55"/>
      <c r="C1507" s="55"/>
      <c r="D1507" s="55"/>
      <c r="E1507" s="55"/>
      <c r="F1507" s="55"/>
      <c r="G1507" s="55"/>
      <c r="H1507" s="138"/>
      <c r="I1507" s="55"/>
      <c r="J1507" s="139"/>
      <c r="K1507" s="55"/>
      <c r="L1507" s="55"/>
      <c r="M1507" s="138"/>
      <c r="N1507" s="55"/>
      <c r="O1507" s="55"/>
      <c r="P1507" s="140"/>
      <c r="Q1507" s="141"/>
      <c r="R1507" s="55"/>
      <c r="S1507" s="55"/>
      <c r="T1507" s="141"/>
      <c r="U1507" s="55"/>
      <c r="V1507" s="55"/>
      <c r="W1507" s="141"/>
      <c r="X1507" s="55"/>
      <c r="Y1507" s="55"/>
      <c r="Z1507" s="141"/>
      <c r="AA1507" s="55"/>
      <c r="AB1507" s="55"/>
      <c r="AC1507" s="141"/>
      <c r="AD1507" s="142"/>
      <c r="AE1507" s="143"/>
      <c r="AF1507" s="138"/>
      <c r="AG1507" s="144"/>
      <c r="AH1507" s="145"/>
    </row>
    <row r="1508" spans="1:34" ht="24.95" customHeight="1" x14ac:dyDescent="0.25">
      <c r="A1508" s="55"/>
      <c r="B1508" s="55"/>
      <c r="C1508" s="55"/>
      <c r="D1508" s="55"/>
      <c r="E1508" s="55"/>
      <c r="F1508" s="55"/>
      <c r="G1508" s="55"/>
      <c r="H1508" s="138"/>
      <c r="I1508" s="55"/>
      <c r="J1508" s="139"/>
      <c r="K1508" s="55"/>
      <c r="L1508" s="55"/>
      <c r="M1508" s="138"/>
      <c r="N1508" s="55"/>
      <c r="O1508" s="55"/>
      <c r="P1508" s="140"/>
      <c r="Q1508" s="141"/>
      <c r="R1508" s="55"/>
      <c r="S1508" s="55"/>
      <c r="T1508" s="141"/>
      <c r="U1508" s="55"/>
      <c r="V1508" s="55"/>
      <c r="W1508" s="141"/>
      <c r="X1508" s="55"/>
      <c r="Y1508" s="55"/>
      <c r="Z1508" s="141"/>
      <c r="AA1508" s="55"/>
      <c r="AB1508" s="55"/>
      <c r="AC1508" s="141"/>
      <c r="AD1508" s="142"/>
      <c r="AE1508" s="143"/>
      <c r="AF1508" s="138"/>
      <c r="AG1508" s="144"/>
      <c r="AH1508" s="145"/>
    </row>
    <row r="1509" spans="1:34" ht="24.95" customHeight="1" x14ac:dyDescent="0.25">
      <c r="A1509" s="55"/>
      <c r="B1509" s="55"/>
      <c r="C1509" s="55"/>
      <c r="D1509" s="55"/>
      <c r="E1509" s="55"/>
      <c r="F1509" s="55"/>
      <c r="G1509" s="55"/>
      <c r="H1509" s="138"/>
      <c r="I1509" s="55"/>
      <c r="J1509" s="139"/>
      <c r="K1509" s="55"/>
      <c r="L1509" s="55"/>
      <c r="M1509" s="138"/>
      <c r="N1509" s="55"/>
      <c r="O1509" s="55"/>
      <c r="P1509" s="140"/>
      <c r="Q1509" s="141"/>
      <c r="R1509" s="55"/>
      <c r="S1509" s="55"/>
      <c r="T1509" s="141"/>
      <c r="U1509" s="55"/>
      <c r="V1509" s="55"/>
      <c r="W1509" s="141"/>
      <c r="X1509" s="55"/>
      <c r="Y1509" s="55"/>
      <c r="Z1509" s="141"/>
      <c r="AA1509" s="55"/>
      <c r="AB1509" s="55"/>
      <c r="AC1509" s="141"/>
      <c r="AD1509" s="142"/>
      <c r="AE1509" s="143"/>
      <c r="AF1509" s="138"/>
      <c r="AG1509" s="144"/>
      <c r="AH1509" s="145"/>
    </row>
    <row r="1510" spans="1:34" ht="24.95" customHeight="1" x14ac:dyDescent="0.25">
      <c r="A1510" s="55"/>
      <c r="B1510" s="55"/>
      <c r="C1510" s="55"/>
      <c r="D1510" s="55"/>
      <c r="E1510" s="55"/>
      <c r="F1510" s="55"/>
      <c r="G1510" s="55"/>
      <c r="H1510" s="138"/>
      <c r="I1510" s="55"/>
      <c r="J1510" s="139"/>
      <c r="K1510" s="55"/>
      <c r="L1510" s="55"/>
      <c r="M1510" s="138"/>
      <c r="N1510" s="55"/>
      <c r="O1510" s="55"/>
      <c r="P1510" s="140"/>
      <c r="Q1510" s="141"/>
      <c r="R1510" s="55"/>
      <c r="S1510" s="55"/>
      <c r="T1510" s="141"/>
      <c r="U1510" s="55"/>
      <c r="V1510" s="55"/>
      <c r="W1510" s="141"/>
      <c r="X1510" s="55"/>
      <c r="Y1510" s="55"/>
      <c r="Z1510" s="141"/>
      <c r="AA1510" s="55"/>
      <c r="AB1510" s="55"/>
      <c r="AC1510" s="141"/>
      <c r="AD1510" s="142"/>
      <c r="AE1510" s="143"/>
      <c r="AF1510" s="138"/>
      <c r="AG1510" s="144"/>
      <c r="AH1510" s="145"/>
    </row>
    <row r="1511" spans="1:34" ht="24.95" customHeight="1" x14ac:dyDescent="0.25">
      <c r="A1511" s="55"/>
      <c r="B1511" s="55"/>
      <c r="C1511" s="55"/>
      <c r="D1511" s="55"/>
      <c r="E1511" s="55"/>
      <c r="F1511" s="55"/>
      <c r="G1511" s="55"/>
      <c r="H1511" s="138"/>
      <c r="I1511" s="55"/>
      <c r="J1511" s="139"/>
      <c r="K1511" s="55"/>
      <c r="L1511" s="55"/>
      <c r="M1511" s="138"/>
      <c r="N1511" s="55"/>
      <c r="O1511" s="55"/>
      <c r="P1511" s="140"/>
      <c r="Q1511" s="141"/>
      <c r="R1511" s="55"/>
      <c r="S1511" s="55"/>
      <c r="T1511" s="141"/>
      <c r="U1511" s="55"/>
      <c r="V1511" s="55"/>
      <c r="W1511" s="141"/>
      <c r="X1511" s="55"/>
      <c r="Y1511" s="55"/>
      <c r="Z1511" s="141"/>
      <c r="AA1511" s="55"/>
      <c r="AB1511" s="55"/>
      <c r="AC1511" s="141"/>
      <c r="AD1511" s="142"/>
      <c r="AE1511" s="143"/>
      <c r="AF1511" s="138"/>
      <c r="AG1511" s="144"/>
      <c r="AH1511" s="145"/>
    </row>
    <row r="1512" spans="1:34" ht="24.95" customHeight="1" x14ac:dyDescent="0.25">
      <c r="A1512" s="55"/>
      <c r="B1512" s="55"/>
      <c r="C1512" s="55"/>
      <c r="D1512" s="55"/>
      <c r="E1512" s="55"/>
      <c r="F1512" s="55"/>
      <c r="G1512" s="55"/>
      <c r="H1512" s="138"/>
      <c r="I1512" s="55"/>
      <c r="J1512" s="139"/>
      <c r="K1512" s="55"/>
      <c r="L1512" s="55"/>
      <c r="M1512" s="138"/>
      <c r="N1512" s="55"/>
      <c r="O1512" s="55"/>
      <c r="P1512" s="140"/>
      <c r="Q1512" s="141"/>
      <c r="R1512" s="55"/>
      <c r="S1512" s="55"/>
      <c r="T1512" s="141"/>
      <c r="U1512" s="55"/>
      <c r="V1512" s="55"/>
      <c r="W1512" s="141"/>
      <c r="X1512" s="55"/>
      <c r="Y1512" s="55"/>
      <c r="Z1512" s="141"/>
      <c r="AA1512" s="55"/>
      <c r="AB1512" s="55"/>
      <c r="AC1512" s="141"/>
      <c r="AD1512" s="142"/>
      <c r="AE1512" s="143"/>
      <c r="AF1512" s="138"/>
      <c r="AG1512" s="144"/>
      <c r="AH1512" s="145"/>
    </row>
    <row r="1513" spans="1:34" ht="24.95" customHeight="1" x14ac:dyDescent="0.25">
      <c r="A1513" s="55"/>
      <c r="B1513" s="55"/>
      <c r="C1513" s="55"/>
      <c r="D1513" s="55"/>
      <c r="E1513" s="55"/>
      <c r="F1513" s="55"/>
      <c r="G1513" s="55"/>
      <c r="H1513" s="138"/>
      <c r="I1513" s="55"/>
      <c r="J1513" s="139"/>
      <c r="K1513" s="55"/>
      <c r="L1513" s="55"/>
      <c r="M1513" s="138"/>
      <c r="N1513" s="55"/>
      <c r="O1513" s="55"/>
      <c r="P1513" s="140"/>
      <c r="Q1513" s="141"/>
      <c r="R1513" s="55"/>
      <c r="S1513" s="55"/>
      <c r="T1513" s="141"/>
      <c r="U1513" s="55"/>
      <c r="V1513" s="55"/>
      <c r="W1513" s="141"/>
      <c r="X1513" s="55"/>
      <c r="Y1513" s="55"/>
      <c r="Z1513" s="141"/>
      <c r="AA1513" s="55"/>
      <c r="AB1513" s="55"/>
      <c r="AC1513" s="141"/>
      <c r="AD1513" s="142"/>
      <c r="AE1513" s="143"/>
      <c r="AF1513" s="138"/>
      <c r="AG1513" s="144"/>
      <c r="AH1513" s="145"/>
    </row>
    <row r="1514" spans="1:34" ht="24.95" customHeight="1" x14ac:dyDescent="0.25">
      <c r="A1514" s="55"/>
      <c r="B1514" s="55"/>
      <c r="C1514" s="55"/>
      <c r="D1514" s="55"/>
      <c r="E1514" s="55"/>
      <c r="F1514" s="55"/>
      <c r="G1514" s="55"/>
      <c r="H1514" s="138"/>
      <c r="I1514" s="55"/>
      <c r="J1514" s="139"/>
      <c r="K1514" s="55"/>
      <c r="L1514" s="55"/>
      <c r="M1514" s="138"/>
      <c r="N1514" s="55"/>
      <c r="O1514" s="55"/>
      <c r="P1514" s="140"/>
      <c r="Q1514" s="141"/>
      <c r="R1514" s="55"/>
      <c r="S1514" s="55"/>
      <c r="T1514" s="141"/>
      <c r="U1514" s="55"/>
      <c r="V1514" s="55"/>
      <c r="W1514" s="141"/>
      <c r="X1514" s="55"/>
      <c r="Y1514" s="55"/>
      <c r="Z1514" s="141"/>
      <c r="AA1514" s="55"/>
      <c r="AB1514" s="55"/>
      <c r="AC1514" s="141"/>
      <c r="AD1514" s="142"/>
      <c r="AE1514" s="143"/>
      <c r="AF1514" s="138"/>
      <c r="AG1514" s="144"/>
      <c r="AH1514" s="145"/>
    </row>
    <row r="1515" spans="1:34" ht="24.95" customHeight="1" x14ac:dyDescent="0.25">
      <c r="A1515" s="55"/>
      <c r="B1515" s="55"/>
      <c r="C1515" s="55"/>
      <c r="D1515" s="55"/>
      <c r="E1515" s="55"/>
      <c r="F1515" s="55"/>
      <c r="G1515" s="55"/>
      <c r="H1515" s="138"/>
      <c r="I1515" s="55"/>
      <c r="J1515" s="139"/>
      <c r="K1515" s="55"/>
      <c r="L1515" s="55"/>
      <c r="M1515" s="138"/>
      <c r="N1515" s="55"/>
      <c r="O1515" s="55"/>
      <c r="P1515" s="140"/>
      <c r="Q1515" s="141"/>
      <c r="R1515" s="55"/>
      <c r="S1515" s="55"/>
      <c r="T1515" s="141"/>
      <c r="U1515" s="55"/>
      <c r="V1515" s="55"/>
      <c r="W1515" s="141"/>
      <c r="X1515" s="55"/>
      <c r="Y1515" s="55"/>
      <c r="Z1515" s="141"/>
      <c r="AA1515" s="55"/>
      <c r="AB1515" s="55"/>
      <c r="AC1515" s="141"/>
      <c r="AD1515" s="142"/>
      <c r="AE1515" s="143"/>
      <c r="AF1515" s="138"/>
      <c r="AG1515" s="144"/>
      <c r="AH1515" s="145"/>
    </row>
    <row r="1516" spans="1:34" ht="24.95" customHeight="1" x14ac:dyDescent="0.25">
      <c r="A1516" s="55"/>
      <c r="B1516" s="55"/>
      <c r="C1516" s="55"/>
      <c r="D1516" s="55"/>
      <c r="E1516" s="55"/>
      <c r="F1516" s="55"/>
      <c r="G1516" s="55"/>
      <c r="H1516" s="138"/>
      <c r="I1516" s="55"/>
      <c r="J1516" s="139"/>
      <c r="K1516" s="55"/>
      <c r="L1516" s="55"/>
      <c r="M1516" s="138"/>
      <c r="N1516" s="55"/>
      <c r="O1516" s="55"/>
      <c r="P1516" s="140"/>
      <c r="Q1516" s="141"/>
      <c r="R1516" s="55"/>
      <c r="S1516" s="55"/>
      <c r="T1516" s="141"/>
      <c r="U1516" s="55"/>
      <c r="V1516" s="55"/>
      <c r="W1516" s="141"/>
      <c r="X1516" s="55"/>
      <c r="Y1516" s="55"/>
      <c r="Z1516" s="141"/>
      <c r="AA1516" s="55"/>
      <c r="AB1516" s="55"/>
      <c r="AC1516" s="141"/>
      <c r="AD1516" s="142"/>
      <c r="AE1516" s="143"/>
      <c r="AF1516" s="138"/>
      <c r="AG1516" s="144"/>
      <c r="AH1516" s="145"/>
    </row>
    <row r="1517" spans="1:34" ht="24.95" customHeight="1" x14ac:dyDescent="0.25">
      <c r="A1517" s="55"/>
      <c r="B1517" s="55"/>
      <c r="C1517" s="55"/>
      <c r="D1517" s="55"/>
      <c r="E1517" s="55"/>
      <c r="F1517" s="55"/>
      <c r="G1517" s="55"/>
      <c r="H1517" s="138"/>
      <c r="I1517" s="55"/>
      <c r="J1517" s="139"/>
      <c r="K1517" s="55"/>
      <c r="L1517" s="55"/>
      <c r="M1517" s="138"/>
      <c r="N1517" s="55"/>
      <c r="O1517" s="55"/>
      <c r="P1517" s="140"/>
      <c r="Q1517" s="141"/>
      <c r="R1517" s="55"/>
      <c r="S1517" s="55"/>
      <c r="T1517" s="141"/>
      <c r="U1517" s="55"/>
      <c r="V1517" s="55"/>
      <c r="W1517" s="141"/>
      <c r="X1517" s="55"/>
      <c r="Y1517" s="55"/>
      <c r="Z1517" s="141"/>
      <c r="AA1517" s="55"/>
      <c r="AB1517" s="55"/>
      <c r="AC1517" s="141"/>
      <c r="AD1517" s="142"/>
      <c r="AE1517" s="143"/>
      <c r="AF1517" s="138"/>
      <c r="AG1517" s="144"/>
      <c r="AH1517" s="145"/>
    </row>
    <row r="1518" spans="1:34" ht="24.95" customHeight="1" x14ac:dyDescent="0.25">
      <c r="A1518" s="55"/>
      <c r="B1518" s="55"/>
      <c r="C1518" s="55"/>
      <c r="D1518" s="55"/>
      <c r="E1518" s="55"/>
      <c r="F1518" s="55"/>
      <c r="G1518" s="55"/>
      <c r="H1518" s="138"/>
      <c r="I1518" s="55"/>
      <c r="J1518" s="139"/>
      <c r="K1518" s="55"/>
      <c r="L1518" s="55"/>
      <c r="M1518" s="138"/>
      <c r="N1518" s="55"/>
      <c r="O1518" s="55"/>
      <c r="P1518" s="140"/>
      <c r="Q1518" s="141"/>
      <c r="R1518" s="55"/>
      <c r="S1518" s="55"/>
      <c r="T1518" s="141"/>
      <c r="U1518" s="55"/>
      <c r="V1518" s="55"/>
      <c r="W1518" s="141"/>
      <c r="X1518" s="55"/>
      <c r="Y1518" s="55"/>
      <c r="Z1518" s="141"/>
      <c r="AA1518" s="55"/>
      <c r="AB1518" s="55"/>
      <c r="AC1518" s="141"/>
      <c r="AD1518" s="142"/>
      <c r="AE1518" s="143"/>
      <c r="AF1518" s="138"/>
      <c r="AG1518" s="144"/>
      <c r="AH1518" s="145"/>
    </row>
    <row r="1519" spans="1:34" ht="24.95" customHeight="1" x14ac:dyDescent="0.25">
      <c r="A1519" s="55"/>
      <c r="B1519" s="55"/>
      <c r="C1519" s="55"/>
      <c r="D1519" s="55"/>
      <c r="E1519" s="55"/>
      <c r="F1519" s="55"/>
      <c r="G1519" s="55"/>
      <c r="H1519" s="138"/>
      <c r="I1519" s="55"/>
      <c r="J1519" s="139"/>
      <c r="K1519" s="55"/>
      <c r="L1519" s="55"/>
      <c r="M1519" s="138"/>
      <c r="N1519" s="55"/>
      <c r="O1519" s="55"/>
      <c r="P1519" s="140"/>
      <c r="Q1519" s="141"/>
      <c r="R1519" s="55"/>
      <c r="S1519" s="55"/>
      <c r="T1519" s="141"/>
      <c r="U1519" s="55"/>
      <c r="V1519" s="55"/>
      <c r="W1519" s="141"/>
      <c r="X1519" s="55"/>
      <c r="Y1519" s="55"/>
      <c r="Z1519" s="141"/>
      <c r="AA1519" s="55"/>
      <c r="AB1519" s="55"/>
      <c r="AC1519" s="141"/>
      <c r="AD1519" s="142"/>
      <c r="AE1519" s="143"/>
      <c r="AF1519" s="138"/>
      <c r="AG1519" s="144"/>
      <c r="AH1519" s="145"/>
    </row>
    <row r="1520" spans="1:34" ht="24.95" customHeight="1" x14ac:dyDescent="0.25">
      <c r="A1520" s="55"/>
      <c r="B1520" s="55"/>
      <c r="C1520" s="55"/>
      <c r="D1520" s="55"/>
      <c r="E1520" s="55"/>
      <c r="F1520" s="55"/>
      <c r="G1520" s="55"/>
      <c r="H1520" s="138"/>
      <c r="I1520" s="55"/>
      <c r="J1520" s="139"/>
      <c r="K1520" s="55"/>
      <c r="L1520" s="55"/>
      <c r="M1520" s="138"/>
      <c r="N1520" s="55"/>
      <c r="O1520" s="55"/>
      <c r="P1520" s="140"/>
      <c r="Q1520" s="141"/>
      <c r="R1520" s="55"/>
      <c r="S1520" s="55"/>
      <c r="T1520" s="141"/>
      <c r="U1520" s="55"/>
      <c r="V1520" s="55"/>
      <c r="W1520" s="141"/>
      <c r="X1520" s="55"/>
      <c r="Y1520" s="55"/>
      <c r="Z1520" s="141"/>
      <c r="AA1520" s="55"/>
      <c r="AB1520" s="55"/>
      <c r="AC1520" s="141"/>
      <c r="AD1520" s="142"/>
      <c r="AE1520" s="143"/>
      <c r="AF1520" s="138"/>
      <c r="AG1520" s="144"/>
      <c r="AH1520" s="145"/>
    </row>
    <row r="1521" spans="1:34" ht="24.95" customHeight="1" x14ac:dyDescent="0.25">
      <c r="A1521" s="55"/>
      <c r="B1521" s="55"/>
      <c r="C1521" s="55"/>
      <c r="D1521" s="55"/>
      <c r="E1521" s="55"/>
      <c r="F1521" s="55"/>
      <c r="G1521" s="55"/>
      <c r="H1521" s="138"/>
      <c r="I1521" s="55"/>
      <c r="J1521" s="139"/>
      <c r="K1521" s="55"/>
      <c r="L1521" s="55"/>
      <c r="M1521" s="138"/>
      <c r="N1521" s="55"/>
      <c r="O1521" s="55"/>
      <c r="P1521" s="140"/>
      <c r="Q1521" s="141"/>
      <c r="R1521" s="55"/>
      <c r="S1521" s="55"/>
      <c r="T1521" s="141"/>
      <c r="U1521" s="55"/>
      <c r="V1521" s="55"/>
      <c r="W1521" s="141"/>
      <c r="X1521" s="55"/>
      <c r="Y1521" s="55"/>
      <c r="Z1521" s="141"/>
      <c r="AA1521" s="55"/>
      <c r="AB1521" s="55"/>
      <c r="AC1521" s="141"/>
      <c r="AD1521" s="142"/>
      <c r="AE1521" s="143"/>
      <c r="AF1521" s="138"/>
      <c r="AG1521" s="144"/>
      <c r="AH1521" s="145"/>
    </row>
    <row r="1522" spans="1:34" ht="24.95" customHeight="1" x14ac:dyDescent="0.25">
      <c r="A1522" s="55"/>
      <c r="B1522" s="55"/>
      <c r="C1522" s="55"/>
      <c r="D1522" s="55"/>
      <c r="E1522" s="55"/>
      <c r="F1522" s="55"/>
      <c r="G1522" s="55"/>
      <c r="H1522" s="138"/>
      <c r="I1522" s="55"/>
      <c r="J1522" s="139"/>
      <c r="K1522" s="55"/>
      <c r="L1522" s="55"/>
      <c r="M1522" s="138"/>
      <c r="N1522" s="55"/>
      <c r="O1522" s="55"/>
      <c r="P1522" s="140"/>
      <c r="Q1522" s="141"/>
      <c r="R1522" s="55"/>
      <c r="S1522" s="55"/>
      <c r="T1522" s="141"/>
      <c r="U1522" s="55"/>
      <c r="V1522" s="55"/>
      <c r="W1522" s="141"/>
      <c r="X1522" s="55"/>
      <c r="Y1522" s="55"/>
      <c r="Z1522" s="141"/>
      <c r="AA1522" s="55"/>
      <c r="AB1522" s="55"/>
      <c r="AC1522" s="141"/>
      <c r="AD1522" s="142"/>
      <c r="AE1522" s="143"/>
      <c r="AF1522" s="138"/>
      <c r="AG1522" s="144"/>
      <c r="AH1522" s="145"/>
    </row>
    <row r="1523" spans="1:34" ht="24.95" customHeight="1" x14ac:dyDescent="0.25">
      <c r="A1523" s="55"/>
      <c r="B1523" s="55"/>
      <c r="C1523" s="55"/>
      <c r="D1523" s="55"/>
      <c r="E1523" s="55"/>
      <c r="F1523" s="55"/>
      <c r="G1523" s="55"/>
      <c r="H1523" s="138"/>
      <c r="I1523" s="55"/>
      <c r="J1523" s="139"/>
      <c r="K1523" s="55"/>
      <c r="L1523" s="55"/>
      <c r="M1523" s="138"/>
      <c r="N1523" s="55"/>
      <c r="O1523" s="55"/>
      <c r="P1523" s="140"/>
      <c r="Q1523" s="141"/>
      <c r="R1523" s="55"/>
      <c r="S1523" s="55"/>
      <c r="T1523" s="141"/>
      <c r="U1523" s="55"/>
      <c r="V1523" s="55"/>
      <c r="W1523" s="141"/>
      <c r="X1523" s="55"/>
      <c r="Y1523" s="55"/>
      <c r="Z1523" s="141"/>
      <c r="AA1523" s="55"/>
      <c r="AB1523" s="55"/>
      <c r="AC1523" s="141"/>
      <c r="AD1523" s="142"/>
      <c r="AE1523" s="143"/>
      <c r="AF1523" s="138"/>
      <c r="AG1523" s="144"/>
      <c r="AH1523" s="145"/>
    </row>
    <row r="1524" spans="1:34" ht="24.95" customHeight="1" x14ac:dyDescent="0.25">
      <c r="A1524" s="55"/>
      <c r="B1524" s="55"/>
      <c r="C1524" s="55"/>
      <c r="D1524" s="55"/>
      <c r="E1524" s="55"/>
      <c r="F1524" s="55"/>
      <c r="G1524" s="55"/>
      <c r="H1524" s="138"/>
      <c r="I1524" s="55"/>
      <c r="J1524" s="139"/>
      <c r="K1524" s="55"/>
      <c r="L1524" s="55"/>
      <c r="M1524" s="138"/>
      <c r="N1524" s="55"/>
      <c r="O1524" s="55"/>
      <c r="P1524" s="140"/>
      <c r="Q1524" s="141"/>
      <c r="R1524" s="55"/>
      <c r="S1524" s="55"/>
      <c r="T1524" s="141"/>
      <c r="U1524" s="55"/>
      <c r="V1524" s="55"/>
      <c r="W1524" s="141"/>
      <c r="X1524" s="55"/>
      <c r="Y1524" s="55"/>
      <c r="Z1524" s="141"/>
      <c r="AA1524" s="55"/>
      <c r="AB1524" s="55"/>
      <c r="AC1524" s="141"/>
      <c r="AD1524" s="142"/>
      <c r="AE1524" s="143"/>
      <c r="AF1524" s="138"/>
      <c r="AG1524" s="144"/>
      <c r="AH1524" s="145"/>
    </row>
    <row r="1525" spans="1:34" ht="24.95" customHeight="1" x14ac:dyDescent="0.25">
      <c r="A1525" s="55"/>
      <c r="B1525" s="55"/>
      <c r="C1525" s="55"/>
      <c r="D1525" s="55"/>
      <c r="E1525" s="55"/>
      <c r="F1525" s="55"/>
      <c r="G1525" s="55"/>
      <c r="H1525" s="138"/>
      <c r="I1525" s="55"/>
      <c r="J1525" s="139"/>
      <c r="K1525" s="55"/>
      <c r="L1525" s="55"/>
      <c r="M1525" s="138"/>
      <c r="N1525" s="55"/>
      <c r="O1525" s="55"/>
      <c r="P1525" s="140"/>
      <c r="Q1525" s="141"/>
      <c r="R1525" s="55"/>
      <c r="S1525" s="55"/>
      <c r="T1525" s="141"/>
      <c r="U1525" s="55"/>
      <c r="V1525" s="55"/>
      <c r="W1525" s="141"/>
      <c r="X1525" s="55"/>
      <c r="Y1525" s="55"/>
      <c r="Z1525" s="141"/>
      <c r="AA1525" s="55"/>
      <c r="AB1525" s="55"/>
      <c r="AC1525" s="141"/>
      <c r="AD1525" s="142"/>
      <c r="AE1525" s="143"/>
      <c r="AF1525" s="138"/>
      <c r="AG1525" s="144"/>
      <c r="AH1525" s="145"/>
    </row>
    <row r="1526" spans="1:34" ht="24.95" customHeight="1" x14ac:dyDescent="0.25">
      <c r="A1526" s="55"/>
      <c r="B1526" s="55"/>
      <c r="C1526" s="55"/>
      <c r="D1526" s="55"/>
      <c r="E1526" s="55"/>
      <c r="F1526" s="55"/>
      <c r="G1526" s="55"/>
      <c r="H1526" s="138"/>
      <c r="I1526" s="55"/>
      <c r="J1526" s="139"/>
      <c r="K1526" s="55"/>
      <c r="L1526" s="55"/>
      <c r="M1526" s="138"/>
      <c r="N1526" s="55"/>
      <c r="O1526" s="55"/>
      <c r="P1526" s="140"/>
      <c r="Q1526" s="141"/>
      <c r="R1526" s="55"/>
      <c r="S1526" s="55"/>
      <c r="T1526" s="141"/>
      <c r="U1526" s="55"/>
      <c r="V1526" s="55"/>
      <c r="W1526" s="141"/>
      <c r="X1526" s="55"/>
      <c r="Y1526" s="55"/>
      <c r="Z1526" s="141"/>
      <c r="AA1526" s="55"/>
      <c r="AB1526" s="55"/>
      <c r="AC1526" s="141"/>
      <c r="AD1526" s="142"/>
      <c r="AE1526" s="143"/>
      <c r="AF1526" s="138"/>
      <c r="AG1526" s="144"/>
      <c r="AH1526" s="145"/>
    </row>
    <row r="1527" spans="1:34" ht="24.95" customHeight="1" x14ac:dyDescent="0.25">
      <c r="A1527" s="55"/>
      <c r="B1527" s="55"/>
      <c r="C1527" s="55"/>
      <c r="D1527" s="55"/>
      <c r="E1527" s="55"/>
      <c r="F1527" s="55"/>
      <c r="G1527" s="55"/>
      <c r="H1527" s="138"/>
      <c r="I1527" s="55"/>
      <c r="J1527" s="139"/>
      <c r="K1527" s="55"/>
      <c r="L1527" s="55"/>
      <c r="M1527" s="138"/>
      <c r="N1527" s="55"/>
      <c r="O1527" s="55"/>
      <c r="P1527" s="140"/>
      <c r="Q1527" s="141"/>
      <c r="R1527" s="55"/>
      <c r="S1527" s="55"/>
      <c r="T1527" s="141"/>
      <c r="U1527" s="55"/>
      <c r="V1527" s="55"/>
      <c r="W1527" s="141"/>
      <c r="X1527" s="55"/>
      <c r="Y1527" s="55"/>
      <c r="Z1527" s="141"/>
      <c r="AA1527" s="55"/>
      <c r="AB1527" s="55"/>
      <c r="AC1527" s="141"/>
      <c r="AD1527" s="142"/>
      <c r="AE1527" s="143"/>
      <c r="AF1527" s="138"/>
      <c r="AG1527" s="144"/>
      <c r="AH1527" s="145"/>
    </row>
    <row r="1528" spans="1:34" ht="24.95" customHeight="1" x14ac:dyDescent="0.25">
      <c r="A1528" s="55"/>
      <c r="B1528" s="55"/>
      <c r="C1528" s="55"/>
      <c r="D1528" s="55"/>
      <c r="E1528" s="55"/>
      <c r="F1528" s="55"/>
      <c r="G1528" s="55"/>
      <c r="H1528" s="138"/>
      <c r="I1528" s="55"/>
      <c r="J1528" s="139"/>
      <c r="K1528" s="55"/>
      <c r="L1528" s="55"/>
      <c r="M1528" s="138"/>
      <c r="N1528" s="55"/>
      <c r="O1528" s="55"/>
      <c r="P1528" s="140"/>
      <c r="Q1528" s="141"/>
      <c r="R1528" s="55"/>
      <c r="S1528" s="55"/>
      <c r="T1528" s="141"/>
      <c r="U1528" s="55"/>
      <c r="V1528" s="55"/>
      <c r="W1528" s="141"/>
      <c r="X1528" s="55"/>
      <c r="Y1528" s="55"/>
      <c r="Z1528" s="141"/>
      <c r="AA1528" s="55"/>
      <c r="AB1528" s="55"/>
      <c r="AC1528" s="141"/>
      <c r="AD1528" s="142"/>
      <c r="AE1528" s="143"/>
      <c r="AF1528" s="138"/>
      <c r="AG1528" s="144"/>
      <c r="AH1528" s="145"/>
    </row>
    <row r="1529" spans="1:34" ht="24.95" customHeight="1" x14ac:dyDescent="0.25">
      <c r="A1529" s="55"/>
      <c r="B1529" s="55"/>
      <c r="C1529" s="55"/>
      <c r="D1529" s="55"/>
      <c r="E1529" s="55"/>
      <c r="F1529" s="55"/>
      <c r="G1529" s="55"/>
      <c r="H1529" s="138"/>
      <c r="I1529" s="55"/>
      <c r="J1529" s="139"/>
      <c r="K1529" s="55"/>
      <c r="L1529" s="55"/>
      <c r="M1529" s="138"/>
      <c r="N1529" s="55"/>
      <c r="O1529" s="55"/>
      <c r="P1529" s="140"/>
      <c r="Q1529" s="141"/>
      <c r="R1529" s="55"/>
      <c r="S1529" s="55"/>
      <c r="T1529" s="141"/>
      <c r="U1529" s="55"/>
      <c r="V1529" s="55"/>
      <c r="W1529" s="141"/>
      <c r="X1529" s="55"/>
      <c r="Y1529" s="55"/>
      <c r="Z1529" s="141"/>
      <c r="AA1529" s="55"/>
      <c r="AB1529" s="55"/>
      <c r="AC1529" s="141"/>
      <c r="AD1529" s="142"/>
      <c r="AE1529" s="143"/>
      <c r="AF1529" s="138"/>
      <c r="AG1529" s="144"/>
      <c r="AH1529" s="145"/>
    </row>
    <row r="1530" spans="1:34" ht="24.95" customHeight="1" x14ac:dyDescent="0.25">
      <c r="A1530" s="55"/>
      <c r="B1530" s="55"/>
      <c r="C1530" s="55"/>
      <c r="D1530" s="55"/>
      <c r="E1530" s="55"/>
      <c r="F1530" s="55"/>
      <c r="G1530" s="55"/>
      <c r="H1530" s="138"/>
      <c r="I1530" s="55"/>
      <c r="J1530" s="139"/>
      <c r="K1530" s="55"/>
      <c r="L1530" s="55"/>
      <c r="M1530" s="138"/>
      <c r="N1530" s="55"/>
      <c r="O1530" s="55"/>
      <c r="P1530" s="140"/>
      <c r="Q1530" s="141"/>
      <c r="R1530" s="55"/>
      <c r="S1530" s="55"/>
      <c r="T1530" s="141"/>
      <c r="U1530" s="55"/>
      <c r="V1530" s="55"/>
      <c r="W1530" s="141"/>
      <c r="X1530" s="55"/>
      <c r="Y1530" s="55"/>
      <c r="Z1530" s="141"/>
      <c r="AA1530" s="55"/>
      <c r="AB1530" s="55"/>
      <c r="AC1530" s="141"/>
      <c r="AD1530" s="142"/>
      <c r="AE1530" s="143"/>
      <c r="AF1530" s="138"/>
      <c r="AG1530" s="144"/>
      <c r="AH1530" s="145"/>
    </row>
    <row r="1531" spans="1:34" ht="24.95" customHeight="1" x14ac:dyDescent="0.25">
      <c r="A1531" s="55"/>
      <c r="B1531" s="55"/>
      <c r="C1531" s="55"/>
      <c r="D1531" s="55"/>
      <c r="E1531" s="55"/>
      <c r="F1531" s="55"/>
      <c r="G1531" s="55"/>
      <c r="H1531" s="138"/>
      <c r="I1531" s="55"/>
      <c r="J1531" s="139"/>
      <c r="K1531" s="55"/>
      <c r="L1531" s="55"/>
      <c r="M1531" s="138"/>
      <c r="N1531" s="55"/>
      <c r="O1531" s="55"/>
      <c r="P1531" s="140"/>
      <c r="Q1531" s="141"/>
      <c r="R1531" s="55"/>
      <c r="S1531" s="55"/>
      <c r="T1531" s="141"/>
      <c r="U1531" s="55"/>
      <c r="V1531" s="55"/>
      <c r="W1531" s="141"/>
      <c r="X1531" s="55"/>
      <c r="Y1531" s="55"/>
      <c r="Z1531" s="141"/>
      <c r="AA1531" s="55"/>
      <c r="AB1531" s="55"/>
      <c r="AC1531" s="141"/>
      <c r="AD1531" s="142"/>
      <c r="AE1531" s="143"/>
      <c r="AF1531" s="138"/>
      <c r="AG1531" s="144"/>
      <c r="AH1531" s="145"/>
    </row>
    <row r="1532" spans="1:34" ht="24.95" customHeight="1" x14ac:dyDescent="0.25">
      <c r="A1532" s="55"/>
      <c r="B1532" s="55"/>
      <c r="C1532" s="55"/>
      <c r="D1532" s="55"/>
      <c r="E1532" s="55"/>
      <c r="F1532" s="55"/>
      <c r="G1532" s="55"/>
      <c r="H1532" s="138"/>
      <c r="I1532" s="55"/>
      <c r="J1532" s="139"/>
      <c r="K1532" s="55"/>
      <c r="L1532" s="55"/>
      <c r="M1532" s="138"/>
      <c r="N1532" s="55"/>
      <c r="O1532" s="55"/>
      <c r="P1532" s="140"/>
      <c r="Q1532" s="141"/>
      <c r="R1532" s="55"/>
      <c r="S1532" s="55"/>
      <c r="T1532" s="141"/>
      <c r="U1532" s="55"/>
      <c r="V1532" s="55"/>
      <c r="W1532" s="141"/>
      <c r="X1532" s="55"/>
      <c r="Y1532" s="55"/>
      <c r="Z1532" s="141"/>
      <c r="AA1532" s="55"/>
      <c r="AB1532" s="55"/>
      <c r="AC1532" s="141"/>
      <c r="AD1532" s="142"/>
      <c r="AE1532" s="143"/>
      <c r="AF1532" s="138"/>
      <c r="AG1532" s="144"/>
      <c r="AH1532" s="145"/>
    </row>
    <row r="1533" spans="1:34" ht="24.95" customHeight="1" x14ac:dyDescent="0.25">
      <c r="A1533" s="55"/>
      <c r="B1533" s="55"/>
      <c r="C1533" s="55"/>
      <c r="D1533" s="55"/>
      <c r="E1533" s="55"/>
      <c r="F1533" s="55"/>
      <c r="G1533" s="55"/>
      <c r="H1533" s="138"/>
      <c r="I1533" s="55"/>
      <c r="J1533" s="139"/>
      <c r="K1533" s="55"/>
      <c r="L1533" s="55"/>
      <c r="M1533" s="138"/>
      <c r="N1533" s="55"/>
      <c r="O1533" s="55"/>
      <c r="P1533" s="140"/>
      <c r="Q1533" s="141"/>
      <c r="R1533" s="55"/>
      <c r="S1533" s="55"/>
      <c r="T1533" s="141"/>
      <c r="U1533" s="55"/>
      <c r="V1533" s="55"/>
      <c r="W1533" s="141"/>
      <c r="X1533" s="55"/>
      <c r="Y1533" s="55"/>
      <c r="Z1533" s="141"/>
      <c r="AA1533" s="55"/>
      <c r="AB1533" s="55"/>
      <c r="AC1533" s="141"/>
      <c r="AD1533" s="142"/>
      <c r="AE1533" s="143"/>
      <c r="AF1533" s="138"/>
      <c r="AG1533" s="144"/>
      <c r="AH1533" s="145"/>
    </row>
    <row r="1534" spans="1:34" ht="24.95" customHeight="1" x14ac:dyDescent="0.25">
      <c r="A1534" s="55"/>
      <c r="B1534" s="55"/>
      <c r="C1534" s="55"/>
      <c r="D1534" s="55"/>
      <c r="E1534" s="55"/>
      <c r="F1534" s="55"/>
      <c r="G1534" s="55"/>
      <c r="H1534" s="138"/>
      <c r="I1534" s="55"/>
      <c r="J1534" s="139"/>
      <c r="K1534" s="55"/>
      <c r="L1534" s="55"/>
      <c r="M1534" s="138"/>
      <c r="N1534" s="55"/>
      <c r="O1534" s="55"/>
      <c r="P1534" s="140"/>
      <c r="Q1534" s="141"/>
      <c r="R1534" s="55"/>
      <c r="S1534" s="55"/>
      <c r="T1534" s="141"/>
      <c r="U1534" s="55"/>
      <c r="V1534" s="55"/>
      <c r="W1534" s="141"/>
      <c r="X1534" s="55"/>
      <c r="Y1534" s="55"/>
      <c r="Z1534" s="141"/>
      <c r="AA1534" s="55"/>
      <c r="AB1534" s="55"/>
      <c r="AC1534" s="141"/>
      <c r="AD1534" s="142"/>
      <c r="AE1534" s="143"/>
      <c r="AF1534" s="138"/>
      <c r="AG1534" s="144"/>
      <c r="AH1534" s="145"/>
    </row>
    <row r="1535" spans="1:34" ht="24.95" customHeight="1" x14ac:dyDescent="0.25">
      <c r="A1535" s="55"/>
      <c r="B1535" s="55"/>
      <c r="C1535" s="55"/>
      <c r="D1535" s="55"/>
      <c r="E1535" s="55"/>
      <c r="F1535" s="55"/>
      <c r="G1535" s="55"/>
      <c r="H1535" s="138"/>
      <c r="I1535" s="55"/>
      <c r="J1535" s="139"/>
      <c r="K1535" s="55"/>
      <c r="L1535" s="55"/>
      <c r="M1535" s="138"/>
      <c r="N1535" s="55"/>
      <c r="O1535" s="55"/>
      <c r="P1535" s="140"/>
      <c r="Q1535" s="141"/>
      <c r="R1535" s="55"/>
      <c r="S1535" s="55"/>
      <c r="T1535" s="141"/>
      <c r="U1535" s="55"/>
      <c r="V1535" s="55"/>
      <c r="W1535" s="141"/>
      <c r="X1535" s="55"/>
      <c r="Y1535" s="55"/>
      <c r="Z1535" s="141"/>
      <c r="AA1535" s="55"/>
      <c r="AB1535" s="55"/>
      <c r="AC1535" s="141"/>
      <c r="AD1535" s="142"/>
      <c r="AE1535" s="143"/>
      <c r="AF1535" s="138"/>
      <c r="AG1535" s="144"/>
      <c r="AH1535" s="145"/>
    </row>
    <row r="1536" spans="1:34" ht="24.95" customHeight="1" x14ac:dyDescent="0.25">
      <c r="A1536" s="55"/>
      <c r="B1536" s="55"/>
      <c r="C1536" s="55"/>
      <c r="D1536" s="55"/>
      <c r="E1536" s="55"/>
      <c r="F1536" s="55"/>
      <c r="G1536" s="55"/>
      <c r="H1536" s="138"/>
      <c r="I1536" s="55"/>
      <c r="J1536" s="139"/>
      <c r="K1536" s="55"/>
      <c r="L1536" s="55"/>
      <c r="M1536" s="138"/>
      <c r="N1536" s="55"/>
      <c r="O1536" s="55"/>
      <c r="P1536" s="140"/>
      <c r="Q1536" s="141"/>
      <c r="R1536" s="55"/>
      <c r="S1536" s="55"/>
      <c r="T1536" s="141"/>
      <c r="U1536" s="55"/>
      <c r="V1536" s="55"/>
      <c r="W1536" s="141"/>
      <c r="X1536" s="55"/>
      <c r="Y1536" s="55"/>
      <c r="Z1536" s="141"/>
      <c r="AA1536" s="55"/>
      <c r="AB1536" s="55"/>
      <c r="AC1536" s="141"/>
      <c r="AD1536" s="142"/>
      <c r="AE1536" s="143"/>
      <c r="AF1536" s="138"/>
      <c r="AG1536" s="144"/>
      <c r="AH1536" s="145"/>
    </row>
    <row r="1537" spans="1:34" ht="24.95" customHeight="1" x14ac:dyDescent="0.25">
      <c r="A1537" s="55"/>
      <c r="B1537" s="55"/>
      <c r="C1537" s="55"/>
      <c r="D1537" s="55"/>
      <c r="E1537" s="55"/>
      <c r="F1537" s="55"/>
      <c r="G1537" s="55"/>
      <c r="H1537" s="138"/>
      <c r="I1537" s="55"/>
      <c r="J1537" s="139"/>
      <c r="K1537" s="55"/>
      <c r="L1537" s="55"/>
      <c r="M1537" s="138"/>
      <c r="N1537" s="55"/>
      <c r="O1537" s="55"/>
      <c r="P1537" s="140"/>
      <c r="Q1537" s="141"/>
      <c r="R1537" s="55"/>
      <c r="S1537" s="55"/>
      <c r="T1537" s="141"/>
      <c r="U1537" s="55"/>
      <c r="V1537" s="55"/>
      <c r="W1537" s="141"/>
      <c r="X1537" s="55"/>
      <c r="Y1537" s="55"/>
      <c r="Z1537" s="141"/>
      <c r="AA1537" s="55"/>
      <c r="AB1537" s="55"/>
      <c r="AC1537" s="141"/>
      <c r="AD1537" s="142"/>
      <c r="AE1537" s="143"/>
      <c r="AF1537" s="138"/>
      <c r="AG1537" s="144"/>
      <c r="AH1537" s="145"/>
    </row>
    <row r="1538" spans="1:34" ht="24.95" customHeight="1" x14ac:dyDescent="0.25">
      <c r="A1538" s="55"/>
      <c r="B1538" s="55"/>
      <c r="C1538" s="55"/>
      <c r="D1538" s="55"/>
      <c r="E1538" s="55"/>
      <c r="F1538" s="55"/>
      <c r="G1538" s="55"/>
      <c r="H1538" s="138"/>
      <c r="I1538" s="55"/>
      <c r="J1538" s="139"/>
      <c r="K1538" s="55"/>
      <c r="L1538" s="55"/>
      <c r="M1538" s="138"/>
      <c r="N1538" s="55"/>
      <c r="O1538" s="55"/>
      <c r="P1538" s="140"/>
      <c r="Q1538" s="141"/>
      <c r="R1538" s="55"/>
      <c r="S1538" s="55"/>
      <c r="T1538" s="141"/>
      <c r="U1538" s="55"/>
      <c r="V1538" s="55"/>
      <c r="W1538" s="141"/>
      <c r="X1538" s="55"/>
      <c r="Y1538" s="55"/>
      <c r="Z1538" s="141"/>
      <c r="AA1538" s="55"/>
      <c r="AB1538" s="55"/>
      <c r="AC1538" s="141"/>
      <c r="AD1538" s="142"/>
      <c r="AE1538" s="143"/>
      <c r="AF1538" s="138"/>
      <c r="AG1538" s="144"/>
      <c r="AH1538" s="145"/>
    </row>
    <row r="1539" spans="1:34" ht="24.95" customHeight="1" x14ac:dyDescent="0.25">
      <c r="A1539" s="55"/>
      <c r="B1539" s="55"/>
      <c r="C1539" s="55"/>
      <c r="D1539" s="55"/>
      <c r="E1539" s="55"/>
      <c r="F1539" s="55"/>
      <c r="G1539" s="55"/>
      <c r="H1539" s="138"/>
      <c r="I1539" s="55"/>
      <c r="J1539" s="139"/>
      <c r="K1539" s="55"/>
      <c r="L1539" s="55"/>
      <c r="M1539" s="138"/>
      <c r="N1539" s="55"/>
      <c r="O1539" s="55"/>
      <c r="P1539" s="140"/>
      <c r="Q1539" s="141"/>
      <c r="R1539" s="55"/>
      <c r="S1539" s="55"/>
      <c r="T1539" s="141"/>
      <c r="U1539" s="55"/>
      <c r="V1539" s="55"/>
      <c r="W1539" s="141"/>
      <c r="X1539" s="55"/>
      <c r="Y1539" s="55"/>
      <c r="Z1539" s="141"/>
      <c r="AA1539" s="55"/>
      <c r="AB1539" s="55"/>
      <c r="AC1539" s="141"/>
      <c r="AD1539" s="142"/>
      <c r="AE1539" s="143"/>
      <c r="AF1539" s="138"/>
      <c r="AG1539" s="144"/>
      <c r="AH1539" s="145"/>
    </row>
    <row r="1540" spans="1:34" ht="24.95" customHeight="1" x14ac:dyDescent="0.25">
      <c r="A1540" s="55"/>
      <c r="B1540" s="55"/>
      <c r="C1540" s="55"/>
      <c r="D1540" s="55"/>
      <c r="E1540" s="55"/>
      <c r="F1540" s="55"/>
      <c r="G1540" s="55"/>
      <c r="H1540" s="138"/>
      <c r="I1540" s="55"/>
      <c r="J1540" s="139"/>
      <c r="K1540" s="55"/>
      <c r="L1540" s="55"/>
      <c r="M1540" s="138"/>
      <c r="N1540" s="55"/>
      <c r="O1540" s="55"/>
      <c r="P1540" s="140"/>
      <c r="Q1540" s="141"/>
      <c r="R1540" s="55"/>
      <c r="S1540" s="55"/>
      <c r="T1540" s="141"/>
      <c r="U1540" s="55"/>
      <c r="V1540" s="55"/>
      <c r="W1540" s="141"/>
      <c r="X1540" s="55"/>
      <c r="Y1540" s="55"/>
      <c r="Z1540" s="141"/>
      <c r="AA1540" s="55"/>
      <c r="AB1540" s="55"/>
      <c r="AC1540" s="141"/>
      <c r="AD1540" s="142"/>
      <c r="AE1540" s="143"/>
      <c r="AF1540" s="138"/>
      <c r="AG1540" s="144"/>
      <c r="AH1540" s="145"/>
    </row>
    <row r="1541" spans="1:34" ht="24.95" customHeight="1" x14ac:dyDescent="0.25">
      <c r="A1541" s="55"/>
      <c r="B1541" s="55"/>
      <c r="C1541" s="55"/>
      <c r="D1541" s="55"/>
      <c r="E1541" s="55"/>
      <c r="F1541" s="55"/>
      <c r="G1541" s="55"/>
      <c r="H1541" s="138"/>
      <c r="I1541" s="55"/>
      <c r="J1541" s="139"/>
      <c r="K1541" s="55"/>
      <c r="L1541" s="55"/>
      <c r="M1541" s="138"/>
      <c r="N1541" s="55"/>
      <c r="O1541" s="55"/>
      <c r="P1541" s="140"/>
      <c r="Q1541" s="141"/>
      <c r="R1541" s="55"/>
      <c r="S1541" s="55"/>
      <c r="T1541" s="141"/>
      <c r="U1541" s="55"/>
      <c r="V1541" s="55"/>
      <c r="W1541" s="141"/>
      <c r="X1541" s="55"/>
      <c r="Y1541" s="55"/>
      <c r="Z1541" s="141"/>
      <c r="AA1541" s="55"/>
      <c r="AB1541" s="55"/>
      <c r="AC1541" s="141"/>
      <c r="AD1541" s="142"/>
      <c r="AE1541" s="143"/>
      <c r="AF1541" s="138"/>
      <c r="AG1541" s="144"/>
      <c r="AH1541" s="145"/>
    </row>
    <row r="1542" spans="1:34" ht="24.95" customHeight="1" x14ac:dyDescent="0.25">
      <c r="A1542" s="55"/>
      <c r="B1542" s="55"/>
      <c r="C1542" s="55"/>
      <c r="D1542" s="55"/>
      <c r="E1542" s="55"/>
      <c r="F1542" s="55"/>
      <c r="G1542" s="55"/>
      <c r="H1542" s="138"/>
      <c r="I1542" s="55"/>
      <c r="J1542" s="139"/>
      <c r="K1542" s="55"/>
      <c r="L1542" s="55"/>
      <c r="M1542" s="138"/>
      <c r="N1542" s="55"/>
      <c r="O1542" s="55"/>
      <c r="P1542" s="140"/>
      <c r="Q1542" s="141"/>
      <c r="R1542" s="55"/>
      <c r="S1542" s="55"/>
      <c r="T1542" s="141"/>
      <c r="U1542" s="55"/>
      <c r="V1542" s="55"/>
      <c r="W1542" s="141"/>
      <c r="X1542" s="55"/>
      <c r="Y1542" s="55"/>
      <c r="Z1542" s="141"/>
      <c r="AA1542" s="55"/>
      <c r="AB1542" s="55"/>
      <c r="AC1542" s="141"/>
      <c r="AD1542" s="142"/>
      <c r="AE1542" s="143"/>
      <c r="AF1542" s="138"/>
      <c r="AG1542" s="144"/>
      <c r="AH1542" s="145"/>
    </row>
    <row r="1543" spans="1:34" ht="24.95" customHeight="1" x14ac:dyDescent="0.25">
      <c r="A1543" s="55"/>
      <c r="B1543" s="55"/>
      <c r="C1543" s="55"/>
      <c r="D1543" s="55"/>
      <c r="E1543" s="55"/>
      <c r="F1543" s="55"/>
      <c r="G1543" s="55"/>
      <c r="H1543" s="138"/>
      <c r="I1543" s="55"/>
      <c r="J1543" s="139"/>
      <c r="K1543" s="55"/>
      <c r="L1543" s="55"/>
      <c r="M1543" s="138"/>
      <c r="N1543" s="55"/>
      <c r="O1543" s="55"/>
      <c r="P1543" s="140"/>
      <c r="Q1543" s="141"/>
      <c r="R1543" s="55"/>
      <c r="S1543" s="55"/>
      <c r="T1543" s="141"/>
      <c r="U1543" s="55"/>
      <c r="V1543" s="55"/>
      <c r="W1543" s="141"/>
      <c r="X1543" s="55"/>
      <c r="Y1543" s="55"/>
      <c r="Z1543" s="141"/>
      <c r="AA1543" s="55"/>
      <c r="AB1543" s="55"/>
      <c r="AC1543" s="141"/>
      <c r="AD1543" s="142"/>
      <c r="AE1543" s="143"/>
      <c r="AF1543" s="138"/>
      <c r="AG1543" s="144"/>
      <c r="AH1543" s="145"/>
    </row>
    <row r="1544" spans="1:34" ht="24.95" customHeight="1" x14ac:dyDescent="0.25">
      <c r="A1544" s="55"/>
      <c r="B1544" s="55"/>
      <c r="C1544" s="55"/>
      <c r="D1544" s="55"/>
      <c r="E1544" s="55"/>
      <c r="F1544" s="55"/>
      <c r="G1544" s="55"/>
      <c r="H1544" s="138"/>
      <c r="I1544" s="55"/>
      <c r="J1544" s="139"/>
      <c r="K1544" s="55"/>
      <c r="L1544" s="55"/>
      <c r="M1544" s="138"/>
      <c r="N1544" s="55"/>
      <c r="O1544" s="55"/>
      <c r="P1544" s="140"/>
      <c r="Q1544" s="141"/>
      <c r="R1544" s="55"/>
      <c r="S1544" s="55"/>
      <c r="T1544" s="141"/>
      <c r="U1544" s="55"/>
      <c r="V1544" s="55"/>
      <c r="W1544" s="141"/>
      <c r="X1544" s="55"/>
      <c r="Y1544" s="55"/>
      <c r="Z1544" s="141"/>
      <c r="AA1544" s="55"/>
      <c r="AB1544" s="55"/>
      <c r="AC1544" s="141"/>
      <c r="AD1544" s="142"/>
      <c r="AE1544" s="143"/>
      <c r="AF1544" s="138"/>
      <c r="AG1544" s="144"/>
      <c r="AH1544" s="145"/>
    </row>
    <row r="1545" spans="1:34" ht="24.95" customHeight="1" x14ac:dyDescent="0.25">
      <c r="A1545" s="55"/>
      <c r="B1545" s="55"/>
      <c r="C1545" s="55"/>
      <c r="D1545" s="55"/>
      <c r="E1545" s="55"/>
      <c r="F1545" s="55"/>
      <c r="G1545" s="55"/>
      <c r="H1545" s="138"/>
      <c r="I1545" s="55"/>
      <c r="J1545" s="139"/>
      <c r="K1545" s="55"/>
      <c r="L1545" s="55"/>
      <c r="M1545" s="138"/>
      <c r="N1545" s="55"/>
      <c r="O1545" s="55"/>
      <c r="P1545" s="140"/>
      <c r="Q1545" s="141"/>
      <c r="R1545" s="55"/>
      <c r="S1545" s="55"/>
      <c r="T1545" s="141"/>
      <c r="U1545" s="55"/>
      <c r="V1545" s="55"/>
      <c r="W1545" s="141"/>
      <c r="X1545" s="55"/>
      <c r="Y1545" s="55"/>
      <c r="Z1545" s="141"/>
      <c r="AA1545" s="55"/>
      <c r="AB1545" s="55"/>
      <c r="AC1545" s="141"/>
      <c r="AD1545" s="142"/>
      <c r="AE1545" s="143"/>
      <c r="AF1545" s="138"/>
      <c r="AG1545" s="144"/>
      <c r="AH1545" s="145"/>
    </row>
    <row r="1546" spans="1:34" ht="24.95" customHeight="1" x14ac:dyDescent="0.25">
      <c r="A1546" s="55"/>
      <c r="B1546" s="55"/>
      <c r="C1546" s="55"/>
      <c r="D1546" s="55"/>
      <c r="E1546" s="55"/>
      <c r="F1546" s="55"/>
      <c r="G1546" s="55"/>
      <c r="H1546" s="138"/>
      <c r="I1546" s="55"/>
      <c r="J1546" s="139"/>
      <c r="K1546" s="55"/>
      <c r="L1546" s="55"/>
      <c r="M1546" s="138"/>
      <c r="N1546" s="55"/>
      <c r="O1546" s="55"/>
      <c r="P1546" s="140"/>
      <c r="Q1546" s="141"/>
      <c r="R1546" s="55"/>
      <c r="S1546" s="55"/>
      <c r="T1546" s="141"/>
      <c r="U1546" s="55"/>
      <c r="V1546" s="55"/>
      <c r="W1546" s="141"/>
      <c r="X1546" s="55"/>
      <c r="Y1546" s="55"/>
      <c r="Z1546" s="141"/>
      <c r="AA1546" s="55"/>
      <c r="AB1546" s="55"/>
      <c r="AC1546" s="141"/>
      <c r="AD1546" s="142"/>
      <c r="AE1546" s="143"/>
      <c r="AF1546" s="138"/>
      <c r="AG1546" s="144"/>
      <c r="AH1546" s="145"/>
    </row>
    <row r="1547" spans="1:34" ht="24.95" customHeight="1" x14ac:dyDescent="0.25">
      <c r="A1547" s="55"/>
      <c r="B1547" s="55"/>
      <c r="C1547" s="55"/>
      <c r="D1547" s="55"/>
      <c r="E1547" s="55"/>
      <c r="F1547" s="55"/>
      <c r="G1547" s="55"/>
      <c r="H1547" s="138"/>
      <c r="I1547" s="55"/>
      <c r="J1547" s="139"/>
      <c r="K1547" s="55"/>
      <c r="L1547" s="55"/>
      <c r="M1547" s="138"/>
      <c r="N1547" s="55"/>
      <c r="O1547" s="55"/>
      <c r="P1547" s="140"/>
      <c r="Q1547" s="141"/>
      <c r="R1547" s="55"/>
      <c r="S1547" s="55"/>
      <c r="T1547" s="141"/>
      <c r="U1547" s="55"/>
      <c r="V1547" s="55"/>
      <c r="W1547" s="141"/>
      <c r="X1547" s="55"/>
      <c r="Y1547" s="55"/>
      <c r="Z1547" s="141"/>
      <c r="AA1547" s="55"/>
      <c r="AB1547" s="55"/>
      <c r="AC1547" s="141"/>
      <c r="AD1547" s="142"/>
      <c r="AE1547" s="143"/>
      <c r="AF1547" s="138"/>
      <c r="AG1547" s="144"/>
      <c r="AH1547" s="145"/>
    </row>
    <row r="1548" spans="1:34" ht="24.95" customHeight="1" x14ac:dyDescent="0.25">
      <c r="A1548" s="55"/>
      <c r="B1548" s="55"/>
      <c r="C1548" s="55"/>
      <c r="D1548" s="55"/>
      <c r="E1548" s="55"/>
      <c r="F1548" s="55"/>
      <c r="G1548" s="55"/>
      <c r="H1548" s="138"/>
      <c r="I1548" s="55"/>
      <c r="J1548" s="139"/>
      <c r="K1548" s="55"/>
      <c r="L1548" s="55"/>
      <c r="M1548" s="138"/>
      <c r="N1548" s="55"/>
      <c r="O1548" s="55"/>
      <c r="P1548" s="140"/>
      <c r="Q1548" s="141"/>
      <c r="R1548" s="55"/>
      <c r="S1548" s="55"/>
      <c r="T1548" s="141"/>
      <c r="U1548" s="55"/>
      <c r="V1548" s="55"/>
      <c r="W1548" s="141"/>
      <c r="X1548" s="55"/>
      <c r="Y1548" s="55"/>
      <c r="Z1548" s="141"/>
      <c r="AA1548" s="55"/>
      <c r="AB1548" s="55"/>
      <c r="AC1548" s="141"/>
      <c r="AD1548" s="142"/>
      <c r="AE1548" s="143"/>
      <c r="AF1548" s="138"/>
      <c r="AG1548" s="144"/>
      <c r="AH1548" s="145"/>
    </row>
    <row r="1549" spans="1:34" ht="24.95" customHeight="1" x14ac:dyDescent="0.25">
      <c r="A1549" s="55"/>
      <c r="B1549" s="55"/>
      <c r="C1549" s="55"/>
      <c r="D1549" s="55"/>
      <c r="E1549" s="55"/>
      <c r="F1549" s="55"/>
      <c r="G1549" s="55"/>
      <c r="H1549" s="138"/>
      <c r="I1549" s="55"/>
      <c r="J1549" s="139"/>
      <c r="K1549" s="55"/>
      <c r="L1549" s="55"/>
      <c r="M1549" s="138"/>
      <c r="N1549" s="55"/>
      <c r="O1549" s="55"/>
      <c r="P1549" s="140"/>
      <c r="Q1549" s="141"/>
      <c r="R1549" s="55"/>
      <c r="S1549" s="55"/>
      <c r="T1549" s="141"/>
      <c r="U1549" s="55"/>
      <c r="V1549" s="55"/>
      <c r="W1549" s="141"/>
      <c r="X1549" s="55"/>
      <c r="Y1549" s="55"/>
      <c r="Z1549" s="141"/>
      <c r="AA1549" s="55"/>
      <c r="AB1549" s="55"/>
      <c r="AC1549" s="141"/>
      <c r="AD1549" s="142"/>
      <c r="AE1549" s="143"/>
      <c r="AF1549" s="138"/>
      <c r="AG1549" s="144"/>
      <c r="AH1549" s="145"/>
    </row>
    <row r="1550" spans="1:34" ht="24.95" customHeight="1" x14ac:dyDescent="0.25">
      <c r="A1550" s="55"/>
      <c r="B1550" s="55"/>
      <c r="C1550" s="55"/>
      <c r="D1550" s="55"/>
      <c r="E1550" s="55"/>
      <c r="F1550" s="55"/>
      <c r="G1550" s="55"/>
      <c r="H1550" s="138"/>
      <c r="I1550" s="55"/>
      <c r="J1550" s="139"/>
      <c r="K1550" s="55"/>
      <c r="L1550" s="55"/>
      <c r="M1550" s="138"/>
      <c r="N1550" s="55"/>
      <c r="O1550" s="55"/>
      <c r="P1550" s="140"/>
      <c r="Q1550" s="141"/>
      <c r="R1550" s="55"/>
      <c r="S1550" s="55"/>
      <c r="T1550" s="141"/>
      <c r="U1550" s="55"/>
      <c r="V1550" s="55"/>
      <c r="W1550" s="141"/>
      <c r="X1550" s="55"/>
      <c r="Y1550" s="55"/>
      <c r="Z1550" s="141"/>
      <c r="AA1550" s="55"/>
      <c r="AB1550" s="55"/>
      <c r="AC1550" s="141"/>
      <c r="AD1550" s="142"/>
      <c r="AE1550" s="143"/>
      <c r="AF1550" s="138"/>
      <c r="AG1550" s="144"/>
      <c r="AH1550" s="145"/>
    </row>
    <row r="1551" spans="1:34" ht="24.95" customHeight="1" x14ac:dyDescent="0.25">
      <c r="A1551" s="55"/>
      <c r="B1551" s="55"/>
      <c r="C1551" s="55"/>
      <c r="D1551" s="55"/>
      <c r="E1551" s="55"/>
      <c r="F1551" s="55"/>
      <c r="G1551" s="55"/>
      <c r="H1551" s="138"/>
      <c r="I1551" s="55"/>
      <c r="J1551" s="139"/>
      <c r="K1551" s="55"/>
      <c r="L1551" s="55"/>
      <c r="M1551" s="138"/>
      <c r="N1551" s="55"/>
      <c r="O1551" s="55"/>
      <c r="P1551" s="140"/>
      <c r="Q1551" s="141"/>
      <c r="R1551" s="55"/>
      <c r="S1551" s="55"/>
      <c r="T1551" s="141"/>
      <c r="U1551" s="55"/>
      <c r="V1551" s="55"/>
      <c r="W1551" s="141"/>
      <c r="X1551" s="55"/>
      <c r="Y1551" s="55"/>
      <c r="Z1551" s="141"/>
      <c r="AA1551" s="55"/>
      <c r="AB1551" s="55"/>
      <c r="AC1551" s="141"/>
      <c r="AD1551" s="142"/>
      <c r="AE1551" s="143"/>
      <c r="AF1551" s="138"/>
      <c r="AG1551" s="144"/>
      <c r="AH1551" s="145"/>
    </row>
    <row r="1552" spans="1:34" ht="24.95" customHeight="1" x14ac:dyDescent="0.25">
      <c r="A1552" s="55"/>
      <c r="B1552" s="55"/>
      <c r="C1552" s="55"/>
      <c r="D1552" s="55"/>
      <c r="E1552" s="55"/>
      <c r="F1552" s="55"/>
      <c r="G1552" s="55"/>
      <c r="H1552" s="138"/>
      <c r="I1552" s="55"/>
      <c r="J1552" s="139"/>
      <c r="K1552" s="55"/>
      <c r="L1552" s="55"/>
      <c r="M1552" s="138"/>
      <c r="N1552" s="55"/>
      <c r="O1552" s="55"/>
      <c r="P1552" s="140"/>
      <c r="Q1552" s="141"/>
      <c r="R1552" s="55"/>
      <c r="S1552" s="55"/>
      <c r="T1552" s="141"/>
      <c r="U1552" s="55"/>
      <c r="V1552" s="55"/>
      <c r="W1552" s="141"/>
      <c r="X1552" s="55"/>
      <c r="Y1552" s="55"/>
      <c r="Z1552" s="141"/>
      <c r="AA1552" s="55"/>
      <c r="AB1552" s="55"/>
      <c r="AC1552" s="141"/>
      <c r="AD1552" s="142"/>
      <c r="AE1552" s="143"/>
      <c r="AF1552" s="138"/>
      <c r="AG1552" s="144"/>
      <c r="AH1552" s="145"/>
    </row>
    <row r="1553" spans="1:34" ht="24.95" customHeight="1" x14ac:dyDescent="0.25">
      <c r="A1553" s="55"/>
      <c r="B1553" s="55"/>
      <c r="C1553" s="55"/>
      <c r="D1553" s="55"/>
      <c r="E1553" s="55"/>
      <c r="F1553" s="55"/>
      <c r="G1553" s="55"/>
      <c r="H1553" s="138"/>
      <c r="I1553" s="55"/>
      <c r="J1553" s="139"/>
      <c r="K1553" s="55"/>
      <c r="L1553" s="55"/>
      <c r="M1553" s="138"/>
      <c r="N1553" s="55"/>
      <c r="O1553" s="55"/>
      <c r="P1553" s="140"/>
      <c r="Q1553" s="141"/>
      <c r="R1553" s="55"/>
      <c r="S1553" s="55"/>
      <c r="T1553" s="141"/>
      <c r="U1553" s="55"/>
      <c r="V1553" s="55"/>
      <c r="W1553" s="141"/>
      <c r="X1553" s="55"/>
      <c r="Y1553" s="55"/>
      <c r="Z1553" s="141"/>
      <c r="AA1553" s="55"/>
      <c r="AB1553" s="55"/>
      <c r="AC1553" s="141"/>
      <c r="AD1553" s="142"/>
      <c r="AE1553" s="143"/>
      <c r="AF1553" s="138"/>
      <c r="AG1553" s="144"/>
      <c r="AH1553" s="145"/>
    </row>
    <row r="1554" spans="1:34" ht="24.95" customHeight="1" x14ac:dyDescent="0.25">
      <c r="A1554" s="55"/>
      <c r="B1554" s="55"/>
      <c r="C1554" s="55"/>
      <c r="D1554" s="55"/>
      <c r="E1554" s="55"/>
      <c r="F1554" s="55"/>
      <c r="G1554" s="55"/>
      <c r="H1554" s="138"/>
      <c r="I1554" s="55"/>
      <c r="J1554" s="139"/>
      <c r="K1554" s="55"/>
      <c r="L1554" s="55"/>
      <c r="M1554" s="138"/>
      <c r="N1554" s="55"/>
      <c r="O1554" s="55"/>
      <c r="P1554" s="140"/>
      <c r="Q1554" s="141"/>
      <c r="R1554" s="55"/>
      <c r="S1554" s="55"/>
      <c r="T1554" s="141"/>
      <c r="U1554" s="55"/>
      <c r="V1554" s="55"/>
      <c r="W1554" s="141"/>
      <c r="X1554" s="55"/>
      <c r="Y1554" s="55"/>
      <c r="Z1554" s="141"/>
      <c r="AA1554" s="55"/>
      <c r="AB1554" s="55"/>
      <c r="AC1554" s="141"/>
      <c r="AD1554" s="142"/>
      <c r="AE1554" s="143"/>
      <c r="AF1554" s="138"/>
      <c r="AG1554" s="144"/>
      <c r="AH1554" s="145"/>
    </row>
    <row r="1555" spans="1:34" ht="24.95" customHeight="1" x14ac:dyDescent="0.25">
      <c r="A1555" s="55"/>
      <c r="B1555" s="55"/>
      <c r="C1555" s="55"/>
      <c r="D1555" s="55"/>
      <c r="E1555" s="55"/>
      <c r="F1555" s="55"/>
      <c r="G1555" s="55"/>
      <c r="H1555" s="138"/>
      <c r="I1555" s="55"/>
      <c r="J1555" s="139"/>
      <c r="K1555" s="55"/>
      <c r="L1555" s="55"/>
      <c r="M1555" s="138"/>
      <c r="N1555" s="55"/>
      <c r="O1555" s="55"/>
      <c r="P1555" s="140"/>
      <c r="Q1555" s="141"/>
      <c r="R1555" s="55"/>
      <c r="S1555" s="55"/>
      <c r="T1555" s="141"/>
      <c r="U1555" s="55"/>
      <c r="V1555" s="55"/>
      <c r="W1555" s="141"/>
      <c r="X1555" s="55"/>
      <c r="Y1555" s="55"/>
      <c r="Z1555" s="141"/>
      <c r="AA1555" s="55"/>
      <c r="AB1555" s="55"/>
      <c r="AC1555" s="141"/>
      <c r="AD1555" s="142"/>
      <c r="AE1555" s="143"/>
      <c r="AF1555" s="138"/>
      <c r="AG1555" s="144"/>
      <c r="AH1555" s="145"/>
    </row>
    <row r="1556" spans="1:34" ht="24.95" customHeight="1" x14ac:dyDescent="0.25">
      <c r="A1556" s="55"/>
      <c r="B1556" s="55"/>
      <c r="C1556" s="55"/>
      <c r="D1556" s="55"/>
      <c r="E1556" s="55"/>
      <c r="F1556" s="55"/>
      <c r="G1556" s="55"/>
      <c r="H1556" s="138"/>
      <c r="I1556" s="55"/>
      <c r="J1556" s="139"/>
      <c r="K1556" s="55"/>
      <c r="L1556" s="55"/>
      <c r="M1556" s="138"/>
      <c r="N1556" s="55"/>
      <c r="O1556" s="55"/>
      <c r="P1556" s="140"/>
      <c r="Q1556" s="141"/>
      <c r="R1556" s="55"/>
      <c r="S1556" s="55"/>
      <c r="T1556" s="141"/>
      <c r="U1556" s="55"/>
      <c r="V1556" s="55"/>
      <c r="W1556" s="141"/>
      <c r="X1556" s="55"/>
      <c r="Y1556" s="55"/>
      <c r="Z1556" s="141"/>
      <c r="AA1556" s="55"/>
      <c r="AB1556" s="55"/>
      <c r="AC1556" s="141"/>
      <c r="AD1556" s="142"/>
      <c r="AE1556" s="143"/>
      <c r="AF1556" s="138"/>
      <c r="AG1556" s="144"/>
      <c r="AH1556" s="145"/>
    </row>
    <row r="1557" spans="1:34" ht="24.95" customHeight="1" x14ac:dyDescent="0.25">
      <c r="A1557" s="55"/>
      <c r="B1557" s="55"/>
      <c r="C1557" s="55"/>
      <c r="D1557" s="55"/>
      <c r="E1557" s="55"/>
      <c r="F1557" s="55"/>
      <c r="G1557" s="55"/>
      <c r="H1557" s="138"/>
      <c r="I1557" s="55"/>
      <c r="J1557" s="139"/>
      <c r="K1557" s="55"/>
      <c r="L1557" s="55"/>
      <c r="M1557" s="138"/>
      <c r="N1557" s="55"/>
      <c r="O1557" s="55"/>
      <c r="P1557" s="140"/>
      <c r="Q1557" s="141"/>
      <c r="R1557" s="55"/>
      <c r="S1557" s="55"/>
      <c r="T1557" s="141"/>
      <c r="U1557" s="55"/>
      <c r="V1557" s="55"/>
      <c r="W1557" s="141"/>
      <c r="X1557" s="55"/>
      <c r="Y1557" s="55"/>
      <c r="Z1557" s="141"/>
      <c r="AA1557" s="55"/>
      <c r="AB1557" s="55"/>
      <c r="AC1557" s="141"/>
      <c r="AD1557" s="142"/>
      <c r="AE1557" s="143"/>
      <c r="AF1557" s="138"/>
      <c r="AG1557" s="144"/>
      <c r="AH1557" s="145"/>
    </row>
    <row r="1558" spans="1:34" ht="24.95" customHeight="1" x14ac:dyDescent="0.25">
      <c r="A1558" s="55"/>
      <c r="B1558" s="55"/>
      <c r="C1558" s="55"/>
      <c r="D1558" s="55"/>
      <c r="E1558" s="55"/>
      <c r="F1558" s="55"/>
      <c r="G1558" s="55"/>
      <c r="H1558" s="138"/>
      <c r="I1558" s="55"/>
      <c r="J1558" s="139"/>
      <c r="K1558" s="55"/>
      <c r="L1558" s="55"/>
      <c r="M1558" s="138"/>
      <c r="N1558" s="55"/>
      <c r="O1558" s="55"/>
      <c r="P1558" s="140"/>
      <c r="Q1558" s="141"/>
      <c r="R1558" s="55"/>
      <c r="S1558" s="55"/>
      <c r="T1558" s="141"/>
      <c r="U1558" s="55"/>
      <c r="V1558" s="55"/>
      <c r="W1558" s="141"/>
      <c r="X1558" s="55"/>
      <c r="Y1558" s="55"/>
      <c r="Z1558" s="141"/>
      <c r="AA1558" s="55"/>
      <c r="AB1558" s="55"/>
      <c r="AC1558" s="141"/>
      <c r="AD1558" s="142"/>
      <c r="AE1558" s="143"/>
      <c r="AF1558" s="138"/>
      <c r="AG1558" s="144"/>
      <c r="AH1558" s="145"/>
    </row>
    <row r="1559" spans="1:34" ht="24.95" customHeight="1" x14ac:dyDescent="0.25">
      <c r="A1559" s="55"/>
      <c r="B1559" s="55"/>
      <c r="C1559" s="55"/>
      <c r="D1559" s="55"/>
      <c r="E1559" s="55"/>
      <c r="F1559" s="55"/>
      <c r="G1559" s="55"/>
      <c r="H1559" s="138"/>
      <c r="I1559" s="55"/>
      <c r="J1559" s="139"/>
      <c r="K1559" s="55"/>
      <c r="L1559" s="55"/>
      <c r="M1559" s="138"/>
      <c r="N1559" s="55"/>
      <c r="O1559" s="55"/>
      <c r="P1559" s="140"/>
      <c r="Q1559" s="141"/>
      <c r="R1559" s="55"/>
      <c r="S1559" s="55"/>
      <c r="T1559" s="141"/>
      <c r="U1559" s="55"/>
      <c r="V1559" s="55"/>
      <c r="W1559" s="141"/>
      <c r="X1559" s="55"/>
      <c r="Y1559" s="55"/>
      <c r="Z1559" s="141"/>
      <c r="AA1559" s="55"/>
      <c r="AB1559" s="55"/>
      <c r="AC1559" s="141"/>
      <c r="AD1559" s="142"/>
      <c r="AE1559" s="143"/>
      <c r="AF1559" s="138"/>
      <c r="AG1559" s="144"/>
      <c r="AH1559" s="145"/>
    </row>
    <row r="1560" spans="1:34" ht="24.95" customHeight="1" x14ac:dyDescent="0.25">
      <c r="A1560" s="55"/>
      <c r="B1560" s="55"/>
      <c r="C1560" s="55"/>
      <c r="D1560" s="55"/>
      <c r="E1560" s="55"/>
      <c r="F1560" s="55"/>
      <c r="G1560" s="55"/>
      <c r="H1560" s="138"/>
      <c r="I1560" s="55"/>
      <c r="J1560" s="139"/>
      <c r="K1560" s="55"/>
      <c r="L1560" s="55"/>
      <c r="M1560" s="138"/>
      <c r="N1560" s="55"/>
      <c r="O1560" s="55"/>
      <c r="P1560" s="140"/>
      <c r="Q1560" s="141"/>
      <c r="R1560" s="55"/>
      <c r="S1560" s="55"/>
      <c r="T1560" s="141"/>
      <c r="U1560" s="55"/>
      <c r="V1560" s="55"/>
      <c r="W1560" s="141"/>
      <c r="X1560" s="55"/>
      <c r="Y1560" s="55"/>
      <c r="Z1560" s="141"/>
      <c r="AA1560" s="55"/>
      <c r="AB1560" s="55"/>
      <c r="AC1560" s="141"/>
      <c r="AD1560" s="142"/>
      <c r="AE1560" s="143"/>
      <c r="AF1560" s="138"/>
      <c r="AG1560" s="144"/>
      <c r="AH1560" s="145"/>
    </row>
    <row r="1561" spans="1:34" ht="24.95" customHeight="1" x14ac:dyDescent="0.25">
      <c r="A1561" s="55"/>
      <c r="B1561" s="55"/>
      <c r="C1561" s="55"/>
      <c r="D1561" s="55"/>
      <c r="E1561" s="55"/>
      <c r="F1561" s="55"/>
      <c r="G1561" s="55"/>
      <c r="H1561" s="138"/>
      <c r="I1561" s="55"/>
      <c r="J1561" s="139"/>
      <c r="K1561" s="55"/>
      <c r="L1561" s="55"/>
      <c r="M1561" s="138"/>
      <c r="N1561" s="55"/>
      <c r="O1561" s="55"/>
      <c r="P1561" s="140"/>
      <c r="Q1561" s="141"/>
      <c r="R1561" s="55"/>
      <c r="S1561" s="55"/>
      <c r="T1561" s="141"/>
      <c r="U1561" s="55"/>
      <c r="V1561" s="55"/>
      <c r="W1561" s="141"/>
      <c r="X1561" s="55"/>
      <c r="Y1561" s="55"/>
      <c r="Z1561" s="141"/>
      <c r="AA1561" s="55"/>
      <c r="AB1561" s="55"/>
      <c r="AC1561" s="141"/>
      <c r="AD1561" s="142"/>
      <c r="AE1561" s="143"/>
      <c r="AF1561" s="138"/>
      <c r="AG1561" s="144"/>
      <c r="AH1561" s="145"/>
    </row>
    <row r="1562" spans="1:34" ht="24.95" customHeight="1" x14ac:dyDescent="0.25">
      <c r="A1562" s="55"/>
      <c r="B1562" s="55"/>
      <c r="C1562" s="55"/>
      <c r="D1562" s="55"/>
      <c r="E1562" s="55"/>
      <c r="F1562" s="55"/>
      <c r="G1562" s="55"/>
      <c r="H1562" s="138"/>
      <c r="I1562" s="55"/>
      <c r="J1562" s="139"/>
      <c r="K1562" s="55"/>
      <c r="L1562" s="55"/>
      <c r="M1562" s="138"/>
      <c r="N1562" s="55"/>
      <c r="O1562" s="55"/>
      <c r="P1562" s="140"/>
      <c r="Q1562" s="141"/>
      <c r="R1562" s="55"/>
      <c r="S1562" s="55"/>
      <c r="T1562" s="141"/>
      <c r="U1562" s="55"/>
      <c r="V1562" s="55"/>
      <c r="W1562" s="141"/>
      <c r="X1562" s="55"/>
      <c r="Y1562" s="55"/>
      <c r="Z1562" s="141"/>
      <c r="AA1562" s="55"/>
      <c r="AB1562" s="55"/>
      <c r="AC1562" s="141"/>
      <c r="AD1562" s="142"/>
      <c r="AE1562" s="143"/>
      <c r="AF1562" s="138"/>
      <c r="AG1562" s="144"/>
      <c r="AH1562" s="145"/>
    </row>
    <row r="1563" spans="1:34" ht="24.95" customHeight="1" x14ac:dyDescent="0.25">
      <c r="A1563" s="55"/>
      <c r="B1563" s="55"/>
      <c r="C1563" s="55"/>
      <c r="D1563" s="55"/>
      <c r="E1563" s="55"/>
      <c r="F1563" s="55"/>
      <c r="G1563" s="55"/>
      <c r="H1563" s="138"/>
      <c r="I1563" s="55"/>
      <c r="J1563" s="139"/>
      <c r="K1563" s="55"/>
      <c r="L1563" s="55"/>
      <c r="M1563" s="138"/>
      <c r="N1563" s="55"/>
      <c r="O1563" s="55"/>
      <c r="P1563" s="140"/>
      <c r="Q1563" s="141"/>
      <c r="R1563" s="55"/>
      <c r="S1563" s="55"/>
      <c r="T1563" s="141"/>
      <c r="U1563" s="55"/>
      <c r="V1563" s="55"/>
      <c r="W1563" s="141"/>
      <c r="X1563" s="55"/>
      <c r="Y1563" s="55"/>
      <c r="Z1563" s="141"/>
      <c r="AA1563" s="55"/>
      <c r="AB1563" s="55"/>
      <c r="AC1563" s="141"/>
      <c r="AD1563" s="142"/>
      <c r="AE1563" s="143"/>
      <c r="AF1563" s="138"/>
      <c r="AG1563" s="144"/>
      <c r="AH1563" s="145"/>
    </row>
    <row r="1564" spans="1:34" ht="24.95" customHeight="1" x14ac:dyDescent="0.25">
      <c r="A1564" s="55"/>
      <c r="B1564" s="55"/>
      <c r="C1564" s="55"/>
      <c r="D1564" s="55"/>
      <c r="E1564" s="55"/>
      <c r="F1564" s="55"/>
      <c r="G1564" s="55"/>
      <c r="H1564" s="138"/>
      <c r="I1564" s="55"/>
      <c r="J1564" s="139"/>
      <c r="K1564" s="55"/>
      <c r="L1564" s="55"/>
      <c r="M1564" s="138"/>
      <c r="N1564" s="55"/>
      <c r="O1564" s="55"/>
      <c r="P1564" s="140"/>
      <c r="Q1564" s="141"/>
      <c r="R1564" s="55"/>
      <c r="S1564" s="55"/>
      <c r="T1564" s="141"/>
      <c r="U1564" s="55"/>
      <c r="V1564" s="55"/>
      <c r="W1564" s="141"/>
      <c r="X1564" s="55"/>
      <c r="Y1564" s="55"/>
      <c r="Z1564" s="141"/>
      <c r="AA1564" s="55"/>
      <c r="AB1564" s="55"/>
      <c r="AC1564" s="141"/>
      <c r="AD1564" s="142"/>
      <c r="AE1564" s="143"/>
      <c r="AF1564" s="138"/>
      <c r="AG1564" s="144"/>
      <c r="AH1564" s="145"/>
    </row>
    <row r="1565" spans="1:34" ht="24.95" customHeight="1" x14ac:dyDescent="0.25">
      <c r="A1565" s="55"/>
      <c r="B1565" s="55"/>
      <c r="C1565" s="55"/>
      <c r="D1565" s="55"/>
      <c r="E1565" s="55"/>
      <c r="F1565" s="55"/>
      <c r="G1565" s="55"/>
      <c r="H1565" s="138"/>
      <c r="I1565" s="55"/>
      <c r="J1565" s="139"/>
      <c r="K1565" s="55"/>
      <c r="L1565" s="55"/>
      <c r="M1565" s="138"/>
      <c r="N1565" s="55"/>
      <c r="O1565" s="55"/>
      <c r="P1565" s="140"/>
      <c r="Q1565" s="141"/>
      <c r="R1565" s="55"/>
      <c r="S1565" s="55"/>
      <c r="T1565" s="141"/>
      <c r="U1565" s="55"/>
      <c r="V1565" s="55"/>
      <c r="W1565" s="141"/>
      <c r="X1565" s="55"/>
      <c r="Y1565" s="55"/>
      <c r="Z1565" s="141"/>
      <c r="AA1565" s="55"/>
      <c r="AB1565" s="55"/>
      <c r="AC1565" s="141"/>
      <c r="AD1565" s="142"/>
      <c r="AE1565" s="143"/>
      <c r="AF1565" s="138"/>
      <c r="AG1565" s="144"/>
      <c r="AH1565" s="145"/>
    </row>
    <row r="1566" spans="1:34" ht="24.95" customHeight="1" x14ac:dyDescent="0.25">
      <c r="A1566" s="55"/>
      <c r="B1566" s="55"/>
      <c r="C1566" s="55"/>
      <c r="D1566" s="55"/>
      <c r="E1566" s="55"/>
      <c r="F1566" s="55"/>
      <c r="G1566" s="55"/>
      <c r="H1566" s="138"/>
      <c r="I1566" s="55"/>
      <c r="J1566" s="139"/>
      <c r="K1566" s="55"/>
      <c r="L1566" s="55"/>
      <c r="M1566" s="138"/>
      <c r="N1566" s="55"/>
      <c r="O1566" s="55"/>
      <c r="P1566" s="140"/>
      <c r="Q1566" s="141"/>
      <c r="R1566" s="55"/>
      <c r="S1566" s="55"/>
      <c r="T1566" s="141"/>
      <c r="U1566" s="55"/>
      <c r="V1566" s="55"/>
      <c r="W1566" s="141"/>
      <c r="X1566" s="55"/>
      <c r="Y1566" s="55"/>
      <c r="Z1566" s="141"/>
      <c r="AA1566" s="55"/>
      <c r="AB1566" s="55"/>
      <c r="AC1566" s="141"/>
      <c r="AD1566" s="142"/>
      <c r="AE1566" s="143"/>
      <c r="AF1566" s="138"/>
      <c r="AG1566" s="144"/>
      <c r="AH1566" s="145"/>
    </row>
    <row r="1567" spans="1:34" ht="24.95" customHeight="1" x14ac:dyDescent="0.25">
      <c r="A1567" s="55"/>
      <c r="B1567" s="55"/>
      <c r="C1567" s="55"/>
      <c r="D1567" s="55"/>
      <c r="E1567" s="55"/>
      <c r="F1567" s="55"/>
      <c r="G1567" s="55"/>
      <c r="H1567" s="138"/>
      <c r="I1567" s="55"/>
      <c r="J1567" s="139"/>
      <c r="K1567" s="55"/>
      <c r="L1567" s="55"/>
      <c r="M1567" s="138"/>
      <c r="N1567" s="55"/>
      <c r="O1567" s="55"/>
      <c r="P1567" s="140"/>
      <c r="Q1567" s="141"/>
      <c r="R1567" s="55"/>
      <c r="S1567" s="55"/>
      <c r="T1567" s="141"/>
      <c r="U1567" s="55"/>
      <c r="V1567" s="55"/>
      <c r="W1567" s="141"/>
      <c r="X1567" s="55"/>
      <c r="Y1567" s="55"/>
      <c r="Z1567" s="141"/>
      <c r="AA1567" s="55"/>
      <c r="AB1567" s="55"/>
      <c r="AC1567" s="141"/>
      <c r="AD1567" s="142"/>
      <c r="AE1567" s="143"/>
      <c r="AF1567" s="138"/>
      <c r="AG1567" s="144"/>
      <c r="AH1567" s="145"/>
    </row>
    <row r="1568" spans="1:34" ht="24.95" customHeight="1" x14ac:dyDescent="0.25">
      <c r="A1568" s="55"/>
      <c r="B1568" s="55"/>
      <c r="C1568" s="55"/>
      <c r="D1568" s="55"/>
      <c r="E1568" s="55"/>
      <c r="F1568" s="55"/>
      <c r="G1568" s="55"/>
      <c r="H1568" s="138"/>
      <c r="I1568" s="55"/>
      <c r="J1568" s="139"/>
      <c r="K1568" s="55"/>
      <c r="L1568" s="55"/>
      <c r="M1568" s="138"/>
      <c r="N1568" s="55"/>
      <c r="O1568" s="55"/>
      <c r="P1568" s="140"/>
      <c r="Q1568" s="141"/>
      <c r="R1568" s="55"/>
      <c r="S1568" s="55"/>
      <c r="T1568" s="141"/>
      <c r="U1568" s="55"/>
      <c r="V1568" s="55"/>
      <c r="W1568" s="141"/>
      <c r="X1568" s="55"/>
      <c r="Y1568" s="55"/>
      <c r="Z1568" s="141"/>
      <c r="AA1568" s="55"/>
      <c r="AB1568" s="55"/>
      <c r="AC1568" s="141"/>
      <c r="AD1568" s="142"/>
      <c r="AE1568" s="143"/>
      <c r="AF1568" s="138"/>
      <c r="AG1568" s="144"/>
      <c r="AH1568" s="145"/>
    </row>
    <row r="1569" spans="1:34" ht="24.95" customHeight="1" x14ac:dyDescent="0.25">
      <c r="A1569" s="55"/>
      <c r="B1569" s="55"/>
      <c r="C1569" s="55"/>
      <c r="D1569" s="55"/>
      <c r="E1569" s="55"/>
      <c r="F1569" s="55"/>
      <c r="G1569" s="55"/>
      <c r="H1569" s="138"/>
      <c r="I1569" s="55"/>
      <c r="J1569" s="139"/>
      <c r="K1569" s="55"/>
      <c r="L1569" s="55"/>
      <c r="M1569" s="138"/>
      <c r="N1569" s="55"/>
      <c r="O1569" s="55"/>
      <c r="P1569" s="140"/>
      <c r="Q1569" s="141"/>
      <c r="R1569" s="55"/>
      <c r="S1569" s="55"/>
      <c r="T1569" s="141"/>
      <c r="U1569" s="55"/>
      <c r="V1569" s="55"/>
      <c r="W1569" s="141"/>
      <c r="X1569" s="55"/>
      <c r="Y1569" s="55"/>
      <c r="Z1569" s="141"/>
      <c r="AA1569" s="55"/>
      <c r="AB1569" s="55"/>
      <c r="AC1569" s="141"/>
      <c r="AD1569" s="142"/>
      <c r="AE1569" s="143"/>
      <c r="AF1569" s="138"/>
      <c r="AG1569" s="144"/>
      <c r="AH1569" s="145"/>
    </row>
    <row r="1570" spans="1:34" ht="24.95" customHeight="1" x14ac:dyDescent="0.25">
      <c r="A1570" s="55"/>
      <c r="B1570" s="55"/>
      <c r="C1570" s="55"/>
      <c r="D1570" s="55"/>
      <c r="E1570" s="55"/>
      <c r="F1570" s="55"/>
      <c r="G1570" s="55"/>
      <c r="H1570" s="138"/>
      <c r="I1570" s="55"/>
      <c r="J1570" s="139"/>
      <c r="K1570" s="55"/>
      <c r="L1570" s="55"/>
      <c r="M1570" s="138"/>
      <c r="N1570" s="55"/>
      <c r="O1570" s="55"/>
      <c r="P1570" s="140"/>
      <c r="Q1570" s="141"/>
      <c r="R1570" s="55"/>
      <c r="S1570" s="55"/>
      <c r="T1570" s="141"/>
      <c r="U1570" s="55"/>
      <c r="V1570" s="55"/>
      <c r="W1570" s="141"/>
      <c r="X1570" s="55"/>
      <c r="Y1570" s="55"/>
      <c r="Z1570" s="141"/>
      <c r="AA1570" s="55"/>
      <c r="AB1570" s="55"/>
      <c r="AC1570" s="141"/>
      <c r="AD1570" s="142"/>
      <c r="AE1570" s="143"/>
      <c r="AF1570" s="138"/>
      <c r="AG1570" s="144"/>
      <c r="AH1570" s="145"/>
    </row>
    <row r="1571" spans="1:34" ht="24.95" customHeight="1" x14ac:dyDescent="0.25">
      <c r="A1571" s="55"/>
      <c r="B1571" s="55"/>
      <c r="C1571" s="55"/>
      <c r="D1571" s="55"/>
      <c r="E1571" s="55"/>
      <c r="F1571" s="55"/>
      <c r="G1571" s="55"/>
      <c r="H1571" s="138"/>
      <c r="I1571" s="55"/>
      <c r="J1571" s="139"/>
      <c r="K1571" s="55"/>
      <c r="L1571" s="55"/>
      <c r="M1571" s="138"/>
      <c r="N1571" s="55"/>
      <c r="O1571" s="55"/>
      <c r="P1571" s="140"/>
      <c r="Q1571" s="141"/>
      <c r="R1571" s="55"/>
      <c r="S1571" s="55"/>
      <c r="T1571" s="141"/>
      <c r="U1571" s="55"/>
      <c r="V1571" s="55"/>
      <c r="W1571" s="141"/>
      <c r="X1571" s="55"/>
      <c r="Y1571" s="55"/>
      <c r="Z1571" s="141"/>
      <c r="AA1571" s="55"/>
      <c r="AB1571" s="55"/>
      <c r="AC1571" s="141"/>
      <c r="AD1571" s="142"/>
      <c r="AE1571" s="143"/>
      <c r="AF1571" s="138"/>
      <c r="AG1571" s="144"/>
      <c r="AH1571" s="145"/>
    </row>
    <row r="1572" spans="1:34" ht="24.95" customHeight="1" x14ac:dyDescent="0.25">
      <c r="A1572" s="55"/>
      <c r="B1572" s="55"/>
      <c r="C1572" s="55"/>
      <c r="D1572" s="55"/>
      <c r="E1572" s="55"/>
      <c r="F1572" s="55"/>
      <c r="G1572" s="55"/>
      <c r="H1572" s="138"/>
      <c r="I1572" s="55"/>
      <c r="J1572" s="139"/>
      <c r="K1572" s="55"/>
      <c r="L1572" s="55"/>
      <c r="M1572" s="138"/>
      <c r="N1572" s="55"/>
      <c r="O1572" s="55"/>
      <c r="P1572" s="140"/>
      <c r="Q1572" s="141"/>
      <c r="R1572" s="55"/>
      <c r="S1572" s="55"/>
      <c r="T1572" s="141"/>
      <c r="U1572" s="55"/>
      <c r="V1572" s="55"/>
      <c r="W1572" s="141"/>
      <c r="X1572" s="55"/>
      <c r="Y1572" s="55"/>
      <c r="Z1572" s="141"/>
      <c r="AA1572" s="55"/>
      <c r="AB1572" s="55"/>
      <c r="AC1572" s="141"/>
      <c r="AD1572" s="142"/>
      <c r="AE1572" s="143"/>
      <c r="AF1572" s="138"/>
      <c r="AG1572" s="144"/>
      <c r="AH1572" s="145"/>
    </row>
    <row r="1573" spans="1:34" ht="24.95" customHeight="1" x14ac:dyDescent="0.25">
      <c r="A1573" s="55"/>
      <c r="B1573" s="55"/>
      <c r="C1573" s="55"/>
      <c r="D1573" s="55"/>
      <c r="E1573" s="55"/>
      <c r="F1573" s="55"/>
      <c r="G1573" s="55"/>
      <c r="H1573" s="138"/>
      <c r="I1573" s="55"/>
      <c r="J1573" s="139"/>
      <c r="K1573" s="55"/>
      <c r="L1573" s="55"/>
      <c r="M1573" s="138"/>
      <c r="N1573" s="55"/>
      <c r="O1573" s="55"/>
      <c r="P1573" s="140"/>
      <c r="Q1573" s="141"/>
      <c r="R1573" s="55"/>
      <c r="S1573" s="55"/>
      <c r="T1573" s="141"/>
      <c r="U1573" s="55"/>
      <c r="V1573" s="55"/>
      <c r="W1573" s="141"/>
      <c r="X1573" s="55"/>
      <c r="Y1573" s="55"/>
      <c r="Z1573" s="141"/>
      <c r="AA1573" s="55"/>
      <c r="AB1573" s="55"/>
      <c r="AC1573" s="141"/>
      <c r="AD1573" s="142"/>
      <c r="AE1573" s="143"/>
      <c r="AF1573" s="138"/>
      <c r="AG1573" s="144"/>
      <c r="AH1573" s="145"/>
    </row>
    <row r="1574" spans="1:34" ht="24.95" customHeight="1" x14ac:dyDescent="0.25">
      <c r="A1574" s="55"/>
      <c r="B1574" s="55"/>
      <c r="C1574" s="55"/>
      <c r="D1574" s="55"/>
      <c r="E1574" s="55"/>
      <c r="F1574" s="55"/>
      <c r="G1574" s="55"/>
      <c r="H1574" s="138"/>
      <c r="I1574" s="55"/>
      <c r="J1574" s="139"/>
      <c r="K1574" s="55"/>
      <c r="L1574" s="55"/>
      <c r="M1574" s="138"/>
      <c r="N1574" s="55"/>
      <c r="O1574" s="55"/>
      <c r="P1574" s="140"/>
      <c r="Q1574" s="141"/>
      <c r="R1574" s="55"/>
      <c r="S1574" s="55"/>
      <c r="T1574" s="141"/>
      <c r="U1574" s="55"/>
      <c r="V1574" s="55"/>
      <c r="W1574" s="141"/>
      <c r="X1574" s="55"/>
      <c r="Y1574" s="55"/>
      <c r="Z1574" s="141"/>
      <c r="AA1574" s="55"/>
      <c r="AB1574" s="55"/>
      <c r="AC1574" s="141"/>
      <c r="AD1574" s="142"/>
      <c r="AE1574" s="143"/>
      <c r="AF1574" s="138"/>
      <c r="AG1574" s="144"/>
      <c r="AH1574" s="145"/>
    </row>
    <row r="1575" spans="1:34" ht="24.95" customHeight="1" x14ac:dyDescent="0.25">
      <c r="A1575" s="55"/>
      <c r="B1575" s="55"/>
      <c r="C1575" s="55"/>
      <c r="D1575" s="55"/>
      <c r="E1575" s="55"/>
      <c r="F1575" s="55"/>
      <c r="G1575" s="55"/>
      <c r="H1575" s="138"/>
      <c r="I1575" s="55"/>
      <c r="J1575" s="139"/>
      <c r="K1575" s="55"/>
      <c r="L1575" s="55"/>
      <c r="M1575" s="138"/>
      <c r="N1575" s="55"/>
      <c r="O1575" s="55"/>
      <c r="P1575" s="140"/>
      <c r="Q1575" s="141"/>
      <c r="R1575" s="55"/>
      <c r="S1575" s="55"/>
      <c r="T1575" s="141"/>
      <c r="U1575" s="55"/>
      <c r="V1575" s="55"/>
      <c r="W1575" s="141"/>
      <c r="X1575" s="55"/>
      <c r="Y1575" s="55"/>
      <c r="Z1575" s="141"/>
      <c r="AA1575" s="55"/>
      <c r="AB1575" s="55"/>
      <c r="AC1575" s="141"/>
      <c r="AD1575" s="142"/>
      <c r="AE1575" s="143"/>
      <c r="AF1575" s="138"/>
      <c r="AG1575" s="144"/>
      <c r="AH1575" s="145"/>
    </row>
    <row r="1576" spans="1:34" ht="24.95" customHeight="1" x14ac:dyDescent="0.25">
      <c r="A1576" s="55"/>
      <c r="B1576" s="55"/>
      <c r="C1576" s="55"/>
      <c r="D1576" s="55"/>
      <c r="E1576" s="55"/>
      <c r="F1576" s="55"/>
      <c r="G1576" s="55"/>
      <c r="H1576" s="138"/>
      <c r="I1576" s="55"/>
      <c r="J1576" s="139"/>
      <c r="K1576" s="55"/>
      <c r="L1576" s="55"/>
      <c r="M1576" s="138"/>
      <c r="N1576" s="55"/>
      <c r="O1576" s="55"/>
      <c r="P1576" s="140"/>
      <c r="Q1576" s="141"/>
      <c r="R1576" s="55"/>
      <c r="S1576" s="55"/>
      <c r="T1576" s="141"/>
      <c r="U1576" s="55"/>
      <c r="V1576" s="55"/>
      <c r="W1576" s="141"/>
      <c r="X1576" s="55"/>
      <c r="Y1576" s="55"/>
      <c r="Z1576" s="141"/>
      <c r="AA1576" s="55"/>
      <c r="AB1576" s="55"/>
      <c r="AC1576" s="141"/>
      <c r="AD1576" s="142"/>
      <c r="AE1576" s="143"/>
      <c r="AF1576" s="138"/>
      <c r="AG1576" s="144"/>
      <c r="AH1576" s="145"/>
    </row>
    <row r="1577" spans="1:34" ht="24.95" customHeight="1" x14ac:dyDescent="0.25">
      <c r="A1577" s="55"/>
      <c r="B1577" s="55"/>
      <c r="C1577" s="55"/>
      <c r="D1577" s="55"/>
      <c r="E1577" s="55"/>
      <c r="F1577" s="55"/>
      <c r="G1577" s="55"/>
      <c r="H1577" s="138"/>
      <c r="I1577" s="55"/>
      <c r="J1577" s="139"/>
      <c r="K1577" s="55"/>
      <c r="L1577" s="55"/>
      <c r="M1577" s="138"/>
      <c r="N1577" s="55"/>
      <c r="O1577" s="55"/>
      <c r="P1577" s="140"/>
      <c r="Q1577" s="141"/>
      <c r="R1577" s="55"/>
      <c r="S1577" s="55"/>
      <c r="T1577" s="141"/>
      <c r="U1577" s="55"/>
      <c r="V1577" s="55"/>
      <c r="W1577" s="141"/>
      <c r="X1577" s="55"/>
      <c r="Y1577" s="55"/>
      <c r="Z1577" s="141"/>
      <c r="AA1577" s="55"/>
      <c r="AB1577" s="55"/>
      <c r="AC1577" s="141"/>
      <c r="AD1577" s="142"/>
      <c r="AE1577" s="143"/>
      <c r="AF1577" s="138"/>
      <c r="AG1577" s="144"/>
      <c r="AH1577" s="145"/>
    </row>
    <row r="1578" spans="1:34" ht="24.95" customHeight="1" x14ac:dyDescent="0.25">
      <c r="A1578" s="55"/>
      <c r="B1578" s="55"/>
      <c r="C1578" s="55"/>
      <c r="D1578" s="55"/>
      <c r="E1578" s="55"/>
      <c r="F1578" s="55"/>
      <c r="G1578" s="55"/>
      <c r="H1578" s="138"/>
      <c r="I1578" s="55"/>
      <c r="J1578" s="139"/>
      <c r="K1578" s="55"/>
      <c r="L1578" s="55"/>
      <c r="M1578" s="138"/>
      <c r="N1578" s="55"/>
      <c r="O1578" s="55"/>
      <c r="P1578" s="140"/>
      <c r="Q1578" s="141"/>
      <c r="R1578" s="55"/>
      <c r="S1578" s="55"/>
      <c r="T1578" s="141"/>
      <c r="U1578" s="55"/>
      <c r="V1578" s="55"/>
      <c r="W1578" s="141"/>
      <c r="X1578" s="55"/>
      <c r="Y1578" s="55"/>
      <c r="Z1578" s="141"/>
      <c r="AA1578" s="55"/>
      <c r="AB1578" s="55"/>
      <c r="AC1578" s="141"/>
      <c r="AD1578" s="142"/>
      <c r="AE1578" s="143"/>
      <c r="AF1578" s="138"/>
      <c r="AG1578" s="144"/>
      <c r="AH1578" s="145"/>
    </row>
    <row r="1579" spans="1:34" ht="24.95" customHeight="1" x14ac:dyDescent="0.25">
      <c r="A1579" s="55"/>
      <c r="B1579" s="55"/>
      <c r="C1579" s="55"/>
      <c r="D1579" s="55"/>
      <c r="E1579" s="55"/>
      <c r="F1579" s="55"/>
      <c r="G1579" s="55"/>
      <c r="H1579" s="138"/>
      <c r="I1579" s="55"/>
      <c r="J1579" s="139"/>
      <c r="K1579" s="55"/>
      <c r="L1579" s="55"/>
      <c r="M1579" s="138"/>
      <c r="N1579" s="55"/>
      <c r="O1579" s="55"/>
      <c r="P1579" s="140"/>
      <c r="Q1579" s="141"/>
      <c r="R1579" s="55"/>
      <c r="S1579" s="55"/>
      <c r="T1579" s="141"/>
      <c r="U1579" s="55"/>
      <c r="V1579" s="55"/>
      <c r="W1579" s="141"/>
      <c r="X1579" s="55"/>
      <c r="Y1579" s="55"/>
      <c r="Z1579" s="141"/>
      <c r="AA1579" s="55"/>
      <c r="AB1579" s="55"/>
      <c r="AC1579" s="141"/>
      <c r="AD1579" s="142"/>
      <c r="AE1579" s="143"/>
      <c r="AF1579" s="138"/>
      <c r="AG1579" s="144"/>
      <c r="AH1579" s="145"/>
    </row>
    <row r="1580" spans="1:34" ht="24.95" customHeight="1" x14ac:dyDescent="0.25">
      <c r="A1580" s="55"/>
      <c r="B1580" s="55"/>
      <c r="C1580" s="55"/>
      <c r="D1580" s="55"/>
      <c r="E1580" s="55"/>
      <c r="F1580" s="55"/>
      <c r="G1580" s="55"/>
      <c r="H1580" s="138"/>
      <c r="I1580" s="55"/>
      <c r="J1580" s="139"/>
      <c r="K1580" s="55"/>
      <c r="L1580" s="55"/>
      <c r="M1580" s="138"/>
      <c r="N1580" s="55"/>
      <c r="O1580" s="55"/>
      <c r="P1580" s="140"/>
      <c r="Q1580" s="141"/>
      <c r="R1580" s="55"/>
      <c r="S1580" s="55"/>
      <c r="T1580" s="141"/>
      <c r="U1580" s="55"/>
      <c r="V1580" s="55"/>
      <c r="W1580" s="141"/>
      <c r="X1580" s="55"/>
      <c r="Y1580" s="55"/>
      <c r="Z1580" s="141"/>
      <c r="AA1580" s="55"/>
      <c r="AB1580" s="55"/>
      <c r="AC1580" s="141"/>
      <c r="AD1580" s="142"/>
      <c r="AE1580" s="143"/>
      <c r="AF1580" s="138"/>
      <c r="AG1580" s="144"/>
      <c r="AH1580" s="145"/>
    </row>
    <row r="1581" spans="1:34" ht="24.95" customHeight="1" x14ac:dyDescent="0.25">
      <c r="A1581" s="55"/>
      <c r="B1581" s="55"/>
      <c r="C1581" s="55"/>
      <c r="D1581" s="55"/>
      <c r="E1581" s="55"/>
      <c r="F1581" s="55"/>
      <c r="G1581" s="55"/>
      <c r="H1581" s="138"/>
      <c r="I1581" s="55"/>
      <c r="J1581" s="139"/>
      <c r="K1581" s="55"/>
      <c r="L1581" s="55"/>
      <c r="M1581" s="138"/>
      <c r="N1581" s="55"/>
      <c r="O1581" s="55"/>
      <c r="P1581" s="140"/>
      <c r="Q1581" s="141"/>
      <c r="R1581" s="55"/>
      <c r="S1581" s="55"/>
      <c r="T1581" s="141"/>
      <c r="U1581" s="55"/>
      <c r="V1581" s="55"/>
      <c r="W1581" s="141"/>
      <c r="X1581" s="55"/>
      <c r="Y1581" s="55"/>
      <c r="Z1581" s="141"/>
      <c r="AA1581" s="55"/>
      <c r="AB1581" s="55"/>
      <c r="AC1581" s="141"/>
      <c r="AD1581" s="142"/>
      <c r="AE1581" s="143"/>
      <c r="AF1581" s="138"/>
      <c r="AG1581" s="144"/>
      <c r="AH1581" s="145"/>
    </row>
    <row r="1582" spans="1:34" ht="24.95" customHeight="1" x14ac:dyDescent="0.25">
      <c r="A1582" s="55"/>
      <c r="B1582" s="55"/>
      <c r="C1582" s="55"/>
      <c r="D1582" s="55"/>
      <c r="E1582" s="55"/>
      <c r="F1582" s="55"/>
      <c r="G1582" s="55"/>
      <c r="H1582" s="138"/>
      <c r="I1582" s="55"/>
      <c r="J1582" s="139"/>
      <c r="K1582" s="55"/>
      <c r="L1582" s="55"/>
      <c r="M1582" s="138"/>
      <c r="N1582" s="55"/>
      <c r="O1582" s="55"/>
      <c r="P1582" s="140"/>
      <c r="Q1582" s="141"/>
      <c r="R1582" s="55"/>
      <c r="S1582" s="55"/>
      <c r="T1582" s="141"/>
      <c r="U1582" s="55"/>
      <c r="V1582" s="55"/>
      <c r="W1582" s="141"/>
      <c r="X1582" s="55"/>
      <c r="Y1582" s="55"/>
      <c r="Z1582" s="141"/>
      <c r="AA1582" s="55"/>
      <c r="AB1582" s="55"/>
      <c r="AC1582" s="141"/>
      <c r="AD1582" s="142"/>
      <c r="AE1582" s="143"/>
      <c r="AF1582" s="138"/>
      <c r="AG1582" s="144"/>
      <c r="AH1582" s="145"/>
    </row>
    <row r="1583" spans="1:34" ht="24.95" customHeight="1" x14ac:dyDescent="0.25">
      <c r="A1583" s="55"/>
      <c r="B1583" s="55"/>
      <c r="C1583" s="55"/>
      <c r="D1583" s="55"/>
      <c r="E1583" s="55"/>
      <c r="F1583" s="55"/>
      <c r="G1583" s="55"/>
      <c r="H1583" s="138"/>
      <c r="I1583" s="55"/>
      <c r="J1583" s="139"/>
      <c r="K1583" s="55"/>
      <c r="L1583" s="55"/>
      <c r="M1583" s="138"/>
      <c r="N1583" s="55"/>
      <c r="O1583" s="55"/>
      <c r="P1583" s="140"/>
      <c r="Q1583" s="141"/>
      <c r="R1583" s="55"/>
      <c r="S1583" s="55"/>
      <c r="T1583" s="141"/>
      <c r="U1583" s="55"/>
      <c r="V1583" s="55"/>
      <c r="W1583" s="141"/>
      <c r="X1583" s="55"/>
      <c r="Y1583" s="55"/>
      <c r="Z1583" s="141"/>
      <c r="AA1583" s="55"/>
      <c r="AB1583" s="55"/>
      <c r="AC1583" s="141"/>
      <c r="AD1583" s="142"/>
      <c r="AE1583" s="143"/>
      <c r="AF1583" s="138"/>
      <c r="AG1583" s="144"/>
      <c r="AH1583" s="145"/>
    </row>
    <row r="1584" spans="1:34" ht="24.95" customHeight="1" x14ac:dyDescent="0.25">
      <c r="A1584" s="55"/>
      <c r="B1584" s="55"/>
      <c r="C1584" s="55"/>
      <c r="D1584" s="55"/>
      <c r="E1584" s="55"/>
      <c r="F1584" s="55"/>
      <c r="G1584" s="55"/>
      <c r="H1584" s="138"/>
      <c r="I1584" s="55"/>
      <c r="J1584" s="139"/>
      <c r="K1584" s="55"/>
      <c r="L1584" s="55"/>
      <c r="M1584" s="138"/>
      <c r="N1584" s="55"/>
      <c r="O1584" s="55"/>
      <c r="P1584" s="140"/>
      <c r="Q1584" s="141"/>
      <c r="R1584" s="55"/>
      <c r="S1584" s="55"/>
      <c r="T1584" s="141"/>
      <c r="U1584" s="55"/>
      <c r="V1584" s="55"/>
      <c r="W1584" s="141"/>
      <c r="X1584" s="55"/>
      <c r="Y1584" s="55"/>
      <c r="Z1584" s="141"/>
      <c r="AA1584" s="55"/>
      <c r="AB1584" s="55"/>
      <c r="AC1584" s="141"/>
      <c r="AD1584" s="142"/>
      <c r="AE1584" s="143"/>
      <c r="AF1584" s="138"/>
      <c r="AG1584" s="144"/>
      <c r="AH1584" s="145"/>
    </row>
    <row r="1585" spans="1:34" ht="24.95" customHeight="1" x14ac:dyDescent="0.25">
      <c r="A1585" s="55"/>
      <c r="B1585" s="55"/>
      <c r="C1585" s="55"/>
      <c r="D1585" s="55"/>
      <c r="E1585" s="55"/>
      <c r="F1585" s="55"/>
      <c r="G1585" s="55"/>
      <c r="H1585" s="138"/>
      <c r="I1585" s="55"/>
      <c r="J1585" s="139"/>
      <c r="K1585" s="55"/>
      <c r="L1585" s="55"/>
      <c r="M1585" s="138"/>
      <c r="N1585" s="55"/>
      <c r="O1585" s="55"/>
      <c r="P1585" s="140"/>
      <c r="Q1585" s="141"/>
      <c r="R1585" s="55"/>
      <c r="S1585" s="55"/>
      <c r="T1585" s="141"/>
      <c r="U1585" s="55"/>
      <c r="V1585" s="55"/>
      <c r="W1585" s="141"/>
      <c r="X1585" s="55"/>
      <c r="Y1585" s="55"/>
      <c r="Z1585" s="141"/>
      <c r="AA1585" s="55"/>
      <c r="AB1585" s="55"/>
      <c r="AC1585" s="141"/>
      <c r="AD1585" s="142"/>
      <c r="AE1585" s="143"/>
      <c r="AF1585" s="138"/>
      <c r="AG1585" s="144"/>
      <c r="AH1585" s="145"/>
    </row>
    <row r="1586" spans="1:34" ht="24.95" customHeight="1" x14ac:dyDescent="0.25">
      <c r="A1586" s="55"/>
      <c r="B1586" s="55"/>
      <c r="C1586" s="55"/>
      <c r="D1586" s="55"/>
      <c r="E1586" s="55"/>
      <c r="F1586" s="55"/>
      <c r="G1586" s="55"/>
      <c r="H1586" s="138"/>
      <c r="I1586" s="55"/>
      <c r="J1586" s="139"/>
      <c r="K1586" s="55"/>
      <c r="L1586" s="55"/>
      <c r="M1586" s="138"/>
      <c r="N1586" s="55"/>
      <c r="O1586" s="55"/>
      <c r="P1586" s="140"/>
      <c r="Q1586" s="141"/>
      <c r="R1586" s="55"/>
      <c r="S1586" s="55"/>
      <c r="T1586" s="141"/>
      <c r="U1586" s="55"/>
      <c r="V1586" s="55"/>
      <c r="W1586" s="141"/>
      <c r="X1586" s="55"/>
      <c r="Y1586" s="55"/>
      <c r="Z1586" s="141"/>
      <c r="AA1586" s="55"/>
      <c r="AB1586" s="55"/>
      <c r="AC1586" s="141"/>
      <c r="AD1586" s="142"/>
      <c r="AE1586" s="143"/>
      <c r="AF1586" s="138"/>
      <c r="AG1586" s="144"/>
      <c r="AH1586" s="145"/>
    </row>
    <row r="1587" spans="1:34" ht="24.95" customHeight="1" x14ac:dyDescent="0.25">
      <c r="A1587" s="55"/>
      <c r="B1587" s="55"/>
      <c r="C1587" s="55"/>
      <c r="D1587" s="55"/>
      <c r="E1587" s="55"/>
      <c r="F1587" s="55"/>
      <c r="G1587" s="55"/>
      <c r="H1587" s="138"/>
      <c r="I1587" s="55"/>
      <c r="J1587" s="139"/>
      <c r="K1587" s="55"/>
      <c r="L1587" s="55"/>
      <c r="M1587" s="138"/>
      <c r="N1587" s="55"/>
      <c r="O1587" s="55"/>
      <c r="P1587" s="140"/>
      <c r="Q1587" s="141"/>
      <c r="R1587" s="55"/>
      <c r="S1587" s="55"/>
      <c r="T1587" s="141"/>
      <c r="U1587" s="55"/>
      <c r="V1587" s="55"/>
      <c r="W1587" s="141"/>
      <c r="X1587" s="55"/>
      <c r="Y1587" s="55"/>
      <c r="Z1587" s="141"/>
      <c r="AA1587" s="55"/>
      <c r="AB1587" s="55"/>
      <c r="AC1587" s="141"/>
      <c r="AD1587" s="142"/>
      <c r="AE1587" s="143"/>
      <c r="AF1587" s="138"/>
      <c r="AG1587" s="144"/>
      <c r="AH1587" s="145"/>
    </row>
    <row r="1588" spans="1:34" ht="24.95" customHeight="1" x14ac:dyDescent="0.25">
      <c r="A1588" s="55"/>
      <c r="B1588" s="55"/>
      <c r="C1588" s="55"/>
      <c r="D1588" s="55"/>
      <c r="E1588" s="55"/>
      <c r="F1588" s="55"/>
      <c r="G1588" s="55"/>
      <c r="H1588" s="138"/>
      <c r="I1588" s="55"/>
      <c r="J1588" s="139"/>
      <c r="K1588" s="55"/>
      <c r="L1588" s="55"/>
      <c r="M1588" s="138"/>
      <c r="N1588" s="55"/>
      <c r="O1588" s="55"/>
      <c r="P1588" s="140"/>
      <c r="Q1588" s="141"/>
      <c r="R1588" s="55"/>
      <c r="S1588" s="55"/>
      <c r="T1588" s="141"/>
      <c r="U1588" s="55"/>
      <c r="V1588" s="55"/>
      <c r="W1588" s="141"/>
      <c r="X1588" s="55"/>
      <c r="Y1588" s="55"/>
      <c r="Z1588" s="141"/>
      <c r="AA1588" s="55"/>
      <c r="AB1588" s="55"/>
      <c r="AC1588" s="141"/>
      <c r="AD1588" s="142"/>
      <c r="AE1588" s="143"/>
      <c r="AF1588" s="138"/>
      <c r="AG1588" s="144"/>
      <c r="AH1588" s="145"/>
    </row>
    <row r="1589" spans="1:34" ht="24.95" customHeight="1" x14ac:dyDescent="0.25">
      <c r="A1589" s="55"/>
      <c r="B1589" s="55"/>
      <c r="C1589" s="55"/>
      <c r="D1589" s="55"/>
      <c r="E1589" s="55"/>
      <c r="F1589" s="55"/>
      <c r="G1589" s="55"/>
      <c r="H1589" s="138"/>
      <c r="I1589" s="55"/>
      <c r="J1589" s="139"/>
      <c r="K1589" s="55"/>
      <c r="L1589" s="55"/>
      <c r="M1589" s="138"/>
      <c r="N1589" s="55"/>
      <c r="O1589" s="55"/>
      <c r="P1589" s="140"/>
      <c r="Q1589" s="141"/>
      <c r="R1589" s="55"/>
      <c r="S1589" s="55"/>
      <c r="T1589" s="141"/>
      <c r="U1589" s="55"/>
      <c r="V1589" s="55"/>
      <c r="W1589" s="141"/>
      <c r="X1589" s="55"/>
      <c r="Y1589" s="55"/>
      <c r="Z1589" s="141"/>
      <c r="AA1589" s="55"/>
      <c r="AB1589" s="55"/>
      <c r="AC1589" s="141"/>
      <c r="AD1589" s="142"/>
      <c r="AE1589" s="143"/>
      <c r="AF1589" s="138"/>
      <c r="AG1589" s="144"/>
      <c r="AH1589" s="145"/>
    </row>
    <row r="1590" spans="1:34" ht="24.95" customHeight="1" x14ac:dyDescent="0.25">
      <c r="A1590" s="55"/>
      <c r="B1590" s="55"/>
      <c r="C1590" s="55"/>
      <c r="D1590" s="55"/>
      <c r="E1590" s="55"/>
      <c r="F1590" s="55"/>
      <c r="G1590" s="55"/>
      <c r="H1590" s="138"/>
      <c r="I1590" s="55"/>
      <c r="J1590" s="139"/>
      <c r="K1590" s="55"/>
      <c r="L1590" s="55"/>
      <c r="M1590" s="138"/>
      <c r="N1590" s="55"/>
      <c r="O1590" s="55"/>
      <c r="P1590" s="140"/>
      <c r="Q1590" s="141"/>
      <c r="R1590" s="55"/>
      <c r="S1590" s="55"/>
      <c r="T1590" s="141"/>
      <c r="U1590" s="55"/>
      <c r="V1590" s="55"/>
      <c r="W1590" s="141"/>
      <c r="X1590" s="55"/>
      <c r="Y1590" s="55"/>
      <c r="Z1590" s="141"/>
      <c r="AA1590" s="55"/>
      <c r="AB1590" s="55"/>
      <c r="AC1590" s="141"/>
      <c r="AD1590" s="142"/>
      <c r="AE1590" s="143"/>
      <c r="AF1590" s="138"/>
      <c r="AG1590" s="144"/>
      <c r="AH1590" s="145"/>
    </row>
    <row r="1591" spans="1:34" ht="24.95" customHeight="1" x14ac:dyDescent="0.25">
      <c r="A1591" s="55"/>
      <c r="B1591" s="55"/>
      <c r="C1591" s="55"/>
      <c r="D1591" s="55"/>
      <c r="E1591" s="55"/>
      <c r="F1591" s="55"/>
      <c r="G1591" s="55"/>
      <c r="H1591" s="138"/>
      <c r="I1591" s="55"/>
      <c r="J1591" s="139"/>
      <c r="K1591" s="55"/>
      <c r="L1591" s="55"/>
      <c r="M1591" s="138"/>
      <c r="N1591" s="55"/>
      <c r="O1591" s="55"/>
      <c r="P1591" s="140"/>
      <c r="Q1591" s="141"/>
      <c r="R1591" s="55"/>
      <c r="S1591" s="55"/>
      <c r="T1591" s="141"/>
      <c r="U1591" s="55"/>
      <c r="V1591" s="55"/>
      <c r="W1591" s="141"/>
      <c r="X1591" s="55"/>
      <c r="Y1591" s="55"/>
      <c r="Z1591" s="141"/>
      <c r="AA1591" s="55"/>
      <c r="AB1591" s="55"/>
      <c r="AC1591" s="141"/>
      <c r="AD1591" s="142"/>
      <c r="AE1591" s="143"/>
      <c r="AF1591" s="138"/>
      <c r="AG1591" s="144"/>
      <c r="AH1591" s="145"/>
    </row>
    <row r="1592" spans="1:34" ht="24.95" customHeight="1" x14ac:dyDescent="0.25">
      <c r="A1592" s="55"/>
      <c r="B1592" s="55"/>
      <c r="C1592" s="55"/>
      <c r="D1592" s="55"/>
      <c r="E1592" s="55"/>
      <c r="F1592" s="55"/>
      <c r="G1592" s="55"/>
      <c r="H1592" s="138"/>
      <c r="I1592" s="55"/>
      <c r="J1592" s="139"/>
      <c r="K1592" s="55"/>
      <c r="L1592" s="55"/>
      <c r="M1592" s="138"/>
      <c r="N1592" s="55"/>
      <c r="O1592" s="55"/>
      <c r="P1592" s="140"/>
      <c r="Q1592" s="141"/>
      <c r="R1592" s="55"/>
      <c r="S1592" s="55"/>
      <c r="T1592" s="141"/>
      <c r="U1592" s="55"/>
      <c r="V1592" s="55"/>
      <c r="W1592" s="141"/>
      <c r="X1592" s="55"/>
      <c r="Y1592" s="55"/>
      <c r="Z1592" s="141"/>
      <c r="AA1592" s="55"/>
      <c r="AB1592" s="55"/>
      <c r="AC1592" s="141"/>
      <c r="AD1592" s="142"/>
      <c r="AE1592" s="143"/>
      <c r="AF1592" s="138"/>
      <c r="AG1592" s="144"/>
      <c r="AH1592" s="145"/>
    </row>
    <row r="1593" spans="1:34" ht="24.95" customHeight="1" x14ac:dyDescent="0.25">
      <c r="A1593" s="55"/>
      <c r="B1593" s="55"/>
      <c r="C1593" s="55"/>
      <c r="D1593" s="55"/>
      <c r="E1593" s="55"/>
      <c r="F1593" s="55"/>
      <c r="G1593" s="55"/>
      <c r="H1593" s="138"/>
      <c r="I1593" s="55"/>
      <c r="J1593" s="139"/>
      <c r="K1593" s="55"/>
      <c r="L1593" s="55"/>
      <c r="M1593" s="138"/>
      <c r="N1593" s="55"/>
      <c r="O1593" s="55"/>
      <c r="P1593" s="140"/>
      <c r="Q1593" s="141"/>
      <c r="R1593" s="55"/>
      <c r="S1593" s="55"/>
      <c r="T1593" s="141"/>
      <c r="U1593" s="55"/>
      <c r="V1593" s="55"/>
      <c r="W1593" s="141"/>
      <c r="X1593" s="55"/>
      <c r="Y1593" s="55"/>
      <c r="Z1593" s="141"/>
      <c r="AA1593" s="55"/>
      <c r="AB1593" s="55"/>
      <c r="AC1593" s="141"/>
      <c r="AD1593" s="142"/>
      <c r="AE1593" s="143"/>
      <c r="AF1593" s="138"/>
      <c r="AG1593" s="144"/>
      <c r="AH1593" s="145"/>
    </row>
    <row r="1594" spans="1:34" ht="24.95" customHeight="1" x14ac:dyDescent="0.25">
      <c r="A1594" s="55"/>
      <c r="B1594" s="55"/>
      <c r="C1594" s="55"/>
      <c r="D1594" s="55"/>
      <c r="E1594" s="55"/>
      <c r="F1594" s="55"/>
      <c r="G1594" s="55"/>
      <c r="H1594" s="138"/>
      <c r="I1594" s="55"/>
      <c r="J1594" s="139"/>
      <c r="K1594" s="55"/>
      <c r="L1594" s="55"/>
      <c r="M1594" s="138"/>
      <c r="N1594" s="55"/>
      <c r="O1594" s="55"/>
      <c r="P1594" s="140"/>
      <c r="Q1594" s="141"/>
      <c r="R1594" s="55"/>
      <c r="S1594" s="55"/>
      <c r="T1594" s="141"/>
      <c r="U1594" s="55"/>
      <c r="V1594" s="55"/>
      <c r="W1594" s="141"/>
      <c r="X1594" s="55"/>
      <c r="Y1594" s="55"/>
      <c r="Z1594" s="141"/>
      <c r="AA1594" s="55"/>
      <c r="AB1594" s="55"/>
      <c r="AC1594" s="141"/>
      <c r="AD1594" s="142"/>
      <c r="AE1594" s="143"/>
      <c r="AF1594" s="138"/>
      <c r="AG1594" s="144"/>
      <c r="AH1594" s="145"/>
    </row>
    <row r="1595" spans="1:34" ht="24.95" customHeight="1" x14ac:dyDescent="0.25">
      <c r="A1595" s="55"/>
      <c r="B1595" s="55"/>
      <c r="C1595" s="55"/>
      <c r="D1595" s="55"/>
      <c r="E1595" s="55"/>
      <c r="F1595" s="55"/>
      <c r="G1595" s="55"/>
      <c r="H1595" s="138"/>
      <c r="I1595" s="55"/>
      <c r="J1595" s="139"/>
      <c r="K1595" s="55"/>
      <c r="L1595" s="55"/>
      <c r="M1595" s="138"/>
      <c r="N1595" s="55"/>
      <c r="O1595" s="55"/>
      <c r="P1595" s="140"/>
      <c r="Q1595" s="141"/>
      <c r="R1595" s="55"/>
      <c r="S1595" s="55"/>
      <c r="T1595" s="141"/>
      <c r="U1595" s="55"/>
      <c r="V1595" s="55"/>
      <c r="W1595" s="141"/>
      <c r="X1595" s="55"/>
      <c r="Y1595" s="55"/>
      <c r="Z1595" s="141"/>
      <c r="AA1595" s="55"/>
      <c r="AB1595" s="55"/>
      <c r="AC1595" s="141"/>
      <c r="AD1595" s="142"/>
      <c r="AE1595" s="143"/>
      <c r="AF1595" s="138"/>
      <c r="AG1595" s="144"/>
      <c r="AH1595" s="145"/>
    </row>
    <row r="1596" spans="1:34" ht="24.95" customHeight="1" x14ac:dyDescent="0.25">
      <c r="A1596" s="55"/>
      <c r="B1596" s="55"/>
      <c r="C1596" s="55"/>
      <c r="D1596" s="55"/>
      <c r="E1596" s="55"/>
      <c r="F1596" s="55"/>
      <c r="G1596" s="55"/>
      <c r="H1596" s="138"/>
      <c r="I1596" s="55"/>
      <c r="J1596" s="139"/>
      <c r="K1596" s="55"/>
      <c r="L1596" s="55"/>
      <c r="M1596" s="138"/>
      <c r="N1596" s="55"/>
      <c r="O1596" s="55"/>
      <c r="P1596" s="140"/>
      <c r="Q1596" s="141"/>
      <c r="R1596" s="55"/>
      <c r="S1596" s="55"/>
      <c r="T1596" s="141"/>
      <c r="U1596" s="55"/>
      <c r="V1596" s="55"/>
      <c r="W1596" s="141"/>
      <c r="X1596" s="55"/>
      <c r="Y1596" s="55"/>
      <c r="Z1596" s="141"/>
      <c r="AA1596" s="55"/>
      <c r="AB1596" s="55"/>
      <c r="AC1596" s="141"/>
      <c r="AD1596" s="142"/>
      <c r="AE1596" s="143"/>
      <c r="AF1596" s="138"/>
      <c r="AG1596" s="144"/>
      <c r="AH1596" s="145"/>
    </row>
    <row r="1597" spans="1:34" ht="24.95" customHeight="1" x14ac:dyDescent="0.25">
      <c r="A1597" s="55"/>
      <c r="B1597" s="55"/>
      <c r="C1597" s="55"/>
      <c r="D1597" s="55"/>
      <c r="E1597" s="55"/>
      <c r="F1597" s="55"/>
      <c r="G1597" s="55"/>
      <c r="H1597" s="138"/>
      <c r="I1597" s="55"/>
      <c r="J1597" s="139"/>
      <c r="K1597" s="55"/>
      <c r="L1597" s="55"/>
      <c r="M1597" s="138"/>
      <c r="N1597" s="55"/>
      <c r="O1597" s="55"/>
      <c r="P1597" s="140"/>
      <c r="Q1597" s="141"/>
      <c r="R1597" s="55"/>
      <c r="S1597" s="55"/>
      <c r="T1597" s="141"/>
      <c r="U1597" s="55"/>
      <c r="V1597" s="55"/>
      <c r="W1597" s="141"/>
      <c r="X1597" s="55"/>
      <c r="Y1597" s="55"/>
      <c r="Z1597" s="141"/>
      <c r="AA1597" s="55"/>
      <c r="AB1597" s="55"/>
      <c r="AC1597" s="141"/>
      <c r="AD1597" s="142"/>
      <c r="AE1597" s="143"/>
      <c r="AF1597" s="138"/>
      <c r="AG1597" s="144"/>
      <c r="AH1597" s="145"/>
    </row>
    <row r="1598" spans="1:34" ht="24.95" customHeight="1" x14ac:dyDescent="0.25">
      <c r="A1598" s="55"/>
      <c r="B1598" s="55"/>
      <c r="C1598" s="55"/>
      <c r="D1598" s="55"/>
      <c r="E1598" s="55"/>
      <c r="F1598" s="55"/>
      <c r="G1598" s="55"/>
      <c r="H1598" s="138"/>
      <c r="I1598" s="55"/>
      <c r="J1598" s="139"/>
      <c r="K1598" s="55"/>
      <c r="L1598" s="55"/>
      <c r="M1598" s="138"/>
      <c r="N1598" s="55"/>
      <c r="O1598" s="55"/>
      <c r="P1598" s="140"/>
      <c r="Q1598" s="141"/>
      <c r="R1598" s="55"/>
      <c r="S1598" s="55"/>
      <c r="T1598" s="141"/>
      <c r="U1598" s="55"/>
      <c r="V1598" s="55"/>
      <c r="W1598" s="141"/>
      <c r="X1598" s="55"/>
      <c r="Y1598" s="55"/>
      <c r="Z1598" s="141"/>
      <c r="AA1598" s="55"/>
      <c r="AB1598" s="55"/>
      <c r="AC1598" s="141"/>
      <c r="AD1598" s="142"/>
      <c r="AE1598" s="143"/>
      <c r="AF1598" s="138"/>
      <c r="AG1598" s="144"/>
      <c r="AH1598" s="145"/>
    </row>
    <row r="1599" spans="1:34" ht="24.95" customHeight="1" x14ac:dyDescent="0.25">
      <c r="A1599" s="55"/>
      <c r="B1599" s="55"/>
      <c r="C1599" s="55"/>
      <c r="D1599" s="55"/>
      <c r="E1599" s="55"/>
      <c r="F1599" s="55"/>
      <c r="G1599" s="55"/>
      <c r="H1599" s="138"/>
      <c r="I1599" s="55"/>
      <c r="J1599" s="139"/>
      <c r="K1599" s="55"/>
      <c r="L1599" s="55"/>
      <c r="M1599" s="138"/>
      <c r="N1599" s="55"/>
      <c r="O1599" s="55"/>
      <c r="P1599" s="140"/>
      <c r="Q1599" s="141"/>
      <c r="R1599" s="55"/>
      <c r="S1599" s="55"/>
      <c r="T1599" s="141"/>
      <c r="U1599" s="55"/>
      <c r="V1599" s="55"/>
      <c r="W1599" s="141"/>
      <c r="X1599" s="55"/>
      <c r="Y1599" s="55"/>
      <c r="Z1599" s="141"/>
      <c r="AA1599" s="55"/>
      <c r="AB1599" s="55"/>
      <c r="AC1599" s="141"/>
      <c r="AD1599" s="142"/>
      <c r="AE1599" s="143"/>
      <c r="AF1599" s="138"/>
      <c r="AG1599" s="144"/>
      <c r="AH1599" s="145"/>
    </row>
    <row r="1600" spans="1:34" ht="24.95" customHeight="1" x14ac:dyDescent="0.25">
      <c r="A1600" s="55"/>
      <c r="B1600" s="55"/>
      <c r="C1600" s="55"/>
      <c r="D1600" s="55"/>
      <c r="E1600" s="55"/>
      <c r="F1600" s="55"/>
      <c r="G1600" s="55"/>
      <c r="H1600" s="138"/>
      <c r="I1600" s="55"/>
      <c r="J1600" s="139"/>
      <c r="K1600" s="55"/>
      <c r="L1600" s="55"/>
      <c r="M1600" s="138"/>
      <c r="N1600" s="55"/>
      <c r="O1600" s="55"/>
      <c r="P1600" s="140"/>
      <c r="Q1600" s="141"/>
      <c r="R1600" s="55"/>
      <c r="S1600" s="55"/>
      <c r="T1600" s="141"/>
      <c r="U1600" s="55"/>
      <c r="V1600" s="55"/>
      <c r="W1600" s="141"/>
      <c r="X1600" s="55"/>
      <c r="Y1600" s="55"/>
      <c r="Z1600" s="141"/>
      <c r="AA1600" s="55"/>
      <c r="AB1600" s="55"/>
      <c r="AC1600" s="141"/>
      <c r="AD1600" s="142"/>
      <c r="AE1600" s="143"/>
      <c r="AF1600" s="138"/>
      <c r="AG1600" s="144"/>
      <c r="AH1600" s="145"/>
    </row>
    <row r="1601" spans="1:34" ht="24.95" customHeight="1" x14ac:dyDescent="0.25">
      <c r="A1601" s="55"/>
      <c r="B1601" s="55"/>
      <c r="C1601" s="55"/>
      <c r="D1601" s="55"/>
      <c r="E1601" s="55"/>
      <c r="F1601" s="55"/>
      <c r="G1601" s="55"/>
      <c r="H1601" s="138"/>
      <c r="I1601" s="55"/>
      <c r="J1601" s="139"/>
      <c r="K1601" s="55"/>
      <c r="L1601" s="55"/>
      <c r="M1601" s="138"/>
      <c r="N1601" s="55"/>
      <c r="O1601" s="55"/>
      <c r="P1601" s="140"/>
      <c r="Q1601" s="141"/>
      <c r="R1601" s="55"/>
      <c r="S1601" s="55"/>
      <c r="T1601" s="141"/>
      <c r="U1601" s="55"/>
      <c r="V1601" s="55"/>
      <c r="W1601" s="141"/>
      <c r="X1601" s="55"/>
      <c r="Y1601" s="55"/>
      <c r="Z1601" s="141"/>
      <c r="AA1601" s="55"/>
      <c r="AB1601" s="55"/>
      <c r="AC1601" s="141"/>
      <c r="AD1601" s="142"/>
      <c r="AE1601" s="143"/>
      <c r="AF1601" s="138"/>
      <c r="AG1601" s="144"/>
      <c r="AH1601" s="145"/>
    </row>
    <row r="1602" spans="1:34" ht="24.95" customHeight="1" x14ac:dyDescent="0.25">
      <c r="A1602" s="55"/>
      <c r="B1602" s="55"/>
      <c r="C1602" s="55"/>
      <c r="D1602" s="55"/>
      <c r="E1602" s="55"/>
      <c r="F1602" s="55"/>
      <c r="G1602" s="55"/>
      <c r="H1602" s="138"/>
      <c r="I1602" s="55"/>
      <c r="J1602" s="139"/>
      <c r="K1602" s="55"/>
      <c r="L1602" s="55"/>
      <c r="M1602" s="138"/>
      <c r="N1602" s="55"/>
      <c r="O1602" s="55"/>
      <c r="P1602" s="140"/>
      <c r="Q1602" s="141"/>
      <c r="R1602" s="55"/>
      <c r="S1602" s="55"/>
      <c r="T1602" s="141"/>
      <c r="U1602" s="55"/>
      <c r="V1602" s="55"/>
      <c r="W1602" s="141"/>
      <c r="X1602" s="55"/>
      <c r="Y1602" s="55"/>
      <c r="Z1602" s="141"/>
      <c r="AA1602" s="55"/>
      <c r="AB1602" s="55"/>
      <c r="AC1602" s="141"/>
      <c r="AD1602" s="142"/>
      <c r="AE1602" s="143"/>
      <c r="AF1602" s="138"/>
      <c r="AG1602" s="144"/>
      <c r="AH1602" s="145"/>
    </row>
    <row r="1603" spans="1:34" ht="24.95" customHeight="1" x14ac:dyDescent="0.25">
      <c r="A1603" s="55"/>
      <c r="B1603" s="55"/>
      <c r="C1603" s="55"/>
      <c r="D1603" s="55"/>
      <c r="E1603" s="55"/>
      <c r="F1603" s="55"/>
      <c r="G1603" s="55"/>
      <c r="H1603" s="138"/>
      <c r="I1603" s="55"/>
      <c r="J1603" s="139"/>
      <c r="K1603" s="55"/>
      <c r="L1603" s="55"/>
      <c r="M1603" s="138"/>
      <c r="N1603" s="55"/>
      <c r="O1603" s="55"/>
      <c r="P1603" s="140"/>
      <c r="Q1603" s="141"/>
      <c r="R1603" s="55"/>
      <c r="S1603" s="55"/>
      <c r="T1603" s="141"/>
      <c r="U1603" s="55"/>
      <c r="V1603" s="55"/>
      <c r="W1603" s="141"/>
      <c r="X1603" s="55"/>
      <c r="Y1603" s="55"/>
      <c r="Z1603" s="141"/>
      <c r="AA1603" s="55"/>
      <c r="AB1603" s="55"/>
      <c r="AC1603" s="141"/>
      <c r="AD1603" s="142"/>
      <c r="AE1603" s="143"/>
      <c r="AF1603" s="138"/>
      <c r="AG1603" s="144"/>
      <c r="AH1603" s="145"/>
    </row>
    <row r="1604" spans="1:34" ht="24.95" customHeight="1" x14ac:dyDescent="0.25">
      <c r="A1604" s="55"/>
      <c r="B1604" s="55"/>
      <c r="C1604" s="55"/>
      <c r="D1604" s="55"/>
      <c r="E1604" s="55"/>
      <c r="F1604" s="55"/>
      <c r="G1604" s="55"/>
      <c r="H1604" s="138"/>
      <c r="I1604" s="55"/>
      <c r="J1604" s="139"/>
      <c r="K1604" s="55"/>
      <c r="L1604" s="55"/>
      <c r="M1604" s="138"/>
      <c r="N1604" s="55"/>
      <c r="O1604" s="55"/>
      <c r="P1604" s="140"/>
      <c r="Q1604" s="141"/>
      <c r="R1604" s="55"/>
      <c r="S1604" s="55"/>
      <c r="T1604" s="141"/>
      <c r="U1604" s="55"/>
      <c r="V1604" s="55"/>
      <c r="W1604" s="141"/>
      <c r="X1604" s="55"/>
      <c r="Y1604" s="55"/>
      <c r="Z1604" s="141"/>
      <c r="AA1604" s="55"/>
      <c r="AB1604" s="55"/>
      <c r="AC1604" s="141"/>
      <c r="AD1604" s="142"/>
      <c r="AE1604" s="143"/>
      <c r="AF1604" s="138"/>
      <c r="AG1604" s="144"/>
      <c r="AH1604" s="145"/>
    </row>
    <row r="1605" spans="1:34" ht="24.95" customHeight="1" x14ac:dyDescent="0.25">
      <c r="A1605" s="55"/>
      <c r="B1605" s="55"/>
      <c r="C1605" s="55"/>
      <c r="D1605" s="55"/>
      <c r="E1605" s="55"/>
      <c r="F1605" s="55"/>
      <c r="G1605" s="55"/>
      <c r="H1605" s="138"/>
      <c r="I1605" s="55"/>
      <c r="J1605" s="139"/>
      <c r="K1605" s="55"/>
      <c r="L1605" s="55"/>
      <c r="M1605" s="138"/>
      <c r="N1605" s="55"/>
      <c r="O1605" s="55"/>
      <c r="P1605" s="140"/>
      <c r="Q1605" s="141"/>
      <c r="R1605" s="55"/>
      <c r="S1605" s="55"/>
      <c r="T1605" s="141"/>
      <c r="U1605" s="55"/>
      <c r="V1605" s="55"/>
      <c r="W1605" s="141"/>
      <c r="X1605" s="55"/>
      <c r="Y1605" s="55"/>
      <c r="Z1605" s="141"/>
      <c r="AA1605" s="55"/>
      <c r="AB1605" s="55"/>
      <c r="AC1605" s="141"/>
      <c r="AD1605" s="142"/>
      <c r="AE1605" s="143"/>
      <c r="AF1605" s="138"/>
      <c r="AG1605" s="144"/>
      <c r="AH1605" s="145"/>
    </row>
    <row r="1606" spans="1:34" ht="24.95" customHeight="1" x14ac:dyDescent="0.25">
      <c r="A1606" s="55"/>
      <c r="B1606" s="55"/>
      <c r="C1606" s="55"/>
      <c r="D1606" s="55"/>
      <c r="E1606" s="55"/>
      <c r="F1606" s="55"/>
      <c r="G1606" s="55"/>
      <c r="H1606" s="138"/>
      <c r="I1606" s="55"/>
      <c r="J1606" s="139"/>
      <c r="K1606" s="55"/>
      <c r="L1606" s="55"/>
      <c r="M1606" s="138"/>
      <c r="N1606" s="55"/>
      <c r="O1606" s="55"/>
      <c r="P1606" s="140"/>
      <c r="Q1606" s="141"/>
      <c r="R1606" s="55"/>
      <c r="S1606" s="55"/>
      <c r="T1606" s="141"/>
      <c r="U1606" s="55"/>
      <c r="V1606" s="55"/>
      <c r="W1606" s="141"/>
      <c r="X1606" s="55"/>
      <c r="Y1606" s="55"/>
      <c r="Z1606" s="141"/>
      <c r="AA1606" s="55"/>
      <c r="AB1606" s="55"/>
      <c r="AC1606" s="141"/>
      <c r="AD1606" s="142"/>
      <c r="AE1606" s="143"/>
      <c r="AF1606" s="138"/>
      <c r="AG1606" s="144"/>
      <c r="AH1606" s="145"/>
    </row>
    <row r="1607" spans="1:34" ht="24.95" customHeight="1" x14ac:dyDescent="0.25">
      <c r="A1607" s="55"/>
      <c r="B1607" s="55"/>
      <c r="C1607" s="55"/>
      <c r="D1607" s="55"/>
      <c r="E1607" s="55"/>
      <c r="F1607" s="55"/>
      <c r="G1607" s="55"/>
      <c r="H1607" s="138"/>
      <c r="I1607" s="55"/>
      <c r="J1607" s="139"/>
      <c r="K1607" s="55"/>
      <c r="L1607" s="55"/>
      <c r="M1607" s="138"/>
      <c r="N1607" s="55"/>
      <c r="O1607" s="55"/>
      <c r="P1607" s="140"/>
      <c r="Q1607" s="141"/>
      <c r="R1607" s="55"/>
      <c r="S1607" s="55"/>
      <c r="T1607" s="141"/>
      <c r="U1607" s="55"/>
      <c r="V1607" s="55"/>
      <c r="W1607" s="141"/>
      <c r="X1607" s="55"/>
      <c r="Y1607" s="55"/>
      <c r="Z1607" s="141"/>
      <c r="AA1607" s="55"/>
      <c r="AB1607" s="55"/>
      <c r="AC1607" s="141"/>
      <c r="AD1607" s="142"/>
      <c r="AE1607" s="143"/>
      <c r="AF1607" s="138"/>
      <c r="AG1607" s="144"/>
      <c r="AH1607" s="145"/>
    </row>
    <row r="1608" spans="1:34" ht="24.95" customHeight="1" x14ac:dyDescent="0.25">
      <c r="A1608" s="55"/>
      <c r="B1608" s="55"/>
      <c r="C1608" s="55"/>
      <c r="D1608" s="55"/>
      <c r="E1608" s="55"/>
      <c r="F1608" s="55"/>
      <c r="G1608" s="55"/>
      <c r="H1608" s="138"/>
      <c r="I1608" s="55"/>
      <c r="J1608" s="139"/>
      <c r="K1608" s="55"/>
      <c r="L1608" s="55"/>
      <c r="M1608" s="138"/>
      <c r="N1608" s="55"/>
      <c r="O1608" s="55"/>
      <c r="P1608" s="140"/>
      <c r="Q1608" s="141"/>
      <c r="R1608" s="55"/>
      <c r="S1608" s="55"/>
      <c r="T1608" s="141"/>
      <c r="U1608" s="55"/>
      <c r="V1608" s="55"/>
      <c r="W1608" s="141"/>
      <c r="X1608" s="55"/>
      <c r="Y1608" s="55"/>
      <c r="Z1608" s="141"/>
      <c r="AA1608" s="55"/>
      <c r="AB1608" s="55"/>
      <c r="AC1608" s="141"/>
      <c r="AD1608" s="142"/>
      <c r="AE1608" s="143"/>
      <c r="AF1608" s="138"/>
      <c r="AG1608" s="144"/>
      <c r="AH1608" s="145"/>
    </row>
    <row r="1609" spans="1:34" ht="24.95" customHeight="1" x14ac:dyDescent="0.25">
      <c r="A1609" s="55"/>
      <c r="B1609" s="55"/>
      <c r="C1609" s="55"/>
      <c r="D1609" s="55"/>
      <c r="E1609" s="55"/>
      <c r="F1609" s="55"/>
      <c r="G1609" s="55"/>
      <c r="H1609" s="138"/>
      <c r="I1609" s="55"/>
      <c r="J1609" s="139"/>
      <c r="K1609" s="55"/>
      <c r="L1609" s="55"/>
      <c r="M1609" s="138"/>
      <c r="N1609" s="55"/>
      <c r="O1609" s="55"/>
      <c r="P1609" s="140"/>
      <c r="Q1609" s="141"/>
      <c r="R1609" s="55"/>
      <c r="S1609" s="55"/>
      <c r="T1609" s="141"/>
      <c r="U1609" s="55"/>
      <c r="V1609" s="55"/>
      <c r="W1609" s="141"/>
      <c r="X1609" s="55"/>
      <c r="Y1609" s="55"/>
      <c r="Z1609" s="141"/>
      <c r="AA1609" s="55"/>
      <c r="AB1609" s="55"/>
      <c r="AC1609" s="141"/>
      <c r="AD1609" s="142"/>
      <c r="AE1609" s="143"/>
      <c r="AF1609" s="138"/>
      <c r="AG1609" s="144"/>
      <c r="AH1609" s="145"/>
    </row>
    <row r="1610" spans="1:34" ht="24.95" customHeight="1" x14ac:dyDescent="0.25">
      <c r="A1610" s="55"/>
      <c r="B1610" s="55"/>
      <c r="C1610" s="55"/>
      <c r="D1610" s="55"/>
      <c r="E1610" s="55"/>
      <c r="F1610" s="55"/>
      <c r="G1610" s="55"/>
      <c r="H1610" s="138"/>
      <c r="I1610" s="55"/>
      <c r="J1610" s="139"/>
      <c r="K1610" s="55"/>
      <c r="L1610" s="55"/>
      <c r="M1610" s="138"/>
      <c r="N1610" s="55"/>
      <c r="O1610" s="55"/>
      <c r="P1610" s="140"/>
      <c r="Q1610" s="141"/>
      <c r="R1610" s="55"/>
      <c r="S1610" s="55"/>
      <c r="T1610" s="141"/>
      <c r="U1610" s="55"/>
      <c r="V1610" s="55"/>
      <c r="W1610" s="141"/>
      <c r="X1610" s="55"/>
      <c r="Y1610" s="55"/>
      <c r="Z1610" s="141"/>
      <c r="AA1610" s="55"/>
      <c r="AB1610" s="55"/>
      <c r="AC1610" s="141"/>
      <c r="AD1610" s="142"/>
      <c r="AE1610" s="143"/>
      <c r="AF1610" s="138"/>
      <c r="AG1610" s="144"/>
      <c r="AH1610" s="145"/>
    </row>
    <row r="1611" spans="1:34" ht="24.95" customHeight="1" x14ac:dyDescent="0.25">
      <c r="A1611" s="55"/>
      <c r="B1611" s="55"/>
      <c r="C1611" s="55"/>
      <c r="D1611" s="55"/>
      <c r="E1611" s="55"/>
      <c r="F1611" s="55"/>
      <c r="G1611" s="55"/>
      <c r="H1611" s="138"/>
      <c r="I1611" s="55"/>
      <c r="J1611" s="139"/>
      <c r="K1611" s="55"/>
      <c r="L1611" s="55"/>
      <c r="M1611" s="138"/>
      <c r="N1611" s="55"/>
      <c r="O1611" s="55"/>
      <c r="P1611" s="140"/>
      <c r="Q1611" s="141"/>
      <c r="R1611" s="55"/>
      <c r="S1611" s="55"/>
      <c r="T1611" s="141"/>
      <c r="U1611" s="55"/>
      <c r="V1611" s="55"/>
      <c r="W1611" s="141"/>
      <c r="X1611" s="55"/>
      <c r="Y1611" s="55"/>
      <c r="Z1611" s="141"/>
      <c r="AA1611" s="55"/>
      <c r="AB1611" s="55"/>
      <c r="AC1611" s="141"/>
      <c r="AD1611" s="142"/>
      <c r="AE1611" s="143"/>
      <c r="AF1611" s="138"/>
      <c r="AG1611" s="144"/>
      <c r="AH1611" s="145"/>
    </row>
    <row r="1612" spans="1:34" ht="24.95" customHeight="1" x14ac:dyDescent="0.25">
      <c r="A1612" s="55"/>
      <c r="B1612" s="55"/>
      <c r="C1612" s="55"/>
      <c r="D1612" s="55"/>
      <c r="E1612" s="55"/>
      <c r="F1612" s="55"/>
      <c r="G1612" s="55"/>
      <c r="H1612" s="138"/>
      <c r="I1612" s="55"/>
      <c r="J1612" s="139"/>
      <c r="K1612" s="55"/>
      <c r="L1612" s="55"/>
      <c r="M1612" s="138"/>
      <c r="N1612" s="55"/>
      <c r="O1612" s="55"/>
      <c r="P1612" s="140"/>
      <c r="Q1612" s="141"/>
      <c r="R1612" s="55"/>
      <c r="S1612" s="55"/>
      <c r="T1612" s="141"/>
      <c r="U1612" s="55"/>
      <c r="V1612" s="55"/>
      <c r="W1612" s="141"/>
      <c r="X1612" s="55"/>
      <c r="Y1612" s="55"/>
      <c r="Z1612" s="141"/>
      <c r="AA1612" s="55"/>
      <c r="AB1612" s="55"/>
      <c r="AC1612" s="141"/>
      <c r="AD1612" s="142"/>
      <c r="AE1612" s="143"/>
      <c r="AF1612" s="138"/>
      <c r="AG1612" s="144"/>
      <c r="AH1612" s="145"/>
    </row>
    <row r="1613" spans="1:34" ht="24.95" customHeight="1" x14ac:dyDescent="0.25">
      <c r="A1613" s="55"/>
      <c r="B1613" s="55"/>
      <c r="C1613" s="55"/>
      <c r="D1613" s="55"/>
      <c r="E1613" s="55"/>
      <c r="F1613" s="55"/>
      <c r="G1613" s="55"/>
      <c r="H1613" s="138"/>
      <c r="I1613" s="55"/>
      <c r="J1613" s="139"/>
      <c r="K1613" s="55"/>
      <c r="L1613" s="55"/>
      <c r="M1613" s="138"/>
      <c r="N1613" s="55"/>
      <c r="O1613" s="55"/>
      <c r="P1613" s="140"/>
      <c r="Q1613" s="141"/>
      <c r="R1613" s="55"/>
      <c r="S1613" s="55"/>
      <c r="T1613" s="141"/>
      <c r="U1613" s="55"/>
      <c r="V1613" s="55"/>
      <c r="W1613" s="141"/>
      <c r="X1613" s="55"/>
      <c r="Y1613" s="55"/>
      <c r="Z1613" s="141"/>
      <c r="AA1613" s="55"/>
      <c r="AB1613" s="55"/>
      <c r="AC1613" s="141"/>
      <c r="AD1613" s="142"/>
      <c r="AE1613" s="143"/>
      <c r="AF1613" s="138"/>
      <c r="AG1613" s="144"/>
      <c r="AH1613" s="145"/>
    </row>
    <row r="1614" spans="1:34" ht="24.95" customHeight="1" x14ac:dyDescent="0.25">
      <c r="A1614" s="55"/>
      <c r="B1614" s="55"/>
      <c r="C1614" s="55"/>
      <c r="D1614" s="55"/>
      <c r="E1614" s="55"/>
      <c r="F1614" s="55"/>
      <c r="G1614" s="55"/>
      <c r="H1614" s="138"/>
      <c r="I1614" s="55"/>
      <c r="J1614" s="139"/>
      <c r="K1614" s="55"/>
      <c r="L1614" s="55"/>
      <c r="M1614" s="138"/>
      <c r="N1614" s="55"/>
      <c r="O1614" s="55"/>
      <c r="P1614" s="140"/>
      <c r="Q1614" s="141"/>
      <c r="R1614" s="55"/>
      <c r="S1614" s="55"/>
      <c r="T1614" s="141"/>
      <c r="U1614" s="55"/>
      <c r="V1614" s="55"/>
      <c r="W1614" s="141"/>
      <c r="X1614" s="55"/>
      <c r="Y1614" s="55"/>
      <c r="Z1614" s="141"/>
      <c r="AA1614" s="55"/>
      <c r="AB1614" s="55"/>
      <c r="AC1614" s="141"/>
      <c r="AD1614" s="142"/>
      <c r="AE1614" s="143"/>
      <c r="AF1614" s="138"/>
      <c r="AG1614" s="144"/>
      <c r="AH1614" s="145"/>
    </row>
    <row r="1615" spans="1:34" ht="24.95" customHeight="1" x14ac:dyDescent="0.25">
      <c r="A1615" s="55"/>
      <c r="B1615" s="55"/>
      <c r="C1615" s="55"/>
      <c r="D1615" s="55"/>
      <c r="E1615" s="55"/>
      <c r="F1615" s="55"/>
      <c r="G1615" s="55"/>
      <c r="H1615" s="138"/>
      <c r="I1615" s="55"/>
      <c r="J1615" s="139"/>
      <c r="K1615" s="55"/>
      <c r="L1615" s="55"/>
      <c r="M1615" s="138"/>
      <c r="N1615" s="55"/>
      <c r="O1615" s="55"/>
      <c r="P1615" s="140"/>
      <c r="Q1615" s="141"/>
      <c r="R1615" s="55"/>
      <c r="S1615" s="55"/>
      <c r="T1615" s="141"/>
      <c r="U1615" s="55"/>
      <c r="V1615" s="55"/>
      <c r="W1615" s="141"/>
      <c r="X1615" s="55"/>
      <c r="Y1615" s="55"/>
      <c r="Z1615" s="141"/>
      <c r="AA1615" s="55"/>
      <c r="AB1615" s="55"/>
      <c r="AC1615" s="141"/>
      <c r="AD1615" s="142"/>
      <c r="AE1615" s="143"/>
      <c r="AF1615" s="138"/>
      <c r="AG1615" s="144"/>
      <c r="AH1615" s="145"/>
    </row>
    <row r="1616" spans="1:34" ht="24.95" customHeight="1" x14ac:dyDescent="0.25">
      <c r="A1616" s="55"/>
      <c r="B1616" s="55"/>
      <c r="C1616" s="55"/>
      <c r="D1616" s="55"/>
      <c r="E1616" s="55"/>
      <c r="F1616" s="55"/>
      <c r="G1616" s="55"/>
      <c r="H1616" s="138"/>
      <c r="I1616" s="55"/>
      <c r="J1616" s="139"/>
      <c r="K1616" s="55"/>
      <c r="L1616" s="55"/>
      <c r="M1616" s="138"/>
      <c r="N1616" s="55"/>
      <c r="O1616" s="55"/>
      <c r="P1616" s="140"/>
      <c r="Q1616" s="141"/>
      <c r="R1616" s="55"/>
      <c r="S1616" s="55"/>
      <c r="T1616" s="141"/>
      <c r="U1616" s="55"/>
      <c r="V1616" s="55"/>
      <c r="W1616" s="141"/>
      <c r="X1616" s="55"/>
      <c r="Y1616" s="55"/>
      <c r="Z1616" s="141"/>
      <c r="AA1616" s="55"/>
      <c r="AB1616" s="55"/>
      <c r="AC1616" s="141"/>
      <c r="AD1616" s="142"/>
      <c r="AE1616" s="143"/>
      <c r="AF1616" s="138"/>
      <c r="AG1616" s="144"/>
      <c r="AH1616" s="145"/>
    </row>
    <row r="1617" spans="1:34" ht="24.95" customHeight="1" x14ac:dyDescent="0.25">
      <c r="A1617" s="55"/>
      <c r="B1617" s="55"/>
      <c r="C1617" s="55"/>
      <c r="D1617" s="55"/>
      <c r="E1617" s="55"/>
      <c r="F1617" s="55"/>
      <c r="G1617" s="55"/>
      <c r="H1617" s="138"/>
      <c r="I1617" s="55"/>
      <c r="J1617" s="139"/>
      <c r="K1617" s="55"/>
      <c r="L1617" s="55"/>
      <c r="M1617" s="138"/>
      <c r="N1617" s="55"/>
      <c r="O1617" s="55"/>
      <c r="P1617" s="140"/>
      <c r="Q1617" s="141"/>
      <c r="R1617" s="55"/>
      <c r="S1617" s="55"/>
      <c r="T1617" s="141"/>
      <c r="U1617" s="55"/>
      <c r="V1617" s="55"/>
      <c r="W1617" s="141"/>
      <c r="X1617" s="55"/>
      <c r="Y1617" s="55"/>
      <c r="Z1617" s="141"/>
      <c r="AA1617" s="55"/>
      <c r="AB1617" s="55"/>
      <c r="AC1617" s="141"/>
      <c r="AD1617" s="142"/>
      <c r="AE1617" s="143"/>
      <c r="AF1617" s="138"/>
      <c r="AG1617" s="144"/>
      <c r="AH1617" s="145"/>
    </row>
    <row r="1618" spans="1:34" ht="24.95" customHeight="1" x14ac:dyDescent="0.25">
      <c r="A1618" s="55"/>
      <c r="B1618" s="55"/>
      <c r="C1618" s="55"/>
      <c r="D1618" s="55"/>
      <c r="E1618" s="55"/>
      <c r="F1618" s="55"/>
      <c r="G1618" s="55"/>
      <c r="H1618" s="138"/>
      <c r="I1618" s="55"/>
      <c r="J1618" s="139"/>
      <c r="K1618" s="55"/>
      <c r="L1618" s="55"/>
      <c r="M1618" s="138"/>
      <c r="N1618" s="55"/>
      <c r="O1618" s="55"/>
      <c r="P1618" s="140"/>
      <c r="Q1618" s="141"/>
      <c r="R1618" s="55"/>
      <c r="S1618" s="55"/>
      <c r="T1618" s="141"/>
      <c r="U1618" s="55"/>
      <c r="V1618" s="55"/>
      <c r="W1618" s="141"/>
      <c r="X1618" s="55"/>
      <c r="Y1618" s="55"/>
      <c r="Z1618" s="141"/>
      <c r="AA1618" s="55"/>
      <c r="AB1618" s="55"/>
      <c r="AC1618" s="141"/>
      <c r="AD1618" s="142"/>
      <c r="AE1618" s="143"/>
      <c r="AF1618" s="138"/>
      <c r="AG1618" s="144"/>
      <c r="AH1618" s="145"/>
    </row>
    <row r="1619" spans="1:34" ht="24.95" customHeight="1" x14ac:dyDescent="0.25">
      <c r="A1619" s="55"/>
      <c r="B1619" s="55"/>
      <c r="C1619" s="55"/>
      <c r="D1619" s="55"/>
      <c r="E1619" s="55"/>
      <c r="F1619" s="55"/>
      <c r="G1619" s="55"/>
      <c r="H1619" s="138"/>
      <c r="I1619" s="55"/>
      <c r="J1619" s="139"/>
      <c r="K1619" s="55"/>
      <c r="L1619" s="55"/>
      <c r="M1619" s="138"/>
      <c r="N1619" s="55"/>
      <c r="O1619" s="55"/>
      <c r="P1619" s="140"/>
      <c r="Q1619" s="141"/>
      <c r="R1619" s="55"/>
      <c r="S1619" s="55"/>
      <c r="T1619" s="141"/>
      <c r="U1619" s="55"/>
      <c r="V1619" s="55"/>
      <c r="W1619" s="141"/>
      <c r="X1619" s="55"/>
      <c r="Y1619" s="55"/>
      <c r="Z1619" s="141"/>
      <c r="AA1619" s="55"/>
      <c r="AB1619" s="55"/>
      <c r="AC1619" s="141"/>
      <c r="AD1619" s="142"/>
      <c r="AE1619" s="143"/>
      <c r="AF1619" s="138"/>
      <c r="AG1619" s="144"/>
      <c r="AH1619" s="145"/>
    </row>
    <row r="1620" spans="1:34" ht="24.95" customHeight="1" x14ac:dyDescent="0.25">
      <c r="A1620" s="55"/>
      <c r="B1620" s="55"/>
      <c r="C1620" s="55"/>
      <c r="D1620" s="55"/>
      <c r="E1620" s="55"/>
      <c r="F1620" s="55"/>
      <c r="G1620" s="55"/>
      <c r="H1620" s="138"/>
      <c r="I1620" s="55"/>
      <c r="J1620" s="139"/>
      <c r="K1620" s="55"/>
      <c r="L1620" s="55"/>
      <c r="M1620" s="138"/>
      <c r="N1620" s="55"/>
      <c r="O1620" s="55"/>
      <c r="P1620" s="140"/>
      <c r="Q1620" s="141"/>
      <c r="R1620" s="55"/>
      <c r="S1620" s="55"/>
      <c r="T1620" s="141"/>
      <c r="U1620" s="55"/>
      <c r="V1620" s="55"/>
      <c r="W1620" s="141"/>
      <c r="X1620" s="55"/>
      <c r="Y1620" s="55"/>
      <c r="Z1620" s="141"/>
      <c r="AA1620" s="55"/>
      <c r="AB1620" s="55"/>
      <c r="AC1620" s="141"/>
      <c r="AD1620" s="142"/>
      <c r="AE1620" s="143"/>
      <c r="AF1620" s="138"/>
      <c r="AG1620" s="144"/>
      <c r="AH1620" s="145"/>
    </row>
    <row r="1621" spans="1:34" ht="24.95" customHeight="1" x14ac:dyDescent="0.25">
      <c r="A1621" s="55"/>
      <c r="B1621" s="55"/>
      <c r="C1621" s="55"/>
      <c r="D1621" s="55"/>
      <c r="E1621" s="55"/>
      <c r="F1621" s="55"/>
      <c r="G1621" s="55"/>
      <c r="H1621" s="138"/>
      <c r="I1621" s="55"/>
      <c r="J1621" s="139"/>
      <c r="K1621" s="55"/>
      <c r="L1621" s="55"/>
      <c r="M1621" s="138"/>
      <c r="N1621" s="55"/>
      <c r="O1621" s="55"/>
      <c r="P1621" s="140"/>
      <c r="Q1621" s="141"/>
      <c r="R1621" s="55"/>
      <c r="S1621" s="55"/>
      <c r="T1621" s="141"/>
      <c r="U1621" s="55"/>
      <c r="V1621" s="55"/>
      <c r="W1621" s="141"/>
      <c r="X1621" s="55"/>
      <c r="Y1621" s="55"/>
      <c r="Z1621" s="141"/>
      <c r="AA1621" s="55"/>
      <c r="AB1621" s="55"/>
      <c r="AC1621" s="141"/>
      <c r="AD1621" s="142"/>
      <c r="AE1621" s="143"/>
      <c r="AF1621" s="138"/>
      <c r="AG1621" s="144"/>
      <c r="AH1621" s="145"/>
    </row>
    <row r="1622" spans="1:34" ht="24.95" customHeight="1" x14ac:dyDescent="0.25">
      <c r="A1622" s="55"/>
      <c r="B1622" s="55"/>
      <c r="C1622" s="55"/>
      <c r="D1622" s="55"/>
      <c r="E1622" s="55"/>
      <c r="F1622" s="55"/>
      <c r="G1622" s="55"/>
      <c r="H1622" s="138"/>
      <c r="I1622" s="55"/>
      <c r="J1622" s="139"/>
      <c r="K1622" s="55"/>
      <c r="L1622" s="55"/>
      <c r="M1622" s="138"/>
      <c r="N1622" s="55"/>
      <c r="O1622" s="55"/>
      <c r="P1622" s="140"/>
      <c r="Q1622" s="141"/>
      <c r="R1622" s="55"/>
      <c r="S1622" s="55"/>
      <c r="T1622" s="141"/>
      <c r="U1622" s="55"/>
      <c r="V1622" s="55"/>
      <c r="W1622" s="141"/>
      <c r="X1622" s="55"/>
      <c r="Y1622" s="55"/>
      <c r="Z1622" s="141"/>
      <c r="AA1622" s="55"/>
      <c r="AB1622" s="55"/>
      <c r="AC1622" s="141"/>
      <c r="AD1622" s="142"/>
      <c r="AE1622" s="143"/>
      <c r="AF1622" s="138"/>
      <c r="AG1622" s="144"/>
      <c r="AH1622" s="145"/>
    </row>
    <row r="1623" spans="1:34" ht="24.95" customHeight="1" x14ac:dyDescent="0.25">
      <c r="A1623" s="55"/>
      <c r="B1623" s="55"/>
      <c r="C1623" s="55"/>
      <c r="D1623" s="55"/>
      <c r="E1623" s="55"/>
      <c r="F1623" s="55"/>
      <c r="G1623" s="55"/>
      <c r="H1623" s="138"/>
      <c r="I1623" s="55"/>
      <c r="J1623" s="139"/>
      <c r="K1623" s="55"/>
      <c r="L1623" s="55"/>
      <c r="M1623" s="138"/>
      <c r="N1623" s="55"/>
      <c r="O1623" s="55"/>
      <c r="P1623" s="140"/>
      <c r="Q1623" s="141"/>
      <c r="R1623" s="55"/>
      <c r="S1623" s="55"/>
      <c r="T1623" s="141"/>
      <c r="U1623" s="55"/>
      <c r="V1623" s="55"/>
      <c r="W1623" s="141"/>
      <c r="X1623" s="55"/>
      <c r="Y1623" s="55"/>
      <c r="Z1623" s="141"/>
      <c r="AA1623" s="55"/>
      <c r="AB1623" s="55"/>
      <c r="AC1623" s="141"/>
      <c r="AD1623" s="142"/>
      <c r="AE1623" s="143"/>
      <c r="AF1623" s="138"/>
      <c r="AG1623" s="144"/>
      <c r="AH1623" s="145"/>
    </row>
    <row r="1624" spans="1:34" ht="24.95" customHeight="1" x14ac:dyDescent="0.25">
      <c r="A1624" s="55"/>
      <c r="B1624" s="55"/>
      <c r="C1624" s="55"/>
      <c r="D1624" s="55"/>
      <c r="E1624" s="55"/>
      <c r="F1624" s="55"/>
      <c r="G1624" s="55"/>
      <c r="H1624" s="138"/>
      <c r="I1624" s="55"/>
      <c r="J1624" s="139"/>
      <c r="K1624" s="55"/>
      <c r="L1624" s="55"/>
      <c r="M1624" s="138"/>
      <c r="N1624" s="55"/>
      <c r="O1624" s="55"/>
      <c r="P1624" s="140"/>
      <c r="Q1624" s="141"/>
      <c r="R1624" s="55"/>
      <c r="S1624" s="55"/>
      <c r="T1624" s="141"/>
      <c r="U1624" s="55"/>
      <c r="V1624" s="55"/>
      <c r="W1624" s="141"/>
      <c r="X1624" s="55"/>
      <c r="Y1624" s="55"/>
      <c r="Z1624" s="141"/>
      <c r="AA1624" s="55"/>
      <c r="AB1624" s="55"/>
      <c r="AC1624" s="141"/>
      <c r="AD1624" s="142"/>
      <c r="AE1624" s="143"/>
      <c r="AF1624" s="138"/>
      <c r="AG1624" s="144"/>
      <c r="AH1624" s="145"/>
    </row>
    <row r="1625" spans="1:34" ht="24.95" customHeight="1" x14ac:dyDescent="0.25">
      <c r="A1625" s="55"/>
      <c r="B1625" s="55"/>
      <c r="C1625" s="55"/>
      <c r="D1625" s="55"/>
      <c r="E1625" s="55"/>
      <c r="F1625" s="55"/>
      <c r="G1625" s="55"/>
      <c r="H1625" s="138"/>
      <c r="I1625" s="55"/>
      <c r="J1625" s="139"/>
      <c r="K1625" s="55"/>
      <c r="L1625" s="55"/>
      <c r="M1625" s="138"/>
      <c r="N1625" s="55"/>
      <c r="O1625" s="55"/>
      <c r="P1625" s="140"/>
      <c r="Q1625" s="141"/>
      <c r="R1625" s="55"/>
      <c r="S1625" s="55"/>
      <c r="T1625" s="141"/>
      <c r="U1625" s="55"/>
      <c r="V1625" s="55"/>
      <c r="W1625" s="141"/>
      <c r="X1625" s="55"/>
      <c r="Y1625" s="55"/>
      <c r="Z1625" s="141"/>
      <c r="AA1625" s="55"/>
      <c r="AB1625" s="55"/>
      <c r="AC1625" s="141"/>
      <c r="AD1625" s="142"/>
      <c r="AE1625" s="143"/>
      <c r="AF1625" s="138"/>
      <c r="AG1625" s="144"/>
      <c r="AH1625" s="145"/>
    </row>
    <row r="1626" spans="1:34" ht="24.95" customHeight="1" x14ac:dyDescent="0.25">
      <c r="A1626" s="55"/>
      <c r="B1626" s="55"/>
      <c r="C1626" s="55"/>
      <c r="D1626" s="55"/>
      <c r="E1626" s="55"/>
      <c r="F1626" s="55"/>
      <c r="G1626" s="55"/>
      <c r="H1626" s="138"/>
      <c r="I1626" s="55"/>
      <c r="J1626" s="139"/>
      <c r="K1626" s="55"/>
      <c r="L1626" s="55"/>
      <c r="M1626" s="138"/>
      <c r="N1626" s="55"/>
      <c r="O1626" s="55"/>
      <c r="P1626" s="140"/>
      <c r="Q1626" s="141"/>
      <c r="R1626" s="55"/>
      <c r="S1626" s="55"/>
      <c r="T1626" s="141"/>
      <c r="U1626" s="55"/>
      <c r="V1626" s="55"/>
      <c r="W1626" s="141"/>
      <c r="X1626" s="55"/>
      <c r="Y1626" s="55"/>
      <c r="Z1626" s="141"/>
      <c r="AA1626" s="55"/>
      <c r="AB1626" s="55"/>
      <c r="AC1626" s="141"/>
      <c r="AD1626" s="142"/>
      <c r="AE1626" s="143"/>
      <c r="AF1626" s="138"/>
      <c r="AG1626" s="144"/>
      <c r="AH1626" s="145"/>
    </row>
    <row r="1627" spans="1:34" ht="24.95" customHeight="1" x14ac:dyDescent="0.25">
      <c r="A1627" s="55"/>
      <c r="B1627" s="55"/>
      <c r="C1627" s="55"/>
      <c r="D1627" s="55"/>
      <c r="E1627" s="55"/>
      <c r="F1627" s="55"/>
      <c r="G1627" s="55"/>
      <c r="H1627" s="138"/>
      <c r="I1627" s="55"/>
      <c r="J1627" s="139"/>
      <c r="K1627" s="55"/>
      <c r="L1627" s="55"/>
      <c r="M1627" s="138"/>
      <c r="N1627" s="55"/>
      <c r="O1627" s="55"/>
      <c r="P1627" s="140"/>
      <c r="Q1627" s="141"/>
      <c r="R1627" s="55"/>
      <c r="S1627" s="55"/>
      <c r="T1627" s="141"/>
      <c r="U1627" s="55"/>
      <c r="V1627" s="55"/>
      <c r="W1627" s="141"/>
      <c r="X1627" s="55"/>
      <c r="Y1627" s="55"/>
      <c r="Z1627" s="141"/>
      <c r="AA1627" s="55"/>
      <c r="AB1627" s="55"/>
      <c r="AC1627" s="141"/>
      <c r="AD1627" s="142"/>
      <c r="AE1627" s="143"/>
      <c r="AF1627" s="138"/>
      <c r="AG1627" s="144"/>
      <c r="AH1627" s="145"/>
    </row>
    <row r="1628" spans="1:34" ht="24.95" customHeight="1" x14ac:dyDescent="0.25">
      <c r="A1628" s="55"/>
      <c r="B1628" s="55"/>
      <c r="C1628" s="55"/>
      <c r="D1628" s="55"/>
      <c r="E1628" s="55"/>
      <c r="F1628" s="55"/>
      <c r="G1628" s="55"/>
      <c r="H1628" s="138"/>
      <c r="I1628" s="55"/>
      <c r="J1628" s="139"/>
      <c r="K1628" s="55"/>
      <c r="L1628" s="55"/>
      <c r="M1628" s="138"/>
      <c r="N1628" s="55"/>
      <c r="O1628" s="55"/>
      <c r="P1628" s="140"/>
      <c r="Q1628" s="141"/>
      <c r="R1628" s="55"/>
      <c r="S1628" s="55"/>
      <c r="T1628" s="141"/>
      <c r="U1628" s="55"/>
      <c r="V1628" s="55"/>
      <c r="W1628" s="141"/>
      <c r="X1628" s="55"/>
      <c r="Y1628" s="55"/>
      <c r="Z1628" s="141"/>
      <c r="AA1628" s="55"/>
      <c r="AB1628" s="55"/>
      <c r="AC1628" s="141"/>
      <c r="AD1628" s="142"/>
      <c r="AE1628" s="143"/>
      <c r="AF1628" s="138"/>
      <c r="AG1628" s="144"/>
      <c r="AH1628" s="145"/>
    </row>
    <row r="1629" spans="1:34" ht="24.95" customHeight="1" x14ac:dyDescent="0.25">
      <c r="A1629" s="55"/>
      <c r="B1629" s="55"/>
      <c r="C1629" s="55"/>
      <c r="D1629" s="55"/>
      <c r="E1629" s="55"/>
      <c r="F1629" s="55"/>
      <c r="G1629" s="55"/>
      <c r="H1629" s="138"/>
      <c r="I1629" s="55"/>
      <c r="J1629" s="139"/>
      <c r="K1629" s="55"/>
      <c r="L1629" s="55"/>
      <c r="M1629" s="138"/>
      <c r="N1629" s="55"/>
      <c r="O1629" s="55"/>
      <c r="P1629" s="140"/>
      <c r="Q1629" s="141"/>
      <c r="R1629" s="55"/>
      <c r="S1629" s="55"/>
      <c r="T1629" s="141"/>
      <c r="U1629" s="55"/>
      <c r="V1629" s="55"/>
      <c r="W1629" s="141"/>
      <c r="X1629" s="55"/>
      <c r="Y1629" s="55"/>
      <c r="Z1629" s="141"/>
      <c r="AA1629" s="55"/>
      <c r="AB1629" s="55"/>
      <c r="AC1629" s="141"/>
      <c r="AD1629" s="142"/>
      <c r="AE1629" s="143"/>
      <c r="AF1629" s="138"/>
      <c r="AG1629" s="144"/>
      <c r="AH1629" s="145"/>
    </row>
    <row r="1630" spans="1:34" ht="24.95" customHeight="1" x14ac:dyDescent="0.25">
      <c r="A1630" s="55"/>
      <c r="B1630" s="55"/>
      <c r="C1630" s="55"/>
      <c r="D1630" s="55"/>
      <c r="E1630" s="55"/>
      <c r="F1630" s="55"/>
      <c r="G1630" s="55"/>
      <c r="H1630" s="138"/>
      <c r="I1630" s="55"/>
      <c r="J1630" s="139"/>
      <c r="K1630" s="55"/>
      <c r="L1630" s="55"/>
      <c r="M1630" s="138"/>
      <c r="N1630" s="55"/>
      <c r="O1630" s="55"/>
      <c r="P1630" s="140"/>
      <c r="Q1630" s="141"/>
      <c r="R1630" s="55"/>
      <c r="S1630" s="55"/>
      <c r="T1630" s="141"/>
      <c r="U1630" s="55"/>
      <c r="V1630" s="55"/>
      <c r="W1630" s="141"/>
      <c r="X1630" s="55"/>
      <c r="Y1630" s="55"/>
      <c r="Z1630" s="141"/>
      <c r="AA1630" s="55"/>
      <c r="AB1630" s="55"/>
      <c r="AC1630" s="141"/>
      <c r="AD1630" s="142"/>
      <c r="AE1630" s="143"/>
      <c r="AF1630" s="138"/>
      <c r="AG1630" s="144"/>
      <c r="AH1630" s="145"/>
    </row>
    <row r="1631" spans="1:34" ht="24.95" customHeight="1" x14ac:dyDescent="0.25">
      <c r="A1631" s="55"/>
      <c r="B1631" s="55"/>
      <c r="C1631" s="55"/>
      <c r="D1631" s="55"/>
      <c r="E1631" s="55"/>
      <c r="F1631" s="55"/>
      <c r="G1631" s="55"/>
      <c r="H1631" s="138"/>
      <c r="I1631" s="55"/>
      <c r="J1631" s="139"/>
      <c r="K1631" s="55"/>
      <c r="L1631" s="55"/>
      <c r="M1631" s="138"/>
      <c r="N1631" s="55"/>
      <c r="O1631" s="55"/>
      <c r="P1631" s="140"/>
      <c r="Q1631" s="141"/>
      <c r="R1631" s="55"/>
      <c r="S1631" s="55"/>
      <c r="T1631" s="141"/>
      <c r="U1631" s="55"/>
      <c r="V1631" s="55"/>
      <c r="W1631" s="141"/>
      <c r="X1631" s="55"/>
      <c r="Y1631" s="55"/>
      <c r="Z1631" s="141"/>
      <c r="AA1631" s="55"/>
      <c r="AB1631" s="55"/>
      <c r="AC1631" s="141"/>
      <c r="AD1631" s="142"/>
      <c r="AE1631" s="143"/>
      <c r="AF1631" s="138"/>
      <c r="AG1631" s="144"/>
      <c r="AH1631" s="145"/>
    </row>
    <row r="1632" spans="1:34" ht="24.95" customHeight="1" x14ac:dyDescent="0.25">
      <c r="A1632" s="55"/>
      <c r="B1632" s="55"/>
      <c r="C1632" s="55"/>
      <c r="D1632" s="55"/>
      <c r="E1632" s="55"/>
      <c r="F1632" s="55"/>
      <c r="G1632" s="55"/>
      <c r="H1632" s="138"/>
      <c r="I1632" s="55"/>
      <c r="J1632" s="139"/>
      <c r="K1632" s="55"/>
      <c r="L1632" s="55"/>
      <c r="M1632" s="138"/>
      <c r="N1632" s="55"/>
      <c r="O1632" s="55"/>
      <c r="P1632" s="140"/>
      <c r="Q1632" s="141"/>
      <c r="R1632" s="55"/>
      <c r="S1632" s="55"/>
      <c r="T1632" s="141"/>
      <c r="U1632" s="55"/>
      <c r="V1632" s="55"/>
      <c r="W1632" s="141"/>
      <c r="X1632" s="55"/>
      <c r="Y1632" s="55"/>
      <c r="Z1632" s="141"/>
      <c r="AA1632" s="55"/>
      <c r="AB1632" s="55"/>
      <c r="AC1632" s="141"/>
      <c r="AD1632" s="142"/>
      <c r="AE1632" s="143"/>
      <c r="AF1632" s="138"/>
      <c r="AG1632" s="144"/>
      <c r="AH1632" s="145"/>
    </row>
    <row r="1633" spans="1:34" ht="24.95" customHeight="1" x14ac:dyDescent="0.25">
      <c r="A1633" s="55"/>
      <c r="B1633" s="55"/>
      <c r="C1633" s="55"/>
      <c r="D1633" s="55"/>
      <c r="E1633" s="55"/>
      <c r="F1633" s="55"/>
      <c r="G1633" s="55"/>
      <c r="H1633" s="138"/>
      <c r="I1633" s="55"/>
      <c r="J1633" s="139"/>
      <c r="K1633" s="55"/>
      <c r="L1633" s="55"/>
      <c r="M1633" s="138"/>
      <c r="N1633" s="55"/>
      <c r="O1633" s="55"/>
      <c r="P1633" s="140"/>
      <c r="Q1633" s="141"/>
      <c r="R1633" s="55"/>
      <c r="S1633" s="55"/>
      <c r="T1633" s="141"/>
      <c r="U1633" s="55"/>
      <c r="V1633" s="55"/>
      <c r="W1633" s="141"/>
      <c r="X1633" s="55"/>
      <c r="Y1633" s="55"/>
      <c r="Z1633" s="141"/>
      <c r="AA1633" s="55"/>
      <c r="AB1633" s="55"/>
      <c r="AC1633" s="141"/>
      <c r="AD1633" s="142"/>
      <c r="AE1633" s="143"/>
      <c r="AF1633" s="138"/>
      <c r="AG1633" s="144"/>
      <c r="AH1633" s="145"/>
    </row>
    <row r="1634" spans="1:34" ht="24.95" customHeight="1" x14ac:dyDescent="0.25">
      <c r="A1634" s="55"/>
      <c r="B1634" s="55"/>
      <c r="C1634" s="55"/>
      <c r="D1634" s="55"/>
      <c r="E1634" s="55"/>
      <c r="F1634" s="55"/>
      <c r="G1634" s="55"/>
      <c r="H1634" s="138"/>
      <c r="I1634" s="55"/>
      <c r="J1634" s="139"/>
      <c r="K1634" s="55"/>
      <c r="L1634" s="55"/>
      <c r="M1634" s="138"/>
      <c r="N1634" s="55"/>
      <c r="O1634" s="55"/>
      <c r="P1634" s="140"/>
      <c r="Q1634" s="141"/>
      <c r="R1634" s="55"/>
      <c r="S1634" s="55"/>
      <c r="T1634" s="141"/>
      <c r="U1634" s="55"/>
      <c r="V1634" s="55"/>
      <c r="W1634" s="141"/>
      <c r="X1634" s="55"/>
      <c r="Y1634" s="55"/>
      <c r="Z1634" s="141"/>
      <c r="AA1634" s="55"/>
      <c r="AB1634" s="55"/>
      <c r="AC1634" s="141"/>
      <c r="AD1634" s="142"/>
      <c r="AE1634" s="143"/>
      <c r="AF1634" s="138"/>
      <c r="AG1634" s="144"/>
      <c r="AH1634" s="145"/>
    </row>
    <row r="1635" spans="1:34" ht="24.95" customHeight="1" x14ac:dyDescent="0.25">
      <c r="A1635" s="55"/>
      <c r="B1635" s="55"/>
      <c r="C1635" s="55"/>
      <c r="D1635" s="55"/>
      <c r="E1635" s="55"/>
      <c r="F1635" s="55"/>
      <c r="G1635" s="55"/>
      <c r="H1635" s="138"/>
      <c r="I1635" s="55"/>
      <c r="J1635" s="139"/>
      <c r="K1635" s="55"/>
      <c r="L1635" s="55"/>
      <c r="M1635" s="138"/>
      <c r="N1635" s="55"/>
      <c r="O1635" s="55"/>
      <c r="P1635" s="140"/>
      <c r="Q1635" s="141"/>
      <c r="R1635" s="55"/>
      <c r="S1635" s="55"/>
      <c r="T1635" s="141"/>
      <c r="U1635" s="55"/>
      <c r="V1635" s="55"/>
      <c r="W1635" s="141"/>
      <c r="X1635" s="55"/>
      <c r="Y1635" s="55"/>
      <c r="Z1635" s="141"/>
      <c r="AA1635" s="55"/>
      <c r="AB1635" s="55"/>
      <c r="AC1635" s="141"/>
      <c r="AD1635" s="142"/>
      <c r="AE1635" s="143"/>
      <c r="AF1635" s="138"/>
      <c r="AG1635" s="144"/>
      <c r="AH1635" s="145"/>
    </row>
    <row r="1636" spans="1:34" ht="24.95" customHeight="1" x14ac:dyDescent="0.25">
      <c r="A1636" s="55"/>
      <c r="B1636" s="55"/>
      <c r="C1636" s="55"/>
      <c r="D1636" s="55"/>
      <c r="E1636" s="55"/>
      <c r="F1636" s="55"/>
      <c r="G1636" s="55"/>
      <c r="H1636" s="138"/>
      <c r="I1636" s="55"/>
      <c r="J1636" s="139"/>
      <c r="K1636" s="55"/>
      <c r="L1636" s="55"/>
      <c r="M1636" s="138"/>
      <c r="N1636" s="55"/>
      <c r="O1636" s="55"/>
      <c r="P1636" s="140"/>
      <c r="Q1636" s="141"/>
      <c r="R1636" s="55"/>
      <c r="S1636" s="55"/>
      <c r="T1636" s="141"/>
      <c r="U1636" s="55"/>
      <c r="V1636" s="55"/>
      <c r="W1636" s="141"/>
      <c r="X1636" s="55"/>
      <c r="Y1636" s="55"/>
      <c r="Z1636" s="141"/>
      <c r="AA1636" s="55"/>
      <c r="AB1636" s="55"/>
      <c r="AC1636" s="141"/>
      <c r="AD1636" s="142"/>
      <c r="AE1636" s="143"/>
      <c r="AF1636" s="138"/>
      <c r="AG1636" s="144"/>
      <c r="AH1636" s="145"/>
    </row>
    <row r="1637" spans="1:34" ht="24.95" customHeight="1" x14ac:dyDescent="0.25">
      <c r="A1637" s="55"/>
      <c r="B1637" s="55"/>
      <c r="C1637" s="55"/>
      <c r="D1637" s="55"/>
      <c r="E1637" s="55"/>
      <c r="F1637" s="55"/>
      <c r="G1637" s="55"/>
      <c r="H1637" s="138"/>
      <c r="I1637" s="55"/>
      <c r="J1637" s="139"/>
      <c r="K1637" s="55"/>
      <c r="L1637" s="55"/>
      <c r="M1637" s="138"/>
      <c r="N1637" s="55"/>
      <c r="O1637" s="55"/>
      <c r="P1637" s="140"/>
      <c r="Q1637" s="141"/>
      <c r="R1637" s="55"/>
      <c r="S1637" s="55"/>
      <c r="T1637" s="141"/>
      <c r="U1637" s="55"/>
      <c r="V1637" s="55"/>
      <c r="W1637" s="141"/>
      <c r="X1637" s="55"/>
      <c r="Y1637" s="55"/>
      <c r="Z1637" s="141"/>
      <c r="AA1637" s="55"/>
      <c r="AB1637" s="55"/>
      <c r="AC1637" s="141"/>
      <c r="AD1637" s="142"/>
      <c r="AE1637" s="143"/>
      <c r="AF1637" s="138"/>
      <c r="AG1637" s="144"/>
      <c r="AH1637" s="145"/>
    </row>
    <row r="1638" spans="1:34" ht="24.95" customHeight="1" x14ac:dyDescent="0.25">
      <c r="A1638" s="55"/>
      <c r="B1638" s="55"/>
      <c r="C1638" s="55"/>
      <c r="D1638" s="55"/>
      <c r="E1638" s="55"/>
      <c r="F1638" s="55"/>
      <c r="G1638" s="55"/>
      <c r="H1638" s="138"/>
      <c r="I1638" s="55"/>
      <c r="J1638" s="139"/>
      <c r="K1638" s="55"/>
      <c r="L1638" s="55"/>
      <c r="M1638" s="138"/>
      <c r="N1638" s="55"/>
      <c r="O1638" s="55"/>
      <c r="P1638" s="140"/>
      <c r="Q1638" s="141"/>
      <c r="R1638" s="55"/>
      <c r="S1638" s="55"/>
      <c r="T1638" s="141"/>
      <c r="U1638" s="55"/>
      <c r="V1638" s="55"/>
      <c r="W1638" s="141"/>
      <c r="X1638" s="55"/>
      <c r="Y1638" s="55"/>
      <c r="Z1638" s="141"/>
      <c r="AA1638" s="55"/>
      <c r="AB1638" s="55"/>
      <c r="AC1638" s="141"/>
      <c r="AD1638" s="142"/>
      <c r="AE1638" s="143"/>
      <c r="AF1638" s="138"/>
      <c r="AG1638" s="144"/>
      <c r="AH1638" s="145"/>
    </row>
    <row r="1639" spans="1:34" ht="24.95" customHeight="1" x14ac:dyDescent="0.25">
      <c r="A1639" s="55"/>
      <c r="B1639" s="55"/>
      <c r="C1639" s="55"/>
      <c r="D1639" s="55"/>
      <c r="E1639" s="55"/>
      <c r="F1639" s="55"/>
      <c r="G1639" s="55"/>
      <c r="H1639" s="138"/>
      <c r="I1639" s="55"/>
      <c r="J1639" s="139"/>
      <c r="K1639" s="55"/>
      <c r="L1639" s="55"/>
      <c r="M1639" s="138"/>
      <c r="N1639" s="55"/>
      <c r="O1639" s="55"/>
      <c r="P1639" s="140"/>
      <c r="Q1639" s="141"/>
      <c r="R1639" s="55"/>
      <c r="S1639" s="55"/>
      <c r="T1639" s="141"/>
      <c r="U1639" s="55"/>
      <c r="V1639" s="55"/>
      <c r="W1639" s="141"/>
      <c r="X1639" s="55"/>
      <c r="Y1639" s="55"/>
      <c r="Z1639" s="141"/>
      <c r="AA1639" s="55"/>
      <c r="AB1639" s="55"/>
      <c r="AC1639" s="141"/>
      <c r="AD1639" s="142"/>
      <c r="AE1639" s="143"/>
      <c r="AF1639" s="138"/>
      <c r="AG1639" s="144"/>
      <c r="AH1639" s="145"/>
    </row>
    <row r="1640" spans="1:34" ht="24.95" customHeight="1" x14ac:dyDescent="0.25">
      <c r="A1640" s="55"/>
      <c r="B1640" s="55"/>
      <c r="C1640" s="55"/>
      <c r="D1640" s="55"/>
      <c r="E1640" s="55"/>
      <c r="F1640" s="55"/>
      <c r="G1640" s="55"/>
      <c r="H1640" s="138"/>
      <c r="I1640" s="55"/>
      <c r="J1640" s="139"/>
      <c r="K1640" s="55"/>
      <c r="L1640" s="55"/>
      <c r="M1640" s="138"/>
      <c r="N1640" s="55"/>
      <c r="O1640" s="55"/>
      <c r="P1640" s="140"/>
      <c r="Q1640" s="141"/>
      <c r="R1640" s="55"/>
      <c r="S1640" s="55"/>
      <c r="T1640" s="141"/>
      <c r="U1640" s="55"/>
      <c r="V1640" s="55"/>
      <c r="W1640" s="141"/>
      <c r="X1640" s="55"/>
      <c r="Y1640" s="55"/>
      <c r="Z1640" s="141"/>
      <c r="AA1640" s="55"/>
      <c r="AB1640" s="55"/>
      <c r="AC1640" s="141"/>
      <c r="AD1640" s="142"/>
      <c r="AE1640" s="143"/>
      <c r="AF1640" s="138"/>
      <c r="AG1640" s="144"/>
      <c r="AH1640" s="145"/>
    </row>
    <row r="1641" spans="1:34" ht="24.95" customHeight="1" x14ac:dyDescent="0.25">
      <c r="A1641" s="55"/>
      <c r="B1641" s="55"/>
      <c r="C1641" s="55"/>
      <c r="D1641" s="55"/>
      <c r="E1641" s="55"/>
      <c r="F1641" s="55"/>
      <c r="G1641" s="55"/>
      <c r="H1641" s="138"/>
      <c r="I1641" s="55"/>
      <c r="J1641" s="139"/>
      <c r="K1641" s="55"/>
      <c r="L1641" s="55"/>
      <c r="M1641" s="138"/>
      <c r="N1641" s="55"/>
      <c r="O1641" s="55"/>
      <c r="P1641" s="140"/>
      <c r="Q1641" s="141"/>
      <c r="R1641" s="55"/>
      <c r="S1641" s="55"/>
      <c r="T1641" s="141"/>
      <c r="U1641" s="55"/>
      <c r="V1641" s="55"/>
      <c r="W1641" s="141"/>
      <c r="X1641" s="55"/>
      <c r="Y1641" s="55"/>
      <c r="Z1641" s="141"/>
      <c r="AA1641" s="55"/>
      <c r="AB1641" s="55"/>
      <c r="AC1641" s="141"/>
      <c r="AD1641" s="142"/>
      <c r="AE1641" s="143"/>
      <c r="AF1641" s="138"/>
      <c r="AG1641" s="144"/>
      <c r="AH1641" s="145"/>
    </row>
    <row r="1642" spans="1:34" ht="24.95" customHeight="1" x14ac:dyDescent="0.25">
      <c r="A1642" s="55"/>
      <c r="B1642" s="55"/>
      <c r="C1642" s="55"/>
      <c r="D1642" s="55"/>
      <c r="E1642" s="55"/>
      <c r="F1642" s="55"/>
      <c r="G1642" s="55"/>
      <c r="H1642" s="138"/>
      <c r="I1642" s="55"/>
      <c r="J1642" s="139"/>
      <c r="K1642" s="55"/>
      <c r="L1642" s="55"/>
      <c r="M1642" s="138"/>
      <c r="N1642" s="55"/>
      <c r="O1642" s="55"/>
      <c r="P1642" s="140"/>
      <c r="Q1642" s="141"/>
      <c r="R1642" s="55"/>
      <c r="S1642" s="55"/>
      <c r="T1642" s="141"/>
      <c r="U1642" s="55"/>
      <c r="V1642" s="55"/>
      <c r="W1642" s="141"/>
      <c r="X1642" s="55"/>
      <c r="Y1642" s="55"/>
      <c r="Z1642" s="141"/>
      <c r="AA1642" s="55"/>
      <c r="AB1642" s="55"/>
      <c r="AC1642" s="141"/>
      <c r="AD1642" s="142"/>
      <c r="AE1642" s="143"/>
      <c r="AF1642" s="138"/>
      <c r="AG1642" s="144"/>
      <c r="AH1642" s="145"/>
    </row>
    <row r="1643" spans="1:34" ht="24.95" customHeight="1" x14ac:dyDescent="0.25">
      <c r="A1643" s="55"/>
      <c r="B1643" s="55"/>
      <c r="C1643" s="55"/>
      <c r="D1643" s="55"/>
      <c r="E1643" s="55"/>
      <c r="F1643" s="55"/>
      <c r="G1643" s="55"/>
      <c r="H1643" s="138"/>
      <c r="I1643" s="55"/>
      <c r="J1643" s="139"/>
      <c r="K1643" s="55"/>
      <c r="L1643" s="55"/>
      <c r="M1643" s="138"/>
      <c r="N1643" s="55"/>
      <c r="O1643" s="55"/>
      <c r="P1643" s="140"/>
      <c r="Q1643" s="141"/>
      <c r="R1643" s="55"/>
      <c r="S1643" s="55"/>
      <c r="T1643" s="141"/>
      <c r="U1643" s="55"/>
      <c r="V1643" s="55"/>
      <c r="W1643" s="141"/>
      <c r="X1643" s="55"/>
      <c r="Y1643" s="55"/>
      <c r="Z1643" s="141"/>
      <c r="AA1643" s="55"/>
      <c r="AB1643" s="55"/>
      <c r="AC1643" s="141"/>
      <c r="AD1643" s="142"/>
      <c r="AE1643" s="143"/>
      <c r="AF1643" s="138"/>
      <c r="AG1643" s="144"/>
      <c r="AH1643" s="145"/>
    </row>
    <row r="1644" spans="1:34" ht="24.95" customHeight="1" x14ac:dyDescent="0.25">
      <c r="A1644" s="55"/>
      <c r="B1644" s="55"/>
      <c r="C1644" s="55"/>
      <c r="D1644" s="55"/>
      <c r="E1644" s="55"/>
      <c r="F1644" s="55"/>
      <c r="G1644" s="55"/>
      <c r="H1644" s="138"/>
      <c r="I1644" s="55"/>
      <c r="J1644" s="139"/>
      <c r="K1644" s="55"/>
      <c r="L1644" s="55"/>
      <c r="M1644" s="138"/>
      <c r="N1644" s="55"/>
      <c r="O1644" s="55"/>
      <c r="P1644" s="140"/>
      <c r="Q1644" s="141"/>
      <c r="R1644" s="55"/>
      <c r="S1644" s="55"/>
      <c r="T1644" s="141"/>
      <c r="U1644" s="55"/>
      <c r="V1644" s="55"/>
      <c r="W1644" s="141"/>
      <c r="X1644" s="55"/>
      <c r="Y1644" s="55"/>
      <c r="Z1644" s="141"/>
      <c r="AA1644" s="55"/>
      <c r="AB1644" s="55"/>
      <c r="AC1644" s="141"/>
      <c r="AD1644" s="142"/>
      <c r="AE1644" s="143"/>
      <c r="AF1644" s="138"/>
      <c r="AG1644" s="144"/>
      <c r="AH1644" s="145"/>
    </row>
    <row r="1645" spans="1:34" ht="24.95" customHeight="1" x14ac:dyDescent="0.25">
      <c r="A1645" s="55"/>
      <c r="B1645" s="55"/>
      <c r="C1645" s="55"/>
      <c r="D1645" s="55"/>
      <c r="E1645" s="55"/>
      <c r="F1645" s="55"/>
      <c r="G1645" s="55"/>
      <c r="H1645" s="138"/>
      <c r="I1645" s="55"/>
      <c r="J1645" s="139"/>
      <c r="K1645" s="55"/>
      <c r="L1645" s="55"/>
      <c r="M1645" s="138"/>
      <c r="N1645" s="55"/>
      <c r="O1645" s="55"/>
      <c r="P1645" s="140"/>
      <c r="Q1645" s="141"/>
      <c r="R1645" s="55"/>
      <c r="S1645" s="55"/>
      <c r="T1645" s="141"/>
      <c r="U1645" s="55"/>
      <c r="V1645" s="55"/>
      <c r="W1645" s="141"/>
      <c r="X1645" s="55"/>
      <c r="Y1645" s="55"/>
      <c r="Z1645" s="141"/>
      <c r="AA1645" s="55"/>
      <c r="AB1645" s="55"/>
      <c r="AC1645" s="141"/>
      <c r="AD1645" s="142"/>
      <c r="AE1645" s="143"/>
      <c r="AF1645" s="138"/>
      <c r="AG1645" s="144"/>
      <c r="AH1645" s="145"/>
    </row>
    <row r="1646" spans="1:34" ht="24.95" customHeight="1" x14ac:dyDescent="0.25">
      <c r="A1646" s="55"/>
      <c r="B1646" s="55"/>
      <c r="C1646" s="55"/>
      <c r="D1646" s="55"/>
      <c r="E1646" s="55"/>
      <c r="F1646" s="55"/>
      <c r="G1646" s="55"/>
      <c r="H1646" s="138"/>
      <c r="I1646" s="55"/>
      <c r="J1646" s="139"/>
      <c r="K1646" s="55"/>
      <c r="L1646" s="55"/>
      <c r="M1646" s="138"/>
      <c r="N1646" s="55"/>
      <c r="O1646" s="55"/>
      <c r="P1646" s="140"/>
      <c r="Q1646" s="141"/>
      <c r="R1646" s="55"/>
      <c r="S1646" s="55"/>
      <c r="T1646" s="141"/>
      <c r="U1646" s="55"/>
      <c r="V1646" s="55"/>
      <c r="W1646" s="141"/>
      <c r="X1646" s="55"/>
      <c r="Y1646" s="55"/>
      <c r="Z1646" s="141"/>
      <c r="AA1646" s="55"/>
      <c r="AB1646" s="55"/>
      <c r="AC1646" s="141"/>
      <c r="AD1646" s="142"/>
      <c r="AE1646" s="143"/>
      <c r="AF1646" s="138"/>
      <c r="AG1646" s="144"/>
      <c r="AH1646" s="145"/>
    </row>
    <row r="1647" spans="1:34" ht="24.95" customHeight="1" x14ac:dyDescent="0.25">
      <c r="A1647" s="55"/>
      <c r="B1647" s="55"/>
      <c r="C1647" s="55"/>
      <c r="D1647" s="55"/>
      <c r="E1647" s="55"/>
      <c r="F1647" s="55"/>
      <c r="G1647" s="55"/>
      <c r="H1647" s="138"/>
      <c r="I1647" s="55"/>
      <c r="J1647" s="139"/>
      <c r="K1647" s="55"/>
      <c r="L1647" s="55"/>
      <c r="M1647" s="138"/>
      <c r="N1647" s="55"/>
      <c r="O1647" s="55"/>
      <c r="P1647" s="140"/>
      <c r="Q1647" s="141"/>
      <c r="R1647" s="55"/>
      <c r="S1647" s="55"/>
      <c r="T1647" s="141"/>
      <c r="U1647" s="55"/>
      <c r="V1647" s="55"/>
      <c r="W1647" s="141"/>
      <c r="X1647" s="55"/>
      <c r="Y1647" s="55"/>
      <c r="Z1647" s="141"/>
      <c r="AA1647" s="55"/>
      <c r="AB1647" s="55"/>
      <c r="AC1647" s="141"/>
      <c r="AD1647" s="142"/>
      <c r="AE1647" s="143"/>
      <c r="AF1647" s="138"/>
      <c r="AG1647" s="144"/>
      <c r="AH1647" s="145"/>
    </row>
    <row r="1648" spans="1:34" ht="24.95" customHeight="1" x14ac:dyDescent="0.25">
      <c r="A1648" s="55"/>
      <c r="B1648" s="55"/>
      <c r="C1648" s="55"/>
      <c r="D1648" s="55"/>
      <c r="E1648" s="55"/>
      <c r="F1648" s="55"/>
      <c r="G1648" s="55"/>
      <c r="H1648" s="138"/>
      <c r="I1648" s="55"/>
      <c r="J1648" s="139"/>
      <c r="K1648" s="55"/>
      <c r="L1648" s="55"/>
      <c r="M1648" s="138"/>
      <c r="N1648" s="55"/>
      <c r="O1648" s="55"/>
      <c r="P1648" s="140"/>
      <c r="Q1648" s="141"/>
      <c r="R1648" s="55"/>
      <c r="S1648" s="55"/>
      <c r="T1648" s="141"/>
      <c r="U1648" s="55"/>
      <c r="V1648" s="55"/>
      <c r="W1648" s="141"/>
      <c r="X1648" s="55"/>
      <c r="Y1648" s="55"/>
      <c r="Z1648" s="141"/>
      <c r="AA1648" s="55"/>
      <c r="AB1648" s="55"/>
      <c r="AC1648" s="141"/>
      <c r="AD1648" s="142"/>
      <c r="AE1648" s="143"/>
      <c r="AF1648" s="138"/>
      <c r="AG1648" s="144"/>
      <c r="AH1648" s="145"/>
    </row>
    <row r="1649" spans="1:34" ht="24.95" customHeight="1" x14ac:dyDescent="0.25">
      <c r="A1649" s="55"/>
      <c r="B1649" s="55"/>
      <c r="C1649" s="55"/>
      <c r="D1649" s="55"/>
      <c r="E1649" s="55"/>
      <c r="F1649" s="55"/>
      <c r="G1649" s="55"/>
      <c r="H1649" s="138"/>
      <c r="I1649" s="55"/>
      <c r="J1649" s="139"/>
      <c r="K1649" s="55"/>
      <c r="L1649" s="55"/>
      <c r="M1649" s="138"/>
      <c r="N1649" s="55"/>
      <c r="O1649" s="55"/>
      <c r="P1649" s="140"/>
      <c r="Q1649" s="141"/>
      <c r="R1649" s="55"/>
      <c r="S1649" s="55"/>
      <c r="T1649" s="141"/>
      <c r="U1649" s="55"/>
      <c r="V1649" s="55"/>
      <c r="W1649" s="141"/>
      <c r="X1649" s="55"/>
      <c r="Y1649" s="55"/>
      <c r="Z1649" s="141"/>
      <c r="AA1649" s="55"/>
      <c r="AB1649" s="55"/>
      <c r="AC1649" s="141"/>
      <c r="AD1649" s="142"/>
      <c r="AE1649" s="143"/>
      <c r="AF1649" s="138"/>
      <c r="AG1649" s="144"/>
      <c r="AH1649" s="145"/>
    </row>
    <row r="1650" spans="1:34" ht="24.95" customHeight="1" x14ac:dyDescent="0.25">
      <c r="A1650" s="55"/>
      <c r="B1650" s="55"/>
      <c r="C1650" s="55"/>
      <c r="D1650" s="55"/>
      <c r="E1650" s="55"/>
      <c r="F1650" s="55"/>
      <c r="G1650" s="55"/>
      <c r="H1650" s="138"/>
      <c r="I1650" s="55"/>
      <c r="J1650" s="139"/>
      <c r="K1650" s="55"/>
      <c r="L1650" s="55"/>
      <c r="M1650" s="138"/>
      <c r="N1650" s="55"/>
      <c r="O1650" s="55"/>
      <c r="P1650" s="140"/>
      <c r="Q1650" s="141"/>
      <c r="R1650" s="55"/>
      <c r="S1650" s="55"/>
      <c r="T1650" s="141"/>
      <c r="U1650" s="55"/>
      <c r="V1650" s="55"/>
      <c r="W1650" s="141"/>
      <c r="X1650" s="55"/>
      <c r="Y1650" s="55"/>
      <c r="Z1650" s="141"/>
      <c r="AA1650" s="55"/>
      <c r="AB1650" s="55"/>
      <c r="AC1650" s="141"/>
      <c r="AD1650" s="142"/>
      <c r="AE1650" s="143"/>
      <c r="AF1650" s="138"/>
      <c r="AG1650" s="144"/>
      <c r="AH1650" s="145"/>
    </row>
    <row r="1651" spans="1:34" ht="24.95" customHeight="1" x14ac:dyDescent="0.25">
      <c r="A1651" s="55"/>
      <c r="B1651" s="55"/>
      <c r="C1651" s="55"/>
      <c r="D1651" s="55"/>
      <c r="E1651" s="55"/>
      <c r="F1651" s="55"/>
      <c r="G1651" s="55"/>
      <c r="H1651" s="138"/>
      <c r="I1651" s="55"/>
      <c r="J1651" s="139"/>
      <c r="K1651" s="55"/>
      <c r="L1651" s="55"/>
      <c r="M1651" s="138"/>
      <c r="N1651" s="55"/>
      <c r="O1651" s="55"/>
      <c r="P1651" s="140"/>
      <c r="Q1651" s="141"/>
      <c r="R1651" s="55"/>
      <c r="S1651" s="55"/>
      <c r="T1651" s="141"/>
      <c r="U1651" s="55"/>
      <c r="V1651" s="55"/>
      <c r="W1651" s="141"/>
      <c r="X1651" s="55"/>
      <c r="Y1651" s="55"/>
      <c r="Z1651" s="141"/>
      <c r="AA1651" s="55"/>
      <c r="AB1651" s="55"/>
      <c r="AC1651" s="141"/>
      <c r="AD1651" s="142"/>
      <c r="AE1651" s="143"/>
      <c r="AF1651" s="138"/>
      <c r="AG1651" s="144"/>
      <c r="AH1651" s="145"/>
    </row>
    <row r="1652" spans="1:34" ht="24.95" customHeight="1" x14ac:dyDescent="0.25">
      <c r="A1652" s="55"/>
      <c r="B1652" s="55"/>
      <c r="C1652" s="55"/>
      <c r="D1652" s="55"/>
      <c r="E1652" s="55"/>
      <c r="F1652" s="55"/>
      <c r="G1652" s="55"/>
      <c r="H1652" s="138"/>
      <c r="I1652" s="55"/>
      <c r="J1652" s="139"/>
      <c r="K1652" s="55"/>
      <c r="L1652" s="55"/>
      <c r="M1652" s="138"/>
      <c r="N1652" s="55"/>
      <c r="O1652" s="55"/>
      <c r="P1652" s="140"/>
      <c r="Q1652" s="141"/>
      <c r="R1652" s="55"/>
      <c r="S1652" s="55"/>
      <c r="T1652" s="141"/>
      <c r="U1652" s="55"/>
      <c r="V1652" s="55"/>
      <c r="W1652" s="141"/>
      <c r="X1652" s="55"/>
      <c r="Y1652" s="55"/>
      <c r="Z1652" s="141"/>
      <c r="AA1652" s="55"/>
      <c r="AB1652" s="55"/>
      <c r="AC1652" s="141"/>
      <c r="AD1652" s="142"/>
      <c r="AE1652" s="143"/>
      <c r="AF1652" s="138"/>
      <c r="AG1652" s="144"/>
      <c r="AH1652" s="145"/>
    </row>
    <row r="1653" spans="1:34" ht="24.95" customHeight="1" x14ac:dyDescent="0.25">
      <c r="A1653" s="55"/>
      <c r="B1653" s="55"/>
      <c r="C1653" s="55"/>
      <c r="D1653" s="55"/>
      <c r="E1653" s="55"/>
      <c r="F1653" s="55"/>
      <c r="G1653" s="55"/>
      <c r="H1653" s="138"/>
      <c r="I1653" s="55"/>
      <c r="J1653" s="139"/>
      <c r="K1653" s="55"/>
      <c r="L1653" s="55"/>
      <c r="M1653" s="138"/>
      <c r="N1653" s="55"/>
      <c r="O1653" s="55"/>
      <c r="P1653" s="140"/>
      <c r="Q1653" s="141"/>
      <c r="R1653" s="55"/>
      <c r="S1653" s="55"/>
      <c r="T1653" s="141"/>
      <c r="U1653" s="55"/>
      <c r="V1653" s="55"/>
      <c r="W1653" s="141"/>
      <c r="X1653" s="55"/>
      <c r="Y1653" s="55"/>
      <c r="Z1653" s="141"/>
      <c r="AA1653" s="55"/>
      <c r="AB1653" s="55"/>
      <c r="AC1653" s="141"/>
      <c r="AD1653" s="142"/>
      <c r="AE1653" s="143"/>
      <c r="AF1653" s="138"/>
      <c r="AG1653" s="144"/>
      <c r="AH1653" s="145"/>
    </row>
    <row r="1654" spans="1:34" ht="24.95" customHeight="1" x14ac:dyDescent="0.25">
      <c r="A1654" s="55"/>
      <c r="B1654" s="55"/>
      <c r="C1654" s="55"/>
      <c r="D1654" s="55"/>
      <c r="E1654" s="55"/>
      <c r="F1654" s="55"/>
      <c r="G1654" s="55"/>
      <c r="H1654" s="138"/>
      <c r="I1654" s="55"/>
      <c r="J1654" s="139"/>
      <c r="K1654" s="55"/>
      <c r="L1654" s="55"/>
      <c r="M1654" s="138"/>
      <c r="N1654" s="55"/>
      <c r="O1654" s="55"/>
      <c r="P1654" s="140"/>
      <c r="Q1654" s="141"/>
      <c r="R1654" s="55"/>
      <c r="S1654" s="55"/>
      <c r="T1654" s="141"/>
      <c r="U1654" s="55"/>
      <c r="V1654" s="55"/>
      <c r="W1654" s="141"/>
      <c r="X1654" s="55"/>
      <c r="Y1654" s="55"/>
      <c r="Z1654" s="141"/>
      <c r="AA1654" s="55"/>
      <c r="AB1654" s="55"/>
      <c r="AC1654" s="141"/>
      <c r="AD1654" s="142"/>
      <c r="AE1654" s="143"/>
      <c r="AF1654" s="138"/>
      <c r="AG1654" s="144"/>
      <c r="AH1654" s="145"/>
    </row>
    <row r="1655" spans="1:34" ht="24.95" customHeight="1" x14ac:dyDescent="0.25">
      <c r="A1655" s="55"/>
      <c r="B1655" s="55"/>
      <c r="C1655" s="55"/>
      <c r="D1655" s="55"/>
      <c r="E1655" s="55"/>
      <c r="F1655" s="55"/>
      <c r="G1655" s="55"/>
      <c r="H1655" s="138"/>
      <c r="I1655" s="55"/>
      <c r="J1655" s="139"/>
      <c r="K1655" s="55"/>
      <c r="L1655" s="55"/>
      <c r="M1655" s="138"/>
      <c r="N1655" s="55"/>
      <c r="O1655" s="55"/>
      <c r="P1655" s="140"/>
      <c r="Q1655" s="141"/>
      <c r="R1655" s="55"/>
      <c r="S1655" s="55"/>
      <c r="T1655" s="141"/>
      <c r="U1655" s="55"/>
      <c r="V1655" s="55"/>
      <c r="W1655" s="141"/>
      <c r="X1655" s="55"/>
      <c r="Y1655" s="55"/>
      <c r="Z1655" s="141"/>
      <c r="AA1655" s="55"/>
      <c r="AB1655" s="55"/>
      <c r="AC1655" s="141"/>
      <c r="AD1655" s="142"/>
      <c r="AE1655" s="143"/>
      <c r="AF1655" s="138"/>
      <c r="AG1655" s="144"/>
      <c r="AH1655" s="145"/>
    </row>
    <row r="1656" spans="1:34" ht="24.95" customHeight="1" x14ac:dyDescent="0.25">
      <c r="A1656" s="55"/>
      <c r="B1656" s="55"/>
      <c r="C1656" s="55"/>
      <c r="D1656" s="55"/>
      <c r="E1656" s="55"/>
      <c r="F1656" s="55"/>
      <c r="G1656" s="55"/>
      <c r="H1656" s="138"/>
      <c r="I1656" s="55"/>
      <c r="J1656" s="139"/>
      <c r="K1656" s="55"/>
      <c r="L1656" s="55"/>
      <c r="M1656" s="138"/>
      <c r="N1656" s="55"/>
      <c r="O1656" s="55"/>
      <c r="P1656" s="140"/>
      <c r="Q1656" s="141"/>
      <c r="R1656" s="55"/>
      <c r="S1656" s="55"/>
      <c r="T1656" s="141"/>
      <c r="U1656" s="55"/>
      <c r="V1656" s="55"/>
      <c r="W1656" s="141"/>
      <c r="X1656" s="55"/>
      <c r="Y1656" s="55"/>
      <c r="Z1656" s="141"/>
      <c r="AA1656" s="55"/>
      <c r="AB1656" s="55"/>
      <c r="AC1656" s="141"/>
      <c r="AD1656" s="142"/>
      <c r="AE1656" s="143"/>
      <c r="AF1656" s="138"/>
      <c r="AG1656" s="144"/>
      <c r="AH1656" s="145"/>
    </row>
    <row r="1657" spans="1:34" ht="24.95" customHeight="1" x14ac:dyDescent="0.25">
      <c r="A1657" s="55"/>
      <c r="B1657" s="55"/>
      <c r="C1657" s="55"/>
      <c r="D1657" s="55"/>
      <c r="E1657" s="55"/>
      <c r="F1657" s="55"/>
      <c r="G1657" s="55"/>
      <c r="H1657" s="138"/>
      <c r="I1657" s="55"/>
      <c r="J1657" s="139"/>
      <c r="K1657" s="55"/>
      <c r="L1657" s="55"/>
      <c r="M1657" s="138"/>
      <c r="N1657" s="55"/>
      <c r="O1657" s="55"/>
      <c r="P1657" s="140"/>
      <c r="Q1657" s="141"/>
      <c r="R1657" s="55"/>
      <c r="S1657" s="55"/>
      <c r="T1657" s="141"/>
      <c r="U1657" s="55"/>
      <c r="V1657" s="55"/>
      <c r="W1657" s="141"/>
      <c r="X1657" s="55"/>
      <c r="Y1657" s="55"/>
      <c r="Z1657" s="141"/>
      <c r="AA1657" s="55"/>
      <c r="AB1657" s="55"/>
      <c r="AC1657" s="141"/>
      <c r="AD1657" s="142"/>
      <c r="AE1657" s="143"/>
      <c r="AF1657" s="138"/>
      <c r="AG1657" s="144"/>
      <c r="AH1657" s="145"/>
    </row>
    <row r="1658" spans="1:34" ht="24.95" customHeight="1" x14ac:dyDescent="0.25">
      <c r="A1658" s="55"/>
      <c r="B1658" s="55"/>
      <c r="C1658" s="55"/>
      <c r="D1658" s="55"/>
      <c r="E1658" s="55"/>
      <c r="F1658" s="55"/>
      <c r="G1658" s="55"/>
      <c r="H1658" s="138"/>
      <c r="I1658" s="55"/>
      <c r="J1658" s="139"/>
      <c r="K1658" s="55"/>
      <c r="L1658" s="55"/>
      <c r="M1658" s="138"/>
      <c r="N1658" s="55"/>
      <c r="O1658" s="55"/>
      <c r="P1658" s="140"/>
      <c r="Q1658" s="141"/>
      <c r="R1658" s="55"/>
      <c r="S1658" s="55"/>
      <c r="T1658" s="141"/>
      <c r="U1658" s="55"/>
      <c r="V1658" s="55"/>
      <c r="W1658" s="141"/>
      <c r="X1658" s="55"/>
      <c r="Y1658" s="55"/>
      <c r="Z1658" s="141"/>
      <c r="AA1658" s="55"/>
      <c r="AB1658" s="55"/>
      <c r="AC1658" s="141"/>
      <c r="AD1658" s="142"/>
      <c r="AE1658" s="143"/>
      <c r="AF1658" s="138"/>
      <c r="AG1658" s="144"/>
      <c r="AH1658" s="145"/>
    </row>
    <row r="1659" spans="1:34" ht="24.95" customHeight="1" x14ac:dyDescent="0.25">
      <c r="A1659" s="55"/>
      <c r="B1659" s="55"/>
      <c r="C1659" s="55"/>
      <c r="D1659" s="55"/>
      <c r="E1659" s="55"/>
      <c r="F1659" s="55"/>
      <c r="G1659" s="55"/>
      <c r="H1659" s="138"/>
      <c r="I1659" s="55"/>
      <c r="J1659" s="139"/>
      <c r="K1659" s="55"/>
      <c r="L1659" s="55"/>
      <c r="M1659" s="138"/>
      <c r="N1659" s="55"/>
      <c r="O1659" s="55"/>
      <c r="P1659" s="140"/>
      <c r="Q1659" s="141"/>
      <c r="R1659" s="55"/>
      <c r="S1659" s="55"/>
      <c r="T1659" s="141"/>
      <c r="U1659" s="55"/>
      <c r="V1659" s="55"/>
      <c r="W1659" s="141"/>
      <c r="X1659" s="55"/>
      <c r="Y1659" s="55"/>
      <c r="Z1659" s="141"/>
      <c r="AA1659" s="55"/>
      <c r="AB1659" s="55"/>
      <c r="AC1659" s="141"/>
      <c r="AD1659" s="142"/>
      <c r="AE1659" s="143"/>
      <c r="AF1659" s="138"/>
      <c r="AG1659" s="144"/>
      <c r="AH1659" s="145"/>
    </row>
    <row r="1660" spans="1:34" ht="24.95" customHeight="1" x14ac:dyDescent="0.25">
      <c r="A1660" s="55"/>
      <c r="B1660" s="55"/>
      <c r="C1660" s="55"/>
      <c r="D1660" s="55"/>
      <c r="E1660" s="55"/>
      <c r="F1660" s="55"/>
      <c r="G1660" s="55"/>
      <c r="H1660" s="138"/>
      <c r="I1660" s="55"/>
      <c r="J1660" s="139"/>
      <c r="K1660" s="55"/>
      <c r="L1660" s="55"/>
      <c r="M1660" s="138"/>
      <c r="N1660" s="55"/>
      <c r="O1660" s="55"/>
      <c r="P1660" s="140"/>
      <c r="Q1660" s="141"/>
      <c r="R1660" s="55"/>
      <c r="S1660" s="55"/>
      <c r="T1660" s="141"/>
      <c r="U1660" s="55"/>
      <c r="V1660" s="55"/>
      <c r="W1660" s="141"/>
      <c r="X1660" s="55"/>
      <c r="Y1660" s="55"/>
      <c r="Z1660" s="141"/>
      <c r="AA1660" s="55"/>
      <c r="AB1660" s="55"/>
      <c r="AC1660" s="141"/>
      <c r="AD1660" s="142"/>
      <c r="AE1660" s="143"/>
      <c r="AF1660" s="138"/>
      <c r="AG1660" s="144"/>
      <c r="AH1660" s="145"/>
    </row>
    <row r="1661" spans="1:34" ht="24.95" customHeight="1" x14ac:dyDescent="0.25">
      <c r="A1661" s="55"/>
      <c r="B1661" s="55"/>
      <c r="C1661" s="55"/>
      <c r="D1661" s="55"/>
      <c r="E1661" s="55"/>
      <c r="F1661" s="55"/>
      <c r="G1661" s="55"/>
      <c r="H1661" s="138"/>
      <c r="I1661" s="55"/>
      <c r="J1661" s="139"/>
      <c r="K1661" s="55"/>
      <c r="L1661" s="55"/>
      <c r="M1661" s="138"/>
      <c r="N1661" s="55"/>
      <c r="O1661" s="55"/>
      <c r="P1661" s="140"/>
      <c r="Q1661" s="141"/>
      <c r="R1661" s="55"/>
      <c r="S1661" s="55"/>
      <c r="T1661" s="141"/>
      <c r="U1661" s="55"/>
      <c r="V1661" s="55"/>
      <c r="W1661" s="141"/>
      <c r="X1661" s="55"/>
      <c r="Y1661" s="55"/>
      <c r="Z1661" s="141"/>
      <c r="AA1661" s="55"/>
      <c r="AB1661" s="55"/>
      <c r="AC1661" s="141"/>
      <c r="AD1661" s="142"/>
      <c r="AE1661" s="143"/>
      <c r="AF1661" s="138"/>
      <c r="AG1661" s="144"/>
      <c r="AH1661" s="145"/>
    </row>
    <row r="1662" spans="1:34" ht="24.95" customHeight="1" x14ac:dyDescent="0.25">
      <c r="A1662" s="55"/>
      <c r="B1662" s="55"/>
      <c r="C1662" s="55"/>
      <c r="D1662" s="55"/>
      <c r="E1662" s="55"/>
      <c r="F1662" s="55"/>
      <c r="G1662" s="55"/>
      <c r="H1662" s="138"/>
      <c r="I1662" s="55"/>
      <c r="J1662" s="139"/>
      <c r="K1662" s="55"/>
      <c r="L1662" s="55"/>
      <c r="M1662" s="138"/>
      <c r="N1662" s="55"/>
      <c r="O1662" s="55"/>
      <c r="P1662" s="140"/>
      <c r="Q1662" s="141"/>
      <c r="R1662" s="55"/>
      <c r="S1662" s="55"/>
      <c r="T1662" s="141"/>
      <c r="U1662" s="55"/>
      <c r="V1662" s="55"/>
      <c r="W1662" s="141"/>
      <c r="X1662" s="55"/>
      <c r="Y1662" s="55"/>
      <c r="Z1662" s="141"/>
      <c r="AA1662" s="55"/>
      <c r="AB1662" s="55"/>
      <c r="AC1662" s="141"/>
      <c r="AD1662" s="142"/>
      <c r="AE1662" s="143"/>
      <c r="AF1662" s="138"/>
      <c r="AG1662" s="144"/>
      <c r="AH1662" s="145"/>
    </row>
    <row r="1663" spans="1:34" ht="24.95" customHeight="1" x14ac:dyDescent="0.25">
      <c r="A1663" s="55"/>
      <c r="B1663" s="55"/>
      <c r="C1663" s="55"/>
      <c r="D1663" s="55"/>
      <c r="E1663" s="55"/>
      <c r="F1663" s="55"/>
      <c r="G1663" s="55"/>
      <c r="H1663" s="138"/>
      <c r="I1663" s="55"/>
      <c r="J1663" s="139"/>
      <c r="K1663" s="55"/>
      <c r="L1663" s="55"/>
      <c r="M1663" s="138"/>
      <c r="N1663" s="55"/>
      <c r="O1663" s="55"/>
      <c r="P1663" s="140"/>
      <c r="Q1663" s="141"/>
      <c r="R1663" s="55"/>
      <c r="S1663" s="55"/>
      <c r="T1663" s="141"/>
      <c r="U1663" s="55"/>
      <c r="V1663" s="55"/>
      <c r="W1663" s="141"/>
      <c r="X1663" s="55"/>
      <c r="Y1663" s="55"/>
      <c r="Z1663" s="141"/>
      <c r="AA1663" s="55"/>
      <c r="AB1663" s="55"/>
      <c r="AC1663" s="141"/>
      <c r="AD1663" s="142"/>
      <c r="AE1663" s="143"/>
      <c r="AF1663" s="138"/>
      <c r="AG1663" s="144"/>
      <c r="AH1663" s="145"/>
    </row>
    <row r="1664" spans="1:34" ht="24.95" customHeight="1" x14ac:dyDescent="0.25">
      <c r="A1664" s="55"/>
      <c r="B1664" s="55"/>
      <c r="C1664" s="55"/>
      <c r="D1664" s="55"/>
      <c r="E1664" s="55"/>
      <c r="F1664" s="55"/>
      <c r="G1664" s="55"/>
      <c r="H1664" s="138"/>
      <c r="I1664" s="55"/>
      <c r="J1664" s="139"/>
      <c r="K1664" s="55"/>
      <c r="L1664" s="55"/>
      <c r="M1664" s="138"/>
      <c r="N1664" s="55"/>
      <c r="O1664" s="55"/>
      <c r="P1664" s="140"/>
      <c r="Q1664" s="141"/>
      <c r="R1664" s="55"/>
      <c r="S1664" s="55"/>
      <c r="T1664" s="141"/>
      <c r="U1664" s="55"/>
      <c r="V1664" s="55"/>
      <c r="W1664" s="141"/>
      <c r="X1664" s="55"/>
      <c r="Y1664" s="55"/>
      <c r="Z1664" s="141"/>
      <c r="AA1664" s="55"/>
      <c r="AB1664" s="55"/>
      <c r="AC1664" s="141"/>
      <c r="AD1664" s="142"/>
      <c r="AE1664" s="143"/>
      <c r="AF1664" s="138"/>
      <c r="AG1664" s="144"/>
      <c r="AH1664" s="145"/>
    </row>
    <row r="1665" spans="1:34" ht="24.95" customHeight="1" x14ac:dyDescent="0.25">
      <c r="A1665" s="55"/>
      <c r="B1665" s="55"/>
      <c r="C1665" s="55"/>
      <c r="D1665" s="55"/>
      <c r="E1665" s="55"/>
      <c r="F1665" s="55"/>
      <c r="G1665" s="55"/>
      <c r="H1665" s="138"/>
      <c r="I1665" s="55"/>
      <c r="J1665" s="139"/>
      <c r="K1665" s="55"/>
      <c r="L1665" s="55"/>
      <c r="M1665" s="138"/>
      <c r="N1665" s="55"/>
      <c r="O1665" s="55"/>
      <c r="P1665" s="140"/>
      <c r="Q1665" s="141"/>
      <c r="R1665" s="55"/>
      <c r="S1665" s="55"/>
      <c r="T1665" s="141"/>
      <c r="U1665" s="55"/>
      <c r="V1665" s="55"/>
      <c r="W1665" s="141"/>
      <c r="X1665" s="55"/>
      <c r="Y1665" s="55"/>
      <c r="Z1665" s="141"/>
      <c r="AA1665" s="55"/>
      <c r="AB1665" s="55"/>
      <c r="AC1665" s="141"/>
      <c r="AD1665" s="142"/>
      <c r="AE1665" s="143"/>
      <c r="AF1665" s="138"/>
      <c r="AG1665" s="144"/>
      <c r="AH1665" s="145"/>
    </row>
    <row r="1666" spans="1:34" ht="24.95" customHeight="1" x14ac:dyDescent="0.25">
      <c r="A1666" s="55"/>
      <c r="B1666" s="55"/>
      <c r="C1666" s="55"/>
      <c r="D1666" s="55"/>
      <c r="E1666" s="55"/>
      <c r="F1666" s="55"/>
      <c r="G1666" s="55"/>
      <c r="H1666" s="138"/>
      <c r="I1666" s="55"/>
      <c r="J1666" s="139"/>
      <c r="K1666" s="55"/>
      <c r="L1666" s="55"/>
      <c r="M1666" s="138"/>
      <c r="N1666" s="55"/>
      <c r="O1666" s="55"/>
      <c r="P1666" s="140"/>
      <c r="Q1666" s="141"/>
      <c r="R1666" s="55"/>
      <c r="S1666" s="55"/>
      <c r="T1666" s="141"/>
      <c r="U1666" s="55"/>
      <c r="V1666" s="55"/>
      <c r="W1666" s="141"/>
      <c r="X1666" s="55"/>
      <c r="Y1666" s="55"/>
      <c r="Z1666" s="141"/>
      <c r="AA1666" s="55"/>
      <c r="AB1666" s="55"/>
      <c r="AC1666" s="141"/>
      <c r="AD1666" s="142"/>
      <c r="AE1666" s="143"/>
      <c r="AF1666" s="138"/>
      <c r="AG1666" s="144"/>
      <c r="AH1666" s="145"/>
    </row>
    <row r="1667" spans="1:34" ht="24.95" customHeight="1" x14ac:dyDescent="0.25">
      <c r="A1667" s="55"/>
      <c r="B1667" s="55"/>
      <c r="C1667" s="55"/>
      <c r="D1667" s="55"/>
      <c r="E1667" s="55"/>
      <c r="F1667" s="55"/>
      <c r="G1667" s="55"/>
      <c r="H1667" s="138"/>
      <c r="I1667" s="55"/>
      <c r="J1667" s="139"/>
      <c r="K1667" s="55"/>
      <c r="L1667" s="55"/>
      <c r="M1667" s="138"/>
      <c r="N1667" s="55"/>
      <c r="O1667" s="55"/>
      <c r="P1667" s="140"/>
      <c r="Q1667" s="141"/>
      <c r="R1667" s="55"/>
      <c r="S1667" s="55"/>
      <c r="T1667" s="141"/>
      <c r="U1667" s="55"/>
      <c r="V1667" s="55"/>
      <c r="W1667" s="141"/>
      <c r="X1667" s="55"/>
      <c r="Y1667" s="55"/>
      <c r="Z1667" s="141"/>
      <c r="AA1667" s="55"/>
      <c r="AB1667" s="55"/>
      <c r="AC1667" s="141"/>
      <c r="AD1667" s="142"/>
      <c r="AE1667" s="143"/>
      <c r="AF1667" s="138"/>
      <c r="AG1667" s="144"/>
      <c r="AH1667" s="145"/>
    </row>
    <row r="1668" spans="1:34" ht="24.95" customHeight="1" x14ac:dyDescent="0.25">
      <c r="A1668" s="55"/>
      <c r="B1668" s="55"/>
      <c r="C1668" s="55"/>
      <c r="D1668" s="55"/>
      <c r="E1668" s="55"/>
      <c r="F1668" s="55"/>
      <c r="G1668" s="55"/>
      <c r="H1668" s="138"/>
      <c r="I1668" s="55"/>
      <c r="J1668" s="139"/>
      <c r="K1668" s="55"/>
      <c r="L1668" s="55"/>
      <c r="M1668" s="138"/>
      <c r="N1668" s="55"/>
      <c r="O1668" s="55"/>
      <c r="P1668" s="140"/>
      <c r="Q1668" s="141"/>
      <c r="R1668" s="55"/>
      <c r="S1668" s="55"/>
      <c r="T1668" s="141"/>
      <c r="U1668" s="55"/>
      <c r="V1668" s="55"/>
      <c r="W1668" s="141"/>
      <c r="X1668" s="55"/>
      <c r="Y1668" s="55"/>
      <c r="Z1668" s="141"/>
      <c r="AA1668" s="55"/>
      <c r="AB1668" s="55"/>
      <c r="AC1668" s="141"/>
      <c r="AD1668" s="142"/>
      <c r="AE1668" s="143"/>
      <c r="AF1668" s="138"/>
      <c r="AG1668" s="144"/>
      <c r="AH1668" s="145"/>
    </row>
    <row r="1669" spans="1:34" ht="24.95" customHeight="1" x14ac:dyDescent="0.25">
      <c r="A1669" s="55"/>
      <c r="B1669" s="55"/>
      <c r="C1669" s="55"/>
      <c r="D1669" s="55"/>
      <c r="E1669" s="55"/>
      <c r="F1669" s="55"/>
      <c r="G1669" s="55"/>
      <c r="H1669" s="138"/>
      <c r="I1669" s="55"/>
      <c r="J1669" s="139"/>
      <c r="K1669" s="55"/>
      <c r="L1669" s="55"/>
      <c r="M1669" s="138"/>
      <c r="N1669" s="55"/>
      <c r="O1669" s="55"/>
      <c r="P1669" s="140"/>
      <c r="Q1669" s="141"/>
      <c r="R1669" s="55"/>
      <c r="S1669" s="55"/>
      <c r="T1669" s="141"/>
      <c r="U1669" s="55"/>
      <c r="V1669" s="55"/>
      <c r="W1669" s="141"/>
      <c r="X1669" s="55"/>
      <c r="Y1669" s="55"/>
      <c r="Z1669" s="141"/>
      <c r="AA1669" s="55"/>
      <c r="AB1669" s="55"/>
      <c r="AC1669" s="141"/>
      <c r="AD1669" s="142"/>
      <c r="AE1669" s="143"/>
      <c r="AF1669" s="138"/>
      <c r="AG1669" s="144"/>
      <c r="AH1669" s="145"/>
    </row>
    <row r="1670" spans="1:34" ht="24.95" customHeight="1" x14ac:dyDescent="0.25">
      <c r="A1670" s="55"/>
      <c r="B1670" s="55"/>
      <c r="C1670" s="55"/>
      <c r="D1670" s="55"/>
      <c r="E1670" s="55"/>
      <c r="F1670" s="55"/>
      <c r="G1670" s="55"/>
      <c r="H1670" s="138"/>
      <c r="I1670" s="55"/>
      <c r="J1670" s="139"/>
      <c r="K1670" s="55"/>
      <c r="L1670" s="55"/>
      <c r="M1670" s="138"/>
      <c r="N1670" s="55"/>
      <c r="O1670" s="55"/>
      <c r="P1670" s="140"/>
      <c r="Q1670" s="141"/>
      <c r="R1670" s="55"/>
      <c r="S1670" s="55"/>
      <c r="T1670" s="141"/>
      <c r="U1670" s="55"/>
      <c r="V1670" s="55"/>
      <c r="W1670" s="141"/>
      <c r="X1670" s="55"/>
      <c r="Y1670" s="55"/>
      <c r="Z1670" s="141"/>
      <c r="AA1670" s="55"/>
      <c r="AB1670" s="55"/>
      <c r="AC1670" s="141"/>
      <c r="AD1670" s="142"/>
      <c r="AE1670" s="143"/>
      <c r="AF1670" s="138"/>
      <c r="AG1670" s="144"/>
      <c r="AH1670" s="145"/>
    </row>
    <row r="1671" spans="1:34" ht="24.95" customHeight="1" x14ac:dyDescent="0.25">
      <c r="A1671" s="55"/>
      <c r="B1671" s="55"/>
      <c r="C1671" s="55"/>
      <c r="D1671" s="55"/>
      <c r="E1671" s="55"/>
      <c r="F1671" s="55"/>
      <c r="G1671" s="55"/>
      <c r="H1671" s="138"/>
      <c r="I1671" s="55"/>
      <c r="J1671" s="139"/>
      <c r="K1671" s="55"/>
      <c r="L1671" s="55"/>
      <c r="M1671" s="138"/>
      <c r="N1671" s="55"/>
      <c r="O1671" s="55"/>
      <c r="P1671" s="140"/>
      <c r="Q1671" s="141"/>
      <c r="R1671" s="55"/>
      <c r="S1671" s="55"/>
      <c r="T1671" s="141"/>
      <c r="U1671" s="55"/>
      <c r="V1671" s="55"/>
      <c r="W1671" s="141"/>
      <c r="X1671" s="55"/>
      <c r="Y1671" s="55"/>
      <c r="Z1671" s="141"/>
      <c r="AA1671" s="55"/>
      <c r="AB1671" s="55"/>
      <c r="AC1671" s="141"/>
      <c r="AD1671" s="142"/>
      <c r="AE1671" s="143"/>
      <c r="AF1671" s="138"/>
      <c r="AG1671" s="144"/>
      <c r="AH1671" s="145"/>
    </row>
    <row r="1672" spans="1:34" ht="24.95" customHeight="1" x14ac:dyDescent="0.25">
      <c r="A1672" s="55"/>
      <c r="B1672" s="55"/>
      <c r="C1672" s="55"/>
      <c r="D1672" s="55"/>
      <c r="E1672" s="55"/>
      <c r="F1672" s="55"/>
      <c r="G1672" s="55"/>
      <c r="H1672" s="138"/>
      <c r="I1672" s="55"/>
      <c r="J1672" s="139"/>
      <c r="K1672" s="55"/>
      <c r="L1672" s="55"/>
      <c r="M1672" s="138"/>
      <c r="N1672" s="55"/>
      <c r="O1672" s="55"/>
      <c r="P1672" s="140"/>
      <c r="Q1672" s="141"/>
      <c r="R1672" s="55"/>
      <c r="S1672" s="55"/>
      <c r="T1672" s="141"/>
      <c r="U1672" s="55"/>
      <c r="V1672" s="55"/>
      <c r="W1672" s="141"/>
      <c r="X1672" s="55"/>
      <c r="Y1672" s="55"/>
      <c r="Z1672" s="141"/>
      <c r="AA1672" s="55"/>
      <c r="AB1672" s="55"/>
      <c r="AC1672" s="141"/>
      <c r="AD1672" s="142"/>
      <c r="AE1672" s="143"/>
      <c r="AF1672" s="138"/>
      <c r="AG1672" s="144"/>
      <c r="AH1672" s="145"/>
    </row>
    <row r="1673" spans="1:34" ht="24.95" customHeight="1" x14ac:dyDescent="0.25">
      <c r="A1673" s="55"/>
      <c r="B1673" s="55"/>
      <c r="C1673" s="55"/>
      <c r="D1673" s="55"/>
      <c r="E1673" s="55"/>
      <c r="F1673" s="55"/>
      <c r="G1673" s="55"/>
      <c r="H1673" s="138"/>
      <c r="I1673" s="55"/>
      <c r="J1673" s="139"/>
      <c r="K1673" s="55"/>
      <c r="L1673" s="55"/>
      <c r="M1673" s="138"/>
      <c r="N1673" s="55"/>
      <c r="O1673" s="55"/>
      <c r="P1673" s="140"/>
      <c r="Q1673" s="141"/>
      <c r="R1673" s="55"/>
      <c r="S1673" s="55"/>
      <c r="T1673" s="141"/>
      <c r="U1673" s="55"/>
      <c r="V1673" s="55"/>
      <c r="W1673" s="141"/>
      <c r="X1673" s="55"/>
      <c r="Y1673" s="55"/>
      <c r="Z1673" s="141"/>
      <c r="AA1673" s="55"/>
      <c r="AB1673" s="55"/>
      <c r="AC1673" s="141"/>
      <c r="AD1673" s="142"/>
      <c r="AE1673" s="143"/>
      <c r="AF1673" s="138"/>
      <c r="AG1673" s="144"/>
      <c r="AH1673" s="145"/>
    </row>
    <row r="1674" spans="1:34" ht="24.95" customHeight="1" x14ac:dyDescent="0.25">
      <c r="A1674" s="55"/>
      <c r="B1674" s="55"/>
      <c r="C1674" s="55"/>
      <c r="D1674" s="55"/>
      <c r="E1674" s="55"/>
      <c r="F1674" s="55"/>
      <c r="G1674" s="55"/>
      <c r="H1674" s="138"/>
      <c r="I1674" s="55"/>
      <c r="J1674" s="139"/>
      <c r="K1674" s="55"/>
      <c r="L1674" s="55"/>
      <c r="M1674" s="138"/>
      <c r="N1674" s="55"/>
      <c r="O1674" s="55"/>
      <c r="P1674" s="140"/>
      <c r="Q1674" s="141"/>
      <c r="R1674" s="55"/>
      <c r="S1674" s="55"/>
      <c r="T1674" s="141"/>
      <c r="U1674" s="55"/>
      <c r="V1674" s="55"/>
      <c r="W1674" s="141"/>
      <c r="X1674" s="55"/>
      <c r="Y1674" s="55"/>
      <c r="Z1674" s="141"/>
      <c r="AA1674" s="55"/>
      <c r="AB1674" s="55"/>
      <c r="AC1674" s="141"/>
      <c r="AD1674" s="142"/>
      <c r="AE1674" s="143"/>
      <c r="AF1674" s="138"/>
      <c r="AG1674" s="144"/>
      <c r="AH1674" s="145"/>
    </row>
    <row r="1675" spans="1:34" ht="24.95" customHeight="1" x14ac:dyDescent="0.25">
      <c r="A1675" s="55"/>
      <c r="B1675" s="55"/>
      <c r="C1675" s="55"/>
      <c r="D1675" s="55"/>
      <c r="E1675" s="55"/>
      <c r="F1675" s="55"/>
      <c r="G1675" s="55"/>
      <c r="H1675" s="138"/>
      <c r="I1675" s="55"/>
      <c r="J1675" s="139"/>
      <c r="K1675" s="55"/>
      <c r="L1675" s="55"/>
      <c r="M1675" s="138"/>
      <c r="N1675" s="55"/>
      <c r="O1675" s="55"/>
      <c r="P1675" s="140"/>
      <c r="Q1675" s="141"/>
      <c r="R1675" s="55"/>
      <c r="S1675" s="55"/>
      <c r="T1675" s="141"/>
      <c r="U1675" s="55"/>
      <c r="V1675" s="55"/>
      <c r="W1675" s="141"/>
      <c r="X1675" s="55"/>
      <c r="Y1675" s="55"/>
      <c r="Z1675" s="141"/>
      <c r="AA1675" s="55"/>
      <c r="AB1675" s="55"/>
      <c r="AC1675" s="141"/>
      <c r="AD1675" s="142"/>
      <c r="AE1675" s="143"/>
      <c r="AF1675" s="138"/>
      <c r="AG1675" s="144"/>
      <c r="AH1675" s="145"/>
    </row>
    <row r="1676" spans="1:34" ht="24.95" customHeight="1" x14ac:dyDescent="0.25">
      <c r="A1676" s="55"/>
      <c r="B1676" s="55"/>
      <c r="C1676" s="55"/>
      <c r="D1676" s="55"/>
      <c r="E1676" s="55"/>
      <c r="F1676" s="55"/>
      <c r="G1676" s="55"/>
      <c r="H1676" s="138"/>
      <c r="I1676" s="55"/>
      <c r="J1676" s="139"/>
      <c r="K1676" s="55"/>
      <c r="L1676" s="55"/>
      <c r="M1676" s="138"/>
      <c r="N1676" s="55"/>
      <c r="O1676" s="55"/>
      <c r="P1676" s="140"/>
      <c r="Q1676" s="141"/>
      <c r="R1676" s="55"/>
      <c r="S1676" s="55"/>
      <c r="T1676" s="141"/>
      <c r="U1676" s="55"/>
      <c r="V1676" s="55"/>
      <c r="W1676" s="141"/>
      <c r="X1676" s="55"/>
      <c r="Y1676" s="55"/>
      <c r="Z1676" s="141"/>
      <c r="AA1676" s="55"/>
      <c r="AB1676" s="55"/>
      <c r="AC1676" s="141"/>
      <c r="AD1676" s="142"/>
      <c r="AE1676" s="143"/>
      <c r="AF1676" s="138"/>
      <c r="AG1676" s="144"/>
      <c r="AH1676" s="145"/>
    </row>
    <row r="1677" spans="1:34" ht="24.95" customHeight="1" x14ac:dyDescent="0.25">
      <c r="A1677" s="55"/>
      <c r="B1677" s="55"/>
      <c r="C1677" s="55"/>
      <c r="D1677" s="55"/>
      <c r="E1677" s="55"/>
      <c r="F1677" s="55"/>
      <c r="G1677" s="55"/>
      <c r="H1677" s="138"/>
      <c r="I1677" s="55"/>
      <c r="J1677" s="139"/>
      <c r="K1677" s="55"/>
      <c r="L1677" s="55"/>
      <c r="M1677" s="138"/>
      <c r="N1677" s="55"/>
      <c r="O1677" s="55"/>
      <c r="P1677" s="140"/>
      <c r="Q1677" s="141"/>
      <c r="R1677" s="55"/>
      <c r="S1677" s="55"/>
      <c r="T1677" s="141"/>
      <c r="U1677" s="55"/>
      <c r="V1677" s="55"/>
      <c r="W1677" s="141"/>
      <c r="X1677" s="55"/>
      <c r="Y1677" s="55"/>
      <c r="Z1677" s="141"/>
      <c r="AA1677" s="55"/>
      <c r="AB1677" s="55"/>
      <c r="AC1677" s="141"/>
      <c r="AD1677" s="142"/>
      <c r="AE1677" s="143"/>
      <c r="AF1677" s="138"/>
      <c r="AG1677" s="144"/>
      <c r="AH1677" s="145"/>
    </row>
    <row r="1678" spans="1:34" ht="24.95" customHeight="1" x14ac:dyDescent="0.25">
      <c r="A1678" s="55"/>
      <c r="B1678" s="55"/>
      <c r="C1678" s="55"/>
      <c r="D1678" s="55"/>
      <c r="E1678" s="55"/>
      <c r="F1678" s="55"/>
      <c r="G1678" s="55"/>
      <c r="H1678" s="138"/>
      <c r="I1678" s="55"/>
      <c r="J1678" s="139"/>
      <c r="K1678" s="55"/>
      <c r="L1678" s="55"/>
      <c r="M1678" s="138"/>
      <c r="N1678" s="55"/>
      <c r="O1678" s="55"/>
      <c r="P1678" s="140"/>
      <c r="Q1678" s="141"/>
      <c r="R1678" s="55"/>
      <c r="S1678" s="55"/>
      <c r="T1678" s="141"/>
      <c r="U1678" s="55"/>
      <c r="V1678" s="55"/>
      <c r="W1678" s="141"/>
      <c r="X1678" s="55"/>
      <c r="Y1678" s="55"/>
      <c r="Z1678" s="141"/>
      <c r="AA1678" s="55"/>
      <c r="AB1678" s="55"/>
      <c r="AC1678" s="141"/>
      <c r="AD1678" s="142"/>
      <c r="AE1678" s="143"/>
      <c r="AF1678" s="138"/>
      <c r="AG1678" s="144"/>
      <c r="AH1678" s="145"/>
    </row>
    <row r="1679" spans="1:34" ht="24.95" customHeight="1" x14ac:dyDescent="0.25">
      <c r="A1679" s="55"/>
      <c r="B1679" s="55"/>
      <c r="C1679" s="55"/>
      <c r="D1679" s="55"/>
      <c r="E1679" s="55"/>
      <c r="F1679" s="55"/>
      <c r="G1679" s="55"/>
      <c r="H1679" s="138"/>
      <c r="I1679" s="55"/>
      <c r="J1679" s="139"/>
      <c r="K1679" s="55"/>
      <c r="L1679" s="55"/>
      <c r="M1679" s="138"/>
      <c r="N1679" s="55"/>
      <c r="O1679" s="55"/>
      <c r="P1679" s="140"/>
      <c r="Q1679" s="141"/>
      <c r="R1679" s="55"/>
      <c r="S1679" s="55"/>
      <c r="T1679" s="141"/>
      <c r="U1679" s="55"/>
      <c r="V1679" s="55"/>
      <c r="W1679" s="141"/>
      <c r="X1679" s="55"/>
      <c r="Y1679" s="55"/>
      <c r="Z1679" s="141"/>
      <c r="AA1679" s="55"/>
      <c r="AB1679" s="55"/>
      <c r="AC1679" s="141"/>
      <c r="AD1679" s="142"/>
      <c r="AE1679" s="143"/>
      <c r="AF1679" s="138"/>
      <c r="AG1679" s="144"/>
      <c r="AH1679" s="145"/>
    </row>
    <row r="1680" spans="1:34" ht="24.95" customHeight="1" x14ac:dyDescent="0.25">
      <c r="A1680" s="55"/>
      <c r="B1680" s="55"/>
      <c r="C1680" s="55"/>
      <c r="D1680" s="55"/>
      <c r="E1680" s="55"/>
      <c r="F1680" s="55"/>
      <c r="G1680" s="55"/>
      <c r="H1680" s="138"/>
      <c r="I1680" s="55"/>
      <c r="J1680" s="139"/>
      <c r="K1680" s="55"/>
      <c r="L1680" s="55"/>
      <c r="M1680" s="138"/>
      <c r="N1680" s="55"/>
      <c r="O1680" s="55"/>
      <c r="P1680" s="140"/>
      <c r="Q1680" s="141"/>
      <c r="R1680" s="55"/>
      <c r="S1680" s="55"/>
      <c r="T1680" s="141"/>
      <c r="U1680" s="55"/>
      <c r="V1680" s="55"/>
      <c r="W1680" s="141"/>
      <c r="X1680" s="55"/>
      <c r="Y1680" s="55"/>
      <c r="Z1680" s="141"/>
      <c r="AA1680" s="55"/>
      <c r="AB1680" s="55"/>
      <c r="AC1680" s="141"/>
      <c r="AD1680" s="142"/>
      <c r="AE1680" s="143"/>
      <c r="AF1680" s="138"/>
      <c r="AG1680" s="144"/>
      <c r="AH1680" s="145"/>
    </row>
    <row r="1681" spans="1:34" ht="24.95" customHeight="1" x14ac:dyDescent="0.25">
      <c r="A1681" s="55"/>
      <c r="B1681" s="55"/>
      <c r="C1681" s="55"/>
      <c r="D1681" s="55"/>
      <c r="E1681" s="55"/>
      <c r="F1681" s="55"/>
      <c r="G1681" s="55"/>
      <c r="H1681" s="138"/>
      <c r="I1681" s="55"/>
      <c r="J1681" s="139"/>
      <c r="K1681" s="55"/>
      <c r="L1681" s="55"/>
      <c r="M1681" s="138"/>
      <c r="N1681" s="55"/>
      <c r="O1681" s="55"/>
      <c r="P1681" s="140"/>
      <c r="Q1681" s="141"/>
      <c r="R1681" s="55"/>
      <c r="S1681" s="55"/>
      <c r="T1681" s="141"/>
      <c r="U1681" s="55"/>
      <c r="V1681" s="55"/>
      <c r="W1681" s="141"/>
      <c r="X1681" s="55"/>
      <c r="Y1681" s="55"/>
      <c r="Z1681" s="141"/>
      <c r="AA1681" s="55"/>
      <c r="AB1681" s="55"/>
      <c r="AC1681" s="141"/>
      <c r="AD1681" s="142"/>
      <c r="AE1681" s="143"/>
      <c r="AF1681" s="138"/>
      <c r="AG1681" s="144"/>
      <c r="AH1681" s="145"/>
    </row>
    <row r="1682" spans="1:34" ht="24.95" customHeight="1" x14ac:dyDescent="0.25">
      <c r="A1682" s="55"/>
      <c r="B1682" s="55"/>
      <c r="C1682" s="55"/>
      <c r="D1682" s="55"/>
      <c r="E1682" s="55"/>
      <c r="F1682" s="55"/>
      <c r="G1682" s="55"/>
      <c r="H1682" s="138"/>
      <c r="I1682" s="55"/>
      <c r="J1682" s="139"/>
      <c r="K1682" s="55"/>
      <c r="L1682" s="55"/>
      <c r="M1682" s="138"/>
      <c r="N1682" s="55"/>
      <c r="O1682" s="55"/>
      <c r="P1682" s="140"/>
      <c r="Q1682" s="141"/>
      <c r="R1682" s="55"/>
      <c r="S1682" s="55"/>
      <c r="T1682" s="141"/>
      <c r="U1682" s="55"/>
      <c r="V1682" s="55"/>
      <c r="W1682" s="141"/>
      <c r="X1682" s="55"/>
      <c r="Y1682" s="55"/>
      <c r="Z1682" s="141"/>
      <c r="AA1682" s="55"/>
      <c r="AB1682" s="55"/>
      <c r="AC1682" s="141"/>
      <c r="AD1682" s="142"/>
      <c r="AE1682" s="143"/>
      <c r="AF1682" s="138"/>
      <c r="AG1682" s="144"/>
      <c r="AH1682" s="145"/>
    </row>
    <row r="1683" spans="1:34" ht="24.95" customHeight="1" x14ac:dyDescent="0.25">
      <c r="A1683" s="55"/>
      <c r="B1683" s="55"/>
      <c r="C1683" s="55"/>
      <c r="D1683" s="55"/>
      <c r="E1683" s="55"/>
      <c r="F1683" s="55"/>
      <c r="G1683" s="55"/>
      <c r="H1683" s="138"/>
      <c r="I1683" s="55"/>
      <c r="J1683" s="139"/>
      <c r="K1683" s="55"/>
      <c r="L1683" s="55"/>
      <c r="M1683" s="138"/>
      <c r="N1683" s="55"/>
      <c r="O1683" s="55"/>
      <c r="P1683" s="140"/>
      <c r="Q1683" s="141"/>
      <c r="R1683" s="55"/>
      <c r="S1683" s="55"/>
      <c r="T1683" s="141"/>
      <c r="U1683" s="55"/>
      <c r="V1683" s="55"/>
      <c r="W1683" s="141"/>
      <c r="X1683" s="55"/>
      <c r="Y1683" s="55"/>
      <c r="Z1683" s="141"/>
      <c r="AA1683" s="55"/>
      <c r="AB1683" s="55"/>
      <c r="AC1683" s="141"/>
      <c r="AD1683" s="142"/>
      <c r="AE1683" s="143"/>
      <c r="AF1683" s="138"/>
      <c r="AG1683" s="144"/>
      <c r="AH1683" s="145"/>
    </row>
    <row r="1684" spans="1:34" ht="24.95" customHeight="1" x14ac:dyDescent="0.25">
      <c r="A1684" s="55"/>
      <c r="B1684" s="55"/>
      <c r="C1684" s="55"/>
      <c r="D1684" s="55"/>
      <c r="E1684" s="55"/>
      <c r="F1684" s="55"/>
      <c r="G1684" s="55"/>
      <c r="H1684" s="138"/>
      <c r="I1684" s="55"/>
      <c r="J1684" s="139"/>
      <c r="K1684" s="55"/>
      <c r="L1684" s="55"/>
      <c r="M1684" s="138"/>
      <c r="N1684" s="55"/>
      <c r="O1684" s="55"/>
      <c r="P1684" s="140"/>
      <c r="Q1684" s="141"/>
      <c r="R1684" s="55"/>
      <c r="S1684" s="55"/>
      <c r="T1684" s="141"/>
      <c r="U1684" s="55"/>
      <c r="V1684" s="55"/>
      <c r="W1684" s="141"/>
      <c r="X1684" s="55"/>
      <c r="Y1684" s="55"/>
      <c r="Z1684" s="141"/>
      <c r="AA1684" s="55"/>
      <c r="AB1684" s="55"/>
      <c r="AC1684" s="141"/>
      <c r="AD1684" s="142"/>
      <c r="AE1684" s="143"/>
      <c r="AF1684" s="138"/>
      <c r="AG1684" s="144"/>
      <c r="AH1684" s="145"/>
    </row>
    <row r="1685" spans="1:34" ht="24.95" customHeight="1" x14ac:dyDescent="0.25">
      <c r="A1685" s="55"/>
      <c r="B1685" s="55"/>
      <c r="C1685" s="55"/>
      <c r="D1685" s="55"/>
      <c r="E1685" s="55"/>
      <c r="F1685" s="55"/>
      <c r="G1685" s="55"/>
      <c r="H1685" s="138"/>
      <c r="I1685" s="55"/>
      <c r="J1685" s="139"/>
      <c r="K1685" s="55"/>
      <c r="L1685" s="55"/>
      <c r="M1685" s="138"/>
      <c r="N1685" s="55"/>
      <c r="O1685" s="55"/>
      <c r="P1685" s="140"/>
      <c r="Q1685" s="141"/>
      <c r="R1685" s="55"/>
      <c r="S1685" s="55"/>
      <c r="T1685" s="141"/>
      <c r="U1685" s="55"/>
      <c r="V1685" s="55"/>
      <c r="W1685" s="141"/>
      <c r="X1685" s="55"/>
      <c r="Y1685" s="55"/>
      <c r="Z1685" s="141"/>
      <c r="AA1685" s="55"/>
      <c r="AB1685" s="55"/>
      <c r="AC1685" s="141"/>
      <c r="AD1685" s="142"/>
      <c r="AE1685" s="143"/>
      <c r="AF1685" s="138"/>
      <c r="AG1685" s="144"/>
      <c r="AH1685" s="145"/>
    </row>
    <row r="1686" spans="1:34" ht="24.95" customHeight="1" x14ac:dyDescent="0.25">
      <c r="A1686" s="55"/>
      <c r="B1686" s="55"/>
      <c r="C1686" s="55"/>
      <c r="D1686" s="55"/>
      <c r="E1686" s="55"/>
      <c r="F1686" s="55"/>
      <c r="G1686" s="55"/>
      <c r="H1686" s="138"/>
      <c r="I1686" s="55"/>
      <c r="J1686" s="139"/>
      <c r="K1686" s="55"/>
      <c r="L1686" s="55"/>
      <c r="M1686" s="138"/>
      <c r="N1686" s="55"/>
      <c r="O1686" s="55"/>
      <c r="P1686" s="140"/>
      <c r="Q1686" s="141"/>
      <c r="R1686" s="55"/>
      <c r="S1686" s="55"/>
      <c r="T1686" s="141"/>
      <c r="U1686" s="55"/>
      <c r="V1686" s="55"/>
      <c r="W1686" s="141"/>
      <c r="X1686" s="55"/>
      <c r="Y1686" s="55"/>
      <c r="Z1686" s="141"/>
      <c r="AA1686" s="55"/>
      <c r="AB1686" s="55"/>
      <c r="AC1686" s="141"/>
      <c r="AD1686" s="142"/>
      <c r="AE1686" s="143"/>
      <c r="AF1686" s="138"/>
      <c r="AG1686" s="144"/>
      <c r="AH1686" s="145"/>
    </row>
    <row r="1687" spans="1:34" ht="24.95" customHeight="1" x14ac:dyDescent="0.25">
      <c r="A1687" s="55"/>
      <c r="B1687" s="55"/>
      <c r="C1687" s="55"/>
      <c r="D1687" s="55"/>
      <c r="E1687" s="55"/>
      <c r="F1687" s="55"/>
      <c r="G1687" s="55"/>
      <c r="H1687" s="138"/>
      <c r="I1687" s="55"/>
      <c r="J1687" s="139"/>
      <c r="K1687" s="55"/>
      <c r="L1687" s="55"/>
      <c r="M1687" s="138"/>
      <c r="N1687" s="55"/>
      <c r="O1687" s="55"/>
      <c r="P1687" s="140"/>
      <c r="Q1687" s="141"/>
      <c r="R1687" s="55"/>
      <c r="S1687" s="55"/>
      <c r="T1687" s="141"/>
      <c r="U1687" s="55"/>
      <c r="V1687" s="55"/>
      <c r="W1687" s="141"/>
      <c r="X1687" s="55"/>
      <c r="Y1687" s="55"/>
      <c r="Z1687" s="141"/>
      <c r="AA1687" s="55"/>
      <c r="AB1687" s="55"/>
      <c r="AC1687" s="141"/>
      <c r="AD1687" s="142"/>
      <c r="AE1687" s="143"/>
      <c r="AF1687" s="138"/>
      <c r="AG1687" s="144"/>
      <c r="AH1687" s="145"/>
    </row>
    <row r="1688" spans="1:34" ht="24.95" customHeight="1" x14ac:dyDescent="0.25">
      <c r="A1688" s="55"/>
      <c r="B1688" s="55"/>
      <c r="C1688" s="55"/>
      <c r="D1688" s="55"/>
      <c r="E1688" s="55"/>
      <c r="F1688" s="55"/>
      <c r="G1688" s="55"/>
      <c r="H1688" s="138"/>
      <c r="I1688" s="55"/>
      <c r="J1688" s="139"/>
      <c r="K1688" s="55"/>
      <c r="L1688" s="55"/>
      <c r="M1688" s="138"/>
      <c r="N1688" s="55"/>
      <c r="O1688" s="55"/>
      <c r="P1688" s="140"/>
      <c r="Q1688" s="141"/>
      <c r="R1688" s="55"/>
      <c r="S1688" s="55"/>
      <c r="T1688" s="141"/>
      <c r="U1688" s="55"/>
      <c r="V1688" s="55"/>
      <c r="W1688" s="141"/>
      <c r="X1688" s="55"/>
      <c r="Y1688" s="55"/>
      <c r="Z1688" s="141"/>
      <c r="AA1688" s="55"/>
      <c r="AB1688" s="55"/>
      <c r="AC1688" s="141"/>
      <c r="AD1688" s="142"/>
      <c r="AE1688" s="143"/>
      <c r="AF1688" s="138"/>
      <c r="AG1688" s="144"/>
      <c r="AH1688" s="145"/>
    </row>
    <row r="1689" spans="1:34" ht="24.95" customHeight="1" x14ac:dyDescent="0.25">
      <c r="A1689" s="55"/>
      <c r="B1689" s="55"/>
      <c r="C1689" s="55"/>
      <c r="D1689" s="55"/>
      <c r="E1689" s="55"/>
      <c r="F1689" s="55"/>
      <c r="G1689" s="55"/>
      <c r="H1689" s="138"/>
      <c r="I1689" s="55"/>
      <c r="J1689" s="139"/>
      <c r="K1689" s="55"/>
      <c r="L1689" s="55"/>
      <c r="M1689" s="138"/>
      <c r="N1689" s="55"/>
      <c r="O1689" s="55"/>
      <c r="P1689" s="140"/>
      <c r="Q1689" s="141"/>
      <c r="R1689" s="55"/>
      <c r="S1689" s="55"/>
      <c r="T1689" s="141"/>
      <c r="U1689" s="55"/>
      <c r="V1689" s="55"/>
      <c r="W1689" s="141"/>
      <c r="X1689" s="55"/>
      <c r="Y1689" s="55"/>
      <c r="Z1689" s="141"/>
      <c r="AA1689" s="55"/>
      <c r="AB1689" s="55"/>
      <c r="AC1689" s="141"/>
      <c r="AD1689" s="142"/>
      <c r="AE1689" s="143"/>
      <c r="AF1689" s="138"/>
      <c r="AG1689" s="144"/>
      <c r="AH1689" s="145"/>
    </row>
    <row r="1690" spans="1:34" ht="24.95" customHeight="1" x14ac:dyDescent="0.25">
      <c r="A1690" s="55"/>
      <c r="B1690" s="55"/>
      <c r="C1690" s="55"/>
      <c r="D1690" s="55"/>
      <c r="E1690" s="55"/>
      <c r="F1690" s="55"/>
      <c r="G1690" s="55"/>
      <c r="H1690" s="138"/>
      <c r="I1690" s="55"/>
      <c r="J1690" s="139"/>
      <c r="K1690" s="55"/>
      <c r="L1690" s="55"/>
      <c r="M1690" s="138"/>
      <c r="N1690" s="55"/>
      <c r="O1690" s="55"/>
      <c r="P1690" s="140"/>
      <c r="Q1690" s="141"/>
      <c r="R1690" s="55"/>
      <c r="S1690" s="55"/>
      <c r="T1690" s="141"/>
      <c r="U1690" s="55"/>
      <c r="V1690" s="55"/>
      <c r="W1690" s="141"/>
      <c r="X1690" s="55"/>
      <c r="Y1690" s="55"/>
      <c r="Z1690" s="141"/>
      <c r="AA1690" s="55"/>
      <c r="AB1690" s="55"/>
      <c r="AC1690" s="141"/>
      <c r="AD1690" s="142"/>
      <c r="AE1690" s="143"/>
      <c r="AF1690" s="138"/>
      <c r="AG1690" s="144"/>
      <c r="AH1690" s="145"/>
    </row>
    <row r="1691" spans="1:34" ht="24.95" customHeight="1" x14ac:dyDescent="0.25">
      <c r="A1691" s="55"/>
      <c r="B1691" s="55"/>
      <c r="C1691" s="55"/>
      <c r="D1691" s="55"/>
      <c r="E1691" s="55"/>
      <c r="F1691" s="55"/>
      <c r="G1691" s="55"/>
      <c r="H1691" s="138"/>
      <c r="I1691" s="55"/>
      <c r="J1691" s="139"/>
      <c r="K1691" s="55"/>
      <c r="L1691" s="55"/>
      <c r="M1691" s="138"/>
      <c r="N1691" s="55"/>
      <c r="O1691" s="55"/>
      <c r="P1691" s="140"/>
      <c r="Q1691" s="141"/>
      <c r="R1691" s="55"/>
      <c r="S1691" s="55"/>
      <c r="T1691" s="141"/>
      <c r="U1691" s="55"/>
      <c r="V1691" s="55"/>
      <c r="W1691" s="141"/>
      <c r="X1691" s="55"/>
      <c r="Y1691" s="55"/>
      <c r="Z1691" s="141"/>
      <c r="AA1691" s="55"/>
      <c r="AB1691" s="55"/>
      <c r="AC1691" s="141"/>
      <c r="AD1691" s="142"/>
      <c r="AE1691" s="143"/>
      <c r="AF1691" s="138"/>
      <c r="AG1691" s="144"/>
      <c r="AH1691" s="145"/>
    </row>
    <row r="1692" spans="1:34" ht="24.95" customHeight="1" x14ac:dyDescent="0.25">
      <c r="A1692" s="55"/>
      <c r="B1692" s="55"/>
      <c r="C1692" s="55"/>
      <c r="D1692" s="55"/>
      <c r="E1692" s="55"/>
      <c r="F1692" s="55"/>
      <c r="G1692" s="55"/>
      <c r="H1692" s="138"/>
      <c r="I1692" s="55"/>
      <c r="J1692" s="139"/>
      <c r="K1692" s="55"/>
      <c r="L1692" s="55"/>
      <c r="M1692" s="138"/>
      <c r="N1692" s="55"/>
      <c r="O1692" s="55"/>
      <c r="P1692" s="140"/>
      <c r="Q1692" s="141"/>
      <c r="R1692" s="55"/>
      <c r="S1692" s="55"/>
      <c r="T1692" s="141"/>
      <c r="U1692" s="55"/>
      <c r="V1692" s="55"/>
      <c r="W1692" s="141"/>
      <c r="X1692" s="55"/>
      <c r="Y1692" s="55"/>
      <c r="Z1692" s="141"/>
      <c r="AA1692" s="55"/>
      <c r="AB1692" s="55"/>
      <c r="AC1692" s="141"/>
      <c r="AD1692" s="142"/>
      <c r="AE1692" s="143"/>
      <c r="AF1692" s="138"/>
      <c r="AG1692" s="144"/>
      <c r="AH1692" s="145"/>
    </row>
    <row r="1693" spans="1:34" ht="24.95" customHeight="1" x14ac:dyDescent="0.25">
      <c r="A1693" s="55"/>
      <c r="B1693" s="55"/>
      <c r="C1693" s="55"/>
      <c r="D1693" s="55"/>
      <c r="E1693" s="55"/>
      <c r="F1693" s="55"/>
      <c r="G1693" s="55"/>
      <c r="H1693" s="138"/>
      <c r="I1693" s="55"/>
      <c r="J1693" s="139"/>
      <c r="K1693" s="55"/>
      <c r="L1693" s="55"/>
      <c r="M1693" s="138"/>
      <c r="N1693" s="55"/>
      <c r="O1693" s="55"/>
      <c r="P1693" s="140"/>
      <c r="Q1693" s="141"/>
      <c r="R1693" s="55"/>
      <c r="S1693" s="55"/>
      <c r="T1693" s="141"/>
      <c r="U1693" s="55"/>
      <c r="V1693" s="55"/>
      <c r="W1693" s="141"/>
      <c r="X1693" s="55"/>
      <c r="Y1693" s="55"/>
      <c r="Z1693" s="141"/>
      <c r="AA1693" s="55"/>
      <c r="AB1693" s="55"/>
      <c r="AC1693" s="141"/>
      <c r="AD1693" s="142"/>
      <c r="AE1693" s="143"/>
      <c r="AF1693" s="138"/>
      <c r="AG1693" s="144"/>
      <c r="AH1693" s="145"/>
    </row>
    <row r="1694" spans="1:34" ht="24.95" customHeight="1" x14ac:dyDescent="0.25">
      <c r="A1694" s="55"/>
      <c r="B1694" s="55"/>
      <c r="C1694" s="55"/>
      <c r="D1694" s="55"/>
      <c r="E1694" s="55"/>
      <c r="F1694" s="55"/>
      <c r="G1694" s="55"/>
      <c r="H1694" s="138"/>
      <c r="I1694" s="55"/>
      <c r="J1694" s="139"/>
      <c r="K1694" s="55"/>
      <c r="L1694" s="55"/>
      <c r="M1694" s="138"/>
      <c r="N1694" s="55"/>
      <c r="O1694" s="55"/>
      <c r="P1694" s="140"/>
      <c r="Q1694" s="141"/>
      <c r="R1694" s="55"/>
      <c r="S1694" s="55"/>
      <c r="T1694" s="141"/>
      <c r="U1694" s="55"/>
      <c r="V1694" s="55"/>
      <c r="W1694" s="141"/>
      <c r="X1694" s="55"/>
      <c r="Y1694" s="55"/>
      <c r="Z1694" s="141"/>
      <c r="AA1694" s="55"/>
      <c r="AB1694" s="55"/>
      <c r="AC1694" s="141"/>
      <c r="AD1694" s="142"/>
      <c r="AE1694" s="143"/>
      <c r="AF1694" s="138"/>
      <c r="AG1694" s="144"/>
      <c r="AH1694" s="145"/>
    </row>
    <row r="1695" spans="1:34" ht="24.95" customHeight="1" x14ac:dyDescent="0.25">
      <c r="A1695" s="55"/>
      <c r="B1695" s="55"/>
      <c r="C1695" s="55"/>
      <c r="D1695" s="55"/>
      <c r="E1695" s="55"/>
      <c r="F1695" s="55"/>
      <c r="G1695" s="55"/>
      <c r="H1695" s="138"/>
      <c r="I1695" s="55"/>
      <c r="J1695" s="139"/>
      <c r="K1695" s="55"/>
      <c r="L1695" s="55"/>
      <c r="M1695" s="138"/>
      <c r="N1695" s="55"/>
      <c r="O1695" s="55"/>
      <c r="P1695" s="140"/>
      <c r="Q1695" s="141"/>
      <c r="R1695" s="55"/>
      <c r="S1695" s="55"/>
      <c r="T1695" s="141"/>
      <c r="U1695" s="55"/>
      <c r="V1695" s="55"/>
      <c r="W1695" s="141"/>
      <c r="X1695" s="55"/>
      <c r="Y1695" s="55"/>
      <c r="Z1695" s="141"/>
      <c r="AA1695" s="55"/>
      <c r="AB1695" s="55"/>
      <c r="AC1695" s="141"/>
      <c r="AD1695" s="142"/>
      <c r="AE1695" s="143"/>
      <c r="AF1695" s="138"/>
      <c r="AG1695" s="144"/>
      <c r="AH1695" s="145"/>
    </row>
    <row r="1696" spans="1:34" ht="24.95" customHeight="1" x14ac:dyDescent="0.25">
      <c r="A1696" s="55"/>
      <c r="B1696" s="55"/>
      <c r="C1696" s="55"/>
      <c r="D1696" s="55"/>
      <c r="E1696" s="55"/>
      <c r="F1696" s="55"/>
      <c r="G1696" s="55"/>
      <c r="H1696" s="138"/>
      <c r="I1696" s="55"/>
      <c r="J1696" s="139"/>
      <c r="K1696" s="55"/>
      <c r="L1696" s="55"/>
      <c r="M1696" s="138"/>
      <c r="N1696" s="55"/>
      <c r="O1696" s="55"/>
      <c r="P1696" s="140"/>
      <c r="Q1696" s="141"/>
      <c r="R1696" s="55"/>
      <c r="S1696" s="55"/>
      <c r="T1696" s="141"/>
      <c r="U1696" s="55"/>
      <c r="V1696" s="55"/>
      <c r="W1696" s="141"/>
      <c r="X1696" s="55"/>
      <c r="Y1696" s="55"/>
      <c r="Z1696" s="141"/>
      <c r="AA1696" s="55"/>
      <c r="AB1696" s="55"/>
      <c r="AC1696" s="141"/>
      <c r="AD1696" s="142"/>
      <c r="AE1696" s="143"/>
      <c r="AF1696" s="138"/>
      <c r="AG1696" s="144"/>
      <c r="AH1696" s="145"/>
    </row>
    <row r="1697" spans="1:34" ht="24.95" customHeight="1" x14ac:dyDescent="0.25">
      <c r="A1697" s="55"/>
      <c r="B1697" s="55"/>
      <c r="C1697" s="55"/>
      <c r="D1697" s="55"/>
      <c r="E1697" s="55"/>
      <c r="F1697" s="55"/>
      <c r="G1697" s="55"/>
      <c r="H1697" s="138"/>
      <c r="I1697" s="55"/>
      <c r="J1697" s="139"/>
      <c r="K1697" s="55"/>
      <c r="L1697" s="55"/>
      <c r="M1697" s="138"/>
      <c r="N1697" s="55"/>
      <c r="O1697" s="55"/>
      <c r="P1697" s="140"/>
      <c r="Q1697" s="141"/>
      <c r="R1697" s="55"/>
      <c r="S1697" s="55"/>
      <c r="T1697" s="141"/>
      <c r="U1697" s="55"/>
      <c r="V1697" s="55"/>
      <c r="W1697" s="141"/>
      <c r="X1697" s="55"/>
      <c r="Y1697" s="55"/>
      <c r="Z1697" s="141"/>
      <c r="AA1697" s="55"/>
      <c r="AB1697" s="55"/>
      <c r="AC1697" s="141"/>
      <c r="AD1697" s="142"/>
      <c r="AE1697" s="143"/>
      <c r="AF1697" s="138"/>
      <c r="AG1697" s="144"/>
      <c r="AH1697" s="145"/>
    </row>
    <row r="1698" spans="1:34" ht="24.95" customHeight="1" x14ac:dyDescent="0.25">
      <c r="A1698" s="55"/>
      <c r="B1698" s="55"/>
      <c r="C1698" s="55"/>
      <c r="D1698" s="55"/>
      <c r="E1698" s="55"/>
      <c r="F1698" s="55"/>
      <c r="G1698" s="55"/>
      <c r="H1698" s="138"/>
      <c r="I1698" s="55"/>
      <c r="J1698" s="139"/>
      <c r="K1698" s="55"/>
      <c r="L1698" s="55"/>
      <c r="M1698" s="138"/>
      <c r="N1698" s="55"/>
      <c r="O1698" s="55"/>
      <c r="P1698" s="140"/>
      <c r="Q1698" s="141"/>
      <c r="R1698" s="55"/>
      <c r="S1698" s="55"/>
      <c r="T1698" s="141"/>
      <c r="U1698" s="55"/>
      <c r="V1698" s="55"/>
      <c r="W1698" s="141"/>
      <c r="X1698" s="55"/>
      <c r="Y1698" s="55"/>
      <c r="Z1698" s="141"/>
      <c r="AA1698" s="55"/>
      <c r="AB1698" s="55"/>
      <c r="AC1698" s="141"/>
      <c r="AD1698" s="142"/>
      <c r="AE1698" s="143"/>
      <c r="AF1698" s="138"/>
      <c r="AG1698" s="144"/>
      <c r="AH1698" s="145"/>
    </row>
    <row r="1699" spans="1:34" ht="24.95" customHeight="1" x14ac:dyDescent="0.25">
      <c r="A1699" s="55"/>
      <c r="B1699" s="55"/>
      <c r="C1699" s="55"/>
      <c r="D1699" s="55"/>
      <c r="E1699" s="55"/>
      <c r="F1699" s="55"/>
      <c r="G1699" s="55"/>
      <c r="H1699" s="138"/>
      <c r="I1699" s="55"/>
      <c r="J1699" s="139"/>
      <c r="K1699" s="55"/>
      <c r="L1699" s="55"/>
      <c r="M1699" s="138"/>
      <c r="N1699" s="55"/>
      <c r="O1699" s="55"/>
      <c r="P1699" s="140"/>
      <c r="Q1699" s="141"/>
      <c r="R1699" s="55"/>
      <c r="S1699" s="55"/>
      <c r="T1699" s="141"/>
      <c r="U1699" s="55"/>
      <c r="V1699" s="55"/>
      <c r="W1699" s="141"/>
      <c r="X1699" s="55"/>
      <c r="Y1699" s="55"/>
      <c r="Z1699" s="141"/>
      <c r="AA1699" s="55"/>
      <c r="AB1699" s="55"/>
      <c r="AC1699" s="141"/>
      <c r="AD1699" s="142"/>
      <c r="AE1699" s="143"/>
      <c r="AF1699" s="138"/>
      <c r="AG1699" s="144"/>
      <c r="AH1699" s="145"/>
    </row>
    <row r="1700" spans="1:34" ht="24.95" customHeight="1" x14ac:dyDescent="0.25">
      <c r="A1700" s="55"/>
      <c r="B1700" s="55"/>
      <c r="C1700" s="55"/>
      <c r="D1700" s="55"/>
      <c r="E1700" s="55"/>
      <c r="F1700" s="55"/>
      <c r="G1700" s="55"/>
      <c r="H1700" s="138"/>
      <c r="I1700" s="55"/>
      <c r="J1700" s="139"/>
      <c r="K1700" s="55"/>
      <c r="L1700" s="55"/>
      <c r="M1700" s="138"/>
      <c r="N1700" s="55"/>
      <c r="O1700" s="55"/>
      <c r="P1700" s="140"/>
      <c r="Q1700" s="141"/>
      <c r="R1700" s="55"/>
      <c r="S1700" s="55"/>
      <c r="T1700" s="141"/>
      <c r="U1700" s="55"/>
      <c r="V1700" s="55"/>
      <c r="W1700" s="141"/>
      <c r="X1700" s="55"/>
      <c r="Y1700" s="55"/>
      <c r="Z1700" s="141"/>
      <c r="AA1700" s="55"/>
      <c r="AB1700" s="55"/>
      <c r="AC1700" s="141"/>
      <c r="AD1700" s="142"/>
      <c r="AE1700" s="143"/>
      <c r="AF1700" s="138"/>
      <c r="AG1700" s="144"/>
      <c r="AH1700" s="145"/>
    </row>
    <row r="1701" spans="1:34" ht="24.95" customHeight="1" x14ac:dyDescent="0.25">
      <c r="A1701" s="55"/>
      <c r="B1701" s="55"/>
      <c r="C1701" s="55"/>
      <c r="D1701" s="55"/>
      <c r="E1701" s="55"/>
      <c r="F1701" s="55"/>
      <c r="G1701" s="55"/>
      <c r="H1701" s="138"/>
      <c r="I1701" s="55"/>
      <c r="J1701" s="139"/>
      <c r="K1701" s="55"/>
      <c r="L1701" s="55"/>
      <c r="M1701" s="138"/>
      <c r="N1701" s="55"/>
      <c r="O1701" s="55"/>
      <c r="P1701" s="140"/>
      <c r="Q1701" s="141"/>
      <c r="R1701" s="55"/>
      <c r="S1701" s="55"/>
      <c r="T1701" s="141"/>
      <c r="U1701" s="55"/>
      <c r="V1701" s="55"/>
      <c r="W1701" s="141"/>
      <c r="X1701" s="55"/>
      <c r="Y1701" s="55"/>
      <c r="Z1701" s="141"/>
      <c r="AA1701" s="55"/>
      <c r="AB1701" s="55"/>
      <c r="AC1701" s="141"/>
      <c r="AD1701" s="142"/>
      <c r="AE1701" s="143"/>
      <c r="AF1701" s="138"/>
      <c r="AG1701" s="144"/>
      <c r="AH1701" s="145"/>
    </row>
    <row r="1702" spans="1:34" ht="24.95" customHeight="1" x14ac:dyDescent="0.25">
      <c r="A1702" s="55"/>
      <c r="B1702" s="55"/>
      <c r="C1702" s="55"/>
      <c r="D1702" s="55"/>
      <c r="E1702" s="55"/>
      <c r="F1702" s="55"/>
      <c r="G1702" s="55"/>
      <c r="H1702" s="138"/>
      <c r="I1702" s="55"/>
      <c r="J1702" s="139"/>
      <c r="K1702" s="55"/>
      <c r="L1702" s="55"/>
      <c r="M1702" s="138"/>
      <c r="N1702" s="55"/>
      <c r="O1702" s="55"/>
      <c r="P1702" s="140"/>
      <c r="Q1702" s="141"/>
      <c r="R1702" s="55"/>
      <c r="S1702" s="55"/>
      <c r="T1702" s="141"/>
      <c r="U1702" s="55"/>
      <c r="V1702" s="55"/>
      <c r="W1702" s="141"/>
      <c r="X1702" s="55"/>
      <c r="Y1702" s="55"/>
      <c r="Z1702" s="141"/>
      <c r="AA1702" s="55"/>
      <c r="AB1702" s="55"/>
      <c r="AC1702" s="141"/>
      <c r="AD1702" s="142"/>
      <c r="AE1702" s="143"/>
      <c r="AF1702" s="138"/>
      <c r="AG1702" s="144"/>
      <c r="AH1702" s="145"/>
    </row>
    <row r="1703" spans="1:34" ht="24.95" customHeight="1" x14ac:dyDescent="0.25">
      <c r="A1703" s="55"/>
      <c r="B1703" s="55"/>
      <c r="C1703" s="55"/>
      <c r="D1703" s="55"/>
      <c r="E1703" s="55"/>
      <c r="F1703" s="55"/>
      <c r="G1703" s="55"/>
      <c r="H1703" s="138"/>
      <c r="I1703" s="55"/>
      <c r="J1703" s="139"/>
      <c r="K1703" s="55"/>
      <c r="L1703" s="55"/>
      <c r="M1703" s="138"/>
      <c r="N1703" s="55"/>
      <c r="O1703" s="55"/>
      <c r="P1703" s="140"/>
      <c r="Q1703" s="141"/>
      <c r="R1703" s="55"/>
      <c r="S1703" s="55"/>
      <c r="T1703" s="141"/>
      <c r="U1703" s="55"/>
      <c r="V1703" s="55"/>
      <c r="W1703" s="141"/>
      <c r="X1703" s="55"/>
      <c r="Y1703" s="55"/>
      <c r="Z1703" s="141"/>
      <c r="AA1703" s="55"/>
      <c r="AB1703" s="55"/>
      <c r="AC1703" s="141"/>
      <c r="AD1703" s="142"/>
      <c r="AE1703" s="143"/>
      <c r="AF1703" s="138"/>
      <c r="AG1703" s="144"/>
      <c r="AH1703" s="145"/>
    </row>
    <row r="1704" spans="1:34" ht="24.95" customHeight="1" x14ac:dyDescent="0.25">
      <c r="A1704" s="55"/>
      <c r="B1704" s="55"/>
      <c r="C1704" s="55"/>
      <c r="D1704" s="55"/>
      <c r="E1704" s="55"/>
      <c r="F1704" s="55"/>
      <c r="G1704" s="55"/>
      <c r="H1704" s="138"/>
      <c r="I1704" s="55"/>
      <c r="J1704" s="139"/>
      <c r="K1704" s="55"/>
      <c r="L1704" s="55"/>
      <c r="M1704" s="138"/>
      <c r="N1704" s="55"/>
      <c r="O1704" s="55"/>
      <c r="P1704" s="140"/>
      <c r="Q1704" s="141"/>
      <c r="R1704" s="55"/>
      <c r="S1704" s="55"/>
      <c r="T1704" s="141"/>
      <c r="U1704" s="55"/>
      <c r="V1704" s="55"/>
      <c r="W1704" s="141"/>
      <c r="X1704" s="55"/>
      <c r="Y1704" s="55"/>
      <c r="Z1704" s="141"/>
      <c r="AA1704" s="55"/>
      <c r="AB1704" s="55"/>
      <c r="AC1704" s="141"/>
      <c r="AD1704" s="142"/>
      <c r="AE1704" s="143"/>
      <c r="AF1704" s="138"/>
      <c r="AG1704" s="144"/>
      <c r="AH1704" s="145"/>
    </row>
    <row r="1705" spans="1:34" ht="24.95" customHeight="1" x14ac:dyDescent="0.25">
      <c r="A1705" s="55"/>
      <c r="B1705" s="55"/>
      <c r="C1705" s="55"/>
      <c r="D1705" s="55"/>
      <c r="E1705" s="55"/>
      <c r="F1705" s="55"/>
      <c r="G1705" s="55"/>
      <c r="H1705" s="138"/>
      <c r="I1705" s="55"/>
      <c r="J1705" s="139"/>
      <c r="K1705" s="55"/>
      <c r="L1705" s="55"/>
      <c r="M1705" s="138"/>
      <c r="N1705" s="55"/>
      <c r="O1705" s="55"/>
      <c r="P1705" s="140"/>
      <c r="Q1705" s="141"/>
      <c r="R1705" s="55"/>
      <c r="S1705" s="55"/>
      <c r="T1705" s="141"/>
      <c r="U1705" s="55"/>
      <c r="V1705" s="55"/>
      <c r="W1705" s="141"/>
      <c r="X1705" s="55"/>
      <c r="Y1705" s="55"/>
      <c r="Z1705" s="141"/>
      <c r="AA1705" s="55"/>
      <c r="AB1705" s="55"/>
      <c r="AC1705" s="141"/>
      <c r="AD1705" s="142"/>
      <c r="AE1705" s="143"/>
      <c r="AF1705" s="138"/>
      <c r="AG1705" s="144"/>
      <c r="AH1705" s="145"/>
    </row>
    <row r="1706" spans="1:34" ht="24.95" customHeight="1" x14ac:dyDescent="0.25">
      <c r="A1706" s="55"/>
      <c r="B1706" s="55"/>
      <c r="C1706" s="55"/>
      <c r="D1706" s="55"/>
      <c r="E1706" s="55"/>
      <c r="F1706" s="55"/>
      <c r="G1706" s="55"/>
      <c r="H1706" s="138"/>
      <c r="I1706" s="55"/>
      <c r="J1706" s="139"/>
      <c r="K1706" s="55"/>
      <c r="L1706" s="55"/>
      <c r="M1706" s="138"/>
      <c r="N1706" s="55"/>
      <c r="O1706" s="55"/>
      <c r="P1706" s="140"/>
      <c r="Q1706" s="141"/>
      <c r="R1706" s="55"/>
      <c r="S1706" s="55"/>
      <c r="T1706" s="141"/>
      <c r="U1706" s="55"/>
      <c r="V1706" s="55"/>
      <c r="W1706" s="141"/>
      <c r="X1706" s="55"/>
      <c r="Y1706" s="55"/>
      <c r="Z1706" s="141"/>
      <c r="AA1706" s="55"/>
      <c r="AB1706" s="55"/>
      <c r="AC1706" s="141"/>
      <c r="AD1706" s="142"/>
      <c r="AE1706" s="143"/>
      <c r="AF1706" s="138"/>
      <c r="AG1706" s="144"/>
      <c r="AH1706" s="145"/>
    </row>
    <row r="1707" spans="1:34" ht="24.95" customHeight="1" x14ac:dyDescent="0.25">
      <c r="A1707" s="55"/>
      <c r="B1707" s="55"/>
      <c r="C1707" s="55"/>
      <c r="D1707" s="55"/>
      <c r="E1707" s="55"/>
      <c r="F1707" s="55"/>
      <c r="G1707" s="55"/>
      <c r="H1707" s="138"/>
      <c r="I1707" s="55"/>
      <c r="J1707" s="139"/>
      <c r="K1707" s="55"/>
      <c r="L1707" s="55"/>
      <c r="M1707" s="138"/>
      <c r="N1707" s="55"/>
      <c r="O1707" s="55"/>
      <c r="P1707" s="140"/>
      <c r="Q1707" s="141"/>
      <c r="R1707" s="55"/>
      <c r="S1707" s="55"/>
      <c r="T1707" s="141"/>
      <c r="U1707" s="55"/>
      <c r="V1707" s="55"/>
      <c r="W1707" s="141"/>
      <c r="X1707" s="55"/>
      <c r="Y1707" s="55"/>
      <c r="Z1707" s="141"/>
      <c r="AA1707" s="55"/>
      <c r="AB1707" s="55"/>
      <c r="AC1707" s="141"/>
      <c r="AD1707" s="142"/>
      <c r="AE1707" s="143"/>
      <c r="AF1707" s="138"/>
      <c r="AG1707" s="144"/>
      <c r="AH1707" s="145"/>
    </row>
    <row r="1708" spans="1:34" ht="24.95" customHeight="1" x14ac:dyDescent="0.25">
      <c r="A1708" s="55"/>
      <c r="B1708" s="55"/>
      <c r="C1708" s="55"/>
      <c r="D1708" s="55"/>
      <c r="E1708" s="55"/>
      <c r="F1708" s="55"/>
      <c r="G1708" s="55"/>
      <c r="H1708" s="138"/>
      <c r="I1708" s="55"/>
      <c r="J1708" s="139"/>
      <c r="K1708" s="55"/>
      <c r="L1708" s="55"/>
      <c r="M1708" s="138"/>
      <c r="N1708" s="55"/>
      <c r="O1708" s="55"/>
      <c r="P1708" s="140"/>
      <c r="Q1708" s="141"/>
      <c r="R1708" s="55"/>
      <c r="S1708" s="55"/>
      <c r="T1708" s="141"/>
      <c r="U1708" s="55"/>
      <c r="V1708" s="55"/>
      <c r="W1708" s="141"/>
      <c r="X1708" s="55"/>
      <c r="Y1708" s="55"/>
      <c r="Z1708" s="141"/>
      <c r="AA1708" s="55"/>
      <c r="AB1708" s="55"/>
      <c r="AC1708" s="141"/>
      <c r="AD1708" s="142"/>
      <c r="AE1708" s="143"/>
      <c r="AF1708" s="138"/>
      <c r="AG1708" s="144"/>
      <c r="AH1708" s="145"/>
    </row>
    <row r="1709" spans="1:34" ht="24.95" customHeight="1" x14ac:dyDescent="0.25">
      <c r="A1709" s="55"/>
      <c r="B1709" s="55"/>
      <c r="C1709" s="55"/>
      <c r="D1709" s="55"/>
      <c r="E1709" s="55"/>
      <c r="F1709" s="55"/>
      <c r="G1709" s="55"/>
      <c r="H1709" s="138"/>
      <c r="I1709" s="55"/>
      <c r="J1709" s="139"/>
      <c r="K1709" s="55"/>
      <c r="L1709" s="55"/>
      <c r="M1709" s="138"/>
      <c r="N1709" s="55"/>
      <c r="O1709" s="55"/>
      <c r="P1709" s="140"/>
      <c r="Q1709" s="141"/>
      <c r="R1709" s="55"/>
      <c r="S1709" s="55"/>
      <c r="T1709" s="141"/>
      <c r="U1709" s="55"/>
      <c r="V1709" s="55"/>
      <c r="W1709" s="141"/>
      <c r="X1709" s="55"/>
      <c r="Y1709" s="55"/>
      <c r="Z1709" s="141"/>
      <c r="AA1709" s="55"/>
      <c r="AB1709" s="55"/>
      <c r="AC1709" s="141"/>
      <c r="AD1709" s="142"/>
      <c r="AE1709" s="143"/>
      <c r="AF1709" s="138"/>
      <c r="AG1709" s="144"/>
      <c r="AH1709" s="145"/>
    </row>
    <row r="1710" spans="1:34" ht="24.95" customHeight="1" x14ac:dyDescent="0.25">
      <c r="A1710" s="55"/>
      <c r="B1710" s="55"/>
      <c r="C1710" s="55"/>
      <c r="D1710" s="55"/>
      <c r="E1710" s="55"/>
      <c r="F1710" s="55"/>
      <c r="G1710" s="55"/>
      <c r="H1710" s="138"/>
      <c r="I1710" s="55"/>
      <c r="J1710" s="139"/>
      <c r="K1710" s="55"/>
      <c r="L1710" s="55"/>
      <c r="M1710" s="138"/>
      <c r="N1710" s="55"/>
      <c r="O1710" s="55"/>
      <c r="P1710" s="140"/>
      <c r="Q1710" s="141"/>
      <c r="R1710" s="55"/>
      <c r="S1710" s="55"/>
      <c r="T1710" s="141"/>
      <c r="U1710" s="55"/>
      <c r="V1710" s="55"/>
      <c r="W1710" s="141"/>
      <c r="X1710" s="55"/>
      <c r="Y1710" s="55"/>
      <c r="Z1710" s="141"/>
      <c r="AA1710" s="55"/>
      <c r="AB1710" s="55"/>
      <c r="AC1710" s="141"/>
      <c r="AD1710" s="142"/>
      <c r="AE1710" s="143"/>
      <c r="AF1710" s="138"/>
      <c r="AG1710" s="144"/>
      <c r="AH1710" s="145"/>
    </row>
    <row r="1711" spans="1:34" ht="24.95" customHeight="1" x14ac:dyDescent="0.25">
      <c r="A1711" s="55"/>
      <c r="B1711" s="55"/>
      <c r="C1711" s="55"/>
      <c r="D1711" s="55"/>
      <c r="E1711" s="55"/>
      <c r="F1711" s="55"/>
      <c r="G1711" s="55"/>
      <c r="H1711" s="138"/>
      <c r="I1711" s="55"/>
      <c r="J1711" s="139"/>
      <c r="K1711" s="55"/>
      <c r="L1711" s="55"/>
      <c r="M1711" s="138"/>
      <c r="N1711" s="55"/>
      <c r="O1711" s="55"/>
      <c r="P1711" s="140"/>
      <c r="Q1711" s="141"/>
      <c r="R1711" s="55"/>
      <c r="S1711" s="55"/>
      <c r="T1711" s="141"/>
      <c r="U1711" s="55"/>
      <c r="V1711" s="55"/>
      <c r="W1711" s="141"/>
      <c r="X1711" s="55"/>
      <c r="Y1711" s="55"/>
      <c r="Z1711" s="141"/>
      <c r="AA1711" s="55"/>
      <c r="AB1711" s="55"/>
      <c r="AC1711" s="141"/>
      <c r="AD1711" s="142"/>
      <c r="AE1711" s="143"/>
      <c r="AF1711" s="138"/>
      <c r="AG1711" s="144"/>
      <c r="AH1711" s="145"/>
    </row>
    <row r="1712" spans="1:34" ht="24.95" customHeight="1" x14ac:dyDescent="0.25">
      <c r="A1712" s="55"/>
      <c r="B1712" s="55"/>
      <c r="C1712" s="55"/>
      <c r="D1712" s="55"/>
      <c r="E1712" s="55"/>
      <c r="F1712" s="55"/>
      <c r="G1712" s="55"/>
      <c r="H1712" s="138"/>
      <c r="I1712" s="55"/>
      <c r="J1712" s="139"/>
      <c r="K1712" s="55"/>
      <c r="L1712" s="55"/>
      <c r="M1712" s="138"/>
      <c r="N1712" s="55"/>
      <c r="O1712" s="55"/>
      <c r="P1712" s="140"/>
      <c r="Q1712" s="141"/>
      <c r="R1712" s="55"/>
      <c r="S1712" s="55"/>
      <c r="T1712" s="141"/>
      <c r="U1712" s="55"/>
      <c r="V1712" s="55"/>
      <c r="W1712" s="141"/>
      <c r="X1712" s="55"/>
      <c r="Y1712" s="55"/>
      <c r="Z1712" s="141"/>
      <c r="AA1712" s="55"/>
      <c r="AB1712" s="55"/>
      <c r="AC1712" s="141"/>
      <c r="AD1712" s="142"/>
      <c r="AE1712" s="143"/>
      <c r="AF1712" s="138"/>
      <c r="AG1712" s="144"/>
      <c r="AH1712" s="145"/>
    </row>
    <row r="1713" spans="1:34" ht="24.95" customHeight="1" x14ac:dyDescent="0.25">
      <c r="A1713" s="55"/>
      <c r="B1713" s="55"/>
      <c r="C1713" s="55"/>
      <c r="D1713" s="55"/>
      <c r="E1713" s="55"/>
      <c r="F1713" s="55"/>
      <c r="G1713" s="55"/>
      <c r="H1713" s="138"/>
      <c r="I1713" s="55"/>
      <c r="J1713" s="139"/>
      <c r="K1713" s="55"/>
      <c r="L1713" s="55"/>
      <c r="M1713" s="138"/>
      <c r="N1713" s="55"/>
      <c r="O1713" s="55"/>
      <c r="P1713" s="140"/>
      <c r="Q1713" s="141"/>
      <c r="R1713" s="55"/>
      <c r="S1713" s="55"/>
      <c r="T1713" s="141"/>
      <c r="U1713" s="55"/>
      <c r="V1713" s="55"/>
      <c r="W1713" s="141"/>
      <c r="X1713" s="55"/>
      <c r="Y1713" s="55"/>
      <c r="Z1713" s="141"/>
      <c r="AA1713" s="55"/>
      <c r="AB1713" s="55"/>
      <c r="AC1713" s="141"/>
      <c r="AD1713" s="142"/>
      <c r="AE1713" s="143"/>
      <c r="AF1713" s="138"/>
      <c r="AG1713" s="144"/>
      <c r="AH1713" s="145"/>
    </row>
    <row r="1714" spans="1:34" ht="24.95" customHeight="1" x14ac:dyDescent="0.25">
      <c r="A1714" s="55"/>
      <c r="B1714" s="55"/>
      <c r="C1714" s="55"/>
      <c r="D1714" s="55"/>
      <c r="E1714" s="55"/>
      <c r="F1714" s="55"/>
      <c r="G1714" s="55"/>
      <c r="H1714" s="138"/>
      <c r="I1714" s="55"/>
      <c r="J1714" s="139"/>
      <c r="K1714" s="55"/>
      <c r="L1714" s="55"/>
      <c r="M1714" s="138"/>
      <c r="N1714" s="55"/>
      <c r="O1714" s="55"/>
      <c r="P1714" s="140"/>
      <c r="Q1714" s="141"/>
      <c r="R1714" s="55"/>
      <c r="S1714" s="55"/>
      <c r="T1714" s="141"/>
      <c r="U1714" s="55"/>
      <c r="V1714" s="55"/>
      <c r="W1714" s="141"/>
      <c r="X1714" s="55"/>
      <c r="Y1714" s="55"/>
      <c r="Z1714" s="141"/>
      <c r="AA1714" s="55"/>
      <c r="AB1714" s="55"/>
      <c r="AC1714" s="141"/>
      <c r="AD1714" s="142"/>
      <c r="AE1714" s="143"/>
      <c r="AF1714" s="138"/>
      <c r="AG1714" s="144"/>
      <c r="AH1714" s="145"/>
    </row>
    <row r="1715" spans="1:34" ht="24.95" customHeight="1" x14ac:dyDescent="0.25">
      <c r="A1715" s="55"/>
      <c r="B1715" s="55"/>
      <c r="C1715" s="55"/>
      <c r="D1715" s="55"/>
      <c r="E1715" s="55"/>
      <c r="F1715" s="55"/>
      <c r="G1715" s="55"/>
      <c r="H1715" s="138"/>
      <c r="I1715" s="55"/>
      <c r="J1715" s="139"/>
      <c r="K1715" s="55"/>
      <c r="L1715" s="55"/>
      <c r="M1715" s="138"/>
      <c r="N1715" s="55"/>
      <c r="O1715" s="55"/>
      <c r="P1715" s="140"/>
      <c r="Q1715" s="141"/>
      <c r="R1715" s="55"/>
      <c r="S1715" s="55"/>
      <c r="T1715" s="141"/>
      <c r="U1715" s="55"/>
      <c r="V1715" s="55"/>
      <c r="W1715" s="141"/>
      <c r="X1715" s="55"/>
      <c r="Y1715" s="55"/>
      <c r="Z1715" s="141"/>
      <c r="AA1715" s="55"/>
      <c r="AB1715" s="55"/>
      <c r="AC1715" s="141"/>
      <c r="AD1715" s="142"/>
      <c r="AE1715" s="143"/>
      <c r="AF1715" s="138"/>
      <c r="AG1715" s="144"/>
      <c r="AH1715" s="145"/>
    </row>
    <row r="1716" spans="1:34" ht="24.95" customHeight="1" x14ac:dyDescent="0.25">
      <c r="A1716" s="55"/>
      <c r="B1716" s="55"/>
      <c r="C1716" s="55"/>
      <c r="D1716" s="55"/>
      <c r="E1716" s="55"/>
      <c r="F1716" s="55"/>
      <c r="G1716" s="55"/>
      <c r="H1716" s="138"/>
      <c r="I1716" s="55"/>
      <c r="J1716" s="139"/>
      <c r="K1716" s="55"/>
      <c r="L1716" s="55"/>
      <c r="M1716" s="138"/>
      <c r="N1716" s="55"/>
      <c r="O1716" s="55"/>
      <c r="P1716" s="140"/>
      <c r="Q1716" s="141"/>
      <c r="R1716" s="55"/>
      <c r="S1716" s="55"/>
      <c r="T1716" s="141"/>
      <c r="U1716" s="55"/>
      <c r="V1716" s="55"/>
      <c r="W1716" s="141"/>
      <c r="X1716" s="55"/>
      <c r="Y1716" s="55"/>
      <c r="Z1716" s="141"/>
      <c r="AA1716" s="55"/>
      <c r="AB1716" s="55"/>
      <c r="AC1716" s="141"/>
      <c r="AD1716" s="142"/>
      <c r="AE1716" s="143"/>
      <c r="AF1716" s="138"/>
      <c r="AG1716" s="144"/>
      <c r="AH1716" s="145"/>
    </row>
    <row r="1717" spans="1:34" ht="24.95" customHeight="1" x14ac:dyDescent="0.25">
      <c r="A1717" s="55"/>
      <c r="B1717" s="55"/>
      <c r="C1717" s="55"/>
      <c r="D1717" s="55"/>
      <c r="E1717" s="55"/>
      <c r="F1717" s="55"/>
      <c r="G1717" s="55"/>
      <c r="H1717" s="138"/>
      <c r="I1717" s="55"/>
      <c r="J1717" s="139"/>
      <c r="K1717" s="55"/>
      <c r="L1717" s="55"/>
      <c r="M1717" s="138"/>
      <c r="N1717" s="55"/>
      <c r="O1717" s="55"/>
      <c r="P1717" s="140"/>
      <c r="Q1717" s="141"/>
      <c r="R1717" s="55"/>
      <c r="S1717" s="55"/>
      <c r="T1717" s="141"/>
      <c r="U1717" s="55"/>
      <c r="V1717" s="55"/>
      <c r="W1717" s="141"/>
      <c r="X1717" s="55"/>
      <c r="Y1717" s="55"/>
      <c r="Z1717" s="141"/>
      <c r="AA1717" s="55"/>
      <c r="AB1717" s="55"/>
      <c r="AC1717" s="141"/>
      <c r="AD1717" s="142"/>
      <c r="AE1717" s="143"/>
      <c r="AF1717" s="138"/>
      <c r="AG1717" s="144"/>
      <c r="AH1717" s="145"/>
    </row>
    <row r="1718" spans="1:34" ht="24.95" customHeight="1" x14ac:dyDescent="0.25">
      <c r="A1718" s="55"/>
      <c r="B1718" s="55"/>
      <c r="C1718" s="55"/>
      <c r="D1718" s="55"/>
      <c r="E1718" s="55"/>
      <c r="F1718" s="55"/>
      <c r="G1718" s="55"/>
      <c r="H1718" s="138"/>
      <c r="I1718" s="55"/>
      <c r="J1718" s="139"/>
      <c r="K1718" s="55"/>
      <c r="L1718" s="55"/>
      <c r="M1718" s="138"/>
      <c r="N1718" s="55"/>
      <c r="O1718" s="55"/>
      <c r="P1718" s="140"/>
      <c r="Q1718" s="141"/>
      <c r="R1718" s="55"/>
      <c r="S1718" s="55"/>
      <c r="T1718" s="141"/>
      <c r="U1718" s="55"/>
      <c r="V1718" s="55"/>
      <c r="W1718" s="141"/>
      <c r="X1718" s="55"/>
      <c r="Y1718" s="55"/>
      <c r="Z1718" s="141"/>
      <c r="AA1718" s="55"/>
      <c r="AB1718" s="55"/>
      <c r="AC1718" s="141"/>
      <c r="AD1718" s="142"/>
      <c r="AE1718" s="143"/>
      <c r="AF1718" s="138"/>
      <c r="AG1718" s="144"/>
      <c r="AH1718" s="145"/>
    </row>
    <row r="1719" spans="1:34" ht="24.95" customHeight="1" x14ac:dyDescent="0.25">
      <c r="A1719" s="55"/>
      <c r="B1719" s="55"/>
      <c r="C1719" s="55"/>
      <c r="D1719" s="55"/>
      <c r="E1719" s="55"/>
      <c r="F1719" s="55"/>
      <c r="G1719" s="55"/>
      <c r="H1719" s="138"/>
      <c r="I1719" s="55"/>
      <c r="J1719" s="139"/>
      <c r="K1719" s="55"/>
      <c r="L1719" s="55"/>
      <c r="M1719" s="138"/>
      <c r="N1719" s="55"/>
      <c r="O1719" s="55"/>
      <c r="P1719" s="140"/>
      <c r="Q1719" s="141"/>
      <c r="R1719" s="55"/>
      <c r="S1719" s="55"/>
      <c r="T1719" s="141"/>
      <c r="U1719" s="55"/>
      <c r="V1719" s="55"/>
      <c r="W1719" s="141"/>
      <c r="X1719" s="55"/>
      <c r="Y1719" s="55"/>
      <c r="Z1719" s="141"/>
      <c r="AA1719" s="55"/>
      <c r="AB1719" s="55"/>
      <c r="AC1719" s="141"/>
      <c r="AD1719" s="142"/>
      <c r="AE1719" s="143"/>
      <c r="AF1719" s="138"/>
      <c r="AG1719" s="144"/>
      <c r="AH1719" s="145"/>
    </row>
    <row r="1720" spans="1:34" ht="24.95" customHeight="1" x14ac:dyDescent="0.25">
      <c r="A1720" s="55"/>
      <c r="B1720" s="55"/>
      <c r="C1720" s="55"/>
      <c r="D1720" s="55"/>
      <c r="E1720" s="55"/>
      <c r="F1720" s="55"/>
      <c r="G1720" s="55"/>
      <c r="H1720" s="138"/>
      <c r="I1720" s="55"/>
      <c r="J1720" s="139"/>
      <c r="K1720" s="55"/>
      <c r="L1720" s="55"/>
      <c r="M1720" s="138"/>
      <c r="N1720" s="55"/>
      <c r="O1720" s="55"/>
      <c r="P1720" s="140"/>
      <c r="Q1720" s="141"/>
      <c r="R1720" s="55"/>
      <c r="S1720" s="55"/>
      <c r="T1720" s="141"/>
      <c r="U1720" s="55"/>
      <c r="V1720" s="55"/>
      <c r="W1720" s="141"/>
      <c r="X1720" s="55"/>
      <c r="Y1720" s="55"/>
      <c r="Z1720" s="141"/>
      <c r="AA1720" s="55"/>
      <c r="AB1720" s="55"/>
      <c r="AC1720" s="141"/>
      <c r="AD1720" s="142"/>
      <c r="AE1720" s="143"/>
      <c r="AF1720" s="138"/>
      <c r="AG1720" s="144"/>
      <c r="AH1720" s="145"/>
    </row>
    <row r="1721" spans="1:34" ht="24.95" customHeight="1" x14ac:dyDescent="0.25">
      <c r="A1721" s="55"/>
      <c r="B1721" s="55"/>
      <c r="C1721" s="55"/>
      <c r="D1721" s="55"/>
      <c r="E1721" s="55"/>
      <c r="F1721" s="55"/>
      <c r="G1721" s="55"/>
      <c r="H1721" s="138"/>
      <c r="I1721" s="55"/>
      <c r="J1721" s="139"/>
      <c r="K1721" s="55"/>
      <c r="L1721" s="55"/>
      <c r="M1721" s="138"/>
      <c r="N1721" s="55"/>
      <c r="O1721" s="55"/>
      <c r="P1721" s="140"/>
      <c r="Q1721" s="141"/>
      <c r="R1721" s="55"/>
      <c r="S1721" s="55"/>
      <c r="T1721" s="141"/>
      <c r="U1721" s="55"/>
      <c r="V1721" s="55"/>
      <c r="W1721" s="141"/>
      <c r="X1721" s="55"/>
      <c r="Y1721" s="55"/>
      <c r="Z1721" s="141"/>
      <c r="AA1721" s="55"/>
      <c r="AB1721" s="55"/>
      <c r="AC1721" s="141"/>
      <c r="AD1721" s="142"/>
      <c r="AE1721" s="143"/>
      <c r="AF1721" s="138"/>
      <c r="AG1721" s="144"/>
      <c r="AH1721" s="145"/>
    </row>
    <row r="1722" spans="1:34" ht="24.95" customHeight="1" x14ac:dyDescent="0.25">
      <c r="A1722" s="55"/>
      <c r="B1722" s="55"/>
      <c r="C1722" s="55"/>
      <c r="D1722" s="55"/>
      <c r="E1722" s="55"/>
      <c r="F1722" s="55"/>
      <c r="G1722" s="55"/>
      <c r="H1722" s="138"/>
      <c r="I1722" s="55"/>
      <c r="J1722" s="139"/>
      <c r="K1722" s="55"/>
      <c r="L1722" s="55"/>
      <c r="M1722" s="138"/>
      <c r="N1722" s="55"/>
      <c r="O1722" s="55"/>
      <c r="P1722" s="140"/>
      <c r="Q1722" s="141"/>
      <c r="R1722" s="55"/>
      <c r="S1722" s="55"/>
      <c r="T1722" s="141"/>
      <c r="U1722" s="55"/>
      <c r="V1722" s="55"/>
      <c r="W1722" s="141"/>
      <c r="X1722" s="55"/>
      <c r="Y1722" s="55"/>
      <c r="Z1722" s="141"/>
      <c r="AA1722" s="55"/>
      <c r="AB1722" s="55"/>
      <c r="AC1722" s="141"/>
      <c r="AD1722" s="142"/>
      <c r="AE1722" s="143"/>
      <c r="AF1722" s="138"/>
      <c r="AG1722" s="144"/>
      <c r="AH1722" s="145"/>
    </row>
    <row r="1723" spans="1:34" ht="24.95" customHeight="1" x14ac:dyDescent="0.25">
      <c r="A1723" s="55"/>
      <c r="B1723" s="55"/>
      <c r="C1723" s="55"/>
      <c r="D1723" s="55"/>
      <c r="E1723" s="55"/>
      <c r="F1723" s="55"/>
      <c r="G1723" s="55"/>
      <c r="H1723" s="138"/>
      <c r="I1723" s="55"/>
      <c r="J1723" s="139"/>
      <c r="K1723" s="55"/>
      <c r="L1723" s="55"/>
      <c r="M1723" s="138"/>
      <c r="N1723" s="55"/>
      <c r="O1723" s="55"/>
      <c r="P1723" s="140"/>
      <c r="Q1723" s="141"/>
      <c r="R1723" s="55"/>
      <c r="S1723" s="55"/>
      <c r="T1723" s="141"/>
      <c r="U1723" s="55"/>
      <c r="V1723" s="55"/>
      <c r="W1723" s="141"/>
      <c r="X1723" s="55"/>
      <c r="Y1723" s="55"/>
      <c r="Z1723" s="141"/>
      <c r="AA1723" s="55"/>
      <c r="AB1723" s="55"/>
      <c r="AC1723" s="141"/>
      <c r="AD1723" s="142"/>
      <c r="AE1723" s="143"/>
      <c r="AF1723" s="138"/>
      <c r="AG1723" s="144"/>
      <c r="AH1723" s="145"/>
    </row>
    <row r="1724" spans="1:34" ht="24.95" customHeight="1" x14ac:dyDescent="0.25">
      <c r="A1724" s="55"/>
      <c r="B1724" s="55"/>
      <c r="C1724" s="55"/>
      <c r="D1724" s="55"/>
      <c r="E1724" s="55"/>
      <c r="F1724" s="55"/>
      <c r="G1724" s="55"/>
      <c r="H1724" s="138"/>
      <c r="I1724" s="55"/>
      <c r="J1724" s="139"/>
      <c r="K1724" s="55"/>
      <c r="L1724" s="55"/>
      <c r="M1724" s="138"/>
      <c r="N1724" s="55"/>
      <c r="O1724" s="55"/>
      <c r="P1724" s="140"/>
      <c r="Q1724" s="141"/>
      <c r="R1724" s="55"/>
      <c r="S1724" s="55"/>
      <c r="T1724" s="141"/>
      <c r="U1724" s="55"/>
      <c r="V1724" s="55"/>
      <c r="W1724" s="141"/>
      <c r="X1724" s="55"/>
      <c r="Y1724" s="55"/>
      <c r="Z1724" s="141"/>
      <c r="AA1724" s="55"/>
      <c r="AB1724" s="55"/>
      <c r="AC1724" s="141"/>
      <c r="AD1724" s="142"/>
      <c r="AE1724" s="143"/>
      <c r="AF1724" s="138"/>
      <c r="AG1724" s="144"/>
      <c r="AH1724" s="145"/>
    </row>
    <row r="1725" spans="1:34" ht="24.95" customHeight="1" x14ac:dyDescent="0.25">
      <c r="A1725" s="55"/>
      <c r="B1725" s="55"/>
      <c r="C1725" s="55"/>
      <c r="D1725" s="55"/>
      <c r="E1725" s="55"/>
      <c r="F1725" s="55"/>
      <c r="G1725" s="55"/>
      <c r="H1725" s="138"/>
      <c r="I1725" s="55"/>
      <c r="J1725" s="139"/>
      <c r="K1725" s="55"/>
      <c r="L1725" s="55"/>
      <c r="M1725" s="138"/>
      <c r="N1725" s="55"/>
      <c r="O1725" s="55"/>
      <c r="P1725" s="140"/>
      <c r="Q1725" s="141"/>
      <c r="R1725" s="55"/>
      <c r="S1725" s="55"/>
      <c r="T1725" s="141"/>
      <c r="U1725" s="55"/>
      <c r="V1725" s="55"/>
      <c r="W1725" s="141"/>
      <c r="X1725" s="55"/>
      <c r="Y1725" s="55"/>
      <c r="Z1725" s="141"/>
      <c r="AA1725" s="55"/>
      <c r="AB1725" s="55"/>
      <c r="AC1725" s="141"/>
      <c r="AD1725" s="142"/>
      <c r="AE1725" s="143"/>
      <c r="AF1725" s="138"/>
      <c r="AG1725" s="144"/>
      <c r="AH1725" s="145"/>
    </row>
    <row r="1726" spans="1:34" ht="24.95" customHeight="1" x14ac:dyDescent="0.25">
      <c r="A1726" s="55"/>
      <c r="B1726" s="55"/>
      <c r="C1726" s="55"/>
      <c r="D1726" s="55"/>
      <c r="E1726" s="55"/>
      <c r="F1726" s="55"/>
      <c r="G1726" s="55"/>
      <c r="H1726" s="138"/>
      <c r="I1726" s="55"/>
      <c r="J1726" s="139"/>
      <c r="K1726" s="55"/>
      <c r="L1726" s="55"/>
      <c r="M1726" s="138"/>
      <c r="N1726" s="55"/>
      <c r="O1726" s="55"/>
      <c r="P1726" s="140"/>
      <c r="Q1726" s="141"/>
      <c r="R1726" s="55"/>
      <c r="S1726" s="55"/>
      <c r="T1726" s="141"/>
      <c r="U1726" s="55"/>
      <c r="V1726" s="55"/>
      <c r="W1726" s="141"/>
      <c r="X1726" s="55"/>
      <c r="Y1726" s="55"/>
      <c r="Z1726" s="141"/>
      <c r="AA1726" s="55"/>
      <c r="AB1726" s="55"/>
      <c r="AC1726" s="141"/>
      <c r="AD1726" s="142"/>
      <c r="AE1726" s="143"/>
      <c r="AF1726" s="138"/>
      <c r="AG1726" s="144"/>
      <c r="AH1726" s="145"/>
    </row>
    <row r="1727" spans="1:34" ht="24.95" customHeight="1" x14ac:dyDescent="0.25">
      <c r="A1727" s="55"/>
      <c r="B1727" s="55"/>
      <c r="C1727" s="55"/>
      <c r="D1727" s="55"/>
      <c r="E1727" s="55"/>
      <c r="F1727" s="55"/>
      <c r="G1727" s="55"/>
      <c r="H1727" s="138"/>
      <c r="I1727" s="55"/>
      <c r="J1727" s="139"/>
      <c r="K1727" s="55"/>
      <c r="L1727" s="55"/>
      <c r="M1727" s="138"/>
      <c r="N1727" s="55"/>
      <c r="O1727" s="55"/>
      <c r="P1727" s="140"/>
      <c r="Q1727" s="141"/>
      <c r="R1727" s="55"/>
      <c r="S1727" s="55"/>
      <c r="T1727" s="141"/>
      <c r="U1727" s="55"/>
      <c r="V1727" s="55"/>
      <c r="W1727" s="141"/>
      <c r="X1727" s="55"/>
      <c r="Y1727" s="55"/>
      <c r="Z1727" s="141"/>
      <c r="AA1727" s="55"/>
      <c r="AB1727" s="55"/>
      <c r="AC1727" s="141"/>
      <c r="AD1727" s="142"/>
      <c r="AE1727" s="143"/>
      <c r="AF1727" s="138"/>
      <c r="AG1727" s="144"/>
      <c r="AH1727" s="145"/>
    </row>
    <row r="1728" spans="1:34" ht="24.95" customHeight="1" x14ac:dyDescent="0.25">
      <c r="A1728" s="55"/>
      <c r="B1728" s="55"/>
      <c r="C1728" s="55"/>
      <c r="D1728" s="55"/>
      <c r="E1728" s="55"/>
      <c r="F1728" s="55"/>
      <c r="G1728" s="55"/>
      <c r="H1728" s="138"/>
      <c r="I1728" s="55"/>
      <c r="J1728" s="139"/>
      <c r="K1728" s="55"/>
      <c r="L1728" s="55"/>
      <c r="M1728" s="138"/>
      <c r="N1728" s="55"/>
      <c r="O1728" s="55"/>
      <c r="P1728" s="140"/>
      <c r="Q1728" s="141"/>
      <c r="R1728" s="55"/>
      <c r="S1728" s="55"/>
      <c r="T1728" s="141"/>
      <c r="U1728" s="55"/>
      <c r="V1728" s="55"/>
      <c r="W1728" s="141"/>
      <c r="X1728" s="55"/>
      <c r="Y1728" s="55"/>
      <c r="Z1728" s="141"/>
      <c r="AA1728" s="55"/>
      <c r="AB1728" s="55"/>
      <c r="AC1728" s="141"/>
      <c r="AD1728" s="142"/>
      <c r="AE1728" s="143"/>
      <c r="AF1728" s="138"/>
      <c r="AG1728" s="144"/>
      <c r="AH1728" s="145"/>
    </row>
    <row r="1729" spans="1:34" ht="24.95" customHeight="1" x14ac:dyDescent="0.25">
      <c r="A1729" s="55"/>
      <c r="B1729" s="55"/>
      <c r="C1729" s="55"/>
      <c r="D1729" s="55"/>
      <c r="E1729" s="55"/>
      <c r="F1729" s="55"/>
      <c r="G1729" s="55"/>
      <c r="H1729" s="138"/>
      <c r="I1729" s="55"/>
      <c r="J1729" s="139"/>
      <c r="K1729" s="55"/>
      <c r="L1729" s="55"/>
      <c r="M1729" s="138"/>
      <c r="N1729" s="55"/>
      <c r="O1729" s="55"/>
      <c r="P1729" s="140"/>
      <c r="Q1729" s="141"/>
      <c r="R1729" s="55"/>
      <c r="S1729" s="55"/>
      <c r="T1729" s="141"/>
      <c r="U1729" s="55"/>
      <c r="V1729" s="55"/>
      <c r="W1729" s="141"/>
      <c r="X1729" s="55"/>
      <c r="Y1729" s="55"/>
      <c r="Z1729" s="141"/>
      <c r="AA1729" s="55"/>
      <c r="AB1729" s="55"/>
      <c r="AC1729" s="141"/>
      <c r="AD1729" s="142"/>
      <c r="AE1729" s="143"/>
      <c r="AF1729" s="138"/>
      <c r="AG1729" s="144"/>
      <c r="AH1729" s="145"/>
    </row>
    <row r="1730" spans="1:34" ht="24.95" customHeight="1" x14ac:dyDescent="0.25">
      <c r="A1730" s="55"/>
      <c r="B1730" s="55"/>
      <c r="C1730" s="55"/>
      <c r="D1730" s="55"/>
      <c r="E1730" s="55"/>
      <c r="F1730" s="55"/>
      <c r="G1730" s="55"/>
      <c r="H1730" s="138"/>
      <c r="I1730" s="55"/>
      <c r="J1730" s="139"/>
      <c r="K1730" s="55"/>
      <c r="L1730" s="55"/>
      <c r="M1730" s="138"/>
      <c r="N1730" s="55"/>
      <c r="O1730" s="55"/>
      <c r="P1730" s="140"/>
      <c r="Q1730" s="141"/>
      <c r="R1730" s="55"/>
      <c r="S1730" s="55"/>
      <c r="T1730" s="141"/>
      <c r="U1730" s="55"/>
      <c r="V1730" s="55"/>
      <c r="W1730" s="141"/>
      <c r="X1730" s="55"/>
      <c r="Y1730" s="55"/>
      <c r="Z1730" s="141"/>
      <c r="AA1730" s="55"/>
      <c r="AB1730" s="55"/>
      <c r="AC1730" s="141"/>
      <c r="AD1730" s="142"/>
      <c r="AE1730" s="143"/>
      <c r="AF1730" s="138"/>
      <c r="AG1730" s="144"/>
      <c r="AH1730" s="145"/>
    </row>
    <row r="1731" spans="1:34" ht="24.95" customHeight="1" x14ac:dyDescent="0.25">
      <c r="A1731" s="55"/>
      <c r="B1731" s="55"/>
      <c r="C1731" s="55"/>
      <c r="D1731" s="55"/>
      <c r="E1731" s="55"/>
      <c r="F1731" s="55"/>
      <c r="G1731" s="55"/>
      <c r="H1731" s="138"/>
      <c r="I1731" s="55"/>
      <c r="J1731" s="139"/>
      <c r="K1731" s="55"/>
      <c r="L1731" s="55"/>
      <c r="M1731" s="138"/>
      <c r="N1731" s="55"/>
      <c r="O1731" s="55"/>
      <c r="P1731" s="140"/>
      <c r="Q1731" s="141"/>
      <c r="R1731" s="55"/>
      <c r="S1731" s="55"/>
      <c r="T1731" s="141"/>
      <c r="U1731" s="55"/>
      <c r="V1731" s="55"/>
      <c r="W1731" s="141"/>
      <c r="X1731" s="55"/>
      <c r="Y1731" s="55"/>
      <c r="Z1731" s="141"/>
      <c r="AA1731" s="55"/>
      <c r="AB1731" s="55"/>
      <c r="AC1731" s="141"/>
      <c r="AD1731" s="142"/>
      <c r="AE1731" s="143"/>
      <c r="AF1731" s="138"/>
      <c r="AG1731" s="144"/>
      <c r="AH1731" s="145"/>
    </row>
    <row r="1732" spans="1:34" ht="24.95" customHeight="1" x14ac:dyDescent="0.25">
      <c r="A1732" s="55"/>
      <c r="B1732" s="55"/>
      <c r="C1732" s="55"/>
      <c r="D1732" s="55"/>
      <c r="E1732" s="55"/>
      <c r="F1732" s="55"/>
      <c r="G1732" s="55"/>
      <c r="H1732" s="138"/>
      <c r="I1732" s="55"/>
      <c r="J1732" s="139"/>
      <c r="K1732" s="55"/>
      <c r="L1732" s="55"/>
      <c r="M1732" s="138"/>
      <c r="N1732" s="55"/>
      <c r="O1732" s="55"/>
      <c r="P1732" s="140"/>
      <c r="Q1732" s="141"/>
      <c r="R1732" s="55"/>
      <c r="S1732" s="55"/>
      <c r="T1732" s="141"/>
      <c r="U1732" s="55"/>
      <c r="V1732" s="55"/>
      <c r="W1732" s="141"/>
      <c r="X1732" s="55"/>
      <c r="Y1732" s="55"/>
      <c r="Z1732" s="141"/>
      <c r="AA1732" s="55"/>
      <c r="AB1732" s="55"/>
      <c r="AC1732" s="141"/>
      <c r="AD1732" s="142"/>
      <c r="AE1732" s="143"/>
      <c r="AF1732" s="138"/>
      <c r="AG1732" s="144"/>
      <c r="AH1732" s="145"/>
    </row>
    <row r="1733" spans="1:34" ht="24.95" customHeight="1" x14ac:dyDescent="0.25">
      <c r="A1733" s="55"/>
      <c r="B1733" s="55"/>
      <c r="C1733" s="55"/>
      <c r="D1733" s="55"/>
      <c r="E1733" s="55"/>
      <c r="F1733" s="55"/>
      <c r="G1733" s="55"/>
      <c r="H1733" s="138"/>
      <c r="I1733" s="55"/>
      <c r="J1733" s="139"/>
      <c r="K1733" s="55"/>
      <c r="L1733" s="55"/>
      <c r="M1733" s="138"/>
      <c r="N1733" s="55"/>
      <c r="O1733" s="55"/>
      <c r="P1733" s="140"/>
      <c r="Q1733" s="141"/>
      <c r="R1733" s="55"/>
      <c r="S1733" s="55"/>
      <c r="T1733" s="141"/>
      <c r="U1733" s="55"/>
      <c r="V1733" s="55"/>
      <c r="W1733" s="141"/>
      <c r="X1733" s="55"/>
      <c r="Y1733" s="55"/>
      <c r="Z1733" s="141"/>
      <c r="AA1733" s="55"/>
      <c r="AB1733" s="55"/>
      <c r="AC1733" s="141"/>
      <c r="AD1733" s="142"/>
      <c r="AE1733" s="143"/>
      <c r="AF1733" s="138"/>
      <c r="AG1733" s="144"/>
      <c r="AH1733" s="145"/>
    </row>
    <row r="1734" spans="1:34" ht="24.95" customHeight="1" x14ac:dyDescent="0.25">
      <c r="A1734" s="55"/>
      <c r="B1734" s="55"/>
      <c r="C1734" s="55"/>
      <c r="D1734" s="55"/>
      <c r="E1734" s="55"/>
      <c r="F1734" s="55"/>
      <c r="G1734" s="55"/>
      <c r="H1734" s="138"/>
      <c r="I1734" s="55"/>
      <c r="J1734" s="139"/>
      <c r="K1734" s="55"/>
      <c r="L1734" s="55"/>
      <c r="M1734" s="138"/>
      <c r="N1734" s="55"/>
      <c r="O1734" s="55"/>
      <c r="P1734" s="140"/>
      <c r="Q1734" s="141"/>
      <c r="R1734" s="55"/>
      <c r="S1734" s="55"/>
      <c r="T1734" s="141"/>
      <c r="U1734" s="55"/>
      <c r="V1734" s="55"/>
      <c r="W1734" s="141"/>
      <c r="X1734" s="55"/>
      <c r="Y1734" s="55"/>
      <c r="Z1734" s="141"/>
      <c r="AA1734" s="55"/>
      <c r="AB1734" s="55"/>
      <c r="AC1734" s="141"/>
      <c r="AD1734" s="142"/>
      <c r="AE1734" s="143"/>
      <c r="AF1734" s="138"/>
      <c r="AG1734" s="144"/>
      <c r="AH1734" s="145"/>
    </row>
    <row r="1735" spans="1:34" ht="24.95" customHeight="1" x14ac:dyDescent="0.25">
      <c r="A1735" s="55"/>
      <c r="B1735" s="55"/>
      <c r="C1735" s="55"/>
      <c r="D1735" s="55"/>
      <c r="E1735" s="55"/>
      <c r="F1735" s="55"/>
      <c r="G1735" s="55"/>
      <c r="H1735" s="138"/>
      <c r="I1735" s="55"/>
      <c r="J1735" s="139"/>
      <c r="K1735" s="55"/>
      <c r="L1735" s="55"/>
      <c r="M1735" s="138"/>
      <c r="N1735" s="55"/>
      <c r="O1735" s="55"/>
      <c r="P1735" s="140"/>
      <c r="Q1735" s="141"/>
      <c r="R1735" s="55"/>
      <c r="S1735" s="55"/>
      <c r="T1735" s="141"/>
      <c r="U1735" s="55"/>
      <c r="V1735" s="55"/>
      <c r="W1735" s="141"/>
      <c r="X1735" s="55"/>
      <c r="Y1735" s="55"/>
      <c r="Z1735" s="141"/>
      <c r="AA1735" s="55"/>
      <c r="AB1735" s="55"/>
      <c r="AC1735" s="141"/>
      <c r="AD1735" s="142"/>
      <c r="AE1735" s="143"/>
      <c r="AF1735" s="138"/>
      <c r="AG1735" s="144"/>
      <c r="AH1735" s="145"/>
    </row>
    <row r="1736" spans="1:34" ht="24.95" customHeight="1" x14ac:dyDescent="0.25">
      <c r="A1736" s="55"/>
      <c r="B1736" s="55"/>
      <c r="C1736" s="55"/>
      <c r="D1736" s="55"/>
      <c r="E1736" s="55"/>
      <c r="F1736" s="55"/>
      <c r="G1736" s="55"/>
      <c r="H1736" s="138"/>
      <c r="I1736" s="55"/>
      <c r="J1736" s="139"/>
      <c r="K1736" s="55"/>
      <c r="L1736" s="55"/>
      <c r="M1736" s="138"/>
      <c r="N1736" s="55"/>
      <c r="O1736" s="55"/>
      <c r="P1736" s="140"/>
      <c r="Q1736" s="141"/>
      <c r="R1736" s="55"/>
      <c r="S1736" s="55"/>
      <c r="T1736" s="141"/>
      <c r="U1736" s="55"/>
      <c r="V1736" s="55"/>
      <c r="W1736" s="141"/>
      <c r="X1736" s="55"/>
      <c r="Y1736" s="55"/>
      <c r="Z1736" s="141"/>
      <c r="AA1736" s="55"/>
      <c r="AB1736" s="55"/>
      <c r="AC1736" s="141"/>
      <c r="AD1736" s="142"/>
      <c r="AE1736" s="143"/>
      <c r="AF1736" s="138"/>
      <c r="AG1736" s="144"/>
      <c r="AH1736" s="145"/>
    </row>
    <row r="1737" spans="1:34" ht="24.95" customHeight="1" x14ac:dyDescent="0.25">
      <c r="A1737" s="55"/>
      <c r="B1737" s="55"/>
      <c r="C1737" s="55"/>
      <c r="D1737" s="55"/>
      <c r="E1737" s="55"/>
      <c r="F1737" s="55"/>
      <c r="G1737" s="55"/>
      <c r="H1737" s="138"/>
      <c r="I1737" s="55"/>
      <c r="J1737" s="139"/>
      <c r="K1737" s="55"/>
      <c r="L1737" s="55"/>
      <c r="M1737" s="138"/>
      <c r="N1737" s="55"/>
      <c r="O1737" s="55"/>
      <c r="P1737" s="140"/>
      <c r="Q1737" s="141"/>
      <c r="R1737" s="55"/>
      <c r="S1737" s="55"/>
      <c r="T1737" s="141"/>
      <c r="U1737" s="55"/>
      <c r="V1737" s="55"/>
      <c r="W1737" s="141"/>
      <c r="X1737" s="55"/>
      <c r="Y1737" s="55"/>
      <c r="Z1737" s="141"/>
      <c r="AA1737" s="55"/>
      <c r="AB1737" s="55"/>
      <c r="AC1737" s="141"/>
      <c r="AD1737" s="142"/>
      <c r="AE1737" s="143"/>
      <c r="AF1737" s="138"/>
      <c r="AG1737" s="144"/>
      <c r="AH1737" s="145"/>
    </row>
    <row r="1738" spans="1:34" ht="24.95" customHeight="1" x14ac:dyDescent="0.25">
      <c r="A1738" s="55"/>
      <c r="B1738" s="55"/>
      <c r="C1738" s="55"/>
      <c r="D1738" s="55"/>
      <c r="E1738" s="55"/>
      <c r="F1738" s="55"/>
      <c r="G1738" s="55"/>
      <c r="H1738" s="138"/>
      <c r="I1738" s="55"/>
      <c r="J1738" s="139"/>
      <c r="K1738" s="55"/>
      <c r="L1738" s="55"/>
      <c r="M1738" s="138"/>
      <c r="N1738" s="55"/>
      <c r="O1738" s="55"/>
      <c r="P1738" s="140"/>
      <c r="Q1738" s="141"/>
      <c r="R1738" s="55"/>
      <c r="S1738" s="55"/>
      <c r="T1738" s="141"/>
      <c r="U1738" s="55"/>
      <c r="V1738" s="55"/>
      <c r="W1738" s="141"/>
      <c r="X1738" s="55"/>
      <c r="Y1738" s="55"/>
      <c r="Z1738" s="141"/>
      <c r="AA1738" s="55"/>
      <c r="AB1738" s="55"/>
      <c r="AC1738" s="141"/>
      <c r="AD1738" s="142"/>
      <c r="AE1738" s="143"/>
      <c r="AF1738" s="138"/>
      <c r="AG1738" s="144"/>
      <c r="AH1738" s="145"/>
    </row>
    <row r="1739" spans="1:34" ht="24.95" customHeight="1" x14ac:dyDescent="0.25">
      <c r="A1739" s="55"/>
      <c r="B1739" s="55"/>
      <c r="C1739" s="55"/>
      <c r="D1739" s="55"/>
      <c r="E1739" s="55"/>
      <c r="F1739" s="55"/>
      <c r="G1739" s="55"/>
      <c r="H1739" s="138"/>
      <c r="I1739" s="55"/>
      <c r="J1739" s="139"/>
      <c r="K1739" s="55"/>
      <c r="L1739" s="55"/>
      <c r="M1739" s="138"/>
      <c r="N1739" s="55"/>
      <c r="O1739" s="55"/>
      <c r="P1739" s="140"/>
      <c r="Q1739" s="141"/>
      <c r="R1739" s="55"/>
      <c r="S1739" s="55"/>
      <c r="T1739" s="141"/>
      <c r="U1739" s="55"/>
      <c r="V1739" s="55"/>
      <c r="W1739" s="141"/>
      <c r="X1739" s="55"/>
      <c r="Y1739" s="55"/>
      <c r="Z1739" s="141"/>
      <c r="AA1739" s="55"/>
      <c r="AB1739" s="55"/>
      <c r="AC1739" s="141"/>
      <c r="AD1739" s="142"/>
      <c r="AE1739" s="143"/>
      <c r="AF1739" s="138"/>
      <c r="AG1739" s="144"/>
      <c r="AH1739" s="145"/>
    </row>
    <row r="1740" spans="1:34" ht="24.95" customHeight="1" x14ac:dyDescent="0.25">
      <c r="A1740" s="55"/>
      <c r="B1740" s="55"/>
      <c r="C1740" s="55"/>
      <c r="D1740" s="55"/>
      <c r="E1740" s="55"/>
      <c r="F1740" s="55"/>
      <c r="G1740" s="55"/>
      <c r="H1740" s="138"/>
      <c r="I1740" s="55"/>
      <c r="J1740" s="139"/>
      <c r="K1740" s="55"/>
      <c r="L1740" s="55"/>
      <c r="M1740" s="138"/>
      <c r="N1740" s="55"/>
      <c r="O1740" s="55"/>
      <c r="P1740" s="140"/>
      <c r="Q1740" s="141"/>
      <c r="R1740" s="55"/>
      <c r="S1740" s="55"/>
      <c r="T1740" s="141"/>
      <c r="U1740" s="55"/>
      <c r="V1740" s="55"/>
      <c r="W1740" s="141"/>
      <c r="X1740" s="55"/>
      <c r="Y1740" s="55"/>
      <c r="Z1740" s="141"/>
      <c r="AA1740" s="55"/>
      <c r="AB1740" s="55"/>
      <c r="AC1740" s="141"/>
      <c r="AD1740" s="142"/>
      <c r="AE1740" s="143"/>
      <c r="AF1740" s="138"/>
      <c r="AG1740" s="144"/>
      <c r="AH1740" s="145"/>
    </row>
    <row r="1741" spans="1:34" ht="24.95" customHeight="1" x14ac:dyDescent="0.25">
      <c r="A1741" s="55"/>
      <c r="B1741" s="55"/>
      <c r="C1741" s="55"/>
      <c r="D1741" s="55"/>
      <c r="E1741" s="55"/>
      <c r="F1741" s="55"/>
      <c r="G1741" s="55"/>
      <c r="H1741" s="138"/>
      <c r="I1741" s="55"/>
      <c r="J1741" s="139"/>
      <c r="K1741" s="55"/>
      <c r="L1741" s="55"/>
      <c r="M1741" s="138"/>
      <c r="N1741" s="55"/>
      <c r="O1741" s="55"/>
      <c r="P1741" s="140"/>
      <c r="Q1741" s="141"/>
      <c r="R1741" s="55"/>
      <c r="S1741" s="55"/>
      <c r="T1741" s="141"/>
      <c r="U1741" s="55"/>
      <c r="V1741" s="55"/>
      <c r="W1741" s="141"/>
      <c r="X1741" s="55"/>
      <c r="Y1741" s="55"/>
      <c r="Z1741" s="141"/>
      <c r="AA1741" s="55"/>
      <c r="AB1741" s="55"/>
      <c r="AC1741" s="141"/>
      <c r="AD1741" s="142"/>
      <c r="AE1741" s="143"/>
      <c r="AF1741" s="138"/>
      <c r="AG1741" s="144"/>
      <c r="AH1741" s="145"/>
    </row>
    <row r="1742" spans="1:34" ht="24.95" customHeight="1" x14ac:dyDescent="0.25">
      <c r="A1742" s="55"/>
      <c r="B1742" s="55"/>
      <c r="C1742" s="55"/>
      <c r="D1742" s="55"/>
      <c r="E1742" s="55"/>
      <c r="F1742" s="55"/>
      <c r="G1742" s="55"/>
      <c r="H1742" s="138"/>
      <c r="I1742" s="55"/>
      <c r="J1742" s="139"/>
      <c r="K1742" s="55"/>
      <c r="L1742" s="55"/>
      <c r="M1742" s="138"/>
      <c r="N1742" s="55"/>
      <c r="O1742" s="55"/>
      <c r="P1742" s="140"/>
      <c r="Q1742" s="141"/>
      <c r="R1742" s="55"/>
      <c r="S1742" s="55"/>
      <c r="T1742" s="141"/>
      <c r="U1742" s="55"/>
      <c r="V1742" s="55"/>
      <c r="W1742" s="141"/>
      <c r="X1742" s="55"/>
      <c r="Y1742" s="55"/>
      <c r="Z1742" s="141"/>
      <c r="AA1742" s="55"/>
      <c r="AB1742" s="55"/>
      <c r="AC1742" s="141"/>
      <c r="AD1742" s="142"/>
      <c r="AE1742" s="143"/>
      <c r="AF1742" s="138"/>
      <c r="AG1742" s="144"/>
      <c r="AH1742" s="145"/>
    </row>
    <row r="1743" spans="1:34" ht="24.95" customHeight="1" x14ac:dyDescent="0.25">
      <c r="A1743" s="55"/>
      <c r="B1743" s="55"/>
      <c r="C1743" s="55"/>
      <c r="D1743" s="55"/>
      <c r="E1743" s="55"/>
      <c r="F1743" s="55"/>
      <c r="G1743" s="55"/>
      <c r="H1743" s="138"/>
      <c r="I1743" s="55"/>
      <c r="J1743" s="139"/>
      <c r="K1743" s="55"/>
      <c r="L1743" s="55"/>
      <c r="M1743" s="138"/>
      <c r="N1743" s="55"/>
      <c r="O1743" s="55"/>
      <c r="P1743" s="140"/>
      <c r="Q1743" s="141"/>
      <c r="R1743" s="55"/>
      <c r="S1743" s="55"/>
      <c r="T1743" s="141"/>
      <c r="U1743" s="55"/>
      <c r="V1743" s="55"/>
      <c r="W1743" s="141"/>
      <c r="X1743" s="55"/>
      <c r="Y1743" s="55"/>
      <c r="Z1743" s="141"/>
      <c r="AA1743" s="55"/>
      <c r="AB1743" s="55"/>
      <c r="AC1743" s="141"/>
      <c r="AD1743" s="142"/>
      <c r="AE1743" s="143"/>
      <c r="AF1743" s="138"/>
      <c r="AG1743" s="144"/>
      <c r="AH1743" s="145"/>
    </row>
    <row r="1744" spans="1:34" ht="24.95" customHeight="1" x14ac:dyDescent="0.25">
      <c r="A1744" s="55"/>
      <c r="B1744" s="55"/>
      <c r="C1744" s="55"/>
      <c r="D1744" s="55"/>
      <c r="E1744" s="55"/>
      <c r="F1744" s="55"/>
      <c r="G1744" s="55"/>
      <c r="H1744" s="138"/>
      <c r="I1744" s="55"/>
      <c r="J1744" s="139"/>
      <c r="K1744" s="55"/>
      <c r="L1744" s="55"/>
      <c r="M1744" s="138"/>
      <c r="N1744" s="55"/>
      <c r="O1744" s="55"/>
      <c r="P1744" s="140"/>
      <c r="Q1744" s="141"/>
      <c r="R1744" s="55"/>
      <c r="S1744" s="55"/>
      <c r="T1744" s="141"/>
      <c r="U1744" s="55"/>
      <c r="V1744" s="55"/>
      <c r="W1744" s="141"/>
      <c r="X1744" s="55"/>
      <c r="Y1744" s="55"/>
      <c r="Z1744" s="141"/>
      <c r="AA1744" s="55"/>
      <c r="AB1744" s="55"/>
      <c r="AC1744" s="141"/>
      <c r="AD1744" s="142"/>
      <c r="AE1744" s="143"/>
      <c r="AF1744" s="138"/>
      <c r="AG1744" s="144"/>
      <c r="AH1744" s="145"/>
    </row>
    <row r="1745" spans="1:34" ht="24.95" customHeight="1" x14ac:dyDescent="0.25">
      <c r="A1745" s="55"/>
      <c r="B1745" s="55"/>
      <c r="C1745" s="55"/>
      <c r="D1745" s="55"/>
      <c r="E1745" s="55"/>
      <c r="F1745" s="55"/>
      <c r="G1745" s="55"/>
      <c r="H1745" s="138"/>
      <c r="I1745" s="55"/>
      <c r="J1745" s="139"/>
      <c r="K1745" s="55"/>
      <c r="L1745" s="55"/>
      <c r="M1745" s="138"/>
      <c r="N1745" s="55"/>
      <c r="O1745" s="55"/>
      <c r="P1745" s="140"/>
      <c r="Q1745" s="141"/>
      <c r="R1745" s="55"/>
      <c r="S1745" s="55"/>
      <c r="T1745" s="141"/>
      <c r="U1745" s="55"/>
      <c r="V1745" s="55"/>
      <c r="W1745" s="141"/>
      <c r="X1745" s="55"/>
      <c r="Y1745" s="55"/>
      <c r="Z1745" s="141"/>
      <c r="AA1745" s="55"/>
      <c r="AB1745" s="55"/>
      <c r="AC1745" s="141"/>
      <c r="AD1745" s="142"/>
      <c r="AE1745" s="143"/>
      <c r="AF1745" s="138"/>
      <c r="AG1745" s="144"/>
      <c r="AH1745" s="145"/>
    </row>
    <row r="1746" spans="1:34" ht="24.95" customHeight="1" x14ac:dyDescent="0.25">
      <c r="A1746" s="55"/>
      <c r="B1746" s="55"/>
      <c r="C1746" s="55"/>
      <c r="D1746" s="55"/>
      <c r="E1746" s="55"/>
      <c r="F1746" s="55"/>
      <c r="G1746" s="55"/>
      <c r="H1746" s="138"/>
      <c r="I1746" s="55"/>
      <c r="J1746" s="139"/>
      <c r="K1746" s="55"/>
      <c r="L1746" s="55"/>
      <c r="M1746" s="138"/>
      <c r="N1746" s="55"/>
      <c r="O1746" s="55"/>
      <c r="P1746" s="140"/>
      <c r="Q1746" s="141"/>
      <c r="R1746" s="55"/>
      <c r="S1746" s="55"/>
      <c r="T1746" s="141"/>
      <c r="U1746" s="55"/>
      <c r="V1746" s="55"/>
      <c r="W1746" s="141"/>
      <c r="X1746" s="55"/>
      <c r="Y1746" s="55"/>
      <c r="Z1746" s="141"/>
      <c r="AA1746" s="55"/>
      <c r="AB1746" s="55"/>
      <c r="AC1746" s="141"/>
      <c r="AD1746" s="142"/>
      <c r="AE1746" s="143"/>
      <c r="AF1746" s="138"/>
      <c r="AG1746" s="144"/>
      <c r="AH1746" s="145"/>
    </row>
    <row r="1747" spans="1:34" ht="24.95" customHeight="1" x14ac:dyDescent="0.25">
      <c r="A1747" s="55"/>
      <c r="B1747" s="55"/>
      <c r="C1747" s="55"/>
      <c r="D1747" s="55"/>
      <c r="E1747" s="55"/>
      <c r="F1747" s="55"/>
      <c r="G1747" s="55"/>
      <c r="H1747" s="138"/>
      <c r="I1747" s="55"/>
      <c r="J1747" s="139"/>
      <c r="K1747" s="55"/>
      <c r="L1747" s="55"/>
      <c r="M1747" s="138"/>
      <c r="N1747" s="55"/>
      <c r="O1747" s="55"/>
      <c r="P1747" s="140"/>
      <c r="Q1747" s="141"/>
      <c r="R1747" s="55"/>
      <c r="S1747" s="55"/>
      <c r="T1747" s="141"/>
      <c r="U1747" s="55"/>
      <c r="V1747" s="55"/>
      <c r="W1747" s="141"/>
      <c r="X1747" s="55"/>
      <c r="Y1747" s="55"/>
      <c r="Z1747" s="141"/>
      <c r="AA1747" s="55"/>
      <c r="AB1747" s="55"/>
      <c r="AC1747" s="141"/>
      <c r="AD1747" s="142"/>
      <c r="AE1747" s="143"/>
      <c r="AF1747" s="138"/>
      <c r="AG1747" s="144"/>
      <c r="AH1747" s="145"/>
    </row>
    <row r="1748" spans="1:34" ht="24.95" customHeight="1" x14ac:dyDescent="0.25">
      <c r="A1748" s="55"/>
      <c r="B1748" s="55"/>
      <c r="C1748" s="55"/>
      <c r="D1748" s="55"/>
      <c r="E1748" s="55"/>
      <c r="F1748" s="55"/>
      <c r="G1748" s="55"/>
      <c r="H1748" s="138"/>
      <c r="I1748" s="55"/>
      <c r="J1748" s="139"/>
      <c r="K1748" s="55"/>
      <c r="L1748" s="55"/>
      <c r="M1748" s="138"/>
      <c r="N1748" s="55"/>
      <c r="O1748" s="55"/>
      <c r="P1748" s="140"/>
      <c r="Q1748" s="141"/>
      <c r="R1748" s="55"/>
      <c r="S1748" s="55"/>
      <c r="T1748" s="141"/>
      <c r="U1748" s="55"/>
      <c r="V1748" s="55"/>
      <c r="W1748" s="141"/>
      <c r="X1748" s="55"/>
      <c r="Y1748" s="55"/>
      <c r="Z1748" s="141"/>
      <c r="AA1748" s="55"/>
      <c r="AB1748" s="55"/>
      <c r="AC1748" s="141"/>
      <c r="AD1748" s="142"/>
      <c r="AE1748" s="143"/>
      <c r="AF1748" s="138"/>
      <c r="AG1748" s="144"/>
      <c r="AH1748" s="145"/>
    </row>
    <row r="1749" spans="1:34" ht="24.95" customHeight="1" x14ac:dyDescent="0.25">
      <c r="A1749" s="55"/>
      <c r="B1749" s="55"/>
      <c r="C1749" s="55"/>
      <c r="D1749" s="55"/>
      <c r="E1749" s="55"/>
      <c r="F1749" s="55"/>
      <c r="G1749" s="55"/>
      <c r="H1749" s="138"/>
      <c r="I1749" s="55"/>
      <c r="J1749" s="139"/>
      <c r="K1749" s="55"/>
      <c r="L1749" s="55"/>
      <c r="M1749" s="138"/>
      <c r="N1749" s="55"/>
      <c r="O1749" s="55"/>
      <c r="P1749" s="140"/>
      <c r="Q1749" s="141"/>
      <c r="R1749" s="55"/>
      <c r="S1749" s="55"/>
      <c r="T1749" s="141"/>
      <c r="U1749" s="55"/>
      <c r="V1749" s="55"/>
      <c r="W1749" s="141"/>
      <c r="X1749" s="55"/>
      <c r="Y1749" s="55"/>
      <c r="Z1749" s="141"/>
      <c r="AA1749" s="55"/>
      <c r="AB1749" s="55"/>
      <c r="AC1749" s="141"/>
      <c r="AD1749" s="142"/>
      <c r="AE1749" s="143"/>
      <c r="AF1749" s="138"/>
      <c r="AG1749" s="144"/>
      <c r="AH1749" s="145"/>
    </row>
    <row r="1750" spans="1:34" ht="24.95" customHeight="1" x14ac:dyDescent="0.25">
      <c r="A1750" s="55"/>
      <c r="B1750" s="55"/>
      <c r="C1750" s="55"/>
      <c r="D1750" s="55"/>
      <c r="E1750" s="55"/>
      <c r="F1750" s="55"/>
      <c r="G1750" s="55"/>
      <c r="H1750" s="138"/>
      <c r="I1750" s="55"/>
      <c r="J1750" s="139"/>
      <c r="K1750" s="55"/>
      <c r="L1750" s="55"/>
      <c r="M1750" s="138"/>
      <c r="N1750" s="55"/>
      <c r="O1750" s="55"/>
      <c r="P1750" s="140"/>
      <c r="Q1750" s="141"/>
      <c r="R1750" s="55"/>
      <c r="S1750" s="55"/>
      <c r="T1750" s="141"/>
      <c r="U1750" s="55"/>
      <c r="V1750" s="55"/>
      <c r="W1750" s="141"/>
      <c r="X1750" s="55"/>
      <c r="Y1750" s="55"/>
      <c r="Z1750" s="141"/>
      <c r="AA1750" s="55"/>
      <c r="AB1750" s="55"/>
      <c r="AC1750" s="141"/>
      <c r="AD1750" s="142"/>
      <c r="AE1750" s="143"/>
      <c r="AF1750" s="138"/>
      <c r="AG1750" s="144"/>
      <c r="AH1750" s="145"/>
    </row>
    <row r="1751" spans="1:34" ht="24.95" customHeight="1" x14ac:dyDescent="0.25">
      <c r="A1751" s="55"/>
      <c r="B1751" s="55"/>
      <c r="C1751" s="55"/>
      <c r="D1751" s="55"/>
      <c r="E1751" s="55"/>
      <c r="F1751" s="55"/>
      <c r="G1751" s="55"/>
      <c r="H1751" s="138"/>
      <c r="I1751" s="55"/>
      <c r="J1751" s="139"/>
      <c r="K1751" s="55"/>
      <c r="L1751" s="55"/>
      <c r="M1751" s="138"/>
      <c r="N1751" s="55"/>
      <c r="O1751" s="55"/>
      <c r="P1751" s="140"/>
      <c r="Q1751" s="141"/>
      <c r="R1751" s="55"/>
      <c r="S1751" s="55"/>
      <c r="T1751" s="141"/>
      <c r="U1751" s="55"/>
      <c r="V1751" s="55"/>
      <c r="W1751" s="141"/>
      <c r="X1751" s="55"/>
      <c r="Y1751" s="55"/>
      <c r="Z1751" s="141"/>
      <c r="AA1751" s="55"/>
      <c r="AB1751" s="55"/>
      <c r="AC1751" s="141"/>
      <c r="AD1751" s="142"/>
      <c r="AE1751" s="143"/>
      <c r="AF1751" s="138"/>
      <c r="AG1751" s="144"/>
      <c r="AH1751" s="145"/>
    </row>
    <row r="1752" spans="1:34" ht="24.95" customHeight="1" x14ac:dyDescent="0.25">
      <c r="A1752" s="55"/>
      <c r="B1752" s="55"/>
      <c r="C1752" s="55"/>
      <c r="D1752" s="55"/>
      <c r="E1752" s="55"/>
      <c r="F1752" s="55"/>
      <c r="G1752" s="55"/>
      <c r="H1752" s="138"/>
      <c r="I1752" s="55"/>
      <c r="J1752" s="139"/>
      <c r="K1752" s="55"/>
      <c r="L1752" s="55"/>
      <c r="M1752" s="138"/>
      <c r="N1752" s="55"/>
      <c r="O1752" s="55"/>
      <c r="P1752" s="140"/>
      <c r="Q1752" s="141"/>
      <c r="R1752" s="55"/>
      <c r="S1752" s="55"/>
      <c r="T1752" s="141"/>
      <c r="U1752" s="55"/>
      <c r="V1752" s="55"/>
      <c r="W1752" s="141"/>
      <c r="X1752" s="55"/>
      <c r="Y1752" s="55"/>
      <c r="Z1752" s="141"/>
      <c r="AA1752" s="55"/>
      <c r="AB1752" s="55"/>
      <c r="AC1752" s="141"/>
      <c r="AD1752" s="142"/>
      <c r="AE1752" s="143"/>
      <c r="AF1752" s="138"/>
      <c r="AG1752" s="144"/>
      <c r="AH1752" s="145"/>
    </row>
    <row r="1753" spans="1:34" ht="24.95" customHeight="1" x14ac:dyDescent="0.25">
      <c r="A1753" s="55"/>
      <c r="B1753" s="55"/>
      <c r="C1753" s="55"/>
      <c r="D1753" s="55"/>
      <c r="E1753" s="55"/>
      <c r="F1753" s="55"/>
      <c r="G1753" s="55"/>
      <c r="H1753" s="138"/>
      <c r="I1753" s="55"/>
      <c r="J1753" s="139"/>
      <c r="K1753" s="55"/>
      <c r="L1753" s="55"/>
      <c r="M1753" s="138"/>
      <c r="N1753" s="55"/>
      <c r="O1753" s="55"/>
      <c r="P1753" s="140"/>
      <c r="Q1753" s="141"/>
      <c r="R1753" s="55"/>
      <c r="S1753" s="55"/>
      <c r="T1753" s="141"/>
      <c r="U1753" s="55"/>
      <c r="V1753" s="55"/>
      <c r="W1753" s="141"/>
      <c r="X1753" s="55"/>
      <c r="Y1753" s="55"/>
      <c r="Z1753" s="141"/>
      <c r="AA1753" s="55"/>
      <c r="AB1753" s="55"/>
      <c r="AC1753" s="141"/>
      <c r="AD1753" s="142"/>
      <c r="AE1753" s="143"/>
      <c r="AF1753" s="138"/>
      <c r="AG1753" s="144"/>
      <c r="AH1753" s="145"/>
    </row>
    <row r="1754" spans="1:34" ht="24.95" customHeight="1" x14ac:dyDescent="0.25">
      <c r="A1754" s="55"/>
      <c r="B1754" s="55"/>
      <c r="C1754" s="55"/>
      <c r="D1754" s="55"/>
      <c r="E1754" s="55"/>
      <c r="F1754" s="55"/>
      <c r="G1754" s="55"/>
      <c r="H1754" s="138"/>
      <c r="I1754" s="55"/>
      <c r="J1754" s="139"/>
      <c r="K1754" s="55"/>
      <c r="L1754" s="55"/>
      <c r="M1754" s="138"/>
      <c r="N1754" s="55"/>
      <c r="O1754" s="55"/>
      <c r="P1754" s="140"/>
      <c r="Q1754" s="141"/>
      <c r="R1754" s="55"/>
      <c r="S1754" s="55"/>
      <c r="T1754" s="141"/>
      <c r="U1754" s="55"/>
      <c r="V1754" s="55"/>
      <c r="W1754" s="141"/>
      <c r="X1754" s="55"/>
      <c r="Y1754" s="55"/>
      <c r="Z1754" s="141"/>
      <c r="AA1754" s="55"/>
      <c r="AB1754" s="55"/>
      <c r="AC1754" s="141"/>
      <c r="AD1754" s="142"/>
      <c r="AE1754" s="143"/>
      <c r="AF1754" s="138"/>
      <c r="AG1754" s="144"/>
      <c r="AH1754" s="145"/>
    </row>
    <row r="1755" spans="1:34" ht="24.95" customHeight="1" x14ac:dyDescent="0.25">
      <c r="A1755" s="55"/>
      <c r="B1755" s="55"/>
      <c r="C1755" s="55"/>
      <c r="D1755" s="55"/>
      <c r="E1755" s="55"/>
      <c r="F1755" s="55"/>
      <c r="G1755" s="55"/>
      <c r="H1755" s="138"/>
      <c r="I1755" s="55"/>
      <c r="J1755" s="139"/>
      <c r="K1755" s="55"/>
      <c r="L1755" s="55"/>
      <c r="M1755" s="138"/>
      <c r="N1755" s="55"/>
      <c r="O1755" s="55"/>
      <c r="P1755" s="140"/>
      <c r="Q1755" s="141"/>
      <c r="R1755" s="55"/>
      <c r="S1755" s="55"/>
      <c r="T1755" s="141"/>
      <c r="U1755" s="55"/>
      <c r="V1755" s="55"/>
      <c r="W1755" s="141"/>
      <c r="X1755" s="55"/>
      <c r="Y1755" s="55"/>
      <c r="Z1755" s="141"/>
      <c r="AA1755" s="55"/>
      <c r="AB1755" s="55"/>
      <c r="AC1755" s="141"/>
      <c r="AD1755" s="142"/>
      <c r="AE1755" s="143"/>
      <c r="AF1755" s="138"/>
      <c r="AG1755" s="144"/>
      <c r="AH1755" s="145"/>
    </row>
    <row r="1756" spans="1:34" ht="24.95" customHeight="1" x14ac:dyDescent="0.25">
      <c r="A1756" s="55"/>
      <c r="B1756" s="55"/>
      <c r="C1756" s="55"/>
      <c r="D1756" s="55"/>
      <c r="E1756" s="55"/>
      <c r="F1756" s="55"/>
      <c r="G1756" s="55"/>
      <c r="H1756" s="138"/>
      <c r="I1756" s="55"/>
      <c r="J1756" s="139"/>
      <c r="K1756" s="55"/>
      <c r="L1756" s="55"/>
      <c r="M1756" s="138"/>
      <c r="N1756" s="55"/>
      <c r="O1756" s="55"/>
      <c r="P1756" s="140"/>
      <c r="Q1756" s="141"/>
      <c r="R1756" s="55"/>
      <c r="S1756" s="55"/>
      <c r="T1756" s="141"/>
      <c r="U1756" s="55"/>
      <c r="V1756" s="55"/>
      <c r="W1756" s="141"/>
      <c r="X1756" s="55"/>
      <c r="Y1756" s="55"/>
      <c r="Z1756" s="141"/>
      <c r="AA1756" s="55"/>
      <c r="AB1756" s="55"/>
      <c r="AC1756" s="141"/>
      <c r="AD1756" s="142"/>
      <c r="AE1756" s="143"/>
      <c r="AF1756" s="138"/>
      <c r="AG1756" s="144"/>
      <c r="AH1756" s="145"/>
    </row>
    <row r="1757" spans="1:34" ht="24.95" customHeight="1" x14ac:dyDescent="0.25">
      <c r="A1757" s="55"/>
      <c r="B1757" s="55"/>
      <c r="C1757" s="55"/>
      <c r="D1757" s="55"/>
      <c r="E1757" s="55"/>
      <c r="F1757" s="55"/>
      <c r="G1757" s="55"/>
      <c r="H1757" s="138"/>
      <c r="I1757" s="55"/>
      <c r="J1757" s="139"/>
      <c r="K1757" s="55"/>
      <c r="L1757" s="55"/>
      <c r="M1757" s="138"/>
      <c r="N1757" s="55"/>
      <c r="O1757" s="55"/>
      <c r="P1757" s="140"/>
      <c r="Q1757" s="141"/>
      <c r="R1757" s="55"/>
      <c r="S1757" s="55"/>
      <c r="T1757" s="141"/>
      <c r="U1757" s="55"/>
      <c r="V1757" s="55"/>
      <c r="W1757" s="141"/>
      <c r="X1757" s="55"/>
      <c r="Y1757" s="55"/>
      <c r="Z1757" s="141"/>
      <c r="AA1757" s="55"/>
      <c r="AB1757" s="55"/>
      <c r="AC1757" s="141"/>
      <c r="AD1757" s="142"/>
      <c r="AE1757" s="143"/>
      <c r="AF1757" s="138"/>
      <c r="AG1757" s="144"/>
      <c r="AH1757" s="145"/>
    </row>
    <row r="1758" spans="1:34" ht="24.95" customHeight="1" x14ac:dyDescent="0.25">
      <c r="A1758" s="55"/>
      <c r="B1758" s="55"/>
      <c r="C1758" s="55"/>
      <c r="D1758" s="55"/>
      <c r="E1758" s="55"/>
      <c r="F1758" s="55"/>
      <c r="G1758" s="55"/>
      <c r="H1758" s="138"/>
      <c r="I1758" s="55"/>
      <c r="J1758" s="139"/>
      <c r="K1758" s="55"/>
      <c r="L1758" s="55"/>
      <c r="M1758" s="138"/>
      <c r="N1758" s="55"/>
      <c r="O1758" s="55"/>
      <c r="P1758" s="140"/>
      <c r="Q1758" s="141"/>
      <c r="R1758" s="55"/>
      <c r="S1758" s="55"/>
      <c r="T1758" s="141"/>
      <c r="U1758" s="55"/>
      <c r="V1758" s="55"/>
      <c r="W1758" s="141"/>
      <c r="X1758" s="55"/>
      <c r="Y1758" s="55"/>
      <c r="Z1758" s="141"/>
      <c r="AA1758" s="55"/>
      <c r="AB1758" s="55"/>
      <c r="AC1758" s="141"/>
      <c r="AD1758" s="142"/>
      <c r="AE1758" s="143"/>
      <c r="AF1758" s="138"/>
      <c r="AG1758" s="144"/>
      <c r="AH1758" s="145"/>
    </row>
    <row r="1759" spans="1:34" ht="24.95" customHeight="1" x14ac:dyDescent="0.25">
      <c r="A1759" s="55"/>
      <c r="B1759" s="55"/>
      <c r="C1759" s="55"/>
      <c r="D1759" s="55"/>
      <c r="E1759" s="55"/>
      <c r="F1759" s="55"/>
      <c r="G1759" s="55"/>
      <c r="H1759" s="138"/>
      <c r="I1759" s="55"/>
      <c r="J1759" s="139"/>
      <c r="K1759" s="55"/>
      <c r="L1759" s="55"/>
      <c r="M1759" s="138"/>
      <c r="N1759" s="55"/>
      <c r="O1759" s="55"/>
      <c r="P1759" s="140"/>
      <c r="Q1759" s="141"/>
      <c r="R1759" s="55"/>
      <c r="S1759" s="55"/>
      <c r="T1759" s="141"/>
      <c r="U1759" s="55"/>
      <c r="V1759" s="55"/>
      <c r="W1759" s="141"/>
      <c r="X1759" s="55"/>
      <c r="Y1759" s="55"/>
      <c r="Z1759" s="141"/>
      <c r="AA1759" s="55"/>
      <c r="AB1759" s="55"/>
      <c r="AC1759" s="141"/>
      <c r="AD1759" s="142"/>
      <c r="AE1759" s="143"/>
      <c r="AF1759" s="138"/>
      <c r="AG1759" s="144"/>
      <c r="AH1759" s="145"/>
    </row>
    <row r="1760" spans="1:34" ht="24.95" customHeight="1" x14ac:dyDescent="0.25">
      <c r="A1760" s="55"/>
      <c r="B1760" s="55"/>
      <c r="C1760" s="55"/>
      <c r="D1760" s="55"/>
      <c r="E1760" s="55"/>
      <c r="F1760" s="55"/>
      <c r="G1760" s="55"/>
      <c r="H1760" s="138"/>
      <c r="I1760" s="55"/>
      <c r="J1760" s="139"/>
      <c r="K1760" s="55"/>
      <c r="L1760" s="55"/>
      <c r="M1760" s="138"/>
      <c r="N1760" s="55"/>
      <c r="O1760" s="55"/>
      <c r="P1760" s="140"/>
      <c r="Q1760" s="141"/>
      <c r="R1760" s="55"/>
      <c r="S1760" s="55"/>
      <c r="T1760" s="141"/>
      <c r="U1760" s="55"/>
      <c r="V1760" s="55"/>
      <c r="W1760" s="141"/>
      <c r="X1760" s="55"/>
      <c r="Y1760" s="55"/>
      <c r="Z1760" s="141"/>
      <c r="AA1760" s="55"/>
      <c r="AB1760" s="55"/>
      <c r="AC1760" s="141"/>
      <c r="AD1760" s="142"/>
      <c r="AE1760" s="143"/>
      <c r="AF1760" s="138"/>
      <c r="AG1760" s="144"/>
      <c r="AH1760" s="145"/>
    </row>
    <row r="1761" spans="1:34" ht="24.95" customHeight="1" x14ac:dyDescent="0.25">
      <c r="A1761" s="55"/>
      <c r="B1761" s="55"/>
      <c r="C1761" s="55"/>
      <c r="D1761" s="55"/>
      <c r="E1761" s="55"/>
      <c r="F1761" s="55"/>
      <c r="G1761" s="55"/>
      <c r="H1761" s="138"/>
      <c r="I1761" s="55"/>
      <c r="J1761" s="139"/>
      <c r="K1761" s="55"/>
      <c r="L1761" s="55"/>
      <c r="M1761" s="138"/>
      <c r="N1761" s="55"/>
      <c r="O1761" s="55"/>
      <c r="P1761" s="140"/>
      <c r="Q1761" s="141"/>
      <c r="R1761" s="55"/>
      <c r="S1761" s="55"/>
      <c r="T1761" s="141"/>
      <c r="U1761" s="55"/>
      <c r="V1761" s="55"/>
      <c r="W1761" s="141"/>
      <c r="X1761" s="55"/>
      <c r="Y1761" s="55"/>
      <c r="Z1761" s="141"/>
      <c r="AA1761" s="55"/>
      <c r="AB1761" s="55"/>
      <c r="AC1761" s="141"/>
      <c r="AD1761" s="142"/>
      <c r="AE1761" s="143"/>
      <c r="AF1761" s="138"/>
      <c r="AG1761" s="144"/>
      <c r="AH1761" s="145"/>
    </row>
    <row r="1762" spans="1:34" ht="24.95" customHeight="1" x14ac:dyDescent="0.25">
      <c r="A1762" s="55"/>
      <c r="B1762" s="55"/>
      <c r="C1762" s="55"/>
      <c r="D1762" s="55"/>
      <c r="E1762" s="55"/>
      <c r="F1762" s="55"/>
      <c r="G1762" s="55"/>
      <c r="H1762" s="138"/>
      <c r="I1762" s="55"/>
      <c r="J1762" s="139"/>
      <c r="K1762" s="55"/>
      <c r="L1762" s="55"/>
      <c r="M1762" s="138"/>
      <c r="N1762" s="55"/>
      <c r="O1762" s="55"/>
      <c r="P1762" s="140"/>
      <c r="Q1762" s="141"/>
      <c r="R1762" s="55"/>
      <c r="S1762" s="55"/>
      <c r="T1762" s="141"/>
      <c r="U1762" s="55"/>
      <c r="V1762" s="55"/>
      <c r="W1762" s="141"/>
      <c r="X1762" s="55"/>
      <c r="Y1762" s="55"/>
      <c r="Z1762" s="141"/>
      <c r="AA1762" s="55"/>
      <c r="AB1762" s="55"/>
      <c r="AC1762" s="141"/>
      <c r="AD1762" s="142"/>
      <c r="AE1762" s="143"/>
      <c r="AF1762" s="138"/>
      <c r="AG1762" s="144"/>
      <c r="AH1762" s="145"/>
    </row>
    <row r="1763" spans="1:34" ht="24.95" customHeight="1" x14ac:dyDescent="0.25">
      <c r="A1763" s="55"/>
      <c r="B1763" s="55"/>
      <c r="C1763" s="55"/>
      <c r="D1763" s="55"/>
      <c r="E1763" s="55"/>
      <c r="F1763" s="55"/>
      <c r="G1763" s="55"/>
      <c r="H1763" s="138"/>
      <c r="I1763" s="55"/>
      <c r="J1763" s="139"/>
      <c r="K1763" s="55"/>
      <c r="L1763" s="55"/>
      <c r="M1763" s="138"/>
      <c r="N1763" s="55"/>
      <c r="O1763" s="55"/>
      <c r="P1763" s="140"/>
      <c r="Q1763" s="141"/>
      <c r="R1763" s="55"/>
      <c r="S1763" s="55"/>
      <c r="T1763" s="141"/>
      <c r="U1763" s="55"/>
      <c r="V1763" s="55"/>
      <c r="W1763" s="141"/>
      <c r="X1763" s="55"/>
      <c r="Y1763" s="55"/>
      <c r="Z1763" s="141"/>
      <c r="AA1763" s="55"/>
      <c r="AB1763" s="55"/>
      <c r="AC1763" s="141"/>
      <c r="AD1763" s="142"/>
      <c r="AE1763" s="143"/>
      <c r="AF1763" s="138"/>
      <c r="AG1763" s="144"/>
      <c r="AH1763" s="145"/>
    </row>
    <row r="1764" spans="1:34" ht="24.95" customHeight="1" x14ac:dyDescent="0.25">
      <c r="A1764" s="55"/>
      <c r="B1764" s="55"/>
      <c r="C1764" s="55"/>
      <c r="D1764" s="55"/>
      <c r="E1764" s="55"/>
      <c r="F1764" s="55"/>
      <c r="G1764" s="55"/>
      <c r="H1764" s="138"/>
      <c r="I1764" s="55"/>
      <c r="J1764" s="139"/>
      <c r="K1764" s="55"/>
      <c r="L1764" s="55"/>
      <c r="M1764" s="138"/>
      <c r="N1764" s="55"/>
      <c r="O1764" s="55"/>
      <c r="P1764" s="140"/>
      <c r="Q1764" s="141"/>
      <c r="R1764" s="55"/>
      <c r="S1764" s="55"/>
      <c r="T1764" s="141"/>
      <c r="U1764" s="55"/>
      <c r="V1764" s="55"/>
      <c r="W1764" s="141"/>
      <c r="X1764" s="55"/>
      <c r="Y1764" s="55"/>
      <c r="Z1764" s="141"/>
      <c r="AA1764" s="55"/>
      <c r="AB1764" s="55"/>
      <c r="AC1764" s="141"/>
      <c r="AD1764" s="142"/>
      <c r="AE1764" s="143"/>
      <c r="AF1764" s="138"/>
      <c r="AG1764" s="144"/>
      <c r="AH1764" s="145"/>
    </row>
    <row r="1765" spans="1:34" ht="24.95" customHeight="1" x14ac:dyDescent="0.25">
      <c r="A1765" s="55"/>
      <c r="B1765" s="55"/>
      <c r="C1765" s="55"/>
      <c r="D1765" s="55"/>
      <c r="E1765" s="55"/>
      <c r="F1765" s="55"/>
      <c r="G1765" s="55"/>
      <c r="H1765" s="138"/>
      <c r="I1765" s="55"/>
      <c r="J1765" s="139"/>
      <c r="K1765" s="55"/>
      <c r="L1765" s="55"/>
      <c r="M1765" s="138"/>
      <c r="N1765" s="55"/>
      <c r="O1765" s="55"/>
      <c r="P1765" s="140"/>
      <c r="Q1765" s="141"/>
      <c r="R1765" s="55"/>
      <c r="S1765" s="55"/>
      <c r="T1765" s="141"/>
      <c r="U1765" s="55"/>
      <c r="V1765" s="55"/>
      <c r="W1765" s="141"/>
      <c r="X1765" s="55"/>
      <c r="Y1765" s="55"/>
      <c r="Z1765" s="141"/>
      <c r="AA1765" s="55"/>
      <c r="AB1765" s="55"/>
      <c r="AC1765" s="141"/>
      <c r="AD1765" s="142"/>
      <c r="AE1765" s="143"/>
      <c r="AF1765" s="138"/>
      <c r="AG1765" s="144"/>
      <c r="AH1765" s="145"/>
    </row>
    <row r="1766" spans="1:34" ht="24.95" customHeight="1" x14ac:dyDescent="0.25">
      <c r="A1766" s="55"/>
      <c r="B1766" s="55"/>
      <c r="C1766" s="55"/>
      <c r="D1766" s="55"/>
      <c r="E1766" s="55"/>
      <c r="F1766" s="55"/>
      <c r="G1766" s="55"/>
      <c r="H1766" s="138"/>
      <c r="I1766" s="55"/>
      <c r="J1766" s="139"/>
      <c r="K1766" s="55"/>
      <c r="L1766" s="55"/>
      <c r="M1766" s="138"/>
      <c r="N1766" s="55"/>
      <c r="O1766" s="55"/>
      <c r="P1766" s="140"/>
      <c r="Q1766" s="141"/>
      <c r="R1766" s="55"/>
      <c r="S1766" s="55"/>
      <c r="T1766" s="141"/>
      <c r="U1766" s="55"/>
      <c r="V1766" s="55"/>
      <c r="W1766" s="141"/>
      <c r="X1766" s="55"/>
      <c r="Y1766" s="55"/>
      <c r="Z1766" s="141"/>
      <c r="AA1766" s="55"/>
      <c r="AB1766" s="55"/>
      <c r="AC1766" s="141"/>
      <c r="AD1766" s="142"/>
      <c r="AE1766" s="143"/>
      <c r="AF1766" s="138"/>
      <c r="AG1766" s="144"/>
      <c r="AH1766" s="145"/>
    </row>
    <row r="1767" spans="1:34" ht="24.95" customHeight="1" x14ac:dyDescent="0.25">
      <c r="A1767" s="55"/>
      <c r="B1767" s="55"/>
      <c r="C1767" s="55"/>
      <c r="D1767" s="55"/>
      <c r="E1767" s="55"/>
      <c r="F1767" s="55"/>
      <c r="G1767" s="55"/>
      <c r="H1767" s="138"/>
      <c r="I1767" s="55"/>
      <c r="J1767" s="139"/>
      <c r="K1767" s="55"/>
      <c r="L1767" s="55"/>
      <c r="M1767" s="138"/>
      <c r="N1767" s="55"/>
      <c r="O1767" s="55"/>
      <c r="P1767" s="140"/>
      <c r="Q1767" s="141"/>
      <c r="R1767" s="55"/>
      <c r="S1767" s="55"/>
      <c r="T1767" s="141"/>
      <c r="U1767" s="55"/>
      <c r="V1767" s="55"/>
      <c r="W1767" s="141"/>
      <c r="X1767" s="55"/>
      <c r="Y1767" s="55"/>
      <c r="Z1767" s="141"/>
      <c r="AA1767" s="55"/>
      <c r="AB1767" s="55"/>
      <c r="AC1767" s="141"/>
      <c r="AD1767" s="142"/>
      <c r="AE1767" s="143"/>
      <c r="AF1767" s="138"/>
      <c r="AG1767" s="144"/>
      <c r="AH1767" s="145"/>
    </row>
    <row r="1768" spans="1:34" ht="24.95" customHeight="1" x14ac:dyDescent="0.25">
      <c r="A1768" s="55"/>
      <c r="B1768" s="55"/>
      <c r="C1768" s="55"/>
      <c r="D1768" s="55"/>
      <c r="E1768" s="55"/>
      <c r="F1768" s="55"/>
      <c r="G1768" s="55"/>
      <c r="H1768" s="138"/>
      <c r="I1768" s="55"/>
      <c r="J1768" s="139"/>
      <c r="K1768" s="55"/>
      <c r="L1768" s="55"/>
      <c r="M1768" s="138"/>
      <c r="N1768" s="55"/>
      <c r="O1768" s="55"/>
      <c r="P1768" s="140"/>
      <c r="Q1768" s="141"/>
      <c r="R1768" s="55"/>
      <c r="S1768" s="55"/>
      <c r="T1768" s="141"/>
      <c r="U1768" s="55"/>
      <c r="V1768" s="55"/>
      <c r="W1768" s="141"/>
      <c r="X1768" s="55"/>
      <c r="Y1768" s="55"/>
      <c r="Z1768" s="141"/>
      <c r="AA1768" s="55"/>
      <c r="AB1768" s="55"/>
      <c r="AC1768" s="141"/>
      <c r="AD1768" s="142"/>
      <c r="AE1768" s="143"/>
      <c r="AF1768" s="138"/>
      <c r="AG1768" s="144"/>
      <c r="AH1768" s="145"/>
    </row>
    <row r="1769" spans="1:34" ht="24.95" customHeight="1" x14ac:dyDescent="0.25">
      <c r="A1769" s="55"/>
      <c r="B1769" s="55"/>
      <c r="C1769" s="55"/>
      <c r="D1769" s="55"/>
      <c r="E1769" s="55"/>
      <c r="F1769" s="55"/>
      <c r="G1769" s="55"/>
      <c r="H1769" s="138"/>
      <c r="I1769" s="55"/>
      <c r="J1769" s="139"/>
      <c r="K1769" s="55"/>
      <c r="L1769" s="55"/>
      <c r="M1769" s="138"/>
      <c r="N1769" s="55"/>
      <c r="O1769" s="55"/>
      <c r="P1769" s="140"/>
      <c r="Q1769" s="141"/>
      <c r="R1769" s="55"/>
      <c r="S1769" s="55"/>
      <c r="T1769" s="141"/>
      <c r="U1769" s="55"/>
      <c r="V1769" s="55"/>
      <c r="W1769" s="141"/>
      <c r="X1769" s="55"/>
      <c r="Y1769" s="55"/>
      <c r="Z1769" s="141"/>
      <c r="AA1769" s="55"/>
      <c r="AB1769" s="55"/>
      <c r="AC1769" s="141"/>
      <c r="AD1769" s="142"/>
      <c r="AE1769" s="143"/>
      <c r="AF1769" s="138"/>
      <c r="AG1769" s="144"/>
      <c r="AH1769" s="145"/>
    </row>
    <row r="1770" spans="1:34" ht="24.95" customHeight="1" x14ac:dyDescent="0.25">
      <c r="A1770" s="55"/>
      <c r="B1770" s="55"/>
      <c r="C1770" s="55"/>
      <c r="D1770" s="55"/>
      <c r="E1770" s="55"/>
      <c r="F1770" s="55"/>
      <c r="G1770" s="55"/>
      <c r="H1770" s="138"/>
      <c r="I1770" s="55"/>
      <c r="J1770" s="139"/>
      <c r="K1770" s="55"/>
      <c r="L1770" s="55"/>
      <c r="M1770" s="138"/>
      <c r="N1770" s="55"/>
      <c r="O1770" s="55"/>
      <c r="P1770" s="140"/>
      <c r="Q1770" s="141"/>
      <c r="R1770" s="55"/>
      <c r="S1770" s="55"/>
      <c r="T1770" s="141"/>
      <c r="U1770" s="55"/>
      <c r="V1770" s="55"/>
      <c r="W1770" s="141"/>
      <c r="X1770" s="55"/>
      <c r="Y1770" s="55"/>
      <c r="Z1770" s="141"/>
      <c r="AA1770" s="55"/>
      <c r="AB1770" s="55"/>
      <c r="AC1770" s="141"/>
      <c r="AD1770" s="142"/>
      <c r="AE1770" s="143"/>
      <c r="AF1770" s="138"/>
      <c r="AG1770" s="144"/>
      <c r="AH1770" s="145"/>
    </row>
    <row r="1771" spans="1:34" ht="24.95" customHeight="1" x14ac:dyDescent="0.25">
      <c r="A1771" s="55"/>
      <c r="B1771" s="55"/>
      <c r="C1771" s="55"/>
      <c r="D1771" s="55"/>
      <c r="E1771" s="55"/>
      <c r="F1771" s="55"/>
      <c r="G1771" s="55"/>
      <c r="H1771" s="138"/>
      <c r="I1771" s="55"/>
      <c r="J1771" s="139"/>
      <c r="K1771" s="55"/>
      <c r="L1771" s="55"/>
      <c r="M1771" s="138"/>
      <c r="N1771" s="55"/>
      <c r="O1771" s="55"/>
      <c r="P1771" s="140"/>
      <c r="Q1771" s="141"/>
      <c r="R1771" s="55"/>
      <c r="S1771" s="55"/>
      <c r="T1771" s="141"/>
      <c r="U1771" s="55"/>
      <c r="V1771" s="55"/>
      <c r="W1771" s="141"/>
      <c r="X1771" s="55"/>
      <c r="Y1771" s="55"/>
      <c r="Z1771" s="141"/>
      <c r="AA1771" s="55"/>
      <c r="AB1771" s="55"/>
      <c r="AC1771" s="141"/>
      <c r="AD1771" s="142"/>
      <c r="AE1771" s="143"/>
      <c r="AF1771" s="138"/>
      <c r="AG1771" s="144"/>
      <c r="AH1771" s="145"/>
    </row>
    <row r="1772" spans="1:34" ht="24.95" customHeight="1" x14ac:dyDescent="0.25">
      <c r="A1772" s="55"/>
      <c r="B1772" s="55"/>
      <c r="C1772" s="55"/>
      <c r="D1772" s="55"/>
      <c r="E1772" s="55"/>
      <c r="F1772" s="55"/>
      <c r="G1772" s="55"/>
      <c r="H1772" s="138"/>
      <c r="I1772" s="55"/>
      <c r="J1772" s="139"/>
      <c r="K1772" s="55"/>
      <c r="L1772" s="55"/>
      <c r="M1772" s="138"/>
      <c r="N1772" s="55"/>
      <c r="O1772" s="55"/>
      <c r="P1772" s="140"/>
      <c r="Q1772" s="141"/>
      <c r="R1772" s="55"/>
      <c r="S1772" s="55"/>
      <c r="T1772" s="141"/>
      <c r="U1772" s="55"/>
      <c r="V1772" s="55"/>
      <c r="W1772" s="141"/>
      <c r="X1772" s="55"/>
      <c r="Y1772" s="55"/>
      <c r="Z1772" s="141"/>
      <c r="AA1772" s="55"/>
      <c r="AB1772" s="55"/>
      <c r="AC1772" s="141"/>
      <c r="AD1772" s="142"/>
      <c r="AE1772" s="143"/>
      <c r="AF1772" s="138"/>
      <c r="AG1772" s="144"/>
      <c r="AH1772" s="145"/>
    </row>
    <row r="1773" spans="1:34" ht="24.95" customHeight="1" x14ac:dyDescent="0.25">
      <c r="A1773" s="55"/>
      <c r="B1773" s="55"/>
      <c r="C1773" s="55"/>
      <c r="D1773" s="55"/>
      <c r="E1773" s="55"/>
      <c r="F1773" s="55"/>
      <c r="G1773" s="55"/>
      <c r="H1773" s="138"/>
      <c r="I1773" s="55"/>
      <c r="J1773" s="139"/>
      <c r="K1773" s="55"/>
      <c r="L1773" s="55"/>
      <c r="M1773" s="138"/>
      <c r="N1773" s="55"/>
      <c r="O1773" s="55"/>
      <c r="P1773" s="140"/>
      <c r="Q1773" s="141"/>
      <c r="R1773" s="55"/>
      <c r="S1773" s="55"/>
      <c r="T1773" s="141"/>
      <c r="U1773" s="55"/>
      <c r="V1773" s="55"/>
      <c r="W1773" s="141"/>
      <c r="X1773" s="55"/>
      <c r="Y1773" s="55"/>
      <c r="Z1773" s="141"/>
      <c r="AA1773" s="55"/>
      <c r="AB1773" s="55"/>
      <c r="AC1773" s="141"/>
      <c r="AD1773" s="142"/>
      <c r="AE1773" s="143"/>
      <c r="AF1773" s="138"/>
      <c r="AG1773" s="144"/>
      <c r="AH1773" s="145"/>
    </row>
    <row r="1774" spans="1:34" ht="24.95" customHeight="1" x14ac:dyDescent="0.25">
      <c r="A1774" s="55"/>
      <c r="B1774" s="55"/>
      <c r="C1774" s="55"/>
      <c r="D1774" s="55"/>
      <c r="E1774" s="55"/>
      <c r="F1774" s="55"/>
      <c r="G1774" s="55"/>
      <c r="H1774" s="138"/>
      <c r="I1774" s="55"/>
      <c r="J1774" s="139"/>
      <c r="K1774" s="55"/>
      <c r="L1774" s="55"/>
      <c r="M1774" s="138"/>
      <c r="N1774" s="55"/>
      <c r="O1774" s="55"/>
      <c r="P1774" s="140"/>
      <c r="Q1774" s="141"/>
      <c r="R1774" s="55"/>
      <c r="S1774" s="55"/>
      <c r="T1774" s="141"/>
      <c r="U1774" s="55"/>
      <c r="V1774" s="55"/>
      <c r="W1774" s="141"/>
      <c r="X1774" s="55"/>
      <c r="Y1774" s="55"/>
      <c r="Z1774" s="141"/>
      <c r="AA1774" s="55"/>
      <c r="AB1774" s="55"/>
      <c r="AC1774" s="141"/>
      <c r="AD1774" s="142"/>
      <c r="AE1774" s="143"/>
      <c r="AF1774" s="138"/>
      <c r="AG1774" s="144"/>
      <c r="AH1774" s="145"/>
    </row>
    <row r="1775" spans="1:34" ht="24.95" customHeight="1" x14ac:dyDescent="0.25">
      <c r="A1775" s="55"/>
      <c r="B1775" s="55"/>
      <c r="C1775" s="55"/>
      <c r="D1775" s="55"/>
      <c r="E1775" s="55"/>
      <c r="F1775" s="55"/>
      <c r="G1775" s="55"/>
      <c r="H1775" s="138"/>
      <c r="I1775" s="55"/>
      <c r="J1775" s="139"/>
      <c r="K1775" s="55"/>
      <c r="L1775" s="55"/>
      <c r="M1775" s="138"/>
      <c r="N1775" s="55"/>
      <c r="O1775" s="55"/>
      <c r="P1775" s="140"/>
      <c r="Q1775" s="141"/>
      <c r="R1775" s="55"/>
      <c r="S1775" s="55"/>
      <c r="T1775" s="141"/>
      <c r="U1775" s="55"/>
      <c r="V1775" s="55"/>
      <c r="W1775" s="141"/>
      <c r="X1775" s="55"/>
      <c r="Y1775" s="55"/>
      <c r="Z1775" s="141"/>
      <c r="AA1775" s="55"/>
      <c r="AB1775" s="55"/>
      <c r="AC1775" s="141"/>
      <c r="AD1775" s="142"/>
      <c r="AE1775" s="143"/>
      <c r="AF1775" s="138"/>
      <c r="AG1775" s="144"/>
      <c r="AH1775" s="145"/>
    </row>
    <row r="1776" spans="1:34" ht="24.95" customHeight="1" x14ac:dyDescent="0.25">
      <c r="A1776" s="55"/>
      <c r="B1776" s="55"/>
      <c r="C1776" s="55"/>
      <c r="D1776" s="55"/>
      <c r="E1776" s="55"/>
      <c r="F1776" s="55"/>
      <c r="G1776" s="55"/>
      <c r="H1776" s="138"/>
      <c r="I1776" s="55"/>
      <c r="J1776" s="139"/>
      <c r="K1776" s="55"/>
      <c r="L1776" s="55"/>
      <c r="M1776" s="138"/>
      <c r="N1776" s="55"/>
      <c r="O1776" s="55"/>
      <c r="P1776" s="140"/>
      <c r="Q1776" s="141"/>
      <c r="R1776" s="55"/>
      <c r="S1776" s="55"/>
      <c r="T1776" s="141"/>
      <c r="U1776" s="55"/>
      <c r="V1776" s="55"/>
      <c r="W1776" s="141"/>
      <c r="X1776" s="55"/>
      <c r="Y1776" s="55"/>
      <c r="Z1776" s="141"/>
      <c r="AA1776" s="55"/>
      <c r="AB1776" s="55"/>
      <c r="AC1776" s="141"/>
      <c r="AD1776" s="142"/>
      <c r="AE1776" s="143"/>
      <c r="AF1776" s="138"/>
      <c r="AG1776" s="144"/>
      <c r="AH1776" s="145"/>
    </row>
    <row r="1777" spans="1:34" ht="24.95" customHeight="1" x14ac:dyDescent="0.25">
      <c r="A1777" s="55"/>
      <c r="B1777" s="55"/>
      <c r="C1777" s="55"/>
      <c r="D1777" s="55"/>
      <c r="E1777" s="55"/>
      <c r="F1777" s="55"/>
      <c r="G1777" s="55"/>
      <c r="H1777" s="138"/>
      <c r="I1777" s="55"/>
      <c r="J1777" s="139"/>
      <c r="K1777" s="55"/>
      <c r="L1777" s="55"/>
      <c r="M1777" s="138"/>
      <c r="N1777" s="55"/>
      <c r="O1777" s="55"/>
      <c r="P1777" s="140"/>
      <c r="Q1777" s="141"/>
      <c r="R1777" s="55"/>
      <c r="S1777" s="55"/>
      <c r="T1777" s="141"/>
      <c r="U1777" s="55"/>
      <c r="V1777" s="55"/>
      <c r="W1777" s="141"/>
      <c r="X1777" s="55"/>
      <c r="Y1777" s="55"/>
      <c r="Z1777" s="141"/>
      <c r="AA1777" s="55"/>
      <c r="AB1777" s="55"/>
      <c r="AC1777" s="141"/>
      <c r="AD1777" s="142"/>
      <c r="AE1777" s="143"/>
      <c r="AF1777" s="138"/>
      <c r="AG1777" s="144"/>
      <c r="AH1777" s="145"/>
    </row>
    <row r="1778" spans="1:34" ht="24.95" customHeight="1" x14ac:dyDescent="0.25">
      <c r="A1778" s="55"/>
      <c r="B1778" s="55"/>
      <c r="C1778" s="55"/>
      <c r="D1778" s="55"/>
      <c r="E1778" s="55"/>
      <c r="F1778" s="55"/>
      <c r="G1778" s="55"/>
      <c r="H1778" s="138"/>
      <c r="I1778" s="55"/>
      <c r="J1778" s="139"/>
      <c r="K1778" s="55"/>
      <c r="L1778" s="55"/>
      <c r="M1778" s="138"/>
      <c r="N1778" s="55"/>
      <c r="O1778" s="55"/>
      <c r="P1778" s="140"/>
      <c r="Q1778" s="141"/>
      <c r="R1778" s="55"/>
      <c r="S1778" s="55"/>
      <c r="T1778" s="141"/>
      <c r="U1778" s="55"/>
      <c r="V1778" s="55"/>
      <c r="W1778" s="141"/>
      <c r="X1778" s="55"/>
      <c r="Y1778" s="55"/>
      <c r="Z1778" s="141"/>
      <c r="AA1778" s="55"/>
      <c r="AB1778" s="55"/>
      <c r="AC1778" s="141"/>
      <c r="AD1778" s="142"/>
      <c r="AE1778" s="143"/>
      <c r="AF1778" s="138"/>
      <c r="AG1778" s="144"/>
      <c r="AH1778" s="145"/>
    </row>
    <row r="1779" spans="1:34" ht="24.95" customHeight="1" x14ac:dyDescent="0.25">
      <c r="A1779" s="55"/>
      <c r="B1779" s="55"/>
      <c r="C1779" s="55"/>
      <c r="D1779" s="55"/>
      <c r="E1779" s="55"/>
      <c r="F1779" s="55"/>
      <c r="G1779" s="55"/>
      <c r="H1779" s="138"/>
      <c r="I1779" s="55"/>
      <c r="J1779" s="139"/>
      <c r="K1779" s="55"/>
      <c r="L1779" s="55"/>
      <c r="M1779" s="138"/>
      <c r="N1779" s="55"/>
      <c r="O1779" s="55"/>
      <c r="P1779" s="140"/>
      <c r="Q1779" s="141"/>
      <c r="R1779" s="55"/>
      <c r="S1779" s="55"/>
      <c r="T1779" s="141"/>
      <c r="U1779" s="55"/>
      <c r="V1779" s="55"/>
      <c r="W1779" s="141"/>
      <c r="X1779" s="55"/>
      <c r="Y1779" s="55"/>
      <c r="Z1779" s="141"/>
      <c r="AA1779" s="55"/>
      <c r="AB1779" s="55"/>
      <c r="AC1779" s="141"/>
      <c r="AD1779" s="142"/>
      <c r="AE1779" s="143"/>
      <c r="AF1779" s="138"/>
      <c r="AG1779" s="144"/>
      <c r="AH1779" s="145"/>
    </row>
    <row r="1780" spans="1:34" ht="24.95" customHeight="1" x14ac:dyDescent="0.25">
      <c r="A1780" s="55"/>
      <c r="B1780" s="55"/>
      <c r="C1780" s="55"/>
      <c r="D1780" s="55"/>
      <c r="E1780" s="55"/>
      <c r="F1780" s="55"/>
      <c r="G1780" s="55"/>
      <c r="H1780" s="138"/>
      <c r="I1780" s="55"/>
      <c r="J1780" s="139"/>
      <c r="K1780" s="55"/>
      <c r="L1780" s="55"/>
      <c r="M1780" s="138"/>
      <c r="N1780" s="55"/>
      <c r="O1780" s="55"/>
      <c r="P1780" s="140"/>
      <c r="Q1780" s="141"/>
      <c r="R1780" s="55"/>
      <c r="S1780" s="55"/>
      <c r="T1780" s="141"/>
      <c r="U1780" s="55"/>
      <c r="V1780" s="55"/>
      <c r="W1780" s="141"/>
      <c r="X1780" s="55"/>
      <c r="Y1780" s="55"/>
      <c r="Z1780" s="141"/>
      <c r="AA1780" s="55"/>
      <c r="AB1780" s="55"/>
      <c r="AC1780" s="141"/>
      <c r="AD1780" s="142"/>
      <c r="AE1780" s="143"/>
      <c r="AF1780" s="138"/>
      <c r="AG1780" s="144"/>
      <c r="AH1780" s="145"/>
    </row>
    <row r="1781" spans="1:34" ht="24.95" customHeight="1" x14ac:dyDescent="0.25">
      <c r="A1781" s="55"/>
      <c r="B1781" s="55"/>
      <c r="C1781" s="55"/>
      <c r="D1781" s="55"/>
      <c r="E1781" s="55"/>
      <c r="F1781" s="55"/>
      <c r="G1781" s="55"/>
      <c r="H1781" s="138"/>
      <c r="I1781" s="55"/>
      <c r="J1781" s="139"/>
      <c r="K1781" s="55"/>
      <c r="L1781" s="55"/>
      <c r="M1781" s="138"/>
      <c r="N1781" s="55"/>
      <c r="O1781" s="55"/>
      <c r="P1781" s="140"/>
      <c r="Q1781" s="141"/>
      <c r="R1781" s="55"/>
      <c r="S1781" s="55"/>
      <c r="T1781" s="141"/>
      <c r="U1781" s="55"/>
      <c r="V1781" s="55"/>
      <c r="W1781" s="141"/>
      <c r="X1781" s="55"/>
      <c r="Y1781" s="55"/>
      <c r="Z1781" s="141"/>
      <c r="AA1781" s="55"/>
      <c r="AB1781" s="55"/>
      <c r="AC1781" s="141"/>
      <c r="AD1781" s="142"/>
      <c r="AE1781" s="143"/>
      <c r="AF1781" s="138"/>
      <c r="AG1781" s="144"/>
      <c r="AH1781" s="145"/>
    </row>
    <row r="1782" spans="1:34" ht="24.95" customHeight="1" x14ac:dyDescent="0.25">
      <c r="A1782" s="55"/>
      <c r="B1782" s="55"/>
      <c r="C1782" s="55"/>
      <c r="D1782" s="55"/>
      <c r="E1782" s="55"/>
      <c r="F1782" s="55"/>
      <c r="G1782" s="55"/>
      <c r="H1782" s="138"/>
      <c r="I1782" s="55"/>
      <c r="J1782" s="139"/>
      <c r="K1782" s="55"/>
      <c r="L1782" s="55"/>
      <c r="M1782" s="138"/>
      <c r="N1782" s="55"/>
      <c r="O1782" s="55"/>
      <c r="P1782" s="140"/>
      <c r="Q1782" s="141"/>
      <c r="R1782" s="55"/>
      <c r="S1782" s="55"/>
      <c r="T1782" s="141"/>
      <c r="U1782" s="55"/>
      <c r="V1782" s="55"/>
      <c r="W1782" s="141"/>
      <c r="X1782" s="55"/>
      <c r="Y1782" s="55"/>
      <c r="Z1782" s="141"/>
      <c r="AA1782" s="55"/>
      <c r="AB1782" s="55"/>
      <c r="AC1782" s="141"/>
      <c r="AD1782" s="142"/>
      <c r="AE1782" s="143"/>
      <c r="AF1782" s="138"/>
      <c r="AG1782" s="144"/>
      <c r="AH1782" s="145"/>
    </row>
    <row r="1783" spans="1:34" ht="24.95" customHeight="1" x14ac:dyDescent="0.25">
      <c r="A1783" s="55"/>
      <c r="B1783" s="55"/>
      <c r="C1783" s="55"/>
      <c r="D1783" s="55"/>
      <c r="E1783" s="55"/>
      <c r="F1783" s="55"/>
      <c r="G1783" s="55"/>
      <c r="H1783" s="138"/>
      <c r="I1783" s="55"/>
      <c r="J1783" s="139"/>
      <c r="K1783" s="55"/>
      <c r="L1783" s="55"/>
      <c r="M1783" s="138"/>
      <c r="N1783" s="55"/>
      <c r="O1783" s="55"/>
      <c r="P1783" s="140"/>
      <c r="Q1783" s="141"/>
      <c r="R1783" s="55"/>
      <c r="S1783" s="55"/>
      <c r="T1783" s="141"/>
      <c r="U1783" s="55"/>
      <c r="V1783" s="55"/>
      <c r="W1783" s="141"/>
      <c r="X1783" s="55"/>
      <c r="Y1783" s="55"/>
      <c r="Z1783" s="141"/>
      <c r="AA1783" s="55"/>
      <c r="AB1783" s="55"/>
      <c r="AC1783" s="141"/>
      <c r="AD1783" s="142"/>
      <c r="AE1783" s="143"/>
      <c r="AF1783" s="138"/>
      <c r="AG1783" s="144"/>
      <c r="AH1783" s="145"/>
    </row>
    <row r="1784" spans="1:34" ht="24.95" customHeight="1" x14ac:dyDescent="0.25">
      <c r="A1784" s="55"/>
      <c r="B1784" s="55"/>
      <c r="C1784" s="55"/>
      <c r="D1784" s="55"/>
      <c r="E1784" s="55"/>
      <c r="F1784" s="55"/>
      <c r="G1784" s="55"/>
      <c r="H1784" s="138"/>
      <c r="I1784" s="55"/>
      <c r="J1784" s="139"/>
      <c r="K1784" s="55"/>
      <c r="L1784" s="55"/>
      <c r="M1784" s="138"/>
      <c r="N1784" s="55"/>
      <c r="O1784" s="55"/>
      <c r="P1784" s="140"/>
      <c r="Q1784" s="141"/>
      <c r="R1784" s="55"/>
      <c r="S1784" s="55"/>
      <c r="T1784" s="141"/>
      <c r="U1784" s="55"/>
      <c r="V1784" s="55"/>
      <c r="W1784" s="141"/>
      <c r="X1784" s="55"/>
      <c r="Y1784" s="55"/>
      <c r="Z1784" s="141"/>
      <c r="AA1784" s="55"/>
      <c r="AB1784" s="55"/>
      <c r="AC1784" s="141"/>
      <c r="AD1784" s="142"/>
      <c r="AE1784" s="143"/>
      <c r="AF1784" s="138"/>
      <c r="AG1784" s="144"/>
      <c r="AH1784" s="145"/>
    </row>
    <row r="1785" spans="1:34" ht="24.95" customHeight="1" x14ac:dyDescent="0.25">
      <c r="A1785" s="55"/>
      <c r="B1785" s="55"/>
      <c r="C1785" s="55"/>
      <c r="D1785" s="55"/>
      <c r="E1785" s="55"/>
      <c r="F1785" s="55"/>
      <c r="G1785" s="55"/>
      <c r="H1785" s="138"/>
      <c r="I1785" s="55"/>
      <c r="J1785" s="139"/>
      <c r="K1785" s="55"/>
      <c r="L1785" s="55"/>
      <c r="M1785" s="138"/>
      <c r="N1785" s="55"/>
      <c r="O1785" s="55"/>
      <c r="P1785" s="140"/>
      <c r="Q1785" s="141"/>
      <c r="R1785" s="55"/>
      <c r="S1785" s="55"/>
      <c r="T1785" s="141"/>
      <c r="U1785" s="55"/>
      <c r="V1785" s="55"/>
      <c r="W1785" s="141"/>
      <c r="X1785" s="55"/>
      <c r="Y1785" s="55"/>
      <c r="Z1785" s="141"/>
      <c r="AA1785" s="55"/>
      <c r="AB1785" s="55"/>
      <c r="AC1785" s="141"/>
      <c r="AD1785" s="142"/>
      <c r="AE1785" s="143"/>
      <c r="AF1785" s="138"/>
      <c r="AG1785" s="144"/>
      <c r="AH1785" s="145"/>
    </row>
    <row r="1786" spans="1:34" ht="24.95" customHeight="1" x14ac:dyDescent="0.25">
      <c r="A1786" s="55"/>
      <c r="B1786" s="55"/>
      <c r="C1786" s="55"/>
      <c r="D1786" s="55"/>
      <c r="E1786" s="55"/>
      <c r="F1786" s="55"/>
      <c r="G1786" s="55"/>
      <c r="H1786" s="138"/>
      <c r="I1786" s="55"/>
      <c r="J1786" s="139"/>
      <c r="K1786" s="55"/>
      <c r="L1786" s="55"/>
      <c r="M1786" s="138"/>
      <c r="N1786" s="55"/>
      <c r="O1786" s="55"/>
      <c r="P1786" s="140"/>
      <c r="Q1786" s="141"/>
      <c r="R1786" s="55"/>
      <c r="S1786" s="55"/>
      <c r="T1786" s="141"/>
      <c r="U1786" s="55"/>
      <c r="V1786" s="55"/>
      <c r="W1786" s="141"/>
      <c r="X1786" s="55"/>
      <c r="Y1786" s="55"/>
      <c r="Z1786" s="141"/>
      <c r="AA1786" s="55"/>
      <c r="AB1786" s="55"/>
      <c r="AC1786" s="141"/>
      <c r="AD1786" s="142"/>
      <c r="AE1786" s="143"/>
      <c r="AF1786" s="138"/>
      <c r="AG1786" s="144"/>
      <c r="AH1786" s="145"/>
    </row>
    <row r="1787" spans="1:34" ht="24.95" customHeight="1" x14ac:dyDescent="0.25">
      <c r="A1787" s="55"/>
      <c r="B1787" s="55"/>
      <c r="C1787" s="55"/>
      <c r="D1787" s="55"/>
      <c r="E1787" s="55"/>
      <c r="F1787" s="55"/>
      <c r="G1787" s="55"/>
      <c r="H1787" s="138"/>
      <c r="I1787" s="55"/>
      <c r="J1787" s="139"/>
      <c r="K1787" s="55"/>
      <c r="L1787" s="55"/>
      <c r="M1787" s="138"/>
      <c r="N1787" s="55"/>
      <c r="O1787" s="55"/>
      <c r="P1787" s="140"/>
      <c r="Q1787" s="141"/>
      <c r="R1787" s="55"/>
      <c r="S1787" s="55"/>
      <c r="T1787" s="141"/>
      <c r="U1787" s="55"/>
      <c r="V1787" s="55"/>
      <c r="W1787" s="141"/>
      <c r="X1787" s="55"/>
      <c r="Y1787" s="55"/>
      <c r="Z1787" s="141"/>
      <c r="AA1787" s="55"/>
      <c r="AB1787" s="55"/>
      <c r="AC1787" s="141"/>
      <c r="AD1787" s="142"/>
      <c r="AE1787" s="143"/>
      <c r="AF1787" s="138"/>
      <c r="AG1787" s="144"/>
      <c r="AH1787" s="145"/>
    </row>
    <row r="1788" spans="1:34" ht="24.95" customHeight="1" x14ac:dyDescent="0.25">
      <c r="A1788" s="55"/>
      <c r="B1788" s="55"/>
      <c r="C1788" s="55"/>
      <c r="D1788" s="55"/>
      <c r="E1788" s="55"/>
      <c r="F1788" s="55"/>
      <c r="G1788" s="55"/>
      <c r="H1788" s="138"/>
      <c r="I1788" s="55"/>
      <c r="J1788" s="139"/>
      <c r="K1788" s="55"/>
      <c r="L1788" s="55"/>
      <c r="M1788" s="138"/>
      <c r="N1788" s="55"/>
      <c r="O1788" s="55"/>
      <c r="P1788" s="140"/>
      <c r="Q1788" s="141"/>
      <c r="R1788" s="55"/>
      <c r="S1788" s="55"/>
      <c r="T1788" s="141"/>
      <c r="U1788" s="55"/>
      <c r="V1788" s="55"/>
      <c r="W1788" s="141"/>
      <c r="X1788" s="55"/>
      <c r="Y1788" s="55"/>
      <c r="Z1788" s="141"/>
      <c r="AA1788" s="55"/>
      <c r="AB1788" s="55"/>
      <c r="AC1788" s="141"/>
      <c r="AD1788" s="142"/>
      <c r="AE1788" s="143"/>
      <c r="AF1788" s="138"/>
      <c r="AG1788" s="144"/>
      <c r="AH1788" s="145"/>
    </row>
    <row r="1789" spans="1:34" ht="24.95" customHeight="1" x14ac:dyDescent="0.25">
      <c r="A1789" s="55"/>
      <c r="B1789" s="55"/>
      <c r="C1789" s="55"/>
      <c r="D1789" s="55"/>
      <c r="E1789" s="55"/>
      <c r="F1789" s="55"/>
      <c r="G1789" s="55"/>
      <c r="H1789" s="138"/>
      <c r="I1789" s="55"/>
      <c r="J1789" s="139"/>
      <c r="K1789" s="55"/>
      <c r="L1789" s="55"/>
      <c r="M1789" s="138"/>
      <c r="N1789" s="55"/>
      <c r="O1789" s="55"/>
      <c r="P1789" s="140"/>
      <c r="Q1789" s="141"/>
      <c r="R1789" s="55"/>
      <c r="S1789" s="55"/>
      <c r="T1789" s="141"/>
      <c r="U1789" s="55"/>
      <c r="V1789" s="55"/>
      <c r="W1789" s="141"/>
      <c r="X1789" s="55"/>
      <c r="Y1789" s="55"/>
      <c r="Z1789" s="141"/>
      <c r="AA1789" s="55"/>
      <c r="AB1789" s="55"/>
      <c r="AC1789" s="141"/>
      <c r="AD1789" s="142"/>
      <c r="AE1789" s="143"/>
      <c r="AF1789" s="138"/>
      <c r="AG1789" s="144"/>
      <c r="AH1789" s="145"/>
    </row>
    <row r="1790" spans="1:34" ht="24.95" customHeight="1" x14ac:dyDescent="0.25">
      <c r="A1790" s="55"/>
      <c r="B1790" s="55"/>
      <c r="C1790" s="55"/>
      <c r="D1790" s="55"/>
      <c r="E1790" s="55"/>
      <c r="F1790" s="55"/>
      <c r="G1790" s="55"/>
      <c r="H1790" s="138"/>
      <c r="I1790" s="55"/>
      <c r="J1790" s="139"/>
      <c r="K1790" s="55"/>
      <c r="L1790" s="55"/>
      <c r="M1790" s="138"/>
      <c r="N1790" s="55"/>
      <c r="O1790" s="55"/>
      <c r="P1790" s="140"/>
      <c r="Q1790" s="141"/>
      <c r="R1790" s="55"/>
      <c r="S1790" s="55"/>
      <c r="T1790" s="141"/>
      <c r="U1790" s="55"/>
      <c r="V1790" s="55"/>
      <c r="W1790" s="141"/>
      <c r="X1790" s="55"/>
      <c r="Y1790" s="55"/>
      <c r="Z1790" s="141"/>
      <c r="AA1790" s="55"/>
      <c r="AB1790" s="55"/>
      <c r="AC1790" s="141"/>
      <c r="AD1790" s="142"/>
      <c r="AE1790" s="143"/>
      <c r="AF1790" s="138"/>
      <c r="AG1790" s="144"/>
      <c r="AH1790" s="145"/>
    </row>
    <row r="1791" spans="1:34" ht="24.95" customHeight="1" x14ac:dyDescent="0.25">
      <c r="A1791" s="55"/>
      <c r="B1791" s="55"/>
      <c r="C1791" s="55"/>
      <c r="D1791" s="55"/>
      <c r="E1791" s="55"/>
      <c r="F1791" s="55"/>
      <c r="G1791" s="55"/>
      <c r="H1791" s="138"/>
      <c r="I1791" s="55"/>
      <c r="J1791" s="139"/>
      <c r="K1791" s="55"/>
      <c r="L1791" s="55"/>
      <c r="M1791" s="138"/>
      <c r="N1791" s="55"/>
      <c r="O1791" s="55"/>
      <c r="P1791" s="140"/>
      <c r="Q1791" s="141"/>
      <c r="R1791" s="55"/>
      <c r="S1791" s="55"/>
      <c r="T1791" s="141"/>
      <c r="U1791" s="55"/>
      <c r="V1791" s="55"/>
      <c r="W1791" s="141"/>
      <c r="X1791" s="55"/>
      <c r="Y1791" s="55"/>
      <c r="Z1791" s="141"/>
      <c r="AA1791" s="55"/>
      <c r="AB1791" s="55"/>
      <c r="AC1791" s="141"/>
      <c r="AD1791" s="142"/>
      <c r="AE1791" s="143"/>
      <c r="AF1791" s="138"/>
      <c r="AG1791" s="144"/>
      <c r="AH1791" s="145"/>
    </row>
    <row r="1792" spans="1:34" ht="24.95" customHeight="1" x14ac:dyDescent="0.25">
      <c r="A1792" s="55"/>
      <c r="B1792" s="55"/>
      <c r="C1792" s="55"/>
      <c r="D1792" s="55"/>
      <c r="E1792" s="55"/>
      <c r="F1792" s="55"/>
      <c r="G1792" s="55"/>
      <c r="H1792" s="138"/>
      <c r="I1792" s="55"/>
      <c r="J1792" s="139"/>
      <c r="K1792" s="55"/>
      <c r="L1792" s="55"/>
      <c r="M1792" s="138"/>
      <c r="N1792" s="55"/>
      <c r="O1792" s="55"/>
      <c r="P1792" s="140"/>
      <c r="Q1792" s="141"/>
      <c r="R1792" s="55"/>
      <c r="S1792" s="55"/>
      <c r="T1792" s="141"/>
      <c r="U1792" s="55"/>
      <c r="V1792" s="55"/>
      <c r="W1792" s="141"/>
      <c r="X1792" s="55"/>
      <c r="Y1792" s="55"/>
      <c r="Z1792" s="141"/>
      <c r="AA1792" s="55"/>
      <c r="AB1792" s="55"/>
      <c r="AC1792" s="141"/>
      <c r="AD1792" s="142"/>
      <c r="AE1792" s="143"/>
      <c r="AF1792" s="138"/>
      <c r="AG1792" s="144"/>
      <c r="AH1792" s="145"/>
    </row>
    <row r="1793" spans="1:34" ht="24.95" customHeight="1" x14ac:dyDescent="0.25">
      <c r="A1793" s="55"/>
      <c r="B1793" s="55"/>
      <c r="C1793" s="55"/>
      <c r="D1793" s="55"/>
      <c r="E1793" s="55"/>
      <c r="F1793" s="55"/>
      <c r="G1793" s="55"/>
      <c r="H1793" s="138"/>
      <c r="I1793" s="55"/>
      <c r="J1793" s="139"/>
      <c r="K1793" s="55"/>
      <c r="L1793" s="55"/>
      <c r="M1793" s="138"/>
      <c r="N1793" s="55"/>
      <c r="O1793" s="55"/>
      <c r="P1793" s="140"/>
      <c r="Q1793" s="141"/>
      <c r="R1793" s="55"/>
      <c r="S1793" s="55"/>
      <c r="T1793" s="141"/>
      <c r="U1793" s="55"/>
      <c r="V1793" s="55"/>
      <c r="W1793" s="141"/>
      <c r="X1793" s="55"/>
      <c r="Y1793" s="55"/>
      <c r="Z1793" s="141"/>
      <c r="AA1793" s="55"/>
      <c r="AB1793" s="55"/>
      <c r="AC1793" s="141"/>
      <c r="AD1793" s="142"/>
      <c r="AE1793" s="143"/>
      <c r="AF1793" s="138"/>
      <c r="AG1793" s="144"/>
      <c r="AH1793" s="145"/>
    </row>
    <row r="1794" spans="1:34" ht="24.95" customHeight="1" x14ac:dyDescent="0.25">
      <c r="A1794" s="55"/>
      <c r="B1794" s="55"/>
      <c r="C1794" s="55"/>
      <c r="D1794" s="55"/>
      <c r="E1794" s="55"/>
      <c r="F1794" s="55"/>
      <c r="G1794" s="55"/>
      <c r="H1794" s="138"/>
      <c r="I1794" s="55"/>
      <c r="J1794" s="139"/>
      <c r="K1794" s="55"/>
      <c r="L1794" s="55"/>
      <c r="M1794" s="138"/>
      <c r="N1794" s="55"/>
      <c r="O1794" s="55"/>
      <c r="P1794" s="140"/>
      <c r="Q1794" s="141"/>
      <c r="R1794" s="55"/>
      <c r="S1794" s="55"/>
      <c r="T1794" s="141"/>
      <c r="U1794" s="55"/>
      <c r="V1794" s="55"/>
      <c r="W1794" s="141"/>
      <c r="X1794" s="55"/>
      <c r="Y1794" s="55"/>
      <c r="Z1794" s="141"/>
      <c r="AA1794" s="55"/>
      <c r="AB1794" s="55"/>
      <c r="AC1794" s="141"/>
      <c r="AD1794" s="142"/>
      <c r="AE1794" s="143"/>
      <c r="AF1794" s="138"/>
      <c r="AG1794" s="144"/>
      <c r="AH1794" s="145"/>
    </row>
    <row r="1795" spans="1:34" ht="24.95" customHeight="1" x14ac:dyDescent="0.25">
      <c r="A1795" s="55"/>
      <c r="B1795" s="55"/>
      <c r="C1795" s="55"/>
      <c r="D1795" s="55"/>
      <c r="E1795" s="55"/>
      <c r="F1795" s="55"/>
      <c r="G1795" s="55"/>
      <c r="H1795" s="138"/>
      <c r="I1795" s="55"/>
      <c r="J1795" s="139"/>
      <c r="K1795" s="55"/>
      <c r="L1795" s="55"/>
      <c r="M1795" s="138"/>
      <c r="N1795" s="55"/>
      <c r="O1795" s="55"/>
      <c r="P1795" s="140"/>
      <c r="Q1795" s="141"/>
      <c r="R1795" s="55"/>
      <c r="S1795" s="55"/>
      <c r="T1795" s="141"/>
      <c r="U1795" s="55"/>
      <c r="V1795" s="55"/>
      <c r="W1795" s="141"/>
      <c r="X1795" s="55"/>
      <c r="Y1795" s="55"/>
      <c r="Z1795" s="141"/>
      <c r="AA1795" s="55"/>
      <c r="AB1795" s="55"/>
      <c r="AC1795" s="141"/>
      <c r="AD1795" s="142"/>
      <c r="AE1795" s="143"/>
      <c r="AF1795" s="138"/>
      <c r="AG1795" s="144"/>
      <c r="AH1795" s="145"/>
    </row>
    <row r="1796" spans="1:34" ht="24.95" customHeight="1" x14ac:dyDescent="0.25">
      <c r="A1796" s="55"/>
      <c r="B1796" s="55"/>
      <c r="C1796" s="55"/>
      <c r="D1796" s="55"/>
      <c r="E1796" s="55"/>
      <c r="F1796" s="55"/>
      <c r="G1796" s="55"/>
      <c r="H1796" s="138"/>
      <c r="I1796" s="55"/>
      <c r="J1796" s="139"/>
      <c r="K1796" s="55"/>
      <c r="L1796" s="55"/>
      <c r="M1796" s="138"/>
      <c r="N1796" s="55"/>
      <c r="O1796" s="55"/>
      <c r="P1796" s="140"/>
      <c r="Q1796" s="141"/>
      <c r="R1796" s="55"/>
      <c r="S1796" s="55"/>
      <c r="T1796" s="141"/>
      <c r="U1796" s="55"/>
      <c r="V1796" s="55"/>
      <c r="W1796" s="141"/>
      <c r="X1796" s="55"/>
      <c r="Y1796" s="55"/>
      <c r="Z1796" s="141"/>
      <c r="AA1796" s="55"/>
      <c r="AB1796" s="55"/>
      <c r="AC1796" s="141"/>
      <c r="AD1796" s="142"/>
      <c r="AE1796" s="143"/>
      <c r="AF1796" s="138"/>
      <c r="AG1796" s="144"/>
      <c r="AH1796" s="145"/>
    </row>
    <row r="1797" spans="1:34" ht="24.95" customHeight="1" x14ac:dyDescent="0.25">
      <c r="A1797" s="55"/>
      <c r="B1797" s="55"/>
      <c r="C1797" s="55"/>
      <c r="D1797" s="55"/>
      <c r="E1797" s="55"/>
      <c r="F1797" s="55"/>
      <c r="G1797" s="55"/>
      <c r="H1797" s="138"/>
      <c r="I1797" s="55"/>
      <c r="J1797" s="139"/>
      <c r="K1797" s="55"/>
      <c r="L1797" s="55"/>
      <c r="M1797" s="138"/>
      <c r="N1797" s="55"/>
      <c r="O1797" s="55"/>
      <c r="P1797" s="140"/>
      <c r="Q1797" s="141"/>
      <c r="R1797" s="55"/>
      <c r="S1797" s="55"/>
      <c r="T1797" s="141"/>
      <c r="U1797" s="55"/>
      <c r="V1797" s="55"/>
      <c r="W1797" s="141"/>
      <c r="X1797" s="55"/>
      <c r="Y1797" s="55"/>
      <c r="Z1797" s="141"/>
      <c r="AA1797" s="55"/>
      <c r="AB1797" s="55"/>
      <c r="AC1797" s="141"/>
      <c r="AD1797" s="142"/>
      <c r="AE1797" s="143"/>
      <c r="AF1797" s="138"/>
      <c r="AG1797" s="144"/>
      <c r="AH1797" s="145"/>
    </row>
    <row r="1798" spans="1:34" ht="24.95" customHeight="1" x14ac:dyDescent="0.25">
      <c r="A1798" s="55"/>
      <c r="B1798" s="55"/>
      <c r="C1798" s="55"/>
      <c r="D1798" s="55"/>
      <c r="E1798" s="55"/>
      <c r="F1798" s="55"/>
      <c r="G1798" s="55"/>
      <c r="H1798" s="138"/>
      <c r="I1798" s="55"/>
      <c r="J1798" s="139"/>
      <c r="K1798" s="55"/>
      <c r="L1798" s="55"/>
      <c r="M1798" s="138"/>
      <c r="N1798" s="55"/>
      <c r="O1798" s="55"/>
      <c r="P1798" s="140"/>
      <c r="Q1798" s="141"/>
      <c r="R1798" s="55"/>
      <c r="S1798" s="55"/>
      <c r="T1798" s="141"/>
      <c r="U1798" s="55"/>
      <c r="V1798" s="55"/>
      <c r="W1798" s="141"/>
      <c r="X1798" s="55"/>
      <c r="Y1798" s="55"/>
      <c r="Z1798" s="141"/>
      <c r="AA1798" s="55"/>
      <c r="AB1798" s="55"/>
      <c r="AC1798" s="141"/>
      <c r="AD1798" s="142"/>
      <c r="AE1798" s="143"/>
      <c r="AF1798" s="138"/>
      <c r="AG1798" s="144"/>
      <c r="AH1798" s="145"/>
    </row>
    <row r="1799" spans="1:34" ht="24.95" customHeight="1" x14ac:dyDescent="0.25">
      <c r="A1799" s="55"/>
      <c r="B1799" s="55"/>
      <c r="C1799" s="55"/>
      <c r="D1799" s="55"/>
      <c r="E1799" s="55"/>
      <c r="F1799" s="55"/>
      <c r="G1799" s="55"/>
      <c r="H1799" s="138"/>
      <c r="I1799" s="55"/>
      <c r="J1799" s="139"/>
      <c r="K1799" s="55"/>
      <c r="L1799" s="55"/>
      <c r="M1799" s="138"/>
      <c r="N1799" s="55"/>
      <c r="O1799" s="55"/>
      <c r="P1799" s="140"/>
      <c r="Q1799" s="141"/>
      <c r="R1799" s="55"/>
      <c r="S1799" s="55"/>
      <c r="T1799" s="141"/>
      <c r="U1799" s="55"/>
      <c r="V1799" s="55"/>
      <c r="W1799" s="141"/>
      <c r="X1799" s="55"/>
      <c r="Y1799" s="55"/>
      <c r="Z1799" s="141"/>
      <c r="AA1799" s="55"/>
      <c r="AB1799" s="55"/>
      <c r="AC1799" s="141"/>
      <c r="AD1799" s="142"/>
      <c r="AE1799" s="143"/>
      <c r="AF1799" s="138"/>
      <c r="AG1799" s="144"/>
      <c r="AH1799" s="145"/>
    </row>
    <row r="1800" spans="1:34" ht="24.95" customHeight="1" x14ac:dyDescent="0.25">
      <c r="A1800" s="55"/>
      <c r="B1800" s="55"/>
      <c r="C1800" s="55"/>
      <c r="D1800" s="55"/>
      <c r="E1800" s="55"/>
      <c r="F1800" s="55"/>
      <c r="G1800" s="55"/>
      <c r="H1800" s="138"/>
      <c r="I1800" s="55"/>
      <c r="J1800" s="139"/>
      <c r="K1800" s="55"/>
      <c r="L1800" s="55"/>
      <c r="M1800" s="138"/>
      <c r="N1800" s="55"/>
      <c r="O1800" s="55"/>
      <c r="P1800" s="140"/>
      <c r="Q1800" s="141"/>
      <c r="R1800" s="55"/>
      <c r="S1800" s="55"/>
      <c r="T1800" s="141"/>
      <c r="U1800" s="55"/>
      <c r="V1800" s="55"/>
      <c r="W1800" s="141"/>
      <c r="X1800" s="55"/>
      <c r="Y1800" s="55"/>
      <c r="Z1800" s="141"/>
      <c r="AA1800" s="55"/>
      <c r="AB1800" s="55"/>
      <c r="AC1800" s="141"/>
      <c r="AD1800" s="142"/>
      <c r="AE1800" s="143"/>
      <c r="AF1800" s="138"/>
      <c r="AG1800" s="144"/>
      <c r="AH1800" s="145"/>
    </row>
    <row r="1801" spans="1:34" ht="24.95" customHeight="1" x14ac:dyDescent="0.25">
      <c r="A1801" s="55"/>
      <c r="B1801" s="55"/>
      <c r="C1801" s="55"/>
      <c r="D1801" s="55"/>
      <c r="E1801" s="55"/>
      <c r="F1801" s="55"/>
      <c r="G1801" s="55"/>
      <c r="H1801" s="138"/>
      <c r="I1801" s="55"/>
      <c r="J1801" s="139"/>
      <c r="K1801" s="55"/>
      <c r="L1801" s="55"/>
      <c r="M1801" s="138"/>
      <c r="N1801" s="55"/>
      <c r="O1801" s="55"/>
      <c r="P1801" s="140"/>
      <c r="Q1801" s="141"/>
      <c r="R1801" s="55"/>
      <c r="S1801" s="55"/>
      <c r="T1801" s="141"/>
      <c r="U1801" s="55"/>
      <c r="V1801" s="55"/>
      <c r="W1801" s="141"/>
      <c r="X1801" s="55"/>
      <c r="Y1801" s="55"/>
      <c r="Z1801" s="141"/>
      <c r="AA1801" s="55"/>
      <c r="AB1801" s="55"/>
      <c r="AC1801" s="141"/>
      <c r="AD1801" s="142"/>
      <c r="AE1801" s="143"/>
      <c r="AF1801" s="138"/>
      <c r="AG1801" s="144"/>
      <c r="AH1801" s="145"/>
    </row>
    <row r="1802" spans="1:34" ht="24.95" customHeight="1" x14ac:dyDescent="0.25">
      <c r="A1802" s="55"/>
      <c r="B1802" s="55"/>
      <c r="C1802" s="55"/>
      <c r="D1802" s="55"/>
      <c r="E1802" s="55"/>
      <c r="F1802" s="55"/>
      <c r="G1802" s="55"/>
      <c r="H1802" s="138"/>
      <c r="I1802" s="55"/>
      <c r="J1802" s="139"/>
      <c r="K1802" s="55"/>
      <c r="L1802" s="55"/>
      <c r="M1802" s="138"/>
      <c r="N1802" s="55"/>
      <c r="O1802" s="55"/>
      <c r="P1802" s="140"/>
      <c r="Q1802" s="141"/>
      <c r="R1802" s="55"/>
      <c r="S1802" s="55"/>
      <c r="T1802" s="141"/>
      <c r="U1802" s="55"/>
      <c r="V1802" s="55"/>
      <c r="W1802" s="141"/>
      <c r="X1802" s="55"/>
      <c r="Y1802" s="55"/>
      <c r="Z1802" s="141"/>
      <c r="AA1802" s="55"/>
      <c r="AB1802" s="55"/>
      <c r="AC1802" s="141"/>
      <c r="AD1802" s="142"/>
      <c r="AE1802" s="143"/>
      <c r="AF1802" s="138"/>
      <c r="AG1802" s="144"/>
      <c r="AH1802" s="145"/>
    </row>
    <row r="1803" spans="1:34" ht="24.95" customHeight="1" x14ac:dyDescent="0.25">
      <c r="A1803" s="55"/>
      <c r="B1803" s="55"/>
      <c r="C1803" s="55"/>
      <c r="D1803" s="55"/>
      <c r="E1803" s="55"/>
      <c r="F1803" s="55"/>
      <c r="G1803" s="55"/>
      <c r="H1803" s="138"/>
      <c r="I1803" s="55"/>
      <c r="J1803" s="139"/>
      <c r="K1803" s="55"/>
      <c r="L1803" s="55"/>
      <c r="M1803" s="138"/>
      <c r="N1803" s="55"/>
      <c r="O1803" s="55"/>
      <c r="P1803" s="140"/>
      <c r="Q1803" s="141"/>
      <c r="R1803" s="55"/>
      <c r="S1803" s="55"/>
      <c r="T1803" s="141"/>
      <c r="U1803" s="55"/>
      <c r="V1803" s="55"/>
      <c r="W1803" s="141"/>
      <c r="X1803" s="55"/>
      <c r="Y1803" s="55"/>
      <c r="Z1803" s="141"/>
      <c r="AA1803" s="55"/>
      <c r="AB1803" s="55"/>
      <c r="AC1803" s="141"/>
      <c r="AD1803" s="142"/>
      <c r="AE1803" s="143"/>
      <c r="AF1803" s="138"/>
      <c r="AG1803" s="144"/>
      <c r="AH1803" s="145"/>
    </row>
    <row r="1804" spans="1:34" ht="24.95" customHeight="1" x14ac:dyDescent="0.25">
      <c r="A1804" s="55"/>
      <c r="B1804" s="55"/>
      <c r="C1804" s="55"/>
      <c r="D1804" s="55"/>
      <c r="E1804" s="55"/>
      <c r="F1804" s="55"/>
      <c r="G1804" s="55"/>
      <c r="H1804" s="138"/>
      <c r="I1804" s="55"/>
      <c r="J1804" s="139"/>
      <c r="K1804" s="55"/>
      <c r="L1804" s="55"/>
      <c r="M1804" s="138"/>
      <c r="N1804" s="55"/>
      <c r="O1804" s="55"/>
      <c r="P1804" s="140"/>
      <c r="Q1804" s="141"/>
      <c r="R1804" s="55"/>
      <c r="S1804" s="55"/>
      <c r="T1804" s="141"/>
      <c r="U1804" s="55"/>
      <c r="V1804" s="55"/>
      <c r="W1804" s="141"/>
      <c r="X1804" s="55"/>
      <c r="Y1804" s="55"/>
      <c r="Z1804" s="141"/>
      <c r="AA1804" s="55"/>
      <c r="AB1804" s="55"/>
      <c r="AC1804" s="141"/>
      <c r="AD1804" s="142"/>
      <c r="AE1804" s="143"/>
      <c r="AF1804" s="138"/>
      <c r="AG1804" s="144"/>
      <c r="AH1804" s="145"/>
    </row>
    <row r="1805" spans="1:34" ht="24.95" customHeight="1" x14ac:dyDescent="0.25">
      <c r="A1805" s="55"/>
      <c r="B1805" s="55"/>
      <c r="C1805" s="55"/>
      <c r="D1805" s="55"/>
      <c r="E1805" s="55"/>
      <c r="F1805" s="55"/>
      <c r="G1805" s="55"/>
      <c r="H1805" s="138"/>
      <c r="I1805" s="55"/>
      <c r="J1805" s="139"/>
      <c r="K1805" s="55"/>
      <c r="L1805" s="55"/>
      <c r="M1805" s="138"/>
      <c r="N1805" s="55"/>
      <c r="O1805" s="55"/>
      <c r="P1805" s="140"/>
      <c r="Q1805" s="141"/>
      <c r="R1805" s="55"/>
      <c r="S1805" s="55"/>
      <c r="T1805" s="141"/>
      <c r="U1805" s="55"/>
      <c r="V1805" s="55"/>
      <c r="W1805" s="141"/>
      <c r="X1805" s="55"/>
      <c r="Y1805" s="55"/>
      <c r="Z1805" s="141"/>
      <c r="AA1805" s="55"/>
      <c r="AB1805" s="55"/>
      <c r="AC1805" s="141"/>
      <c r="AD1805" s="142"/>
      <c r="AE1805" s="143"/>
      <c r="AF1805" s="138"/>
      <c r="AG1805" s="144"/>
      <c r="AH1805" s="145"/>
    </row>
    <row r="1806" spans="1:34" ht="24.95" customHeight="1" x14ac:dyDescent="0.25">
      <c r="A1806" s="55"/>
      <c r="B1806" s="55"/>
      <c r="C1806" s="55"/>
      <c r="D1806" s="55"/>
      <c r="E1806" s="55"/>
      <c r="F1806" s="55"/>
      <c r="G1806" s="55"/>
      <c r="H1806" s="138"/>
      <c r="I1806" s="55"/>
      <c r="J1806" s="139"/>
      <c r="K1806" s="55"/>
      <c r="L1806" s="55"/>
      <c r="M1806" s="138"/>
      <c r="N1806" s="55"/>
      <c r="O1806" s="55"/>
      <c r="P1806" s="140"/>
      <c r="Q1806" s="141"/>
      <c r="R1806" s="55"/>
      <c r="S1806" s="55"/>
      <c r="T1806" s="141"/>
      <c r="U1806" s="55"/>
      <c r="V1806" s="55"/>
      <c r="W1806" s="141"/>
      <c r="X1806" s="55"/>
      <c r="Y1806" s="55"/>
      <c r="Z1806" s="141"/>
      <c r="AA1806" s="55"/>
      <c r="AB1806" s="55"/>
      <c r="AC1806" s="141"/>
      <c r="AD1806" s="142"/>
      <c r="AE1806" s="143"/>
      <c r="AF1806" s="138"/>
      <c r="AG1806" s="144"/>
      <c r="AH1806" s="145"/>
    </row>
    <row r="1807" spans="1:34" ht="24.95" customHeight="1" x14ac:dyDescent="0.25">
      <c r="A1807" s="55"/>
      <c r="B1807" s="55"/>
      <c r="C1807" s="55"/>
      <c r="D1807" s="55"/>
      <c r="E1807" s="55"/>
      <c r="F1807" s="55"/>
      <c r="G1807" s="55"/>
      <c r="H1807" s="138"/>
      <c r="I1807" s="55"/>
      <c r="J1807" s="139"/>
      <c r="K1807" s="55"/>
      <c r="L1807" s="55"/>
      <c r="M1807" s="138"/>
      <c r="N1807" s="55"/>
      <c r="O1807" s="55"/>
      <c r="P1807" s="140"/>
      <c r="Q1807" s="141"/>
      <c r="R1807" s="55"/>
      <c r="S1807" s="55"/>
      <c r="T1807" s="141"/>
      <c r="U1807" s="55"/>
      <c r="V1807" s="55"/>
      <c r="W1807" s="141"/>
      <c r="X1807" s="55"/>
      <c r="Y1807" s="55"/>
      <c r="Z1807" s="141"/>
      <c r="AA1807" s="55"/>
      <c r="AB1807" s="55"/>
      <c r="AC1807" s="141"/>
      <c r="AD1807" s="142"/>
      <c r="AE1807" s="143"/>
      <c r="AF1807" s="138"/>
      <c r="AG1807" s="144"/>
      <c r="AH1807" s="145"/>
    </row>
    <row r="1808" spans="1:34" ht="24.95" customHeight="1" x14ac:dyDescent="0.25">
      <c r="A1808" s="55"/>
      <c r="B1808" s="55"/>
      <c r="C1808" s="55"/>
      <c r="D1808" s="55"/>
      <c r="E1808" s="55"/>
      <c r="F1808" s="55"/>
      <c r="G1808" s="55"/>
      <c r="H1808" s="138"/>
      <c r="I1808" s="55"/>
      <c r="J1808" s="139"/>
      <c r="K1808" s="55"/>
      <c r="L1808" s="55"/>
      <c r="M1808" s="138"/>
      <c r="N1808" s="55"/>
      <c r="O1808" s="55"/>
      <c r="P1808" s="140"/>
      <c r="Q1808" s="141"/>
      <c r="R1808" s="55"/>
      <c r="S1808" s="55"/>
      <c r="T1808" s="141"/>
      <c r="U1808" s="55"/>
      <c r="V1808" s="55"/>
      <c r="W1808" s="141"/>
      <c r="X1808" s="55"/>
      <c r="Y1808" s="55"/>
      <c r="Z1808" s="141"/>
      <c r="AA1808" s="55"/>
      <c r="AB1808" s="55"/>
      <c r="AC1808" s="141"/>
      <c r="AD1808" s="142"/>
      <c r="AE1808" s="143"/>
      <c r="AF1808" s="138"/>
      <c r="AG1808" s="144"/>
      <c r="AH1808" s="145"/>
    </row>
    <row r="1809" spans="1:34" ht="24.95" customHeight="1" x14ac:dyDescent="0.25">
      <c r="A1809" s="55"/>
      <c r="B1809" s="55"/>
      <c r="C1809" s="55"/>
      <c r="D1809" s="55"/>
      <c r="E1809" s="55"/>
      <c r="F1809" s="55"/>
      <c r="G1809" s="55"/>
      <c r="H1809" s="138"/>
      <c r="I1809" s="55"/>
      <c r="J1809" s="139"/>
      <c r="K1809" s="55"/>
      <c r="L1809" s="55"/>
      <c r="M1809" s="138"/>
      <c r="N1809" s="55"/>
      <c r="O1809" s="55"/>
      <c r="P1809" s="140"/>
      <c r="Q1809" s="141"/>
      <c r="R1809" s="55"/>
      <c r="S1809" s="55"/>
      <c r="T1809" s="141"/>
      <c r="U1809" s="55"/>
      <c r="V1809" s="55"/>
      <c r="W1809" s="141"/>
      <c r="X1809" s="55"/>
      <c r="Y1809" s="55"/>
      <c r="Z1809" s="141"/>
      <c r="AA1809" s="55"/>
      <c r="AB1809" s="55"/>
      <c r="AC1809" s="141"/>
      <c r="AD1809" s="142"/>
      <c r="AE1809" s="143"/>
      <c r="AF1809" s="138"/>
      <c r="AG1809" s="144"/>
      <c r="AH1809" s="145"/>
    </row>
    <row r="1810" spans="1:34" ht="24.95" customHeight="1" x14ac:dyDescent="0.25">
      <c r="A1810" s="55"/>
      <c r="B1810" s="55"/>
      <c r="C1810" s="55"/>
      <c r="D1810" s="55"/>
      <c r="E1810" s="55"/>
      <c r="F1810" s="55"/>
      <c r="G1810" s="55"/>
      <c r="H1810" s="138"/>
      <c r="I1810" s="55"/>
      <c r="J1810" s="139"/>
      <c r="K1810" s="55"/>
      <c r="L1810" s="55"/>
      <c r="M1810" s="138"/>
      <c r="N1810" s="55"/>
      <c r="O1810" s="55"/>
      <c r="P1810" s="140"/>
      <c r="Q1810" s="141"/>
      <c r="R1810" s="55"/>
      <c r="S1810" s="55"/>
      <c r="T1810" s="141"/>
      <c r="U1810" s="55"/>
      <c r="V1810" s="55"/>
      <c r="W1810" s="141"/>
      <c r="X1810" s="55"/>
      <c r="Y1810" s="55"/>
      <c r="Z1810" s="141"/>
      <c r="AA1810" s="55"/>
      <c r="AB1810" s="55"/>
      <c r="AC1810" s="141"/>
      <c r="AD1810" s="142"/>
      <c r="AE1810" s="143"/>
      <c r="AF1810" s="138"/>
      <c r="AG1810" s="144"/>
      <c r="AH1810" s="145"/>
    </row>
    <row r="1811" spans="1:34" ht="24.95" customHeight="1" x14ac:dyDescent="0.25">
      <c r="A1811" s="55"/>
      <c r="B1811" s="55"/>
      <c r="C1811" s="55"/>
      <c r="D1811" s="55"/>
      <c r="E1811" s="55"/>
      <c r="F1811" s="55"/>
      <c r="G1811" s="55"/>
      <c r="H1811" s="138"/>
      <c r="I1811" s="55"/>
      <c r="J1811" s="139"/>
      <c r="K1811" s="55"/>
      <c r="L1811" s="55"/>
      <c r="M1811" s="138"/>
      <c r="N1811" s="55"/>
      <c r="O1811" s="55"/>
      <c r="P1811" s="140"/>
      <c r="Q1811" s="141"/>
      <c r="R1811" s="55"/>
      <c r="S1811" s="55"/>
      <c r="T1811" s="141"/>
      <c r="U1811" s="55"/>
      <c r="V1811" s="55"/>
      <c r="W1811" s="141"/>
      <c r="X1811" s="55"/>
      <c r="Y1811" s="55"/>
      <c r="Z1811" s="141"/>
      <c r="AA1811" s="55"/>
      <c r="AB1811" s="55"/>
      <c r="AC1811" s="141"/>
      <c r="AD1811" s="142"/>
      <c r="AE1811" s="143"/>
      <c r="AF1811" s="138"/>
      <c r="AG1811" s="144"/>
      <c r="AH1811" s="145"/>
    </row>
    <row r="1812" spans="1:34" ht="24.95" customHeight="1" x14ac:dyDescent="0.25">
      <c r="A1812" s="55"/>
      <c r="B1812" s="55"/>
      <c r="C1812" s="55"/>
      <c r="D1812" s="55"/>
      <c r="E1812" s="55"/>
      <c r="F1812" s="55"/>
      <c r="G1812" s="55"/>
      <c r="H1812" s="138"/>
      <c r="I1812" s="55"/>
      <c r="J1812" s="139"/>
      <c r="K1812" s="55"/>
      <c r="L1812" s="55"/>
      <c r="M1812" s="138"/>
      <c r="N1812" s="55"/>
      <c r="O1812" s="55"/>
      <c r="P1812" s="140"/>
      <c r="Q1812" s="141"/>
      <c r="R1812" s="55"/>
      <c r="S1812" s="55"/>
      <c r="T1812" s="141"/>
      <c r="U1812" s="55"/>
      <c r="V1812" s="55"/>
      <c r="W1812" s="141"/>
      <c r="X1812" s="55"/>
      <c r="Y1812" s="55"/>
      <c r="Z1812" s="141"/>
      <c r="AA1812" s="55"/>
      <c r="AB1812" s="55"/>
      <c r="AC1812" s="141"/>
      <c r="AD1812" s="142"/>
      <c r="AE1812" s="143"/>
      <c r="AF1812" s="138"/>
      <c r="AG1812" s="144"/>
      <c r="AH1812" s="145"/>
    </row>
    <row r="1813" spans="1:34" ht="24.95" customHeight="1" x14ac:dyDescent="0.25">
      <c r="A1813" s="55"/>
      <c r="B1813" s="55"/>
      <c r="C1813" s="55"/>
      <c r="D1813" s="55"/>
      <c r="E1813" s="55"/>
      <c r="F1813" s="55"/>
      <c r="G1813" s="55"/>
      <c r="H1813" s="138"/>
      <c r="I1813" s="55"/>
      <c r="J1813" s="139"/>
      <c r="K1813" s="55"/>
      <c r="L1813" s="55"/>
      <c r="M1813" s="138"/>
      <c r="N1813" s="55"/>
      <c r="O1813" s="55"/>
      <c r="P1813" s="140"/>
      <c r="Q1813" s="141"/>
      <c r="R1813" s="55"/>
      <c r="S1813" s="55"/>
      <c r="T1813" s="141"/>
      <c r="U1813" s="55"/>
      <c r="V1813" s="55"/>
      <c r="W1813" s="141"/>
      <c r="X1813" s="55"/>
      <c r="Y1813" s="55"/>
      <c r="Z1813" s="141"/>
      <c r="AA1813" s="55"/>
      <c r="AB1813" s="55"/>
      <c r="AC1813" s="141"/>
      <c r="AD1813" s="142"/>
      <c r="AE1813" s="143"/>
      <c r="AF1813" s="138"/>
      <c r="AG1813" s="144"/>
      <c r="AH1813" s="145"/>
    </row>
    <row r="1814" spans="1:34" ht="24.95" customHeight="1" x14ac:dyDescent="0.25">
      <c r="A1814" s="55"/>
      <c r="B1814" s="55"/>
      <c r="C1814" s="55"/>
      <c r="D1814" s="55"/>
      <c r="E1814" s="55"/>
      <c r="F1814" s="55"/>
      <c r="G1814" s="55"/>
      <c r="H1814" s="138"/>
      <c r="I1814" s="55"/>
      <c r="J1814" s="139"/>
      <c r="K1814" s="55"/>
      <c r="L1814" s="55"/>
      <c r="M1814" s="138"/>
      <c r="N1814" s="55"/>
      <c r="O1814" s="55"/>
      <c r="P1814" s="140"/>
      <c r="Q1814" s="141"/>
      <c r="R1814" s="55"/>
      <c r="S1814" s="55"/>
      <c r="T1814" s="141"/>
      <c r="U1814" s="55"/>
      <c r="V1814" s="55"/>
      <c r="W1814" s="141"/>
      <c r="X1814" s="55"/>
      <c r="Y1814" s="55"/>
      <c r="Z1814" s="141"/>
      <c r="AA1814" s="55"/>
      <c r="AB1814" s="55"/>
      <c r="AC1814" s="141"/>
      <c r="AD1814" s="142"/>
      <c r="AE1814" s="143"/>
      <c r="AF1814" s="138"/>
      <c r="AG1814" s="144"/>
      <c r="AH1814" s="145"/>
    </row>
    <row r="1815" spans="1:34" ht="24.95" customHeight="1" x14ac:dyDescent="0.25">
      <c r="A1815" s="55"/>
      <c r="B1815" s="55"/>
      <c r="C1815" s="55"/>
      <c r="D1815" s="55"/>
      <c r="E1815" s="55"/>
      <c r="F1815" s="55"/>
      <c r="G1815" s="55"/>
      <c r="H1815" s="138"/>
      <c r="I1815" s="55"/>
      <c r="J1815" s="139"/>
      <c r="K1815" s="55"/>
      <c r="L1815" s="55"/>
      <c r="M1815" s="138"/>
      <c r="N1815" s="55"/>
      <c r="O1815" s="55"/>
      <c r="P1815" s="140"/>
      <c r="Q1815" s="141"/>
      <c r="R1815" s="55"/>
      <c r="S1815" s="55"/>
      <c r="T1815" s="141"/>
      <c r="U1815" s="55"/>
      <c r="V1815" s="55"/>
      <c r="W1815" s="141"/>
      <c r="X1815" s="55"/>
      <c r="Y1815" s="55"/>
      <c r="Z1815" s="141"/>
      <c r="AA1815" s="55"/>
      <c r="AB1815" s="55"/>
      <c r="AC1815" s="141"/>
      <c r="AD1815" s="142"/>
      <c r="AE1815" s="143"/>
      <c r="AF1815" s="138"/>
      <c r="AG1815" s="144"/>
      <c r="AH1815" s="145"/>
    </row>
    <row r="1816" spans="1:34" ht="24.95" customHeight="1" x14ac:dyDescent="0.25">
      <c r="A1816" s="55"/>
      <c r="B1816" s="55"/>
      <c r="C1816" s="55"/>
      <c r="D1816" s="55"/>
      <c r="E1816" s="55"/>
      <c r="F1816" s="55"/>
      <c r="G1816" s="55"/>
      <c r="H1816" s="138"/>
      <c r="I1816" s="55"/>
      <c r="J1816" s="139"/>
      <c r="K1816" s="55"/>
      <c r="L1816" s="55"/>
      <c r="M1816" s="138"/>
      <c r="N1816" s="55"/>
      <c r="O1816" s="55"/>
      <c r="P1816" s="140"/>
      <c r="Q1816" s="141"/>
      <c r="R1816" s="55"/>
      <c r="S1816" s="55"/>
      <c r="T1816" s="141"/>
      <c r="U1816" s="55"/>
      <c r="V1816" s="55"/>
      <c r="W1816" s="141"/>
      <c r="X1816" s="55"/>
      <c r="Y1816" s="55"/>
      <c r="Z1816" s="141"/>
      <c r="AA1816" s="55"/>
      <c r="AB1816" s="55"/>
      <c r="AC1816" s="141"/>
      <c r="AD1816" s="142"/>
      <c r="AE1816" s="143"/>
      <c r="AF1816" s="138"/>
      <c r="AG1816" s="144"/>
      <c r="AH1816" s="145"/>
    </row>
    <row r="1817" spans="1:34" ht="24.95" customHeight="1" x14ac:dyDescent="0.25">
      <c r="A1817" s="55"/>
      <c r="B1817" s="55"/>
      <c r="C1817" s="55"/>
      <c r="D1817" s="55"/>
      <c r="E1817" s="55"/>
      <c r="F1817" s="55"/>
      <c r="G1817" s="55"/>
      <c r="H1817" s="138"/>
      <c r="I1817" s="55"/>
      <c r="J1817" s="139"/>
      <c r="K1817" s="55"/>
      <c r="L1817" s="55"/>
      <c r="M1817" s="138"/>
      <c r="N1817" s="55"/>
      <c r="O1817" s="55"/>
      <c r="P1817" s="140"/>
      <c r="Q1817" s="141"/>
      <c r="R1817" s="55"/>
      <c r="S1817" s="55"/>
      <c r="T1817" s="141"/>
      <c r="U1817" s="55"/>
      <c r="V1817" s="55"/>
      <c r="W1817" s="141"/>
      <c r="X1817" s="55"/>
      <c r="Y1817" s="55"/>
      <c r="Z1817" s="141"/>
      <c r="AA1817" s="55"/>
      <c r="AB1817" s="55"/>
      <c r="AC1817" s="141"/>
      <c r="AD1817" s="142"/>
      <c r="AE1817" s="143"/>
      <c r="AF1817" s="138"/>
      <c r="AG1817" s="144"/>
      <c r="AH1817" s="145"/>
    </row>
    <row r="1818" spans="1:34" ht="24.95" customHeight="1" x14ac:dyDescent="0.25">
      <c r="A1818" s="55"/>
      <c r="B1818" s="55"/>
      <c r="C1818" s="55"/>
      <c r="D1818" s="55"/>
      <c r="E1818" s="55"/>
      <c r="F1818" s="55"/>
      <c r="G1818" s="55"/>
      <c r="H1818" s="138"/>
      <c r="I1818" s="55"/>
      <c r="J1818" s="139"/>
      <c r="K1818" s="55"/>
      <c r="L1818" s="55"/>
      <c r="M1818" s="138"/>
      <c r="N1818" s="55"/>
      <c r="O1818" s="55"/>
      <c r="P1818" s="140"/>
      <c r="Q1818" s="141"/>
      <c r="R1818" s="55"/>
      <c r="S1818" s="55"/>
      <c r="T1818" s="141"/>
      <c r="U1818" s="55"/>
      <c r="V1818" s="55"/>
      <c r="W1818" s="141"/>
      <c r="X1818" s="55"/>
      <c r="Y1818" s="55"/>
      <c r="Z1818" s="141"/>
      <c r="AA1818" s="55"/>
      <c r="AB1818" s="55"/>
      <c r="AC1818" s="141"/>
      <c r="AD1818" s="142"/>
      <c r="AE1818" s="143"/>
      <c r="AF1818" s="138"/>
      <c r="AG1818" s="144"/>
      <c r="AH1818" s="145"/>
    </row>
    <row r="1819" spans="1:34" ht="24.95" customHeight="1" x14ac:dyDescent="0.25">
      <c r="A1819" s="55"/>
      <c r="B1819" s="55"/>
      <c r="C1819" s="55"/>
      <c r="D1819" s="55"/>
      <c r="E1819" s="55"/>
      <c r="F1819" s="55"/>
      <c r="G1819" s="55"/>
      <c r="H1819" s="138"/>
      <c r="I1819" s="55"/>
      <c r="J1819" s="139"/>
      <c r="K1819" s="55"/>
      <c r="L1819" s="55"/>
      <c r="M1819" s="138"/>
      <c r="N1819" s="55"/>
      <c r="O1819" s="55"/>
      <c r="P1819" s="140"/>
      <c r="Q1819" s="141"/>
      <c r="R1819" s="55"/>
      <c r="S1819" s="55"/>
      <c r="T1819" s="141"/>
      <c r="U1819" s="55"/>
      <c r="V1819" s="55"/>
      <c r="W1819" s="141"/>
      <c r="X1819" s="55"/>
      <c r="Y1819" s="55"/>
      <c r="Z1819" s="141"/>
      <c r="AA1819" s="55"/>
      <c r="AB1819" s="55"/>
      <c r="AC1819" s="141"/>
      <c r="AD1819" s="142"/>
      <c r="AE1819" s="143"/>
      <c r="AF1819" s="138"/>
      <c r="AG1819" s="144"/>
      <c r="AH1819" s="145"/>
    </row>
    <row r="1820" spans="1:34" ht="24.95" customHeight="1" x14ac:dyDescent="0.25">
      <c r="A1820" s="55"/>
      <c r="B1820" s="55"/>
      <c r="C1820" s="55"/>
      <c r="D1820" s="55"/>
      <c r="E1820" s="55"/>
      <c r="F1820" s="55"/>
      <c r="G1820" s="55"/>
      <c r="H1820" s="138"/>
      <c r="I1820" s="55"/>
      <c r="J1820" s="139"/>
      <c r="K1820" s="55"/>
      <c r="L1820" s="55"/>
      <c r="M1820" s="138"/>
      <c r="N1820" s="55"/>
      <c r="O1820" s="55"/>
      <c r="P1820" s="140"/>
      <c r="Q1820" s="141"/>
      <c r="R1820" s="55"/>
      <c r="S1820" s="55"/>
      <c r="T1820" s="141"/>
      <c r="U1820" s="55"/>
      <c r="V1820" s="55"/>
      <c r="W1820" s="141"/>
      <c r="X1820" s="55"/>
      <c r="Y1820" s="55"/>
      <c r="Z1820" s="141"/>
      <c r="AA1820" s="55"/>
      <c r="AB1820" s="55"/>
      <c r="AC1820" s="141"/>
      <c r="AD1820" s="142"/>
      <c r="AE1820" s="143"/>
      <c r="AF1820" s="138"/>
      <c r="AG1820" s="144"/>
      <c r="AH1820" s="145"/>
    </row>
    <row r="1821" spans="1:34" ht="24.95" customHeight="1" x14ac:dyDescent="0.25">
      <c r="A1821" s="55"/>
      <c r="B1821" s="55"/>
      <c r="C1821" s="55"/>
      <c r="D1821" s="55"/>
      <c r="E1821" s="55"/>
      <c r="F1821" s="55"/>
      <c r="G1821" s="55"/>
      <c r="H1821" s="138"/>
      <c r="I1821" s="55"/>
      <c r="J1821" s="139"/>
      <c r="K1821" s="55"/>
      <c r="L1821" s="55"/>
      <c r="M1821" s="138"/>
      <c r="N1821" s="55"/>
      <c r="O1821" s="55"/>
      <c r="P1821" s="140"/>
      <c r="Q1821" s="141"/>
      <c r="R1821" s="55"/>
      <c r="S1821" s="55"/>
      <c r="T1821" s="141"/>
      <c r="U1821" s="55"/>
      <c r="V1821" s="55"/>
      <c r="W1821" s="141"/>
      <c r="X1821" s="55"/>
      <c r="Y1821" s="55"/>
      <c r="Z1821" s="141"/>
      <c r="AA1821" s="55"/>
      <c r="AB1821" s="55"/>
      <c r="AC1821" s="141"/>
      <c r="AD1821" s="142"/>
      <c r="AE1821" s="143"/>
      <c r="AF1821" s="138"/>
      <c r="AG1821" s="144"/>
      <c r="AH1821" s="145"/>
    </row>
    <row r="1822" spans="1:34" ht="24.95" customHeight="1" x14ac:dyDescent="0.25">
      <c r="A1822" s="55"/>
      <c r="B1822" s="55"/>
      <c r="C1822" s="55"/>
      <c r="D1822" s="55"/>
      <c r="E1822" s="55"/>
      <c r="F1822" s="55"/>
      <c r="G1822" s="55"/>
      <c r="H1822" s="138"/>
      <c r="I1822" s="55"/>
      <c r="J1822" s="139"/>
      <c r="K1822" s="55"/>
      <c r="L1822" s="55"/>
      <c r="M1822" s="138"/>
      <c r="N1822" s="55"/>
      <c r="O1822" s="55"/>
      <c r="P1822" s="140"/>
      <c r="Q1822" s="141"/>
      <c r="R1822" s="55"/>
      <c r="S1822" s="55"/>
      <c r="T1822" s="141"/>
      <c r="U1822" s="55"/>
      <c r="V1822" s="55"/>
      <c r="W1822" s="141"/>
      <c r="X1822" s="55"/>
      <c r="Y1822" s="55"/>
      <c r="Z1822" s="141"/>
      <c r="AA1822" s="55"/>
      <c r="AB1822" s="55"/>
      <c r="AC1822" s="141"/>
      <c r="AD1822" s="142"/>
      <c r="AE1822" s="143"/>
      <c r="AF1822" s="138"/>
      <c r="AG1822" s="144"/>
      <c r="AH1822" s="145"/>
    </row>
    <row r="1823" spans="1:34" ht="24.95" customHeight="1" x14ac:dyDescent="0.25">
      <c r="A1823" s="55"/>
      <c r="B1823" s="55"/>
      <c r="C1823" s="55"/>
      <c r="D1823" s="55"/>
      <c r="E1823" s="55"/>
      <c r="F1823" s="55"/>
      <c r="G1823" s="55"/>
      <c r="H1823" s="138"/>
      <c r="I1823" s="55"/>
      <c r="J1823" s="139"/>
      <c r="K1823" s="55"/>
      <c r="L1823" s="55"/>
      <c r="M1823" s="138"/>
      <c r="N1823" s="55"/>
      <c r="O1823" s="55"/>
      <c r="P1823" s="140"/>
      <c r="Q1823" s="141"/>
      <c r="R1823" s="55"/>
      <c r="S1823" s="55"/>
      <c r="T1823" s="141"/>
      <c r="U1823" s="55"/>
      <c r="V1823" s="55"/>
      <c r="W1823" s="141"/>
      <c r="X1823" s="55"/>
      <c r="Y1823" s="55"/>
      <c r="Z1823" s="141"/>
      <c r="AA1823" s="55"/>
      <c r="AB1823" s="55"/>
      <c r="AC1823" s="141"/>
      <c r="AD1823" s="142"/>
      <c r="AE1823" s="143"/>
      <c r="AF1823" s="138"/>
      <c r="AG1823" s="144"/>
      <c r="AH1823" s="145"/>
    </row>
    <row r="1824" spans="1:34" ht="24.95" customHeight="1" x14ac:dyDescent="0.25">
      <c r="A1824" s="55"/>
      <c r="B1824" s="55"/>
      <c r="C1824" s="55"/>
      <c r="D1824" s="55"/>
      <c r="E1824" s="55"/>
      <c r="F1824" s="55"/>
      <c r="G1824" s="55"/>
      <c r="H1824" s="138"/>
      <c r="I1824" s="55"/>
      <c r="J1824" s="139"/>
      <c r="K1824" s="55"/>
      <c r="L1824" s="55"/>
      <c r="M1824" s="138"/>
      <c r="N1824" s="55"/>
      <c r="O1824" s="55"/>
      <c r="P1824" s="140"/>
      <c r="Q1824" s="141"/>
      <c r="R1824" s="55"/>
      <c r="S1824" s="55"/>
      <c r="T1824" s="141"/>
      <c r="U1824" s="55"/>
      <c r="V1824" s="55"/>
      <c r="W1824" s="141"/>
      <c r="X1824" s="55"/>
      <c r="Y1824" s="55"/>
      <c r="Z1824" s="141"/>
      <c r="AA1824" s="55"/>
      <c r="AB1824" s="55"/>
      <c r="AC1824" s="141"/>
      <c r="AD1824" s="142"/>
      <c r="AE1824" s="143"/>
      <c r="AF1824" s="138"/>
      <c r="AG1824" s="144"/>
      <c r="AH1824" s="145"/>
    </row>
    <row r="1825" spans="1:34" ht="24.95" customHeight="1" x14ac:dyDescent="0.25">
      <c r="A1825" s="55"/>
      <c r="B1825" s="55"/>
      <c r="C1825" s="55"/>
      <c r="D1825" s="55"/>
      <c r="E1825" s="55"/>
      <c r="F1825" s="55"/>
      <c r="G1825" s="55"/>
      <c r="H1825" s="138"/>
      <c r="I1825" s="55"/>
      <c r="J1825" s="139"/>
      <c r="K1825" s="55"/>
      <c r="L1825" s="55"/>
      <c r="M1825" s="138"/>
      <c r="N1825" s="55"/>
      <c r="O1825" s="55"/>
      <c r="P1825" s="140"/>
      <c r="Q1825" s="141"/>
      <c r="R1825" s="55"/>
      <c r="S1825" s="55"/>
      <c r="T1825" s="141"/>
      <c r="U1825" s="55"/>
      <c r="V1825" s="55"/>
      <c r="W1825" s="141"/>
      <c r="X1825" s="55"/>
      <c r="Y1825" s="55"/>
      <c r="Z1825" s="141"/>
      <c r="AA1825" s="55"/>
      <c r="AB1825" s="55"/>
      <c r="AC1825" s="141"/>
      <c r="AD1825" s="142"/>
      <c r="AE1825" s="143"/>
      <c r="AF1825" s="138"/>
      <c r="AG1825" s="144"/>
      <c r="AH1825" s="145"/>
    </row>
    <row r="1826" spans="1:34" ht="24.95" customHeight="1" x14ac:dyDescent="0.25">
      <c r="A1826" s="55"/>
      <c r="B1826" s="55"/>
      <c r="C1826" s="55"/>
      <c r="D1826" s="55"/>
      <c r="E1826" s="55"/>
      <c r="F1826" s="55"/>
      <c r="G1826" s="55"/>
      <c r="H1826" s="138"/>
      <c r="I1826" s="55"/>
      <c r="J1826" s="139"/>
      <c r="K1826" s="55"/>
      <c r="L1826" s="55"/>
      <c r="M1826" s="138"/>
      <c r="N1826" s="55"/>
      <c r="O1826" s="55"/>
      <c r="P1826" s="140"/>
      <c r="Q1826" s="141"/>
      <c r="R1826" s="55"/>
      <c r="S1826" s="55"/>
      <c r="T1826" s="141"/>
      <c r="U1826" s="55"/>
      <c r="V1826" s="55"/>
      <c r="W1826" s="141"/>
      <c r="X1826" s="55"/>
      <c r="Y1826" s="55"/>
      <c r="Z1826" s="141"/>
      <c r="AA1826" s="55"/>
      <c r="AB1826" s="55"/>
      <c r="AC1826" s="141"/>
      <c r="AD1826" s="142"/>
      <c r="AE1826" s="143"/>
      <c r="AF1826" s="138"/>
      <c r="AG1826" s="144"/>
      <c r="AH1826" s="145"/>
    </row>
    <row r="1827" spans="1:34" ht="24.95" customHeight="1" x14ac:dyDescent="0.25">
      <c r="A1827" s="55"/>
      <c r="B1827" s="55"/>
      <c r="C1827" s="55"/>
      <c r="D1827" s="55"/>
      <c r="E1827" s="55"/>
      <c r="F1827" s="55"/>
      <c r="G1827" s="55"/>
      <c r="H1827" s="138"/>
      <c r="I1827" s="55"/>
      <c r="J1827" s="139"/>
      <c r="K1827" s="55"/>
      <c r="L1827" s="55"/>
      <c r="M1827" s="138"/>
      <c r="N1827" s="55"/>
      <c r="O1827" s="55"/>
      <c r="P1827" s="140"/>
      <c r="Q1827" s="141"/>
      <c r="R1827" s="55"/>
      <c r="S1827" s="55"/>
      <c r="T1827" s="141"/>
      <c r="U1827" s="55"/>
      <c r="V1827" s="55"/>
      <c r="W1827" s="141"/>
      <c r="X1827" s="55"/>
      <c r="Y1827" s="55"/>
      <c r="Z1827" s="141"/>
      <c r="AA1827" s="55"/>
      <c r="AB1827" s="55"/>
      <c r="AC1827" s="141"/>
      <c r="AD1827" s="142"/>
      <c r="AE1827" s="143"/>
      <c r="AF1827" s="138"/>
      <c r="AG1827" s="144"/>
      <c r="AH1827" s="145"/>
    </row>
    <row r="1828" spans="1:34" ht="24.95" customHeight="1" x14ac:dyDescent="0.25">
      <c r="A1828" s="55"/>
      <c r="B1828" s="55"/>
      <c r="C1828" s="55"/>
      <c r="D1828" s="55"/>
      <c r="E1828" s="55"/>
      <c r="F1828" s="55"/>
      <c r="G1828" s="55"/>
      <c r="H1828" s="138"/>
      <c r="I1828" s="55"/>
      <c r="J1828" s="139"/>
      <c r="K1828" s="55"/>
      <c r="L1828" s="55"/>
      <c r="M1828" s="138"/>
      <c r="N1828" s="55"/>
      <c r="O1828" s="55"/>
      <c r="P1828" s="140"/>
      <c r="Q1828" s="141"/>
      <c r="R1828" s="55"/>
      <c r="S1828" s="55"/>
      <c r="T1828" s="141"/>
      <c r="U1828" s="55"/>
      <c r="V1828" s="55"/>
      <c r="W1828" s="141"/>
      <c r="X1828" s="55"/>
      <c r="Y1828" s="55"/>
      <c r="Z1828" s="141"/>
      <c r="AA1828" s="55"/>
      <c r="AB1828" s="55"/>
      <c r="AC1828" s="141"/>
      <c r="AD1828" s="142"/>
      <c r="AE1828" s="143"/>
      <c r="AF1828" s="138"/>
      <c r="AG1828" s="144"/>
      <c r="AH1828" s="145"/>
    </row>
    <row r="1829" spans="1:34" ht="24.95" customHeight="1" x14ac:dyDescent="0.25">
      <c r="A1829" s="55"/>
      <c r="B1829" s="55"/>
      <c r="C1829" s="55"/>
      <c r="D1829" s="55"/>
      <c r="E1829" s="55"/>
      <c r="F1829" s="55"/>
      <c r="G1829" s="55"/>
      <c r="H1829" s="138"/>
      <c r="I1829" s="55"/>
      <c r="J1829" s="139"/>
      <c r="K1829" s="55"/>
      <c r="L1829" s="55"/>
      <c r="M1829" s="138"/>
      <c r="N1829" s="55"/>
      <c r="O1829" s="55"/>
      <c r="P1829" s="140"/>
      <c r="Q1829" s="141"/>
      <c r="R1829" s="55"/>
      <c r="S1829" s="55"/>
      <c r="T1829" s="141"/>
      <c r="U1829" s="55"/>
      <c r="V1829" s="55"/>
      <c r="W1829" s="141"/>
      <c r="X1829" s="55"/>
      <c r="Y1829" s="55"/>
      <c r="Z1829" s="141"/>
      <c r="AA1829" s="55"/>
      <c r="AB1829" s="55"/>
      <c r="AC1829" s="141"/>
      <c r="AD1829" s="142"/>
      <c r="AE1829" s="143"/>
      <c r="AF1829" s="138"/>
      <c r="AG1829" s="144"/>
      <c r="AH1829" s="145"/>
    </row>
    <row r="1830" spans="1:34" ht="24.95" customHeight="1" x14ac:dyDescent="0.25">
      <c r="A1830" s="55"/>
      <c r="B1830" s="55"/>
      <c r="C1830" s="55"/>
      <c r="D1830" s="55"/>
      <c r="E1830" s="55"/>
      <c r="F1830" s="55"/>
      <c r="G1830" s="55"/>
      <c r="H1830" s="138"/>
      <c r="I1830" s="55"/>
      <c r="J1830" s="139"/>
      <c r="K1830" s="55"/>
      <c r="L1830" s="55"/>
      <c r="M1830" s="138"/>
      <c r="N1830" s="55"/>
      <c r="O1830" s="55"/>
      <c r="P1830" s="140"/>
      <c r="Q1830" s="141"/>
      <c r="R1830" s="55"/>
      <c r="S1830" s="55"/>
      <c r="T1830" s="141"/>
      <c r="U1830" s="55"/>
      <c r="V1830" s="55"/>
      <c r="W1830" s="141"/>
      <c r="X1830" s="55"/>
      <c r="Y1830" s="55"/>
      <c r="Z1830" s="141"/>
      <c r="AA1830" s="55"/>
      <c r="AB1830" s="55"/>
      <c r="AC1830" s="141"/>
      <c r="AD1830" s="142"/>
      <c r="AE1830" s="143"/>
      <c r="AF1830" s="138"/>
      <c r="AG1830" s="144"/>
      <c r="AH1830" s="145"/>
    </row>
    <row r="1831" spans="1:34" ht="24.95" customHeight="1" x14ac:dyDescent="0.25">
      <c r="A1831" s="55"/>
      <c r="B1831" s="55"/>
      <c r="C1831" s="55"/>
      <c r="D1831" s="55"/>
      <c r="E1831" s="55"/>
      <c r="F1831" s="55"/>
      <c r="G1831" s="55"/>
      <c r="H1831" s="138"/>
      <c r="I1831" s="55"/>
      <c r="J1831" s="139"/>
      <c r="K1831" s="55"/>
      <c r="L1831" s="55"/>
      <c r="M1831" s="138"/>
      <c r="N1831" s="55"/>
      <c r="O1831" s="55"/>
      <c r="P1831" s="140"/>
      <c r="Q1831" s="141"/>
      <c r="R1831" s="55"/>
      <c r="S1831" s="55"/>
      <c r="T1831" s="141"/>
      <c r="U1831" s="55"/>
      <c r="V1831" s="55"/>
      <c r="W1831" s="141"/>
      <c r="X1831" s="55"/>
      <c r="Y1831" s="55"/>
      <c r="Z1831" s="141"/>
      <c r="AA1831" s="55"/>
      <c r="AB1831" s="55"/>
      <c r="AC1831" s="141"/>
      <c r="AD1831" s="142"/>
      <c r="AE1831" s="143"/>
      <c r="AF1831" s="138"/>
      <c r="AG1831" s="144"/>
      <c r="AH1831" s="145"/>
    </row>
    <row r="1832" spans="1:34" ht="24.95" customHeight="1" x14ac:dyDescent="0.25">
      <c r="A1832" s="55"/>
      <c r="B1832" s="55"/>
      <c r="C1832" s="55"/>
      <c r="D1832" s="55"/>
      <c r="E1832" s="55"/>
      <c r="F1832" s="55"/>
      <c r="G1832" s="55"/>
      <c r="H1832" s="138"/>
      <c r="I1832" s="55"/>
      <c r="J1832" s="139"/>
      <c r="K1832" s="55"/>
      <c r="L1832" s="55"/>
      <c r="M1832" s="138"/>
      <c r="N1832" s="55"/>
      <c r="O1832" s="55"/>
      <c r="P1832" s="140"/>
      <c r="Q1832" s="141"/>
      <c r="R1832" s="55"/>
      <c r="S1832" s="55"/>
      <c r="T1832" s="141"/>
      <c r="U1832" s="55"/>
      <c r="V1832" s="55"/>
      <c r="W1832" s="141"/>
      <c r="X1832" s="55"/>
      <c r="Y1832" s="55"/>
      <c r="Z1832" s="141"/>
      <c r="AA1832" s="55"/>
      <c r="AB1832" s="55"/>
      <c r="AC1832" s="141"/>
      <c r="AD1832" s="142"/>
      <c r="AE1832" s="143"/>
      <c r="AF1832" s="138"/>
      <c r="AG1832" s="144"/>
      <c r="AH1832" s="145"/>
    </row>
    <row r="1833" spans="1:34" ht="24.95" customHeight="1" x14ac:dyDescent="0.25">
      <c r="A1833" s="55"/>
      <c r="B1833" s="55"/>
      <c r="C1833" s="55"/>
      <c r="D1833" s="55"/>
      <c r="E1833" s="55"/>
      <c r="F1833" s="55"/>
      <c r="G1833" s="55"/>
      <c r="H1833" s="138"/>
      <c r="I1833" s="55"/>
      <c r="J1833" s="139"/>
      <c r="K1833" s="55"/>
      <c r="L1833" s="55"/>
      <c r="M1833" s="138"/>
      <c r="N1833" s="55"/>
      <c r="O1833" s="55"/>
      <c r="P1833" s="140"/>
      <c r="Q1833" s="141"/>
      <c r="R1833" s="55"/>
      <c r="S1833" s="55"/>
      <c r="T1833" s="141"/>
      <c r="U1833" s="55"/>
      <c r="V1833" s="55"/>
      <c r="W1833" s="141"/>
      <c r="X1833" s="55"/>
      <c r="Y1833" s="55"/>
      <c r="Z1833" s="141"/>
      <c r="AA1833" s="55"/>
      <c r="AB1833" s="55"/>
      <c r="AC1833" s="141"/>
      <c r="AD1833" s="142"/>
      <c r="AE1833" s="143"/>
      <c r="AF1833" s="138"/>
      <c r="AG1833" s="144"/>
      <c r="AH1833" s="145"/>
    </row>
    <row r="1834" spans="1:34" ht="24.95" customHeight="1" x14ac:dyDescent="0.25">
      <c r="A1834" s="55"/>
      <c r="B1834" s="55"/>
      <c r="C1834" s="55"/>
      <c r="D1834" s="55"/>
      <c r="E1834" s="55"/>
      <c r="F1834" s="55"/>
      <c r="G1834" s="55"/>
      <c r="H1834" s="138"/>
      <c r="I1834" s="55"/>
      <c r="J1834" s="139"/>
      <c r="K1834" s="55"/>
      <c r="L1834" s="55"/>
      <c r="M1834" s="138"/>
      <c r="N1834" s="55"/>
      <c r="O1834" s="55"/>
      <c r="P1834" s="140"/>
      <c r="Q1834" s="141"/>
      <c r="R1834" s="55"/>
      <c r="S1834" s="55"/>
      <c r="T1834" s="141"/>
      <c r="U1834" s="55"/>
      <c r="V1834" s="55"/>
      <c r="W1834" s="141"/>
      <c r="X1834" s="55"/>
      <c r="Y1834" s="55"/>
      <c r="Z1834" s="141"/>
      <c r="AA1834" s="55"/>
      <c r="AB1834" s="55"/>
      <c r="AC1834" s="141"/>
      <c r="AD1834" s="142"/>
      <c r="AE1834" s="143"/>
      <c r="AF1834" s="138"/>
      <c r="AG1834" s="144"/>
      <c r="AH1834" s="145"/>
    </row>
    <row r="1835" spans="1:34" ht="24.95" customHeight="1" x14ac:dyDescent="0.25">
      <c r="A1835" s="55"/>
      <c r="B1835" s="55"/>
      <c r="C1835" s="55"/>
      <c r="D1835" s="55"/>
      <c r="E1835" s="55"/>
      <c r="F1835" s="55"/>
      <c r="G1835" s="55"/>
      <c r="H1835" s="138"/>
      <c r="I1835" s="55"/>
      <c r="J1835" s="139"/>
      <c r="K1835" s="55"/>
      <c r="L1835" s="55"/>
      <c r="M1835" s="138"/>
      <c r="N1835" s="55"/>
      <c r="O1835" s="55"/>
      <c r="P1835" s="140"/>
      <c r="Q1835" s="141"/>
      <c r="R1835" s="55"/>
      <c r="S1835" s="55"/>
      <c r="T1835" s="141"/>
      <c r="U1835" s="55"/>
      <c r="V1835" s="55"/>
      <c r="W1835" s="141"/>
      <c r="X1835" s="55"/>
      <c r="Y1835" s="55"/>
      <c r="Z1835" s="141"/>
      <c r="AA1835" s="55"/>
      <c r="AB1835" s="55"/>
      <c r="AC1835" s="141"/>
      <c r="AD1835" s="142"/>
      <c r="AE1835" s="143"/>
      <c r="AF1835" s="138"/>
      <c r="AG1835" s="144"/>
      <c r="AH1835" s="145"/>
    </row>
    <row r="1836" spans="1:34" ht="24.95" customHeight="1" x14ac:dyDescent="0.25">
      <c r="A1836" s="55"/>
      <c r="B1836" s="55"/>
      <c r="C1836" s="55"/>
      <c r="D1836" s="55"/>
      <c r="E1836" s="55"/>
      <c r="F1836" s="55"/>
      <c r="G1836" s="55"/>
      <c r="H1836" s="138"/>
      <c r="I1836" s="55"/>
      <c r="J1836" s="139"/>
      <c r="K1836" s="55"/>
      <c r="L1836" s="55"/>
      <c r="M1836" s="138"/>
      <c r="N1836" s="55"/>
      <c r="O1836" s="55"/>
      <c r="P1836" s="140"/>
      <c r="Q1836" s="141"/>
      <c r="R1836" s="55"/>
      <c r="S1836" s="55"/>
      <c r="T1836" s="141"/>
      <c r="U1836" s="55"/>
      <c r="V1836" s="55"/>
      <c r="W1836" s="141"/>
      <c r="X1836" s="55"/>
      <c r="Y1836" s="55"/>
      <c r="Z1836" s="141"/>
      <c r="AA1836" s="55"/>
      <c r="AB1836" s="55"/>
      <c r="AC1836" s="141"/>
      <c r="AD1836" s="142"/>
      <c r="AE1836" s="143"/>
      <c r="AF1836" s="138"/>
      <c r="AG1836" s="144"/>
      <c r="AH1836" s="145"/>
    </row>
    <row r="1837" spans="1:34" ht="24.95" customHeight="1" x14ac:dyDescent="0.25">
      <c r="A1837" s="55"/>
      <c r="B1837" s="55"/>
      <c r="C1837" s="55"/>
      <c r="D1837" s="55"/>
      <c r="E1837" s="55"/>
      <c r="F1837" s="55"/>
      <c r="G1837" s="55"/>
      <c r="H1837" s="138"/>
      <c r="I1837" s="55"/>
      <c r="J1837" s="139"/>
      <c r="K1837" s="55"/>
      <c r="L1837" s="55"/>
      <c r="M1837" s="138"/>
      <c r="N1837" s="55"/>
      <c r="O1837" s="55"/>
      <c r="P1837" s="140"/>
      <c r="Q1837" s="141"/>
      <c r="R1837" s="55"/>
      <c r="S1837" s="55"/>
      <c r="T1837" s="141"/>
      <c r="U1837" s="55"/>
      <c r="V1837" s="55"/>
      <c r="W1837" s="141"/>
      <c r="X1837" s="55"/>
      <c r="Y1837" s="55"/>
      <c r="Z1837" s="141"/>
      <c r="AA1837" s="55"/>
      <c r="AB1837" s="55"/>
      <c r="AC1837" s="141"/>
      <c r="AD1837" s="142"/>
      <c r="AE1837" s="143"/>
      <c r="AF1837" s="138"/>
      <c r="AG1837" s="144"/>
      <c r="AH1837" s="145"/>
    </row>
    <row r="1838" spans="1:34" ht="24.95" customHeight="1" x14ac:dyDescent="0.25">
      <c r="A1838" s="55"/>
      <c r="B1838" s="55"/>
      <c r="C1838" s="55"/>
      <c r="D1838" s="55"/>
      <c r="E1838" s="55"/>
      <c r="F1838" s="55"/>
      <c r="G1838" s="55"/>
      <c r="H1838" s="138"/>
      <c r="I1838" s="55"/>
      <c r="J1838" s="139"/>
      <c r="K1838" s="55"/>
      <c r="L1838" s="55"/>
      <c r="M1838" s="138"/>
      <c r="N1838" s="55"/>
      <c r="O1838" s="55"/>
      <c r="P1838" s="140"/>
      <c r="Q1838" s="141"/>
      <c r="R1838" s="55"/>
      <c r="S1838" s="55"/>
      <c r="T1838" s="141"/>
      <c r="U1838" s="55"/>
      <c r="V1838" s="55"/>
      <c r="W1838" s="141"/>
      <c r="X1838" s="55"/>
      <c r="Y1838" s="55"/>
      <c r="Z1838" s="141"/>
      <c r="AA1838" s="55"/>
      <c r="AB1838" s="55"/>
      <c r="AC1838" s="141"/>
      <c r="AD1838" s="142"/>
      <c r="AE1838" s="143"/>
      <c r="AF1838" s="138"/>
      <c r="AG1838" s="144"/>
      <c r="AH1838" s="145"/>
    </row>
    <row r="1839" spans="1:34" ht="24.95" customHeight="1" x14ac:dyDescent="0.25">
      <c r="A1839" s="55"/>
      <c r="B1839" s="55"/>
      <c r="C1839" s="55"/>
      <c r="D1839" s="55"/>
      <c r="E1839" s="55"/>
      <c r="F1839" s="55"/>
      <c r="G1839" s="55"/>
      <c r="H1839" s="138"/>
      <c r="I1839" s="55"/>
      <c r="J1839" s="139"/>
      <c r="K1839" s="55"/>
      <c r="L1839" s="55"/>
      <c r="M1839" s="138"/>
      <c r="N1839" s="55"/>
      <c r="O1839" s="55"/>
      <c r="P1839" s="140"/>
      <c r="Q1839" s="141"/>
      <c r="R1839" s="55"/>
      <c r="S1839" s="55"/>
      <c r="T1839" s="141"/>
      <c r="U1839" s="55"/>
      <c r="V1839" s="55"/>
      <c r="W1839" s="141"/>
      <c r="X1839" s="55"/>
      <c r="Y1839" s="55"/>
      <c r="Z1839" s="141"/>
      <c r="AA1839" s="55"/>
      <c r="AB1839" s="55"/>
      <c r="AC1839" s="141"/>
      <c r="AD1839" s="142"/>
      <c r="AE1839" s="143"/>
      <c r="AF1839" s="138"/>
      <c r="AG1839" s="144"/>
      <c r="AH1839" s="145"/>
    </row>
    <row r="1840" spans="1:34" ht="24.95" customHeight="1" x14ac:dyDescent="0.25">
      <c r="A1840" s="55"/>
      <c r="B1840" s="55"/>
      <c r="C1840" s="55"/>
      <c r="D1840" s="55"/>
      <c r="E1840" s="55"/>
      <c r="F1840" s="55"/>
      <c r="G1840" s="55"/>
      <c r="H1840" s="138"/>
      <c r="I1840" s="55"/>
      <c r="J1840" s="139"/>
      <c r="K1840" s="55"/>
      <c r="L1840" s="55"/>
      <c r="M1840" s="138"/>
      <c r="N1840" s="55"/>
      <c r="O1840" s="55"/>
      <c r="P1840" s="140"/>
      <c r="Q1840" s="141"/>
      <c r="R1840" s="55"/>
      <c r="S1840" s="55"/>
      <c r="T1840" s="141"/>
      <c r="U1840" s="55"/>
      <c r="V1840" s="55"/>
      <c r="W1840" s="141"/>
      <c r="X1840" s="55"/>
      <c r="Y1840" s="55"/>
      <c r="Z1840" s="141"/>
      <c r="AA1840" s="55"/>
      <c r="AB1840" s="55"/>
      <c r="AC1840" s="141"/>
      <c r="AD1840" s="142"/>
      <c r="AE1840" s="143"/>
      <c r="AF1840" s="138"/>
      <c r="AG1840" s="144"/>
      <c r="AH1840" s="145"/>
    </row>
    <row r="1841" spans="1:34" ht="24.95" customHeight="1" x14ac:dyDescent="0.25">
      <c r="A1841" s="55"/>
      <c r="B1841" s="55"/>
      <c r="C1841" s="55"/>
      <c r="D1841" s="55"/>
      <c r="E1841" s="55"/>
      <c r="F1841" s="55"/>
      <c r="G1841" s="55"/>
      <c r="H1841" s="138"/>
      <c r="I1841" s="55"/>
      <c r="J1841" s="139"/>
      <c r="K1841" s="55"/>
      <c r="L1841" s="55"/>
      <c r="M1841" s="138"/>
      <c r="N1841" s="55"/>
      <c r="O1841" s="55"/>
      <c r="P1841" s="140"/>
      <c r="Q1841" s="141"/>
      <c r="R1841" s="55"/>
      <c r="S1841" s="55"/>
      <c r="T1841" s="141"/>
      <c r="U1841" s="55"/>
      <c r="V1841" s="55"/>
      <c r="W1841" s="141"/>
      <c r="X1841" s="55"/>
      <c r="Y1841" s="55"/>
      <c r="Z1841" s="141"/>
      <c r="AA1841" s="55"/>
      <c r="AB1841" s="55"/>
      <c r="AC1841" s="141"/>
      <c r="AD1841" s="142"/>
      <c r="AE1841" s="143"/>
      <c r="AF1841" s="138"/>
      <c r="AG1841" s="144"/>
      <c r="AH1841" s="145"/>
    </row>
    <row r="1842" spans="1:34" ht="24.95" customHeight="1" x14ac:dyDescent="0.25">
      <c r="A1842" s="55"/>
      <c r="B1842" s="55"/>
      <c r="C1842" s="55"/>
      <c r="D1842" s="55"/>
      <c r="E1842" s="55"/>
      <c r="F1842" s="55"/>
      <c r="G1842" s="55"/>
      <c r="H1842" s="138"/>
      <c r="I1842" s="55"/>
      <c r="J1842" s="139"/>
      <c r="K1842" s="55"/>
      <c r="L1842" s="55"/>
      <c r="M1842" s="138"/>
      <c r="N1842" s="55"/>
      <c r="O1842" s="55"/>
      <c r="P1842" s="140"/>
      <c r="Q1842" s="141"/>
      <c r="R1842" s="55"/>
      <c r="S1842" s="55"/>
      <c r="T1842" s="141"/>
      <c r="U1842" s="55"/>
      <c r="V1842" s="55"/>
      <c r="W1842" s="141"/>
      <c r="X1842" s="55"/>
      <c r="Y1842" s="55"/>
      <c r="Z1842" s="141"/>
      <c r="AA1842" s="55"/>
      <c r="AB1842" s="55"/>
      <c r="AC1842" s="141"/>
      <c r="AD1842" s="142"/>
      <c r="AE1842" s="143"/>
      <c r="AF1842" s="138"/>
      <c r="AG1842" s="144"/>
      <c r="AH1842" s="145"/>
    </row>
    <row r="1843" spans="1:34" ht="24.95" customHeight="1" x14ac:dyDescent="0.25">
      <c r="A1843" s="55"/>
      <c r="B1843" s="55"/>
      <c r="C1843" s="55"/>
      <c r="D1843" s="55"/>
      <c r="E1843" s="55"/>
      <c r="F1843" s="55"/>
      <c r="G1843" s="55"/>
      <c r="H1843" s="138"/>
      <c r="I1843" s="55"/>
      <c r="J1843" s="139"/>
      <c r="K1843" s="55"/>
      <c r="L1843" s="55"/>
      <c r="M1843" s="138"/>
      <c r="N1843" s="55"/>
      <c r="O1843" s="55"/>
      <c r="P1843" s="140"/>
      <c r="Q1843" s="141"/>
      <c r="R1843" s="55"/>
      <c r="S1843" s="55"/>
      <c r="T1843" s="141"/>
      <c r="U1843" s="55"/>
      <c r="V1843" s="55"/>
      <c r="W1843" s="141"/>
      <c r="X1843" s="55"/>
      <c r="Y1843" s="55"/>
      <c r="Z1843" s="141"/>
      <c r="AA1843" s="55"/>
      <c r="AB1843" s="55"/>
      <c r="AC1843" s="141"/>
      <c r="AD1843" s="142"/>
      <c r="AE1843" s="143"/>
      <c r="AF1843" s="138"/>
      <c r="AG1843" s="144"/>
      <c r="AH1843" s="145"/>
    </row>
    <row r="1844" spans="1:34" ht="24.95" customHeight="1" x14ac:dyDescent="0.25">
      <c r="A1844" s="55"/>
      <c r="B1844" s="55"/>
      <c r="C1844" s="55"/>
      <c r="D1844" s="55"/>
      <c r="E1844" s="55"/>
      <c r="F1844" s="55"/>
      <c r="G1844" s="55"/>
      <c r="H1844" s="138"/>
      <c r="I1844" s="55"/>
      <c r="J1844" s="139"/>
      <c r="K1844" s="55"/>
      <c r="L1844" s="55"/>
      <c r="M1844" s="138"/>
      <c r="N1844" s="55"/>
      <c r="O1844" s="55"/>
      <c r="P1844" s="140"/>
      <c r="Q1844" s="141"/>
      <c r="R1844" s="55"/>
      <c r="S1844" s="55"/>
      <c r="T1844" s="141"/>
      <c r="U1844" s="55"/>
      <c r="V1844" s="55"/>
      <c r="W1844" s="141"/>
      <c r="X1844" s="55"/>
      <c r="Y1844" s="55"/>
      <c r="Z1844" s="141"/>
      <c r="AA1844" s="55"/>
      <c r="AB1844" s="55"/>
      <c r="AC1844" s="141"/>
      <c r="AD1844" s="142"/>
      <c r="AE1844" s="143"/>
      <c r="AF1844" s="138"/>
      <c r="AG1844" s="144"/>
      <c r="AH1844" s="145"/>
    </row>
    <row r="1845" spans="1:34" ht="24.95" customHeight="1" x14ac:dyDescent="0.25">
      <c r="A1845" s="55"/>
      <c r="B1845" s="55"/>
      <c r="C1845" s="55"/>
      <c r="D1845" s="55"/>
      <c r="E1845" s="55"/>
      <c r="F1845" s="55"/>
      <c r="G1845" s="55"/>
      <c r="H1845" s="138"/>
      <c r="I1845" s="55"/>
      <c r="J1845" s="139"/>
      <c r="K1845" s="55"/>
      <c r="L1845" s="55"/>
      <c r="M1845" s="138"/>
      <c r="N1845" s="55"/>
      <c r="O1845" s="55"/>
      <c r="P1845" s="140"/>
      <c r="Q1845" s="141"/>
      <c r="R1845" s="55"/>
      <c r="S1845" s="55"/>
      <c r="T1845" s="141"/>
      <c r="U1845" s="55"/>
      <c r="V1845" s="55"/>
      <c r="W1845" s="141"/>
      <c r="X1845" s="55"/>
      <c r="Y1845" s="55"/>
      <c r="Z1845" s="141"/>
      <c r="AA1845" s="55"/>
      <c r="AB1845" s="55"/>
      <c r="AC1845" s="141"/>
      <c r="AD1845" s="142"/>
      <c r="AE1845" s="143"/>
      <c r="AF1845" s="138"/>
      <c r="AG1845" s="144"/>
      <c r="AH1845" s="145"/>
    </row>
    <row r="1846" spans="1:34" ht="24.95" customHeight="1" x14ac:dyDescent="0.25">
      <c r="A1846" s="55"/>
      <c r="B1846" s="55"/>
      <c r="C1846" s="55"/>
      <c r="D1846" s="55"/>
      <c r="E1846" s="55"/>
      <c r="F1846" s="55"/>
      <c r="G1846" s="55"/>
      <c r="H1846" s="138"/>
      <c r="I1846" s="55"/>
      <c r="J1846" s="139"/>
      <c r="K1846" s="55"/>
      <c r="L1846" s="55"/>
      <c r="M1846" s="138"/>
      <c r="N1846" s="55"/>
      <c r="O1846" s="55"/>
      <c r="P1846" s="140"/>
      <c r="Q1846" s="141"/>
      <c r="R1846" s="55"/>
      <c r="S1846" s="55"/>
      <c r="T1846" s="141"/>
      <c r="U1846" s="55"/>
      <c r="V1846" s="55"/>
      <c r="W1846" s="141"/>
      <c r="X1846" s="55"/>
      <c r="Y1846" s="55"/>
      <c r="Z1846" s="141"/>
      <c r="AA1846" s="55"/>
      <c r="AB1846" s="55"/>
      <c r="AC1846" s="141"/>
      <c r="AD1846" s="142"/>
      <c r="AE1846" s="143"/>
      <c r="AF1846" s="138"/>
      <c r="AG1846" s="144"/>
      <c r="AH1846" s="145"/>
    </row>
    <row r="1847" spans="1:34" ht="24.95" customHeight="1" x14ac:dyDescent="0.25">
      <c r="A1847" s="55"/>
      <c r="B1847" s="55"/>
      <c r="C1847" s="55"/>
      <c r="D1847" s="55"/>
      <c r="E1847" s="55"/>
      <c r="F1847" s="55"/>
      <c r="G1847" s="55"/>
      <c r="H1847" s="138"/>
      <c r="I1847" s="55"/>
      <c r="J1847" s="139"/>
      <c r="K1847" s="55"/>
      <c r="L1847" s="55"/>
      <c r="M1847" s="138"/>
      <c r="N1847" s="55"/>
      <c r="O1847" s="55"/>
      <c r="P1847" s="140"/>
      <c r="Q1847" s="141"/>
      <c r="R1847" s="55"/>
      <c r="S1847" s="55"/>
      <c r="T1847" s="141"/>
      <c r="U1847" s="55"/>
      <c r="V1847" s="55"/>
      <c r="W1847" s="141"/>
      <c r="X1847" s="55"/>
      <c r="Y1847" s="55"/>
      <c r="Z1847" s="141"/>
      <c r="AA1847" s="55"/>
      <c r="AB1847" s="55"/>
      <c r="AC1847" s="141"/>
      <c r="AD1847" s="142"/>
      <c r="AE1847" s="143"/>
      <c r="AF1847" s="138"/>
      <c r="AG1847" s="144"/>
      <c r="AH1847" s="145"/>
    </row>
    <row r="1848" spans="1:34" ht="24.95" customHeight="1" x14ac:dyDescent="0.25">
      <c r="A1848" s="55"/>
      <c r="B1848" s="55"/>
      <c r="C1848" s="55"/>
      <c r="D1848" s="55"/>
      <c r="E1848" s="55"/>
      <c r="F1848" s="55"/>
      <c r="G1848" s="55"/>
      <c r="H1848" s="138"/>
      <c r="I1848" s="55"/>
      <c r="J1848" s="139"/>
      <c r="K1848" s="55"/>
      <c r="L1848" s="55"/>
      <c r="M1848" s="138"/>
      <c r="N1848" s="55"/>
      <c r="O1848" s="55"/>
      <c r="P1848" s="140"/>
      <c r="Q1848" s="141"/>
      <c r="R1848" s="55"/>
      <c r="S1848" s="55"/>
      <c r="T1848" s="141"/>
      <c r="U1848" s="55"/>
      <c r="V1848" s="55"/>
      <c r="W1848" s="141"/>
      <c r="X1848" s="55"/>
      <c r="Y1848" s="55"/>
      <c r="Z1848" s="141"/>
      <c r="AA1848" s="55"/>
      <c r="AB1848" s="55"/>
      <c r="AC1848" s="141"/>
      <c r="AD1848" s="142"/>
      <c r="AE1848" s="143"/>
      <c r="AF1848" s="138"/>
      <c r="AG1848" s="144"/>
      <c r="AH1848" s="145"/>
    </row>
    <row r="1849" spans="1:34" ht="24.95" customHeight="1" x14ac:dyDescent="0.25">
      <c r="A1849" s="55"/>
      <c r="B1849" s="55"/>
      <c r="C1849" s="55"/>
      <c r="D1849" s="55"/>
      <c r="E1849" s="55"/>
      <c r="F1849" s="55"/>
      <c r="G1849" s="55"/>
      <c r="H1849" s="138"/>
      <c r="I1849" s="55"/>
      <c r="J1849" s="139"/>
      <c r="K1849" s="55"/>
      <c r="L1849" s="55"/>
      <c r="M1849" s="138"/>
      <c r="N1849" s="55"/>
      <c r="O1849" s="55"/>
      <c r="P1849" s="140"/>
      <c r="Q1849" s="141"/>
      <c r="R1849" s="55"/>
      <c r="S1849" s="55"/>
      <c r="T1849" s="141"/>
      <c r="U1849" s="55"/>
      <c r="V1849" s="55"/>
      <c r="W1849" s="141"/>
      <c r="X1849" s="55"/>
      <c r="Y1849" s="55"/>
      <c r="Z1849" s="141"/>
      <c r="AA1849" s="55"/>
      <c r="AB1849" s="55"/>
      <c r="AC1849" s="141"/>
      <c r="AD1849" s="142"/>
      <c r="AE1849" s="143"/>
      <c r="AF1849" s="138"/>
      <c r="AG1849" s="144"/>
      <c r="AH1849" s="145"/>
    </row>
    <row r="1850" spans="1:34" ht="24.95" customHeight="1" x14ac:dyDescent="0.25">
      <c r="A1850" s="55"/>
      <c r="B1850" s="55"/>
      <c r="C1850" s="55"/>
      <c r="D1850" s="55"/>
      <c r="E1850" s="55"/>
      <c r="F1850" s="55"/>
      <c r="G1850" s="55"/>
      <c r="H1850" s="138"/>
      <c r="I1850" s="55"/>
      <c r="J1850" s="139"/>
      <c r="K1850" s="55"/>
      <c r="L1850" s="55"/>
      <c r="M1850" s="138"/>
      <c r="N1850" s="55"/>
      <c r="O1850" s="55"/>
      <c r="P1850" s="140"/>
      <c r="Q1850" s="141"/>
      <c r="R1850" s="55"/>
      <c r="S1850" s="55"/>
      <c r="T1850" s="141"/>
      <c r="U1850" s="55"/>
      <c r="V1850" s="55"/>
      <c r="W1850" s="141"/>
      <c r="X1850" s="55"/>
      <c r="Y1850" s="55"/>
      <c r="Z1850" s="141"/>
      <c r="AA1850" s="55"/>
      <c r="AB1850" s="55"/>
      <c r="AC1850" s="141"/>
      <c r="AD1850" s="142"/>
      <c r="AE1850" s="143"/>
      <c r="AF1850" s="138"/>
      <c r="AG1850" s="144"/>
      <c r="AH1850" s="145"/>
    </row>
    <row r="1851" spans="1:34" ht="24.95" customHeight="1" x14ac:dyDescent="0.25">
      <c r="A1851" s="55"/>
      <c r="B1851" s="55"/>
      <c r="C1851" s="55"/>
      <c r="D1851" s="55"/>
      <c r="E1851" s="55"/>
      <c r="F1851" s="55"/>
      <c r="G1851" s="55"/>
      <c r="H1851" s="138"/>
      <c r="I1851" s="55"/>
      <c r="J1851" s="139"/>
      <c r="K1851" s="55"/>
      <c r="L1851" s="55"/>
      <c r="M1851" s="138"/>
      <c r="N1851" s="55"/>
      <c r="O1851" s="55"/>
      <c r="P1851" s="140"/>
      <c r="Q1851" s="141"/>
      <c r="R1851" s="55"/>
      <c r="S1851" s="55"/>
      <c r="T1851" s="141"/>
      <c r="U1851" s="55"/>
      <c r="V1851" s="55"/>
      <c r="W1851" s="141"/>
      <c r="X1851" s="55"/>
      <c r="Y1851" s="55"/>
      <c r="Z1851" s="141"/>
      <c r="AA1851" s="55"/>
      <c r="AB1851" s="55"/>
      <c r="AC1851" s="141"/>
      <c r="AD1851" s="142"/>
      <c r="AE1851" s="143"/>
      <c r="AF1851" s="138"/>
      <c r="AG1851" s="144"/>
      <c r="AH1851" s="145"/>
    </row>
    <row r="1852" spans="1:34" ht="24.95" customHeight="1" x14ac:dyDescent="0.25">
      <c r="A1852" s="55"/>
      <c r="B1852" s="55"/>
      <c r="C1852" s="55"/>
      <c r="D1852" s="55"/>
      <c r="E1852" s="55"/>
      <c r="F1852" s="55"/>
      <c r="G1852" s="55"/>
      <c r="H1852" s="138"/>
      <c r="I1852" s="55"/>
      <c r="J1852" s="139"/>
      <c r="K1852" s="55"/>
      <c r="L1852" s="55"/>
      <c r="M1852" s="138"/>
      <c r="N1852" s="55"/>
      <c r="O1852" s="55"/>
      <c r="P1852" s="140"/>
      <c r="Q1852" s="141"/>
      <c r="R1852" s="55"/>
      <c r="S1852" s="55"/>
      <c r="T1852" s="141"/>
      <c r="U1852" s="55"/>
      <c r="V1852" s="55"/>
      <c r="W1852" s="141"/>
      <c r="X1852" s="55"/>
      <c r="Y1852" s="55"/>
      <c r="Z1852" s="141"/>
      <c r="AA1852" s="55"/>
      <c r="AB1852" s="55"/>
      <c r="AC1852" s="141"/>
      <c r="AD1852" s="142"/>
      <c r="AE1852" s="143"/>
      <c r="AF1852" s="138"/>
      <c r="AG1852" s="144"/>
      <c r="AH1852" s="145"/>
    </row>
    <row r="1853" spans="1:34" ht="24.95" customHeight="1" x14ac:dyDescent="0.25">
      <c r="A1853" s="55"/>
      <c r="B1853" s="55"/>
      <c r="C1853" s="55"/>
      <c r="D1853" s="55"/>
      <c r="E1853" s="55"/>
      <c r="F1853" s="55"/>
      <c r="G1853" s="55"/>
      <c r="H1853" s="138"/>
      <c r="I1853" s="55"/>
      <c r="J1853" s="139"/>
      <c r="K1853" s="55"/>
      <c r="L1853" s="55"/>
      <c r="M1853" s="138"/>
      <c r="N1853" s="55"/>
      <c r="O1853" s="55"/>
      <c r="P1853" s="140"/>
      <c r="Q1853" s="141"/>
      <c r="R1853" s="55"/>
      <c r="S1853" s="55"/>
      <c r="T1853" s="141"/>
      <c r="U1853" s="55"/>
      <c r="V1853" s="55"/>
      <c r="W1853" s="141"/>
      <c r="X1853" s="55"/>
      <c r="Y1853" s="55"/>
      <c r="Z1853" s="141"/>
      <c r="AA1853" s="55"/>
      <c r="AB1853" s="55"/>
      <c r="AC1853" s="141"/>
      <c r="AD1853" s="142"/>
      <c r="AE1853" s="143"/>
      <c r="AF1853" s="138"/>
      <c r="AG1853" s="144"/>
      <c r="AH1853" s="145"/>
    </row>
    <row r="1854" spans="1:34" ht="24.95" customHeight="1" x14ac:dyDescent="0.25">
      <c r="A1854" s="55"/>
      <c r="B1854" s="55"/>
      <c r="C1854" s="55"/>
      <c r="D1854" s="55"/>
      <c r="E1854" s="55"/>
      <c r="F1854" s="55"/>
      <c r="G1854" s="55"/>
      <c r="H1854" s="138"/>
      <c r="I1854" s="55"/>
      <c r="J1854" s="139"/>
      <c r="K1854" s="55"/>
      <c r="L1854" s="55"/>
      <c r="M1854" s="138"/>
      <c r="N1854" s="55"/>
      <c r="O1854" s="55"/>
      <c r="P1854" s="140"/>
      <c r="Q1854" s="141"/>
      <c r="R1854" s="55"/>
      <c r="S1854" s="55"/>
      <c r="T1854" s="141"/>
      <c r="U1854" s="55"/>
      <c r="V1854" s="55"/>
      <c r="W1854" s="141"/>
      <c r="X1854" s="55"/>
      <c r="Y1854" s="55"/>
      <c r="Z1854" s="141"/>
      <c r="AA1854" s="55"/>
      <c r="AB1854" s="55"/>
      <c r="AC1854" s="141"/>
      <c r="AD1854" s="142"/>
      <c r="AE1854" s="143"/>
      <c r="AF1854" s="138"/>
      <c r="AG1854" s="144"/>
      <c r="AH1854" s="145"/>
    </row>
    <row r="1855" spans="1:34" ht="24.95" customHeight="1" x14ac:dyDescent="0.25">
      <c r="A1855" s="55"/>
      <c r="B1855" s="55"/>
      <c r="C1855" s="55"/>
      <c r="D1855" s="55"/>
      <c r="E1855" s="55"/>
      <c r="F1855" s="55"/>
      <c r="G1855" s="55"/>
      <c r="H1855" s="138"/>
      <c r="I1855" s="55"/>
      <c r="J1855" s="139"/>
      <c r="K1855" s="55"/>
      <c r="L1855" s="55"/>
      <c r="M1855" s="138"/>
      <c r="N1855" s="55"/>
      <c r="O1855" s="55"/>
      <c r="P1855" s="140"/>
      <c r="Q1855" s="141"/>
      <c r="R1855" s="55"/>
      <c r="S1855" s="55"/>
      <c r="T1855" s="141"/>
      <c r="U1855" s="55"/>
      <c r="V1855" s="55"/>
      <c r="W1855" s="141"/>
      <c r="X1855" s="55"/>
      <c r="Y1855" s="55"/>
      <c r="Z1855" s="141"/>
      <c r="AA1855" s="55"/>
      <c r="AB1855" s="55"/>
      <c r="AC1855" s="141"/>
      <c r="AD1855" s="142"/>
      <c r="AE1855" s="143"/>
      <c r="AF1855" s="138"/>
      <c r="AG1855" s="144"/>
      <c r="AH1855" s="145"/>
    </row>
    <row r="1856" spans="1:34" ht="24.95" customHeight="1" x14ac:dyDescent="0.25">
      <c r="A1856" s="55"/>
      <c r="B1856" s="55"/>
      <c r="C1856" s="55"/>
      <c r="D1856" s="55"/>
      <c r="E1856" s="55"/>
      <c r="F1856" s="55"/>
      <c r="G1856" s="55"/>
      <c r="H1856" s="138"/>
      <c r="I1856" s="55"/>
      <c r="J1856" s="139"/>
      <c r="K1856" s="55"/>
      <c r="L1856" s="55"/>
      <c r="M1856" s="138"/>
      <c r="N1856" s="55"/>
      <c r="O1856" s="55"/>
      <c r="P1856" s="140"/>
      <c r="Q1856" s="141"/>
      <c r="R1856" s="55"/>
      <c r="S1856" s="55"/>
      <c r="T1856" s="141"/>
      <c r="U1856" s="55"/>
      <c r="V1856" s="55"/>
      <c r="W1856" s="141"/>
      <c r="X1856" s="55"/>
      <c r="Y1856" s="55"/>
      <c r="Z1856" s="141"/>
      <c r="AA1856" s="55"/>
      <c r="AB1856" s="55"/>
      <c r="AC1856" s="141"/>
      <c r="AD1856" s="142"/>
      <c r="AE1856" s="143"/>
      <c r="AF1856" s="138"/>
      <c r="AG1856" s="144"/>
      <c r="AH1856" s="145"/>
    </row>
    <row r="1857" spans="1:34" ht="24.95" customHeight="1" x14ac:dyDescent="0.25">
      <c r="A1857" s="55"/>
      <c r="B1857" s="55"/>
      <c r="C1857" s="55"/>
      <c r="D1857" s="55"/>
      <c r="E1857" s="55"/>
      <c r="F1857" s="55"/>
      <c r="G1857" s="55"/>
      <c r="H1857" s="138"/>
      <c r="I1857" s="55"/>
      <c r="J1857" s="139"/>
      <c r="K1857" s="55"/>
      <c r="L1857" s="55"/>
      <c r="M1857" s="138"/>
      <c r="N1857" s="55"/>
      <c r="O1857" s="55"/>
      <c r="P1857" s="140"/>
      <c r="Q1857" s="141"/>
      <c r="R1857" s="55"/>
      <c r="S1857" s="55"/>
      <c r="T1857" s="141"/>
      <c r="U1857" s="55"/>
      <c r="V1857" s="55"/>
      <c r="W1857" s="141"/>
      <c r="X1857" s="55"/>
      <c r="Y1857" s="55"/>
      <c r="Z1857" s="141"/>
      <c r="AA1857" s="55"/>
      <c r="AB1857" s="55"/>
      <c r="AC1857" s="141"/>
      <c r="AD1857" s="142"/>
      <c r="AE1857" s="143"/>
      <c r="AF1857" s="138"/>
      <c r="AG1857" s="144"/>
      <c r="AH1857" s="145"/>
    </row>
    <row r="1858" spans="1:34" ht="24.95" customHeight="1" x14ac:dyDescent="0.25">
      <c r="A1858" s="55"/>
      <c r="B1858" s="55"/>
      <c r="C1858" s="55"/>
      <c r="D1858" s="55"/>
      <c r="E1858" s="55"/>
      <c r="F1858" s="55"/>
      <c r="G1858" s="55"/>
      <c r="H1858" s="138"/>
      <c r="I1858" s="55"/>
      <c r="J1858" s="139"/>
      <c r="K1858" s="55"/>
      <c r="L1858" s="55"/>
      <c r="M1858" s="138"/>
      <c r="N1858" s="55"/>
      <c r="O1858" s="55"/>
      <c r="P1858" s="140"/>
      <c r="Q1858" s="141"/>
      <c r="R1858" s="55"/>
      <c r="S1858" s="55"/>
      <c r="T1858" s="141"/>
      <c r="U1858" s="55"/>
      <c r="V1858" s="55"/>
      <c r="W1858" s="141"/>
      <c r="X1858" s="55"/>
      <c r="Y1858" s="55"/>
      <c r="Z1858" s="141"/>
      <c r="AA1858" s="55"/>
      <c r="AB1858" s="55"/>
      <c r="AC1858" s="141"/>
      <c r="AD1858" s="142"/>
      <c r="AE1858" s="143"/>
      <c r="AF1858" s="138"/>
      <c r="AG1858" s="144"/>
      <c r="AH1858" s="145"/>
    </row>
    <row r="1859" spans="1:34" ht="24.95" customHeight="1" x14ac:dyDescent="0.25">
      <c r="A1859" s="55"/>
      <c r="B1859" s="55"/>
      <c r="C1859" s="55"/>
      <c r="D1859" s="55"/>
      <c r="E1859" s="55"/>
      <c r="F1859" s="55"/>
      <c r="G1859" s="55"/>
      <c r="H1859" s="138"/>
      <c r="I1859" s="55"/>
      <c r="J1859" s="139"/>
      <c r="K1859" s="55"/>
      <c r="L1859" s="55"/>
      <c r="M1859" s="138"/>
      <c r="N1859" s="55"/>
      <c r="O1859" s="55"/>
      <c r="P1859" s="140"/>
      <c r="Q1859" s="141"/>
      <c r="R1859" s="55"/>
      <c r="S1859" s="55"/>
      <c r="T1859" s="141"/>
      <c r="U1859" s="55"/>
      <c r="V1859" s="55"/>
      <c r="W1859" s="141"/>
      <c r="X1859" s="55"/>
      <c r="Y1859" s="55"/>
      <c r="Z1859" s="141"/>
      <c r="AA1859" s="55"/>
      <c r="AB1859" s="55"/>
      <c r="AC1859" s="141"/>
      <c r="AD1859" s="142"/>
      <c r="AE1859" s="143"/>
      <c r="AF1859" s="138"/>
      <c r="AG1859" s="144"/>
      <c r="AH1859" s="145"/>
    </row>
    <row r="1860" spans="1:34" ht="24.95" customHeight="1" x14ac:dyDescent="0.25">
      <c r="A1860" s="55"/>
      <c r="B1860" s="55"/>
      <c r="C1860" s="55"/>
      <c r="D1860" s="55"/>
      <c r="E1860" s="55"/>
      <c r="F1860" s="55"/>
      <c r="G1860" s="55"/>
      <c r="H1860" s="138"/>
      <c r="I1860" s="55"/>
      <c r="J1860" s="139"/>
      <c r="K1860" s="55"/>
      <c r="L1860" s="55"/>
      <c r="M1860" s="138"/>
      <c r="N1860" s="55"/>
      <c r="O1860" s="55"/>
      <c r="P1860" s="140"/>
      <c r="Q1860" s="141"/>
      <c r="R1860" s="55"/>
      <c r="S1860" s="55"/>
      <c r="T1860" s="141"/>
      <c r="U1860" s="55"/>
      <c r="V1860" s="55"/>
      <c r="W1860" s="141"/>
      <c r="X1860" s="55"/>
      <c r="Y1860" s="55"/>
      <c r="Z1860" s="141"/>
      <c r="AA1860" s="55"/>
      <c r="AB1860" s="55"/>
      <c r="AC1860" s="141"/>
      <c r="AD1860" s="142"/>
      <c r="AE1860" s="143"/>
      <c r="AF1860" s="138"/>
      <c r="AG1860" s="144"/>
      <c r="AH1860" s="145"/>
    </row>
    <row r="1861" spans="1:34" ht="24.95" customHeight="1" x14ac:dyDescent="0.25">
      <c r="A1861" s="55"/>
      <c r="B1861" s="55"/>
      <c r="C1861" s="55"/>
      <c r="D1861" s="55"/>
      <c r="E1861" s="55"/>
      <c r="F1861" s="55"/>
      <c r="G1861" s="55"/>
      <c r="H1861" s="138"/>
      <c r="I1861" s="55"/>
      <c r="J1861" s="139"/>
      <c r="K1861" s="55"/>
      <c r="L1861" s="55"/>
      <c r="M1861" s="138"/>
      <c r="N1861" s="55"/>
      <c r="O1861" s="55"/>
      <c r="P1861" s="140"/>
      <c r="Q1861" s="141"/>
      <c r="R1861" s="55"/>
      <c r="S1861" s="55"/>
      <c r="T1861" s="141"/>
      <c r="U1861" s="55"/>
      <c r="V1861" s="55"/>
      <c r="W1861" s="141"/>
      <c r="X1861" s="55"/>
      <c r="Y1861" s="55"/>
      <c r="Z1861" s="141"/>
      <c r="AA1861" s="55"/>
      <c r="AB1861" s="55"/>
      <c r="AC1861" s="141"/>
      <c r="AD1861" s="142"/>
      <c r="AE1861" s="143"/>
      <c r="AF1861" s="138"/>
      <c r="AG1861" s="144"/>
      <c r="AH1861" s="145"/>
    </row>
    <row r="1862" spans="1:34" ht="24.95" customHeight="1" x14ac:dyDescent="0.25">
      <c r="A1862" s="55"/>
      <c r="B1862" s="55"/>
      <c r="C1862" s="55"/>
      <c r="D1862" s="55"/>
      <c r="E1862" s="55"/>
      <c r="F1862" s="55"/>
      <c r="G1862" s="55"/>
      <c r="H1862" s="138"/>
      <c r="I1862" s="55"/>
      <c r="J1862" s="139"/>
      <c r="K1862" s="55"/>
      <c r="L1862" s="55"/>
      <c r="M1862" s="138"/>
      <c r="N1862" s="55"/>
      <c r="O1862" s="55"/>
      <c r="P1862" s="140"/>
      <c r="Q1862" s="141"/>
      <c r="R1862" s="55"/>
      <c r="S1862" s="55"/>
      <c r="T1862" s="141"/>
      <c r="U1862" s="55"/>
      <c r="V1862" s="55"/>
      <c r="W1862" s="141"/>
      <c r="X1862" s="55"/>
      <c r="Y1862" s="55"/>
      <c r="Z1862" s="141"/>
      <c r="AA1862" s="55"/>
      <c r="AB1862" s="55"/>
      <c r="AC1862" s="141"/>
      <c r="AD1862" s="142"/>
      <c r="AE1862" s="143"/>
      <c r="AF1862" s="138"/>
      <c r="AG1862" s="144"/>
      <c r="AH1862" s="145"/>
    </row>
    <row r="1863" spans="1:34" ht="24.95" customHeight="1" x14ac:dyDescent="0.25">
      <c r="A1863" s="55"/>
      <c r="B1863" s="55"/>
      <c r="C1863" s="55"/>
      <c r="D1863" s="55"/>
      <c r="E1863" s="55"/>
      <c r="F1863" s="55"/>
      <c r="G1863" s="55"/>
      <c r="H1863" s="138"/>
      <c r="I1863" s="55"/>
      <c r="J1863" s="139"/>
      <c r="K1863" s="55"/>
      <c r="L1863" s="55"/>
      <c r="M1863" s="138"/>
      <c r="N1863" s="55"/>
      <c r="O1863" s="55"/>
      <c r="P1863" s="140"/>
      <c r="Q1863" s="141"/>
      <c r="R1863" s="55"/>
      <c r="S1863" s="55"/>
      <c r="T1863" s="141"/>
      <c r="U1863" s="55"/>
      <c r="V1863" s="55"/>
      <c r="W1863" s="141"/>
      <c r="X1863" s="55"/>
      <c r="Y1863" s="55"/>
      <c r="Z1863" s="141"/>
      <c r="AA1863" s="55"/>
      <c r="AB1863" s="55"/>
      <c r="AC1863" s="141"/>
      <c r="AD1863" s="142"/>
      <c r="AE1863" s="143"/>
      <c r="AF1863" s="138"/>
      <c r="AG1863" s="144"/>
      <c r="AH1863" s="145"/>
    </row>
    <row r="1864" spans="1:34" ht="24.95" customHeight="1" x14ac:dyDescent="0.25">
      <c r="A1864" s="55"/>
      <c r="B1864" s="55"/>
      <c r="C1864" s="55"/>
      <c r="D1864" s="55"/>
      <c r="E1864" s="55"/>
      <c r="F1864" s="55"/>
      <c r="G1864" s="55"/>
      <c r="H1864" s="138"/>
      <c r="I1864" s="55"/>
      <c r="J1864" s="139"/>
      <c r="K1864" s="55"/>
      <c r="L1864" s="55"/>
      <c r="M1864" s="138"/>
      <c r="N1864" s="55"/>
      <c r="O1864" s="55"/>
      <c r="P1864" s="140"/>
      <c r="Q1864" s="141"/>
      <c r="R1864" s="55"/>
      <c r="S1864" s="55"/>
      <c r="T1864" s="141"/>
      <c r="U1864" s="55"/>
      <c r="V1864" s="55"/>
      <c r="W1864" s="141"/>
      <c r="X1864" s="55"/>
      <c r="Y1864" s="55"/>
      <c r="Z1864" s="141"/>
      <c r="AA1864" s="55"/>
      <c r="AB1864" s="55"/>
      <c r="AC1864" s="141"/>
      <c r="AD1864" s="142"/>
      <c r="AE1864" s="143"/>
      <c r="AF1864" s="138"/>
      <c r="AG1864" s="144"/>
      <c r="AH1864" s="145"/>
    </row>
    <row r="1865" spans="1:34" ht="24.95" customHeight="1" x14ac:dyDescent="0.25">
      <c r="A1865" s="55"/>
      <c r="B1865" s="55"/>
      <c r="C1865" s="55"/>
      <c r="D1865" s="55"/>
      <c r="E1865" s="55"/>
      <c r="F1865" s="55"/>
      <c r="G1865" s="55"/>
      <c r="H1865" s="138"/>
      <c r="I1865" s="55"/>
      <c r="J1865" s="139"/>
      <c r="K1865" s="55"/>
      <c r="L1865" s="55"/>
      <c r="M1865" s="138"/>
      <c r="N1865" s="55"/>
      <c r="O1865" s="55"/>
      <c r="P1865" s="140"/>
      <c r="Q1865" s="141"/>
      <c r="R1865" s="55"/>
      <c r="S1865" s="55"/>
      <c r="T1865" s="141"/>
      <c r="U1865" s="55"/>
      <c r="V1865" s="55"/>
      <c r="W1865" s="141"/>
      <c r="X1865" s="55"/>
      <c r="Y1865" s="55"/>
      <c r="Z1865" s="141"/>
      <c r="AA1865" s="55"/>
      <c r="AB1865" s="55"/>
      <c r="AC1865" s="141"/>
      <c r="AD1865" s="142"/>
      <c r="AE1865" s="143"/>
      <c r="AF1865" s="138"/>
      <c r="AG1865" s="144"/>
      <c r="AH1865" s="145"/>
    </row>
    <row r="1866" spans="1:34" ht="24.95" customHeight="1" x14ac:dyDescent="0.25">
      <c r="A1866" s="55"/>
      <c r="B1866" s="55"/>
      <c r="C1866" s="55"/>
      <c r="D1866" s="55"/>
      <c r="E1866" s="55"/>
      <c r="F1866" s="55"/>
      <c r="G1866" s="55"/>
      <c r="H1866" s="138"/>
      <c r="I1866" s="55"/>
      <c r="J1866" s="139"/>
      <c r="K1866" s="55"/>
      <c r="L1866" s="55"/>
      <c r="M1866" s="138"/>
      <c r="N1866" s="55"/>
      <c r="O1866" s="55"/>
      <c r="P1866" s="140"/>
      <c r="Q1866" s="141"/>
      <c r="R1866" s="55"/>
      <c r="S1866" s="55"/>
      <c r="T1866" s="141"/>
      <c r="U1866" s="55"/>
      <c r="V1866" s="55"/>
      <c r="W1866" s="141"/>
      <c r="X1866" s="55"/>
      <c r="Y1866" s="55"/>
      <c r="Z1866" s="141"/>
      <c r="AA1866" s="55"/>
      <c r="AB1866" s="55"/>
      <c r="AC1866" s="141"/>
      <c r="AD1866" s="142"/>
      <c r="AE1866" s="143"/>
      <c r="AF1866" s="138"/>
      <c r="AG1866" s="144"/>
      <c r="AH1866" s="145"/>
    </row>
    <row r="1867" spans="1:34" ht="24.95" customHeight="1" x14ac:dyDescent="0.25">
      <c r="A1867" s="55"/>
      <c r="B1867" s="55"/>
      <c r="C1867" s="55"/>
      <c r="D1867" s="55"/>
      <c r="E1867" s="55"/>
      <c r="F1867" s="55"/>
      <c r="G1867" s="55"/>
      <c r="H1867" s="138"/>
      <c r="I1867" s="55"/>
      <c r="J1867" s="139"/>
      <c r="K1867" s="55"/>
      <c r="L1867" s="55"/>
      <c r="M1867" s="138"/>
      <c r="N1867" s="55"/>
      <c r="O1867" s="55"/>
      <c r="P1867" s="140"/>
      <c r="Q1867" s="141"/>
      <c r="R1867" s="55"/>
      <c r="S1867" s="55"/>
      <c r="T1867" s="141"/>
      <c r="U1867" s="55"/>
      <c r="V1867" s="55"/>
      <c r="W1867" s="141"/>
      <c r="X1867" s="55"/>
      <c r="Y1867" s="55"/>
      <c r="Z1867" s="141"/>
      <c r="AA1867" s="55"/>
      <c r="AB1867" s="55"/>
      <c r="AC1867" s="141"/>
      <c r="AD1867" s="142"/>
      <c r="AE1867" s="143"/>
      <c r="AF1867" s="138"/>
      <c r="AG1867" s="144"/>
      <c r="AH1867" s="145"/>
    </row>
    <row r="1868" spans="1:34" ht="24.95" customHeight="1" x14ac:dyDescent="0.25">
      <c r="A1868" s="55"/>
      <c r="B1868" s="55"/>
      <c r="C1868" s="55"/>
      <c r="D1868" s="55"/>
      <c r="E1868" s="55"/>
      <c r="F1868" s="55"/>
      <c r="G1868" s="55"/>
      <c r="H1868" s="138"/>
      <c r="I1868" s="55"/>
      <c r="J1868" s="139"/>
      <c r="K1868" s="55"/>
      <c r="L1868" s="55"/>
      <c r="M1868" s="138"/>
      <c r="N1868" s="55"/>
      <c r="O1868" s="55"/>
      <c r="P1868" s="140"/>
      <c r="Q1868" s="141"/>
      <c r="R1868" s="55"/>
      <c r="S1868" s="55"/>
      <c r="T1868" s="141"/>
      <c r="U1868" s="55"/>
      <c r="V1868" s="55"/>
      <c r="W1868" s="141"/>
      <c r="X1868" s="55"/>
      <c r="Y1868" s="55"/>
      <c r="Z1868" s="141"/>
      <c r="AA1868" s="55"/>
      <c r="AB1868" s="55"/>
      <c r="AC1868" s="141"/>
      <c r="AD1868" s="142"/>
      <c r="AE1868" s="143"/>
      <c r="AF1868" s="138"/>
      <c r="AG1868" s="144"/>
      <c r="AH1868" s="145"/>
    </row>
    <row r="1869" spans="1:34" ht="24.95" customHeight="1" x14ac:dyDescent="0.25">
      <c r="A1869" s="55"/>
      <c r="B1869" s="55"/>
      <c r="C1869" s="55"/>
      <c r="D1869" s="55"/>
      <c r="E1869" s="55"/>
      <c r="F1869" s="55"/>
      <c r="G1869" s="55"/>
      <c r="H1869" s="138"/>
      <c r="I1869" s="55"/>
      <c r="J1869" s="139"/>
      <c r="K1869" s="55"/>
      <c r="L1869" s="55"/>
      <c r="M1869" s="138"/>
      <c r="N1869" s="55"/>
      <c r="O1869" s="55"/>
      <c r="P1869" s="140"/>
      <c r="Q1869" s="141"/>
      <c r="R1869" s="55"/>
      <c r="S1869" s="55"/>
      <c r="T1869" s="141"/>
      <c r="U1869" s="55"/>
      <c r="V1869" s="55"/>
      <c r="W1869" s="141"/>
      <c r="X1869" s="55"/>
      <c r="Y1869" s="55"/>
      <c r="Z1869" s="141"/>
      <c r="AA1869" s="55"/>
      <c r="AB1869" s="55"/>
      <c r="AC1869" s="141"/>
      <c r="AD1869" s="142"/>
      <c r="AE1869" s="143"/>
      <c r="AF1869" s="138"/>
      <c r="AG1869" s="144"/>
      <c r="AH1869" s="145"/>
    </row>
    <row r="1870" spans="1:34" ht="24.95" customHeight="1" x14ac:dyDescent="0.25">
      <c r="A1870" s="55"/>
      <c r="B1870" s="55"/>
      <c r="C1870" s="55"/>
      <c r="D1870" s="55"/>
      <c r="E1870" s="55"/>
      <c r="F1870" s="55"/>
      <c r="G1870" s="55"/>
      <c r="H1870" s="138"/>
      <c r="I1870" s="55"/>
      <c r="J1870" s="139"/>
      <c r="K1870" s="55"/>
      <c r="L1870" s="55"/>
      <c r="M1870" s="138"/>
      <c r="N1870" s="55"/>
      <c r="O1870" s="55"/>
      <c r="P1870" s="140"/>
      <c r="Q1870" s="141"/>
      <c r="R1870" s="55"/>
      <c r="S1870" s="55"/>
      <c r="T1870" s="141"/>
      <c r="U1870" s="55"/>
      <c r="V1870" s="55"/>
      <c r="W1870" s="141"/>
      <c r="X1870" s="55"/>
      <c r="Y1870" s="55"/>
      <c r="Z1870" s="141"/>
      <c r="AA1870" s="55"/>
      <c r="AB1870" s="55"/>
      <c r="AC1870" s="141"/>
      <c r="AD1870" s="142"/>
      <c r="AE1870" s="143"/>
      <c r="AF1870" s="138"/>
      <c r="AG1870" s="144"/>
      <c r="AH1870" s="145"/>
    </row>
    <row r="1871" spans="1:34" ht="24.95" customHeight="1" x14ac:dyDescent="0.25">
      <c r="A1871" s="55"/>
      <c r="B1871" s="55"/>
      <c r="C1871" s="55"/>
      <c r="D1871" s="55"/>
      <c r="E1871" s="55"/>
      <c r="F1871" s="55"/>
      <c r="G1871" s="55"/>
      <c r="H1871" s="138"/>
      <c r="I1871" s="55"/>
      <c r="J1871" s="139"/>
      <c r="K1871" s="55"/>
      <c r="L1871" s="55"/>
      <c r="M1871" s="138"/>
      <c r="N1871" s="55"/>
      <c r="O1871" s="55"/>
      <c r="P1871" s="140"/>
      <c r="Q1871" s="141"/>
      <c r="R1871" s="55"/>
      <c r="S1871" s="55"/>
      <c r="T1871" s="141"/>
      <c r="U1871" s="55"/>
      <c r="V1871" s="55"/>
      <c r="W1871" s="141"/>
      <c r="X1871" s="55"/>
      <c r="Y1871" s="55"/>
      <c r="Z1871" s="141"/>
      <c r="AA1871" s="55"/>
      <c r="AB1871" s="55"/>
      <c r="AC1871" s="141"/>
      <c r="AD1871" s="142"/>
      <c r="AE1871" s="143"/>
      <c r="AF1871" s="138"/>
      <c r="AG1871" s="144"/>
      <c r="AH1871" s="145"/>
    </row>
    <row r="1872" spans="1:34" ht="24.95" customHeight="1" x14ac:dyDescent="0.25">
      <c r="A1872" s="55"/>
      <c r="B1872" s="55"/>
      <c r="C1872" s="55"/>
      <c r="D1872" s="55"/>
      <c r="E1872" s="55"/>
      <c r="F1872" s="55"/>
      <c r="G1872" s="55"/>
      <c r="H1872" s="138"/>
      <c r="I1872" s="55"/>
      <c r="J1872" s="139"/>
      <c r="K1872" s="55"/>
      <c r="L1872" s="55"/>
      <c r="M1872" s="138"/>
      <c r="N1872" s="55"/>
      <c r="O1872" s="55"/>
      <c r="P1872" s="140"/>
      <c r="Q1872" s="141"/>
      <c r="R1872" s="55"/>
      <c r="S1872" s="55"/>
      <c r="T1872" s="141"/>
      <c r="U1872" s="55"/>
      <c r="V1872" s="55"/>
      <c r="W1872" s="141"/>
      <c r="X1872" s="55"/>
      <c r="Y1872" s="55"/>
      <c r="Z1872" s="141"/>
      <c r="AA1872" s="55"/>
      <c r="AB1872" s="55"/>
      <c r="AC1872" s="141"/>
      <c r="AD1872" s="142"/>
      <c r="AE1872" s="143"/>
      <c r="AF1872" s="138"/>
      <c r="AG1872" s="144"/>
      <c r="AH1872" s="145"/>
    </row>
    <row r="1873" spans="1:34" ht="24.95" customHeight="1" x14ac:dyDescent="0.25">
      <c r="A1873" s="55"/>
      <c r="B1873" s="55"/>
      <c r="C1873" s="55"/>
      <c r="D1873" s="55"/>
      <c r="E1873" s="55"/>
      <c r="F1873" s="55"/>
      <c r="G1873" s="55"/>
      <c r="H1873" s="138"/>
      <c r="I1873" s="55"/>
      <c r="J1873" s="139"/>
      <c r="K1873" s="55"/>
      <c r="L1873" s="55"/>
      <c r="M1873" s="138"/>
      <c r="N1873" s="55"/>
      <c r="O1873" s="55"/>
      <c r="P1873" s="140"/>
      <c r="Q1873" s="141"/>
      <c r="R1873" s="55"/>
      <c r="S1873" s="55"/>
      <c r="T1873" s="141"/>
      <c r="U1873" s="55"/>
      <c r="V1873" s="55"/>
      <c r="W1873" s="141"/>
      <c r="X1873" s="55"/>
      <c r="Y1873" s="55"/>
      <c r="Z1873" s="141"/>
      <c r="AA1873" s="55"/>
      <c r="AB1873" s="55"/>
      <c r="AC1873" s="141"/>
      <c r="AD1873" s="142"/>
      <c r="AE1873" s="143"/>
      <c r="AF1873" s="138"/>
      <c r="AG1873" s="144"/>
      <c r="AH1873" s="145"/>
    </row>
    <row r="1874" spans="1:34" ht="24.95" customHeight="1" x14ac:dyDescent="0.25">
      <c r="A1874" s="55"/>
      <c r="B1874" s="55"/>
      <c r="C1874" s="55"/>
      <c r="D1874" s="55"/>
      <c r="E1874" s="55"/>
      <c r="F1874" s="55"/>
      <c r="G1874" s="55"/>
      <c r="H1874" s="138"/>
      <c r="I1874" s="55"/>
      <c r="J1874" s="139"/>
      <c r="K1874" s="55"/>
      <c r="L1874" s="55"/>
      <c r="M1874" s="138"/>
      <c r="N1874" s="55"/>
      <c r="O1874" s="55"/>
      <c r="P1874" s="140"/>
      <c r="Q1874" s="141"/>
      <c r="R1874" s="55"/>
      <c r="S1874" s="55"/>
      <c r="T1874" s="141"/>
      <c r="U1874" s="55"/>
      <c r="V1874" s="55"/>
      <c r="W1874" s="141"/>
      <c r="X1874" s="55"/>
      <c r="Y1874" s="55"/>
      <c r="Z1874" s="141"/>
      <c r="AA1874" s="55"/>
      <c r="AB1874" s="55"/>
      <c r="AC1874" s="141"/>
      <c r="AD1874" s="142"/>
      <c r="AE1874" s="143"/>
      <c r="AF1874" s="138"/>
      <c r="AG1874" s="144"/>
      <c r="AH1874" s="145"/>
    </row>
    <row r="1875" spans="1:34" ht="24.95" customHeight="1" x14ac:dyDescent="0.25">
      <c r="Q1875" s="149"/>
      <c r="T1875" s="150"/>
      <c r="W1875" s="151"/>
      <c r="Z1875" s="152"/>
      <c r="AC1875" s="151"/>
    </row>
  </sheetData>
  <pageMargins left="0.7" right="0.7" top="0.75" bottom="0.75" header="0.3" footer="0.3"/>
  <pageSetup orientation="portrait" verticalDpi="360"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48"/>
  <sheetViews>
    <sheetView workbookViewId="0"/>
  </sheetViews>
  <sheetFormatPr defaultRowHeight="15" x14ac:dyDescent="0.25"/>
  <cols>
    <col min="2" max="2" width="10.7109375" customWidth="1"/>
    <col min="3" max="3" width="12.42578125" customWidth="1"/>
    <col min="4" max="4" width="14.7109375" customWidth="1"/>
    <col min="5" max="5" width="60.5703125" customWidth="1"/>
    <col min="6" max="6" width="23" customWidth="1"/>
    <col min="7" max="7" width="19.85546875" customWidth="1"/>
    <col min="8" max="8" width="6.140625" customWidth="1"/>
    <col min="9" max="9" width="12.42578125" customWidth="1"/>
    <col min="10" max="10" width="9.140625" customWidth="1"/>
    <col min="11" max="11" width="11.42578125" customWidth="1"/>
    <col min="12" max="12" width="10.28515625" customWidth="1"/>
    <col min="13" max="13" width="17" customWidth="1"/>
    <col min="14" max="14" width="17.28515625" customWidth="1"/>
    <col min="15" max="15" width="22" customWidth="1"/>
    <col min="16" max="16" width="5.5703125" customWidth="1"/>
    <col min="17" max="17" width="11.85546875" customWidth="1"/>
    <col min="18" max="18" width="12.85546875" customWidth="1"/>
  </cols>
  <sheetData>
    <row r="1" spans="1:18" ht="33" x14ac:dyDescent="0.25">
      <c r="A1" t="s">
        <v>10238</v>
      </c>
      <c r="B1" s="2" t="s">
        <v>4566</v>
      </c>
      <c r="C1" s="1" t="s">
        <v>4540</v>
      </c>
      <c r="D1" s="1" t="s">
        <v>9905</v>
      </c>
      <c r="E1" s="2" t="s">
        <v>3</v>
      </c>
      <c r="F1" s="2" t="s">
        <v>4</v>
      </c>
      <c r="G1" s="2" t="s">
        <v>5</v>
      </c>
      <c r="H1" s="2" t="s">
        <v>7</v>
      </c>
      <c r="I1" s="2" t="s">
        <v>9</v>
      </c>
      <c r="J1" s="2" t="s">
        <v>9906</v>
      </c>
      <c r="K1" s="2" t="s">
        <v>9907</v>
      </c>
      <c r="L1" s="2" t="s">
        <v>9908</v>
      </c>
      <c r="M1" s="2" t="s">
        <v>4547</v>
      </c>
      <c r="N1" s="2" t="s">
        <v>4548</v>
      </c>
      <c r="O1" s="2" t="s">
        <v>4564</v>
      </c>
      <c r="P1" s="2" t="s">
        <v>4565</v>
      </c>
      <c r="Q1" s="347" t="s">
        <v>4567</v>
      </c>
      <c r="R1" s="348" t="s">
        <v>4568</v>
      </c>
    </row>
    <row r="2" spans="1:18" ht="22.5" x14ac:dyDescent="0.25">
      <c r="A2">
        <v>1</v>
      </c>
      <c r="B2" s="20" t="s">
        <v>4576</v>
      </c>
      <c r="C2" s="6">
        <v>2017.038</v>
      </c>
      <c r="D2" s="6"/>
      <c r="E2" s="20" t="s">
        <v>5038</v>
      </c>
      <c r="F2" s="20" t="s">
        <v>5039</v>
      </c>
      <c r="G2" s="8" t="s">
        <v>1501</v>
      </c>
      <c r="H2" s="8" t="s">
        <v>1488</v>
      </c>
      <c r="I2" s="8" t="s">
        <v>123</v>
      </c>
      <c r="J2" s="8" t="s">
        <v>4580</v>
      </c>
      <c r="K2" s="8"/>
      <c r="L2" s="8"/>
      <c r="M2" s="20" t="s">
        <v>4682</v>
      </c>
      <c r="N2" s="20" t="s">
        <v>5041</v>
      </c>
      <c r="O2" s="349" t="s">
        <v>52</v>
      </c>
      <c r="P2" s="8" t="s">
        <v>261</v>
      </c>
      <c r="Q2" s="173"/>
      <c r="R2" s="350">
        <v>52750</v>
      </c>
    </row>
    <row r="3" spans="1:18" ht="33" x14ac:dyDescent="0.25">
      <c r="A3">
        <v>2</v>
      </c>
      <c r="B3" s="20" t="s">
        <v>4576</v>
      </c>
      <c r="C3" s="6">
        <v>2017.0562</v>
      </c>
      <c r="D3" s="6"/>
      <c r="E3" s="20" t="s">
        <v>4892</v>
      </c>
      <c r="F3" s="20" t="s">
        <v>4893</v>
      </c>
      <c r="G3" s="8" t="s">
        <v>101</v>
      </c>
      <c r="H3" s="8" t="s">
        <v>107</v>
      </c>
      <c r="I3" s="8" t="s">
        <v>51</v>
      </c>
      <c r="J3" s="8" t="s">
        <v>4580</v>
      </c>
      <c r="K3" s="8"/>
      <c r="L3" s="8"/>
      <c r="M3" s="20" t="s">
        <v>4676</v>
      </c>
      <c r="N3" s="20" t="s">
        <v>4894</v>
      </c>
      <c r="O3" s="349" t="s">
        <v>52</v>
      </c>
      <c r="P3" s="8" t="s">
        <v>107</v>
      </c>
      <c r="Q3" s="173">
        <v>91832</v>
      </c>
      <c r="R3" s="350">
        <v>75032</v>
      </c>
    </row>
    <row r="4" spans="1:18" x14ac:dyDescent="0.25">
      <c r="A4">
        <v>3</v>
      </c>
      <c r="B4" s="20" t="s">
        <v>4576</v>
      </c>
      <c r="C4" s="6">
        <v>2017.069</v>
      </c>
      <c r="D4" s="6"/>
      <c r="E4" s="20" t="s">
        <v>9909</v>
      </c>
      <c r="F4" s="20" t="s">
        <v>9910</v>
      </c>
      <c r="G4" s="8" t="s">
        <v>3750</v>
      </c>
      <c r="H4" s="8" t="s">
        <v>261</v>
      </c>
      <c r="I4" s="8" t="s">
        <v>123</v>
      </c>
      <c r="J4" s="8" t="s">
        <v>4574</v>
      </c>
      <c r="K4" s="8" t="s">
        <v>9911</v>
      </c>
      <c r="L4" s="8"/>
      <c r="M4" s="19" t="s">
        <v>4768</v>
      </c>
      <c r="N4" s="19" t="s">
        <v>4768</v>
      </c>
      <c r="O4" s="349" t="s">
        <v>9912</v>
      </c>
      <c r="P4" s="8" t="s">
        <v>219</v>
      </c>
      <c r="Q4" s="173">
        <v>2800000</v>
      </c>
      <c r="R4" s="350">
        <v>93080</v>
      </c>
    </row>
    <row r="5" spans="1:18" ht="22.5" x14ac:dyDescent="0.25">
      <c r="A5">
        <v>4</v>
      </c>
      <c r="B5" s="20" t="s">
        <v>4576</v>
      </c>
      <c r="C5" s="351">
        <v>2017.0769</v>
      </c>
      <c r="D5" s="351"/>
      <c r="E5" s="20" t="s">
        <v>9913</v>
      </c>
      <c r="F5" s="20" t="s">
        <v>9914</v>
      </c>
      <c r="G5" s="8" t="s">
        <v>2966</v>
      </c>
      <c r="H5" s="8" t="s">
        <v>49</v>
      </c>
      <c r="I5" s="8" t="s">
        <v>51</v>
      </c>
      <c r="J5" s="243" t="s">
        <v>4580</v>
      </c>
      <c r="K5" s="243"/>
      <c r="L5" s="243"/>
      <c r="M5" s="20" t="s">
        <v>5554</v>
      </c>
      <c r="N5" s="20" t="s">
        <v>5554</v>
      </c>
      <c r="O5" s="349" t="s">
        <v>26</v>
      </c>
      <c r="P5" s="243" t="s">
        <v>49</v>
      </c>
      <c r="Q5" s="173">
        <v>20330</v>
      </c>
      <c r="R5" s="350">
        <v>20330</v>
      </c>
    </row>
    <row r="6" spans="1:18" ht="33" x14ac:dyDescent="0.25">
      <c r="A6">
        <v>5</v>
      </c>
      <c r="B6" s="20" t="s">
        <v>4576</v>
      </c>
      <c r="C6" s="351">
        <v>2017.0844999999999</v>
      </c>
      <c r="D6" s="351"/>
      <c r="E6" s="20" t="s">
        <v>9915</v>
      </c>
      <c r="F6" s="20" t="s">
        <v>4835</v>
      </c>
      <c r="G6" s="243" t="s">
        <v>3531</v>
      </c>
      <c r="H6" s="243" t="s">
        <v>76</v>
      </c>
      <c r="I6" s="243" t="s">
        <v>77</v>
      </c>
      <c r="J6" s="243" t="s">
        <v>4574</v>
      </c>
      <c r="K6" s="243" t="s">
        <v>4866</v>
      </c>
      <c r="L6" s="243"/>
      <c r="M6" s="20" t="s">
        <v>4626</v>
      </c>
      <c r="N6" s="20" t="s">
        <v>4626</v>
      </c>
      <c r="O6" s="352" t="s">
        <v>9916</v>
      </c>
      <c r="P6" s="243" t="s">
        <v>4589</v>
      </c>
      <c r="Q6" s="173"/>
      <c r="R6" s="350">
        <v>118923</v>
      </c>
    </row>
    <row r="7" spans="1:18" x14ac:dyDescent="0.25">
      <c r="A7">
        <v>6</v>
      </c>
      <c r="B7" s="20" t="s">
        <v>4576</v>
      </c>
      <c r="C7" s="351">
        <v>2018.0002999999999</v>
      </c>
      <c r="D7" s="351"/>
      <c r="E7" s="20" t="s">
        <v>9917</v>
      </c>
      <c r="F7" s="20" t="s">
        <v>5287</v>
      </c>
      <c r="G7" s="243" t="s">
        <v>265</v>
      </c>
      <c r="H7" s="243" t="s">
        <v>244</v>
      </c>
      <c r="I7" s="243" t="s">
        <v>245</v>
      </c>
      <c r="J7" s="243" t="s">
        <v>4580</v>
      </c>
      <c r="K7" s="243"/>
      <c r="L7" s="243"/>
      <c r="M7" s="20" t="s">
        <v>5011</v>
      </c>
      <c r="N7" s="20" t="s">
        <v>5011</v>
      </c>
      <c r="O7" s="349" t="s">
        <v>26</v>
      </c>
      <c r="P7" s="243" t="s">
        <v>60</v>
      </c>
      <c r="Q7" s="173"/>
      <c r="R7" s="350">
        <v>10000</v>
      </c>
    </row>
    <row r="8" spans="1:18" ht="22.5" x14ac:dyDescent="0.25">
      <c r="A8">
        <v>7</v>
      </c>
      <c r="B8" s="20" t="s">
        <v>4576</v>
      </c>
      <c r="C8" s="351">
        <v>2018.001</v>
      </c>
      <c r="D8" s="351"/>
      <c r="E8" s="20" t="s">
        <v>6686</v>
      </c>
      <c r="F8" s="20" t="s">
        <v>9918</v>
      </c>
      <c r="G8" s="243" t="s">
        <v>383</v>
      </c>
      <c r="H8" s="243" t="s">
        <v>384</v>
      </c>
      <c r="I8" s="243" t="s">
        <v>220</v>
      </c>
      <c r="J8" s="243" t="s">
        <v>4580</v>
      </c>
      <c r="K8" s="243"/>
      <c r="L8" s="243"/>
      <c r="M8" s="243" t="s">
        <v>383</v>
      </c>
      <c r="N8" s="20" t="s">
        <v>4633</v>
      </c>
      <c r="O8" s="352" t="s">
        <v>9916</v>
      </c>
      <c r="P8" s="243" t="s">
        <v>384</v>
      </c>
      <c r="Q8" s="173">
        <v>24840</v>
      </c>
      <c r="R8" s="350">
        <v>24840</v>
      </c>
    </row>
    <row r="9" spans="1:18" x14ac:dyDescent="0.25">
      <c r="A9">
        <v>8</v>
      </c>
      <c r="B9" s="20" t="s">
        <v>4576</v>
      </c>
      <c r="C9" s="351">
        <v>2018.0052000000001</v>
      </c>
      <c r="D9" s="351"/>
      <c r="E9" s="20" t="s">
        <v>9919</v>
      </c>
      <c r="F9" s="20" t="s">
        <v>9920</v>
      </c>
      <c r="G9" s="243" t="s">
        <v>2145</v>
      </c>
      <c r="H9" s="243" t="s">
        <v>526</v>
      </c>
      <c r="I9" s="243" t="s">
        <v>245</v>
      </c>
      <c r="J9" s="243" t="s">
        <v>4580</v>
      </c>
      <c r="K9" s="243"/>
      <c r="L9" s="243"/>
      <c r="M9" s="20" t="s">
        <v>4682</v>
      </c>
      <c r="N9" s="20" t="s">
        <v>4682</v>
      </c>
      <c r="O9" s="352" t="s">
        <v>52</v>
      </c>
      <c r="P9" s="243" t="s">
        <v>261</v>
      </c>
      <c r="Q9" s="173">
        <v>10540</v>
      </c>
      <c r="R9" s="350">
        <v>10540</v>
      </c>
    </row>
    <row r="10" spans="1:18" ht="22.5" x14ac:dyDescent="0.25">
      <c r="A10">
        <v>9</v>
      </c>
      <c r="B10" s="20" t="s">
        <v>4576</v>
      </c>
      <c r="C10" s="351">
        <v>2018.0117</v>
      </c>
      <c r="D10" s="351"/>
      <c r="E10" s="20" t="s">
        <v>9921</v>
      </c>
      <c r="F10" s="20" t="s">
        <v>9922</v>
      </c>
      <c r="G10" s="243" t="s">
        <v>3906</v>
      </c>
      <c r="H10" s="243" t="s">
        <v>76</v>
      </c>
      <c r="I10" s="243" t="s">
        <v>77</v>
      </c>
      <c r="J10" s="243" t="s">
        <v>4580</v>
      </c>
      <c r="K10" s="243"/>
      <c r="L10" s="243"/>
      <c r="M10" s="20" t="s">
        <v>4625</v>
      </c>
      <c r="N10" s="20" t="s">
        <v>4625</v>
      </c>
      <c r="O10" s="349" t="s">
        <v>26</v>
      </c>
      <c r="P10" s="243" t="s">
        <v>4589</v>
      </c>
      <c r="Q10" s="173"/>
      <c r="R10" s="350">
        <v>16299</v>
      </c>
    </row>
    <row r="11" spans="1:18" ht="22.5" x14ac:dyDescent="0.25">
      <c r="A11">
        <v>10</v>
      </c>
      <c r="B11" s="20" t="s">
        <v>4576</v>
      </c>
      <c r="C11" s="6">
        <v>2016.1314</v>
      </c>
      <c r="D11" s="6"/>
      <c r="E11" s="20" t="s">
        <v>9923</v>
      </c>
      <c r="F11" s="20" t="s">
        <v>9924</v>
      </c>
      <c r="G11" s="20" t="s">
        <v>3294</v>
      </c>
      <c r="H11" s="20" t="s">
        <v>76</v>
      </c>
      <c r="I11" s="20" t="s">
        <v>77</v>
      </c>
      <c r="J11" s="20" t="s">
        <v>4574</v>
      </c>
      <c r="K11" s="20" t="s">
        <v>9925</v>
      </c>
      <c r="L11" s="20"/>
      <c r="M11" s="20" t="s">
        <v>4712</v>
      </c>
      <c r="N11" s="20" t="s">
        <v>4712</v>
      </c>
      <c r="O11" s="353" t="s">
        <v>9916</v>
      </c>
      <c r="P11" s="20" t="s">
        <v>4589</v>
      </c>
      <c r="Q11" s="173">
        <v>400000</v>
      </c>
      <c r="R11" s="350">
        <v>175000</v>
      </c>
    </row>
    <row r="12" spans="1:18" x14ac:dyDescent="0.25">
      <c r="A12">
        <v>11</v>
      </c>
      <c r="B12" s="20" t="s">
        <v>4576</v>
      </c>
      <c r="C12" s="6">
        <v>2017.1048000000001</v>
      </c>
      <c r="D12" s="6"/>
      <c r="E12" s="20" t="s">
        <v>9926</v>
      </c>
      <c r="F12" s="20" t="s">
        <v>9927</v>
      </c>
      <c r="G12" s="8" t="s">
        <v>2366</v>
      </c>
      <c r="H12" s="8" t="s">
        <v>49</v>
      </c>
      <c r="I12" s="8" t="s">
        <v>51</v>
      </c>
      <c r="J12" s="243" t="s">
        <v>4574</v>
      </c>
      <c r="K12" s="243" t="s">
        <v>9928</v>
      </c>
      <c r="L12" s="243"/>
      <c r="M12" s="20" t="s">
        <v>4931</v>
      </c>
      <c r="N12" s="20" t="s">
        <v>4932</v>
      </c>
      <c r="O12" s="352" t="s">
        <v>9916</v>
      </c>
      <c r="P12" s="243" t="s">
        <v>49</v>
      </c>
      <c r="Q12" s="173">
        <v>100000</v>
      </c>
      <c r="R12" s="350"/>
    </row>
    <row r="13" spans="1:18" ht="22.5" x14ac:dyDescent="0.25">
      <c r="A13">
        <v>12</v>
      </c>
      <c r="B13" s="20" t="s">
        <v>4576</v>
      </c>
      <c r="C13" s="6">
        <v>2017.1084000000001</v>
      </c>
      <c r="D13" s="6"/>
      <c r="E13" s="20" t="s">
        <v>9929</v>
      </c>
      <c r="F13" s="20" t="s">
        <v>9930</v>
      </c>
      <c r="G13" s="8" t="s">
        <v>9931</v>
      </c>
      <c r="H13" s="8" t="s">
        <v>808</v>
      </c>
      <c r="I13" s="8" t="s">
        <v>61</v>
      </c>
      <c r="J13" s="8" t="s">
        <v>4574</v>
      </c>
      <c r="K13" s="8" t="s">
        <v>9932</v>
      </c>
      <c r="L13" s="8"/>
      <c r="M13" s="20" t="s">
        <v>4938</v>
      </c>
      <c r="N13" s="20" t="s">
        <v>4938</v>
      </c>
      <c r="O13" s="354" t="s">
        <v>6466</v>
      </c>
      <c r="P13" s="8" t="s">
        <v>107</v>
      </c>
      <c r="Q13" s="173"/>
      <c r="R13" s="350">
        <v>50000</v>
      </c>
    </row>
    <row r="14" spans="1:18" ht="22.5" x14ac:dyDescent="0.25">
      <c r="A14">
        <v>13</v>
      </c>
      <c r="B14" s="20" t="s">
        <v>4576</v>
      </c>
      <c r="C14" s="351">
        <v>2017.1169</v>
      </c>
      <c r="D14" s="351"/>
      <c r="E14" s="20" t="s">
        <v>9933</v>
      </c>
      <c r="F14" s="20" t="s">
        <v>9934</v>
      </c>
      <c r="G14" s="8" t="s">
        <v>1775</v>
      </c>
      <c r="H14" s="8" t="s">
        <v>76</v>
      </c>
      <c r="I14" s="8" t="s">
        <v>77</v>
      </c>
      <c r="J14" s="8"/>
      <c r="K14" s="8"/>
      <c r="L14" s="8"/>
      <c r="M14" s="20" t="s">
        <v>4786</v>
      </c>
      <c r="N14" s="20" t="s">
        <v>4786</v>
      </c>
      <c r="O14" s="349" t="s">
        <v>52</v>
      </c>
      <c r="P14" s="8" t="s">
        <v>4589</v>
      </c>
      <c r="Q14" s="173">
        <v>50000</v>
      </c>
      <c r="R14" s="350">
        <v>50000</v>
      </c>
    </row>
    <row r="15" spans="1:18" x14ac:dyDescent="0.25">
      <c r="A15">
        <v>14</v>
      </c>
      <c r="B15" s="20" t="s">
        <v>4576</v>
      </c>
      <c r="C15" s="6">
        <v>2017.1307999999999</v>
      </c>
      <c r="D15" s="6"/>
      <c r="E15" s="20" t="s">
        <v>9935</v>
      </c>
      <c r="F15" s="20" t="s">
        <v>9936</v>
      </c>
      <c r="G15" s="243" t="s">
        <v>446</v>
      </c>
      <c r="H15" s="243" t="s">
        <v>76</v>
      </c>
      <c r="I15" s="243" t="s">
        <v>77</v>
      </c>
      <c r="J15" s="243" t="s">
        <v>4574</v>
      </c>
      <c r="K15" s="243" t="s">
        <v>4866</v>
      </c>
      <c r="L15" s="243"/>
      <c r="M15" s="255" t="s">
        <v>4897</v>
      </c>
      <c r="N15" s="20" t="s">
        <v>4996</v>
      </c>
      <c r="O15" s="353" t="s">
        <v>9916</v>
      </c>
      <c r="P15" s="243" t="s">
        <v>2996</v>
      </c>
      <c r="Q15" s="173"/>
      <c r="R15" s="350"/>
    </row>
    <row r="16" spans="1:18" x14ac:dyDescent="0.25">
      <c r="A16">
        <v>15</v>
      </c>
      <c r="B16" s="20" t="s">
        <v>4576</v>
      </c>
      <c r="C16" s="351">
        <v>2017.1315</v>
      </c>
      <c r="D16" s="351"/>
      <c r="E16" s="20" t="s">
        <v>9937</v>
      </c>
      <c r="F16" s="255" t="s">
        <v>9938</v>
      </c>
      <c r="G16" s="243" t="s">
        <v>2414</v>
      </c>
      <c r="H16" s="243" t="s">
        <v>76</v>
      </c>
      <c r="I16" s="243" t="s">
        <v>77</v>
      </c>
      <c r="J16" s="243" t="s">
        <v>4580</v>
      </c>
      <c r="K16" s="243"/>
      <c r="L16" s="243"/>
      <c r="M16" s="255" t="s">
        <v>4655</v>
      </c>
      <c r="N16" s="20" t="s">
        <v>4654</v>
      </c>
      <c r="O16" s="349" t="s">
        <v>26</v>
      </c>
      <c r="P16" s="243" t="s">
        <v>4589</v>
      </c>
      <c r="Q16" s="173">
        <v>13772</v>
      </c>
      <c r="R16" s="350">
        <v>13772</v>
      </c>
    </row>
    <row r="17" spans="1:18" x14ac:dyDescent="0.25">
      <c r="A17">
        <v>16</v>
      </c>
      <c r="B17" s="20" t="s">
        <v>4576</v>
      </c>
      <c r="C17" s="6">
        <v>2017.0267000000199</v>
      </c>
      <c r="D17" s="6"/>
      <c r="E17" s="20" t="s">
        <v>9939</v>
      </c>
      <c r="F17" s="20" t="s">
        <v>9940</v>
      </c>
      <c r="G17" s="20" t="s">
        <v>3937</v>
      </c>
      <c r="H17" s="8" t="s">
        <v>261</v>
      </c>
      <c r="I17" s="8" t="s">
        <v>123</v>
      </c>
      <c r="J17" s="8" t="s">
        <v>4580</v>
      </c>
      <c r="K17" s="8"/>
      <c r="L17" s="8"/>
      <c r="M17" s="20" t="s">
        <v>4702</v>
      </c>
      <c r="N17" s="20" t="s">
        <v>4701</v>
      </c>
      <c r="O17" s="349" t="s">
        <v>26</v>
      </c>
      <c r="P17" s="8" t="s">
        <v>122</v>
      </c>
      <c r="Q17" s="173">
        <v>90790</v>
      </c>
      <c r="R17" s="350">
        <v>52620</v>
      </c>
    </row>
    <row r="18" spans="1:18" x14ac:dyDescent="0.25">
      <c r="A18">
        <v>17</v>
      </c>
      <c r="B18" s="20" t="s">
        <v>4576</v>
      </c>
      <c r="C18" s="351">
        <v>2017.0859</v>
      </c>
      <c r="D18" s="351"/>
      <c r="E18" s="20" t="s">
        <v>9941</v>
      </c>
      <c r="F18" s="20" t="s">
        <v>9940</v>
      </c>
      <c r="G18" s="8" t="s">
        <v>3937</v>
      </c>
      <c r="H18" s="8" t="s">
        <v>261</v>
      </c>
      <c r="I18" s="8" t="s">
        <v>123</v>
      </c>
      <c r="J18" s="243" t="s">
        <v>4580</v>
      </c>
      <c r="K18" s="243"/>
      <c r="L18" s="243"/>
      <c r="M18" s="20" t="s">
        <v>4702</v>
      </c>
      <c r="N18" s="20" t="s">
        <v>4701</v>
      </c>
      <c r="O18" s="349" t="s">
        <v>26</v>
      </c>
      <c r="P18" s="243" t="s">
        <v>122</v>
      </c>
      <c r="Q18" s="173">
        <v>197196</v>
      </c>
      <c r="R18" s="350">
        <v>96581</v>
      </c>
    </row>
    <row r="19" spans="1:18" ht="33" x14ac:dyDescent="0.25">
      <c r="A19">
        <v>18</v>
      </c>
      <c r="B19" s="20" t="s">
        <v>4576</v>
      </c>
      <c r="C19" s="6">
        <v>2017.0998</v>
      </c>
      <c r="D19" s="6"/>
      <c r="E19" s="20" t="s">
        <v>9942</v>
      </c>
      <c r="F19" s="20" t="s">
        <v>9943</v>
      </c>
      <c r="G19" s="243" t="s">
        <v>9944</v>
      </c>
      <c r="H19" s="243" t="s">
        <v>244</v>
      </c>
      <c r="I19" s="243" t="s">
        <v>245</v>
      </c>
      <c r="J19" s="243" t="s">
        <v>4580</v>
      </c>
      <c r="K19" s="243"/>
      <c r="L19" s="243"/>
      <c r="M19" s="255" t="s">
        <v>9945</v>
      </c>
      <c r="N19" s="20" t="s">
        <v>9945</v>
      </c>
      <c r="O19" s="352" t="s">
        <v>98</v>
      </c>
      <c r="P19" s="243" t="s">
        <v>9946</v>
      </c>
      <c r="Q19" s="173">
        <v>49976</v>
      </c>
      <c r="R19" s="350">
        <v>38166</v>
      </c>
    </row>
    <row r="20" spans="1:18" ht="22.5" x14ac:dyDescent="0.25">
      <c r="A20">
        <v>19</v>
      </c>
      <c r="B20" s="20" t="s">
        <v>4576</v>
      </c>
      <c r="C20" s="351">
        <v>2018.0025000000001</v>
      </c>
      <c r="D20" s="351"/>
      <c r="E20" s="20" t="s">
        <v>9947</v>
      </c>
      <c r="F20" s="20" t="s">
        <v>6614</v>
      </c>
      <c r="G20" s="243" t="s">
        <v>3671</v>
      </c>
      <c r="H20" s="243" t="s">
        <v>76</v>
      </c>
      <c r="I20" s="243" t="s">
        <v>77</v>
      </c>
      <c r="J20" s="243" t="s">
        <v>4574</v>
      </c>
      <c r="K20" s="243" t="s">
        <v>4866</v>
      </c>
      <c r="L20" s="243"/>
      <c r="M20" s="20" t="s">
        <v>4815</v>
      </c>
      <c r="N20" s="20" t="s">
        <v>4815</v>
      </c>
      <c r="O20" s="349" t="s">
        <v>26</v>
      </c>
      <c r="P20" s="243" t="s">
        <v>4589</v>
      </c>
      <c r="Q20" s="173">
        <v>11500</v>
      </c>
      <c r="R20" s="350">
        <v>11500</v>
      </c>
    </row>
    <row r="21" spans="1:18" ht="22.5" x14ac:dyDescent="0.25">
      <c r="A21">
        <v>20</v>
      </c>
      <c r="B21" s="20" t="s">
        <v>4576</v>
      </c>
      <c r="C21" s="351">
        <v>2018.0154</v>
      </c>
      <c r="D21" s="351"/>
      <c r="E21" s="20" t="s">
        <v>9948</v>
      </c>
      <c r="F21" s="20" t="s">
        <v>9949</v>
      </c>
      <c r="G21" s="243" t="s">
        <v>973</v>
      </c>
      <c r="H21" s="243" t="s">
        <v>60</v>
      </c>
      <c r="I21" s="243" t="s">
        <v>61</v>
      </c>
      <c r="J21" s="243" t="s">
        <v>4580</v>
      </c>
      <c r="K21" s="243"/>
      <c r="L21" s="243"/>
      <c r="M21" s="20" t="s">
        <v>6652</v>
      </c>
      <c r="N21" s="20" t="s">
        <v>6652</v>
      </c>
      <c r="O21" s="352" t="s">
        <v>98</v>
      </c>
      <c r="P21" s="243" t="s">
        <v>4589</v>
      </c>
      <c r="Q21" s="173">
        <v>12000</v>
      </c>
      <c r="R21" s="350">
        <v>12000</v>
      </c>
    </row>
    <row r="22" spans="1:18" x14ac:dyDescent="0.25">
      <c r="A22">
        <v>21</v>
      </c>
      <c r="B22" s="20" t="s">
        <v>4576</v>
      </c>
      <c r="C22" s="351">
        <v>2018.0173</v>
      </c>
      <c r="D22" s="351"/>
      <c r="E22" s="20" t="s">
        <v>9950</v>
      </c>
      <c r="F22" s="20" t="s">
        <v>9951</v>
      </c>
      <c r="G22" s="243" t="s">
        <v>3696</v>
      </c>
      <c r="H22" s="8" t="s">
        <v>76</v>
      </c>
      <c r="I22" s="8" t="s">
        <v>77</v>
      </c>
      <c r="J22" s="8" t="s">
        <v>4580</v>
      </c>
      <c r="K22" s="243"/>
      <c r="L22" s="243"/>
      <c r="M22" s="20" t="s">
        <v>9952</v>
      </c>
      <c r="N22" s="20" t="s">
        <v>9952</v>
      </c>
      <c r="O22" s="354" t="s">
        <v>6466</v>
      </c>
      <c r="P22" s="8" t="s">
        <v>384</v>
      </c>
      <c r="Q22" s="173">
        <v>9360</v>
      </c>
      <c r="R22" s="350">
        <v>9360</v>
      </c>
    </row>
    <row r="23" spans="1:18" x14ac:dyDescent="0.25">
      <c r="A23">
        <v>22</v>
      </c>
      <c r="B23" s="20" t="s">
        <v>4576</v>
      </c>
      <c r="C23" s="6">
        <v>2017.0068000000001</v>
      </c>
      <c r="D23" s="6"/>
      <c r="E23" s="20" t="s">
        <v>9953</v>
      </c>
      <c r="F23" s="20" t="s">
        <v>9954</v>
      </c>
      <c r="G23" s="8" t="s">
        <v>1162</v>
      </c>
      <c r="H23" s="8"/>
      <c r="I23" s="8" t="s">
        <v>740</v>
      </c>
      <c r="J23" s="8" t="s">
        <v>4574</v>
      </c>
      <c r="K23" s="8" t="s">
        <v>4866</v>
      </c>
      <c r="L23" s="8"/>
      <c r="M23" s="20" t="s">
        <v>4682</v>
      </c>
      <c r="N23" s="20" t="s">
        <v>4682</v>
      </c>
      <c r="O23" s="349" t="s">
        <v>52</v>
      </c>
      <c r="P23" s="8" t="s">
        <v>261</v>
      </c>
      <c r="Q23" s="173">
        <v>51000</v>
      </c>
      <c r="R23" s="350">
        <v>24000</v>
      </c>
    </row>
    <row r="24" spans="1:18" x14ac:dyDescent="0.25">
      <c r="A24">
        <v>23</v>
      </c>
      <c r="B24" s="20" t="s">
        <v>4576</v>
      </c>
      <c r="C24" s="6">
        <v>2017.1032</v>
      </c>
      <c r="D24" s="6"/>
      <c r="E24" s="20" t="s">
        <v>9955</v>
      </c>
      <c r="F24" s="20" t="s">
        <v>9956</v>
      </c>
      <c r="G24" s="8" t="s">
        <v>3068</v>
      </c>
      <c r="H24" s="8" t="s">
        <v>107</v>
      </c>
      <c r="I24" s="8" t="s">
        <v>77</v>
      </c>
      <c r="J24" s="8" t="s">
        <v>4580</v>
      </c>
      <c r="K24" s="243"/>
      <c r="L24" s="243"/>
      <c r="M24" s="20" t="s">
        <v>9957</v>
      </c>
      <c r="N24" s="20" t="s">
        <v>4938</v>
      </c>
      <c r="O24" s="353" t="s">
        <v>9916</v>
      </c>
      <c r="P24" s="243" t="s">
        <v>2996</v>
      </c>
      <c r="Q24" s="173">
        <v>200000</v>
      </c>
      <c r="R24" s="350">
        <v>119754</v>
      </c>
    </row>
    <row r="25" spans="1:18" ht="22.5" x14ac:dyDescent="0.25">
      <c r="A25">
        <v>24</v>
      </c>
      <c r="B25" s="20" t="s">
        <v>4576</v>
      </c>
      <c r="C25" s="351">
        <v>2017.1036999999999</v>
      </c>
      <c r="D25" s="351"/>
      <c r="E25" s="20" t="s">
        <v>9958</v>
      </c>
      <c r="F25" s="20" t="s">
        <v>5692</v>
      </c>
      <c r="G25" s="8" t="s">
        <v>3294</v>
      </c>
      <c r="H25" s="8" t="s">
        <v>76</v>
      </c>
      <c r="I25" s="8" t="s">
        <v>77</v>
      </c>
      <c r="J25" s="8" t="s">
        <v>4574</v>
      </c>
      <c r="K25" s="8" t="s">
        <v>4637</v>
      </c>
      <c r="L25" s="8"/>
      <c r="M25" s="20" t="s">
        <v>4723</v>
      </c>
      <c r="N25" s="20" t="s">
        <v>4723</v>
      </c>
      <c r="O25" s="354" t="s">
        <v>6466</v>
      </c>
      <c r="P25" s="243" t="s">
        <v>4589</v>
      </c>
      <c r="Q25" s="173">
        <v>75000</v>
      </c>
      <c r="R25" s="350">
        <v>8000</v>
      </c>
    </row>
    <row r="26" spans="1:18" ht="22.5" x14ac:dyDescent="0.25">
      <c r="A26">
        <v>25</v>
      </c>
      <c r="B26" s="20" t="s">
        <v>4576</v>
      </c>
      <c r="C26" s="351">
        <v>2017.1126999999999</v>
      </c>
      <c r="D26" s="351"/>
      <c r="E26" s="20" t="s">
        <v>9959</v>
      </c>
      <c r="F26" s="20" t="s">
        <v>5163</v>
      </c>
      <c r="G26" s="8" t="s">
        <v>2823</v>
      </c>
      <c r="H26" s="8" t="s">
        <v>122</v>
      </c>
      <c r="I26" s="8" t="s">
        <v>123</v>
      </c>
      <c r="J26" s="8" t="s">
        <v>4580</v>
      </c>
      <c r="K26" s="8"/>
      <c r="L26" s="8"/>
      <c r="M26" s="20" t="s">
        <v>5041</v>
      </c>
      <c r="N26" s="20" t="s">
        <v>9960</v>
      </c>
      <c r="O26" s="349" t="s">
        <v>52</v>
      </c>
      <c r="P26" s="8" t="s">
        <v>122</v>
      </c>
      <c r="Q26" s="173">
        <v>390000</v>
      </c>
      <c r="R26" s="350">
        <v>250000</v>
      </c>
    </row>
    <row r="27" spans="1:18" x14ac:dyDescent="0.25">
      <c r="A27">
        <v>26</v>
      </c>
      <c r="B27" s="20" t="s">
        <v>4576</v>
      </c>
      <c r="C27" s="6">
        <v>2017.1149</v>
      </c>
      <c r="D27" s="6"/>
      <c r="E27" s="20" t="s">
        <v>9961</v>
      </c>
      <c r="F27" s="20" t="s">
        <v>9962</v>
      </c>
      <c r="G27" s="8" t="s">
        <v>9963</v>
      </c>
      <c r="H27" s="8" t="s">
        <v>122</v>
      </c>
      <c r="I27" s="8" t="s">
        <v>123</v>
      </c>
      <c r="J27" s="8" t="s">
        <v>4580</v>
      </c>
      <c r="K27" s="8"/>
      <c r="L27" s="8"/>
      <c r="M27" s="20" t="s">
        <v>5041</v>
      </c>
      <c r="N27" s="20" t="s">
        <v>6636</v>
      </c>
      <c r="O27" s="349" t="s">
        <v>52</v>
      </c>
      <c r="P27" s="8" t="s">
        <v>122</v>
      </c>
      <c r="Q27" s="173">
        <v>84399</v>
      </c>
      <c r="R27" s="350">
        <v>71779</v>
      </c>
    </row>
    <row r="28" spans="1:18" x14ac:dyDescent="0.25">
      <c r="A28">
        <v>27</v>
      </c>
      <c r="B28" s="20" t="s">
        <v>4576</v>
      </c>
      <c r="C28" s="6">
        <v>2017.1166000000001</v>
      </c>
      <c r="D28" s="6"/>
      <c r="E28" s="20" t="s">
        <v>9964</v>
      </c>
      <c r="F28" s="20" t="s">
        <v>9965</v>
      </c>
      <c r="G28" s="8" t="s">
        <v>1187</v>
      </c>
      <c r="H28" s="8" t="s">
        <v>261</v>
      </c>
      <c r="I28" s="8" t="s">
        <v>123</v>
      </c>
      <c r="J28" s="8" t="s">
        <v>4580</v>
      </c>
      <c r="K28" s="8"/>
      <c r="L28" s="8"/>
      <c r="M28" s="20" t="s">
        <v>4701</v>
      </c>
      <c r="N28" s="20" t="s">
        <v>4701</v>
      </c>
      <c r="O28" s="349" t="s">
        <v>26</v>
      </c>
      <c r="P28" s="8" t="s">
        <v>122</v>
      </c>
      <c r="Q28" s="173">
        <v>25000</v>
      </c>
      <c r="R28" s="350">
        <v>25000</v>
      </c>
    </row>
    <row r="29" spans="1:18" ht="22.5" x14ac:dyDescent="0.25">
      <c r="A29">
        <v>28</v>
      </c>
      <c r="B29" s="20" t="s">
        <v>4576</v>
      </c>
      <c r="C29" s="6">
        <v>2017.1248000000001</v>
      </c>
      <c r="D29" s="6"/>
      <c r="E29" s="20" t="s">
        <v>9966</v>
      </c>
      <c r="F29" s="20" t="s">
        <v>4617</v>
      </c>
      <c r="G29" s="243" t="s">
        <v>1073</v>
      </c>
      <c r="H29" s="243" t="s">
        <v>76</v>
      </c>
      <c r="I29" s="243" t="s">
        <v>77</v>
      </c>
      <c r="J29" s="243" t="s">
        <v>4580</v>
      </c>
      <c r="K29" s="243"/>
      <c r="L29" s="243"/>
      <c r="M29" s="255" t="s">
        <v>4619</v>
      </c>
      <c r="N29" s="20" t="s">
        <v>4815</v>
      </c>
      <c r="O29" s="349" t="s">
        <v>26</v>
      </c>
      <c r="P29" s="243" t="s">
        <v>4589</v>
      </c>
      <c r="Q29" s="173"/>
      <c r="R29" s="350"/>
    </row>
    <row r="30" spans="1:18" x14ac:dyDescent="0.25">
      <c r="A30">
        <v>29</v>
      </c>
      <c r="B30" s="20" t="s">
        <v>4576</v>
      </c>
      <c r="C30" s="351">
        <v>2017.1279</v>
      </c>
      <c r="D30" s="351"/>
      <c r="E30" s="20" t="s">
        <v>9967</v>
      </c>
      <c r="F30" s="20" t="s">
        <v>9968</v>
      </c>
      <c r="G30" s="8" t="s">
        <v>9969</v>
      </c>
      <c r="H30" s="8" t="s">
        <v>76</v>
      </c>
      <c r="I30" s="8" t="s">
        <v>77</v>
      </c>
      <c r="J30" s="243"/>
      <c r="K30" s="243"/>
      <c r="L30" s="243"/>
      <c r="M30" s="20" t="s">
        <v>4625</v>
      </c>
      <c r="N30" s="20" t="s">
        <v>4625</v>
      </c>
      <c r="O30" s="349" t="s">
        <v>26</v>
      </c>
      <c r="P30" s="8" t="s">
        <v>4589</v>
      </c>
      <c r="Q30" s="173">
        <v>27998</v>
      </c>
      <c r="R30" s="350">
        <v>27998</v>
      </c>
    </row>
    <row r="31" spans="1:18" ht="22.5" x14ac:dyDescent="0.25">
      <c r="A31">
        <v>30</v>
      </c>
      <c r="B31" s="20" t="s">
        <v>4576</v>
      </c>
      <c r="C31" s="6">
        <v>2017.13300000001</v>
      </c>
      <c r="D31" s="6"/>
      <c r="E31" s="20" t="s">
        <v>9970</v>
      </c>
      <c r="F31" s="20" t="s">
        <v>9971</v>
      </c>
      <c r="G31" s="243" t="s">
        <v>3998</v>
      </c>
      <c r="H31" s="243" t="s">
        <v>1475</v>
      </c>
      <c r="I31" s="243" t="s">
        <v>245</v>
      </c>
      <c r="J31" s="243" t="s">
        <v>4574</v>
      </c>
      <c r="K31" s="243" t="s">
        <v>347</v>
      </c>
      <c r="L31" s="243"/>
      <c r="M31" s="20" t="s">
        <v>4712</v>
      </c>
      <c r="N31" s="20" t="s">
        <v>4712</v>
      </c>
      <c r="O31" s="352" t="s">
        <v>52</v>
      </c>
      <c r="P31" s="243" t="s">
        <v>4589</v>
      </c>
      <c r="Q31" s="173"/>
      <c r="R31" s="350">
        <v>37000</v>
      </c>
    </row>
    <row r="32" spans="1:18" x14ac:dyDescent="0.25">
      <c r="A32">
        <v>31</v>
      </c>
      <c r="B32" s="20" t="s">
        <v>4576</v>
      </c>
      <c r="C32" s="351">
        <v>2018.0205000000001</v>
      </c>
      <c r="D32" s="351"/>
      <c r="E32" s="20" t="s">
        <v>9972</v>
      </c>
      <c r="F32" s="355"/>
      <c r="G32" s="8" t="s">
        <v>1099</v>
      </c>
      <c r="H32" s="8" t="s">
        <v>244</v>
      </c>
      <c r="I32" s="8" t="s">
        <v>245</v>
      </c>
      <c r="J32" s="243"/>
      <c r="K32" s="243"/>
      <c r="L32" s="243"/>
      <c r="M32" s="20" t="s">
        <v>9973</v>
      </c>
      <c r="N32" s="20" t="s">
        <v>9973</v>
      </c>
      <c r="O32" s="349" t="s">
        <v>9974</v>
      </c>
      <c r="P32" s="8" t="s">
        <v>219</v>
      </c>
      <c r="Q32" s="173">
        <v>2500</v>
      </c>
      <c r="R32" s="350">
        <v>2500</v>
      </c>
    </row>
    <row r="33" spans="1:18" ht="22.5" x14ac:dyDescent="0.25">
      <c r="A33">
        <v>32</v>
      </c>
      <c r="B33" s="8" t="s">
        <v>4576</v>
      </c>
      <c r="C33" s="6">
        <v>2017.0015000000001</v>
      </c>
      <c r="D33" s="6"/>
      <c r="E33" s="20" t="s">
        <v>4648</v>
      </c>
      <c r="F33" s="20" t="s">
        <v>4649</v>
      </c>
      <c r="G33" s="8" t="s">
        <v>1804</v>
      </c>
      <c r="H33" s="20" t="s">
        <v>76</v>
      </c>
      <c r="I33" s="20" t="s">
        <v>77</v>
      </c>
      <c r="J33" s="8" t="s">
        <v>4574</v>
      </c>
      <c r="K33" s="8" t="s">
        <v>4866</v>
      </c>
      <c r="L33" s="8"/>
      <c r="M33" s="20" t="s">
        <v>4598</v>
      </c>
      <c r="N33" s="20" t="s">
        <v>4598</v>
      </c>
      <c r="O33" s="353" t="s">
        <v>9916</v>
      </c>
      <c r="P33" s="20" t="s">
        <v>384</v>
      </c>
      <c r="Q33" s="173">
        <v>500000</v>
      </c>
      <c r="R33" s="350">
        <v>7500</v>
      </c>
    </row>
    <row r="34" spans="1:18" ht="22.5" x14ac:dyDescent="0.25">
      <c r="A34">
        <v>33</v>
      </c>
      <c r="B34" s="20" t="s">
        <v>4576</v>
      </c>
      <c r="C34" s="6">
        <v>2017.0404000000001</v>
      </c>
      <c r="D34" s="6"/>
      <c r="E34" s="20" t="s">
        <v>4635</v>
      </c>
      <c r="F34" s="20" t="s">
        <v>4636</v>
      </c>
      <c r="G34" s="8" t="s">
        <v>4632</v>
      </c>
      <c r="H34" s="8" t="s">
        <v>76</v>
      </c>
      <c r="I34" s="8" t="s">
        <v>77</v>
      </c>
      <c r="J34" s="8" t="s">
        <v>4574</v>
      </c>
      <c r="K34" s="8" t="s">
        <v>4637</v>
      </c>
      <c r="L34" s="8"/>
      <c r="M34" s="20" t="s">
        <v>4638</v>
      </c>
      <c r="N34" s="20" t="s">
        <v>4638</v>
      </c>
      <c r="O34" s="349" t="s">
        <v>26</v>
      </c>
      <c r="P34" s="8" t="s">
        <v>4609</v>
      </c>
      <c r="Q34" s="173">
        <v>74196</v>
      </c>
      <c r="R34" s="350">
        <v>74196</v>
      </c>
    </row>
    <row r="35" spans="1:18" ht="22.5" x14ac:dyDescent="0.25">
      <c r="A35">
        <v>34</v>
      </c>
      <c r="B35" s="20" t="s">
        <v>4576</v>
      </c>
      <c r="C35" s="6">
        <v>2017.0531000000001</v>
      </c>
      <c r="D35" s="6"/>
      <c r="E35" s="20" t="s">
        <v>4613</v>
      </c>
      <c r="F35" s="20" t="s">
        <v>4614</v>
      </c>
      <c r="G35" s="8" t="s">
        <v>985</v>
      </c>
      <c r="H35" s="8" t="s">
        <v>76</v>
      </c>
      <c r="I35" s="8" t="s">
        <v>77</v>
      </c>
      <c r="J35" s="8" t="s">
        <v>4580</v>
      </c>
      <c r="K35" s="8"/>
      <c r="L35" s="8"/>
      <c r="M35" s="20" t="s">
        <v>4615</v>
      </c>
      <c r="N35" s="20" t="s">
        <v>4615</v>
      </c>
      <c r="O35" s="349" t="s">
        <v>52</v>
      </c>
      <c r="P35" s="8" t="s">
        <v>4589</v>
      </c>
      <c r="Q35" s="173">
        <v>123510</v>
      </c>
      <c r="R35" s="350">
        <v>123510</v>
      </c>
    </row>
    <row r="36" spans="1:18" ht="22.5" x14ac:dyDescent="0.25">
      <c r="A36">
        <v>35</v>
      </c>
      <c r="B36" s="19" t="s">
        <v>4576</v>
      </c>
      <c r="C36" s="6">
        <v>2017.0702000000001</v>
      </c>
      <c r="D36" s="6"/>
      <c r="E36" s="20" t="s">
        <v>9975</v>
      </c>
      <c r="F36" s="20" t="s">
        <v>9976</v>
      </c>
      <c r="G36" s="8" t="s">
        <v>332</v>
      </c>
      <c r="H36" s="8" t="s">
        <v>219</v>
      </c>
      <c r="I36" s="8" t="s">
        <v>220</v>
      </c>
      <c r="J36" s="8" t="s">
        <v>4574</v>
      </c>
      <c r="K36" s="8" t="s">
        <v>9977</v>
      </c>
      <c r="L36" s="8"/>
      <c r="M36" s="20" t="s">
        <v>4660</v>
      </c>
      <c r="N36" s="20" t="s">
        <v>4661</v>
      </c>
      <c r="O36" s="354" t="s">
        <v>6466</v>
      </c>
      <c r="P36" s="8" t="s">
        <v>4589</v>
      </c>
      <c r="Q36" s="173"/>
      <c r="R36" s="350">
        <v>70810</v>
      </c>
    </row>
    <row r="37" spans="1:18" x14ac:dyDescent="0.25">
      <c r="A37">
        <v>36</v>
      </c>
      <c r="B37" s="20" t="s">
        <v>4576</v>
      </c>
      <c r="C37" s="351">
        <v>2017.0831000000001</v>
      </c>
      <c r="D37" s="351"/>
      <c r="E37" s="20" t="s">
        <v>9978</v>
      </c>
      <c r="F37" s="20" t="s">
        <v>6608</v>
      </c>
      <c r="G37" s="243" t="s">
        <v>2069</v>
      </c>
      <c r="H37" s="243" t="s">
        <v>198</v>
      </c>
      <c r="I37" s="243" t="s">
        <v>61</v>
      </c>
      <c r="J37" s="243" t="s">
        <v>4574</v>
      </c>
      <c r="K37" s="243" t="s">
        <v>4866</v>
      </c>
      <c r="L37" s="243"/>
      <c r="M37" s="255" t="s">
        <v>4626</v>
      </c>
      <c r="N37" s="20" t="s">
        <v>4733</v>
      </c>
      <c r="O37" s="349" t="s">
        <v>52</v>
      </c>
      <c r="P37" s="20" t="s">
        <v>4589</v>
      </c>
      <c r="Q37" s="173"/>
      <c r="R37" s="350">
        <v>5000</v>
      </c>
    </row>
    <row r="38" spans="1:18" x14ac:dyDescent="0.25">
      <c r="A38">
        <v>37</v>
      </c>
      <c r="B38" s="20" t="s">
        <v>4576</v>
      </c>
      <c r="C38" s="351">
        <v>2018.0023000000001</v>
      </c>
      <c r="D38" s="351">
        <v>0</v>
      </c>
      <c r="E38" s="20" t="s">
        <v>9979</v>
      </c>
      <c r="F38" s="20" t="s">
        <v>9980</v>
      </c>
      <c r="G38" s="243" t="s">
        <v>332</v>
      </c>
      <c r="H38" s="243" t="s">
        <v>219</v>
      </c>
      <c r="I38" s="243" t="s">
        <v>220</v>
      </c>
      <c r="J38" s="243" t="s">
        <v>4574</v>
      </c>
      <c r="K38" s="243" t="s">
        <v>4866</v>
      </c>
      <c r="L38" s="243"/>
      <c r="M38" s="20" t="s">
        <v>5322</v>
      </c>
      <c r="N38" s="20" t="s">
        <v>5322</v>
      </c>
      <c r="O38" s="354" t="s">
        <v>6466</v>
      </c>
      <c r="P38" s="243" t="s">
        <v>122</v>
      </c>
      <c r="Q38" s="173"/>
      <c r="R38" s="350">
        <v>20000</v>
      </c>
    </row>
    <row r="39" spans="1:18" x14ac:dyDescent="0.25">
      <c r="A39">
        <v>38</v>
      </c>
      <c r="B39" s="20" t="s">
        <v>4576</v>
      </c>
      <c r="C39" s="351">
        <v>2018.0026</v>
      </c>
      <c r="D39" s="351"/>
      <c r="E39" s="20" t="s">
        <v>9981</v>
      </c>
      <c r="F39" s="20" t="s">
        <v>9982</v>
      </c>
      <c r="G39" s="243" t="s">
        <v>509</v>
      </c>
      <c r="H39" s="243" t="s">
        <v>183</v>
      </c>
      <c r="I39" s="243" t="s">
        <v>61</v>
      </c>
      <c r="J39" s="243" t="s">
        <v>4580</v>
      </c>
      <c r="K39" s="243"/>
      <c r="L39" s="243"/>
      <c r="M39" s="243" t="s">
        <v>5010</v>
      </c>
      <c r="N39" s="20" t="s">
        <v>9983</v>
      </c>
      <c r="O39" s="349" t="s">
        <v>26</v>
      </c>
      <c r="P39" s="243" t="s">
        <v>60</v>
      </c>
      <c r="Q39" s="173">
        <v>90422</v>
      </c>
      <c r="R39" s="350">
        <v>38680</v>
      </c>
    </row>
    <row r="40" spans="1:18" x14ac:dyDescent="0.25">
      <c r="A40">
        <v>39</v>
      </c>
      <c r="B40" s="20" t="s">
        <v>4576</v>
      </c>
      <c r="C40" s="351">
        <v>2018.0103999999999</v>
      </c>
      <c r="D40" s="351"/>
      <c r="E40" s="20" t="s">
        <v>9984</v>
      </c>
      <c r="F40" s="20" t="s">
        <v>9985</v>
      </c>
      <c r="G40" s="243" t="s">
        <v>332</v>
      </c>
      <c r="H40" s="243" t="s">
        <v>219</v>
      </c>
      <c r="I40" s="243" t="s">
        <v>220</v>
      </c>
      <c r="J40" s="243" t="s">
        <v>4580</v>
      </c>
      <c r="K40" s="243"/>
      <c r="L40" s="243"/>
      <c r="M40" s="20" t="s">
        <v>9973</v>
      </c>
      <c r="N40" s="20" t="s">
        <v>9973</v>
      </c>
      <c r="O40" s="352" t="s">
        <v>9974</v>
      </c>
      <c r="P40" s="243" t="s">
        <v>219</v>
      </c>
      <c r="Q40" s="173"/>
      <c r="R40" s="350">
        <v>55252</v>
      </c>
    </row>
    <row r="41" spans="1:18" x14ac:dyDescent="0.25">
      <c r="A41">
        <v>40</v>
      </c>
      <c r="B41" s="20" t="s">
        <v>4576</v>
      </c>
      <c r="C41" s="351">
        <v>2018.0129999999999</v>
      </c>
      <c r="D41" s="351"/>
      <c r="E41" s="20" t="s">
        <v>9986</v>
      </c>
      <c r="F41" s="20" t="s">
        <v>5249</v>
      </c>
      <c r="G41" s="243" t="s">
        <v>1719</v>
      </c>
      <c r="H41" s="243" t="s">
        <v>1475</v>
      </c>
      <c r="I41" s="243" t="s">
        <v>245</v>
      </c>
      <c r="J41" s="243" t="s">
        <v>4574</v>
      </c>
      <c r="K41" s="243" t="s">
        <v>9987</v>
      </c>
      <c r="L41" s="243"/>
      <c r="M41" s="243" t="s">
        <v>4634</v>
      </c>
      <c r="N41" s="20" t="s">
        <v>4593</v>
      </c>
      <c r="O41" s="352" t="s">
        <v>52</v>
      </c>
      <c r="P41" s="243" t="s">
        <v>384</v>
      </c>
      <c r="Q41" s="173"/>
      <c r="R41" s="350">
        <v>30000</v>
      </c>
    </row>
    <row r="42" spans="1:18" x14ac:dyDescent="0.25">
      <c r="A42">
        <v>41</v>
      </c>
      <c r="B42" s="20" t="s">
        <v>4576</v>
      </c>
      <c r="C42" s="351">
        <v>2018.0201</v>
      </c>
      <c r="D42" s="351"/>
      <c r="E42" s="20" t="s">
        <v>9988</v>
      </c>
      <c r="F42" s="20" t="s">
        <v>9989</v>
      </c>
      <c r="G42" s="243" t="s">
        <v>2823</v>
      </c>
      <c r="H42" s="8" t="s">
        <v>122</v>
      </c>
      <c r="I42" s="8" t="s">
        <v>123</v>
      </c>
      <c r="J42" s="8" t="s">
        <v>4580</v>
      </c>
      <c r="K42" s="243"/>
      <c r="L42" s="243"/>
      <c r="M42" s="20" t="s">
        <v>9973</v>
      </c>
      <c r="N42" s="20" t="s">
        <v>9973</v>
      </c>
      <c r="O42" s="349" t="s">
        <v>9974</v>
      </c>
      <c r="P42" s="8" t="s">
        <v>219</v>
      </c>
      <c r="Q42" s="173">
        <v>69780</v>
      </c>
      <c r="R42" s="350">
        <v>69780</v>
      </c>
    </row>
    <row r="43" spans="1:18" x14ac:dyDescent="0.25">
      <c r="A43">
        <v>42</v>
      </c>
      <c r="B43" s="20" t="s">
        <v>4576</v>
      </c>
      <c r="C43" s="351">
        <v>2018.0302999999999</v>
      </c>
      <c r="D43" s="351"/>
      <c r="E43" s="20" t="s">
        <v>9990</v>
      </c>
      <c r="F43" s="20" t="s">
        <v>9991</v>
      </c>
      <c r="G43" s="243" t="s">
        <v>9992</v>
      </c>
      <c r="H43" s="243"/>
      <c r="I43" s="243" t="s">
        <v>9993</v>
      </c>
      <c r="J43" s="243" t="s">
        <v>4574</v>
      </c>
      <c r="K43" s="243" t="s">
        <v>4866</v>
      </c>
      <c r="L43" s="243"/>
      <c r="M43" s="20" t="s">
        <v>9994</v>
      </c>
      <c r="N43" s="20" t="s">
        <v>9994</v>
      </c>
      <c r="O43" s="349" t="s">
        <v>26</v>
      </c>
      <c r="P43" s="243" t="s">
        <v>2996</v>
      </c>
      <c r="Q43" s="173"/>
      <c r="R43" s="350">
        <v>28580</v>
      </c>
    </row>
    <row r="44" spans="1:18" ht="33" x14ac:dyDescent="0.25">
      <c r="A44">
        <v>43</v>
      </c>
      <c r="B44" s="20" t="s">
        <v>4576</v>
      </c>
      <c r="C44" s="351">
        <v>2018.0319999999999</v>
      </c>
      <c r="D44" s="351"/>
      <c r="E44" s="20" t="s">
        <v>9995</v>
      </c>
      <c r="F44" s="20" t="s">
        <v>4835</v>
      </c>
      <c r="G44" s="8" t="s">
        <v>3531</v>
      </c>
      <c r="H44" s="8" t="s">
        <v>76</v>
      </c>
      <c r="I44" s="8" t="s">
        <v>77</v>
      </c>
      <c r="J44" s="8" t="s">
        <v>4580</v>
      </c>
      <c r="K44" s="243"/>
      <c r="L44" s="243"/>
      <c r="M44" s="20" t="s">
        <v>4733</v>
      </c>
      <c r="N44" s="20" t="s">
        <v>4733</v>
      </c>
      <c r="O44" s="349" t="s">
        <v>26</v>
      </c>
      <c r="P44" s="8" t="s">
        <v>4589</v>
      </c>
      <c r="Q44" s="173">
        <v>22000</v>
      </c>
      <c r="R44" s="350">
        <v>20512</v>
      </c>
    </row>
    <row r="45" spans="1:18" ht="22.5" x14ac:dyDescent="0.25">
      <c r="A45">
        <v>44</v>
      </c>
      <c r="B45" s="20" t="s">
        <v>4576</v>
      </c>
      <c r="C45" s="351">
        <v>2018.0362</v>
      </c>
      <c r="D45" s="351"/>
      <c r="E45" s="20" t="s">
        <v>9996</v>
      </c>
      <c r="F45" s="20"/>
      <c r="G45" s="243" t="s">
        <v>5656</v>
      </c>
      <c r="H45" s="243" t="s">
        <v>76</v>
      </c>
      <c r="I45" s="243" t="s">
        <v>77</v>
      </c>
      <c r="J45" s="243" t="s">
        <v>4580</v>
      </c>
      <c r="K45" s="243"/>
      <c r="L45" s="243"/>
      <c r="M45" s="255" t="s">
        <v>4581</v>
      </c>
      <c r="N45" s="20" t="s">
        <v>4582</v>
      </c>
      <c r="O45" s="349" t="s">
        <v>26</v>
      </c>
      <c r="P45" s="243" t="s">
        <v>384</v>
      </c>
      <c r="Q45" s="173">
        <v>2500</v>
      </c>
      <c r="R45" s="350">
        <v>2500</v>
      </c>
    </row>
    <row r="46" spans="1:18" x14ac:dyDescent="0.25">
      <c r="A46">
        <v>45</v>
      </c>
      <c r="B46" s="20" t="s">
        <v>4576</v>
      </c>
      <c r="C46" s="351">
        <v>2018.0365999999999</v>
      </c>
      <c r="D46" s="351"/>
      <c r="E46" s="20" t="s">
        <v>10239</v>
      </c>
      <c r="F46" s="20" t="s">
        <v>9997</v>
      </c>
      <c r="G46" s="243" t="s">
        <v>3750</v>
      </c>
      <c r="H46" s="243" t="s">
        <v>261</v>
      </c>
      <c r="I46" s="243" t="s">
        <v>123</v>
      </c>
      <c r="J46" s="243" t="s">
        <v>4580</v>
      </c>
      <c r="K46" s="243"/>
      <c r="L46" s="243"/>
      <c r="M46" s="255" t="s">
        <v>4768</v>
      </c>
      <c r="N46" s="20" t="s">
        <v>5322</v>
      </c>
      <c r="O46" s="352" t="s">
        <v>9916</v>
      </c>
      <c r="P46" s="243" t="s">
        <v>122</v>
      </c>
      <c r="Q46" s="173">
        <v>5785</v>
      </c>
      <c r="R46" s="350">
        <v>5785</v>
      </c>
    </row>
    <row r="47" spans="1:18" x14ac:dyDescent="0.25">
      <c r="A47">
        <v>46</v>
      </c>
      <c r="B47" s="20" t="s">
        <v>4576</v>
      </c>
      <c r="C47" s="351">
        <v>2018.0377000000001</v>
      </c>
      <c r="D47" s="351"/>
      <c r="E47" s="20" t="s">
        <v>9998</v>
      </c>
      <c r="F47" s="20" t="s">
        <v>9999</v>
      </c>
      <c r="G47" s="243" t="s">
        <v>651</v>
      </c>
      <c r="H47" s="243" t="s">
        <v>244</v>
      </c>
      <c r="I47" s="243" t="s">
        <v>10000</v>
      </c>
      <c r="J47" s="8" t="s">
        <v>4580</v>
      </c>
      <c r="K47" s="243"/>
      <c r="L47" s="243"/>
      <c r="M47" s="255" t="s">
        <v>4037</v>
      </c>
      <c r="N47" s="20" t="s">
        <v>5278</v>
      </c>
      <c r="O47" s="352" t="s">
        <v>9916</v>
      </c>
      <c r="P47" s="243" t="s">
        <v>4589</v>
      </c>
      <c r="Q47" s="173">
        <v>8000</v>
      </c>
      <c r="R47" s="350">
        <v>8000</v>
      </c>
    </row>
    <row r="48" spans="1:18" ht="33" x14ac:dyDescent="0.25">
      <c r="A48">
        <v>47</v>
      </c>
      <c r="B48" s="20" t="s">
        <v>4576</v>
      </c>
      <c r="C48" s="6">
        <v>2017.1224</v>
      </c>
      <c r="D48" s="6"/>
      <c r="E48" s="20" t="s">
        <v>10001</v>
      </c>
      <c r="F48" s="20" t="s">
        <v>10002</v>
      </c>
      <c r="G48" s="243" t="s">
        <v>3123</v>
      </c>
      <c r="H48" s="243" t="s">
        <v>76</v>
      </c>
      <c r="I48" s="243" t="s">
        <v>77</v>
      </c>
      <c r="J48" s="243" t="s">
        <v>4580</v>
      </c>
      <c r="K48" s="243"/>
      <c r="L48" s="243"/>
      <c r="M48" s="255" t="s">
        <v>4671</v>
      </c>
      <c r="N48" s="20" t="s">
        <v>4598</v>
      </c>
      <c r="O48" s="352" t="s">
        <v>52</v>
      </c>
      <c r="P48" s="8" t="s">
        <v>384</v>
      </c>
      <c r="Q48" s="173">
        <v>200000</v>
      </c>
      <c r="R48" s="350">
        <v>150000</v>
      </c>
    </row>
    <row r="49" spans="1:18" x14ac:dyDescent="0.25">
      <c r="A49">
        <v>48</v>
      </c>
      <c r="B49" s="20" t="s">
        <v>4576</v>
      </c>
      <c r="C49" s="6">
        <v>2017.1276</v>
      </c>
      <c r="D49" s="6"/>
      <c r="E49" s="20" t="s">
        <v>10003</v>
      </c>
      <c r="F49" s="20" t="s">
        <v>5432</v>
      </c>
      <c r="G49" s="8" t="s">
        <v>1233</v>
      </c>
      <c r="H49" s="8" t="s">
        <v>49</v>
      </c>
      <c r="I49" s="8" t="s">
        <v>123</v>
      </c>
      <c r="J49" s="8" t="s">
        <v>4574</v>
      </c>
      <c r="K49" s="8" t="s">
        <v>4918</v>
      </c>
      <c r="L49" s="8"/>
      <c r="M49" s="20" t="s">
        <v>10004</v>
      </c>
      <c r="N49" s="20" t="s">
        <v>4922</v>
      </c>
      <c r="O49" s="352" t="s">
        <v>52</v>
      </c>
      <c r="P49" s="243" t="s">
        <v>49</v>
      </c>
      <c r="Q49" s="173">
        <v>159000</v>
      </c>
      <c r="R49" s="350">
        <v>61000</v>
      </c>
    </row>
    <row r="50" spans="1:18" ht="22.5" x14ac:dyDescent="0.25">
      <c r="A50">
        <v>49</v>
      </c>
      <c r="B50" s="20" t="s">
        <v>4576</v>
      </c>
      <c r="C50" s="351">
        <v>2018.009</v>
      </c>
      <c r="D50" s="351"/>
      <c r="E50" s="20" t="s">
        <v>10005</v>
      </c>
      <c r="F50" s="20" t="s">
        <v>10006</v>
      </c>
      <c r="G50" s="243" t="s">
        <v>3531</v>
      </c>
      <c r="H50" s="243" t="s">
        <v>76</v>
      </c>
      <c r="I50" s="243" t="s">
        <v>77</v>
      </c>
      <c r="J50" s="243"/>
      <c r="K50" s="243"/>
      <c r="L50" s="243"/>
      <c r="M50" s="20" t="s">
        <v>4723</v>
      </c>
      <c r="N50" s="20" t="s">
        <v>4723</v>
      </c>
      <c r="O50" s="352" t="s">
        <v>9916</v>
      </c>
      <c r="P50" s="243" t="s">
        <v>4589</v>
      </c>
      <c r="Q50" s="173"/>
      <c r="R50" s="350">
        <v>5000</v>
      </c>
    </row>
    <row r="51" spans="1:18" x14ac:dyDescent="0.25">
      <c r="A51">
        <v>50</v>
      </c>
      <c r="B51" s="20" t="s">
        <v>4576</v>
      </c>
      <c r="C51" s="6">
        <v>2017.0177000000001</v>
      </c>
      <c r="D51" s="6"/>
      <c r="E51" s="20" t="s">
        <v>4677</v>
      </c>
      <c r="F51" s="20" t="s">
        <v>4678</v>
      </c>
      <c r="G51" s="8" t="s">
        <v>1832</v>
      </c>
      <c r="H51" s="8" t="s">
        <v>76</v>
      </c>
      <c r="I51" s="8" t="s">
        <v>77</v>
      </c>
      <c r="J51" s="8" t="s">
        <v>4574</v>
      </c>
      <c r="K51" s="8" t="s">
        <v>4679</v>
      </c>
      <c r="L51" s="8"/>
      <c r="M51" s="20" t="s">
        <v>4593</v>
      </c>
      <c r="N51" s="20" t="s">
        <v>4593</v>
      </c>
      <c r="O51" s="349" t="s">
        <v>9916</v>
      </c>
      <c r="P51" s="8" t="s">
        <v>384</v>
      </c>
      <c r="Q51" s="173"/>
      <c r="R51" s="350">
        <v>21040</v>
      </c>
    </row>
    <row r="52" spans="1:18" x14ac:dyDescent="0.25">
      <c r="A52">
        <v>51</v>
      </c>
      <c r="B52" s="20" t="s">
        <v>4576</v>
      </c>
      <c r="C52" s="351">
        <v>2017.0857000000001</v>
      </c>
      <c r="D52" s="351"/>
      <c r="E52" s="20" t="s">
        <v>10007</v>
      </c>
      <c r="F52" s="20" t="s">
        <v>10008</v>
      </c>
      <c r="G52" s="8" t="s">
        <v>10009</v>
      </c>
      <c r="H52" s="8" t="s">
        <v>1488</v>
      </c>
      <c r="I52" s="8" t="s">
        <v>77</v>
      </c>
      <c r="J52" s="8" t="s">
        <v>4580</v>
      </c>
      <c r="K52" s="243"/>
      <c r="L52" s="243"/>
      <c r="M52" s="20" t="s">
        <v>4671</v>
      </c>
      <c r="N52" s="20" t="s">
        <v>5084</v>
      </c>
      <c r="O52" s="349" t="s">
        <v>9916</v>
      </c>
      <c r="P52" s="20" t="s">
        <v>384</v>
      </c>
      <c r="Q52" s="173">
        <v>395500</v>
      </c>
      <c r="R52" s="114">
        <v>233701</v>
      </c>
    </row>
    <row r="53" spans="1:18" ht="22.5" x14ac:dyDescent="0.25">
      <c r="A53">
        <v>52</v>
      </c>
      <c r="B53" s="20" t="s">
        <v>4576</v>
      </c>
      <c r="C53" s="6">
        <v>2017.0904</v>
      </c>
      <c r="D53" s="351"/>
      <c r="E53" s="20" t="s">
        <v>5000</v>
      </c>
      <c r="F53" s="20" t="s">
        <v>5001</v>
      </c>
      <c r="G53" s="243" t="s">
        <v>2908</v>
      </c>
      <c r="H53" s="243" t="s">
        <v>380</v>
      </c>
      <c r="I53" s="243" t="s">
        <v>51</v>
      </c>
      <c r="J53" s="243" t="s">
        <v>4580</v>
      </c>
      <c r="K53" s="8"/>
      <c r="L53" s="8"/>
      <c r="M53" s="255" t="s">
        <v>4903</v>
      </c>
      <c r="N53" s="20" t="s">
        <v>4904</v>
      </c>
      <c r="O53" s="352" t="s">
        <v>52</v>
      </c>
      <c r="P53" s="243" t="s">
        <v>49</v>
      </c>
      <c r="Q53" s="173"/>
      <c r="R53" s="350">
        <v>384244</v>
      </c>
    </row>
    <row r="54" spans="1:18" ht="22.5" x14ac:dyDescent="0.25">
      <c r="A54">
        <v>53</v>
      </c>
      <c r="B54" s="20" t="s">
        <v>4576</v>
      </c>
      <c r="C54" s="6">
        <v>2017.0942</v>
      </c>
      <c r="D54" s="6"/>
      <c r="E54" s="20" t="s">
        <v>10011</v>
      </c>
      <c r="F54" s="20" t="s">
        <v>10012</v>
      </c>
      <c r="G54" s="243" t="s">
        <v>1099</v>
      </c>
      <c r="H54" s="243" t="s">
        <v>244</v>
      </c>
      <c r="I54" s="243" t="s">
        <v>245</v>
      </c>
      <c r="J54" s="243" t="s">
        <v>4580</v>
      </c>
      <c r="K54" s="243"/>
      <c r="L54" s="243"/>
      <c r="M54" s="20" t="s">
        <v>4582</v>
      </c>
      <c r="N54" s="20" t="s">
        <v>4582</v>
      </c>
      <c r="O54" s="349" t="s">
        <v>26</v>
      </c>
      <c r="P54" s="243" t="s">
        <v>384</v>
      </c>
      <c r="Q54" s="173">
        <v>166271</v>
      </c>
      <c r="R54" s="350">
        <v>81291</v>
      </c>
    </row>
    <row r="55" spans="1:18" x14ac:dyDescent="0.25">
      <c r="A55">
        <v>54</v>
      </c>
      <c r="B55" s="20" t="s">
        <v>4576</v>
      </c>
      <c r="C55" s="6">
        <v>2017.0958000000001</v>
      </c>
      <c r="D55" s="6"/>
      <c r="E55" s="20" t="s">
        <v>10013</v>
      </c>
      <c r="F55" s="20" t="s">
        <v>10014</v>
      </c>
      <c r="G55" s="243" t="s">
        <v>271</v>
      </c>
      <c r="H55" s="243" t="s">
        <v>160</v>
      </c>
      <c r="I55" s="243" t="s">
        <v>161</v>
      </c>
      <c r="J55" s="8" t="s">
        <v>4574</v>
      </c>
      <c r="K55" s="8" t="s">
        <v>5648</v>
      </c>
      <c r="L55" s="8"/>
      <c r="M55" s="20" t="s">
        <v>4894</v>
      </c>
      <c r="N55" s="20" t="s">
        <v>4894</v>
      </c>
      <c r="O55" s="352" t="s">
        <v>52</v>
      </c>
      <c r="P55" s="243" t="s">
        <v>107</v>
      </c>
      <c r="Q55" s="173">
        <v>300000</v>
      </c>
      <c r="R55" s="114">
        <v>60500</v>
      </c>
    </row>
    <row r="56" spans="1:18" ht="33" x14ac:dyDescent="0.25">
      <c r="A56">
        <v>55</v>
      </c>
      <c r="B56" s="20" t="s">
        <v>4576</v>
      </c>
      <c r="C56" s="351">
        <v>2017.0987</v>
      </c>
      <c r="D56" s="351"/>
      <c r="E56" s="20" t="s">
        <v>10015</v>
      </c>
      <c r="F56" s="20" t="s">
        <v>5519</v>
      </c>
      <c r="G56" s="8" t="s">
        <v>1832</v>
      </c>
      <c r="H56" s="8" t="s">
        <v>76</v>
      </c>
      <c r="I56" s="8" t="s">
        <v>77</v>
      </c>
      <c r="J56" s="243" t="s">
        <v>4580</v>
      </c>
      <c r="K56" s="243"/>
      <c r="L56" s="243"/>
      <c r="M56" s="20" t="s">
        <v>4671</v>
      </c>
      <c r="N56" s="20" t="s">
        <v>4723</v>
      </c>
      <c r="O56" s="352" t="s">
        <v>3934</v>
      </c>
      <c r="P56" s="243" t="s">
        <v>384</v>
      </c>
      <c r="Q56" s="173">
        <v>49295</v>
      </c>
      <c r="R56" s="350">
        <v>49295</v>
      </c>
    </row>
    <row r="57" spans="1:18" x14ac:dyDescent="0.25">
      <c r="A57">
        <v>56</v>
      </c>
      <c r="B57" s="20" t="s">
        <v>4576</v>
      </c>
      <c r="C57" s="351">
        <v>2018.0003999999999</v>
      </c>
      <c r="D57" s="351"/>
      <c r="E57" s="20" t="s">
        <v>10016</v>
      </c>
      <c r="F57" s="20" t="s">
        <v>10017</v>
      </c>
      <c r="G57" s="243" t="s">
        <v>10018</v>
      </c>
      <c r="H57" s="243" t="s">
        <v>250</v>
      </c>
      <c r="I57" s="243" t="s">
        <v>161</v>
      </c>
      <c r="J57" s="243" t="s">
        <v>4574</v>
      </c>
      <c r="K57" s="243" t="s">
        <v>4866</v>
      </c>
      <c r="L57" s="243"/>
      <c r="M57" s="243" t="s">
        <v>4897</v>
      </c>
      <c r="N57" s="20" t="s">
        <v>4932</v>
      </c>
      <c r="O57" s="349" t="s">
        <v>26</v>
      </c>
      <c r="P57" s="243" t="s">
        <v>2996</v>
      </c>
      <c r="Q57" s="173"/>
      <c r="R57" s="350">
        <v>42640</v>
      </c>
    </row>
    <row r="58" spans="1:18" x14ac:dyDescent="0.25">
      <c r="A58">
        <v>57</v>
      </c>
      <c r="B58" s="20" t="s">
        <v>4576</v>
      </c>
      <c r="C58" s="351">
        <v>2018.0007000000001</v>
      </c>
      <c r="D58" s="351"/>
      <c r="E58" s="20" t="s">
        <v>10019</v>
      </c>
      <c r="F58" s="20" t="s">
        <v>10020</v>
      </c>
      <c r="G58" s="243" t="s">
        <v>10021</v>
      </c>
      <c r="H58" s="243" t="s">
        <v>60</v>
      </c>
      <c r="I58" s="243" t="s">
        <v>61</v>
      </c>
      <c r="J58" s="243" t="s">
        <v>4574</v>
      </c>
      <c r="K58" s="243" t="s">
        <v>10022</v>
      </c>
      <c r="L58" s="243"/>
      <c r="M58" s="20" t="s">
        <v>5011</v>
      </c>
      <c r="N58" s="20" t="s">
        <v>5010</v>
      </c>
      <c r="O58" s="352" t="s">
        <v>9916</v>
      </c>
      <c r="P58" s="243" t="s">
        <v>60</v>
      </c>
      <c r="Q58" s="173"/>
      <c r="R58" s="350">
        <v>7494</v>
      </c>
    </row>
    <row r="59" spans="1:18" x14ac:dyDescent="0.25">
      <c r="A59">
        <v>58</v>
      </c>
      <c r="B59" s="20" t="s">
        <v>4576</v>
      </c>
      <c r="C59" s="351">
        <v>2018.0014000000001</v>
      </c>
      <c r="D59" s="351"/>
      <c r="E59" s="20" t="s">
        <v>10023</v>
      </c>
      <c r="F59" s="20" t="s">
        <v>10024</v>
      </c>
      <c r="G59" s="243" t="s">
        <v>10025</v>
      </c>
      <c r="H59" s="243" t="s">
        <v>1615</v>
      </c>
      <c r="I59" s="243" t="s">
        <v>123</v>
      </c>
      <c r="J59" s="243" t="s">
        <v>4574</v>
      </c>
      <c r="K59" s="243" t="s">
        <v>10026</v>
      </c>
      <c r="L59" s="243"/>
      <c r="M59" s="20" t="s">
        <v>10027</v>
      </c>
      <c r="N59" s="20" t="s">
        <v>10027</v>
      </c>
      <c r="O59" s="352" t="s">
        <v>98</v>
      </c>
      <c r="P59" s="243" t="s">
        <v>219</v>
      </c>
      <c r="Q59" s="173"/>
      <c r="R59" s="350">
        <v>16200</v>
      </c>
    </row>
    <row r="60" spans="1:18" ht="22.5" x14ac:dyDescent="0.25">
      <c r="A60">
        <v>59</v>
      </c>
      <c r="B60" s="20" t="s">
        <v>4576</v>
      </c>
      <c r="C60" s="351">
        <v>2018.0081</v>
      </c>
      <c r="D60" s="351"/>
      <c r="E60" s="20" t="s">
        <v>10028</v>
      </c>
      <c r="F60" s="20" t="s">
        <v>10029</v>
      </c>
      <c r="G60" s="243" t="s">
        <v>4414</v>
      </c>
      <c r="H60" s="243" t="s">
        <v>1619</v>
      </c>
      <c r="I60" s="243" t="s">
        <v>61</v>
      </c>
      <c r="J60" s="243" t="s">
        <v>4580</v>
      </c>
      <c r="K60" s="243"/>
      <c r="L60" s="243" t="s">
        <v>10030</v>
      </c>
      <c r="M60" s="20" t="s">
        <v>4767</v>
      </c>
      <c r="N60" s="20" t="s">
        <v>4767</v>
      </c>
      <c r="O60" s="352" t="s">
        <v>52</v>
      </c>
      <c r="P60" s="243" t="s">
        <v>261</v>
      </c>
      <c r="Q60" s="173">
        <v>60000</v>
      </c>
      <c r="R60" s="350">
        <v>39749</v>
      </c>
    </row>
    <row r="61" spans="1:18" ht="22.5" x14ac:dyDescent="0.25">
      <c r="A61">
        <v>60</v>
      </c>
      <c r="B61" s="20" t="s">
        <v>4576</v>
      </c>
      <c r="C61" s="351">
        <v>2018.0105000000001</v>
      </c>
      <c r="D61" s="351"/>
      <c r="E61" s="20" t="s">
        <v>10031</v>
      </c>
      <c r="F61" s="20" t="s">
        <v>10032</v>
      </c>
      <c r="G61" s="243" t="s">
        <v>1832</v>
      </c>
      <c r="H61" s="243" t="s">
        <v>76</v>
      </c>
      <c r="I61" s="243" t="s">
        <v>77</v>
      </c>
      <c r="J61" s="243" t="s">
        <v>4574</v>
      </c>
      <c r="K61" s="243" t="s">
        <v>2685</v>
      </c>
      <c r="L61" s="243"/>
      <c r="M61" s="20" t="s">
        <v>4598</v>
      </c>
      <c r="N61" s="20" t="s">
        <v>4598</v>
      </c>
      <c r="O61" s="354" t="s">
        <v>6466</v>
      </c>
      <c r="P61" s="243" t="s">
        <v>384</v>
      </c>
      <c r="Q61" s="173"/>
      <c r="R61" s="350">
        <v>67700</v>
      </c>
    </row>
    <row r="62" spans="1:18" x14ac:dyDescent="0.25">
      <c r="A62">
        <v>61</v>
      </c>
      <c r="B62" s="20" t="s">
        <v>4576</v>
      </c>
      <c r="C62" s="351">
        <v>2018.0138999999999</v>
      </c>
      <c r="D62" s="351"/>
      <c r="E62" s="20" t="s">
        <v>10033</v>
      </c>
      <c r="F62" s="20" t="s">
        <v>10034</v>
      </c>
      <c r="G62" s="243" t="s">
        <v>2997</v>
      </c>
      <c r="H62" s="243" t="s">
        <v>2996</v>
      </c>
      <c r="I62" s="243" t="s">
        <v>51</v>
      </c>
      <c r="J62" s="243" t="s">
        <v>4580</v>
      </c>
      <c r="K62" s="243"/>
      <c r="L62" s="243"/>
      <c r="M62" s="20" t="s">
        <v>4633</v>
      </c>
      <c r="N62" s="20" t="s">
        <v>4633</v>
      </c>
      <c r="O62" s="352" t="s">
        <v>9916</v>
      </c>
      <c r="P62" s="243" t="s">
        <v>384</v>
      </c>
      <c r="Q62" s="173">
        <v>12425</v>
      </c>
      <c r="R62" s="350">
        <v>12425</v>
      </c>
    </row>
    <row r="63" spans="1:18" ht="22.5" x14ac:dyDescent="0.25">
      <c r="A63">
        <v>62</v>
      </c>
      <c r="B63" s="20" t="s">
        <v>4576</v>
      </c>
      <c r="C63" s="351">
        <v>2018.0139999999999</v>
      </c>
      <c r="D63" s="351"/>
      <c r="E63" s="20" t="s">
        <v>10035</v>
      </c>
      <c r="F63" s="20" t="s">
        <v>5626</v>
      </c>
      <c r="G63" s="243" t="s">
        <v>2722</v>
      </c>
      <c r="H63" s="243" t="s">
        <v>660</v>
      </c>
      <c r="I63" s="243" t="s">
        <v>245</v>
      </c>
      <c r="J63" s="243" t="s">
        <v>4580</v>
      </c>
      <c r="K63" s="243"/>
      <c r="L63" s="243" t="s">
        <v>5127</v>
      </c>
      <c r="M63" s="243" t="s">
        <v>4768</v>
      </c>
      <c r="N63" s="20" t="s">
        <v>4701</v>
      </c>
      <c r="O63" s="352" t="s">
        <v>9912</v>
      </c>
      <c r="P63" s="243" t="s">
        <v>122</v>
      </c>
      <c r="Q63" s="173">
        <v>450000</v>
      </c>
      <c r="R63" s="350">
        <v>375790</v>
      </c>
    </row>
    <row r="64" spans="1:18" x14ac:dyDescent="0.25">
      <c r="A64">
        <v>63</v>
      </c>
      <c r="B64" s="20" t="s">
        <v>4576</v>
      </c>
      <c r="C64" s="351">
        <v>2018.0147999999999</v>
      </c>
      <c r="D64" s="351"/>
      <c r="E64" s="20" t="s">
        <v>10036</v>
      </c>
      <c r="F64" s="20" t="s">
        <v>10037</v>
      </c>
      <c r="G64" s="243" t="s">
        <v>2054</v>
      </c>
      <c r="H64" s="243" t="s">
        <v>76</v>
      </c>
      <c r="I64" s="243" t="s">
        <v>77</v>
      </c>
      <c r="J64" s="243" t="s">
        <v>4580</v>
      </c>
      <c r="K64" s="243"/>
      <c r="L64" s="243"/>
      <c r="M64" s="20" t="s">
        <v>10038</v>
      </c>
      <c r="N64" s="20" t="s">
        <v>10039</v>
      </c>
      <c r="O64" s="349" t="s">
        <v>26</v>
      </c>
      <c r="P64" s="243" t="s">
        <v>4589</v>
      </c>
      <c r="Q64" s="173">
        <v>47645</v>
      </c>
      <c r="R64" s="350">
        <v>47645</v>
      </c>
    </row>
    <row r="65" spans="1:18" ht="33" x14ac:dyDescent="0.25">
      <c r="A65">
        <v>64</v>
      </c>
      <c r="B65" s="20" t="s">
        <v>4576</v>
      </c>
      <c r="C65" s="351">
        <v>2018.0161000000001</v>
      </c>
      <c r="D65" s="351"/>
      <c r="E65" s="20" t="s">
        <v>5567</v>
      </c>
      <c r="F65" s="20" t="s">
        <v>10040</v>
      </c>
      <c r="G65" s="243" t="s">
        <v>5094</v>
      </c>
      <c r="H65" s="243" t="s">
        <v>5095</v>
      </c>
      <c r="I65" s="243" t="s">
        <v>61</v>
      </c>
      <c r="J65" s="243" t="s">
        <v>4580</v>
      </c>
      <c r="K65" s="243"/>
      <c r="L65" s="243"/>
      <c r="M65" s="20" t="s">
        <v>9945</v>
      </c>
      <c r="N65" s="20" t="s">
        <v>9945</v>
      </c>
      <c r="O65" s="352" t="s">
        <v>98</v>
      </c>
      <c r="P65" s="243" t="s">
        <v>4589</v>
      </c>
      <c r="Q65" s="173">
        <v>83330</v>
      </c>
      <c r="R65" s="350">
        <v>71078</v>
      </c>
    </row>
    <row r="66" spans="1:18" ht="22.5" x14ac:dyDescent="0.25">
      <c r="A66">
        <v>65</v>
      </c>
      <c r="B66" s="20" t="s">
        <v>4576</v>
      </c>
      <c r="C66" s="351">
        <v>2018.0163</v>
      </c>
      <c r="D66" s="351"/>
      <c r="E66" s="20" t="s">
        <v>10041</v>
      </c>
      <c r="F66" s="20" t="s">
        <v>10042</v>
      </c>
      <c r="G66" s="243" t="s">
        <v>10043</v>
      </c>
      <c r="H66" s="243" t="s">
        <v>183</v>
      </c>
      <c r="I66" s="243" t="s">
        <v>61</v>
      </c>
      <c r="J66" s="243" t="s">
        <v>4580</v>
      </c>
      <c r="K66" s="243"/>
      <c r="L66" s="243" t="s">
        <v>10044</v>
      </c>
      <c r="M66" s="20" t="s">
        <v>4767</v>
      </c>
      <c r="N66" s="20" t="s">
        <v>4767</v>
      </c>
      <c r="O66" s="352" t="s">
        <v>52</v>
      </c>
      <c r="P66" s="243" t="s">
        <v>261</v>
      </c>
      <c r="Q66" s="173">
        <v>101255</v>
      </c>
      <c r="R66" s="350">
        <v>66572</v>
      </c>
    </row>
    <row r="67" spans="1:18" x14ac:dyDescent="0.25">
      <c r="A67">
        <v>66</v>
      </c>
      <c r="B67" s="20" t="s">
        <v>4576</v>
      </c>
      <c r="C67" s="351">
        <v>2018.0164</v>
      </c>
      <c r="D67" s="351"/>
      <c r="E67" s="20" t="s">
        <v>10045</v>
      </c>
      <c r="F67" s="20" t="s">
        <v>10046</v>
      </c>
      <c r="G67" s="243" t="s">
        <v>533</v>
      </c>
      <c r="H67" s="243" t="s">
        <v>49</v>
      </c>
      <c r="I67" s="243" t="s">
        <v>51</v>
      </c>
      <c r="J67" s="243" t="s">
        <v>4580</v>
      </c>
      <c r="K67" s="243"/>
      <c r="L67" s="243"/>
      <c r="M67" s="20" t="s">
        <v>4894</v>
      </c>
      <c r="N67" s="20" t="s">
        <v>4894</v>
      </c>
      <c r="O67" s="352" t="s">
        <v>52</v>
      </c>
      <c r="P67" s="243" t="s">
        <v>107</v>
      </c>
      <c r="Q67" s="173">
        <v>9338</v>
      </c>
      <c r="R67" s="350">
        <v>9338</v>
      </c>
    </row>
    <row r="68" spans="1:18" ht="22.5" x14ac:dyDescent="0.25">
      <c r="A68">
        <v>67</v>
      </c>
      <c r="B68" s="20" t="s">
        <v>4576</v>
      </c>
      <c r="C68" s="351">
        <v>2018.0246</v>
      </c>
      <c r="D68" s="351"/>
      <c r="E68" s="20" t="s">
        <v>10047</v>
      </c>
      <c r="F68" s="20" t="s">
        <v>10048</v>
      </c>
      <c r="G68" s="243" t="s">
        <v>10049</v>
      </c>
      <c r="H68" s="243" t="s">
        <v>165</v>
      </c>
      <c r="I68" s="243" t="s">
        <v>161</v>
      </c>
      <c r="J68" s="243" t="s">
        <v>4580</v>
      </c>
      <c r="K68" s="243"/>
      <c r="L68" s="243" t="s">
        <v>10050</v>
      </c>
      <c r="M68" s="255" t="s">
        <v>10051</v>
      </c>
      <c r="N68" s="20" t="s">
        <v>10052</v>
      </c>
      <c r="O68" s="352" t="s">
        <v>9916</v>
      </c>
      <c r="P68" s="243" t="s">
        <v>107</v>
      </c>
      <c r="Q68" s="173">
        <v>75000</v>
      </c>
      <c r="R68" s="350">
        <v>43571</v>
      </c>
    </row>
    <row r="69" spans="1:18" ht="22.5" x14ac:dyDescent="0.25">
      <c r="A69">
        <v>68</v>
      </c>
      <c r="B69" s="20" t="s">
        <v>4576</v>
      </c>
      <c r="C69" s="351">
        <v>2018.0247999999999</v>
      </c>
      <c r="D69" s="351"/>
      <c r="E69" s="20" t="s">
        <v>10053</v>
      </c>
      <c r="F69" s="20" t="s">
        <v>5683</v>
      </c>
      <c r="G69" s="243" t="s">
        <v>3294</v>
      </c>
      <c r="H69" s="243" t="s">
        <v>76</v>
      </c>
      <c r="I69" s="243" t="s">
        <v>77</v>
      </c>
      <c r="J69" s="243" t="s">
        <v>4580</v>
      </c>
      <c r="K69" s="243"/>
      <c r="L69" s="243"/>
      <c r="M69" s="255" t="s">
        <v>4815</v>
      </c>
      <c r="N69" s="20" t="s">
        <v>4815</v>
      </c>
      <c r="O69" s="349" t="s">
        <v>26</v>
      </c>
      <c r="P69" s="243" t="s">
        <v>4589</v>
      </c>
      <c r="Q69" s="173">
        <v>40000</v>
      </c>
      <c r="R69" s="350">
        <v>32390</v>
      </c>
    </row>
    <row r="70" spans="1:18" x14ac:dyDescent="0.25">
      <c r="A70">
        <v>69</v>
      </c>
      <c r="B70" s="20" t="s">
        <v>4576</v>
      </c>
      <c r="C70" s="351">
        <v>2018.0309999999999</v>
      </c>
      <c r="D70" s="351"/>
      <c r="E70" s="20" t="s">
        <v>10054</v>
      </c>
      <c r="F70" s="20" t="s">
        <v>10055</v>
      </c>
      <c r="G70" s="243" t="s">
        <v>1172</v>
      </c>
      <c r="H70" s="243" t="s">
        <v>76</v>
      </c>
      <c r="I70" s="243" t="s">
        <v>77</v>
      </c>
      <c r="J70" s="243" t="s">
        <v>4574</v>
      </c>
      <c r="K70" s="243" t="s">
        <v>4618</v>
      </c>
      <c r="L70" s="243"/>
      <c r="M70" s="255" t="s">
        <v>4723</v>
      </c>
      <c r="N70" s="20" t="s">
        <v>4723</v>
      </c>
      <c r="O70" s="349" t="s">
        <v>26</v>
      </c>
      <c r="P70" s="8" t="s">
        <v>4589</v>
      </c>
      <c r="Q70" s="173">
        <v>71640</v>
      </c>
      <c r="R70" s="350">
        <v>71640</v>
      </c>
    </row>
    <row r="71" spans="1:18" x14ac:dyDescent="0.25">
      <c r="A71">
        <v>70</v>
      </c>
      <c r="B71" s="20" t="s">
        <v>4576</v>
      </c>
      <c r="C71" s="351">
        <v>2018.0341000000001</v>
      </c>
      <c r="D71" s="351"/>
      <c r="E71" s="20" t="s">
        <v>10056</v>
      </c>
      <c r="F71" s="355"/>
      <c r="G71" s="243" t="s">
        <v>2726</v>
      </c>
      <c r="H71" s="243" t="s">
        <v>76</v>
      </c>
      <c r="I71" s="243" t="s">
        <v>77</v>
      </c>
      <c r="J71" s="243" t="s">
        <v>4574</v>
      </c>
      <c r="K71" s="243" t="s">
        <v>4673</v>
      </c>
      <c r="L71" s="243"/>
      <c r="M71" s="20" t="s">
        <v>4582</v>
      </c>
      <c r="N71" s="20" t="s">
        <v>4582</v>
      </c>
      <c r="O71" s="349" t="s">
        <v>26</v>
      </c>
      <c r="P71" s="243" t="s">
        <v>384</v>
      </c>
      <c r="Q71" s="173">
        <v>40000</v>
      </c>
      <c r="R71" s="350">
        <v>37800</v>
      </c>
    </row>
    <row r="72" spans="1:18" ht="22.5" x14ac:dyDescent="0.25">
      <c r="A72">
        <v>71</v>
      </c>
      <c r="B72" s="20" t="s">
        <v>4576</v>
      </c>
      <c r="C72" s="351">
        <v>2018.0371</v>
      </c>
      <c r="D72" s="351"/>
      <c r="E72" s="20" t="s">
        <v>10057</v>
      </c>
      <c r="F72" s="20" t="s">
        <v>10058</v>
      </c>
      <c r="G72" s="243" t="s">
        <v>1685</v>
      </c>
      <c r="H72" s="243" t="s">
        <v>60</v>
      </c>
      <c r="I72" s="243" t="s">
        <v>61</v>
      </c>
      <c r="J72" s="243" t="s">
        <v>4580</v>
      </c>
      <c r="K72" s="243"/>
      <c r="L72" s="243"/>
      <c r="M72" s="255" t="s">
        <v>10059</v>
      </c>
      <c r="N72" s="20" t="s">
        <v>9983</v>
      </c>
      <c r="O72" s="352" t="s">
        <v>3934</v>
      </c>
      <c r="P72" s="243" t="s">
        <v>107</v>
      </c>
      <c r="Q72" s="173">
        <v>30000</v>
      </c>
      <c r="R72" s="350">
        <v>18791</v>
      </c>
    </row>
    <row r="73" spans="1:18" ht="22.5" x14ac:dyDescent="0.25">
      <c r="A73">
        <v>72</v>
      </c>
      <c r="B73" s="20" t="s">
        <v>4576</v>
      </c>
      <c r="C73" s="351">
        <v>2018.0404000000001</v>
      </c>
      <c r="D73" s="351"/>
      <c r="E73" s="20" t="s">
        <v>10060</v>
      </c>
      <c r="F73" s="20" t="s">
        <v>4764</v>
      </c>
      <c r="G73" s="8" t="s">
        <v>2726</v>
      </c>
      <c r="H73" s="8" t="s">
        <v>76</v>
      </c>
      <c r="I73" s="8" t="s">
        <v>77</v>
      </c>
      <c r="J73" s="8" t="s">
        <v>4580</v>
      </c>
      <c r="K73" s="243"/>
      <c r="L73" s="243"/>
      <c r="M73" s="20" t="s">
        <v>4655</v>
      </c>
      <c r="N73" s="20" t="s">
        <v>4654</v>
      </c>
      <c r="O73" s="349" t="s">
        <v>26</v>
      </c>
      <c r="P73" s="243" t="s">
        <v>4589</v>
      </c>
      <c r="Q73" s="173">
        <v>8604</v>
      </c>
      <c r="R73" s="350">
        <v>8604</v>
      </c>
    </row>
    <row r="74" spans="1:18" ht="22.5" x14ac:dyDescent="0.25">
      <c r="A74">
        <v>73</v>
      </c>
      <c r="B74" s="20" t="s">
        <v>4576</v>
      </c>
      <c r="C74" s="351">
        <v>2018.0426</v>
      </c>
      <c r="D74" s="351">
        <v>0</v>
      </c>
      <c r="E74" s="20" t="s">
        <v>10061</v>
      </c>
      <c r="F74" s="20" t="s">
        <v>10062</v>
      </c>
      <c r="G74" s="8" t="s">
        <v>4219</v>
      </c>
      <c r="H74" s="8" t="s">
        <v>261</v>
      </c>
      <c r="I74" s="8" t="s">
        <v>123</v>
      </c>
      <c r="J74" s="243" t="s">
        <v>4580</v>
      </c>
      <c r="K74" s="243"/>
      <c r="L74" s="243"/>
      <c r="M74" s="20" t="s">
        <v>4786</v>
      </c>
      <c r="N74" s="20" t="s">
        <v>4786</v>
      </c>
      <c r="O74" s="352" t="s">
        <v>52</v>
      </c>
      <c r="P74" s="243" t="s">
        <v>261</v>
      </c>
      <c r="Q74" s="173">
        <v>23470</v>
      </c>
      <c r="R74" s="350">
        <v>23470</v>
      </c>
    </row>
    <row r="75" spans="1:18" x14ac:dyDescent="0.25">
      <c r="A75">
        <v>74</v>
      </c>
      <c r="B75" s="20" t="s">
        <v>4576</v>
      </c>
      <c r="C75" s="351">
        <v>2018.0442</v>
      </c>
      <c r="D75" s="351"/>
      <c r="E75" s="20" t="s">
        <v>10063</v>
      </c>
      <c r="F75" s="20" t="s">
        <v>10064</v>
      </c>
      <c r="G75" s="8" t="s">
        <v>1073</v>
      </c>
      <c r="H75" s="8" t="s">
        <v>76</v>
      </c>
      <c r="I75" s="8" t="s">
        <v>77</v>
      </c>
      <c r="J75" s="8" t="s">
        <v>4574</v>
      </c>
      <c r="K75" s="8" t="s">
        <v>4866</v>
      </c>
      <c r="L75" s="243"/>
      <c r="M75" s="20" t="s">
        <v>4702</v>
      </c>
      <c r="N75" s="20" t="s">
        <v>4701</v>
      </c>
      <c r="O75" s="349" t="s">
        <v>26</v>
      </c>
      <c r="P75" s="243" t="s">
        <v>122</v>
      </c>
      <c r="Q75" s="173"/>
      <c r="R75" s="350">
        <v>14275</v>
      </c>
    </row>
    <row r="76" spans="1:18" ht="22.5" x14ac:dyDescent="0.25">
      <c r="A76">
        <v>75</v>
      </c>
      <c r="B76" s="20" t="s">
        <v>4576</v>
      </c>
      <c r="C76" s="351">
        <v>2018.0446999999999</v>
      </c>
      <c r="D76" s="351"/>
      <c r="E76" s="20" t="s">
        <v>10065</v>
      </c>
      <c r="F76" s="20" t="s">
        <v>10066</v>
      </c>
      <c r="G76" s="8" t="s">
        <v>10067</v>
      </c>
      <c r="H76" s="8" t="s">
        <v>122</v>
      </c>
      <c r="I76" s="8" t="s">
        <v>123</v>
      </c>
      <c r="J76" s="243" t="s">
        <v>4580</v>
      </c>
      <c r="K76" s="243"/>
      <c r="L76" s="243"/>
      <c r="M76" s="19" t="s">
        <v>6636</v>
      </c>
      <c r="N76" s="19" t="s">
        <v>10068</v>
      </c>
      <c r="O76" s="349" t="s">
        <v>98</v>
      </c>
      <c r="P76" s="8" t="s">
        <v>122</v>
      </c>
      <c r="Q76" s="173">
        <v>9600</v>
      </c>
      <c r="R76" s="350">
        <v>9600</v>
      </c>
    </row>
    <row r="77" spans="1:18" ht="22.5" x14ac:dyDescent="0.25">
      <c r="A77">
        <v>76</v>
      </c>
      <c r="B77" s="20" t="s">
        <v>4576</v>
      </c>
      <c r="C77" s="351">
        <v>2018.0450000000001</v>
      </c>
      <c r="D77" s="351"/>
      <c r="E77" s="20" t="s">
        <v>10069</v>
      </c>
      <c r="F77" s="20" t="s">
        <v>10070</v>
      </c>
      <c r="G77" s="8" t="s">
        <v>1194</v>
      </c>
      <c r="H77" s="8" t="s">
        <v>76</v>
      </c>
      <c r="I77" s="8" t="s">
        <v>77</v>
      </c>
      <c r="J77" s="243" t="s">
        <v>4580</v>
      </c>
      <c r="K77" s="243"/>
      <c r="L77" s="243"/>
      <c r="M77" s="20" t="s">
        <v>4815</v>
      </c>
      <c r="N77" s="20" t="s">
        <v>4815</v>
      </c>
      <c r="O77" s="349" t="s">
        <v>26</v>
      </c>
      <c r="P77" s="8" t="s">
        <v>4589</v>
      </c>
      <c r="Q77" s="173">
        <v>44286</v>
      </c>
      <c r="R77" s="350">
        <v>44286</v>
      </c>
    </row>
    <row r="78" spans="1:18" x14ac:dyDescent="0.25">
      <c r="A78">
        <v>77</v>
      </c>
      <c r="B78" s="20" t="s">
        <v>4576</v>
      </c>
      <c r="C78" s="351">
        <v>2018.0465999999999</v>
      </c>
      <c r="D78" s="351"/>
      <c r="E78" s="20" t="s">
        <v>10071</v>
      </c>
      <c r="F78" s="20" t="s">
        <v>10072</v>
      </c>
      <c r="G78" s="243" t="s">
        <v>3531</v>
      </c>
      <c r="H78" s="243" t="s">
        <v>76</v>
      </c>
      <c r="I78" s="243" t="s">
        <v>77</v>
      </c>
      <c r="J78" s="243" t="s">
        <v>4580</v>
      </c>
      <c r="K78" s="243"/>
      <c r="L78" s="243"/>
      <c r="M78" s="255" t="s">
        <v>4709</v>
      </c>
      <c r="N78" s="20" t="s">
        <v>10073</v>
      </c>
      <c r="O78" s="349" t="s">
        <v>26</v>
      </c>
      <c r="P78" s="243" t="s">
        <v>4589</v>
      </c>
      <c r="Q78" s="173">
        <v>27628</v>
      </c>
      <c r="R78" s="350">
        <v>27628</v>
      </c>
    </row>
    <row r="79" spans="1:18" ht="22.5" x14ac:dyDescent="0.25">
      <c r="A79">
        <v>78</v>
      </c>
      <c r="B79" s="20" t="s">
        <v>4576</v>
      </c>
      <c r="C79" s="351">
        <v>2017.0826999999999</v>
      </c>
      <c r="D79" s="351"/>
      <c r="E79" s="20" t="s">
        <v>10074</v>
      </c>
      <c r="F79" s="20" t="s">
        <v>10010</v>
      </c>
      <c r="G79" s="243" t="s">
        <v>738</v>
      </c>
      <c r="H79" s="243" t="s">
        <v>739</v>
      </c>
      <c r="I79" s="243" t="s">
        <v>740</v>
      </c>
      <c r="J79" s="243" t="s">
        <v>4574</v>
      </c>
      <c r="K79" s="243" t="s">
        <v>10075</v>
      </c>
      <c r="L79" s="243"/>
      <c r="M79" s="255" t="s">
        <v>4607</v>
      </c>
      <c r="N79" s="20" t="s">
        <v>4607</v>
      </c>
      <c r="O79" s="349" t="s">
        <v>52</v>
      </c>
      <c r="P79" s="243" t="s">
        <v>261</v>
      </c>
      <c r="Q79" s="173">
        <v>26498</v>
      </c>
      <c r="R79" s="114">
        <v>23998</v>
      </c>
    </row>
    <row r="80" spans="1:18" ht="22.5" x14ac:dyDescent="0.25">
      <c r="A80">
        <v>79</v>
      </c>
      <c r="B80" s="20" t="s">
        <v>4576</v>
      </c>
      <c r="C80" s="351">
        <v>2017.1148000000001</v>
      </c>
      <c r="D80" s="351"/>
      <c r="E80" s="20" t="s">
        <v>10076</v>
      </c>
      <c r="F80" s="20" t="s">
        <v>10077</v>
      </c>
      <c r="G80" s="8" t="s">
        <v>1972</v>
      </c>
      <c r="H80" s="8" t="s">
        <v>865</v>
      </c>
      <c r="I80" s="8" t="s">
        <v>220</v>
      </c>
      <c r="J80" s="8" t="s">
        <v>4580</v>
      </c>
      <c r="K80" s="8"/>
      <c r="L80" s="8"/>
      <c r="M80" s="20" t="s">
        <v>5010</v>
      </c>
      <c r="N80" s="20" t="s">
        <v>5554</v>
      </c>
      <c r="O80" s="349" t="s">
        <v>26</v>
      </c>
      <c r="P80" s="8" t="s">
        <v>107</v>
      </c>
      <c r="Q80" s="173">
        <v>165383</v>
      </c>
      <c r="R80" s="350">
        <v>79591</v>
      </c>
    </row>
    <row r="81" spans="1:18" ht="22.5" x14ac:dyDescent="0.25">
      <c r="A81">
        <v>80</v>
      </c>
      <c r="B81" s="20" t="s">
        <v>4576</v>
      </c>
      <c r="C81" s="351">
        <v>2017.1152999999999</v>
      </c>
      <c r="D81" s="351"/>
      <c r="E81" s="20" t="s">
        <v>10078</v>
      </c>
      <c r="F81" s="20" t="s">
        <v>10079</v>
      </c>
      <c r="G81" s="8" t="s">
        <v>10080</v>
      </c>
      <c r="H81" s="8" t="s">
        <v>384</v>
      </c>
      <c r="I81" s="8" t="s">
        <v>220</v>
      </c>
      <c r="J81" s="8" t="s">
        <v>10081</v>
      </c>
      <c r="K81" s="8" t="s">
        <v>4866</v>
      </c>
      <c r="L81" s="8"/>
      <c r="M81" s="20" t="s">
        <v>4626</v>
      </c>
      <c r="N81" s="20" t="s">
        <v>9973</v>
      </c>
      <c r="O81" s="349" t="s">
        <v>9916</v>
      </c>
      <c r="P81" s="8" t="s">
        <v>4589</v>
      </c>
      <c r="Q81" s="173"/>
      <c r="R81" s="350"/>
    </row>
    <row r="82" spans="1:18" ht="33" x14ac:dyDescent="0.25">
      <c r="A82">
        <v>81</v>
      </c>
      <c r="B82" s="20" t="s">
        <v>4576</v>
      </c>
      <c r="C82" s="6">
        <v>2017.1217999999999</v>
      </c>
      <c r="D82" s="6"/>
      <c r="E82" s="20" t="s">
        <v>10082</v>
      </c>
      <c r="F82" s="20" t="s">
        <v>10083</v>
      </c>
      <c r="G82" s="8" t="s">
        <v>2635</v>
      </c>
      <c r="H82" s="8" t="s">
        <v>2636</v>
      </c>
      <c r="I82" s="8" t="s">
        <v>220</v>
      </c>
      <c r="J82" s="8" t="s">
        <v>4574</v>
      </c>
      <c r="K82" s="8" t="s">
        <v>4866</v>
      </c>
      <c r="L82" s="8"/>
      <c r="M82" s="20" t="s">
        <v>4733</v>
      </c>
      <c r="N82" s="20" t="s">
        <v>4733</v>
      </c>
      <c r="O82" s="353" t="s">
        <v>9916</v>
      </c>
      <c r="P82" s="8" t="s">
        <v>4589</v>
      </c>
      <c r="Q82" s="173"/>
      <c r="R82" s="350">
        <v>92386</v>
      </c>
    </row>
    <row r="83" spans="1:18" ht="22.5" x14ac:dyDescent="0.25">
      <c r="A83">
        <v>82</v>
      </c>
      <c r="B83" s="20" t="s">
        <v>4576</v>
      </c>
      <c r="C83" s="351">
        <v>2017.1323</v>
      </c>
      <c r="D83" s="351"/>
      <c r="E83" s="20" t="s">
        <v>10084</v>
      </c>
      <c r="F83" s="20" t="s">
        <v>10085</v>
      </c>
      <c r="G83" s="243" t="s">
        <v>10086</v>
      </c>
      <c r="H83" s="243" t="s">
        <v>808</v>
      </c>
      <c r="I83" s="243" t="s">
        <v>61</v>
      </c>
      <c r="J83" s="243" t="s">
        <v>4574</v>
      </c>
      <c r="K83" s="243" t="s">
        <v>10087</v>
      </c>
      <c r="L83" s="243"/>
      <c r="M83" s="255" t="s">
        <v>5010</v>
      </c>
      <c r="N83" s="20" t="s">
        <v>10088</v>
      </c>
      <c r="O83" s="349" t="s">
        <v>26</v>
      </c>
      <c r="P83" s="243" t="s">
        <v>107</v>
      </c>
      <c r="Q83" s="173"/>
      <c r="R83" s="350">
        <v>98000</v>
      </c>
    </row>
    <row r="84" spans="1:18" ht="33" x14ac:dyDescent="0.25">
      <c r="A84">
        <v>83</v>
      </c>
      <c r="B84" s="20" t="s">
        <v>4576</v>
      </c>
      <c r="C84" s="6">
        <v>2017.0719999999999</v>
      </c>
      <c r="D84" s="6"/>
      <c r="E84" s="20" t="s">
        <v>10089</v>
      </c>
      <c r="F84" s="20" t="s">
        <v>4958</v>
      </c>
      <c r="G84" s="8" t="s">
        <v>10090</v>
      </c>
      <c r="H84" s="8" t="s">
        <v>107</v>
      </c>
      <c r="I84" s="8" t="s">
        <v>51</v>
      </c>
      <c r="J84" s="8" t="s">
        <v>4580</v>
      </c>
      <c r="K84" s="8"/>
      <c r="L84" s="8"/>
      <c r="M84" s="20" t="s">
        <v>4676</v>
      </c>
      <c r="N84" s="20" t="s">
        <v>4894</v>
      </c>
      <c r="O84" s="349" t="s">
        <v>52</v>
      </c>
      <c r="P84" s="8" t="s">
        <v>107</v>
      </c>
      <c r="Q84" s="173">
        <v>100000</v>
      </c>
      <c r="R84" s="350">
        <v>56746</v>
      </c>
    </row>
    <row r="85" spans="1:18" x14ac:dyDescent="0.25">
      <c r="A85">
        <v>84</v>
      </c>
      <c r="B85" s="20" t="s">
        <v>4576</v>
      </c>
      <c r="C85" s="6">
        <v>2017.086</v>
      </c>
      <c r="D85" s="6"/>
      <c r="E85" s="20" t="s">
        <v>10091</v>
      </c>
      <c r="F85" s="20" t="s">
        <v>4678</v>
      </c>
      <c r="G85" s="8" t="s">
        <v>1832</v>
      </c>
      <c r="H85" s="8" t="s">
        <v>76</v>
      </c>
      <c r="I85" s="8" t="s">
        <v>77</v>
      </c>
      <c r="J85" s="243" t="s">
        <v>4574</v>
      </c>
      <c r="K85" s="243" t="s">
        <v>10092</v>
      </c>
      <c r="L85" s="243"/>
      <c r="M85" s="20" t="s">
        <v>4776</v>
      </c>
      <c r="N85" s="20" t="s">
        <v>5026</v>
      </c>
      <c r="O85" s="349" t="s">
        <v>9974</v>
      </c>
      <c r="P85" s="243" t="s">
        <v>384</v>
      </c>
      <c r="Q85" s="173">
        <v>504648</v>
      </c>
      <c r="R85" s="350">
        <v>142315</v>
      </c>
    </row>
    <row r="86" spans="1:18" ht="22.5" x14ac:dyDescent="0.25">
      <c r="A86">
        <v>85</v>
      </c>
      <c r="B86" s="20" t="s">
        <v>4576</v>
      </c>
      <c r="C86" s="351">
        <v>2018.0001999999999</v>
      </c>
      <c r="D86" s="351"/>
      <c r="E86" s="20" t="s">
        <v>10093</v>
      </c>
      <c r="F86" s="20" t="s">
        <v>5178</v>
      </c>
      <c r="G86" s="243" t="s">
        <v>214</v>
      </c>
      <c r="H86" s="243" t="s">
        <v>219</v>
      </c>
      <c r="I86" s="243" t="s">
        <v>220</v>
      </c>
      <c r="J86" s="243" t="s">
        <v>4580</v>
      </c>
      <c r="K86" s="243"/>
      <c r="L86" s="243"/>
      <c r="M86" s="243" t="s">
        <v>10094</v>
      </c>
      <c r="N86" s="20" t="s">
        <v>9994</v>
      </c>
      <c r="O86" s="352" t="s">
        <v>52</v>
      </c>
      <c r="P86" s="243" t="s">
        <v>219</v>
      </c>
      <c r="Q86" s="173">
        <v>258392</v>
      </c>
      <c r="R86" s="350">
        <v>132346</v>
      </c>
    </row>
    <row r="87" spans="1:18" x14ac:dyDescent="0.25">
      <c r="A87">
        <v>86</v>
      </c>
      <c r="B87" s="20" t="s">
        <v>4576</v>
      </c>
      <c r="C87" s="351">
        <v>2018.0009</v>
      </c>
      <c r="D87" s="351"/>
      <c r="E87" s="20" t="s">
        <v>10095</v>
      </c>
      <c r="F87" s="20" t="s">
        <v>10096</v>
      </c>
      <c r="G87" s="243" t="s">
        <v>1832</v>
      </c>
      <c r="H87" s="243" t="s">
        <v>76</v>
      </c>
      <c r="I87" s="243" t="s">
        <v>77</v>
      </c>
      <c r="J87" s="243" t="s">
        <v>4574</v>
      </c>
      <c r="K87" s="243" t="s">
        <v>5062</v>
      </c>
      <c r="L87" s="243"/>
      <c r="M87" s="20" t="s">
        <v>4598</v>
      </c>
      <c r="N87" s="20" t="s">
        <v>4598</v>
      </c>
      <c r="O87" s="349" t="s">
        <v>26</v>
      </c>
      <c r="P87" s="243" t="s">
        <v>384</v>
      </c>
      <c r="Q87" s="173"/>
      <c r="R87" s="350">
        <v>44500</v>
      </c>
    </row>
    <row r="88" spans="1:18" ht="22.5" x14ac:dyDescent="0.25">
      <c r="A88">
        <v>87</v>
      </c>
      <c r="B88" s="20" t="s">
        <v>4576</v>
      </c>
      <c r="C88" s="351">
        <v>2018.0072</v>
      </c>
      <c r="D88" s="351"/>
      <c r="E88" s="20" t="s">
        <v>10097</v>
      </c>
      <c r="F88" s="20" t="s">
        <v>10098</v>
      </c>
      <c r="G88" s="243" t="s">
        <v>922</v>
      </c>
      <c r="H88" s="243" t="s">
        <v>60</v>
      </c>
      <c r="I88" s="243" t="s">
        <v>61</v>
      </c>
      <c r="J88" s="243" t="s">
        <v>4580</v>
      </c>
      <c r="K88" s="243"/>
      <c r="L88" s="243"/>
      <c r="M88" s="20" t="s">
        <v>10099</v>
      </c>
      <c r="N88" s="20" t="s">
        <v>10099</v>
      </c>
      <c r="O88" s="352" t="s">
        <v>52</v>
      </c>
      <c r="P88" s="243" t="s">
        <v>49</v>
      </c>
      <c r="Q88" s="173">
        <v>213312</v>
      </c>
      <c r="R88" s="350">
        <v>213312</v>
      </c>
    </row>
    <row r="89" spans="1:18" x14ac:dyDescent="0.25">
      <c r="A89">
        <v>88</v>
      </c>
      <c r="B89" s="20" t="s">
        <v>4576</v>
      </c>
      <c r="C89" s="351">
        <v>2018.01</v>
      </c>
      <c r="D89" s="351"/>
      <c r="E89" s="20" t="s">
        <v>10100</v>
      </c>
      <c r="F89" s="20" t="s">
        <v>10101</v>
      </c>
      <c r="G89" s="243" t="s">
        <v>10102</v>
      </c>
      <c r="H89" s="243" t="s">
        <v>76</v>
      </c>
      <c r="I89" s="243" t="s">
        <v>77</v>
      </c>
      <c r="J89" s="243" t="s">
        <v>4580</v>
      </c>
      <c r="K89" s="243"/>
      <c r="L89" s="243"/>
      <c r="M89" s="243" t="s">
        <v>4037</v>
      </c>
      <c r="N89" s="20" t="s">
        <v>4723</v>
      </c>
      <c r="O89" s="352" t="s">
        <v>52</v>
      </c>
      <c r="P89" s="243" t="s">
        <v>4589</v>
      </c>
      <c r="Q89" s="173">
        <v>31290</v>
      </c>
      <c r="R89" s="350">
        <v>31290</v>
      </c>
    </row>
    <row r="90" spans="1:18" x14ac:dyDescent="0.25">
      <c r="A90">
        <v>89</v>
      </c>
      <c r="B90" s="20" t="s">
        <v>4576</v>
      </c>
      <c r="C90" s="351">
        <v>2018.0101999999999</v>
      </c>
      <c r="D90" s="351"/>
      <c r="E90" s="20" t="s">
        <v>10103</v>
      </c>
      <c r="F90" s="20" t="s">
        <v>10104</v>
      </c>
      <c r="G90" s="243" t="s">
        <v>3168</v>
      </c>
      <c r="H90" s="243" t="s">
        <v>198</v>
      </c>
      <c r="I90" s="243" t="s">
        <v>61</v>
      </c>
      <c r="J90" s="243" t="s">
        <v>4580</v>
      </c>
      <c r="K90" s="243"/>
      <c r="L90" s="243"/>
      <c r="M90" s="243" t="s">
        <v>5106</v>
      </c>
      <c r="N90" s="20" t="s">
        <v>10105</v>
      </c>
      <c r="O90" s="352" t="s">
        <v>52</v>
      </c>
      <c r="P90" s="243" t="s">
        <v>261</v>
      </c>
      <c r="Q90" s="173">
        <v>29760</v>
      </c>
      <c r="R90" s="350">
        <v>29760</v>
      </c>
    </row>
    <row r="91" spans="1:18" x14ac:dyDescent="0.25">
      <c r="A91">
        <v>90</v>
      </c>
      <c r="B91" s="20" t="s">
        <v>4576</v>
      </c>
      <c r="C91" s="351">
        <v>2018.0156999999999</v>
      </c>
      <c r="D91" s="351"/>
      <c r="E91" s="20" t="s">
        <v>10106</v>
      </c>
      <c r="F91" s="20" t="s">
        <v>10107</v>
      </c>
      <c r="G91" s="243" t="s">
        <v>1546</v>
      </c>
      <c r="H91" s="243" t="s">
        <v>510</v>
      </c>
      <c r="I91" s="243" t="s">
        <v>220</v>
      </c>
      <c r="J91" s="243" t="s">
        <v>4580</v>
      </c>
      <c r="K91" s="243"/>
      <c r="L91" s="243"/>
      <c r="M91" s="20" t="s">
        <v>4767</v>
      </c>
      <c r="N91" s="20" t="s">
        <v>4767</v>
      </c>
      <c r="O91" s="352" t="s">
        <v>52</v>
      </c>
      <c r="P91" s="243" t="s">
        <v>261</v>
      </c>
      <c r="Q91" s="173">
        <v>90000</v>
      </c>
      <c r="R91" s="350">
        <v>90000</v>
      </c>
    </row>
    <row r="92" spans="1:18" ht="22.5" x14ac:dyDescent="0.25">
      <c r="A92">
        <v>91</v>
      </c>
      <c r="B92" s="20" t="s">
        <v>4576</v>
      </c>
      <c r="C92" s="351">
        <v>2018.0181</v>
      </c>
      <c r="D92" s="351"/>
      <c r="E92" s="20" t="s">
        <v>10108</v>
      </c>
      <c r="F92" s="20" t="s">
        <v>10109</v>
      </c>
      <c r="G92" s="243" t="s">
        <v>2414</v>
      </c>
      <c r="H92" s="8" t="s">
        <v>76</v>
      </c>
      <c r="I92" s="8" t="s">
        <v>77</v>
      </c>
      <c r="J92" s="8" t="s">
        <v>4580</v>
      </c>
      <c r="K92" s="243"/>
      <c r="L92" s="243"/>
      <c r="M92" s="20" t="s">
        <v>4625</v>
      </c>
      <c r="N92" s="20" t="s">
        <v>4625</v>
      </c>
      <c r="O92" s="354" t="s">
        <v>6466</v>
      </c>
      <c r="P92" s="8" t="s">
        <v>4589</v>
      </c>
      <c r="Q92" s="173">
        <v>14012</v>
      </c>
      <c r="R92" s="350">
        <v>14012</v>
      </c>
    </row>
    <row r="93" spans="1:18" ht="22.5" x14ac:dyDescent="0.25">
      <c r="A93">
        <v>92</v>
      </c>
      <c r="B93" s="20" t="s">
        <v>4576</v>
      </c>
      <c r="C93" s="351">
        <v>2018.0304000000001</v>
      </c>
      <c r="D93" s="351"/>
      <c r="E93" s="20" t="s">
        <v>10110</v>
      </c>
      <c r="F93" s="20" t="s">
        <v>10111</v>
      </c>
      <c r="G93" s="243" t="s">
        <v>4176</v>
      </c>
      <c r="H93" s="243" t="s">
        <v>76</v>
      </c>
      <c r="I93" s="243" t="s">
        <v>77</v>
      </c>
      <c r="J93" s="243" t="s">
        <v>4580</v>
      </c>
      <c r="K93" s="243"/>
      <c r="L93" s="243" t="s">
        <v>10112</v>
      </c>
      <c r="M93" s="255" t="s">
        <v>10113</v>
      </c>
      <c r="N93" s="20" t="s">
        <v>9952</v>
      </c>
      <c r="O93" s="354" t="s">
        <v>6466</v>
      </c>
      <c r="P93" s="8" t="s">
        <v>384</v>
      </c>
      <c r="Q93" s="173">
        <v>142000</v>
      </c>
      <c r="R93" s="350">
        <v>58790</v>
      </c>
    </row>
    <row r="94" spans="1:18" ht="22.5" x14ac:dyDescent="0.25">
      <c r="A94">
        <v>93</v>
      </c>
      <c r="B94" s="20" t="s">
        <v>4576</v>
      </c>
      <c r="C94" s="351">
        <v>2018.0322000000001</v>
      </c>
      <c r="D94" s="351"/>
      <c r="E94" s="20" t="s">
        <v>10114</v>
      </c>
      <c r="F94" s="20" t="s">
        <v>10115</v>
      </c>
      <c r="G94" s="8" t="s">
        <v>1526</v>
      </c>
      <c r="H94" s="8" t="s">
        <v>219</v>
      </c>
      <c r="I94" s="8" t="s">
        <v>220</v>
      </c>
      <c r="J94" s="8" t="s">
        <v>4574</v>
      </c>
      <c r="K94" s="8" t="s">
        <v>10116</v>
      </c>
      <c r="L94" s="243"/>
      <c r="M94" s="20" t="s">
        <v>4696</v>
      </c>
      <c r="N94" s="20" t="s">
        <v>4696</v>
      </c>
      <c r="O94" s="354" t="s">
        <v>6466</v>
      </c>
      <c r="P94" s="8" t="s">
        <v>261</v>
      </c>
      <c r="Q94" s="173"/>
      <c r="R94" s="350">
        <v>36671</v>
      </c>
    </row>
    <row r="95" spans="1:18" x14ac:dyDescent="0.25">
      <c r="A95">
        <v>94</v>
      </c>
      <c r="B95" s="20" t="s">
        <v>4576</v>
      </c>
      <c r="C95" s="351">
        <v>2018.0346999999999</v>
      </c>
      <c r="D95" s="351"/>
      <c r="E95" s="20" t="s">
        <v>10117</v>
      </c>
      <c r="F95" s="20" t="s">
        <v>10118</v>
      </c>
      <c r="G95" s="243" t="s">
        <v>973</v>
      </c>
      <c r="H95" s="243" t="s">
        <v>60</v>
      </c>
      <c r="I95" s="243" t="s">
        <v>61</v>
      </c>
      <c r="J95" s="243" t="s">
        <v>4574</v>
      </c>
      <c r="K95" s="243" t="s">
        <v>10119</v>
      </c>
      <c r="L95" s="243"/>
      <c r="M95" s="255" t="s">
        <v>10059</v>
      </c>
      <c r="N95" s="20" t="s">
        <v>9983</v>
      </c>
      <c r="O95" s="349" t="s">
        <v>26</v>
      </c>
      <c r="P95" s="243" t="s">
        <v>107</v>
      </c>
      <c r="Q95" s="173">
        <v>25000</v>
      </c>
      <c r="R95" s="350">
        <v>7500</v>
      </c>
    </row>
    <row r="96" spans="1:18" x14ac:dyDescent="0.25">
      <c r="A96">
        <v>96</v>
      </c>
      <c r="B96" s="20" t="s">
        <v>4576</v>
      </c>
      <c r="C96" s="351">
        <v>2018.0392999999999</v>
      </c>
      <c r="D96" s="351"/>
      <c r="E96" s="20" t="s">
        <v>10120</v>
      </c>
      <c r="F96" s="20" t="s">
        <v>10121</v>
      </c>
      <c r="G96" s="8" t="s">
        <v>2379</v>
      </c>
      <c r="H96" s="8" t="s">
        <v>192</v>
      </c>
      <c r="I96" s="8" t="s">
        <v>51</v>
      </c>
      <c r="J96" s="8" t="s">
        <v>4580</v>
      </c>
      <c r="K96" s="243"/>
      <c r="L96" s="243"/>
      <c r="M96" s="20" t="s">
        <v>4897</v>
      </c>
      <c r="N96" s="20" t="s">
        <v>4996</v>
      </c>
      <c r="O96" s="349" t="s">
        <v>26</v>
      </c>
      <c r="P96" s="243" t="s">
        <v>2996</v>
      </c>
      <c r="Q96" s="173">
        <v>5355</v>
      </c>
      <c r="R96" s="350">
        <v>5391</v>
      </c>
    </row>
    <row r="97" spans="1:18" ht="22.5" x14ac:dyDescent="0.25">
      <c r="A97">
        <v>97</v>
      </c>
      <c r="B97" s="20" t="s">
        <v>4576</v>
      </c>
      <c r="C97" s="351">
        <v>2018.0402999999999</v>
      </c>
      <c r="D97" s="351"/>
      <c r="E97" s="20" t="s">
        <v>10122</v>
      </c>
      <c r="F97" s="20" t="s">
        <v>5163</v>
      </c>
      <c r="G97" s="8" t="s">
        <v>10123</v>
      </c>
      <c r="H97" s="8" t="s">
        <v>122</v>
      </c>
      <c r="I97" s="8" t="s">
        <v>123</v>
      </c>
      <c r="J97" s="8" t="s">
        <v>4574</v>
      </c>
      <c r="K97" s="8" t="s">
        <v>10124</v>
      </c>
      <c r="L97" s="243"/>
      <c r="M97" s="20" t="s">
        <v>5152</v>
      </c>
      <c r="N97" s="20" t="s">
        <v>5152</v>
      </c>
      <c r="O97" s="349" t="s">
        <v>26</v>
      </c>
      <c r="P97" s="243" t="s">
        <v>122</v>
      </c>
      <c r="Q97" s="173">
        <v>29000</v>
      </c>
      <c r="R97" s="350">
        <v>15189</v>
      </c>
    </row>
    <row r="98" spans="1:18" x14ac:dyDescent="0.25">
      <c r="A98">
        <v>98</v>
      </c>
      <c r="B98" s="20" t="s">
        <v>4576</v>
      </c>
      <c r="C98" s="351">
        <v>2018.0497</v>
      </c>
      <c r="D98" s="351"/>
      <c r="E98" s="20" t="s">
        <v>10125</v>
      </c>
      <c r="F98" s="20" t="s">
        <v>10126</v>
      </c>
      <c r="G98" s="243" t="s">
        <v>3240</v>
      </c>
      <c r="H98" s="243" t="s">
        <v>76</v>
      </c>
      <c r="I98" s="243" t="s">
        <v>77</v>
      </c>
      <c r="J98" s="8" t="s">
        <v>4574</v>
      </c>
      <c r="K98" s="243"/>
      <c r="L98" s="8" t="s">
        <v>5091</v>
      </c>
      <c r="M98" s="255" t="s">
        <v>4615</v>
      </c>
      <c r="N98" s="20" t="s">
        <v>4615</v>
      </c>
      <c r="O98" s="352" t="s">
        <v>52</v>
      </c>
      <c r="P98" s="243" t="s">
        <v>4589</v>
      </c>
      <c r="Q98" s="173">
        <v>80182</v>
      </c>
      <c r="R98" s="350">
        <v>80182</v>
      </c>
    </row>
    <row r="99" spans="1:18" x14ac:dyDescent="0.25">
      <c r="A99">
        <v>99</v>
      </c>
      <c r="B99" s="20" t="s">
        <v>4576</v>
      </c>
      <c r="C99" s="351">
        <v>2018.0521000000001</v>
      </c>
      <c r="D99" s="351"/>
      <c r="E99" s="20" t="s">
        <v>10127</v>
      </c>
      <c r="F99" s="20" t="s">
        <v>10128</v>
      </c>
      <c r="G99" s="8" t="s">
        <v>2781</v>
      </c>
      <c r="H99" s="8" t="s">
        <v>156</v>
      </c>
      <c r="I99" s="8" t="s">
        <v>61</v>
      </c>
      <c r="J99" s="243" t="s">
        <v>4580</v>
      </c>
      <c r="K99" s="243"/>
      <c r="L99" s="243"/>
      <c r="M99" s="20" t="s">
        <v>4696</v>
      </c>
      <c r="N99" s="20" t="s">
        <v>4696</v>
      </c>
      <c r="O99" s="354" t="s">
        <v>6466</v>
      </c>
      <c r="P99" s="243" t="s">
        <v>261</v>
      </c>
      <c r="Q99" s="173">
        <v>10000</v>
      </c>
      <c r="R99" s="350">
        <v>10000</v>
      </c>
    </row>
    <row r="100" spans="1:18" x14ac:dyDescent="0.25">
      <c r="A100">
        <v>100</v>
      </c>
      <c r="B100" s="20" t="s">
        <v>4576</v>
      </c>
      <c r="C100" s="351">
        <v>2018.0544</v>
      </c>
      <c r="D100" s="351"/>
      <c r="E100" s="20" t="s">
        <v>10129</v>
      </c>
      <c r="F100" s="20" t="s">
        <v>10130</v>
      </c>
      <c r="G100" s="243" t="s">
        <v>3199</v>
      </c>
      <c r="H100" s="243" t="s">
        <v>76</v>
      </c>
      <c r="I100" s="243" t="s">
        <v>77</v>
      </c>
      <c r="J100" s="243" t="s">
        <v>4580</v>
      </c>
      <c r="K100" s="243"/>
      <c r="L100" s="243"/>
      <c r="M100" s="255" t="s">
        <v>4802</v>
      </c>
      <c r="N100" s="20" t="s">
        <v>4802</v>
      </c>
      <c r="O100" s="352" t="s">
        <v>3934</v>
      </c>
      <c r="P100" s="243" t="s">
        <v>4589</v>
      </c>
      <c r="Q100" s="173"/>
      <c r="R100" s="350">
        <v>13420</v>
      </c>
    </row>
    <row r="101" spans="1:18" ht="22.5" x14ac:dyDescent="0.25">
      <c r="A101">
        <v>101</v>
      </c>
      <c r="B101" s="20" t="s">
        <v>4576</v>
      </c>
      <c r="C101" s="351">
        <v>2018.0609999999999</v>
      </c>
      <c r="D101" s="351"/>
      <c r="E101" s="20" t="s">
        <v>10132</v>
      </c>
      <c r="F101" s="20" t="s">
        <v>10133</v>
      </c>
      <c r="G101" s="243" t="s">
        <v>3586</v>
      </c>
      <c r="H101" s="243" t="s">
        <v>76</v>
      </c>
      <c r="I101" s="243" t="s">
        <v>77</v>
      </c>
      <c r="J101" s="243" t="s">
        <v>4580</v>
      </c>
      <c r="K101" s="243"/>
      <c r="L101" s="243"/>
      <c r="M101" s="255" t="s">
        <v>4626</v>
      </c>
      <c r="N101" s="20" t="s">
        <v>4733</v>
      </c>
      <c r="O101" s="349" t="s">
        <v>26</v>
      </c>
      <c r="P101" s="243" t="s">
        <v>4589</v>
      </c>
      <c r="Q101" s="173">
        <v>6930</v>
      </c>
      <c r="R101" s="350">
        <v>6930</v>
      </c>
    </row>
    <row r="102" spans="1:18" x14ac:dyDescent="0.25">
      <c r="A102">
        <v>102</v>
      </c>
      <c r="B102" s="20" t="s">
        <v>4576</v>
      </c>
      <c r="C102" s="351">
        <v>2018.0618999999999</v>
      </c>
      <c r="D102" s="351"/>
      <c r="E102" s="20" t="s">
        <v>10134</v>
      </c>
      <c r="F102" s="20" t="s">
        <v>10135</v>
      </c>
      <c r="G102" s="243" t="s">
        <v>3294</v>
      </c>
      <c r="H102" s="243" t="s">
        <v>76</v>
      </c>
      <c r="I102" s="243" t="s">
        <v>77</v>
      </c>
      <c r="J102" s="243" t="s">
        <v>4580</v>
      </c>
      <c r="K102" s="243"/>
      <c r="L102" s="243"/>
      <c r="M102" s="255" t="s">
        <v>4660</v>
      </c>
      <c r="N102" s="20" t="s">
        <v>4661</v>
      </c>
      <c r="O102" s="349" t="s">
        <v>26</v>
      </c>
      <c r="P102" s="243" t="s">
        <v>49</v>
      </c>
      <c r="Q102" s="173">
        <v>6000</v>
      </c>
      <c r="R102" s="350">
        <v>6000</v>
      </c>
    </row>
    <row r="103" spans="1:18" ht="22.5" x14ac:dyDescent="0.25">
      <c r="A103">
        <v>103</v>
      </c>
      <c r="B103" s="20" t="s">
        <v>4576</v>
      </c>
      <c r="C103" s="6">
        <v>2017.1207999999999</v>
      </c>
      <c r="D103" s="6"/>
      <c r="E103" s="20" t="s">
        <v>10136</v>
      </c>
      <c r="F103" s="20" t="s">
        <v>5833</v>
      </c>
      <c r="G103" s="243" t="s">
        <v>2997</v>
      </c>
      <c r="H103" s="8" t="s">
        <v>2996</v>
      </c>
      <c r="I103" s="8" t="s">
        <v>51</v>
      </c>
      <c r="J103" s="243" t="s">
        <v>4580</v>
      </c>
      <c r="K103" s="243"/>
      <c r="L103" s="243"/>
      <c r="M103" s="20" t="s">
        <v>10137</v>
      </c>
      <c r="N103" s="20" t="s">
        <v>4654</v>
      </c>
      <c r="O103" s="352" t="s">
        <v>52</v>
      </c>
      <c r="P103" s="243" t="s">
        <v>4589</v>
      </c>
      <c r="Q103" s="173">
        <v>50000</v>
      </c>
      <c r="R103" s="350">
        <v>50000</v>
      </c>
    </row>
    <row r="104" spans="1:18" x14ac:dyDescent="0.25">
      <c r="A104">
        <v>104</v>
      </c>
      <c r="B104" s="20" t="s">
        <v>4576</v>
      </c>
      <c r="C104" s="351">
        <v>2017.1298999999999</v>
      </c>
      <c r="D104" s="351"/>
      <c r="E104" s="20" t="s">
        <v>10138</v>
      </c>
      <c r="F104" s="20" t="s">
        <v>10010</v>
      </c>
      <c r="G104" s="8" t="s">
        <v>4160</v>
      </c>
      <c r="H104" s="8" t="s">
        <v>739</v>
      </c>
      <c r="I104" s="8" t="s">
        <v>740</v>
      </c>
      <c r="J104" s="243" t="s">
        <v>4574</v>
      </c>
      <c r="K104" s="243" t="s">
        <v>10139</v>
      </c>
      <c r="L104" s="243"/>
      <c r="M104" s="20" t="s">
        <v>4768</v>
      </c>
      <c r="N104" s="20" t="s">
        <v>4768</v>
      </c>
      <c r="O104" s="353" t="s">
        <v>9916</v>
      </c>
      <c r="P104" s="243" t="s">
        <v>122</v>
      </c>
      <c r="Q104" s="173"/>
      <c r="R104" s="350">
        <v>250000</v>
      </c>
    </row>
    <row r="105" spans="1:18" x14ac:dyDescent="0.25">
      <c r="A105">
        <v>105</v>
      </c>
      <c r="B105" s="20" t="s">
        <v>4576</v>
      </c>
      <c r="C105" s="351">
        <v>2017.1303</v>
      </c>
      <c r="D105" s="351"/>
      <c r="E105" s="20" t="s">
        <v>10140</v>
      </c>
      <c r="F105" s="20" t="s">
        <v>10141</v>
      </c>
      <c r="G105" s="8" t="s">
        <v>4783</v>
      </c>
      <c r="H105" s="8" t="s">
        <v>76</v>
      </c>
      <c r="I105" s="8" t="s">
        <v>77</v>
      </c>
      <c r="J105" s="243" t="s">
        <v>4574</v>
      </c>
      <c r="K105" s="8" t="s">
        <v>10142</v>
      </c>
      <c r="L105" s="8"/>
      <c r="M105" s="20" t="s">
        <v>4634</v>
      </c>
      <c r="N105" s="20" t="s">
        <v>4594</v>
      </c>
      <c r="O105" s="352" t="s">
        <v>9916</v>
      </c>
      <c r="P105" s="243" t="s">
        <v>384</v>
      </c>
      <c r="Q105" s="173"/>
      <c r="R105" s="350">
        <v>25000</v>
      </c>
    </row>
    <row r="106" spans="1:18" ht="33" x14ac:dyDescent="0.25">
      <c r="A106">
        <v>106</v>
      </c>
      <c r="B106" s="20" t="s">
        <v>4576</v>
      </c>
      <c r="C106" s="6">
        <v>2017.13320000001</v>
      </c>
      <c r="D106" s="6"/>
      <c r="E106" s="20" t="s">
        <v>10131</v>
      </c>
      <c r="F106" s="20" t="s">
        <v>4844</v>
      </c>
      <c r="G106" s="243" t="s">
        <v>3586</v>
      </c>
      <c r="H106" s="243" t="s">
        <v>76</v>
      </c>
      <c r="I106" s="243" t="s">
        <v>77</v>
      </c>
      <c r="J106" s="243" t="s">
        <v>4574</v>
      </c>
      <c r="K106" s="243" t="s">
        <v>10143</v>
      </c>
      <c r="L106" s="243"/>
      <c r="M106" s="255" t="s">
        <v>4723</v>
      </c>
      <c r="N106" s="20" t="s">
        <v>4723</v>
      </c>
      <c r="O106" s="354" t="s">
        <v>6466</v>
      </c>
      <c r="P106" s="243" t="s">
        <v>4589</v>
      </c>
      <c r="Q106" s="173"/>
      <c r="R106" s="350"/>
    </row>
    <row r="107" spans="1:18" x14ac:dyDescent="0.25">
      <c r="A107">
        <v>107</v>
      </c>
      <c r="B107" s="20" t="s">
        <v>4576</v>
      </c>
      <c r="C107" s="351">
        <v>2018.0047</v>
      </c>
      <c r="D107" s="351"/>
      <c r="E107" s="20" t="s">
        <v>10144</v>
      </c>
      <c r="F107" s="20" t="s">
        <v>10145</v>
      </c>
      <c r="G107" s="243" t="s">
        <v>4219</v>
      </c>
      <c r="H107" s="243" t="s">
        <v>261</v>
      </c>
      <c r="I107" s="243" t="s">
        <v>123</v>
      </c>
      <c r="J107" s="243" t="s">
        <v>4580</v>
      </c>
      <c r="K107" s="243"/>
      <c r="L107" s="243"/>
      <c r="M107" s="20" t="s">
        <v>6636</v>
      </c>
      <c r="N107" s="20" t="s">
        <v>6636</v>
      </c>
      <c r="O107" s="352" t="s">
        <v>98</v>
      </c>
      <c r="P107" s="243" t="s">
        <v>261</v>
      </c>
      <c r="Q107" s="173">
        <v>59000</v>
      </c>
      <c r="R107" s="350">
        <v>59000</v>
      </c>
    </row>
    <row r="108" spans="1:18" x14ac:dyDescent="0.25">
      <c r="A108">
        <v>108</v>
      </c>
      <c r="B108" s="20" t="s">
        <v>4576</v>
      </c>
      <c r="C108" s="351">
        <v>2018.0186000000001</v>
      </c>
      <c r="D108" s="351"/>
      <c r="E108" s="20" t="s">
        <v>10146</v>
      </c>
      <c r="F108" s="20" t="s">
        <v>9965</v>
      </c>
      <c r="G108" s="243" t="s">
        <v>1187</v>
      </c>
      <c r="H108" s="8" t="s">
        <v>261</v>
      </c>
      <c r="I108" s="8" t="s">
        <v>123</v>
      </c>
      <c r="J108" s="8" t="s">
        <v>4580</v>
      </c>
      <c r="K108" s="243"/>
      <c r="L108" s="243"/>
      <c r="M108" s="20" t="s">
        <v>4789</v>
      </c>
      <c r="N108" s="20" t="s">
        <v>4789</v>
      </c>
      <c r="O108" s="349" t="s">
        <v>52</v>
      </c>
      <c r="P108" s="8" t="s">
        <v>4589</v>
      </c>
      <c r="Q108" s="173">
        <v>32857</v>
      </c>
      <c r="R108" s="350">
        <v>32857</v>
      </c>
    </row>
    <row r="109" spans="1:18" x14ac:dyDescent="0.25">
      <c r="A109">
        <v>109</v>
      </c>
      <c r="B109" s="20" t="s">
        <v>4576</v>
      </c>
      <c r="C109" s="351">
        <v>2018.0268000000001</v>
      </c>
      <c r="D109" s="351"/>
      <c r="E109" s="20" t="s">
        <v>10147</v>
      </c>
      <c r="F109" s="20" t="s">
        <v>10148</v>
      </c>
      <c r="G109" s="243" t="s">
        <v>767</v>
      </c>
      <c r="H109" s="243" t="s">
        <v>768</v>
      </c>
      <c r="I109" s="243" t="s">
        <v>740</v>
      </c>
      <c r="J109" s="243" t="s">
        <v>4574</v>
      </c>
      <c r="K109" s="243" t="s">
        <v>10149</v>
      </c>
      <c r="L109" s="243"/>
      <c r="M109" s="255" t="s">
        <v>10150</v>
      </c>
      <c r="N109" s="20" t="s">
        <v>4633</v>
      </c>
      <c r="O109" s="352" t="s">
        <v>9916</v>
      </c>
      <c r="P109" s="243" t="s">
        <v>384</v>
      </c>
      <c r="Q109" s="173">
        <v>40000</v>
      </c>
      <c r="R109" s="350">
        <v>7557</v>
      </c>
    </row>
    <row r="110" spans="1:18" x14ac:dyDescent="0.25">
      <c r="A110">
        <v>110</v>
      </c>
      <c r="B110" s="20" t="s">
        <v>4576</v>
      </c>
      <c r="C110" s="351">
        <v>2018.0329999999999</v>
      </c>
      <c r="D110" s="351"/>
      <c r="E110" s="255" t="s">
        <v>10151</v>
      </c>
      <c r="F110" s="255" t="s">
        <v>10152</v>
      </c>
      <c r="G110" s="243" t="s">
        <v>1704</v>
      </c>
      <c r="H110" s="243" t="s">
        <v>183</v>
      </c>
      <c r="I110" s="243" t="s">
        <v>61</v>
      </c>
      <c r="J110" s="243" t="s">
        <v>4574</v>
      </c>
      <c r="K110" s="243" t="s">
        <v>5062</v>
      </c>
      <c r="L110" s="243"/>
      <c r="M110" s="255" t="s">
        <v>10153</v>
      </c>
      <c r="N110" s="255" t="s">
        <v>5011</v>
      </c>
      <c r="O110" s="349" t="s">
        <v>26</v>
      </c>
      <c r="P110" s="243" t="s">
        <v>384</v>
      </c>
      <c r="Q110" s="265">
        <v>25000</v>
      </c>
      <c r="R110" s="356">
        <v>19650</v>
      </c>
    </row>
    <row r="111" spans="1:18" ht="22.5" x14ac:dyDescent="0.25">
      <c r="A111">
        <v>111</v>
      </c>
      <c r="B111" s="20" t="s">
        <v>4576</v>
      </c>
      <c r="C111" s="351">
        <v>2018.0353</v>
      </c>
      <c r="D111" s="351"/>
      <c r="E111" s="20" t="s">
        <v>10154</v>
      </c>
      <c r="F111" s="20" t="s">
        <v>5163</v>
      </c>
      <c r="G111" s="243" t="s">
        <v>10123</v>
      </c>
      <c r="H111" s="243" t="s">
        <v>122</v>
      </c>
      <c r="I111" s="243" t="s">
        <v>123</v>
      </c>
      <c r="J111" s="8" t="s">
        <v>4574</v>
      </c>
      <c r="K111" s="243" t="s">
        <v>10155</v>
      </c>
      <c r="L111" s="243"/>
      <c r="M111" s="255" t="s">
        <v>6636</v>
      </c>
      <c r="N111" s="20" t="s">
        <v>6636</v>
      </c>
      <c r="O111" s="352" t="s">
        <v>52</v>
      </c>
      <c r="P111" s="243" t="s">
        <v>122</v>
      </c>
      <c r="Q111" s="173">
        <v>19000</v>
      </c>
      <c r="R111" s="350">
        <v>13600</v>
      </c>
    </row>
    <row r="112" spans="1:18" ht="33" x14ac:dyDescent="0.25">
      <c r="A112">
        <v>112</v>
      </c>
      <c r="B112" s="20" t="s">
        <v>4576</v>
      </c>
      <c r="C112" s="351">
        <v>2018.0358000000001</v>
      </c>
      <c r="D112" s="351"/>
      <c r="E112" s="20" t="s">
        <v>10156</v>
      </c>
      <c r="F112" s="20" t="s">
        <v>10157</v>
      </c>
      <c r="G112" s="243" t="s">
        <v>354</v>
      </c>
      <c r="H112" s="243" t="s">
        <v>76</v>
      </c>
      <c r="I112" s="243" t="s">
        <v>77</v>
      </c>
      <c r="J112" s="243" t="s">
        <v>4580</v>
      </c>
      <c r="K112" s="243"/>
      <c r="L112" s="8" t="s">
        <v>10158</v>
      </c>
      <c r="M112" s="20" t="s">
        <v>9945</v>
      </c>
      <c r="N112" s="20" t="s">
        <v>10027</v>
      </c>
      <c r="O112" s="352" t="s">
        <v>98</v>
      </c>
      <c r="P112" s="243" t="s">
        <v>219</v>
      </c>
      <c r="Q112" s="173">
        <v>299921</v>
      </c>
      <c r="R112" s="350">
        <v>223833</v>
      </c>
    </row>
    <row r="113" spans="1:18" ht="22.5" x14ac:dyDescent="0.25">
      <c r="A113">
        <v>113</v>
      </c>
      <c r="B113" s="20" t="s">
        <v>4576</v>
      </c>
      <c r="C113" s="351">
        <v>2018.05</v>
      </c>
      <c r="D113" s="351"/>
      <c r="E113" s="20" t="s">
        <v>10159</v>
      </c>
      <c r="F113" s="20" t="s">
        <v>5753</v>
      </c>
      <c r="G113" s="243" t="s">
        <v>3750</v>
      </c>
      <c r="H113" s="243" t="s">
        <v>261</v>
      </c>
      <c r="I113" s="243" t="s">
        <v>123</v>
      </c>
      <c r="J113" s="243" t="s">
        <v>4580</v>
      </c>
      <c r="K113" s="243"/>
      <c r="L113" s="243"/>
      <c r="M113" s="255" t="s">
        <v>5084</v>
      </c>
      <c r="N113" s="20" t="s">
        <v>5084</v>
      </c>
      <c r="O113" s="352" t="s">
        <v>9916</v>
      </c>
      <c r="P113" s="243" t="s">
        <v>261</v>
      </c>
      <c r="Q113" s="173">
        <v>49000</v>
      </c>
      <c r="R113" s="350">
        <v>49000</v>
      </c>
    </row>
    <row r="114" spans="1:18" ht="22.5" x14ac:dyDescent="0.25">
      <c r="A114">
        <v>114</v>
      </c>
      <c r="B114" s="20" t="s">
        <v>4576</v>
      </c>
      <c r="C114" s="351">
        <v>2018.0513000000001</v>
      </c>
      <c r="D114" s="351"/>
      <c r="E114" s="20" t="s">
        <v>10160</v>
      </c>
      <c r="F114" s="20" t="s">
        <v>10161</v>
      </c>
      <c r="G114" s="8" t="s">
        <v>3750</v>
      </c>
      <c r="H114" s="8" t="s">
        <v>261</v>
      </c>
      <c r="I114" s="8" t="s">
        <v>123</v>
      </c>
      <c r="J114" s="8" t="s">
        <v>4580</v>
      </c>
      <c r="K114" s="243"/>
      <c r="L114" s="243"/>
      <c r="M114" s="20" t="s">
        <v>4768</v>
      </c>
      <c r="N114" s="20" t="s">
        <v>5322</v>
      </c>
      <c r="O114" s="352" t="s">
        <v>52</v>
      </c>
      <c r="P114" s="243" t="s">
        <v>122</v>
      </c>
      <c r="Q114" s="173">
        <v>48322</v>
      </c>
      <c r="R114" s="350">
        <v>48322</v>
      </c>
    </row>
    <row r="115" spans="1:18" x14ac:dyDescent="0.25">
      <c r="A115">
        <v>115</v>
      </c>
      <c r="B115" s="20" t="s">
        <v>4576</v>
      </c>
      <c r="C115" s="351">
        <v>2018.0654999999999</v>
      </c>
      <c r="D115" s="351"/>
      <c r="E115" s="20" t="s">
        <v>10162</v>
      </c>
      <c r="F115" s="20" t="s">
        <v>10163</v>
      </c>
      <c r="G115" s="243" t="s">
        <v>4089</v>
      </c>
      <c r="H115" s="243"/>
      <c r="I115" s="243" t="s">
        <v>740</v>
      </c>
      <c r="J115" s="243" t="s">
        <v>4574</v>
      </c>
      <c r="K115" s="243" t="s">
        <v>4866</v>
      </c>
      <c r="L115" s="243"/>
      <c r="M115" s="255" t="s">
        <v>10153</v>
      </c>
      <c r="N115" s="20" t="s">
        <v>10164</v>
      </c>
      <c r="O115" s="352" t="s">
        <v>9916</v>
      </c>
      <c r="P115" s="243" t="s">
        <v>107</v>
      </c>
      <c r="Q115" s="173">
        <v>484396</v>
      </c>
      <c r="R115" s="350">
        <v>18960</v>
      </c>
    </row>
    <row r="116" spans="1:18" ht="22.5" x14ac:dyDescent="0.25">
      <c r="A116">
        <v>116</v>
      </c>
      <c r="B116" s="20" t="s">
        <v>4576</v>
      </c>
      <c r="C116" s="351">
        <v>2018.0655999999999</v>
      </c>
      <c r="D116" s="351"/>
      <c r="E116" s="20" t="s">
        <v>10165</v>
      </c>
      <c r="F116" s="20" t="s">
        <v>10166</v>
      </c>
      <c r="G116" s="243" t="s">
        <v>3664</v>
      </c>
      <c r="H116" s="243" t="s">
        <v>76</v>
      </c>
      <c r="I116" s="243" t="s">
        <v>77</v>
      </c>
      <c r="J116" s="243" t="s">
        <v>4580</v>
      </c>
      <c r="K116" s="243"/>
      <c r="L116" s="243"/>
      <c r="M116" s="255" t="s">
        <v>4597</v>
      </c>
      <c r="N116" s="20" t="s">
        <v>4597</v>
      </c>
      <c r="O116" s="352" t="s">
        <v>3934</v>
      </c>
      <c r="P116" s="243" t="s">
        <v>122</v>
      </c>
      <c r="Q116" s="173">
        <v>28470</v>
      </c>
      <c r="R116" s="350">
        <v>28470</v>
      </c>
    </row>
    <row r="117" spans="1:18" ht="22.5" x14ac:dyDescent="0.25">
      <c r="A117">
        <v>117</v>
      </c>
      <c r="B117" s="20" t="s">
        <v>4576</v>
      </c>
      <c r="C117" s="351">
        <v>2018.0668000000001</v>
      </c>
      <c r="D117" s="357"/>
      <c r="E117" s="18" t="s">
        <v>10167</v>
      </c>
      <c r="F117" s="18" t="s">
        <v>5163</v>
      </c>
      <c r="G117" s="358" t="s">
        <v>10123</v>
      </c>
      <c r="H117" s="358" t="s">
        <v>122</v>
      </c>
      <c r="I117" s="358" t="s">
        <v>123</v>
      </c>
      <c r="J117" s="358" t="s">
        <v>4580</v>
      </c>
      <c r="K117" s="358"/>
      <c r="L117" s="358" t="s">
        <v>10155</v>
      </c>
      <c r="M117" s="18" t="s">
        <v>6636</v>
      </c>
      <c r="N117" s="18" t="s">
        <v>6636</v>
      </c>
      <c r="O117" s="359" t="s">
        <v>52</v>
      </c>
      <c r="P117" s="358" t="s">
        <v>122</v>
      </c>
      <c r="Q117" s="179">
        <v>78233</v>
      </c>
      <c r="R117" s="360">
        <v>78233</v>
      </c>
    </row>
    <row r="118" spans="1:18" ht="22.5" x14ac:dyDescent="0.25">
      <c r="A118">
        <v>118</v>
      </c>
      <c r="B118" s="20" t="s">
        <v>4576</v>
      </c>
      <c r="C118" s="351">
        <v>2018.0691999999999</v>
      </c>
      <c r="D118" s="357"/>
      <c r="E118" s="18" t="s">
        <v>10168</v>
      </c>
      <c r="F118" s="18" t="s">
        <v>9976</v>
      </c>
      <c r="G118" s="358" t="s">
        <v>332</v>
      </c>
      <c r="H118" s="358" t="s">
        <v>219</v>
      </c>
      <c r="I118" s="358" t="s">
        <v>220</v>
      </c>
      <c r="J118" s="358" t="s">
        <v>4580</v>
      </c>
      <c r="K118" s="358"/>
      <c r="L118" s="358"/>
      <c r="M118" s="18" t="s">
        <v>4660</v>
      </c>
      <c r="N118" s="18" t="s">
        <v>4661</v>
      </c>
      <c r="O118" s="349" t="s">
        <v>26</v>
      </c>
      <c r="P118" s="358" t="s">
        <v>49</v>
      </c>
      <c r="Q118" s="179">
        <v>8900</v>
      </c>
      <c r="R118" s="360">
        <v>8900</v>
      </c>
    </row>
    <row r="119" spans="1:18" x14ac:dyDescent="0.25">
      <c r="A119">
        <v>119</v>
      </c>
      <c r="B119" s="20" t="s">
        <v>4576</v>
      </c>
      <c r="C119" s="6">
        <v>2016.0623000000001</v>
      </c>
      <c r="D119" s="6"/>
      <c r="E119" s="9" t="s">
        <v>10169</v>
      </c>
      <c r="F119" s="9" t="s">
        <v>10170</v>
      </c>
      <c r="G119" s="9" t="s">
        <v>10171</v>
      </c>
      <c r="H119" s="9" t="s">
        <v>76</v>
      </c>
      <c r="I119" s="9" t="s">
        <v>77</v>
      </c>
      <c r="J119" s="9" t="s">
        <v>4580</v>
      </c>
      <c r="K119" s="9"/>
      <c r="L119" s="9"/>
      <c r="M119" s="9" t="s">
        <v>4767</v>
      </c>
      <c r="N119" s="9" t="s">
        <v>4767</v>
      </c>
      <c r="O119" s="353" t="s">
        <v>52</v>
      </c>
      <c r="P119" s="9" t="s">
        <v>261</v>
      </c>
      <c r="Q119" s="179">
        <v>250000</v>
      </c>
      <c r="R119" s="350">
        <v>170000</v>
      </c>
    </row>
    <row r="120" spans="1:18" ht="22.5" x14ac:dyDescent="0.25">
      <c r="A120">
        <v>120</v>
      </c>
      <c r="B120" s="20" t="s">
        <v>4576</v>
      </c>
      <c r="C120" s="6">
        <v>2017.1072999999999</v>
      </c>
      <c r="D120" s="6"/>
      <c r="E120" s="20" t="s">
        <v>10172</v>
      </c>
      <c r="F120" s="20" t="s">
        <v>10173</v>
      </c>
      <c r="G120" s="8" t="s">
        <v>821</v>
      </c>
      <c r="H120" s="8" t="s">
        <v>822</v>
      </c>
      <c r="I120" s="8" t="s">
        <v>61</v>
      </c>
      <c r="J120" s="243" t="s">
        <v>4580</v>
      </c>
      <c r="K120" s="8"/>
      <c r="L120" s="8"/>
      <c r="M120" s="20" t="s">
        <v>4634</v>
      </c>
      <c r="N120" s="20" t="s">
        <v>4634</v>
      </c>
      <c r="O120" s="353" t="s">
        <v>9916</v>
      </c>
      <c r="P120" s="8" t="s">
        <v>384</v>
      </c>
      <c r="Q120" s="173">
        <v>395317</v>
      </c>
      <c r="R120" s="350">
        <v>357517</v>
      </c>
    </row>
    <row r="121" spans="1:18" ht="22.5" x14ac:dyDescent="0.25">
      <c r="A121">
        <v>121</v>
      </c>
      <c r="B121" s="20" t="s">
        <v>4576</v>
      </c>
      <c r="C121" s="351">
        <v>2018.038</v>
      </c>
      <c r="D121" s="351"/>
      <c r="E121" s="20" t="s">
        <v>10174</v>
      </c>
      <c r="F121" s="20" t="s">
        <v>4732</v>
      </c>
      <c r="G121" s="8" t="s">
        <v>2414</v>
      </c>
      <c r="H121" s="8" t="s">
        <v>76</v>
      </c>
      <c r="I121" s="8" t="s">
        <v>77</v>
      </c>
      <c r="J121" s="8" t="s">
        <v>4580</v>
      </c>
      <c r="K121" s="243"/>
      <c r="L121" s="243"/>
      <c r="M121" s="20" t="s">
        <v>4802</v>
      </c>
      <c r="N121" s="20" t="s">
        <v>4802</v>
      </c>
      <c r="O121" s="354" t="s">
        <v>6466</v>
      </c>
      <c r="P121" s="8" t="s">
        <v>4589</v>
      </c>
      <c r="Q121" s="173">
        <v>70240</v>
      </c>
      <c r="R121" s="350">
        <v>70240</v>
      </c>
    </row>
    <row r="122" spans="1:18" ht="22.5" x14ac:dyDescent="0.25">
      <c r="A122">
        <v>122</v>
      </c>
      <c r="B122" s="20" t="s">
        <v>4576</v>
      </c>
      <c r="C122" s="6">
        <v>2017.0054</v>
      </c>
      <c r="D122" s="6"/>
      <c r="E122" s="20" t="s">
        <v>10175</v>
      </c>
      <c r="F122" s="20" t="s">
        <v>10176</v>
      </c>
      <c r="G122" s="8" t="s">
        <v>804</v>
      </c>
      <c r="H122" s="8" t="s">
        <v>76</v>
      </c>
      <c r="I122" s="8" t="s">
        <v>77</v>
      </c>
      <c r="J122" s="8" t="s">
        <v>4574</v>
      </c>
      <c r="K122" s="8" t="s">
        <v>10177</v>
      </c>
      <c r="L122" s="8"/>
      <c r="M122" s="20" t="s">
        <v>4668</v>
      </c>
      <c r="N122" s="20" t="s">
        <v>4597</v>
      </c>
      <c r="O122" s="349" t="s">
        <v>9916</v>
      </c>
      <c r="P122" s="8" t="s">
        <v>122</v>
      </c>
      <c r="Q122" s="173">
        <v>300000</v>
      </c>
      <c r="R122" s="350">
        <v>65000</v>
      </c>
    </row>
    <row r="123" spans="1:18" x14ac:dyDescent="0.25">
      <c r="A123">
        <v>123</v>
      </c>
      <c r="B123" s="54" t="s">
        <v>4576</v>
      </c>
      <c r="C123" s="351">
        <v>2018.0011999999999</v>
      </c>
      <c r="D123" s="351"/>
      <c r="E123" s="20" t="s">
        <v>10180</v>
      </c>
      <c r="F123" s="20" t="s">
        <v>10181</v>
      </c>
      <c r="G123" s="243" t="s">
        <v>2118</v>
      </c>
      <c r="H123" s="243" t="s">
        <v>76</v>
      </c>
      <c r="I123" s="243" t="s">
        <v>77</v>
      </c>
      <c r="J123" s="243" t="s">
        <v>4574</v>
      </c>
      <c r="K123" s="243" t="s">
        <v>10182</v>
      </c>
      <c r="L123" s="243"/>
      <c r="M123" s="20" t="s">
        <v>10038</v>
      </c>
      <c r="N123" s="20" t="s">
        <v>10038</v>
      </c>
      <c r="O123" s="349" t="s">
        <v>26</v>
      </c>
      <c r="P123" s="243" t="s">
        <v>4589</v>
      </c>
      <c r="Q123" s="173"/>
      <c r="R123" s="350">
        <v>34725</v>
      </c>
    </row>
    <row r="124" spans="1:18" x14ac:dyDescent="0.25">
      <c r="A124">
        <v>124</v>
      </c>
      <c r="B124" s="54" t="s">
        <v>4576</v>
      </c>
      <c r="C124" s="351">
        <v>2018.0054</v>
      </c>
      <c r="D124" s="351"/>
      <c r="E124" s="20" t="s">
        <v>10183</v>
      </c>
      <c r="F124" s="20" t="s">
        <v>10184</v>
      </c>
      <c r="G124" s="243" t="s">
        <v>1309</v>
      </c>
      <c r="H124" s="243" t="s">
        <v>144</v>
      </c>
      <c r="I124" s="243" t="s">
        <v>51</v>
      </c>
      <c r="J124" s="243" t="s">
        <v>4574</v>
      </c>
      <c r="K124" s="243" t="s">
        <v>10185</v>
      </c>
      <c r="L124" s="243"/>
      <c r="M124" s="20" t="s">
        <v>4996</v>
      </c>
      <c r="N124" s="20" t="s">
        <v>4996</v>
      </c>
      <c r="O124" s="352" t="s">
        <v>9916</v>
      </c>
      <c r="P124" s="243" t="s">
        <v>2996</v>
      </c>
      <c r="Q124" s="173"/>
      <c r="R124" s="350">
        <v>65505</v>
      </c>
    </row>
    <row r="125" spans="1:18" ht="33" x14ac:dyDescent="0.25">
      <c r="A125">
        <v>125</v>
      </c>
      <c r="B125" s="54" t="s">
        <v>4576</v>
      </c>
      <c r="C125" s="351">
        <v>2018.0127</v>
      </c>
      <c r="D125" s="351"/>
      <c r="E125" s="20" t="s">
        <v>10186</v>
      </c>
      <c r="F125" s="20" t="s">
        <v>5519</v>
      </c>
      <c r="G125" s="243" t="s">
        <v>1832</v>
      </c>
      <c r="H125" s="243" t="s">
        <v>76</v>
      </c>
      <c r="I125" s="243" t="s">
        <v>77</v>
      </c>
      <c r="J125" s="243" t="s">
        <v>4580</v>
      </c>
      <c r="K125" s="243"/>
      <c r="L125" s="243" t="s">
        <v>10187</v>
      </c>
      <c r="M125" s="243" t="s">
        <v>4581</v>
      </c>
      <c r="N125" s="20" t="s">
        <v>4598</v>
      </c>
      <c r="O125" s="352" t="s">
        <v>9974</v>
      </c>
      <c r="P125" s="243" t="s">
        <v>384</v>
      </c>
      <c r="Q125" s="173">
        <v>150000</v>
      </c>
      <c r="R125" s="350">
        <v>147866</v>
      </c>
    </row>
    <row r="126" spans="1:18" ht="43.5" x14ac:dyDescent="0.25">
      <c r="A126">
        <v>126</v>
      </c>
      <c r="B126" s="54" t="s">
        <v>4576</v>
      </c>
      <c r="C126" s="361">
        <v>2018.0174999999999</v>
      </c>
      <c r="D126" s="351"/>
      <c r="E126" s="20" t="s">
        <v>10188</v>
      </c>
      <c r="F126" s="20" t="s">
        <v>10189</v>
      </c>
      <c r="G126" s="243" t="s">
        <v>3750</v>
      </c>
      <c r="H126" s="243" t="s">
        <v>261</v>
      </c>
      <c r="I126" s="243" t="s">
        <v>123</v>
      </c>
      <c r="J126" s="243" t="s">
        <v>4580</v>
      </c>
      <c r="K126" s="243"/>
      <c r="L126" s="243" t="s">
        <v>10190</v>
      </c>
      <c r="M126" s="20" t="s">
        <v>4626</v>
      </c>
      <c r="N126" s="20" t="s">
        <v>10191</v>
      </c>
      <c r="O126" s="352" t="s">
        <v>52</v>
      </c>
      <c r="P126" s="243" t="s">
        <v>4589</v>
      </c>
      <c r="Q126" s="173">
        <v>1352079</v>
      </c>
      <c r="R126" s="362">
        <v>274270</v>
      </c>
    </row>
    <row r="127" spans="1:18" ht="43.5" x14ac:dyDescent="0.25">
      <c r="A127">
        <v>127</v>
      </c>
      <c r="B127" s="54" t="s">
        <v>4576</v>
      </c>
      <c r="C127" s="361">
        <v>2018.0174999999999</v>
      </c>
      <c r="D127" s="351"/>
      <c r="E127" s="20" t="s">
        <v>10188</v>
      </c>
      <c r="F127" s="20" t="s">
        <v>10189</v>
      </c>
      <c r="G127" s="243" t="s">
        <v>3750</v>
      </c>
      <c r="H127" s="243" t="s">
        <v>261</v>
      </c>
      <c r="I127" s="243" t="s">
        <v>123</v>
      </c>
      <c r="J127" s="243" t="s">
        <v>4580</v>
      </c>
      <c r="K127" s="243"/>
      <c r="L127" s="243" t="s">
        <v>10190</v>
      </c>
      <c r="M127" s="20" t="s">
        <v>4626</v>
      </c>
      <c r="N127" s="20" t="s">
        <v>10191</v>
      </c>
      <c r="O127" s="352" t="s">
        <v>9916</v>
      </c>
      <c r="P127" s="243" t="s">
        <v>4589</v>
      </c>
      <c r="Q127" s="173"/>
      <c r="R127" s="362">
        <v>274270</v>
      </c>
    </row>
    <row r="128" spans="1:18" x14ac:dyDescent="0.25">
      <c r="A128">
        <v>128</v>
      </c>
      <c r="B128" s="54" t="s">
        <v>4576</v>
      </c>
      <c r="C128" s="351">
        <v>2018.0184999999999</v>
      </c>
      <c r="D128" s="351"/>
      <c r="E128" s="20" t="s">
        <v>10193</v>
      </c>
      <c r="F128" s="20" t="s">
        <v>4868</v>
      </c>
      <c r="G128" s="243" t="s">
        <v>3906</v>
      </c>
      <c r="H128" s="8" t="s">
        <v>76</v>
      </c>
      <c r="I128" s="8" t="s">
        <v>77</v>
      </c>
      <c r="J128" s="8" t="s">
        <v>4580</v>
      </c>
      <c r="K128" s="243"/>
      <c r="L128" s="243"/>
      <c r="M128" s="20" t="s">
        <v>4625</v>
      </c>
      <c r="N128" s="20" t="s">
        <v>4625</v>
      </c>
      <c r="O128" s="349" t="s">
        <v>26</v>
      </c>
      <c r="P128" s="8" t="s">
        <v>4589</v>
      </c>
      <c r="Q128" s="173">
        <v>9704</v>
      </c>
      <c r="R128" s="350">
        <v>9704</v>
      </c>
    </row>
    <row r="129" spans="1:18" ht="22.5" x14ac:dyDescent="0.25">
      <c r="A129">
        <v>129</v>
      </c>
      <c r="B129" s="54" t="s">
        <v>4576</v>
      </c>
      <c r="C129" s="351">
        <v>2018.0266999999999</v>
      </c>
      <c r="D129" s="351"/>
      <c r="E129" s="20" t="s">
        <v>10195</v>
      </c>
      <c r="F129" s="20" t="s">
        <v>10192</v>
      </c>
      <c r="G129" s="243" t="s">
        <v>2069</v>
      </c>
      <c r="H129" s="243" t="s">
        <v>198</v>
      </c>
      <c r="I129" s="243" t="s">
        <v>61</v>
      </c>
      <c r="J129" s="243" t="s">
        <v>4574</v>
      </c>
      <c r="K129" s="243" t="s">
        <v>6609</v>
      </c>
      <c r="L129" s="243"/>
      <c r="M129" s="255" t="s">
        <v>10194</v>
      </c>
      <c r="N129" s="20" t="s">
        <v>10194</v>
      </c>
      <c r="O129" s="352" t="s">
        <v>52</v>
      </c>
      <c r="P129" s="8" t="s">
        <v>49</v>
      </c>
      <c r="Q129" s="173">
        <v>675000</v>
      </c>
      <c r="R129" s="350">
        <v>137156</v>
      </c>
    </row>
    <row r="130" spans="1:18" ht="22.5" x14ac:dyDescent="0.25">
      <c r="A130">
        <v>130</v>
      </c>
      <c r="B130" s="54" t="s">
        <v>4576</v>
      </c>
      <c r="C130" s="351">
        <v>2018.0301999999999</v>
      </c>
      <c r="D130" s="351"/>
      <c r="E130" s="20" t="s">
        <v>10196</v>
      </c>
      <c r="F130" s="20" t="s">
        <v>5039</v>
      </c>
      <c r="G130" s="243" t="s">
        <v>1501</v>
      </c>
      <c r="H130" s="243" t="s">
        <v>1488</v>
      </c>
      <c r="I130" s="243" t="s">
        <v>77</v>
      </c>
      <c r="J130" s="243" t="s">
        <v>4580</v>
      </c>
      <c r="K130" s="243"/>
      <c r="L130" s="243" t="s">
        <v>10197</v>
      </c>
      <c r="M130" s="255" t="s">
        <v>4597</v>
      </c>
      <c r="N130" s="20" t="s">
        <v>4597</v>
      </c>
      <c r="O130" s="349" t="s">
        <v>9916</v>
      </c>
      <c r="P130" s="243" t="s">
        <v>122</v>
      </c>
      <c r="Q130" s="173">
        <v>500000</v>
      </c>
      <c r="R130" s="350">
        <v>278550</v>
      </c>
    </row>
    <row r="131" spans="1:18" ht="33" x14ac:dyDescent="0.25">
      <c r="A131">
        <v>131</v>
      </c>
      <c r="B131" s="54" t="s">
        <v>4576</v>
      </c>
      <c r="C131" s="351">
        <v>2018.0436</v>
      </c>
      <c r="D131" s="351"/>
      <c r="E131" s="20" t="s">
        <v>10198</v>
      </c>
      <c r="F131" s="20" t="s">
        <v>10199</v>
      </c>
      <c r="G131" s="8" t="s">
        <v>10043</v>
      </c>
      <c r="H131" s="8" t="s">
        <v>183</v>
      </c>
      <c r="I131" s="8" t="s">
        <v>61</v>
      </c>
      <c r="J131" s="8" t="s">
        <v>4580</v>
      </c>
      <c r="K131" s="243"/>
      <c r="L131" s="8" t="s">
        <v>10200</v>
      </c>
      <c r="M131" s="20" t="s">
        <v>5010</v>
      </c>
      <c r="N131" s="20" t="s">
        <v>9983</v>
      </c>
      <c r="O131" s="349" t="s">
        <v>26</v>
      </c>
      <c r="P131" s="243" t="s">
        <v>107</v>
      </c>
      <c r="Q131" s="173">
        <v>59708</v>
      </c>
      <c r="R131" s="350">
        <v>30171</v>
      </c>
    </row>
    <row r="132" spans="1:18" ht="33" x14ac:dyDescent="0.25">
      <c r="A132">
        <v>132</v>
      </c>
      <c r="B132" s="54" t="s">
        <v>4576</v>
      </c>
      <c r="C132" s="351">
        <v>2018.0517</v>
      </c>
      <c r="D132" s="351">
        <v>0</v>
      </c>
      <c r="E132" s="20" t="s">
        <v>10201</v>
      </c>
      <c r="F132" s="20" t="s">
        <v>10202</v>
      </c>
      <c r="G132" s="8" t="s">
        <v>3722</v>
      </c>
      <c r="H132" s="8" t="s">
        <v>76</v>
      </c>
      <c r="I132" s="8" t="s">
        <v>77</v>
      </c>
      <c r="J132" s="243" t="s">
        <v>4580</v>
      </c>
      <c r="K132" s="243"/>
      <c r="L132" s="243" t="s">
        <v>10203</v>
      </c>
      <c r="M132" s="255" t="s">
        <v>4607</v>
      </c>
      <c r="N132" s="20" t="s">
        <v>4786</v>
      </c>
      <c r="O132" s="352" t="s">
        <v>52</v>
      </c>
      <c r="P132" s="243" t="s">
        <v>261</v>
      </c>
      <c r="Q132" s="173">
        <v>149620</v>
      </c>
      <c r="R132" s="350">
        <v>98920</v>
      </c>
    </row>
    <row r="133" spans="1:18" ht="22.5" x14ac:dyDescent="0.25">
      <c r="A133">
        <v>133</v>
      </c>
      <c r="B133" s="54" t="s">
        <v>4576</v>
      </c>
      <c r="C133" s="351">
        <v>2018.0527</v>
      </c>
      <c r="D133" s="351"/>
      <c r="E133" s="20" t="s">
        <v>10204</v>
      </c>
      <c r="F133" s="20" t="s">
        <v>10205</v>
      </c>
      <c r="G133" s="243" t="s">
        <v>1076</v>
      </c>
      <c r="H133" s="243" t="s">
        <v>60</v>
      </c>
      <c r="I133" s="243" t="s">
        <v>61</v>
      </c>
      <c r="J133" s="243" t="s">
        <v>4574</v>
      </c>
      <c r="K133" s="243" t="s">
        <v>10179</v>
      </c>
      <c r="L133" s="243"/>
      <c r="M133" s="255" t="s">
        <v>10059</v>
      </c>
      <c r="N133" s="20" t="s">
        <v>9983</v>
      </c>
      <c r="O133" s="352" t="s">
        <v>98</v>
      </c>
      <c r="P133" s="243" t="s">
        <v>107</v>
      </c>
      <c r="Q133" s="173">
        <v>100000</v>
      </c>
      <c r="R133" s="350">
        <v>10523</v>
      </c>
    </row>
    <row r="134" spans="1:18" ht="33" x14ac:dyDescent="0.25">
      <c r="A134">
        <v>134</v>
      </c>
      <c r="B134" s="54" t="s">
        <v>4576</v>
      </c>
      <c r="C134" s="351">
        <v>2018.0536</v>
      </c>
      <c r="D134" s="351"/>
      <c r="E134" s="20" t="s">
        <v>10206</v>
      </c>
      <c r="F134" s="20" t="s">
        <v>10207</v>
      </c>
      <c r="G134" s="243" t="s">
        <v>533</v>
      </c>
      <c r="H134" s="243" t="s">
        <v>49</v>
      </c>
      <c r="I134" s="243" t="s">
        <v>51</v>
      </c>
      <c r="J134" s="243" t="s">
        <v>4580</v>
      </c>
      <c r="K134" s="243"/>
      <c r="L134" s="243" t="s">
        <v>10208</v>
      </c>
      <c r="M134" s="255" t="s">
        <v>4931</v>
      </c>
      <c r="N134" s="20" t="s">
        <v>4932</v>
      </c>
      <c r="O134" s="352" t="s">
        <v>3934</v>
      </c>
      <c r="P134" s="243" t="s">
        <v>49</v>
      </c>
      <c r="Q134" s="173">
        <v>50000</v>
      </c>
      <c r="R134" s="350">
        <v>35000</v>
      </c>
    </row>
    <row r="135" spans="1:18" x14ac:dyDescent="0.25">
      <c r="A135">
        <v>135</v>
      </c>
      <c r="B135" s="54" t="s">
        <v>4576</v>
      </c>
      <c r="C135" s="351">
        <v>2018.0565999999999</v>
      </c>
      <c r="D135" s="351"/>
      <c r="E135" s="20" t="s">
        <v>10209</v>
      </c>
      <c r="F135" s="20" t="s">
        <v>10210</v>
      </c>
      <c r="G135" s="8" t="s">
        <v>10211</v>
      </c>
      <c r="H135" s="8" t="s">
        <v>76</v>
      </c>
      <c r="I135" s="8" t="s">
        <v>77</v>
      </c>
      <c r="J135" s="243" t="s">
        <v>4580</v>
      </c>
      <c r="K135" s="243"/>
      <c r="L135" s="243"/>
      <c r="M135" s="20" t="s">
        <v>10038</v>
      </c>
      <c r="N135" s="20" t="s">
        <v>10038</v>
      </c>
      <c r="O135" s="349" t="s">
        <v>26</v>
      </c>
      <c r="P135" s="243" t="s">
        <v>4589</v>
      </c>
      <c r="Q135" s="173">
        <v>8150</v>
      </c>
      <c r="R135" s="350">
        <v>8150</v>
      </c>
    </row>
    <row r="136" spans="1:18" x14ac:dyDescent="0.25">
      <c r="A136">
        <v>136</v>
      </c>
      <c r="B136" s="54" t="s">
        <v>4576</v>
      </c>
      <c r="C136" s="351">
        <v>2018.0640000000001</v>
      </c>
      <c r="D136" s="351"/>
      <c r="E136" s="20" t="s">
        <v>10212</v>
      </c>
      <c r="F136" s="20" t="s">
        <v>10213</v>
      </c>
      <c r="G136" s="243" t="s">
        <v>533</v>
      </c>
      <c r="H136" s="243" t="s">
        <v>49</v>
      </c>
      <c r="I136" s="243" t="s">
        <v>51</v>
      </c>
      <c r="J136" s="243"/>
      <c r="K136" s="243"/>
      <c r="L136" s="243"/>
      <c r="M136" s="255" t="s">
        <v>4037</v>
      </c>
      <c r="N136" s="20" t="s">
        <v>5278</v>
      </c>
      <c r="O136" s="352" t="s">
        <v>9916</v>
      </c>
      <c r="P136" s="243" t="s">
        <v>4589</v>
      </c>
      <c r="Q136" s="173">
        <v>300000</v>
      </c>
      <c r="R136" s="350">
        <v>95000</v>
      </c>
    </row>
    <row r="137" spans="1:18" ht="22.5" x14ac:dyDescent="0.25">
      <c r="A137">
        <v>137</v>
      </c>
      <c r="B137" s="54" t="s">
        <v>4576</v>
      </c>
      <c r="C137" s="351">
        <v>2018.0641000000001</v>
      </c>
      <c r="D137" s="351"/>
      <c r="E137" s="20" t="s">
        <v>10214</v>
      </c>
      <c r="F137" s="20" t="s">
        <v>10215</v>
      </c>
      <c r="G137" s="243" t="s">
        <v>2997</v>
      </c>
      <c r="H137" s="243" t="s">
        <v>2996</v>
      </c>
      <c r="I137" s="243" t="s">
        <v>51</v>
      </c>
      <c r="J137" s="243" t="s">
        <v>4580</v>
      </c>
      <c r="K137" s="243"/>
      <c r="L137" s="243"/>
      <c r="M137" s="255" t="s">
        <v>4037</v>
      </c>
      <c r="N137" s="20" t="s">
        <v>5278</v>
      </c>
      <c r="O137" s="352" t="s">
        <v>9974</v>
      </c>
      <c r="P137" s="243" t="s">
        <v>4589</v>
      </c>
      <c r="Q137" s="173">
        <v>36940</v>
      </c>
      <c r="R137" s="350">
        <v>36940</v>
      </c>
    </row>
    <row r="138" spans="1:18" x14ac:dyDescent="0.25">
      <c r="A138">
        <v>138</v>
      </c>
      <c r="B138" s="54" t="s">
        <v>4576</v>
      </c>
      <c r="C138" s="351">
        <v>2018.068</v>
      </c>
      <c r="D138" s="357"/>
      <c r="E138" s="18" t="s">
        <v>10216</v>
      </c>
      <c r="F138" s="18" t="s">
        <v>1811</v>
      </c>
      <c r="G138" s="358" t="s">
        <v>1804</v>
      </c>
      <c r="H138" s="358" t="s">
        <v>76</v>
      </c>
      <c r="I138" s="358" t="s">
        <v>77</v>
      </c>
      <c r="J138" s="358" t="s">
        <v>4580</v>
      </c>
      <c r="K138" s="358"/>
      <c r="L138" s="358"/>
      <c r="M138" s="18" t="s">
        <v>5221</v>
      </c>
      <c r="N138" s="18" t="s">
        <v>4773</v>
      </c>
      <c r="O138" s="359" t="s">
        <v>52</v>
      </c>
      <c r="P138" s="358" t="s">
        <v>261</v>
      </c>
      <c r="Q138" s="179">
        <v>25000</v>
      </c>
      <c r="R138" s="360">
        <v>25000</v>
      </c>
    </row>
    <row r="139" spans="1:18" x14ac:dyDescent="0.25">
      <c r="A139">
        <v>139</v>
      </c>
      <c r="B139" s="54" t="s">
        <v>4576</v>
      </c>
      <c r="C139" s="351">
        <v>2018.0681</v>
      </c>
      <c r="D139" s="357"/>
      <c r="E139" s="18" t="s">
        <v>10217</v>
      </c>
      <c r="F139" s="18" t="s">
        <v>10218</v>
      </c>
      <c r="G139" s="358" t="s">
        <v>1410</v>
      </c>
      <c r="H139" s="358" t="s">
        <v>841</v>
      </c>
      <c r="I139" s="358" t="s">
        <v>161</v>
      </c>
      <c r="J139" s="358" t="s">
        <v>4580</v>
      </c>
      <c r="K139" s="358"/>
      <c r="L139" s="358"/>
      <c r="M139" s="18" t="s">
        <v>4897</v>
      </c>
      <c r="N139" s="18" t="s">
        <v>4996</v>
      </c>
      <c r="O139" s="354" t="s">
        <v>6466</v>
      </c>
      <c r="P139" s="358" t="s">
        <v>2996</v>
      </c>
      <c r="Q139" s="179">
        <v>14000</v>
      </c>
      <c r="R139" s="360">
        <v>14000</v>
      </c>
    </row>
    <row r="140" spans="1:18" x14ac:dyDescent="0.25">
      <c r="A140">
        <v>140</v>
      </c>
      <c r="B140" s="54" t="s">
        <v>4576</v>
      </c>
      <c r="C140" s="351">
        <v>2018.0707</v>
      </c>
      <c r="D140" s="357"/>
      <c r="E140" s="18" t="s">
        <v>10219</v>
      </c>
      <c r="F140" s="18" t="s">
        <v>10220</v>
      </c>
      <c r="G140" s="358" t="s">
        <v>2414</v>
      </c>
      <c r="H140" s="358" t="s">
        <v>76</v>
      </c>
      <c r="I140" s="358" t="s">
        <v>77</v>
      </c>
      <c r="J140" s="358" t="s">
        <v>4580</v>
      </c>
      <c r="K140" s="358"/>
      <c r="L140" s="358"/>
      <c r="M140" s="18" t="s">
        <v>4728</v>
      </c>
      <c r="N140" s="18" t="s">
        <v>4728</v>
      </c>
      <c r="O140" s="359" t="s">
        <v>98</v>
      </c>
      <c r="P140" s="358" t="s">
        <v>4589</v>
      </c>
      <c r="Q140" s="179">
        <v>1640</v>
      </c>
      <c r="R140" s="360">
        <v>1640</v>
      </c>
    </row>
    <row r="141" spans="1:18" ht="22.5" x14ac:dyDescent="0.25">
      <c r="A141">
        <v>141</v>
      </c>
      <c r="B141" s="54" t="s">
        <v>4576</v>
      </c>
      <c r="C141" s="351">
        <v>2018.0710999999999</v>
      </c>
      <c r="D141" s="357"/>
      <c r="E141" s="18" t="s">
        <v>10221</v>
      </c>
      <c r="F141" s="18" t="s">
        <v>10222</v>
      </c>
      <c r="G141" s="358" t="s">
        <v>3272</v>
      </c>
      <c r="H141" s="358" t="s">
        <v>76</v>
      </c>
      <c r="I141" s="358" t="s">
        <v>77</v>
      </c>
      <c r="J141" s="358" t="s">
        <v>4574</v>
      </c>
      <c r="K141" s="358" t="s">
        <v>10223</v>
      </c>
      <c r="L141" s="358"/>
      <c r="M141" s="18" t="s">
        <v>10178</v>
      </c>
      <c r="N141" s="18" t="s">
        <v>5542</v>
      </c>
      <c r="O141" s="349" t="s">
        <v>26</v>
      </c>
      <c r="P141" s="358" t="s">
        <v>384</v>
      </c>
      <c r="Q141" s="179">
        <v>57000</v>
      </c>
      <c r="R141" s="360">
        <v>2580</v>
      </c>
    </row>
    <row r="142" spans="1:18" x14ac:dyDescent="0.25">
      <c r="A142">
        <v>142</v>
      </c>
      <c r="B142" s="54" t="s">
        <v>4576</v>
      </c>
      <c r="C142" s="351">
        <v>2018.0712000000001</v>
      </c>
      <c r="D142" s="357"/>
      <c r="E142" s="18" t="s">
        <v>10224</v>
      </c>
      <c r="F142" s="364"/>
      <c r="G142" s="358" t="s">
        <v>1099</v>
      </c>
      <c r="H142" s="358" t="s">
        <v>244</v>
      </c>
      <c r="I142" s="358" t="s">
        <v>245</v>
      </c>
      <c r="J142" s="358" t="s">
        <v>4580</v>
      </c>
      <c r="K142" s="358"/>
      <c r="L142" s="358"/>
      <c r="M142" s="18" t="s">
        <v>4768</v>
      </c>
      <c r="N142" s="18" t="s">
        <v>5322</v>
      </c>
      <c r="O142" s="349" t="s">
        <v>9912</v>
      </c>
      <c r="P142" s="358" t="s">
        <v>122</v>
      </c>
      <c r="Q142" s="179">
        <v>32130</v>
      </c>
      <c r="R142" s="360">
        <v>32130</v>
      </c>
    </row>
    <row r="143" spans="1:18" ht="22.5" x14ac:dyDescent="0.25">
      <c r="A143">
        <v>143</v>
      </c>
      <c r="B143" s="54" t="s">
        <v>4576</v>
      </c>
      <c r="C143" s="351">
        <v>2018.0714</v>
      </c>
      <c r="D143" s="357"/>
      <c r="E143" s="18" t="s">
        <v>10225</v>
      </c>
      <c r="F143" s="18" t="s">
        <v>10226</v>
      </c>
      <c r="G143" s="358" t="s">
        <v>10227</v>
      </c>
      <c r="H143" s="358" t="s">
        <v>1268</v>
      </c>
      <c r="I143" s="358" t="s">
        <v>220</v>
      </c>
      <c r="J143" s="358" t="s">
        <v>4580</v>
      </c>
      <c r="K143" s="358"/>
      <c r="L143" s="358" t="s">
        <v>10228</v>
      </c>
      <c r="M143" s="18" t="s">
        <v>4931</v>
      </c>
      <c r="N143" s="18" t="s">
        <v>4932</v>
      </c>
      <c r="O143" s="359" t="s">
        <v>3934</v>
      </c>
      <c r="P143" s="358" t="s">
        <v>49</v>
      </c>
      <c r="Q143" s="179">
        <v>70000</v>
      </c>
      <c r="R143" s="360">
        <v>35000</v>
      </c>
    </row>
    <row r="144" spans="1:18" x14ac:dyDescent="0.25">
      <c r="A144">
        <v>144</v>
      </c>
      <c r="B144" s="54" t="s">
        <v>4576</v>
      </c>
      <c r="C144" s="351">
        <v>2018.0755999999999</v>
      </c>
      <c r="D144" s="357"/>
      <c r="E144" s="18" t="s">
        <v>10229</v>
      </c>
      <c r="F144" s="18" t="s">
        <v>9989</v>
      </c>
      <c r="G144" s="358" t="s">
        <v>2823</v>
      </c>
      <c r="H144" s="358" t="s">
        <v>122</v>
      </c>
      <c r="I144" s="358" t="s">
        <v>123</v>
      </c>
      <c r="J144" s="358" t="s">
        <v>4574</v>
      </c>
      <c r="K144" s="358" t="s">
        <v>10230</v>
      </c>
      <c r="L144" s="358"/>
      <c r="M144" s="18" t="s">
        <v>10231</v>
      </c>
      <c r="N144" s="18" t="s">
        <v>10232</v>
      </c>
      <c r="O144" s="349" t="s">
        <v>9912</v>
      </c>
      <c r="P144" s="358" t="s">
        <v>122</v>
      </c>
      <c r="Q144" s="179">
        <v>5000000</v>
      </c>
      <c r="R144" s="350">
        <v>168500</v>
      </c>
    </row>
    <row r="145" spans="1:18" x14ac:dyDescent="0.25">
      <c r="A145">
        <v>145</v>
      </c>
      <c r="B145" s="54" t="s">
        <v>4576</v>
      </c>
      <c r="C145" s="351">
        <v>2018.0757000000001</v>
      </c>
      <c r="D145" s="357"/>
      <c r="E145" s="18" t="s">
        <v>10233</v>
      </c>
      <c r="F145" s="18" t="s">
        <v>9989</v>
      </c>
      <c r="G145" s="358" t="s">
        <v>2823</v>
      </c>
      <c r="H145" s="358" t="s">
        <v>122</v>
      </c>
      <c r="I145" s="358" t="s">
        <v>123</v>
      </c>
      <c r="J145" s="358" t="s">
        <v>4574</v>
      </c>
      <c r="K145" s="358" t="s">
        <v>10230</v>
      </c>
      <c r="L145" s="358"/>
      <c r="M145" s="18" t="s">
        <v>10231</v>
      </c>
      <c r="N145" s="18" t="s">
        <v>10232</v>
      </c>
      <c r="O145" s="359" t="s">
        <v>3934</v>
      </c>
      <c r="P145" s="358" t="s">
        <v>122</v>
      </c>
      <c r="Q145" s="179">
        <v>250000</v>
      </c>
      <c r="R145" s="360">
        <v>20000</v>
      </c>
    </row>
    <row r="146" spans="1:18" ht="22.5" x14ac:dyDescent="0.25">
      <c r="A146">
        <v>146</v>
      </c>
      <c r="B146" s="54" t="s">
        <v>4576</v>
      </c>
      <c r="C146" s="351">
        <v>2018.0758000000001</v>
      </c>
      <c r="D146" s="357"/>
      <c r="E146" s="18" t="s">
        <v>10234</v>
      </c>
      <c r="F146" s="18" t="s">
        <v>6651</v>
      </c>
      <c r="G146" s="358" t="s">
        <v>3240</v>
      </c>
      <c r="H146" s="358" t="s">
        <v>76</v>
      </c>
      <c r="I146" s="358" t="s">
        <v>77</v>
      </c>
      <c r="J146" s="358" t="s">
        <v>4574</v>
      </c>
      <c r="K146" s="358" t="s">
        <v>5091</v>
      </c>
      <c r="L146" s="358"/>
      <c r="M146" s="18" t="s">
        <v>6652</v>
      </c>
      <c r="N146" s="18" t="s">
        <v>6652</v>
      </c>
      <c r="O146" s="359"/>
      <c r="P146" s="358"/>
      <c r="Q146" s="179">
        <v>40000</v>
      </c>
      <c r="R146" s="360">
        <v>17000</v>
      </c>
    </row>
    <row r="147" spans="1:18" ht="22.5" x14ac:dyDescent="0.25">
      <c r="A147">
        <v>147</v>
      </c>
      <c r="B147" s="363" t="s">
        <v>4576</v>
      </c>
      <c r="C147" s="351">
        <v>2018.0769</v>
      </c>
      <c r="D147" s="357"/>
      <c r="E147" s="18" t="s">
        <v>10235</v>
      </c>
      <c r="F147" s="18" t="s">
        <v>5159</v>
      </c>
      <c r="G147" s="358" t="s">
        <v>2823</v>
      </c>
      <c r="H147" s="358" t="s">
        <v>122</v>
      </c>
      <c r="I147" s="358" t="s">
        <v>123</v>
      </c>
      <c r="J147" s="358" t="s">
        <v>4574</v>
      </c>
      <c r="K147" s="358"/>
      <c r="L147" s="358" t="s">
        <v>10236</v>
      </c>
      <c r="M147" s="18" t="s">
        <v>10231</v>
      </c>
      <c r="N147" s="18" t="s">
        <v>4948</v>
      </c>
      <c r="O147" s="352" t="s">
        <v>9916</v>
      </c>
      <c r="P147" s="358" t="s">
        <v>122</v>
      </c>
      <c r="Q147" s="179"/>
      <c r="R147" s="393">
        <v>14300</v>
      </c>
    </row>
    <row r="148" spans="1:18" x14ac:dyDescent="0.25">
      <c r="A148">
        <v>148</v>
      </c>
      <c r="B148" s="54" t="s">
        <v>4576</v>
      </c>
      <c r="C148" s="351">
        <v>2018.0789</v>
      </c>
      <c r="D148" s="357"/>
      <c r="E148" s="18" t="s">
        <v>10237</v>
      </c>
      <c r="F148" s="364"/>
      <c r="G148" s="358" t="s">
        <v>3586</v>
      </c>
      <c r="H148" s="358" t="s">
        <v>76</v>
      </c>
      <c r="I148" s="358" t="s">
        <v>77</v>
      </c>
      <c r="J148" s="358" t="s">
        <v>4580</v>
      </c>
      <c r="K148" s="358"/>
      <c r="L148" s="358"/>
      <c r="M148" s="18" t="s">
        <v>4728</v>
      </c>
      <c r="N148" s="18" t="s">
        <v>4728</v>
      </c>
      <c r="O148" s="359" t="s">
        <v>98</v>
      </c>
      <c r="P148" s="358" t="s">
        <v>4589</v>
      </c>
      <c r="Q148" s="179">
        <v>79220</v>
      </c>
      <c r="R148" s="360">
        <v>51756</v>
      </c>
    </row>
  </sheetData>
  <sortState xmlns:xlrd2="http://schemas.microsoft.com/office/spreadsheetml/2017/richdata2" ref="A2:Q148">
    <sortCondition ref="A2:A148"/>
  </sortState>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002F-E3D1-4FC3-AB37-19C493BD8BE0}">
  <dimension ref="A1:S256"/>
  <sheetViews>
    <sheetView workbookViewId="0"/>
  </sheetViews>
  <sheetFormatPr defaultRowHeight="30" customHeight="1" x14ac:dyDescent="0.25"/>
  <cols>
    <col min="4" max="5" width="12.85546875" customWidth="1"/>
    <col min="6" max="6" width="48.42578125" customWidth="1"/>
    <col min="7" max="7" width="24.5703125" customWidth="1"/>
    <col min="8" max="8" width="18.7109375" customWidth="1"/>
    <col min="9" max="9" width="5.85546875" customWidth="1"/>
    <col min="10" max="10" width="12.7109375" customWidth="1"/>
    <col min="11" max="11" width="9.140625" customWidth="1"/>
    <col min="12" max="12" width="10.28515625" customWidth="1"/>
    <col min="13" max="13" width="13.140625" customWidth="1"/>
    <col min="14" max="14" width="14.85546875" customWidth="1"/>
    <col min="15" max="15" width="15.7109375" customWidth="1"/>
    <col min="16" max="16" width="27.42578125" customWidth="1"/>
    <col min="17" max="17" width="6.5703125" customWidth="1"/>
    <col min="18" max="18" width="10.7109375" customWidth="1"/>
  </cols>
  <sheetData>
    <row r="1" spans="1:19" ht="30" customHeight="1" x14ac:dyDescent="0.25">
      <c r="A1" t="s">
        <v>10238</v>
      </c>
      <c r="B1" t="s">
        <v>11018</v>
      </c>
      <c r="C1" s="2" t="s">
        <v>4566</v>
      </c>
      <c r="D1" s="1" t="s">
        <v>4540</v>
      </c>
      <c r="E1" s="1" t="s">
        <v>9905</v>
      </c>
      <c r="F1" s="2" t="s">
        <v>3</v>
      </c>
      <c r="G1" s="2" t="s">
        <v>4</v>
      </c>
      <c r="H1" s="2" t="s">
        <v>5</v>
      </c>
      <c r="I1" s="2" t="s">
        <v>7</v>
      </c>
      <c r="J1" s="2" t="s">
        <v>9</v>
      </c>
      <c r="K1" s="2" t="s">
        <v>9906</v>
      </c>
      <c r="L1" s="2" t="s">
        <v>9907</v>
      </c>
      <c r="M1" s="2" t="s">
        <v>9908</v>
      </c>
      <c r="N1" s="2" t="s">
        <v>4547</v>
      </c>
      <c r="O1" s="2" t="s">
        <v>4548</v>
      </c>
      <c r="P1" s="2" t="s">
        <v>4564</v>
      </c>
      <c r="Q1" s="2" t="s">
        <v>4565</v>
      </c>
      <c r="R1" s="348" t="s">
        <v>4567</v>
      </c>
      <c r="S1" s="348" t="s">
        <v>4568</v>
      </c>
    </row>
    <row r="2" spans="1:19" ht="30" customHeight="1" x14ac:dyDescent="0.25">
      <c r="A2">
        <v>66</v>
      </c>
      <c r="B2">
        <v>0</v>
      </c>
      <c r="C2" s="430" t="s">
        <v>4576</v>
      </c>
      <c r="D2" s="402">
        <v>2017.0543</v>
      </c>
      <c r="E2" s="5"/>
      <c r="F2" s="401" t="s">
        <v>10627</v>
      </c>
      <c r="G2" s="401" t="s">
        <v>4322</v>
      </c>
      <c r="H2" s="401" t="s">
        <v>2997</v>
      </c>
      <c r="I2" s="401" t="s">
        <v>2996</v>
      </c>
      <c r="J2" s="401" t="s">
        <v>51</v>
      </c>
      <c r="K2" s="401" t="s">
        <v>4574</v>
      </c>
      <c r="L2" s="401" t="s">
        <v>10628</v>
      </c>
      <c r="M2" s="401"/>
      <c r="N2" s="401" t="s">
        <v>4728</v>
      </c>
      <c r="O2" s="401" t="s">
        <v>4728</v>
      </c>
      <c r="P2" s="391" t="s">
        <v>98</v>
      </c>
      <c r="Q2" s="401" t="s">
        <v>4589</v>
      </c>
      <c r="R2" s="403">
        <v>0</v>
      </c>
      <c r="S2" s="404">
        <v>0</v>
      </c>
    </row>
    <row r="3" spans="1:19" ht="30" customHeight="1" x14ac:dyDescent="0.25">
      <c r="A3">
        <v>67</v>
      </c>
      <c r="B3">
        <v>0</v>
      </c>
      <c r="C3" s="430" t="s">
        <v>4576</v>
      </c>
      <c r="D3" s="405">
        <v>2017.0940000000001</v>
      </c>
      <c r="E3" s="5"/>
      <c r="F3" s="430" t="s">
        <v>10131</v>
      </c>
      <c r="G3" s="430" t="s">
        <v>10629</v>
      </c>
      <c r="H3" s="401" t="s">
        <v>1029</v>
      </c>
      <c r="I3" s="401" t="s">
        <v>76</v>
      </c>
      <c r="J3" s="401" t="s">
        <v>77</v>
      </c>
      <c r="K3" s="401" t="s">
        <v>4574</v>
      </c>
      <c r="L3" s="401" t="s">
        <v>10630</v>
      </c>
      <c r="M3" s="401"/>
      <c r="N3" s="430" t="s">
        <v>4634</v>
      </c>
      <c r="O3" s="430" t="s">
        <v>4582</v>
      </c>
      <c r="P3" s="391" t="s">
        <v>9916</v>
      </c>
      <c r="Q3" s="401" t="s">
        <v>384</v>
      </c>
      <c r="R3" s="439">
        <v>0</v>
      </c>
      <c r="S3" s="434">
        <v>0</v>
      </c>
    </row>
    <row r="4" spans="1:19" ht="30" customHeight="1" x14ac:dyDescent="0.25">
      <c r="A4">
        <v>68</v>
      </c>
      <c r="B4">
        <v>0</v>
      </c>
      <c r="C4" s="430" t="s">
        <v>4576</v>
      </c>
      <c r="D4" s="406">
        <v>2017.1139000000001</v>
      </c>
      <c r="E4" s="5"/>
      <c r="F4" s="430" t="s">
        <v>10631</v>
      </c>
      <c r="G4" s="430" t="s">
        <v>10632</v>
      </c>
      <c r="H4" s="401" t="s">
        <v>2113</v>
      </c>
      <c r="I4" s="401" t="s">
        <v>76</v>
      </c>
      <c r="J4" s="401" t="s">
        <v>77</v>
      </c>
      <c r="K4" s="401" t="s">
        <v>4574</v>
      </c>
      <c r="L4" s="401" t="s">
        <v>10633</v>
      </c>
      <c r="M4" s="401"/>
      <c r="N4" s="401" t="s">
        <v>4634</v>
      </c>
      <c r="O4" s="430" t="s">
        <v>4634</v>
      </c>
      <c r="P4" s="391" t="s">
        <v>9916</v>
      </c>
      <c r="Q4" s="401" t="s">
        <v>384</v>
      </c>
      <c r="R4" s="439"/>
      <c r="S4" s="434">
        <v>20000</v>
      </c>
    </row>
    <row r="5" spans="1:19" ht="30" customHeight="1" x14ac:dyDescent="0.25">
      <c r="A5">
        <v>1</v>
      </c>
      <c r="B5">
        <v>0</v>
      </c>
      <c r="C5" s="386" t="s">
        <v>4576</v>
      </c>
      <c r="D5" s="6">
        <v>2018.0137999999999</v>
      </c>
      <c r="E5" s="6"/>
      <c r="F5" s="386" t="s">
        <v>10489</v>
      </c>
      <c r="G5" s="386" t="s">
        <v>10490</v>
      </c>
      <c r="H5" s="8" t="s">
        <v>1042</v>
      </c>
      <c r="I5" s="8" t="s">
        <v>219</v>
      </c>
      <c r="J5" s="8" t="s">
        <v>220</v>
      </c>
      <c r="K5" s="8" t="s">
        <v>4574</v>
      </c>
      <c r="L5" s="8" t="s">
        <v>4602</v>
      </c>
      <c r="M5" s="8"/>
      <c r="N5" s="8" t="s">
        <v>4733</v>
      </c>
      <c r="O5" s="386" t="s">
        <v>4733</v>
      </c>
      <c r="P5" s="349" t="s">
        <v>9916</v>
      </c>
      <c r="Q5" s="8" t="s">
        <v>4589</v>
      </c>
      <c r="R5" s="389"/>
      <c r="S5" s="390">
        <v>125000</v>
      </c>
    </row>
    <row r="6" spans="1:19" ht="30" customHeight="1" x14ac:dyDescent="0.25">
      <c r="A6">
        <v>69</v>
      </c>
      <c r="B6">
        <v>0</v>
      </c>
      <c r="C6" s="430" t="s">
        <v>4576</v>
      </c>
      <c r="D6" s="402">
        <v>2018.0359000000001</v>
      </c>
      <c r="E6" s="5"/>
      <c r="F6" s="430" t="s">
        <v>310</v>
      </c>
      <c r="G6" s="430" t="s">
        <v>10634</v>
      </c>
      <c r="H6" s="401" t="s">
        <v>1526</v>
      </c>
      <c r="I6" s="401" t="s">
        <v>219</v>
      </c>
      <c r="J6" s="401" t="s">
        <v>220</v>
      </c>
      <c r="K6" s="401" t="s">
        <v>4574</v>
      </c>
      <c r="L6" s="401" t="s">
        <v>10139</v>
      </c>
      <c r="M6" s="401"/>
      <c r="N6" s="401" t="s">
        <v>9973</v>
      </c>
      <c r="O6" s="430" t="s">
        <v>9973</v>
      </c>
      <c r="P6" s="391" t="s">
        <v>9916</v>
      </c>
      <c r="Q6" s="404" t="s">
        <v>219</v>
      </c>
      <c r="R6" s="439">
        <v>0</v>
      </c>
      <c r="S6" s="434">
        <v>0</v>
      </c>
    </row>
    <row r="7" spans="1:19" ht="30" customHeight="1" x14ac:dyDescent="0.25">
      <c r="A7">
        <v>70</v>
      </c>
      <c r="B7">
        <v>0</v>
      </c>
      <c r="C7" s="430" t="s">
        <v>4576</v>
      </c>
      <c r="D7" s="402">
        <v>2018.0386000000001</v>
      </c>
      <c r="E7" s="5"/>
      <c r="F7" s="401" t="s">
        <v>10635</v>
      </c>
      <c r="G7" s="401" t="s">
        <v>450</v>
      </c>
      <c r="H7" s="401" t="s">
        <v>446</v>
      </c>
      <c r="I7" s="401" t="s">
        <v>76</v>
      </c>
      <c r="J7" s="401" t="s">
        <v>77</v>
      </c>
      <c r="K7" s="401" t="s">
        <v>4580</v>
      </c>
      <c r="L7" s="401"/>
      <c r="M7" s="401"/>
      <c r="N7" s="401" t="s">
        <v>6641</v>
      </c>
      <c r="O7" s="401" t="s">
        <v>6641</v>
      </c>
      <c r="P7" s="391" t="s">
        <v>26</v>
      </c>
      <c r="Q7" s="401" t="s">
        <v>4589</v>
      </c>
      <c r="R7" s="440">
        <v>200000</v>
      </c>
      <c r="S7" s="404">
        <v>101554</v>
      </c>
    </row>
    <row r="8" spans="1:19" ht="30" customHeight="1" x14ac:dyDescent="0.25">
      <c r="A8">
        <v>2</v>
      </c>
      <c r="B8">
        <v>0</v>
      </c>
      <c r="C8" s="386" t="s">
        <v>4576</v>
      </c>
      <c r="D8" s="6">
        <v>2018.0407</v>
      </c>
      <c r="E8" s="6"/>
      <c r="F8" s="8" t="s">
        <v>10491</v>
      </c>
      <c r="G8" s="8" t="s">
        <v>10492</v>
      </c>
      <c r="H8" s="8" t="s">
        <v>2414</v>
      </c>
      <c r="I8" s="8" t="s">
        <v>76</v>
      </c>
      <c r="J8" s="8" t="s">
        <v>77</v>
      </c>
      <c r="K8" s="8"/>
      <c r="L8" s="8"/>
      <c r="M8" s="8"/>
      <c r="N8" s="8" t="s">
        <v>4730</v>
      </c>
      <c r="O8" s="8" t="s">
        <v>4730</v>
      </c>
      <c r="P8" s="349" t="s">
        <v>98</v>
      </c>
      <c r="Q8" s="8" t="s">
        <v>4589</v>
      </c>
      <c r="R8" s="392"/>
      <c r="S8" s="388">
        <v>173934</v>
      </c>
    </row>
    <row r="9" spans="1:19" ht="30" customHeight="1" x14ac:dyDescent="0.25">
      <c r="A9">
        <v>71</v>
      </c>
      <c r="B9">
        <v>0</v>
      </c>
      <c r="C9" s="430" t="s">
        <v>4576</v>
      </c>
      <c r="D9" s="402">
        <v>2018.0452</v>
      </c>
      <c r="E9" s="5"/>
      <c r="F9" s="401" t="s">
        <v>10636</v>
      </c>
      <c r="G9" s="401" t="s">
        <v>10637</v>
      </c>
      <c r="H9" s="401" t="s">
        <v>2414</v>
      </c>
      <c r="I9" s="401" t="s">
        <v>76</v>
      </c>
      <c r="J9" s="401" t="s">
        <v>77</v>
      </c>
      <c r="K9" s="401" t="s">
        <v>4580</v>
      </c>
      <c r="L9" s="401"/>
      <c r="M9" s="401"/>
      <c r="N9" s="401" t="s">
        <v>4626</v>
      </c>
      <c r="O9" s="401" t="s">
        <v>4733</v>
      </c>
      <c r="P9" s="391" t="s">
        <v>26</v>
      </c>
      <c r="Q9" s="401" t="s">
        <v>4589</v>
      </c>
      <c r="R9" s="440">
        <v>10000</v>
      </c>
      <c r="S9" s="404">
        <v>10000</v>
      </c>
    </row>
    <row r="10" spans="1:19" ht="30" customHeight="1" x14ac:dyDescent="0.25">
      <c r="A10">
        <v>3</v>
      </c>
      <c r="B10">
        <v>0</v>
      </c>
      <c r="C10" s="386" t="s">
        <v>4576</v>
      </c>
      <c r="D10" s="6">
        <v>2018.0527999999999</v>
      </c>
      <c r="E10" s="6"/>
      <c r="F10" s="8" t="s">
        <v>10493</v>
      </c>
      <c r="G10" s="8" t="s">
        <v>10494</v>
      </c>
      <c r="H10" s="8" t="s">
        <v>5843</v>
      </c>
      <c r="I10" s="8" t="s">
        <v>76</v>
      </c>
      <c r="J10" s="8" t="s">
        <v>77</v>
      </c>
      <c r="K10" s="8" t="s">
        <v>4574</v>
      </c>
      <c r="L10" s="8" t="s">
        <v>10495</v>
      </c>
      <c r="M10" s="8"/>
      <c r="N10" s="8" t="s">
        <v>10178</v>
      </c>
      <c r="O10" s="8" t="s">
        <v>5542</v>
      </c>
      <c r="P10" s="349" t="s">
        <v>9916</v>
      </c>
      <c r="Q10" s="8" t="s">
        <v>384</v>
      </c>
      <c r="R10" s="392"/>
      <c r="S10" s="388">
        <v>121000</v>
      </c>
    </row>
    <row r="11" spans="1:19" ht="30" customHeight="1" x14ac:dyDescent="0.25">
      <c r="A11">
        <v>4</v>
      </c>
      <c r="B11">
        <v>0</v>
      </c>
      <c r="C11" s="386" t="s">
        <v>4576</v>
      </c>
      <c r="D11" s="6">
        <v>2018.0546999999999</v>
      </c>
      <c r="E11" s="6"/>
      <c r="F11" s="8" t="s">
        <v>10496</v>
      </c>
      <c r="G11" s="8" t="s">
        <v>10497</v>
      </c>
      <c r="H11" s="8" t="s">
        <v>3531</v>
      </c>
      <c r="I11" s="8" t="s">
        <v>76</v>
      </c>
      <c r="J11" s="8" t="s">
        <v>77</v>
      </c>
      <c r="K11" s="8" t="s">
        <v>4580</v>
      </c>
      <c r="L11" s="8"/>
      <c r="M11" s="8" t="s">
        <v>10498</v>
      </c>
      <c r="N11" s="8" t="s">
        <v>4728</v>
      </c>
      <c r="O11" s="8" t="s">
        <v>4730</v>
      </c>
      <c r="P11" s="349" t="s">
        <v>98</v>
      </c>
      <c r="Q11" s="8" t="s">
        <v>4589</v>
      </c>
      <c r="R11" s="392">
        <v>243789</v>
      </c>
      <c r="S11" s="388">
        <v>148479</v>
      </c>
    </row>
    <row r="12" spans="1:19" ht="30" customHeight="1" x14ac:dyDescent="0.25">
      <c r="A12">
        <v>5</v>
      </c>
      <c r="B12">
        <v>0</v>
      </c>
      <c r="C12" s="386" t="s">
        <v>4576</v>
      </c>
      <c r="D12" s="6">
        <v>2018.0588</v>
      </c>
      <c r="E12" s="6"/>
      <c r="F12" s="386" t="s">
        <v>10499</v>
      </c>
      <c r="G12" s="386" t="s">
        <v>10500</v>
      </c>
      <c r="H12" s="8" t="s">
        <v>1501</v>
      </c>
      <c r="I12" s="8" t="s">
        <v>1488</v>
      </c>
      <c r="J12" s="8" t="s">
        <v>77</v>
      </c>
      <c r="K12" s="8" t="s">
        <v>4580</v>
      </c>
      <c r="L12" s="8"/>
      <c r="M12" s="8"/>
      <c r="N12" s="8" t="s">
        <v>4607</v>
      </c>
      <c r="O12" s="386" t="s">
        <v>4682</v>
      </c>
      <c r="P12" s="349" t="s">
        <v>52</v>
      </c>
      <c r="Q12" s="8" t="s">
        <v>261</v>
      </c>
      <c r="R12" s="389">
        <v>0</v>
      </c>
      <c r="S12" s="388">
        <v>0</v>
      </c>
    </row>
    <row r="13" spans="1:19" ht="30" customHeight="1" x14ac:dyDescent="0.25">
      <c r="A13">
        <v>72</v>
      </c>
      <c r="B13">
        <v>0</v>
      </c>
      <c r="C13" s="430" t="s">
        <v>4576</v>
      </c>
      <c r="D13" s="402">
        <v>2018.0628999999999</v>
      </c>
      <c r="E13" s="5"/>
      <c r="F13" s="430" t="s">
        <v>10638</v>
      </c>
      <c r="G13" s="430" t="s">
        <v>10639</v>
      </c>
      <c r="H13" s="401" t="s">
        <v>10640</v>
      </c>
      <c r="I13" s="401" t="s">
        <v>219</v>
      </c>
      <c r="J13" s="401" t="s">
        <v>220</v>
      </c>
      <c r="K13" s="401" t="s">
        <v>4580</v>
      </c>
      <c r="L13" s="401"/>
      <c r="M13" s="401"/>
      <c r="N13" s="401" t="s">
        <v>4904</v>
      </c>
      <c r="O13" s="430" t="s">
        <v>4904</v>
      </c>
      <c r="P13" s="391" t="s">
        <v>52</v>
      </c>
      <c r="Q13" s="401" t="s">
        <v>49</v>
      </c>
      <c r="R13" s="439">
        <v>450000</v>
      </c>
      <c r="S13" s="404">
        <v>337500</v>
      </c>
    </row>
    <row r="14" spans="1:19" ht="30" customHeight="1" x14ac:dyDescent="0.25">
      <c r="A14">
        <v>6</v>
      </c>
      <c r="B14">
        <v>0</v>
      </c>
      <c r="C14" s="386" t="s">
        <v>4576</v>
      </c>
      <c r="D14" s="6">
        <v>2018.0654</v>
      </c>
      <c r="E14" s="6"/>
      <c r="F14" s="386" t="s">
        <v>10501</v>
      </c>
      <c r="G14" s="386" t="s">
        <v>5568</v>
      </c>
      <c r="H14" s="8" t="s">
        <v>2273</v>
      </c>
      <c r="I14" s="8" t="s">
        <v>107</v>
      </c>
      <c r="J14" s="8" t="s">
        <v>51</v>
      </c>
      <c r="K14" s="8" t="s">
        <v>4574</v>
      </c>
      <c r="L14" s="8" t="s">
        <v>10139</v>
      </c>
      <c r="M14" s="8"/>
      <c r="N14" s="8" t="s">
        <v>4938</v>
      </c>
      <c r="O14" s="386" t="s">
        <v>4938</v>
      </c>
      <c r="P14" s="391" t="s">
        <v>6466</v>
      </c>
      <c r="Q14" s="8" t="s">
        <v>107</v>
      </c>
      <c r="R14" s="389">
        <v>34800</v>
      </c>
      <c r="S14" s="388">
        <v>34800</v>
      </c>
    </row>
    <row r="15" spans="1:19" ht="30" customHeight="1" x14ac:dyDescent="0.25">
      <c r="A15">
        <v>7</v>
      </c>
      <c r="B15">
        <v>0</v>
      </c>
      <c r="C15" s="386" t="s">
        <v>4576</v>
      </c>
      <c r="D15" s="396">
        <v>2018.0694000000001</v>
      </c>
      <c r="E15" s="6"/>
      <c r="F15" s="15" t="s">
        <v>10502</v>
      </c>
      <c r="G15" s="15" t="s">
        <v>10503</v>
      </c>
      <c r="H15" s="15" t="s">
        <v>2702</v>
      </c>
      <c r="I15" s="15" t="s">
        <v>76</v>
      </c>
      <c r="J15" s="15" t="s">
        <v>77</v>
      </c>
      <c r="K15" s="15" t="s">
        <v>4574</v>
      </c>
      <c r="L15" s="15" t="s">
        <v>10504</v>
      </c>
      <c r="M15" s="15"/>
      <c r="N15" s="15" t="s">
        <v>4634</v>
      </c>
      <c r="O15" s="15" t="s">
        <v>10505</v>
      </c>
      <c r="P15" s="359" t="s">
        <v>9916</v>
      </c>
      <c r="Q15" s="15" t="s">
        <v>384</v>
      </c>
      <c r="R15" s="438">
        <v>700000</v>
      </c>
      <c r="S15" s="393">
        <v>50000</v>
      </c>
    </row>
    <row r="16" spans="1:19" ht="30" customHeight="1" x14ac:dyDescent="0.25">
      <c r="A16">
        <v>73</v>
      </c>
      <c r="B16">
        <v>0</v>
      </c>
      <c r="C16" s="430" t="s">
        <v>4576</v>
      </c>
      <c r="D16" s="431">
        <v>2018.07</v>
      </c>
      <c r="E16" s="5"/>
      <c r="F16" s="407" t="s">
        <v>10641</v>
      </c>
      <c r="G16" s="407" t="s">
        <v>10642</v>
      </c>
      <c r="H16" s="407" t="s">
        <v>2155</v>
      </c>
      <c r="I16" s="407" t="s">
        <v>76</v>
      </c>
      <c r="J16" s="407" t="s">
        <v>77</v>
      </c>
      <c r="K16" s="407" t="s">
        <v>4574</v>
      </c>
      <c r="L16" s="407"/>
      <c r="M16" s="407"/>
      <c r="N16" s="401" t="s">
        <v>4812</v>
      </c>
      <c r="O16" s="407" t="s">
        <v>4938</v>
      </c>
      <c r="P16" s="391" t="s">
        <v>9916</v>
      </c>
      <c r="Q16" s="407" t="s">
        <v>4589</v>
      </c>
      <c r="R16" s="408">
        <v>5000000</v>
      </c>
      <c r="S16" s="409">
        <v>364000</v>
      </c>
    </row>
    <row r="17" spans="1:19" ht="30" customHeight="1" x14ac:dyDescent="0.25">
      <c r="A17">
        <v>8</v>
      </c>
      <c r="B17">
        <v>0</v>
      </c>
      <c r="C17" s="386" t="s">
        <v>4576</v>
      </c>
      <c r="D17" s="396">
        <v>2018.0708999999999</v>
      </c>
      <c r="E17" s="6"/>
      <c r="F17" s="15" t="s">
        <v>10506</v>
      </c>
      <c r="G17" s="15" t="s">
        <v>10507</v>
      </c>
      <c r="H17" s="15" t="s">
        <v>2892</v>
      </c>
      <c r="I17" s="15" t="s">
        <v>144</v>
      </c>
      <c r="J17" s="15" t="s">
        <v>51</v>
      </c>
      <c r="K17" s="15" t="s">
        <v>4580</v>
      </c>
      <c r="L17" s="15"/>
      <c r="M17" s="15"/>
      <c r="N17" s="15" t="s">
        <v>4897</v>
      </c>
      <c r="O17" s="15" t="s">
        <v>4996</v>
      </c>
      <c r="P17" s="359" t="s">
        <v>3934</v>
      </c>
      <c r="Q17" s="15" t="s">
        <v>2996</v>
      </c>
      <c r="R17" s="438">
        <v>119690</v>
      </c>
      <c r="S17" s="393">
        <v>119690</v>
      </c>
    </row>
    <row r="18" spans="1:19" ht="30" customHeight="1" x14ac:dyDescent="0.25">
      <c r="A18">
        <v>74</v>
      </c>
      <c r="B18">
        <v>0</v>
      </c>
      <c r="C18" s="430" t="s">
        <v>4576</v>
      </c>
      <c r="D18" s="431">
        <v>2018.0717999999999</v>
      </c>
      <c r="E18" s="5"/>
      <c r="F18" s="407" t="s">
        <v>10643</v>
      </c>
      <c r="G18" s="407" t="s">
        <v>5828</v>
      </c>
      <c r="H18" s="401" t="s">
        <v>2997</v>
      </c>
      <c r="I18" s="407" t="s">
        <v>2996</v>
      </c>
      <c r="J18" s="407" t="s">
        <v>51</v>
      </c>
      <c r="K18" s="407" t="s">
        <v>4574</v>
      </c>
      <c r="L18" s="407" t="s">
        <v>10644</v>
      </c>
      <c r="M18" s="407"/>
      <c r="N18" s="407" t="s">
        <v>10645</v>
      </c>
      <c r="O18" s="407" t="s">
        <v>4728</v>
      </c>
      <c r="P18" s="391" t="s">
        <v>98</v>
      </c>
      <c r="Q18" s="407" t="s">
        <v>4589</v>
      </c>
      <c r="R18" s="408"/>
      <c r="S18" s="409">
        <v>60000</v>
      </c>
    </row>
    <row r="19" spans="1:19" ht="30" customHeight="1" x14ac:dyDescent="0.25">
      <c r="A19">
        <v>75</v>
      </c>
      <c r="B19">
        <v>0</v>
      </c>
      <c r="C19" s="430" t="s">
        <v>4576</v>
      </c>
      <c r="D19" s="431">
        <v>2018.0737999999999</v>
      </c>
      <c r="E19" s="5"/>
      <c r="F19" s="436" t="s">
        <v>10646</v>
      </c>
      <c r="G19" s="436"/>
      <c r="H19" s="407" t="s">
        <v>1526</v>
      </c>
      <c r="I19" s="407" t="s">
        <v>219</v>
      </c>
      <c r="J19" s="407" t="s">
        <v>220</v>
      </c>
      <c r="K19" s="407" t="s">
        <v>4574</v>
      </c>
      <c r="L19" s="407" t="s">
        <v>4866</v>
      </c>
      <c r="M19" s="407"/>
      <c r="N19" s="436" t="s">
        <v>9973</v>
      </c>
      <c r="O19" s="436" t="s">
        <v>9973</v>
      </c>
      <c r="P19" s="391" t="s">
        <v>9916</v>
      </c>
      <c r="Q19" s="407" t="s">
        <v>219</v>
      </c>
      <c r="R19" s="441">
        <v>50000</v>
      </c>
      <c r="S19" s="443">
        <v>50000</v>
      </c>
    </row>
    <row r="20" spans="1:19" ht="30" customHeight="1" x14ac:dyDescent="0.25">
      <c r="A20">
        <v>9</v>
      </c>
      <c r="B20">
        <v>0</v>
      </c>
      <c r="C20" s="386" t="s">
        <v>4576</v>
      </c>
      <c r="D20" s="396">
        <v>2018.0739000000001</v>
      </c>
      <c r="E20" s="6"/>
      <c r="F20" s="394" t="s">
        <v>10508</v>
      </c>
      <c r="G20" s="394" t="s">
        <v>5163</v>
      </c>
      <c r="H20" s="15" t="s">
        <v>10123</v>
      </c>
      <c r="I20" s="15" t="s">
        <v>122</v>
      </c>
      <c r="J20" s="15" t="s">
        <v>123</v>
      </c>
      <c r="K20" s="15" t="s">
        <v>4580</v>
      </c>
      <c r="L20" s="15"/>
      <c r="M20" s="15"/>
      <c r="N20" s="15" t="s">
        <v>6636</v>
      </c>
      <c r="O20" s="394" t="s">
        <v>6636</v>
      </c>
      <c r="P20" s="359" t="s">
        <v>9916</v>
      </c>
      <c r="Q20" s="388" t="s">
        <v>122</v>
      </c>
      <c r="R20" s="395">
        <v>2000000</v>
      </c>
      <c r="S20" s="442"/>
    </row>
    <row r="21" spans="1:19" ht="30" customHeight="1" x14ac:dyDescent="0.25">
      <c r="A21">
        <v>10</v>
      </c>
      <c r="B21">
        <v>0</v>
      </c>
      <c r="C21" s="386" t="s">
        <v>4576</v>
      </c>
      <c r="D21" s="396">
        <v>2018.0746999999999</v>
      </c>
      <c r="E21" s="6"/>
      <c r="F21" s="394" t="s">
        <v>10509</v>
      </c>
      <c r="G21" s="394" t="s">
        <v>5039</v>
      </c>
      <c r="H21" s="15" t="s">
        <v>1501</v>
      </c>
      <c r="I21" s="15" t="s">
        <v>1488</v>
      </c>
      <c r="J21" s="15" t="s">
        <v>77</v>
      </c>
      <c r="K21" s="15" t="s">
        <v>4580</v>
      </c>
      <c r="L21" s="15"/>
      <c r="M21" s="15"/>
      <c r="N21" s="15" t="s">
        <v>4607</v>
      </c>
      <c r="O21" s="394" t="s">
        <v>4682</v>
      </c>
      <c r="P21" s="359" t="s">
        <v>52</v>
      </c>
      <c r="Q21" s="15" t="s">
        <v>261</v>
      </c>
      <c r="R21" s="395">
        <v>0</v>
      </c>
      <c r="S21" s="442">
        <v>0</v>
      </c>
    </row>
    <row r="22" spans="1:19" ht="30" customHeight="1" x14ac:dyDescent="0.25">
      <c r="A22">
        <v>12</v>
      </c>
      <c r="B22">
        <v>0</v>
      </c>
      <c r="C22" s="386" t="s">
        <v>4576</v>
      </c>
      <c r="D22" s="396">
        <v>2018.0793000000001</v>
      </c>
      <c r="E22" s="6"/>
      <c r="F22" s="394" t="s">
        <v>10510</v>
      </c>
      <c r="G22" s="394" t="s">
        <v>5155</v>
      </c>
      <c r="H22" s="15" t="s">
        <v>2823</v>
      </c>
      <c r="I22" s="15" t="s">
        <v>122</v>
      </c>
      <c r="J22" s="15" t="s">
        <v>123</v>
      </c>
      <c r="K22" s="15" t="s">
        <v>4580</v>
      </c>
      <c r="L22" s="15"/>
      <c r="M22" s="15"/>
      <c r="N22" s="15" t="s">
        <v>10231</v>
      </c>
      <c r="O22" s="394" t="s">
        <v>6636</v>
      </c>
      <c r="P22" s="359" t="s">
        <v>9916</v>
      </c>
      <c r="Q22" s="15" t="s">
        <v>122</v>
      </c>
      <c r="R22" s="395">
        <v>0</v>
      </c>
      <c r="S22" s="442">
        <v>0</v>
      </c>
    </row>
    <row r="23" spans="1:19" ht="30" customHeight="1" x14ac:dyDescent="0.25">
      <c r="A23">
        <v>13</v>
      </c>
      <c r="B23">
        <v>0</v>
      </c>
      <c r="C23" s="386" t="s">
        <v>4576</v>
      </c>
      <c r="D23" s="396">
        <v>2018.0824</v>
      </c>
      <c r="E23" s="6"/>
      <c r="F23" s="15" t="s">
        <v>10511</v>
      </c>
      <c r="G23" s="15" t="s">
        <v>10512</v>
      </c>
      <c r="H23" s="15" t="s">
        <v>5345</v>
      </c>
      <c r="I23" s="15" t="s">
        <v>76</v>
      </c>
      <c r="J23" s="15" t="s">
        <v>77</v>
      </c>
      <c r="K23" s="15"/>
      <c r="L23" s="15"/>
      <c r="M23" s="15"/>
      <c r="N23" s="15" t="s">
        <v>10513</v>
      </c>
      <c r="O23" s="15" t="s">
        <v>10514</v>
      </c>
      <c r="P23" s="359" t="s">
        <v>52</v>
      </c>
      <c r="Q23" s="388" t="s">
        <v>49</v>
      </c>
      <c r="R23" s="438"/>
      <c r="S23" s="393"/>
    </row>
    <row r="24" spans="1:19" ht="30" customHeight="1" x14ac:dyDescent="0.25">
      <c r="A24">
        <v>14</v>
      </c>
      <c r="B24">
        <v>0</v>
      </c>
      <c r="C24" s="386" t="s">
        <v>4576</v>
      </c>
      <c r="D24" s="396">
        <v>2018.0827999999999</v>
      </c>
      <c r="E24" s="6"/>
      <c r="F24" s="394" t="s">
        <v>10515</v>
      </c>
      <c r="G24" s="394" t="s">
        <v>10516</v>
      </c>
      <c r="H24" s="15" t="s">
        <v>3531</v>
      </c>
      <c r="I24" s="15" t="s">
        <v>76</v>
      </c>
      <c r="J24" s="15" t="s">
        <v>77</v>
      </c>
      <c r="K24" s="15" t="s">
        <v>4580</v>
      </c>
      <c r="L24" s="15"/>
      <c r="M24" s="15" t="s">
        <v>10517</v>
      </c>
      <c r="N24" s="15" t="s">
        <v>4628</v>
      </c>
      <c r="O24" s="394" t="s">
        <v>10164</v>
      </c>
      <c r="P24" s="349" t="s">
        <v>26</v>
      </c>
      <c r="Q24" s="8" t="s">
        <v>384</v>
      </c>
      <c r="R24" s="395">
        <v>253006</v>
      </c>
      <c r="S24" s="442">
        <v>117771</v>
      </c>
    </row>
    <row r="25" spans="1:19" ht="30" customHeight="1" x14ac:dyDescent="0.25">
      <c r="A25">
        <v>76</v>
      </c>
      <c r="B25">
        <v>0</v>
      </c>
      <c r="C25" s="430" t="s">
        <v>4576</v>
      </c>
      <c r="D25" s="431">
        <v>2018.085</v>
      </c>
      <c r="E25" s="5"/>
      <c r="F25" s="430" t="s">
        <v>10647</v>
      </c>
      <c r="G25" s="430" t="s">
        <v>10648</v>
      </c>
      <c r="H25" s="407" t="s">
        <v>964</v>
      </c>
      <c r="I25" s="407" t="s">
        <v>244</v>
      </c>
      <c r="J25" s="407" t="s">
        <v>245</v>
      </c>
      <c r="K25" s="407" t="s">
        <v>4574</v>
      </c>
      <c r="L25" s="407" t="s">
        <v>2685</v>
      </c>
      <c r="M25" s="401"/>
      <c r="N25" s="401" t="s">
        <v>4812</v>
      </c>
      <c r="O25" s="430" t="s">
        <v>4812</v>
      </c>
      <c r="P25" s="391" t="s">
        <v>9916</v>
      </c>
      <c r="Q25" s="401" t="s">
        <v>49</v>
      </c>
      <c r="R25" s="439">
        <v>1000000</v>
      </c>
      <c r="S25" s="443">
        <v>100000</v>
      </c>
    </row>
    <row r="26" spans="1:19" ht="30" customHeight="1" x14ac:dyDescent="0.25">
      <c r="A26">
        <v>77</v>
      </c>
      <c r="B26">
        <v>0</v>
      </c>
      <c r="C26" s="430" t="s">
        <v>4576</v>
      </c>
      <c r="D26" s="431">
        <v>2018.0862999999999</v>
      </c>
      <c r="E26" s="5"/>
      <c r="F26" s="430" t="s">
        <v>10649</v>
      </c>
      <c r="G26" s="430" t="s">
        <v>3775</v>
      </c>
      <c r="H26" s="407" t="s">
        <v>3750</v>
      </c>
      <c r="I26" s="407" t="s">
        <v>261</v>
      </c>
      <c r="J26" s="407" t="s">
        <v>123</v>
      </c>
      <c r="K26" s="407" t="s">
        <v>4574</v>
      </c>
      <c r="L26" s="407" t="s">
        <v>3762</v>
      </c>
      <c r="M26" s="401"/>
      <c r="N26" s="407" t="s">
        <v>5322</v>
      </c>
      <c r="O26" s="430" t="s">
        <v>5322</v>
      </c>
      <c r="P26" s="391" t="s">
        <v>9912</v>
      </c>
      <c r="Q26" s="407" t="s">
        <v>122</v>
      </c>
      <c r="R26" s="439">
        <v>0</v>
      </c>
      <c r="S26" s="443">
        <v>0</v>
      </c>
    </row>
    <row r="27" spans="1:19" ht="30" customHeight="1" x14ac:dyDescent="0.25">
      <c r="A27">
        <v>15</v>
      </c>
      <c r="B27">
        <v>0</v>
      </c>
      <c r="C27" s="386" t="s">
        <v>4576</v>
      </c>
      <c r="D27" s="396">
        <v>2018.0864999999999</v>
      </c>
      <c r="E27" s="6"/>
      <c r="F27" s="386" t="s">
        <v>10518</v>
      </c>
      <c r="G27" s="386" t="s">
        <v>3768</v>
      </c>
      <c r="H27" s="15" t="s">
        <v>3750</v>
      </c>
      <c r="I27" s="15" t="s">
        <v>261</v>
      </c>
      <c r="J27" s="15" t="s">
        <v>123</v>
      </c>
      <c r="K27" s="15" t="s">
        <v>4574</v>
      </c>
      <c r="L27" s="15" t="s">
        <v>10230</v>
      </c>
      <c r="M27" s="8"/>
      <c r="N27" s="15" t="s">
        <v>5322</v>
      </c>
      <c r="O27" s="386" t="s">
        <v>5322</v>
      </c>
      <c r="P27" s="349" t="s">
        <v>9912</v>
      </c>
      <c r="Q27" s="15" t="s">
        <v>122</v>
      </c>
      <c r="R27" s="389">
        <v>2000000</v>
      </c>
      <c r="S27" s="442">
        <v>400000</v>
      </c>
    </row>
    <row r="28" spans="1:19" ht="30" customHeight="1" x14ac:dyDescent="0.25">
      <c r="A28">
        <v>78</v>
      </c>
      <c r="B28">
        <v>0</v>
      </c>
      <c r="C28" s="430" t="s">
        <v>4576</v>
      </c>
      <c r="D28" s="431">
        <v>2018.0876000000001</v>
      </c>
      <c r="E28" s="5"/>
      <c r="F28" s="430" t="s">
        <v>10650</v>
      </c>
      <c r="G28" s="430" t="s">
        <v>10651</v>
      </c>
      <c r="H28" s="407" t="s">
        <v>936</v>
      </c>
      <c r="I28" s="407" t="s">
        <v>60</v>
      </c>
      <c r="J28" s="407" t="s">
        <v>61</v>
      </c>
      <c r="K28" s="407" t="s">
        <v>4574</v>
      </c>
      <c r="L28" s="407" t="s">
        <v>10022</v>
      </c>
      <c r="M28" s="401"/>
      <c r="N28" s="407" t="s">
        <v>5011</v>
      </c>
      <c r="O28" s="430" t="s">
        <v>5011</v>
      </c>
      <c r="P28" s="391" t="s">
        <v>26</v>
      </c>
      <c r="Q28" s="401" t="s">
        <v>107</v>
      </c>
      <c r="R28" s="439">
        <v>225000</v>
      </c>
      <c r="S28" s="443">
        <v>25000</v>
      </c>
    </row>
    <row r="29" spans="1:19" ht="30" customHeight="1" x14ac:dyDescent="0.25">
      <c r="A29">
        <v>16</v>
      </c>
      <c r="B29">
        <v>0</v>
      </c>
      <c r="C29" s="386" t="s">
        <v>4576</v>
      </c>
      <c r="D29" s="396">
        <v>2018.0877</v>
      </c>
      <c r="E29" s="6"/>
      <c r="F29" s="386" t="s">
        <v>10519</v>
      </c>
      <c r="G29" s="386" t="s">
        <v>10520</v>
      </c>
      <c r="H29" s="15" t="s">
        <v>2194</v>
      </c>
      <c r="I29" s="15" t="s">
        <v>865</v>
      </c>
      <c r="J29" s="15" t="s">
        <v>220</v>
      </c>
      <c r="K29" s="15" t="s">
        <v>4580</v>
      </c>
      <c r="L29" s="15"/>
      <c r="M29" s="8" t="s">
        <v>10521</v>
      </c>
      <c r="N29" s="15" t="s">
        <v>10052</v>
      </c>
      <c r="O29" s="386" t="s">
        <v>10052</v>
      </c>
      <c r="P29" s="359" t="s">
        <v>9916</v>
      </c>
      <c r="Q29" s="15" t="s">
        <v>107</v>
      </c>
      <c r="R29" s="389">
        <v>0</v>
      </c>
      <c r="S29" s="442">
        <v>0</v>
      </c>
    </row>
    <row r="30" spans="1:19" ht="30" customHeight="1" x14ac:dyDescent="0.25">
      <c r="A30">
        <v>17</v>
      </c>
      <c r="B30">
        <v>0</v>
      </c>
      <c r="C30" s="386" t="s">
        <v>4576</v>
      </c>
      <c r="D30" s="396">
        <v>2018.0878</v>
      </c>
      <c r="E30" s="6"/>
      <c r="F30" s="386" t="s">
        <v>10522</v>
      </c>
      <c r="G30" s="386" t="s">
        <v>10523</v>
      </c>
      <c r="H30" s="15" t="s">
        <v>2414</v>
      </c>
      <c r="I30" s="15" t="s">
        <v>76</v>
      </c>
      <c r="J30" s="15" t="s">
        <v>77</v>
      </c>
      <c r="K30" s="15" t="s">
        <v>4580</v>
      </c>
      <c r="L30" s="15"/>
      <c r="M30" s="8"/>
      <c r="N30" s="15" t="s">
        <v>10038</v>
      </c>
      <c r="O30" s="386" t="s">
        <v>10038</v>
      </c>
      <c r="P30" s="349" t="s">
        <v>26</v>
      </c>
      <c r="Q30" s="15" t="s">
        <v>4589</v>
      </c>
      <c r="R30" s="389">
        <v>7500</v>
      </c>
      <c r="S30" s="442">
        <v>7500</v>
      </c>
    </row>
    <row r="31" spans="1:19" ht="30" customHeight="1" x14ac:dyDescent="0.25">
      <c r="A31">
        <v>18</v>
      </c>
      <c r="B31">
        <v>0</v>
      </c>
      <c r="C31" s="386" t="s">
        <v>4576</v>
      </c>
      <c r="D31" s="396">
        <v>2018.0879</v>
      </c>
      <c r="E31" s="6"/>
      <c r="F31" s="386" t="s">
        <v>10524</v>
      </c>
      <c r="G31" s="386" t="s">
        <v>10525</v>
      </c>
      <c r="H31" s="15" t="s">
        <v>10526</v>
      </c>
      <c r="I31" s="15" t="s">
        <v>144</v>
      </c>
      <c r="J31" s="15" t="s">
        <v>51</v>
      </c>
      <c r="K31" s="15" t="s">
        <v>4580</v>
      </c>
      <c r="L31" s="15"/>
      <c r="M31" s="8" t="s">
        <v>10527</v>
      </c>
      <c r="N31" s="394" t="s">
        <v>4938</v>
      </c>
      <c r="O31" s="386" t="s">
        <v>4938</v>
      </c>
      <c r="P31" s="391" t="s">
        <v>6466</v>
      </c>
      <c r="Q31" s="15" t="s">
        <v>107</v>
      </c>
      <c r="R31" s="389">
        <v>0</v>
      </c>
      <c r="S31" s="442">
        <v>0</v>
      </c>
    </row>
    <row r="32" spans="1:19" ht="30" customHeight="1" x14ac:dyDescent="0.25">
      <c r="A32">
        <v>79</v>
      </c>
      <c r="B32">
        <v>0</v>
      </c>
      <c r="C32" s="430" t="s">
        <v>4576</v>
      </c>
      <c r="D32" s="431">
        <v>2018.0887</v>
      </c>
      <c r="E32" s="5"/>
      <c r="F32" s="430" t="s">
        <v>10652</v>
      </c>
      <c r="G32" s="430" t="s">
        <v>10653</v>
      </c>
      <c r="H32" s="407" t="s">
        <v>4007</v>
      </c>
      <c r="I32" s="407" t="s">
        <v>144</v>
      </c>
      <c r="J32" s="407" t="s">
        <v>51</v>
      </c>
      <c r="K32" s="407" t="s">
        <v>4574</v>
      </c>
      <c r="L32" s="407" t="s">
        <v>5648</v>
      </c>
      <c r="M32" s="401"/>
      <c r="N32" s="407" t="s">
        <v>4712</v>
      </c>
      <c r="O32" s="430" t="s">
        <v>4712</v>
      </c>
      <c r="P32" s="391" t="s">
        <v>52</v>
      </c>
      <c r="Q32" s="407" t="s">
        <v>4589</v>
      </c>
      <c r="R32" s="439"/>
      <c r="S32" s="443"/>
    </row>
    <row r="33" spans="1:19" ht="30" customHeight="1" x14ac:dyDescent="0.25">
      <c r="A33">
        <v>19</v>
      </c>
      <c r="B33">
        <v>0</v>
      </c>
      <c r="C33" s="386" t="s">
        <v>4576</v>
      </c>
      <c r="D33" s="396">
        <v>2018.0961</v>
      </c>
      <c r="E33" s="6"/>
      <c r="F33" s="386" t="s">
        <v>10528</v>
      </c>
      <c r="G33" s="386" t="s">
        <v>10529</v>
      </c>
      <c r="H33" s="388" t="s">
        <v>1213</v>
      </c>
      <c r="I33" s="388" t="s">
        <v>874</v>
      </c>
      <c r="J33" s="388" t="s">
        <v>51</v>
      </c>
      <c r="K33" s="388" t="s">
        <v>4580</v>
      </c>
      <c r="L33" s="388"/>
      <c r="M33" s="388" t="s">
        <v>10530</v>
      </c>
      <c r="N33" s="386" t="s">
        <v>4911</v>
      </c>
      <c r="O33" s="386" t="s">
        <v>10531</v>
      </c>
      <c r="P33" s="391" t="s">
        <v>52</v>
      </c>
      <c r="Q33" s="388" t="s">
        <v>49</v>
      </c>
      <c r="R33" s="389">
        <v>0</v>
      </c>
      <c r="S33" s="390">
        <v>0</v>
      </c>
    </row>
    <row r="34" spans="1:19" ht="30" customHeight="1" x14ac:dyDescent="0.25">
      <c r="A34">
        <v>80</v>
      </c>
      <c r="B34">
        <v>0</v>
      </c>
      <c r="C34" s="430" t="s">
        <v>4576</v>
      </c>
      <c r="D34" s="431">
        <v>2018.0968</v>
      </c>
      <c r="E34" s="5"/>
      <c r="F34" s="430" t="s">
        <v>10654</v>
      </c>
      <c r="G34" s="430" t="s">
        <v>10655</v>
      </c>
      <c r="H34" s="404" t="s">
        <v>3294</v>
      </c>
      <c r="I34" s="404" t="s">
        <v>76</v>
      </c>
      <c r="J34" s="404" t="s">
        <v>77</v>
      </c>
      <c r="K34" s="404" t="s">
        <v>4580</v>
      </c>
      <c r="L34" s="404"/>
      <c r="M34" s="404" t="s">
        <v>10656</v>
      </c>
      <c r="N34" s="404" t="s">
        <v>10051</v>
      </c>
      <c r="O34" s="430" t="s">
        <v>5026</v>
      </c>
      <c r="P34" s="391" t="s">
        <v>9974</v>
      </c>
      <c r="Q34" s="401" t="s">
        <v>107</v>
      </c>
      <c r="R34" s="439">
        <v>193328</v>
      </c>
      <c r="S34" s="434">
        <v>137278</v>
      </c>
    </row>
    <row r="35" spans="1:19" ht="30" customHeight="1" x14ac:dyDescent="0.25">
      <c r="A35">
        <v>20</v>
      </c>
      <c r="B35">
        <v>0</v>
      </c>
      <c r="C35" s="386" t="s">
        <v>4576</v>
      </c>
      <c r="D35" s="396">
        <v>2018.0984000000001</v>
      </c>
      <c r="E35" s="6"/>
      <c r="F35" s="386" t="s">
        <v>10532</v>
      </c>
      <c r="G35" s="386" t="s">
        <v>10533</v>
      </c>
      <c r="H35" s="388" t="s">
        <v>4160</v>
      </c>
      <c r="I35" s="388" t="s">
        <v>261</v>
      </c>
      <c r="J35" s="388" t="s">
        <v>123</v>
      </c>
      <c r="K35" s="388" t="s">
        <v>4574</v>
      </c>
      <c r="L35" s="388" t="s">
        <v>10534</v>
      </c>
      <c r="M35" s="388"/>
      <c r="N35" s="388" t="s">
        <v>4768</v>
      </c>
      <c r="O35" s="386" t="s">
        <v>5322</v>
      </c>
      <c r="P35" s="359" t="s">
        <v>52</v>
      </c>
      <c r="Q35" s="388" t="s">
        <v>122</v>
      </c>
      <c r="R35" s="389">
        <v>30000</v>
      </c>
      <c r="S35" s="390">
        <v>30000</v>
      </c>
    </row>
    <row r="36" spans="1:19" ht="30" customHeight="1" x14ac:dyDescent="0.25">
      <c r="A36">
        <v>21</v>
      </c>
      <c r="B36">
        <v>0</v>
      </c>
      <c r="C36" s="386" t="s">
        <v>4576</v>
      </c>
      <c r="D36" s="396">
        <v>2018.1014</v>
      </c>
      <c r="E36" s="6"/>
      <c r="F36" s="386" t="s">
        <v>10535</v>
      </c>
      <c r="G36" s="386" t="s">
        <v>5850</v>
      </c>
      <c r="H36" s="388" t="s">
        <v>4435</v>
      </c>
      <c r="I36" s="388" t="s">
        <v>76</v>
      </c>
      <c r="J36" s="388" t="s">
        <v>77</v>
      </c>
      <c r="K36" s="388"/>
      <c r="L36" s="388"/>
      <c r="M36" s="388"/>
      <c r="N36" s="390" t="s">
        <v>10038</v>
      </c>
      <c r="O36" s="386" t="s">
        <v>10038</v>
      </c>
      <c r="P36" s="391" t="s">
        <v>26</v>
      </c>
      <c r="Q36" s="388" t="s">
        <v>4589</v>
      </c>
      <c r="R36" s="389">
        <v>28550</v>
      </c>
      <c r="S36" s="390">
        <v>14500</v>
      </c>
    </row>
    <row r="37" spans="1:19" ht="30" customHeight="1" x14ac:dyDescent="0.25">
      <c r="A37">
        <v>22</v>
      </c>
      <c r="B37">
        <v>0</v>
      </c>
      <c r="C37" s="386" t="s">
        <v>4576</v>
      </c>
      <c r="D37" s="396">
        <v>2018.1015</v>
      </c>
      <c r="E37" s="6"/>
      <c r="F37" s="386" t="s">
        <v>10536</v>
      </c>
      <c r="G37" s="386" t="s">
        <v>10537</v>
      </c>
      <c r="H37" s="388" t="s">
        <v>2106</v>
      </c>
      <c r="I37" s="388" t="s">
        <v>76</v>
      </c>
      <c r="J37" s="388" t="s">
        <v>77</v>
      </c>
      <c r="K37" s="388" t="s">
        <v>4574</v>
      </c>
      <c r="L37" s="388" t="s">
        <v>10203</v>
      </c>
      <c r="M37" s="388"/>
      <c r="N37" s="390" t="s">
        <v>4607</v>
      </c>
      <c r="O37" s="386" t="s">
        <v>4607</v>
      </c>
      <c r="P37" s="391" t="s">
        <v>52</v>
      </c>
      <c r="Q37" s="388" t="s">
        <v>261</v>
      </c>
      <c r="R37" s="389">
        <v>150000</v>
      </c>
      <c r="S37" s="390">
        <v>43722</v>
      </c>
    </row>
    <row r="38" spans="1:19" ht="30" customHeight="1" x14ac:dyDescent="0.25">
      <c r="A38">
        <v>81</v>
      </c>
      <c r="B38">
        <v>0</v>
      </c>
      <c r="C38" s="430" t="s">
        <v>4576</v>
      </c>
      <c r="D38" s="431">
        <v>2018.1025999999999</v>
      </c>
      <c r="E38" s="5"/>
      <c r="F38" s="434" t="s">
        <v>10657</v>
      </c>
      <c r="G38" s="434" t="s">
        <v>3420</v>
      </c>
      <c r="H38" s="404" t="s">
        <v>3294</v>
      </c>
      <c r="I38" s="404" t="s">
        <v>76</v>
      </c>
      <c r="J38" s="404" t="s">
        <v>77</v>
      </c>
      <c r="K38" s="404" t="s">
        <v>4580</v>
      </c>
      <c r="L38" s="404"/>
      <c r="M38" s="404" t="s">
        <v>10658</v>
      </c>
      <c r="N38" s="434" t="s">
        <v>4768</v>
      </c>
      <c r="O38" s="434" t="s">
        <v>4768</v>
      </c>
      <c r="P38" s="391" t="s">
        <v>9912</v>
      </c>
      <c r="Q38" s="404" t="s">
        <v>122</v>
      </c>
      <c r="R38" s="439">
        <v>939846</v>
      </c>
      <c r="S38" s="434">
        <v>386489</v>
      </c>
    </row>
    <row r="39" spans="1:19" ht="30" customHeight="1" x14ac:dyDescent="0.25">
      <c r="A39">
        <v>82</v>
      </c>
      <c r="B39">
        <v>0</v>
      </c>
      <c r="C39" s="430" t="s">
        <v>4576</v>
      </c>
      <c r="D39" s="431">
        <v>2018.1032</v>
      </c>
      <c r="E39" s="5"/>
      <c r="F39" s="404" t="s">
        <v>10659</v>
      </c>
      <c r="G39" s="404" t="s">
        <v>3728</v>
      </c>
      <c r="H39" s="404" t="s">
        <v>3722</v>
      </c>
      <c r="I39" s="404" t="s">
        <v>76</v>
      </c>
      <c r="J39" s="404" t="s">
        <v>77</v>
      </c>
      <c r="K39" s="404" t="s">
        <v>4574</v>
      </c>
      <c r="L39" s="404" t="s">
        <v>10660</v>
      </c>
      <c r="M39" s="404"/>
      <c r="N39" s="404" t="s">
        <v>4802</v>
      </c>
      <c r="O39" s="404" t="s">
        <v>4802</v>
      </c>
      <c r="P39" s="391" t="s">
        <v>6466</v>
      </c>
      <c r="Q39" s="404" t="s">
        <v>4589</v>
      </c>
      <c r="R39" s="439">
        <v>800000</v>
      </c>
      <c r="S39" s="434"/>
    </row>
    <row r="40" spans="1:19" ht="30" customHeight="1" x14ac:dyDescent="0.25">
      <c r="A40">
        <v>23</v>
      </c>
      <c r="B40">
        <v>0</v>
      </c>
      <c r="C40" s="386" t="s">
        <v>4576</v>
      </c>
      <c r="D40" s="396">
        <v>2018.1043999999999</v>
      </c>
      <c r="E40" s="6"/>
      <c r="F40" s="388" t="s">
        <v>10538</v>
      </c>
      <c r="G40" s="388" t="s">
        <v>10539</v>
      </c>
      <c r="H40" s="388" t="s">
        <v>1131</v>
      </c>
      <c r="I40" s="388" t="s">
        <v>183</v>
      </c>
      <c r="J40" s="388" t="s">
        <v>61</v>
      </c>
      <c r="K40" s="388" t="s">
        <v>4580</v>
      </c>
      <c r="L40" s="388"/>
      <c r="M40" s="388" t="s">
        <v>10540</v>
      </c>
      <c r="N40" s="388" t="s">
        <v>10059</v>
      </c>
      <c r="O40" s="388" t="s">
        <v>5010</v>
      </c>
      <c r="P40" s="391" t="s">
        <v>26</v>
      </c>
      <c r="Q40" s="388" t="s">
        <v>107</v>
      </c>
      <c r="R40" s="389">
        <v>84363</v>
      </c>
      <c r="S40" s="390">
        <v>30690</v>
      </c>
    </row>
    <row r="41" spans="1:19" ht="30" customHeight="1" x14ac:dyDescent="0.25">
      <c r="A41">
        <v>24</v>
      </c>
      <c r="B41">
        <v>0</v>
      </c>
      <c r="C41" s="386" t="s">
        <v>4576</v>
      </c>
      <c r="D41" s="396">
        <v>2018.1068</v>
      </c>
      <c r="E41" s="6"/>
      <c r="F41" s="8" t="s">
        <v>10541</v>
      </c>
      <c r="G41" s="8" t="s">
        <v>5439</v>
      </c>
      <c r="H41" s="388" t="s">
        <v>1244</v>
      </c>
      <c r="I41" s="388" t="s">
        <v>144</v>
      </c>
      <c r="J41" s="388" t="s">
        <v>51</v>
      </c>
      <c r="K41" s="388" t="s">
        <v>4580</v>
      </c>
      <c r="L41" s="388"/>
      <c r="M41" s="388" t="s">
        <v>10542</v>
      </c>
      <c r="N41" s="388" t="s">
        <v>4911</v>
      </c>
      <c r="O41" s="8" t="s">
        <v>10543</v>
      </c>
      <c r="P41" s="359" t="s">
        <v>6466</v>
      </c>
      <c r="Q41" s="388" t="s">
        <v>49</v>
      </c>
      <c r="R41" s="389">
        <v>125000</v>
      </c>
      <c r="S41" s="390">
        <v>75000</v>
      </c>
    </row>
    <row r="42" spans="1:19" ht="30" customHeight="1" x14ac:dyDescent="0.25">
      <c r="A42">
        <v>25</v>
      </c>
      <c r="B42">
        <v>0</v>
      </c>
      <c r="C42" s="386" t="s">
        <v>4576</v>
      </c>
      <c r="D42" s="396">
        <v>2018.1078</v>
      </c>
      <c r="E42" s="6"/>
      <c r="F42" s="386" t="s">
        <v>10544</v>
      </c>
      <c r="G42" s="386" t="s">
        <v>10545</v>
      </c>
      <c r="H42" s="388" t="s">
        <v>1304</v>
      </c>
      <c r="I42" s="388" t="s">
        <v>76</v>
      </c>
      <c r="J42" s="388" t="s">
        <v>77</v>
      </c>
      <c r="K42" s="388" t="s">
        <v>4580</v>
      </c>
      <c r="L42" s="388"/>
      <c r="M42" s="388"/>
      <c r="N42" s="390" t="s">
        <v>10038</v>
      </c>
      <c r="O42" s="386" t="s">
        <v>10038</v>
      </c>
      <c r="P42" s="391" t="s">
        <v>26</v>
      </c>
      <c r="Q42" s="388" t="s">
        <v>4589</v>
      </c>
      <c r="R42" s="389"/>
      <c r="S42" s="390">
        <v>3618</v>
      </c>
    </row>
    <row r="43" spans="1:19" ht="30" customHeight="1" x14ac:dyDescent="0.25">
      <c r="A43">
        <v>26</v>
      </c>
      <c r="B43">
        <v>0</v>
      </c>
      <c r="C43" s="386" t="s">
        <v>4576</v>
      </c>
      <c r="D43" s="396">
        <v>2018.1081999999999</v>
      </c>
      <c r="E43" s="6"/>
      <c r="F43" s="386" t="s">
        <v>10546</v>
      </c>
      <c r="G43" s="397"/>
      <c r="H43" s="388" t="s">
        <v>2823</v>
      </c>
      <c r="I43" s="388" t="s">
        <v>122</v>
      </c>
      <c r="J43" s="388" t="s">
        <v>123</v>
      </c>
      <c r="K43" s="388"/>
      <c r="L43" s="388"/>
      <c r="M43" s="388"/>
      <c r="N43" s="388" t="s">
        <v>9973</v>
      </c>
      <c r="O43" s="386" t="s">
        <v>9973</v>
      </c>
      <c r="P43" s="391" t="s">
        <v>5179</v>
      </c>
      <c r="Q43" s="388" t="s">
        <v>219</v>
      </c>
      <c r="R43" s="389">
        <v>2500</v>
      </c>
      <c r="S43" s="390">
        <v>2500</v>
      </c>
    </row>
    <row r="44" spans="1:19" ht="30" customHeight="1" x14ac:dyDescent="0.25">
      <c r="A44">
        <v>27</v>
      </c>
      <c r="B44">
        <v>0</v>
      </c>
      <c r="C44" s="386" t="s">
        <v>4576</v>
      </c>
      <c r="D44" s="396">
        <v>2018.1084000000001</v>
      </c>
      <c r="E44" s="6"/>
      <c r="F44" s="386" t="s">
        <v>10547</v>
      </c>
      <c r="G44" s="386" t="s">
        <v>10548</v>
      </c>
      <c r="H44" s="388" t="s">
        <v>10549</v>
      </c>
      <c r="I44" s="388" t="s">
        <v>76</v>
      </c>
      <c r="J44" s="388" t="s">
        <v>77</v>
      </c>
      <c r="K44" s="388"/>
      <c r="L44" s="388"/>
      <c r="M44" s="388"/>
      <c r="N44" s="388" t="s">
        <v>10038</v>
      </c>
      <c r="O44" s="386" t="s">
        <v>10038</v>
      </c>
      <c r="P44" s="391" t="s">
        <v>26</v>
      </c>
      <c r="Q44" s="388" t="s">
        <v>4589</v>
      </c>
      <c r="R44" s="389">
        <v>16000</v>
      </c>
      <c r="S44" s="390">
        <v>16000</v>
      </c>
    </row>
    <row r="45" spans="1:19" ht="30" customHeight="1" x14ac:dyDescent="0.25">
      <c r="A45">
        <v>83</v>
      </c>
      <c r="B45">
        <v>0</v>
      </c>
      <c r="C45" s="430" t="s">
        <v>4576</v>
      </c>
      <c r="D45" s="431">
        <v>2018.1093000000001</v>
      </c>
      <c r="E45" s="5"/>
      <c r="F45" s="430" t="s">
        <v>10661</v>
      </c>
      <c r="G45" s="430" t="s">
        <v>5589</v>
      </c>
      <c r="H45" s="404" t="s">
        <v>2341</v>
      </c>
      <c r="I45" s="404" t="s">
        <v>815</v>
      </c>
      <c r="J45" s="404" t="s">
        <v>51</v>
      </c>
      <c r="K45" s="404" t="s">
        <v>4574</v>
      </c>
      <c r="L45" s="404" t="s">
        <v>10179</v>
      </c>
      <c r="M45" s="404"/>
      <c r="N45" s="404" t="s">
        <v>10568</v>
      </c>
      <c r="O45" s="430" t="s">
        <v>10645</v>
      </c>
      <c r="P45" s="391" t="s">
        <v>98</v>
      </c>
      <c r="Q45" s="404" t="s">
        <v>49</v>
      </c>
      <c r="R45" s="439">
        <v>1750000</v>
      </c>
      <c r="S45" s="434">
        <v>50000</v>
      </c>
    </row>
    <row r="46" spans="1:19" ht="30" customHeight="1" x14ac:dyDescent="0.25">
      <c r="A46">
        <v>28</v>
      </c>
      <c r="B46">
        <v>0</v>
      </c>
      <c r="C46" s="386" t="s">
        <v>4576</v>
      </c>
      <c r="D46" s="396">
        <v>2018.11</v>
      </c>
      <c r="E46" s="6"/>
      <c r="F46" s="386" t="s">
        <v>10550</v>
      </c>
      <c r="G46" s="386" t="s">
        <v>10551</v>
      </c>
      <c r="H46" s="388" t="s">
        <v>2273</v>
      </c>
      <c r="I46" s="388" t="s">
        <v>107</v>
      </c>
      <c r="J46" s="388" t="s">
        <v>51</v>
      </c>
      <c r="K46" s="388" t="s">
        <v>4574</v>
      </c>
      <c r="L46" s="388" t="s">
        <v>5348</v>
      </c>
      <c r="M46" s="388"/>
      <c r="N46" s="388" t="s">
        <v>4900</v>
      </c>
      <c r="O46" s="386" t="s">
        <v>4938</v>
      </c>
      <c r="P46" s="359" t="s">
        <v>9916</v>
      </c>
      <c r="Q46" s="388" t="s">
        <v>107</v>
      </c>
      <c r="R46" s="389">
        <v>29178</v>
      </c>
      <c r="S46" s="390">
        <v>29178</v>
      </c>
    </row>
    <row r="47" spans="1:19" ht="30" customHeight="1" x14ac:dyDescent="0.25">
      <c r="A47">
        <v>29</v>
      </c>
      <c r="B47">
        <v>0</v>
      </c>
      <c r="C47" s="386" t="s">
        <v>4576</v>
      </c>
      <c r="D47" s="396">
        <v>2018.1103000000001</v>
      </c>
      <c r="E47" s="6"/>
      <c r="F47" s="386" t="s">
        <v>10552</v>
      </c>
      <c r="G47" s="386" t="s">
        <v>10553</v>
      </c>
      <c r="H47" s="388" t="s">
        <v>4104</v>
      </c>
      <c r="I47" s="388" t="s">
        <v>76</v>
      </c>
      <c r="J47" s="388" t="s">
        <v>77</v>
      </c>
      <c r="K47" s="388" t="s">
        <v>4574</v>
      </c>
      <c r="L47" s="388" t="s">
        <v>4780</v>
      </c>
      <c r="M47" s="388"/>
      <c r="N47" s="388" t="s">
        <v>4615</v>
      </c>
      <c r="O47" s="386" t="s">
        <v>4615</v>
      </c>
      <c r="P47" s="391" t="s">
        <v>52</v>
      </c>
      <c r="Q47" s="388" t="s">
        <v>4589</v>
      </c>
      <c r="R47" s="389">
        <v>88530</v>
      </c>
      <c r="S47" s="390">
        <v>15000</v>
      </c>
    </row>
    <row r="48" spans="1:19" ht="30" customHeight="1" x14ac:dyDescent="0.25">
      <c r="A48">
        <v>84</v>
      </c>
      <c r="B48">
        <v>0</v>
      </c>
      <c r="C48" s="430" t="s">
        <v>4576</v>
      </c>
      <c r="D48" s="431">
        <v>2018.1107999999999</v>
      </c>
      <c r="E48" s="5"/>
      <c r="F48" s="430" t="s">
        <v>10662</v>
      </c>
      <c r="G48" s="430" t="s">
        <v>5519</v>
      </c>
      <c r="H48" s="404" t="s">
        <v>1832</v>
      </c>
      <c r="I48" s="404" t="s">
        <v>76</v>
      </c>
      <c r="J48" s="404" t="s">
        <v>77</v>
      </c>
      <c r="K48" s="404" t="s">
        <v>4580</v>
      </c>
      <c r="L48" s="404"/>
      <c r="M48" s="404" t="s">
        <v>10663</v>
      </c>
      <c r="N48" s="404" t="s">
        <v>10664</v>
      </c>
      <c r="O48" s="430" t="s">
        <v>10191</v>
      </c>
      <c r="P48" s="391" t="s">
        <v>52</v>
      </c>
      <c r="Q48" s="404" t="s">
        <v>261</v>
      </c>
      <c r="R48" s="439">
        <v>74995</v>
      </c>
      <c r="S48" s="434">
        <v>58405</v>
      </c>
    </row>
    <row r="49" spans="1:19" ht="30" customHeight="1" x14ac:dyDescent="0.25">
      <c r="A49">
        <v>30</v>
      </c>
      <c r="B49">
        <v>0</v>
      </c>
      <c r="C49" s="386" t="s">
        <v>4576</v>
      </c>
      <c r="D49" s="396">
        <v>2018.1123</v>
      </c>
      <c r="E49" s="6"/>
      <c r="F49" s="386" t="s">
        <v>10554</v>
      </c>
      <c r="G49" s="386" t="s">
        <v>10523</v>
      </c>
      <c r="H49" s="388" t="s">
        <v>2414</v>
      </c>
      <c r="I49" s="388" t="s">
        <v>76</v>
      </c>
      <c r="J49" s="388" t="s">
        <v>77</v>
      </c>
      <c r="K49" s="388"/>
      <c r="L49" s="388"/>
      <c r="M49" s="388"/>
      <c r="N49" s="390" t="s">
        <v>10038</v>
      </c>
      <c r="O49" s="386" t="s">
        <v>10038</v>
      </c>
      <c r="P49" s="391" t="s">
        <v>26</v>
      </c>
      <c r="Q49" s="388" t="s">
        <v>4589</v>
      </c>
      <c r="R49" s="389"/>
      <c r="S49" s="390"/>
    </row>
    <row r="50" spans="1:19" ht="30" customHeight="1" x14ac:dyDescent="0.25">
      <c r="A50">
        <v>31</v>
      </c>
      <c r="B50">
        <v>0</v>
      </c>
      <c r="C50" s="386" t="s">
        <v>4576</v>
      </c>
      <c r="D50" s="396">
        <v>2018.1124</v>
      </c>
      <c r="E50" s="6"/>
      <c r="F50" s="386" t="s">
        <v>10555</v>
      </c>
      <c r="G50" s="386" t="s">
        <v>10556</v>
      </c>
      <c r="H50" s="388" t="s">
        <v>10557</v>
      </c>
      <c r="I50" s="388" t="s">
        <v>208</v>
      </c>
      <c r="J50" s="388" t="s">
        <v>61</v>
      </c>
      <c r="K50" s="388" t="s">
        <v>4580</v>
      </c>
      <c r="L50" s="388"/>
      <c r="M50" s="388"/>
      <c r="N50" s="8" t="s">
        <v>4972</v>
      </c>
      <c r="O50" s="386" t="s">
        <v>4972</v>
      </c>
      <c r="P50" s="391" t="s">
        <v>52</v>
      </c>
      <c r="Q50" s="388" t="s">
        <v>49</v>
      </c>
      <c r="R50" s="389">
        <v>194521</v>
      </c>
      <c r="S50" s="390">
        <v>141000</v>
      </c>
    </row>
    <row r="51" spans="1:19" ht="30" customHeight="1" x14ac:dyDescent="0.25">
      <c r="A51">
        <v>32</v>
      </c>
      <c r="B51">
        <v>0</v>
      </c>
      <c r="C51" s="386" t="s">
        <v>4576</v>
      </c>
      <c r="D51" s="396">
        <v>2018.1132</v>
      </c>
      <c r="E51" s="6"/>
      <c r="F51" s="386" t="s">
        <v>10558</v>
      </c>
      <c r="G51" s="386" t="s">
        <v>10559</v>
      </c>
      <c r="H51" s="388" t="s">
        <v>10560</v>
      </c>
      <c r="I51" s="388" t="s">
        <v>219</v>
      </c>
      <c r="J51" s="388" t="s">
        <v>220</v>
      </c>
      <c r="K51" s="388" t="s">
        <v>4574</v>
      </c>
      <c r="L51" s="388" t="s">
        <v>4866</v>
      </c>
      <c r="M51" s="388"/>
      <c r="N51" s="388" t="s">
        <v>4702</v>
      </c>
      <c r="O51" s="386" t="s">
        <v>4701</v>
      </c>
      <c r="P51" s="391" t="s">
        <v>26</v>
      </c>
      <c r="Q51" s="388" t="s">
        <v>122</v>
      </c>
      <c r="R51" s="389">
        <v>200000</v>
      </c>
      <c r="S51" s="390">
        <v>34420</v>
      </c>
    </row>
    <row r="52" spans="1:19" ht="30" customHeight="1" x14ac:dyDescent="0.25">
      <c r="A52">
        <v>85</v>
      </c>
      <c r="B52">
        <v>0</v>
      </c>
      <c r="C52" s="430" t="s">
        <v>4576</v>
      </c>
      <c r="D52" s="431">
        <v>2018.1135999999999</v>
      </c>
      <c r="E52" s="5"/>
      <c r="F52" s="430" t="s">
        <v>10665</v>
      </c>
      <c r="G52" s="430" t="s">
        <v>10666</v>
      </c>
      <c r="H52" s="404" t="s">
        <v>10043</v>
      </c>
      <c r="I52" s="404" t="s">
        <v>183</v>
      </c>
      <c r="J52" s="404" t="s">
        <v>61</v>
      </c>
      <c r="K52" s="404" t="s">
        <v>4580</v>
      </c>
      <c r="L52" s="404"/>
      <c r="M52" s="404"/>
      <c r="N52" s="434" t="s">
        <v>5010</v>
      </c>
      <c r="O52" s="430" t="s">
        <v>5010</v>
      </c>
      <c r="P52" s="391" t="s">
        <v>6466</v>
      </c>
      <c r="Q52" s="401" t="s">
        <v>49</v>
      </c>
      <c r="R52" s="439">
        <v>154440</v>
      </c>
      <c r="S52" s="434">
        <v>140290</v>
      </c>
    </row>
    <row r="53" spans="1:19" ht="30" customHeight="1" x14ac:dyDescent="0.25">
      <c r="A53">
        <v>86</v>
      </c>
      <c r="B53">
        <v>0</v>
      </c>
      <c r="C53" s="430" t="s">
        <v>4576</v>
      </c>
      <c r="D53" s="432">
        <v>2018.1143999999999</v>
      </c>
      <c r="E53" s="5"/>
      <c r="F53" s="430" t="s">
        <v>10667</v>
      </c>
      <c r="G53" s="430" t="s">
        <v>10668</v>
      </c>
      <c r="H53" s="404" t="s">
        <v>1501</v>
      </c>
      <c r="I53" s="404" t="s">
        <v>1488</v>
      </c>
      <c r="J53" s="404" t="s">
        <v>77</v>
      </c>
      <c r="K53" s="404" t="s">
        <v>4580</v>
      </c>
      <c r="L53" s="404"/>
      <c r="M53" s="404" t="s">
        <v>10669</v>
      </c>
      <c r="N53" s="434" t="s">
        <v>4597</v>
      </c>
      <c r="O53" s="430" t="s">
        <v>4597</v>
      </c>
      <c r="P53" s="391" t="s">
        <v>3934</v>
      </c>
      <c r="Q53" s="404" t="s">
        <v>122</v>
      </c>
      <c r="R53" s="439">
        <v>3000000</v>
      </c>
      <c r="S53" s="434">
        <v>1193164</v>
      </c>
    </row>
    <row r="54" spans="1:19" ht="30" customHeight="1" x14ac:dyDescent="0.25">
      <c r="A54">
        <v>33</v>
      </c>
      <c r="B54">
        <v>0</v>
      </c>
      <c r="C54" s="386" t="s">
        <v>4576</v>
      </c>
      <c r="D54" s="444">
        <v>2018.1144999999999</v>
      </c>
      <c r="E54" s="6"/>
      <c r="F54" s="386" t="s">
        <v>10131</v>
      </c>
      <c r="G54" s="386" t="s">
        <v>10561</v>
      </c>
      <c r="H54" s="388" t="s">
        <v>4077</v>
      </c>
      <c r="I54" s="388" t="s">
        <v>76</v>
      </c>
      <c r="J54" s="388" t="s">
        <v>77</v>
      </c>
      <c r="K54" s="388" t="s">
        <v>4574</v>
      </c>
      <c r="L54" s="388" t="s">
        <v>10562</v>
      </c>
      <c r="M54" s="388"/>
      <c r="N54" s="386" t="s">
        <v>9952</v>
      </c>
      <c r="O54" s="386" t="s">
        <v>9952</v>
      </c>
      <c r="P54" s="391" t="s">
        <v>6466</v>
      </c>
      <c r="Q54" s="388" t="s">
        <v>384</v>
      </c>
      <c r="R54" s="389"/>
      <c r="S54" s="390">
        <v>115650</v>
      </c>
    </row>
    <row r="55" spans="1:19" ht="30" customHeight="1" x14ac:dyDescent="0.25">
      <c r="A55">
        <v>87</v>
      </c>
      <c r="B55">
        <v>0</v>
      </c>
      <c r="C55" s="430" t="s">
        <v>4576</v>
      </c>
      <c r="D55" s="445">
        <v>2018.1144999999999</v>
      </c>
      <c r="E55" s="5"/>
      <c r="F55" s="430" t="s">
        <v>10670</v>
      </c>
      <c r="G55" s="430" t="s">
        <v>10671</v>
      </c>
      <c r="H55" s="404" t="s">
        <v>4077</v>
      </c>
      <c r="I55" s="404" t="s">
        <v>76</v>
      </c>
      <c r="J55" s="404" t="s">
        <v>77</v>
      </c>
      <c r="K55" s="404" t="s">
        <v>4574</v>
      </c>
      <c r="L55" s="404" t="s">
        <v>10672</v>
      </c>
      <c r="M55" s="404"/>
      <c r="N55" s="434" t="s">
        <v>4812</v>
      </c>
      <c r="O55" s="430" t="s">
        <v>4802</v>
      </c>
      <c r="P55" s="391" t="s">
        <v>9916</v>
      </c>
      <c r="Q55" s="404" t="s">
        <v>4589</v>
      </c>
      <c r="R55" s="439"/>
      <c r="S55" s="434">
        <v>115650</v>
      </c>
    </row>
    <row r="56" spans="1:19" ht="30" customHeight="1" x14ac:dyDescent="0.25">
      <c r="A56">
        <v>34</v>
      </c>
      <c r="B56">
        <v>0</v>
      </c>
      <c r="C56" s="386" t="s">
        <v>4576</v>
      </c>
      <c r="D56" s="396">
        <v>2018.1148000000001</v>
      </c>
      <c r="E56" s="6"/>
      <c r="F56" s="386" t="s">
        <v>10563</v>
      </c>
      <c r="G56" s="386" t="s">
        <v>10564</v>
      </c>
      <c r="H56" s="388" t="s">
        <v>2184</v>
      </c>
      <c r="I56" s="388" t="s">
        <v>76</v>
      </c>
      <c r="J56" s="388" t="s">
        <v>77</v>
      </c>
      <c r="K56" s="388" t="s">
        <v>4580</v>
      </c>
      <c r="L56" s="388"/>
      <c r="M56" s="388"/>
      <c r="N56" s="390" t="s">
        <v>10038</v>
      </c>
      <c r="O56" s="386" t="s">
        <v>10038</v>
      </c>
      <c r="P56" s="391" t="s">
        <v>26</v>
      </c>
      <c r="Q56" s="388" t="s">
        <v>4589</v>
      </c>
      <c r="R56" s="389"/>
      <c r="S56" s="390"/>
    </row>
    <row r="57" spans="1:19" ht="30" customHeight="1" x14ac:dyDescent="0.25">
      <c r="A57">
        <v>35</v>
      </c>
      <c r="B57">
        <v>0</v>
      </c>
      <c r="C57" s="386" t="s">
        <v>4576</v>
      </c>
      <c r="D57" s="396">
        <v>2018.1149</v>
      </c>
      <c r="E57" s="6"/>
      <c r="F57" s="386" t="s">
        <v>10565</v>
      </c>
      <c r="G57" s="386" t="s">
        <v>10566</v>
      </c>
      <c r="H57" s="388" t="s">
        <v>2908</v>
      </c>
      <c r="I57" s="388" t="s">
        <v>380</v>
      </c>
      <c r="J57" s="388" t="s">
        <v>51</v>
      </c>
      <c r="K57" s="388" t="s">
        <v>4574</v>
      </c>
      <c r="L57" s="388" t="s">
        <v>10567</v>
      </c>
      <c r="M57" s="388"/>
      <c r="N57" s="390" t="s">
        <v>10568</v>
      </c>
      <c r="O57" s="386" t="s">
        <v>10514</v>
      </c>
      <c r="P57" s="391" t="s">
        <v>6466</v>
      </c>
      <c r="Q57" s="388" t="s">
        <v>49</v>
      </c>
      <c r="R57" s="389"/>
      <c r="S57" s="390">
        <v>35000</v>
      </c>
    </row>
    <row r="58" spans="1:19" ht="30" customHeight="1" x14ac:dyDescent="0.25">
      <c r="A58">
        <v>88</v>
      </c>
      <c r="B58">
        <v>0</v>
      </c>
      <c r="C58" s="430" t="s">
        <v>4576</v>
      </c>
      <c r="D58" s="431">
        <v>2018.115</v>
      </c>
      <c r="E58" s="5"/>
      <c r="F58" s="430" t="s">
        <v>10673</v>
      </c>
      <c r="G58" s="430" t="s">
        <v>10674</v>
      </c>
      <c r="H58" s="404" t="s">
        <v>10675</v>
      </c>
      <c r="I58" s="404" t="s">
        <v>107</v>
      </c>
      <c r="J58" s="404" t="s">
        <v>51</v>
      </c>
      <c r="K58" s="404" t="s">
        <v>4580</v>
      </c>
      <c r="L58" s="404"/>
      <c r="M58" s="404"/>
      <c r="N58" s="434" t="s">
        <v>10051</v>
      </c>
      <c r="O58" s="430" t="s">
        <v>10052</v>
      </c>
      <c r="P58" s="391" t="s">
        <v>26</v>
      </c>
      <c r="Q58" s="404" t="s">
        <v>107</v>
      </c>
      <c r="R58" s="439">
        <v>41875</v>
      </c>
      <c r="S58" s="434">
        <v>41875</v>
      </c>
    </row>
    <row r="59" spans="1:19" ht="30" customHeight="1" x14ac:dyDescent="0.25">
      <c r="A59">
        <v>89</v>
      </c>
      <c r="B59">
        <v>0</v>
      </c>
      <c r="C59" s="430" t="s">
        <v>4576</v>
      </c>
      <c r="D59" s="431">
        <v>2018.1151</v>
      </c>
      <c r="E59" s="5"/>
      <c r="F59" s="430" t="s">
        <v>10676</v>
      </c>
      <c r="G59" s="430" t="s">
        <v>10677</v>
      </c>
      <c r="H59" s="404" t="s">
        <v>10678</v>
      </c>
      <c r="I59" s="404" t="s">
        <v>160</v>
      </c>
      <c r="J59" s="404" t="s">
        <v>161</v>
      </c>
      <c r="K59" s="404" t="s">
        <v>4580</v>
      </c>
      <c r="L59" s="404"/>
      <c r="M59" s="404" t="s">
        <v>10679</v>
      </c>
      <c r="N59" s="430" t="s">
        <v>10051</v>
      </c>
      <c r="O59" s="430" t="s">
        <v>10052</v>
      </c>
      <c r="P59" s="391" t="s">
        <v>9916</v>
      </c>
      <c r="Q59" s="401" t="s">
        <v>2996</v>
      </c>
      <c r="R59" s="439">
        <v>58792</v>
      </c>
      <c r="S59" s="434">
        <v>41857</v>
      </c>
    </row>
    <row r="60" spans="1:19" ht="30" customHeight="1" x14ac:dyDescent="0.25">
      <c r="A60">
        <v>36</v>
      </c>
      <c r="B60">
        <v>0</v>
      </c>
      <c r="C60" s="386" t="s">
        <v>4576</v>
      </c>
      <c r="D60" s="446">
        <v>2018.1156000000001</v>
      </c>
      <c r="E60" s="6"/>
      <c r="F60" s="386" t="s">
        <v>10569</v>
      </c>
      <c r="G60" s="386" t="s">
        <v>5426</v>
      </c>
      <c r="H60" s="388" t="s">
        <v>1152</v>
      </c>
      <c r="I60" s="388" t="s">
        <v>76</v>
      </c>
      <c r="J60" s="388" t="s">
        <v>77</v>
      </c>
      <c r="K60" s="388"/>
      <c r="L60" s="388"/>
      <c r="M60" s="388"/>
      <c r="N60" s="386" t="s">
        <v>4900</v>
      </c>
      <c r="O60" s="386" t="s">
        <v>4938</v>
      </c>
      <c r="P60" s="359" t="s">
        <v>9916</v>
      </c>
      <c r="Q60" s="388" t="s">
        <v>107</v>
      </c>
      <c r="R60" s="389">
        <v>2225</v>
      </c>
      <c r="S60" s="390"/>
    </row>
    <row r="61" spans="1:19" ht="30" customHeight="1" x14ac:dyDescent="0.25">
      <c r="A61">
        <v>37</v>
      </c>
      <c r="B61">
        <v>0</v>
      </c>
      <c r="C61" s="386" t="s">
        <v>4576</v>
      </c>
      <c r="D61" s="446">
        <v>2018.1162999999999</v>
      </c>
      <c r="E61" s="6"/>
      <c r="F61" s="386" t="s">
        <v>10570</v>
      </c>
      <c r="G61" s="386" t="s">
        <v>10571</v>
      </c>
      <c r="H61" s="388" t="s">
        <v>10572</v>
      </c>
      <c r="I61" s="388" t="s">
        <v>1268</v>
      </c>
      <c r="J61" s="388" t="s">
        <v>220</v>
      </c>
      <c r="K61" s="388" t="s">
        <v>4580</v>
      </c>
      <c r="L61" s="388"/>
      <c r="M61" s="388"/>
      <c r="N61" s="386" t="s">
        <v>4776</v>
      </c>
      <c r="O61" s="386" t="s">
        <v>4773</v>
      </c>
      <c r="P61" s="391" t="s">
        <v>52</v>
      </c>
      <c r="Q61" s="388" t="s">
        <v>384</v>
      </c>
      <c r="R61" s="389">
        <v>169136</v>
      </c>
      <c r="S61" s="390">
        <v>169136</v>
      </c>
    </row>
    <row r="62" spans="1:19" ht="30" customHeight="1" x14ac:dyDescent="0.25">
      <c r="A62">
        <v>38</v>
      </c>
      <c r="B62">
        <v>0</v>
      </c>
      <c r="C62" s="386" t="s">
        <v>4576</v>
      </c>
      <c r="D62" s="446">
        <v>2018.1165000000001</v>
      </c>
      <c r="E62" s="6"/>
      <c r="F62" s="386" t="s">
        <v>10573</v>
      </c>
      <c r="G62" s="386" t="s">
        <v>4868</v>
      </c>
      <c r="H62" s="388" t="s">
        <v>3906</v>
      </c>
      <c r="I62" s="388" t="s">
        <v>76</v>
      </c>
      <c r="J62" s="388" t="s">
        <v>77</v>
      </c>
      <c r="K62" s="388" t="s">
        <v>4580</v>
      </c>
      <c r="L62" s="388"/>
      <c r="M62" s="388"/>
      <c r="N62" s="386" t="s">
        <v>4625</v>
      </c>
      <c r="O62" s="386" t="s">
        <v>4625</v>
      </c>
      <c r="P62" s="359" t="s">
        <v>52</v>
      </c>
      <c r="Q62" s="388" t="s">
        <v>4589</v>
      </c>
      <c r="R62" s="389">
        <v>48841</v>
      </c>
      <c r="S62" s="390">
        <v>48841</v>
      </c>
    </row>
    <row r="63" spans="1:19" ht="30" customHeight="1" x14ac:dyDescent="0.25">
      <c r="A63">
        <v>91</v>
      </c>
      <c r="B63">
        <v>0</v>
      </c>
      <c r="C63" s="430" t="s">
        <v>4576</v>
      </c>
      <c r="D63" s="431">
        <v>2018.1188</v>
      </c>
      <c r="E63" s="5"/>
      <c r="F63" s="430" t="s">
        <v>10680</v>
      </c>
      <c r="G63" s="430" t="s">
        <v>10681</v>
      </c>
      <c r="H63" s="404" t="s">
        <v>1546</v>
      </c>
      <c r="I63" s="404" t="s">
        <v>510</v>
      </c>
      <c r="J63" s="404" t="s">
        <v>220</v>
      </c>
      <c r="K63" s="404" t="s">
        <v>4574</v>
      </c>
      <c r="L63" s="404" t="s">
        <v>4866</v>
      </c>
      <c r="M63" s="404"/>
      <c r="N63" s="430" t="s">
        <v>9957</v>
      </c>
      <c r="O63" s="430" t="s">
        <v>9957</v>
      </c>
      <c r="P63" s="391" t="s">
        <v>9916</v>
      </c>
      <c r="Q63" s="404" t="s">
        <v>2996</v>
      </c>
      <c r="R63" s="439">
        <v>350000</v>
      </c>
      <c r="S63" s="434">
        <v>50000</v>
      </c>
    </row>
    <row r="64" spans="1:19" ht="30" customHeight="1" x14ac:dyDescent="0.25">
      <c r="A64">
        <v>39</v>
      </c>
      <c r="B64">
        <v>0</v>
      </c>
      <c r="C64" s="386" t="s">
        <v>4576</v>
      </c>
      <c r="D64" s="396">
        <v>2018.1197999999999</v>
      </c>
      <c r="E64" s="6"/>
      <c r="F64" s="435" t="s">
        <v>10574</v>
      </c>
      <c r="G64" s="435" t="s">
        <v>5753</v>
      </c>
      <c r="H64" s="398" t="s">
        <v>3750</v>
      </c>
      <c r="I64" s="398" t="s">
        <v>261</v>
      </c>
      <c r="J64" s="398" t="s">
        <v>51</v>
      </c>
      <c r="K64" s="398"/>
      <c r="L64" s="398"/>
      <c r="M64" s="398"/>
      <c r="N64" s="435" t="s">
        <v>4768</v>
      </c>
      <c r="O64" s="435" t="s">
        <v>5322</v>
      </c>
      <c r="P64" s="359" t="s">
        <v>9974</v>
      </c>
      <c r="Q64" s="388" t="s">
        <v>122</v>
      </c>
      <c r="R64" s="389">
        <v>30000</v>
      </c>
      <c r="S64" s="390">
        <v>30000</v>
      </c>
    </row>
    <row r="65" spans="1:19" ht="30" customHeight="1" x14ac:dyDescent="0.25">
      <c r="A65">
        <v>40</v>
      </c>
      <c r="B65">
        <v>0</v>
      </c>
      <c r="C65" s="8" t="s">
        <v>4576</v>
      </c>
      <c r="D65" s="6">
        <v>2018.1204</v>
      </c>
      <c r="E65" s="433"/>
      <c r="F65" s="398" t="s">
        <v>10575</v>
      </c>
      <c r="G65" s="398" t="s">
        <v>10576</v>
      </c>
      <c r="H65" s="398" t="s">
        <v>5185</v>
      </c>
      <c r="I65" s="398" t="s">
        <v>219</v>
      </c>
      <c r="J65" s="398" t="s">
        <v>220</v>
      </c>
      <c r="K65" s="398" t="s">
        <v>4574</v>
      </c>
      <c r="L65" s="398" t="s">
        <v>10577</v>
      </c>
      <c r="M65" s="398"/>
      <c r="N65" s="398" t="s">
        <v>4581</v>
      </c>
      <c r="O65" s="398" t="s">
        <v>4582</v>
      </c>
      <c r="P65" s="359" t="s">
        <v>26</v>
      </c>
      <c r="Q65" s="8" t="s">
        <v>384</v>
      </c>
      <c r="R65" s="387">
        <v>300000</v>
      </c>
      <c r="S65" s="388">
        <v>150000</v>
      </c>
    </row>
    <row r="66" spans="1:19" ht="30" customHeight="1" x14ac:dyDescent="0.25">
      <c r="A66">
        <v>41</v>
      </c>
      <c r="B66">
        <v>0</v>
      </c>
      <c r="C66" s="8" t="s">
        <v>4576</v>
      </c>
      <c r="D66" s="6">
        <v>2018.1206999999999</v>
      </c>
      <c r="E66" s="433"/>
      <c r="F66" s="398" t="s">
        <v>10578</v>
      </c>
      <c r="G66" s="398" t="s">
        <v>10579</v>
      </c>
      <c r="H66" s="398" t="s">
        <v>3671</v>
      </c>
      <c r="I66" s="398" t="s">
        <v>76</v>
      </c>
      <c r="J66" s="398" t="s">
        <v>77</v>
      </c>
      <c r="K66" s="398"/>
      <c r="L66" s="398"/>
      <c r="M66" s="398"/>
      <c r="N66" s="398" t="s">
        <v>10153</v>
      </c>
      <c r="O66" s="398" t="s">
        <v>10164</v>
      </c>
      <c r="P66" s="391" t="s">
        <v>26</v>
      </c>
      <c r="Q66" s="388" t="s">
        <v>107</v>
      </c>
      <c r="R66" s="387"/>
      <c r="S66" s="388">
        <v>2460</v>
      </c>
    </row>
    <row r="67" spans="1:19" ht="30" customHeight="1" x14ac:dyDescent="0.25">
      <c r="A67">
        <v>92</v>
      </c>
      <c r="B67">
        <v>0</v>
      </c>
      <c r="C67" s="401" t="s">
        <v>4576</v>
      </c>
      <c r="D67" s="402">
        <v>2018.1216999999999</v>
      </c>
      <c r="F67" s="401" t="s">
        <v>10682</v>
      </c>
      <c r="G67" s="401" t="s">
        <v>10683</v>
      </c>
      <c r="H67" s="410" t="s">
        <v>3531</v>
      </c>
      <c r="I67" s="410" t="s">
        <v>76</v>
      </c>
      <c r="J67" s="410" t="s">
        <v>77</v>
      </c>
      <c r="K67" s="410" t="s">
        <v>4580</v>
      </c>
      <c r="L67" s="410"/>
      <c r="M67" s="410"/>
      <c r="N67" s="410" t="s">
        <v>6641</v>
      </c>
      <c r="O67" s="401" t="s">
        <v>10038</v>
      </c>
      <c r="P67" s="391" t="s">
        <v>26</v>
      </c>
      <c r="Q67" s="404" t="s">
        <v>4589</v>
      </c>
      <c r="R67" s="403">
        <v>39975</v>
      </c>
      <c r="S67" s="404">
        <v>39975</v>
      </c>
    </row>
    <row r="68" spans="1:19" ht="30" customHeight="1" x14ac:dyDescent="0.25">
      <c r="A68">
        <v>42</v>
      </c>
      <c r="B68">
        <v>0</v>
      </c>
      <c r="C68" s="8" t="s">
        <v>4576</v>
      </c>
      <c r="D68" s="6">
        <v>2018.123</v>
      </c>
      <c r="E68" s="433"/>
      <c r="F68" s="8" t="s">
        <v>10580</v>
      </c>
      <c r="G68" s="8" t="s">
        <v>9965</v>
      </c>
      <c r="H68" s="398" t="s">
        <v>1187</v>
      </c>
      <c r="I68" s="398" t="s">
        <v>261</v>
      </c>
      <c r="J68" s="398" t="s">
        <v>123</v>
      </c>
      <c r="K68" s="398"/>
      <c r="L68" s="398"/>
      <c r="M68" s="398"/>
      <c r="N68" s="8" t="s">
        <v>4682</v>
      </c>
      <c r="O68" s="8" t="s">
        <v>4682</v>
      </c>
      <c r="P68" s="391" t="s">
        <v>52</v>
      </c>
      <c r="Q68" s="388" t="s">
        <v>261</v>
      </c>
      <c r="R68" s="387">
        <v>45505</v>
      </c>
      <c r="S68" s="388">
        <v>45505</v>
      </c>
    </row>
    <row r="69" spans="1:19" ht="30" customHeight="1" x14ac:dyDescent="0.25">
      <c r="A69">
        <v>43</v>
      </c>
      <c r="B69">
        <v>0</v>
      </c>
      <c r="C69" s="8" t="s">
        <v>4576</v>
      </c>
      <c r="D69" s="6">
        <v>2018.1231</v>
      </c>
      <c r="E69" s="433"/>
      <c r="F69" s="8" t="s">
        <v>10581</v>
      </c>
      <c r="G69" s="8" t="s">
        <v>10582</v>
      </c>
      <c r="H69" s="398" t="s">
        <v>4109</v>
      </c>
      <c r="I69" s="398" t="s">
        <v>261</v>
      </c>
      <c r="J69" s="398" t="s">
        <v>123</v>
      </c>
      <c r="K69" s="398" t="s">
        <v>4580</v>
      </c>
      <c r="L69" s="398"/>
      <c r="M69" s="398"/>
      <c r="N69" s="398" t="s">
        <v>5221</v>
      </c>
      <c r="O69" s="8" t="s">
        <v>5221</v>
      </c>
      <c r="P69" s="359" t="s">
        <v>52</v>
      </c>
      <c r="Q69" s="388" t="s">
        <v>261</v>
      </c>
      <c r="R69" s="387">
        <v>9900</v>
      </c>
      <c r="S69" s="388"/>
    </row>
    <row r="70" spans="1:19" ht="30" customHeight="1" x14ac:dyDescent="0.25">
      <c r="A70">
        <v>93</v>
      </c>
      <c r="B70">
        <v>0</v>
      </c>
      <c r="C70" s="401" t="s">
        <v>4576</v>
      </c>
      <c r="D70" s="402">
        <v>2018.1232</v>
      </c>
      <c r="F70" s="401" t="s">
        <v>10684</v>
      </c>
      <c r="G70" s="401" t="s">
        <v>1018</v>
      </c>
      <c r="H70" s="410" t="s">
        <v>10123</v>
      </c>
      <c r="I70" s="410" t="s">
        <v>122</v>
      </c>
      <c r="J70" s="410" t="s">
        <v>123</v>
      </c>
      <c r="K70" s="410" t="s">
        <v>4574</v>
      </c>
      <c r="L70" s="410"/>
      <c r="M70" s="410"/>
      <c r="N70" s="401" t="s">
        <v>10232</v>
      </c>
      <c r="O70" s="401" t="s">
        <v>10232</v>
      </c>
      <c r="P70" s="391" t="s">
        <v>9912</v>
      </c>
      <c r="Q70" s="404"/>
      <c r="R70" s="403"/>
      <c r="S70" s="404"/>
    </row>
    <row r="71" spans="1:19" ht="30" customHeight="1" x14ac:dyDescent="0.25">
      <c r="A71">
        <v>44</v>
      </c>
      <c r="B71">
        <v>0</v>
      </c>
      <c r="C71" s="8" t="s">
        <v>4576</v>
      </c>
      <c r="D71" s="6">
        <v>2018.1238000000001</v>
      </c>
      <c r="E71" s="433"/>
      <c r="F71" s="8" t="s">
        <v>10583</v>
      </c>
      <c r="G71" s="8" t="s">
        <v>10584</v>
      </c>
      <c r="H71" s="398" t="s">
        <v>2705</v>
      </c>
      <c r="I71" s="398" t="s">
        <v>76</v>
      </c>
      <c r="J71" s="398" t="s">
        <v>77</v>
      </c>
      <c r="K71" s="398"/>
      <c r="L71" s="398"/>
      <c r="M71" s="398"/>
      <c r="N71" s="398" t="s">
        <v>6641</v>
      </c>
      <c r="O71" s="8" t="s">
        <v>10038</v>
      </c>
      <c r="P71" s="391" t="s">
        <v>26</v>
      </c>
      <c r="Q71" s="388" t="s">
        <v>4589</v>
      </c>
      <c r="R71" s="387">
        <v>15804</v>
      </c>
      <c r="S71" s="388">
        <v>15804</v>
      </c>
    </row>
    <row r="72" spans="1:19" ht="30" customHeight="1" x14ac:dyDescent="0.25">
      <c r="A72">
        <v>45</v>
      </c>
      <c r="B72">
        <v>0</v>
      </c>
      <c r="C72" s="8" t="s">
        <v>4576</v>
      </c>
      <c r="D72" s="6">
        <v>2018.1246000000001</v>
      </c>
      <c r="E72" s="433"/>
      <c r="F72" s="8" t="s">
        <v>10585</v>
      </c>
      <c r="G72" s="8" t="s">
        <v>6684</v>
      </c>
      <c r="H72" s="398" t="s">
        <v>3123</v>
      </c>
      <c r="I72" s="398" t="s">
        <v>76</v>
      </c>
      <c r="J72" s="398" t="s">
        <v>77</v>
      </c>
      <c r="K72" s="398"/>
      <c r="L72" s="398"/>
      <c r="M72" s="398"/>
      <c r="N72" s="398" t="s">
        <v>4615</v>
      </c>
      <c r="O72" s="8" t="s">
        <v>4712</v>
      </c>
      <c r="P72" s="359" t="s">
        <v>52</v>
      </c>
      <c r="Q72" s="388" t="s">
        <v>4589</v>
      </c>
      <c r="R72" s="387">
        <v>14000</v>
      </c>
      <c r="S72" s="388">
        <v>14000</v>
      </c>
    </row>
    <row r="73" spans="1:19" ht="30" customHeight="1" x14ac:dyDescent="0.25">
      <c r="A73">
        <v>46</v>
      </c>
      <c r="B73">
        <v>0</v>
      </c>
      <c r="C73" s="8" t="s">
        <v>4576</v>
      </c>
      <c r="D73" s="6">
        <v>2018.1251999999999</v>
      </c>
      <c r="E73" s="433"/>
      <c r="F73" s="8" t="s">
        <v>10586</v>
      </c>
      <c r="G73" s="8" t="s">
        <v>10587</v>
      </c>
      <c r="H73" s="398" t="s">
        <v>509</v>
      </c>
      <c r="I73" s="398" t="s">
        <v>510</v>
      </c>
      <c r="J73" s="398" t="s">
        <v>220</v>
      </c>
      <c r="K73" s="398" t="s">
        <v>4580</v>
      </c>
      <c r="L73" s="398"/>
      <c r="M73" s="398" t="s">
        <v>10179</v>
      </c>
      <c r="N73" s="398" t="s">
        <v>9945</v>
      </c>
      <c r="O73" s="8" t="s">
        <v>10027</v>
      </c>
      <c r="P73" s="391" t="s">
        <v>52</v>
      </c>
      <c r="Q73" s="8" t="s">
        <v>4589</v>
      </c>
      <c r="R73" s="387"/>
      <c r="S73" s="388"/>
    </row>
    <row r="74" spans="1:19" ht="30" customHeight="1" x14ac:dyDescent="0.25">
      <c r="A74">
        <v>47</v>
      </c>
      <c r="B74">
        <v>0</v>
      </c>
      <c r="C74" s="8" t="s">
        <v>4576</v>
      </c>
      <c r="D74" s="6">
        <v>2018.1257000000001</v>
      </c>
      <c r="E74" s="433"/>
      <c r="F74" s="8" t="s">
        <v>10588</v>
      </c>
      <c r="G74" s="8" t="s">
        <v>5307</v>
      </c>
      <c r="H74" s="398" t="s">
        <v>5185</v>
      </c>
      <c r="I74" s="398" t="s">
        <v>219</v>
      </c>
      <c r="J74" s="398" t="s">
        <v>220</v>
      </c>
      <c r="K74" s="398" t="s">
        <v>4574</v>
      </c>
      <c r="L74" s="398" t="s">
        <v>10589</v>
      </c>
      <c r="M74" s="398"/>
      <c r="N74" s="398" t="s">
        <v>4781</v>
      </c>
      <c r="O74" s="8" t="s">
        <v>4996</v>
      </c>
      <c r="P74" s="359" t="s">
        <v>9916</v>
      </c>
      <c r="Q74" s="388" t="s">
        <v>219</v>
      </c>
      <c r="R74" s="387">
        <v>300000</v>
      </c>
      <c r="S74" s="388">
        <v>25000</v>
      </c>
    </row>
    <row r="75" spans="1:19" ht="30" customHeight="1" x14ac:dyDescent="0.25">
      <c r="A75">
        <v>48</v>
      </c>
      <c r="B75">
        <v>0</v>
      </c>
      <c r="C75" s="8" t="s">
        <v>4576</v>
      </c>
      <c r="D75" s="6">
        <v>2018.1258</v>
      </c>
      <c r="E75" s="433"/>
      <c r="F75" s="8" t="s">
        <v>10590</v>
      </c>
      <c r="G75" s="8" t="s">
        <v>10591</v>
      </c>
      <c r="H75" s="398" t="s">
        <v>10592</v>
      </c>
      <c r="I75" s="398" t="s">
        <v>76</v>
      </c>
      <c r="J75" s="398" t="s">
        <v>77</v>
      </c>
      <c r="K75" s="398" t="s">
        <v>4574</v>
      </c>
      <c r="L75" s="398" t="s">
        <v>10593</v>
      </c>
      <c r="M75" s="398"/>
      <c r="N75" s="398" t="s">
        <v>10113</v>
      </c>
      <c r="O75" s="8" t="s">
        <v>4625</v>
      </c>
      <c r="P75" s="359" t="s">
        <v>9916</v>
      </c>
      <c r="Q75" s="388" t="s">
        <v>384</v>
      </c>
      <c r="R75" s="387"/>
      <c r="S75" s="388">
        <v>79850</v>
      </c>
    </row>
    <row r="76" spans="1:19" ht="30" customHeight="1" x14ac:dyDescent="0.25">
      <c r="A76">
        <v>94</v>
      </c>
      <c r="B76">
        <v>0</v>
      </c>
      <c r="C76" s="401" t="s">
        <v>4576</v>
      </c>
      <c r="D76" s="405">
        <v>2018.1264000000001</v>
      </c>
      <c r="F76" s="401" t="s">
        <v>10685</v>
      </c>
      <c r="G76" s="401" t="s">
        <v>10686</v>
      </c>
      <c r="H76" s="410" t="s">
        <v>1042</v>
      </c>
      <c r="I76" s="410" t="s">
        <v>219</v>
      </c>
      <c r="J76" s="410" t="s">
        <v>220</v>
      </c>
      <c r="K76" s="410" t="s">
        <v>4580</v>
      </c>
      <c r="L76" s="410"/>
      <c r="M76" s="410"/>
      <c r="N76" s="401" t="s">
        <v>10027</v>
      </c>
      <c r="O76" s="401" t="s">
        <v>10027</v>
      </c>
      <c r="P76" s="391" t="s">
        <v>26</v>
      </c>
      <c r="Q76" s="404" t="s">
        <v>219</v>
      </c>
      <c r="R76" s="403"/>
      <c r="S76" s="404"/>
    </row>
    <row r="77" spans="1:19" ht="30" customHeight="1" x14ac:dyDescent="0.25">
      <c r="A77">
        <v>95</v>
      </c>
      <c r="B77">
        <v>0</v>
      </c>
      <c r="C77" s="401" t="s">
        <v>4576</v>
      </c>
      <c r="D77" s="402">
        <v>2018.1265000000001</v>
      </c>
      <c r="F77" s="401" t="s">
        <v>10687</v>
      </c>
      <c r="G77" s="401" t="s">
        <v>10688</v>
      </c>
      <c r="H77" s="410" t="s">
        <v>10689</v>
      </c>
      <c r="I77" s="410" t="s">
        <v>76</v>
      </c>
      <c r="J77" s="410" t="s">
        <v>77</v>
      </c>
      <c r="K77" s="410" t="s">
        <v>4574</v>
      </c>
      <c r="L77" s="410" t="s">
        <v>5520</v>
      </c>
      <c r="M77" s="410"/>
      <c r="N77" s="410" t="s">
        <v>4634</v>
      </c>
      <c r="O77" s="401" t="s">
        <v>4633</v>
      </c>
      <c r="P77" s="391" t="s">
        <v>9916</v>
      </c>
      <c r="Q77" s="404" t="s">
        <v>384</v>
      </c>
      <c r="R77" s="403"/>
      <c r="S77" s="404">
        <v>25000</v>
      </c>
    </row>
    <row r="78" spans="1:19" ht="30" customHeight="1" x14ac:dyDescent="0.25">
      <c r="A78">
        <v>49</v>
      </c>
      <c r="B78">
        <v>0</v>
      </c>
      <c r="C78" s="8" t="s">
        <v>4576</v>
      </c>
      <c r="D78" s="6">
        <v>2018.1266000000001</v>
      </c>
      <c r="E78" s="433"/>
      <c r="F78" s="8" t="s">
        <v>10594</v>
      </c>
      <c r="G78" s="437"/>
      <c r="H78" s="398" t="s">
        <v>11019</v>
      </c>
      <c r="I78" s="398" t="s">
        <v>250</v>
      </c>
      <c r="J78" s="398"/>
      <c r="K78" s="398" t="s">
        <v>4574</v>
      </c>
      <c r="L78" s="398" t="s">
        <v>4866</v>
      </c>
      <c r="M78" s="398"/>
      <c r="N78" s="8" t="s">
        <v>10232</v>
      </c>
      <c r="O78" s="8" t="s">
        <v>10232</v>
      </c>
      <c r="P78" s="359" t="s">
        <v>9916</v>
      </c>
      <c r="Q78" s="388" t="s">
        <v>122</v>
      </c>
      <c r="R78" s="387">
        <v>1019</v>
      </c>
      <c r="S78" s="388">
        <v>1019</v>
      </c>
    </row>
    <row r="79" spans="1:19" ht="30" customHeight="1" x14ac:dyDescent="0.25">
      <c r="A79">
        <v>50</v>
      </c>
      <c r="B79">
        <v>0</v>
      </c>
      <c r="C79" s="8" t="s">
        <v>4576</v>
      </c>
      <c r="D79" s="6">
        <v>2018.1294</v>
      </c>
      <c r="E79" s="433"/>
      <c r="F79" s="8" t="s">
        <v>10595</v>
      </c>
      <c r="G79" s="8" t="s">
        <v>10596</v>
      </c>
      <c r="H79" s="398" t="s">
        <v>695</v>
      </c>
      <c r="I79" s="398" t="s">
        <v>107</v>
      </c>
      <c r="J79" s="398" t="s">
        <v>51</v>
      </c>
      <c r="K79" s="398"/>
      <c r="L79" s="398"/>
      <c r="M79" s="398"/>
      <c r="N79" s="398" t="s">
        <v>10051</v>
      </c>
      <c r="O79" s="8" t="s">
        <v>10052</v>
      </c>
      <c r="P79" s="359" t="s">
        <v>188</v>
      </c>
      <c r="Q79" s="388" t="s">
        <v>107</v>
      </c>
      <c r="R79" s="387">
        <v>3878</v>
      </c>
      <c r="S79" s="388">
        <v>3878</v>
      </c>
    </row>
    <row r="80" spans="1:19" ht="30" customHeight="1" x14ac:dyDescent="0.25">
      <c r="A80">
        <v>51</v>
      </c>
      <c r="B80">
        <v>0</v>
      </c>
      <c r="C80" s="8" t="s">
        <v>4576</v>
      </c>
      <c r="D80" s="6">
        <v>2018.1295</v>
      </c>
      <c r="E80" s="433"/>
      <c r="F80" s="8" t="s">
        <v>10597</v>
      </c>
      <c r="G80" s="8" t="s">
        <v>10598</v>
      </c>
      <c r="H80" s="398" t="s">
        <v>4222</v>
      </c>
      <c r="I80" s="398" t="s">
        <v>76</v>
      </c>
      <c r="J80" s="398" t="s">
        <v>77</v>
      </c>
      <c r="K80" s="398" t="s">
        <v>4580</v>
      </c>
      <c r="L80" s="398"/>
      <c r="M80" s="398"/>
      <c r="N80" s="398" t="s">
        <v>6641</v>
      </c>
      <c r="O80" s="8" t="s">
        <v>10038</v>
      </c>
      <c r="P80" s="391" t="s">
        <v>26</v>
      </c>
      <c r="Q80" s="388" t="s">
        <v>4589</v>
      </c>
      <c r="R80" s="387"/>
      <c r="S80" s="388"/>
    </row>
    <row r="81" spans="1:19" ht="30" customHeight="1" x14ac:dyDescent="0.25">
      <c r="A81">
        <v>52</v>
      </c>
      <c r="B81">
        <v>0</v>
      </c>
      <c r="C81" s="168" t="s">
        <v>4576</v>
      </c>
      <c r="D81" s="6">
        <v>2018.1304</v>
      </c>
      <c r="E81" s="433"/>
      <c r="F81" s="168" t="s">
        <v>10599</v>
      </c>
      <c r="G81" s="168" t="s">
        <v>10600</v>
      </c>
      <c r="H81" s="398" t="s">
        <v>2142</v>
      </c>
      <c r="I81" s="398" t="s">
        <v>250</v>
      </c>
      <c r="J81" s="398" t="s">
        <v>161</v>
      </c>
      <c r="K81" s="398"/>
      <c r="L81" s="398"/>
      <c r="M81" s="398"/>
      <c r="N81" s="8" t="s">
        <v>4972</v>
      </c>
      <c r="O81" s="168" t="s">
        <v>10099</v>
      </c>
      <c r="P81" s="359" t="s">
        <v>9916</v>
      </c>
      <c r="Q81" s="388" t="s">
        <v>49</v>
      </c>
      <c r="R81" s="411"/>
      <c r="S81" s="412"/>
    </row>
    <row r="82" spans="1:19" ht="30" customHeight="1" x14ac:dyDescent="0.25">
      <c r="A82">
        <v>96</v>
      </c>
      <c r="B82">
        <v>0</v>
      </c>
      <c r="C82" s="168" t="s">
        <v>4576</v>
      </c>
      <c r="D82" s="402">
        <v>2018.1306</v>
      </c>
      <c r="F82" s="168" t="s">
        <v>10690</v>
      </c>
      <c r="G82" s="168" t="s">
        <v>10691</v>
      </c>
      <c r="H82" s="410" t="s">
        <v>1567</v>
      </c>
      <c r="I82" s="410" t="s">
        <v>488</v>
      </c>
      <c r="J82" s="410" t="s">
        <v>61</v>
      </c>
      <c r="K82" s="410" t="s">
        <v>4580</v>
      </c>
      <c r="L82" s="410"/>
      <c r="M82" s="410" t="s">
        <v>10692</v>
      </c>
      <c r="N82" s="401" t="s">
        <v>5106</v>
      </c>
      <c r="O82" s="168" t="s">
        <v>10693</v>
      </c>
      <c r="P82" s="391" t="s">
        <v>52</v>
      </c>
      <c r="Q82" s="404" t="s">
        <v>261</v>
      </c>
      <c r="R82" s="411">
        <v>0</v>
      </c>
      <c r="S82" s="412">
        <v>0</v>
      </c>
    </row>
    <row r="83" spans="1:19" ht="30" customHeight="1" x14ac:dyDescent="0.25">
      <c r="A83">
        <v>97</v>
      </c>
      <c r="B83">
        <v>0</v>
      </c>
      <c r="C83" s="168" t="s">
        <v>4576</v>
      </c>
      <c r="D83" s="402">
        <v>2018.1306999999999</v>
      </c>
      <c r="F83" s="168" t="s">
        <v>10694</v>
      </c>
      <c r="G83" s="168" t="s">
        <v>5458</v>
      </c>
      <c r="H83" s="410" t="s">
        <v>1390</v>
      </c>
      <c r="I83" s="410" t="s">
        <v>183</v>
      </c>
      <c r="J83" s="410" t="s">
        <v>61</v>
      </c>
      <c r="K83" s="410" t="s">
        <v>4574</v>
      </c>
      <c r="L83" s="410" t="s">
        <v>5348</v>
      </c>
      <c r="M83" s="410"/>
      <c r="N83" s="401" t="s">
        <v>10059</v>
      </c>
      <c r="O83" s="168" t="s">
        <v>10695</v>
      </c>
      <c r="P83" s="391" t="s">
        <v>3934</v>
      </c>
      <c r="Q83" s="404" t="s">
        <v>107</v>
      </c>
      <c r="R83" s="411">
        <v>300000</v>
      </c>
      <c r="S83" s="412">
        <v>152500</v>
      </c>
    </row>
    <row r="84" spans="1:19" ht="30" customHeight="1" x14ac:dyDescent="0.25">
      <c r="A84">
        <v>98</v>
      </c>
      <c r="B84">
        <v>0</v>
      </c>
      <c r="C84" s="168" t="s">
        <v>4576</v>
      </c>
      <c r="D84" s="402">
        <v>2018.134</v>
      </c>
      <c r="F84" s="168" t="s">
        <v>10696</v>
      </c>
      <c r="G84" s="168" t="s">
        <v>10697</v>
      </c>
      <c r="H84" s="410" t="s">
        <v>10698</v>
      </c>
      <c r="I84" s="410" t="s">
        <v>874</v>
      </c>
      <c r="J84" s="410" t="s">
        <v>51</v>
      </c>
      <c r="K84" s="410" t="s">
        <v>4580</v>
      </c>
      <c r="L84" s="410"/>
      <c r="M84" s="410"/>
      <c r="N84" s="401" t="s">
        <v>4626</v>
      </c>
      <c r="O84" s="168" t="s">
        <v>4938</v>
      </c>
      <c r="P84" s="391" t="s">
        <v>26</v>
      </c>
      <c r="Q84" s="404" t="s">
        <v>4589</v>
      </c>
      <c r="R84" s="411">
        <v>20000</v>
      </c>
      <c r="S84" s="412">
        <v>20000</v>
      </c>
    </row>
    <row r="85" spans="1:19" ht="30" customHeight="1" x14ac:dyDescent="0.25">
      <c r="A85">
        <v>99</v>
      </c>
      <c r="B85">
        <v>0</v>
      </c>
      <c r="C85" s="168" t="s">
        <v>4576</v>
      </c>
      <c r="D85" s="402">
        <v>2018.1342</v>
      </c>
      <c r="F85" s="168" t="s">
        <v>10699</v>
      </c>
      <c r="G85" s="168" t="s">
        <v>10700</v>
      </c>
      <c r="H85" s="410" t="s">
        <v>4419</v>
      </c>
      <c r="I85" s="410" t="s">
        <v>2213</v>
      </c>
      <c r="J85" s="410" t="s">
        <v>51</v>
      </c>
      <c r="K85" s="401" t="s">
        <v>4580</v>
      </c>
      <c r="L85" s="410"/>
      <c r="M85" s="410"/>
      <c r="N85" s="401" t="s">
        <v>9957</v>
      </c>
      <c r="O85" s="168" t="s">
        <v>10164</v>
      </c>
      <c r="P85" s="391" t="s">
        <v>26</v>
      </c>
      <c r="Q85" s="404" t="s">
        <v>2996</v>
      </c>
      <c r="R85" s="412">
        <v>7500</v>
      </c>
      <c r="S85" s="412">
        <v>7500</v>
      </c>
    </row>
    <row r="86" spans="1:19" ht="30" customHeight="1" x14ac:dyDescent="0.25">
      <c r="A86">
        <v>53</v>
      </c>
      <c r="B86">
        <v>0</v>
      </c>
      <c r="C86" s="168" t="s">
        <v>4576</v>
      </c>
      <c r="D86" s="6">
        <v>2018.1343999999999</v>
      </c>
      <c r="E86" s="433"/>
      <c r="F86" s="168" t="s">
        <v>10601</v>
      </c>
      <c r="G86" s="168" t="s">
        <v>10602</v>
      </c>
      <c r="H86" s="398" t="s">
        <v>3174</v>
      </c>
      <c r="I86" s="398" t="s">
        <v>49</v>
      </c>
      <c r="J86" s="398" t="s">
        <v>51</v>
      </c>
      <c r="K86" s="398"/>
      <c r="L86" s="398"/>
      <c r="M86" s="398"/>
      <c r="N86" s="8" t="s">
        <v>10513</v>
      </c>
      <c r="O86" s="168" t="s">
        <v>10514</v>
      </c>
      <c r="P86" s="391" t="s">
        <v>26</v>
      </c>
      <c r="Q86" s="388" t="s">
        <v>49</v>
      </c>
      <c r="R86" s="411">
        <v>10000</v>
      </c>
      <c r="S86" s="412">
        <v>10000</v>
      </c>
    </row>
    <row r="87" spans="1:19" ht="30" customHeight="1" x14ac:dyDescent="0.25">
      <c r="A87">
        <v>54</v>
      </c>
      <c r="B87">
        <v>0</v>
      </c>
      <c r="C87" s="168" t="s">
        <v>4576</v>
      </c>
      <c r="D87" s="6">
        <v>2018.1344999999999</v>
      </c>
      <c r="E87" s="433"/>
      <c r="F87" s="168" t="s">
        <v>10603</v>
      </c>
      <c r="G87" s="168" t="s">
        <v>10010</v>
      </c>
      <c r="H87" s="398" t="s">
        <v>738</v>
      </c>
      <c r="I87" s="398"/>
      <c r="J87" s="398" t="s">
        <v>740</v>
      </c>
      <c r="K87" s="398"/>
      <c r="L87" s="398"/>
      <c r="M87" s="398"/>
      <c r="N87" s="8" t="s">
        <v>5011</v>
      </c>
      <c r="O87" s="168" t="s">
        <v>4922</v>
      </c>
      <c r="P87" s="359" t="s">
        <v>26</v>
      </c>
      <c r="Q87" s="8" t="s">
        <v>49</v>
      </c>
      <c r="R87" s="411">
        <v>40000</v>
      </c>
      <c r="S87" s="412">
        <v>40000</v>
      </c>
    </row>
    <row r="88" spans="1:19" ht="30" customHeight="1" x14ac:dyDescent="0.25">
      <c r="A88">
        <v>55</v>
      </c>
      <c r="B88">
        <v>0</v>
      </c>
      <c r="C88" s="168" t="s">
        <v>4576</v>
      </c>
      <c r="D88" s="6">
        <v>2018.1351999999999</v>
      </c>
      <c r="E88" s="433"/>
      <c r="F88" s="168" t="s">
        <v>10604</v>
      </c>
      <c r="G88" s="168" t="s">
        <v>10605</v>
      </c>
      <c r="H88" s="398" t="s">
        <v>126</v>
      </c>
      <c r="I88" s="398" t="s">
        <v>127</v>
      </c>
      <c r="J88" s="398" t="s">
        <v>128</v>
      </c>
      <c r="K88" s="398"/>
      <c r="L88" s="398"/>
      <c r="M88" s="398"/>
      <c r="N88" s="8" t="s">
        <v>4728</v>
      </c>
      <c r="O88" s="168" t="s">
        <v>4728</v>
      </c>
      <c r="P88" s="391" t="s">
        <v>98</v>
      </c>
      <c r="Q88" s="388" t="s">
        <v>4589</v>
      </c>
      <c r="R88" s="411">
        <v>48000</v>
      </c>
      <c r="S88" s="412">
        <v>48000</v>
      </c>
    </row>
    <row r="89" spans="1:19" ht="30" customHeight="1" x14ac:dyDescent="0.25">
      <c r="A89">
        <v>56</v>
      </c>
      <c r="B89">
        <v>0</v>
      </c>
      <c r="C89" s="168" t="s">
        <v>4576</v>
      </c>
      <c r="D89" s="6">
        <v>2018.1353999999999</v>
      </c>
      <c r="E89" s="433"/>
      <c r="F89" s="168" t="s">
        <v>10606</v>
      </c>
      <c r="G89" s="168" t="s">
        <v>9924</v>
      </c>
      <c r="H89" s="398" t="s">
        <v>3294</v>
      </c>
      <c r="I89" s="398" t="s">
        <v>76</v>
      </c>
      <c r="J89" s="398" t="s">
        <v>77</v>
      </c>
      <c r="K89" s="398" t="s">
        <v>4574</v>
      </c>
      <c r="L89" s="398" t="s">
        <v>10607</v>
      </c>
      <c r="M89" s="398"/>
      <c r="N89" s="8" t="s">
        <v>10608</v>
      </c>
      <c r="O89" s="168" t="s">
        <v>10609</v>
      </c>
      <c r="P89" s="391" t="s">
        <v>52</v>
      </c>
      <c r="Q89" s="388" t="s">
        <v>261</v>
      </c>
      <c r="R89" s="411">
        <v>125358</v>
      </c>
      <c r="S89" s="412">
        <v>119388</v>
      </c>
    </row>
    <row r="90" spans="1:19" ht="30" customHeight="1" x14ac:dyDescent="0.25">
      <c r="A90">
        <v>57</v>
      </c>
      <c r="B90">
        <v>0</v>
      </c>
      <c r="C90" s="168" t="s">
        <v>4576</v>
      </c>
      <c r="D90" s="6">
        <v>2018.136</v>
      </c>
      <c r="E90" s="433"/>
      <c r="F90" s="168" t="s">
        <v>10610</v>
      </c>
      <c r="G90" s="168" t="s">
        <v>10611</v>
      </c>
      <c r="H90" s="398" t="s">
        <v>10612</v>
      </c>
      <c r="I90" s="398" t="s">
        <v>76</v>
      </c>
      <c r="J90" s="398" t="s">
        <v>77</v>
      </c>
      <c r="K90" s="398" t="s">
        <v>4580</v>
      </c>
      <c r="L90" s="398"/>
      <c r="M90" s="398"/>
      <c r="N90" s="8" t="s">
        <v>6641</v>
      </c>
      <c r="O90" s="168" t="s">
        <v>10038</v>
      </c>
      <c r="P90" s="391" t="s">
        <v>26</v>
      </c>
      <c r="Q90" s="388" t="s">
        <v>4589</v>
      </c>
      <c r="R90" s="411">
        <v>3820</v>
      </c>
      <c r="S90" s="412">
        <v>3820</v>
      </c>
    </row>
    <row r="91" spans="1:19" ht="30" customHeight="1" x14ac:dyDescent="0.25">
      <c r="A91">
        <v>58</v>
      </c>
      <c r="B91">
        <v>0</v>
      </c>
      <c r="C91" s="168" t="s">
        <v>4576</v>
      </c>
      <c r="D91" s="6">
        <v>2018.1373000000001</v>
      </c>
      <c r="E91" s="433"/>
      <c r="F91" s="168" t="s">
        <v>10613</v>
      </c>
      <c r="G91" s="168" t="s">
        <v>10614</v>
      </c>
      <c r="H91" s="398" t="s">
        <v>3224</v>
      </c>
      <c r="I91" s="398" t="s">
        <v>219</v>
      </c>
      <c r="J91" s="398" t="s">
        <v>220</v>
      </c>
      <c r="K91" s="398"/>
      <c r="L91" s="398"/>
      <c r="M91" s="398"/>
      <c r="N91" s="8" t="s">
        <v>4037</v>
      </c>
      <c r="O91" s="168" t="s">
        <v>5278</v>
      </c>
      <c r="P91" s="391" t="s">
        <v>5179</v>
      </c>
      <c r="Q91" s="388" t="s">
        <v>4589</v>
      </c>
      <c r="R91" s="411">
        <v>1500</v>
      </c>
      <c r="S91" s="412">
        <v>1500</v>
      </c>
    </row>
    <row r="92" spans="1:19" ht="30" customHeight="1" x14ac:dyDescent="0.25">
      <c r="A92">
        <v>59</v>
      </c>
      <c r="B92">
        <v>0</v>
      </c>
      <c r="C92" s="168" t="s">
        <v>4576</v>
      </c>
      <c r="D92" s="6">
        <v>2018.1375</v>
      </c>
      <c r="E92" s="433"/>
      <c r="F92" s="168" t="s">
        <v>10615</v>
      </c>
      <c r="G92" s="168" t="s">
        <v>10616</v>
      </c>
      <c r="H92" s="398" t="s">
        <v>840</v>
      </c>
      <c r="I92" s="398" t="s">
        <v>841</v>
      </c>
      <c r="J92" s="398" t="s">
        <v>220</v>
      </c>
      <c r="K92" s="398"/>
      <c r="L92" s="398"/>
      <c r="M92" s="398"/>
      <c r="N92" s="8" t="s">
        <v>4037</v>
      </c>
      <c r="O92" s="168"/>
      <c r="P92" s="391" t="s">
        <v>5179</v>
      </c>
      <c r="Q92" s="388" t="s">
        <v>4589</v>
      </c>
      <c r="R92" s="411">
        <v>2500</v>
      </c>
      <c r="S92" s="412">
        <v>2500</v>
      </c>
    </row>
    <row r="93" spans="1:19" ht="30" customHeight="1" x14ac:dyDescent="0.25">
      <c r="A93">
        <v>100</v>
      </c>
      <c r="B93">
        <v>0</v>
      </c>
      <c r="C93" s="401" t="s">
        <v>4576</v>
      </c>
      <c r="D93" s="405">
        <v>2018.1376</v>
      </c>
      <c r="F93" s="401" t="s">
        <v>10701</v>
      </c>
      <c r="G93" s="401" t="s">
        <v>1449</v>
      </c>
      <c r="H93" s="410" t="s">
        <v>1450</v>
      </c>
      <c r="I93" s="410" t="s">
        <v>49</v>
      </c>
      <c r="J93" s="410" t="s">
        <v>51</v>
      </c>
      <c r="K93" s="410" t="s">
        <v>4574</v>
      </c>
      <c r="L93" s="410" t="s">
        <v>10702</v>
      </c>
      <c r="M93" s="410"/>
      <c r="N93" s="401" t="s">
        <v>10513</v>
      </c>
      <c r="O93" s="401" t="s">
        <v>10513</v>
      </c>
      <c r="P93" s="391" t="s">
        <v>9916</v>
      </c>
      <c r="Q93" s="404" t="s">
        <v>49</v>
      </c>
      <c r="R93" s="403"/>
      <c r="S93" s="404"/>
    </row>
    <row r="94" spans="1:19" ht="30" customHeight="1" x14ac:dyDescent="0.25">
      <c r="A94">
        <v>60</v>
      </c>
      <c r="B94">
        <v>0</v>
      </c>
      <c r="C94" s="168" t="s">
        <v>4576</v>
      </c>
      <c r="D94" s="6">
        <v>2018.1377</v>
      </c>
      <c r="E94" s="433"/>
      <c r="F94" s="168" t="s">
        <v>10617</v>
      </c>
      <c r="G94" s="168" t="s">
        <v>10618</v>
      </c>
      <c r="H94" s="398" t="s">
        <v>807</v>
      </c>
      <c r="I94" s="398" t="s">
        <v>808</v>
      </c>
      <c r="J94" s="398" t="s">
        <v>61</v>
      </c>
      <c r="K94" s="398"/>
      <c r="L94" s="398"/>
      <c r="M94" s="398"/>
      <c r="N94" s="8" t="s">
        <v>4776</v>
      </c>
      <c r="O94" s="168" t="s">
        <v>4773</v>
      </c>
      <c r="P94" s="391" t="s">
        <v>52</v>
      </c>
      <c r="Q94" s="388" t="s">
        <v>384</v>
      </c>
      <c r="R94" s="411"/>
      <c r="S94" s="412"/>
    </row>
    <row r="95" spans="1:19" ht="30" customHeight="1" x14ac:dyDescent="0.25">
      <c r="A95">
        <v>61</v>
      </c>
      <c r="B95">
        <v>0</v>
      </c>
      <c r="C95" s="168" t="s">
        <v>4576</v>
      </c>
      <c r="D95" s="6">
        <v>2018.1384</v>
      </c>
      <c r="E95" s="433"/>
      <c r="F95" s="168" t="s">
        <v>10619</v>
      </c>
      <c r="G95" s="168" t="s">
        <v>10620</v>
      </c>
      <c r="H95" s="398" t="s">
        <v>2823</v>
      </c>
      <c r="I95" s="398" t="s">
        <v>122</v>
      </c>
      <c r="J95" s="398" t="s">
        <v>123</v>
      </c>
      <c r="K95" s="398" t="s">
        <v>4580</v>
      </c>
      <c r="L95" s="398"/>
      <c r="M95" s="398"/>
      <c r="N95" s="8" t="s">
        <v>4702</v>
      </c>
      <c r="O95" s="168" t="s">
        <v>4701</v>
      </c>
      <c r="P95" s="359" t="s">
        <v>26</v>
      </c>
      <c r="Q95" s="388" t="s">
        <v>122</v>
      </c>
      <c r="R95" s="411">
        <v>50000</v>
      </c>
      <c r="S95" s="412">
        <v>50000</v>
      </c>
    </row>
    <row r="96" spans="1:19" ht="30" customHeight="1" x14ac:dyDescent="0.25">
      <c r="A96">
        <v>101</v>
      </c>
      <c r="B96">
        <v>0</v>
      </c>
      <c r="C96" s="168" t="s">
        <v>4576</v>
      </c>
      <c r="D96" s="402">
        <v>2018.1387</v>
      </c>
      <c r="F96" s="168" t="s">
        <v>10703</v>
      </c>
      <c r="G96" s="168" t="s">
        <v>10704</v>
      </c>
      <c r="H96" s="410" t="s">
        <v>844</v>
      </c>
      <c r="I96" s="410" t="s">
        <v>250</v>
      </c>
      <c r="J96" s="410" t="s">
        <v>161</v>
      </c>
      <c r="K96" s="410" t="s">
        <v>4580</v>
      </c>
      <c r="L96" s="410"/>
      <c r="M96" s="410"/>
      <c r="N96" s="401" t="s">
        <v>4897</v>
      </c>
      <c r="O96" s="168" t="s">
        <v>5011</v>
      </c>
      <c r="P96" s="391" t="s">
        <v>26</v>
      </c>
      <c r="Q96" s="404" t="s">
        <v>2996</v>
      </c>
      <c r="R96" s="411">
        <v>100000</v>
      </c>
      <c r="S96" s="412">
        <v>85000</v>
      </c>
    </row>
    <row r="97" spans="1:19" ht="30" customHeight="1" x14ac:dyDescent="0.25">
      <c r="A97">
        <v>62</v>
      </c>
      <c r="B97">
        <v>0</v>
      </c>
      <c r="C97" s="168" t="s">
        <v>4576</v>
      </c>
      <c r="D97" s="6">
        <v>2018.1387999999999</v>
      </c>
      <c r="E97" s="433"/>
      <c r="F97" s="168" t="s">
        <v>10621</v>
      </c>
      <c r="G97" s="168" t="s">
        <v>5170</v>
      </c>
      <c r="H97" s="398" t="s">
        <v>3750</v>
      </c>
      <c r="I97" s="398" t="s">
        <v>261</v>
      </c>
      <c r="J97" s="398" t="s">
        <v>123</v>
      </c>
      <c r="K97" s="398" t="s">
        <v>4580</v>
      </c>
      <c r="L97" s="398"/>
      <c r="M97" s="398" t="s">
        <v>10622</v>
      </c>
      <c r="N97" s="8" t="s">
        <v>5106</v>
      </c>
      <c r="O97" s="168" t="s">
        <v>5105</v>
      </c>
      <c r="P97" s="391" t="s">
        <v>52</v>
      </c>
      <c r="Q97" s="388" t="s">
        <v>261</v>
      </c>
      <c r="R97" s="411">
        <v>49976</v>
      </c>
      <c r="S97" s="412">
        <v>33156</v>
      </c>
    </row>
    <row r="98" spans="1:19" ht="30" customHeight="1" x14ac:dyDescent="0.25">
      <c r="A98">
        <v>102</v>
      </c>
      <c r="B98">
        <v>0</v>
      </c>
      <c r="C98" s="168" t="s">
        <v>4576</v>
      </c>
      <c r="D98" s="402">
        <v>2018.1395</v>
      </c>
      <c r="F98" s="168" t="s">
        <v>10705</v>
      </c>
      <c r="G98" s="168" t="s">
        <v>4899</v>
      </c>
      <c r="H98" s="410" t="s">
        <v>423</v>
      </c>
      <c r="I98" s="410" t="s">
        <v>49</v>
      </c>
      <c r="J98" s="410" t="s">
        <v>51</v>
      </c>
      <c r="K98" s="410" t="s">
        <v>4580</v>
      </c>
      <c r="L98" s="410"/>
      <c r="M98" s="410"/>
      <c r="N98" s="401" t="s">
        <v>10568</v>
      </c>
      <c r="O98" s="168" t="s">
        <v>10645</v>
      </c>
      <c r="P98" s="391" t="s">
        <v>6466</v>
      </c>
      <c r="Q98" s="404" t="s">
        <v>49</v>
      </c>
      <c r="R98" s="411">
        <v>50000</v>
      </c>
      <c r="S98" s="412">
        <v>45000</v>
      </c>
    </row>
    <row r="99" spans="1:19" ht="30" customHeight="1" x14ac:dyDescent="0.25">
      <c r="A99">
        <v>63</v>
      </c>
      <c r="B99">
        <v>0</v>
      </c>
      <c r="C99" s="168" t="s">
        <v>4576</v>
      </c>
      <c r="D99" s="6">
        <v>2018.1396999999999</v>
      </c>
      <c r="E99" s="433"/>
      <c r="F99" s="168" t="s">
        <v>10623</v>
      </c>
      <c r="G99" s="168" t="s">
        <v>10624</v>
      </c>
      <c r="H99" s="398" t="s">
        <v>936</v>
      </c>
      <c r="I99" s="398" t="s">
        <v>60</v>
      </c>
      <c r="J99" s="398" t="s">
        <v>61</v>
      </c>
      <c r="K99" s="398"/>
      <c r="L99" s="398"/>
      <c r="M99" s="398"/>
      <c r="N99" s="8" t="s">
        <v>10059</v>
      </c>
      <c r="O99" s="168" t="s">
        <v>9983</v>
      </c>
      <c r="P99" s="359" t="s">
        <v>3934</v>
      </c>
      <c r="Q99" s="8" t="s">
        <v>107</v>
      </c>
      <c r="R99" s="411">
        <v>7440</v>
      </c>
      <c r="S99" s="412">
        <v>7440</v>
      </c>
    </row>
    <row r="100" spans="1:19" ht="30" customHeight="1" x14ac:dyDescent="0.25">
      <c r="A100">
        <v>64</v>
      </c>
      <c r="B100">
        <v>0</v>
      </c>
      <c r="C100" s="168" t="s">
        <v>4576</v>
      </c>
      <c r="D100" s="6">
        <v>2018.1398999999999</v>
      </c>
      <c r="E100" s="433"/>
      <c r="F100" s="447" t="s">
        <v>10625</v>
      </c>
      <c r="G100" s="425"/>
      <c r="H100" s="398" t="s">
        <v>3531</v>
      </c>
      <c r="I100" s="398" t="s">
        <v>76</v>
      </c>
      <c r="J100" s="398"/>
      <c r="K100" s="398"/>
      <c r="L100" s="398"/>
      <c r="M100" s="398"/>
      <c r="N100" s="8" t="s">
        <v>4628</v>
      </c>
      <c r="O100" s="168" t="s">
        <v>4848</v>
      </c>
      <c r="P100" s="391" t="s">
        <v>26</v>
      </c>
      <c r="Q100" s="8" t="s">
        <v>384</v>
      </c>
      <c r="R100" s="411">
        <v>75000</v>
      </c>
      <c r="S100" s="412">
        <v>75000</v>
      </c>
    </row>
    <row r="101" spans="1:19" ht="30" customHeight="1" x14ac:dyDescent="0.25">
      <c r="A101">
        <v>103</v>
      </c>
      <c r="B101">
        <v>0</v>
      </c>
      <c r="C101" s="168" t="s">
        <v>4576</v>
      </c>
      <c r="D101" s="402">
        <v>2018.1407999999999</v>
      </c>
      <c r="F101" s="168" t="s">
        <v>10706</v>
      </c>
      <c r="G101" s="168" t="s">
        <v>10707</v>
      </c>
      <c r="H101" s="410" t="s">
        <v>3294</v>
      </c>
      <c r="I101" s="410" t="s">
        <v>76</v>
      </c>
      <c r="J101" s="410" t="s">
        <v>77</v>
      </c>
      <c r="K101" s="410"/>
      <c r="L101" s="410"/>
      <c r="M101" s="410"/>
      <c r="N101" s="401" t="s">
        <v>4812</v>
      </c>
      <c r="O101" s="401" t="s">
        <v>4812</v>
      </c>
      <c r="P101" s="391" t="s">
        <v>6466</v>
      </c>
      <c r="Q101" s="404" t="s">
        <v>4589</v>
      </c>
      <c r="R101" s="411">
        <v>200000</v>
      </c>
      <c r="S101" s="412">
        <v>200000</v>
      </c>
    </row>
    <row r="102" spans="1:19" ht="30" customHeight="1" x14ac:dyDescent="0.25">
      <c r="A102">
        <v>104</v>
      </c>
      <c r="B102">
        <v>0</v>
      </c>
      <c r="C102" s="168" t="s">
        <v>4576</v>
      </c>
      <c r="D102" s="402">
        <v>2018.1415</v>
      </c>
      <c r="F102" s="168" t="s">
        <v>10708</v>
      </c>
      <c r="G102" s="168" t="s">
        <v>10709</v>
      </c>
      <c r="H102" s="410" t="s">
        <v>3123</v>
      </c>
      <c r="I102" s="410" t="s">
        <v>76</v>
      </c>
      <c r="J102" s="410" t="s">
        <v>77</v>
      </c>
      <c r="K102" s="410" t="s">
        <v>4580</v>
      </c>
      <c r="L102" s="410"/>
      <c r="M102" s="410" t="s">
        <v>10710</v>
      </c>
      <c r="N102" s="401" t="s">
        <v>5041</v>
      </c>
      <c r="O102" s="168" t="s">
        <v>10232</v>
      </c>
      <c r="P102" s="391" t="s">
        <v>9916</v>
      </c>
      <c r="Q102" s="404" t="s">
        <v>122</v>
      </c>
      <c r="R102" s="411">
        <v>344527</v>
      </c>
      <c r="S102" s="412">
        <v>262087</v>
      </c>
    </row>
    <row r="103" spans="1:19" ht="30" customHeight="1" x14ac:dyDescent="0.25">
      <c r="A103">
        <v>65</v>
      </c>
      <c r="B103">
        <v>0</v>
      </c>
      <c r="C103" s="168" t="s">
        <v>4576</v>
      </c>
      <c r="D103" s="6">
        <v>2018.1416999999999</v>
      </c>
      <c r="E103" s="433"/>
      <c r="F103" s="448" t="s">
        <v>10626</v>
      </c>
      <c r="G103" s="449" t="s">
        <v>10626</v>
      </c>
      <c r="H103" s="450" t="s">
        <v>1567</v>
      </c>
      <c r="I103" s="450" t="s">
        <v>11021</v>
      </c>
      <c r="J103" s="398"/>
      <c r="K103" s="398"/>
      <c r="L103" s="398"/>
      <c r="M103" s="398"/>
      <c r="N103" s="8" t="s">
        <v>4768</v>
      </c>
      <c r="O103" s="168" t="s">
        <v>5322</v>
      </c>
      <c r="P103" s="359" t="s">
        <v>9916</v>
      </c>
      <c r="Q103" s="8" t="s">
        <v>122</v>
      </c>
      <c r="R103" s="418">
        <v>13500</v>
      </c>
      <c r="S103" s="412">
        <v>13500</v>
      </c>
    </row>
    <row r="104" spans="1:19" ht="30" customHeight="1" x14ac:dyDescent="0.25">
      <c r="A104">
        <v>105</v>
      </c>
      <c r="B104">
        <v>0</v>
      </c>
      <c r="C104" s="168" t="s">
        <v>4576</v>
      </c>
      <c r="D104" s="405">
        <v>2018.1452999999999</v>
      </c>
      <c r="F104" s="168" t="s">
        <v>10711</v>
      </c>
      <c r="G104" s="168" t="s">
        <v>5159</v>
      </c>
      <c r="H104" s="410" t="s">
        <v>2823</v>
      </c>
      <c r="I104" s="410" t="s">
        <v>122</v>
      </c>
      <c r="J104" s="410" t="s">
        <v>123</v>
      </c>
      <c r="K104" s="410" t="s">
        <v>4580</v>
      </c>
      <c r="L104" s="410"/>
      <c r="M104" s="410"/>
      <c r="N104" s="401" t="s">
        <v>10232</v>
      </c>
      <c r="O104" s="168" t="s">
        <v>5041</v>
      </c>
      <c r="P104" s="391" t="s">
        <v>9916</v>
      </c>
      <c r="Q104" s="407" t="s">
        <v>122</v>
      </c>
      <c r="R104" s="411">
        <v>0</v>
      </c>
      <c r="S104" s="412">
        <v>0</v>
      </c>
    </row>
    <row r="105" spans="1:19" ht="30" customHeight="1" x14ac:dyDescent="0.25">
      <c r="A105">
        <v>106</v>
      </c>
      <c r="B105">
        <v>0</v>
      </c>
      <c r="C105" s="168" t="s">
        <v>4576</v>
      </c>
      <c r="D105" s="402">
        <v>2018.1455000000001</v>
      </c>
      <c r="F105" s="168" t="s">
        <v>10712</v>
      </c>
      <c r="G105" s="168" t="s">
        <v>10713</v>
      </c>
      <c r="H105" s="410" t="s">
        <v>3889</v>
      </c>
      <c r="I105" s="410" t="s">
        <v>76</v>
      </c>
      <c r="J105" s="410" t="s">
        <v>77</v>
      </c>
      <c r="K105" s="410"/>
      <c r="L105" s="410"/>
      <c r="M105" s="410"/>
      <c r="N105" s="401" t="s">
        <v>9945</v>
      </c>
      <c r="O105" s="168" t="s">
        <v>10027</v>
      </c>
      <c r="P105" s="391" t="s">
        <v>98</v>
      </c>
      <c r="Q105" s="401" t="s">
        <v>4589</v>
      </c>
      <c r="R105" s="411">
        <v>135000</v>
      </c>
      <c r="S105" s="412">
        <v>86000</v>
      </c>
    </row>
    <row r="106" spans="1:19" ht="30" customHeight="1" x14ac:dyDescent="0.25">
      <c r="A106">
        <v>107</v>
      </c>
      <c r="B106">
        <v>0</v>
      </c>
      <c r="C106" s="168" t="s">
        <v>4576</v>
      </c>
      <c r="D106" s="405">
        <v>2018.1456000000001</v>
      </c>
      <c r="F106" s="168" t="s">
        <v>10714</v>
      </c>
      <c r="G106" s="168" t="s">
        <v>10715</v>
      </c>
      <c r="H106" s="410" t="s">
        <v>10716</v>
      </c>
      <c r="I106" s="410" t="s">
        <v>156</v>
      </c>
      <c r="J106" s="410" t="s">
        <v>51</v>
      </c>
      <c r="K106" s="410" t="s">
        <v>4580</v>
      </c>
      <c r="L106" s="410"/>
      <c r="M106" s="410" t="s">
        <v>10228</v>
      </c>
      <c r="N106" s="401" t="s">
        <v>4931</v>
      </c>
      <c r="O106" s="168" t="s">
        <v>4932</v>
      </c>
      <c r="P106" s="391" t="s">
        <v>9916</v>
      </c>
      <c r="Q106" s="401" t="s">
        <v>49</v>
      </c>
      <c r="R106" s="411">
        <v>200000</v>
      </c>
      <c r="S106" s="412">
        <v>100000</v>
      </c>
    </row>
    <row r="107" spans="1:19" ht="30" customHeight="1" x14ac:dyDescent="0.25">
      <c r="A107">
        <v>108</v>
      </c>
      <c r="B107">
        <v>0</v>
      </c>
      <c r="C107" s="168" t="s">
        <v>4576</v>
      </c>
      <c r="D107" s="413">
        <v>2018.1469</v>
      </c>
      <c r="F107" s="168" t="s">
        <v>10717</v>
      </c>
      <c r="G107" s="168" t="s">
        <v>5159</v>
      </c>
      <c r="H107" s="410" t="s">
        <v>2823</v>
      </c>
      <c r="I107" s="410" t="s">
        <v>122</v>
      </c>
      <c r="J107" s="410" t="s">
        <v>123</v>
      </c>
      <c r="K107" s="410"/>
      <c r="L107" s="410"/>
      <c r="M107" s="410"/>
      <c r="N107" s="401" t="s">
        <v>10232</v>
      </c>
      <c r="O107" s="168" t="s">
        <v>4948</v>
      </c>
      <c r="P107" s="391" t="s">
        <v>9912</v>
      </c>
      <c r="Q107" s="404"/>
      <c r="R107" s="411"/>
      <c r="S107" s="412"/>
    </row>
    <row r="108" spans="1:19" ht="30" customHeight="1" x14ac:dyDescent="0.25">
      <c r="A108">
        <v>109</v>
      </c>
      <c r="B108">
        <v>0</v>
      </c>
      <c r="C108" s="168" t="s">
        <v>4576</v>
      </c>
      <c r="D108" s="413">
        <v>2018.1487</v>
      </c>
      <c r="F108" s="168" t="s">
        <v>10718</v>
      </c>
      <c r="G108" s="168" t="s">
        <v>5303</v>
      </c>
      <c r="H108" s="410" t="s">
        <v>332</v>
      </c>
      <c r="I108" s="410" t="s">
        <v>219</v>
      </c>
      <c r="J108" s="410" t="s">
        <v>220</v>
      </c>
      <c r="K108" s="410" t="s">
        <v>4574</v>
      </c>
      <c r="L108" s="410" t="s">
        <v>10719</v>
      </c>
      <c r="M108" s="410"/>
      <c r="N108" s="401" t="s">
        <v>4781</v>
      </c>
      <c r="O108" s="168" t="s">
        <v>9973</v>
      </c>
      <c r="P108" s="391" t="s">
        <v>9912</v>
      </c>
      <c r="Q108" s="404" t="s">
        <v>219</v>
      </c>
      <c r="R108" s="411">
        <v>5000000</v>
      </c>
      <c r="S108" s="412">
        <v>1000000</v>
      </c>
    </row>
    <row r="109" spans="1:19" ht="30" customHeight="1" x14ac:dyDescent="0.25">
      <c r="A109">
        <v>110</v>
      </c>
      <c r="B109">
        <v>0</v>
      </c>
      <c r="C109" s="168" t="s">
        <v>4576</v>
      </c>
      <c r="D109" s="413">
        <v>2018.1494</v>
      </c>
      <c r="F109" s="168" t="s">
        <v>10720</v>
      </c>
      <c r="G109" s="168" t="s">
        <v>5170</v>
      </c>
      <c r="H109" s="410" t="s">
        <v>3750</v>
      </c>
      <c r="I109" s="410" t="s">
        <v>261</v>
      </c>
      <c r="J109" s="410" t="s">
        <v>123</v>
      </c>
      <c r="K109" s="410"/>
      <c r="L109" s="410"/>
      <c r="M109" s="410"/>
      <c r="N109" s="401" t="s">
        <v>10232</v>
      </c>
      <c r="O109" s="401" t="s">
        <v>10232</v>
      </c>
      <c r="P109" s="391" t="s">
        <v>9912</v>
      </c>
      <c r="Q109" s="404"/>
      <c r="R109" s="411"/>
      <c r="S109" s="412"/>
    </row>
    <row r="110" spans="1:19" ht="30" customHeight="1" x14ac:dyDescent="0.25">
      <c r="A110">
        <v>111</v>
      </c>
      <c r="B110">
        <v>0</v>
      </c>
      <c r="C110" s="168" t="s">
        <v>4576</v>
      </c>
      <c r="D110" s="413">
        <v>2018.1504</v>
      </c>
      <c r="F110" s="168" t="s">
        <v>10721</v>
      </c>
      <c r="G110" s="168" t="s">
        <v>10722</v>
      </c>
      <c r="H110" s="410" t="s">
        <v>3123</v>
      </c>
      <c r="I110" s="410" t="s">
        <v>76</v>
      </c>
      <c r="J110" s="410" t="s">
        <v>77</v>
      </c>
      <c r="K110" s="410" t="s">
        <v>4574</v>
      </c>
      <c r="L110" s="410" t="s">
        <v>10139</v>
      </c>
      <c r="M110" s="410"/>
      <c r="N110" s="401" t="s">
        <v>4776</v>
      </c>
      <c r="O110" s="168" t="s">
        <v>10232</v>
      </c>
      <c r="P110" s="391" t="s">
        <v>9912</v>
      </c>
      <c r="Q110" s="404" t="s">
        <v>384</v>
      </c>
      <c r="R110" s="411"/>
      <c r="S110" s="414">
        <v>50000</v>
      </c>
    </row>
    <row r="111" spans="1:19" ht="30" customHeight="1" x14ac:dyDescent="0.25">
      <c r="A111">
        <v>112</v>
      </c>
      <c r="B111">
        <v>0</v>
      </c>
      <c r="C111" s="168" t="s">
        <v>4576</v>
      </c>
      <c r="D111" s="402">
        <v>2018.1507999999999</v>
      </c>
      <c r="F111" s="168" t="s">
        <v>10723</v>
      </c>
      <c r="G111" s="168" t="s">
        <v>5303</v>
      </c>
      <c r="H111" s="410" t="s">
        <v>332</v>
      </c>
      <c r="I111" s="410" t="s">
        <v>219</v>
      </c>
      <c r="J111" s="410" t="s">
        <v>220</v>
      </c>
      <c r="K111" s="410" t="s">
        <v>4574</v>
      </c>
      <c r="L111" s="410" t="s">
        <v>10724</v>
      </c>
      <c r="M111" s="410"/>
      <c r="N111" s="401" t="s">
        <v>4781</v>
      </c>
      <c r="O111" s="168" t="s">
        <v>9973</v>
      </c>
      <c r="P111" s="391" t="s">
        <v>9912</v>
      </c>
      <c r="Q111" s="404" t="s">
        <v>219</v>
      </c>
      <c r="R111" s="411">
        <v>5000000</v>
      </c>
      <c r="S111" s="412">
        <v>401405</v>
      </c>
    </row>
    <row r="112" spans="1:19" ht="30" customHeight="1" x14ac:dyDescent="0.25">
      <c r="A112">
        <v>113</v>
      </c>
      <c r="B112">
        <v>0</v>
      </c>
      <c r="C112" s="168" t="s">
        <v>4576</v>
      </c>
      <c r="D112" s="402">
        <v>2018.1531</v>
      </c>
      <c r="F112" s="168" t="s">
        <v>10725</v>
      </c>
      <c r="G112" s="168" t="s">
        <v>10545</v>
      </c>
      <c r="H112" s="410" t="s">
        <v>1304</v>
      </c>
      <c r="I112" s="410" t="s">
        <v>76</v>
      </c>
      <c r="J112" s="410" t="s">
        <v>77</v>
      </c>
      <c r="K112" s="410" t="s">
        <v>4580</v>
      </c>
      <c r="L112" s="410"/>
      <c r="M112" s="410"/>
      <c r="N112" s="401" t="s">
        <v>6641</v>
      </c>
      <c r="O112" s="168" t="s">
        <v>10038</v>
      </c>
      <c r="P112" s="391" t="s">
        <v>26</v>
      </c>
      <c r="Q112" s="404" t="s">
        <v>4589</v>
      </c>
      <c r="R112" s="411">
        <v>7500</v>
      </c>
      <c r="S112" s="412">
        <v>7500</v>
      </c>
    </row>
    <row r="113" spans="1:19" ht="30" customHeight="1" x14ac:dyDescent="0.25">
      <c r="A113">
        <v>114</v>
      </c>
      <c r="B113">
        <v>0</v>
      </c>
      <c r="C113" s="168" t="s">
        <v>4576</v>
      </c>
      <c r="D113" s="402">
        <v>2018.1541</v>
      </c>
      <c r="F113" s="168" t="s">
        <v>10726</v>
      </c>
      <c r="G113" s="168" t="s">
        <v>10727</v>
      </c>
      <c r="H113" s="410" t="s">
        <v>2823</v>
      </c>
      <c r="I113" s="410" t="s">
        <v>122</v>
      </c>
      <c r="J113" s="410" t="s">
        <v>123</v>
      </c>
      <c r="K113" s="410" t="s">
        <v>4580</v>
      </c>
      <c r="L113" s="410"/>
      <c r="M113" s="410"/>
      <c r="N113" s="401" t="s">
        <v>4768</v>
      </c>
      <c r="O113" s="168" t="s">
        <v>5153</v>
      </c>
      <c r="P113" s="391" t="s">
        <v>26</v>
      </c>
      <c r="Q113" s="404" t="s">
        <v>122</v>
      </c>
      <c r="R113" s="411">
        <v>150580</v>
      </c>
      <c r="S113" s="412">
        <v>150580</v>
      </c>
    </row>
    <row r="114" spans="1:19" ht="30" customHeight="1" x14ac:dyDescent="0.25">
      <c r="A114">
        <v>115</v>
      </c>
      <c r="B114">
        <v>0</v>
      </c>
      <c r="C114" s="168" t="s">
        <v>4576</v>
      </c>
      <c r="D114" s="402">
        <v>2018.1541999999999</v>
      </c>
      <c r="F114" s="168" t="s">
        <v>1010</v>
      </c>
      <c r="G114" s="168" t="s">
        <v>10728</v>
      </c>
      <c r="H114" s="410" t="s">
        <v>2749</v>
      </c>
      <c r="I114" s="410" t="s">
        <v>76</v>
      </c>
      <c r="J114" s="410" t="s">
        <v>77</v>
      </c>
      <c r="K114" s="410" t="s">
        <v>4580</v>
      </c>
      <c r="L114" s="410"/>
      <c r="M114" s="410" t="s">
        <v>10729</v>
      </c>
      <c r="N114" s="401" t="s">
        <v>4767</v>
      </c>
      <c r="O114" s="168" t="s">
        <v>4767</v>
      </c>
      <c r="P114" s="391" t="s">
        <v>52</v>
      </c>
      <c r="Q114" s="404" t="s">
        <v>261</v>
      </c>
      <c r="R114" s="411">
        <v>200000</v>
      </c>
      <c r="S114" s="412">
        <v>110463</v>
      </c>
    </row>
    <row r="115" spans="1:19" ht="30" customHeight="1" x14ac:dyDescent="0.25">
      <c r="A115">
        <v>116</v>
      </c>
      <c r="B115">
        <v>0</v>
      </c>
      <c r="C115" s="168" t="s">
        <v>4576</v>
      </c>
      <c r="D115" s="402">
        <v>2018.155</v>
      </c>
      <c r="F115" s="168" t="s">
        <v>10730</v>
      </c>
      <c r="G115" s="168" t="s">
        <v>10731</v>
      </c>
      <c r="H115" s="410" t="s">
        <v>5274</v>
      </c>
      <c r="I115" s="410" t="s">
        <v>488</v>
      </c>
      <c r="J115" s="410" t="s">
        <v>61</v>
      </c>
      <c r="K115" s="410" t="s">
        <v>4574</v>
      </c>
      <c r="L115" s="410" t="s">
        <v>5631</v>
      </c>
      <c r="M115" s="410"/>
      <c r="N115" s="168"/>
      <c r="O115" s="168" t="s">
        <v>5041</v>
      </c>
      <c r="P115" s="391" t="s">
        <v>9916</v>
      </c>
      <c r="Q115" s="401" t="s">
        <v>122</v>
      </c>
      <c r="R115" s="411">
        <v>500000</v>
      </c>
      <c r="S115" s="414">
        <v>50000</v>
      </c>
    </row>
    <row r="116" spans="1:19" ht="30" customHeight="1" x14ac:dyDescent="0.25">
      <c r="A116">
        <v>117</v>
      </c>
      <c r="B116">
        <v>0</v>
      </c>
      <c r="C116" s="168" t="s">
        <v>4576</v>
      </c>
      <c r="D116" s="402">
        <v>2019.0003999999999</v>
      </c>
      <c r="F116" s="168" t="s">
        <v>10732</v>
      </c>
      <c r="G116" s="168" t="s">
        <v>5217</v>
      </c>
      <c r="H116" s="410" t="s">
        <v>1146</v>
      </c>
      <c r="I116" s="410" t="s">
        <v>250</v>
      </c>
      <c r="J116" s="410" t="s">
        <v>161</v>
      </c>
      <c r="K116" s="410" t="s">
        <v>4580</v>
      </c>
      <c r="L116" s="410"/>
      <c r="M116" s="410"/>
      <c r="N116" s="410" t="s">
        <v>4897</v>
      </c>
      <c r="O116" s="168" t="s">
        <v>4996</v>
      </c>
      <c r="P116" s="391" t="s">
        <v>26</v>
      </c>
      <c r="Q116" s="404" t="s">
        <v>2996</v>
      </c>
      <c r="R116" s="411">
        <v>3515</v>
      </c>
      <c r="S116" s="412">
        <v>3515</v>
      </c>
    </row>
    <row r="117" spans="1:19" ht="30" customHeight="1" x14ac:dyDescent="0.25">
      <c r="A117">
        <v>118</v>
      </c>
      <c r="B117">
        <v>0</v>
      </c>
      <c r="C117" s="168" t="s">
        <v>4576</v>
      </c>
      <c r="D117" s="402">
        <v>2019.0005000000001</v>
      </c>
      <c r="F117" s="168" t="s">
        <v>10733</v>
      </c>
      <c r="G117" s="168" t="s">
        <v>5570</v>
      </c>
      <c r="H117" s="410" t="s">
        <v>2273</v>
      </c>
      <c r="I117" s="410" t="s">
        <v>107</v>
      </c>
      <c r="J117" s="410" t="s">
        <v>51</v>
      </c>
      <c r="K117" s="410" t="s">
        <v>4574</v>
      </c>
      <c r="L117" s="410" t="s">
        <v>10734</v>
      </c>
      <c r="M117" s="410"/>
      <c r="N117" s="410" t="s">
        <v>4900</v>
      </c>
      <c r="O117" s="168" t="s">
        <v>4938</v>
      </c>
      <c r="P117" s="391" t="s">
        <v>9916</v>
      </c>
      <c r="Q117" s="404" t="s">
        <v>107</v>
      </c>
      <c r="R117" s="411">
        <v>0</v>
      </c>
      <c r="S117" s="412">
        <v>0</v>
      </c>
    </row>
    <row r="118" spans="1:19" ht="30" customHeight="1" x14ac:dyDescent="0.25">
      <c r="A118">
        <v>119</v>
      </c>
      <c r="B118">
        <v>0</v>
      </c>
      <c r="C118" s="168" t="s">
        <v>4576</v>
      </c>
      <c r="D118" s="402">
        <v>2019.001</v>
      </c>
      <c r="F118" s="168" t="s">
        <v>10735</v>
      </c>
      <c r="G118" s="168" t="s">
        <v>10736</v>
      </c>
      <c r="H118" s="410" t="s">
        <v>4409</v>
      </c>
      <c r="I118" s="410" t="s">
        <v>76</v>
      </c>
      <c r="J118" s="410" t="s">
        <v>77</v>
      </c>
      <c r="K118" s="410" t="s">
        <v>4580</v>
      </c>
      <c r="L118" s="410"/>
      <c r="M118" s="410"/>
      <c r="N118" s="410" t="s">
        <v>4582</v>
      </c>
      <c r="O118" s="168" t="s">
        <v>10039</v>
      </c>
      <c r="P118" s="391" t="s">
        <v>26</v>
      </c>
      <c r="Q118" s="404" t="s">
        <v>384</v>
      </c>
      <c r="R118" s="411">
        <v>9943</v>
      </c>
      <c r="S118" s="412">
        <v>9943</v>
      </c>
    </row>
    <row r="119" spans="1:19" ht="30" customHeight="1" x14ac:dyDescent="0.25">
      <c r="A119">
        <v>120</v>
      </c>
      <c r="B119">
        <v>0</v>
      </c>
      <c r="C119" s="168" t="s">
        <v>4576</v>
      </c>
      <c r="D119" s="402">
        <v>2019.0012999999999</v>
      </c>
      <c r="F119" s="168" t="s">
        <v>10737</v>
      </c>
      <c r="G119" s="168" t="s">
        <v>10738</v>
      </c>
      <c r="H119" s="410" t="s">
        <v>1131</v>
      </c>
      <c r="I119" s="410" t="s">
        <v>183</v>
      </c>
      <c r="J119" s="410" t="s">
        <v>61</v>
      </c>
      <c r="K119" s="410" t="s">
        <v>4574</v>
      </c>
      <c r="L119" s="410" t="s">
        <v>4866</v>
      </c>
      <c r="M119" s="410"/>
      <c r="N119" s="168"/>
      <c r="O119" s="168" t="s">
        <v>5010</v>
      </c>
      <c r="P119" s="391" t="s">
        <v>26</v>
      </c>
      <c r="Q119" s="404" t="s">
        <v>107</v>
      </c>
      <c r="R119" s="411"/>
      <c r="S119" s="412">
        <v>50000</v>
      </c>
    </row>
    <row r="120" spans="1:19" ht="30" customHeight="1" x14ac:dyDescent="0.25">
      <c r="A120">
        <v>121</v>
      </c>
      <c r="B120">
        <v>0</v>
      </c>
      <c r="C120" s="168" t="s">
        <v>4576</v>
      </c>
      <c r="D120" s="402">
        <v>2019.0014000000001</v>
      </c>
      <c r="F120" s="168" t="s">
        <v>10739</v>
      </c>
      <c r="G120" s="168" t="s">
        <v>10740</v>
      </c>
      <c r="H120" s="410" t="s">
        <v>3202</v>
      </c>
      <c r="I120" s="410" t="s">
        <v>660</v>
      </c>
      <c r="J120" s="410" t="s">
        <v>245</v>
      </c>
      <c r="K120" s="410" t="s">
        <v>4574</v>
      </c>
      <c r="L120" s="410" t="s">
        <v>4866</v>
      </c>
      <c r="M120" s="410"/>
      <c r="N120" s="410" t="s">
        <v>6641</v>
      </c>
      <c r="O120" s="168" t="s">
        <v>10038</v>
      </c>
      <c r="P120" s="391" t="s">
        <v>26</v>
      </c>
      <c r="Q120" s="404" t="s">
        <v>4589</v>
      </c>
      <c r="R120" s="411">
        <v>300000</v>
      </c>
      <c r="S120" s="412">
        <v>75000</v>
      </c>
    </row>
    <row r="121" spans="1:19" ht="30" customHeight="1" x14ac:dyDescent="0.25">
      <c r="A121">
        <v>122</v>
      </c>
      <c r="B121">
        <v>0</v>
      </c>
      <c r="C121" s="168" t="s">
        <v>4576</v>
      </c>
      <c r="D121" s="402">
        <v>2019.0018</v>
      </c>
      <c r="F121" s="168" t="s">
        <v>10741</v>
      </c>
      <c r="G121" s="168" t="s">
        <v>10742</v>
      </c>
      <c r="H121" s="401" t="s">
        <v>2997</v>
      </c>
      <c r="I121" s="401" t="s">
        <v>2996</v>
      </c>
      <c r="J121" s="401" t="s">
        <v>51</v>
      </c>
      <c r="K121" s="401" t="s">
        <v>4574</v>
      </c>
      <c r="L121" s="401" t="s">
        <v>10628</v>
      </c>
      <c r="M121" s="410"/>
      <c r="N121" s="410" t="s">
        <v>4728</v>
      </c>
      <c r="O121" s="168" t="s">
        <v>4728</v>
      </c>
      <c r="P121" s="391" t="s">
        <v>52</v>
      </c>
      <c r="Q121" s="404" t="s">
        <v>4589</v>
      </c>
      <c r="R121" s="403">
        <v>0</v>
      </c>
      <c r="S121" s="404">
        <v>0</v>
      </c>
    </row>
    <row r="122" spans="1:19" ht="30" customHeight="1" x14ac:dyDescent="0.25">
      <c r="A122">
        <v>123</v>
      </c>
      <c r="B122">
        <v>0</v>
      </c>
      <c r="C122" s="168" t="s">
        <v>4576</v>
      </c>
      <c r="D122" s="402">
        <v>2019.0026</v>
      </c>
      <c r="F122" s="168" t="s">
        <v>10743</v>
      </c>
      <c r="G122" s="168" t="s">
        <v>10744</v>
      </c>
      <c r="H122" s="410" t="s">
        <v>1972</v>
      </c>
      <c r="I122" s="410" t="s">
        <v>865</v>
      </c>
      <c r="J122" s="410" t="s">
        <v>220</v>
      </c>
      <c r="K122" s="410" t="s">
        <v>4574</v>
      </c>
      <c r="L122" s="410" t="s">
        <v>10745</v>
      </c>
      <c r="M122" s="410"/>
      <c r="N122" s="410" t="s">
        <v>4903</v>
      </c>
      <c r="O122" s="168" t="s">
        <v>4904</v>
      </c>
      <c r="P122" s="391" t="s">
        <v>9912</v>
      </c>
      <c r="Q122" s="404" t="s">
        <v>49</v>
      </c>
      <c r="R122" s="411"/>
      <c r="S122" s="412">
        <v>150000</v>
      </c>
    </row>
    <row r="123" spans="1:19" ht="30" customHeight="1" x14ac:dyDescent="0.25">
      <c r="A123">
        <v>124</v>
      </c>
      <c r="B123">
        <v>0</v>
      </c>
      <c r="C123" s="168" t="s">
        <v>4576</v>
      </c>
      <c r="D123" s="402">
        <v>2019.0029999999999</v>
      </c>
      <c r="F123" s="168" t="s">
        <v>10746</v>
      </c>
      <c r="G123" s="168" t="s">
        <v>10747</v>
      </c>
      <c r="H123" s="401" t="s">
        <v>2997</v>
      </c>
      <c r="I123" s="410" t="s">
        <v>2996</v>
      </c>
      <c r="J123" s="410" t="s">
        <v>51</v>
      </c>
      <c r="K123" s="410" t="s">
        <v>4580</v>
      </c>
      <c r="L123" s="410"/>
      <c r="M123" s="410"/>
      <c r="N123" s="410" t="s">
        <v>9957</v>
      </c>
      <c r="O123" s="168" t="s">
        <v>10695</v>
      </c>
      <c r="P123" s="391" t="s">
        <v>9916</v>
      </c>
      <c r="Q123" s="404" t="s">
        <v>2996</v>
      </c>
      <c r="R123" s="411">
        <v>15000</v>
      </c>
      <c r="S123" s="412">
        <v>15000</v>
      </c>
    </row>
    <row r="124" spans="1:19" ht="30" customHeight="1" x14ac:dyDescent="0.25">
      <c r="A124">
        <v>125</v>
      </c>
      <c r="B124">
        <v>0</v>
      </c>
      <c r="C124" s="168" t="s">
        <v>4576</v>
      </c>
      <c r="D124" s="402">
        <v>2019.0035</v>
      </c>
      <c r="F124" s="168" t="s">
        <v>10748</v>
      </c>
      <c r="G124" s="168" t="s">
        <v>5519</v>
      </c>
      <c r="H124" s="410" t="s">
        <v>1832</v>
      </c>
      <c r="I124" s="410" t="s">
        <v>76</v>
      </c>
      <c r="J124" s="410" t="s">
        <v>77</v>
      </c>
      <c r="K124" s="410" t="s">
        <v>4574</v>
      </c>
      <c r="L124" s="410" t="s">
        <v>4665</v>
      </c>
      <c r="M124" s="410"/>
      <c r="N124" s="410"/>
      <c r="O124" s="168" t="s">
        <v>4634</v>
      </c>
      <c r="P124" s="391" t="s">
        <v>9916</v>
      </c>
      <c r="Q124" s="404" t="s">
        <v>384</v>
      </c>
      <c r="R124" s="411"/>
      <c r="S124" s="412">
        <v>63300</v>
      </c>
    </row>
    <row r="125" spans="1:19" ht="30" customHeight="1" x14ac:dyDescent="0.25">
      <c r="A125">
        <v>126</v>
      </c>
      <c r="B125">
        <v>0</v>
      </c>
      <c r="C125" s="168" t="s">
        <v>4576</v>
      </c>
      <c r="D125" s="402">
        <v>2019.0044</v>
      </c>
      <c r="F125" s="168" t="s">
        <v>10749</v>
      </c>
      <c r="G125" s="168" t="s">
        <v>5492</v>
      </c>
      <c r="H125" s="410" t="s">
        <v>1685</v>
      </c>
      <c r="I125" s="410" t="s">
        <v>261</v>
      </c>
      <c r="J125" s="410" t="s">
        <v>123</v>
      </c>
      <c r="K125" s="410" t="s">
        <v>4574</v>
      </c>
      <c r="L125" s="410" t="s">
        <v>5134</v>
      </c>
      <c r="M125" s="410"/>
      <c r="N125" s="410" t="s">
        <v>4682</v>
      </c>
      <c r="O125" s="168" t="s">
        <v>4607</v>
      </c>
      <c r="P125" s="391" t="s">
        <v>52</v>
      </c>
      <c r="Q125" s="404"/>
      <c r="R125" s="411">
        <v>1500000</v>
      </c>
      <c r="S125" s="412">
        <v>37868</v>
      </c>
    </row>
    <row r="126" spans="1:19" ht="30" customHeight="1" x14ac:dyDescent="0.25">
      <c r="A126">
        <v>127</v>
      </c>
      <c r="B126">
        <v>0</v>
      </c>
      <c r="C126" s="168" t="s">
        <v>4576</v>
      </c>
      <c r="D126" s="402">
        <v>2019.0045</v>
      </c>
      <c r="F126" s="168" t="s">
        <v>10750</v>
      </c>
      <c r="G126" s="168" t="s">
        <v>10751</v>
      </c>
      <c r="H126" s="410" t="s">
        <v>3294</v>
      </c>
      <c r="I126" s="410" t="s">
        <v>76</v>
      </c>
      <c r="J126" s="410" t="s">
        <v>77</v>
      </c>
      <c r="K126" s="410" t="s">
        <v>4580</v>
      </c>
      <c r="L126" s="410"/>
      <c r="M126" s="410"/>
      <c r="N126" s="410" t="s">
        <v>4626</v>
      </c>
      <c r="O126" s="168" t="s">
        <v>4733</v>
      </c>
      <c r="P126" s="391" t="s">
        <v>9916</v>
      </c>
      <c r="Q126" s="404" t="s">
        <v>4589</v>
      </c>
      <c r="R126" s="411">
        <v>12500</v>
      </c>
      <c r="S126" s="412">
        <v>12500</v>
      </c>
    </row>
    <row r="127" spans="1:19" ht="30" customHeight="1" x14ac:dyDescent="0.25">
      <c r="A127">
        <v>128</v>
      </c>
      <c r="B127">
        <v>0</v>
      </c>
      <c r="C127" s="168" t="s">
        <v>4576</v>
      </c>
      <c r="D127" s="402">
        <v>2019.0047999999999</v>
      </c>
      <c r="F127" s="168" t="s">
        <v>10752</v>
      </c>
      <c r="G127" s="168" t="s">
        <v>10753</v>
      </c>
      <c r="H127" s="410" t="s">
        <v>2908</v>
      </c>
      <c r="I127" s="410" t="s">
        <v>380</v>
      </c>
      <c r="J127" s="410" t="s">
        <v>51</v>
      </c>
      <c r="K127" s="410" t="s">
        <v>4580</v>
      </c>
      <c r="L127" s="410"/>
      <c r="M127" s="410"/>
      <c r="N127" s="410" t="s">
        <v>4931</v>
      </c>
      <c r="O127" s="168" t="s">
        <v>10568</v>
      </c>
      <c r="P127" s="391" t="s">
        <v>26</v>
      </c>
      <c r="Q127" s="404" t="s">
        <v>49</v>
      </c>
      <c r="R127" s="411">
        <v>79273</v>
      </c>
      <c r="S127" s="404">
        <v>79273</v>
      </c>
    </row>
    <row r="128" spans="1:19" ht="30" customHeight="1" x14ac:dyDescent="0.25">
      <c r="A128">
        <v>129</v>
      </c>
      <c r="B128">
        <v>0</v>
      </c>
      <c r="C128" s="168" t="s">
        <v>4576</v>
      </c>
      <c r="D128" s="413">
        <v>2019.0054</v>
      </c>
      <c r="F128" s="168" t="s">
        <v>10754</v>
      </c>
      <c r="G128" s="168" t="s">
        <v>9949</v>
      </c>
      <c r="H128" s="410" t="s">
        <v>973</v>
      </c>
      <c r="I128" s="410" t="s">
        <v>60</v>
      </c>
      <c r="J128" s="410" t="s">
        <v>61</v>
      </c>
      <c r="K128" s="410" t="s">
        <v>4574</v>
      </c>
      <c r="L128" s="410" t="s">
        <v>10179</v>
      </c>
      <c r="M128" s="410"/>
      <c r="N128" s="168" t="s">
        <v>10099</v>
      </c>
      <c r="O128" s="168" t="s">
        <v>10099</v>
      </c>
      <c r="P128" s="391" t="s">
        <v>52</v>
      </c>
      <c r="Q128" s="404" t="s">
        <v>49</v>
      </c>
      <c r="R128" s="411"/>
      <c r="S128" s="414">
        <v>50000</v>
      </c>
    </row>
    <row r="129" spans="1:19" ht="30" customHeight="1" x14ac:dyDescent="0.25">
      <c r="A129">
        <v>130</v>
      </c>
      <c r="B129">
        <v>0</v>
      </c>
      <c r="C129" s="168" t="s">
        <v>4576</v>
      </c>
      <c r="D129" s="402">
        <v>2019.0056</v>
      </c>
      <c r="F129" s="168" t="s">
        <v>10755</v>
      </c>
      <c r="G129" s="168" t="s">
        <v>10756</v>
      </c>
      <c r="H129" s="410" t="s">
        <v>5345</v>
      </c>
      <c r="I129" s="410" t="s">
        <v>49</v>
      </c>
      <c r="J129" s="410" t="s">
        <v>51</v>
      </c>
      <c r="K129" s="410" t="s">
        <v>4574</v>
      </c>
      <c r="L129" s="410" t="s">
        <v>10757</v>
      </c>
      <c r="M129" s="410"/>
      <c r="N129" s="410" t="s">
        <v>10513</v>
      </c>
      <c r="O129" s="168" t="s">
        <v>10514</v>
      </c>
      <c r="P129" s="391" t="s">
        <v>9916</v>
      </c>
      <c r="Q129" s="404" t="s">
        <v>49</v>
      </c>
      <c r="R129" s="411">
        <v>150000</v>
      </c>
      <c r="S129" s="412"/>
    </row>
    <row r="130" spans="1:19" ht="30" customHeight="1" x14ac:dyDescent="0.25">
      <c r="A130">
        <v>131</v>
      </c>
      <c r="B130">
        <v>0</v>
      </c>
      <c r="C130" s="168" t="s">
        <v>4576</v>
      </c>
      <c r="D130" s="402">
        <v>2019.0059000000001</v>
      </c>
      <c r="F130" s="168" t="s">
        <v>10758</v>
      </c>
      <c r="G130" s="168" t="s">
        <v>5785</v>
      </c>
      <c r="H130" s="410" t="s">
        <v>3906</v>
      </c>
      <c r="I130" s="410" t="s">
        <v>76</v>
      </c>
      <c r="J130" s="410" t="s">
        <v>77</v>
      </c>
      <c r="K130" s="410" t="s">
        <v>4580</v>
      </c>
      <c r="L130" s="410"/>
      <c r="M130" s="410"/>
      <c r="N130" s="410" t="s">
        <v>4625</v>
      </c>
      <c r="O130" s="168" t="s">
        <v>4625</v>
      </c>
      <c r="P130" s="391" t="s">
        <v>6466</v>
      </c>
      <c r="Q130" s="404" t="s">
        <v>4589</v>
      </c>
      <c r="R130" s="411">
        <v>12470</v>
      </c>
      <c r="S130" s="412">
        <v>12470</v>
      </c>
    </row>
    <row r="131" spans="1:19" ht="30" customHeight="1" x14ac:dyDescent="0.25">
      <c r="A131">
        <v>132</v>
      </c>
      <c r="B131">
        <v>0</v>
      </c>
      <c r="C131" s="168" t="s">
        <v>4576</v>
      </c>
      <c r="D131" s="402">
        <v>2019.0060000000001</v>
      </c>
      <c r="F131" s="168" t="s">
        <v>10759</v>
      </c>
      <c r="G131" s="168" t="s">
        <v>10760</v>
      </c>
      <c r="H131" s="410" t="s">
        <v>3224</v>
      </c>
      <c r="I131" s="410" t="s">
        <v>219</v>
      </c>
      <c r="J131" s="410" t="s">
        <v>220</v>
      </c>
      <c r="K131" s="410"/>
      <c r="L131" s="410"/>
      <c r="M131" s="410"/>
      <c r="N131" s="410" t="s">
        <v>10761</v>
      </c>
      <c r="O131" s="168" t="s">
        <v>10762</v>
      </c>
      <c r="P131" s="391" t="s">
        <v>9912</v>
      </c>
      <c r="Q131" s="404"/>
      <c r="R131" s="411">
        <v>400000</v>
      </c>
      <c r="S131" s="412"/>
    </row>
    <row r="132" spans="1:19" ht="30" customHeight="1" x14ac:dyDescent="0.25">
      <c r="A132">
        <v>133</v>
      </c>
      <c r="B132">
        <v>0</v>
      </c>
      <c r="C132" s="168" t="s">
        <v>4576</v>
      </c>
      <c r="D132" s="402">
        <v>2019.0068000000001</v>
      </c>
      <c r="F132" s="168" t="s">
        <v>10763</v>
      </c>
      <c r="G132" s="168" t="s">
        <v>10764</v>
      </c>
      <c r="H132" s="410" t="s">
        <v>3294</v>
      </c>
      <c r="I132" s="410" t="s">
        <v>76</v>
      </c>
      <c r="J132" s="410" t="s">
        <v>77</v>
      </c>
      <c r="K132" s="410" t="s">
        <v>4574</v>
      </c>
      <c r="L132" s="410" t="s">
        <v>10765</v>
      </c>
      <c r="M132" s="410"/>
      <c r="N132" s="410" t="s">
        <v>4626</v>
      </c>
      <c r="O132" s="410" t="s">
        <v>4626</v>
      </c>
      <c r="P132" s="391" t="s">
        <v>9916</v>
      </c>
      <c r="Q132" s="404" t="s">
        <v>4589</v>
      </c>
      <c r="R132" s="411"/>
      <c r="S132" s="412">
        <v>124466</v>
      </c>
    </row>
    <row r="133" spans="1:19" ht="30" customHeight="1" x14ac:dyDescent="0.25">
      <c r="A133">
        <v>134</v>
      </c>
      <c r="B133">
        <v>0</v>
      </c>
      <c r="C133" s="168" t="s">
        <v>4576</v>
      </c>
      <c r="D133" s="402">
        <v>2019.0073</v>
      </c>
      <c r="F133" s="168" t="s">
        <v>10766</v>
      </c>
      <c r="G133" s="168" t="s">
        <v>10525</v>
      </c>
      <c r="H133" s="410" t="s">
        <v>10526</v>
      </c>
      <c r="I133" s="410" t="s">
        <v>144</v>
      </c>
      <c r="J133" s="410" t="s">
        <v>51</v>
      </c>
      <c r="K133" s="410" t="s">
        <v>4580</v>
      </c>
      <c r="L133" s="410"/>
      <c r="M133" s="410"/>
      <c r="N133" s="410" t="s">
        <v>9957</v>
      </c>
      <c r="O133" s="168" t="s">
        <v>10695</v>
      </c>
      <c r="P133" s="391" t="s">
        <v>9916</v>
      </c>
      <c r="Q133" s="404" t="s">
        <v>2996</v>
      </c>
      <c r="R133" s="411">
        <v>32000</v>
      </c>
      <c r="S133" s="412">
        <v>14000</v>
      </c>
    </row>
    <row r="134" spans="1:19" ht="30" customHeight="1" x14ac:dyDescent="0.25">
      <c r="A134">
        <v>135</v>
      </c>
      <c r="B134">
        <v>0</v>
      </c>
      <c r="C134" s="168" t="s">
        <v>4576</v>
      </c>
      <c r="D134" s="402">
        <v>2019.0081</v>
      </c>
      <c r="F134" s="168" t="s">
        <v>10767</v>
      </c>
      <c r="G134" s="168" t="s">
        <v>10768</v>
      </c>
      <c r="H134" s="410" t="s">
        <v>533</v>
      </c>
      <c r="I134" s="410" t="s">
        <v>49</v>
      </c>
      <c r="J134" s="410" t="s">
        <v>51</v>
      </c>
      <c r="K134" s="410" t="s">
        <v>4574</v>
      </c>
      <c r="L134" s="410" t="s">
        <v>4963</v>
      </c>
      <c r="M134" s="410"/>
      <c r="N134" s="410" t="s">
        <v>4911</v>
      </c>
      <c r="O134" s="168" t="s">
        <v>10645</v>
      </c>
      <c r="P134" s="391" t="s">
        <v>52</v>
      </c>
      <c r="Q134" s="404" t="s">
        <v>49</v>
      </c>
      <c r="R134" s="411">
        <v>35059</v>
      </c>
      <c r="S134" s="412">
        <v>35059</v>
      </c>
    </row>
    <row r="135" spans="1:19" ht="30" customHeight="1" x14ac:dyDescent="0.25">
      <c r="A135">
        <v>136</v>
      </c>
      <c r="B135">
        <v>0</v>
      </c>
      <c r="C135" s="168" t="s">
        <v>4576</v>
      </c>
      <c r="D135" s="402">
        <v>2019.0083999999999</v>
      </c>
      <c r="F135" s="168" t="s">
        <v>10769</v>
      </c>
      <c r="G135" s="168" t="s">
        <v>10770</v>
      </c>
      <c r="H135" s="410" t="s">
        <v>2781</v>
      </c>
      <c r="I135" s="410" t="s">
        <v>156</v>
      </c>
      <c r="J135" s="410" t="s">
        <v>51</v>
      </c>
      <c r="K135" s="410" t="s">
        <v>4574</v>
      </c>
      <c r="L135" s="410" t="s">
        <v>5384</v>
      </c>
      <c r="M135" s="410"/>
      <c r="N135" s="410" t="s">
        <v>4634</v>
      </c>
      <c r="O135" s="168" t="s">
        <v>4633</v>
      </c>
      <c r="P135" s="391" t="s">
        <v>9916</v>
      </c>
      <c r="Q135" s="404" t="s">
        <v>384</v>
      </c>
      <c r="R135" s="411">
        <v>120000</v>
      </c>
      <c r="S135" s="412">
        <v>35000</v>
      </c>
    </row>
    <row r="136" spans="1:19" ht="30" customHeight="1" x14ac:dyDescent="0.25">
      <c r="A136">
        <v>137</v>
      </c>
      <c r="B136">
        <v>0</v>
      </c>
      <c r="C136" s="168" t="s">
        <v>4576</v>
      </c>
      <c r="D136" s="402">
        <v>2019.0085999999999</v>
      </c>
      <c r="F136" s="168" t="s">
        <v>10771</v>
      </c>
      <c r="G136" s="168" t="s">
        <v>10772</v>
      </c>
      <c r="H136" s="410" t="s">
        <v>2705</v>
      </c>
      <c r="I136" s="410" t="s">
        <v>76</v>
      </c>
      <c r="J136" s="410" t="s">
        <v>77</v>
      </c>
      <c r="K136" s="410" t="s">
        <v>4580</v>
      </c>
      <c r="L136" s="410"/>
      <c r="M136" s="410"/>
      <c r="N136" s="410" t="s">
        <v>6641</v>
      </c>
      <c r="O136" s="168" t="s">
        <v>10038</v>
      </c>
      <c r="P136" s="391" t="s">
        <v>26</v>
      </c>
      <c r="Q136" s="404" t="s">
        <v>4589</v>
      </c>
      <c r="R136" s="411">
        <v>11000</v>
      </c>
      <c r="S136" s="412">
        <v>10444</v>
      </c>
    </row>
    <row r="137" spans="1:19" ht="30" customHeight="1" x14ac:dyDescent="0.25">
      <c r="A137">
        <v>138</v>
      </c>
      <c r="B137">
        <v>0</v>
      </c>
      <c r="C137" s="168" t="s">
        <v>4576</v>
      </c>
      <c r="D137" s="402">
        <v>2019.0087000000001</v>
      </c>
      <c r="F137" s="168" t="s">
        <v>10773</v>
      </c>
      <c r="G137" s="168" t="s">
        <v>10774</v>
      </c>
      <c r="H137" s="410" t="s">
        <v>1570</v>
      </c>
      <c r="I137" s="410" t="s">
        <v>76</v>
      </c>
      <c r="J137" s="410" t="s">
        <v>77</v>
      </c>
      <c r="K137" s="410" t="s">
        <v>4580</v>
      </c>
      <c r="L137" s="410"/>
      <c r="M137" s="410"/>
      <c r="N137" s="410" t="s">
        <v>4702</v>
      </c>
      <c r="O137" s="168" t="s">
        <v>4701</v>
      </c>
      <c r="P137" s="391" t="s">
        <v>26</v>
      </c>
      <c r="Q137" s="404" t="s">
        <v>122</v>
      </c>
      <c r="R137" s="411">
        <v>72000</v>
      </c>
      <c r="S137" s="412">
        <v>43950</v>
      </c>
    </row>
    <row r="138" spans="1:19" ht="30" customHeight="1" x14ac:dyDescent="0.25">
      <c r="A138">
        <v>139</v>
      </c>
      <c r="B138">
        <v>0</v>
      </c>
      <c r="C138" s="168" t="s">
        <v>4576</v>
      </c>
      <c r="D138" s="402">
        <v>2019.0093999999999</v>
      </c>
      <c r="F138" s="168" t="s">
        <v>10775</v>
      </c>
      <c r="G138" s="168" t="s">
        <v>5524</v>
      </c>
      <c r="H138" s="410" t="s">
        <v>1920</v>
      </c>
      <c r="I138" s="410" t="s">
        <v>399</v>
      </c>
      <c r="J138" s="410" t="s">
        <v>51</v>
      </c>
      <c r="K138" s="410" t="s">
        <v>4574</v>
      </c>
      <c r="L138" s="410" t="s">
        <v>644</v>
      </c>
      <c r="M138" s="410"/>
      <c r="N138" s="168" t="s">
        <v>10568</v>
      </c>
      <c r="O138" s="168" t="s">
        <v>10568</v>
      </c>
      <c r="P138" s="391" t="s">
        <v>9916</v>
      </c>
      <c r="Q138" s="404" t="s">
        <v>49</v>
      </c>
      <c r="R138" s="411">
        <v>175000</v>
      </c>
      <c r="S138" s="412">
        <v>30000</v>
      </c>
    </row>
    <row r="139" spans="1:19" ht="30" customHeight="1" x14ac:dyDescent="0.25">
      <c r="A139">
        <v>140</v>
      </c>
      <c r="B139">
        <v>0</v>
      </c>
      <c r="C139" s="168" t="s">
        <v>4576</v>
      </c>
      <c r="D139" s="402">
        <v>2019.0097000000001</v>
      </c>
      <c r="F139" s="168" t="s">
        <v>10776</v>
      </c>
      <c r="G139" s="168" t="s">
        <v>5155</v>
      </c>
      <c r="H139" s="410" t="s">
        <v>2823</v>
      </c>
      <c r="I139" s="410" t="s">
        <v>122</v>
      </c>
      <c r="J139" s="410" t="s">
        <v>123</v>
      </c>
      <c r="K139" s="410" t="s">
        <v>4580</v>
      </c>
      <c r="L139" s="410"/>
      <c r="M139" s="410"/>
      <c r="N139" s="410" t="s">
        <v>10232</v>
      </c>
      <c r="O139" s="168" t="s">
        <v>6636</v>
      </c>
      <c r="P139" s="391" t="s">
        <v>9912</v>
      </c>
      <c r="Q139" s="404" t="s">
        <v>122</v>
      </c>
      <c r="R139" s="411">
        <v>0</v>
      </c>
      <c r="S139" s="412">
        <v>0</v>
      </c>
    </row>
    <row r="140" spans="1:19" ht="30" customHeight="1" x14ac:dyDescent="0.25">
      <c r="A140">
        <v>141</v>
      </c>
      <c r="B140">
        <v>0</v>
      </c>
      <c r="C140" s="168" t="s">
        <v>4576</v>
      </c>
      <c r="D140" s="402">
        <v>2019.0099</v>
      </c>
      <c r="F140" s="168" t="s">
        <v>10777</v>
      </c>
      <c r="G140" s="168" t="s">
        <v>5626</v>
      </c>
      <c r="H140" s="410" t="s">
        <v>2722</v>
      </c>
      <c r="I140" s="410" t="s">
        <v>660</v>
      </c>
      <c r="J140" s="410" t="s">
        <v>245</v>
      </c>
      <c r="K140" s="410" t="s">
        <v>4574</v>
      </c>
      <c r="L140" s="410" t="s">
        <v>10778</v>
      </c>
      <c r="M140" s="410"/>
      <c r="N140" s="168" t="s">
        <v>4767</v>
      </c>
      <c r="O140" s="168" t="s">
        <v>4767</v>
      </c>
      <c r="P140" s="391" t="s">
        <v>52</v>
      </c>
      <c r="Q140" s="404" t="s">
        <v>261</v>
      </c>
      <c r="R140" s="411">
        <v>50000</v>
      </c>
      <c r="S140" s="412">
        <v>25000</v>
      </c>
    </row>
    <row r="141" spans="1:19" ht="30" customHeight="1" x14ac:dyDescent="0.25">
      <c r="A141">
        <v>142</v>
      </c>
      <c r="B141">
        <v>0</v>
      </c>
      <c r="C141" s="168" t="s">
        <v>4576</v>
      </c>
      <c r="D141" s="402">
        <v>2019.0101999999999</v>
      </c>
      <c r="F141" s="168" t="s">
        <v>10779</v>
      </c>
      <c r="G141" s="168" t="s">
        <v>10780</v>
      </c>
      <c r="H141" s="410" t="s">
        <v>2705</v>
      </c>
      <c r="I141" s="410" t="s">
        <v>76</v>
      </c>
      <c r="J141" s="410" t="s">
        <v>77</v>
      </c>
      <c r="K141" s="410" t="s">
        <v>4580</v>
      </c>
      <c r="L141" s="410"/>
      <c r="M141" s="410"/>
      <c r="N141" s="410" t="s">
        <v>4802</v>
      </c>
      <c r="O141" s="168" t="s">
        <v>4802</v>
      </c>
      <c r="P141" s="391" t="s">
        <v>9916</v>
      </c>
      <c r="Q141" s="404" t="s">
        <v>4589</v>
      </c>
      <c r="R141" s="411">
        <v>5000</v>
      </c>
      <c r="S141" s="412">
        <v>5000</v>
      </c>
    </row>
    <row r="142" spans="1:19" ht="30" customHeight="1" x14ac:dyDescent="0.25">
      <c r="A142">
        <v>143</v>
      </c>
      <c r="B142">
        <v>0</v>
      </c>
      <c r="C142" s="168" t="s">
        <v>4576</v>
      </c>
      <c r="D142" s="402">
        <v>2019.0102999999999</v>
      </c>
      <c r="F142" s="168" t="s">
        <v>10781</v>
      </c>
      <c r="G142" s="168" t="s">
        <v>4896</v>
      </c>
      <c r="H142" s="410" t="s">
        <v>214</v>
      </c>
      <c r="I142" s="410" t="s">
        <v>144</v>
      </c>
      <c r="J142" s="410" t="s">
        <v>51</v>
      </c>
      <c r="K142" s="410"/>
      <c r="L142" s="410"/>
      <c r="M142" s="410"/>
      <c r="N142" s="410" t="s">
        <v>4897</v>
      </c>
      <c r="O142" s="168" t="s">
        <v>4996</v>
      </c>
      <c r="P142" s="391" t="s">
        <v>26</v>
      </c>
      <c r="Q142" s="404" t="s">
        <v>2996</v>
      </c>
      <c r="R142" s="411">
        <v>111335</v>
      </c>
      <c r="S142" s="412">
        <v>68435</v>
      </c>
    </row>
    <row r="143" spans="1:19" ht="30" customHeight="1" x14ac:dyDescent="0.25">
      <c r="A143">
        <v>144</v>
      </c>
      <c r="B143">
        <v>0</v>
      </c>
      <c r="C143" s="168" t="s">
        <v>4576</v>
      </c>
      <c r="D143" s="402">
        <v>2019.0115000000001</v>
      </c>
      <c r="F143" s="168" t="s">
        <v>10782</v>
      </c>
      <c r="G143" s="168" t="s">
        <v>9971</v>
      </c>
      <c r="H143" s="410" t="s">
        <v>3998</v>
      </c>
      <c r="I143" s="410" t="s">
        <v>1475</v>
      </c>
      <c r="J143" s="410" t="s">
        <v>245</v>
      </c>
      <c r="K143" s="410" t="s">
        <v>4574</v>
      </c>
      <c r="L143" s="410" t="s">
        <v>347</v>
      </c>
      <c r="M143" s="410"/>
      <c r="N143" s="410" t="s">
        <v>4615</v>
      </c>
      <c r="O143" s="168" t="s">
        <v>4712</v>
      </c>
      <c r="P143" s="391" t="s">
        <v>52</v>
      </c>
      <c r="Q143" s="404" t="s">
        <v>4589</v>
      </c>
      <c r="R143" s="411">
        <v>170000</v>
      </c>
      <c r="S143" s="412">
        <v>20000</v>
      </c>
    </row>
    <row r="144" spans="1:19" ht="30" customHeight="1" x14ac:dyDescent="0.25">
      <c r="A144">
        <v>145</v>
      </c>
      <c r="B144">
        <v>0</v>
      </c>
      <c r="C144" s="168" t="s">
        <v>4576</v>
      </c>
      <c r="D144" s="402">
        <v>2019.0129999999999</v>
      </c>
      <c r="F144" s="168" t="s">
        <v>10783</v>
      </c>
      <c r="G144" s="168" t="s">
        <v>10784</v>
      </c>
      <c r="H144" s="410" t="s">
        <v>3294</v>
      </c>
      <c r="I144" s="410" t="s">
        <v>76</v>
      </c>
      <c r="J144" s="410" t="s">
        <v>77</v>
      </c>
      <c r="K144" s="410"/>
      <c r="L144" s="410"/>
      <c r="M144" s="410"/>
      <c r="N144" s="410" t="s">
        <v>6641</v>
      </c>
      <c r="O144" s="410" t="s">
        <v>6641</v>
      </c>
      <c r="P144" s="391" t="s">
        <v>26</v>
      </c>
      <c r="Q144" s="404" t="s">
        <v>4589</v>
      </c>
      <c r="R144" s="411">
        <v>40000</v>
      </c>
      <c r="S144" s="412">
        <v>35500</v>
      </c>
    </row>
    <row r="145" spans="1:19" ht="30" customHeight="1" x14ac:dyDescent="0.25">
      <c r="A145">
        <v>146</v>
      </c>
      <c r="B145">
        <v>0</v>
      </c>
      <c r="C145" s="168" t="s">
        <v>4576</v>
      </c>
      <c r="D145" s="402">
        <v>2019.0134</v>
      </c>
      <c r="F145" s="168" t="s">
        <v>10785</v>
      </c>
      <c r="G145" s="168" t="s">
        <v>5121</v>
      </c>
      <c r="H145" s="410" t="s">
        <v>1719</v>
      </c>
      <c r="I145" s="410" t="s">
        <v>1475</v>
      </c>
      <c r="J145" s="410" t="s">
        <v>245</v>
      </c>
      <c r="K145" s="410" t="s">
        <v>4580</v>
      </c>
      <c r="L145" s="410"/>
      <c r="M145" s="410"/>
      <c r="N145" s="410" t="s">
        <v>4903</v>
      </c>
      <c r="O145" s="168" t="s">
        <v>4904</v>
      </c>
      <c r="P145" s="391" t="s">
        <v>52</v>
      </c>
      <c r="Q145" s="404" t="s">
        <v>49</v>
      </c>
      <c r="R145" s="411">
        <v>1500000</v>
      </c>
      <c r="S145" s="412">
        <v>850000</v>
      </c>
    </row>
    <row r="146" spans="1:19" ht="30" customHeight="1" x14ac:dyDescent="0.25">
      <c r="A146">
        <v>147</v>
      </c>
      <c r="B146">
        <v>0</v>
      </c>
      <c r="C146" s="168" t="s">
        <v>4576</v>
      </c>
      <c r="D146" s="402">
        <v>2019.0135</v>
      </c>
      <c r="F146" s="168" t="s">
        <v>10786</v>
      </c>
      <c r="G146" s="168" t="s">
        <v>10787</v>
      </c>
      <c r="H146" s="410" t="s">
        <v>3294</v>
      </c>
      <c r="I146" s="410" t="s">
        <v>76</v>
      </c>
      <c r="J146" s="410" t="s">
        <v>77</v>
      </c>
      <c r="K146" s="410" t="s">
        <v>4580</v>
      </c>
      <c r="L146" s="410"/>
      <c r="M146" s="410"/>
      <c r="N146" s="168" t="s">
        <v>5026</v>
      </c>
      <c r="O146" s="168" t="s">
        <v>5026</v>
      </c>
      <c r="P146" s="391" t="s">
        <v>9974</v>
      </c>
      <c r="Q146" s="404" t="s">
        <v>4589</v>
      </c>
      <c r="R146" s="411">
        <v>100000</v>
      </c>
      <c r="S146" s="412">
        <v>100000</v>
      </c>
    </row>
    <row r="147" spans="1:19" ht="30" customHeight="1" x14ac:dyDescent="0.25">
      <c r="A147">
        <v>148</v>
      </c>
      <c r="B147">
        <v>0</v>
      </c>
      <c r="C147" s="168" t="s">
        <v>4576</v>
      </c>
      <c r="D147" s="402">
        <v>2019.0136</v>
      </c>
      <c r="F147" s="168" t="s">
        <v>10788</v>
      </c>
      <c r="G147" s="168" t="s">
        <v>10789</v>
      </c>
      <c r="H147" s="410" t="s">
        <v>1832</v>
      </c>
      <c r="I147" s="410" t="s">
        <v>76</v>
      </c>
      <c r="J147" s="410" t="s">
        <v>77</v>
      </c>
      <c r="K147" s="410"/>
      <c r="L147" s="410"/>
      <c r="M147" s="410"/>
      <c r="N147" s="410" t="s">
        <v>4582</v>
      </c>
      <c r="O147" s="168" t="s">
        <v>4582</v>
      </c>
      <c r="P147" s="391" t="s">
        <v>26</v>
      </c>
      <c r="Q147" s="404"/>
      <c r="R147" s="411">
        <v>5000</v>
      </c>
      <c r="S147" s="412">
        <v>5000</v>
      </c>
    </row>
    <row r="148" spans="1:19" ht="30" customHeight="1" x14ac:dyDescent="0.25">
      <c r="A148">
        <v>149</v>
      </c>
      <c r="B148">
        <v>0</v>
      </c>
      <c r="C148" s="168" t="s">
        <v>4576</v>
      </c>
      <c r="D148" s="413">
        <v>2019.0137</v>
      </c>
      <c r="F148" s="168" t="s">
        <v>10790</v>
      </c>
      <c r="G148" s="168" t="s">
        <v>10791</v>
      </c>
      <c r="H148" s="410" t="s">
        <v>3294</v>
      </c>
      <c r="I148" s="410" t="s">
        <v>76</v>
      </c>
      <c r="J148" s="410" t="s">
        <v>77</v>
      </c>
      <c r="K148" s="410" t="s">
        <v>4580</v>
      </c>
      <c r="L148" s="410"/>
      <c r="M148" s="410"/>
      <c r="N148" s="168" t="s">
        <v>5026</v>
      </c>
      <c r="O148" s="168" t="s">
        <v>5026</v>
      </c>
      <c r="P148" s="391" t="s">
        <v>9916</v>
      </c>
      <c r="Q148" s="404" t="s">
        <v>4589</v>
      </c>
      <c r="R148" s="411">
        <v>20000</v>
      </c>
      <c r="S148" s="412"/>
    </row>
    <row r="149" spans="1:19" ht="30" customHeight="1" x14ac:dyDescent="0.25">
      <c r="A149">
        <v>150</v>
      </c>
      <c r="B149">
        <v>0</v>
      </c>
      <c r="C149" s="168" t="s">
        <v>4576</v>
      </c>
      <c r="D149" s="402">
        <v>2019.0148999999999</v>
      </c>
      <c r="F149" s="168" t="s">
        <v>10792</v>
      </c>
      <c r="G149" s="168" t="s">
        <v>5327</v>
      </c>
      <c r="H149" s="410" t="s">
        <v>435</v>
      </c>
      <c r="I149" s="410" t="s">
        <v>122</v>
      </c>
      <c r="J149" s="410" t="s">
        <v>123</v>
      </c>
      <c r="K149" s="410" t="s">
        <v>4574</v>
      </c>
      <c r="L149" s="410" t="s">
        <v>5005</v>
      </c>
      <c r="M149" s="410"/>
      <c r="N149" s="410" t="s">
        <v>5148</v>
      </c>
      <c r="O149" s="168" t="s">
        <v>5329</v>
      </c>
      <c r="P149" s="391" t="s">
        <v>52</v>
      </c>
      <c r="Q149" s="404" t="s">
        <v>122</v>
      </c>
      <c r="R149" s="411">
        <v>100000</v>
      </c>
      <c r="S149" s="412">
        <v>39000</v>
      </c>
    </row>
    <row r="150" spans="1:19" ht="30" customHeight="1" x14ac:dyDescent="0.25">
      <c r="A150">
        <v>151</v>
      </c>
      <c r="B150">
        <v>0</v>
      </c>
      <c r="C150" s="168" t="s">
        <v>4576</v>
      </c>
      <c r="D150" s="413">
        <v>2019.0153</v>
      </c>
      <c r="F150" s="168" t="s">
        <v>10793</v>
      </c>
      <c r="G150" s="168" t="s">
        <v>10794</v>
      </c>
      <c r="H150" s="410" t="s">
        <v>4222</v>
      </c>
      <c r="I150" s="410" t="s">
        <v>76</v>
      </c>
      <c r="J150" s="410" t="s">
        <v>77</v>
      </c>
      <c r="K150" s="410" t="s">
        <v>4580</v>
      </c>
      <c r="L150" s="410"/>
      <c r="M150" s="410"/>
      <c r="N150" s="168" t="s">
        <v>4730</v>
      </c>
      <c r="O150" s="168" t="s">
        <v>4730</v>
      </c>
      <c r="P150" s="391" t="s">
        <v>98</v>
      </c>
      <c r="Q150" s="404" t="s">
        <v>4589</v>
      </c>
      <c r="R150" s="411">
        <v>340000</v>
      </c>
      <c r="S150" s="412">
        <v>340000</v>
      </c>
    </row>
    <row r="151" spans="1:19" ht="30" customHeight="1" x14ac:dyDescent="0.25">
      <c r="A151">
        <v>152</v>
      </c>
      <c r="B151">
        <v>0</v>
      </c>
      <c r="C151" s="168" t="s">
        <v>4576</v>
      </c>
      <c r="D151" s="402">
        <v>2019.0163</v>
      </c>
      <c r="F151" s="168" t="s">
        <v>10795</v>
      </c>
      <c r="G151" s="168" t="s">
        <v>10796</v>
      </c>
      <c r="H151" s="410" t="s">
        <v>1009</v>
      </c>
      <c r="I151" s="410" t="s">
        <v>219</v>
      </c>
      <c r="J151" s="410" t="s">
        <v>220</v>
      </c>
      <c r="K151" s="410" t="s">
        <v>4580</v>
      </c>
      <c r="L151" s="410"/>
      <c r="M151" s="410"/>
      <c r="N151" s="168" t="s">
        <v>5105</v>
      </c>
      <c r="O151" s="168" t="s">
        <v>5105</v>
      </c>
      <c r="P151" s="391" t="s">
        <v>52</v>
      </c>
      <c r="Q151" s="404" t="s">
        <v>261</v>
      </c>
      <c r="R151" s="411">
        <v>25000</v>
      </c>
      <c r="S151" s="412">
        <v>25000</v>
      </c>
    </row>
    <row r="152" spans="1:19" ht="30" customHeight="1" x14ac:dyDescent="0.25">
      <c r="A152">
        <v>153</v>
      </c>
      <c r="B152">
        <v>0</v>
      </c>
      <c r="C152" s="168" t="s">
        <v>4576</v>
      </c>
      <c r="D152" s="402">
        <v>2019.0172</v>
      </c>
      <c r="F152" s="168" t="s">
        <v>10797</v>
      </c>
      <c r="G152" s="168" t="s">
        <v>10798</v>
      </c>
      <c r="H152" s="410" t="s">
        <v>10799</v>
      </c>
      <c r="I152" s="410" t="s">
        <v>815</v>
      </c>
      <c r="J152" s="410" t="s">
        <v>51</v>
      </c>
      <c r="K152" s="410" t="s">
        <v>4574</v>
      </c>
      <c r="L152" s="410" t="s">
        <v>10800</v>
      </c>
      <c r="M152" s="410"/>
      <c r="N152" s="168" t="s">
        <v>4938</v>
      </c>
      <c r="O152" s="168" t="s">
        <v>4938</v>
      </c>
      <c r="P152" s="391" t="s">
        <v>6466</v>
      </c>
      <c r="Q152" s="404" t="s">
        <v>107</v>
      </c>
      <c r="R152" s="411">
        <v>65000</v>
      </c>
      <c r="S152" s="412">
        <v>37500</v>
      </c>
    </row>
    <row r="153" spans="1:19" ht="30" customHeight="1" x14ac:dyDescent="0.25">
      <c r="A153">
        <v>154</v>
      </c>
      <c r="B153">
        <v>0</v>
      </c>
      <c r="C153" s="168" t="s">
        <v>4576</v>
      </c>
      <c r="D153" s="402">
        <v>2019.0175999999999</v>
      </c>
      <c r="F153" s="168" t="s">
        <v>10801</v>
      </c>
      <c r="G153" s="168" t="s">
        <v>10802</v>
      </c>
      <c r="H153" s="410" t="s">
        <v>2823</v>
      </c>
      <c r="I153" s="410" t="s">
        <v>122</v>
      </c>
      <c r="J153" s="410" t="s">
        <v>123</v>
      </c>
      <c r="K153" s="410" t="s">
        <v>4580</v>
      </c>
      <c r="L153" s="410"/>
      <c r="M153" s="410"/>
      <c r="N153" s="168" t="s">
        <v>9973</v>
      </c>
      <c r="O153" s="168" t="s">
        <v>9973</v>
      </c>
      <c r="P153" s="391" t="s">
        <v>9974</v>
      </c>
      <c r="Q153" s="404" t="s">
        <v>219</v>
      </c>
      <c r="R153" s="411">
        <v>7500</v>
      </c>
      <c r="S153" s="412">
        <v>7500</v>
      </c>
    </row>
    <row r="154" spans="1:19" ht="30" customHeight="1" x14ac:dyDescent="0.25">
      <c r="A154">
        <v>155</v>
      </c>
      <c r="B154">
        <v>0</v>
      </c>
      <c r="C154" s="168" t="s">
        <v>4576</v>
      </c>
      <c r="D154" s="402">
        <v>2019.0178000000001</v>
      </c>
      <c r="F154" s="168" t="s">
        <v>10803</v>
      </c>
      <c r="G154" s="168" t="s">
        <v>5785</v>
      </c>
      <c r="H154" s="410" t="s">
        <v>3906</v>
      </c>
      <c r="I154" s="410" t="s">
        <v>76</v>
      </c>
      <c r="J154" s="410" t="s">
        <v>77</v>
      </c>
      <c r="K154" s="410" t="s">
        <v>4580</v>
      </c>
      <c r="L154" s="410"/>
      <c r="M154" s="410"/>
      <c r="N154" s="168" t="s">
        <v>4626</v>
      </c>
      <c r="O154" s="168" t="s">
        <v>4733</v>
      </c>
      <c r="P154" s="391" t="s">
        <v>9916</v>
      </c>
      <c r="Q154" s="404" t="s">
        <v>4589</v>
      </c>
      <c r="R154" s="411">
        <v>0</v>
      </c>
      <c r="S154" s="412">
        <v>0</v>
      </c>
    </row>
    <row r="155" spans="1:19" ht="30" customHeight="1" x14ac:dyDescent="0.25">
      <c r="A155">
        <v>156</v>
      </c>
      <c r="B155">
        <v>0</v>
      </c>
      <c r="C155" s="168" t="s">
        <v>4576</v>
      </c>
      <c r="D155" s="413">
        <v>2019.0179000000001</v>
      </c>
      <c r="F155" s="168" t="s">
        <v>10804</v>
      </c>
      <c r="G155" s="168" t="s">
        <v>4952</v>
      </c>
      <c r="H155" s="410" t="s">
        <v>4953</v>
      </c>
      <c r="I155" s="410" t="s">
        <v>156</v>
      </c>
      <c r="J155" s="410" t="s">
        <v>51</v>
      </c>
      <c r="K155" s="410"/>
      <c r="L155" s="410"/>
      <c r="M155" s="410"/>
      <c r="N155" s="168" t="s">
        <v>4972</v>
      </c>
      <c r="O155" s="168" t="s">
        <v>10099</v>
      </c>
      <c r="P155" s="391" t="s">
        <v>52</v>
      </c>
      <c r="Q155" s="404" t="s">
        <v>49</v>
      </c>
      <c r="R155" s="411">
        <v>300000</v>
      </c>
      <c r="S155" s="412">
        <v>273921</v>
      </c>
    </row>
    <row r="156" spans="1:19" ht="30" customHeight="1" x14ac:dyDescent="0.25">
      <c r="A156">
        <v>157</v>
      </c>
      <c r="B156">
        <v>0</v>
      </c>
      <c r="C156" s="168" t="s">
        <v>4576</v>
      </c>
      <c r="D156" s="402">
        <v>2019.0182</v>
      </c>
      <c r="F156" s="168" t="s">
        <v>10805</v>
      </c>
      <c r="G156" s="168" t="s">
        <v>10806</v>
      </c>
      <c r="H156" s="410" t="s">
        <v>10807</v>
      </c>
      <c r="I156" s="410" t="s">
        <v>219</v>
      </c>
      <c r="J156" s="410" t="s">
        <v>220</v>
      </c>
      <c r="K156" s="410" t="s">
        <v>4580</v>
      </c>
      <c r="L156" s="410"/>
      <c r="M156" s="410" t="s">
        <v>10808</v>
      </c>
      <c r="N156" s="168" t="s">
        <v>4668</v>
      </c>
      <c r="O156" s="168" t="s">
        <v>4996</v>
      </c>
      <c r="P156" s="391" t="s">
        <v>3934</v>
      </c>
      <c r="Q156" s="404" t="s">
        <v>122</v>
      </c>
      <c r="R156" s="411">
        <v>0</v>
      </c>
      <c r="S156" s="412">
        <v>0</v>
      </c>
    </row>
    <row r="157" spans="1:19" ht="30" customHeight="1" x14ac:dyDescent="0.25">
      <c r="A157">
        <v>158</v>
      </c>
      <c r="B157">
        <v>0</v>
      </c>
      <c r="C157" s="168" t="s">
        <v>4576</v>
      </c>
      <c r="D157" s="413">
        <v>2019.0183999999999</v>
      </c>
      <c r="F157" s="168" t="s">
        <v>10809</v>
      </c>
      <c r="G157" s="168" t="s">
        <v>10602</v>
      </c>
      <c r="H157" s="410" t="s">
        <v>3174</v>
      </c>
      <c r="I157" s="410" t="s">
        <v>49</v>
      </c>
      <c r="J157" s="410" t="s">
        <v>51</v>
      </c>
      <c r="K157" s="410" t="s">
        <v>4580</v>
      </c>
      <c r="L157" s="410"/>
      <c r="M157" s="410"/>
      <c r="N157" s="168" t="s">
        <v>4972</v>
      </c>
      <c r="O157" s="168" t="s">
        <v>10514</v>
      </c>
      <c r="P157" s="391" t="s">
        <v>52</v>
      </c>
      <c r="Q157" s="404" t="s">
        <v>49</v>
      </c>
      <c r="R157" s="411">
        <v>10000</v>
      </c>
      <c r="S157" s="412">
        <v>10000</v>
      </c>
    </row>
    <row r="158" spans="1:19" ht="30" customHeight="1" x14ac:dyDescent="0.25">
      <c r="A158">
        <v>159</v>
      </c>
      <c r="B158">
        <v>0</v>
      </c>
      <c r="C158" s="168" t="s">
        <v>4576</v>
      </c>
      <c r="D158" s="402">
        <v>2019.0186000000001</v>
      </c>
      <c r="F158" s="168" t="s">
        <v>10810</v>
      </c>
      <c r="G158" s="168" t="s">
        <v>4746</v>
      </c>
      <c r="H158" s="410" t="s">
        <v>2673</v>
      </c>
      <c r="I158" s="410" t="s">
        <v>76</v>
      </c>
      <c r="J158" s="410" t="s">
        <v>77</v>
      </c>
      <c r="K158" s="410" t="s">
        <v>4580</v>
      </c>
      <c r="L158" s="410"/>
      <c r="M158" s="410" t="s">
        <v>10811</v>
      </c>
      <c r="N158" s="168" t="s">
        <v>10812</v>
      </c>
      <c r="O158" s="168" t="s">
        <v>10812</v>
      </c>
      <c r="P158" s="391" t="s">
        <v>52</v>
      </c>
      <c r="Q158" s="404" t="s">
        <v>384</v>
      </c>
      <c r="R158" s="411">
        <v>199976</v>
      </c>
      <c r="S158" s="412">
        <v>73430</v>
      </c>
    </row>
    <row r="159" spans="1:19" ht="30" customHeight="1" x14ac:dyDescent="0.25">
      <c r="A159">
        <v>160</v>
      </c>
      <c r="B159">
        <v>0</v>
      </c>
      <c r="C159" s="168" t="s">
        <v>4576</v>
      </c>
      <c r="D159" s="402">
        <v>2019.0196000000001</v>
      </c>
      <c r="F159" s="168" t="s">
        <v>10813</v>
      </c>
      <c r="G159" s="168" t="s">
        <v>5458</v>
      </c>
      <c r="H159" s="410" t="s">
        <v>1390</v>
      </c>
      <c r="I159" s="410" t="s">
        <v>183</v>
      </c>
      <c r="J159" s="410" t="s">
        <v>61</v>
      </c>
      <c r="K159" s="410" t="s">
        <v>4580</v>
      </c>
      <c r="L159" s="410" t="s">
        <v>10814</v>
      </c>
      <c r="M159" s="410"/>
      <c r="N159" s="168" t="s">
        <v>5221</v>
      </c>
      <c r="O159" s="168" t="s">
        <v>5221</v>
      </c>
      <c r="P159" s="391" t="s">
        <v>52</v>
      </c>
      <c r="Q159" s="404" t="s">
        <v>261</v>
      </c>
      <c r="R159" s="411">
        <v>476169</v>
      </c>
      <c r="S159" s="412">
        <v>283911</v>
      </c>
    </row>
    <row r="160" spans="1:19" ht="30" customHeight="1" x14ac:dyDescent="0.25">
      <c r="A160">
        <v>161</v>
      </c>
      <c r="B160">
        <v>0</v>
      </c>
      <c r="C160" s="168" t="s">
        <v>4576</v>
      </c>
      <c r="D160" s="402">
        <v>2019.0208</v>
      </c>
      <c r="F160" s="168" t="s">
        <v>10815</v>
      </c>
      <c r="G160" s="168" t="s">
        <v>5175</v>
      </c>
      <c r="H160" s="410" t="s">
        <v>4160</v>
      </c>
      <c r="I160" s="410" t="s">
        <v>261</v>
      </c>
      <c r="J160" s="410" t="s">
        <v>123</v>
      </c>
      <c r="K160" s="410" t="s">
        <v>10816</v>
      </c>
      <c r="L160" s="410" t="s">
        <v>10230</v>
      </c>
      <c r="M160" s="410"/>
      <c r="N160" s="168" t="s">
        <v>4768</v>
      </c>
      <c r="O160" s="168" t="s">
        <v>5640</v>
      </c>
      <c r="P160" s="391" t="s">
        <v>52</v>
      </c>
      <c r="Q160" s="404" t="s">
        <v>122</v>
      </c>
      <c r="R160" s="411">
        <v>1000000</v>
      </c>
      <c r="S160" s="415">
        <v>500000</v>
      </c>
    </row>
    <row r="161" spans="1:19" ht="30" customHeight="1" x14ac:dyDescent="0.25">
      <c r="A161">
        <v>162</v>
      </c>
      <c r="B161">
        <v>0</v>
      </c>
      <c r="C161" s="168" t="s">
        <v>4576</v>
      </c>
      <c r="D161" s="402">
        <v>2019.0213000000001</v>
      </c>
      <c r="F161" s="168" t="s">
        <v>10817</v>
      </c>
      <c r="G161" s="168" t="s">
        <v>10818</v>
      </c>
      <c r="H161" s="410" t="s">
        <v>3722</v>
      </c>
      <c r="I161" s="410" t="s">
        <v>76</v>
      </c>
      <c r="J161" s="410" t="s">
        <v>77</v>
      </c>
      <c r="K161" s="410" t="s">
        <v>4574</v>
      </c>
      <c r="L161" s="410" t="s">
        <v>10819</v>
      </c>
      <c r="M161" s="410"/>
      <c r="N161" s="168" t="s">
        <v>4733</v>
      </c>
      <c r="O161" s="168" t="s">
        <v>4733</v>
      </c>
      <c r="P161" s="391" t="s">
        <v>9916</v>
      </c>
      <c r="Q161" s="404" t="s">
        <v>4589</v>
      </c>
      <c r="R161" s="411">
        <v>300000</v>
      </c>
      <c r="S161" s="412">
        <v>20000</v>
      </c>
    </row>
    <row r="162" spans="1:19" ht="30" customHeight="1" x14ac:dyDescent="0.25">
      <c r="A162">
        <v>163</v>
      </c>
      <c r="B162">
        <v>0</v>
      </c>
      <c r="C162" s="168" t="s">
        <v>4576</v>
      </c>
      <c r="D162" s="413">
        <v>2019.0215000000001</v>
      </c>
      <c r="F162" s="168" t="s">
        <v>10820</v>
      </c>
      <c r="G162" s="168" t="s">
        <v>10821</v>
      </c>
      <c r="H162" s="410" t="s">
        <v>3937</v>
      </c>
      <c r="I162" s="410" t="s">
        <v>261</v>
      </c>
      <c r="J162" s="410" t="s">
        <v>123</v>
      </c>
      <c r="K162" s="410" t="s">
        <v>4574</v>
      </c>
      <c r="L162" s="410" t="s">
        <v>10822</v>
      </c>
      <c r="M162" s="410"/>
      <c r="N162" s="168" t="s">
        <v>5041</v>
      </c>
      <c r="O162" s="168" t="s">
        <v>6626</v>
      </c>
      <c r="P162" s="391" t="s">
        <v>9916</v>
      </c>
      <c r="Q162" s="404" t="s">
        <v>122</v>
      </c>
      <c r="R162" s="411">
        <v>50000</v>
      </c>
      <c r="S162" s="412">
        <v>50000</v>
      </c>
    </row>
    <row r="163" spans="1:19" ht="30" customHeight="1" x14ac:dyDescent="0.25">
      <c r="A163">
        <v>164</v>
      </c>
      <c r="B163">
        <v>0</v>
      </c>
      <c r="C163" s="168" t="s">
        <v>4576</v>
      </c>
      <c r="D163" s="402">
        <v>2019.0218</v>
      </c>
      <c r="F163" s="168" t="s">
        <v>10823</v>
      </c>
      <c r="G163" s="168" t="s">
        <v>10824</v>
      </c>
      <c r="H163" s="410" t="s">
        <v>1244</v>
      </c>
      <c r="I163" s="410" t="s">
        <v>144</v>
      </c>
      <c r="J163" s="410" t="s">
        <v>51</v>
      </c>
      <c r="K163" s="410" t="s">
        <v>4574</v>
      </c>
      <c r="L163" s="410" t="s">
        <v>10825</v>
      </c>
      <c r="M163" s="410"/>
      <c r="N163" s="168" t="s">
        <v>10051</v>
      </c>
      <c r="O163" s="168" t="s">
        <v>10052</v>
      </c>
      <c r="P163" s="391" t="s">
        <v>26</v>
      </c>
      <c r="Q163" s="404" t="s">
        <v>107</v>
      </c>
      <c r="R163" s="411">
        <v>0</v>
      </c>
      <c r="S163" s="412">
        <v>0</v>
      </c>
    </row>
    <row r="164" spans="1:19" ht="30" customHeight="1" x14ac:dyDescent="0.25">
      <c r="A164">
        <v>165</v>
      </c>
      <c r="B164">
        <v>0</v>
      </c>
      <c r="C164" s="168" t="s">
        <v>4576</v>
      </c>
      <c r="D164" s="402">
        <v>2019.0219</v>
      </c>
      <c r="F164" s="168" t="s">
        <v>10826</v>
      </c>
      <c r="G164" s="168" t="s">
        <v>10827</v>
      </c>
      <c r="H164" s="410" t="s">
        <v>1832</v>
      </c>
      <c r="I164" s="410" t="s">
        <v>76</v>
      </c>
      <c r="J164" s="410" t="s">
        <v>77</v>
      </c>
      <c r="K164" s="410" t="s">
        <v>4580</v>
      </c>
      <c r="L164" s="410"/>
      <c r="M164" s="410" t="s">
        <v>5160</v>
      </c>
      <c r="N164" s="168" t="s">
        <v>4597</v>
      </c>
      <c r="O164" s="168" t="s">
        <v>4597</v>
      </c>
      <c r="P164" s="391" t="s">
        <v>3934</v>
      </c>
      <c r="Q164" s="404" t="s">
        <v>122</v>
      </c>
      <c r="R164" s="411">
        <v>230000</v>
      </c>
      <c r="S164" s="412">
        <v>200000</v>
      </c>
    </row>
    <row r="165" spans="1:19" ht="30" customHeight="1" x14ac:dyDescent="0.25">
      <c r="A165">
        <v>166</v>
      </c>
      <c r="B165">
        <v>0</v>
      </c>
      <c r="C165" s="168" t="s">
        <v>4576</v>
      </c>
      <c r="D165" s="402">
        <v>2019.0219999999999</v>
      </c>
      <c r="F165" s="168" t="s">
        <v>10828</v>
      </c>
      <c r="G165" s="168" t="s">
        <v>10829</v>
      </c>
      <c r="H165" s="410" t="s">
        <v>2414</v>
      </c>
      <c r="I165" s="410" t="s">
        <v>76</v>
      </c>
      <c r="J165" s="410" t="s">
        <v>77</v>
      </c>
      <c r="K165" s="410" t="s">
        <v>4574</v>
      </c>
      <c r="L165" s="410" t="s">
        <v>5160</v>
      </c>
      <c r="M165" s="410"/>
      <c r="N165" s="168" t="s">
        <v>4712</v>
      </c>
      <c r="O165" s="168" t="s">
        <v>4712</v>
      </c>
      <c r="P165" s="391" t="s">
        <v>52</v>
      </c>
      <c r="Q165" s="404" t="s">
        <v>4589</v>
      </c>
      <c r="R165" s="411">
        <v>300000</v>
      </c>
      <c r="S165" s="414">
        <v>86000</v>
      </c>
    </row>
    <row r="166" spans="1:19" ht="30" customHeight="1" x14ac:dyDescent="0.25">
      <c r="A166">
        <v>167</v>
      </c>
      <c r="B166">
        <v>0</v>
      </c>
      <c r="C166" s="168" t="s">
        <v>4576</v>
      </c>
      <c r="D166" s="402">
        <v>2019.0220999999999</v>
      </c>
      <c r="F166" s="168" t="s">
        <v>10830</v>
      </c>
      <c r="G166" s="168" t="s">
        <v>10831</v>
      </c>
      <c r="H166" s="410" t="s">
        <v>3750</v>
      </c>
      <c r="I166" s="410" t="s">
        <v>261</v>
      </c>
      <c r="J166" s="410" t="s">
        <v>123</v>
      </c>
      <c r="K166" s="410" t="s">
        <v>4580</v>
      </c>
      <c r="L166" s="410"/>
      <c r="M166" s="410" t="s">
        <v>10832</v>
      </c>
      <c r="N166" s="168" t="s">
        <v>5084</v>
      </c>
      <c r="O166" s="168" t="s">
        <v>5081</v>
      </c>
      <c r="P166" s="391" t="s">
        <v>9916</v>
      </c>
      <c r="Q166" s="404" t="s">
        <v>261</v>
      </c>
      <c r="R166" s="411">
        <v>1035000</v>
      </c>
      <c r="S166" s="412">
        <v>402220</v>
      </c>
    </row>
    <row r="167" spans="1:19" ht="30" customHeight="1" x14ac:dyDescent="0.25">
      <c r="A167">
        <v>168</v>
      </c>
      <c r="B167">
        <v>0</v>
      </c>
      <c r="C167" s="168" t="s">
        <v>4576</v>
      </c>
      <c r="D167" s="402">
        <v>2019.0228999999999</v>
      </c>
      <c r="F167" s="168" t="s">
        <v>10833</v>
      </c>
      <c r="G167" s="168" t="s">
        <v>10834</v>
      </c>
      <c r="H167" s="410" t="s">
        <v>1131</v>
      </c>
      <c r="I167" s="410" t="s">
        <v>183</v>
      </c>
      <c r="J167" s="410" t="s">
        <v>61</v>
      </c>
      <c r="K167" s="410" t="s">
        <v>4580</v>
      </c>
      <c r="L167" s="410"/>
      <c r="M167" s="410"/>
      <c r="N167" s="168" t="s">
        <v>4733</v>
      </c>
      <c r="O167" s="168" t="s">
        <v>4733</v>
      </c>
      <c r="P167" s="391" t="s">
        <v>5179</v>
      </c>
      <c r="Q167" s="404" t="s">
        <v>4589</v>
      </c>
      <c r="R167" s="411">
        <v>5000</v>
      </c>
      <c r="S167" s="412">
        <v>5000</v>
      </c>
    </row>
    <row r="168" spans="1:19" ht="30" customHeight="1" x14ac:dyDescent="0.25">
      <c r="A168">
        <v>169</v>
      </c>
      <c r="B168">
        <v>0</v>
      </c>
      <c r="C168" s="168" t="s">
        <v>4576</v>
      </c>
      <c r="D168" s="402">
        <v>2019.0232000000001</v>
      </c>
      <c r="F168" s="168" t="s">
        <v>10835</v>
      </c>
      <c r="G168" s="168" t="s">
        <v>5665</v>
      </c>
      <c r="H168" s="410" t="s">
        <v>1344</v>
      </c>
      <c r="I168" s="410" t="s">
        <v>192</v>
      </c>
      <c r="J168" s="410" t="s">
        <v>51</v>
      </c>
      <c r="K168" s="410" t="s">
        <v>4580</v>
      </c>
      <c r="L168" s="410"/>
      <c r="M168" s="410"/>
      <c r="N168" s="168" t="s">
        <v>4897</v>
      </c>
      <c r="O168" s="168" t="s">
        <v>4996</v>
      </c>
      <c r="P168" s="391" t="s">
        <v>26</v>
      </c>
      <c r="Q168" s="404"/>
      <c r="R168" s="411">
        <v>8500</v>
      </c>
      <c r="S168" s="412">
        <v>8500</v>
      </c>
    </row>
    <row r="169" spans="1:19" ht="30" customHeight="1" x14ac:dyDescent="0.25">
      <c r="A169">
        <v>170</v>
      </c>
      <c r="B169">
        <v>0</v>
      </c>
      <c r="C169" s="168" t="s">
        <v>4576</v>
      </c>
      <c r="D169" s="413">
        <v>2019.0237</v>
      </c>
      <c r="F169" s="168" t="s">
        <v>10836</v>
      </c>
      <c r="G169" s="168" t="s">
        <v>10837</v>
      </c>
      <c r="H169" s="410" t="s">
        <v>3168</v>
      </c>
      <c r="I169" s="410" t="s">
        <v>198</v>
      </c>
      <c r="J169" s="410" t="s">
        <v>61</v>
      </c>
      <c r="K169" s="410"/>
      <c r="L169" s="410"/>
      <c r="M169" s="410"/>
      <c r="N169" s="168" t="s">
        <v>5221</v>
      </c>
      <c r="O169" s="168" t="s">
        <v>10838</v>
      </c>
      <c r="P169" s="391" t="s">
        <v>52</v>
      </c>
      <c r="Q169" s="404" t="s">
        <v>261</v>
      </c>
      <c r="R169" s="411">
        <v>16826</v>
      </c>
      <c r="S169" s="412">
        <v>16826</v>
      </c>
    </row>
    <row r="170" spans="1:19" ht="30" customHeight="1" x14ac:dyDescent="0.25">
      <c r="A170">
        <v>171</v>
      </c>
      <c r="B170">
        <v>0</v>
      </c>
      <c r="C170" s="168" t="s">
        <v>4576</v>
      </c>
      <c r="D170" s="402">
        <v>2019.0237999999999</v>
      </c>
      <c r="F170" s="168" t="s">
        <v>10839</v>
      </c>
      <c r="G170" s="168" t="s">
        <v>5432</v>
      </c>
      <c r="H170" s="410" t="s">
        <v>1233</v>
      </c>
      <c r="I170" s="410" t="s">
        <v>49</v>
      </c>
      <c r="J170" s="410" t="s">
        <v>51</v>
      </c>
      <c r="K170" s="410" t="s">
        <v>4580</v>
      </c>
      <c r="L170" s="410"/>
      <c r="M170" s="410"/>
      <c r="N170" s="168" t="s">
        <v>10513</v>
      </c>
      <c r="O170" s="168" t="s">
        <v>4922</v>
      </c>
      <c r="P170" s="391" t="s">
        <v>26</v>
      </c>
      <c r="Q170" s="404" t="s">
        <v>49</v>
      </c>
      <c r="R170" s="411">
        <v>48200</v>
      </c>
      <c r="S170" s="412">
        <v>48200</v>
      </c>
    </row>
    <row r="171" spans="1:19" ht="30" customHeight="1" x14ac:dyDescent="0.25">
      <c r="A171">
        <v>172</v>
      </c>
      <c r="B171">
        <v>0</v>
      </c>
      <c r="C171" s="168" t="s">
        <v>4576</v>
      </c>
      <c r="D171" s="402">
        <v>2019.0239999999999</v>
      </c>
      <c r="F171" s="168" t="s">
        <v>10840</v>
      </c>
      <c r="G171" s="168" t="s">
        <v>10841</v>
      </c>
      <c r="H171" s="410" t="s">
        <v>1704</v>
      </c>
      <c r="I171" s="410" t="s">
        <v>183</v>
      </c>
      <c r="J171" s="410" t="s">
        <v>61</v>
      </c>
      <c r="K171" s="410" t="s">
        <v>4580</v>
      </c>
      <c r="L171" s="410"/>
      <c r="M171" s="410"/>
      <c r="N171" s="168" t="s">
        <v>10153</v>
      </c>
      <c r="O171" s="168" t="s">
        <v>10164</v>
      </c>
      <c r="P171" s="391" t="s">
        <v>26</v>
      </c>
      <c r="Q171" s="404" t="s">
        <v>107</v>
      </c>
      <c r="R171" s="411">
        <v>49332</v>
      </c>
      <c r="S171" s="412">
        <v>49332</v>
      </c>
    </row>
    <row r="172" spans="1:19" ht="30" customHeight="1" x14ac:dyDescent="0.25">
      <c r="A172">
        <v>173</v>
      </c>
      <c r="B172">
        <v>0</v>
      </c>
      <c r="C172" s="168" t="s">
        <v>4576</v>
      </c>
      <c r="D172" s="402">
        <v>2019.0242000000001</v>
      </c>
      <c r="F172" s="168" t="s">
        <v>10842</v>
      </c>
      <c r="G172" s="168" t="s">
        <v>10843</v>
      </c>
      <c r="H172" s="410" t="s">
        <v>4058</v>
      </c>
      <c r="I172" s="410" t="s">
        <v>165</v>
      </c>
      <c r="J172" s="410" t="s">
        <v>161</v>
      </c>
      <c r="K172" s="410" t="s">
        <v>4574</v>
      </c>
      <c r="L172" s="410" t="s">
        <v>10844</v>
      </c>
      <c r="M172" s="410"/>
      <c r="N172" s="168" t="s">
        <v>5010</v>
      </c>
      <c r="O172" s="168" t="s">
        <v>5011</v>
      </c>
      <c r="P172" s="391" t="s">
        <v>26</v>
      </c>
      <c r="Q172" s="404" t="s">
        <v>107</v>
      </c>
      <c r="R172" s="411"/>
      <c r="S172" s="412">
        <v>70000</v>
      </c>
    </row>
    <row r="173" spans="1:19" ht="30" customHeight="1" x14ac:dyDescent="0.25">
      <c r="A173">
        <v>174</v>
      </c>
      <c r="B173">
        <v>0</v>
      </c>
      <c r="C173" s="168" t="s">
        <v>4576</v>
      </c>
      <c r="D173" s="402">
        <v>2019.0251000000001</v>
      </c>
      <c r="F173" s="168" t="s">
        <v>10845</v>
      </c>
      <c r="G173" s="168" t="s">
        <v>10846</v>
      </c>
      <c r="H173" s="410" t="s">
        <v>10572</v>
      </c>
      <c r="I173" s="410" t="s">
        <v>1268</v>
      </c>
      <c r="J173" s="410" t="s">
        <v>220</v>
      </c>
      <c r="K173" s="410"/>
      <c r="L173" s="410"/>
      <c r="M173" s="410"/>
      <c r="N173" s="168" t="s">
        <v>4668</v>
      </c>
      <c r="O173" s="168" t="s">
        <v>9983</v>
      </c>
      <c r="P173" s="391" t="s">
        <v>3934</v>
      </c>
      <c r="Q173" s="404"/>
      <c r="R173" s="411">
        <v>50000</v>
      </c>
      <c r="S173" s="412">
        <v>50000</v>
      </c>
    </row>
    <row r="174" spans="1:19" ht="30" customHeight="1" x14ac:dyDescent="0.25">
      <c r="A174">
        <v>175</v>
      </c>
      <c r="B174">
        <v>0</v>
      </c>
      <c r="C174" s="168" t="s">
        <v>4576</v>
      </c>
      <c r="D174" s="402">
        <v>2019.0253</v>
      </c>
      <c r="F174" s="168" t="s">
        <v>10847</v>
      </c>
      <c r="G174" s="168" t="s">
        <v>5121</v>
      </c>
      <c r="H174" s="410" t="s">
        <v>1719</v>
      </c>
      <c r="I174" s="410" t="s">
        <v>1475</v>
      </c>
      <c r="J174" s="410" t="s">
        <v>245</v>
      </c>
      <c r="K174" s="410" t="s">
        <v>4580</v>
      </c>
      <c r="L174" s="410"/>
      <c r="M174" s="410" t="s">
        <v>10848</v>
      </c>
      <c r="N174" s="168" t="s">
        <v>9945</v>
      </c>
      <c r="O174" s="168" t="s">
        <v>10027</v>
      </c>
      <c r="P174" s="391" t="s">
        <v>98</v>
      </c>
      <c r="Q174" s="404" t="s">
        <v>219</v>
      </c>
      <c r="R174" s="411">
        <v>89923</v>
      </c>
      <c r="S174" s="412">
        <v>56108</v>
      </c>
    </row>
    <row r="175" spans="1:19" ht="30" customHeight="1" x14ac:dyDescent="0.25">
      <c r="A175">
        <v>176</v>
      </c>
      <c r="B175">
        <v>0</v>
      </c>
      <c r="C175" s="168" t="s">
        <v>4576</v>
      </c>
      <c r="D175" s="402">
        <v>2019.0257999999999</v>
      </c>
      <c r="F175" s="168" t="s">
        <v>10849</v>
      </c>
      <c r="G175" s="168" t="s">
        <v>10850</v>
      </c>
      <c r="H175" s="410" t="s">
        <v>4414</v>
      </c>
      <c r="I175" s="410" t="s">
        <v>1619</v>
      </c>
      <c r="J175" s="410" t="s">
        <v>61</v>
      </c>
      <c r="K175" s="410" t="s">
        <v>4580</v>
      </c>
      <c r="L175" s="410"/>
      <c r="M175" s="410"/>
      <c r="N175" s="168" t="s">
        <v>10051</v>
      </c>
      <c r="O175" s="168" t="s">
        <v>10052</v>
      </c>
      <c r="P175" s="391" t="s">
        <v>9916</v>
      </c>
      <c r="Q175" s="404"/>
      <c r="R175" s="411">
        <v>39860</v>
      </c>
      <c r="S175" s="412">
        <v>32460</v>
      </c>
    </row>
    <row r="176" spans="1:19" ht="30" customHeight="1" x14ac:dyDescent="0.25">
      <c r="A176">
        <v>177</v>
      </c>
      <c r="B176">
        <v>0</v>
      </c>
      <c r="C176" s="168" t="s">
        <v>4576</v>
      </c>
      <c r="D176" s="402">
        <v>2019.0262</v>
      </c>
      <c r="F176" s="168" t="s">
        <v>10851</v>
      </c>
      <c r="G176" s="168" t="s">
        <v>10852</v>
      </c>
      <c r="H176" s="410" t="s">
        <v>10853</v>
      </c>
      <c r="I176" s="410" t="s">
        <v>76</v>
      </c>
      <c r="J176" s="410" t="s">
        <v>77</v>
      </c>
      <c r="K176" s="410" t="s">
        <v>4574</v>
      </c>
      <c r="L176" s="410" t="s">
        <v>5005</v>
      </c>
      <c r="M176" s="410" t="s">
        <v>10854</v>
      </c>
      <c r="N176" s="168" t="s">
        <v>4615</v>
      </c>
      <c r="O176" s="168" t="s">
        <v>4712</v>
      </c>
      <c r="P176" s="391" t="s">
        <v>26</v>
      </c>
      <c r="Q176" s="404" t="s">
        <v>4589</v>
      </c>
      <c r="R176" s="411">
        <v>600000</v>
      </c>
      <c r="S176" s="412">
        <v>40000</v>
      </c>
    </row>
    <row r="177" spans="1:19" ht="30" customHeight="1" x14ac:dyDescent="0.25">
      <c r="A177">
        <v>178</v>
      </c>
      <c r="B177">
        <v>0</v>
      </c>
      <c r="C177" s="168" t="s">
        <v>4576</v>
      </c>
      <c r="D177" s="402">
        <v>2019.0265999999999</v>
      </c>
      <c r="F177" s="168" t="s">
        <v>10855</v>
      </c>
      <c r="G177" s="168" t="s">
        <v>9999</v>
      </c>
      <c r="H177" s="410" t="s">
        <v>651</v>
      </c>
      <c r="I177" s="410" t="s">
        <v>244</v>
      </c>
      <c r="J177" s="410" t="s">
        <v>245</v>
      </c>
      <c r="K177" s="410" t="s">
        <v>4580</v>
      </c>
      <c r="L177" s="410"/>
      <c r="M177" s="410"/>
      <c r="N177" s="168" t="s">
        <v>5153</v>
      </c>
      <c r="O177" s="168" t="s">
        <v>5329</v>
      </c>
      <c r="P177" s="391" t="s">
        <v>9916</v>
      </c>
      <c r="Q177" s="404"/>
      <c r="R177" s="411">
        <v>82440</v>
      </c>
      <c r="S177" s="412">
        <v>82440</v>
      </c>
    </row>
    <row r="178" spans="1:19" ht="30" customHeight="1" x14ac:dyDescent="0.25">
      <c r="A178">
        <v>179</v>
      </c>
      <c r="B178">
        <v>0</v>
      </c>
      <c r="C178" s="168" t="s">
        <v>4576</v>
      </c>
      <c r="D178" s="413">
        <v>2019.0268000000001</v>
      </c>
      <c r="F178" s="168" t="s">
        <v>10856</v>
      </c>
      <c r="G178" s="168" t="s">
        <v>10173</v>
      </c>
      <c r="H178" s="410" t="s">
        <v>821</v>
      </c>
      <c r="I178" s="410" t="s">
        <v>822</v>
      </c>
      <c r="J178" s="410" t="s">
        <v>61</v>
      </c>
      <c r="K178" s="410" t="s">
        <v>4580</v>
      </c>
      <c r="L178" s="410"/>
      <c r="M178" s="410"/>
      <c r="N178" s="168" t="s">
        <v>10178</v>
      </c>
      <c r="O178" s="168" t="s">
        <v>5542</v>
      </c>
      <c r="P178" s="391" t="s">
        <v>9916</v>
      </c>
      <c r="Q178" s="404" t="s">
        <v>384</v>
      </c>
      <c r="R178" s="411">
        <v>75000</v>
      </c>
      <c r="S178" s="412"/>
    </row>
    <row r="179" spans="1:19" ht="30" customHeight="1" x14ac:dyDescent="0.25">
      <c r="A179">
        <v>180</v>
      </c>
      <c r="B179">
        <v>0</v>
      </c>
      <c r="C179" s="168" t="s">
        <v>4576</v>
      </c>
      <c r="D179" s="402">
        <v>2019.0279</v>
      </c>
      <c r="F179" s="168" t="s">
        <v>10857</v>
      </c>
      <c r="G179" s="168" t="s">
        <v>10858</v>
      </c>
      <c r="H179" s="401" t="s">
        <v>2997</v>
      </c>
      <c r="I179" s="410" t="s">
        <v>2996</v>
      </c>
      <c r="J179" s="410" t="s">
        <v>51</v>
      </c>
      <c r="K179" s="410" t="s">
        <v>4580</v>
      </c>
      <c r="L179" s="410"/>
      <c r="M179" s="410"/>
      <c r="N179" s="168" t="s">
        <v>9957</v>
      </c>
      <c r="O179" s="168" t="s">
        <v>10695</v>
      </c>
      <c r="P179" s="391" t="s">
        <v>9916</v>
      </c>
      <c r="Q179" s="404" t="s">
        <v>2996</v>
      </c>
      <c r="R179" s="411">
        <v>500000</v>
      </c>
      <c r="S179" s="412">
        <v>500000</v>
      </c>
    </row>
    <row r="180" spans="1:19" ht="30" customHeight="1" x14ac:dyDescent="0.25">
      <c r="A180">
        <v>181</v>
      </c>
      <c r="B180">
        <v>0</v>
      </c>
      <c r="C180" s="168" t="s">
        <v>4576</v>
      </c>
      <c r="D180" s="402">
        <v>2019.0283999999999</v>
      </c>
      <c r="F180" s="168" t="s">
        <v>10859</v>
      </c>
      <c r="G180" s="168" t="s">
        <v>10860</v>
      </c>
      <c r="H180" s="410" t="s">
        <v>3294</v>
      </c>
      <c r="I180" s="410" t="s">
        <v>76</v>
      </c>
      <c r="J180" s="410" t="s">
        <v>77</v>
      </c>
      <c r="K180" s="410" t="s">
        <v>4580</v>
      </c>
      <c r="L180" s="410"/>
      <c r="M180" s="410"/>
      <c r="N180" s="168" t="s">
        <v>4723</v>
      </c>
      <c r="O180" s="168" t="s">
        <v>4723</v>
      </c>
      <c r="P180" s="391" t="s">
        <v>3934</v>
      </c>
      <c r="Q180" s="404" t="s">
        <v>4589</v>
      </c>
      <c r="R180" s="411">
        <v>15000</v>
      </c>
      <c r="S180" s="412">
        <v>15000</v>
      </c>
    </row>
    <row r="181" spans="1:19" ht="30" customHeight="1" x14ac:dyDescent="0.25">
      <c r="A181">
        <v>182</v>
      </c>
      <c r="B181">
        <v>0</v>
      </c>
      <c r="C181" s="168" t="s">
        <v>4576</v>
      </c>
      <c r="D181" s="402">
        <v>2019.0299</v>
      </c>
      <c r="F181" s="168" t="s">
        <v>10861</v>
      </c>
      <c r="G181" s="168" t="s">
        <v>10862</v>
      </c>
      <c r="H181" s="410" t="s">
        <v>3974</v>
      </c>
      <c r="I181" s="410" t="s">
        <v>673</v>
      </c>
      <c r="J181" s="410" t="s">
        <v>61</v>
      </c>
      <c r="K181" s="410" t="s">
        <v>4580</v>
      </c>
      <c r="L181" s="416"/>
      <c r="M181" s="410" t="s">
        <v>10863</v>
      </c>
      <c r="N181" s="168" t="s">
        <v>4897</v>
      </c>
      <c r="O181" s="168" t="s">
        <v>4996</v>
      </c>
      <c r="P181" s="391" t="s">
        <v>26</v>
      </c>
      <c r="Q181" s="404" t="s">
        <v>2996</v>
      </c>
      <c r="R181" s="411">
        <v>290900</v>
      </c>
      <c r="S181" s="412">
        <v>126275</v>
      </c>
    </row>
    <row r="182" spans="1:19" ht="30" customHeight="1" x14ac:dyDescent="0.25">
      <c r="A182">
        <v>183</v>
      </c>
      <c r="B182">
        <v>0</v>
      </c>
      <c r="C182" s="168" t="s">
        <v>4576</v>
      </c>
      <c r="D182" s="402">
        <v>2019.0300999999999</v>
      </c>
      <c r="F182" s="168" t="s">
        <v>10864</v>
      </c>
      <c r="G182" s="168" t="s">
        <v>10865</v>
      </c>
      <c r="H182" s="410" t="s">
        <v>2273</v>
      </c>
      <c r="I182" s="410" t="s">
        <v>107</v>
      </c>
      <c r="J182" s="410" t="s">
        <v>51</v>
      </c>
      <c r="K182" s="410" t="s">
        <v>4580</v>
      </c>
      <c r="L182" s="410"/>
      <c r="M182" s="410"/>
      <c r="N182" s="168" t="s">
        <v>4582</v>
      </c>
      <c r="O182" s="168" t="s">
        <v>4582</v>
      </c>
      <c r="P182" s="391" t="s">
        <v>26</v>
      </c>
      <c r="Q182" s="404" t="s">
        <v>219</v>
      </c>
      <c r="R182" s="411">
        <v>80000</v>
      </c>
      <c r="S182" s="412">
        <v>80000</v>
      </c>
    </row>
    <row r="183" spans="1:19" ht="30" customHeight="1" x14ac:dyDescent="0.25">
      <c r="A183">
        <v>184</v>
      </c>
      <c r="B183">
        <v>0</v>
      </c>
      <c r="C183" s="168" t="s">
        <v>4576</v>
      </c>
      <c r="D183" s="402">
        <v>2019.0305000000001</v>
      </c>
      <c r="F183" s="168" t="s">
        <v>10866</v>
      </c>
      <c r="G183" s="168" t="s">
        <v>5273</v>
      </c>
      <c r="H183" s="410" t="s">
        <v>5274</v>
      </c>
      <c r="I183" s="410" t="s">
        <v>488</v>
      </c>
      <c r="J183" s="410" t="s">
        <v>61</v>
      </c>
      <c r="K183" s="410" t="s">
        <v>4574</v>
      </c>
      <c r="L183" s="410" t="s">
        <v>10867</v>
      </c>
      <c r="M183" s="410"/>
      <c r="N183" s="168" t="s">
        <v>4668</v>
      </c>
      <c r="O183" s="168" t="s">
        <v>4668</v>
      </c>
      <c r="P183" s="391" t="s">
        <v>3934</v>
      </c>
      <c r="Q183" s="404" t="s">
        <v>122</v>
      </c>
      <c r="R183" s="411">
        <v>600000</v>
      </c>
      <c r="S183" s="412">
        <v>75000</v>
      </c>
    </row>
    <row r="184" spans="1:19" ht="30" customHeight="1" x14ac:dyDescent="0.25">
      <c r="A184">
        <v>185</v>
      </c>
      <c r="B184">
        <v>0</v>
      </c>
      <c r="C184" s="168" t="s">
        <v>4576</v>
      </c>
      <c r="D184" s="417">
        <v>2019.0313000000001</v>
      </c>
      <c r="F184" s="168" t="s">
        <v>10868</v>
      </c>
      <c r="G184" s="168" t="s">
        <v>10869</v>
      </c>
      <c r="H184" s="410" t="s">
        <v>10870</v>
      </c>
      <c r="I184" s="410" t="s">
        <v>1276</v>
      </c>
      <c r="J184" s="410" t="s">
        <v>128</v>
      </c>
      <c r="K184" s="410" t="s">
        <v>4580</v>
      </c>
      <c r="L184" s="410"/>
      <c r="M184" s="410"/>
      <c r="N184" s="168" t="s">
        <v>6641</v>
      </c>
      <c r="O184" s="168" t="s">
        <v>10038</v>
      </c>
      <c r="P184" s="391" t="s">
        <v>26</v>
      </c>
      <c r="Q184" s="404" t="s">
        <v>4589</v>
      </c>
      <c r="R184" s="411">
        <v>100000</v>
      </c>
      <c r="S184" s="412">
        <v>100000</v>
      </c>
    </row>
    <row r="185" spans="1:19" ht="30" customHeight="1" x14ac:dyDescent="0.25">
      <c r="A185">
        <v>186</v>
      </c>
      <c r="B185">
        <v>0</v>
      </c>
      <c r="C185" s="168" t="s">
        <v>4576</v>
      </c>
      <c r="D185" s="413">
        <v>2019.0317</v>
      </c>
      <c r="F185" s="168" t="s">
        <v>10871</v>
      </c>
      <c r="G185" s="168" t="s">
        <v>6658</v>
      </c>
      <c r="H185" s="401" t="s">
        <v>2997</v>
      </c>
      <c r="I185" s="410" t="s">
        <v>2996</v>
      </c>
      <c r="J185" s="410" t="s">
        <v>51</v>
      </c>
      <c r="K185" s="410" t="s">
        <v>4574</v>
      </c>
      <c r="L185" s="410" t="s">
        <v>10872</v>
      </c>
      <c r="M185" s="410"/>
      <c r="N185" s="168" t="s">
        <v>4996</v>
      </c>
      <c r="O185" s="168" t="s">
        <v>4996</v>
      </c>
      <c r="P185" s="391" t="s">
        <v>9916</v>
      </c>
      <c r="Q185" s="404" t="s">
        <v>2996</v>
      </c>
      <c r="R185" s="411">
        <v>300000</v>
      </c>
      <c r="S185" s="412">
        <v>35000</v>
      </c>
    </row>
    <row r="186" spans="1:19" ht="30" customHeight="1" x14ac:dyDescent="0.25">
      <c r="A186">
        <v>187</v>
      </c>
      <c r="B186">
        <v>0</v>
      </c>
      <c r="C186" s="168" t="s">
        <v>4576</v>
      </c>
      <c r="D186" s="402">
        <v>2019.0318</v>
      </c>
      <c r="F186" s="168" t="s">
        <v>10873</v>
      </c>
      <c r="G186" s="168" t="s">
        <v>6658</v>
      </c>
      <c r="H186" s="401" t="s">
        <v>2997</v>
      </c>
      <c r="I186" s="410" t="s">
        <v>2996</v>
      </c>
      <c r="J186" s="410" t="s">
        <v>51</v>
      </c>
      <c r="K186" s="410" t="s">
        <v>4574</v>
      </c>
      <c r="L186" s="410" t="s">
        <v>10874</v>
      </c>
      <c r="M186" s="410"/>
      <c r="N186" s="168" t="s">
        <v>4897</v>
      </c>
      <c r="O186" s="168" t="s">
        <v>4996</v>
      </c>
      <c r="P186" s="391" t="s">
        <v>9916</v>
      </c>
      <c r="Q186" s="404" t="s">
        <v>2996</v>
      </c>
      <c r="R186" s="411">
        <v>240000</v>
      </c>
      <c r="S186" s="412">
        <v>61950</v>
      </c>
    </row>
    <row r="187" spans="1:19" ht="30" customHeight="1" x14ac:dyDescent="0.25">
      <c r="A187">
        <v>188</v>
      </c>
      <c r="B187">
        <v>0</v>
      </c>
      <c r="C187" s="168" t="s">
        <v>4576</v>
      </c>
      <c r="D187" s="413">
        <v>2019.0320999999999</v>
      </c>
      <c r="F187" s="168" t="s">
        <v>10875</v>
      </c>
      <c r="G187" s="168" t="s">
        <v>10876</v>
      </c>
      <c r="H187" s="410" t="s">
        <v>2746</v>
      </c>
      <c r="I187" s="410" t="s">
        <v>165</v>
      </c>
      <c r="J187" s="410" t="s">
        <v>161</v>
      </c>
      <c r="K187" s="410" t="s">
        <v>4574</v>
      </c>
      <c r="L187" s="410" t="s">
        <v>10877</v>
      </c>
      <c r="M187" s="410"/>
      <c r="N187" s="168" t="s">
        <v>10695</v>
      </c>
      <c r="O187" s="168" t="s">
        <v>10695</v>
      </c>
      <c r="P187" s="391" t="s">
        <v>9916</v>
      </c>
      <c r="Q187" s="404" t="s">
        <v>2996</v>
      </c>
      <c r="R187" s="411">
        <v>0</v>
      </c>
      <c r="S187" s="412">
        <v>0</v>
      </c>
    </row>
    <row r="188" spans="1:19" ht="30" customHeight="1" x14ac:dyDescent="0.25">
      <c r="A188">
        <v>189</v>
      </c>
      <c r="B188">
        <v>0</v>
      </c>
      <c r="C188" s="168" t="s">
        <v>4576</v>
      </c>
      <c r="D188" s="402">
        <v>2019.0328</v>
      </c>
      <c r="F188" s="168" t="s">
        <v>10878</v>
      </c>
      <c r="G188" s="168" t="s">
        <v>10879</v>
      </c>
      <c r="H188" s="410" t="s">
        <v>10880</v>
      </c>
      <c r="I188" s="410" t="s">
        <v>261</v>
      </c>
      <c r="J188" s="410" t="s">
        <v>123</v>
      </c>
      <c r="K188" s="410" t="s">
        <v>4580</v>
      </c>
      <c r="L188" s="410"/>
      <c r="M188" s="410" t="s">
        <v>10155</v>
      </c>
      <c r="N188" s="168" t="s">
        <v>5084</v>
      </c>
      <c r="O188" s="168" t="s">
        <v>4696</v>
      </c>
      <c r="P188" s="391" t="s">
        <v>9916</v>
      </c>
      <c r="Q188" s="404" t="s">
        <v>261</v>
      </c>
      <c r="R188" s="411">
        <v>150000</v>
      </c>
      <c r="S188" s="412">
        <v>100000</v>
      </c>
    </row>
    <row r="189" spans="1:19" ht="30" customHeight="1" x14ac:dyDescent="0.25">
      <c r="A189">
        <v>190</v>
      </c>
      <c r="B189">
        <v>0</v>
      </c>
      <c r="C189" s="168" t="s">
        <v>4576</v>
      </c>
      <c r="D189" s="402">
        <v>2019.0328999999999</v>
      </c>
      <c r="F189" s="168" t="s">
        <v>10881</v>
      </c>
      <c r="G189" s="168" t="s">
        <v>10104</v>
      </c>
      <c r="H189" s="410" t="s">
        <v>3168</v>
      </c>
      <c r="I189" s="410" t="s">
        <v>198</v>
      </c>
      <c r="J189" s="410" t="s">
        <v>61</v>
      </c>
      <c r="K189" s="410"/>
      <c r="L189" s="410"/>
      <c r="M189" s="410"/>
      <c r="N189" s="168" t="s">
        <v>5221</v>
      </c>
      <c r="O189" s="168" t="s">
        <v>10609</v>
      </c>
      <c r="P189" s="391" t="s">
        <v>52</v>
      </c>
      <c r="Q189" s="404" t="s">
        <v>261</v>
      </c>
      <c r="R189" s="411">
        <v>20000</v>
      </c>
      <c r="S189" s="412"/>
    </row>
    <row r="190" spans="1:19" ht="30" customHeight="1" x14ac:dyDescent="0.25">
      <c r="A190">
        <v>191</v>
      </c>
      <c r="B190">
        <v>0</v>
      </c>
      <c r="C190" s="168" t="s">
        <v>4576</v>
      </c>
      <c r="D190" s="402">
        <v>2019.0332000000001</v>
      </c>
      <c r="F190" s="168" t="s">
        <v>10882</v>
      </c>
      <c r="G190" s="168" t="s">
        <v>10883</v>
      </c>
      <c r="H190" s="410" t="s">
        <v>2137</v>
      </c>
      <c r="I190" s="410" t="s">
        <v>732</v>
      </c>
      <c r="J190" s="410" t="s">
        <v>51</v>
      </c>
      <c r="K190" s="410" t="s">
        <v>4574</v>
      </c>
      <c r="L190" s="410" t="s">
        <v>10884</v>
      </c>
      <c r="M190" s="410"/>
      <c r="N190" s="168" t="s">
        <v>10885</v>
      </c>
      <c r="O190" s="168" t="s">
        <v>10885</v>
      </c>
      <c r="P190" s="391" t="s">
        <v>52</v>
      </c>
      <c r="Q190" s="404" t="s">
        <v>49</v>
      </c>
      <c r="R190" s="411">
        <v>0</v>
      </c>
      <c r="S190" s="412">
        <v>0</v>
      </c>
    </row>
    <row r="191" spans="1:19" ht="30" customHeight="1" x14ac:dyDescent="0.25">
      <c r="A191">
        <v>192</v>
      </c>
      <c r="B191">
        <v>0</v>
      </c>
      <c r="C191" s="168" t="s">
        <v>4576</v>
      </c>
      <c r="D191" s="413">
        <v>2019.0333000000001</v>
      </c>
      <c r="F191" s="168" t="s">
        <v>10886</v>
      </c>
      <c r="G191" s="168" t="s">
        <v>10887</v>
      </c>
      <c r="H191" s="410" t="s">
        <v>2155</v>
      </c>
      <c r="I191" s="410" t="s">
        <v>76</v>
      </c>
      <c r="J191" s="410" t="s">
        <v>77</v>
      </c>
      <c r="K191" s="410" t="s">
        <v>4580</v>
      </c>
      <c r="L191" s="410"/>
      <c r="M191" s="410"/>
      <c r="N191" s="168" t="s">
        <v>4723</v>
      </c>
      <c r="O191" s="168" t="s">
        <v>4723</v>
      </c>
      <c r="P191" s="391" t="s">
        <v>26</v>
      </c>
      <c r="Q191" s="404" t="s">
        <v>4589</v>
      </c>
      <c r="R191" s="411">
        <v>100000</v>
      </c>
      <c r="S191" s="412">
        <v>100000</v>
      </c>
    </row>
    <row r="192" spans="1:19" ht="30" customHeight="1" x14ac:dyDescent="0.25">
      <c r="A192">
        <v>193</v>
      </c>
      <c r="B192">
        <v>0</v>
      </c>
      <c r="C192" s="168" t="s">
        <v>4576</v>
      </c>
      <c r="D192" s="413">
        <v>2019.0343</v>
      </c>
      <c r="F192" s="168" t="s">
        <v>10888</v>
      </c>
      <c r="G192" s="168" t="s">
        <v>10889</v>
      </c>
      <c r="H192" s="410" t="s">
        <v>973</v>
      </c>
      <c r="I192" s="410" t="s">
        <v>808</v>
      </c>
      <c r="J192" s="410" t="s">
        <v>61</v>
      </c>
      <c r="K192" s="410" t="s">
        <v>4574</v>
      </c>
      <c r="L192" s="410" t="s">
        <v>10890</v>
      </c>
      <c r="M192" s="410"/>
      <c r="N192" s="168" t="s">
        <v>4938</v>
      </c>
      <c r="O192" s="168" t="s">
        <v>4938</v>
      </c>
      <c r="P192" s="391" t="s">
        <v>9916</v>
      </c>
      <c r="Q192" s="404" t="s">
        <v>107</v>
      </c>
      <c r="R192" s="411">
        <v>20000000</v>
      </c>
      <c r="S192" s="412"/>
    </row>
    <row r="193" spans="1:19" ht="30" customHeight="1" x14ac:dyDescent="0.25">
      <c r="A193">
        <v>194</v>
      </c>
      <c r="B193">
        <v>0</v>
      </c>
      <c r="C193" s="168" t="s">
        <v>4576</v>
      </c>
      <c r="D193" s="413">
        <v>2019.0355999999999</v>
      </c>
      <c r="F193" s="168" t="s">
        <v>10891</v>
      </c>
      <c r="G193" s="168" t="s">
        <v>4746</v>
      </c>
      <c r="H193" s="410" t="s">
        <v>2673</v>
      </c>
      <c r="I193" s="410" t="s">
        <v>76</v>
      </c>
      <c r="J193" s="410" t="s">
        <v>77</v>
      </c>
      <c r="K193" s="410" t="s">
        <v>4574</v>
      </c>
      <c r="L193" s="410" t="s">
        <v>10892</v>
      </c>
      <c r="M193" s="410"/>
      <c r="N193" s="168" t="s">
        <v>10893</v>
      </c>
      <c r="O193" s="168" t="s">
        <v>10893</v>
      </c>
      <c r="P193" s="391" t="s">
        <v>52</v>
      </c>
      <c r="Q193" s="404" t="s">
        <v>384</v>
      </c>
      <c r="R193" s="411">
        <v>775000</v>
      </c>
      <c r="S193" s="412"/>
    </row>
    <row r="194" spans="1:19" ht="30" customHeight="1" x14ac:dyDescent="0.25">
      <c r="A194">
        <v>195</v>
      </c>
      <c r="B194">
        <v>0</v>
      </c>
      <c r="C194" s="168" t="s">
        <v>4576</v>
      </c>
      <c r="D194" s="402">
        <v>2019.0358000000001</v>
      </c>
      <c r="F194" s="448" t="s">
        <v>10894</v>
      </c>
      <c r="G194" s="448" t="s">
        <v>10895</v>
      </c>
      <c r="H194" s="451" t="s">
        <v>10896</v>
      </c>
      <c r="I194" s="451"/>
      <c r="J194" s="410" t="s">
        <v>10897</v>
      </c>
      <c r="K194" s="410" t="s">
        <v>4580</v>
      </c>
      <c r="L194" s="410"/>
      <c r="M194" s="410"/>
      <c r="N194" s="401" t="s">
        <v>4812</v>
      </c>
      <c r="O194" s="401" t="s">
        <v>4812</v>
      </c>
      <c r="P194" s="391" t="s">
        <v>5179</v>
      </c>
      <c r="Q194" s="404" t="s">
        <v>4589</v>
      </c>
      <c r="R194" s="411">
        <v>10000</v>
      </c>
      <c r="S194" s="412">
        <v>10000</v>
      </c>
    </row>
    <row r="195" spans="1:19" ht="30" customHeight="1" x14ac:dyDescent="0.25">
      <c r="A195">
        <v>196</v>
      </c>
      <c r="B195">
        <v>0</v>
      </c>
      <c r="C195" s="168" t="s">
        <v>4576</v>
      </c>
      <c r="D195" s="402">
        <v>2019.0359000000001</v>
      </c>
      <c r="F195" s="168" t="s">
        <v>10898</v>
      </c>
      <c r="G195" s="168" t="s">
        <v>10899</v>
      </c>
      <c r="H195" s="410" t="s">
        <v>3664</v>
      </c>
      <c r="I195" s="410" t="s">
        <v>76</v>
      </c>
      <c r="J195" s="410" t="s">
        <v>77</v>
      </c>
      <c r="K195" s="410" t="s">
        <v>4580</v>
      </c>
      <c r="L195" s="410"/>
      <c r="M195" s="410"/>
      <c r="N195" s="168" t="s">
        <v>4668</v>
      </c>
      <c r="O195" s="168" t="s">
        <v>4597</v>
      </c>
      <c r="P195" s="391" t="s">
        <v>3934</v>
      </c>
      <c r="Q195" s="404" t="s">
        <v>122</v>
      </c>
      <c r="R195" s="411">
        <v>10000</v>
      </c>
      <c r="S195" s="412">
        <v>9505</v>
      </c>
    </row>
    <row r="196" spans="1:19" ht="30" customHeight="1" x14ac:dyDescent="0.25">
      <c r="A196">
        <v>197</v>
      </c>
      <c r="B196">
        <v>0</v>
      </c>
      <c r="C196" s="168" t="s">
        <v>4576</v>
      </c>
      <c r="D196" s="402">
        <v>2019.0364999999999</v>
      </c>
      <c r="F196" s="168" t="s">
        <v>10900</v>
      </c>
      <c r="G196" s="168" t="s">
        <v>5697</v>
      </c>
      <c r="H196" s="410" t="s">
        <v>3294</v>
      </c>
      <c r="I196" s="410" t="s">
        <v>76</v>
      </c>
      <c r="J196" s="410" t="s">
        <v>77</v>
      </c>
      <c r="K196" s="410" t="s">
        <v>4580</v>
      </c>
      <c r="L196" s="410"/>
      <c r="M196" s="410" t="s">
        <v>10901</v>
      </c>
      <c r="N196" s="401" t="s">
        <v>4812</v>
      </c>
      <c r="O196" s="168" t="s">
        <v>5084</v>
      </c>
      <c r="P196" s="391" t="s">
        <v>9916</v>
      </c>
      <c r="Q196" s="404" t="s">
        <v>4589</v>
      </c>
      <c r="R196" s="411">
        <v>700000</v>
      </c>
      <c r="S196" s="412">
        <v>350000</v>
      </c>
    </row>
    <row r="197" spans="1:19" ht="30" customHeight="1" x14ac:dyDescent="0.25">
      <c r="A197">
        <v>198</v>
      </c>
      <c r="B197">
        <v>0</v>
      </c>
      <c r="C197" s="168" t="s">
        <v>4576</v>
      </c>
      <c r="D197" s="402">
        <v>2019.0365999999999</v>
      </c>
      <c r="F197" s="168" t="s">
        <v>10902</v>
      </c>
      <c r="G197" s="168" t="s">
        <v>10903</v>
      </c>
      <c r="H197" s="410" t="s">
        <v>48</v>
      </c>
      <c r="I197" s="410" t="s">
        <v>49</v>
      </c>
      <c r="J197" s="410" t="s">
        <v>51</v>
      </c>
      <c r="K197" s="410" t="s">
        <v>4580</v>
      </c>
      <c r="L197" s="410"/>
      <c r="M197" s="410"/>
      <c r="N197" s="168" t="s">
        <v>4931</v>
      </c>
      <c r="O197" s="168" t="s">
        <v>4932</v>
      </c>
      <c r="P197" s="391" t="s">
        <v>26</v>
      </c>
      <c r="Q197" s="404" t="s">
        <v>49</v>
      </c>
      <c r="R197" s="411">
        <v>9800</v>
      </c>
      <c r="S197" s="412">
        <v>9800</v>
      </c>
    </row>
    <row r="198" spans="1:19" ht="30" customHeight="1" x14ac:dyDescent="0.25">
      <c r="A198">
        <v>199</v>
      </c>
      <c r="B198">
        <v>0</v>
      </c>
      <c r="C198" s="168" t="s">
        <v>4576</v>
      </c>
      <c r="D198" s="413">
        <v>2019.0369000000001</v>
      </c>
      <c r="F198" s="168" t="s">
        <v>10904</v>
      </c>
      <c r="G198" s="168" t="s">
        <v>10905</v>
      </c>
      <c r="H198" s="410" t="s">
        <v>1131</v>
      </c>
      <c r="I198" s="410" t="s">
        <v>183</v>
      </c>
      <c r="J198" s="410" t="s">
        <v>61</v>
      </c>
      <c r="K198" s="410" t="s">
        <v>4580</v>
      </c>
      <c r="L198" s="410"/>
      <c r="M198" s="410" t="s">
        <v>10906</v>
      </c>
      <c r="N198" s="168" t="s">
        <v>10194</v>
      </c>
      <c r="O198" s="168" t="s">
        <v>10885</v>
      </c>
      <c r="P198" s="391" t="s">
        <v>98</v>
      </c>
      <c r="Q198" s="404" t="s">
        <v>49</v>
      </c>
      <c r="R198" s="411">
        <v>500000</v>
      </c>
      <c r="S198" s="412">
        <v>242339</v>
      </c>
    </row>
    <row r="199" spans="1:19" ht="30" customHeight="1" x14ac:dyDescent="0.25">
      <c r="A199">
        <v>200</v>
      </c>
      <c r="B199">
        <v>0</v>
      </c>
      <c r="C199" s="168" t="s">
        <v>4576</v>
      </c>
      <c r="D199" s="402">
        <v>2019.0372</v>
      </c>
      <c r="F199" s="168" t="s">
        <v>10907</v>
      </c>
      <c r="G199" s="168" t="s">
        <v>5726</v>
      </c>
      <c r="H199" s="410" t="s">
        <v>3531</v>
      </c>
      <c r="I199" s="410" t="s">
        <v>76</v>
      </c>
      <c r="J199" s="410" t="s">
        <v>77</v>
      </c>
      <c r="K199" s="410"/>
      <c r="L199" s="410"/>
      <c r="M199" s="410"/>
      <c r="N199" s="168" t="s">
        <v>10038</v>
      </c>
      <c r="O199" s="168" t="s">
        <v>10038</v>
      </c>
      <c r="P199" s="391" t="s">
        <v>26</v>
      </c>
      <c r="Q199" s="404" t="s">
        <v>4589</v>
      </c>
      <c r="R199" s="411">
        <v>75000</v>
      </c>
      <c r="S199" s="412">
        <v>75000</v>
      </c>
    </row>
    <row r="200" spans="1:19" ht="30" customHeight="1" x14ac:dyDescent="0.25">
      <c r="A200">
        <v>201</v>
      </c>
      <c r="B200">
        <v>0</v>
      </c>
      <c r="C200" s="168" t="s">
        <v>4576</v>
      </c>
      <c r="D200" s="413">
        <v>2019.0377000000001</v>
      </c>
      <c r="F200" s="168" t="s">
        <v>10908</v>
      </c>
      <c r="G200" s="168" t="s">
        <v>5039</v>
      </c>
      <c r="H200" s="410" t="s">
        <v>1501</v>
      </c>
      <c r="I200" s="410" t="s">
        <v>1488</v>
      </c>
      <c r="J200" s="410" t="s">
        <v>77</v>
      </c>
      <c r="K200" s="410" t="s">
        <v>4580</v>
      </c>
      <c r="L200" s="410"/>
      <c r="M200" s="410"/>
      <c r="N200" s="168" t="s">
        <v>4607</v>
      </c>
      <c r="O200" s="168" t="s">
        <v>4607</v>
      </c>
      <c r="P200" s="391" t="s">
        <v>9916</v>
      </c>
      <c r="Q200" s="404" t="s">
        <v>261</v>
      </c>
      <c r="R200" s="411">
        <v>0</v>
      </c>
      <c r="S200" s="412">
        <v>0</v>
      </c>
    </row>
    <row r="201" spans="1:19" ht="30" customHeight="1" x14ac:dyDescent="0.25">
      <c r="A201">
        <v>202</v>
      </c>
      <c r="B201">
        <v>0</v>
      </c>
      <c r="C201" s="168" t="s">
        <v>4576</v>
      </c>
      <c r="D201" s="402">
        <v>2019.0379</v>
      </c>
      <c r="F201" s="168" t="s">
        <v>10909</v>
      </c>
      <c r="G201" s="168" t="s">
        <v>10910</v>
      </c>
      <c r="H201" s="410" t="s">
        <v>10911</v>
      </c>
      <c r="I201" s="410" t="s">
        <v>219</v>
      </c>
      <c r="J201" s="410" t="s">
        <v>220</v>
      </c>
      <c r="K201" s="410" t="s">
        <v>4580</v>
      </c>
      <c r="L201" s="410"/>
      <c r="M201" s="410"/>
      <c r="N201" s="168" t="s">
        <v>4767</v>
      </c>
      <c r="O201" s="168" t="s">
        <v>4767</v>
      </c>
      <c r="P201" s="391" t="s">
        <v>52</v>
      </c>
      <c r="Q201" s="404" t="s">
        <v>261</v>
      </c>
      <c r="R201" s="411">
        <v>180000</v>
      </c>
      <c r="S201" s="412">
        <v>180000</v>
      </c>
    </row>
    <row r="202" spans="1:19" ht="30" customHeight="1" x14ac:dyDescent="0.25">
      <c r="A202">
        <v>203</v>
      </c>
      <c r="B202">
        <v>0</v>
      </c>
      <c r="C202" s="168" t="s">
        <v>4576</v>
      </c>
      <c r="D202" s="413">
        <v>2019.038</v>
      </c>
      <c r="F202" s="168" t="s">
        <v>10912</v>
      </c>
      <c r="G202" s="168" t="s">
        <v>10913</v>
      </c>
      <c r="H202" s="410" t="s">
        <v>2781</v>
      </c>
      <c r="I202" s="410" t="s">
        <v>156</v>
      </c>
      <c r="J202" s="410" t="s">
        <v>51</v>
      </c>
      <c r="K202" s="410" t="s">
        <v>4574</v>
      </c>
      <c r="L202" s="410" t="s">
        <v>5586</v>
      </c>
      <c r="M202" s="410"/>
      <c r="N202" s="168" t="s">
        <v>9957</v>
      </c>
      <c r="O202" s="168" t="s">
        <v>9957</v>
      </c>
      <c r="P202" s="391" t="s">
        <v>9916</v>
      </c>
      <c r="Q202" s="404" t="s">
        <v>2996</v>
      </c>
      <c r="R202" s="411">
        <v>1000000</v>
      </c>
      <c r="S202" s="412">
        <v>85000</v>
      </c>
    </row>
    <row r="203" spans="1:19" ht="30" customHeight="1" x14ac:dyDescent="0.25">
      <c r="A203">
        <v>204</v>
      </c>
      <c r="B203">
        <v>0</v>
      </c>
      <c r="C203" s="168" t="s">
        <v>4576</v>
      </c>
      <c r="D203" s="402">
        <v>2019.0391999999999</v>
      </c>
      <c r="F203" s="168" t="s">
        <v>10914</v>
      </c>
      <c r="G203" s="168"/>
      <c r="H203" s="410" t="s">
        <v>2908</v>
      </c>
      <c r="I203" s="410" t="s">
        <v>380</v>
      </c>
      <c r="J203" s="410" t="s">
        <v>51</v>
      </c>
      <c r="K203" s="410" t="s">
        <v>4580</v>
      </c>
      <c r="L203" s="410"/>
      <c r="M203" s="410"/>
      <c r="N203" s="168" t="s">
        <v>10568</v>
      </c>
      <c r="O203" s="168" t="s">
        <v>10645</v>
      </c>
      <c r="P203" s="391" t="s">
        <v>9916</v>
      </c>
      <c r="Q203" s="404" t="s">
        <v>49</v>
      </c>
      <c r="R203" s="411"/>
      <c r="S203" s="412">
        <v>50000</v>
      </c>
    </row>
    <row r="204" spans="1:19" ht="30" customHeight="1" x14ac:dyDescent="0.25">
      <c r="A204">
        <v>205</v>
      </c>
      <c r="B204">
        <v>0</v>
      </c>
      <c r="C204" s="168" t="s">
        <v>4576</v>
      </c>
      <c r="D204" s="413">
        <v>2019.0396000000001</v>
      </c>
      <c r="F204" s="168" t="s">
        <v>10915</v>
      </c>
      <c r="G204" s="168" t="s">
        <v>10029</v>
      </c>
      <c r="H204" s="410" t="s">
        <v>4414</v>
      </c>
      <c r="I204" s="410" t="s">
        <v>1619</v>
      </c>
      <c r="J204" s="410" t="s">
        <v>61</v>
      </c>
      <c r="K204" s="410"/>
      <c r="L204" s="410"/>
      <c r="M204" s="410"/>
      <c r="N204" s="168" t="s">
        <v>4767</v>
      </c>
      <c r="O204" s="168" t="s">
        <v>4767</v>
      </c>
      <c r="P204" s="391" t="s">
        <v>52</v>
      </c>
      <c r="Q204" s="404" t="s">
        <v>261</v>
      </c>
      <c r="R204" s="418"/>
      <c r="S204" s="412">
        <v>20000</v>
      </c>
    </row>
    <row r="205" spans="1:19" ht="30" customHeight="1" x14ac:dyDescent="0.25">
      <c r="A205">
        <v>206</v>
      </c>
      <c r="B205">
        <v>0</v>
      </c>
      <c r="C205" s="168" t="s">
        <v>4576</v>
      </c>
      <c r="D205" s="413">
        <v>2019.0402999999999</v>
      </c>
      <c r="F205" s="168" t="s">
        <v>10916</v>
      </c>
      <c r="G205" s="168" t="s">
        <v>10917</v>
      </c>
      <c r="H205" s="410" t="s">
        <v>1501</v>
      </c>
      <c r="I205" s="410" t="s">
        <v>1488</v>
      </c>
      <c r="J205" s="410" t="s">
        <v>77</v>
      </c>
      <c r="K205" s="410" t="s">
        <v>4580</v>
      </c>
      <c r="L205" s="410"/>
      <c r="M205" s="410" t="s">
        <v>10918</v>
      </c>
      <c r="N205" s="168" t="s">
        <v>9945</v>
      </c>
      <c r="O205" s="168" t="s">
        <v>9945</v>
      </c>
      <c r="P205" s="391" t="s">
        <v>98</v>
      </c>
      <c r="Q205" s="404" t="s">
        <v>219</v>
      </c>
      <c r="R205" s="418">
        <v>251122</v>
      </c>
      <c r="S205" s="412"/>
    </row>
    <row r="206" spans="1:19" ht="30" customHeight="1" x14ac:dyDescent="0.25">
      <c r="A206">
        <v>207</v>
      </c>
      <c r="B206">
        <v>0</v>
      </c>
      <c r="C206" s="168" t="s">
        <v>4576</v>
      </c>
      <c r="D206" s="413">
        <v>2019.0407</v>
      </c>
      <c r="F206" s="168" t="s">
        <v>10919</v>
      </c>
      <c r="G206" s="168" t="s">
        <v>5126</v>
      </c>
      <c r="H206" s="410" t="s">
        <v>666</v>
      </c>
      <c r="I206" s="410" t="s">
        <v>261</v>
      </c>
      <c r="J206" s="410" t="s">
        <v>123</v>
      </c>
      <c r="K206" s="410" t="s">
        <v>4574</v>
      </c>
      <c r="L206" s="410" t="s">
        <v>5127</v>
      </c>
      <c r="M206" s="410"/>
      <c r="N206" s="168" t="s">
        <v>4682</v>
      </c>
      <c r="O206" s="168" t="s">
        <v>4682</v>
      </c>
      <c r="P206" s="391" t="s">
        <v>52</v>
      </c>
      <c r="Q206" s="404" t="s">
        <v>261</v>
      </c>
      <c r="R206" s="418"/>
      <c r="S206" s="412"/>
    </row>
    <row r="207" spans="1:19" ht="30" customHeight="1" x14ac:dyDescent="0.25">
      <c r="A207">
        <v>208</v>
      </c>
      <c r="B207">
        <v>0</v>
      </c>
      <c r="C207" s="168" t="s">
        <v>4576</v>
      </c>
      <c r="D207" s="402">
        <v>2019.0414000000001</v>
      </c>
      <c r="F207" s="168" t="s">
        <v>10920</v>
      </c>
      <c r="G207" s="168"/>
      <c r="H207" s="410" t="s">
        <v>2781</v>
      </c>
      <c r="I207" s="410" t="s">
        <v>156</v>
      </c>
      <c r="J207" s="410" t="s">
        <v>51</v>
      </c>
      <c r="K207" s="410"/>
      <c r="L207" s="410"/>
      <c r="M207" s="410"/>
      <c r="N207" s="168" t="s">
        <v>4931</v>
      </c>
      <c r="O207" s="168" t="s">
        <v>5542</v>
      </c>
      <c r="P207" s="391" t="s">
        <v>9916</v>
      </c>
      <c r="Q207" s="404" t="s">
        <v>49</v>
      </c>
      <c r="R207" s="418">
        <v>100000</v>
      </c>
      <c r="S207" s="412">
        <v>35000</v>
      </c>
    </row>
    <row r="208" spans="1:19" ht="30" customHeight="1" x14ac:dyDescent="0.25">
      <c r="A208">
        <v>209</v>
      </c>
      <c r="B208">
        <v>0</v>
      </c>
      <c r="C208" s="168" t="s">
        <v>4576</v>
      </c>
      <c r="D208" s="413">
        <v>2019.0415</v>
      </c>
      <c r="F208" s="168" t="s">
        <v>10921</v>
      </c>
      <c r="G208" s="168" t="s">
        <v>10922</v>
      </c>
      <c r="H208" s="410" t="s">
        <v>3937</v>
      </c>
      <c r="I208" s="410" t="s">
        <v>261</v>
      </c>
      <c r="J208" s="410" t="s">
        <v>123</v>
      </c>
      <c r="K208" s="410" t="s">
        <v>4574</v>
      </c>
      <c r="L208" s="410" t="s">
        <v>9911</v>
      </c>
      <c r="M208" s="410"/>
      <c r="N208" s="168" t="s">
        <v>10232</v>
      </c>
      <c r="O208" s="168" t="s">
        <v>10232</v>
      </c>
      <c r="P208" s="391" t="s">
        <v>9912</v>
      </c>
      <c r="Q208" s="404" t="s">
        <v>122</v>
      </c>
      <c r="R208" s="418">
        <v>500000</v>
      </c>
      <c r="S208" s="412"/>
    </row>
    <row r="209" spans="1:19" ht="30" customHeight="1" x14ac:dyDescent="0.25">
      <c r="A209">
        <v>210</v>
      </c>
      <c r="B209">
        <v>0</v>
      </c>
      <c r="C209" s="168" t="s">
        <v>4576</v>
      </c>
      <c r="D209" s="413">
        <v>2019.0444</v>
      </c>
      <c r="F209" s="168" t="s">
        <v>10923</v>
      </c>
      <c r="G209" s="168" t="s">
        <v>10924</v>
      </c>
      <c r="H209" s="410" t="s">
        <v>1501</v>
      </c>
      <c r="I209" s="410" t="s">
        <v>1488</v>
      </c>
      <c r="J209" s="410" t="s">
        <v>123</v>
      </c>
      <c r="K209" s="419" t="s">
        <v>4580</v>
      </c>
      <c r="L209" s="410"/>
      <c r="M209" s="410"/>
      <c r="N209" s="168" t="s">
        <v>10925</v>
      </c>
      <c r="O209" s="168" t="s">
        <v>10925</v>
      </c>
      <c r="P209" s="391" t="s">
        <v>26</v>
      </c>
      <c r="Q209" s="404" t="s">
        <v>261</v>
      </c>
      <c r="R209" s="411"/>
      <c r="S209" s="412"/>
    </row>
    <row r="210" spans="1:19" ht="30" customHeight="1" x14ac:dyDescent="0.25">
      <c r="A210">
        <v>211</v>
      </c>
      <c r="B210">
        <v>0</v>
      </c>
      <c r="C210" s="168" t="s">
        <v>4576</v>
      </c>
      <c r="D210" s="413">
        <v>2019.0449000000001</v>
      </c>
      <c r="F210" s="168" t="s">
        <v>10926</v>
      </c>
      <c r="G210" s="168" t="s">
        <v>10126</v>
      </c>
      <c r="H210" s="410" t="s">
        <v>3240</v>
      </c>
      <c r="I210" s="410" t="s">
        <v>76</v>
      </c>
      <c r="J210" s="410" t="s">
        <v>77</v>
      </c>
      <c r="K210" s="410" t="s">
        <v>4580</v>
      </c>
      <c r="L210" s="410"/>
      <c r="M210" s="410"/>
      <c r="N210" s="168" t="s">
        <v>5221</v>
      </c>
      <c r="O210" s="168" t="s">
        <v>5221</v>
      </c>
      <c r="P210" s="391" t="s">
        <v>52</v>
      </c>
      <c r="Q210" s="404"/>
      <c r="R210" s="411"/>
      <c r="S210" s="412"/>
    </row>
    <row r="211" spans="1:19" ht="30" customHeight="1" x14ac:dyDescent="0.25">
      <c r="A211">
        <v>212</v>
      </c>
      <c r="B211">
        <v>0</v>
      </c>
      <c r="C211" s="168" t="s">
        <v>4576</v>
      </c>
      <c r="D211" s="413">
        <v>2019.0454</v>
      </c>
      <c r="F211" s="168" t="s">
        <v>10927</v>
      </c>
      <c r="G211" s="168" t="s">
        <v>10928</v>
      </c>
      <c r="H211" s="410" t="s">
        <v>271</v>
      </c>
      <c r="I211" s="410" t="s">
        <v>160</v>
      </c>
      <c r="J211" s="410" t="s">
        <v>161</v>
      </c>
      <c r="K211" s="410" t="s">
        <v>4580</v>
      </c>
      <c r="L211" s="410"/>
      <c r="M211" s="410" t="s">
        <v>10929</v>
      </c>
      <c r="N211" s="168" t="s">
        <v>9945</v>
      </c>
      <c r="O211" s="168" t="s">
        <v>10568</v>
      </c>
      <c r="P211" s="391" t="s">
        <v>98</v>
      </c>
      <c r="Q211" s="404" t="s">
        <v>219</v>
      </c>
      <c r="R211" s="411">
        <v>400000</v>
      </c>
      <c r="S211" s="412">
        <v>300000</v>
      </c>
    </row>
    <row r="212" spans="1:19" ht="30" customHeight="1" x14ac:dyDescent="0.25">
      <c r="A212">
        <v>213</v>
      </c>
      <c r="B212">
        <v>0</v>
      </c>
      <c r="C212" s="168" t="s">
        <v>4576</v>
      </c>
      <c r="D212" s="413">
        <v>2019.0458000000001</v>
      </c>
      <c r="F212" s="168" t="s">
        <v>10930</v>
      </c>
      <c r="G212" s="168" t="s">
        <v>5833</v>
      </c>
      <c r="H212" s="401" t="s">
        <v>2997</v>
      </c>
      <c r="I212" s="410" t="s">
        <v>2996</v>
      </c>
      <c r="J212" s="410" t="s">
        <v>51</v>
      </c>
      <c r="K212" s="410" t="s">
        <v>4574</v>
      </c>
      <c r="L212" s="410" t="s">
        <v>10931</v>
      </c>
      <c r="M212" s="410"/>
      <c r="N212" s="168" t="s">
        <v>10925</v>
      </c>
      <c r="O212" s="168" t="s">
        <v>10925</v>
      </c>
      <c r="P212" s="391" t="s">
        <v>9974</v>
      </c>
      <c r="Q212" s="404" t="s">
        <v>261</v>
      </c>
      <c r="R212" s="411">
        <v>91000</v>
      </c>
      <c r="S212" s="412">
        <v>20000</v>
      </c>
    </row>
    <row r="213" spans="1:19" ht="30" customHeight="1" x14ac:dyDescent="0.25">
      <c r="A213">
        <v>214</v>
      </c>
      <c r="B213">
        <v>0</v>
      </c>
      <c r="C213" s="168" t="s">
        <v>4576</v>
      </c>
      <c r="D213" s="402">
        <v>2019.046</v>
      </c>
      <c r="F213" s="168" t="s">
        <v>10932</v>
      </c>
      <c r="G213" s="168" t="s">
        <v>2480</v>
      </c>
      <c r="H213" s="410" t="s">
        <v>3294</v>
      </c>
      <c r="I213" s="410" t="s">
        <v>76</v>
      </c>
      <c r="J213" s="410" t="s">
        <v>77</v>
      </c>
      <c r="K213" s="410"/>
      <c r="L213" s="410"/>
      <c r="M213" s="410"/>
      <c r="N213" s="410" t="s">
        <v>10933</v>
      </c>
      <c r="O213" s="168" t="s">
        <v>10933</v>
      </c>
      <c r="P213" s="391" t="s">
        <v>26</v>
      </c>
      <c r="Q213" s="404" t="s">
        <v>4589</v>
      </c>
      <c r="R213" s="411">
        <v>23000</v>
      </c>
      <c r="S213" s="412">
        <v>23000</v>
      </c>
    </row>
    <row r="214" spans="1:19" ht="30" customHeight="1" x14ac:dyDescent="0.25">
      <c r="A214">
        <v>215</v>
      </c>
      <c r="B214">
        <v>0</v>
      </c>
      <c r="C214" s="168" t="s">
        <v>4576</v>
      </c>
      <c r="D214" s="413">
        <v>2019.0469000000001</v>
      </c>
      <c r="F214" s="168" t="s">
        <v>10934</v>
      </c>
      <c r="G214" s="168" t="s">
        <v>10935</v>
      </c>
      <c r="H214" s="410" t="s">
        <v>51</v>
      </c>
      <c r="I214" s="419" t="s">
        <v>1276</v>
      </c>
      <c r="J214" s="419" t="s">
        <v>128</v>
      </c>
      <c r="K214" s="419" t="s">
        <v>4580</v>
      </c>
      <c r="L214" s="419"/>
      <c r="M214" s="419" t="s">
        <v>10936</v>
      </c>
      <c r="N214" s="168" t="s">
        <v>10885</v>
      </c>
      <c r="O214" s="168" t="s">
        <v>10885</v>
      </c>
      <c r="P214" s="391" t="s">
        <v>52</v>
      </c>
      <c r="Q214" s="404" t="s">
        <v>49</v>
      </c>
      <c r="R214" s="418">
        <v>150000</v>
      </c>
      <c r="S214" s="412">
        <v>86000</v>
      </c>
    </row>
    <row r="215" spans="1:19" ht="30" customHeight="1" x14ac:dyDescent="0.25">
      <c r="A215">
        <v>216</v>
      </c>
      <c r="B215">
        <v>0</v>
      </c>
      <c r="C215" s="168" t="s">
        <v>4576</v>
      </c>
      <c r="D215" s="413">
        <v>2019.0476000000001</v>
      </c>
      <c r="F215" s="168" t="s">
        <v>10937</v>
      </c>
      <c r="G215" s="168" t="s">
        <v>10938</v>
      </c>
      <c r="H215" s="419" t="s">
        <v>2027</v>
      </c>
      <c r="I215" s="419" t="s">
        <v>165</v>
      </c>
      <c r="J215" s="410" t="s">
        <v>161</v>
      </c>
      <c r="K215" s="419" t="s">
        <v>4580</v>
      </c>
      <c r="L215" s="419"/>
      <c r="M215" s="419"/>
      <c r="N215" s="168" t="s">
        <v>4668</v>
      </c>
      <c r="O215" s="168" t="s">
        <v>10514</v>
      </c>
      <c r="P215" s="391" t="s">
        <v>3934</v>
      </c>
      <c r="Q215" s="404" t="s">
        <v>122</v>
      </c>
      <c r="R215" s="418">
        <v>120000</v>
      </c>
      <c r="S215" s="412">
        <v>120000</v>
      </c>
    </row>
    <row r="216" spans="1:19" ht="30" customHeight="1" x14ac:dyDescent="0.25">
      <c r="A216">
        <v>217</v>
      </c>
      <c r="B216">
        <v>0</v>
      </c>
      <c r="C216" s="168" t="s">
        <v>4576</v>
      </c>
      <c r="D216" s="413">
        <v>2019.0482</v>
      </c>
      <c r="F216" s="419" t="s">
        <v>10939</v>
      </c>
      <c r="G216" s="419" t="s">
        <v>10940</v>
      </c>
      <c r="H216" s="419" t="s">
        <v>1340</v>
      </c>
      <c r="I216" s="419" t="s">
        <v>165</v>
      </c>
      <c r="J216" s="419" t="s">
        <v>161</v>
      </c>
      <c r="K216" s="419" t="s">
        <v>4574</v>
      </c>
      <c r="L216" s="419" t="s">
        <v>4866</v>
      </c>
      <c r="M216" s="419"/>
      <c r="N216" s="168" t="s">
        <v>10051</v>
      </c>
      <c r="O216" s="168" t="s">
        <v>10052</v>
      </c>
      <c r="P216" s="391" t="s">
        <v>26</v>
      </c>
      <c r="Q216" s="404" t="s">
        <v>107</v>
      </c>
      <c r="R216" s="418">
        <v>60000</v>
      </c>
      <c r="S216" s="412">
        <v>60000</v>
      </c>
    </row>
    <row r="217" spans="1:19" ht="30" customHeight="1" x14ac:dyDescent="0.25">
      <c r="A217">
        <v>218</v>
      </c>
      <c r="B217">
        <v>0</v>
      </c>
      <c r="C217" s="168" t="s">
        <v>4576</v>
      </c>
      <c r="D217" s="413">
        <v>2019.0485000000001</v>
      </c>
      <c r="F217" s="419" t="s">
        <v>10941</v>
      </c>
      <c r="G217" s="419" t="s">
        <v>3759</v>
      </c>
      <c r="H217" s="419" t="s">
        <v>3750</v>
      </c>
      <c r="I217" s="419" t="s">
        <v>261</v>
      </c>
      <c r="J217" s="419" t="s">
        <v>123</v>
      </c>
      <c r="K217" s="419" t="s">
        <v>4574</v>
      </c>
      <c r="L217" s="419" t="s">
        <v>985</v>
      </c>
      <c r="M217" s="419"/>
      <c r="N217" s="419" t="s">
        <v>4607</v>
      </c>
      <c r="O217" s="419" t="s">
        <v>4607</v>
      </c>
      <c r="P217" s="391" t="s">
        <v>52</v>
      </c>
      <c r="Q217" s="404" t="s">
        <v>261</v>
      </c>
      <c r="R217" s="418"/>
      <c r="S217" s="412"/>
    </row>
    <row r="218" spans="1:19" ht="30" customHeight="1" x14ac:dyDescent="0.25">
      <c r="A218">
        <v>219</v>
      </c>
      <c r="B218">
        <v>0</v>
      </c>
      <c r="C218" s="168" t="s">
        <v>4576</v>
      </c>
      <c r="D218" s="413">
        <v>2019.0489</v>
      </c>
      <c r="F218" s="419" t="s">
        <v>10942</v>
      </c>
      <c r="G218" s="419" t="s">
        <v>3942</v>
      </c>
      <c r="H218" s="419" t="s">
        <v>3937</v>
      </c>
      <c r="I218" s="419" t="s">
        <v>261</v>
      </c>
      <c r="J218" s="419" t="s">
        <v>123</v>
      </c>
      <c r="K218" s="419" t="s">
        <v>4580</v>
      </c>
      <c r="L218" s="419"/>
      <c r="M218" s="419"/>
      <c r="N218" s="168" t="s">
        <v>10664</v>
      </c>
      <c r="O218" s="168" t="s">
        <v>10664</v>
      </c>
      <c r="P218" s="391" t="s">
        <v>52</v>
      </c>
      <c r="Q218" s="404" t="s">
        <v>261</v>
      </c>
      <c r="R218" s="418">
        <v>100000</v>
      </c>
      <c r="S218" s="412"/>
    </row>
    <row r="219" spans="1:19" ht="30" customHeight="1" x14ac:dyDescent="0.25">
      <c r="A219">
        <v>220</v>
      </c>
      <c r="B219">
        <v>0</v>
      </c>
      <c r="C219" s="168" t="s">
        <v>4576</v>
      </c>
      <c r="D219" s="413">
        <v>2019.0491</v>
      </c>
      <c r="F219" s="420" t="s">
        <v>10943</v>
      </c>
      <c r="G219" s="420" t="s">
        <v>10944</v>
      </c>
      <c r="H219" s="419" t="s">
        <v>1832</v>
      </c>
      <c r="I219" s="419" t="s">
        <v>76</v>
      </c>
      <c r="J219" s="419" t="s">
        <v>77</v>
      </c>
      <c r="K219" s="419" t="s">
        <v>4574</v>
      </c>
      <c r="L219" s="419" t="s">
        <v>10945</v>
      </c>
      <c r="M219" s="419"/>
      <c r="N219" s="420" t="s">
        <v>10925</v>
      </c>
      <c r="O219" s="420" t="s">
        <v>10925</v>
      </c>
      <c r="P219" s="391" t="s">
        <v>9974</v>
      </c>
      <c r="Q219" s="404" t="s">
        <v>261</v>
      </c>
      <c r="R219" s="421"/>
      <c r="S219" s="422"/>
    </row>
    <row r="220" spans="1:19" ht="30" customHeight="1" x14ac:dyDescent="0.25">
      <c r="A220">
        <v>221</v>
      </c>
      <c r="B220">
        <v>0</v>
      </c>
      <c r="C220" s="168" t="s">
        <v>4576</v>
      </c>
      <c r="D220" s="413">
        <v>2019.0495000000001</v>
      </c>
      <c r="F220" s="420" t="s">
        <v>10946</v>
      </c>
      <c r="G220" s="420" t="s">
        <v>2661</v>
      </c>
      <c r="H220" s="419" t="s">
        <v>2644</v>
      </c>
      <c r="I220" s="419" t="s">
        <v>261</v>
      </c>
      <c r="J220" s="419" t="s">
        <v>123</v>
      </c>
      <c r="K220" s="419" t="s">
        <v>4580</v>
      </c>
      <c r="L220" s="419"/>
      <c r="M220" s="419"/>
      <c r="N220" s="420"/>
      <c r="O220" s="420" t="s">
        <v>5084</v>
      </c>
      <c r="P220" s="391" t="s">
        <v>9916</v>
      </c>
      <c r="Q220" s="404" t="s">
        <v>261</v>
      </c>
      <c r="R220" s="421">
        <v>0</v>
      </c>
      <c r="S220" s="422">
        <v>0</v>
      </c>
    </row>
    <row r="221" spans="1:19" ht="30" customHeight="1" x14ac:dyDescent="0.25">
      <c r="A221">
        <v>222</v>
      </c>
      <c r="B221">
        <v>0</v>
      </c>
      <c r="C221" s="168" t="s">
        <v>4576</v>
      </c>
      <c r="D221" s="413">
        <v>2019.0497</v>
      </c>
      <c r="F221" s="420" t="s">
        <v>10947</v>
      </c>
      <c r="G221" s="420" t="s">
        <v>558</v>
      </c>
      <c r="H221" s="419" t="s">
        <v>533</v>
      </c>
      <c r="I221" s="419" t="s">
        <v>49</v>
      </c>
      <c r="J221" s="419" t="s">
        <v>51</v>
      </c>
      <c r="K221" s="419" t="s">
        <v>4580</v>
      </c>
      <c r="L221" s="419"/>
      <c r="M221" s="419" t="s">
        <v>10948</v>
      </c>
      <c r="N221" s="420" t="s">
        <v>4582</v>
      </c>
      <c r="O221" s="420" t="s">
        <v>10004</v>
      </c>
      <c r="P221" s="391" t="s">
        <v>26</v>
      </c>
      <c r="Q221" s="404" t="s">
        <v>384</v>
      </c>
      <c r="R221" s="421">
        <v>650000</v>
      </c>
      <c r="S221" s="422">
        <v>420000</v>
      </c>
    </row>
    <row r="222" spans="1:19" ht="30" customHeight="1" x14ac:dyDescent="0.25">
      <c r="A222">
        <v>223</v>
      </c>
      <c r="B222">
        <v>0</v>
      </c>
      <c r="C222" s="168" t="s">
        <v>4576</v>
      </c>
      <c r="D222" s="402">
        <v>2019.0499</v>
      </c>
      <c r="F222" s="420" t="s">
        <v>10949</v>
      </c>
      <c r="G222" s="420" t="s">
        <v>721</v>
      </c>
      <c r="H222" s="419" t="s">
        <v>722</v>
      </c>
      <c r="I222" s="419" t="s">
        <v>76</v>
      </c>
      <c r="J222" s="419" t="s">
        <v>77</v>
      </c>
      <c r="K222" s="419"/>
      <c r="L222" s="419"/>
      <c r="M222" s="419"/>
      <c r="N222" s="419"/>
      <c r="O222" s="420" t="s">
        <v>5516</v>
      </c>
      <c r="P222" s="391" t="s">
        <v>9916</v>
      </c>
      <c r="Q222" s="404"/>
      <c r="R222" s="421">
        <v>29960</v>
      </c>
      <c r="S222" s="422">
        <v>29960</v>
      </c>
    </row>
    <row r="223" spans="1:19" ht="30" customHeight="1" x14ac:dyDescent="0.25">
      <c r="A223">
        <v>224</v>
      </c>
      <c r="B223">
        <v>0</v>
      </c>
      <c r="C223" s="168" t="s">
        <v>4576</v>
      </c>
      <c r="D223" s="402">
        <v>2019.0500999999999</v>
      </c>
      <c r="F223" s="420" t="s">
        <v>10950</v>
      </c>
      <c r="G223" s="420" t="s">
        <v>3052</v>
      </c>
      <c r="H223" s="419" t="s">
        <v>3049</v>
      </c>
      <c r="I223" s="419" t="s">
        <v>192</v>
      </c>
      <c r="J223" s="419" t="s">
        <v>51</v>
      </c>
      <c r="K223" s="419" t="s">
        <v>4574</v>
      </c>
      <c r="L223" s="419" t="s">
        <v>10951</v>
      </c>
      <c r="M223" s="419"/>
      <c r="N223" s="420" t="s">
        <v>4897</v>
      </c>
      <c r="O223" s="420" t="s">
        <v>4897</v>
      </c>
      <c r="P223" s="391" t="s">
        <v>9916</v>
      </c>
      <c r="Q223" s="404"/>
      <c r="R223" s="421">
        <v>130000</v>
      </c>
      <c r="S223" s="422">
        <v>55000</v>
      </c>
    </row>
    <row r="224" spans="1:19" ht="30" customHeight="1" x14ac:dyDescent="0.25">
      <c r="A224">
        <v>225</v>
      </c>
      <c r="B224">
        <v>0</v>
      </c>
      <c r="C224" s="168" t="s">
        <v>4576</v>
      </c>
      <c r="D224" s="402">
        <v>2019.0530000000001</v>
      </c>
      <c r="F224" s="420" t="s">
        <v>10952</v>
      </c>
      <c r="G224" s="420" t="s">
        <v>10953</v>
      </c>
      <c r="H224" s="419" t="s">
        <v>3750</v>
      </c>
      <c r="I224" s="419" t="s">
        <v>261</v>
      </c>
      <c r="J224" s="419" t="s">
        <v>123</v>
      </c>
      <c r="K224" s="419" t="s">
        <v>4580</v>
      </c>
      <c r="L224" s="419"/>
      <c r="M224" s="419"/>
      <c r="N224" s="419" t="s">
        <v>5221</v>
      </c>
      <c r="O224" s="420" t="s">
        <v>5081</v>
      </c>
      <c r="P224" s="391" t="s">
        <v>52</v>
      </c>
      <c r="Q224" s="404" t="s">
        <v>261</v>
      </c>
      <c r="R224" s="421">
        <v>12068</v>
      </c>
      <c r="S224" s="422">
        <v>12068</v>
      </c>
    </row>
    <row r="225" spans="1:19" ht="30" customHeight="1" x14ac:dyDescent="0.25">
      <c r="A225">
        <v>226</v>
      </c>
      <c r="B225">
        <v>0</v>
      </c>
      <c r="C225" s="168" t="s">
        <v>5453</v>
      </c>
      <c r="D225" s="423">
        <v>2019.0582999999999</v>
      </c>
      <c r="F225" s="168" t="s">
        <v>10954</v>
      </c>
      <c r="G225" s="168" t="s">
        <v>10955</v>
      </c>
      <c r="H225" s="420" t="s">
        <v>3294</v>
      </c>
      <c r="I225" s="420" t="s">
        <v>76</v>
      </c>
      <c r="J225" s="420" t="s">
        <v>77</v>
      </c>
      <c r="K225" s="420" t="s">
        <v>4574</v>
      </c>
      <c r="L225" s="420" t="s">
        <v>4866</v>
      </c>
      <c r="M225" s="420"/>
      <c r="N225" s="168" t="s">
        <v>4582</v>
      </c>
      <c r="O225" s="168" t="s">
        <v>4582</v>
      </c>
      <c r="P225" s="391" t="s">
        <v>26</v>
      </c>
      <c r="Q225" s="420" t="s">
        <v>384</v>
      </c>
      <c r="R225" s="418"/>
      <c r="S225" s="412"/>
    </row>
    <row r="226" spans="1:19" ht="30" customHeight="1" x14ac:dyDescent="0.25">
      <c r="A226">
        <v>227</v>
      </c>
      <c r="B226">
        <v>0</v>
      </c>
      <c r="C226" s="168" t="s">
        <v>4576</v>
      </c>
      <c r="D226" s="423">
        <v>2019.0583999999999</v>
      </c>
      <c r="F226" s="168" t="s">
        <v>10956</v>
      </c>
      <c r="G226" s="168" t="s">
        <v>10492</v>
      </c>
      <c r="H226" s="420" t="s">
        <v>2414</v>
      </c>
      <c r="I226" s="420" t="s">
        <v>76</v>
      </c>
      <c r="J226" s="420" t="s">
        <v>77</v>
      </c>
      <c r="K226" s="420" t="s">
        <v>4580</v>
      </c>
      <c r="L226" s="420"/>
      <c r="M226" s="420"/>
      <c r="N226" s="420" t="s">
        <v>6641</v>
      </c>
      <c r="O226" s="168" t="s">
        <v>10038</v>
      </c>
      <c r="P226" s="391" t="s">
        <v>26</v>
      </c>
      <c r="Q226" s="420" t="s">
        <v>4589</v>
      </c>
      <c r="R226" s="418">
        <v>618000</v>
      </c>
      <c r="S226" s="412">
        <v>235000</v>
      </c>
    </row>
    <row r="227" spans="1:19" ht="30" customHeight="1" x14ac:dyDescent="0.25">
      <c r="A227">
        <v>228</v>
      </c>
      <c r="B227">
        <v>0</v>
      </c>
      <c r="C227" s="168" t="s">
        <v>4576</v>
      </c>
      <c r="D227" s="423">
        <v>2019.0586000000001</v>
      </c>
      <c r="F227" s="168" t="s">
        <v>10957</v>
      </c>
      <c r="G227" s="168" t="s">
        <v>4684</v>
      </c>
      <c r="H227" s="420" t="s">
        <v>1832</v>
      </c>
      <c r="I227" s="420" t="s">
        <v>76</v>
      </c>
      <c r="J227" s="420" t="s">
        <v>77</v>
      </c>
      <c r="K227" s="420" t="s">
        <v>4580</v>
      </c>
      <c r="L227" s="420"/>
      <c r="M227" s="420" t="s">
        <v>10567</v>
      </c>
      <c r="N227" s="420" t="s">
        <v>10925</v>
      </c>
      <c r="O227" s="168" t="s">
        <v>10958</v>
      </c>
      <c r="P227" s="391" t="s">
        <v>9974</v>
      </c>
      <c r="Q227" s="420" t="s">
        <v>261</v>
      </c>
      <c r="R227" s="418">
        <v>499525</v>
      </c>
      <c r="S227" s="412">
        <v>295285</v>
      </c>
    </row>
    <row r="228" spans="1:19" ht="30" customHeight="1" x14ac:dyDescent="0.25">
      <c r="A228">
        <v>229</v>
      </c>
      <c r="B228">
        <v>0</v>
      </c>
      <c r="C228" s="168" t="s">
        <v>4576</v>
      </c>
      <c r="D228" s="423">
        <v>2019.0595000000001</v>
      </c>
      <c r="F228" s="168" t="s">
        <v>10959</v>
      </c>
      <c r="G228" s="168" t="s">
        <v>10704</v>
      </c>
      <c r="H228" s="420" t="s">
        <v>844</v>
      </c>
      <c r="I228" s="420" t="s">
        <v>250</v>
      </c>
      <c r="J228" s="420" t="s">
        <v>161</v>
      </c>
      <c r="K228" s="420" t="s">
        <v>4580</v>
      </c>
      <c r="L228" s="420"/>
      <c r="M228" s="420"/>
      <c r="N228" s="420" t="s">
        <v>5010</v>
      </c>
      <c r="O228" s="168" t="s">
        <v>5011</v>
      </c>
      <c r="P228" s="391" t="s">
        <v>26</v>
      </c>
      <c r="Q228" s="420" t="s">
        <v>107</v>
      </c>
      <c r="R228" s="418">
        <v>59305</v>
      </c>
      <c r="S228" s="412">
        <v>59305</v>
      </c>
    </row>
    <row r="229" spans="1:19" ht="30" customHeight="1" x14ac:dyDescent="0.25">
      <c r="A229">
        <v>230</v>
      </c>
      <c r="B229">
        <v>0</v>
      </c>
      <c r="C229" s="168" t="s">
        <v>4576</v>
      </c>
      <c r="D229" s="423">
        <v>2019.0616</v>
      </c>
      <c r="F229" s="168" t="s">
        <v>10960</v>
      </c>
      <c r="G229" s="168" t="s">
        <v>5828</v>
      </c>
      <c r="H229" s="401" t="s">
        <v>2997</v>
      </c>
      <c r="I229" s="420" t="s">
        <v>2996</v>
      </c>
      <c r="J229" s="420" t="s">
        <v>51</v>
      </c>
      <c r="K229" s="420" t="s">
        <v>4574</v>
      </c>
      <c r="L229" s="420" t="s">
        <v>10961</v>
      </c>
      <c r="M229" s="420"/>
      <c r="N229" s="420" t="s">
        <v>10568</v>
      </c>
      <c r="O229" s="168" t="s">
        <v>10645</v>
      </c>
      <c r="P229" s="391" t="s">
        <v>98</v>
      </c>
      <c r="Q229" s="420" t="s">
        <v>49</v>
      </c>
      <c r="R229" s="418"/>
      <c r="S229" s="412"/>
    </row>
    <row r="230" spans="1:19" ht="30" customHeight="1" x14ac:dyDescent="0.25">
      <c r="A230">
        <v>231</v>
      </c>
      <c r="B230">
        <v>0</v>
      </c>
      <c r="C230" s="168" t="s">
        <v>4576</v>
      </c>
      <c r="D230" s="423">
        <v>2019.0617999999999</v>
      </c>
      <c r="F230" s="168" t="s">
        <v>10962</v>
      </c>
      <c r="G230" s="168" t="s">
        <v>10963</v>
      </c>
      <c r="H230" s="420" t="s">
        <v>10964</v>
      </c>
      <c r="I230" s="420" t="s">
        <v>76</v>
      </c>
      <c r="J230" s="420" t="s">
        <v>77</v>
      </c>
      <c r="K230" s="420"/>
      <c r="L230" s="420"/>
      <c r="M230" s="420"/>
      <c r="N230" s="420"/>
      <c r="O230" s="168" t="s">
        <v>10965</v>
      </c>
      <c r="P230" s="391" t="s">
        <v>26</v>
      </c>
      <c r="Q230" s="420"/>
      <c r="R230" s="418"/>
      <c r="S230" s="412">
        <v>7424</v>
      </c>
    </row>
    <row r="231" spans="1:19" ht="30" customHeight="1" x14ac:dyDescent="0.25">
      <c r="A231">
        <v>232</v>
      </c>
      <c r="B231">
        <v>0</v>
      </c>
      <c r="C231" s="168" t="s">
        <v>4576</v>
      </c>
      <c r="D231" s="423">
        <v>2019.0622000000001</v>
      </c>
      <c r="F231" s="168" t="s">
        <v>10966</v>
      </c>
      <c r="G231" s="168" t="s">
        <v>10967</v>
      </c>
      <c r="H231" s="420" t="s">
        <v>2944</v>
      </c>
      <c r="I231" s="420" t="s">
        <v>250</v>
      </c>
      <c r="J231" s="420" t="s">
        <v>161</v>
      </c>
      <c r="K231" s="420"/>
      <c r="L231" s="420"/>
      <c r="M231" s="420"/>
      <c r="N231" s="420" t="s">
        <v>10194</v>
      </c>
      <c r="O231" s="168" t="s">
        <v>10885</v>
      </c>
      <c r="P231" s="391" t="s">
        <v>52</v>
      </c>
      <c r="Q231" s="420" t="s">
        <v>49</v>
      </c>
      <c r="R231" s="418">
        <v>250000</v>
      </c>
      <c r="S231" s="412">
        <v>200000</v>
      </c>
    </row>
    <row r="232" spans="1:19" ht="30" customHeight="1" x14ac:dyDescent="0.25">
      <c r="A232">
        <v>233</v>
      </c>
      <c r="B232">
        <v>0</v>
      </c>
      <c r="C232" s="168" t="s">
        <v>4576</v>
      </c>
      <c r="D232" s="424">
        <v>2019.0625</v>
      </c>
      <c r="F232" s="168" t="s">
        <v>10968</v>
      </c>
      <c r="G232" s="168" t="s">
        <v>4927</v>
      </c>
      <c r="H232" s="420" t="s">
        <v>533</v>
      </c>
      <c r="I232" s="420" t="s">
        <v>49</v>
      </c>
      <c r="J232" s="420" t="s">
        <v>51</v>
      </c>
      <c r="K232" s="420" t="s">
        <v>4574</v>
      </c>
      <c r="L232" s="420" t="s">
        <v>10969</v>
      </c>
      <c r="M232" s="420"/>
      <c r="N232" s="420" t="s">
        <v>10568</v>
      </c>
      <c r="O232" s="168" t="s">
        <v>10645</v>
      </c>
      <c r="P232" s="391" t="s">
        <v>98</v>
      </c>
      <c r="Q232" s="420"/>
      <c r="R232" s="418"/>
      <c r="S232" s="412">
        <v>25000</v>
      </c>
    </row>
    <row r="233" spans="1:19" ht="30" customHeight="1" x14ac:dyDescent="0.25">
      <c r="A233">
        <v>234</v>
      </c>
      <c r="B233">
        <v>0</v>
      </c>
      <c r="C233" s="168" t="s">
        <v>4576</v>
      </c>
      <c r="D233" s="424">
        <v>2019.0626</v>
      </c>
      <c r="F233" s="168" t="s">
        <v>10970</v>
      </c>
      <c r="G233" s="168" t="s">
        <v>10971</v>
      </c>
      <c r="H233" s="420" t="s">
        <v>3871</v>
      </c>
      <c r="I233" s="420" t="s">
        <v>49</v>
      </c>
      <c r="J233" s="420" t="s">
        <v>51</v>
      </c>
      <c r="K233" s="420" t="s">
        <v>4580</v>
      </c>
      <c r="L233" s="420"/>
      <c r="M233" s="420"/>
      <c r="N233" s="420" t="s">
        <v>4931</v>
      </c>
      <c r="O233" s="168" t="s">
        <v>4932</v>
      </c>
      <c r="P233" s="391" t="s">
        <v>26</v>
      </c>
      <c r="Q233" s="420"/>
      <c r="R233" s="418">
        <v>7500</v>
      </c>
      <c r="S233" s="412">
        <v>7500</v>
      </c>
    </row>
    <row r="234" spans="1:19" ht="30" customHeight="1" x14ac:dyDescent="0.25">
      <c r="A234">
        <v>235</v>
      </c>
      <c r="B234">
        <v>0</v>
      </c>
      <c r="C234" s="168" t="s">
        <v>4576</v>
      </c>
      <c r="D234" s="413">
        <v>2019.0636999999999</v>
      </c>
      <c r="F234" s="168" t="s">
        <v>10972</v>
      </c>
      <c r="G234" s="168" t="s">
        <v>5155</v>
      </c>
      <c r="H234" s="420" t="s">
        <v>2823</v>
      </c>
      <c r="I234" s="420" t="s">
        <v>122</v>
      </c>
      <c r="J234" s="420" t="s">
        <v>123</v>
      </c>
      <c r="K234" s="420"/>
      <c r="L234" s="420"/>
      <c r="M234" s="420"/>
      <c r="N234" s="168" t="s">
        <v>10231</v>
      </c>
      <c r="O234" s="168" t="s">
        <v>4948</v>
      </c>
      <c r="P234" s="391" t="s">
        <v>9912</v>
      </c>
      <c r="Q234" s="420"/>
      <c r="R234" s="418"/>
      <c r="S234" s="412"/>
    </row>
    <row r="235" spans="1:19" ht="30" customHeight="1" x14ac:dyDescent="0.25">
      <c r="A235">
        <v>236</v>
      </c>
      <c r="B235">
        <v>0</v>
      </c>
      <c r="C235" s="168" t="s">
        <v>4576</v>
      </c>
      <c r="D235" s="413">
        <v>2019.0663999999999</v>
      </c>
      <c r="F235" s="168" t="s">
        <v>10973</v>
      </c>
      <c r="G235" s="168" t="s">
        <v>10974</v>
      </c>
      <c r="H235" s="420" t="s">
        <v>2069</v>
      </c>
      <c r="I235" s="420" t="s">
        <v>198</v>
      </c>
      <c r="J235" s="420" t="s">
        <v>61</v>
      </c>
      <c r="K235" s="420"/>
      <c r="L235" s="420"/>
      <c r="M235" s="420"/>
      <c r="N235" s="168" t="s">
        <v>10231</v>
      </c>
      <c r="O235" s="168" t="s">
        <v>4948</v>
      </c>
      <c r="P235" s="391" t="s">
        <v>9912</v>
      </c>
      <c r="Q235" s="420"/>
      <c r="R235" s="418"/>
      <c r="S235" s="412"/>
    </row>
    <row r="236" spans="1:19" ht="30" customHeight="1" x14ac:dyDescent="0.25">
      <c r="A236">
        <v>237</v>
      </c>
      <c r="B236">
        <v>0</v>
      </c>
      <c r="C236" s="168" t="s">
        <v>4576</v>
      </c>
      <c r="D236" s="423">
        <v>2019.0672999999999</v>
      </c>
      <c r="F236" s="168" t="s">
        <v>10975</v>
      </c>
      <c r="G236" s="425"/>
      <c r="H236" s="420" t="s">
        <v>2800</v>
      </c>
      <c r="I236" s="420" t="s">
        <v>76</v>
      </c>
      <c r="J236" s="420"/>
      <c r="K236" s="420"/>
      <c r="L236" s="420"/>
      <c r="M236" s="420"/>
      <c r="N236" s="420" t="s">
        <v>4728</v>
      </c>
      <c r="O236" s="420" t="s">
        <v>4728</v>
      </c>
      <c r="P236" s="391" t="s">
        <v>98</v>
      </c>
      <c r="Q236" s="420"/>
      <c r="R236" s="418">
        <v>30000</v>
      </c>
      <c r="S236" s="412">
        <v>30000</v>
      </c>
    </row>
    <row r="237" spans="1:19" ht="30" customHeight="1" x14ac:dyDescent="0.25">
      <c r="A237">
        <v>238</v>
      </c>
      <c r="B237">
        <v>0</v>
      </c>
      <c r="C237" s="168" t="s">
        <v>4576</v>
      </c>
      <c r="D237" s="423">
        <v>2019.0673999999999</v>
      </c>
      <c r="F237" s="168" t="s">
        <v>10976</v>
      </c>
      <c r="G237" s="168" t="s">
        <v>6614</v>
      </c>
      <c r="H237" s="420" t="s">
        <v>3294</v>
      </c>
      <c r="I237" s="420" t="s">
        <v>76</v>
      </c>
      <c r="J237" s="420" t="s">
        <v>77</v>
      </c>
      <c r="K237" s="420" t="s">
        <v>4574</v>
      </c>
      <c r="L237" s="420" t="s">
        <v>4866</v>
      </c>
      <c r="M237" s="420"/>
      <c r="N237" s="420" t="s">
        <v>4697</v>
      </c>
      <c r="O237" s="420"/>
      <c r="P237" s="391" t="s">
        <v>188</v>
      </c>
      <c r="Q237" s="420"/>
      <c r="R237" s="418">
        <v>1600</v>
      </c>
      <c r="S237" s="412">
        <v>1600</v>
      </c>
    </row>
    <row r="238" spans="1:19" ht="30" customHeight="1" x14ac:dyDescent="0.25">
      <c r="A238">
        <v>239</v>
      </c>
      <c r="B238">
        <v>0</v>
      </c>
      <c r="C238" s="168" t="s">
        <v>4576</v>
      </c>
      <c r="D238" s="423">
        <v>2019.0675000000001</v>
      </c>
      <c r="F238" s="168" t="s">
        <v>10977</v>
      </c>
      <c r="G238" s="168" t="s">
        <v>10978</v>
      </c>
      <c r="H238" s="420" t="s">
        <v>3272</v>
      </c>
      <c r="I238" s="420" t="s">
        <v>76</v>
      </c>
      <c r="J238" s="420" t="s">
        <v>77</v>
      </c>
      <c r="K238" s="420" t="s">
        <v>4574</v>
      </c>
      <c r="L238" s="420" t="s">
        <v>10223</v>
      </c>
      <c r="M238" s="420"/>
      <c r="N238" s="420" t="s">
        <v>10178</v>
      </c>
      <c r="O238" s="420" t="s">
        <v>5542</v>
      </c>
      <c r="P238" s="391" t="s">
        <v>26</v>
      </c>
      <c r="Q238" s="420" t="s">
        <v>384</v>
      </c>
      <c r="R238" s="418"/>
      <c r="S238" s="412"/>
    </row>
    <row r="239" spans="1:19" ht="30" customHeight="1" x14ac:dyDescent="0.25">
      <c r="A239">
        <v>240</v>
      </c>
      <c r="B239">
        <v>0</v>
      </c>
      <c r="C239" s="168" t="s">
        <v>4576</v>
      </c>
      <c r="D239" s="423">
        <v>2019.0676000000001</v>
      </c>
      <c r="F239" s="168" t="s">
        <v>10979</v>
      </c>
      <c r="G239" s="168" t="s">
        <v>10980</v>
      </c>
      <c r="H239" s="420" t="s">
        <v>1501</v>
      </c>
      <c r="I239" s="420" t="s">
        <v>1488</v>
      </c>
      <c r="J239" s="420" t="s">
        <v>77</v>
      </c>
      <c r="K239" s="420"/>
      <c r="L239" s="420"/>
      <c r="M239" s="420"/>
      <c r="N239" s="420" t="s">
        <v>4581</v>
      </c>
      <c r="O239" s="420" t="s">
        <v>10981</v>
      </c>
      <c r="P239" s="391" t="s">
        <v>3934</v>
      </c>
      <c r="Q239" s="420"/>
      <c r="R239" s="418">
        <v>200000</v>
      </c>
      <c r="S239" s="412">
        <v>150000</v>
      </c>
    </row>
    <row r="240" spans="1:19" ht="30" customHeight="1" x14ac:dyDescent="0.25">
      <c r="A240">
        <v>241</v>
      </c>
      <c r="B240">
        <v>0</v>
      </c>
      <c r="C240" s="168" t="s">
        <v>4576</v>
      </c>
      <c r="D240" s="423">
        <v>2019.0678</v>
      </c>
      <c r="F240" s="168" t="s">
        <v>10982</v>
      </c>
      <c r="G240" s="425"/>
      <c r="H240" s="420" t="s">
        <v>3240</v>
      </c>
      <c r="I240" s="420" t="s">
        <v>76</v>
      </c>
      <c r="J240" s="420" t="s">
        <v>77</v>
      </c>
      <c r="K240" s="420" t="s">
        <v>4580</v>
      </c>
      <c r="L240" s="420"/>
      <c r="M240" s="420"/>
      <c r="N240" s="420" t="s">
        <v>4728</v>
      </c>
      <c r="O240" s="420" t="s">
        <v>4728</v>
      </c>
      <c r="P240" s="391" t="s">
        <v>98</v>
      </c>
      <c r="Q240" s="420"/>
      <c r="R240" s="418">
        <v>35497</v>
      </c>
      <c r="S240" s="412">
        <v>21497</v>
      </c>
    </row>
    <row r="241" spans="1:19" ht="30" customHeight="1" x14ac:dyDescent="0.25">
      <c r="A241">
        <v>242</v>
      </c>
      <c r="B241">
        <v>0</v>
      </c>
      <c r="C241" s="196" t="s">
        <v>4576</v>
      </c>
      <c r="D241" s="426">
        <v>2019.0696</v>
      </c>
      <c r="F241" s="196" t="s">
        <v>10983</v>
      </c>
      <c r="G241" s="196" t="s">
        <v>10984</v>
      </c>
      <c r="H241" s="420" t="s">
        <v>2764</v>
      </c>
      <c r="I241" s="420" t="s">
        <v>1276</v>
      </c>
      <c r="J241" s="420" t="s">
        <v>128</v>
      </c>
      <c r="K241" s="420" t="s">
        <v>4580</v>
      </c>
      <c r="L241" s="420"/>
      <c r="M241" s="420"/>
      <c r="N241" s="168" t="s">
        <v>10985</v>
      </c>
      <c r="O241" s="196" t="s">
        <v>10985</v>
      </c>
      <c r="P241" s="391" t="s">
        <v>52</v>
      </c>
      <c r="Q241" s="420"/>
      <c r="R241" s="400">
        <v>99295</v>
      </c>
      <c r="S241" s="399">
        <v>71000</v>
      </c>
    </row>
    <row r="242" spans="1:19" ht="30" customHeight="1" x14ac:dyDescent="0.25">
      <c r="A242">
        <v>243</v>
      </c>
      <c r="B242">
        <v>0</v>
      </c>
      <c r="C242" s="196" t="s">
        <v>4576</v>
      </c>
      <c r="D242" s="423">
        <v>2019.0718999999999</v>
      </c>
      <c r="F242" s="196" t="s">
        <v>10986</v>
      </c>
      <c r="G242" s="196" t="s">
        <v>10987</v>
      </c>
      <c r="H242" s="420" t="s">
        <v>2705</v>
      </c>
      <c r="I242" s="420" t="s">
        <v>76</v>
      </c>
      <c r="J242" s="420" t="s">
        <v>77</v>
      </c>
      <c r="K242" s="420" t="s">
        <v>4580</v>
      </c>
      <c r="L242" s="420"/>
      <c r="M242" s="420"/>
      <c r="N242" s="168" t="s">
        <v>6641</v>
      </c>
      <c r="O242" s="196" t="s">
        <v>10038</v>
      </c>
      <c r="P242" s="391" t="s">
        <v>26</v>
      </c>
      <c r="Q242" s="420" t="s">
        <v>4589</v>
      </c>
      <c r="R242" s="400">
        <v>50000</v>
      </c>
      <c r="S242" s="399">
        <v>50000</v>
      </c>
    </row>
    <row r="243" spans="1:19" ht="30" customHeight="1" x14ac:dyDescent="0.25">
      <c r="A243">
        <v>244</v>
      </c>
      <c r="B243">
        <v>0</v>
      </c>
      <c r="C243" s="196" t="s">
        <v>4576</v>
      </c>
      <c r="D243" s="423">
        <v>2019.0719999999999</v>
      </c>
      <c r="F243" s="196" t="s">
        <v>10988</v>
      </c>
      <c r="G243" s="196" t="s">
        <v>10989</v>
      </c>
      <c r="H243" s="420" t="s">
        <v>332</v>
      </c>
      <c r="I243" s="420" t="s">
        <v>219</v>
      </c>
      <c r="J243" s="420" t="s">
        <v>220</v>
      </c>
      <c r="K243" s="420" t="s">
        <v>4574</v>
      </c>
      <c r="L243" s="420" t="s">
        <v>5592</v>
      </c>
      <c r="M243" s="420"/>
      <c r="N243" s="196" t="s">
        <v>4581</v>
      </c>
      <c r="O243" s="196" t="s">
        <v>4582</v>
      </c>
      <c r="P243" s="391" t="s">
        <v>26</v>
      </c>
      <c r="Q243" s="420"/>
      <c r="R243" s="400"/>
      <c r="S243" s="399">
        <v>48000</v>
      </c>
    </row>
    <row r="244" spans="1:19" ht="30" customHeight="1" x14ac:dyDescent="0.25">
      <c r="A244">
        <v>245</v>
      </c>
      <c r="B244">
        <v>0</v>
      </c>
      <c r="C244" s="196" t="s">
        <v>4576</v>
      </c>
      <c r="D244" s="405">
        <v>2019.0735</v>
      </c>
      <c r="F244" s="196" t="s">
        <v>10990</v>
      </c>
      <c r="G244" s="196" t="s">
        <v>10991</v>
      </c>
      <c r="H244" s="420" t="s">
        <v>3294</v>
      </c>
      <c r="I244" s="420" t="s">
        <v>76</v>
      </c>
      <c r="J244" s="420" t="s">
        <v>77</v>
      </c>
      <c r="K244" s="420" t="s">
        <v>4580</v>
      </c>
      <c r="L244" s="420"/>
      <c r="M244" s="420"/>
      <c r="N244" s="168" t="s">
        <v>10608</v>
      </c>
      <c r="O244" s="196" t="s">
        <v>10609</v>
      </c>
      <c r="P244" s="391" t="s">
        <v>52</v>
      </c>
      <c r="Q244" s="420"/>
      <c r="R244" s="400">
        <v>197542</v>
      </c>
      <c r="S244" s="399">
        <v>178910</v>
      </c>
    </row>
    <row r="245" spans="1:19" ht="30" customHeight="1" x14ac:dyDescent="0.25">
      <c r="A245">
        <v>246</v>
      </c>
      <c r="B245">
        <v>0</v>
      </c>
      <c r="C245" s="196" t="s">
        <v>4576</v>
      </c>
      <c r="D245" s="423">
        <v>2019.0749000000001</v>
      </c>
      <c r="F245" s="196" t="s">
        <v>10992</v>
      </c>
      <c r="G245" s="196" t="s">
        <v>10993</v>
      </c>
      <c r="H245" s="416" t="s">
        <v>1639</v>
      </c>
      <c r="I245" s="416" t="s">
        <v>399</v>
      </c>
      <c r="J245" s="416" t="s">
        <v>51</v>
      </c>
      <c r="K245" s="416"/>
      <c r="L245" s="416"/>
      <c r="M245" s="416"/>
      <c r="N245" s="196" t="s">
        <v>10514</v>
      </c>
      <c r="O245" s="196" t="s">
        <v>10514</v>
      </c>
      <c r="P245" s="391" t="s">
        <v>26</v>
      </c>
      <c r="Q245" s="416" t="s">
        <v>49</v>
      </c>
      <c r="R245" s="304">
        <v>20000</v>
      </c>
      <c r="S245" s="200">
        <v>20000</v>
      </c>
    </row>
    <row r="246" spans="1:19" ht="30" customHeight="1" x14ac:dyDescent="0.25">
      <c r="A246">
        <v>247</v>
      </c>
      <c r="B246">
        <v>0</v>
      </c>
      <c r="C246" s="196" t="s">
        <v>4576</v>
      </c>
      <c r="D246" s="423">
        <v>2019.075</v>
      </c>
      <c r="F246" s="196" t="s">
        <v>10994</v>
      </c>
      <c r="G246" s="196" t="s">
        <v>10995</v>
      </c>
      <c r="H246" s="416" t="s">
        <v>3531</v>
      </c>
      <c r="I246" s="416" t="s">
        <v>76</v>
      </c>
      <c r="J246" s="416" t="s">
        <v>77</v>
      </c>
      <c r="K246" s="416"/>
      <c r="L246" s="416"/>
      <c r="M246" s="416"/>
      <c r="N246" s="416" t="s">
        <v>10153</v>
      </c>
      <c r="O246" s="196" t="s">
        <v>10164</v>
      </c>
      <c r="P246" s="391" t="s">
        <v>26</v>
      </c>
      <c r="Q246" s="416" t="s">
        <v>107</v>
      </c>
      <c r="R246" s="304">
        <v>5000</v>
      </c>
      <c r="S246" s="200">
        <v>5000</v>
      </c>
    </row>
    <row r="247" spans="1:19" ht="30" customHeight="1" x14ac:dyDescent="0.25">
      <c r="A247">
        <v>248</v>
      </c>
      <c r="B247">
        <v>0</v>
      </c>
      <c r="C247" s="196" t="s">
        <v>4576</v>
      </c>
      <c r="D247" s="423">
        <v>2019.0752</v>
      </c>
      <c r="F247" s="196" t="s">
        <v>10996</v>
      </c>
      <c r="G247" s="196" t="s">
        <v>10997</v>
      </c>
      <c r="H247" s="416" t="s">
        <v>4429</v>
      </c>
      <c r="I247" s="416" t="s">
        <v>49</v>
      </c>
      <c r="J247" s="416" t="s">
        <v>51</v>
      </c>
      <c r="K247" s="416" t="s">
        <v>4574</v>
      </c>
      <c r="L247" s="416" t="s">
        <v>10998</v>
      </c>
      <c r="M247" s="416"/>
      <c r="N247" s="416" t="s">
        <v>10568</v>
      </c>
      <c r="O247" s="196" t="s">
        <v>10645</v>
      </c>
      <c r="P247" s="391" t="s">
        <v>9916</v>
      </c>
      <c r="Q247" s="416"/>
      <c r="R247" s="304">
        <v>75000</v>
      </c>
      <c r="S247" s="200">
        <v>11200</v>
      </c>
    </row>
    <row r="248" spans="1:19" ht="30" customHeight="1" x14ac:dyDescent="0.25">
      <c r="A248">
        <v>249</v>
      </c>
      <c r="B248">
        <v>0</v>
      </c>
      <c r="C248" s="196" t="s">
        <v>4576</v>
      </c>
      <c r="D248" s="423">
        <v>2019.0753999999999</v>
      </c>
      <c r="F248" s="196" t="s">
        <v>10999</v>
      </c>
      <c r="G248" s="196" t="s">
        <v>5108</v>
      </c>
      <c r="H248" s="416" t="s">
        <v>11000</v>
      </c>
      <c r="I248" s="416" t="s">
        <v>76</v>
      </c>
      <c r="J248" s="416" t="s">
        <v>77</v>
      </c>
      <c r="K248" s="416"/>
      <c r="L248" s="416"/>
      <c r="M248" s="416"/>
      <c r="N248" s="416" t="s">
        <v>4615</v>
      </c>
      <c r="O248" s="196" t="s">
        <v>4712</v>
      </c>
      <c r="P248" s="391" t="s">
        <v>52</v>
      </c>
      <c r="Q248" s="416" t="s">
        <v>4589</v>
      </c>
      <c r="R248" s="196">
        <v>0</v>
      </c>
      <c r="S248" s="427">
        <v>0</v>
      </c>
    </row>
    <row r="249" spans="1:19" ht="30" customHeight="1" x14ac:dyDescent="0.25">
      <c r="A249">
        <v>250</v>
      </c>
      <c r="B249">
        <v>0</v>
      </c>
      <c r="C249" s="196" t="s">
        <v>4576</v>
      </c>
      <c r="D249" s="423">
        <v>2019.0767000000001</v>
      </c>
      <c r="F249" s="196" t="s">
        <v>11001</v>
      </c>
      <c r="G249" s="196" t="s">
        <v>4832</v>
      </c>
      <c r="H249" s="416" t="s">
        <v>3531</v>
      </c>
      <c r="I249" s="416" t="s">
        <v>76</v>
      </c>
      <c r="J249" s="416" t="s">
        <v>77</v>
      </c>
      <c r="K249" s="416" t="s">
        <v>4580</v>
      </c>
      <c r="L249" s="416"/>
      <c r="M249" s="416"/>
      <c r="N249" s="416" t="s">
        <v>4730</v>
      </c>
      <c r="O249" s="196" t="s">
        <v>11002</v>
      </c>
      <c r="P249" s="391" t="s">
        <v>98</v>
      </c>
      <c r="Q249" s="416" t="s">
        <v>4589</v>
      </c>
      <c r="R249" s="304">
        <v>241680</v>
      </c>
      <c r="S249" s="200">
        <v>241680</v>
      </c>
    </row>
    <row r="250" spans="1:19" ht="30" customHeight="1" x14ac:dyDescent="0.25">
      <c r="A250">
        <v>251</v>
      </c>
      <c r="B250">
        <v>0</v>
      </c>
      <c r="C250" s="196" t="s">
        <v>4576</v>
      </c>
      <c r="D250" s="423">
        <v>2019.0788</v>
      </c>
      <c r="F250" s="196" t="s">
        <v>11003</v>
      </c>
      <c r="G250" s="196" t="s">
        <v>11004</v>
      </c>
      <c r="H250" s="416" t="s">
        <v>3750</v>
      </c>
      <c r="I250" s="416" t="s">
        <v>261</v>
      </c>
      <c r="J250" s="416" t="s">
        <v>123</v>
      </c>
      <c r="K250" s="416" t="s">
        <v>4574</v>
      </c>
      <c r="L250" s="416" t="s">
        <v>11005</v>
      </c>
      <c r="M250" s="416"/>
      <c r="N250" s="416" t="s">
        <v>11006</v>
      </c>
      <c r="O250" s="196" t="s">
        <v>11006</v>
      </c>
      <c r="P250" s="391" t="s">
        <v>3934</v>
      </c>
      <c r="Q250" s="416" t="s">
        <v>261</v>
      </c>
      <c r="R250" s="304">
        <v>12283</v>
      </c>
      <c r="S250" s="200">
        <v>12283</v>
      </c>
    </row>
    <row r="251" spans="1:19" ht="30" customHeight="1" x14ac:dyDescent="0.25">
      <c r="A251">
        <v>252</v>
      </c>
      <c r="B251">
        <v>0</v>
      </c>
      <c r="C251" s="196" t="s">
        <v>4576</v>
      </c>
      <c r="D251" s="423">
        <v>2019.0817</v>
      </c>
      <c r="F251" s="196" t="s">
        <v>11007</v>
      </c>
      <c r="G251" s="196" t="s">
        <v>11008</v>
      </c>
      <c r="H251" s="416" t="s">
        <v>1832</v>
      </c>
      <c r="I251" s="416" t="s">
        <v>76</v>
      </c>
      <c r="J251" s="416" t="s">
        <v>77</v>
      </c>
      <c r="K251" s="416"/>
      <c r="L251" s="416"/>
      <c r="M251" s="416"/>
      <c r="N251" s="196" t="s">
        <v>11009</v>
      </c>
      <c r="O251" s="196"/>
      <c r="P251" s="391" t="s">
        <v>9916</v>
      </c>
      <c r="Q251" s="416" t="s">
        <v>384</v>
      </c>
      <c r="R251" s="196"/>
      <c r="S251" s="200"/>
    </row>
    <row r="252" spans="1:19" ht="30" customHeight="1" x14ac:dyDescent="0.25">
      <c r="A252">
        <v>253</v>
      </c>
      <c r="B252">
        <v>0</v>
      </c>
      <c r="C252" s="196" t="s">
        <v>4576</v>
      </c>
      <c r="D252" s="423">
        <v>2019.0826</v>
      </c>
      <c r="F252" s="452" t="s">
        <v>11010</v>
      </c>
      <c r="G252" s="452" t="s">
        <v>11011</v>
      </c>
      <c r="H252" s="453" t="s">
        <v>11020</v>
      </c>
      <c r="I252" s="453"/>
      <c r="J252" s="416"/>
      <c r="K252" s="416"/>
      <c r="L252" s="416"/>
      <c r="M252" s="416"/>
      <c r="N252" s="196" t="s">
        <v>10925</v>
      </c>
      <c r="O252" s="196" t="s">
        <v>10958</v>
      </c>
      <c r="P252" s="391" t="s">
        <v>9974</v>
      </c>
      <c r="Q252" s="416"/>
      <c r="R252" s="304"/>
      <c r="S252" s="200">
        <v>100000</v>
      </c>
    </row>
    <row r="253" spans="1:19" ht="30" customHeight="1" x14ac:dyDescent="0.25">
      <c r="A253">
        <v>254</v>
      </c>
      <c r="B253">
        <v>0</v>
      </c>
      <c r="C253" s="196" t="s">
        <v>4576</v>
      </c>
      <c r="D253" s="428">
        <v>2019.0829000000001</v>
      </c>
      <c r="F253" s="429" t="s">
        <v>11012</v>
      </c>
      <c r="G253" s="429" t="s">
        <v>11013</v>
      </c>
      <c r="H253" s="429" t="s">
        <v>1526</v>
      </c>
      <c r="I253" s="429" t="s">
        <v>219</v>
      </c>
      <c r="J253" s="429" t="s">
        <v>220</v>
      </c>
      <c r="K253" s="429"/>
      <c r="L253" s="429"/>
      <c r="M253" s="429"/>
      <c r="N253" s="196" t="s">
        <v>4581</v>
      </c>
      <c r="O253" s="196" t="s">
        <v>4581</v>
      </c>
      <c r="P253" s="391" t="s">
        <v>26</v>
      </c>
      <c r="Q253" s="416"/>
      <c r="R253" s="304">
        <v>14302</v>
      </c>
      <c r="S253" s="200">
        <v>14302</v>
      </c>
    </row>
    <row r="254" spans="1:19" ht="30" customHeight="1" x14ac:dyDescent="0.25">
      <c r="A254">
        <v>255</v>
      </c>
      <c r="B254">
        <v>0</v>
      </c>
      <c r="C254" s="196" t="s">
        <v>4576</v>
      </c>
      <c r="D254" s="428">
        <v>2019.0831000000001</v>
      </c>
      <c r="F254" s="429" t="s">
        <v>11014</v>
      </c>
      <c r="G254" s="429" t="s">
        <v>1002</v>
      </c>
      <c r="H254" s="429" t="s">
        <v>1003</v>
      </c>
      <c r="I254" s="429" t="s">
        <v>739</v>
      </c>
      <c r="J254" s="429" t="s">
        <v>740</v>
      </c>
      <c r="K254" s="429"/>
      <c r="L254" s="429"/>
      <c r="M254" s="429"/>
      <c r="N254" s="196" t="s">
        <v>4897</v>
      </c>
      <c r="O254" s="196" t="s">
        <v>4897</v>
      </c>
      <c r="P254" s="391" t="s">
        <v>9916</v>
      </c>
      <c r="Q254" s="416"/>
      <c r="R254" s="304">
        <v>20000</v>
      </c>
      <c r="S254" s="200">
        <v>9800</v>
      </c>
    </row>
    <row r="255" spans="1:19" ht="30" customHeight="1" x14ac:dyDescent="0.25">
      <c r="A255">
        <v>256</v>
      </c>
      <c r="B255">
        <v>0</v>
      </c>
      <c r="C255" s="196" t="s">
        <v>4576</v>
      </c>
      <c r="D255" s="423">
        <v>2019.0875000000001</v>
      </c>
      <c r="F255" s="196" t="s">
        <v>11015</v>
      </c>
      <c r="G255" s="196" t="s">
        <v>5163</v>
      </c>
      <c r="H255" s="416" t="s">
        <v>3174</v>
      </c>
      <c r="I255" s="416" t="s">
        <v>122</v>
      </c>
      <c r="J255" s="416" t="s">
        <v>123</v>
      </c>
      <c r="K255" s="416"/>
      <c r="L255" s="416"/>
      <c r="M255" s="416"/>
      <c r="N255" s="196" t="s">
        <v>5139</v>
      </c>
      <c r="O255" s="196" t="s">
        <v>6636</v>
      </c>
      <c r="P255" s="391" t="s">
        <v>9916</v>
      </c>
      <c r="Q255" s="416"/>
      <c r="R255" s="304">
        <v>150000</v>
      </c>
      <c r="S255" s="200">
        <v>15000</v>
      </c>
    </row>
    <row r="256" spans="1:19" ht="30" customHeight="1" x14ac:dyDescent="0.25">
      <c r="D256" s="365"/>
    </row>
  </sheetData>
  <sortState xmlns:xlrd2="http://schemas.microsoft.com/office/spreadsheetml/2017/richdata2" ref="A2:S255">
    <sortCondition ref="D2:D255"/>
  </sortState>
  <hyperlinks>
    <hyperlink ref="D3" r:id="rId1" display="http://ntranet/Database/Database.aspx?mode=Browse&amp;searchID=160715" xr:uid="{587592D5-37BF-41A6-A8AF-80D7C131710B}"/>
    <hyperlink ref="D53" r:id="rId2" display="http://ntranet/Database/Database.aspx?mode=Browse&amp;searchID=158161" xr:uid="{CE066AD4-F3FB-43D1-B27D-2ABC3AC62CD2}"/>
    <hyperlink ref="D76" r:id="rId3" display="http://ntranet/Database/Database.aspx?mode=Browse&amp;searchID=158283" xr:uid="{546E0882-D48A-4ABC-A996-B7B082258763}"/>
    <hyperlink ref="D93" r:id="rId4" display="http://ntranet/Database/Database.aspx?mode=Browse&amp;searchID=158288" xr:uid="{317314FC-0356-495E-AF1C-6E590FD87E5A}"/>
    <hyperlink ref="D104" r:id="rId5" display="http://ntranet/Database/Database.aspx?mode=Browse&amp;searchID=158296" xr:uid="{4372113D-E823-488E-B9D0-7BEA048FD71E}"/>
    <hyperlink ref="D106" r:id="rId6" display="http://ntranet/Database/Database.aspx?mode=Browse&amp;searchID=160716" xr:uid="{996E2C9A-2556-4335-8DF6-9627ACB07A37}"/>
    <hyperlink ref="D107" r:id="rId7" display="http://ntranet/Database/Database.aspx?mode=Browse&amp;searchID=158523" xr:uid="{EE204A64-1938-4E3C-A736-00BB600012AE}"/>
    <hyperlink ref="D108" r:id="rId8" display="http://ntranet/Database/Database.aspx?mode=Browse&amp;searchID=158298" xr:uid="{1753CBDC-AECA-4881-A174-0365E62F026B}"/>
    <hyperlink ref="D109" r:id="rId9" display="http://ntranet/Database/Database.aspx?mode=Browse&amp;searchID=158546" xr:uid="{61CC0560-5306-4413-8159-E22E1E085437}"/>
    <hyperlink ref="D110" r:id="rId10" display="http://ntranet/Database/Database.aspx?mode=Browse&amp;searchID=158230" xr:uid="{303F7A06-3C96-4B77-AF2D-90C1DCE6BC5C}"/>
    <hyperlink ref="D128" r:id="rId11" display="http://ntranet/Database/Database.aspx?mode=Browse&amp;searchID=158231" xr:uid="{AD386647-72DC-4408-9E2E-63D417956DF9}"/>
    <hyperlink ref="D148" r:id="rId12" display="http://ntranet/Database/Database.aspx?mode=Browse&amp;searchID=158310" xr:uid="{AC0C64A9-CD40-41F0-ACEB-FCBFCF2BDBDD}"/>
    <hyperlink ref="D150" r:id="rId13" display="http://ntranet/Database/Database.aspx?mode=Browse&amp;searchID=158170" xr:uid="{C6CBF9D7-5FE8-49CA-B6EA-8CF6F759E131}"/>
    <hyperlink ref="D155" r:id="rId14" display="http://ntranet/Database/Database.aspx?mode=Browse&amp;searchID=158316" xr:uid="{60C635EE-20FE-4BEA-8281-000B138B8C88}"/>
    <hyperlink ref="D157" r:id="rId15" display="http://ntranet/Database/Database.aspx?mode=Browse&amp;searchID=158317" xr:uid="{8FF0F9A8-1493-48EE-82F1-F485E49F2E9F}"/>
    <hyperlink ref="D162" r:id="rId16" display="http://ntranet/Database/Database.aspx?mode=Browse&amp;searchID=158318" xr:uid="{18C2F717-E892-4B68-BF53-47BDEACF5533}"/>
    <hyperlink ref="D169" r:id="rId17" display="http://ntranet/Database/Database.aspx?mode=Browse&amp;searchID=158605" xr:uid="{61AC0C12-D8CC-4BD0-A706-8A44B511AF32}"/>
    <hyperlink ref="D178" r:id="rId18" display="http://ntranet/Database/Database.aspx?mode=Browse&amp;searchID=158171" xr:uid="{D7611EFE-957D-449F-A37A-AFA584CF1832}"/>
    <hyperlink ref="D184" r:id="rId19" display="http://ntranet/Database/Database.aspx?mode=Browse&amp;searchID=159975" xr:uid="{44B535F0-B087-4347-AA61-33C300C61D93}"/>
    <hyperlink ref="D185" r:id="rId20" display="http://ntranet/Database/Database.aspx?mode=Browse&amp;searchID=158324" xr:uid="{89AF9F85-16E0-4728-9BC6-070B84D1E34E}"/>
    <hyperlink ref="D187" r:id="rId21" display="http://ntranet/Database/Database.aspx?mode=Browse&amp;searchID=158326" xr:uid="{8C417F43-FD59-400E-837B-E2EA6923D487}"/>
    <hyperlink ref="D191" r:id="rId22" display="http://ntranet/Database/Database.aspx?mode=Browse&amp;searchID=158328" xr:uid="{0465354B-43C1-4C1A-B581-DF7CDC5FFA85}"/>
    <hyperlink ref="D192" r:id="rId23" display="http://ntranet/Database/Database.aspx?mode=Browse&amp;searchID=158329" xr:uid="{CFEBF47A-A203-4A7B-903D-A3ED15272D1F}"/>
    <hyperlink ref="D193" r:id="rId24" display="http://ntranet/Database/Database.aspx?mode=Browse&amp;searchID=158331" xr:uid="{B321B190-8466-46CB-9165-B106F32788D5}"/>
    <hyperlink ref="D198" r:id="rId25" display="http://ntranet/Database/Database.aspx?mode=Browse&amp;searchID=158184" xr:uid="{269F86A5-0ECF-46B5-AC0B-5B4883C9FDAF}"/>
    <hyperlink ref="D200" r:id="rId26" display="http://ntranet/Database/Database.aspx?mode=Browse&amp;searchID=158163" xr:uid="{801291C5-B6B4-43B7-A7D4-59458D2CED2B}"/>
    <hyperlink ref="D202" r:id="rId27" display="http://ntranet/Database/Database.aspx?mode=Browse&amp;searchID=158334" xr:uid="{979534A1-0224-46C4-A012-EAFD2C81C9C7}"/>
    <hyperlink ref="D204" r:id="rId28" display="http://ntranet/Database/Database.aspx?mode=Browse&amp;searchID=158337" xr:uid="{7ED5EA82-2D8F-4063-A623-E5F5F231A043}"/>
    <hyperlink ref="D205" r:id="rId29" display="http://ntranet/Database/Database.aspx?mode=Browse&amp;searchID=158186" xr:uid="{F8BF9863-59FE-4FD2-8680-D5DB8D4F59CE}"/>
    <hyperlink ref="D206" r:id="rId30" display="http://ntranet/Database/Database.aspx?mode=Browse&amp;searchID=158339" xr:uid="{2A421A93-9E1D-4A1B-8C79-8BD4BE589428}"/>
    <hyperlink ref="D208" r:id="rId31" display="http://ntranet/Database/Database.aspx?mode=Browse&amp;searchID=157938" xr:uid="{089FDF27-2414-45FF-B3C6-1A505450B5FB}"/>
    <hyperlink ref="D209" r:id="rId32" display="http://ntranet/Database/Database.aspx?mode=Browse&amp;searchID=159985" xr:uid="{689986BC-AF15-4AFA-8DBA-8D7BC43497F6}"/>
    <hyperlink ref="D210" r:id="rId33" display="http://ntranet/Database/Database.aspx?mode=Browse&amp;searchID=158378" xr:uid="{6CBA4525-BD9E-4023-A2F5-4890C35798A0}"/>
    <hyperlink ref="D211" r:id="rId34" display="http://ntranet/Database/Database.aspx?mode=Browse&amp;searchID=158187" xr:uid="{25CF30A4-E623-4950-960E-FFC4BB45CCCE}"/>
    <hyperlink ref="D212" r:id="rId35" display="http://ntranet/Database/Database.aspx?mode=Browse&amp;searchID=158197" xr:uid="{73715D32-0044-45CD-B090-E8C9CE257A85}"/>
    <hyperlink ref="D214" r:id="rId36" display="http://ntranet/Database/Database.aspx?mode=Browse&amp;searchID=158175" xr:uid="{5F147A1E-7C0E-42B7-B892-7F87DD54DB35}"/>
    <hyperlink ref="D215" r:id="rId37" display="http://ntranet/Database/Database.aspx?mode=Browse&amp;searchID=158351" xr:uid="{37BFB350-AA79-4BCA-ADE8-D933CEF6E37D}"/>
    <hyperlink ref="D216" r:id="rId38" display="http://ntranet/Database/Database.aspx?mode=Browse&amp;searchID=158381" xr:uid="{34E58728-DC0E-48E6-A337-3BF8C78D6B97}"/>
    <hyperlink ref="D217" r:id="rId39" display="http://ntranet/Database/Database.aspx?mode=Browse&amp;searchID=158353" xr:uid="{E3C4A662-AC56-45A5-88EB-9F4627A14C9A}"/>
    <hyperlink ref="D218" r:id="rId40" display="http://ntranet/Database/Database.aspx?mode=Browse&amp;searchID=158193" xr:uid="{57719292-2E5E-4F98-AD61-D87F08B5C2BB}"/>
    <hyperlink ref="D219" r:id="rId41" display="http://ntranet/Database/Database.aspx?mode=Browse&amp;searchID=158354" xr:uid="{525FAE7B-202C-409A-AC15-6E894B0C7B8F}"/>
    <hyperlink ref="D220" r:id="rId42" display="http://ntranet/Database/Database.aspx?mode=Browse&amp;searchID=158356" xr:uid="{EE7709AC-0A1A-4FB2-8EE8-3E6B7A156131}"/>
    <hyperlink ref="D221" r:id="rId43" display="http://ntranet/Database/Database.aspx?mode=Browse&amp;searchID=158176" xr:uid="{696506E7-AEED-4349-A57B-4ABDDE278713}"/>
    <hyperlink ref="D226" r:id="rId44" display="http://ntranet/Database/Database.aspx?mode=Browse&amp;searchID=158255" xr:uid="{8F508C73-613F-4CC5-AFC9-500FF12F5EF1}"/>
    <hyperlink ref="D225" r:id="rId45" display="http://ntranet/Database/Database.aspx?mode=Browse&amp;searchID=158369" xr:uid="{DCBE75B2-CEAE-4F63-B297-2600AD2372AE}"/>
    <hyperlink ref="D227" r:id="rId46" display="http://ntranet/Database/Database.aspx?mode=Browse&amp;searchID=158165" xr:uid="{5DCF28F8-344D-4DA3-AD0C-F89A1CC683D3}"/>
    <hyperlink ref="D228" r:id="rId47" display="http://ntranet/Database/Database.aspx?mode=Browse&amp;searchID=158370" xr:uid="{D6A9B8D6-1128-4202-935D-D55B2A34BC62}"/>
    <hyperlink ref="D229" r:id="rId48" display="http://ntranet/Database/Database.aspx?mode=Browse&amp;searchID=158259" xr:uid="{58A420A0-BFD2-4B7B-8596-F9F81BC6F8C8}"/>
    <hyperlink ref="D230" r:id="rId49" display="http://ntranet/Database/Database.aspx?mode=Browse&amp;searchID=158397" xr:uid="{E72A2494-B8B7-4106-8C35-676A57C19AA5}"/>
    <hyperlink ref="D231" r:id="rId50" display="http://ntranet/Database/Database.aspx?mode=Browse&amp;searchID=158371" xr:uid="{D7E9376A-31FF-4A8A-82A2-F16BBA187194}"/>
    <hyperlink ref="D234" r:id="rId51" display="http://ntranet/Database/Database.aspx?mode=Browse&amp;searchID=157913" xr:uid="{C0A2B25A-75FD-45AD-80C8-D05644FDDAF6}"/>
    <hyperlink ref="D235" r:id="rId52" display="http://ntranet/Database/Database.aspx?mode=Browse&amp;searchID=158006" xr:uid="{CE2F3259-DB2A-44CD-AEDB-A72C650DEFA2}"/>
    <hyperlink ref="D236" r:id="rId53" display="http://ntranet/Database/Database.aspx?mode=Browse&amp;searchID=158919" xr:uid="{2E9D04F0-6FFF-4EB9-BE55-F8EF34C3DA73}"/>
    <hyperlink ref="D237" r:id="rId54" display="http://ntranet/Database/Database.aspx?mode=Browse&amp;searchID=158920" xr:uid="{EC683C02-6AEE-43F8-906A-782881DADBA3}"/>
    <hyperlink ref="D238" r:id="rId55" display="http://ntranet/Database/Database.aspx?mode=Browse&amp;searchID=158921" xr:uid="{108E358C-2AF8-48E2-8AD2-4A7B9C7E2C71}"/>
    <hyperlink ref="D239" r:id="rId56" display="http://ntranet/Database/Database.aspx?mode=Browse&amp;searchID=158922" xr:uid="{F5EC2C68-90F2-47E2-91EC-C96CF52709C7}"/>
    <hyperlink ref="D240" r:id="rId57" display="http://ntranet/Database/Database.aspx?mode=Browse&amp;searchID=158924" xr:uid="{FF9CDF6A-915B-492C-ABC0-A4FE89C72D17}"/>
    <hyperlink ref="D242" r:id="rId58" display="http://ntranet/Database/Database.aspx?mode=Browse&amp;searchID=159263" xr:uid="{B980FB42-57C6-4534-A532-08F5E97C0403}"/>
    <hyperlink ref="D243" r:id="rId59" display="http://ntranet/Database/Database.aspx?mode=Browse&amp;searchID=159264" xr:uid="{DCE4BC6D-A24B-49FF-9CCE-1624600AE4CB}"/>
    <hyperlink ref="D244" r:id="rId60" display="http://ntranet/Database/Database.aspx?mode=Browse&amp;searchID=159279" xr:uid="{D4BB1285-695B-4C34-954E-1EB70D410697}"/>
    <hyperlink ref="D245" r:id="rId61" display="http://ntranet/Database/Database.aspx?mode=Browse&amp;searchID=159784" xr:uid="{8CC1554D-C46D-45FD-808C-C6DA8E5A32D3}"/>
    <hyperlink ref="D246" r:id="rId62" display="http://ntranet/Database/Database.aspx?mode=Browse&amp;searchID=159785" xr:uid="{49C5FC28-5EC1-4757-A836-A70E0F9EEF36}"/>
    <hyperlink ref="D247" r:id="rId63" display="http://ntranet/Database/Database.aspx?mode=Browse&amp;searchID=159787" xr:uid="{727E1713-FB68-42C0-B280-470155BDCEFE}"/>
    <hyperlink ref="D248" r:id="rId64" display="http://ntranet/Database/Database.aspx?mode=Browse&amp;searchID=159789" xr:uid="{B489F62B-B20D-4525-AE8C-CFF5FCD8C7BC}"/>
    <hyperlink ref="D249" r:id="rId65" display="http://ntranet/Database/Database.aspx?mode=Browse&amp;searchID=159802" xr:uid="{1A2A9D49-BCE1-4AE0-BD43-0AA1310DEC41}"/>
    <hyperlink ref="D250" r:id="rId66" display="http://ntranet/Database/Database.aspx?mode=Browse&amp;searchID=160000" xr:uid="{340A40C9-CAE3-4356-B598-838D58321E7B}"/>
    <hyperlink ref="D251" r:id="rId67" display="http://ntranet/Database/Database.aspx?mode=Browse&amp;searchID=160447" xr:uid="{69877CA7-045D-438E-9665-EC97AEBB87EB}"/>
    <hyperlink ref="D252" r:id="rId68" display="http://ntranet/Database/Database.aspx?mode=Browse&amp;searchID=160455" xr:uid="{D7FA5153-3E29-4703-8BB8-67DF157895DB}"/>
    <hyperlink ref="D253" r:id="rId69" display="http://ntranet/Database/Database.aspx?mode=Browse&amp;searchID=160594" xr:uid="{90D130F6-0AB1-4392-A97A-4104E6E093AD}"/>
    <hyperlink ref="D254" r:id="rId70" display="http://ntranet/Database/Database.aspx?mode=Browse&amp;searchID=160596" xr:uid="{2D8ED9F0-3E27-478E-89AB-E9F0A1B0AFB7}"/>
    <hyperlink ref="D255" r:id="rId71" display="http://ntranet/Database/Database.aspx?mode=Browse&amp;searchID=160912" xr:uid="{25A46F18-0D79-4ECE-B319-337672D6CF6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6C31-A28C-49DC-B504-50090B25885E}">
  <sheetPr filterMode="1"/>
  <dimension ref="A1:Z277"/>
  <sheetViews>
    <sheetView workbookViewId="0"/>
  </sheetViews>
  <sheetFormatPr defaultColWidth="20.140625" defaultRowHeight="15" x14ac:dyDescent="0.25"/>
  <cols>
    <col min="2" max="2" width="7.7109375" customWidth="1"/>
    <col min="3" max="3" width="6.85546875" bestFit="1" customWidth="1"/>
    <col min="4" max="4" width="9.5703125" bestFit="1" customWidth="1"/>
    <col min="5" max="5" width="9.5703125" customWidth="1"/>
    <col min="8" max="8" width="17.85546875" style="146" bestFit="1" customWidth="1"/>
    <col min="9" max="9" width="6.42578125" bestFit="1" customWidth="1"/>
    <col min="10" max="10" width="11.42578125" bestFit="1" customWidth="1"/>
    <col min="11" max="11" width="18.7109375" bestFit="1" customWidth="1"/>
    <col min="12" max="12" width="15.42578125" bestFit="1" customWidth="1"/>
    <col min="13" max="13" width="12.28515625" bestFit="1" customWidth="1"/>
    <col min="14" max="14" width="15" bestFit="1" customWidth="1"/>
    <col min="15" max="15" width="15.28515625" bestFit="1" customWidth="1"/>
    <col min="16" max="16" width="7" bestFit="1" customWidth="1"/>
    <col min="17" max="17" width="13.7109375" bestFit="1" customWidth="1"/>
    <col min="18" max="18" width="20" bestFit="1" customWidth="1"/>
    <col min="21" max="21" width="17" bestFit="1" customWidth="1"/>
    <col min="22" max="22" width="16.85546875" bestFit="1" customWidth="1"/>
    <col min="23" max="23" width="9.85546875" bestFit="1" customWidth="1"/>
    <col min="24" max="24" width="12.42578125" bestFit="1" customWidth="1"/>
    <col min="25" max="25" width="12.7109375" bestFit="1" customWidth="1"/>
    <col min="26" max="26" width="16.5703125" bestFit="1" customWidth="1"/>
  </cols>
  <sheetData>
    <row r="1" spans="1:26" ht="21" x14ac:dyDescent="0.25">
      <c r="A1" t="s">
        <v>526</v>
      </c>
      <c r="B1" t="s">
        <v>11579</v>
      </c>
      <c r="C1" s="466" t="s">
        <v>4566</v>
      </c>
      <c r="D1" s="467" t="s">
        <v>4540</v>
      </c>
      <c r="E1" s="467" t="s">
        <v>11795</v>
      </c>
      <c r="F1" s="469" t="s">
        <v>3</v>
      </c>
      <c r="G1" s="469" t="s">
        <v>4</v>
      </c>
      <c r="H1" s="469" t="s">
        <v>5</v>
      </c>
      <c r="I1" s="469" t="s">
        <v>7</v>
      </c>
      <c r="J1" s="469" t="s">
        <v>9</v>
      </c>
      <c r="K1" s="466" t="s">
        <v>4564</v>
      </c>
      <c r="L1" s="468" t="s">
        <v>11314</v>
      </c>
      <c r="M1" s="468" t="s">
        <v>4543</v>
      </c>
      <c r="N1" s="468" t="s">
        <v>11315</v>
      </c>
      <c r="O1" s="466" t="s">
        <v>11316</v>
      </c>
      <c r="P1" s="468" t="s">
        <v>4544</v>
      </c>
      <c r="Q1" s="469" t="s">
        <v>9906</v>
      </c>
      <c r="R1" s="469" t="s">
        <v>9907</v>
      </c>
      <c r="S1" s="469" t="s">
        <v>9908</v>
      </c>
      <c r="T1" s="469" t="s">
        <v>5898</v>
      </c>
      <c r="U1" s="469" t="s">
        <v>4547</v>
      </c>
      <c r="V1" s="469" t="s">
        <v>4548</v>
      </c>
      <c r="W1" s="469" t="s">
        <v>11317</v>
      </c>
      <c r="X1" s="470" t="s">
        <v>4565</v>
      </c>
      <c r="Y1" s="471" t="s">
        <v>4567</v>
      </c>
      <c r="Z1" s="471" t="s">
        <v>4568</v>
      </c>
    </row>
    <row r="2" spans="1:26" ht="21" hidden="1" x14ac:dyDescent="0.25">
      <c r="A2">
        <v>1</v>
      </c>
      <c r="B2">
        <v>0</v>
      </c>
      <c r="C2" s="401" t="s">
        <v>4576</v>
      </c>
      <c r="D2" s="405">
        <v>2017.0543</v>
      </c>
      <c r="E2" s="472" t="s">
        <v>11797</v>
      </c>
      <c r="F2" s="401" t="s">
        <v>10627</v>
      </c>
      <c r="G2" s="401" t="s">
        <v>4322</v>
      </c>
      <c r="H2" s="401" t="s">
        <v>4236</v>
      </c>
      <c r="I2" s="401" t="s">
        <v>2996</v>
      </c>
      <c r="J2" s="401" t="s">
        <v>51</v>
      </c>
      <c r="K2" s="472" t="s">
        <v>98</v>
      </c>
      <c r="L2" s="410">
        <v>19.010000000000002</v>
      </c>
      <c r="M2" s="410">
        <v>17.05</v>
      </c>
      <c r="N2" s="410">
        <v>0</v>
      </c>
      <c r="O2" s="473"/>
      <c r="P2" s="410">
        <v>19.010000000000002</v>
      </c>
      <c r="Q2" s="401" t="s">
        <v>4574</v>
      </c>
      <c r="R2" s="401" t="s">
        <v>10628</v>
      </c>
      <c r="S2" s="401"/>
      <c r="T2" s="474"/>
      <c r="U2" s="401" t="s">
        <v>4728</v>
      </c>
      <c r="V2" s="401" t="s">
        <v>4728</v>
      </c>
      <c r="W2" s="475"/>
      <c r="X2" s="401" t="s">
        <v>4589</v>
      </c>
      <c r="Y2" s="403"/>
      <c r="Z2" s="404">
        <v>25000</v>
      </c>
    </row>
    <row r="3" spans="1:26" hidden="1" x14ac:dyDescent="0.25">
      <c r="A3">
        <v>2</v>
      </c>
      <c r="B3">
        <v>0</v>
      </c>
      <c r="C3" s="401" t="s">
        <v>4576</v>
      </c>
      <c r="D3" s="405">
        <v>2017.0940000000001</v>
      </c>
      <c r="E3" s="472" t="s">
        <v>11797</v>
      </c>
      <c r="F3" s="401" t="s">
        <v>10131</v>
      </c>
      <c r="G3" s="401" t="s">
        <v>10629</v>
      </c>
      <c r="H3" s="401" t="s">
        <v>1029</v>
      </c>
      <c r="I3" s="401" t="s">
        <v>76</v>
      </c>
      <c r="J3" s="401" t="s">
        <v>77</v>
      </c>
      <c r="K3" s="476" t="s">
        <v>9916</v>
      </c>
      <c r="L3" s="410">
        <v>19.010000000000002</v>
      </c>
      <c r="M3" s="410">
        <v>18.059999999999999</v>
      </c>
      <c r="N3" s="410"/>
      <c r="O3" s="473"/>
      <c r="P3" s="410">
        <v>19.079999999999998</v>
      </c>
      <c r="Q3" s="401" t="s">
        <v>4574</v>
      </c>
      <c r="R3" s="401" t="s">
        <v>10630</v>
      </c>
      <c r="S3" s="401"/>
      <c r="T3" s="474"/>
      <c r="U3" s="401" t="s">
        <v>11009</v>
      </c>
      <c r="V3" s="407" t="s">
        <v>5542</v>
      </c>
      <c r="W3" s="475" t="s">
        <v>11318</v>
      </c>
      <c r="X3" s="401" t="s">
        <v>384</v>
      </c>
      <c r="Y3" s="403"/>
      <c r="Z3" s="404">
        <v>145670</v>
      </c>
    </row>
    <row r="4" spans="1:26" ht="21" hidden="1" x14ac:dyDescent="0.25">
      <c r="A4">
        <v>3</v>
      </c>
      <c r="B4">
        <v>0</v>
      </c>
      <c r="C4" s="401" t="s">
        <v>4576</v>
      </c>
      <c r="D4" s="405">
        <v>2017.1139000000001</v>
      </c>
      <c r="E4" s="472" t="s">
        <v>11797</v>
      </c>
      <c r="F4" s="477" t="s">
        <v>10631</v>
      </c>
      <c r="G4" s="477" t="s">
        <v>10632</v>
      </c>
      <c r="H4" s="477" t="s">
        <v>2113</v>
      </c>
      <c r="I4" s="477" t="s">
        <v>76</v>
      </c>
      <c r="J4" s="477" t="s">
        <v>77</v>
      </c>
      <c r="K4" s="476" t="s">
        <v>9916</v>
      </c>
      <c r="L4" s="410">
        <v>19.05</v>
      </c>
      <c r="M4" s="410">
        <v>17.11</v>
      </c>
      <c r="N4" s="410"/>
      <c r="O4" s="473"/>
      <c r="P4" s="410"/>
      <c r="Q4" s="168" t="s">
        <v>4574</v>
      </c>
      <c r="R4" s="477" t="s">
        <v>10633</v>
      </c>
      <c r="S4" s="477"/>
      <c r="T4" s="478"/>
      <c r="U4" s="477" t="s">
        <v>4634</v>
      </c>
      <c r="V4" s="477" t="s">
        <v>4634</v>
      </c>
      <c r="W4" s="479"/>
      <c r="X4" s="480" t="s">
        <v>384</v>
      </c>
      <c r="Y4" s="403"/>
      <c r="Z4" s="404">
        <v>20000</v>
      </c>
    </row>
    <row r="5" spans="1:26" ht="21" hidden="1" x14ac:dyDescent="0.25">
      <c r="A5">
        <v>4</v>
      </c>
      <c r="B5">
        <v>0</v>
      </c>
      <c r="C5" s="401" t="s">
        <v>4576</v>
      </c>
      <c r="D5" s="405">
        <v>2018.0359000000001</v>
      </c>
      <c r="E5" s="472" t="s">
        <v>11797</v>
      </c>
      <c r="F5" s="477" t="s">
        <v>310</v>
      </c>
      <c r="G5" s="477" t="s">
        <v>10634</v>
      </c>
      <c r="H5" s="477" t="s">
        <v>1526</v>
      </c>
      <c r="I5" s="477" t="s">
        <v>219</v>
      </c>
      <c r="J5" s="477" t="s">
        <v>220</v>
      </c>
      <c r="K5" s="476" t="s">
        <v>9916</v>
      </c>
      <c r="L5" s="419">
        <v>19.05</v>
      </c>
      <c r="M5" s="410">
        <v>18.04</v>
      </c>
      <c r="N5" s="410"/>
      <c r="O5" s="401"/>
      <c r="P5" s="410"/>
      <c r="Q5" s="168" t="s">
        <v>4574</v>
      </c>
      <c r="R5" s="477" t="s">
        <v>10139</v>
      </c>
      <c r="S5" s="477"/>
      <c r="T5" s="478"/>
      <c r="U5" s="477" t="s">
        <v>9973</v>
      </c>
      <c r="V5" s="477" t="s">
        <v>9973</v>
      </c>
      <c r="W5" s="479"/>
      <c r="X5" s="480" t="s">
        <v>219</v>
      </c>
      <c r="Y5" s="403"/>
      <c r="Z5" s="404">
        <v>25000</v>
      </c>
    </row>
    <row r="6" spans="1:26" ht="52.5" hidden="1" x14ac:dyDescent="0.25">
      <c r="A6">
        <v>5</v>
      </c>
      <c r="B6">
        <v>0</v>
      </c>
      <c r="C6" s="401" t="s">
        <v>4576</v>
      </c>
      <c r="D6" s="402">
        <v>2018.0386000000001</v>
      </c>
      <c r="E6" s="472" t="s">
        <v>11797</v>
      </c>
      <c r="F6" s="401" t="s">
        <v>10635</v>
      </c>
      <c r="G6" s="401" t="s">
        <v>450</v>
      </c>
      <c r="H6" s="401" t="s">
        <v>446</v>
      </c>
      <c r="I6" s="401" t="s">
        <v>76</v>
      </c>
      <c r="J6" s="401" t="s">
        <v>77</v>
      </c>
      <c r="K6" s="481" t="s">
        <v>26</v>
      </c>
      <c r="L6" s="419">
        <v>18.079999999999998</v>
      </c>
      <c r="M6" s="410">
        <v>18.059999999999999</v>
      </c>
      <c r="N6" s="410"/>
      <c r="O6" s="401"/>
      <c r="P6" s="410">
        <v>19.059999999999999</v>
      </c>
      <c r="Q6" s="401" t="s">
        <v>4580</v>
      </c>
      <c r="R6" s="401"/>
      <c r="S6" s="401"/>
      <c r="T6" s="474"/>
      <c r="U6" s="401" t="s">
        <v>6641</v>
      </c>
      <c r="V6" s="401" t="s">
        <v>6641</v>
      </c>
      <c r="W6" s="475" t="s">
        <v>11319</v>
      </c>
      <c r="X6" s="401" t="s">
        <v>4589</v>
      </c>
      <c r="Y6" s="403">
        <v>200000</v>
      </c>
      <c r="Z6" s="404">
        <v>101554</v>
      </c>
    </row>
    <row r="7" spans="1:26" ht="21" hidden="1" x14ac:dyDescent="0.25">
      <c r="A7">
        <v>6</v>
      </c>
      <c r="B7">
        <v>0</v>
      </c>
      <c r="C7" s="401" t="s">
        <v>4576</v>
      </c>
      <c r="D7" s="402">
        <v>2018.0452</v>
      </c>
      <c r="E7" s="472" t="s">
        <v>11797</v>
      </c>
      <c r="F7" s="401" t="s">
        <v>10636</v>
      </c>
      <c r="G7" s="401" t="s">
        <v>10637</v>
      </c>
      <c r="H7" s="401" t="s">
        <v>2414</v>
      </c>
      <c r="I7" s="401" t="s">
        <v>76</v>
      </c>
      <c r="J7" s="401" t="s">
        <v>77</v>
      </c>
      <c r="K7" s="482" t="s">
        <v>26</v>
      </c>
      <c r="L7" s="419">
        <v>19.02</v>
      </c>
      <c r="M7" s="419">
        <v>19.02</v>
      </c>
      <c r="N7" s="410">
        <v>0</v>
      </c>
      <c r="O7" s="401"/>
      <c r="P7" s="410">
        <v>19.02</v>
      </c>
      <c r="Q7" s="401" t="s">
        <v>4580</v>
      </c>
      <c r="R7" s="401"/>
      <c r="S7" s="401"/>
      <c r="T7" s="474"/>
      <c r="U7" s="401" t="s">
        <v>4626</v>
      </c>
      <c r="V7" s="401" t="s">
        <v>4733</v>
      </c>
      <c r="W7" s="475"/>
      <c r="X7" s="401" t="s">
        <v>4589</v>
      </c>
      <c r="Y7" s="403">
        <v>10000</v>
      </c>
      <c r="Z7" s="404">
        <v>10000</v>
      </c>
    </row>
    <row r="8" spans="1:26" ht="42" x14ac:dyDescent="0.25">
      <c r="A8">
        <v>7</v>
      </c>
      <c r="B8">
        <v>1</v>
      </c>
      <c r="C8" s="401" t="s">
        <v>4576</v>
      </c>
      <c r="D8" s="405">
        <v>2018.0612000000001</v>
      </c>
      <c r="E8" s="472" t="s">
        <v>11797</v>
      </c>
      <c r="F8" s="477" t="s">
        <v>11320</v>
      </c>
      <c r="G8" s="477" t="s">
        <v>11321</v>
      </c>
      <c r="H8" s="477" t="s">
        <v>11322</v>
      </c>
      <c r="I8" s="477" t="s">
        <v>2996</v>
      </c>
      <c r="J8" s="477" t="s">
        <v>51</v>
      </c>
      <c r="K8" s="474" t="s">
        <v>188</v>
      </c>
      <c r="L8" s="419">
        <v>19.11</v>
      </c>
      <c r="M8" s="410">
        <v>18.11</v>
      </c>
      <c r="N8" s="410">
        <v>19.02</v>
      </c>
      <c r="O8" s="401"/>
      <c r="P8" s="410"/>
      <c r="Q8" s="168" t="s">
        <v>4574</v>
      </c>
      <c r="R8" s="477" t="s">
        <v>11323</v>
      </c>
      <c r="S8" s="477"/>
      <c r="T8" s="478"/>
      <c r="U8" s="477" t="s">
        <v>9957</v>
      </c>
      <c r="V8" s="477" t="s">
        <v>10695</v>
      </c>
      <c r="W8" s="479" t="s">
        <v>11324</v>
      </c>
      <c r="X8" s="480" t="s">
        <v>2996</v>
      </c>
      <c r="Y8" s="403"/>
      <c r="Z8" s="404">
        <v>100000</v>
      </c>
    </row>
    <row r="9" spans="1:26" ht="21" hidden="1" x14ac:dyDescent="0.25">
      <c r="A9">
        <v>8</v>
      </c>
      <c r="B9">
        <v>0</v>
      </c>
      <c r="C9" s="401" t="s">
        <v>4576</v>
      </c>
      <c r="D9" s="402">
        <v>2018.0628999999999</v>
      </c>
      <c r="E9" s="472" t="s">
        <v>11797</v>
      </c>
      <c r="F9" s="401" t="s">
        <v>10638</v>
      </c>
      <c r="G9" s="401" t="s">
        <v>10639</v>
      </c>
      <c r="H9" s="401" t="s">
        <v>10640</v>
      </c>
      <c r="I9" s="401" t="s">
        <v>219</v>
      </c>
      <c r="J9" s="401" t="s">
        <v>220</v>
      </c>
      <c r="K9" s="401" t="s">
        <v>52</v>
      </c>
      <c r="L9" s="419">
        <v>19.010000000000002</v>
      </c>
      <c r="M9" s="410" t="s">
        <v>11325</v>
      </c>
      <c r="N9" s="410">
        <v>0</v>
      </c>
      <c r="O9" s="401"/>
      <c r="P9" s="410">
        <v>19.010000000000002</v>
      </c>
      <c r="Q9" s="401" t="s">
        <v>4580</v>
      </c>
      <c r="R9" s="401"/>
      <c r="S9" s="401"/>
      <c r="T9" s="474"/>
      <c r="U9" s="401" t="s">
        <v>4904</v>
      </c>
      <c r="V9" s="401" t="s">
        <v>4904</v>
      </c>
      <c r="W9" s="475"/>
      <c r="X9" s="401" t="s">
        <v>49</v>
      </c>
      <c r="Y9" s="403">
        <v>450000</v>
      </c>
      <c r="Z9" s="404">
        <v>337500</v>
      </c>
    </row>
    <row r="10" spans="1:26" hidden="1" x14ac:dyDescent="0.25">
      <c r="A10">
        <v>9</v>
      </c>
      <c r="B10">
        <v>0</v>
      </c>
      <c r="C10" s="401" t="s">
        <v>4576</v>
      </c>
      <c r="D10" s="402">
        <v>2018.07</v>
      </c>
      <c r="E10" s="472" t="s">
        <v>11797</v>
      </c>
      <c r="F10" s="407" t="s">
        <v>10641</v>
      </c>
      <c r="G10" s="407" t="s">
        <v>10642</v>
      </c>
      <c r="H10" s="407" t="s">
        <v>2155</v>
      </c>
      <c r="I10" s="407" t="s">
        <v>76</v>
      </c>
      <c r="J10" s="407" t="s">
        <v>77</v>
      </c>
      <c r="K10" s="404" t="s">
        <v>9916</v>
      </c>
      <c r="L10" s="419">
        <v>18.12</v>
      </c>
      <c r="M10" s="419">
        <v>18.07</v>
      </c>
      <c r="N10" s="419"/>
      <c r="O10" s="407"/>
      <c r="P10" s="410">
        <v>19.010000000000002</v>
      </c>
      <c r="Q10" s="407" t="s">
        <v>4574</v>
      </c>
      <c r="R10" s="407" t="s">
        <v>11326</v>
      </c>
      <c r="S10" s="407"/>
      <c r="T10" s="474"/>
      <c r="U10" s="401" t="s">
        <v>4812</v>
      </c>
      <c r="V10" s="407" t="s">
        <v>4938</v>
      </c>
      <c r="W10" s="483"/>
      <c r="X10" s="407" t="s">
        <v>4589</v>
      </c>
      <c r="Y10" s="408">
        <v>5000000</v>
      </c>
      <c r="Z10" s="409">
        <v>364000</v>
      </c>
    </row>
    <row r="11" spans="1:26" ht="31.5" hidden="1" x14ac:dyDescent="0.25">
      <c r="A11">
        <v>10</v>
      </c>
      <c r="B11">
        <v>0</v>
      </c>
      <c r="C11" s="401" t="s">
        <v>4576</v>
      </c>
      <c r="D11" s="402">
        <v>2018.0737999999999</v>
      </c>
      <c r="E11" s="472" t="s">
        <v>11797</v>
      </c>
      <c r="F11" s="407" t="s">
        <v>10646</v>
      </c>
      <c r="G11" s="407"/>
      <c r="H11" s="407" t="s">
        <v>1526</v>
      </c>
      <c r="I11" s="407" t="s">
        <v>219</v>
      </c>
      <c r="J11" s="407" t="s">
        <v>220</v>
      </c>
      <c r="K11" s="404" t="s">
        <v>9916</v>
      </c>
      <c r="L11" s="419">
        <v>19.02</v>
      </c>
      <c r="M11" s="419">
        <v>18.059999999999999</v>
      </c>
      <c r="N11" s="419">
        <v>0</v>
      </c>
      <c r="O11" s="407"/>
      <c r="P11" s="419">
        <v>19.02</v>
      </c>
      <c r="Q11" s="407" t="s">
        <v>4574</v>
      </c>
      <c r="R11" s="401" t="s">
        <v>11327</v>
      </c>
      <c r="S11" s="407"/>
      <c r="T11" s="474"/>
      <c r="U11" s="407" t="s">
        <v>9973</v>
      </c>
      <c r="V11" s="407" t="s">
        <v>9973</v>
      </c>
      <c r="W11" s="483"/>
      <c r="X11" s="407" t="s">
        <v>219</v>
      </c>
      <c r="Y11" s="408">
        <v>50000</v>
      </c>
      <c r="Z11" s="409">
        <v>50000</v>
      </c>
    </row>
    <row r="12" spans="1:26" ht="31.5" hidden="1" x14ac:dyDescent="0.25">
      <c r="A12">
        <v>11</v>
      </c>
      <c r="B12">
        <v>0</v>
      </c>
      <c r="C12" s="401" t="s">
        <v>4576</v>
      </c>
      <c r="D12" s="402">
        <v>2018.085</v>
      </c>
      <c r="E12" s="472" t="s">
        <v>11797</v>
      </c>
      <c r="F12" s="401" t="s">
        <v>10647</v>
      </c>
      <c r="G12" s="401" t="s">
        <v>10648</v>
      </c>
      <c r="H12" s="407" t="s">
        <v>964</v>
      </c>
      <c r="I12" s="407" t="s">
        <v>244</v>
      </c>
      <c r="J12" s="407" t="s">
        <v>245</v>
      </c>
      <c r="K12" s="476" t="s">
        <v>9916</v>
      </c>
      <c r="L12" s="419">
        <v>19.010000000000002</v>
      </c>
      <c r="M12" s="419">
        <v>18.07</v>
      </c>
      <c r="N12" s="410"/>
      <c r="O12" s="401"/>
      <c r="P12" s="419">
        <v>19.03</v>
      </c>
      <c r="Q12" s="407" t="s">
        <v>4574</v>
      </c>
      <c r="R12" s="407" t="s">
        <v>2685</v>
      </c>
      <c r="S12" s="401"/>
      <c r="T12" s="474"/>
      <c r="U12" s="401" t="s">
        <v>4812</v>
      </c>
      <c r="V12" s="401" t="s">
        <v>4812</v>
      </c>
      <c r="W12" s="475"/>
      <c r="X12" s="407" t="s">
        <v>4589</v>
      </c>
      <c r="Y12" s="403">
        <v>1000000</v>
      </c>
      <c r="Z12" s="409">
        <v>100000</v>
      </c>
    </row>
    <row r="13" spans="1:26" ht="31.5" hidden="1" x14ac:dyDescent="0.25">
      <c r="A13">
        <v>12</v>
      </c>
      <c r="B13">
        <v>0</v>
      </c>
      <c r="C13" s="401" t="s">
        <v>4576</v>
      </c>
      <c r="D13" s="405">
        <v>2018.0862999999999</v>
      </c>
      <c r="E13" s="472" t="s">
        <v>11797</v>
      </c>
      <c r="F13" s="477" t="s">
        <v>10649</v>
      </c>
      <c r="G13" s="477" t="s">
        <v>3775</v>
      </c>
      <c r="H13" s="484" t="s">
        <v>3750</v>
      </c>
      <c r="I13" s="484" t="s">
        <v>261</v>
      </c>
      <c r="J13" s="484" t="s">
        <v>123</v>
      </c>
      <c r="K13" s="401" t="s">
        <v>9912</v>
      </c>
      <c r="L13" s="419">
        <v>19.03</v>
      </c>
      <c r="M13" s="419">
        <v>19.02</v>
      </c>
      <c r="N13" s="410"/>
      <c r="O13" s="401"/>
      <c r="P13" s="419"/>
      <c r="Q13" s="168" t="s">
        <v>4574</v>
      </c>
      <c r="R13" s="484" t="s">
        <v>3762</v>
      </c>
      <c r="S13" s="477"/>
      <c r="T13" s="478"/>
      <c r="U13" s="484" t="s">
        <v>5322</v>
      </c>
      <c r="V13" s="477" t="s">
        <v>5322</v>
      </c>
      <c r="W13" s="479"/>
      <c r="X13" s="478" t="s">
        <v>122</v>
      </c>
      <c r="Y13" s="403"/>
      <c r="Z13" s="409">
        <v>100000</v>
      </c>
    </row>
    <row r="14" spans="1:26" ht="21" hidden="1" x14ac:dyDescent="0.25">
      <c r="A14">
        <v>13</v>
      </c>
      <c r="B14">
        <v>0</v>
      </c>
      <c r="C14" s="401" t="s">
        <v>4576</v>
      </c>
      <c r="D14" s="402">
        <v>2018.0876000000001</v>
      </c>
      <c r="E14" s="472" t="s">
        <v>11797</v>
      </c>
      <c r="F14" s="401" t="s">
        <v>10650</v>
      </c>
      <c r="G14" s="401" t="s">
        <v>10651</v>
      </c>
      <c r="H14" s="407" t="s">
        <v>936</v>
      </c>
      <c r="I14" s="407" t="s">
        <v>60</v>
      </c>
      <c r="J14" s="407" t="s">
        <v>61</v>
      </c>
      <c r="K14" s="482" t="s">
        <v>26</v>
      </c>
      <c r="L14" s="419">
        <v>19.05</v>
      </c>
      <c r="M14" s="419">
        <v>18.079999999999998</v>
      </c>
      <c r="N14" s="410">
        <v>18.11</v>
      </c>
      <c r="O14" s="401"/>
      <c r="P14" s="419">
        <v>19.05</v>
      </c>
      <c r="Q14" s="407" t="s">
        <v>4574</v>
      </c>
      <c r="R14" s="407" t="s">
        <v>10022</v>
      </c>
      <c r="S14" s="401"/>
      <c r="T14" s="474"/>
      <c r="U14" s="407" t="s">
        <v>5011</v>
      </c>
      <c r="V14" s="401" t="s">
        <v>5011</v>
      </c>
      <c r="W14" s="475" t="s">
        <v>11318</v>
      </c>
      <c r="X14" s="401" t="s">
        <v>107</v>
      </c>
      <c r="Y14" s="403">
        <v>225000</v>
      </c>
      <c r="Z14" s="409">
        <v>25000</v>
      </c>
    </row>
    <row r="15" spans="1:26" ht="31.5" hidden="1" x14ac:dyDescent="0.25">
      <c r="A15">
        <v>14</v>
      </c>
      <c r="B15">
        <v>0</v>
      </c>
      <c r="C15" s="401" t="s">
        <v>4576</v>
      </c>
      <c r="D15" s="405">
        <v>2018.0887</v>
      </c>
      <c r="E15" s="472" t="s">
        <v>11797</v>
      </c>
      <c r="F15" s="477" t="s">
        <v>10652</v>
      </c>
      <c r="G15" s="477" t="s">
        <v>10653</v>
      </c>
      <c r="H15" s="484" t="s">
        <v>4007</v>
      </c>
      <c r="I15" s="484" t="s">
        <v>144</v>
      </c>
      <c r="J15" s="484" t="s">
        <v>51</v>
      </c>
      <c r="K15" s="407" t="s">
        <v>52</v>
      </c>
      <c r="L15" s="419">
        <v>19.02</v>
      </c>
      <c r="M15" s="419">
        <v>18.07</v>
      </c>
      <c r="N15" s="410"/>
      <c r="O15" s="401"/>
      <c r="P15" s="410"/>
      <c r="Q15" s="168" t="s">
        <v>4574</v>
      </c>
      <c r="R15" s="484" t="s">
        <v>5648</v>
      </c>
      <c r="S15" s="477"/>
      <c r="T15" s="478"/>
      <c r="U15" s="484" t="s">
        <v>4712</v>
      </c>
      <c r="V15" s="477" t="s">
        <v>4712</v>
      </c>
      <c r="W15" s="479"/>
      <c r="X15" s="478" t="s">
        <v>4589</v>
      </c>
      <c r="Y15" s="403"/>
      <c r="Z15" s="409">
        <v>25000</v>
      </c>
    </row>
    <row r="16" spans="1:26" hidden="1" x14ac:dyDescent="0.25">
      <c r="A16">
        <v>15</v>
      </c>
      <c r="B16">
        <v>0</v>
      </c>
      <c r="C16" s="401" t="s">
        <v>4576</v>
      </c>
      <c r="D16" s="402">
        <v>2018.0968</v>
      </c>
      <c r="E16" s="472" t="s">
        <v>11797</v>
      </c>
      <c r="F16" s="401" t="s">
        <v>10654</v>
      </c>
      <c r="G16" s="401" t="s">
        <v>10655</v>
      </c>
      <c r="H16" s="404" t="s">
        <v>3294</v>
      </c>
      <c r="I16" s="404" t="s">
        <v>76</v>
      </c>
      <c r="J16" s="404" t="s">
        <v>77</v>
      </c>
      <c r="K16" s="401" t="s">
        <v>9974</v>
      </c>
      <c r="L16" s="419">
        <v>18.12</v>
      </c>
      <c r="M16" s="410">
        <v>18.079999999999998</v>
      </c>
      <c r="N16" s="410"/>
      <c r="O16" s="401"/>
      <c r="P16" s="410">
        <v>19.010000000000002</v>
      </c>
      <c r="Q16" s="404" t="s">
        <v>4580</v>
      </c>
      <c r="R16" s="404"/>
      <c r="S16" s="404" t="s">
        <v>10656</v>
      </c>
      <c r="T16" s="474"/>
      <c r="U16" s="404" t="s">
        <v>10051</v>
      </c>
      <c r="V16" s="401" t="s">
        <v>5026</v>
      </c>
      <c r="W16" s="475"/>
      <c r="X16" s="401" t="s">
        <v>107</v>
      </c>
      <c r="Y16" s="403">
        <v>193328</v>
      </c>
      <c r="Z16" s="404">
        <v>137278</v>
      </c>
    </row>
    <row r="17" spans="1:26" ht="31.5" hidden="1" x14ac:dyDescent="0.25">
      <c r="A17">
        <v>16</v>
      </c>
      <c r="B17">
        <v>0</v>
      </c>
      <c r="C17" s="401" t="s">
        <v>4576</v>
      </c>
      <c r="D17" s="402">
        <v>2018.1025999999999</v>
      </c>
      <c r="E17" s="472" t="s">
        <v>11797</v>
      </c>
      <c r="F17" s="404" t="s">
        <v>10657</v>
      </c>
      <c r="G17" s="404" t="s">
        <v>3420</v>
      </c>
      <c r="H17" s="404" t="s">
        <v>3294</v>
      </c>
      <c r="I17" s="404" t="s">
        <v>76</v>
      </c>
      <c r="J17" s="404" t="s">
        <v>77</v>
      </c>
      <c r="K17" s="404" t="s">
        <v>9912</v>
      </c>
      <c r="L17" s="419">
        <v>19.03</v>
      </c>
      <c r="M17" s="419">
        <v>19.010000000000002</v>
      </c>
      <c r="N17" s="410"/>
      <c r="O17" s="401"/>
      <c r="P17" s="410">
        <v>19.04</v>
      </c>
      <c r="Q17" s="404" t="s">
        <v>4580</v>
      </c>
      <c r="R17" s="404"/>
      <c r="S17" s="404" t="s">
        <v>10658</v>
      </c>
      <c r="T17" s="474"/>
      <c r="U17" s="404" t="s">
        <v>4768</v>
      </c>
      <c r="V17" s="434" t="s">
        <v>4768</v>
      </c>
      <c r="W17" s="475" t="s">
        <v>11328</v>
      </c>
      <c r="X17" s="404" t="s">
        <v>122</v>
      </c>
      <c r="Y17" s="403">
        <v>939846</v>
      </c>
      <c r="Z17" s="404">
        <v>386489</v>
      </c>
    </row>
    <row r="18" spans="1:26" ht="31.5" hidden="1" x14ac:dyDescent="0.25">
      <c r="A18">
        <v>17</v>
      </c>
      <c r="B18">
        <v>0</v>
      </c>
      <c r="C18" s="401" t="s">
        <v>4576</v>
      </c>
      <c r="D18" s="402">
        <v>2018.1032</v>
      </c>
      <c r="E18" s="472" t="s">
        <v>11797</v>
      </c>
      <c r="F18" s="404" t="s">
        <v>10659</v>
      </c>
      <c r="G18" s="404" t="s">
        <v>3728</v>
      </c>
      <c r="H18" s="404" t="s">
        <v>3722</v>
      </c>
      <c r="I18" s="404" t="s">
        <v>76</v>
      </c>
      <c r="J18" s="404" t="s">
        <v>77</v>
      </c>
      <c r="K18" s="485" t="s">
        <v>188</v>
      </c>
      <c r="L18" s="419">
        <v>19.02</v>
      </c>
      <c r="M18" s="410">
        <v>18.09</v>
      </c>
      <c r="N18" s="410">
        <v>18.100000000000001</v>
      </c>
      <c r="O18" s="401"/>
      <c r="P18" s="410">
        <v>19.02</v>
      </c>
      <c r="Q18" s="404" t="s">
        <v>4574</v>
      </c>
      <c r="R18" s="404" t="s">
        <v>10660</v>
      </c>
      <c r="S18" s="404"/>
      <c r="T18" s="474"/>
      <c r="U18" s="404" t="s">
        <v>4802</v>
      </c>
      <c r="V18" s="404" t="s">
        <v>4802</v>
      </c>
      <c r="W18" s="475"/>
      <c r="X18" s="404" t="s">
        <v>4589</v>
      </c>
      <c r="Y18" s="403">
        <v>800000</v>
      </c>
      <c r="Z18" s="404">
        <v>44640</v>
      </c>
    </row>
    <row r="19" spans="1:26" ht="31.5" hidden="1" x14ac:dyDescent="0.25">
      <c r="A19">
        <v>18</v>
      </c>
      <c r="B19">
        <v>0</v>
      </c>
      <c r="C19" s="401" t="s">
        <v>4576</v>
      </c>
      <c r="D19" s="402">
        <v>2018.1093000000001</v>
      </c>
      <c r="E19" s="472" t="s">
        <v>11797</v>
      </c>
      <c r="F19" s="401" t="s">
        <v>10661</v>
      </c>
      <c r="G19" s="401" t="s">
        <v>5589</v>
      </c>
      <c r="H19" s="404" t="s">
        <v>2341</v>
      </c>
      <c r="I19" s="404" t="s">
        <v>815</v>
      </c>
      <c r="J19" s="404" t="s">
        <v>51</v>
      </c>
      <c r="K19" s="404" t="s">
        <v>98</v>
      </c>
      <c r="L19" s="419">
        <v>19.04</v>
      </c>
      <c r="M19" s="410">
        <v>18.100000000000001</v>
      </c>
      <c r="N19" s="410"/>
      <c r="O19" s="401"/>
      <c r="P19" s="410">
        <v>19.11</v>
      </c>
      <c r="Q19" s="404" t="s">
        <v>4574</v>
      </c>
      <c r="R19" s="404" t="s">
        <v>10179</v>
      </c>
      <c r="S19" s="404"/>
      <c r="T19" s="474"/>
      <c r="U19" s="404" t="s">
        <v>10568</v>
      </c>
      <c r="V19" s="401" t="s">
        <v>10645</v>
      </c>
      <c r="W19" s="475" t="s">
        <v>11318</v>
      </c>
      <c r="X19" s="404" t="s">
        <v>49</v>
      </c>
      <c r="Y19" s="403">
        <v>1750000</v>
      </c>
      <c r="Z19" s="404">
        <v>50000</v>
      </c>
    </row>
    <row r="20" spans="1:26" ht="31.5" hidden="1" x14ac:dyDescent="0.25">
      <c r="A20">
        <v>19</v>
      </c>
      <c r="B20">
        <v>0</v>
      </c>
      <c r="C20" s="401" t="s">
        <v>4576</v>
      </c>
      <c r="D20" s="402">
        <v>2018.1107999999999</v>
      </c>
      <c r="E20" s="472" t="s">
        <v>11797</v>
      </c>
      <c r="F20" s="401" t="s">
        <v>10662</v>
      </c>
      <c r="G20" s="401" t="s">
        <v>5519</v>
      </c>
      <c r="H20" s="404" t="s">
        <v>1832</v>
      </c>
      <c r="I20" s="404" t="s">
        <v>76</v>
      </c>
      <c r="J20" s="404" t="s">
        <v>77</v>
      </c>
      <c r="K20" s="404" t="s">
        <v>52</v>
      </c>
      <c r="L20" s="419">
        <v>19.059999999999999</v>
      </c>
      <c r="M20" s="410">
        <v>18.100000000000001</v>
      </c>
      <c r="N20" s="410">
        <v>18.11</v>
      </c>
      <c r="O20" s="401"/>
      <c r="P20" s="410">
        <v>19.07</v>
      </c>
      <c r="Q20" s="404" t="s">
        <v>4580</v>
      </c>
      <c r="R20" s="404"/>
      <c r="S20" s="404" t="s">
        <v>10663</v>
      </c>
      <c r="T20" s="474"/>
      <c r="U20" s="404" t="s">
        <v>10664</v>
      </c>
      <c r="V20" s="401" t="s">
        <v>10191</v>
      </c>
      <c r="W20" s="475" t="s">
        <v>11329</v>
      </c>
      <c r="X20" s="404" t="s">
        <v>261</v>
      </c>
      <c r="Y20" s="403">
        <v>74995</v>
      </c>
      <c r="Z20" s="404">
        <v>58405</v>
      </c>
    </row>
    <row r="21" spans="1:26" ht="42" hidden="1" x14ac:dyDescent="0.25">
      <c r="A21">
        <v>20</v>
      </c>
      <c r="B21">
        <v>0</v>
      </c>
      <c r="C21" s="401" t="s">
        <v>4576</v>
      </c>
      <c r="D21" s="402">
        <v>2018.1135999999999</v>
      </c>
      <c r="E21" s="472" t="s">
        <v>11797</v>
      </c>
      <c r="F21" s="401" t="s">
        <v>10665</v>
      </c>
      <c r="G21" s="401" t="s">
        <v>10666</v>
      </c>
      <c r="H21" s="404" t="s">
        <v>10043</v>
      </c>
      <c r="I21" s="404" t="s">
        <v>183</v>
      </c>
      <c r="J21" s="404" t="s">
        <v>61</v>
      </c>
      <c r="K21" s="474" t="s">
        <v>188</v>
      </c>
      <c r="L21" s="419">
        <v>19.02</v>
      </c>
      <c r="M21" s="410">
        <v>18.100000000000001</v>
      </c>
      <c r="N21" s="410"/>
      <c r="O21" s="401"/>
      <c r="P21" s="410">
        <v>19.02</v>
      </c>
      <c r="Q21" s="404" t="s">
        <v>4580</v>
      </c>
      <c r="R21" s="404"/>
      <c r="S21" s="404"/>
      <c r="T21" s="474"/>
      <c r="U21" s="404" t="s">
        <v>5010</v>
      </c>
      <c r="V21" s="401" t="s">
        <v>5010</v>
      </c>
      <c r="W21" s="475" t="s">
        <v>11318</v>
      </c>
      <c r="X21" s="401" t="s">
        <v>107</v>
      </c>
      <c r="Y21" s="403">
        <v>154440</v>
      </c>
      <c r="Z21" s="404">
        <v>140290</v>
      </c>
    </row>
    <row r="22" spans="1:26" ht="21" hidden="1" x14ac:dyDescent="0.25">
      <c r="A22">
        <v>21</v>
      </c>
      <c r="B22">
        <v>0</v>
      </c>
      <c r="C22" s="401" t="s">
        <v>4576</v>
      </c>
      <c r="D22" s="402">
        <v>2018.1144999999999</v>
      </c>
      <c r="E22" s="472" t="s">
        <v>11797</v>
      </c>
      <c r="F22" s="401" t="s">
        <v>10670</v>
      </c>
      <c r="G22" s="401" t="s">
        <v>10671</v>
      </c>
      <c r="H22" s="404" t="s">
        <v>4077</v>
      </c>
      <c r="I22" s="404" t="s">
        <v>76</v>
      </c>
      <c r="J22" s="404" t="s">
        <v>77</v>
      </c>
      <c r="K22" s="404" t="s">
        <v>9916</v>
      </c>
      <c r="L22" s="419">
        <v>19.07</v>
      </c>
      <c r="M22" s="410">
        <v>18.100000000000001</v>
      </c>
      <c r="N22" s="410"/>
      <c r="O22" s="401"/>
      <c r="P22" s="410">
        <v>19.07</v>
      </c>
      <c r="Q22" s="404" t="s">
        <v>4574</v>
      </c>
      <c r="R22" s="404" t="s">
        <v>10672</v>
      </c>
      <c r="S22" s="404"/>
      <c r="T22" s="474"/>
      <c r="U22" s="404" t="s">
        <v>4812</v>
      </c>
      <c r="V22" s="430" t="s">
        <v>4802</v>
      </c>
      <c r="W22" s="475" t="s">
        <v>11329</v>
      </c>
      <c r="X22" s="404" t="s">
        <v>4589</v>
      </c>
      <c r="Y22" s="403"/>
      <c r="Z22" s="404">
        <v>115650</v>
      </c>
    </row>
    <row r="23" spans="1:26" ht="21" hidden="1" x14ac:dyDescent="0.25">
      <c r="A23">
        <v>22</v>
      </c>
      <c r="B23">
        <v>0</v>
      </c>
      <c r="C23" s="401" t="s">
        <v>4576</v>
      </c>
      <c r="D23" s="402">
        <v>2018.115</v>
      </c>
      <c r="E23" s="472" t="s">
        <v>11797</v>
      </c>
      <c r="F23" s="401" t="s">
        <v>10673</v>
      </c>
      <c r="G23" s="401" t="s">
        <v>10674</v>
      </c>
      <c r="H23" s="404" t="s">
        <v>10675</v>
      </c>
      <c r="I23" s="404" t="s">
        <v>107</v>
      </c>
      <c r="J23" s="404" t="s">
        <v>51</v>
      </c>
      <c r="K23" s="482" t="s">
        <v>26</v>
      </c>
      <c r="L23" s="419">
        <v>19.02</v>
      </c>
      <c r="M23" s="410">
        <v>18.100000000000001</v>
      </c>
      <c r="N23" s="410"/>
      <c r="O23" s="401"/>
      <c r="P23" s="410">
        <v>19.03</v>
      </c>
      <c r="Q23" s="404" t="s">
        <v>4580</v>
      </c>
      <c r="R23" s="404"/>
      <c r="S23" s="404"/>
      <c r="T23" s="474"/>
      <c r="U23" s="404" t="s">
        <v>10051</v>
      </c>
      <c r="V23" s="401" t="s">
        <v>10052</v>
      </c>
      <c r="W23" s="475"/>
      <c r="X23" s="404" t="s">
        <v>107</v>
      </c>
      <c r="Y23" s="403">
        <v>41875</v>
      </c>
      <c r="Z23" s="404">
        <v>41875</v>
      </c>
    </row>
    <row r="24" spans="1:26" ht="42" hidden="1" x14ac:dyDescent="0.25">
      <c r="A24">
        <v>23</v>
      </c>
      <c r="B24">
        <v>0</v>
      </c>
      <c r="C24" s="401" t="s">
        <v>4576</v>
      </c>
      <c r="D24" s="402">
        <v>2018.1151</v>
      </c>
      <c r="E24" s="472" t="s">
        <v>11797</v>
      </c>
      <c r="F24" s="401" t="s">
        <v>10676</v>
      </c>
      <c r="G24" s="401" t="s">
        <v>10677</v>
      </c>
      <c r="H24" s="404" t="s">
        <v>10678</v>
      </c>
      <c r="I24" s="404" t="s">
        <v>160</v>
      </c>
      <c r="J24" s="404" t="s">
        <v>161</v>
      </c>
      <c r="K24" s="476" t="s">
        <v>9916</v>
      </c>
      <c r="L24" s="419">
        <v>19.010000000000002</v>
      </c>
      <c r="M24" s="410">
        <v>18.100000000000001</v>
      </c>
      <c r="N24" s="410"/>
      <c r="O24" s="401"/>
      <c r="P24" s="410">
        <v>19.010000000000002</v>
      </c>
      <c r="Q24" s="404" t="s">
        <v>4580</v>
      </c>
      <c r="R24" s="404"/>
      <c r="S24" s="404" t="s">
        <v>10679</v>
      </c>
      <c r="T24" s="474"/>
      <c r="U24" s="401" t="s">
        <v>10051</v>
      </c>
      <c r="V24" s="401" t="s">
        <v>10052</v>
      </c>
      <c r="W24" s="475" t="s">
        <v>11324</v>
      </c>
      <c r="X24" s="404" t="s">
        <v>107</v>
      </c>
      <c r="Y24" s="403">
        <v>58792</v>
      </c>
      <c r="Z24" s="404">
        <v>41857</v>
      </c>
    </row>
    <row r="25" spans="1:26" ht="31.5" hidden="1" x14ac:dyDescent="0.25">
      <c r="A25">
        <v>24</v>
      </c>
      <c r="B25">
        <v>0</v>
      </c>
      <c r="C25" s="401" t="s">
        <v>4576</v>
      </c>
      <c r="D25" s="402">
        <v>2018.1162999999999</v>
      </c>
      <c r="E25" s="472" t="s">
        <v>11797</v>
      </c>
      <c r="F25" s="401" t="s">
        <v>11330</v>
      </c>
      <c r="G25" s="401" t="s">
        <v>11331</v>
      </c>
      <c r="H25" s="404" t="s">
        <v>10572</v>
      </c>
      <c r="I25" s="404" t="s">
        <v>1268</v>
      </c>
      <c r="J25" s="404" t="s">
        <v>220</v>
      </c>
      <c r="K25" s="404" t="s">
        <v>52</v>
      </c>
      <c r="L25" s="419">
        <v>18.12</v>
      </c>
      <c r="M25" s="410">
        <v>18.100000000000001</v>
      </c>
      <c r="N25" s="410"/>
      <c r="O25" s="401"/>
      <c r="P25" s="410">
        <v>19.059999999999999</v>
      </c>
      <c r="Q25" s="404" t="s">
        <v>4580</v>
      </c>
      <c r="R25" s="404"/>
      <c r="S25" s="404"/>
      <c r="T25" s="474"/>
      <c r="U25" s="401" t="s">
        <v>4773</v>
      </c>
      <c r="V25" s="401" t="s">
        <v>4773</v>
      </c>
      <c r="W25" s="475" t="s">
        <v>11319</v>
      </c>
      <c r="X25" s="416" t="s">
        <v>384</v>
      </c>
      <c r="Y25" s="403"/>
      <c r="Z25" s="404">
        <v>135536</v>
      </c>
    </row>
    <row r="26" spans="1:26" ht="31.5" hidden="1" x14ac:dyDescent="0.25">
      <c r="A26">
        <v>25</v>
      </c>
      <c r="B26">
        <v>0</v>
      </c>
      <c r="C26" s="401" t="s">
        <v>4576</v>
      </c>
      <c r="D26" s="402">
        <v>2018.1188</v>
      </c>
      <c r="E26" s="472" t="s">
        <v>11797</v>
      </c>
      <c r="F26" s="401" t="s">
        <v>10680</v>
      </c>
      <c r="G26" s="401" t="s">
        <v>10681</v>
      </c>
      <c r="H26" s="404" t="s">
        <v>1546</v>
      </c>
      <c r="I26" s="404" t="s">
        <v>510</v>
      </c>
      <c r="J26" s="404" t="s">
        <v>220</v>
      </c>
      <c r="K26" s="404" t="s">
        <v>9916</v>
      </c>
      <c r="L26" s="419">
        <v>19.010000000000002</v>
      </c>
      <c r="M26" s="410">
        <v>18.12</v>
      </c>
      <c r="N26" s="410">
        <v>0</v>
      </c>
      <c r="O26" s="401"/>
      <c r="P26" s="410">
        <v>19.010000000000002</v>
      </c>
      <c r="Q26" s="404" t="s">
        <v>4574</v>
      </c>
      <c r="R26" s="401" t="s">
        <v>11327</v>
      </c>
      <c r="S26" s="404"/>
      <c r="T26" s="474"/>
      <c r="U26" s="401" t="s">
        <v>9957</v>
      </c>
      <c r="V26" s="401" t="s">
        <v>10695</v>
      </c>
      <c r="W26" s="475" t="s">
        <v>11318</v>
      </c>
      <c r="X26" s="404" t="s">
        <v>2996</v>
      </c>
      <c r="Y26" s="403">
        <v>350000</v>
      </c>
      <c r="Z26" s="404">
        <v>50000</v>
      </c>
    </row>
    <row r="27" spans="1:26" ht="21" hidden="1" x14ac:dyDescent="0.25">
      <c r="A27">
        <v>26</v>
      </c>
      <c r="B27">
        <v>0</v>
      </c>
      <c r="C27" s="401" t="s">
        <v>4576</v>
      </c>
      <c r="D27" s="402">
        <v>2018.1216999999999</v>
      </c>
      <c r="E27" s="472" t="s">
        <v>11797</v>
      </c>
      <c r="F27" s="401" t="s">
        <v>10682</v>
      </c>
      <c r="G27" s="401" t="s">
        <v>10683</v>
      </c>
      <c r="H27" s="410" t="s">
        <v>3531</v>
      </c>
      <c r="I27" s="410" t="s">
        <v>76</v>
      </c>
      <c r="J27" s="410" t="s">
        <v>77</v>
      </c>
      <c r="K27" s="482" t="s">
        <v>26</v>
      </c>
      <c r="L27" s="419">
        <v>19.03</v>
      </c>
      <c r="M27" s="410">
        <v>18.100000000000001</v>
      </c>
      <c r="N27" s="410"/>
      <c r="O27" s="401"/>
      <c r="P27" s="410">
        <v>19.010000000000002</v>
      </c>
      <c r="Q27" s="410" t="s">
        <v>4580</v>
      </c>
      <c r="R27" s="410"/>
      <c r="S27" s="410"/>
      <c r="T27" s="474"/>
      <c r="U27" s="410" t="s">
        <v>6641</v>
      </c>
      <c r="V27" s="401" t="s">
        <v>10038</v>
      </c>
      <c r="W27" s="475"/>
      <c r="X27" s="404" t="s">
        <v>4589</v>
      </c>
      <c r="Y27" s="403">
        <v>39975</v>
      </c>
      <c r="Z27" s="404">
        <v>39975</v>
      </c>
    </row>
    <row r="28" spans="1:26" ht="21" hidden="1" x14ac:dyDescent="0.25">
      <c r="A28">
        <v>27</v>
      </c>
      <c r="B28">
        <v>0</v>
      </c>
      <c r="C28" s="401" t="s">
        <v>4576</v>
      </c>
      <c r="D28" s="402">
        <v>2018.1232</v>
      </c>
      <c r="E28" s="472" t="s">
        <v>11797</v>
      </c>
      <c r="F28" s="401" t="s">
        <v>10684</v>
      </c>
      <c r="G28" s="401" t="s">
        <v>1018</v>
      </c>
      <c r="H28" s="410" t="s">
        <v>10123</v>
      </c>
      <c r="I28" s="410" t="s">
        <v>122</v>
      </c>
      <c r="J28" s="410" t="s">
        <v>123</v>
      </c>
      <c r="K28" s="404" t="s">
        <v>9912</v>
      </c>
      <c r="L28" s="419">
        <v>19.07</v>
      </c>
      <c r="M28" s="410">
        <v>18.11</v>
      </c>
      <c r="N28" s="410"/>
      <c r="O28" s="401"/>
      <c r="P28" s="410">
        <v>19.07</v>
      </c>
      <c r="Q28" s="410" t="s">
        <v>4574</v>
      </c>
      <c r="R28" s="410" t="s">
        <v>5631</v>
      </c>
      <c r="S28" s="410"/>
      <c r="T28" s="474"/>
      <c r="U28" s="401" t="s">
        <v>10232</v>
      </c>
      <c r="V28" s="430" t="s">
        <v>10232</v>
      </c>
      <c r="W28" s="475"/>
      <c r="X28" s="404" t="s">
        <v>122</v>
      </c>
      <c r="Y28" s="403"/>
      <c r="Z28" s="404">
        <v>785335</v>
      </c>
    </row>
    <row r="29" spans="1:26" ht="21" hidden="1" x14ac:dyDescent="0.25">
      <c r="A29">
        <v>28</v>
      </c>
      <c r="B29">
        <v>0</v>
      </c>
      <c r="C29" s="401" t="s">
        <v>4576</v>
      </c>
      <c r="D29" s="405">
        <v>2018.1264000000001</v>
      </c>
      <c r="E29" s="472" t="s">
        <v>11797</v>
      </c>
      <c r="F29" s="401" t="s">
        <v>10685</v>
      </c>
      <c r="G29" s="401" t="s">
        <v>10686</v>
      </c>
      <c r="H29" s="410" t="s">
        <v>1042</v>
      </c>
      <c r="I29" s="410" t="s">
        <v>219</v>
      </c>
      <c r="J29" s="410" t="s">
        <v>220</v>
      </c>
      <c r="K29" s="481" t="s">
        <v>26</v>
      </c>
      <c r="L29" s="419">
        <v>19.010000000000002</v>
      </c>
      <c r="M29" s="410">
        <v>18.100000000000001</v>
      </c>
      <c r="N29" s="410"/>
      <c r="O29" s="401"/>
      <c r="P29" s="410">
        <v>19.010000000000002</v>
      </c>
      <c r="Q29" s="410" t="s">
        <v>4580</v>
      </c>
      <c r="R29" s="410"/>
      <c r="S29" s="410"/>
      <c r="T29" s="474"/>
      <c r="U29" s="401" t="s">
        <v>10027</v>
      </c>
      <c r="V29" s="401" t="s">
        <v>10027</v>
      </c>
      <c r="W29" s="475"/>
      <c r="X29" s="404" t="s">
        <v>219</v>
      </c>
      <c r="Y29" s="403"/>
      <c r="Z29" s="404">
        <v>65000</v>
      </c>
    </row>
    <row r="30" spans="1:26" ht="21" hidden="1" x14ac:dyDescent="0.25">
      <c r="A30">
        <v>29</v>
      </c>
      <c r="B30">
        <v>0</v>
      </c>
      <c r="C30" s="401" t="s">
        <v>4576</v>
      </c>
      <c r="D30" s="402">
        <v>2018.1265000000001</v>
      </c>
      <c r="E30" s="472" t="s">
        <v>11797</v>
      </c>
      <c r="F30" s="401" t="s">
        <v>10687</v>
      </c>
      <c r="G30" s="401" t="s">
        <v>10688</v>
      </c>
      <c r="H30" s="410" t="s">
        <v>10689</v>
      </c>
      <c r="I30" s="410" t="s">
        <v>76</v>
      </c>
      <c r="J30" s="410" t="s">
        <v>77</v>
      </c>
      <c r="K30" s="476" t="s">
        <v>9916</v>
      </c>
      <c r="L30" s="419">
        <v>19.02</v>
      </c>
      <c r="M30" s="410">
        <v>18.11</v>
      </c>
      <c r="N30" s="410"/>
      <c r="O30" s="401"/>
      <c r="P30" s="410">
        <v>19.02</v>
      </c>
      <c r="Q30" s="410" t="s">
        <v>4574</v>
      </c>
      <c r="R30" s="410" t="s">
        <v>5520</v>
      </c>
      <c r="S30" s="410"/>
      <c r="T30" s="474"/>
      <c r="U30" s="410" t="s">
        <v>4634</v>
      </c>
      <c r="V30" s="401" t="s">
        <v>4633</v>
      </c>
      <c r="W30" s="475"/>
      <c r="X30" s="404" t="s">
        <v>384</v>
      </c>
      <c r="Y30" s="403"/>
      <c r="Z30" s="404">
        <v>25000</v>
      </c>
    </row>
    <row r="31" spans="1:26" ht="42" hidden="1" x14ac:dyDescent="0.25">
      <c r="A31">
        <v>30</v>
      </c>
      <c r="B31">
        <v>0</v>
      </c>
      <c r="C31" s="482" t="s">
        <v>4576</v>
      </c>
      <c r="D31" s="405">
        <v>2018.1306</v>
      </c>
      <c r="E31" s="472" t="s">
        <v>11797</v>
      </c>
      <c r="F31" s="482" t="s">
        <v>10690</v>
      </c>
      <c r="G31" s="482" t="s">
        <v>10691</v>
      </c>
      <c r="H31" s="410" t="s">
        <v>1567</v>
      </c>
      <c r="I31" s="410" t="s">
        <v>488</v>
      </c>
      <c r="J31" s="410" t="s">
        <v>61</v>
      </c>
      <c r="K31" s="404" t="s">
        <v>52</v>
      </c>
      <c r="L31" s="419">
        <v>19.05</v>
      </c>
      <c r="M31" s="410">
        <v>18.12</v>
      </c>
      <c r="N31" s="410">
        <v>19.02</v>
      </c>
      <c r="O31" s="401"/>
      <c r="P31" s="410">
        <v>19.05</v>
      </c>
      <c r="Q31" s="410" t="s">
        <v>4580</v>
      </c>
      <c r="R31" s="410"/>
      <c r="S31" s="410" t="s">
        <v>10692</v>
      </c>
      <c r="T31" s="474"/>
      <c r="U31" s="401" t="s">
        <v>5106</v>
      </c>
      <c r="V31" s="482" t="s">
        <v>10693</v>
      </c>
      <c r="W31" s="475" t="s">
        <v>11328</v>
      </c>
      <c r="X31" s="404" t="s">
        <v>261</v>
      </c>
      <c r="Y31" s="411">
        <v>200000</v>
      </c>
      <c r="Z31" s="412">
        <v>150000</v>
      </c>
    </row>
    <row r="32" spans="1:26" ht="42" hidden="1" x14ac:dyDescent="0.25">
      <c r="A32">
        <v>31</v>
      </c>
      <c r="B32">
        <v>0</v>
      </c>
      <c r="C32" s="482" t="s">
        <v>4576</v>
      </c>
      <c r="D32" s="402">
        <v>2018.1306999999999</v>
      </c>
      <c r="E32" s="472" t="s">
        <v>11797</v>
      </c>
      <c r="F32" s="482" t="s">
        <v>10694</v>
      </c>
      <c r="G32" s="482" t="s">
        <v>5458</v>
      </c>
      <c r="H32" s="410" t="s">
        <v>1390</v>
      </c>
      <c r="I32" s="410" t="s">
        <v>183</v>
      </c>
      <c r="J32" s="410" t="s">
        <v>61</v>
      </c>
      <c r="K32" s="404" t="s">
        <v>3934</v>
      </c>
      <c r="L32" s="419">
        <v>19.03</v>
      </c>
      <c r="M32" s="410">
        <v>18.12</v>
      </c>
      <c r="N32" s="410"/>
      <c r="O32" s="401"/>
      <c r="P32" s="410">
        <v>19.059999999999999</v>
      </c>
      <c r="Q32" s="410" t="s">
        <v>4574</v>
      </c>
      <c r="R32" s="410" t="s">
        <v>5348</v>
      </c>
      <c r="S32" s="410"/>
      <c r="T32" s="474"/>
      <c r="U32" s="482" t="s">
        <v>10059</v>
      </c>
      <c r="V32" s="401" t="s">
        <v>10695</v>
      </c>
      <c r="W32" s="475" t="s">
        <v>11324</v>
      </c>
      <c r="X32" s="404" t="s">
        <v>107</v>
      </c>
      <c r="Y32" s="411">
        <v>300000</v>
      </c>
      <c r="Z32" s="412">
        <v>152500</v>
      </c>
    </row>
    <row r="33" spans="1:26" ht="42" x14ac:dyDescent="0.25">
      <c r="A33">
        <v>32</v>
      </c>
      <c r="B33">
        <v>1</v>
      </c>
      <c r="C33" s="482" t="s">
        <v>4576</v>
      </c>
      <c r="D33" s="405">
        <v>2018.1327000000001</v>
      </c>
      <c r="E33" s="472" t="s">
        <v>11797</v>
      </c>
      <c r="F33" s="482" t="s">
        <v>11332</v>
      </c>
      <c r="G33" s="482" t="s">
        <v>5394</v>
      </c>
      <c r="H33" s="410" t="s">
        <v>207</v>
      </c>
      <c r="I33" s="410" t="s">
        <v>208</v>
      </c>
      <c r="J33" s="410" t="s">
        <v>61</v>
      </c>
      <c r="K33" s="404" t="s">
        <v>52</v>
      </c>
      <c r="L33" s="419">
        <v>19.079999999999998</v>
      </c>
      <c r="M33" s="410">
        <v>19.010000000000002</v>
      </c>
      <c r="N33" s="410">
        <v>19.02</v>
      </c>
      <c r="O33" s="401"/>
      <c r="P33" s="419">
        <v>19.079999999999998</v>
      </c>
      <c r="Q33" s="410" t="s">
        <v>4580</v>
      </c>
      <c r="R33" s="410"/>
      <c r="S33" s="410"/>
      <c r="T33" s="474"/>
      <c r="U33" s="401" t="s">
        <v>4972</v>
      </c>
      <c r="V33" s="482" t="s">
        <v>4972</v>
      </c>
      <c r="W33" s="475" t="s">
        <v>11318</v>
      </c>
      <c r="X33" s="404" t="s">
        <v>49</v>
      </c>
      <c r="Y33" s="411">
        <v>365381</v>
      </c>
      <c r="Z33" s="412">
        <v>95388</v>
      </c>
    </row>
    <row r="34" spans="1:26" ht="31.5" hidden="1" x14ac:dyDescent="0.25">
      <c r="A34">
        <v>33</v>
      </c>
      <c r="B34">
        <v>0</v>
      </c>
      <c r="C34" s="482" t="s">
        <v>4576</v>
      </c>
      <c r="D34" s="402">
        <v>2018.134</v>
      </c>
      <c r="E34" s="472" t="s">
        <v>11797</v>
      </c>
      <c r="F34" s="482" t="s">
        <v>10696</v>
      </c>
      <c r="G34" s="482" t="s">
        <v>10697</v>
      </c>
      <c r="H34" s="410" t="s">
        <v>10698</v>
      </c>
      <c r="I34" s="410" t="s">
        <v>874</v>
      </c>
      <c r="J34" s="410" t="s">
        <v>51</v>
      </c>
      <c r="K34" s="482" t="s">
        <v>26</v>
      </c>
      <c r="L34" s="419">
        <v>19.010000000000002</v>
      </c>
      <c r="M34" s="419">
        <v>19.010000000000002</v>
      </c>
      <c r="N34" s="410">
        <v>0</v>
      </c>
      <c r="O34" s="401"/>
      <c r="P34" s="419">
        <v>19.010000000000002</v>
      </c>
      <c r="Q34" s="410" t="s">
        <v>4580</v>
      </c>
      <c r="R34" s="410"/>
      <c r="S34" s="410"/>
      <c r="T34" s="474"/>
      <c r="U34" s="401" t="s">
        <v>4626</v>
      </c>
      <c r="V34" s="482" t="s">
        <v>4938</v>
      </c>
      <c r="W34" s="475"/>
      <c r="X34" s="404" t="s">
        <v>4589</v>
      </c>
      <c r="Y34" s="411">
        <v>20000</v>
      </c>
      <c r="Z34" s="412">
        <v>20000</v>
      </c>
    </row>
    <row r="35" spans="1:26" ht="21" hidden="1" x14ac:dyDescent="0.25">
      <c r="A35">
        <v>34</v>
      </c>
      <c r="B35">
        <v>0</v>
      </c>
      <c r="C35" s="482" t="s">
        <v>4576</v>
      </c>
      <c r="D35" s="402">
        <v>2018.1342</v>
      </c>
      <c r="E35" s="472" t="s">
        <v>11797</v>
      </c>
      <c r="F35" s="482" t="s">
        <v>10699</v>
      </c>
      <c r="G35" s="482" t="s">
        <v>10700</v>
      </c>
      <c r="H35" s="410" t="s">
        <v>4419</v>
      </c>
      <c r="I35" s="410" t="s">
        <v>2213</v>
      </c>
      <c r="J35" s="410" t="s">
        <v>51</v>
      </c>
      <c r="K35" s="481" t="s">
        <v>26</v>
      </c>
      <c r="L35" s="419">
        <v>19.05</v>
      </c>
      <c r="M35" s="410">
        <v>18.12</v>
      </c>
      <c r="N35" s="410"/>
      <c r="O35" s="401"/>
      <c r="P35" s="410">
        <v>19.05</v>
      </c>
      <c r="Q35" s="401" t="s">
        <v>4580</v>
      </c>
      <c r="R35" s="410"/>
      <c r="S35" s="410"/>
      <c r="T35" s="474"/>
      <c r="U35" s="401" t="s">
        <v>9957</v>
      </c>
      <c r="V35" s="482" t="s">
        <v>10164</v>
      </c>
      <c r="W35" s="475"/>
      <c r="X35" s="404" t="s">
        <v>2996</v>
      </c>
      <c r="Y35" s="412">
        <v>7500</v>
      </c>
      <c r="Z35" s="412">
        <v>7500</v>
      </c>
    </row>
    <row r="36" spans="1:26" ht="21" hidden="1" x14ac:dyDescent="0.25">
      <c r="A36">
        <v>35</v>
      </c>
      <c r="B36">
        <v>0</v>
      </c>
      <c r="C36" s="401" t="s">
        <v>4576</v>
      </c>
      <c r="D36" s="405">
        <v>2018.1376</v>
      </c>
      <c r="E36" s="472" t="s">
        <v>11797</v>
      </c>
      <c r="F36" s="477" t="s">
        <v>10701</v>
      </c>
      <c r="G36" s="477" t="s">
        <v>1449</v>
      </c>
      <c r="H36" s="477" t="s">
        <v>1450</v>
      </c>
      <c r="I36" s="477" t="s">
        <v>49</v>
      </c>
      <c r="J36" s="477" t="s">
        <v>51</v>
      </c>
      <c r="K36" s="476" t="s">
        <v>9916</v>
      </c>
      <c r="L36" s="419">
        <v>19.07</v>
      </c>
      <c r="M36" s="410">
        <v>18.12</v>
      </c>
      <c r="N36" s="410">
        <v>19.03</v>
      </c>
      <c r="O36" s="401"/>
      <c r="P36" s="410"/>
      <c r="Q36" s="168" t="s">
        <v>4574</v>
      </c>
      <c r="R36" s="477" t="s">
        <v>5384</v>
      </c>
      <c r="S36" s="477"/>
      <c r="T36" s="478"/>
      <c r="U36" s="477" t="s">
        <v>10513</v>
      </c>
      <c r="V36" s="477" t="s">
        <v>10513</v>
      </c>
      <c r="W36" s="479" t="s">
        <v>11318</v>
      </c>
      <c r="X36" s="480" t="s">
        <v>49</v>
      </c>
      <c r="Y36" s="403"/>
      <c r="Z36" s="404">
        <v>35000</v>
      </c>
    </row>
    <row r="37" spans="1:26" ht="21" hidden="1" x14ac:dyDescent="0.25">
      <c r="A37">
        <v>36</v>
      </c>
      <c r="B37">
        <v>0</v>
      </c>
      <c r="C37" s="482" t="s">
        <v>4576</v>
      </c>
      <c r="D37" s="402">
        <v>2018.1387</v>
      </c>
      <c r="E37" s="472" t="s">
        <v>11797</v>
      </c>
      <c r="F37" s="482" t="s">
        <v>10703</v>
      </c>
      <c r="G37" s="482" t="s">
        <v>10704</v>
      </c>
      <c r="H37" s="410" t="s">
        <v>844</v>
      </c>
      <c r="I37" s="410" t="s">
        <v>250</v>
      </c>
      <c r="J37" s="410" t="s">
        <v>161</v>
      </c>
      <c r="K37" s="482" t="s">
        <v>26</v>
      </c>
      <c r="L37" s="419">
        <v>19.04</v>
      </c>
      <c r="M37" s="419">
        <v>19.04</v>
      </c>
      <c r="N37" s="410"/>
      <c r="O37" s="401"/>
      <c r="P37" s="410">
        <v>19.05</v>
      </c>
      <c r="Q37" s="410" t="s">
        <v>4580</v>
      </c>
      <c r="R37" s="410"/>
      <c r="S37" s="410"/>
      <c r="T37" s="474"/>
      <c r="U37" s="401" t="s">
        <v>4897</v>
      </c>
      <c r="V37" s="482" t="s">
        <v>5011</v>
      </c>
      <c r="W37" s="475"/>
      <c r="X37" s="404" t="s">
        <v>2996</v>
      </c>
      <c r="Y37" s="411">
        <v>100000</v>
      </c>
      <c r="Z37" s="412">
        <v>85000</v>
      </c>
    </row>
    <row r="38" spans="1:26" ht="21" hidden="1" x14ac:dyDescent="0.25">
      <c r="A38">
        <v>37</v>
      </c>
      <c r="B38">
        <v>0</v>
      </c>
      <c r="C38" s="482" t="s">
        <v>4576</v>
      </c>
      <c r="D38" s="402">
        <v>2018.1395</v>
      </c>
      <c r="E38" s="472" t="s">
        <v>11797</v>
      </c>
      <c r="F38" s="482" t="s">
        <v>10705</v>
      </c>
      <c r="G38" s="482" t="s">
        <v>4899</v>
      </c>
      <c r="H38" s="410" t="s">
        <v>423</v>
      </c>
      <c r="I38" s="410" t="s">
        <v>49</v>
      </c>
      <c r="J38" s="410" t="s">
        <v>51</v>
      </c>
      <c r="K38" s="474" t="s">
        <v>188</v>
      </c>
      <c r="L38" s="419">
        <v>19.010000000000002</v>
      </c>
      <c r="M38" s="419">
        <v>18.12</v>
      </c>
      <c r="N38" s="410">
        <v>0</v>
      </c>
      <c r="O38" s="401"/>
      <c r="P38" s="410">
        <v>19.02</v>
      </c>
      <c r="Q38" s="410" t="s">
        <v>4580</v>
      </c>
      <c r="R38" s="410"/>
      <c r="S38" s="410"/>
      <c r="T38" s="474"/>
      <c r="U38" s="401" t="s">
        <v>10568</v>
      </c>
      <c r="V38" s="482" t="s">
        <v>10645</v>
      </c>
      <c r="W38" s="475"/>
      <c r="X38" s="404" t="s">
        <v>49</v>
      </c>
      <c r="Y38" s="411">
        <v>50000</v>
      </c>
      <c r="Z38" s="412">
        <v>45000</v>
      </c>
    </row>
    <row r="39" spans="1:26" ht="21" hidden="1" x14ac:dyDescent="0.25">
      <c r="A39">
        <v>38</v>
      </c>
      <c r="B39">
        <v>0</v>
      </c>
      <c r="C39" s="482" t="s">
        <v>4576</v>
      </c>
      <c r="D39" s="402">
        <v>2018.1407999999999</v>
      </c>
      <c r="E39" s="472" t="s">
        <v>11797</v>
      </c>
      <c r="F39" s="482" t="s">
        <v>10706</v>
      </c>
      <c r="G39" s="482" t="s">
        <v>10707</v>
      </c>
      <c r="H39" s="410" t="s">
        <v>3294</v>
      </c>
      <c r="I39" s="410" t="s">
        <v>76</v>
      </c>
      <c r="J39" s="410" t="s">
        <v>77</v>
      </c>
      <c r="K39" s="474" t="s">
        <v>188</v>
      </c>
      <c r="L39" s="419">
        <v>19.010000000000002</v>
      </c>
      <c r="M39" s="419">
        <v>19.02</v>
      </c>
      <c r="N39" s="410"/>
      <c r="O39" s="401"/>
      <c r="P39" s="410">
        <v>19.04</v>
      </c>
      <c r="Q39" s="410" t="s">
        <v>4580</v>
      </c>
      <c r="R39" s="410"/>
      <c r="S39" s="410"/>
      <c r="T39" s="474"/>
      <c r="U39" s="401" t="s">
        <v>4812</v>
      </c>
      <c r="V39" s="401" t="s">
        <v>4812</v>
      </c>
      <c r="W39" s="475"/>
      <c r="X39" s="404" t="s">
        <v>4589</v>
      </c>
      <c r="Y39" s="411">
        <v>200000</v>
      </c>
      <c r="Z39" s="412">
        <v>200000</v>
      </c>
    </row>
    <row r="40" spans="1:26" ht="21" hidden="1" x14ac:dyDescent="0.25">
      <c r="A40">
        <v>39</v>
      </c>
      <c r="B40">
        <v>0</v>
      </c>
      <c r="C40" s="482" t="s">
        <v>4576</v>
      </c>
      <c r="D40" s="402">
        <v>2018.1415</v>
      </c>
      <c r="E40" s="472" t="s">
        <v>11797</v>
      </c>
      <c r="F40" s="482" t="s">
        <v>10708</v>
      </c>
      <c r="G40" s="482" t="s">
        <v>10709</v>
      </c>
      <c r="H40" s="410" t="s">
        <v>3123</v>
      </c>
      <c r="I40" s="410" t="s">
        <v>76</v>
      </c>
      <c r="J40" s="410" t="s">
        <v>77</v>
      </c>
      <c r="K40" s="404" t="s">
        <v>9916</v>
      </c>
      <c r="L40" s="419">
        <v>19.010000000000002</v>
      </c>
      <c r="M40" s="410">
        <v>19.010000000000002</v>
      </c>
      <c r="N40" s="410">
        <v>19.010000000000002</v>
      </c>
      <c r="O40" s="401"/>
      <c r="P40" s="410">
        <v>19.04</v>
      </c>
      <c r="Q40" s="410" t="s">
        <v>4580</v>
      </c>
      <c r="R40" s="410"/>
      <c r="S40" s="410" t="s">
        <v>10710</v>
      </c>
      <c r="T40" s="474"/>
      <c r="U40" s="401" t="s">
        <v>5041</v>
      </c>
      <c r="V40" s="482" t="s">
        <v>10232</v>
      </c>
      <c r="W40" s="475" t="s">
        <v>11329</v>
      </c>
      <c r="X40" s="404" t="s">
        <v>122</v>
      </c>
      <c r="Y40" s="411">
        <v>344527</v>
      </c>
      <c r="Z40" s="412">
        <v>262087</v>
      </c>
    </row>
    <row r="41" spans="1:26" ht="21" x14ac:dyDescent="0.25">
      <c r="A41">
        <v>40</v>
      </c>
      <c r="B41">
        <v>1</v>
      </c>
      <c r="C41" s="482" t="s">
        <v>4576</v>
      </c>
      <c r="D41" s="405">
        <v>2018.1415999999999</v>
      </c>
      <c r="E41" s="472" t="s">
        <v>11797</v>
      </c>
      <c r="F41" s="480" t="s">
        <v>11333</v>
      </c>
      <c r="G41" s="480" t="s">
        <v>11334</v>
      </c>
      <c r="H41" s="477" t="s">
        <v>11335</v>
      </c>
      <c r="I41" s="477" t="s">
        <v>11336</v>
      </c>
      <c r="J41" s="410" t="s">
        <v>22</v>
      </c>
      <c r="K41" s="404" t="s">
        <v>9916</v>
      </c>
      <c r="L41" s="419">
        <v>19.100000000000001</v>
      </c>
      <c r="M41" s="410">
        <v>18.12</v>
      </c>
      <c r="N41" s="410"/>
      <c r="O41" s="401"/>
      <c r="P41" s="410"/>
      <c r="Q41" s="168" t="s">
        <v>4574</v>
      </c>
      <c r="R41" s="477" t="s">
        <v>11337</v>
      </c>
      <c r="S41" s="477" t="s">
        <v>11338</v>
      </c>
      <c r="T41" s="478"/>
      <c r="U41" s="477" t="s">
        <v>10568</v>
      </c>
      <c r="V41" s="480" t="s">
        <v>10645</v>
      </c>
      <c r="W41" s="479"/>
      <c r="X41" s="480" t="s">
        <v>49</v>
      </c>
      <c r="Y41" s="411"/>
      <c r="Z41" s="412">
        <v>75000</v>
      </c>
    </row>
    <row r="42" spans="1:26" ht="52.5" hidden="1" x14ac:dyDescent="0.25">
      <c r="A42">
        <v>41</v>
      </c>
      <c r="B42">
        <v>0</v>
      </c>
      <c r="C42" s="482" t="s">
        <v>4576</v>
      </c>
      <c r="D42" s="405">
        <v>2018.1452999999999</v>
      </c>
      <c r="E42" s="472" t="s">
        <v>11797</v>
      </c>
      <c r="F42" s="482" t="s">
        <v>10711</v>
      </c>
      <c r="G42" s="482" t="s">
        <v>5159</v>
      </c>
      <c r="H42" s="410" t="s">
        <v>2823</v>
      </c>
      <c r="I42" s="410" t="s">
        <v>122</v>
      </c>
      <c r="J42" s="410" t="s">
        <v>123</v>
      </c>
      <c r="K42" s="404" t="s">
        <v>9916</v>
      </c>
      <c r="L42" s="410">
        <v>19.07</v>
      </c>
      <c r="M42" s="410">
        <v>19.010000000000002</v>
      </c>
      <c r="N42" s="410"/>
      <c r="O42" s="401"/>
      <c r="P42" s="410">
        <v>19.11</v>
      </c>
      <c r="Q42" s="410" t="s">
        <v>4580</v>
      </c>
      <c r="R42" s="410"/>
      <c r="S42" s="410"/>
      <c r="T42" s="474"/>
      <c r="U42" s="401" t="s">
        <v>10232</v>
      </c>
      <c r="V42" s="482" t="s">
        <v>5041</v>
      </c>
      <c r="W42" s="475" t="s">
        <v>11339</v>
      </c>
      <c r="X42" s="404" t="s">
        <v>122</v>
      </c>
      <c r="Y42" s="411"/>
      <c r="Z42" s="412">
        <v>100000</v>
      </c>
    </row>
    <row r="43" spans="1:26" ht="42" hidden="1" x14ac:dyDescent="0.25">
      <c r="A43">
        <v>42</v>
      </c>
      <c r="B43">
        <v>0</v>
      </c>
      <c r="C43" s="482" t="s">
        <v>4576</v>
      </c>
      <c r="D43" s="402">
        <v>2018.1455000000001</v>
      </c>
      <c r="E43" s="472" t="s">
        <v>11797</v>
      </c>
      <c r="F43" s="482" t="s">
        <v>10712</v>
      </c>
      <c r="G43" s="482" t="s">
        <v>10713</v>
      </c>
      <c r="H43" s="410" t="s">
        <v>3889</v>
      </c>
      <c r="I43" s="410" t="s">
        <v>76</v>
      </c>
      <c r="J43" s="410" t="s">
        <v>77</v>
      </c>
      <c r="K43" s="404" t="s">
        <v>98</v>
      </c>
      <c r="L43" s="419">
        <v>19.02</v>
      </c>
      <c r="M43" s="410">
        <v>19.010000000000002</v>
      </c>
      <c r="N43" s="410"/>
      <c r="O43" s="401"/>
      <c r="P43" s="410">
        <v>19.04</v>
      </c>
      <c r="Q43" s="410" t="s">
        <v>4580</v>
      </c>
      <c r="R43" s="410"/>
      <c r="S43" s="410"/>
      <c r="T43" s="474"/>
      <c r="U43" s="401" t="s">
        <v>9945</v>
      </c>
      <c r="V43" s="482" t="s">
        <v>10027</v>
      </c>
      <c r="W43" s="475" t="s">
        <v>11340</v>
      </c>
      <c r="X43" s="401" t="s">
        <v>219</v>
      </c>
      <c r="Y43" s="411">
        <v>135000</v>
      </c>
      <c r="Z43" s="412">
        <v>86000</v>
      </c>
    </row>
    <row r="44" spans="1:26" ht="21" hidden="1" x14ac:dyDescent="0.25">
      <c r="A44">
        <v>43</v>
      </c>
      <c r="B44">
        <v>0</v>
      </c>
      <c r="C44" s="482" t="s">
        <v>4576</v>
      </c>
      <c r="D44" s="405">
        <v>2018.1456000000001</v>
      </c>
      <c r="E44" s="472" t="s">
        <v>11797</v>
      </c>
      <c r="F44" s="480" t="s">
        <v>10714</v>
      </c>
      <c r="G44" s="480" t="s">
        <v>10715</v>
      </c>
      <c r="H44" s="477" t="s">
        <v>10716</v>
      </c>
      <c r="I44" s="477" t="s">
        <v>156</v>
      </c>
      <c r="J44" s="477" t="s">
        <v>51</v>
      </c>
      <c r="K44" s="404" t="s">
        <v>9916</v>
      </c>
      <c r="L44" s="419">
        <v>19.12</v>
      </c>
      <c r="M44" s="410">
        <v>19.09</v>
      </c>
      <c r="N44" s="410"/>
      <c r="O44" s="401"/>
      <c r="P44" s="410"/>
      <c r="Q44" s="477" t="s">
        <v>4580</v>
      </c>
      <c r="R44" s="477"/>
      <c r="S44" s="477" t="s">
        <v>10228</v>
      </c>
      <c r="T44" s="478" t="s">
        <v>11341</v>
      </c>
      <c r="U44" s="477" t="s">
        <v>4931</v>
      </c>
      <c r="V44" s="480" t="s">
        <v>4932</v>
      </c>
      <c r="W44" s="479" t="s">
        <v>11318</v>
      </c>
      <c r="X44" s="480" t="s">
        <v>49</v>
      </c>
      <c r="Y44" s="411">
        <v>218000</v>
      </c>
      <c r="Z44" s="412">
        <v>75000</v>
      </c>
    </row>
    <row r="45" spans="1:26" ht="21" x14ac:dyDescent="0.25">
      <c r="A45">
        <v>44</v>
      </c>
      <c r="B45">
        <v>1</v>
      </c>
      <c r="C45" s="482" t="s">
        <v>4576</v>
      </c>
      <c r="D45" s="417">
        <v>2018.1466</v>
      </c>
      <c r="E45" s="472" t="s">
        <v>11797</v>
      </c>
      <c r="F45" s="480" t="s">
        <v>11342</v>
      </c>
      <c r="G45" s="480" t="s">
        <v>5155</v>
      </c>
      <c r="H45" s="477" t="s">
        <v>2823</v>
      </c>
      <c r="I45" s="477" t="s">
        <v>122</v>
      </c>
      <c r="J45" s="477" t="s">
        <v>123</v>
      </c>
      <c r="K45" s="404" t="s">
        <v>9916</v>
      </c>
      <c r="L45" s="419">
        <v>19.100000000000001</v>
      </c>
      <c r="M45" s="410">
        <v>19.100000000000001</v>
      </c>
      <c r="N45" s="410"/>
      <c r="O45" s="401"/>
      <c r="P45" s="410">
        <v>19.12</v>
      </c>
      <c r="Q45" s="477" t="s">
        <v>4580</v>
      </c>
      <c r="R45" s="477"/>
      <c r="S45" s="477"/>
      <c r="T45" s="478"/>
      <c r="U45" s="477" t="s">
        <v>5081</v>
      </c>
      <c r="V45" s="477" t="s">
        <v>5081</v>
      </c>
      <c r="W45" s="479" t="s">
        <v>11328</v>
      </c>
      <c r="X45" s="486" t="s">
        <v>261</v>
      </c>
      <c r="Y45" s="411">
        <v>300000</v>
      </c>
      <c r="Z45" s="412">
        <v>175000</v>
      </c>
    </row>
    <row r="46" spans="1:26" ht="31.5" hidden="1" x14ac:dyDescent="0.25">
      <c r="A46">
        <v>45</v>
      </c>
      <c r="B46">
        <v>0</v>
      </c>
      <c r="C46" s="482" t="s">
        <v>4576</v>
      </c>
      <c r="D46" s="417">
        <v>2018.1487</v>
      </c>
      <c r="E46" s="472" t="s">
        <v>11797</v>
      </c>
      <c r="F46" s="482" t="s">
        <v>10718</v>
      </c>
      <c r="G46" s="482" t="s">
        <v>5303</v>
      </c>
      <c r="H46" s="410" t="s">
        <v>332</v>
      </c>
      <c r="I46" s="410" t="s">
        <v>219</v>
      </c>
      <c r="J46" s="410" t="s">
        <v>220</v>
      </c>
      <c r="K46" s="404" t="s">
        <v>9912</v>
      </c>
      <c r="L46" s="419">
        <v>19.05</v>
      </c>
      <c r="M46" s="410">
        <v>19.03</v>
      </c>
      <c r="N46" s="410"/>
      <c r="O46" s="401"/>
      <c r="P46" s="410">
        <v>19.05</v>
      </c>
      <c r="Q46" s="410" t="s">
        <v>4574</v>
      </c>
      <c r="R46" s="410" t="s">
        <v>10719</v>
      </c>
      <c r="S46" s="410"/>
      <c r="T46" s="474"/>
      <c r="U46" s="401" t="s">
        <v>4781</v>
      </c>
      <c r="V46" s="482" t="s">
        <v>9973</v>
      </c>
      <c r="W46" s="475" t="s">
        <v>11340</v>
      </c>
      <c r="X46" s="404" t="s">
        <v>219</v>
      </c>
      <c r="Y46" s="411">
        <v>5000000</v>
      </c>
      <c r="Z46" s="412">
        <v>1000000</v>
      </c>
    </row>
    <row r="47" spans="1:26" ht="21" hidden="1" x14ac:dyDescent="0.25">
      <c r="A47">
        <v>46</v>
      </c>
      <c r="B47">
        <v>0</v>
      </c>
      <c r="C47" s="482" t="s">
        <v>4576</v>
      </c>
      <c r="D47" s="417">
        <v>2018.1504</v>
      </c>
      <c r="E47" s="472" t="s">
        <v>11797</v>
      </c>
      <c r="F47" s="482" t="s">
        <v>10721</v>
      </c>
      <c r="G47" s="482" t="s">
        <v>10722</v>
      </c>
      <c r="H47" s="410" t="s">
        <v>3123</v>
      </c>
      <c r="I47" s="410" t="s">
        <v>76</v>
      </c>
      <c r="J47" s="410" t="s">
        <v>77</v>
      </c>
      <c r="K47" s="404" t="s">
        <v>9912</v>
      </c>
      <c r="L47" s="419">
        <v>19.07</v>
      </c>
      <c r="M47" s="410">
        <v>19.059999999999999</v>
      </c>
      <c r="N47" s="410"/>
      <c r="O47" s="401"/>
      <c r="P47" s="410">
        <v>19.07</v>
      </c>
      <c r="Q47" s="410" t="s">
        <v>4574</v>
      </c>
      <c r="R47" s="410" t="s">
        <v>10139</v>
      </c>
      <c r="S47" s="410"/>
      <c r="T47" s="474"/>
      <c r="U47" s="401" t="s">
        <v>4776</v>
      </c>
      <c r="V47" s="482" t="s">
        <v>10232</v>
      </c>
      <c r="W47" s="475"/>
      <c r="X47" s="404" t="s">
        <v>384</v>
      </c>
      <c r="Y47" s="411"/>
      <c r="Z47" s="412">
        <v>56451</v>
      </c>
    </row>
    <row r="48" spans="1:26" ht="31.5" hidden="1" x14ac:dyDescent="0.25">
      <c r="A48">
        <v>47</v>
      </c>
      <c r="B48">
        <v>0</v>
      </c>
      <c r="C48" s="482" t="s">
        <v>4576</v>
      </c>
      <c r="D48" s="402">
        <v>2018.1507999999999</v>
      </c>
      <c r="E48" s="472" t="s">
        <v>11797</v>
      </c>
      <c r="F48" s="482" t="s">
        <v>10723</v>
      </c>
      <c r="G48" s="482" t="s">
        <v>5303</v>
      </c>
      <c r="H48" s="410" t="s">
        <v>332</v>
      </c>
      <c r="I48" s="410" t="s">
        <v>219</v>
      </c>
      <c r="J48" s="410" t="s">
        <v>220</v>
      </c>
      <c r="K48" s="404" t="s">
        <v>9912</v>
      </c>
      <c r="L48" s="419">
        <v>19.04</v>
      </c>
      <c r="M48" s="410">
        <v>19.010000000000002</v>
      </c>
      <c r="N48" s="410"/>
      <c r="O48" s="401"/>
      <c r="P48" s="410">
        <v>19.04</v>
      </c>
      <c r="Q48" s="410" t="s">
        <v>4574</v>
      </c>
      <c r="R48" s="410" t="s">
        <v>10724</v>
      </c>
      <c r="S48" s="410"/>
      <c r="T48" s="474"/>
      <c r="U48" s="401" t="s">
        <v>4781</v>
      </c>
      <c r="V48" s="482" t="s">
        <v>9973</v>
      </c>
      <c r="W48" s="475"/>
      <c r="X48" s="404" t="s">
        <v>219</v>
      </c>
      <c r="Y48" s="411">
        <v>5000000</v>
      </c>
      <c r="Z48" s="412">
        <v>401405</v>
      </c>
    </row>
    <row r="49" spans="1:26" ht="21" hidden="1" x14ac:dyDescent="0.25">
      <c r="A49">
        <v>48</v>
      </c>
      <c r="B49">
        <v>0</v>
      </c>
      <c r="C49" s="482" t="s">
        <v>4576</v>
      </c>
      <c r="D49" s="402">
        <v>2018.1531</v>
      </c>
      <c r="E49" s="472" t="s">
        <v>11797</v>
      </c>
      <c r="F49" s="482" t="s">
        <v>10725</v>
      </c>
      <c r="G49" s="482" t="s">
        <v>10545</v>
      </c>
      <c r="H49" s="410" t="s">
        <v>1304</v>
      </c>
      <c r="I49" s="410" t="s">
        <v>76</v>
      </c>
      <c r="J49" s="410" t="s">
        <v>77</v>
      </c>
      <c r="K49" s="481" t="s">
        <v>26</v>
      </c>
      <c r="L49" s="419">
        <v>19.02</v>
      </c>
      <c r="M49" s="410">
        <v>18.12</v>
      </c>
      <c r="N49" s="410"/>
      <c r="O49" s="401"/>
      <c r="P49" s="410">
        <v>19.010000000000002</v>
      </c>
      <c r="Q49" s="410" t="s">
        <v>4580</v>
      </c>
      <c r="R49" s="410"/>
      <c r="S49" s="410"/>
      <c r="T49" s="474"/>
      <c r="U49" s="401" t="s">
        <v>6641</v>
      </c>
      <c r="V49" s="482" t="s">
        <v>10038</v>
      </c>
      <c r="W49" s="475"/>
      <c r="X49" s="404" t="s">
        <v>4589</v>
      </c>
      <c r="Y49" s="411">
        <v>7500</v>
      </c>
      <c r="Z49" s="412">
        <v>7500</v>
      </c>
    </row>
    <row r="50" spans="1:26" ht="31.5" hidden="1" x14ac:dyDescent="0.25">
      <c r="A50">
        <v>49</v>
      </c>
      <c r="B50">
        <v>0</v>
      </c>
      <c r="C50" s="482" t="s">
        <v>4576</v>
      </c>
      <c r="D50" s="402">
        <v>2018.1541</v>
      </c>
      <c r="E50" s="472" t="s">
        <v>11797</v>
      </c>
      <c r="F50" s="482" t="s">
        <v>10726</v>
      </c>
      <c r="G50" s="482" t="s">
        <v>10727</v>
      </c>
      <c r="H50" s="410" t="s">
        <v>2823</v>
      </c>
      <c r="I50" s="410" t="s">
        <v>122</v>
      </c>
      <c r="J50" s="410" t="s">
        <v>123</v>
      </c>
      <c r="K50" s="482" t="s">
        <v>26</v>
      </c>
      <c r="L50" s="419">
        <v>19.010000000000002</v>
      </c>
      <c r="M50" s="410">
        <v>19.010000000000002</v>
      </c>
      <c r="N50" s="410"/>
      <c r="O50" s="401"/>
      <c r="P50" s="410">
        <v>19.07</v>
      </c>
      <c r="Q50" s="410" t="s">
        <v>4580</v>
      </c>
      <c r="R50" s="410"/>
      <c r="S50" s="410"/>
      <c r="T50" s="474"/>
      <c r="U50" s="401" t="s">
        <v>4768</v>
      </c>
      <c r="V50" s="482" t="s">
        <v>5153</v>
      </c>
      <c r="W50" s="475" t="s">
        <v>11340</v>
      </c>
      <c r="X50" s="404" t="s">
        <v>122</v>
      </c>
      <c r="Y50" s="411">
        <v>150580</v>
      </c>
      <c r="Z50" s="412">
        <v>150580</v>
      </c>
    </row>
    <row r="51" spans="1:26" ht="21" hidden="1" x14ac:dyDescent="0.25">
      <c r="A51">
        <v>50</v>
      </c>
      <c r="B51">
        <v>0</v>
      </c>
      <c r="C51" s="482" t="s">
        <v>4576</v>
      </c>
      <c r="D51" s="402">
        <v>2018.1541999999999</v>
      </c>
      <c r="E51" s="472" t="s">
        <v>11797</v>
      </c>
      <c r="F51" s="482" t="s">
        <v>1010</v>
      </c>
      <c r="G51" s="482" t="s">
        <v>10728</v>
      </c>
      <c r="H51" s="410" t="s">
        <v>2749</v>
      </c>
      <c r="I51" s="410" t="s">
        <v>76</v>
      </c>
      <c r="J51" s="410" t="s">
        <v>77</v>
      </c>
      <c r="K51" s="404" t="s">
        <v>52</v>
      </c>
      <c r="L51" s="419">
        <v>19.02</v>
      </c>
      <c r="M51" s="410">
        <v>19.010000000000002</v>
      </c>
      <c r="N51" s="410">
        <v>19.02</v>
      </c>
      <c r="O51" s="401"/>
      <c r="P51" s="410">
        <v>19.03</v>
      </c>
      <c r="Q51" s="410" t="s">
        <v>4580</v>
      </c>
      <c r="R51" s="410"/>
      <c r="S51" s="410" t="s">
        <v>10729</v>
      </c>
      <c r="T51" s="474"/>
      <c r="U51" s="401" t="s">
        <v>4767</v>
      </c>
      <c r="V51" s="482" t="s">
        <v>4767</v>
      </c>
      <c r="W51" s="475" t="s">
        <v>11339</v>
      </c>
      <c r="X51" s="404" t="s">
        <v>261</v>
      </c>
      <c r="Y51" s="411">
        <v>200000</v>
      </c>
      <c r="Z51" s="412">
        <v>110463</v>
      </c>
    </row>
    <row r="52" spans="1:26" ht="31.5" hidden="1" x14ac:dyDescent="0.25">
      <c r="A52">
        <v>51</v>
      </c>
      <c r="B52">
        <v>0</v>
      </c>
      <c r="C52" s="482" t="s">
        <v>4576</v>
      </c>
      <c r="D52" s="402">
        <v>2018.155</v>
      </c>
      <c r="E52" s="472" t="s">
        <v>11797</v>
      </c>
      <c r="F52" s="482" t="s">
        <v>10730</v>
      </c>
      <c r="G52" s="482" t="s">
        <v>10731</v>
      </c>
      <c r="H52" s="410" t="s">
        <v>5274</v>
      </c>
      <c r="I52" s="410" t="s">
        <v>488</v>
      </c>
      <c r="J52" s="410" t="s">
        <v>61</v>
      </c>
      <c r="K52" s="404" t="s">
        <v>9916</v>
      </c>
      <c r="L52" s="419">
        <v>19.03</v>
      </c>
      <c r="M52" s="410">
        <v>19.010000000000002</v>
      </c>
      <c r="N52" s="410"/>
      <c r="O52" s="401"/>
      <c r="P52" s="410">
        <v>19.079999999999998</v>
      </c>
      <c r="Q52" s="410" t="s">
        <v>4574</v>
      </c>
      <c r="R52" s="410" t="s">
        <v>5631</v>
      </c>
      <c r="S52" s="410"/>
      <c r="T52" s="474"/>
      <c r="U52" s="482" t="s">
        <v>4668</v>
      </c>
      <c r="V52" s="482" t="s">
        <v>5041</v>
      </c>
      <c r="W52" s="475"/>
      <c r="X52" s="401" t="s">
        <v>122</v>
      </c>
      <c r="Y52" s="411">
        <v>500000</v>
      </c>
      <c r="Z52" s="404">
        <v>74684</v>
      </c>
    </row>
    <row r="53" spans="1:26" ht="21" hidden="1" x14ac:dyDescent="0.25">
      <c r="A53">
        <v>52</v>
      </c>
      <c r="B53">
        <v>0</v>
      </c>
      <c r="C53" s="482" t="s">
        <v>4576</v>
      </c>
      <c r="D53" s="402">
        <v>2019.0003999999999</v>
      </c>
      <c r="E53" s="472" t="s">
        <v>11797</v>
      </c>
      <c r="F53" s="482" t="s">
        <v>10732</v>
      </c>
      <c r="G53" s="482" t="s">
        <v>5217</v>
      </c>
      <c r="H53" s="410" t="s">
        <v>1146</v>
      </c>
      <c r="I53" s="410" t="s">
        <v>250</v>
      </c>
      <c r="J53" s="410" t="s">
        <v>161</v>
      </c>
      <c r="K53" s="482" t="s">
        <v>26</v>
      </c>
      <c r="L53" s="419">
        <v>19.010000000000002</v>
      </c>
      <c r="M53" s="419">
        <v>19.010000000000002</v>
      </c>
      <c r="N53" s="419"/>
      <c r="O53" s="419"/>
      <c r="P53" s="419">
        <v>19.010000000000002</v>
      </c>
      <c r="Q53" s="410" t="s">
        <v>4580</v>
      </c>
      <c r="R53" s="410"/>
      <c r="S53" s="410"/>
      <c r="T53" s="474"/>
      <c r="U53" s="410" t="s">
        <v>4897</v>
      </c>
      <c r="V53" s="482" t="s">
        <v>4996</v>
      </c>
      <c r="W53" s="475"/>
      <c r="X53" s="404" t="s">
        <v>2996</v>
      </c>
      <c r="Y53" s="411">
        <v>3515</v>
      </c>
      <c r="Z53" s="412">
        <v>3515</v>
      </c>
    </row>
    <row r="54" spans="1:26" ht="21" hidden="1" x14ac:dyDescent="0.25">
      <c r="A54">
        <v>53</v>
      </c>
      <c r="B54">
        <v>0</v>
      </c>
      <c r="C54" s="482" t="s">
        <v>4576</v>
      </c>
      <c r="D54" s="405">
        <v>2019.0005000000001</v>
      </c>
      <c r="E54" s="472" t="s">
        <v>11797</v>
      </c>
      <c r="F54" s="480" t="s">
        <v>10733</v>
      </c>
      <c r="G54" s="480" t="s">
        <v>5570</v>
      </c>
      <c r="H54" s="477" t="s">
        <v>2273</v>
      </c>
      <c r="I54" s="477" t="s">
        <v>107</v>
      </c>
      <c r="J54" s="477" t="s">
        <v>51</v>
      </c>
      <c r="K54" s="476" t="s">
        <v>9916</v>
      </c>
      <c r="L54" s="419">
        <v>19.05</v>
      </c>
      <c r="M54" s="419">
        <v>19.010000000000002</v>
      </c>
      <c r="N54" s="419">
        <v>0</v>
      </c>
      <c r="O54" s="419"/>
      <c r="P54" s="410"/>
      <c r="Q54" s="168" t="s">
        <v>4574</v>
      </c>
      <c r="R54" s="477" t="s">
        <v>10734</v>
      </c>
      <c r="S54" s="477"/>
      <c r="T54" s="478"/>
      <c r="U54" s="477" t="s">
        <v>4900</v>
      </c>
      <c r="V54" s="480" t="s">
        <v>4938</v>
      </c>
      <c r="W54" s="479" t="s">
        <v>11324</v>
      </c>
      <c r="X54" s="480" t="s">
        <v>107</v>
      </c>
      <c r="Y54" s="411"/>
      <c r="Z54" s="412">
        <v>50000</v>
      </c>
    </row>
    <row r="55" spans="1:26" ht="31.5" hidden="1" x14ac:dyDescent="0.25">
      <c r="A55">
        <v>54</v>
      </c>
      <c r="B55">
        <v>0</v>
      </c>
      <c r="C55" s="482" t="s">
        <v>4576</v>
      </c>
      <c r="D55" s="402">
        <v>2019.001</v>
      </c>
      <c r="E55" s="472" t="s">
        <v>11797</v>
      </c>
      <c r="F55" s="482" t="s">
        <v>10735</v>
      </c>
      <c r="G55" s="482" t="s">
        <v>10736</v>
      </c>
      <c r="H55" s="410" t="s">
        <v>4409</v>
      </c>
      <c r="I55" s="410" t="s">
        <v>76</v>
      </c>
      <c r="J55" s="410" t="s">
        <v>77</v>
      </c>
      <c r="K55" s="482" t="s">
        <v>26</v>
      </c>
      <c r="L55" s="419">
        <v>19.010000000000002</v>
      </c>
      <c r="M55" s="419">
        <v>19.010000000000002</v>
      </c>
      <c r="N55" s="419"/>
      <c r="O55" s="419"/>
      <c r="P55" s="419">
        <v>19.010000000000002</v>
      </c>
      <c r="Q55" s="410" t="s">
        <v>4580</v>
      </c>
      <c r="R55" s="410"/>
      <c r="S55" s="410"/>
      <c r="T55" s="474"/>
      <c r="U55" s="410" t="s">
        <v>4582</v>
      </c>
      <c r="V55" s="482" t="s">
        <v>10039</v>
      </c>
      <c r="W55" s="475"/>
      <c r="X55" s="401" t="s">
        <v>219</v>
      </c>
      <c r="Y55" s="411">
        <v>9943</v>
      </c>
      <c r="Z55" s="412">
        <v>9943</v>
      </c>
    </row>
    <row r="56" spans="1:26" ht="42" hidden="1" x14ac:dyDescent="0.25">
      <c r="A56">
        <v>55</v>
      </c>
      <c r="B56">
        <v>0</v>
      </c>
      <c r="C56" s="482" t="s">
        <v>4576</v>
      </c>
      <c r="D56" s="402">
        <v>2019.0012999999999</v>
      </c>
      <c r="E56" s="472" t="s">
        <v>11797</v>
      </c>
      <c r="F56" s="482" t="s">
        <v>10737</v>
      </c>
      <c r="G56" s="482" t="s">
        <v>10738</v>
      </c>
      <c r="H56" s="410" t="s">
        <v>1131</v>
      </c>
      <c r="I56" s="410" t="s">
        <v>183</v>
      </c>
      <c r="J56" s="410" t="s">
        <v>61</v>
      </c>
      <c r="K56" s="482" t="s">
        <v>26</v>
      </c>
      <c r="L56" s="419">
        <v>19.04</v>
      </c>
      <c r="M56" s="419">
        <v>19.010000000000002</v>
      </c>
      <c r="N56" s="419"/>
      <c r="O56" s="419"/>
      <c r="P56" s="419">
        <v>19.07</v>
      </c>
      <c r="Q56" s="410" t="s">
        <v>4574</v>
      </c>
      <c r="R56" s="401" t="s">
        <v>11327</v>
      </c>
      <c r="S56" s="410"/>
      <c r="T56" s="474"/>
      <c r="U56" s="482" t="s">
        <v>5010</v>
      </c>
      <c r="V56" s="482" t="s">
        <v>5010</v>
      </c>
      <c r="W56" s="475" t="s">
        <v>11318</v>
      </c>
      <c r="X56" s="404" t="s">
        <v>107</v>
      </c>
      <c r="Y56" s="411"/>
      <c r="Z56" s="412">
        <v>50000</v>
      </c>
    </row>
    <row r="57" spans="1:26" ht="21" hidden="1" x14ac:dyDescent="0.25">
      <c r="A57">
        <v>56</v>
      </c>
      <c r="B57">
        <v>0</v>
      </c>
      <c r="C57" s="482" t="s">
        <v>4576</v>
      </c>
      <c r="D57" s="402">
        <v>2019.0014000000001</v>
      </c>
      <c r="E57" s="472" t="s">
        <v>11797</v>
      </c>
      <c r="F57" s="482" t="s">
        <v>10739</v>
      </c>
      <c r="G57" s="482" t="s">
        <v>10740</v>
      </c>
      <c r="H57" s="410" t="s">
        <v>3202</v>
      </c>
      <c r="I57" s="410" t="s">
        <v>660</v>
      </c>
      <c r="J57" s="410" t="s">
        <v>245</v>
      </c>
      <c r="K57" s="482" t="s">
        <v>26</v>
      </c>
      <c r="L57" s="419">
        <v>19.02</v>
      </c>
      <c r="M57" s="419">
        <v>19.010000000000002</v>
      </c>
      <c r="N57" s="419">
        <v>0</v>
      </c>
      <c r="O57" s="419"/>
      <c r="P57" s="419">
        <v>19.04</v>
      </c>
      <c r="Q57" s="487" t="s">
        <v>4574</v>
      </c>
      <c r="R57" s="401" t="s">
        <v>11327</v>
      </c>
      <c r="S57" s="410"/>
      <c r="T57" s="474"/>
      <c r="U57" s="410" t="s">
        <v>6641</v>
      </c>
      <c r="V57" s="482" t="s">
        <v>10038</v>
      </c>
      <c r="W57" s="475" t="s">
        <v>11324</v>
      </c>
      <c r="X57" s="404" t="s">
        <v>4589</v>
      </c>
      <c r="Y57" s="411">
        <v>300000</v>
      </c>
      <c r="Z57" s="412">
        <v>75000</v>
      </c>
    </row>
    <row r="58" spans="1:26" ht="21" hidden="1" x14ac:dyDescent="0.25">
      <c r="A58">
        <v>57</v>
      </c>
      <c r="B58">
        <v>0</v>
      </c>
      <c r="C58" s="482" t="s">
        <v>4576</v>
      </c>
      <c r="D58" s="405">
        <v>2019.0018</v>
      </c>
      <c r="E58" s="472" t="s">
        <v>11797</v>
      </c>
      <c r="F58" s="482" t="s">
        <v>10741</v>
      </c>
      <c r="G58" s="482" t="s">
        <v>10742</v>
      </c>
      <c r="H58" s="401" t="s">
        <v>4236</v>
      </c>
      <c r="I58" s="401" t="s">
        <v>2996</v>
      </c>
      <c r="J58" s="401" t="s">
        <v>51</v>
      </c>
      <c r="K58" s="404" t="s">
        <v>52</v>
      </c>
      <c r="L58" s="419">
        <v>19.010000000000002</v>
      </c>
      <c r="M58" s="419">
        <v>19.010000000000002</v>
      </c>
      <c r="N58" s="419"/>
      <c r="O58" s="419"/>
      <c r="P58" s="419">
        <v>19.010000000000002</v>
      </c>
      <c r="Q58" s="401" t="s">
        <v>4574</v>
      </c>
      <c r="R58" s="401" t="s">
        <v>10628</v>
      </c>
      <c r="S58" s="410"/>
      <c r="T58" s="474"/>
      <c r="U58" s="410" t="s">
        <v>4728</v>
      </c>
      <c r="V58" s="482" t="s">
        <v>4728</v>
      </c>
      <c r="W58" s="475"/>
      <c r="X58" s="404" t="s">
        <v>4589</v>
      </c>
      <c r="Y58" s="403"/>
      <c r="Z58" s="404">
        <v>25000</v>
      </c>
    </row>
    <row r="59" spans="1:26" ht="21" hidden="1" x14ac:dyDescent="0.25">
      <c r="A59">
        <v>58</v>
      </c>
      <c r="B59">
        <v>0</v>
      </c>
      <c r="C59" s="482" t="s">
        <v>4576</v>
      </c>
      <c r="D59" s="402">
        <v>2019.0026</v>
      </c>
      <c r="E59" s="472" t="s">
        <v>11797</v>
      </c>
      <c r="F59" s="482" t="s">
        <v>10743</v>
      </c>
      <c r="G59" s="482" t="s">
        <v>10744</v>
      </c>
      <c r="H59" s="410" t="s">
        <v>1972</v>
      </c>
      <c r="I59" s="410" t="s">
        <v>865</v>
      </c>
      <c r="J59" s="410" t="s">
        <v>220</v>
      </c>
      <c r="K59" s="404" t="s">
        <v>9912</v>
      </c>
      <c r="L59" s="419">
        <v>18.12</v>
      </c>
      <c r="M59" s="419">
        <v>18.100000000000001</v>
      </c>
      <c r="N59" s="419">
        <v>0</v>
      </c>
      <c r="O59" s="419">
        <v>0</v>
      </c>
      <c r="P59" s="419">
        <v>19.07</v>
      </c>
      <c r="Q59" s="410" t="s">
        <v>4574</v>
      </c>
      <c r="R59" s="410" t="s">
        <v>10745</v>
      </c>
      <c r="S59" s="410"/>
      <c r="T59" s="474"/>
      <c r="U59" s="410" t="s">
        <v>4903</v>
      </c>
      <c r="V59" s="482" t="s">
        <v>4904</v>
      </c>
      <c r="W59" s="475"/>
      <c r="X59" s="404" t="s">
        <v>49</v>
      </c>
      <c r="Y59" s="411"/>
      <c r="Z59" s="412">
        <v>150000</v>
      </c>
    </row>
    <row r="60" spans="1:26" ht="31.5" hidden="1" x14ac:dyDescent="0.25">
      <c r="A60">
        <v>59</v>
      </c>
      <c r="B60">
        <v>0</v>
      </c>
      <c r="C60" s="482" t="s">
        <v>4576</v>
      </c>
      <c r="D60" s="402">
        <v>2019.0029999999999</v>
      </c>
      <c r="E60" s="472" t="s">
        <v>11797</v>
      </c>
      <c r="F60" s="482" t="s">
        <v>10746</v>
      </c>
      <c r="G60" s="482" t="s">
        <v>10747</v>
      </c>
      <c r="H60" s="410" t="s">
        <v>4236</v>
      </c>
      <c r="I60" s="410" t="s">
        <v>2996</v>
      </c>
      <c r="J60" s="410" t="s">
        <v>51</v>
      </c>
      <c r="K60" s="404" t="s">
        <v>9916</v>
      </c>
      <c r="L60" s="419">
        <v>19.010000000000002</v>
      </c>
      <c r="M60" s="419">
        <v>19.010000000000002</v>
      </c>
      <c r="N60" s="419">
        <v>0</v>
      </c>
      <c r="O60" s="419"/>
      <c r="P60" s="419">
        <v>19.010000000000002</v>
      </c>
      <c r="Q60" s="410" t="s">
        <v>4580</v>
      </c>
      <c r="R60" s="410"/>
      <c r="S60" s="410"/>
      <c r="T60" s="474"/>
      <c r="U60" s="410" t="s">
        <v>9957</v>
      </c>
      <c r="V60" s="401" t="s">
        <v>10695</v>
      </c>
      <c r="W60" s="475"/>
      <c r="X60" s="404" t="s">
        <v>2996</v>
      </c>
      <c r="Y60" s="411">
        <v>15000</v>
      </c>
      <c r="Z60" s="412">
        <v>15000</v>
      </c>
    </row>
    <row r="61" spans="1:26" ht="52.5" hidden="1" x14ac:dyDescent="0.25">
      <c r="A61">
        <v>60</v>
      </c>
      <c r="B61">
        <v>0</v>
      </c>
      <c r="C61" s="482" t="s">
        <v>4576</v>
      </c>
      <c r="D61" s="402">
        <v>2019.0035</v>
      </c>
      <c r="E61" s="472" t="s">
        <v>11797</v>
      </c>
      <c r="F61" s="480" t="s">
        <v>10748</v>
      </c>
      <c r="G61" s="480" t="s">
        <v>5519</v>
      </c>
      <c r="H61" s="477" t="s">
        <v>1832</v>
      </c>
      <c r="I61" s="477" t="s">
        <v>76</v>
      </c>
      <c r="J61" s="477" t="s">
        <v>77</v>
      </c>
      <c r="K61" s="404" t="s">
        <v>9916</v>
      </c>
      <c r="L61" s="419">
        <v>19.03</v>
      </c>
      <c r="M61" s="419">
        <v>19.010000000000002</v>
      </c>
      <c r="N61" s="419"/>
      <c r="O61" s="419"/>
      <c r="P61" s="419"/>
      <c r="Q61" s="168" t="s">
        <v>4574</v>
      </c>
      <c r="R61" s="477" t="s">
        <v>4665</v>
      </c>
      <c r="S61" s="477"/>
      <c r="T61" s="478"/>
      <c r="U61" s="480" t="s">
        <v>4634</v>
      </c>
      <c r="V61" s="480" t="s">
        <v>4634</v>
      </c>
      <c r="W61" s="479" t="s">
        <v>11329</v>
      </c>
      <c r="X61" s="480" t="s">
        <v>384</v>
      </c>
      <c r="Y61" s="411"/>
      <c r="Z61" s="412">
        <v>63300</v>
      </c>
    </row>
    <row r="62" spans="1:26" ht="21" hidden="1" x14ac:dyDescent="0.25">
      <c r="A62">
        <v>61</v>
      </c>
      <c r="B62">
        <v>0</v>
      </c>
      <c r="C62" s="482" t="s">
        <v>4576</v>
      </c>
      <c r="D62" s="402">
        <v>2019.0044</v>
      </c>
      <c r="E62" s="472" t="s">
        <v>11797</v>
      </c>
      <c r="F62" s="482" t="s">
        <v>10749</v>
      </c>
      <c r="G62" s="482" t="s">
        <v>5492</v>
      </c>
      <c r="H62" s="410" t="s">
        <v>1685</v>
      </c>
      <c r="I62" s="410" t="s">
        <v>261</v>
      </c>
      <c r="J62" s="410" t="s">
        <v>123</v>
      </c>
      <c r="K62" s="404" t="s">
        <v>52</v>
      </c>
      <c r="L62" s="419">
        <v>19.03</v>
      </c>
      <c r="M62" s="410">
        <v>19.010000000000002</v>
      </c>
      <c r="N62" s="419"/>
      <c r="O62" s="419"/>
      <c r="P62" s="419">
        <v>19.04</v>
      </c>
      <c r="Q62" s="410" t="s">
        <v>4574</v>
      </c>
      <c r="R62" s="410" t="s">
        <v>5134</v>
      </c>
      <c r="S62" s="410"/>
      <c r="T62" s="474"/>
      <c r="U62" s="410" t="s">
        <v>4682</v>
      </c>
      <c r="V62" s="482" t="s">
        <v>4607</v>
      </c>
      <c r="W62" s="475"/>
      <c r="X62" s="404" t="s">
        <v>261</v>
      </c>
      <c r="Y62" s="411">
        <v>1500000</v>
      </c>
      <c r="Z62" s="412">
        <v>37868</v>
      </c>
    </row>
    <row r="63" spans="1:26" ht="42" hidden="1" x14ac:dyDescent="0.25">
      <c r="A63">
        <v>62</v>
      </c>
      <c r="B63">
        <v>0</v>
      </c>
      <c r="C63" s="482" t="s">
        <v>4576</v>
      </c>
      <c r="D63" s="402">
        <v>2019.0045</v>
      </c>
      <c r="E63" s="472" t="s">
        <v>11797</v>
      </c>
      <c r="F63" s="482" t="s">
        <v>10750</v>
      </c>
      <c r="G63" s="482" t="s">
        <v>10751</v>
      </c>
      <c r="H63" s="410" t="s">
        <v>3294</v>
      </c>
      <c r="I63" s="410" t="s">
        <v>76</v>
      </c>
      <c r="J63" s="410" t="s">
        <v>77</v>
      </c>
      <c r="K63" s="404" t="s">
        <v>9916</v>
      </c>
      <c r="L63" s="419">
        <v>19.010000000000002</v>
      </c>
      <c r="M63" s="419">
        <v>19.010000000000002</v>
      </c>
      <c r="N63" s="419">
        <v>0</v>
      </c>
      <c r="O63" s="419"/>
      <c r="P63" s="419">
        <v>19.010000000000002</v>
      </c>
      <c r="Q63" s="410" t="s">
        <v>4580</v>
      </c>
      <c r="R63" s="410"/>
      <c r="S63" s="410"/>
      <c r="T63" s="474"/>
      <c r="U63" s="410" t="s">
        <v>4626</v>
      </c>
      <c r="V63" s="482" t="s">
        <v>4733</v>
      </c>
      <c r="W63" s="475"/>
      <c r="X63" s="404" t="s">
        <v>4589</v>
      </c>
      <c r="Y63" s="411">
        <v>12500</v>
      </c>
      <c r="Z63" s="412">
        <v>12500</v>
      </c>
    </row>
    <row r="64" spans="1:26" ht="21" hidden="1" x14ac:dyDescent="0.25">
      <c r="A64">
        <v>63</v>
      </c>
      <c r="B64">
        <v>0</v>
      </c>
      <c r="C64" s="482" t="s">
        <v>4576</v>
      </c>
      <c r="D64" s="402">
        <v>2019.0047999999999</v>
      </c>
      <c r="E64" s="472" t="s">
        <v>11797</v>
      </c>
      <c r="F64" s="482" t="s">
        <v>10752</v>
      </c>
      <c r="G64" s="482" t="s">
        <v>10753</v>
      </c>
      <c r="H64" s="410" t="s">
        <v>2908</v>
      </c>
      <c r="I64" s="410" t="s">
        <v>380</v>
      </c>
      <c r="J64" s="410" t="s">
        <v>51</v>
      </c>
      <c r="K64" s="482" t="s">
        <v>26</v>
      </c>
      <c r="L64" s="419">
        <v>19.03</v>
      </c>
      <c r="M64" s="419">
        <v>19.02</v>
      </c>
      <c r="N64" s="419"/>
      <c r="O64" s="419"/>
      <c r="P64" s="419">
        <v>19.04</v>
      </c>
      <c r="Q64" s="410" t="s">
        <v>4580</v>
      </c>
      <c r="R64" s="410"/>
      <c r="S64" s="410"/>
      <c r="T64" s="474"/>
      <c r="U64" s="410" t="s">
        <v>4931</v>
      </c>
      <c r="V64" s="482" t="s">
        <v>10568</v>
      </c>
      <c r="W64" s="475" t="s">
        <v>11318</v>
      </c>
      <c r="X64" s="404" t="s">
        <v>49</v>
      </c>
      <c r="Y64" s="411">
        <v>79273</v>
      </c>
      <c r="Z64" s="404">
        <v>79273</v>
      </c>
    </row>
    <row r="65" spans="1:26" ht="21" hidden="1" x14ac:dyDescent="0.25">
      <c r="A65">
        <v>64</v>
      </c>
      <c r="B65">
        <v>0</v>
      </c>
      <c r="C65" s="482" t="s">
        <v>4576</v>
      </c>
      <c r="D65" s="417">
        <v>2019.0054</v>
      </c>
      <c r="E65" s="472" t="s">
        <v>11797</v>
      </c>
      <c r="F65" s="482" t="s">
        <v>10754</v>
      </c>
      <c r="G65" s="482" t="s">
        <v>9949</v>
      </c>
      <c r="H65" s="410" t="s">
        <v>973</v>
      </c>
      <c r="I65" s="410" t="s">
        <v>60</v>
      </c>
      <c r="J65" s="410" t="s">
        <v>61</v>
      </c>
      <c r="K65" s="404" t="s">
        <v>52</v>
      </c>
      <c r="L65" s="419">
        <v>19.079999999999998</v>
      </c>
      <c r="M65" s="419">
        <v>19.05</v>
      </c>
      <c r="N65" s="419"/>
      <c r="O65" s="419"/>
      <c r="P65" s="410">
        <v>19.100000000000001</v>
      </c>
      <c r="Q65" s="410" t="s">
        <v>4574</v>
      </c>
      <c r="R65" s="410" t="s">
        <v>10179</v>
      </c>
      <c r="S65" s="410"/>
      <c r="T65" s="474"/>
      <c r="U65" s="482" t="s">
        <v>10099</v>
      </c>
      <c r="V65" s="482" t="s">
        <v>10099</v>
      </c>
      <c r="W65" s="475" t="s">
        <v>11318</v>
      </c>
      <c r="X65" s="404" t="s">
        <v>49</v>
      </c>
      <c r="Y65" s="411"/>
      <c r="Z65" s="404">
        <v>27588</v>
      </c>
    </row>
    <row r="66" spans="1:26" ht="31.5" hidden="1" x14ac:dyDescent="0.25">
      <c r="A66">
        <v>65</v>
      </c>
      <c r="B66">
        <v>0</v>
      </c>
      <c r="C66" s="482" t="s">
        <v>4576</v>
      </c>
      <c r="D66" s="402">
        <v>2019.0056</v>
      </c>
      <c r="E66" s="472" t="s">
        <v>11797</v>
      </c>
      <c r="F66" s="482" t="s">
        <v>10755</v>
      </c>
      <c r="G66" s="482" t="s">
        <v>10756</v>
      </c>
      <c r="H66" s="410" t="s">
        <v>5345</v>
      </c>
      <c r="I66" s="410" t="s">
        <v>49</v>
      </c>
      <c r="J66" s="410" t="s">
        <v>51</v>
      </c>
      <c r="K66" s="404" t="s">
        <v>9916</v>
      </c>
      <c r="L66" s="419">
        <v>19.03</v>
      </c>
      <c r="M66" s="419">
        <v>19.010000000000002</v>
      </c>
      <c r="N66" s="419"/>
      <c r="O66" s="419"/>
      <c r="P66" s="419">
        <v>19.059999999999999</v>
      </c>
      <c r="Q66" s="410" t="s">
        <v>4574</v>
      </c>
      <c r="R66" s="410" t="s">
        <v>10757</v>
      </c>
      <c r="S66" s="410"/>
      <c r="T66" s="474"/>
      <c r="U66" s="410" t="s">
        <v>10513</v>
      </c>
      <c r="V66" s="482" t="s">
        <v>10514</v>
      </c>
      <c r="W66" s="475" t="s">
        <v>11318</v>
      </c>
      <c r="X66" s="404" t="s">
        <v>49</v>
      </c>
      <c r="Y66" s="411">
        <v>150000</v>
      </c>
      <c r="Z66" s="412">
        <v>20840</v>
      </c>
    </row>
    <row r="67" spans="1:26" ht="21" hidden="1" x14ac:dyDescent="0.25">
      <c r="A67">
        <v>66</v>
      </c>
      <c r="B67">
        <v>0</v>
      </c>
      <c r="C67" s="482" t="s">
        <v>4576</v>
      </c>
      <c r="D67" s="402">
        <v>2019.0059000000001</v>
      </c>
      <c r="E67" s="472" t="s">
        <v>11797</v>
      </c>
      <c r="F67" s="482" t="s">
        <v>10758</v>
      </c>
      <c r="G67" s="482" t="s">
        <v>5785</v>
      </c>
      <c r="H67" s="410" t="s">
        <v>3906</v>
      </c>
      <c r="I67" s="410" t="s">
        <v>76</v>
      </c>
      <c r="J67" s="410" t="s">
        <v>77</v>
      </c>
      <c r="K67" s="474" t="s">
        <v>188</v>
      </c>
      <c r="L67" s="419">
        <v>19.010000000000002</v>
      </c>
      <c r="M67" s="419">
        <v>19.010000000000002</v>
      </c>
      <c r="N67" s="419">
        <v>0</v>
      </c>
      <c r="O67" s="419"/>
      <c r="P67" s="419">
        <v>19.010000000000002</v>
      </c>
      <c r="Q67" s="410" t="s">
        <v>4580</v>
      </c>
      <c r="R67" s="410"/>
      <c r="S67" s="410"/>
      <c r="T67" s="474"/>
      <c r="U67" s="410" t="s">
        <v>4625</v>
      </c>
      <c r="V67" s="482" t="s">
        <v>4625</v>
      </c>
      <c r="W67" s="475"/>
      <c r="X67" s="404" t="s">
        <v>4589</v>
      </c>
      <c r="Y67" s="411">
        <v>12470</v>
      </c>
      <c r="Z67" s="412">
        <v>12470</v>
      </c>
    </row>
    <row r="68" spans="1:26" ht="31.5" hidden="1" x14ac:dyDescent="0.25">
      <c r="A68">
        <v>67</v>
      </c>
      <c r="B68">
        <v>0</v>
      </c>
      <c r="C68" s="482" t="s">
        <v>4576</v>
      </c>
      <c r="D68" s="402">
        <v>2019.0060000000001</v>
      </c>
      <c r="E68" s="472" t="s">
        <v>11797</v>
      </c>
      <c r="F68" s="482" t="s">
        <v>10759</v>
      </c>
      <c r="G68" s="482" t="s">
        <v>10760</v>
      </c>
      <c r="H68" s="410" t="s">
        <v>3224</v>
      </c>
      <c r="I68" s="410" t="s">
        <v>219</v>
      </c>
      <c r="J68" s="410" t="s">
        <v>220</v>
      </c>
      <c r="K68" s="404" t="s">
        <v>9912</v>
      </c>
      <c r="L68" s="419">
        <v>19.010000000000002</v>
      </c>
      <c r="M68" s="419">
        <v>19.02</v>
      </c>
      <c r="N68" s="419"/>
      <c r="O68" s="419"/>
      <c r="P68" s="419">
        <v>19.059999999999999</v>
      </c>
      <c r="Q68" s="410" t="s">
        <v>4574</v>
      </c>
      <c r="R68" s="410" t="s">
        <v>11343</v>
      </c>
      <c r="S68" s="410"/>
      <c r="T68" s="474"/>
      <c r="U68" s="410" t="s">
        <v>10761</v>
      </c>
      <c r="V68" s="482" t="s">
        <v>10762</v>
      </c>
      <c r="W68" s="475" t="s">
        <v>11329</v>
      </c>
      <c r="X68" s="404" t="s">
        <v>219</v>
      </c>
      <c r="Y68" s="411">
        <v>400000</v>
      </c>
      <c r="Z68" s="412">
        <v>90000</v>
      </c>
    </row>
    <row r="69" spans="1:26" ht="31.5" hidden="1" x14ac:dyDescent="0.25">
      <c r="A69">
        <v>68</v>
      </c>
      <c r="B69">
        <v>0</v>
      </c>
      <c r="C69" s="482" t="s">
        <v>4576</v>
      </c>
      <c r="D69" s="405">
        <v>2019.0068000000001</v>
      </c>
      <c r="E69" s="472" t="s">
        <v>11797</v>
      </c>
      <c r="F69" s="482" t="s">
        <v>10763</v>
      </c>
      <c r="G69" s="482" t="s">
        <v>10764</v>
      </c>
      <c r="H69" s="410" t="s">
        <v>3294</v>
      </c>
      <c r="I69" s="410" t="s">
        <v>76</v>
      </c>
      <c r="J69" s="410" t="s">
        <v>77</v>
      </c>
      <c r="K69" s="476" t="s">
        <v>9916</v>
      </c>
      <c r="L69" s="419">
        <v>19.02</v>
      </c>
      <c r="M69" s="419">
        <v>19.02</v>
      </c>
      <c r="N69" s="419">
        <v>0</v>
      </c>
      <c r="O69" s="419"/>
      <c r="P69" s="419">
        <v>19.05</v>
      </c>
      <c r="Q69" s="410" t="s">
        <v>4574</v>
      </c>
      <c r="R69" s="410" t="s">
        <v>10765</v>
      </c>
      <c r="S69" s="410"/>
      <c r="T69" s="474"/>
      <c r="U69" s="410" t="s">
        <v>4626</v>
      </c>
      <c r="V69" s="410" t="s">
        <v>4626</v>
      </c>
      <c r="W69" s="475"/>
      <c r="X69" s="404" t="s">
        <v>4589</v>
      </c>
      <c r="Y69" s="411"/>
      <c r="Z69" s="412">
        <v>80000</v>
      </c>
    </row>
    <row r="70" spans="1:26" ht="31.5" hidden="1" x14ac:dyDescent="0.25">
      <c r="A70">
        <v>69</v>
      </c>
      <c r="B70">
        <v>0</v>
      </c>
      <c r="C70" s="482" t="s">
        <v>4576</v>
      </c>
      <c r="D70" s="402">
        <v>2019.0073</v>
      </c>
      <c r="E70" s="472" t="s">
        <v>11797</v>
      </c>
      <c r="F70" s="482" t="s">
        <v>10766</v>
      </c>
      <c r="G70" s="482" t="s">
        <v>10525</v>
      </c>
      <c r="H70" s="410" t="s">
        <v>10526</v>
      </c>
      <c r="I70" s="410" t="s">
        <v>144</v>
      </c>
      <c r="J70" s="410" t="s">
        <v>51</v>
      </c>
      <c r="K70" s="404" t="s">
        <v>9916</v>
      </c>
      <c r="L70" s="419">
        <v>19.03</v>
      </c>
      <c r="M70" s="419">
        <v>19.02</v>
      </c>
      <c r="N70" s="419"/>
      <c r="O70" s="419"/>
      <c r="P70" s="419">
        <v>19.03</v>
      </c>
      <c r="Q70" s="410" t="s">
        <v>4580</v>
      </c>
      <c r="R70" s="410"/>
      <c r="S70" s="410"/>
      <c r="T70" s="474"/>
      <c r="U70" s="410" t="s">
        <v>9957</v>
      </c>
      <c r="V70" s="401" t="s">
        <v>10695</v>
      </c>
      <c r="W70" s="475" t="s">
        <v>11340</v>
      </c>
      <c r="X70" s="404" t="s">
        <v>2996</v>
      </c>
      <c r="Y70" s="411">
        <v>32000</v>
      </c>
      <c r="Z70" s="412">
        <v>14000</v>
      </c>
    </row>
    <row r="71" spans="1:26" ht="21" hidden="1" x14ac:dyDescent="0.25">
      <c r="A71">
        <v>70</v>
      </c>
      <c r="B71">
        <v>0</v>
      </c>
      <c r="C71" s="482" t="s">
        <v>4576</v>
      </c>
      <c r="D71" s="402">
        <v>2019.0081</v>
      </c>
      <c r="E71" s="472" t="s">
        <v>11797</v>
      </c>
      <c r="F71" s="482" t="s">
        <v>10767</v>
      </c>
      <c r="G71" s="482" t="s">
        <v>10768</v>
      </c>
      <c r="H71" s="410" t="s">
        <v>533</v>
      </c>
      <c r="I71" s="410" t="s">
        <v>49</v>
      </c>
      <c r="J71" s="410" t="s">
        <v>51</v>
      </c>
      <c r="K71" s="404" t="s">
        <v>52</v>
      </c>
      <c r="L71" s="419">
        <v>19.02</v>
      </c>
      <c r="M71" s="419">
        <v>19.010000000000002</v>
      </c>
      <c r="N71" s="419"/>
      <c r="O71" s="419"/>
      <c r="P71" s="419">
        <v>19.03</v>
      </c>
      <c r="Q71" s="410" t="s">
        <v>4574</v>
      </c>
      <c r="R71" s="410" t="s">
        <v>4963</v>
      </c>
      <c r="S71" s="410"/>
      <c r="T71" s="474"/>
      <c r="U71" s="410" t="s">
        <v>4911</v>
      </c>
      <c r="V71" s="482" t="s">
        <v>10645</v>
      </c>
      <c r="W71" s="475" t="s">
        <v>11318</v>
      </c>
      <c r="X71" s="404" t="s">
        <v>49</v>
      </c>
      <c r="Y71" s="411">
        <v>35059</v>
      </c>
      <c r="Z71" s="412">
        <v>35059</v>
      </c>
    </row>
    <row r="72" spans="1:26" ht="21" hidden="1" x14ac:dyDescent="0.25">
      <c r="A72">
        <v>71</v>
      </c>
      <c r="B72">
        <v>0</v>
      </c>
      <c r="C72" s="482" t="s">
        <v>4576</v>
      </c>
      <c r="D72" s="402">
        <v>2019.0085999999999</v>
      </c>
      <c r="E72" s="472" t="s">
        <v>11797</v>
      </c>
      <c r="F72" s="482" t="s">
        <v>10771</v>
      </c>
      <c r="G72" s="482" t="s">
        <v>10772</v>
      </c>
      <c r="H72" s="410" t="s">
        <v>2705</v>
      </c>
      <c r="I72" s="410" t="s">
        <v>76</v>
      </c>
      <c r="J72" s="410" t="s">
        <v>77</v>
      </c>
      <c r="K72" s="481" t="s">
        <v>26</v>
      </c>
      <c r="L72" s="419">
        <v>19.02</v>
      </c>
      <c r="M72" s="419">
        <v>19.010000000000002</v>
      </c>
      <c r="N72" s="419">
        <v>0</v>
      </c>
      <c r="O72" s="419"/>
      <c r="P72" s="419">
        <v>19.010000000000002</v>
      </c>
      <c r="Q72" s="410" t="s">
        <v>4580</v>
      </c>
      <c r="R72" s="410"/>
      <c r="S72" s="410"/>
      <c r="T72" s="474"/>
      <c r="U72" s="410" t="s">
        <v>6641</v>
      </c>
      <c r="V72" s="482" t="s">
        <v>10038</v>
      </c>
      <c r="W72" s="475"/>
      <c r="X72" s="404" t="s">
        <v>4589</v>
      </c>
      <c r="Y72" s="411">
        <v>11000</v>
      </c>
      <c r="Z72" s="412">
        <v>10444</v>
      </c>
    </row>
    <row r="73" spans="1:26" ht="31.5" hidden="1" x14ac:dyDescent="0.25">
      <c r="A73">
        <v>72</v>
      </c>
      <c r="B73">
        <v>0</v>
      </c>
      <c r="C73" s="482" t="s">
        <v>4576</v>
      </c>
      <c r="D73" s="402">
        <v>2019.0087000000001</v>
      </c>
      <c r="E73" s="472" t="s">
        <v>11797</v>
      </c>
      <c r="F73" s="482" t="s">
        <v>10773</v>
      </c>
      <c r="G73" s="482" t="s">
        <v>10774</v>
      </c>
      <c r="H73" s="410" t="s">
        <v>1570</v>
      </c>
      <c r="I73" s="410" t="s">
        <v>76</v>
      </c>
      <c r="J73" s="410" t="s">
        <v>77</v>
      </c>
      <c r="K73" s="482" t="s">
        <v>26</v>
      </c>
      <c r="L73" s="419">
        <v>19.02</v>
      </c>
      <c r="M73" s="419">
        <v>19.02</v>
      </c>
      <c r="N73" s="419"/>
      <c r="O73" s="419"/>
      <c r="P73" s="419">
        <v>19.02</v>
      </c>
      <c r="Q73" s="410" t="s">
        <v>4580</v>
      </c>
      <c r="R73" s="410"/>
      <c r="S73" s="410"/>
      <c r="T73" s="474"/>
      <c r="U73" s="410" t="s">
        <v>4702</v>
      </c>
      <c r="V73" s="482" t="s">
        <v>4701</v>
      </c>
      <c r="W73" s="475" t="s">
        <v>11329</v>
      </c>
      <c r="X73" s="404" t="s">
        <v>122</v>
      </c>
      <c r="Y73" s="411">
        <v>72000</v>
      </c>
      <c r="Z73" s="412">
        <v>43950</v>
      </c>
    </row>
    <row r="74" spans="1:26" ht="31.5" hidden="1" x14ac:dyDescent="0.25">
      <c r="A74">
        <v>73</v>
      </c>
      <c r="B74">
        <v>0</v>
      </c>
      <c r="C74" s="482" t="s">
        <v>4576</v>
      </c>
      <c r="D74" s="402">
        <v>2019.0093999999999</v>
      </c>
      <c r="E74" s="472" t="s">
        <v>11797</v>
      </c>
      <c r="F74" s="482" t="s">
        <v>10775</v>
      </c>
      <c r="G74" s="482" t="s">
        <v>5524</v>
      </c>
      <c r="H74" s="410" t="s">
        <v>1920</v>
      </c>
      <c r="I74" s="410" t="s">
        <v>399</v>
      </c>
      <c r="J74" s="410" t="s">
        <v>51</v>
      </c>
      <c r="K74" s="404" t="s">
        <v>9916</v>
      </c>
      <c r="L74" s="419">
        <v>19.03</v>
      </c>
      <c r="M74" s="419">
        <v>19.02</v>
      </c>
      <c r="N74" s="419"/>
      <c r="O74" s="419"/>
      <c r="P74" s="419">
        <v>19.07</v>
      </c>
      <c r="Q74" s="410" t="s">
        <v>4574</v>
      </c>
      <c r="R74" s="410" t="s">
        <v>644</v>
      </c>
      <c r="S74" s="410"/>
      <c r="T74" s="474"/>
      <c r="U74" s="482" t="s">
        <v>10568</v>
      </c>
      <c r="V74" s="482" t="s">
        <v>10568</v>
      </c>
      <c r="W74" s="475" t="s">
        <v>11318</v>
      </c>
      <c r="X74" s="404" t="s">
        <v>49</v>
      </c>
      <c r="Y74" s="411">
        <v>175000</v>
      </c>
      <c r="Z74" s="412">
        <v>30000</v>
      </c>
    </row>
    <row r="75" spans="1:26" ht="42" hidden="1" x14ac:dyDescent="0.25">
      <c r="A75">
        <v>74</v>
      </c>
      <c r="B75">
        <v>0</v>
      </c>
      <c r="C75" s="482" t="s">
        <v>4576</v>
      </c>
      <c r="D75" s="405">
        <v>2019.0097000000001</v>
      </c>
      <c r="E75" s="472" t="s">
        <v>11797</v>
      </c>
      <c r="F75" s="482" t="s">
        <v>10776</v>
      </c>
      <c r="G75" s="482" t="s">
        <v>5155</v>
      </c>
      <c r="H75" s="410" t="s">
        <v>2823</v>
      </c>
      <c r="I75" s="410" t="s">
        <v>122</v>
      </c>
      <c r="J75" s="410" t="s">
        <v>123</v>
      </c>
      <c r="K75" s="404" t="s">
        <v>9912</v>
      </c>
      <c r="L75" s="419">
        <v>19.03</v>
      </c>
      <c r="M75" s="419">
        <v>19.02</v>
      </c>
      <c r="N75" s="419"/>
      <c r="O75" s="419"/>
      <c r="P75" s="419">
        <v>19.04</v>
      </c>
      <c r="Q75" s="410" t="s">
        <v>4580</v>
      </c>
      <c r="R75" s="410"/>
      <c r="S75" s="410"/>
      <c r="T75" s="474"/>
      <c r="U75" s="410" t="s">
        <v>10232</v>
      </c>
      <c r="V75" s="482" t="s">
        <v>6636</v>
      </c>
      <c r="W75" s="475" t="s">
        <v>11328</v>
      </c>
      <c r="X75" s="404" t="s">
        <v>122</v>
      </c>
      <c r="Y75" s="411"/>
      <c r="Z75" s="404">
        <v>25000</v>
      </c>
    </row>
    <row r="76" spans="1:26" ht="21" hidden="1" x14ac:dyDescent="0.25">
      <c r="A76">
        <v>75</v>
      </c>
      <c r="B76">
        <v>0</v>
      </c>
      <c r="C76" s="482" t="s">
        <v>4576</v>
      </c>
      <c r="D76" s="402">
        <v>2019.0099</v>
      </c>
      <c r="E76" s="472" t="s">
        <v>11797</v>
      </c>
      <c r="F76" s="482" t="s">
        <v>10777</v>
      </c>
      <c r="G76" s="482" t="s">
        <v>5626</v>
      </c>
      <c r="H76" s="410" t="s">
        <v>2722</v>
      </c>
      <c r="I76" s="410" t="s">
        <v>660</v>
      </c>
      <c r="J76" s="410" t="s">
        <v>245</v>
      </c>
      <c r="K76" s="404" t="s">
        <v>52</v>
      </c>
      <c r="L76" s="419">
        <v>19.02</v>
      </c>
      <c r="M76" s="419">
        <v>19.02</v>
      </c>
      <c r="N76" s="419"/>
      <c r="O76" s="419"/>
      <c r="P76" s="419">
        <v>19.03</v>
      </c>
      <c r="Q76" s="410" t="s">
        <v>4574</v>
      </c>
      <c r="R76" s="410" t="s">
        <v>10778</v>
      </c>
      <c r="S76" s="410"/>
      <c r="T76" s="474"/>
      <c r="U76" s="482" t="s">
        <v>4767</v>
      </c>
      <c r="V76" s="482" t="s">
        <v>4767</v>
      </c>
      <c r="W76" s="475" t="s">
        <v>11339</v>
      </c>
      <c r="X76" s="404" t="s">
        <v>261</v>
      </c>
      <c r="Y76" s="411">
        <v>50000</v>
      </c>
      <c r="Z76" s="412">
        <v>25000</v>
      </c>
    </row>
    <row r="77" spans="1:26" ht="21" hidden="1" x14ac:dyDescent="0.25">
      <c r="A77">
        <v>76</v>
      </c>
      <c r="B77">
        <v>0</v>
      </c>
      <c r="C77" s="482" t="s">
        <v>4576</v>
      </c>
      <c r="D77" s="402">
        <v>2019.0101999999999</v>
      </c>
      <c r="E77" s="472" t="s">
        <v>11797</v>
      </c>
      <c r="F77" s="482" t="s">
        <v>10779</v>
      </c>
      <c r="G77" s="482" t="s">
        <v>10780</v>
      </c>
      <c r="H77" s="410" t="s">
        <v>2705</v>
      </c>
      <c r="I77" s="410" t="s">
        <v>76</v>
      </c>
      <c r="J77" s="410" t="s">
        <v>77</v>
      </c>
      <c r="K77" s="476" t="s">
        <v>9916</v>
      </c>
      <c r="L77" s="419">
        <v>19.02</v>
      </c>
      <c r="M77" s="419">
        <v>19.010000000000002</v>
      </c>
      <c r="N77" s="419">
        <v>0</v>
      </c>
      <c r="O77" s="419"/>
      <c r="P77" s="419">
        <v>19.010000000000002</v>
      </c>
      <c r="Q77" s="410" t="s">
        <v>4580</v>
      </c>
      <c r="R77" s="410"/>
      <c r="S77" s="410"/>
      <c r="T77" s="474"/>
      <c r="U77" s="410" t="s">
        <v>4802</v>
      </c>
      <c r="V77" s="482" t="s">
        <v>4802</v>
      </c>
      <c r="W77" s="475"/>
      <c r="X77" s="404" t="s">
        <v>4589</v>
      </c>
      <c r="Y77" s="411">
        <v>5000</v>
      </c>
      <c r="Z77" s="412">
        <v>5000</v>
      </c>
    </row>
    <row r="78" spans="1:26" ht="31.5" hidden="1" x14ac:dyDescent="0.25">
      <c r="A78">
        <v>77</v>
      </c>
      <c r="B78">
        <v>0</v>
      </c>
      <c r="C78" s="482" t="s">
        <v>4576</v>
      </c>
      <c r="D78" s="402">
        <v>2019.0102999999999</v>
      </c>
      <c r="E78" s="472" t="s">
        <v>11797</v>
      </c>
      <c r="F78" s="482" t="s">
        <v>10781</v>
      </c>
      <c r="G78" s="482" t="s">
        <v>4896</v>
      </c>
      <c r="H78" s="410" t="s">
        <v>214</v>
      </c>
      <c r="I78" s="410" t="s">
        <v>144</v>
      </c>
      <c r="J78" s="410" t="s">
        <v>51</v>
      </c>
      <c r="K78" s="481" t="s">
        <v>26</v>
      </c>
      <c r="L78" s="419">
        <v>19.010000000000002</v>
      </c>
      <c r="M78" s="419">
        <v>18.12</v>
      </c>
      <c r="N78" s="419"/>
      <c r="O78" s="419"/>
      <c r="P78" s="419">
        <v>19.03</v>
      </c>
      <c r="Q78" s="410" t="s">
        <v>4580</v>
      </c>
      <c r="R78" s="410"/>
      <c r="S78" s="410"/>
      <c r="T78" s="474"/>
      <c r="U78" s="410" t="s">
        <v>4897</v>
      </c>
      <c r="V78" s="482" t="s">
        <v>4996</v>
      </c>
      <c r="W78" s="475"/>
      <c r="X78" s="404" t="s">
        <v>2996</v>
      </c>
      <c r="Y78" s="411">
        <v>111335</v>
      </c>
      <c r="Z78" s="412">
        <v>68435</v>
      </c>
    </row>
    <row r="79" spans="1:26" ht="21" x14ac:dyDescent="0.25">
      <c r="A79">
        <v>78</v>
      </c>
      <c r="B79">
        <v>1</v>
      </c>
      <c r="C79" s="482" t="s">
        <v>4576</v>
      </c>
      <c r="D79" s="417">
        <v>2019.0103999999999</v>
      </c>
      <c r="E79" s="472" t="s">
        <v>11797</v>
      </c>
      <c r="F79" s="482" t="s">
        <v>11344</v>
      </c>
      <c r="G79" s="482" t="s">
        <v>11345</v>
      </c>
      <c r="H79" s="410" t="s">
        <v>332</v>
      </c>
      <c r="I79" s="410" t="s">
        <v>219</v>
      </c>
      <c r="J79" s="410" t="s">
        <v>220</v>
      </c>
      <c r="K79" s="481" t="s">
        <v>26</v>
      </c>
      <c r="L79" s="419">
        <v>19.100000000000001</v>
      </c>
      <c r="M79" s="419">
        <v>19.079999999999998</v>
      </c>
      <c r="N79" s="419"/>
      <c r="O79" s="419"/>
      <c r="P79" s="419">
        <v>19.100000000000001</v>
      </c>
      <c r="Q79" s="410" t="s">
        <v>4574</v>
      </c>
      <c r="R79" s="410" t="s">
        <v>11346</v>
      </c>
      <c r="S79" s="410"/>
      <c r="T79" s="474" t="s">
        <v>11347</v>
      </c>
      <c r="U79" s="410" t="s">
        <v>4781</v>
      </c>
      <c r="V79" s="482" t="s">
        <v>9973</v>
      </c>
      <c r="W79" s="475"/>
      <c r="X79" s="404" t="s">
        <v>219</v>
      </c>
      <c r="Y79" s="411">
        <v>100000</v>
      </c>
      <c r="Z79" s="412">
        <v>6000</v>
      </c>
    </row>
    <row r="80" spans="1:26" ht="31.5" hidden="1" x14ac:dyDescent="0.25">
      <c r="A80">
        <v>79</v>
      </c>
      <c r="B80">
        <v>0</v>
      </c>
      <c r="C80" s="482" t="s">
        <v>4576</v>
      </c>
      <c r="D80" s="402">
        <v>2019.0115000000001</v>
      </c>
      <c r="E80" s="472" t="s">
        <v>11797</v>
      </c>
      <c r="F80" s="482" t="s">
        <v>10782</v>
      </c>
      <c r="G80" s="482" t="s">
        <v>9971</v>
      </c>
      <c r="H80" s="410" t="s">
        <v>3998</v>
      </c>
      <c r="I80" s="410" t="s">
        <v>1475</v>
      </c>
      <c r="J80" s="410" t="s">
        <v>245</v>
      </c>
      <c r="K80" s="404" t="s">
        <v>52</v>
      </c>
      <c r="L80" s="419">
        <v>19.03</v>
      </c>
      <c r="M80" s="419">
        <v>19.02</v>
      </c>
      <c r="N80" s="419"/>
      <c r="O80" s="419"/>
      <c r="P80" s="419">
        <v>19.059999999999999</v>
      </c>
      <c r="Q80" s="410" t="s">
        <v>4574</v>
      </c>
      <c r="R80" s="410" t="s">
        <v>347</v>
      </c>
      <c r="S80" s="410"/>
      <c r="T80" s="474"/>
      <c r="U80" s="410" t="s">
        <v>4615</v>
      </c>
      <c r="V80" s="482" t="s">
        <v>4712</v>
      </c>
      <c r="W80" s="475"/>
      <c r="X80" s="404" t="s">
        <v>4589</v>
      </c>
      <c r="Y80" s="411">
        <v>170000</v>
      </c>
      <c r="Z80" s="412">
        <v>20000</v>
      </c>
    </row>
    <row r="81" spans="1:26" ht="21" hidden="1" x14ac:dyDescent="0.25">
      <c r="A81">
        <v>80</v>
      </c>
      <c r="B81">
        <v>0</v>
      </c>
      <c r="C81" s="482" t="s">
        <v>4576</v>
      </c>
      <c r="D81" s="402">
        <v>2019.0129999999999</v>
      </c>
      <c r="E81" s="472" t="s">
        <v>11797</v>
      </c>
      <c r="F81" s="482" t="s">
        <v>10783</v>
      </c>
      <c r="G81" s="482" t="s">
        <v>10784</v>
      </c>
      <c r="H81" s="410" t="s">
        <v>3294</v>
      </c>
      <c r="I81" s="410" t="s">
        <v>76</v>
      </c>
      <c r="J81" s="410" t="s">
        <v>77</v>
      </c>
      <c r="K81" s="482" t="s">
        <v>26</v>
      </c>
      <c r="L81" s="419">
        <v>19.03</v>
      </c>
      <c r="M81" s="419">
        <v>19.02</v>
      </c>
      <c r="N81" s="419"/>
      <c r="O81" s="419"/>
      <c r="P81" s="419">
        <v>19.079999999999998</v>
      </c>
      <c r="Q81" s="410" t="s">
        <v>4580</v>
      </c>
      <c r="R81" s="410"/>
      <c r="S81" s="410"/>
      <c r="T81" s="474"/>
      <c r="U81" s="410" t="s">
        <v>6641</v>
      </c>
      <c r="V81" s="410" t="s">
        <v>6641</v>
      </c>
      <c r="W81" s="475"/>
      <c r="X81" s="404" t="s">
        <v>4589</v>
      </c>
      <c r="Y81" s="411">
        <v>40000</v>
      </c>
      <c r="Z81" s="412">
        <v>35500</v>
      </c>
    </row>
    <row r="82" spans="1:26" ht="21" hidden="1" x14ac:dyDescent="0.25">
      <c r="A82">
        <v>81</v>
      </c>
      <c r="B82">
        <v>0</v>
      </c>
      <c r="C82" s="482" t="s">
        <v>4576</v>
      </c>
      <c r="D82" s="402">
        <v>2019.0135</v>
      </c>
      <c r="E82" s="472" t="s">
        <v>11797</v>
      </c>
      <c r="F82" s="482" t="s">
        <v>10786</v>
      </c>
      <c r="G82" s="482" t="s">
        <v>10787</v>
      </c>
      <c r="H82" s="410" t="s">
        <v>3294</v>
      </c>
      <c r="I82" s="410" t="s">
        <v>76</v>
      </c>
      <c r="J82" s="410" t="s">
        <v>77</v>
      </c>
      <c r="K82" s="472" t="s">
        <v>9974</v>
      </c>
      <c r="L82" s="419">
        <v>19.04</v>
      </c>
      <c r="M82" s="419">
        <v>19.02</v>
      </c>
      <c r="N82" s="419"/>
      <c r="O82" s="419"/>
      <c r="P82" s="419">
        <v>19.04</v>
      </c>
      <c r="Q82" s="410" t="s">
        <v>4580</v>
      </c>
      <c r="R82" s="410"/>
      <c r="S82" s="410"/>
      <c r="T82" s="474"/>
      <c r="U82" s="482" t="s">
        <v>5026</v>
      </c>
      <c r="V82" s="482" t="s">
        <v>5026</v>
      </c>
      <c r="W82" s="475"/>
      <c r="X82" s="404" t="s">
        <v>4589</v>
      </c>
      <c r="Y82" s="411"/>
      <c r="Z82" s="412">
        <v>19040</v>
      </c>
    </row>
    <row r="83" spans="1:26" ht="21" hidden="1" x14ac:dyDescent="0.25">
      <c r="A83">
        <v>82</v>
      </c>
      <c r="B83">
        <v>0</v>
      </c>
      <c r="C83" s="482" t="s">
        <v>4576</v>
      </c>
      <c r="D83" s="402">
        <v>2019.0136</v>
      </c>
      <c r="E83" s="472" t="s">
        <v>11797</v>
      </c>
      <c r="F83" s="482" t="s">
        <v>10788</v>
      </c>
      <c r="G83" s="482" t="s">
        <v>10789</v>
      </c>
      <c r="H83" s="410" t="s">
        <v>1832</v>
      </c>
      <c r="I83" s="410" t="s">
        <v>76</v>
      </c>
      <c r="J83" s="410" t="s">
        <v>77</v>
      </c>
      <c r="K83" s="482" t="s">
        <v>26</v>
      </c>
      <c r="L83" s="419">
        <v>19.02</v>
      </c>
      <c r="M83" s="419">
        <v>19.02</v>
      </c>
      <c r="N83" s="419"/>
      <c r="O83" s="419"/>
      <c r="P83" s="419">
        <v>19.02</v>
      </c>
      <c r="Q83" s="410" t="s">
        <v>4580</v>
      </c>
      <c r="R83" s="410"/>
      <c r="S83" s="410"/>
      <c r="T83" s="474"/>
      <c r="U83" s="410" t="s">
        <v>4582</v>
      </c>
      <c r="V83" s="482" t="s">
        <v>4582</v>
      </c>
      <c r="W83" s="475"/>
      <c r="X83" s="401" t="s">
        <v>219</v>
      </c>
      <c r="Y83" s="411">
        <v>5000</v>
      </c>
      <c r="Z83" s="412">
        <v>5000</v>
      </c>
    </row>
    <row r="84" spans="1:26" ht="21" hidden="1" x14ac:dyDescent="0.25">
      <c r="A84">
        <v>83</v>
      </c>
      <c r="B84">
        <v>0</v>
      </c>
      <c r="C84" s="482" t="s">
        <v>4576</v>
      </c>
      <c r="D84" s="417">
        <v>2019.0137</v>
      </c>
      <c r="E84" s="472" t="s">
        <v>11797</v>
      </c>
      <c r="F84" s="482" t="s">
        <v>10790</v>
      </c>
      <c r="G84" s="482" t="s">
        <v>10791</v>
      </c>
      <c r="H84" s="410" t="s">
        <v>3294</v>
      </c>
      <c r="I84" s="410" t="s">
        <v>76</v>
      </c>
      <c r="J84" s="410" t="s">
        <v>77</v>
      </c>
      <c r="K84" s="404" t="s">
        <v>9916</v>
      </c>
      <c r="L84" s="419">
        <v>19.059999999999999</v>
      </c>
      <c r="M84" s="419">
        <v>19.010000000000002</v>
      </c>
      <c r="N84" s="419"/>
      <c r="O84" s="419"/>
      <c r="P84" s="419">
        <v>19.05</v>
      </c>
      <c r="Q84" s="410" t="s">
        <v>4580</v>
      </c>
      <c r="R84" s="410"/>
      <c r="S84" s="410"/>
      <c r="T84" s="474"/>
      <c r="U84" s="482" t="s">
        <v>5026</v>
      </c>
      <c r="V84" s="482" t="s">
        <v>5026</v>
      </c>
      <c r="W84" s="475"/>
      <c r="X84" s="404" t="s">
        <v>4589</v>
      </c>
      <c r="Y84" s="411">
        <v>20000</v>
      </c>
      <c r="Z84" s="412">
        <v>20000</v>
      </c>
    </row>
    <row r="85" spans="1:26" ht="31.5" hidden="1" x14ac:dyDescent="0.25">
      <c r="A85">
        <v>84</v>
      </c>
      <c r="B85">
        <v>0</v>
      </c>
      <c r="C85" s="482" t="s">
        <v>4576</v>
      </c>
      <c r="D85" s="402">
        <v>2019.0148999999999</v>
      </c>
      <c r="E85" s="472" t="s">
        <v>11797</v>
      </c>
      <c r="F85" s="482" t="s">
        <v>10792</v>
      </c>
      <c r="G85" s="482" t="s">
        <v>5327</v>
      </c>
      <c r="H85" s="410" t="s">
        <v>435</v>
      </c>
      <c r="I85" s="410" t="s">
        <v>122</v>
      </c>
      <c r="J85" s="410" t="s">
        <v>123</v>
      </c>
      <c r="K85" s="404" t="s">
        <v>52</v>
      </c>
      <c r="L85" s="419">
        <v>19.05</v>
      </c>
      <c r="M85" s="419">
        <v>19.02</v>
      </c>
      <c r="N85" s="419"/>
      <c r="O85" s="419"/>
      <c r="P85" s="419">
        <v>19.05</v>
      </c>
      <c r="Q85" s="410" t="s">
        <v>4574</v>
      </c>
      <c r="R85" s="410" t="s">
        <v>5005</v>
      </c>
      <c r="S85" s="410"/>
      <c r="T85" s="474"/>
      <c r="U85" s="410" t="s">
        <v>5148</v>
      </c>
      <c r="V85" s="482" t="s">
        <v>5329</v>
      </c>
      <c r="W85" s="475"/>
      <c r="X85" s="404" t="s">
        <v>122</v>
      </c>
      <c r="Y85" s="411">
        <v>100000</v>
      </c>
      <c r="Z85" s="412">
        <v>39000</v>
      </c>
    </row>
    <row r="86" spans="1:26" ht="31.5" hidden="1" x14ac:dyDescent="0.25">
      <c r="A86">
        <v>85</v>
      </c>
      <c r="B86">
        <v>0</v>
      </c>
      <c r="C86" s="482" t="s">
        <v>4576</v>
      </c>
      <c r="D86" s="417">
        <v>2019.0153</v>
      </c>
      <c r="E86" s="472" t="s">
        <v>11797</v>
      </c>
      <c r="F86" s="482" t="s">
        <v>10793</v>
      </c>
      <c r="G86" s="482" t="s">
        <v>10794</v>
      </c>
      <c r="H86" s="410" t="s">
        <v>4222</v>
      </c>
      <c r="I86" s="410" t="s">
        <v>76</v>
      </c>
      <c r="J86" s="410" t="s">
        <v>77</v>
      </c>
      <c r="K86" s="476" t="s">
        <v>98</v>
      </c>
      <c r="L86" s="419">
        <v>19.059999999999999</v>
      </c>
      <c r="M86" s="419">
        <v>19.03</v>
      </c>
      <c r="N86" s="419"/>
      <c r="O86" s="419"/>
      <c r="P86" s="419">
        <v>19.059999999999999</v>
      </c>
      <c r="Q86" s="410" t="s">
        <v>4580</v>
      </c>
      <c r="R86" s="410"/>
      <c r="S86" s="410"/>
      <c r="T86" s="474"/>
      <c r="U86" s="482" t="s">
        <v>4730</v>
      </c>
      <c r="V86" s="482" t="s">
        <v>4730</v>
      </c>
      <c r="W86" s="475" t="s">
        <v>11340</v>
      </c>
      <c r="X86" s="401" t="s">
        <v>4589</v>
      </c>
      <c r="Y86" s="411">
        <v>340000</v>
      </c>
      <c r="Z86" s="412">
        <v>340000</v>
      </c>
    </row>
    <row r="87" spans="1:26" ht="42" hidden="1" x14ac:dyDescent="0.25">
      <c r="A87">
        <v>86</v>
      </c>
      <c r="B87">
        <v>0</v>
      </c>
      <c r="C87" s="482" t="s">
        <v>4576</v>
      </c>
      <c r="D87" s="402">
        <v>2019.0163</v>
      </c>
      <c r="E87" s="472" t="s">
        <v>11797</v>
      </c>
      <c r="F87" s="482" t="s">
        <v>10795</v>
      </c>
      <c r="G87" s="482" t="s">
        <v>10796</v>
      </c>
      <c r="H87" s="410" t="s">
        <v>1009</v>
      </c>
      <c r="I87" s="410" t="s">
        <v>219</v>
      </c>
      <c r="J87" s="410" t="s">
        <v>220</v>
      </c>
      <c r="K87" s="404" t="s">
        <v>52</v>
      </c>
      <c r="L87" s="419">
        <v>19.02</v>
      </c>
      <c r="M87" s="419">
        <v>19.02</v>
      </c>
      <c r="N87" s="419">
        <v>0</v>
      </c>
      <c r="O87" s="419"/>
      <c r="P87" s="419">
        <v>19.02</v>
      </c>
      <c r="Q87" s="410" t="s">
        <v>4580</v>
      </c>
      <c r="R87" s="410"/>
      <c r="S87" s="410"/>
      <c r="T87" s="474"/>
      <c r="U87" s="482" t="s">
        <v>5105</v>
      </c>
      <c r="V87" s="482" t="s">
        <v>5105</v>
      </c>
      <c r="W87" s="475"/>
      <c r="X87" s="404" t="s">
        <v>261</v>
      </c>
      <c r="Y87" s="411">
        <v>25000</v>
      </c>
      <c r="Z87" s="412">
        <v>25000</v>
      </c>
    </row>
    <row r="88" spans="1:26" ht="21" hidden="1" x14ac:dyDescent="0.25">
      <c r="A88">
        <v>87</v>
      </c>
      <c r="B88">
        <v>0</v>
      </c>
      <c r="C88" s="482" t="s">
        <v>4576</v>
      </c>
      <c r="D88" s="402">
        <v>2019.0172</v>
      </c>
      <c r="E88" s="472" t="s">
        <v>11797</v>
      </c>
      <c r="F88" s="482" t="s">
        <v>10797</v>
      </c>
      <c r="G88" s="482" t="s">
        <v>10798</v>
      </c>
      <c r="H88" s="410" t="s">
        <v>10799</v>
      </c>
      <c r="I88" s="410" t="s">
        <v>815</v>
      </c>
      <c r="J88" s="410" t="s">
        <v>51</v>
      </c>
      <c r="K88" s="474" t="s">
        <v>188</v>
      </c>
      <c r="L88" s="419">
        <v>19.03</v>
      </c>
      <c r="M88" s="419">
        <v>19.02</v>
      </c>
      <c r="N88" s="419"/>
      <c r="O88" s="419"/>
      <c r="P88" s="419">
        <v>19.059999999999999</v>
      </c>
      <c r="Q88" s="410" t="s">
        <v>4574</v>
      </c>
      <c r="R88" s="410" t="s">
        <v>11348</v>
      </c>
      <c r="S88" s="410"/>
      <c r="T88" s="474"/>
      <c r="U88" s="482" t="s">
        <v>4938</v>
      </c>
      <c r="V88" s="482" t="s">
        <v>4938</v>
      </c>
      <c r="W88" s="475" t="s">
        <v>11324</v>
      </c>
      <c r="X88" s="407" t="s">
        <v>107</v>
      </c>
      <c r="Y88" s="411">
        <v>65000</v>
      </c>
      <c r="Z88" s="412">
        <v>37500</v>
      </c>
    </row>
    <row r="89" spans="1:26" ht="21" hidden="1" x14ac:dyDescent="0.25">
      <c r="A89">
        <v>88</v>
      </c>
      <c r="B89">
        <v>0</v>
      </c>
      <c r="C89" s="482" t="s">
        <v>4576</v>
      </c>
      <c r="D89" s="402">
        <v>2019.0175999999999</v>
      </c>
      <c r="E89" s="472" t="s">
        <v>11797</v>
      </c>
      <c r="F89" s="482" t="s">
        <v>10801</v>
      </c>
      <c r="G89" s="482" t="s">
        <v>10802</v>
      </c>
      <c r="H89" s="410" t="s">
        <v>2823</v>
      </c>
      <c r="I89" s="410" t="s">
        <v>122</v>
      </c>
      <c r="J89" s="410" t="s">
        <v>123</v>
      </c>
      <c r="K89" s="401" t="s">
        <v>9974</v>
      </c>
      <c r="L89" s="419">
        <v>19.02</v>
      </c>
      <c r="M89" s="419">
        <v>19.02</v>
      </c>
      <c r="N89" s="419">
        <v>0</v>
      </c>
      <c r="O89" s="419"/>
      <c r="P89" s="419">
        <v>19.02</v>
      </c>
      <c r="Q89" s="410" t="s">
        <v>4580</v>
      </c>
      <c r="R89" s="410"/>
      <c r="S89" s="410"/>
      <c r="T89" s="474"/>
      <c r="U89" s="482" t="s">
        <v>9973</v>
      </c>
      <c r="V89" s="482" t="s">
        <v>9973</v>
      </c>
      <c r="W89" s="475"/>
      <c r="X89" s="404" t="s">
        <v>219</v>
      </c>
      <c r="Y89" s="411">
        <v>7500</v>
      </c>
      <c r="Z89" s="412">
        <v>7500</v>
      </c>
    </row>
    <row r="90" spans="1:26" ht="52.5" hidden="1" x14ac:dyDescent="0.25">
      <c r="A90">
        <v>89</v>
      </c>
      <c r="B90">
        <v>0</v>
      </c>
      <c r="C90" s="482" t="s">
        <v>4576</v>
      </c>
      <c r="D90" s="402">
        <v>2019.0178000000001</v>
      </c>
      <c r="E90" s="472" t="s">
        <v>11797</v>
      </c>
      <c r="F90" s="482" t="s">
        <v>10803</v>
      </c>
      <c r="G90" s="482" t="s">
        <v>5785</v>
      </c>
      <c r="H90" s="410" t="s">
        <v>3906</v>
      </c>
      <c r="I90" s="410" t="s">
        <v>76</v>
      </c>
      <c r="J90" s="410" t="s">
        <v>77</v>
      </c>
      <c r="K90" s="482" t="s">
        <v>26</v>
      </c>
      <c r="L90" s="419">
        <v>19.04</v>
      </c>
      <c r="M90" s="419">
        <v>19.02</v>
      </c>
      <c r="N90" s="419"/>
      <c r="O90" s="419"/>
      <c r="P90" s="419">
        <v>19.079999999999998</v>
      </c>
      <c r="Q90" s="410" t="s">
        <v>4580</v>
      </c>
      <c r="R90" s="410"/>
      <c r="S90" s="410"/>
      <c r="T90" s="474"/>
      <c r="U90" s="482" t="s">
        <v>4626</v>
      </c>
      <c r="V90" s="482" t="s">
        <v>4733</v>
      </c>
      <c r="W90" s="475" t="s">
        <v>11340</v>
      </c>
      <c r="X90" s="404" t="s">
        <v>4589</v>
      </c>
      <c r="Y90" s="411">
        <v>50000</v>
      </c>
      <c r="Z90" s="412">
        <v>50000</v>
      </c>
    </row>
    <row r="91" spans="1:26" ht="31.5" hidden="1" x14ac:dyDescent="0.25">
      <c r="A91">
        <v>90</v>
      </c>
      <c r="B91">
        <v>0</v>
      </c>
      <c r="C91" s="482" t="s">
        <v>4576</v>
      </c>
      <c r="D91" s="417">
        <v>2019.0179000000001</v>
      </c>
      <c r="E91" s="472" t="s">
        <v>11797</v>
      </c>
      <c r="F91" s="482" t="s">
        <v>10804</v>
      </c>
      <c r="G91" s="482" t="s">
        <v>4952</v>
      </c>
      <c r="H91" s="410" t="s">
        <v>4953</v>
      </c>
      <c r="I91" s="410" t="s">
        <v>156</v>
      </c>
      <c r="J91" s="410" t="s">
        <v>51</v>
      </c>
      <c r="K91" s="404" t="s">
        <v>52</v>
      </c>
      <c r="L91" s="419">
        <v>19.05</v>
      </c>
      <c r="M91" s="419">
        <v>19.03</v>
      </c>
      <c r="N91" s="419"/>
      <c r="O91" s="419"/>
      <c r="P91" s="419">
        <v>19.059999999999999</v>
      </c>
      <c r="Q91" s="410" t="s">
        <v>4580</v>
      </c>
      <c r="R91" s="410"/>
      <c r="S91" s="410"/>
      <c r="T91" s="474"/>
      <c r="U91" s="482" t="s">
        <v>4972</v>
      </c>
      <c r="V91" s="482" t="s">
        <v>10099</v>
      </c>
      <c r="W91" s="475" t="s">
        <v>11318</v>
      </c>
      <c r="X91" s="404" t="s">
        <v>49</v>
      </c>
      <c r="Y91" s="411">
        <v>300000</v>
      </c>
      <c r="Z91" s="412">
        <v>273921</v>
      </c>
    </row>
    <row r="92" spans="1:26" ht="21" hidden="1" x14ac:dyDescent="0.25">
      <c r="A92">
        <v>91</v>
      </c>
      <c r="B92">
        <v>0</v>
      </c>
      <c r="C92" s="482" t="s">
        <v>4576</v>
      </c>
      <c r="D92" s="417">
        <v>2019.0183999999999</v>
      </c>
      <c r="E92" s="472" t="s">
        <v>11797</v>
      </c>
      <c r="F92" s="482" t="s">
        <v>10809</v>
      </c>
      <c r="G92" s="482" t="s">
        <v>10602</v>
      </c>
      <c r="H92" s="410" t="s">
        <v>3174</v>
      </c>
      <c r="I92" s="410" t="s">
        <v>49</v>
      </c>
      <c r="J92" s="410" t="s">
        <v>51</v>
      </c>
      <c r="K92" s="404" t="s">
        <v>52</v>
      </c>
      <c r="L92" s="419">
        <v>19.03</v>
      </c>
      <c r="M92" s="419">
        <v>19.02</v>
      </c>
      <c r="N92" s="419"/>
      <c r="O92" s="419"/>
      <c r="P92" s="419">
        <v>19.03</v>
      </c>
      <c r="Q92" s="410" t="s">
        <v>4580</v>
      </c>
      <c r="R92" s="410"/>
      <c r="S92" s="410"/>
      <c r="T92" s="474"/>
      <c r="U92" s="482" t="s">
        <v>4972</v>
      </c>
      <c r="V92" s="482" t="s">
        <v>10514</v>
      </c>
      <c r="W92" s="475"/>
      <c r="X92" s="404" t="s">
        <v>49</v>
      </c>
      <c r="Y92" s="411">
        <v>10000</v>
      </c>
      <c r="Z92" s="412">
        <v>10000</v>
      </c>
    </row>
    <row r="93" spans="1:26" ht="42" hidden="1" x14ac:dyDescent="0.25">
      <c r="A93">
        <v>92</v>
      </c>
      <c r="B93">
        <v>0</v>
      </c>
      <c r="C93" s="482" t="s">
        <v>4576</v>
      </c>
      <c r="D93" s="402">
        <v>2019.0186000000001</v>
      </c>
      <c r="E93" s="472" t="s">
        <v>11797</v>
      </c>
      <c r="F93" s="482" t="s">
        <v>10810</v>
      </c>
      <c r="G93" s="482" t="s">
        <v>4746</v>
      </c>
      <c r="H93" s="410" t="s">
        <v>2673</v>
      </c>
      <c r="I93" s="410" t="s">
        <v>76</v>
      </c>
      <c r="J93" s="410" t="s">
        <v>77</v>
      </c>
      <c r="K93" s="404" t="s">
        <v>52</v>
      </c>
      <c r="L93" s="419">
        <v>19.05</v>
      </c>
      <c r="M93" s="419">
        <v>19.04</v>
      </c>
      <c r="N93" s="419"/>
      <c r="O93" s="419"/>
      <c r="P93" s="419">
        <v>19.07</v>
      </c>
      <c r="Q93" s="410" t="s">
        <v>4580</v>
      </c>
      <c r="R93" s="410"/>
      <c r="S93" s="410" t="s">
        <v>10811</v>
      </c>
      <c r="T93" s="474"/>
      <c r="U93" s="482" t="s">
        <v>10812</v>
      </c>
      <c r="V93" s="482" t="s">
        <v>10812</v>
      </c>
      <c r="W93" s="475" t="s">
        <v>11329</v>
      </c>
      <c r="X93" s="404" t="s">
        <v>384</v>
      </c>
      <c r="Y93" s="411">
        <v>199976</v>
      </c>
      <c r="Z93" s="412">
        <v>73430</v>
      </c>
    </row>
    <row r="94" spans="1:26" ht="21" hidden="1" x14ac:dyDescent="0.25">
      <c r="A94">
        <v>93</v>
      </c>
      <c r="B94">
        <v>0</v>
      </c>
      <c r="C94" s="482" t="s">
        <v>4576</v>
      </c>
      <c r="D94" s="402">
        <v>2019.0196000000001</v>
      </c>
      <c r="E94" s="472" t="s">
        <v>11797</v>
      </c>
      <c r="F94" s="482" t="s">
        <v>10813</v>
      </c>
      <c r="G94" s="482" t="s">
        <v>5458</v>
      </c>
      <c r="H94" s="410" t="s">
        <v>1390</v>
      </c>
      <c r="I94" s="410" t="s">
        <v>183</v>
      </c>
      <c r="J94" s="410" t="s">
        <v>61</v>
      </c>
      <c r="K94" s="404" t="s">
        <v>52</v>
      </c>
      <c r="L94" s="419">
        <v>19.05</v>
      </c>
      <c r="M94" s="419">
        <v>19.04</v>
      </c>
      <c r="N94" s="419"/>
      <c r="O94" s="419"/>
      <c r="P94" s="419">
        <v>19.059999999999999</v>
      </c>
      <c r="Q94" s="410" t="s">
        <v>4580</v>
      </c>
      <c r="R94" s="410" t="s">
        <v>10814</v>
      </c>
      <c r="S94" s="410"/>
      <c r="T94" s="474"/>
      <c r="U94" s="482" t="s">
        <v>5221</v>
      </c>
      <c r="V94" s="482" t="s">
        <v>5221</v>
      </c>
      <c r="W94" s="475" t="s">
        <v>11339</v>
      </c>
      <c r="X94" s="404" t="s">
        <v>261</v>
      </c>
      <c r="Y94" s="411">
        <v>476169</v>
      </c>
      <c r="Z94" s="412">
        <v>283911</v>
      </c>
    </row>
    <row r="95" spans="1:26" ht="21" hidden="1" x14ac:dyDescent="0.25">
      <c r="A95">
        <v>94</v>
      </c>
      <c r="B95">
        <v>0</v>
      </c>
      <c r="C95" s="482" t="s">
        <v>4576</v>
      </c>
      <c r="D95" s="402">
        <v>2019.0208</v>
      </c>
      <c r="E95" s="472" t="s">
        <v>11797</v>
      </c>
      <c r="F95" s="482" t="s">
        <v>10815</v>
      </c>
      <c r="G95" s="482" t="s">
        <v>5175</v>
      </c>
      <c r="H95" s="410" t="s">
        <v>4160</v>
      </c>
      <c r="I95" s="410" t="s">
        <v>261</v>
      </c>
      <c r="J95" s="410" t="s">
        <v>123</v>
      </c>
      <c r="K95" s="404" t="s">
        <v>52</v>
      </c>
      <c r="L95" s="419">
        <v>19.059999999999999</v>
      </c>
      <c r="M95" s="419">
        <v>19.04</v>
      </c>
      <c r="N95" s="419">
        <v>19.05</v>
      </c>
      <c r="O95" s="419"/>
      <c r="P95" s="419">
        <v>19.07</v>
      </c>
      <c r="Q95" s="410" t="s">
        <v>4574</v>
      </c>
      <c r="R95" s="410" t="s">
        <v>10230</v>
      </c>
      <c r="S95" s="410"/>
      <c r="T95" s="474"/>
      <c r="U95" s="482" t="s">
        <v>4768</v>
      </c>
      <c r="V95" s="482" t="s">
        <v>5640</v>
      </c>
      <c r="W95" s="475" t="s">
        <v>11328</v>
      </c>
      <c r="X95" s="404" t="s">
        <v>122</v>
      </c>
      <c r="Y95" s="411">
        <v>1000000</v>
      </c>
      <c r="Z95" s="404">
        <v>500000</v>
      </c>
    </row>
    <row r="96" spans="1:26" ht="31.5" hidden="1" x14ac:dyDescent="0.25">
      <c r="A96">
        <v>95</v>
      </c>
      <c r="B96">
        <v>0</v>
      </c>
      <c r="C96" s="482" t="s">
        <v>4576</v>
      </c>
      <c r="D96" s="402">
        <v>2019.0213000000001</v>
      </c>
      <c r="E96" s="472" t="s">
        <v>11797</v>
      </c>
      <c r="F96" s="482" t="s">
        <v>10817</v>
      </c>
      <c r="G96" s="482" t="s">
        <v>10818</v>
      </c>
      <c r="H96" s="410" t="s">
        <v>3722</v>
      </c>
      <c r="I96" s="410" t="s">
        <v>76</v>
      </c>
      <c r="J96" s="410" t="s">
        <v>77</v>
      </c>
      <c r="K96" s="404" t="s">
        <v>9916</v>
      </c>
      <c r="L96" s="419">
        <v>19.05</v>
      </c>
      <c r="M96" s="419">
        <v>19.04</v>
      </c>
      <c r="N96" s="419"/>
      <c r="O96" s="419"/>
      <c r="P96" s="419">
        <v>19.03</v>
      </c>
      <c r="Q96" s="410" t="s">
        <v>4574</v>
      </c>
      <c r="R96" s="410" t="s">
        <v>10819</v>
      </c>
      <c r="S96" s="410"/>
      <c r="T96" s="474"/>
      <c r="U96" s="482" t="s">
        <v>4733</v>
      </c>
      <c r="V96" s="482" t="s">
        <v>4733</v>
      </c>
      <c r="W96" s="475"/>
      <c r="X96" s="404" t="s">
        <v>4589</v>
      </c>
      <c r="Y96" s="411">
        <v>300000</v>
      </c>
      <c r="Z96" s="412">
        <v>20000</v>
      </c>
    </row>
    <row r="97" spans="1:26" ht="21" hidden="1" x14ac:dyDescent="0.25">
      <c r="A97">
        <v>96</v>
      </c>
      <c r="B97">
        <v>0</v>
      </c>
      <c r="C97" s="482" t="s">
        <v>4576</v>
      </c>
      <c r="D97" s="417">
        <v>2019.0215000000001</v>
      </c>
      <c r="E97" s="472" t="s">
        <v>11797</v>
      </c>
      <c r="F97" s="482" t="s">
        <v>10820</v>
      </c>
      <c r="G97" s="482" t="s">
        <v>10821</v>
      </c>
      <c r="H97" s="410" t="s">
        <v>3937</v>
      </c>
      <c r="I97" s="410" t="s">
        <v>261</v>
      </c>
      <c r="J97" s="410" t="s">
        <v>123</v>
      </c>
      <c r="K97" s="404" t="s">
        <v>9916</v>
      </c>
      <c r="L97" s="419">
        <v>19.05</v>
      </c>
      <c r="M97" s="419">
        <v>19.03</v>
      </c>
      <c r="N97" s="419">
        <v>19.05</v>
      </c>
      <c r="O97" s="419"/>
      <c r="P97" s="419">
        <v>19.11</v>
      </c>
      <c r="Q97" s="410" t="s">
        <v>4574</v>
      </c>
      <c r="R97" s="410" t="s">
        <v>10822</v>
      </c>
      <c r="S97" s="410"/>
      <c r="T97" s="474"/>
      <c r="U97" s="482" t="s">
        <v>5041</v>
      </c>
      <c r="V97" s="482" t="s">
        <v>6626</v>
      </c>
      <c r="W97" s="475" t="s">
        <v>11339</v>
      </c>
      <c r="X97" s="404" t="s">
        <v>122</v>
      </c>
      <c r="Y97" s="411">
        <v>50000</v>
      </c>
      <c r="Z97" s="412">
        <v>50000</v>
      </c>
    </row>
    <row r="98" spans="1:26" ht="31.5" hidden="1" x14ac:dyDescent="0.25">
      <c r="A98">
        <v>97</v>
      </c>
      <c r="B98">
        <v>0</v>
      </c>
      <c r="C98" s="482" t="s">
        <v>4576</v>
      </c>
      <c r="D98" s="405">
        <v>2019.0218</v>
      </c>
      <c r="E98" s="472" t="s">
        <v>11797</v>
      </c>
      <c r="F98" s="480" t="s">
        <v>10823</v>
      </c>
      <c r="G98" s="480" t="s">
        <v>10824</v>
      </c>
      <c r="H98" s="477" t="s">
        <v>1244</v>
      </c>
      <c r="I98" s="477" t="s">
        <v>144</v>
      </c>
      <c r="J98" s="477" t="s">
        <v>51</v>
      </c>
      <c r="K98" s="482" t="s">
        <v>26</v>
      </c>
      <c r="L98" s="419">
        <v>19.05</v>
      </c>
      <c r="M98" s="419">
        <v>19.04</v>
      </c>
      <c r="N98" s="419">
        <v>19.05</v>
      </c>
      <c r="O98" s="419"/>
      <c r="P98" s="419"/>
      <c r="Q98" s="168" t="s">
        <v>4574</v>
      </c>
      <c r="R98" s="477" t="s">
        <v>10825</v>
      </c>
      <c r="S98" s="477"/>
      <c r="T98" s="478"/>
      <c r="U98" s="480" t="s">
        <v>10051</v>
      </c>
      <c r="V98" s="480" t="s">
        <v>10052</v>
      </c>
      <c r="W98" s="479" t="s">
        <v>11324</v>
      </c>
      <c r="X98" s="480" t="s">
        <v>107</v>
      </c>
      <c r="Y98" s="411"/>
      <c r="Z98" s="412">
        <v>50000</v>
      </c>
    </row>
    <row r="99" spans="1:26" ht="52.5" hidden="1" x14ac:dyDescent="0.25">
      <c r="A99">
        <v>98</v>
      </c>
      <c r="B99">
        <v>0</v>
      </c>
      <c r="C99" s="482" t="s">
        <v>4576</v>
      </c>
      <c r="D99" s="402">
        <v>2019.0219</v>
      </c>
      <c r="E99" s="472" t="s">
        <v>11797</v>
      </c>
      <c r="F99" s="482" t="s">
        <v>10826</v>
      </c>
      <c r="G99" s="482" t="s">
        <v>10827</v>
      </c>
      <c r="H99" s="410" t="s">
        <v>1832</v>
      </c>
      <c r="I99" s="410" t="s">
        <v>76</v>
      </c>
      <c r="J99" s="410" t="s">
        <v>77</v>
      </c>
      <c r="K99" s="404" t="s">
        <v>3934</v>
      </c>
      <c r="L99" s="419">
        <v>19.05</v>
      </c>
      <c r="M99" s="419">
        <v>19.03</v>
      </c>
      <c r="N99" s="419"/>
      <c r="O99" s="419"/>
      <c r="P99" s="419">
        <v>19.059999999999999</v>
      </c>
      <c r="Q99" s="410" t="s">
        <v>4580</v>
      </c>
      <c r="R99" s="410"/>
      <c r="S99" s="410" t="s">
        <v>5160</v>
      </c>
      <c r="T99" s="474"/>
      <c r="U99" s="482" t="s">
        <v>4597</v>
      </c>
      <c r="V99" s="488" t="s">
        <v>4668</v>
      </c>
      <c r="W99" s="475" t="s">
        <v>11319</v>
      </c>
      <c r="X99" s="404" t="s">
        <v>122</v>
      </c>
      <c r="Y99" s="411">
        <v>230000</v>
      </c>
      <c r="Z99" s="412">
        <v>200000</v>
      </c>
    </row>
    <row r="100" spans="1:26" ht="21" hidden="1" x14ac:dyDescent="0.25">
      <c r="A100">
        <v>99</v>
      </c>
      <c r="B100">
        <v>0</v>
      </c>
      <c r="C100" s="482" t="s">
        <v>4576</v>
      </c>
      <c r="D100" s="402">
        <v>2019.0219999999999</v>
      </c>
      <c r="E100" s="472" t="s">
        <v>11797</v>
      </c>
      <c r="F100" s="482" t="s">
        <v>10828</v>
      </c>
      <c r="G100" s="482" t="s">
        <v>10829</v>
      </c>
      <c r="H100" s="410" t="s">
        <v>2414</v>
      </c>
      <c r="I100" s="410" t="s">
        <v>76</v>
      </c>
      <c r="J100" s="410" t="s">
        <v>77</v>
      </c>
      <c r="K100" s="404" t="s">
        <v>52</v>
      </c>
      <c r="L100" s="419">
        <v>19.04</v>
      </c>
      <c r="M100" s="419">
        <v>19.03</v>
      </c>
      <c r="N100" s="419">
        <v>19.04</v>
      </c>
      <c r="O100" s="419"/>
      <c r="P100" s="419">
        <v>19.059999999999999</v>
      </c>
      <c r="Q100" s="410" t="s">
        <v>4574</v>
      </c>
      <c r="R100" s="410" t="s">
        <v>5160</v>
      </c>
      <c r="S100" s="410"/>
      <c r="T100" s="474"/>
      <c r="U100" s="482" t="s">
        <v>4712</v>
      </c>
      <c r="V100" s="482" t="s">
        <v>4712</v>
      </c>
      <c r="W100" s="475"/>
      <c r="X100" s="404" t="s">
        <v>4589</v>
      </c>
      <c r="Y100" s="411">
        <v>300000</v>
      </c>
      <c r="Z100" s="414">
        <v>86000</v>
      </c>
    </row>
    <row r="101" spans="1:26" ht="52.5" hidden="1" x14ac:dyDescent="0.25">
      <c r="A101">
        <v>100</v>
      </c>
      <c r="B101">
        <v>0</v>
      </c>
      <c r="C101" s="482" t="s">
        <v>4576</v>
      </c>
      <c r="D101" s="402">
        <v>2019.0220999999999</v>
      </c>
      <c r="E101" s="472" t="s">
        <v>11797</v>
      </c>
      <c r="F101" s="482" t="s">
        <v>10830</v>
      </c>
      <c r="G101" s="482" t="s">
        <v>10831</v>
      </c>
      <c r="H101" s="410" t="s">
        <v>3750</v>
      </c>
      <c r="I101" s="410" t="s">
        <v>261</v>
      </c>
      <c r="J101" s="410" t="s">
        <v>123</v>
      </c>
      <c r="K101" s="404" t="s">
        <v>9916</v>
      </c>
      <c r="L101" s="419">
        <v>19.04</v>
      </c>
      <c r="M101" s="419">
        <v>19.03</v>
      </c>
      <c r="N101" s="419">
        <v>19.04</v>
      </c>
      <c r="O101" s="419"/>
      <c r="P101" s="419">
        <v>19.059999999999999</v>
      </c>
      <c r="Q101" s="410" t="s">
        <v>4580</v>
      </c>
      <c r="R101" s="410"/>
      <c r="S101" s="410" t="s">
        <v>10832</v>
      </c>
      <c r="T101" s="474"/>
      <c r="U101" s="482" t="s">
        <v>5084</v>
      </c>
      <c r="V101" s="401" t="s">
        <v>5081</v>
      </c>
      <c r="W101" s="475" t="s">
        <v>11329</v>
      </c>
      <c r="X101" s="404" t="s">
        <v>261</v>
      </c>
      <c r="Y101" s="411">
        <v>1035000</v>
      </c>
      <c r="Z101" s="412">
        <v>402220</v>
      </c>
    </row>
    <row r="102" spans="1:26" ht="42" hidden="1" x14ac:dyDescent="0.25">
      <c r="A102">
        <v>101</v>
      </c>
      <c r="B102">
        <v>0</v>
      </c>
      <c r="C102" s="482" t="s">
        <v>4576</v>
      </c>
      <c r="D102" s="402">
        <v>2019.0228999999999</v>
      </c>
      <c r="E102" s="472" t="s">
        <v>11797</v>
      </c>
      <c r="F102" s="482" t="s">
        <v>10833</v>
      </c>
      <c r="G102" s="482" t="s">
        <v>10834</v>
      </c>
      <c r="H102" s="410" t="s">
        <v>1131</v>
      </c>
      <c r="I102" s="410" t="s">
        <v>183</v>
      </c>
      <c r="J102" s="410" t="s">
        <v>61</v>
      </c>
      <c r="K102" s="476" t="s">
        <v>5179</v>
      </c>
      <c r="L102" s="419">
        <v>19.03</v>
      </c>
      <c r="M102" s="419">
        <v>19.03</v>
      </c>
      <c r="N102" s="419">
        <v>0</v>
      </c>
      <c r="O102" s="419"/>
      <c r="P102" s="419">
        <v>19.03</v>
      </c>
      <c r="Q102" s="410" t="s">
        <v>4580</v>
      </c>
      <c r="R102" s="410"/>
      <c r="S102" s="410"/>
      <c r="T102" s="474"/>
      <c r="U102" s="482" t="s">
        <v>4733</v>
      </c>
      <c r="V102" s="482" t="s">
        <v>4733</v>
      </c>
      <c r="W102" s="475"/>
      <c r="X102" s="404" t="s">
        <v>4589</v>
      </c>
      <c r="Y102" s="411">
        <v>5000</v>
      </c>
      <c r="Z102" s="412">
        <v>5000</v>
      </c>
    </row>
    <row r="103" spans="1:26" ht="21" hidden="1" x14ac:dyDescent="0.25">
      <c r="A103">
        <v>102</v>
      </c>
      <c r="B103">
        <v>0</v>
      </c>
      <c r="C103" s="482" t="s">
        <v>4576</v>
      </c>
      <c r="D103" s="402">
        <v>2019.0232000000001</v>
      </c>
      <c r="E103" s="472" t="s">
        <v>11797</v>
      </c>
      <c r="F103" s="482" t="s">
        <v>10835</v>
      </c>
      <c r="G103" s="482" t="s">
        <v>5665</v>
      </c>
      <c r="H103" s="410" t="s">
        <v>1344</v>
      </c>
      <c r="I103" s="410" t="s">
        <v>192</v>
      </c>
      <c r="J103" s="410" t="s">
        <v>51</v>
      </c>
      <c r="K103" s="482" t="s">
        <v>26</v>
      </c>
      <c r="L103" s="419">
        <v>19.03</v>
      </c>
      <c r="M103" s="419">
        <v>19.03</v>
      </c>
      <c r="N103" s="419"/>
      <c r="O103" s="419"/>
      <c r="P103" s="419">
        <v>19.03</v>
      </c>
      <c r="Q103" s="410" t="s">
        <v>4580</v>
      </c>
      <c r="R103" s="410"/>
      <c r="S103" s="410"/>
      <c r="T103" s="474"/>
      <c r="U103" s="482" t="s">
        <v>4897</v>
      </c>
      <c r="V103" s="482" t="s">
        <v>4996</v>
      </c>
      <c r="W103" s="475"/>
      <c r="X103" s="404" t="s">
        <v>2996</v>
      </c>
      <c r="Y103" s="411">
        <v>8500</v>
      </c>
      <c r="Z103" s="412">
        <v>8500</v>
      </c>
    </row>
    <row r="104" spans="1:26" ht="21" hidden="1" x14ac:dyDescent="0.25">
      <c r="A104">
        <v>103</v>
      </c>
      <c r="B104">
        <v>0</v>
      </c>
      <c r="C104" s="482" t="s">
        <v>4576</v>
      </c>
      <c r="D104" s="417">
        <v>2019.0237</v>
      </c>
      <c r="E104" s="472" t="s">
        <v>11797</v>
      </c>
      <c r="F104" s="482" t="s">
        <v>10836</v>
      </c>
      <c r="G104" s="482" t="s">
        <v>10837</v>
      </c>
      <c r="H104" s="410" t="s">
        <v>3168</v>
      </c>
      <c r="I104" s="410" t="s">
        <v>198</v>
      </c>
      <c r="J104" s="410" t="s">
        <v>61</v>
      </c>
      <c r="K104" s="476" t="s">
        <v>52</v>
      </c>
      <c r="L104" s="419">
        <v>19.05</v>
      </c>
      <c r="M104" s="419">
        <v>19.03</v>
      </c>
      <c r="N104" s="419"/>
      <c r="O104" s="419"/>
      <c r="P104" s="419">
        <v>19.05</v>
      </c>
      <c r="Q104" s="410" t="s">
        <v>4580</v>
      </c>
      <c r="R104" s="410"/>
      <c r="S104" s="410"/>
      <c r="T104" s="474"/>
      <c r="U104" s="482" t="s">
        <v>5221</v>
      </c>
      <c r="V104" s="482" t="s">
        <v>10838</v>
      </c>
      <c r="W104" s="475"/>
      <c r="X104" s="404" t="s">
        <v>261</v>
      </c>
      <c r="Y104" s="411">
        <v>16826</v>
      </c>
      <c r="Z104" s="412">
        <v>16826</v>
      </c>
    </row>
    <row r="105" spans="1:26" hidden="1" x14ac:dyDescent="0.25">
      <c r="A105">
        <v>104</v>
      </c>
      <c r="B105">
        <v>0</v>
      </c>
      <c r="C105" s="482" t="s">
        <v>4576</v>
      </c>
      <c r="D105" s="402">
        <v>2019.0237999999999</v>
      </c>
      <c r="E105" s="472" t="s">
        <v>11797</v>
      </c>
      <c r="F105" s="482" t="s">
        <v>10839</v>
      </c>
      <c r="G105" s="482" t="s">
        <v>5432</v>
      </c>
      <c r="H105" s="410" t="s">
        <v>1233</v>
      </c>
      <c r="I105" s="410" t="s">
        <v>49</v>
      </c>
      <c r="J105" s="410" t="s">
        <v>51</v>
      </c>
      <c r="K105" s="482" t="s">
        <v>26</v>
      </c>
      <c r="L105" s="419">
        <v>19.03</v>
      </c>
      <c r="M105" s="419">
        <v>19.03</v>
      </c>
      <c r="N105" s="419">
        <v>0</v>
      </c>
      <c r="O105" s="419"/>
      <c r="P105" s="419">
        <v>19.03</v>
      </c>
      <c r="Q105" s="410" t="s">
        <v>4580</v>
      </c>
      <c r="R105" s="410"/>
      <c r="S105" s="410"/>
      <c r="T105" s="474"/>
      <c r="U105" s="482" t="s">
        <v>10513</v>
      </c>
      <c r="V105" s="482" t="s">
        <v>4922</v>
      </c>
      <c r="W105" s="475"/>
      <c r="X105" s="404" t="s">
        <v>49</v>
      </c>
      <c r="Y105" s="411">
        <v>48200</v>
      </c>
      <c r="Z105" s="412">
        <v>48200</v>
      </c>
    </row>
    <row r="106" spans="1:26" ht="21" hidden="1" x14ac:dyDescent="0.25">
      <c r="A106">
        <v>105</v>
      </c>
      <c r="B106">
        <v>0</v>
      </c>
      <c r="C106" s="482" t="s">
        <v>4576</v>
      </c>
      <c r="D106" s="402">
        <v>2019.0239999999999</v>
      </c>
      <c r="E106" s="472" t="s">
        <v>11797</v>
      </c>
      <c r="F106" s="482" t="s">
        <v>10840</v>
      </c>
      <c r="G106" s="482" t="s">
        <v>10841</v>
      </c>
      <c r="H106" s="410" t="s">
        <v>1704</v>
      </c>
      <c r="I106" s="410" t="s">
        <v>183</v>
      </c>
      <c r="J106" s="410" t="s">
        <v>61</v>
      </c>
      <c r="K106" s="482" t="s">
        <v>26</v>
      </c>
      <c r="L106" s="419">
        <v>19.03</v>
      </c>
      <c r="M106" s="419">
        <v>19.03</v>
      </c>
      <c r="N106" s="419"/>
      <c r="O106" s="419"/>
      <c r="P106" s="419">
        <v>19.04</v>
      </c>
      <c r="Q106" s="410" t="s">
        <v>4580</v>
      </c>
      <c r="R106" s="410"/>
      <c r="S106" s="410"/>
      <c r="T106" s="474"/>
      <c r="U106" s="482" t="s">
        <v>10153</v>
      </c>
      <c r="V106" s="482" t="s">
        <v>10164</v>
      </c>
      <c r="W106" s="475"/>
      <c r="X106" s="404" t="s">
        <v>107</v>
      </c>
      <c r="Y106" s="411">
        <v>49332</v>
      </c>
      <c r="Z106" s="412">
        <v>49332</v>
      </c>
    </row>
    <row r="107" spans="1:26" ht="31.5" hidden="1" x14ac:dyDescent="0.25">
      <c r="A107">
        <v>106</v>
      </c>
      <c r="B107">
        <v>0</v>
      </c>
      <c r="C107" s="482" t="s">
        <v>4576</v>
      </c>
      <c r="D107" s="402">
        <v>2019.0242000000001</v>
      </c>
      <c r="E107" s="472" t="s">
        <v>11797</v>
      </c>
      <c r="F107" s="482" t="s">
        <v>10842</v>
      </c>
      <c r="G107" s="482" t="s">
        <v>10843</v>
      </c>
      <c r="H107" s="410" t="s">
        <v>4058</v>
      </c>
      <c r="I107" s="410" t="s">
        <v>165</v>
      </c>
      <c r="J107" s="410" t="s">
        <v>161</v>
      </c>
      <c r="K107" s="482" t="s">
        <v>26</v>
      </c>
      <c r="L107" s="419">
        <v>19.03</v>
      </c>
      <c r="M107" s="419">
        <v>19.03</v>
      </c>
      <c r="N107" s="419">
        <v>0</v>
      </c>
      <c r="O107" s="419"/>
      <c r="P107" s="419">
        <v>19.03</v>
      </c>
      <c r="Q107" s="410" t="s">
        <v>4574</v>
      </c>
      <c r="R107" s="410" t="s">
        <v>11349</v>
      </c>
      <c r="S107" s="410"/>
      <c r="T107" s="474"/>
      <c r="U107" s="482" t="s">
        <v>5010</v>
      </c>
      <c r="V107" s="482" t="s">
        <v>5011</v>
      </c>
      <c r="W107" s="475" t="s">
        <v>11318</v>
      </c>
      <c r="X107" s="404" t="s">
        <v>107</v>
      </c>
      <c r="Y107" s="411"/>
      <c r="Z107" s="412">
        <v>70000</v>
      </c>
    </row>
    <row r="108" spans="1:26" ht="42" x14ac:dyDescent="0.25">
      <c r="A108">
        <v>107</v>
      </c>
      <c r="B108">
        <v>1</v>
      </c>
      <c r="C108" s="482" t="s">
        <v>4576</v>
      </c>
      <c r="D108" s="417">
        <v>2019.0246</v>
      </c>
      <c r="E108" s="472" t="s">
        <v>11797</v>
      </c>
      <c r="F108" s="480" t="s">
        <v>11350</v>
      </c>
      <c r="G108" s="480" t="s">
        <v>11351</v>
      </c>
      <c r="H108" s="477" t="s">
        <v>2823</v>
      </c>
      <c r="I108" s="477" t="s">
        <v>122</v>
      </c>
      <c r="J108" s="477" t="s">
        <v>123</v>
      </c>
      <c r="K108" s="404" t="s">
        <v>52</v>
      </c>
      <c r="L108" s="419">
        <v>19.02</v>
      </c>
      <c r="M108" s="419">
        <v>19.03</v>
      </c>
      <c r="N108" s="419"/>
      <c r="O108" s="419"/>
      <c r="P108" s="419"/>
      <c r="Q108" s="477" t="s">
        <v>4580</v>
      </c>
      <c r="R108" s="477"/>
      <c r="S108" s="477"/>
      <c r="T108" s="478"/>
      <c r="U108" s="477" t="s">
        <v>11352</v>
      </c>
      <c r="V108" s="480" t="s">
        <v>10232</v>
      </c>
      <c r="W108" s="479"/>
      <c r="X108" s="477" t="s">
        <v>122</v>
      </c>
      <c r="Y108" s="411">
        <v>22200</v>
      </c>
      <c r="Z108" s="412">
        <v>22200</v>
      </c>
    </row>
    <row r="109" spans="1:26" ht="21" hidden="1" x14ac:dyDescent="0.25">
      <c r="A109">
        <v>108</v>
      </c>
      <c r="B109">
        <v>0</v>
      </c>
      <c r="C109" s="482" t="s">
        <v>4576</v>
      </c>
      <c r="D109" s="402">
        <v>2019.0251000000001</v>
      </c>
      <c r="E109" s="472" t="s">
        <v>11797</v>
      </c>
      <c r="F109" s="482" t="s">
        <v>10845</v>
      </c>
      <c r="G109" s="482" t="s">
        <v>10846</v>
      </c>
      <c r="H109" s="410" t="s">
        <v>10572</v>
      </c>
      <c r="I109" s="410" t="s">
        <v>1268</v>
      </c>
      <c r="J109" s="410" t="s">
        <v>220</v>
      </c>
      <c r="K109" s="404" t="s">
        <v>3934</v>
      </c>
      <c r="L109" s="419">
        <v>19.04</v>
      </c>
      <c r="M109" s="419">
        <v>19.03</v>
      </c>
      <c r="N109" s="419"/>
      <c r="O109" s="419"/>
      <c r="P109" s="419">
        <v>19.05</v>
      </c>
      <c r="Q109" s="410" t="s">
        <v>4580</v>
      </c>
      <c r="R109" s="410"/>
      <c r="S109" s="410"/>
      <c r="T109" s="474"/>
      <c r="U109" s="482" t="s">
        <v>4668</v>
      </c>
      <c r="V109" s="482" t="s">
        <v>9983</v>
      </c>
      <c r="W109" s="475"/>
      <c r="X109" s="404" t="s">
        <v>122</v>
      </c>
      <c r="Y109" s="411">
        <v>50000</v>
      </c>
      <c r="Z109" s="412">
        <v>50000</v>
      </c>
    </row>
    <row r="110" spans="1:26" ht="52.5" hidden="1" x14ac:dyDescent="0.25">
      <c r="A110">
        <v>109</v>
      </c>
      <c r="B110">
        <v>0</v>
      </c>
      <c r="C110" s="482" t="s">
        <v>4576</v>
      </c>
      <c r="D110" s="402">
        <v>2019.0253</v>
      </c>
      <c r="E110" s="472" t="s">
        <v>11797</v>
      </c>
      <c r="F110" s="482" t="s">
        <v>10847</v>
      </c>
      <c r="G110" s="482" t="s">
        <v>5121</v>
      </c>
      <c r="H110" s="410" t="s">
        <v>1719</v>
      </c>
      <c r="I110" s="410" t="s">
        <v>1475</v>
      </c>
      <c r="J110" s="410" t="s">
        <v>245</v>
      </c>
      <c r="K110" s="404" t="s">
        <v>98</v>
      </c>
      <c r="L110" s="419">
        <v>19.04</v>
      </c>
      <c r="M110" s="419">
        <v>19.04</v>
      </c>
      <c r="N110" s="419">
        <v>19.04</v>
      </c>
      <c r="O110" s="419"/>
      <c r="P110" s="419">
        <v>19.07</v>
      </c>
      <c r="Q110" s="410" t="s">
        <v>4580</v>
      </c>
      <c r="R110" s="410"/>
      <c r="S110" s="410" t="s">
        <v>10848</v>
      </c>
      <c r="T110" s="474"/>
      <c r="U110" s="482" t="s">
        <v>9945</v>
      </c>
      <c r="V110" s="482" t="s">
        <v>10027</v>
      </c>
      <c r="W110" s="475" t="s">
        <v>11340</v>
      </c>
      <c r="X110" s="404" t="s">
        <v>219</v>
      </c>
      <c r="Y110" s="411">
        <v>89923</v>
      </c>
      <c r="Z110" s="412">
        <v>56108</v>
      </c>
    </row>
    <row r="111" spans="1:26" ht="31.5" hidden="1" x14ac:dyDescent="0.25">
      <c r="A111">
        <v>110</v>
      </c>
      <c r="B111">
        <v>0</v>
      </c>
      <c r="C111" s="482" t="s">
        <v>4576</v>
      </c>
      <c r="D111" s="402">
        <v>2019.0257999999999</v>
      </c>
      <c r="E111" s="472" t="s">
        <v>11797</v>
      </c>
      <c r="F111" s="482" t="s">
        <v>10849</v>
      </c>
      <c r="G111" s="482" t="s">
        <v>10850</v>
      </c>
      <c r="H111" s="410" t="s">
        <v>4414</v>
      </c>
      <c r="I111" s="410" t="s">
        <v>1619</v>
      </c>
      <c r="J111" s="410" t="s">
        <v>61</v>
      </c>
      <c r="K111" s="404" t="s">
        <v>9916</v>
      </c>
      <c r="L111" s="419">
        <v>19.059999999999999</v>
      </c>
      <c r="M111" s="419">
        <v>19.03</v>
      </c>
      <c r="N111" s="419"/>
      <c r="O111" s="419"/>
      <c r="P111" s="419">
        <v>19.05</v>
      </c>
      <c r="Q111" s="410" t="s">
        <v>4580</v>
      </c>
      <c r="R111" s="410"/>
      <c r="S111" s="410"/>
      <c r="T111" s="474"/>
      <c r="U111" s="482" t="s">
        <v>10051</v>
      </c>
      <c r="V111" s="482" t="s">
        <v>10052</v>
      </c>
      <c r="W111" s="475"/>
      <c r="X111" s="404" t="s">
        <v>107</v>
      </c>
      <c r="Y111" s="411">
        <v>39860</v>
      </c>
      <c r="Z111" s="412">
        <v>32460</v>
      </c>
    </row>
    <row r="112" spans="1:26" ht="21" hidden="1" x14ac:dyDescent="0.25">
      <c r="A112">
        <v>111</v>
      </c>
      <c r="B112">
        <v>0</v>
      </c>
      <c r="C112" s="482" t="s">
        <v>4576</v>
      </c>
      <c r="D112" s="402">
        <v>2019.0262</v>
      </c>
      <c r="E112" s="472" t="s">
        <v>11797</v>
      </c>
      <c r="F112" s="482" t="s">
        <v>10851</v>
      </c>
      <c r="G112" s="482" t="s">
        <v>10852</v>
      </c>
      <c r="H112" s="410" t="s">
        <v>10853</v>
      </c>
      <c r="I112" s="410" t="s">
        <v>76</v>
      </c>
      <c r="J112" s="410" t="s">
        <v>77</v>
      </c>
      <c r="K112" s="481" t="s">
        <v>26</v>
      </c>
      <c r="L112" s="419">
        <v>19.05</v>
      </c>
      <c r="M112" s="419">
        <v>19.04</v>
      </c>
      <c r="N112" s="419"/>
      <c r="O112" s="419"/>
      <c r="P112" s="419">
        <v>19.07</v>
      </c>
      <c r="Q112" s="410" t="s">
        <v>4574</v>
      </c>
      <c r="R112" s="410" t="s">
        <v>5005</v>
      </c>
      <c r="S112" s="410" t="s">
        <v>10854</v>
      </c>
      <c r="T112" s="474"/>
      <c r="U112" s="482" t="s">
        <v>4615</v>
      </c>
      <c r="V112" s="482" t="s">
        <v>4712</v>
      </c>
      <c r="W112" s="475" t="s">
        <v>11319</v>
      </c>
      <c r="X112" s="404" t="s">
        <v>4589</v>
      </c>
      <c r="Y112" s="411">
        <v>600000</v>
      </c>
      <c r="Z112" s="412">
        <v>40000</v>
      </c>
    </row>
    <row r="113" spans="1:26" ht="21" hidden="1" x14ac:dyDescent="0.25">
      <c r="A113">
        <v>112</v>
      </c>
      <c r="B113">
        <v>0</v>
      </c>
      <c r="C113" s="482" t="s">
        <v>4576</v>
      </c>
      <c r="D113" s="402">
        <v>2019.0265999999999</v>
      </c>
      <c r="E113" s="472" t="s">
        <v>11797</v>
      </c>
      <c r="F113" s="482" t="s">
        <v>10855</v>
      </c>
      <c r="G113" s="482" t="s">
        <v>9999</v>
      </c>
      <c r="H113" s="410" t="s">
        <v>651</v>
      </c>
      <c r="I113" s="410" t="s">
        <v>244</v>
      </c>
      <c r="J113" s="410" t="s">
        <v>245</v>
      </c>
      <c r="K113" s="404" t="s">
        <v>9916</v>
      </c>
      <c r="L113" s="419">
        <v>19.04</v>
      </c>
      <c r="M113" s="419">
        <v>19.04</v>
      </c>
      <c r="N113" s="419">
        <v>0</v>
      </c>
      <c r="O113" s="419"/>
      <c r="P113" s="419">
        <v>19.04</v>
      </c>
      <c r="Q113" s="410" t="s">
        <v>4580</v>
      </c>
      <c r="R113" s="410"/>
      <c r="S113" s="410"/>
      <c r="T113" s="474"/>
      <c r="U113" s="482" t="s">
        <v>5153</v>
      </c>
      <c r="V113" s="482" t="s">
        <v>5329</v>
      </c>
      <c r="W113" s="475" t="s">
        <v>11328</v>
      </c>
      <c r="X113" s="404" t="s">
        <v>122</v>
      </c>
      <c r="Y113" s="411">
        <v>82440</v>
      </c>
      <c r="Z113" s="412">
        <v>82440</v>
      </c>
    </row>
    <row r="114" spans="1:26" ht="31.5" hidden="1" x14ac:dyDescent="0.25">
      <c r="A114">
        <v>113</v>
      </c>
      <c r="B114">
        <v>0</v>
      </c>
      <c r="C114" s="482" t="s">
        <v>4576</v>
      </c>
      <c r="D114" s="417">
        <v>2019.0268000000001</v>
      </c>
      <c r="E114" s="472" t="s">
        <v>11797</v>
      </c>
      <c r="F114" s="482" t="s">
        <v>10856</v>
      </c>
      <c r="G114" s="482" t="s">
        <v>10173</v>
      </c>
      <c r="H114" s="410" t="s">
        <v>821</v>
      </c>
      <c r="I114" s="410" t="s">
        <v>822</v>
      </c>
      <c r="J114" s="410" t="s">
        <v>61</v>
      </c>
      <c r="K114" s="404" t="s">
        <v>9916</v>
      </c>
      <c r="L114" s="419">
        <v>19.07</v>
      </c>
      <c r="M114" s="419">
        <v>19.059999999999999</v>
      </c>
      <c r="N114" s="419">
        <v>0</v>
      </c>
      <c r="O114" s="419"/>
      <c r="P114" s="419">
        <v>19.079999999999998</v>
      </c>
      <c r="Q114" s="410" t="s">
        <v>4580</v>
      </c>
      <c r="R114" s="410"/>
      <c r="S114" s="410"/>
      <c r="T114" s="474"/>
      <c r="U114" s="482" t="s">
        <v>10178</v>
      </c>
      <c r="V114" s="407" t="s">
        <v>5542</v>
      </c>
      <c r="W114" s="475" t="s">
        <v>11340</v>
      </c>
      <c r="X114" s="404" t="s">
        <v>384</v>
      </c>
      <c r="Y114" s="411">
        <v>75000</v>
      </c>
      <c r="Z114" s="412">
        <v>39600</v>
      </c>
    </row>
    <row r="115" spans="1:26" ht="21" hidden="1" x14ac:dyDescent="0.25">
      <c r="A115">
        <v>114</v>
      </c>
      <c r="B115">
        <v>0</v>
      </c>
      <c r="C115" s="482" t="s">
        <v>4576</v>
      </c>
      <c r="D115" s="402">
        <v>2019.0279</v>
      </c>
      <c r="E115" s="472" t="s">
        <v>11797</v>
      </c>
      <c r="F115" s="482" t="s">
        <v>10857</v>
      </c>
      <c r="G115" s="482" t="s">
        <v>10858</v>
      </c>
      <c r="H115" s="410" t="s">
        <v>4236</v>
      </c>
      <c r="I115" s="410" t="s">
        <v>2996</v>
      </c>
      <c r="J115" s="410" t="s">
        <v>51</v>
      </c>
      <c r="K115" s="404" t="s">
        <v>9916</v>
      </c>
      <c r="L115" s="419">
        <v>19.03</v>
      </c>
      <c r="M115" s="419">
        <v>19.03</v>
      </c>
      <c r="N115" s="419">
        <v>0</v>
      </c>
      <c r="O115" s="419"/>
      <c r="P115" s="419">
        <v>19.04</v>
      </c>
      <c r="Q115" s="410" t="s">
        <v>4580</v>
      </c>
      <c r="R115" s="410"/>
      <c r="S115" s="410"/>
      <c r="T115" s="474"/>
      <c r="U115" s="482" t="s">
        <v>9957</v>
      </c>
      <c r="V115" s="401" t="s">
        <v>10695</v>
      </c>
      <c r="W115" s="475"/>
      <c r="X115" s="404" t="s">
        <v>2996</v>
      </c>
      <c r="Y115" s="411">
        <v>500000</v>
      </c>
      <c r="Z115" s="412">
        <v>500000</v>
      </c>
    </row>
    <row r="116" spans="1:26" ht="31.5" hidden="1" x14ac:dyDescent="0.25">
      <c r="A116">
        <v>115</v>
      </c>
      <c r="B116">
        <v>0</v>
      </c>
      <c r="C116" s="482" t="s">
        <v>4576</v>
      </c>
      <c r="D116" s="402">
        <v>2019.0283999999999</v>
      </c>
      <c r="E116" s="472" t="s">
        <v>11797</v>
      </c>
      <c r="F116" s="482" t="s">
        <v>10859</v>
      </c>
      <c r="G116" s="482" t="s">
        <v>10860</v>
      </c>
      <c r="H116" s="410" t="s">
        <v>3294</v>
      </c>
      <c r="I116" s="410" t="s">
        <v>76</v>
      </c>
      <c r="J116" s="410" t="s">
        <v>77</v>
      </c>
      <c r="K116" s="476" t="s">
        <v>3934</v>
      </c>
      <c r="L116" s="419">
        <v>19.03</v>
      </c>
      <c r="M116" s="419">
        <v>19.03</v>
      </c>
      <c r="N116" s="419">
        <v>0</v>
      </c>
      <c r="O116" s="419"/>
      <c r="P116" s="419">
        <v>19.03</v>
      </c>
      <c r="Q116" s="410" t="s">
        <v>4580</v>
      </c>
      <c r="R116" s="410"/>
      <c r="S116" s="410"/>
      <c r="T116" s="474"/>
      <c r="U116" s="482" t="s">
        <v>4723</v>
      </c>
      <c r="V116" s="482" t="s">
        <v>4723</v>
      </c>
      <c r="W116" s="475"/>
      <c r="X116" s="404" t="s">
        <v>4589</v>
      </c>
      <c r="Y116" s="411">
        <v>15000</v>
      </c>
      <c r="Z116" s="412">
        <v>15000</v>
      </c>
    </row>
    <row r="117" spans="1:26" ht="21" x14ac:dyDescent="0.25">
      <c r="A117">
        <v>116</v>
      </c>
      <c r="B117">
        <v>1</v>
      </c>
      <c r="C117" s="482" t="s">
        <v>4576</v>
      </c>
      <c r="D117" s="417">
        <v>2019.0284999999999</v>
      </c>
      <c r="E117" s="472" t="s">
        <v>11797</v>
      </c>
      <c r="F117" s="482" t="s">
        <v>11353</v>
      </c>
      <c r="G117" s="482"/>
      <c r="H117" s="410" t="s">
        <v>332</v>
      </c>
      <c r="I117" s="410" t="s">
        <v>219</v>
      </c>
      <c r="J117" s="410" t="s">
        <v>220</v>
      </c>
      <c r="K117" s="482" t="s">
        <v>26</v>
      </c>
      <c r="L117" s="419">
        <v>19.11</v>
      </c>
      <c r="M117" s="410">
        <v>19.03</v>
      </c>
      <c r="N117" s="419"/>
      <c r="O117" s="419"/>
      <c r="P117" s="419">
        <v>19.11</v>
      </c>
      <c r="Q117" s="410" t="s">
        <v>4580</v>
      </c>
      <c r="R117" s="410"/>
      <c r="S117" s="410"/>
      <c r="T117" s="474" t="s">
        <v>11354</v>
      </c>
      <c r="U117" s="482" t="s">
        <v>4582</v>
      </c>
      <c r="V117" s="482" t="s">
        <v>4582</v>
      </c>
      <c r="W117" s="475" t="s">
        <v>11328</v>
      </c>
      <c r="X117" s="401" t="s">
        <v>219</v>
      </c>
      <c r="Y117" s="411">
        <v>250000</v>
      </c>
      <c r="Z117" s="412">
        <v>150000</v>
      </c>
    </row>
    <row r="118" spans="1:26" ht="31.5" hidden="1" x14ac:dyDescent="0.25">
      <c r="A118">
        <v>117</v>
      </c>
      <c r="B118">
        <v>0</v>
      </c>
      <c r="C118" s="482" t="s">
        <v>4576</v>
      </c>
      <c r="D118" s="402">
        <v>2019.0299</v>
      </c>
      <c r="E118" s="472" t="s">
        <v>11797</v>
      </c>
      <c r="F118" s="482" t="s">
        <v>10861</v>
      </c>
      <c r="G118" s="482" t="s">
        <v>10862</v>
      </c>
      <c r="H118" s="410" t="s">
        <v>3974</v>
      </c>
      <c r="I118" s="410" t="s">
        <v>673</v>
      </c>
      <c r="J118" s="410" t="s">
        <v>61</v>
      </c>
      <c r="K118" s="482" t="s">
        <v>26</v>
      </c>
      <c r="L118" s="419">
        <v>19.05</v>
      </c>
      <c r="M118" s="419">
        <v>19.04</v>
      </c>
      <c r="N118" s="419"/>
      <c r="O118" s="419"/>
      <c r="P118" s="419">
        <v>19.07</v>
      </c>
      <c r="Q118" s="410" t="s">
        <v>4580</v>
      </c>
      <c r="R118" s="401"/>
      <c r="S118" s="410" t="s">
        <v>10863</v>
      </c>
      <c r="T118" s="474"/>
      <c r="U118" s="482" t="s">
        <v>4897</v>
      </c>
      <c r="V118" s="482" t="s">
        <v>4996</v>
      </c>
      <c r="W118" s="475" t="s">
        <v>11328</v>
      </c>
      <c r="X118" s="404" t="s">
        <v>2996</v>
      </c>
      <c r="Y118" s="411">
        <v>290900</v>
      </c>
      <c r="Z118" s="412">
        <v>126275</v>
      </c>
    </row>
    <row r="119" spans="1:26" ht="21" hidden="1" x14ac:dyDescent="0.25">
      <c r="A119">
        <v>118</v>
      </c>
      <c r="B119">
        <v>0</v>
      </c>
      <c r="C119" s="482" t="s">
        <v>4576</v>
      </c>
      <c r="D119" s="402">
        <v>2019.0300999999999</v>
      </c>
      <c r="E119" s="472" t="s">
        <v>11797</v>
      </c>
      <c r="F119" s="482" t="s">
        <v>10864</v>
      </c>
      <c r="G119" s="482" t="s">
        <v>10865</v>
      </c>
      <c r="H119" s="410" t="s">
        <v>2273</v>
      </c>
      <c r="I119" s="410" t="s">
        <v>107</v>
      </c>
      <c r="J119" s="410" t="s">
        <v>51</v>
      </c>
      <c r="K119" s="481" t="s">
        <v>26</v>
      </c>
      <c r="L119" s="419">
        <v>19.04</v>
      </c>
      <c r="M119" s="419">
        <v>19.03</v>
      </c>
      <c r="N119" s="419"/>
      <c r="O119" s="419"/>
      <c r="P119" s="419">
        <v>19.05</v>
      </c>
      <c r="Q119" s="410" t="s">
        <v>4580</v>
      </c>
      <c r="R119" s="410"/>
      <c r="S119" s="410"/>
      <c r="T119" s="474"/>
      <c r="U119" s="482" t="s">
        <v>4582</v>
      </c>
      <c r="V119" s="482" t="s">
        <v>4582</v>
      </c>
      <c r="W119" s="475"/>
      <c r="X119" s="401" t="s">
        <v>219</v>
      </c>
      <c r="Y119" s="411">
        <v>80000</v>
      </c>
      <c r="Z119" s="412">
        <v>80000</v>
      </c>
    </row>
    <row r="120" spans="1:26" ht="21" hidden="1" x14ac:dyDescent="0.25">
      <c r="A120">
        <v>119</v>
      </c>
      <c r="B120">
        <v>0</v>
      </c>
      <c r="C120" s="482" t="s">
        <v>4576</v>
      </c>
      <c r="D120" s="402">
        <v>2019.0305000000001</v>
      </c>
      <c r="E120" s="472" t="s">
        <v>11797</v>
      </c>
      <c r="F120" s="480" t="s">
        <v>10866</v>
      </c>
      <c r="G120" s="480" t="s">
        <v>5273</v>
      </c>
      <c r="H120" s="477" t="s">
        <v>5274</v>
      </c>
      <c r="I120" s="477" t="s">
        <v>488</v>
      </c>
      <c r="J120" s="477" t="s">
        <v>61</v>
      </c>
      <c r="K120" s="404" t="s">
        <v>3934</v>
      </c>
      <c r="L120" s="419">
        <v>19.03</v>
      </c>
      <c r="M120" s="419">
        <v>19.03</v>
      </c>
      <c r="N120" s="419"/>
      <c r="O120" s="419"/>
      <c r="P120" s="419"/>
      <c r="Q120" s="168" t="s">
        <v>4574</v>
      </c>
      <c r="R120" s="477" t="s">
        <v>10867</v>
      </c>
      <c r="S120" s="477"/>
      <c r="T120" s="478"/>
      <c r="U120" s="480" t="s">
        <v>4668</v>
      </c>
      <c r="V120" s="489" t="s">
        <v>4668</v>
      </c>
      <c r="W120" s="479"/>
      <c r="X120" s="480" t="s">
        <v>122</v>
      </c>
      <c r="Y120" s="411">
        <v>600000</v>
      </c>
      <c r="Z120" s="412">
        <v>75000</v>
      </c>
    </row>
    <row r="121" spans="1:26" ht="21" hidden="1" x14ac:dyDescent="0.25">
      <c r="A121">
        <v>120</v>
      </c>
      <c r="B121">
        <v>0</v>
      </c>
      <c r="C121" s="482" t="s">
        <v>4576</v>
      </c>
      <c r="D121" s="417">
        <v>2019.0313000000001</v>
      </c>
      <c r="E121" s="472" t="s">
        <v>11797</v>
      </c>
      <c r="F121" s="480" t="s">
        <v>10868</v>
      </c>
      <c r="G121" s="480" t="s">
        <v>10869</v>
      </c>
      <c r="H121" s="477" t="s">
        <v>10870</v>
      </c>
      <c r="I121" s="477" t="s">
        <v>1276</v>
      </c>
      <c r="J121" s="477" t="s">
        <v>128</v>
      </c>
      <c r="K121" s="482" t="s">
        <v>26</v>
      </c>
      <c r="L121" s="419">
        <v>19.05</v>
      </c>
      <c r="M121" s="419">
        <v>19.05</v>
      </c>
      <c r="N121" s="419"/>
      <c r="O121" s="419"/>
      <c r="P121" s="419"/>
      <c r="Q121" s="477" t="s">
        <v>4580</v>
      </c>
      <c r="R121" s="477"/>
      <c r="S121" s="477"/>
      <c r="T121" s="478"/>
      <c r="U121" s="480" t="s">
        <v>6641</v>
      </c>
      <c r="V121" s="480" t="s">
        <v>10038</v>
      </c>
      <c r="W121" s="479"/>
      <c r="X121" s="480" t="s">
        <v>4589</v>
      </c>
      <c r="Y121" s="411">
        <v>100000</v>
      </c>
      <c r="Z121" s="412">
        <v>100000</v>
      </c>
    </row>
    <row r="122" spans="1:26" ht="21" x14ac:dyDescent="0.25">
      <c r="A122">
        <v>121</v>
      </c>
      <c r="B122">
        <v>1</v>
      </c>
      <c r="C122" s="482" t="s">
        <v>4576</v>
      </c>
      <c r="D122" s="417">
        <v>2019.0314000000001</v>
      </c>
      <c r="E122" s="472" t="s">
        <v>11797</v>
      </c>
      <c r="F122" s="480" t="s">
        <v>11355</v>
      </c>
      <c r="G122" s="480" t="s">
        <v>11356</v>
      </c>
      <c r="H122" s="477" t="s">
        <v>11357</v>
      </c>
      <c r="I122" s="477" t="s">
        <v>107</v>
      </c>
      <c r="J122" s="477" t="s">
        <v>51</v>
      </c>
      <c r="K122" s="404" t="s">
        <v>52</v>
      </c>
      <c r="L122" s="419">
        <v>19.079999999999998</v>
      </c>
      <c r="M122" s="419">
        <v>19.07</v>
      </c>
      <c r="N122" s="419"/>
      <c r="O122" s="419"/>
      <c r="P122" s="419">
        <v>19.12</v>
      </c>
      <c r="Q122" s="477" t="s">
        <v>4580</v>
      </c>
      <c r="R122" s="477"/>
      <c r="S122" s="477" t="s">
        <v>11358</v>
      </c>
      <c r="T122" s="478"/>
      <c r="U122" s="480" t="s">
        <v>4894</v>
      </c>
      <c r="V122" s="480" t="s">
        <v>4894</v>
      </c>
      <c r="W122" s="479" t="s">
        <v>11324</v>
      </c>
      <c r="X122" s="477" t="s">
        <v>107</v>
      </c>
      <c r="Y122" s="411">
        <v>350000</v>
      </c>
      <c r="Z122" s="412">
        <v>311500</v>
      </c>
    </row>
    <row r="123" spans="1:26" ht="31.5" hidden="1" x14ac:dyDescent="0.25">
      <c r="A123">
        <v>122</v>
      </c>
      <c r="B123">
        <v>0</v>
      </c>
      <c r="C123" s="482" t="s">
        <v>4576</v>
      </c>
      <c r="D123" s="417">
        <v>2019.0317</v>
      </c>
      <c r="E123" s="472" t="s">
        <v>11797</v>
      </c>
      <c r="F123" s="482" t="s">
        <v>10871</v>
      </c>
      <c r="G123" s="482" t="s">
        <v>6658</v>
      </c>
      <c r="H123" s="410" t="s">
        <v>4236</v>
      </c>
      <c r="I123" s="410" t="s">
        <v>2996</v>
      </c>
      <c r="J123" s="410" t="s">
        <v>51</v>
      </c>
      <c r="K123" s="404" t="s">
        <v>9916</v>
      </c>
      <c r="L123" s="419">
        <v>19.07</v>
      </c>
      <c r="M123" s="419">
        <v>19.04</v>
      </c>
      <c r="N123" s="419"/>
      <c r="O123" s="419"/>
      <c r="P123" s="419">
        <v>19.07</v>
      </c>
      <c r="Q123" s="410" t="s">
        <v>4574</v>
      </c>
      <c r="R123" s="410" t="s">
        <v>10872</v>
      </c>
      <c r="S123" s="410"/>
      <c r="T123" s="474"/>
      <c r="U123" s="482" t="s">
        <v>4996</v>
      </c>
      <c r="V123" s="482" t="s">
        <v>4996</v>
      </c>
      <c r="W123" s="475" t="s">
        <v>11318</v>
      </c>
      <c r="X123" s="404" t="s">
        <v>2996</v>
      </c>
      <c r="Y123" s="411">
        <v>300000</v>
      </c>
      <c r="Z123" s="412">
        <v>35000</v>
      </c>
    </row>
    <row r="124" spans="1:26" ht="31.5" hidden="1" x14ac:dyDescent="0.25">
      <c r="A124">
        <v>123</v>
      </c>
      <c r="B124">
        <v>0</v>
      </c>
      <c r="C124" s="482" t="s">
        <v>4576</v>
      </c>
      <c r="D124" s="402">
        <v>2019.0318</v>
      </c>
      <c r="E124" s="472" t="s">
        <v>11797</v>
      </c>
      <c r="F124" s="482" t="s">
        <v>10873</v>
      </c>
      <c r="G124" s="482" t="s">
        <v>6658</v>
      </c>
      <c r="H124" s="410" t="s">
        <v>4236</v>
      </c>
      <c r="I124" s="410" t="s">
        <v>2996</v>
      </c>
      <c r="J124" s="410" t="s">
        <v>51</v>
      </c>
      <c r="K124" s="404" t="s">
        <v>9916</v>
      </c>
      <c r="L124" s="419">
        <v>19.03</v>
      </c>
      <c r="M124" s="419">
        <v>19.010000000000002</v>
      </c>
      <c r="N124" s="419"/>
      <c r="O124" s="419"/>
      <c r="P124" s="419">
        <v>19.04</v>
      </c>
      <c r="Q124" s="410" t="s">
        <v>4574</v>
      </c>
      <c r="R124" s="407" t="s">
        <v>5029</v>
      </c>
      <c r="S124" s="410"/>
      <c r="T124" s="474"/>
      <c r="U124" s="482" t="s">
        <v>4897</v>
      </c>
      <c r="V124" s="482" t="s">
        <v>4996</v>
      </c>
      <c r="W124" s="475" t="s">
        <v>11318</v>
      </c>
      <c r="X124" s="404" t="s">
        <v>2996</v>
      </c>
      <c r="Y124" s="411">
        <v>240000</v>
      </c>
      <c r="Z124" s="412">
        <v>61950</v>
      </c>
    </row>
    <row r="125" spans="1:26" ht="21" hidden="1" x14ac:dyDescent="0.25">
      <c r="A125">
        <v>124</v>
      </c>
      <c r="B125">
        <v>0</v>
      </c>
      <c r="C125" s="482" t="s">
        <v>4576</v>
      </c>
      <c r="D125" s="417">
        <v>2019.0320999999999</v>
      </c>
      <c r="E125" s="472" t="s">
        <v>11797</v>
      </c>
      <c r="F125" s="480" t="s">
        <v>10875</v>
      </c>
      <c r="G125" s="480" t="s">
        <v>10876</v>
      </c>
      <c r="H125" s="477" t="s">
        <v>2746</v>
      </c>
      <c r="I125" s="477" t="s">
        <v>165</v>
      </c>
      <c r="J125" s="477" t="s">
        <v>161</v>
      </c>
      <c r="K125" s="404" t="s">
        <v>9916</v>
      </c>
      <c r="L125" s="419">
        <v>19.079999999999998</v>
      </c>
      <c r="M125" s="419">
        <v>19.04</v>
      </c>
      <c r="N125" s="419"/>
      <c r="O125" s="419"/>
      <c r="P125" s="419"/>
      <c r="Q125" s="168" t="s">
        <v>4574</v>
      </c>
      <c r="R125" s="477" t="s">
        <v>10877</v>
      </c>
      <c r="S125" s="477"/>
      <c r="T125" s="478"/>
      <c r="U125" s="480" t="s">
        <v>10695</v>
      </c>
      <c r="V125" s="477" t="s">
        <v>10695</v>
      </c>
      <c r="W125" s="479" t="s">
        <v>11324</v>
      </c>
      <c r="X125" s="480" t="s">
        <v>2996</v>
      </c>
      <c r="Y125" s="411">
        <v>800000</v>
      </c>
      <c r="Z125" s="412">
        <v>100000</v>
      </c>
    </row>
    <row r="126" spans="1:26" ht="31.5" x14ac:dyDescent="0.25">
      <c r="A126">
        <v>125</v>
      </c>
      <c r="B126">
        <v>1</v>
      </c>
      <c r="C126" s="482" t="s">
        <v>4576</v>
      </c>
      <c r="D126" s="402">
        <v>2019.0324000000001</v>
      </c>
      <c r="E126" s="472" t="s">
        <v>11797</v>
      </c>
      <c r="F126" s="482" t="s">
        <v>11359</v>
      </c>
      <c r="G126" s="482" t="s">
        <v>11360</v>
      </c>
      <c r="H126" s="410" t="s">
        <v>1775</v>
      </c>
      <c r="I126" s="410" t="s">
        <v>76</v>
      </c>
      <c r="J126" s="410" t="s">
        <v>77</v>
      </c>
      <c r="K126" s="404" t="s">
        <v>52</v>
      </c>
      <c r="L126" s="419">
        <v>19.059999999999999</v>
      </c>
      <c r="M126" s="419">
        <v>19.05</v>
      </c>
      <c r="N126" s="419">
        <v>0</v>
      </c>
      <c r="O126" s="419">
        <v>0</v>
      </c>
      <c r="P126" s="401">
        <v>0</v>
      </c>
      <c r="Q126" s="410" t="s">
        <v>4580</v>
      </c>
      <c r="R126" s="410"/>
      <c r="S126" s="410" t="s">
        <v>4602</v>
      </c>
      <c r="T126" s="474"/>
      <c r="U126" s="482" t="s">
        <v>4608</v>
      </c>
      <c r="V126" s="482" t="s">
        <v>5221</v>
      </c>
      <c r="W126" s="475" t="s">
        <v>11324</v>
      </c>
      <c r="X126" s="404" t="s">
        <v>122</v>
      </c>
      <c r="Y126" s="411">
        <v>238379</v>
      </c>
      <c r="Z126" s="412">
        <v>225863</v>
      </c>
    </row>
    <row r="127" spans="1:26" ht="31.5" hidden="1" x14ac:dyDescent="0.25">
      <c r="A127">
        <v>126</v>
      </c>
      <c r="B127">
        <v>0</v>
      </c>
      <c r="C127" s="482" t="s">
        <v>4576</v>
      </c>
      <c r="D127" s="402">
        <v>2019.0328</v>
      </c>
      <c r="E127" s="472" t="s">
        <v>11797</v>
      </c>
      <c r="F127" s="482" t="s">
        <v>10878</v>
      </c>
      <c r="G127" s="482" t="s">
        <v>10879</v>
      </c>
      <c r="H127" s="410" t="s">
        <v>10880</v>
      </c>
      <c r="I127" s="410" t="s">
        <v>261</v>
      </c>
      <c r="J127" s="410" t="s">
        <v>123</v>
      </c>
      <c r="K127" s="404" t="s">
        <v>9916</v>
      </c>
      <c r="L127" s="419">
        <v>19.05</v>
      </c>
      <c r="M127" s="419">
        <v>19.04</v>
      </c>
      <c r="N127" s="419"/>
      <c r="O127" s="419"/>
      <c r="P127" s="419">
        <v>19.07</v>
      </c>
      <c r="Q127" s="410" t="s">
        <v>4580</v>
      </c>
      <c r="R127" s="410"/>
      <c r="S127" s="410" t="s">
        <v>10155</v>
      </c>
      <c r="T127" s="474"/>
      <c r="U127" s="482" t="s">
        <v>5084</v>
      </c>
      <c r="V127" s="482" t="s">
        <v>4696</v>
      </c>
      <c r="W127" s="475" t="s">
        <v>11339</v>
      </c>
      <c r="X127" s="404" t="s">
        <v>261</v>
      </c>
      <c r="Y127" s="411">
        <v>150000</v>
      </c>
      <c r="Z127" s="412">
        <v>100000</v>
      </c>
    </row>
    <row r="128" spans="1:26" ht="21" hidden="1" x14ac:dyDescent="0.25">
      <c r="A128">
        <v>127</v>
      </c>
      <c r="B128">
        <v>0</v>
      </c>
      <c r="C128" s="482" t="s">
        <v>4576</v>
      </c>
      <c r="D128" s="402">
        <v>2019.0328999999999</v>
      </c>
      <c r="E128" s="472" t="s">
        <v>11797</v>
      </c>
      <c r="F128" s="482" t="s">
        <v>10881</v>
      </c>
      <c r="G128" s="482" t="s">
        <v>10104</v>
      </c>
      <c r="H128" s="410" t="s">
        <v>3168</v>
      </c>
      <c r="I128" s="410" t="s">
        <v>198</v>
      </c>
      <c r="J128" s="410" t="s">
        <v>61</v>
      </c>
      <c r="K128" s="404" t="s">
        <v>52</v>
      </c>
      <c r="L128" s="419">
        <v>19.05</v>
      </c>
      <c r="M128" s="419">
        <v>19.04</v>
      </c>
      <c r="N128" s="419">
        <v>0</v>
      </c>
      <c r="O128" s="419"/>
      <c r="P128" s="419">
        <v>19.05</v>
      </c>
      <c r="Q128" s="410" t="s">
        <v>4580</v>
      </c>
      <c r="R128" s="410"/>
      <c r="S128" s="410"/>
      <c r="T128" s="474"/>
      <c r="U128" s="482" t="s">
        <v>5221</v>
      </c>
      <c r="V128" s="482" t="s">
        <v>10838</v>
      </c>
      <c r="W128" s="475"/>
      <c r="X128" s="404" t="s">
        <v>261</v>
      </c>
      <c r="Y128" s="411"/>
      <c r="Z128" s="412">
        <v>20000</v>
      </c>
    </row>
    <row r="129" spans="1:26" ht="31.5" hidden="1" x14ac:dyDescent="0.25">
      <c r="A129">
        <v>128</v>
      </c>
      <c r="B129">
        <v>0</v>
      </c>
      <c r="C129" s="482" t="s">
        <v>4576</v>
      </c>
      <c r="D129" s="405">
        <v>2019.0332000000001</v>
      </c>
      <c r="E129" s="472" t="s">
        <v>11797</v>
      </c>
      <c r="F129" s="480" t="s">
        <v>10882</v>
      </c>
      <c r="G129" s="480" t="s">
        <v>10883</v>
      </c>
      <c r="H129" s="477" t="s">
        <v>2137</v>
      </c>
      <c r="I129" s="477" t="s">
        <v>732</v>
      </c>
      <c r="J129" s="477" t="s">
        <v>51</v>
      </c>
      <c r="K129" s="476" t="s">
        <v>52</v>
      </c>
      <c r="L129" s="419">
        <v>19.059999999999999</v>
      </c>
      <c r="M129" s="419">
        <v>19.04</v>
      </c>
      <c r="N129" s="419"/>
      <c r="O129" s="419"/>
      <c r="P129" s="419"/>
      <c r="Q129" s="168" t="s">
        <v>4574</v>
      </c>
      <c r="R129" s="477" t="s">
        <v>10884</v>
      </c>
      <c r="S129" s="477"/>
      <c r="T129" s="478"/>
      <c r="U129" s="480" t="s">
        <v>10885</v>
      </c>
      <c r="V129" s="477" t="s">
        <v>10194</v>
      </c>
      <c r="W129" s="490" t="s">
        <v>11318</v>
      </c>
      <c r="X129" s="480" t="s">
        <v>49</v>
      </c>
      <c r="Y129" s="411"/>
      <c r="Z129" s="412">
        <v>75000</v>
      </c>
    </row>
    <row r="130" spans="1:26" hidden="1" x14ac:dyDescent="0.25">
      <c r="A130">
        <v>129</v>
      </c>
      <c r="B130">
        <v>0</v>
      </c>
      <c r="C130" s="482" t="s">
        <v>4576</v>
      </c>
      <c r="D130" s="417">
        <v>2019.0333000000001</v>
      </c>
      <c r="E130" s="472" t="s">
        <v>11797</v>
      </c>
      <c r="F130" s="482" t="s">
        <v>10886</v>
      </c>
      <c r="G130" s="482" t="s">
        <v>10887</v>
      </c>
      <c r="H130" s="410" t="s">
        <v>2155</v>
      </c>
      <c r="I130" s="410" t="s">
        <v>76</v>
      </c>
      <c r="J130" s="410" t="s">
        <v>77</v>
      </c>
      <c r="K130" s="482" t="s">
        <v>26</v>
      </c>
      <c r="L130" s="419">
        <v>19.03</v>
      </c>
      <c r="M130" s="419">
        <v>19.03</v>
      </c>
      <c r="N130" s="419"/>
      <c r="O130" s="419"/>
      <c r="P130" s="419">
        <v>19.03</v>
      </c>
      <c r="Q130" s="410" t="s">
        <v>4580</v>
      </c>
      <c r="R130" s="410"/>
      <c r="S130" s="410"/>
      <c r="T130" s="474"/>
      <c r="U130" s="482" t="s">
        <v>4723</v>
      </c>
      <c r="V130" s="482" t="s">
        <v>4723</v>
      </c>
      <c r="W130" s="475"/>
      <c r="X130" s="404" t="s">
        <v>4589</v>
      </c>
      <c r="Y130" s="411">
        <v>100000</v>
      </c>
      <c r="Z130" s="412">
        <v>100000</v>
      </c>
    </row>
    <row r="131" spans="1:26" ht="21" x14ac:dyDescent="0.25">
      <c r="A131">
        <v>130</v>
      </c>
      <c r="B131">
        <v>1</v>
      </c>
      <c r="C131" s="482" t="s">
        <v>4576</v>
      </c>
      <c r="D131" s="417">
        <v>2019.0340000000001</v>
      </c>
      <c r="E131" s="472" t="s">
        <v>11797</v>
      </c>
      <c r="F131" s="482" t="s">
        <v>11361</v>
      </c>
      <c r="G131" s="482" t="s">
        <v>11362</v>
      </c>
      <c r="H131" s="410" t="s">
        <v>3294</v>
      </c>
      <c r="I131" s="410" t="s">
        <v>76</v>
      </c>
      <c r="J131" s="410" t="s">
        <v>77</v>
      </c>
      <c r="K131" s="481" t="s">
        <v>26</v>
      </c>
      <c r="L131" s="419">
        <v>19.079999999999998</v>
      </c>
      <c r="M131" s="419">
        <v>19.07</v>
      </c>
      <c r="N131" s="419"/>
      <c r="O131" s="419"/>
      <c r="P131" s="419">
        <v>19.079999999999998</v>
      </c>
      <c r="Q131" s="410" t="s">
        <v>4580</v>
      </c>
      <c r="R131" s="410"/>
      <c r="S131" s="410"/>
      <c r="T131" s="474"/>
      <c r="U131" s="482" t="s">
        <v>6641</v>
      </c>
      <c r="V131" s="482" t="s">
        <v>10038</v>
      </c>
      <c r="W131" s="475"/>
      <c r="X131" s="404" t="s">
        <v>4589</v>
      </c>
      <c r="Y131" s="411">
        <v>40000</v>
      </c>
      <c r="Z131" s="412">
        <v>32000</v>
      </c>
    </row>
    <row r="132" spans="1:26" ht="21" hidden="1" x14ac:dyDescent="0.25">
      <c r="A132">
        <v>131</v>
      </c>
      <c r="B132">
        <v>0</v>
      </c>
      <c r="C132" s="482" t="s">
        <v>4576</v>
      </c>
      <c r="D132" s="417">
        <v>2019.0343</v>
      </c>
      <c r="E132" s="472" t="s">
        <v>11797</v>
      </c>
      <c r="F132" s="482" t="s">
        <v>10888</v>
      </c>
      <c r="G132" s="482" t="s">
        <v>10889</v>
      </c>
      <c r="H132" s="410" t="s">
        <v>973</v>
      </c>
      <c r="I132" s="410" t="s">
        <v>808</v>
      </c>
      <c r="J132" s="410" t="s">
        <v>61</v>
      </c>
      <c r="K132" s="476" t="s">
        <v>9916</v>
      </c>
      <c r="L132" s="419">
        <v>19.04</v>
      </c>
      <c r="M132" s="419">
        <v>19.04</v>
      </c>
      <c r="N132" s="419"/>
      <c r="O132" s="419"/>
      <c r="P132" s="419">
        <v>19.07</v>
      </c>
      <c r="Q132" s="410" t="s">
        <v>4574</v>
      </c>
      <c r="R132" s="410" t="s">
        <v>10890</v>
      </c>
      <c r="S132" s="410"/>
      <c r="T132" s="474"/>
      <c r="U132" s="482" t="s">
        <v>4938</v>
      </c>
      <c r="V132" s="482" t="s">
        <v>4938</v>
      </c>
      <c r="W132" s="475" t="s">
        <v>11324</v>
      </c>
      <c r="X132" s="407" t="s">
        <v>107</v>
      </c>
      <c r="Y132" s="411">
        <v>20000000</v>
      </c>
      <c r="Z132" s="412">
        <v>1000</v>
      </c>
    </row>
    <row r="133" spans="1:26" ht="31.5" hidden="1" x14ac:dyDescent="0.25">
      <c r="A133">
        <v>132</v>
      </c>
      <c r="B133">
        <v>0</v>
      </c>
      <c r="C133" s="482" t="s">
        <v>4576</v>
      </c>
      <c r="D133" s="417">
        <v>2019.0355999999999</v>
      </c>
      <c r="E133" s="472" t="s">
        <v>11797</v>
      </c>
      <c r="F133" s="482" t="s">
        <v>10891</v>
      </c>
      <c r="G133" s="482" t="s">
        <v>4746</v>
      </c>
      <c r="H133" s="410" t="s">
        <v>2673</v>
      </c>
      <c r="I133" s="410" t="s">
        <v>76</v>
      </c>
      <c r="J133" s="410" t="s">
        <v>77</v>
      </c>
      <c r="K133" s="404" t="s">
        <v>52</v>
      </c>
      <c r="L133" s="419">
        <v>19.079999999999998</v>
      </c>
      <c r="M133" s="419">
        <v>19.04</v>
      </c>
      <c r="N133" s="419"/>
      <c r="O133" s="419"/>
      <c r="P133" s="419">
        <v>19.100000000000001</v>
      </c>
      <c r="Q133" s="410" t="s">
        <v>4574</v>
      </c>
      <c r="R133" s="477" t="s">
        <v>10867</v>
      </c>
      <c r="S133" s="410"/>
      <c r="T133" s="474"/>
      <c r="U133" s="482" t="s">
        <v>10893</v>
      </c>
      <c r="V133" s="482" t="s">
        <v>10893</v>
      </c>
      <c r="W133" s="475" t="s">
        <v>11340</v>
      </c>
      <c r="X133" s="404" t="s">
        <v>384</v>
      </c>
      <c r="Y133" s="411">
        <v>775000</v>
      </c>
      <c r="Z133" s="412">
        <v>57630</v>
      </c>
    </row>
    <row r="134" spans="1:26" ht="21" hidden="1" x14ac:dyDescent="0.25">
      <c r="A134">
        <v>133</v>
      </c>
      <c r="B134">
        <v>0</v>
      </c>
      <c r="C134" s="482" t="s">
        <v>4576</v>
      </c>
      <c r="D134" s="402">
        <v>2019.0358000000001</v>
      </c>
      <c r="E134" s="472" t="s">
        <v>11797</v>
      </c>
      <c r="F134" s="482" t="s">
        <v>10894</v>
      </c>
      <c r="G134" s="482" t="s">
        <v>10895</v>
      </c>
      <c r="H134" s="410" t="s">
        <v>10896</v>
      </c>
      <c r="I134" s="410"/>
      <c r="J134" s="410" t="s">
        <v>22</v>
      </c>
      <c r="K134" s="404" t="s">
        <v>5179</v>
      </c>
      <c r="L134" s="419">
        <v>19.04</v>
      </c>
      <c r="M134" s="419">
        <v>19.04</v>
      </c>
      <c r="N134" s="419">
        <v>0</v>
      </c>
      <c r="O134" s="419"/>
      <c r="P134" s="419">
        <v>19.04</v>
      </c>
      <c r="Q134" s="410" t="s">
        <v>4580</v>
      </c>
      <c r="R134" s="410"/>
      <c r="S134" s="410"/>
      <c r="T134" s="474"/>
      <c r="U134" s="401" t="s">
        <v>4812</v>
      </c>
      <c r="V134" s="401" t="s">
        <v>4812</v>
      </c>
      <c r="W134" s="475"/>
      <c r="X134" s="404" t="s">
        <v>4589</v>
      </c>
      <c r="Y134" s="411">
        <v>10000</v>
      </c>
      <c r="Z134" s="412">
        <v>10000</v>
      </c>
    </row>
    <row r="135" spans="1:26" ht="21" hidden="1" x14ac:dyDescent="0.25">
      <c r="A135">
        <v>134</v>
      </c>
      <c r="B135">
        <v>0</v>
      </c>
      <c r="C135" s="482" t="s">
        <v>4576</v>
      </c>
      <c r="D135" s="402">
        <v>2019.0359000000001</v>
      </c>
      <c r="E135" s="472" t="s">
        <v>11797</v>
      </c>
      <c r="F135" s="482" t="s">
        <v>10898</v>
      </c>
      <c r="G135" s="482" t="s">
        <v>10899</v>
      </c>
      <c r="H135" s="410" t="s">
        <v>3664</v>
      </c>
      <c r="I135" s="410" t="s">
        <v>76</v>
      </c>
      <c r="J135" s="410" t="s">
        <v>77</v>
      </c>
      <c r="K135" s="404" t="s">
        <v>3934</v>
      </c>
      <c r="L135" s="419">
        <v>19.04</v>
      </c>
      <c r="M135" s="419">
        <v>19.04</v>
      </c>
      <c r="N135" s="419">
        <v>0</v>
      </c>
      <c r="O135" s="419"/>
      <c r="P135" s="419">
        <v>19.04</v>
      </c>
      <c r="Q135" s="410" t="s">
        <v>4580</v>
      </c>
      <c r="R135" s="410"/>
      <c r="S135" s="410"/>
      <c r="T135" s="474"/>
      <c r="U135" s="482" t="s">
        <v>4668</v>
      </c>
      <c r="V135" s="488" t="s">
        <v>4668</v>
      </c>
      <c r="W135" s="475"/>
      <c r="X135" s="404" t="s">
        <v>122</v>
      </c>
      <c r="Y135" s="411">
        <v>10000</v>
      </c>
      <c r="Z135" s="412">
        <v>9505</v>
      </c>
    </row>
    <row r="136" spans="1:26" x14ac:dyDescent="0.25">
      <c r="A136">
        <v>135</v>
      </c>
      <c r="B136">
        <v>1</v>
      </c>
      <c r="C136" s="482" t="s">
        <v>4576</v>
      </c>
      <c r="D136" s="417">
        <v>2019.0364</v>
      </c>
      <c r="E136" s="472" t="s">
        <v>11797</v>
      </c>
      <c r="F136" s="482" t="s">
        <v>11363</v>
      </c>
      <c r="G136" s="482" t="s">
        <v>11364</v>
      </c>
      <c r="H136" s="410" t="s">
        <v>1586</v>
      </c>
      <c r="I136" s="410" t="s">
        <v>165</v>
      </c>
      <c r="J136" s="410" t="s">
        <v>161</v>
      </c>
      <c r="K136" s="482" t="s">
        <v>26</v>
      </c>
      <c r="L136" s="419">
        <v>19.079999999999998</v>
      </c>
      <c r="M136" s="419">
        <v>19.04</v>
      </c>
      <c r="N136" s="419"/>
      <c r="O136" s="419"/>
      <c r="P136" s="419">
        <v>19.079999999999998</v>
      </c>
      <c r="Q136" s="410" t="s">
        <v>4574</v>
      </c>
      <c r="R136" s="401" t="s">
        <v>11327</v>
      </c>
      <c r="S136" s="410"/>
      <c r="T136" s="474"/>
      <c r="U136" s="482" t="s">
        <v>5011</v>
      </c>
      <c r="V136" s="482" t="s">
        <v>5011</v>
      </c>
      <c r="W136" s="475" t="s">
        <v>11324</v>
      </c>
      <c r="X136" s="404" t="s">
        <v>107</v>
      </c>
      <c r="Y136" s="411"/>
      <c r="Z136" s="412">
        <v>55614</v>
      </c>
    </row>
    <row r="137" spans="1:26" ht="52.5" hidden="1" x14ac:dyDescent="0.25">
      <c r="A137">
        <v>136</v>
      </c>
      <c r="B137">
        <v>0</v>
      </c>
      <c r="C137" s="482" t="s">
        <v>4576</v>
      </c>
      <c r="D137" s="402">
        <v>2019.0364999999999</v>
      </c>
      <c r="E137" s="472" t="s">
        <v>11797</v>
      </c>
      <c r="F137" s="482" t="s">
        <v>10900</v>
      </c>
      <c r="G137" s="482" t="s">
        <v>5697</v>
      </c>
      <c r="H137" s="410" t="s">
        <v>3294</v>
      </c>
      <c r="I137" s="410" t="s">
        <v>76</v>
      </c>
      <c r="J137" s="410" t="s">
        <v>77</v>
      </c>
      <c r="K137" s="476" t="s">
        <v>9916</v>
      </c>
      <c r="L137" s="419">
        <v>19.05</v>
      </c>
      <c r="M137" s="419">
        <v>19.05</v>
      </c>
      <c r="N137" s="419">
        <v>19.05</v>
      </c>
      <c r="O137" s="419"/>
      <c r="P137" s="419">
        <v>19.059999999999999</v>
      </c>
      <c r="Q137" s="410" t="s">
        <v>4580</v>
      </c>
      <c r="R137" s="410"/>
      <c r="S137" s="410" t="s">
        <v>10901</v>
      </c>
      <c r="T137" s="474"/>
      <c r="U137" s="401" t="s">
        <v>4812</v>
      </c>
      <c r="V137" s="401" t="s">
        <v>5081</v>
      </c>
      <c r="W137" s="475" t="s">
        <v>11339</v>
      </c>
      <c r="X137" s="404" t="s">
        <v>4589</v>
      </c>
      <c r="Y137" s="411">
        <v>700000</v>
      </c>
      <c r="Z137" s="412">
        <v>170078</v>
      </c>
    </row>
    <row r="138" spans="1:26" ht="21" hidden="1" x14ac:dyDescent="0.25">
      <c r="A138">
        <v>137</v>
      </c>
      <c r="B138">
        <v>0</v>
      </c>
      <c r="C138" s="482" t="s">
        <v>4576</v>
      </c>
      <c r="D138" s="402">
        <v>2019.0365999999999</v>
      </c>
      <c r="E138" s="472" t="s">
        <v>11797</v>
      </c>
      <c r="F138" s="482" t="s">
        <v>10902</v>
      </c>
      <c r="G138" s="482" t="s">
        <v>10903</v>
      </c>
      <c r="H138" s="410" t="s">
        <v>48</v>
      </c>
      <c r="I138" s="410" t="s">
        <v>49</v>
      </c>
      <c r="J138" s="410" t="s">
        <v>51</v>
      </c>
      <c r="K138" s="482" t="s">
        <v>26</v>
      </c>
      <c r="L138" s="419">
        <v>19.04</v>
      </c>
      <c r="M138" s="419">
        <v>19.03</v>
      </c>
      <c r="N138" s="419">
        <v>0</v>
      </c>
      <c r="O138" s="419"/>
      <c r="P138" s="419">
        <v>19.04</v>
      </c>
      <c r="Q138" s="410" t="s">
        <v>4580</v>
      </c>
      <c r="R138" s="410"/>
      <c r="S138" s="410"/>
      <c r="T138" s="474"/>
      <c r="U138" s="482" t="s">
        <v>4931</v>
      </c>
      <c r="V138" s="482" t="s">
        <v>4932</v>
      </c>
      <c r="W138" s="475"/>
      <c r="X138" s="404" t="s">
        <v>49</v>
      </c>
      <c r="Y138" s="411">
        <v>9800</v>
      </c>
      <c r="Z138" s="412">
        <v>9800</v>
      </c>
    </row>
    <row r="139" spans="1:26" ht="42" hidden="1" x14ac:dyDescent="0.25">
      <c r="A139">
        <v>138</v>
      </c>
      <c r="B139">
        <v>0</v>
      </c>
      <c r="C139" s="482" t="s">
        <v>4576</v>
      </c>
      <c r="D139" s="417">
        <v>2019.0369000000001</v>
      </c>
      <c r="E139" s="472" t="s">
        <v>11797</v>
      </c>
      <c r="F139" s="482" t="s">
        <v>10904</v>
      </c>
      <c r="G139" s="482" t="s">
        <v>10905</v>
      </c>
      <c r="H139" s="410" t="s">
        <v>1131</v>
      </c>
      <c r="I139" s="410" t="s">
        <v>183</v>
      </c>
      <c r="J139" s="410" t="s">
        <v>61</v>
      </c>
      <c r="K139" s="404" t="s">
        <v>98</v>
      </c>
      <c r="L139" s="419">
        <v>19.07</v>
      </c>
      <c r="M139" s="419">
        <v>19.05</v>
      </c>
      <c r="N139" s="419"/>
      <c r="O139" s="419"/>
      <c r="P139" s="419">
        <v>19.07</v>
      </c>
      <c r="Q139" s="410" t="s">
        <v>4580</v>
      </c>
      <c r="R139" s="410"/>
      <c r="S139" s="410" t="s">
        <v>11365</v>
      </c>
      <c r="T139" s="474"/>
      <c r="U139" s="482" t="s">
        <v>10194</v>
      </c>
      <c r="V139" s="401" t="s">
        <v>10194</v>
      </c>
      <c r="W139" s="475" t="s">
        <v>11324</v>
      </c>
      <c r="X139" s="404" t="s">
        <v>49</v>
      </c>
      <c r="Y139" s="411">
        <v>500000</v>
      </c>
      <c r="Z139" s="412">
        <v>242339</v>
      </c>
    </row>
    <row r="140" spans="1:26" ht="21" hidden="1" x14ac:dyDescent="0.25">
      <c r="A140">
        <v>139</v>
      </c>
      <c r="B140">
        <v>0</v>
      </c>
      <c r="C140" s="482" t="s">
        <v>4576</v>
      </c>
      <c r="D140" s="402">
        <v>2019.0372</v>
      </c>
      <c r="E140" s="472" t="s">
        <v>11797</v>
      </c>
      <c r="F140" s="482" t="s">
        <v>10907</v>
      </c>
      <c r="G140" s="482" t="s">
        <v>5726</v>
      </c>
      <c r="H140" s="410" t="s">
        <v>3531</v>
      </c>
      <c r="I140" s="410" t="s">
        <v>76</v>
      </c>
      <c r="J140" s="410" t="s">
        <v>77</v>
      </c>
      <c r="K140" s="482" t="s">
        <v>26</v>
      </c>
      <c r="L140" s="419">
        <v>19.05</v>
      </c>
      <c r="M140" s="419">
        <v>19.04</v>
      </c>
      <c r="N140" s="419"/>
      <c r="O140" s="419"/>
      <c r="P140" s="419">
        <v>19.07</v>
      </c>
      <c r="Q140" s="410" t="s">
        <v>4580</v>
      </c>
      <c r="R140" s="410"/>
      <c r="S140" s="410"/>
      <c r="T140" s="474"/>
      <c r="U140" s="482" t="s">
        <v>10038</v>
      </c>
      <c r="V140" s="482" t="s">
        <v>10038</v>
      </c>
      <c r="W140" s="475"/>
      <c r="X140" s="404" t="s">
        <v>4589</v>
      </c>
      <c r="Y140" s="411">
        <v>75000</v>
      </c>
      <c r="Z140" s="412">
        <v>75000</v>
      </c>
    </row>
    <row r="141" spans="1:26" ht="31.5" hidden="1" x14ac:dyDescent="0.25">
      <c r="A141">
        <v>140</v>
      </c>
      <c r="B141">
        <v>0</v>
      </c>
      <c r="C141" s="482" t="s">
        <v>4576</v>
      </c>
      <c r="D141" s="417">
        <v>2019.0377000000001</v>
      </c>
      <c r="E141" s="472" t="s">
        <v>11797</v>
      </c>
      <c r="F141" s="480" t="s">
        <v>10908</v>
      </c>
      <c r="G141" s="480" t="s">
        <v>5039</v>
      </c>
      <c r="H141" s="477" t="s">
        <v>1501</v>
      </c>
      <c r="I141" s="477" t="s">
        <v>1488</v>
      </c>
      <c r="J141" s="477" t="s">
        <v>77</v>
      </c>
      <c r="K141" s="404" t="s">
        <v>9916</v>
      </c>
      <c r="L141" s="419">
        <v>19.07</v>
      </c>
      <c r="M141" s="419">
        <v>19.04</v>
      </c>
      <c r="N141" s="419"/>
      <c r="O141" s="419"/>
      <c r="P141" s="419"/>
      <c r="Q141" s="477" t="s">
        <v>4580</v>
      </c>
      <c r="R141" s="477"/>
      <c r="S141" s="477"/>
      <c r="T141" s="478"/>
      <c r="U141" s="480" t="s">
        <v>4607</v>
      </c>
      <c r="V141" s="480" t="s">
        <v>4607</v>
      </c>
      <c r="W141" s="479" t="s">
        <v>11328</v>
      </c>
      <c r="X141" s="480" t="s">
        <v>261</v>
      </c>
      <c r="Y141" s="411"/>
      <c r="Z141" s="412">
        <v>100000</v>
      </c>
    </row>
    <row r="142" spans="1:26" ht="31.5" hidden="1" x14ac:dyDescent="0.25">
      <c r="A142">
        <v>141</v>
      </c>
      <c r="B142">
        <v>0</v>
      </c>
      <c r="C142" s="482" t="s">
        <v>4576</v>
      </c>
      <c r="D142" s="402">
        <v>2019.0379</v>
      </c>
      <c r="E142" s="472" t="s">
        <v>11797</v>
      </c>
      <c r="F142" s="482" t="s">
        <v>10909</v>
      </c>
      <c r="G142" s="482" t="s">
        <v>10910</v>
      </c>
      <c r="H142" s="410" t="s">
        <v>10911</v>
      </c>
      <c r="I142" s="410" t="s">
        <v>219</v>
      </c>
      <c r="J142" s="410" t="s">
        <v>220</v>
      </c>
      <c r="K142" s="404" t="s">
        <v>52</v>
      </c>
      <c r="L142" s="419">
        <v>19.059999999999999</v>
      </c>
      <c r="M142" s="419">
        <v>19.05</v>
      </c>
      <c r="N142" s="419"/>
      <c r="O142" s="419"/>
      <c r="P142" s="419">
        <v>19.07</v>
      </c>
      <c r="Q142" s="410" t="s">
        <v>4580</v>
      </c>
      <c r="R142" s="410"/>
      <c r="S142" s="410"/>
      <c r="T142" s="474"/>
      <c r="U142" s="482" t="s">
        <v>4767</v>
      </c>
      <c r="V142" s="482" t="s">
        <v>4767</v>
      </c>
      <c r="W142" s="475" t="s">
        <v>11318</v>
      </c>
      <c r="X142" s="404" t="s">
        <v>261</v>
      </c>
      <c r="Y142" s="411">
        <v>180000</v>
      </c>
      <c r="Z142" s="412">
        <v>180000</v>
      </c>
    </row>
    <row r="143" spans="1:26" ht="21" hidden="1" x14ac:dyDescent="0.25">
      <c r="A143">
        <v>142</v>
      </c>
      <c r="B143">
        <v>0</v>
      </c>
      <c r="C143" s="482" t="s">
        <v>4576</v>
      </c>
      <c r="D143" s="417">
        <v>2019.038</v>
      </c>
      <c r="E143" s="472" t="s">
        <v>11797</v>
      </c>
      <c r="F143" s="482" t="s">
        <v>10912</v>
      </c>
      <c r="G143" s="482" t="s">
        <v>10913</v>
      </c>
      <c r="H143" s="410" t="s">
        <v>2781</v>
      </c>
      <c r="I143" s="410" t="s">
        <v>156</v>
      </c>
      <c r="J143" s="410" t="s">
        <v>51</v>
      </c>
      <c r="K143" s="404" t="s">
        <v>9916</v>
      </c>
      <c r="L143" s="419">
        <v>19.079999999999998</v>
      </c>
      <c r="M143" s="419">
        <v>19.059999999999999</v>
      </c>
      <c r="N143" s="419"/>
      <c r="O143" s="419"/>
      <c r="P143" s="419">
        <v>19.09</v>
      </c>
      <c r="Q143" s="410" t="s">
        <v>4574</v>
      </c>
      <c r="R143" s="410" t="s">
        <v>5586</v>
      </c>
      <c r="S143" s="410"/>
      <c r="T143" s="474"/>
      <c r="U143" s="482" t="s">
        <v>9957</v>
      </c>
      <c r="V143" s="401" t="s">
        <v>10695</v>
      </c>
      <c r="W143" s="475" t="s">
        <v>11318</v>
      </c>
      <c r="X143" s="404" t="s">
        <v>2996</v>
      </c>
      <c r="Y143" s="411">
        <v>1000000</v>
      </c>
      <c r="Z143" s="412">
        <v>85000</v>
      </c>
    </row>
    <row r="144" spans="1:26" ht="21" hidden="1" x14ac:dyDescent="0.25">
      <c r="A144">
        <v>143</v>
      </c>
      <c r="B144">
        <v>0</v>
      </c>
      <c r="C144" s="482" t="s">
        <v>4576</v>
      </c>
      <c r="D144" s="402">
        <v>2019.0391999999999</v>
      </c>
      <c r="E144" s="472" t="s">
        <v>11797</v>
      </c>
      <c r="F144" s="482" t="s">
        <v>10914</v>
      </c>
      <c r="G144" s="482"/>
      <c r="H144" s="410" t="s">
        <v>2908</v>
      </c>
      <c r="I144" s="410" t="s">
        <v>380</v>
      </c>
      <c r="J144" s="410" t="s">
        <v>51</v>
      </c>
      <c r="K144" s="404" t="s">
        <v>9916</v>
      </c>
      <c r="L144" s="419">
        <v>19.05</v>
      </c>
      <c r="M144" s="419">
        <v>19.04</v>
      </c>
      <c r="N144" s="419"/>
      <c r="O144" s="419"/>
      <c r="P144" s="419">
        <v>19.05</v>
      </c>
      <c r="Q144" s="410" t="s">
        <v>4580</v>
      </c>
      <c r="R144" s="410"/>
      <c r="S144" s="410"/>
      <c r="T144" s="474"/>
      <c r="U144" s="482" t="s">
        <v>10568</v>
      </c>
      <c r="V144" s="482" t="s">
        <v>10645</v>
      </c>
      <c r="W144" s="475"/>
      <c r="X144" s="404" t="s">
        <v>49</v>
      </c>
      <c r="Y144" s="411"/>
      <c r="Z144" s="412">
        <v>50000</v>
      </c>
    </row>
    <row r="145" spans="1:26" ht="31.5" hidden="1" x14ac:dyDescent="0.25">
      <c r="A145">
        <v>144</v>
      </c>
      <c r="B145">
        <v>0</v>
      </c>
      <c r="C145" s="482" t="s">
        <v>4576</v>
      </c>
      <c r="D145" s="417">
        <v>2019.0396000000001</v>
      </c>
      <c r="E145" s="472" t="s">
        <v>11797</v>
      </c>
      <c r="F145" s="482" t="s">
        <v>10915</v>
      </c>
      <c r="G145" s="482" t="s">
        <v>10029</v>
      </c>
      <c r="H145" s="410" t="s">
        <v>4414</v>
      </c>
      <c r="I145" s="410" t="s">
        <v>1619</v>
      </c>
      <c r="J145" s="410" t="s">
        <v>61</v>
      </c>
      <c r="K145" s="476" t="s">
        <v>52</v>
      </c>
      <c r="L145" s="419">
        <v>19.07</v>
      </c>
      <c r="M145" s="419">
        <v>19.04</v>
      </c>
      <c r="N145" s="419"/>
      <c r="O145" s="419"/>
      <c r="P145" s="419">
        <v>19.07</v>
      </c>
      <c r="Q145" s="410" t="s">
        <v>4574</v>
      </c>
      <c r="R145" s="410" t="s">
        <v>11366</v>
      </c>
      <c r="S145" s="410"/>
      <c r="T145" s="474"/>
      <c r="U145" s="482" t="s">
        <v>4767</v>
      </c>
      <c r="V145" s="482" t="s">
        <v>4767</v>
      </c>
      <c r="W145" s="475"/>
      <c r="X145" s="404" t="s">
        <v>261</v>
      </c>
      <c r="Y145" s="418"/>
      <c r="Z145" s="412">
        <v>15140</v>
      </c>
    </row>
    <row r="146" spans="1:26" ht="31.5" hidden="1" x14ac:dyDescent="0.25">
      <c r="A146">
        <v>145</v>
      </c>
      <c r="B146">
        <v>0</v>
      </c>
      <c r="C146" s="482" t="s">
        <v>4576</v>
      </c>
      <c r="D146" s="417">
        <v>2019.0402999999999</v>
      </c>
      <c r="E146" s="472" t="s">
        <v>11797</v>
      </c>
      <c r="F146" s="480" t="s">
        <v>10916</v>
      </c>
      <c r="G146" s="480" t="s">
        <v>10917</v>
      </c>
      <c r="H146" s="477" t="s">
        <v>1501</v>
      </c>
      <c r="I146" s="477" t="s">
        <v>1488</v>
      </c>
      <c r="J146" s="477" t="s">
        <v>77</v>
      </c>
      <c r="K146" s="404" t="s">
        <v>98</v>
      </c>
      <c r="L146" s="419">
        <v>19.07</v>
      </c>
      <c r="M146" s="419">
        <v>19.059999999999999</v>
      </c>
      <c r="N146" s="419"/>
      <c r="O146" s="419"/>
      <c r="P146" s="419"/>
      <c r="Q146" s="477" t="s">
        <v>4580</v>
      </c>
      <c r="R146" s="477"/>
      <c r="S146" s="477" t="s">
        <v>10918</v>
      </c>
      <c r="T146" s="478"/>
      <c r="U146" s="480" t="s">
        <v>9945</v>
      </c>
      <c r="V146" s="480" t="s">
        <v>9945</v>
      </c>
      <c r="W146" s="479" t="s">
        <v>11329</v>
      </c>
      <c r="X146" s="480" t="s">
        <v>219</v>
      </c>
      <c r="Y146" s="418">
        <v>251122</v>
      </c>
      <c r="Z146" s="412">
        <v>251122</v>
      </c>
    </row>
    <row r="147" spans="1:26" ht="31.5" hidden="1" x14ac:dyDescent="0.25">
      <c r="A147">
        <v>146</v>
      </c>
      <c r="B147">
        <v>0</v>
      </c>
      <c r="C147" s="482" t="s">
        <v>4576</v>
      </c>
      <c r="D147" s="417">
        <v>2019.0407</v>
      </c>
      <c r="E147" s="472" t="s">
        <v>11797</v>
      </c>
      <c r="F147" s="482" t="s">
        <v>10919</v>
      </c>
      <c r="G147" s="482" t="s">
        <v>5126</v>
      </c>
      <c r="H147" s="410" t="s">
        <v>666</v>
      </c>
      <c r="I147" s="410" t="s">
        <v>261</v>
      </c>
      <c r="J147" s="410" t="s">
        <v>123</v>
      </c>
      <c r="K147" s="404" t="s">
        <v>52</v>
      </c>
      <c r="L147" s="419">
        <v>19.07</v>
      </c>
      <c r="M147" s="419">
        <v>19.05</v>
      </c>
      <c r="N147" s="419"/>
      <c r="O147" s="419"/>
      <c r="P147" s="419">
        <v>19.079999999999998</v>
      </c>
      <c r="Q147" s="410" t="s">
        <v>4574</v>
      </c>
      <c r="R147" s="410" t="s">
        <v>5127</v>
      </c>
      <c r="S147" s="410"/>
      <c r="T147" s="474"/>
      <c r="U147" s="482" t="s">
        <v>4682</v>
      </c>
      <c r="V147" s="482" t="s">
        <v>4682</v>
      </c>
      <c r="W147" s="475" t="s">
        <v>11339</v>
      </c>
      <c r="X147" s="404" t="s">
        <v>261</v>
      </c>
      <c r="Y147" s="418"/>
      <c r="Z147" s="412">
        <v>29968</v>
      </c>
    </row>
    <row r="148" spans="1:26" ht="21" hidden="1" x14ac:dyDescent="0.25">
      <c r="A148">
        <v>147</v>
      </c>
      <c r="B148">
        <v>0</v>
      </c>
      <c r="C148" s="482" t="s">
        <v>4576</v>
      </c>
      <c r="D148" s="402">
        <v>2019.0414000000001</v>
      </c>
      <c r="E148" s="472" t="s">
        <v>11797</v>
      </c>
      <c r="F148" s="482" t="s">
        <v>10920</v>
      </c>
      <c r="G148" s="482"/>
      <c r="H148" s="410" t="s">
        <v>2781</v>
      </c>
      <c r="I148" s="410" t="s">
        <v>156</v>
      </c>
      <c r="J148" s="410" t="s">
        <v>51</v>
      </c>
      <c r="K148" s="404" t="s">
        <v>9916</v>
      </c>
      <c r="L148" s="419">
        <v>19.04</v>
      </c>
      <c r="M148" s="419">
        <v>19.04</v>
      </c>
      <c r="N148" s="419"/>
      <c r="O148" s="419"/>
      <c r="P148" s="419">
        <v>19.04</v>
      </c>
      <c r="Q148" s="410" t="s">
        <v>4580</v>
      </c>
      <c r="R148" s="410"/>
      <c r="S148" s="410"/>
      <c r="T148" s="474"/>
      <c r="U148" s="482" t="s">
        <v>4931</v>
      </c>
      <c r="V148" s="407" t="s">
        <v>5542</v>
      </c>
      <c r="W148" s="475"/>
      <c r="X148" s="404" t="s">
        <v>49</v>
      </c>
      <c r="Y148" s="418">
        <v>100000</v>
      </c>
      <c r="Z148" s="412">
        <v>35000</v>
      </c>
    </row>
    <row r="149" spans="1:26" ht="52.5" hidden="1" x14ac:dyDescent="0.25">
      <c r="A149">
        <v>148</v>
      </c>
      <c r="B149">
        <v>0</v>
      </c>
      <c r="C149" s="482" t="s">
        <v>4576</v>
      </c>
      <c r="D149" s="417">
        <v>2019.0415</v>
      </c>
      <c r="E149" s="472" t="s">
        <v>11797</v>
      </c>
      <c r="F149" s="482" t="s">
        <v>10921</v>
      </c>
      <c r="G149" s="482" t="s">
        <v>10922</v>
      </c>
      <c r="H149" s="410" t="s">
        <v>3937</v>
      </c>
      <c r="I149" s="410" t="s">
        <v>261</v>
      </c>
      <c r="J149" s="410" t="s">
        <v>123</v>
      </c>
      <c r="K149" s="404" t="s">
        <v>9912</v>
      </c>
      <c r="L149" s="419">
        <v>19.07</v>
      </c>
      <c r="M149" s="419">
        <v>19.05</v>
      </c>
      <c r="N149" s="419"/>
      <c r="O149" s="419"/>
      <c r="P149" s="419">
        <v>19.100000000000001</v>
      </c>
      <c r="Q149" s="410" t="s">
        <v>4574</v>
      </c>
      <c r="R149" s="410" t="s">
        <v>9911</v>
      </c>
      <c r="S149" s="410"/>
      <c r="T149" s="474"/>
      <c r="U149" s="482" t="s">
        <v>10232</v>
      </c>
      <c r="V149" s="482" t="s">
        <v>10232</v>
      </c>
      <c r="W149" s="475" t="s">
        <v>11339</v>
      </c>
      <c r="X149" s="404" t="s">
        <v>122</v>
      </c>
      <c r="Y149" s="418">
        <v>500000</v>
      </c>
      <c r="Z149" s="404">
        <v>50000</v>
      </c>
    </row>
    <row r="150" spans="1:26" ht="21" x14ac:dyDescent="0.25">
      <c r="A150">
        <v>149</v>
      </c>
      <c r="B150">
        <v>1</v>
      </c>
      <c r="C150" s="482" t="s">
        <v>4576</v>
      </c>
      <c r="D150" s="417">
        <v>2019.0418</v>
      </c>
      <c r="E150" s="472" t="s">
        <v>11797</v>
      </c>
      <c r="F150" s="482" t="s">
        <v>11367</v>
      </c>
      <c r="G150" s="482" t="s">
        <v>11368</v>
      </c>
      <c r="H150" s="410" t="s">
        <v>332</v>
      </c>
      <c r="I150" s="410" t="s">
        <v>219</v>
      </c>
      <c r="J150" s="410" t="s">
        <v>220</v>
      </c>
      <c r="K150" s="476" t="s">
        <v>3934</v>
      </c>
      <c r="L150" s="401">
        <v>19.079999999999998</v>
      </c>
      <c r="M150" s="401">
        <v>19.079999999999998</v>
      </c>
      <c r="N150" s="419"/>
      <c r="O150" s="419"/>
      <c r="P150" s="419">
        <v>19.11</v>
      </c>
      <c r="Q150" s="410" t="s">
        <v>4580</v>
      </c>
      <c r="R150" s="410"/>
      <c r="S150" s="410"/>
      <c r="T150" s="474"/>
      <c r="U150" s="482" t="s">
        <v>4668</v>
      </c>
      <c r="V150" s="482" t="s">
        <v>4932</v>
      </c>
      <c r="W150" s="475"/>
      <c r="X150" s="404" t="s">
        <v>122</v>
      </c>
      <c r="Y150" s="418">
        <v>150000</v>
      </c>
      <c r="Z150" s="412">
        <v>150000</v>
      </c>
    </row>
    <row r="151" spans="1:26" ht="31.5" x14ac:dyDescent="0.25">
      <c r="A151">
        <v>150</v>
      </c>
      <c r="B151">
        <v>1</v>
      </c>
      <c r="C151" s="482" t="s">
        <v>4576</v>
      </c>
      <c r="D151" s="417">
        <v>2019.0432000000001</v>
      </c>
      <c r="E151" s="472" t="s">
        <v>11797</v>
      </c>
      <c r="F151" s="482" t="s">
        <v>11369</v>
      </c>
      <c r="G151" s="482" t="s">
        <v>11370</v>
      </c>
      <c r="H151" s="410" t="s">
        <v>3240</v>
      </c>
      <c r="I151" s="410" t="s">
        <v>76</v>
      </c>
      <c r="J151" s="410" t="s">
        <v>77</v>
      </c>
      <c r="K151" s="476" t="s">
        <v>3934</v>
      </c>
      <c r="L151" s="419">
        <v>19.079999999999998</v>
      </c>
      <c r="M151" s="419">
        <v>19.07</v>
      </c>
      <c r="N151" s="419"/>
      <c r="O151" s="419"/>
      <c r="P151" s="419">
        <v>19.079999999999998</v>
      </c>
      <c r="Q151" s="410" t="s">
        <v>4574</v>
      </c>
      <c r="R151" s="410" t="s">
        <v>5091</v>
      </c>
      <c r="S151" s="410"/>
      <c r="T151" s="474"/>
      <c r="U151" s="482" t="s">
        <v>11371</v>
      </c>
      <c r="V151" s="482" t="s">
        <v>11371</v>
      </c>
      <c r="W151" s="475" t="s">
        <v>11340</v>
      </c>
      <c r="X151" s="404" t="s">
        <v>4589</v>
      </c>
      <c r="Y151" s="411">
        <v>280556</v>
      </c>
      <c r="Z151" s="412">
        <v>86825</v>
      </c>
    </row>
    <row r="152" spans="1:26" ht="21" x14ac:dyDescent="0.25">
      <c r="A152">
        <v>151</v>
      </c>
      <c r="B152">
        <v>1</v>
      </c>
      <c r="C152" s="482" t="s">
        <v>4576</v>
      </c>
      <c r="D152" s="417">
        <v>2019.0435</v>
      </c>
      <c r="E152" s="472" t="s">
        <v>11797</v>
      </c>
      <c r="F152" s="480" t="s">
        <v>11372</v>
      </c>
      <c r="G152" s="480" t="s">
        <v>11373</v>
      </c>
      <c r="H152" s="477" t="s">
        <v>2823</v>
      </c>
      <c r="I152" s="477" t="s">
        <v>122</v>
      </c>
      <c r="J152" s="477" t="s">
        <v>123</v>
      </c>
      <c r="K152" s="401" t="s">
        <v>9974</v>
      </c>
      <c r="L152" s="419">
        <v>19.12</v>
      </c>
      <c r="M152" s="410">
        <v>19.11</v>
      </c>
      <c r="N152" s="419"/>
      <c r="O152" s="419"/>
      <c r="P152" s="419"/>
      <c r="Q152" s="477" t="s">
        <v>4580</v>
      </c>
      <c r="R152" s="477"/>
      <c r="S152" s="477"/>
      <c r="T152" s="478" t="s">
        <v>11374</v>
      </c>
      <c r="U152" s="480" t="s">
        <v>10925</v>
      </c>
      <c r="V152" s="480" t="s">
        <v>10925</v>
      </c>
      <c r="W152" s="479" t="s">
        <v>11329</v>
      </c>
      <c r="X152" s="480" t="s">
        <v>261</v>
      </c>
      <c r="Y152" s="411">
        <v>250000</v>
      </c>
      <c r="Z152" s="412">
        <v>150000</v>
      </c>
    </row>
    <row r="153" spans="1:26" ht="63" x14ac:dyDescent="0.25">
      <c r="A153">
        <v>152</v>
      </c>
      <c r="B153">
        <v>1</v>
      </c>
      <c r="C153" s="482" t="s">
        <v>4576</v>
      </c>
      <c r="D153" s="417">
        <v>2019.0442</v>
      </c>
      <c r="E153" s="472" t="s">
        <v>11797</v>
      </c>
      <c r="F153" s="482" t="s">
        <v>11375</v>
      </c>
      <c r="G153" s="482" t="s">
        <v>3759</v>
      </c>
      <c r="H153" s="410" t="s">
        <v>5768</v>
      </c>
      <c r="I153" s="410" t="s">
        <v>261</v>
      </c>
      <c r="J153" s="410" t="s">
        <v>123</v>
      </c>
      <c r="K153" s="404" t="s">
        <v>9912</v>
      </c>
      <c r="L153" s="419">
        <v>19.09</v>
      </c>
      <c r="M153" s="419">
        <v>19.05</v>
      </c>
      <c r="N153" s="419"/>
      <c r="O153" s="419"/>
      <c r="P153" s="419">
        <v>19.11</v>
      </c>
      <c r="Q153" s="410" t="s">
        <v>4580</v>
      </c>
      <c r="R153" s="410"/>
      <c r="S153" s="410" t="s">
        <v>11376</v>
      </c>
      <c r="T153" s="474"/>
      <c r="U153" s="482" t="s">
        <v>4768</v>
      </c>
      <c r="V153" s="482" t="s">
        <v>4768</v>
      </c>
      <c r="W153" s="475" t="s">
        <v>11339</v>
      </c>
      <c r="X153" s="404" t="s">
        <v>122</v>
      </c>
      <c r="Y153" s="411"/>
      <c r="Z153" s="412">
        <v>200000</v>
      </c>
    </row>
    <row r="154" spans="1:26" ht="31.5" x14ac:dyDescent="0.25">
      <c r="A154">
        <v>153</v>
      </c>
      <c r="B154">
        <v>1</v>
      </c>
      <c r="C154" s="482" t="s">
        <v>4576</v>
      </c>
      <c r="D154" s="417">
        <v>2019.0443</v>
      </c>
      <c r="E154" s="472" t="s">
        <v>11797</v>
      </c>
      <c r="F154" s="480" t="s">
        <v>11377</v>
      </c>
      <c r="G154" s="480" t="s">
        <v>10500</v>
      </c>
      <c r="H154" s="477" t="s">
        <v>1501</v>
      </c>
      <c r="I154" s="477" t="s">
        <v>1488</v>
      </c>
      <c r="J154" s="477" t="s">
        <v>123</v>
      </c>
      <c r="K154" s="476" t="s">
        <v>9916</v>
      </c>
      <c r="L154" s="419">
        <v>19.12</v>
      </c>
      <c r="M154" s="419">
        <v>19.059999999999999</v>
      </c>
      <c r="N154" s="419"/>
      <c r="O154" s="419"/>
      <c r="P154" s="419"/>
      <c r="Q154" s="477" t="s">
        <v>4580</v>
      </c>
      <c r="R154" s="477"/>
      <c r="S154" s="477"/>
      <c r="T154" s="478"/>
      <c r="U154" s="480" t="s">
        <v>10925</v>
      </c>
      <c r="V154" s="480" t="s">
        <v>10925</v>
      </c>
      <c r="W154" s="479" t="s">
        <v>11328</v>
      </c>
      <c r="X154" s="480" t="s">
        <v>261</v>
      </c>
      <c r="Y154" s="411"/>
      <c r="Z154" s="412">
        <v>100000</v>
      </c>
    </row>
    <row r="155" spans="1:26" ht="21" hidden="1" x14ac:dyDescent="0.25">
      <c r="A155">
        <v>154</v>
      </c>
      <c r="B155">
        <v>0</v>
      </c>
      <c r="C155" s="482" t="s">
        <v>4576</v>
      </c>
      <c r="D155" s="417">
        <v>2019.0444</v>
      </c>
      <c r="E155" s="472" t="s">
        <v>11797</v>
      </c>
      <c r="F155" s="480" t="s">
        <v>10923</v>
      </c>
      <c r="G155" s="480" t="s">
        <v>10924</v>
      </c>
      <c r="H155" s="477" t="s">
        <v>1501</v>
      </c>
      <c r="I155" s="477" t="s">
        <v>1488</v>
      </c>
      <c r="J155" s="477" t="s">
        <v>123</v>
      </c>
      <c r="K155" s="482" t="s">
        <v>26</v>
      </c>
      <c r="L155" s="419">
        <v>19.07</v>
      </c>
      <c r="M155" s="419">
        <v>19.059999999999999</v>
      </c>
      <c r="N155" s="419"/>
      <c r="O155" s="419"/>
      <c r="P155" s="419"/>
      <c r="Q155" s="484" t="s">
        <v>4580</v>
      </c>
      <c r="R155" s="477"/>
      <c r="S155" s="477"/>
      <c r="T155" s="478"/>
      <c r="U155" s="480" t="s">
        <v>10925</v>
      </c>
      <c r="V155" s="480" t="s">
        <v>10925</v>
      </c>
      <c r="W155" s="479" t="s">
        <v>11328</v>
      </c>
      <c r="X155" s="480" t="s">
        <v>261</v>
      </c>
      <c r="Y155" s="411"/>
      <c r="Z155" s="412">
        <v>100000</v>
      </c>
    </row>
    <row r="156" spans="1:26" ht="31.5" hidden="1" x14ac:dyDescent="0.25">
      <c r="A156">
        <v>155</v>
      </c>
      <c r="B156">
        <v>0</v>
      </c>
      <c r="C156" s="482" t="s">
        <v>4576</v>
      </c>
      <c r="D156" s="417">
        <v>2019.0449000000001</v>
      </c>
      <c r="E156" s="472" t="s">
        <v>11797</v>
      </c>
      <c r="F156" s="482" t="s">
        <v>10926</v>
      </c>
      <c r="G156" s="482" t="s">
        <v>10126</v>
      </c>
      <c r="H156" s="410" t="s">
        <v>3240</v>
      </c>
      <c r="I156" s="410" t="s">
        <v>76</v>
      </c>
      <c r="J156" s="410" t="s">
        <v>77</v>
      </c>
      <c r="K156" s="404" t="s">
        <v>52</v>
      </c>
      <c r="L156" s="419">
        <v>19.07</v>
      </c>
      <c r="M156" s="419">
        <v>19.05</v>
      </c>
      <c r="N156" s="419"/>
      <c r="O156" s="419"/>
      <c r="P156" s="419">
        <v>19.07</v>
      </c>
      <c r="Q156" s="410" t="s">
        <v>4580</v>
      </c>
      <c r="R156" s="410"/>
      <c r="S156" s="410"/>
      <c r="T156" s="474"/>
      <c r="U156" s="482" t="s">
        <v>5221</v>
      </c>
      <c r="V156" s="482" t="s">
        <v>5221</v>
      </c>
      <c r="W156" s="475"/>
      <c r="X156" s="404" t="s">
        <v>261</v>
      </c>
      <c r="Y156" s="411"/>
      <c r="Z156" s="412">
        <v>372285</v>
      </c>
    </row>
    <row r="157" spans="1:26" ht="52.5" hidden="1" x14ac:dyDescent="0.25">
      <c r="A157">
        <v>156</v>
      </c>
      <c r="B157">
        <v>0</v>
      </c>
      <c r="C157" s="482" t="s">
        <v>4576</v>
      </c>
      <c r="D157" s="417">
        <v>2019.0454</v>
      </c>
      <c r="E157" s="472" t="s">
        <v>11797</v>
      </c>
      <c r="F157" s="482" t="s">
        <v>10927</v>
      </c>
      <c r="G157" s="482" t="s">
        <v>10928</v>
      </c>
      <c r="H157" s="410" t="s">
        <v>271</v>
      </c>
      <c r="I157" s="410" t="s">
        <v>160</v>
      </c>
      <c r="J157" s="410" t="s">
        <v>161</v>
      </c>
      <c r="K157" s="404" t="s">
        <v>98</v>
      </c>
      <c r="L157" s="419">
        <v>19.07</v>
      </c>
      <c r="M157" s="419">
        <v>19.05</v>
      </c>
      <c r="N157" s="419">
        <v>19.07</v>
      </c>
      <c r="O157" s="419"/>
      <c r="P157" s="419">
        <v>19.079999999999998</v>
      </c>
      <c r="Q157" s="410" t="s">
        <v>4580</v>
      </c>
      <c r="R157" s="410"/>
      <c r="S157" s="410" t="s">
        <v>10929</v>
      </c>
      <c r="T157" s="474"/>
      <c r="U157" s="482" t="s">
        <v>9945</v>
      </c>
      <c r="V157" s="482" t="s">
        <v>10568</v>
      </c>
      <c r="W157" s="475" t="s">
        <v>11340</v>
      </c>
      <c r="X157" s="404" t="s">
        <v>219</v>
      </c>
      <c r="Y157" s="411">
        <v>400000</v>
      </c>
      <c r="Z157" s="412">
        <v>300000</v>
      </c>
    </row>
    <row r="158" spans="1:26" ht="42" hidden="1" x14ac:dyDescent="0.25">
      <c r="A158">
        <v>157</v>
      </c>
      <c r="B158">
        <v>0</v>
      </c>
      <c r="C158" s="482" t="s">
        <v>4576</v>
      </c>
      <c r="D158" s="417">
        <v>2019.0458000000001</v>
      </c>
      <c r="E158" s="472" t="s">
        <v>11797</v>
      </c>
      <c r="F158" s="482" t="s">
        <v>10930</v>
      </c>
      <c r="G158" s="482" t="s">
        <v>5833</v>
      </c>
      <c r="H158" s="410" t="s">
        <v>2997</v>
      </c>
      <c r="I158" s="410" t="s">
        <v>2996</v>
      </c>
      <c r="J158" s="410" t="s">
        <v>51</v>
      </c>
      <c r="K158" s="401" t="s">
        <v>9974</v>
      </c>
      <c r="L158" s="419">
        <v>19.07</v>
      </c>
      <c r="M158" s="419">
        <v>19.059999999999999</v>
      </c>
      <c r="N158" s="419"/>
      <c r="O158" s="419"/>
      <c r="P158" s="419">
        <v>19.100000000000001</v>
      </c>
      <c r="Q158" s="410" t="s">
        <v>4574</v>
      </c>
      <c r="R158" s="410" t="s">
        <v>10931</v>
      </c>
      <c r="S158" s="410"/>
      <c r="T158" s="474"/>
      <c r="U158" s="482" t="s">
        <v>10925</v>
      </c>
      <c r="V158" s="482" t="s">
        <v>10925</v>
      </c>
      <c r="W158" s="475" t="s">
        <v>11324</v>
      </c>
      <c r="X158" s="404" t="s">
        <v>261</v>
      </c>
      <c r="Y158" s="411">
        <v>91000</v>
      </c>
      <c r="Z158" s="412">
        <v>20000</v>
      </c>
    </row>
    <row r="159" spans="1:26" ht="21" hidden="1" x14ac:dyDescent="0.25">
      <c r="A159">
        <v>158</v>
      </c>
      <c r="B159">
        <v>0</v>
      </c>
      <c r="C159" s="482" t="s">
        <v>4576</v>
      </c>
      <c r="D159" s="402">
        <v>2019.046</v>
      </c>
      <c r="E159" s="472" t="s">
        <v>11797</v>
      </c>
      <c r="F159" s="482" t="s">
        <v>10932</v>
      </c>
      <c r="G159" s="482" t="s">
        <v>2480</v>
      </c>
      <c r="H159" s="410" t="s">
        <v>3294</v>
      </c>
      <c r="I159" s="410" t="s">
        <v>76</v>
      </c>
      <c r="J159" s="410" t="s">
        <v>77</v>
      </c>
      <c r="K159" s="482" t="s">
        <v>26</v>
      </c>
      <c r="L159" s="419">
        <v>19.05</v>
      </c>
      <c r="M159" s="419">
        <v>19.05</v>
      </c>
      <c r="N159" s="419"/>
      <c r="O159" s="419"/>
      <c r="P159" s="419">
        <v>19.05</v>
      </c>
      <c r="Q159" s="410" t="s">
        <v>4580</v>
      </c>
      <c r="R159" s="410"/>
      <c r="S159" s="410"/>
      <c r="T159" s="474"/>
      <c r="U159" s="410" t="s">
        <v>10933</v>
      </c>
      <c r="V159" s="482" t="s">
        <v>10933</v>
      </c>
      <c r="W159" s="475"/>
      <c r="X159" s="404" t="s">
        <v>4589</v>
      </c>
      <c r="Y159" s="411">
        <v>23000</v>
      </c>
      <c r="Z159" s="412">
        <v>23000</v>
      </c>
    </row>
    <row r="160" spans="1:26" ht="21" hidden="1" x14ac:dyDescent="0.25">
      <c r="A160">
        <v>159</v>
      </c>
      <c r="B160">
        <v>0</v>
      </c>
      <c r="C160" s="482" t="s">
        <v>4576</v>
      </c>
      <c r="D160" s="417">
        <v>2019.0469000000001</v>
      </c>
      <c r="E160" s="472" t="s">
        <v>11797</v>
      </c>
      <c r="F160" s="482" t="s">
        <v>10934</v>
      </c>
      <c r="G160" s="482" t="s">
        <v>10935</v>
      </c>
      <c r="H160" s="410" t="s">
        <v>51</v>
      </c>
      <c r="I160" s="419" t="s">
        <v>1276</v>
      </c>
      <c r="J160" s="419" t="s">
        <v>128</v>
      </c>
      <c r="K160" s="404" t="s">
        <v>52</v>
      </c>
      <c r="L160" s="419">
        <v>19.07</v>
      </c>
      <c r="M160" s="419">
        <v>19.059999999999999</v>
      </c>
      <c r="N160" s="419"/>
      <c r="O160" s="419"/>
      <c r="P160" s="419">
        <v>19.07</v>
      </c>
      <c r="Q160" s="419" t="s">
        <v>4580</v>
      </c>
      <c r="R160" s="419"/>
      <c r="S160" s="419" t="s">
        <v>10936</v>
      </c>
      <c r="T160" s="474"/>
      <c r="U160" s="482" t="s">
        <v>10885</v>
      </c>
      <c r="V160" s="401" t="s">
        <v>10194</v>
      </c>
      <c r="W160" s="475" t="s">
        <v>11340</v>
      </c>
      <c r="X160" s="404" t="s">
        <v>49</v>
      </c>
      <c r="Y160" s="418">
        <v>150000</v>
      </c>
      <c r="Z160" s="412">
        <v>86000</v>
      </c>
    </row>
    <row r="161" spans="1:26" ht="21" hidden="1" x14ac:dyDescent="0.25">
      <c r="A161">
        <v>160</v>
      </c>
      <c r="B161">
        <v>0</v>
      </c>
      <c r="C161" s="482" t="s">
        <v>4576</v>
      </c>
      <c r="D161" s="417">
        <v>2019.0476000000001</v>
      </c>
      <c r="E161" s="472" t="s">
        <v>11797</v>
      </c>
      <c r="F161" s="482" t="s">
        <v>10937</v>
      </c>
      <c r="G161" s="482" t="s">
        <v>10938</v>
      </c>
      <c r="H161" s="419" t="s">
        <v>2027</v>
      </c>
      <c r="I161" s="419" t="s">
        <v>165</v>
      </c>
      <c r="J161" s="410" t="s">
        <v>161</v>
      </c>
      <c r="K161" s="476" t="s">
        <v>3934</v>
      </c>
      <c r="L161" s="419">
        <v>19.07</v>
      </c>
      <c r="M161" s="419">
        <v>19.05</v>
      </c>
      <c r="N161" s="419"/>
      <c r="O161" s="419"/>
      <c r="P161" s="419">
        <v>19.079999999999998</v>
      </c>
      <c r="Q161" s="419" t="s">
        <v>4580</v>
      </c>
      <c r="R161" s="419"/>
      <c r="S161" s="419"/>
      <c r="T161" s="474"/>
      <c r="U161" s="482" t="s">
        <v>4668</v>
      </c>
      <c r="V161" s="482" t="s">
        <v>10514</v>
      </c>
      <c r="W161" s="475" t="s">
        <v>11318</v>
      </c>
      <c r="X161" s="404" t="s">
        <v>122</v>
      </c>
      <c r="Y161" s="418">
        <v>120000</v>
      </c>
      <c r="Z161" s="412">
        <v>120000</v>
      </c>
    </row>
    <row r="162" spans="1:26" ht="31.5" hidden="1" x14ac:dyDescent="0.25">
      <c r="A162">
        <v>161</v>
      </c>
      <c r="B162">
        <v>0</v>
      </c>
      <c r="C162" s="482" t="s">
        <v>4576</v>
      </c>
      <c r="D162" s="417">
        <v>2019.0482</v>
      </c>
      <c r="E162" s="472" t="s">
        <v>11797</v>
      </c>
      <c r="F162" s="419" t="s">
        <v>10939</v>
      </c>
      <c r="G162" s="419" t="s">
        <v>10940</v>
      </c>
      <c r="H162" s="419" t="s">
        <v>1340</v>
      </c>
      <c r="I162" s="419" t="s">
        <v>165</v>
      </c>
      <c r="J162" s="419" t="s">
        <v>161</v>
      </c>
      <c r="K162" s="482" t="s">
        <v>26</v>
      </c>
      <c r="L162" s="419">
        <v>19.079999999999998</v>
      </c>
      <c r="M162" s="419">
        <v>19.05</v>
      </c>
      <c r="N162" s="419"/>
      <c r="O162" s="419"/>
      <c r="P162" s="419">
        <v>19.09</v>
      </c>
      <c r="Q162" s="419" t="s">
        <v>4574</v>
      </c>
      <c r="R162" s="401" t="s">
        <v>11327</v>
      </c>
      <c r="S162" s="419"/>
      <c r="T162" s="474"/>
      <c r="U162" s="482" t="s">
        <v>10051</v>
      </c>
      <c r="V162" s="482" t="s">
        <v>10052</v>
      </c>
      <c r="W162" s="475" t="s">
        <v>11318</v>
      </c>
      <c r="X162" s="404" t="s">
        <v>107</v>
      </c>
      <c r="Y162" s="418"/>
      <c r="Z162" s="412">
        <v>26502</v>
      </c>
    </row>
    <row r="163" spans="1:26" ht="31.5" hidden="1" x14ac:dyDescent="0.25">
      <c r="A163">
        <v>162</v>
      </c>
      <c r="B163">
        <v>0</v>
      </c>
      <c r="C163" s="482" t="s">
        <v>4576</v>
      </c>
      <c r="D163" s="417">
        <v>2019.0485000000001</v>
      </c>
      <c r="E163" s="472" t="s">
        <v>11797</v>
      </c>
      <c r="F163" s="419" t="s">
        <v>10941</v>
      </c>
      <c r="G163" s="419" t="s">
        <v>3759</v>
      </c>
      <c r="H163" s="419" t="s">
        <v>3750</v>
      </c>
      <c r="I163" s="419" t="s">
        <v>261</v>
      </c>
      <c r="J163" s="419" t="s">
        <v>123</v>
      </c>
      <c r="K163" s="404" t="s">
        <v>9916</v>
      </c>
      <c r="L163" s="419">
        <v>19.07</v>
      </c>
      <c r="M163" s="419">
        <v>19.05</v>
      </c>
      <c r="N163" s="419"/>
      <c r="O163" s="419"/>
      <c r="P163" s="419">
        <v>19.079999999999998</v>
      </c>
      <c r="Q163" s="419" t="s">
        <v>4574</v>
      </c>
      <c r="R163" s="419" t="s">
        <v>985</v>
      </c>
      <c r="S163" s="419"/>
      <c r="T163" s="474"/>
      <c r="U163" s="419" t="s">
        <v>4768</v>
      </c>
      <c r="V163" s="419" t="s">
        <v>4768</v>
      </c>
      <c r="W163" s="475" t="s">
        <v>11339</v>
      </c>
      <c r="X163" s="404" t="s">
        <v>122</v>
      </c>
      <c r="Y163" s="418"/>
      <c r="Z163" s="412">
        <v>63460</v>
      </c>
    </row>
    <row r="164" spans="1:26" ht="31.5" hidden="1" x14ac:dyDescent="0.25">
      <c r="A164">
        <v>163</v>
      </c>
      <c r="B164">
        <v>0</v>
      </c>
      <c r="C164" s="482" t="s">
        <v>4576</v>
      </c>
      <c r="D164" s="417">
        <v>2019.0489</v>
      </c>
      <c r="E164" s="472" t="s">
        <v>11797</v>
      </c>
      <c r="F164" s="419" t="s">
        <v>10942</v>
      </c>
      <c r="G164" s="419" t="s">
        <v>3942</v>
      </c>
      <c r="H164" s="419" t="s">
        <v>3937</v>
      </c>
      <c r="I164" s="419" t="s">
        <v>261</v>
      </c>
      <c r="J164" s="419" t="s">
        <v>123</v>
      </c>
      <c r="K164" s="404" t="s">
        <v>52</v>
      </c>
      <c r="L164" s="419">
        <v>19.07</v>
      </c>
      <c r="M164" s="419">
        <v>19.059999999999999</v>
      </c>
      <c r="N164" s="419"/>
      <c r="O164" s="419"/>
      <c r="P164" s="419">
        <v>19.07</v>
      </c>
      <c r="Q164" s="419" t="s">
        <v>4580</v>
      </c>
      <c r="R164" s="419"/>
      <c r="S164" s="419"/>
      <c r="T164" s="474"/>
      <c r="U164" s="482" t="s">
        <v>10664</v>
      </c>
      <c r="V164" s="482" t="s">
        <v>10664</v>
      </c>
      <c r="W164" s="475" t="s">
        <v>11329</v>
      </c>
      <c r="X164" s="404" t="s">
        <v>261</v>
      </c>
      <c r="Y164" s="418">
        <v>100000</v>
      </c>
      <c r="Z164" s="412">
        <v>59921</v>
      </c>
    </row>
    <row r="165" spans="1:26" ht="21" hidden="1" x14ac:dyDescent="0.25">
      <c r="A165">
        <v>164</v>
      </c>
      <c r="B165">
        <v>0</v>
      </c>
      <c r="C165" s="482" t="s">
        <v>4576</v>
      </c>
      <c r="D165" s="417">
        <v>2019.0491</v>
      </c>
      <c r="E165" s="472" t="s">
        <v>11797</v>
      </c>
      <c r="F165" s="474" t="s">
        <v>10943</v>
      </c>
      <c r="G165" s="474" t="s">
        <v>10944</v>
      </c>
      <c r="H165" s="419" t="s">
        <v>1832</v>
      </c>
      <c r="I165" s="419" t="s">
        <v>76</v>
      </c>
      <c r="J165" s="419" t="s">
        <v>77</v>
      </c>
      <c r="K165" s="401" t="s">
        <v>9974</v>
      </c>
      <c r="L165" s="419">
        <v>19.059999999999999</v>
      </c>
      <c r="M165" s="419">
        <v>19.05</v>
      </c>
      <c r="N165" s="419">
        <v>19.059999999999999</v>
      </c>
      <c r="O165" s="419"/>
      <c r="P165" s="419">
        <v>19.07</v>
      </c>
      <c r="Q165" s="419" t="s">
        <v>4574</v>
      </c>
      <c r="R165" s="419" t="s">
        <v>10945</v>
      </c>
      <c r="S165" s="419"/>
      <c r="T165" s="474"/>
      <c r="U165" s="482" t="s">
        <v>10925</v>
      </c>
      <c r="V165" s="474" t="s">
        <v>10925</v>
      </c>
      <c r="W165" s="475"/>
      <c r="X165" s="404" t="s">
        <v>261</v>
      </c>
      <c r="Y165" s="421"/>
      <c r="Z165" s="412">
        <v>85270</v>
      </c>
    </row>
    <row r="166" spans="1:26" ht="21" x14ac:dyDescent="0.25">
      <c r="A166">
        <v>165</v>
      </c>
      <c r="B166">
        <v>1</v>
      </c>
      <c r="C166" s="482" t="s">
        <v>4576</v>
      </c>
      <c r="D166" s="417">
        <v>2019.0494000000001</v>
      </c>
      <c r="E166" s="472" t="s">
        <v>11797</v>
      </c>
      <c r="F166" s="478" t="s">
        <v>11378</v>
      </c>
      <c r="G166" s="478" t="s">
        <v>11379</v>
      </c>
      <c r="H166" s="484" t="s">
        <v>4188</v>
      </c>
      <c r="I166" s="484" t="s">
        <v>739</v>
      </c>
      <c r="J166" s="484" t="s">
        <v>740</v>
      </c>
      <c r="K166" s="404" t="s">
        <v>9916</v>
      </c>
      <c r="L166" s="419">
        <v>19.100000000000001</v>
      </c>
      <c r="M166" s="419">
        <v>19.05</v>
      </c>
      <c r="N166" s="419"/>
      <c r="O166" s="419"/>
      <c r="P166" s="419"/>
      <c r="Q166" s="168" t="s">
        <v>4574</v>
      </c>
      <c r="R166" s="407" t="s">
        <v>5029</v>
      </c>
      <c r="S166" s="484"/>
      <c r="T166" s="478"/>
      <c r="U166" s="477" t="s">
        <v>4812</v>
      </c>
      <c r="V166" s="477" t="s">
        <v>4812</v>
      </c>
      <c r="W166" s="479" t="s">
        <v>11339</v>
      </c>
      <c r="X166" s="480" t="s">
        <v>4589</v>
      </c>
      <c r="Y166" s="421"/>
      <c r="Z166" s="422">
        <v>10000</v>
      </c>
    </row>
    <row r="167" spans="1:26" ht="31.5" hidden="1" x14ac:dyDescent="0.25">
      <c r="A167">
        <v>166</v>
      </c>
      <c r="B167">
        <v>0</v>
      </c>
      <c r="C167" s="482" t="s">
        <v>4576</v>
      </c>
      <c r="D167" s="417">
        <v>2019.0495000000001</v>
      </c>
      <c r="E167" s="472" t="s">
        <v>11797</v>
      </c>
      <c r="F167" s="478" t="s">
        <v>10946</v>
      </c>
      <c r="G167" s="478" t="s">
        <v>2661</v>
      </c>
      <c r="H167" s="484" t="s">
        <v>2644</v>
      </c>
      <c r="I167" s="484" t="s">
        <v>261</v>
      </c>
      <c r="J167" s="484" t="s">
        <v>123</v>
      </c>
      <c r="K167" s="476" t="s">
        <v>9916</v>
      </c>
      <c r="L167" s="419">
        <v>19.07</v>
      </c>
      <c r="M167" s="419">
        <v>19.059999999999999</v>
      </c>
      <c r="N167" s="419"/>
      <c r="O167" s="419"/>
      <c r="P167" s="419"/>
      <c r="Q167" s="484" t="s">
        <v>4580</v>
      </c>
      <c r="R167" s="484"/>
      <c r="S167" s="484"/>
      <c r="T167" s="478"/>
      <c r="U167" s="478" t="s">
        <v>5084</v>
      </c>
      <c r="V167" s="477" t="s">
        <v>5081</v>
      </c>
      <c r="W167" s="479" t="s">
        <v>11339</v>
      </c>
      <c r="X167" s="480" t="s">
        <v>261</v>
      </c>
      <c r="Y167" s="421"/>
      <c r="Z167" s="412">
        <v>50000</v>
      </c>
    </row>
    <row r="168" spans="1:26" ht="31.5" hidden="1" x14ac:dyDescent="0.25">
      <c r="A168">
        <v>167</v>
      </c>
      <c r="B168">
        <v>0</v>
      </c>
      <c r="C168" s="482" t="s">
        <v>4576</v>
      </c>
      <c r="D168" s="417">
        <v>2019.0497</v>
      </c>
      <c r="E168" s="472" t="s">
        <v>11797</v>
      </c>
      <c r="F168" s="474" t="s">
        <v>10947</v>
      </c>
      <c r="G168" s="474" t="s">
        <v>558</v>
      </c>
      <c r="H168" s="419" t="s">
        <v>533</v>
      </c>
      <c r="I168" s="419" t="s">
        <v>49</v>
      </c>
      <c r="J168" s="419" t="s">
        <v>51</v>
      </c>
      <c r="K168" s="481" t="s">
        <v>26</v>
      </c>
      <c r="L168" s="419">
        <v>19.07</v>
      </c>
      <c r="M168" s="419">
        <v>19.059999999999999</v>
      </c>
      <c r="N168" s="419"/>
      <c r="O168" s="419"/>
      <c r="P168" s="419">
        <v>19.079999999999998</v>
      </c>
      <c r="Q168" s="419" t="s">
        <v>4580</v>
      </c>
      <c r="R168" s="419"/>
      <c r="S168" s="419" t="s">
        <v>10948</v>
      </c>
      <c r="T168" s="474"/>
      <c r="U168" s="474" t="s">
        <v>4582</v>
      </c>
      <c r="V168" s="474" t="s">
        <v>10004</v>
      </c>
      <c r="W168" s="475" t="s">
        <v>11318</v>
      </c>
      <c r="X168" s="401" t="s">
        <v>219</v>
      </c>
      <c r="Y168" s="421">
        <v>650000</v>
      </c>
      <c r="Z168" s="412">
        <v>429562</v>
      </c>
    </row>
    <row r="169" spans="1:26" ht="31.5" hidden="1" x14ac:dyDescent="0.25">
      <c r="A169">
        <v>168</v>
      </c>
      <c r="B169">
        <v>0</v>
      </c>
      <c r="C169" s="482" t="s">
        <v>4576</v>
      </c>
      <c r="D169" s="402">
        <v>2019.0499</v>
      </c>
      <c r="E169" s="472" t="s">
        <v>11797</v>
      </c>
      <c r="F169" s="474" t="s">
        <v>10949</v>
      </c>
      <c r="G169" s="474" t="s">
        <v>721</v>
      </c>
      <c r="H169" s="419" t="s">
        <v>722</v>
      </c>
      <c r="I169" s="419" t="s">
        <v>76</v>
      </c>
      <c r="J169" s="419" t="s">
        <v>77</v>
      </c>
      <c r="K169" s="404" t="s">
        <v>9916</v>
      </c>
      <c r="L169" s="419">
        <v>19.05</v>
      </c>
      <c r="M169" s="419">
        <v>19.05</v>
      </c>
      <c r="N169" s="419"/>
      <c r="O169" s="419"/>
      <c r="P169" s="419">
        <v>19.05</v>
      </c>
      <c r="Q169" s="410" t="s">
        <v>4580</v>
      </c>
      <c r="R169" s="419"/>
      <c r="S169" s="419"/>
      <c r="T169" s="474"/>
      <c r="U169" s="419"/>
      <c r="V169" s="474" t="s">
        <v>5516</v>
      </c>
      <c r="W169" s="475"/>
      <c r="X169" s="404" t="s">
        <v>384</v>
      </c>
      <c r="Y169" s="421">
        <v>29960</v>
      </c>
      <c r="Z169" s="422">
        <v>29960</v>
      </c>
    </row>
    <row r="170" spans="1:26" ht="21" hidden="1" x14ac:dyDescent="0.25">
      <c r="A170">
        <v>169</v>
      </c>
      <c r="B170">
        <v>0</v>
      </c>
      <c r="C170" s="482" t="s">
        <v>4576</v>
      </c>
      <c r="D170" s="402">
        <v>2019.0500999999999</v>
      </c>
      <c r="E170" s="472" t="s">
        <v>11797</v>
      </c>
      <c r="F170" s="474" t="s">
        <v>10950</v>
      </c>
      <c r="G170" s="474" t="s">
        <v>3052</v>
      </c>
      <c r="H170" s="419" t="s">
        <v>3049</v>
      </c>
      <c r="I170" s="419" t="s">
        <v>192</v>
      </c>
      <c r="J170" s="419" t="s">
        <v>51</v>
      </c>
      <c r="K170" s="476" t="s">
        <v>9916</v>
      </c>
      <c r="L170" s="419">
        <v>19.05</v>
      </c>
      <c r="M170" s="419">
        <v>19.05</v>
      </c>
      <c r="N170" s="419"/>
      <c r="O170" s="419"/>
      <c r="P170" s="419">
        <v>19.059999999999999</v>
      </c>
      <c r="Q170" s="419" t="s">
        <v>4574</v>
      </c>
      <c r="R170" s="419" t="s">
        <v>10951</v>
      </c>
      <c r="S170" s="419"/>
      <c r="T170" s="474"/>
      <c r="U170" s="474" t="s">
        <v>4897</v>
      </c>
      <c r="V170" s="474" t="s">
        <v>4897</v>
      </c>
      <c r="W170" s="475"/>
      <c r="X170" s="404" t="s">
        <v>2996</v>
      </c>
      <c r="Y170" s="421">
        <v>130000</v>
      </c>
      <c r="Z170" s="422">
        <v>55000</v>
      </c>
    </row>
    <row r="171" spans="1:26" ht="21" x14ac:dyDescent="0.25">
      <c r="A171">
        <v>170</v>
      </c>
      <c r="B171">
        <v>1</v>
      </c>
      <c r="C171" s="482" t="s">
        <v>4576</v>
      </c>
      <c r="D171" s="417">
        <v>2019.0509999999999</v>
      </c>
      <c r="E171" s="472" t="s">
        <v>11797</v>
      </c>
      <c r="F171" s="474" t="s">
        <v>11380</v>
      </c>
      <c r="G171" s="474" t="s">
        <v>11381</v>
      </c>
      <c r="H171" s="419" t="s">
        <v>4414</v>
      </c>
      <c r="I171" s="419" t="s">
        <v>1619</v>
      </c>
      <c r="J171" s="419" t="s">
        <v>61</v>
      </c>
      <c r="K171" s="404" t="s">
        <v>9916</v>
      </c>
      <c r="L171" s="419">
        <v>19.079999999999998</v>
      </c>
      <c r="M171" s="419">
        <v>19.05</v>
      </c>
      <c r="N171" s="419"/>
      <c r="O171" s="419"/>
      <c r="P171" s="419">
        <v>19.079999999999998</v>
      </c>
      <c r="Q171" s="419" t="s">
        <v>4574</v>
      </c>
      <c r="R171" s="419" t="s">
        <v>11382</v>
      </c>
      <c r="S171" s="419"/>
      <c r="T171" s="474"/>
      <c r="U171" s="474" t="s">
        <v>10051</v>
      </c>
      <c r="V171" s="474" t="s">
        <v>10051</v>
      </c>
      <c r="W171" s="475" t="s">
        <v>11324</v>
      </c>
      <c r="X171" s="404" t="s">
        <v>107</v>
      </c>
      <c r="Y171" s="421"/>
      <c r="Z171" s="422">
        <v>16532</v>
      </c>
    </row>
    <row r="172" spans="1:26" ht="21" x14ac:dyDescent="0.25">
      <c r="A172">
        <v>171</v>
      </c>
      <c r="B172">
        <v>1</v>
      </c>
      <c r="C172" s="482" t="s">
        <v>4576</v>
      </c>
      <c r="D172" s="417">
        <v>2019.0528999999999</v>
      </c>
      <c r="E172" s="472" t="s">
        <v>11797</v>
      </c>
      <c r="F172" s="478" t="s">
        <v>11383</v>
      </c>
      <c r="G172" s="478" t="s">
        <v>2721</v>
      </c>
      <c r="H172" s="484" t="s">
        <v>2722</v>
      </c>
      <c r="I172" s="484" t="s">
        <v>660</v>
      </c>
      <c r="J172" s="484" t="s">
        <v>245</v>
      </c>
      <c r="K172" s="482" t="s">
        <v>26</v>
      </c>
      <c r="L172" s="419">
        <v>19.09</v>
      </c>
      <c r="M172" s="419">
        <v>19.079999999999998</v>
      </c>
      <c r="N172" s="419"/>
      <c r="O172" s="419"/>
      <c r="P172" s="419"/>
      <c r="Q172" s="168" t="s">
        <v>4574</v>
      </c>
      <c r="R172" s="484" t="s">
        <v>11384</v>
      </c>
      <c r="S172" s="484"/>
      <c r="T172" s="478"/>
      <c r="U172" s="478" t="s">
        <v>11009</v>
      </c>
      <c r="V172" s="478" t="s">
        <v>11009</v>
      </c>
      <c r="W172" s="479" t="s">
        <v>11339</v>
      </c>
      <c r="X172" s="480" t="s">
        <v>384</v>
      </c>
      <c r="Y172" s="421"/>
      <c r="Z172" s="422">
        <v>40000</v>
      </c>
    </row>
    <row r="173" spans="1:26" ht="21" hidden="1" x14ac:dyDescent="0.25">
      <c r="A173">
        <v>172</v>
      </c>
      <c r="B173">
        <v>0</v>
      </c>
      <c r="C173" s="482" t="s">
        <v>4576</v>
      </c>
      <c r="D173" s="402">
        <v>2019.0530000000001</v>
      </c>
      <c r="E173" s="472" t="s">
        <v>11797</v>
      </c>
      <c r="F173" s="474" t="s">
        <v>10952</v>
      </c>
      <c r="G173" s="474" t="s">
        <v>10953</v>
      </c>
      <c r="H173" s="419" t="s">
        <v>3750</v>
      </c>
      <c r="I173" s="419" t="s">
        <v>261</v>
      </c>
      <c r="J173" s="419" t="s">
        <v>123</v>
      </c>
      <c r="K173" s="404" t="s">
        <v>52</v>
      </c>
      <c r="L173" s="419">
        <v>19.05</v>
      </c>
      <c r="M173" s="419">
        <v>19.05</v>
      </c>
      <c r="N173" s="419"/>
      <c r="O173" s="419"/>
      <c r="P173" s="419">
        <v>19.059999999999999</v>
      </c>
      <c r="Q173" s="419" t="s">
        <v>4580</v>
      </c>
      <c r="R173" s="419"/>
      <c r="S173" s="419"/>
      <c r="T173" s="474"/>
      <c r="U173" s="419" t="s">
        <v>5221</v>
      </c>
      <c r="V173" s="401" t="s">
        <v>5081</v>
      </c>
      <c r="W173" s="475"/>
      <c r="X173" s="404" t="s">
        <v>261</v>
      </c>
      <c r="Y173" s="421">
        <v>12068</v>
      </c>
      <c r="Z173" s="422">
        <v>12068</v>
      </c>
    </row>
    <row r="174" spans="1:26" ht="21" x14ac:dyDescent="0.25">
      <c r="A174">
        <v>173</v>
      </c>
      <c r="B174">
        <v>1</v>
      </c>
      <c r="C174" s="482" t="s">
        <v>4576</v>
      </c>
      <c r="D174" s="417">
        <v>2019.0536</v>
      </c>
      <c r="E174" s="472" t="s">
        <v>11797</v>
      </c>
      <c r="F174" s="478" t="s">
        <v>11385</v>
      </c>
      <c r="G174" s="478" t="s">
        <v>11386</v>
      </c>
      <c r="H174" s="484" t="s">
        <v>5185</v>
      </c>
      <c r="I174" s="484" t="s">
        <v>219</v>
      </c>
      <c r="J174" s="484" t="s">
        <v>220</v>
      </c>
      <c r="K174" s="482" t="s">
        <v>26</v>
      </c>
      <c r="L174" s="419">
        <v>19.100000000000001</v>
      </c>
      <c r="M174" s="419">
        <v>19.059999999999999</v>
      </c>
      <c r="N174" s="419"/>
      <c r="O174" s="419"/>
      <c r="P174" s="419"/>
      <c r="Q174" s="484" t="s">
        <v>4580</v>
      </c>
      <c r="R174" s="484"/>
      <c r="S174" s="484"/>
      <c r="T174" s="478"/>
      <c r="U174" s="478" t="s">
        <v>4581</v>
      </c>
      <c r="V174" s="478" t="s">
        <v>4581</v>
      </c>
      <c r="W174" s="479"/>
      <c r="X174" s="480" t="s">
        <v>219</v>
      </c>
      <c r="Y174" s="421">
        <v>20000</v>
      </c>
      <c r="Z174" s="422">
        <v>20000</v>
      </c>
    </row>
    <row r="175" spans="1:26" ht="31.5" hidden="1" x14ac:dyDescent="0.25">
      <c r="A175">
        <v>174</v>
      </c>
      <c r="B175">
        <v>0</v>
      </c>
      <c r="C175" s="482" t="s">
        <v>5453</v>
      </c>
      <c r="D175" s="405">
        <v>2019.0582999999999</v>
      </c>
      <c r="E175" s="472" t="s">
        <v>11797</v>
      </c>
      <c r="F175" s="482" t="s">
        <v>10954</v>
      </c>
      <c r="G175" s="482" t="s">
        <v>10955</v>
      </c>
      <c r="H175" s="407" t="s">
        <v>3294</v>
      </c>
      <c r="I175" s="474" t="s">
        <v>76</v>
      </c>
      <c r="J175" s="474" t="s">
        <v>77</v>
      </c>
      <c r="K175" s="481" t="s">
        <v>26</v>
      </c>
      <c r="L175" s="419">
        <v>19.07</v>
      </c>
      <c r="M175" s="419">
        <v>19.059999999999999</v>
      </c>
      <c r="N175" s="419"/>
      <c r="O175" s="419"/>
      <c r="P175" s="419">
        <v>19.079999999999998</v>
      </c>
      <c r="Q175" s="474" t="s">
        <v>4574</v>
      </c>
      <c r="R175" s="401" t="s">
        <v>11327</v>
      </c>
      <c r="S175" s="474"/>
      <c r="T175" s="474"/>
      <c r="U175" s="482" t="s">
        <v>4582</v>
      </c>
      <c r="V175" s="482" t="s">
        <v>4582</v>
      </c>
      <c r="W175" s="475" t="s">
        <v>11329</v>
      </c>
      <c r="X175" s="401" t="s">
        <v>219</v>
      </c>
      <c r="Y175" s="418"/>
      <c r="Z175" s="412">
        <v>28990</v>
      </c>
    </row>
    <row r="176" spans="1:26" ht="31.5" hidden="1" x14ac:dyDescent="0.25">
      <c r="A176">
        <v>175</v>
      </c>
      <c r="B176">
        <v>0</v>
      </c>
      <c r="C176" s="482" t="s">
        <v>4576</v>
      </c>
      <c r="D176" s="405">
        <v>2019.0583999999999</v>
      </c>
      <c r="E176" s="472" t="s">
        <v>11797</v>
      </c>
      <c r="F176" s="482" t="s">
        <v>10956</v>
      </c>
      <c r="G176" s="482" t="s">
        <v>10492</v>
      </c>
      <c r="H176" s="407" t="s">
        <v>2414</v>
      </c>
      <c r="I176" s="474" t="s">
        <v>76</v>
      </c>
      <c r="J176" s="474" t="s">
        <v>77</v>
      </c>
      <c r="K176" s="482" t="s">
        <v>26</v>
      </c>
      <c r="L176" s="419">
        <v>19.059999999999999</v>
      </c>
      <c r="M176" s="419">
        <v>19.059999999999999</v>
      </c>
      <c r="N176" s="419"/>
      <c r="O176" s="419"/>
      <c r="P176" s="419">
        <v>19.059999999999999</v>
      </c>
      <c r="Q176" s="474" t="s">
        <v>4580</v>
      </c>
      <c r="R176" s="474"/>
      <c r="S176" s="474"/>
      <c r="T176" s="474"/>
      <c r="U176" s="474" t="s">
        <v>6641</v>
      </c>
      <c r="V176" s="482" t="s">
        <v>10038</v>
      </c>
      <c r="W176" s="475" t="s">
        <v>11340</v>
      </c>
      <c r="X176" s="420" t="s">
        <v>4589</v>
      </c>
      <c r="Y176" s="418">
        <v>618000</v>
      </c>
      <c r="Z176" s="412">
        <v>235000</v>
      </c>
    </row>
    <row r="177" spans="1:26" ht="42" hidden="1" x14ac:dyDescent="0.25">
      <c r="A177">
        <v>176</v>
      </c>
      <c r="B177">
        <v>0</v>
      </c>
      <c r="C177" s="482" t="s">
        <v>4576</v>
      </c>
      <c r="D177" s="405">
        <v>2019.0586000000001</v>
      </c>
      <c r="E177" s="472" t="s">
        <v>11797</v>
      </c>
      <c r="F177" s="482" t="s">
        <v>10957</v>
      </c>
      <c r="G177" s="482" t="s">
        <v>4684</v>
      </c>
      <c r="H177" s="407" t="s">
        <v>1832</v>
      </c>
      <c r="I177" s="474" t="s">
        <v>76</v>
      </c>
      <c r="J177" s="474" t="s">
        <v>77</v>
      </c>
      <c r="K177" s="401" t="s">
        <v>9974</v>
      </c>
      <c r="L177" s="419">
        <v>19.07</v>
      </c>
      <c r="M177" s="419">
        <v>19.07</v>
      </c>
      <c r="N177" s="419"/>
      <c r="O177" s="419"/>
      <c r="P177" s="419">
        <v>19.079999999999998</v>
      </c>
      <c r="Q177" s="474" t="s">
        <v>4580</v>
      </c>
      <c r="R177" s="474"/>
      <c r="S177" s="474" t="s">
        <v>10567</v>
      </c>
      <c r="T177" s="474"/>
      <c r="U177" s="482" t="s">
        <v>10925</v>
      </c>
      <c r="V177" s="482" t="s">
        <v>10958</v>
      </c>
      <c r="W177" s="475" t="s">
        <v>11329</v>
      </c>
      <c r="X177" s="420" t="s">
        <v>261</v>
      </c>
      <c r="Y177" s="418">
        <v>499525</v>
      </c>
      <c r="Z177" s="412">
        <v>295285</v>
      </c>
    </row>
    <row r="178" spans="1:26" x14ac:dyDescent="0.25">
      <c r="A178">
        <v>177</v>
      </c>
      <c r="B178">
        <v>1</v>
      </c>
      <c r="C178" s="482" t="s">
        <v>4576</v>
      </c>
      <c r="D178" s="405">
        <v>2019.0591999999999</v>
      </c>
      <c r="E178" s="472" t="s">
        <v>11797</v>
      </c>
      <c r="F178" s="482" t="s">
        <v>11387</v>
      </c>
      <c r="G178" s="482" t="s">
        <v>11388</v>
      </c>
      <c r="H178" s="407" t="s">
        <v>11389</v>
      </c>
      <c r="I178" s="474" t="s">
        <v>183</v>
      </c>
      <c r="J178" s="474" t="s">
        <v>61</v>
      </c>
      <c r="K178" s="485" t="s">
        <v>3934</v>
      </c>
      <c r="L178" s="419">
        <v>19.079999999999998</v>
      </c>
      <c r="M178" s="419">
        <v>19.059999999999999</v>
      </c>
      <c r="N178" s="419"/>
      <c r="O178" s="419"/>
      <c r="P178" s="419">
        <v>19.059999999999999</v>
      </c>
      <c r="Q178" s="474" t="s">
        <v>4580</v>
      </c>
      <c r="R178" s="474"/>
      <c r="S178" s="474"/>
      <c r="T178" s="474"/>
      <c r="U178" s="474" t="s">
        <v>4668</v>
      </c>
      <c r="V178" s="482" t="s">
        <v>4932</v>
      </c>
      <c r="W178" s="475" t="s">
        <v>11329</v>
      </c>
      <c r="X178" s="420" t="s">
        <v>122</v>
      </c>
      <c r="Y178" s="418">
        <v>45900</v>
      </c>
      <c r="Z178" s="412">
        <v>45900</v>
      </c>
    </row>
    <row r="179" spans="1:26" ht="21" hidden="1" x14ac:dyDescent="0.25">
      <c r="A179">
        <v>178</v>
      </c>
      <c r="B179">
        <v>0</v>
      </c>
      <c r="C179" s="482" t="s">
        <v>4576</v>
      </c>
      <c r="D179" s="405">
        <v>2019.0595000000001</v>
      </c>
      <c r="E179" s="472" t="s">
        <v>11797</v>
      </c>
      <c r="F179" s="482" t="s">
        <v>10959</v>
      </c>
      <c r="G179" s="482" t="s">
        <v>10704</v>
      </c>
      <c r="H179" s="407" t="s">
        <v>844</v>
      </c>
      <c r="I179" s="474" t="s">
        <v>250</v>
      </c>
      <c r="J179" s="474" t="s">
        <v>161</v>
      </c>
      <c r="K179" s="482" t="s">
        <v>26</v>
      </c>
      <c r="L179" s="419">
        <v>19.07</v>
      </c>
      <c r="M179" s="419">
        <v>19.059999999999999</v>
      </c>
      <c r="N179" s="419"/>
      <c r="O179" s="419"/>
      <c r="P179" s="419">
        <v>19.07</v>
      </c>
      <c r="Q179" s="474" t="s">
        <v>4580</v>
      </c>
      <c r="R179" s="474"/>
      <c r="S179" s="474"/>
      <c r="T179" s="474"/>
      <c r="U179" s="474" t="s">
        <v>5010</v>
      </c>
      <c r="V179" s="482" t="s">
        <v>5011</v>
      </c>
      <c r="W179" s="475"/>
      <c r="X179" s="420" t="s">
        <v>107</v>
      </c>
      <c r="Y179" s="418">
        <v>59305</v>
      </c>
      <c r="Z179" s="412">
        <v>59305</v>
      </c>
    </row>
    <row r="180" spans="1:26" ht="42" x14ac:dyDescent="0.25">
      <c r="A180">
        <v>179</v>
      </c>
      <c r="B180">
        <v>1</v>
      </c>
      <c r="C180" s="482" t="s">
        <v>4576</v>
      </c>
      <c r="D180" s="405">
        <v>2019.0603000000001</v>
      </c>
      <c r="E180" s="472" t="s">
        <v>11797</v>
      </c>
      <c r="F180" s="482" t="s">
        <v>11390</v>
      </c>
      <c r="G180" s="482" t="s">
        <v>11391</v>
      </c>
      <c r="H180" s="407" t="s">
        <v>1719</v>
      </c>
      <c r="I180" s="474" t="s">
        <v>1475</v>
      </c>
      <c r="J180" s="474" t="s">
        <v>245</v>
      </c>
      <c r="K180" s="404" t="s">
        <v>9916</v>
      </c>
      <c r="L180" s="419">
        <v>19.11</v>
      </c>
      <c r="M180" s="419">
        <v>19.07</v>
      </c>
      <c r="N180" s="419"/>
      <c r="O180" s="419"/>
      <c r="P180" s="419">
        <v>19.11</v>
      </c>
      <c r="Q180" s="474" t="s">
        <v>4574</v>
      </c>
      <c r="R180" s="474" t="s">
        <v>11392</v>
      </c>
      <c r="S180" s="474"/>
      <c r="T180" s="474"/>
      <c r="U180" s="474" t="s">
        <v>4626</v>
      </c>
      <c r="V180" s="482" t="s">
        <v>4733</v>
      </c>
      <c r="W180" s="475" t="s">
        <v>11340</v>
      </c>
      <c r="X180" s="404" t="s">
        <v>4589</v>
      </c>
      <c r="Y180" s="418"/>
      <c r="Z180" s="412">
        <v>86000</v>
      </c>
    </row>
    <row r="181" spans="1:26" ht="21" x14ac:dyDescent="0.25">
      <c r="A181">
        <v>180</v>
      </c>
      <c r="B181">
        <v>1</v>
      </c>
      <c r="C181" s="482" t="s">
        <v>4576</v>
      </c>
      <c r="D181" s="405">
        <v>2019.0607</v>
      </c>
      <c r="E181" s="472" t="s">
        <v>11797</v>
      </c>
      <c r="F181" s="482" t="s">
        <v>11393</v>
      </c>
      <c r="G181" s="482" t="s">
        <v>11394</v>
      </c>
      <c r="H181" s="407" t="s">
        <v>11395</v>
      </c>
      <c r="I181" s="474" t="s">
        <v>144</v>
      </c>
      <c r="J181" s="474" t="s">
        <v>51</v>
      </c>
      <c r="K181" s="482" t="s">
        <v>26</v>
      </c>
      <c r="L181" s="419">
        <v>19.09</v>
      </c>
      <c r="M181" s="419">
        <v>19.07</v>
      </c>
      <c r="N181" s="419"/>
      <c r="O181" s="419"/>
      <c r="P181" s="419">
        <v>19.100000000000001</v>
      </c>
      <c r="Q181" s="474" t="s">
        <v>4580</v>
      </c>
      <c r="R181" s="474"/>
      <c r="S181" s="474" t="s">
        <v>11396</v>
      </c>
      <c r="T181" s="474"/>
      <c r="U181" s="474" t="s">
        <v>4897</v>
      </c>
      <c r="V181" s="474" t="s">
        <v>4897</v>
      </c>
      <c r="W181" s="475" t="s">
        <v>11324</v>
      </c>
      <c r="X181" s="420" t="s">
        <v>2996</v>
      </c>
      <c r="Y181" s="418">
        <v>99686</v>
      </c>
      <c r="Z181" s="412">
        <v>44770</v>
      </c>
    </row>
    <row r="182" spans="1:26" ht="31.5" hidden="1" x14ac:dyDescent="0.25">
      <c r="A182">
        <v>181</v>
      </c>
      <c r="B182">
        <v>0</v>
      </c>
      <c r="C182" s="482" t="s">
        <v>4576</v>
      </c>
      <c r="D182" s="405">
        <v>2019.0616</v>
      </c>
      <c r="E182" s="472" t="s">
        <v>11797</v>
      </c>
      <c r="F182" s="482" t="s">
        <v>10960</v>
      </c>
      <c r="G182" s="482" t="s">
        <v>5828</v>
      </c>
      <c r="H182" s="407" t="s">
        <v>4236</v>
      </c>
      <c r="I182" s="474" t="s">
        <v>2996</v>
      </c>
      <c r="J182" s="474" t="s">
        <v>51</v>
      </c>
      <c r="K182" s="474" t="s">
        <v>98</v>
      </c>
      <c r="L182" s="419">
        <v>19.07</v>
      </c>
      <c r="M182" s="419">
        <v>19.07</v>
      </c>
      <c r="N182" s="419"/>
      <c r="O182" s="419"/>
      <c r="P182" s="419">
        <v>19.07</v>
      </c>
      <c r="Q182" s="474" t="s">
        <v>4574</v>
      </c>
      <c r="R182" s="474" t="s">
        <v>10961</v>
      </c>
      <c r="S182" s="474"/>
      <c r="T182" s="474"/>
      <c r="U182" s="474" t="s">
        <v>10568</v>
      </c>
      <c r="V182" s="482" t="s">
        <v>10645</v>
      </c>
      <c r="W182" s="475"/>
      <c r="X182" s="420" t="s">
        <v>49</v>
      </c>
      <c r="Y182" s="418"/>
      <c r="Z182" s="422">
        <v>2520</v>
      </c>
    </row>
    <row r="183" spans="1:26" ht="21" x14ac:dyDescent="0.25">
      <c r="A183">
        <v>182</v>
      </c>
      <c r="B183">
        <v>1</v>
      </c>
      <c r="C183" s="482" t="s">
        <v>4576</v>
      </c>
      <c r="D183" s="405">
        <v>2019.0617</v>
      </c>
      <c r="E183" s="472" t="s">
        <v>11797</v>
      </c>
      <c r="F183" s="482" t="s">
        <v>11397</v>
      </c>
      <c r="G183" s="482" t="s">
        <v>11398</v>
      </c>
      <c r="H183" s="407" t="s">
        <v>2635</v>
      </c>
      <c r="I183" s="474" t="s">
        <v>2636</v>
      </c>
      <c r="J183" s="474" t="s">
        <v>220</v>
      </c>
      <c r="K183" s="485" t="s">
        <v>52</v>
      </c>
      <c r="L183" s="419">
        <v>19.09</v>
      </c>
      <c r="M183" s="419">
        <v>19.09</v>
      </c>
      <c r="N183" s="419">
        <v>19.09</v>
      </c>
      <c r="O183" s="419"/>
      <c r="P183" s="419">
        <v>19.100000000000001</v>
      </c>
      <c r="Q183" s="474" t="s">
        <v>4580</v>
      </c>
      <c r="R183" s="474"/>
      <c r="S183" s="474" t="s">
        <v>11399</v>
      </c>
      <c r="T183" s="474" t="s">
        <v>11400</v>
      </c>
      <c r="U183" s="482" t="s">
        <v>10194</v>
      </c>
      <c r="V183" s="401" t="s">
        <v>10194</v>
      </c>
      <c r="W183" s="475" t="s">
        <v>11339</v>
      </c>
      <c r="X183" s="404" t="s">
        <v>49</v>
      </c>
      <c r="Y183" s="418">
        <v>800000</v>
      </c>
      <c r="Z183" s="412">
        <v>469181</v>
      </c>
    </row>
    <row r="184" spans="1:26" ht="31.5" hidden="1" x14ac:dyDescent="0.25">
      <c r="A184">
        <v>183</v>
      </c>
      <c r="B184">
        <v>0</v>
      </c>
      <c r="C184" s="482" t="s">
        <v>4576</v>
      </c>
      <c r="D184" s="405">
        <v>2019.0617999999999</v>
      </c>
      <c r="E184" s="472" t="s">
        <v>11797</v>
      </c>
      <c r="F184" s="482" t="s">
        <v>10962</v>
      </c>
      <c r="G184" s="482" t="s">
        <v>10963</v>
      </c>
      <c r="H184" s="407" t="s">
        <v>10964</v>
      </c>
      <c r="I184" s="474" t="s">
        <v>76</v>
      </c>
      <c r="J184" s="474" t="s">
        <v>77</v>
      </c>
      <c r="K184" s="482" t="s">
        <v>26</v>
      </c>
      <c r="L184" s="419">
        <v>19.059999999999999</v>
      </c>
      <c r="M184" s="419">
        <v>19.059999999999999</v>
      </c>
      <c r="N184" s="419"/>
      <c r="O184" s="419"/>
      <c r="P184" s="419">
        <v>19.07</v>
      </c>
      <c r="Q184" s="410" t="s">
        <v>4580</v>
      </c>
      <c r="R184" s="474"/>
      <c r="S184" s="474"/>
      <c r="T184" s="474"/>
      <c r="U184" s="482" t="s">
        <v>10965</v>
      </c>
      <c r="V184" s="482" t="s">
        <v>10965</v>
      </c>
      <c r="W184" s="475"/>
      <c r="X184" s="404" t="s">
        <v>4589</v>
      </c>
      <c r="Y184" s="418"/>
      <c r="Z184" s="412">
        <v>7424</v>
      </c>
    </row>
    <row r="185" spans="1:26" ht="21" hidden="1" x14ac:dyDescent="0.25">
      <c r="A185">
        <v>184</v>
      </c>
      <c r="B185">
        <v>0</v>
      </c>
      <c r="C185" s="482" t="s">
        <v>4576</v>
      </c>
      <c r="D185" s="405">
        <v>2019.0622000000001</v>
      </c>
      <c r="E185" s="472" t="s">
        <v>11797</v>
      </c>
      <c r="F185" s="482" t="s">
        <v>10966</v>
      </c>
      <c r="G185" s="482" t="s">
        <v>10967</v>
      </c>
      <c r="H185" s="407" t="s">
        <v>2944</v>
      </c>
      <c r="I185" s="474" t="s">
        <v>250</v>
      </c>
      <c r="J185" s="474" t="s">
        <v>161</v>
      </c>
      <c r="K185" s="474" t="s">
        <v>52</v>
      </c>
      <c r="L185" s="419">
        <v>19.07</v>
      </c>
      <c r="M185" s="419">
        <v>19.059999999999999</v>
      </c>
      <c r="N185" s="419"/>
      <c r="O185" s="419"/>
      <c r="P185" s="419">
        <v>19.07</v>
      </c>
      <c r="Q185" s="410" t="s">
        <v>4580</v>
      </c>
      <c r="R185" s="474"/>
      <c r="S185" s="474"/>
      <c r="T185" s="474"/>
      <c r="U185" s="474" t="s">
        <v>10194</v>
      </c>
      <c r="V185" s="401" t="s">
        <v>10194</v>
      </c>
      <c r="W185" s="475" t="s">
        <v>11318</v>
      </c>
      <c r="X185" s="420" t="s">
        <v>49</v>
      </c>
      <c r="Y185" s="418">
        <v>250000</v>
      </c>
      <c r="Z185" s="412">
        <v>200000</v>
      </c>
    </row>
    <row r="186" spans="1:26" ht="21" x14ac:dyDescent="0.25">
      <c r="A186">
        <v>185</v>
      </c>
      <c r="B186">
        <v>1</v>
      </c>
      <c r="C186" s="482" t="s">
        <v>4576</v>
      </c>
      <c r="D186" s="405">
        <v>2019.0624</v>
      </c>
      <c r="E186" s="472" t="s">
        <v>11797</v>
      </c>
      <c r="F186" s="482" t="s">
        <v>11401</v>
      </c>
      <c r="G186" s="482" t="s">
        <v>5822</v>
      </c>
      <c r="H186" s="407" t="s">
        <v>4236</v>
      </c>
      <c r="I186" s="474" t="s">
        <v>2996</v>
      </c>
      <c r="J186" s="474" t="s">
        <v>51</v>
      </c>
      <c r="K186" s="482" t="s">
        <v>26</v>
      </c>
      <c r="L186" s="419">
        <v>19.09</v>
      </c>
      <c r="M186" s="419">
        <v>19.09</v>
      </c>
      <c r="N186" s="419"/>
      <c r="O186" s="419"/>
      <c r="P186" s="419">
        <v>19.09</v>
      </c>
      <c r="Q186" s="474" t="s">
        <v>4580</v>
      </c>
      <c r="R186" s="474"/>
      <c r="S186" s="474"/>
      <c r="T186" s="474"/>
      <c r="U186" s="474" t="s">
        <v>4897</v>
      </c>
      <c r="V186" s="482" t="s">
        <v>4996</v>
      </c>
      <c r="W186" s="475" t="s">
        <v>11328</v>
      </c>
      <c r="X186" s="404" t="s">
        <v>2996</v>
      </c>
      <c r="Y186" s="418">
        <v>275000</v>
      </c>
      <c r="Z186" s="412">
        <v>267000</v>
      </c>
    </row>
    <row r="187" spans="1:26" ht="31.5" hidden="1" x14ac:dyDescent="0.25">
      <c r="A187">
        <v>186</v>
      </c>
      <c r="B187">
        <v>0</v>
      </c>
      <c r="C187" s="482" t="s">
        <v>4576</v>
      </c>
      <c r="D187" s="402">
        <v>2019.0625</v>
      </c>
      <c r="E187" s="472" t="s">
        <v>11797</v>
      </c>
      <c r="F187" s="480" t="s">
        <v>10968</v>
      </c>
      <c r="G187" s="480" t="s">
        <v>4927</v>
      </c>
      <c r="H187" s="484" t="s">
        <v>533</v>
      </c>
      <c r="I187" s="478" t="s">
        <v>49</v>
      </c>
      <c r="J187" s="478" t="s">
        <v>51</v>
      </c>
      <c r="K187" s="485" t="s">
        <v>98</v>
      </c>
      <c r="L187" s="419">
        <v>19.059999999999999</v>
      </c>
      <c r="M187" s="419">
        <v>19.059999999999999</v>
      </c>
      <c r="N187" s="419"/>
      <c r="O187" s="419"/>
      <c r="P187" s="419"/>
      <c r="Q187" s="168" t="s">
        <v>4574</v>
      </c>
      <c r="R187" s="478" t="s">
        <v>10969</v>
      </c>
      <c r="S187" s="478"/>
      <c r="T187" s="478"/>
      <c r="U187" s="478" t="s">
        <v>10568</v>
      </c>
      <c r="V187" s="480" t="s">
        <v>10645</v>
      </c>
      <c r="W187" s="479"/>
      <c r="X187" s="491" t="s">
        <v>49</v>
      </c>
      <c r="Y187" s="418"/>
      <c r="Z187" s="412">
        <v>25000</v>
      </c>
    </row>
    <row r="188" spans="1:26" ht="21" hidden="1" x14ac:dyDescent="0.25">
      <c r="A188">
        <v>187</v>
      </c>
      <c r="B188">
        <v>0</v>
      </c>
      <c r="C188" s="482" t="s">
        <v>4576</v>
      </c>
      <c r="D188" s="402">
        <v>2019.0626</v>
      </c>
      <c r="E188" s="472" t="s">
        <v>11797</v>
      </c>
      <c r="F188" s="482" t="s">
        <v>10970</v>
      </c>
      <c r="G188" s="482" t="s">
        <v>10971</v>
      </c>
      <c r="H188" s="407" t="s">
        <v>3871</v>
      </c>
      <c r="I188" s="474" t="s">
        <v>49</v>
      </c>
      <c r="J188" s="474" t="s">
        <v>51</v>
      </c>
      <c r="K188" s="482" t="s">
        <v>26</v>
      </c>
      <c r="L188" s="419">
        <v>19.07</v>
      </c>
      <c r="M188" s="419">
        <v>19.059999999999999</v>
      </c>
      <c r="N188" s="419"/>
      <c r="O188" s="419"/>
      <c r="P188" s="419">
        <v>19.07</v>
      </c>
      <c r="Q188" s="474" t="s">
        <v>4580</v>
      </c>
      <c r="R188" s="474"/>
      <c r="S188" s="474"/>
      <c r="T188" s="474"/>
      <c r="U188" s="474" t="s">
        <v>4931</v>
      </c>
      <c r="V188" s="482" t="s">
        <v>4932</v>
      </c>
      <c r="W188" s="475"/>
      <c r="X188" s="404" t="s">
        <v>49</v>
      </c>
      <c r="Y188" s="418">
        <v>7500</v>
      </c>
      <c r="Z188" s="412">
        <v>7500</v>
      </c>
    </row>
    <row r="189" spans="1:26" ht="31.5" x14ac:dyDescent="0.25">
      <c r="A189">
        <v>188</v>
      </c>
      <c r="B189">
        <v>1</v>
      </c>
      <c r="C189" s="482" t="s">
        <v>4576</v>
      </c>
      <c r="D189" s="405">
        <v>2019.0626999999999</v>
      </c>
      <c r="E189" s="472" t="s">
        <v>11797</v>
      </c>
      <c r="F189" s="482" t="s">
        <v>11402</v>
      </c>
      <c r="G189" s="482" t="s">
        <v>11403</v>
      </c>
      <c r="H189" s="407" t="s">
        <v>4236</v>
      </c>
      <c r="I189" s="474" t="s">
        <v>2996</v>
      </c>
      <c r="J189" s="474" t="s">
        <v>51</v>
      </c>
      <c r="K189" s="404" t="s">
        <v>9916</v>
      </c>
      <c r="L189" s="419">
        <v>19.079999999999998</v>
      </c>
      <c r="M189" s="419">
        <v>19.079999999999998</v>
      </c>
      <c r="N189" s="419"/>
      <c r="O189" s="419"/>
      <c r="P189" s="419">
        <v>19.100000000000001</v>
      </c>
      <c r="Q189" s="474" t="s">
        <v>4580</v>
      </c>
      <c r="R189" s="474"/>
      <c r="S189" s="474" t="s">
        <v>11404</v>
      </c>
      <c r="T189" s="474"/>
      <c r="U189" s="474" t="s">
        <v>9957</v>
      </c>
      <c r="V189" s="401" t="s">
        <v>10695</v>
      </c>
      <c r="W189" s="475" t="s">
        <v>11339</v>
      </c>
      <c r="X189" s="404" t="s">
        <v>2996</v>
      </c>
      <c r="Y189" s="418">
        <v>400000</v>
      </c>
      <c r="Z189" s="412">
        <v>186890</v>
      </c>
    </row>
    <row r="190" spans="1:26" ht="21" x14ac:dyDescent="0.25">
      <c r="A190">
        <v>189</v>
      </c>
      <c r="B190">
        <v>1</v>
      </c>
      <c r="C190" s="482" t="s">
        <v>4576</v>
      </c>
      <c r="D190" s="405">
        <v>2019.0632000000001</v>
      </c>
      <c r="E190" s="472" t="s">
        <v>11797</v>
      </c>
      <c r="F190" s="480" t="s">
        <v>11405</v>
      </c>
      <c r="G190" s="480" t="s">
        <v>11406</v>
      </c>
      <c r="H190" s="484" t="s">
        <v>2823</v>
      </c>
      <c r="I190" s="478" t="s">
        <v>122</v>
      </c>
      <c r="J190" s="478" t="s">
        <v>123</v>
      </c>
      <c r="K190" s="404" t="s">
        <v>9912</v>
      </c>
      <c r="L190" s="419">
        <v>19.11</v>
      </c>
      <c r="M190" s="419">
        <v>19.100000000000001</v>
      </c>
      <c r="N190" s="419"/>
      <c r="O190" s="419"/>
      <c r="P190" s="419"/>
      <c r="Q190" s="478" t="s">
        <v>4580</v>
      </c>
      <c r="R190" s="478"/>
      <c r="S190" s="478"/>
      <c r="T190" s="478" t="s">
        <v>11407</v>
      </c>
      <c r="U190" s="480" t="s">
        <v>11408</v>
      </c>
      <c r="V190" s="480" t="s">
        <v>11408</v>
      </c>
      <c r="W190" s="479" t="s">
        <v>11339</v>
      </c>
      <c r="X190" s="491" t="s">
        <v>261</v>
      </c>
      <c r="Y190" s="418">
        <v>370798</v>
      </c>
      <c r="Z190" s="412">
        <v>135565</v>
      </c>
    </row>
    <row r="191" spans="1:26" ht="31.5" x14ac:dyDescent="0.25">
      <c r="A191">
        <v>190</v>
      </c>
      <c r="B191">
        <v>1</v>
      </c>
      <c r="C191" s="482" t="s">
        <v>4576</v>
      </c>
      <c r="D191" s="417">
        <v>2019.0646999999999</v>
      </c>
      <c r="E191" s="472" t="s">
        <v>11797</v>
      </c>
      <c r="F191" s="480" t="s">
        <v>11409</v>
      </c>
      <c r="G191" s="480" t="s">
        <v>11410</v>
      </c>
      <c r="H191" s="484" t="s">
        <v>2644</v>
      </c>
      <c r="I191" s="478" t="s">
        <v>261</v>
      </c>
      <c r="J191" s="478" t="s">
        <v>123</v>
      </c>
      <c r="K191" s="404" t="s">
        <v>9916</v>
      </c>
      <c r="L191" s="419">
        <v>19.07</v>
      </c>
      <c r="M191" s="419">
        <v>19.059999999999999</v>
      </c>
      <c r="N191" s="419"/>
      <c r="O191" s="419"/>
      <c r="P191" s="419"/>
      <c r="Q191" s="478" t="s">
        <v>4580</v>
      </c>
      <c r="R191" s="478"/>
      <c r="S191" s="478"/>
      <c r="T191" s="478"/>
      <c r="U191" s="480" t="s">
        <v>5081</v>
      </c>
      <c r="V191" s="477" t="s">
        <v>5081</v>
      </c>
      <c r="W191" s="479" t="s">
        <v>11339</v>
      </c>
      <c r="X191" s="492" t="s">
        <v>261</v>
      </c>
      <c r="Y191" s="418"/>
      <c r="Z191" s="412">
        <v>50000</v>
      </c>
    </row>
    <row r="192" spans="1:26" ht="31.5" x14ac:dyDescent="0.25">
      <c r="A192">
        <v>191</v>
      </c>
      <c r="B192">
        <v>1</v>
      </c>
      <c r="C192" s="482" t="s">
        <v>4576</v>
      </c>
      <c r="D192" s="405">
        <v>2019.0654999999999</v>
      </c>
      <c r="E192" s="472" t="s">
        <v>11797</v>
      </c>
      <c r="F192" s="482" t="s">
        <v>11411</v>
      </c>
      <c r="G192" s="482" t="s">
        <v>11412</v>
      </c>
      <c r="H192" s="407" t="s">
        <v>2273</v>
      </c>
      <c r="I192" s="474" t="s">
        <v>107</v>
      </c>
      <c r="J192" s="474" t="s">
        <v>51</v>
      </c>
      <c r="K192" s="482" t="s">
        <v>26</v>
      </c>
      <c r="L192" s="419">
        <v>19.079999999999998</v>
      </c>
      <c r="M192" s="419">
        <v>19.07</v>
      </c>
      <c r="N192" s="419"/>
      <c r="O192" s="419"/>
      <c r="P192" s="419">
        <v>19.09</v>
      </c>
      <c r="Q192" s="474" t="s">
        <v>4574</v>
      </c>
      <c r="R192" s="474" t="s">
        <v>11413</v>
      </c>
      <c r="S192" s="474"/>
      <c r="T192" s="474"/>
      <c r="U192" s="482" t="s">
        <v>4900</v>
      </c>
      <c r="V192" s="482" t="s">
        <v>4900</v>
      </c>
      <c r="W192" s="475" t="s">
        <v>11328</v>
      </c>
      <c r="X192" s="420" t="s">
        <v>107</v>
      </c>
      <c r="Y192" s="418">
        <v>200000</v>
      </c>
      <c r="Z192" s="412">
        <v>15000</v>
      </c>
    </row>
    <row r="193" spans="1:26" ht="31.5" x14ac:dyDescent="0.25">
      <c r="A193">
        <v>192</v>
      </c>
      <c r="B193">
        <v>1</v>
      </c>
      <c r="C193" s="482" t="s">
        <v>4576</v>
      </c>
      <c r="D193" s="405">
        <v>2019.0666000000001</v>
      </c>
      <c r="E193" s="472" t="s">
        <v>11797</v>
      </c>
      <c r="F193" s="482" t="s">
        <v>11414</v>
      </c>
      <c r="G193" s="482" t="s">
        <v>4952</v>
      </c>
      <c r="H193" s="407" t="s">
        <v>4953</v>
      </c>
      <c r="I193" s="474" t="s">
        <v>156</v>
      </c>
      <c r="J193" s="474" t="s">
        <v>51</v>
      </c>
      <c r="K193" s="474" t="s">
        <v>52</v>
      </c>
      <c r="L193" s="419">
        <v>19.100000000000001</v>
      </c>
      <c r="M193" s="410">
        <v>19.07</v>
      </c>
      <c r="N193" s="410"/>
      <c r="O193" s="401"/>
      <c r="P193" s="419">
        <v>19.100000000000001</v>
      </c>
      <c r="Q193" s="474" t="s">
        <v>4574</v>
      </c>
      <c r="R193" s="474" t="s">
        <v>4954</v>
      </c>
      <c r="S193" s="474"/>
      <c r="T193" s="474"/>
      <c r="U193" s="474" t="s">
        <v>10194</v>
      </c>
      <c r="V193" s="401" t="s">
        <v>10194</v>
      </c>
      <c r="W193" s="475" t="s">
        <v>11324</v>
      </c>
      <c r="X193" s="420" t="s">
        <v>49</v>
      </c>
      <c r="Y193" s="418"/>
      <c r="Z193" s="412">
        <v>50000</v>
      </c>
    </row>
    <row r="194" spans="1:26" ht="31.5" x14ac:dyDescent="0.25">
      <c r="A194">
        <v>193</v>
      </c>
      <c r="B194">
        <v>1</v>
      </c>
      <c r="C194" s="482" t="s">
        <v>4576</v>
      </c>
      <c r="D194" s="405">
        <v>2019.0667000000001</v>
      </c>
      <c r="E194" s="472" t="s">
        <v>11797</v>
      </c>
      <c r="F194" s="480" t="s">
        <v>11415</v>
      </c>
      <c r="G194" s="480" t="s">
        <v>11416</v>
      </c>
      <c r="H194" s="484" t="s">
        <v>2781</v>
      </c>
      <c r="I194" s="478" t="s">
        <v>156</v>
      </c>
      <c r="J194" s="478" t="s">
        <v>51</v>
      </c>
      <c r="K194" s="474" t="s">
        <v>188</v>
      </c>
      <c r="L194" s="401"/>
      <c r="M194" s="419">
        <v>19.079999999999998</v>
      </c>
      <c r="N194" s="410"/>
      <c r="O194" s="401"/>
      <c r="P194" s="410"/>
      <c r="Q194" s="478" t="s">
        <v>4580</v>
      </c>
      <c r="R194" s="478"/>
      <c r="S194" s="478"/>
      <c r="T194" s="478"/>
      <c r="U194" s="478" t="s">
        <v>4900</v>
      </c>
      <c r="V194" s="477" t="s">
        <v>4938</v>
      </c>
      <c r="W194" s="479" t="s">
        <v>11340</v>
      </c>
      <c r="X194" s="491" t="s">
        <v>107</v>
      </c>
      <c r="Y194" s="418"/>
      <c r="Z194" s="412">
        <v>100000</v>
      </c>
    </row>
    <row r="195" spans="1:26" ht="31.5" hidden="1" x14ac:dyDescent="0.25">
      <c r="A195">
        <v>194</v>
      </c>
      <c r="B195">
        <v>0</v>
      </c>
      <c r="C195" s="482" t="s">
        <v>4576</v>
      </c>
      <c r="D195" s="405">
        <v>2019.0672999999999</v>
      </c>
      <c r="E195" s="472" t="s">
        <v>11797</v>
      </c>
      <c r="F195" s="482" t="s">
        <v>10975</v>
      </c>
      <c r="G195" s="493"/>
      <c r="H195" s="407" t="s">
        <v>2800</v>
      </c>
      <c r="I195" s="474" t="s">
        <v>76</v>
      </c>
      <c r="J195" s="474" t="s">
        <v>77</v>
      </c>
      <c r="K195" s="474" t="s">
        <v>98</v>
      </c>
      <c r="L195" s="401">
        <v>19.07</v>
      </c>
      <c r="M195" s="410">
        <v>19.059999999999999</v>
      </c>
      <c r="N195" s="410"/>
      <c r="O195" s="401"/>
      <c r="P195" s="410">
        <v>19.059999999999999</v>
      </c>
      <c r="Q195" s="410" t="s">
        <v>4580</v>
      </c>
      <c r="R195" s="474"/>
      <c r="S195" s="474"/>
      <c r="T195" s="474"/>
      <c r="U195" s="474" t="s">
        <v>4728</v>
      </c>
      <c r="V195" s="474" t="s">
        <v>4728</v>
      </c>
      <c r="W195" s="475"/>
      <c r="X195" s="420" t="s">
        <v>4589</v>
      </c>
      <c r="Y195" s="418">
        <v>30000</v>
      </c>
      <c r="Z195" s="412">
        <v>30000</v>
      </c>
    </row>
    <row r="196" spans="1:26" ht="21" hidden="1" x14ac:dyDescent="0.25">
      <c r="A196">
        <v>195</v>
      </c>
      <c r="B196">
        <v>0</v>
      </c>
      <c r="C196" s="482" t="s">
        <v>4576</v>
      </c>
      <c r="D196" s="405">
        <v>2019.0673999999999</v>
      </c>
      <c r="E196" s="472" t="s">
        <v>11797</v>
      </c>
      <c r="F196" s="482" t="s">
        <v>10976</v>
      </c>
      <c r="G196" s="482" t="s">
        <v>6614</v>
      </c>
      <c r="H196" s="407" t="s">
        <v>3294</v>
      </c>
      <c r="I196" s="474" t="s">
        <v>76</v>
      </c>
      <c r="J196" s="474" t="s">
        <v>77</v>
      </c>
      <c r="K196" s="485" t="s">
        <v>188</v>
      </c>
      <c r="L196" s="401">
        <v>19.059999999999999</v>
      </c>
      <c r="M196" s="410">
        <v>19.059999999999999</v>
      </c>
      <c r="N196" s="410"/>
      <c r="O196" s="401"/>
      <c r="P196" s="410">
        <v>19.059999999999999</v>
      </c>
      <c r="Q196" s="474" t="s">
        <v>4574</v>
      </c>
      <c r="R196" s="401" t="s">
        <v>11327</v>
      </c>
      <c r="S196" s="474"/>
      <c r="T196" s="474"/>
      <c r="U196" s="474" t="s">
        <v>4697</v>
      </c>
      <c r="V196" s="474"/>
      <c r="W196" s="475"/>
      <c r="X196" s="401" t="s">
        <v>4589</v>
      </c>
      <c r="Y196" s="418">
        <v>1600</v>
      </c>
      <c r="Z196" s="412">
        <v>1600</v>
      </c>
    </row>
    <row r="197" spans="1:26" ht="31.5" hidden="1" x14ac:dyDescent="0.25">
      <c r="A197">
        <v>196</v>
      </c>
      <c r="B197">
        <v>0</v>
      </c>
      <c r="C197" s="482" t="s">
        <v>4576</v>
      </c>
      <c r="D197" s="405">
        <v>2019.0675000000001</v>
      </c>
      <c r="E197" s="472" t="s">
        <v>11797</v>
      </c>
      <c r="F197" s="482" t="s">
        <v>10977</v>
      </c>
      <c r="G197" s="482" t="s">
        <v>10978</v>
      </c>
      <c r="H197" s="407" t="s">
        <v>3272</v>
      </c>
      <c r="I197" s="474" t="s">
        <v>76</v>
      </c>
      <c r="J197" s="474" t="s">
        <v>77</v>
      </c>
      <c r="K197" s="482" t="s">
        <v>26</v>
      </c>
      <c r="L197" s="401">
        <v>19.059999999999999</v>
      </c>
      <c r="M197" s="401">
        <v>19.059999999999999</v>
      </c>
      <c r="N197" s="410"/>
      <c r="O197" s="401"/>
      <c r="P197" s="410">
        <v>19.079999999999998</v>
      </c>
      <c r="Q197" s="474" t="s">
        <v>4574</v>
      </c>
      <c r="R197" s="474" t="s">
        <v>10223</v>
      </c>
      <c r="S197" s="474"/>
      <c r="T197" s="474"/>
      <c r="U197" s="474" t="s">
        <v>10178</v>
      </c>
      <c r="V197" s="407" t="s">
        <v>5542</v>
      </c>
      <c r="W197" s="475" t="s">
        <v>11329</v>
      </c>
      <c r="X197" s="420" t="s">
        <v>384</v>
      </c>
      <c r="Y197" s="418"/>
      <c r="Z197" s="412">
        <v>20000</v>
      </c>
    </row>
    <row r="198" spans="1:26" ht="31.5" hidden="1" x14ac:dyDescent="0.25">
      <c r="A198">
        <v>197</v>
      </c>
      <c r="B198">
        <v>0</v>
      </c>
      <c r="C198" s="482" t="s">
        <v>4576</v>
      </c>
      <c r="D198" s="405">
        <v>2019.0678</v>
      </c>
      <c r="E198" s="472" t="s">
        <v>11797</v>
      </c>
      <c r="F198" s="482" t="s">
        <v>10982</v>
      </c>
      <c r="G198" s="493"/>
      <c r="H198" s="407" t="s">
        <v>3240</v>
      </c>
      <c r="I198" s="474" t="s">
        <v>76</v>
      </c>
      <c r="J198" s="474" t="s">
        <v>77</v>
      </c>
      <c r="K198" s="474" t="s">
        <v>98</v>
      </c>
      <c r="L198" s="401">
        <v>19.07</v>
      </c>
      <c r="M198" s="410">
        <v>19.059999999999999</v>
      </c>
      <c r="N198" s="410"/>
      <c r="O198" s="401"/>
      <c r="P198" s="410">
        <v>19.07</v>
      </c>
      <c r="Q198" s="474" t="s">
        <v>4580</v>
      </c>
      <c r="R198" s="474"/>
      <c r="S198" s="474"/>
      <c r="T198" s="474"/>
      <c r="U198" s="474" t="s">
        <v>4728</v>
      </c>
      <c r="V198" s="474" t="s">
        <v>4728</v>
      </c>
      <c r="W198" s="475"/>
      <c r="X198" s="420" t="s">
        <v>4589</v>
      </c>
      <c r="Y198" s="418">
        <v>35497</v>
      </c>
      <c r="Z198" s="412">
        <v>21497</v>
      </c>
    </row>
    <row r="199" spans="1:26" ht="42" x14ac:dyDescent="0.25">
      <c r="A199">
        <v>198</v>
      </c>
      <c r="B199">
        <v>1</v>
      </c>
      <c r="C199" s="488" t="s">
        <v>4576</v>
      </c>
      <c r="D199" s="405">
        <v>2019.0706</v>
      </c>
      <c r="E199" s="472" t="s">
        <v>11797</v>
      </c>
      <c r="F199" s="488" t="s">
        <v>11417</v>
      </c>
      <c r="G199" s="488" t="s">
        <v>11418</v>
      </c>
      <c r="H199" s="407" t="s">
        <v>1275</v>
      </c>
      <c r="I199" s="474" t="s">
        <v>1276</v>
      </c>
      <c r="J199" s="474" t="s">
        <v>128</v>
      </c>
      <c r="K199" s="474" t="s">
        <v>52</v>
      </c>
      <c r="L199" s="401">
        <v>19.09</v>
      </c>
      <c r="M199" s="410">
        <v>19.079999999999998</v>
      </c>
      <c r="N199" s="410"/>
      <c r="O199" s="401"/>
      <c r="P199" s="410">
        <v>19.100000000000001</v>
      </c>
      <c r="Q199" s="474" t="s">
        <v>4580</v>
      </c>
      <c r="R199" s="474"/>
      <c r="S199" s="474"/>
      <c r="T199" s="474"/>
      <c r="U199" s="482" t="s">
        <v>11371</v>
      </c>
      <c r="V199" s="482" t="s">
        <v>11371</v>
      </c>
      <c r="W199" s="475" t="s">
        <v>11340</v>
      </c>
      <c r="X199" s="404" t="s">
        <v>4589</v>
      </c>
      <c r="Y199" s="418">
        <v>100000</v>
      </c>
      <c r="Z199" s="412">
        <v>88775</v>
      </c>
    </row>
    <row r="200" spans="1:26" ht="21" x14ac:dyDescent="0.25">
      <c r="A200">
        <v>199</v>
      </c>
      <c r="B200">
        <v>1</v>
      </c>
      <c r="C200" s="482" t="s">
        <v>4576</v>
      </c>
      <c r="D200" s="405">
        <v>2019.0707</v>
      </c>
      <c r="E200" s="472" t="s">
        <v>11797</v>
      </c>
      <c r="F200" s="489" t="s">
        <v>11419</v>
      </c>
      <c r="G200" s="489" t="s">
        <v>11420</v>
      </c>
      <c r="H200" s="484" t="s">
        <v>775</v>
      </c>
      <c r="I200" s="478" t="s">
        <v>49</v>
      </c>
      <c r="J200" s="478" t="s">
        <v>51</v>
      </c>
      <c r="K200" s="481" t="s">
        <v>26</v>
      </c>
      <c r="L200" s="401">
        <v>19.12</v>
      </c>
      <c r="M200" s="410">
        <v>19.07</v>
      </c>
      <c r="N200" s="410"/>
      <c r="O200" s="401"/>
      <c r="P200" s="410"/>
      <c r="Q200" s="168" t="s">
        <v>4574</v>
      </c>
      <c r="R200" s="478" t="s">
        <v>11421</v>
      </c>
      <c r="S200" s="478"/>
      <c r="T200" s="478" t="s">
        <v>11422</v>
      </c>
      <c r="U200" s="480" t="s">
        <v>10513</v>
      </c>
      <c r="V200" s="480" t="s">
        <v>10514</v>
      </c>
      <c r="W200" s="479" t="s">
        <v>11328</v>
      </c>
      <c r="X200" s="480" t="s">
        <v>49</v>
      </c>
      <c r="Y200" s="418">
        <v>75000</v>
      </c>
      <c r="Z200" s="412">
        <v>75000</v>
      </c>
    </row>
    <row r="201" spans="1:26" ht="21" x14ac:dyDescent="0.25">
      <c r="A201">
        <v>200</v>
      </c>
      <c r="B201">
        <v>1</v>
      </c>
      <c r="C201" s="488" t="s">
        <v>4576</v>
      </c>
      <c r="D201" s="405">
        <v>2019.0708</v>
      </c>
      <c r="E201" s="472" t="s">
        <v>11797</v>
      </c>
      <c r="F201" s="488" t="s">
        <v>11423</v>
      </c>
      <c r="G201" s="488" t="s">
        <v>11424</v>
      </c>
      <c r="H201" s="407" t="s">
        <v>1491</v>
      </c>
      <c r="I201" s="474" t="s">
        <v>815</v>
      </c>
      <c r="J201" s="474" t="s">
        <v>51</v>
      </c>
      <c r="K201" s="474" t="s">
        <v>3934</v>
      </c>
      <c r="L201" s="419">
        <v>19.079999999999998</v>
      </c>
      <c r="M201" s="410">
        <v>19.07</v>
      </c>
      <c r="N201" s="419"/>
      <c r="O201" s="419"/>
      <c r="P201" s="419">
        <v>19.079999999999998</v>
      </c>
      <c r="Q201" s="474" t="s">
        <v>4580</v>
      </c>
      <c r="R201" s="474"/>
      <c r="S201" s="474"/>
      <c r="T201" s="474"/>
      <c r="U201" s="482" t="s">
        <v>4900</v>
      </c>
      <c r="V201" s="482" t="s">
        <v>4900</v>
      </c>
      <c r="W201" s="475" t="s">
        <v>11328</v>
      </c>
      <c r="X201" s="407" t="s">
        <v>107</v>
      </c>
      <c r="Y201" s="418">
        <v>98955</v>
      </c>
      <c r="Z201" s="412">
        <v>41315</v>
      </c>
    </row>
    <row r="202" spans="1:26" ht="31.5" hidden="1" x14ac:dyDescent="0.25">
      <c r="A202">
        <v>201</v>
      </c>
      <c r="B202">
        <v>0</v>
      </c>
      <c r="C202" s="488" t="s">
        <v>4576</v>
      </c>
      <c r="D202" s="405">
        <v>2019.0718999999999</v>
      </c>
      <c r="E202" s="472" t="s">
        <v>11797</v>
      </c>
      <c r="F202" s="488" t="s">
        <v>10986</v>
      </c>
      <c r="G202" s="488" t="s">
        <v>10987</v>
      </c>
      <c r="H202" s="407" t="s">
        <v>2705</v>
      </c>
      <c r="I202" s="474" t="s">
        <v>76</v>
      </c>
      <c r="J202" s="474" t="s">
        <v>77</v>
      </c>
      <c r="K202" s="481" t="s">
        <v>26</v>
      </c>
      <c r="L202" s="410">
        <v>19.07</v>
      </c>
      <c r="M202" s="410">
        <v>19.07</v>
      </c>
      <c r="N202" s="410"/>
      <c r="O202" s="401"/>
      <c r="P202" s="410">
        <v>19.07</v>
      </c>
      <c r="Q202" s="474" t="s">
        <v>4580</v>
      </c>
      <c r="R202" s="474"/>
      <c r="S202" s="474"/>
      <c r="T202" s="474"/>
      <c r="U202" s="482" t="s">
        <v>6641</v>
      </c>
      <c r="V202" s="482" t="s">
        <v>10038</v>
      </c>
      <c r="W202" s="475"/>
      <c r="X202" s="420" t="s">
        <v>4589</v>
      </c>
      <c r="Y202" s="418">
        <v>50000</v>
      </c>
      <c r="Z202" s="412">
        <v>50000</v>
      </c>
    </row>
    <row r="203" spans="1:26" hidden="1" x14ac:dyDescent="0.25">
      <c r="A203">
        <v>202</v>
      </c>
      <c r="B203">
        <v>0</v>
      </c>
      <c r="C203" s="488" t="s">
        <v>4576</v>
      </c>
      <c r="D203" s="405">
        <v>2019.0719999999999</v>
      </c>
      <c r="E203" s="472" t="s">
        <v>11797</v>
      </c>
      <c r="F203" s="488" t="s">
        <v>10988</v>
      </c>
      <c r="G203" s="488" t="s">
        <v>10989</v>
      </c>
      <c r="H203" s="407" t="s">
        <v>332</v>
      </c>
      <c r="I203" s="474" t="s">
        <v>219</v>
      </c>
      <c r="J203" s="474" t="s">
        <v>220</v>
      </c>
      <c r="K203" s="481" t="s">
        <v>26</v>
      </c>
      <c r="L203" s="401">
        <v>19.07</v>
      </c>
      <c r="M203" s="410">
        <v>19.07</v>
      </c>
      <c r="N203" s="410"/>
      <c r="O203" s="401"/>
      <c r="P203" s="410">
        <v>19.09</v>
      </c>
      <c r="Q203" s="474" t="s">
        <v>4574</v>
      </c>
      <c r="R203" s="474" t="s">
        <v>5592</v>
      </c>
      <c r="S203" s="474"/>
      <c r="T203" s="474"/>
      <c r="U203" s="482" t="s">
        <v>4581</v>
      </c>
      <c r="V203" s="482" t="s">
        <v>4582</v>
      </c>
      <c r="W203" s="475"/>
      <c r="X203" s="401" t="s">
        <v>219</v>
      </c>
      <c r="Y203" s="418"/>
      <c r="Z203" s="412">
        <v>48000</v>
      </c>
    </row>
    <row r="204" spans="1:26" ht="31.5" x14ac:dyDescent="0.25">
      <c r="A204">
        <v>203</v>
      </c>
      <c r="B204">
        <v>1</v>
      </c>
      <c r="C204" s="488" t="s">
        <v>4576</v>
      </c>
      <c r="D204" s="405">
        <v>2019.0723</v>
      </c>
      <c r="E204" s="472" t="s">
        <v>11797</v>
      </c>
      <c r="F204" s="489" t="s">
        <v>11425</v>
      </c>
      <c r="G204" s="489" t="s">
        <v>11426</v>
      </c>
      <c r="H204" s="484" t="s">
        <v>4236</v>
      </c>
      <c r="I204" s="478" t="s">
        <v>2996</v>
      </c>
      <c r="J204" s="478" t="s">
        <v>51</v>
      </c>
      <c r="K204" s="474" t="s">
        <v>3934</v>
      </c>
      <c r="L204" s="410">
        <v>19.100000000000001</v>
      </c>
      <c r="M204" s="410">
        <v>19.07</v>
      </c>
      <c r="N204" s="410"/>
      <c r="O204" s="401"/>
      <c r="P204" s="410"/>
      <c r="Q204" s="478" t="s">
        <v>4580</v>
      </c>
      <c r="R204" s="478"/>
      <c r="S204" s="478"/>
      <c r="T204" s="478"/>
      <c r="U204" s="480" t="s">
        <v>4668</v>
      </c>
      <c r="V204" s="477" t="s">
        <v>10695</v>
      </c>
      <c r="W204" s="479" t="s">
        <v>11318</v>
      </c>
      <c r="X204" s="491" t="s">
        <v>122</v>
      </c>
      <c r="Y204" s="418">
        <v>400000</v>
      </c>
      <c r="Z204" s="412">
        <v>135000</v>
      </c>
    </row>
    <row r="205" spans="1:26" ht="52.5" x14ac:dyDescent="0.25">
      <c r="A205">
        <v>204</v>
      </c>
      <c r="B205">
        <v>1</v>
      </c>
      <c r="C205" s="488" t="s">
        <v>4576</v>
      </c>
      <c r="D205" s="405">
        <v>2019.0726999999999</v>
      </c>
      <c r="E205" s="472" t="s">
        <v>11797</v>
      </c>
      <c r="F205" s="488" t="s">
        <v>11427</v>
      </c>
      <c r="G205" s="488" t="s">
        <v>11428</v>
      </c>
      <c r="H205" s="407" t="s">
        <v>877</v>
      </c>
      <c r="I205" s="474" t="s">
        <v>208</v>
      </c>
      <c r="J205" s="474" t="s">
        <v>61</v>
      </c>
      <c r="K205" s="474" t="s">
        <v>52</v>
      </c>
      <c r="L205" s="410">
        <v>19.100000000000001</v>
      </c>
      <c r="M205" s="410">
        <v>19.07</v>
      </c>
      <c r="N205" s="410"/>
      <c r="O205" s="401"/>
      <c r="P205" s="410">
        <v>19.11</v>
      </c>
      <c r="Q205" s="494" t="s">
        <v>4574</v>
      </c>
      <c r="R205" s="474" t="s">
        <v>11429</v>
      </c>
      <c r="S205" s="474"/>
      <c r="T205" s="474"/>
      <c r="U205" s="482" t="s">
        <v>4607</v>
      </c>
      <c r="V205" s="401" t="s">
        <v>10194</v>
      </c>
      <c r="W205" s="475"/>
      <c r="X205" s="404" t="s">
        <v>261</v>
      </c>
      <c r="Y205" s="418">
        <v>96000</v>
      </c>
      <c r="Z205" s="412">
        <v>5000</v>
      </c>
    </row>
    <row r="206" spans="1:26" ht="21" x14ac:dyDescent="0.25">
      <c r="A206">
        <v>205</v>
      </c>
      <c r="B206">
        <v>1</v>
      </c>
      <c r="C206" s="488" t="s">
        <v>4576</v>
      </c>
      <c r="D206" s="405">
        <v>2019.0743</v>
      </c>
      <c r="E206" s="472" t="s">
        <v>11797</v>
      </c>
      <c r="F206" s="488" t="s">
        <v>11430</v>
      </c>
      <c r="G206" s="488" t="s">
        <v>5685</v>
      </c>
      <c r="H206" s="401" t="s">
        <v>3294</v>
      </c>
      <c r="I206" s="401" t="s">
        <v>76</v>
      </c>
      <c r="J206" s="401" t="s">
        <v>77</v>
      </c>
      <c r="K206" s="481" t="s">
        <v>26</v>
      </c>
      <c r="L206" s="419">
        <v>19.079999999999998</v>
      </c>
      <c r="M206" s="410">
        <v>19.07</v>
      </c>
      <c r="N206" s="410"/>
      <c r="O206" s="401"/>
      <c r="P206" s="419">
        <v>19.079999999999998</v>
      </c>
      <c r="Q206" s="494" t="s">
        <v>4580</v>
      </c>
      <c r="R206" s="401"/>
      <c r="S206" s="401"/>
      <c r="T206" s="474"/>
      <c r="U206" s="401" t="s">
        <v>4812</v>
      </c>
      <c r="V206" s="430" t="s">
        <v>4812</v>
      </c>
      <c r="W206" s="475"/>
      <c r="X206" s="407" t="s">
        <v>4589</v>
      </c>
      <c r="Y206" s="304">
        <v>32000</v>
      </c>
      <c r="Z206" s="200">
        <v>32000</v>
      </c>
    </row>
    <row r="207" spans="1:26" ht="21" hidden="1" x14ac:dyDescent="0.25">
      <c r="A207">
        <v>206</v>
      </c>
      <c r="B207">
        <v>0</v>
      </c>
      <c r="C207" s="488" t="s">
        <v>4576</v>
      </c>
      <c r="D207" s="405">
        <v>2019.0749000000001</v>
      </c>
      <c r="E207" s="472" t="s">
        <v>11797</v>
      </c>
      <c r="F207" s="488" t="s">
        <v>10992</v>
      </c>
      <c r="G207" s="488" t="s">
        <v>10993</v>
      </c>
      <c r="H207" s="401" t="s">
        <v>1639</v>
      </c>
      <c r="I207" s="401" t="s">
        <v>399</v>
      </c>
      <c r="J207" s="401" t="s">
        <v>51</v>
      </c>
      <c r="K207" s="481" t="s">
        <v>26</v>
      </c>
      <c r="L207" s="401">
        <v>19.07</v>
      </c>
      <c r="M207" s="410">
        <v>19.07</v>
      </c>
      <c r="N207" s="410"/>
      <c r="O207" s="401"/>
      <c r="P207" s="410">
        <v>19.079999999999998</v>
      </c>
      <c r="Q207" s="401" t="s">
        <v>4574</v>
      </c>
      <c r="R207" s="401" t="s">
        <v>11431</v>
      </c>
      <c r="S207" s="401"/>
      <c r="T207" s="474"/>
      <c r="U207" s="488" t="s">
        <v>10514</v>
      </c>
      <c r="V207" s="488" t="s">
        <v>10514</v>
      </c>
      <c r="W207" s="475"/>
      <c r="X207" s="404" t="s">
        <v>49</v>
      </c>
      <c r="Y207" s="304">
        <v>20000</v>
      </c>
      <c r="Z207" s="200">
        <v>20000</v>
      </c>
    </row>
    <row r="208" spans="1:26" ht="21" hidden="1" x14ac:dyDescent="0.25">
      <c r="A208">
        <v>207</v>
      </c>
      <c r="B208">
        <v>0</v>
      </c>
      <c r="C208" s="488" t="s">
        <v>4576</v>
      </c>
      <c r="D208" s="405">
        <v>2019.075</v>
      </c>
      <c r="E208" s="472" t="s">
        <v>11797</v>
      </c>
      <c r="F208" s="488" t="s">
        <v>10994</v>
      </c>
      <c r="G208" s="488" t="s">
        <v>10995</v>
      </c>
      <c r="H208" s="401" t="s">
        <v>3531</v>
      </c>
      <c r="I208" s="401" t="s">
        <v>76</v>
      </c>
      <c r="J208" s="401" t="s">
        <v>77</v>
      </c>
      <c r="K208" s="481" t="s">
        <v>26</v>
      </c>
      <c r="L208" s="401">
        <v>19.07</v>
      </c>
      <c r="M208" s="410">
        <v>19.07</v>
      </c>
      <c r="N208" s="410"/>
      <c r="O208" s="401"/>
      <c r="P208" s="410">
        <v>19.07</v>
      </c>
      <c r="Q208" s="401" t="s">
        <v>4580</v>
      </c>
      <c r="R208" s="401"/>
      <c r="S208" s="401"/>
      <c r="T208" s="474"/>
      <c r="U208" s="430" t="s">
        <v>10153</v>
      </c>
      <c r="V208" s="488" t="s">
        <v>10164</v>
      </c>
      <c r="W208" s="475"/>
      <c r="X208" s="404" t="s">
        <v>107</v>
      </c>
      <c r="Y208" s="304">
        <v>5000</v>
      </c>
      <c r="Z208" s="200">
        <v>5000</v>
      </c>
    </row>
    <row r="209" spans="1:26" ht="21" hidden="1" x14ac:dyDescent="0.25">
      <c r="A209">
        <v>208</v>
      </c>
      <c r="B209">
        <v>0</v>
      </c>
      <c r="C209" s="488" t="s">
        <v>4576</v>
      </c>
      <c r="D209" s="405">
        <v>2019.0752</v>
      </c>
      <c r="E209" s="472" t="s">
        <v>11797</v>
      </c>
      <c r="F209" s="488" t="s">
        <v>10996</v>
      </c>
      <c r="G209" s="488" t="s">
        <v>10997</v>
      </c>
      <c r="H209" s="401" t="s">
        <v>4429</v>
      </c>
      <c r="I209" s="401" t="s">
        <v>49</v>
      </c>
      <c r="J209" s="401" t="s">
        <v>51</v>
      </c>
      <c r="K209" s="404" t="s">
        <v>9916</v>
      </c>
      <c r="L209" s="401">
        <v>19.07</v>
      </c>
      <c r="M209" s="401">
        <v>19.07</v>
      </c>
      <c r="N209" s="410"/>
      <c r="O209" s="401"/>
      <c r="P209" s="401">
        <v>19.07</v>
      </c>
      <c r="Q209" s="401" t="s">
        <v>4574</v>
      </c>
      <c r="R209" s="401" t="s">
        <v>10998</v>
      </c>
      <c r="S209" s="401"/>
      <c r="T209" s="474"/>
      <c r="U209" s="430" t="s">
        <v>10568</v>
      </c>
      <c r="V209" s="488" t="s">
        <v>10645</v>
      </c>
      <c r="W209" s="475"/>
      <c r="X209" s="404" t="s">
        <v>49</v>
      </c>
      <c r="Y209" s="304">
        <v>75000</v>
      </c>
      <c r="Z209" s="200">
        <v>11200</v>
      </c>
    </row>
    <row r="210" spans="1:26" ht="31.5" hidden="1" x14ac:dyDescent="0.25">
      <c r="A210">
        <v>209</v>
      </c>
      <c r="B210">
        <v>0</v>
      </c>
      <c r="C210" s="488" t="s">
        <v>4576</v>
      </c>
      <c r="D210" s="405">
        <v>2019.0753999999999</v>
      </c>
      <c r="E210" s="472" t="s">
        <v>11797</v>
      </c>
      <c r="F210" s="489" t="s">
        <v>10999</v>
      </c>
      <c r="G210" s="489" t="s">
        <v>5108</v>
      </c>
      <c r="H210" s="477" t="s">
        <v>11000</v>
      </c>
      <c r="I210" s="477" t="s">
        <v>76</v>
      </c>
      <c r="J210" s="477" t="s">
        <v>77</v>
      </c>
      <c r="K210" s="401" t="s">
        <v>52</v>
      </c>
      <c r="L210" s="401">
        <v>19.07</v>
      </c>
      <c r="M210" s="410">
        <v>19.07</v>
      </c>
      <c r="N210" s="410"/>
      <c r="O210" s="401"/>
      <c r="P210" s="419"/>
      <c r="Q210" s="196" t="s">
        <v>4574</v>
      </c>
      <c r="R210" s="477" t="s">
        <v>11432</v>
      </c>
      <c r="S210" s="477"/>
      <c r="T210" s="478"/>
      <c r="U210" s="495" t="s">
        <v>4607</v>
      </c>
      <c r="V210" s="489" t="s">
        <v>4607</v>
      </c>
      <c r="W210" s="479"/>
      <c r="X210" s="492" t="s">
        <v>261</v>
      </c>
      <c r="Y210" s="196"/>
      <c r="Z210" s="496">
        <v>20000</v>
      </c>
    </row>
    <row r="211" spans="1:26" ht="31.5" x14ac:dyDescent="0.25">
      <c r="A211">
        <v>210</v>
      </c>
      <c r="B211">
        <v>1</v>
      </c>
      <c r="C211" s="488" t="s">
        <v>4576</v>
      </c>
      <c r="D211" s="405">
        <v>2019.0754999999999</v>
      </c>
      <c r="E211" s="472" t="s">
        <v>11797</v>
      </c>
      <c r="F211" s="488" t="s">
        <v>11433</v>
      </c>
      <c r="G211" s="488" t="s">
        <v>11434</v>
      </c>
      <c r="H211" s="401" t="s">
        <v>533</v>
      </c>
      <c r="I211" s="401" t="s">
        <v>49</v>
      </c>
      <c r="J211" s="401" t="s">
        <v>51</v>
      </c>
      <c r="K211" s="404" t="s">
        <v>9916</v>
      </c>
      <c r="L211" s="401">
        <v>19.09</v>
      </c>
      <c r="M211" s="419">
        <v>19.079999999999998</v>
      </c>
      <c r="N211" s="410"/>
      <c r="O211" s="401"/>
      <c r="P211" s="410">
        <v>19.100000000000001</v>
      </c>
      <c r="Q211" s="474" t="s">
        <v>4580</v>
      </c>
      <c r="R211" s="401"/>
      <c r="S211" s="401"/>
      <c r="T211" s="474"/>
      <c r="U211" s="482" t="s">
        <v>11435</v>
      </c>
      <c r="V211" s="488" t="s">
        <v>11435</v>
      </c>
      <c r="W211" s="475" t="s">
        <v>11318</v>
      </c>
      <c r="X211" s="416" t="s">
        <v>49</v>
      </c>
      <c r="Y211" s="304">
        <v>400000</v>
      </c>
      <c r="Z211" s="200">
        <v>260000</v>
      </c>
    </row>
    <row r="212" spans="1:26" ht="21" hidden="1" x14ac:dyDescent="0.25">
      <c r="A212">
        <v>211</v>
      </c>
      <c r="B212">
        <v>0</v>
      </c>
      <c r="C212" s="488" t="s">
        <v>4576</v>
      </c>
      <c r="D212" s="405">
        <v>2019.0767000000001</v>
      </c>
      <c r="E212" s="472" t="s">
        <v>11797</v>
      </c>
      <c r="F212" s="488" t="s">
        <v>11001</v>
      </c>
      <c r="G212" s="488" t="s">
        <v>4832</v>
      </c>
      <c r="H212" s="401" t="s">
        <v>3531</v>
      </c>
      <c r="I212" s="401" t="s">
        <v>76</v>
      </c>
      <c r="J212" s="401" t="s">
        <v>77</v>
      </c>
      <c r="K212" s="401" t="s">
        <v>98</v>
      </c>
      <c r="L212" s="401">
        <v>19.07</v>
      </c>
      <c r="M212" s="401">
        <v>19.07</v>
      </c>
      <c r="N212" s="410"/>
      <c r="O212" s="401"/>
      <c r="P212" s="410">
        <v>19.07</v>
      </c>
      <c r="Q212" s="401" t="s">
        <v>4580</v>
      </c>
      <c r="R212" s="401"/>
      <c r="S212" s="401"/>
      <c r="T212" s="474"/>
      <c r="U212" s="401" t="s">
        <v>4730</v>
      </c>
      <c r="V212" s="488" t="s">
        <v>11002</v>
      </c>
      <c r="W212" s="475" t="s">
        <v>11340</v>
      </c>
      <c r="X212" s="401" t="s">
        <v>4589</v>
      </c>
      <c r="Y212" s="304">
        <v>241680</v>
      </c>
      <c r="Z212" s="200">
        <v>241680</v>
      </c>
    </row>
    <row r="213" spans="1:26" ht="31.5" x14ac:dyDescent="0.25">
      <c r="A213">
        <v>212</v>
      </c>
      <c r="B213">
        <v>1</v>
      </c>
      <c r="C213" s="488" t="s">
        <v>4576</v>
      </c>
      <c r="D213" s="405">
        <v>2019.077</v>
      </c>
      <c r="E213" s="472" t="s">
        <v>11797</v>
      </c>
      <c r="F213" s="488" t="s">
        <v>11436</v>
      </c>
      <c r="G213" s="488" t="s">
        <v>4725</v>
      </c>
      <c r="H213" s="401" t="s">
        <v>2414</v>
      </c>
      <c r="I213" s="401" t="s">
        <v>76</v>
      </c>
      <c r="J213" s="401" t="s">
        <v>77</v>
      </c>
      <c r="K213" s="401" t="s">
        <v>9974</v>
      </c>
      <c r="L213" s="401">
        <v>19.09</v>
      </c>
      <c r="M213" s="419">
        <v>19.079999999999998</v>
      </c>
      <c r="N213" s="410"/>
      <c r="O213" s="401"/>
      <c r="P213" s="410">
        <v>19.11</v>
      </c>
      <c r="Q213" s="474" t="s">
        <v>4580</v>
      </c>
      <c r="R213" s="401"/>
      <c r="S213" s="401" t="s">
        <v>4675</v>
      </c>
      <c r="T213" s="474"/>
      <c r="U213" s="488" t="s">
        <v>5026</v>
      </c>
      <c r="V213" s="488" t="s">
        <v>5026</v>
      </c>
      <c r="W213" s="475" t="s">
        <v>11328</v>
      </c>
      <c r="X213" s="416" t="s">
        <v>4589</v>
      </c>
      <c r="Y213" s="304">
        <v>75000</v>
      </c>
      <c r="Z213" s="200">
        <v>10410</v>
      </c>
    </row>
    <row r="214" spans="1:26" ht="31.5" x14ac:dyDescent="0.25">
      <c r="A214">
        <v>213</v>
      </c>
      <c r="B214">
        <v>1</v>
      </c>
      <c r="C214" s="488" t="s">
        <v>4576</v>
      </c>
      <c r="D214" s="405">
        <v>2019.0772999999999</v>
      </c>
      <c r="E214" s="472" t="s">
        <v>11797</v>
      </c>
      <c r="F214" s="488" t="s">
        <v>11437</v>
      </c>
      <c r="G214" s="488" t="s">
        <v>11438</v>
      </c>
      <c r="H214" s="401" t="s">
        <v>446</v>
      </c>
      <c r="I214" s="401" t="s">
        <v>76</v>
      </c>
      <c r="J214" s="401" t="s">
        <v>77</v>
      </c>
      <c r="K214" s="481" t="s">
        <v>26</v>
      </c>
      <c r="L214" s="401">
        <v>19.079999999999998</v>
      </c>
      <c r="M214" s="401">
        <v>19.079999999999998</v>
      </c>
      <c r="N214" s="410"/>
      <c r="O214" s="401"/>
      <c r="P214" s="401">
        <v>19.079999999999998</v>
      </c>
      <c r="Q214" s="401" t="s">
        <v>4574</v>
      </c>
      <c r="R214" s="401" t="s">
        <v>11439</v>
      </c>
      <c r="S214" s="401"/>
      <c r="T214" s="474"/>
      <c r="U214" s="488" t="s">
        <v>10038</v>
      </c>
      <c r="V214" s="488" t="s">
        <v>10038</v>
      </c>
      <c r="W214" s="475"/>
      <c r="X214" s="420" t="s">
        <v>4589</v>
      </c>
      <c r="Y214" s="304"/>
      <c r="Z214" s="200">
        <v>25275</v>
      </c>
    </row>
    <row r="215" spans="1:26" ht="31.5" x14ac:dyDescent="0.25">
      <c r="A215">
        <v>214</v>
      </c>
      <c r="B215">
        <v>1</v>
      </c>
      <c r="C215" s="488" t="s">
        <v>4576</v>
      </c>
      <c r="D215" s="405">
        <v>2019.0778</v>
      </c>
      <c r="E215" s="472" t="s">
        <v>11797</v>
      </c>
      <c r="F215" s="477" t="s">
        <v>11440</v>
      </c>
      <c r="G215" s="477" t="s">
        <v>11441</v>
      </c>
      <c r="H215" s="477" t="s">
        <v>3272</v>
      </c>
      <c r="I215" s="477" t="s">
        <v>76</v>
      </c>
      <c r="J215" s="477" t="s">
        <v>77</v>
      </c>
      <c r="K215" s="404" t="s">
        <v>9916</v>
      </c>
      <c r="L215" s="401">
        <v>19.11</v>
      </c>
      <c r="M215" s="419">
        <v>19.079999999999998</v>
      </c>
      <c r="N215" s="410"/>
      <c r="O215" s="401"/>
      <c r="P215" s="410"/>
      <c r="Q215" s="168" t="s">
        <v>4574</v>
      </c>
      <c r="R215" s="477" t="s">
        <v>10139</v>
      </c>
      <c r="S215" s="477"/>
      <c r="T215" s="478"/>
      <c r="U215" s="489" t="s">
        <v>4776</v>
      </c>
      <c r="V215" s="489" t="s">
        <v>4773</v>
      </c>
      <c r="W215" s="479" t="s">
        <v>11328</v>
      </c>
      <c r="X215" s="492" t="s">
        <v>384</v>
      </c>
      <c r="Y215" s="304"/>
      <c r="Z215" s="200">
        <v>50000</v>
      </c>
    </row>
    <row r="216" spans="1:26" ht="21" x14ac:dyDescent="0.25">
      <c r="A216">
        <v>215</v>
      </c>
      <c r="B216">
        <v>1</v>
      </c>
      <c r="C216" s="482" t="s">
        <v>4576</v>
      </c>
      <c r="D216" s="405">
        <v>2019.0779</v>
      </c>
      <c r="E216" s="472" t="s">
        <v>11797</v>
      </c>
      <c r="F216" s="477" t="s">
        <v>11442</v>
      </c>
      <c r="G216" s="477" t="s">
        <v>1505</v>
      </c>
      <c r="H216" s="477" t="s">
        <v>1501</v>
      </c>
      <c r="I216" s="477" t="s">
        <v>1488</v>
      </c>
      <c r="J216" s="477" t="s">
        <v>123</v>
      </c>
      <c r="K216" s="401" t="s">
        <v>52</v>
      </c>
      <c r="L216" s="410">
        <v>19.11</v>
      </c>
      <c r="M216" s="401">
        <v>19.09</v>
      </c>
      <c r="N216" s="410"/>
      <c r="O216" s="401"/>
      <c r="P216" s="410"/>
      <c r="Q216" s="477" t="s">
        <v>4580</v>
      </c>
      <c r="R216" s="477"/>
      <c r="S216" s="477"/>
      <c r="T216" s="478" t="s">
        <v>11443</v>
      </c>
      <c r="U216" s="489" t="s">
        <v>5106</v>
      </c>
      <c r="V216" s="489" t="s">
        <v>5106</v>
      </c>
      <c r="W216" s="479" t="s">
        <v>11339</v>
      </c>
      <c r="X216" s="480" t="s">
        <v>261</v>
      </c>
      <c r="Y216" s="304">
        <v>149850</v>
      </c>
      <c r="Z216" s="200">
        <v>107820</v>
      </c>
    </row>
    <row r="217" spans="1:26" ht="31.5" x14ac:dyDescent="0.25">
      <c r="A217">
        <v>216</v>
      </c>
      <c r="B217">
        <v>1</v>
      </c>
      <c r="C217" s="401" t="s">
        <v>4576</v>
      </c>
      <c r="D217" s="405">
        <v>2019.0780999999999</v>
      </c>
      <c r="E217" s="472" t="s">
        <v>11797</v>
      </c>
      <c r="F217" s="477" t="s">
        <v>11444</v>
      </c>
      <c r="G217" s="477" t="s">
        <v>975</v>
      </c>
      <c r="H217" s="477" t="s">
        <v>973</v>
      </c>
      <c r="I217" s="477" t="s">
        <v>60</v>
      </c>
      <c r="J217" s="477" t="s">
        <v>61</v>
      </c>
      <c r="K217" s="401" t="s">
        <v>52</v>
      </c>
      <c r="L217" s="401">
        <v>19.09</v>
      </c>
      <c r="M217" s="401">
        <v>19.09</v>
      </c>
      <c r="N217" s="401"/>
      <c r="O217" s="401"/>
      <c r="P217" s="401"/>
      <c r="Q217" s="477" t="s">
        <v>4580</v>
      </c>
      <c r="R217" s="477"/>
      <c r="S217" s="477"/>
      <c r="T217" s="478" t="s">
        <v>11445</v>
      </c>
      <c r="U217" s="489" t="s">
        <v>10194</v>
      </c>
      <c r="V217" s="477" t="s">
        <v>10194</v>
      </c>
      <c r="W217" s="479"/>
      <c r="X217" s="492" t="s">
        <v>49</v>
      </c>
      <c r="Y217" s="304">
        <v>75000</v>
      </c>
      <c r="Z217" s="200">
        <v>45000</v>
      </c>
    </row>
    <row r="218" spans="1:26" ht="31.5" x14ac:dyDescent="0.25">
      <c r="A218">
        <v>217</v>
      </c>
      <c r="B218">
        <v>1</v>
      </c>
      <c r="C218" s="482" t="s">
        <v>4576</v>
      </c>
      <c r="D218" s="405">
        <v>2019.0781999999999</v>
      </c>
      <c r="E218" s="472" t="s">
        <v>11797</v>
      </c>
      <c r="F218" s="401" t="s">
        <v>11446</v>
      </c>
      <c r="G218" s="401" t="s">
        <v>11447</v>
      </c>
      <c r="H218" s="401" t="s">
        <v>4139</v>
      </c>
      <c r="I218" s="401" t="s">
        <v>76</v>
      </c>
      <c r="J218" s="401" t="s">
        <v>77</v>
      </c>
      <c r="K218" s="401" t="s">
        <v>52</v>
      </c>
      <c r="L218" s="419">
        <v>19.079999999999998</v>
      </c>
      <c r="M218" s="419">
        <v>19.079999999999998</v>
      </c>
      <c r="N218" s="401"/>
      <c r="O218" s="401"/>
      <c r="P218" s="401">
        <v>19.09</v>
      </c>
      <c r="Q218" s="494" t="s">
        <v>4580</v>
      </c>
      <c r="R218" s="401"/>
      <c r="S218" s="401"/>
      <c r="T218" s="474"/>
      <c r="U218" s="488" t="s">
        <v>4615</v>
      </c>
      <c r="V218" s="488" t="s">
        <v>4615</v>
      </c>
      <c r="W218" s="475"/>
      <c r="X218" s="416" t="s">
        <v>4589</v>
      </c>
      <c r="Y218" s="304">
        <v>80000</v>
      </c>
      <c r="Z218" s="200">
        <v>69290</v>
      </c>
    </row>
    <row r="219" spans="1:26" ht="21" hidden="1" x14ac:dyDescent="0.25">
      <c r="A219">
        <v>218</v>
      </c>
      <c r="B219">
        <v>0</v>
      </c>
      <c r="C219" s="488" t="s">
        <v>4576</v>
      </c>
      <c r="D219" s="405">
        <v>2019.0788</v>
      </c>
      <c r="E219" s="472" t="s">
        <v>11797</v>
      </c>
      <c r="F219" s="488" t="s">
        <v>11003</v>
      </c>
      <c r="G219" s="488" t="s">
        <v>11004</v>
      </c>
      <c r="H219" s="401" t="s">
        <v>3750</v>
      </c>
      <c r="I219" s="401" t="s">
        <v>261</v>
      </c>
      <c r="J219" s="401" t="s">
        <v>123</v>
      </c>
      <c r="K219" s="401" t="s">
        <v>3934</v>
      </c>
      <c r="L219" s="401">
        <v>19.079999999999998</v>
      </c>
      <c r="M219" s="401">
        <v>19.079999999999998</v>
      </c>
      <c r="N219" s="410"/>
      <c r="O219" s="401"/>
      <c r="P219" s="401">
        <v>19.079999999999998</v>
      </c>
      <c r="Q219" s="401" t="s">
        <v>4574</v>
      </c>
      <c r="R219" s="401" t="s">
        <v>11005</v>
      </c>
      <c r="S219" s="401"/>
      <c r="T219" s="474"/>
      <c r="U219" s="430" t="s">
        <v>11006</v>
      </c>
      <c r="V219" s="488" t="s">
        <v>11006</v>
      </c>
      <c r="W219" s="475"/>
      <c r="X219" s="416" t="s">
        <v>261</v>
      </c>
      <c r="Y219" s="304">
        <v>12283</v>
      </c>
      <c r="Z219" s="200">
        <v>12283</v>
      </c>
    </row>
    <row r="220" spans="1:26" ht="31.5" x14ac:dyDescent="0.25">
      <c r="A220">
        <v>219</v>
      </c>
      <c r="B220">
        <v>1</v>
      </c>
      <c r="C220" s="488" t="s">
        <v>4576</v>
      </c>
      <c r="D220" s="405">
        <v>2019.0794000000001</v>
      </c>
      <c r="E220" s="472" t="s">
        <v>11797</v>
      </c>
      <c r="F220" s="488" t="s">
        <v>11448</v>
      </c>
      <c r="G220" s="488" t="s">
        <v>5519</v>
      </c>
      <c r="H220" s="401" t="s">
        <v>1832</v>
      </c>
      <c r="I220" s="401" t="s">
        <v>76</v>
      </c>
      <c r="J220" s="401" t="s">
        <v>77</v>
      </c>
      <c r="K220" s="404" t="s">
        <v>9916</v>
      </c>
      <c r="L220" s="401">
        <v>19.09</v>
      </c>
      <c r="M220" s="419">
        <v>19.09</v>
      </c>
      <c r="N220" s="410"/>
      <c r="O220" s="401"/>
      <c r="P220" s="410">
        <v>19.12</v>
      </c>
      <c r="Q220" s="430" t="s">
        <v>11449</v>
      </c>
      <c r="R220" s="401" t="s">
        <v>11450</v>
      </c>
      <c r="S220" s="401"/>
      <c r="T220" s="474"/>
      <c r="U220" s="488" t="s">
        <v>11009</v>
      </c>
      <c r="V220" s="488" t="s">
        <v>11009</v>
      </c>
      <c r="W220" s="475" t="s">
        <v>11329</v>
      </c>
      <c r="X220" s="416" t="s">
        <v>384</v>
      </c>
      <c r="Y220" s="497">
        <v>540000</v>
      </c>
      <c r="Z220" s="200">
        <v>121711</v>
      </c>
    </row>
    <row r="221" spans="1:26" ht="52.5" x14ac:dyDescent="0.25">
      <c r="A221">
        <v>220</v>
      </c>
      <c r="B221">
        <v>1</v>
      </c>
      <c r="C221" s="488" t="s">
        <v>4576</v>
      </c>
      <c r="D221" s="405">
        <v>2019.0808</v>
      </c>
      <c r="E221" s="472" t="s">
        <v>11797</v>
      </c>
      <c r="F221" s="488" t="s">
        <v>11451</v>
      </c>
      <c r="G221" s="488" t="s">
        <v>11452</v>
      </c>
      <c r="H221" s="401" t="s">
        <v>722</v>
      </c>
      <c r="I221" s="401" t="s">
        <v>76</v>
      </c>
      <c r="J221" s="401" t="s">
        <v>77</v>
      </c>
      <c r="K221" s="404" t="s">
        <v>9916</v>
      </c>
      <c r="L221" s="401">
        <v>19.12</v>
      </c>
      <c r="M221" s="419">
        <v>19.079999999999998</v>
      </c>
      <c r="N221" s="410"/>
      <c r="O221" s="401"/>
      <c r="P221" s="410"/>
      <c r="Q221" s="401" t="s">
        <v>4580</v>
      </c>
      <c r="R221" s="401"/>
      <c r="S221" s="401"/>
      <c r="T221" s="474"/>
      <c r="U221" s="488" t="s">
        <v>11009</v>
      </c>
      <c r="V221" s="488" t="s">
        <v>10893</v>
      </c>
      <c r="W221" s="475" t="s">
        <v>11318</v>
      </c>
      <c r="X221" s="168" t="s">
        <v>384</v>
      </c>
      <c r="Y221" s="498"/>
      <c r="Z221" s="200">
        <v>100000</v>
      </c>
    </row>
    <row r="222" spans="1:26" ht="31.5" hidden="1" x14ac:dyDescent="0.25">
      <c r="A222">
        <v>221</v>
      </c>
      <c r="B222">
        <v>0</v>
      </c>
      <c r="C222" s="488" t="s">
        <v>4576</v>
      </c>
      <c r="D222" s="405">
        <v>2019.0817</v>
      </c>
      <c r="E222" s="472" t="s">
        <v>11797</v>
      </c>
      <c r="F222" s="488" t="s">
        <v>11007</v>
      </c>
      <c r="G222" s="488" t="s">
        <v>11008</v>
      </c>
      <c r="H222" s="401" t="s">
        <v>1832</v>
      </c>
      <c r="I222" s="401" t="s">
        <v>76</v>
      </c>
      <c r="J222" s="401" t="s">
        <v>77</v>
      </c>
      <c r="K222" s="404" t="s">
        <v>9916</v>
      </c>
      <c r="L222" s="401">
        <v>19.079999999999998</v>
      </c>
      <c r="M222" s="401">
        <v>19.079999999999998</v>
      </c>
      <c r="N222" s="410"/>
      <c r="O222" s="401"/>
      <c r="P222" s="410">
        <v>19.100000000000001</v>
      </c>
      <c r="Q222" s="401" t="s">
        <v>4580</v>
      </c>
      <c r="R222" s="401"/>
      <c r="S222" s="401"/>
      <c r="T222" s="474"/>
      <c r="U222" s="488" t="s">
        <v>11009</v>
      </c>
      <c r="V222" s="488" t="s">
        <v>11009</v>
      </c>
      <c r="W222" s="475"/>
      <c r="X222" s="416" t="s">
        <v>384</v>
      </c>
      <c r="Y222" s="196"/>
      <c r="Z222" s="200">
        <v>140000</v>
      </c>
    </row>
    <row r="223" spans="1:26" ht="21" x14ac:dyDescent="0.25">
      <c r="A223">
        <v>222</v>
      </c>
      <c r="B223">
        <v>1</v>
      </c>
      <c r="C223" s="488" t="s">
        <v>4576</v>
      </c>
      <c r="D223" s="405">
        <v>2019.0822000000001</v>
      </c>
      <c r="E223" s="472" t="s">
        <v>11797</v>
      </c>
      <c r="F223" s="488" t="s">
        <v>11453</v>
      </c>
      <c r="G223" s="488" t="s">
        <v>11454</v>
      </c>
      <c r="H223" s="401" t="s">
        <v>2823</v>
      </c>
      <c r="I223" s="401" t="s">
        <v>122</v>
      </c>
      <c r="J223" s="401" t="s">
        <v>123</v>
      </c>
      <c r="K223" s="481" t="s">
        <v>26</v>
      </c>
      <c r="L223" s="419">
        <v>19.079999999999998</v>
      </c>
      <c r="M223" s="419">
        <v>19.079999999999998</v>
      </c>
      <c r="N223" s="410"/>
      <c r="O223" s="401"/>
      <c r="P223" s="410">
        <v>19.09</v>
      </c>
      <c r="Q223" s="401" t="s">
        <v>4580</v>
      </c>
      <c r="R223" s="401"/>
      <c r="S223" s="401"/>
      <c r="T223" s="474"/>
      <c r="U223" s="488" t="s">
        <v>5153</v>
      </c>
      <c r="V223" s="488" t="s">
        <v>5041</v>
      </c>
      <c r="W223" s="475" t="s">
        <v>11328</v>
      </c>
      <c r="X223" s="404" t="s">
        <v>122</v>
      </c>
      <c r="Y223" s="196"/>
      <c r="Z223" s="200">
        <v>86815</v>
      </c>
    </row>
    <row r="224" spans="1:26" ht="21" x14ac:dyDescent="0.25">
      <c r="A224">
        <v>223</v>
      </c>
      <c r="B224">
        <v>1</v>
      </c>
      <c r="C224" s="488" t="s">
        <v>4576</v>
      </c>
      <c r="D224" s="405">
        <v>2019.0825</v>
      </c>
      <c r="E224" s="472" t="s">
        <v>11797</v>
      </c>
      <c r="F224" s="488" t="s">
        <v>11455</v>
      </c>
      <c r="G224" s="488" t="s">
        <v>11456</v>
      </c>
      <c r="H224" s="401" t="s">
        <v>4038</v>
      </c>
      <c r="I224" s="401" t="s">
        <v>76</v>
      </c>
      <c r="J224" s="401" t="s">
        <v>77</v>
      </c>
      <c r="K224" s="404" t="s">
        <v>9916</v>
      </c>
      <c r="L224" s="419">
        <v>19.079999999999998</v>
      </c>
      <c r="M224" s="419">
        <v>19.079999999999998</v>
      </c>
      <c r="N224" s="410"/>
      <c r="O224" s="401"/>
      <c r="P224" s="410">
        <v>19.100000000000001</v>
      </c>
      <c r="Q224" s="430" t="s">
        <v>4574</v>
      </c>
      <c r="R224" s="401" t="s">
        <v>10630</v>
      </c>
      <c r="S224" s="401"/>
      <c r="T224" s="474"/>
      <c r="U224" s="488" t="s">
        <v>4733</v>
      </c>
      <c r="V224" s="488" t="s">
        <v>4733</v>
      </c>
      <c r="W224" s="475" t="s">
        <v>11340</v>
      </c>
      <c r="X224" s="416" t="s">
        <v>4589</v>
      </c>
      <c r="Y224" s="304"/>
      <c r="Z224" s="200">
        <v>150000</v>
      </c>
    </row>
    <row r="225" spans="1:26" ht="31.5" hidden="1" x14ac:dyDescent="0.25">
      <c r="A225">
        <v>224</v>
      </c>
      <c r="B225">
        <v>0</v>
      </c>
      <c r="C225" s="488" t="s">
        <v>4576</v>
      </c>
      <c r="D225" s="405">
        <v>2019.0826</v>
      </c>
      <c r="E225" s="472" t="s">
        <v>11797</v>
      </c>
      <c r="F225" s="489" t="s">
        <v>11010</v>
      </c>
      <c r="G225" s="489" t="s">
        <v>11011</v>
      </c>
      <c r="H225" s="477"/>
      <c r="I225" s="477"/>
      <c r="J225" s="477"/>
      <c r="K225" s="401" t="s">
        <v>9974</v>
      </c>
      <c r="L225" s="401">
        <v>19.079999999999998</v>
      </c>
      <c r="M225" s="410">
        <v>19.07</v>
      </c>
      <c r="N225" s="410"/>
      <c r="O225" s="401"/>
      <c r="P225" s="410"/>
      <c r="Q225" s="495" t="s">
        <v>4580</v>
      </c>
      <c r="R225" s="477"/>
      <c r="S225" s="477"/>
      <c r="T225" s="478"/>
      <c r="U225" s="480" t="s">
        <v>10925</v>
      </c>
      <c r="V225" s="489" t="s">
        <v>10958</v>
      </c>
      <c r="W225" s="479"/>
      <c r="X225" s="492" t="s">
        <v>261</v>
      </c>
      <c r="Y225" s="304"/>
      <c r="Z225" s="200">
        <v>100000</v>
      </c>
    </row>
    <row r="226" spans="1:26" ht="31.5" hidden="1" x14ac:dyDescent="0.25">
      <c r="A226">
        <v>225</v>
      </c>
      <c r="B226">
        <v>0</v>
      </c>
      <c r="C226" s="488" t="s">
        <v>4576</v>
      </c>
      <c r="D226" s="432">
        <v>2019.0829000000001</v>
      </c>
      <c r="E226" s="472" t="s">
        <v>11797</v>
      </c>
      <c r="F226" s="410" t="s">
        <v>11012</v>
      </c>
      <c r="G226" s="410" t="s">
        <v>11013</v>
      </c>
      <c r="H226" s="410" t="s">
        <v>1526</v>
      </c>
      <c r="I226" s="410" t="s">
        <v>219</v>
      </c>
      <c r="J226" s="410" t="s">
        <v>220</v>
      </c>
      <c r="K226" s="481" t="s">
        <v>26</v>
      </c>
      <c r="L226" s="401">
        <v>19.079999999999998</v>
      </c>
      <c r="M226" s="401">
        <v>19.079999999999998</v>
      </c>
      <c r="N226" s="410">
        <v>0</v>
      </c>
      <c r="O226" s="410"/>
      <c r="P226" s="401">
        <v>19.079999999999998</v>
      </c>
      <c r="Q226" s="430" t="s">
        <v>4580</v>
      </c>
      <c r="R226" s="410"/>
      <c r="S226" s="410"/>
      <c r="T226" s="474"/>
      <c r="U226" s="488" t="s">
        <v>4581</v>
      </c>
      <c r="V226" s="488" t="s">
        <v>4581</v>
      </c>
      <c r="W226" s="475"/>
      <c r="X226" s="401" t="s">
        <v>219</v>
      </c>
      <c r="Y226" s="304">
        <v>14302</v>
      </c>
      <c r="Z226" s="200">
        <v>14302</v>
      </c>
    </row>
    <row r="227" spans="1:26" ht="31.5" hidden="1" x14ac:dyDescent="0.25">
      <c r="A227">
        <v>226</v>
      </c>
      <c r="B227">
        <v>0</v>
      </c>
      <c r="C227" s="488" t="s">
        <v>4576</v>
      </c>
      <c r="D227" s="432">
        <v>2019.0831000000001</v>
      </c>
      <c r="E227" s="472" t="s">
        <v>11797</v>
      </c>
      <c r="F227" s="410" t="s">
        <v>11014</v>
      </c>
      <c r="G227" s="410" t="s">
        <v>1002</v>
      </c>
      <c r="H227" s="410" t="s">
        <v>1003</v>
      </c>
      <c r="I227" s="410" t="s">
        <v>739</v>
      </c>
      <c r="J227" s="410" t="s">
        <v>740</v>
      </c>
      <c r="K227" s="404" t="s">
        <v>9916</v>
      </c>
      <c r="L227" s="401">
        <v>19.079999999999998</v>
      </c>
      <c r="M227" s="401">
        <v>19.079999999999998</v>
      </c>
      <c r="N227" s="410"/>
      <c r="O227" s="410"/>
      <c r="P227" s="410">
        <v>19.09</v>
      </c>
      <c r="Q227" s="410" t="s">
        <v>4574</v>
      </c>
      <c r="R227" s="401" t="s">
        <v>11327</v>
      </c>
      <c r="S227" s="410"/>
      <c r="T227" s="474"/>
      <c r="U227" s="488" t="s">
        <v>4897</v>
      </c>
      <c r="V227" s="488" t="s">
        <v>4897</v>
      </c>
      <c r="W227" s="475"/>
      <c r="X227" s="416" t="s">
        <v>2996</v>
      </c>
      <c r="Y227" s="304">
        <v>20000</v>
      </c>
      <c r="Z227" s="200">
        <v>9800</v>
      </c>
    </row>
    <row r="228" spans="1:26" ht="31.5" x14ac:dyDescent="0.25">
      <c r="A228">
        <v>227</v>
      </c>
      <c r="B228">
        <v>1</v>
      </c>
      <c r="C228" s="488" t="s">
        <v>4576</v>
      </c>
      <c r="D228" s="432">
        <v>2019.0832</v>
      </c>
      <c r="E228" s="472" t="s">
        <v>11797</v>
      </c>
      <c r="F228" s="410" t="s">
        <v>11457</v>
      </c>
      <c r="G228" s="410" t="s">
        <v>11458</v>
      </c>
      <c r="H228" s="410" t="s">
        <v>3567</v>
      </c>
      <c r="I228" s="410" t="s">
        <v>76</v>
      </c>
      <c r="J228" s="410" t="s">
        <v>77</v>
      </c>
      <c r="K228" s="401" t="s">
        <v>98</v>
      </c>
      <c r="L228" s="401">
        <v>19.09</v>
      </c>
      <c r="M228" s="401">
        <v>19.079999999999998</v>
      </c>
      <c r="N228" s="410"/>
      <c r="O228" s="410"/>
      <c r="P228" s="410">
        <v>19.09</v>
      </c>
      <c r="Q228" s="487" t="s">
        <v>4580</v>
      </c>
      <c r="R228" s="410"/>
      <c r="S228" s="410"/>
      <c r="T228" s="474"/>
      <c r="U228" s="488" t="s">
        <v>4730</v>
      </c>
      <c r="V228" s="488" t="s">
        <v>11002</v>
      </c>
      <c r="W228" s="475"/>
      <c r="X228" s="401" t="s">
        <v>4589</v>
      </c>
      <c r="Y228" s="304">
        <v>10000</v>
      </c>
      <c r="Z228" s="200">
        <v>10000</v>
      </c>
    </row>
    <row r="229" spans="1:26" ht="31.5" x14ac:dyDescent="0.25">
      <c r="A229">
        <v>228</v>
      </c>
      <c r="B229">
        <v>1</v>
      </c>
      <c r="C229" s="488" t="s">
        <v>4576</v>
      </c>
      <c r="D229" s="432">
        <v>2019.0835999999999</v>
      </c>
      <c r="E229" s="472" t="s">
        <v>11797</v>
      </c>
      <c r="F229" s="410" t="s">
        <v>11459</v>
      </c>
      <c r="G229" s="410" t="s">
        <v>11460</v>
      </c>
      <c r="H229" s="410" t="s">
        <v>11461</v>
      </c>
      <c r="I229" s="410" t="s">
        <v>76</v>
      </c>
      <c r="J229" s="410" t="s">
        <v>77</v>
      </c>
      <c r="K229" s="401" t="s">
        <v>3934</v>
      </c>
      <c r="L229" s="401">
        <v>19.11</v>
      </c>
      <c r="M229" s="410">
        <v>19.100000000000001</v>
      </c>
      <c r="N229" s="401">
        <v>19.11</v>
      </c>
      <c r="O229" s="410"/>
      <c r="P229" s="401">
        <v>19.11</v>
      </c>
      <c r="Q229" s="401" t="s">
        <v>4580</v>
      </c>
      <c r="R229" s="410"/>
      <c r="S229" s="410" t="s">
        <v>11462</v>
      </c>
      <c r="T229" s="474" t="s">
        <v>11463</v>
      </c>
      <c r="U229" s="488" t="s">
        <v>11371</v>
      </c>
      <c r="V229" s="488" t="s">
        <v>11371</v>
      </c>
      <c r="W229" s="475" t="s">
        <v>11329</v>
      </c>
      <c r="X229" s="404" t="s">
        <v>4589</v>
      </c>
      <c r="Y229" s="304">
        <v>274925</v>
      </c>
      <c r="Z229" s="200">
        <v>188482</v>
      </c>
    </row>
    <row r="230" spans="1:26" ht="21" x14ac:dyDescent="0.25">
      <c r="A230">
        <v>229</v>
      </c>
      <c r="B230">
        <v>1</v>
      </c>
      <c r="C230" s="488" t="s">
        <v>4576</v>
      </c>
      <c r="D230" s="405">
        <v>2019.0853999999999</v>
      </c>
      <c r="E230" s="472" t="s">
        <v>11797</v>
      </c>
      <c r="F230" s="489" t="s">
        <v>11464</v>
      </c>
      <c r="G230" s="489" t="s">
        <v>11465</v>
      </c>
      <c r="H230" s="477" t="s">
        <v>1832</v>
      </c>
      <c r="I230" s="477" t="s">
        <v>76</v>
      </c>
      <c r="J230" s="477" t="s">
        <v>77</v>
      </c>
      <c r="K230" s="404" t="s">
        <v>9916</v>
      </c>
      <c r="L230" s="401">
        <v>19.11</v>
      </c>
      <c r="M230" s="401">
        <v>19.09</v>
      </c>
      <c r="N230" s="401"/>
      <c r="O230" s="401"/>
      <c r="P230" s="401"/>
      <c r="Q230" s="477" t="s">
        <v>4580</v>
      </c>
      <c r="R230" s="477"/>
      <c r="S230" s="477"/>
      <c r="T230" s="478"/>
      <c r="U230" s="489" t="s">
        <v>11009</v>
      </c>
      <c r="V230" s="489" t="s">
        <v>11009</v>
      </c>
      <c r="W230" s="479" t="s">
        <v>11329</v>
      </c>
      <c r="X230" s="492" t="s">
        <v>384</v>
      </c>
      <c r="Y230" s="304"/>
      <c r="Z230" s="200">
        <v>100000</v>
      </c>
    </row>
    <row r="231" spans="1:26" ht="21" x14ac:dyDescent="0.25">
      <c r="A231">
        <v>230</v>
      </c>
      <c r="B231">
        <v>1</v>
      </c>
      <c r="C231" s="488" t="s">
        <v>4576</v>
      </c>
      <c r="D231" s="405">
        <v>2019.0872999999999</v>
      </c>
      <c r="E231" s="472" t="s">
        <v>11797</v>
      </c>
      <c r="F231" s="488" t="s">
        <v>1277</v>
      </c>
      <c r="G231" s="499"/>
      <c r="H231" s="401" t="s">
        <v>1003</v>
      </c>
      <c r="I231" s="401" t="s">
        <v>739</v>
      </c>
      <c r="J231" s="401" t="s">
        <v>740</v>
      </c>
      <c r="K231" s="401" t="s">
        <v>52</v>
      </c>
      <c r="L231" s="419">
        <v>19.079999999999998</v>
      </c>
      <c r="M231" s="401">
        <v>19.079999999999998</v>
      </c>
      <c r="N231" s="401"/>
      <c r="O231" s="401"/>
      <c r="P231" s="419">
        <v>19.079999999999998</v>
      </c>
      <c r="Q231" s="401" t="s">
        <v>4580</v>
      </c>
      <c r="R231" s="401"/>
      <c r="S231" s="401"/>
      <c r="T231" s="474"/>
      <c r="U231" s="488" t="s">
        <v>6636</v>
      </c>
      <c r="V231" s="488" t="s">
        <v>6636</v>
      </c>
      <c r="W231" s="475"/>
      <c r="X231" s="404" t="s">
        <v>122</v>
      </c>
      <c r="Y231" s="304">
        <v>40000</v>
      </c>
      <c r="Z231" s="200">
        <v>40000</v>
      </c>
    </row>
    <row r="232" spans="1:26" ht="31.5" hidden="1" x14ac:dyDescent="0.25">
      <c r="A232">
        <v>231</v>
      </c>
      <c r="B232">
        <v>0</v>
      </c>
      <c r="C232" s="488" t="s">
        <v>4576</v>
      </c>
      <c r="D232" s="405">
        <v>2019.0875000000001</v>
      </c>
      <c r="E232" s="472" t="s">
        <v>11797</v>
      </c>
      <c r="F232" s="488" t="s">
        <v>11015</v>
      </c>
      <c r="G232" s="488" t="s">
        <v>5163</v>
      </c>
      <c r="H232" s="401" t="s">
        <v>3174</v>
      </c>
      <c r="I232" s="401" t="s">
        <v>122</v>
      </c>
      <c r="J232" s="401" t="s">
        <v>123</v>
      </c>
      <c r="K232" s="401" t="s">
        <v>52</v>
      </c>
      <c r="L232" s="401">
        <v>19.079999999999998</v>
      </c>
      <c r="M232" s="401">
        <v>19.07</v>
      </c>
      <c r="N232" s="401"/>
      <c r="O232" s="401"/>
      <c r="P232" s="401">
        <v>19.079999999999998</v>
      </c>
      <c r="Q232" s="430" t="s">
        <v>4574</v>
      </c>
      <c r="R232" s="401" t="s">
        <v>11466</v>
      </c>
      <c r="S232" s="401"/>
      <c r="T232" s="474"/>
      <c r="U232" s="488" t="s">
        <v>5139</v>
      </c>
      <c r="V232" s="488" t="s">
        <v>6636</v>
      </c>
      <c r="W232" s="475"/>
      <c r="X232" s="404" t="s">
        <v>122</v>
      </c>
      <c r="Y232" s="304">
        <v>150000</v>
      </c>
      <c r="Z232" s="200">
        <v>17748</v>
      </c>
    </row>
    <row r="233" spans="1:26" ht="21" x14ac:dyDescent="0.25">
      <c r="A233">
        <v>232</v>
      </c>
      <c r="B233">
        <v>1</v>
      </c>
      <c r="C233" s="488" t="s">
        <v>4576</v>
      </c>
      <c r="D233" s="405">
        <v>2019.0877</v>
      </c>
      <c r="E233" s="472" t="s">
        <v>11797</v>
      </c>
      <c r="F233" s="489" t="s">
        <v>11467</v>
      </c>
      <c r="G233" s="489" t="s">
        <v>11468</v>
      </c>
      <c r="H233" s="477" t="s">
        <v>1487</v>
      </c>
      <c r="I233" s="477" t="s">
        <v>1488</v>
      </c>
      <c r="J233" s="477" t="s">
        <v>77</v>
      </c>
      <c r="K233" s="404" t="s">
        <v>9916</v>
      </c>
      <c r="L233" s="401">
        <v>19.11</v>
      </c>
      <c r="M233" s="419">
        <v>19.100000000000001</v>
      </c>
      <c r="N233" s="401"/>
      <c r="O233" s="401"/>
      <c r="P233" s="401"/>
      <c r="Q233" s="477" t="s">
        <v>4580</v>
      </c>
      <c r="R233" s="477"/>
      <c r="S233" s="477"/>
      <c r="T233" s="478"/>
      <c r="U233" s="495" t="s">
        <v>5081</v>
      </c>
      <c r="V233" s="489" t="s">
        <v>11469</v>
      </c>
      <c r="W233" s="479" t="s">
        <v>11328</v>
      </c>
      <c r="X233" s="492" t="s">
        <v>261</v>
      </c>
      <c r="Y233" s="304"/>
      <c r="Z233" s="200">
        <v>100000</v>
      </c>
    </row>
    <row r="234" spans="1:26" ht="21" x14ac:dyDescent="0.25">
      <c r="A234">
        <v>233</v>
      </c>
      <c r="B234">
        <v>1</v>
      </c>
      <c r="C234" s="488" t="s">
        <v>4576</v>
      </c>
      <c r="D234" s="405">
        <v>2019.088</v>
      </c>
      <c r="E234" s="472" t="s">
        <v>11797</v>
      </c>
      <c r="F234" s="488" t="s">
        <v>11470</v>
      </c>
      <c r="G234" s="488" t="s">
        <v>11471</v>
      </c>
      <c r="H234" s="401" t="s">
        <v>1804</v>
      </c>
      <c r="I234" s="401" t="s">
        <v>76</v>
      </c>
      <c r="J234" s="401" t="s">
        <v>77</v>
      </c>
      <c r="K234" s="401" t="s">
        <v>52</v>
      </c>
      <c r="L234" s="401">
        <v>19.079999999999998</v>
      </c>
      <c r="M234" s="401">
        <v>19.079999999999998</v>
      </c>
      <c r="N234" s="401"/>
      <c r="O234" s="401"/>
      <c r="P234" s="401">
        <v>19.079999999999998</v>
      </c>
      <c r="Q234" s="410" t="s">
        <v>4580</v>
      </c>
      <c r="R234" s="401"/>
      <c r="S234" s="401"/>
      <c r="T234" s="474"/>
      <c r="U234" s="488" t="s">
        <v>4776</v>
      </c>
      <c r="V234" s="488" t="s">
        <v>5221</v>
      </c>
      <c r="W234" s="475"/>
      <c r="X234" s="416" t="s">
        <v>384</v>
      </c>
      <c r="Y234" s="304">
        <v>30000</v>
      </c>
      <c r="Z234" s="200">
        <v>30000</v>
      </c>
    </row>
    <row r="235" spans="1:26" ht="31.5" x14ac:dyDescent="0.25">
      <c r="A235">
        <v>234</v>
      </c>
      <c r="B235">
        <v>1</v>
      </c>
      <c r="C235" s="488" t="s">
        <v>4576</v>
      </c>
      <c r="D235" s="405">
        <v>2019.0887</v>
      </c>
      <c r="E235" s="472" t="s">
        <v>11797</v>
      </c>
      <c r="F235" s="488" t="s">
        <v>11472</v>
      </c>
      <c r="G235" s="488" t="s">
        <v>5170</v>
      </c>
      <c r="H235" s="401" t="s">
        <v>3750</v>
      </c>
      <c r="I235" s="401" t="s">
        <v>261</v>
      </c>
      <c r="J235" s="401" t="s">
        <v>123</v>
      </c>
      <c r="K235" s="401" t="s">
        <v>9912</v>
      </c>
      <c r="L235" s="401">
        <v>19.079999999999998</v>
      </c>
      <c r="M235" s="401">
        <v>19.079999999999998</v>
      </c>
      <c r="N235" s="401"/>
      <c r="O235" s="401"/>
      <c r="P235" s="401">
        <v>19.079999999999998</v>
      </c>
      <c r="Q235" s="401" t="s">
        <v>4574</v>
      </c>
      <c r="R235" s="401" t="s">
        <v>3762</v>
      </c>
      <c r="S235" s="401"/>
      <c r="T235" s="474"/>
      <c r="U235" s="488" t="s">
        <v>4768</v>
      </c>
      <c r="V235" s="488" t="s">
        <v>5322</v>
      </c>
      <c r="W235" s="475"/>
      <c r="X235" s="404" t="s">
        <v>122</v>
      </c>
      <c r="Y235" s="304">
        <v>2500000</v>
      </c>
      <c r="Z235" s="200">
        <v>910499</v>
      </c>
    </row>
    <row r="236" spans="1:26" ht="21" x14ac:dyDescent="0.25">
      <c r="A236">
        <v>235</v>
      </c>
      <c r="B236">
        <v>1</v>
      </c>
      <c r="C236" s="488" t="s">
        <v>4576</v>
      </c>
      <c r="D236" s="432">
        <v>2019.0898999999999</v>
      </c>
      <c r="E236" s="472" t="s">
        <v>11797</v>
      </c>
      <c r="F236" s="488" t="s">
        <v>11473</v>
      </c>
      <c r="G236" s="488" t="s">
        <v>11474</v>
      </c>
      <c r="H236" s="401" t="s">
        <v>1832</v>
      </c>
      <c r="I236" s="401" t="s">
        <v>76</v>
      </c>
      <c r="J236" s="401" t="s">
        <v>77</v>
      </c>
      <c r="K236" s="404" t="s">
        <v>9916</v>
      </c>
      <c r="L236" s="410">
        <v>19.100000000000001</v>
      </c>
      <c r="M236" s="401">
        <v>19.09</v>
      </c>
      <c r="N236" s="401"/>
      <c r="O236" s="401"/>
      <c r="P236" s="410">
        <v>19.100000000000001</v>
      </c>
      <c r="Q236" s="401" t="s">
        <v>4580</v>
      </c>
      <c r="R236" s="401"/>
      <c r="S236" s="401"/>
      <c r="T236" s="474"/>
      <c r="U236" s="488" t="s">
        <v>11009</v>
      </c>
      <c r="V236" s="488" t="s">
        <v>11475</v>
      </c>
      <c r="W236" s="475"/>
      <c r="X236" s="401" t="s">
        <v>384</v>
      </c>
      <c r="Y236" s="304">
        <v>95000</v>
      </c>
      <c r="Z236" s="200">
        <v>88240</v>
      </c>
    </row>
    <row r="237" spans="1:26" ht="21" x14ac:dyDescent="0.25">
      <c r="A237">
        <v>236</v>
      </c>
      <c r="B237">
        <v>1</v>
      </c>
      <c r="C237" s="488" t="s">
        <v>4576</v>
      </c>
      <c r="D237" s="432">
        <v>2019.0908999999999</v>
      </c>
      <c r="E237" s="472" t="s">
        <v>11797</v>
      </c>
      <c r="F237" s="401" t="s">
        <v>11476</v>
      </c>
      <c r="G237" s="401" t="s">
        <v>11477</v>
      </c>
      <c r="H237" s="401" t="s">
        <v>3294</v>
      </c>
      <c r="I237" s="401" t="s">
        <v>76</v>
      </c>
      <c r="J237" s="401" t="s">
        <v>77</v>
      </c>
      <c r="K237" s="482" t="s">
        <v>26</v>
      </c>
      <c r="L237" s="401">
        <v>19.09</v>
      </c>
      <c r="M237" s="401">
        <v>19.079999999999998</v>
      </c>
      <c r="N237" s="401"/>
      <c r="O237" s="401"/>
      <c r="P237" s="401">
        <v>19.09</v>
      </c>
      <c r="Q237" s="401" t="s">
        <v>4580</v>
      </c>
      <c r="R237" s="401"/>
      <c r="S237" s="401"/>
      <c r="T237" s="474"/>
      <c r="U237" s="488" t="s">
        <v>5026</v>
      </c>
      <c r="V237" s="488" t="s">
        <v>5026</v>
      </c>
      <c r="W237" s="475"/>
      <c r="X237" s="416" t="s">
        <v>4589</v>
      </c>
      <c r="Y237" s="304">
        <v>50000</v>
      </c>
      <c r="Z237" s="200">
        <v>16328</v>
      </c>
    </row>
    <row r="238" spans="1:26" ht="21" x14ac:dyDescent="0.25">
      <c r="A238">
        <v>237</v>
      </c>
      <c r="B238">
        <v>1</v>
      </c>
      <c r="C238" s="488" t="s">
        <v>4576</v>
      </c>
      <c r="D238" s="432">
        <v>2019.0912000000001</v>
      </c>
      <c r="E238" s="472" t="s">
        <v>11797</v>
      </c>
      <c r="F238" s="401" t="s">
        <v>11478</v>
      </c>
      <c r="G238" s="401" t="s">
        <v>3908</v>
      </c>
      <c r="H238" s="401" t="s">
        <v>3906</v>
      </c>
      <c r="I238" s="401" t="s">
        <v>76</v>
      </c>
      <c r="J238" s="401" t="s">
        <v>77</v>
      </c>
      <c r="K238" s="474" t="s">
        <v>188</v>
      </c>
      <c r="L238" s="401">
        <v>19.079999999999998</v>
      </c>
      <c r="M238" s="401">
        <v>19.079999999999998</v>
      </c>
      <c r="N238" s="401"/>
      <c r="O238" s="401"/>
      <c r="P238" s="401">
        <v>19.079999999999998</v>
      </c>
      <c r="Q238" s="410" t="s">
        <v>4580</v>
      </c>
      <c r="R238" s="401"/>
      <c r="S238" s="401"/>
      <c r="T238" s="474"/>
      <c r="U238" s="488" t="s">
        <v>4627</v>
      </c>
      <c r="V238" s="488" t="s">
        <v>4627</v>
      </c>
      <c r="W238" s="475"/>
      <c r="X238" s="416" t="s">
        <v>4589</v>
      </c>
      <c r="Y238" s="304">
        <v>15452</v>
      </c>
      <c r="Z238" s="200">
        <v>15452</v>
      </c>
    </row>
    <row r="239" spans="1:26" ht="31.5" x14ac:dyDescent="0.25">
      <c r="A239">
        <v>238</v>
      </c>
      <c r="B239">
        <v>1</v>
      </c>
      <c r="C239" s="488" t="s">
        <v>4576</v>
      </c>
      <c r="D239" s="432">
        <v>2019.0916999999999</v>
      </c>
      <c r="E239" s="472" t="s">
        <v>11797</v>
      </c>
      <c r="F239" s="430" t="s">
        <v>11479</v>
      </c>
      <c r="G239" s="430" t="s">
        <v>11480</v>
      </c>
      <c r="H239" s="401" t="s">
        <v>2027</v>
      </c>
      <c r="I239" s="401" t="s">
        <v>165</v>
      </c>
      <c r="J239" s="401" t="s">
        <v>161</v>
      </c>
      <c r="K239" s="401" t="s">
        <v>52</v>
      </c>
      <c r="L239" s="401">
        <v>19.09</v>
      </c>
      <c r="M239" s="401">
        <v>19.079999999999998</v>
      </c>
      <c r="N239" s="401"/>
      <c r="O239" s="401"/>
      <c r="P239" s="401">
        <v>19.09</v>
      </c>
      <c r="Q239" s="401" t="s">
        <v>4580</v>
      </c>
      <c r="R239" s="401"/>
      <c r="S239" s="401"/>
      <c r="T239" s="474"/>
      <c r="U239" s="488" t="s">
        <v>10194</v>
      </c>
      <c r="V239" s="488" t="s">
        <v>5106</v>
      </c>
      <c r="W239" s="475"/>
      <c r="X239" s="416" t="s">
        <v>49</v>
      </c>
      <c r="Y239" s="304">
        <v>46000</v>
      </c>
      <c r="Z239" s="200">
        <v>46000</v>
      </c>
    </row>
    <row r="240" spans="1:26" ht="21" x14ac:dyDescent="0.25">
      <c r="A240">
        <v>239</v>
      </c>
      <c r="B240">
        <v>1</v>
      </c>
      <c r="C240" s="488" t="s">
        <v>4576</v>
      </c>
      <c r="D240" s="405">
        <v>2019.0925</v>
      </c>
      <c r="E240" s="472" t="s">
        <v>11797</v>
      </c>
      <c r="F240" s="488" t="s">
        <v>11481</v>
      </c>
      <c r="G240" s="488" t="s">
        <v>4868</v>
      </c>
      <c r="H240" s="401" t="s">
        <v>3906</v>
      </c>
      <c r="I240" s="482" t="s">
        <v>76</v>
      </c>
      <c r="J240" s="488" t="s">
        <v>77</v>
      </c>
      <c r="K240" s="488" t="s">
        <v>26</v>
      </c>
      <c r="L240" s="401">
        <v>19.09</v>
      </c>
      <c r="M240" s="401">
        <v>19.09</v>
      </c>
      <c r="N240" s="401"/>
      <c r="O240" s="401"/>
      <c r="P240" s="401">
        <v>19.09</v>
      </c>
      <c r="Q240" s="401" t="s">
        <v>4580</v>
      </c>
      <c r="R240" s="401"/>
      <c r="S240" s="401"/>
      <c r="T240" s="401"/>
      <c r="U240" s="488" t="s">
        <v>4625</v>
      </c>
      <c r="V240" s="488" t="s">
        <v>4625</v>
      </c>
      <c r="W240" s="475"/>
      <c r="X240" s="404" t="s">
        <v>4589</v>
      </c>
      <c r="Y240" s="196"/>
      <c r="Z240" s="200">
        <v>41259</v>
      </c>
    </row>
    <row r="241" spans="1:26" ht="21" x14ac:dyDescent="0.25">
      <c r="A241">
        <v>240</v>
      </c>
      <c r="B241">
        <v>1</v>
      </c>
      <c r="C241" s="488" t="s">
        <v>4576</v>
      </c>
      <c r="D241" s="405">
        <v>2019.0925999999999</v>
      </c>
      <c r="E241" s="472" t="s">
        <v>11797</v>
      </c>
      <c r="F241" s="488" t="s">
        <v>11482</v>
      </c>
      <c r="G241" s="488" t="s">
        <v>11483</v>
      </c>
      <c r="H241" s="401" t="s">
        <v>1948</v>
      </c>
      <c r="I241" s="430" t="s">
        <v>183</v>
      </c>
      <c r="J241" s="430" t="s">
        <v>61</v>
      </c>
      <c r="K241" s="488" t="s">
        <v>26</v>
      </c>
      <c r="L241" s="401">
        <v>19.09</v>
      </c>
      <c r="M241" s="401">
        <v>19.09</v>
      </c>
      <c r="N241" s="401"/>
      <c r="O241" s="401"/>
      <c r="P241" s="401">
        <v>19.09</v>
      </c>
      <c r="Q241" s="482" t="s">
        <v>4580</v>
      </c>
      <c r="R241" s="401"/>
      <c r="S241" s="401"/>
      <c r="T241" s="401"/>
      <c r="U241" s="488" t="s">
        <v>5011</v>
      </c>
      <c r="V241" s="488" t="s">
        <v>5011</v>
      </c>
      <c r="W241" s="475"/>
      <c r="X241" s="401" t="s">
        <v>107</v>
      </c>
      <c r="Y241" s="304">
        <v>30000</v>
      </c>
      <c r="Z241" s="200">
        <v>27720</v>
      </c>
    </row>
    <row r="242" spans="1:26" ht="21" x14ac:dyDescent="0.25">
      <c r="A242">
        <v>241</v>
      </c>
      <c r="B242">
        <v>1</v>
      </c>
      <c r="C242" s="488" t="s">
        <v>4576</v>
      </c>
      <c r="D242" s="405">
        <v>2019.0933</v>
      </c>
      <c r="E242" s="472" t="s">
        <v>11797</v>
      </c>
      <c r="F242" s="488" t="s">
        <v>10881</v>
      </c>
      <c r="G242" s="488" t="s">
        <v>10104</v>
      </c>
      <c r="H242" s="401" t="s">
        <v>11484</v>
      </c>
      <c r="I242" s="401" t="s">
        <v>198</v>
      </c>
      <c r="J242" s="430" t="s">
        <v>61</v>
      </c>
      <c r="K242" s="482" t="s">
        <v>52</v>
      </c>
      <c r="L242" s="401">
        <v>19.12</v>
      </c>
      <c r="M242" s="401">
        <v>19.09</v>
      </c>
      <c r="N242" s="401"/>
      <c r="O242" s="401"/>
      <c r="P242" s="401">
        <v>19.12</v>
      </c>
      <c r="Q242" s="401" t="s">
        <v>4580</v>
      </c>
      <c r="R242" s="401"/>
      <c r="S242" s="401"/>
      <c r="T242" s="401" t="s">
        <v>11485</v>
      </c>
      <c r="U242" s="488" t="s">
        <v>5221</v>
      </c>
      <c r="V242" s="488" t="s">
        <v>10664</v>
      </c>
      <c r="W242" s="475" t="s">
        <v>11339</v>
      </c>
      <c r="X242" s="416" t="s">
        <v>261</v>
      </c>
      <c r="Y242" s="304">
        <v>165000</v>
      </c>
      <c r="Z242" s="200">
        <v>165000</v>
      </c>
    </row>
    <row r="243" spans="1:26" ht="31.5" x14ac:dyDescent="0.25">
      <c r="A243">
        <v>242</v>
      </c>
      <c r="B243">
        <v>1</v>
      </c>
      <c r="C243" s="488" t="s">
        <v>4576</v>
      </c>
      <c r="D243" s="405">
        <v>2019.0943</v>
      </c>
      <c r="E243" s="472" t="s">
        <v>11797</v>
      </c>
      <c r="F243" s="488" t="s">
        <v>11486</v>
      </c>
      <c r="G243" s="488" t="s">
        <v>11487</v>
      </c>
      <c r="H243" s="430" t="s">
        <v>2273</v>
      </c>
      <c r="I243" s="488" t="s">
        <v>107</v>
      </c>
      <c r="J243" s="488" t="s">
        <v>55</v>
      </c>
      <c r="K243" s="481" t="s">
        <v>52</v>
      </c>
      <c r="L243" s="401">
        <v>19.09</v>
      </c>
      <c r="M243" s="401">
        <v>19.09</v>
      </c>
      <c r="N243" s="401"/>
      <c r="O243" s="401"/>
      <c r="P243" s="401">
        <v>19.09</v>
      </c>
      <c r="Q243" s="488" t="s">
        <v>4580</v>
      </c>
      <c r="R243" s="430"/>
      <c r="S243" s="430"/>
      <c r="T243" s="430" t="s">
        <v>11488</v>
      </c>
      <c r="U243" s="488" t="s">
        <v>4894</v>
      </c>
      <c r="V243" s="488" t="s">
        <v>4894</v>
      </c>
      <c r="W243" s="475" t="s">
        <v>11324</v>
      </c>
      <c r="X243" s="416" t="s">
        <v>107</v>
      </c>
      <c r="Y243" s="304">
        <v>37220</v>
      </c>
      <c r="Z243" s="200">
        <v>37220</v>
      </c>
    </row>
    <row r="244" spans="1:26" ht="31.5" x14ac:dyDescent="0.25">
      <c r="A244">
        <v>243</v>
      </c>
      <c r="B244">
        <v>1</v>
      </c>
      <c r="C244" s="488" t="s">
        <v>4576</v>
      </c>
      <c r="D244" s="405">
        <v>2019.0944</v>
      </c>
      <c r="E244" s="472" t="s">
        <v>11797</v>
      </c>
      <c r="F244" s="489" t="s">
        <v>5513</v>
      </c>
      <c r="G244" s="489" t="s">
        <v>11489</v>
      </c>
      <c r="H244" s="495" t="s">
        <v>101</v>
      </c>
      <c r="I244" s="489" t="s">
        <v>107</v>
      </c>
      <c r="J244" s="489" t="s">
        <v>55</v>
      </c>
      <c r="K244" s="481" t="s">
        <v>3934</v>
      </c>
      <c r="L244" s="410">
        <v>19.100000000000001</v>
      </c>
      <c r="M244" s="419">
        <v>19.100000000000001</v>
      </c>
      <c r="N244" s="401"/>
      <c r="O244" s="401"/>
      <c r="P244" s="401"/>
      <c r="Q244" s="489" t="s">
        <v>4580</v>
      </c>
      <c r="R244" s="489"/>
      <c r="S244" s="489"/>
      <c r="T244" s="489" t="s">
        <v>11490</v>
      </c>
      <c r="U244" s="489" t="s">
        <v>4900</v>
      </c>
      <c r="V244" s="489" t="s">
        <v>4900</v>
      </c>
      <c r="W244" s="479" t="s">
        <v>11324</v>
      </c>
      <c r="X244" s="478" t="s">
        <v>107</v>
      </c>
      <c r="Y244" s="304">
        <v>90000</v>
      </c>
      <c r="Z244" s="200">
        <v>59315</v>
      </c>
    </row>
    <row r="245" spans="1:26" ht="31.5" x14ac:dyDescent="0.25">
      <c r="A245">
        <v>244</v>
      </c>
      <c r="B245">
        <v>1</v>
      </c>
      <c r="C245" s="500" t="s">
        <v>4576</v>
      </c>
      <c r="D245" s="405">
        <v>2019.0978</v>
      </c>
      <c r="E245" s="472" t="s">
        <v>11797</v>
      </c>
      <c r="F245" s="489" t="s">
        <v>11491</v>
      </c>
      <c r="G245" s="489" t="s">
        <v>11492</v>
      </c>
      <c r="H245" s="495" t="s">
        <v>11493</v>
      </c>
      <c r="I245" s="489" t="s">
        <v>1615</v>
      </c>
      <c r="J245" s="489" t="s">
        <v>123</v>
      </c>
      <c r="K245" s="476" t="s">
        <v>9916</v>
      </c>
      <c r="L245" s="401">
        <v>19.09</v>
      </c>
      <c r="M245" s="401">
        <v>19.09</v>
      </c>
      <c r="N245" s="401"/>
      <c r="O245" s="401"/>
      <c r="P245" s="401"/>
      <c r="Q245" s="196" t="s">
        <v>4574</v>
      </c>
      <c r="R245" s="489"/>
      <c r="S245" s="489"/>
      <c r="T245" s="489" t="s">
        <v>11494</v>
      </c>
      <c r="U245" s="489" t="s">
        <v>10027</v>
      </c>
      <c r="V245" s="489" t="s">
        <v>10027</v>
      </c>
      <c r="W245" s="479"/>
      <c r="X245" s="492" t="s">
        <v>219</v>
      </c>
      <c r="Y245" s="304"/>
      <c r="Z245" s="200">
        <v>3152</v>
      </c>
    </row>
    <row r="246" spans="1:26" ht="31.5" x14ac:dyDescent="0.25">
      <c r="A246">
        <v>245</v>
      </c>
      <c r="B246">
        <v>1</v>
      </c>
      <c r="C246" s="500" t="s">
        <v>4576</v>
      </c>
      <c r="D246" s="405">
        <v>2019.0990999999999</v>
      </c>
      <c r="E246" s="472" t="s">
        <v>11797</v>
      </c>
      <c r="F246" s="489" t="s">
        <v>11495</v>
      </c>
      <c r="G246" s="489" t="s">
        <v>11496</v>
      </c>
      <c r="H246" s="495" t="s">
        <v>1954</v>
      </c>
      <c r="I246" s="489" t="s">
        <v>49</v>
      </c>
      <c r="J246" s="489" t="s">
        <v>51</v>
      </c>
      <c r="K246" s="404" t="s">
        <v>9916</v>
      </c>
      <c r="L246" s="401">
        <v>19.11</v>
      </c>
      <c r="M246" s="401">
        <v>19.09</v>
      </c>
      <c r="N246" s="401"/>
      <c r="O246" s="401"/>
      <c r="P246" s="401"/>
      <c r="Q246" s="196" t="s">
        <v>4574</v>
      </c>
      <c r="R246" s="489" t="s">
        <v>5384</v>
      </c>
      <c r="S246" s="489"/>
      <c r="T246" s="489" t="s">
        <v>11497</v>
      </c>
      <c r="U246" s="489" t="s">
        <v>4932</v>
      </c>
      <c r="V246" s="489" t="s">
        <v>4932</v>
      </c>
      <c r="W246" s="479" t="s">
        <v>11318</v>
      </c>
      <c r="X246" s="492" t="s">
        <v>49</v>
      </c>
      <c r="Y246" s="304">
        <v>100000</v>
      </c>
      <c r="Z246" s="200">
        <v>15000</v>
      </c>
    </row>
    <row r="247" spans="1:26" ht="21" x14ac:dyDescent="0.25">
      <c r="A247">
        <v>246</v>
      </c>
      <c r="B247">
        <v>1</v>
      </c>
      <c r="C247" s="500" t="s">
        <v>4576</v>
      </c>
      <c r="D247" s="405">
        <v>2019.0998999999999</v>
      </c>
      <c r="E247" s="472" t="s">
        <v>11797</v>
      </c>
      <c r="F247" s="488" t="s">
        <v>11498</v>
      </c>
      <c r="G247" s="488" t="s">
        <v>5753</v>
      </c>
      <c r="H247" s="430" t="s">
        <v>3750</v>
      </c>
      <c r="I247" s="488" t="s">
        <v>261</v>
      </c>
      <c r="J247" s="488" t="s">
        <v>123</v>
      </c>
      <c r="K247" s="482" t="s">
        <v>9912</v>
      </c>
      <c r="L247" s="401">
        <v>19.09</v>
      </c>
      <c r="M247" s="410">
        <v>19.09</v>
      </c>
      <c r="N247" s="401"/>
      <c r="O247" s="401"/>
      <c r="P247" s="401">
        <v>19.09</v>
      </c>
      <c r="Q247" s="488" t="s">
        <v>4574</v>
      </c>
      <c r="R247" s="488" t="s">
        <v>11499</v>
      </c>
      <c r="S247" s="488"/>
      <c r="T247" s="488" t="s">
        <v>11499</v>
      </c>
      <c r="U247" s="488" t="s">
        <v>5322</v>
      </c>
      <c r="V247" s="488" t="s">
        <v>5322</v>
      </c>
      <c r="W247" s="475"/>
      <c r="X247" s="404" t="s">
        <v>122</v>
      </c>
      <c r="Y247" s="304">
        <v>500000</v>
      </c>
      <c r="Z247" s="200">
        <v>48932</v>
      </c>
    </row>
    <row r="248" spans="1:26" ht="21" x14ac:dyDescent="0.25">
      <c r="A248">
        <v>247</v>
      </c>
      <c r="B248">
        <v>1</v>
      </c>
      <c r="C248" s="500" t="s">
        <v>4576</v>
      </c>
      <c r="D248" s="405">
        <v>2019.1003000000001</v>
      </c>
      <c r="E248" s="472" t="s">
        <v>11797</v>
      </c>
      <c r="F248" s="489" t="s">
        <v>11500</v>
      </c>
      <c r="G248" s="489" t="s">
        <v>11501</v>
      </c>
      <c r="H248" s="495" t="s">
        <v>214</v>
      </c>
      <c r="I248" s="489" t="s">
        <v>49</v>
      </c>
      <c r="J248" s="489" t="s">
        <v>51</v>
      </c>
      <c r="K248" s="404" t="s">
        <v>9916</v>
      </c>
      <c r="L248" s="401">
        <v>19.12</v>
      </c>
      <c r="M248" s="410">
        <v>19.11</v>
      </c>
      <c r="N248" s="401"/>
      <c r="O248" s="401"/>
      <c r="P248" s="401"/>
      <c r="Q248" s="489" t="s">
        <v>4580</v>
      </c>
      <c r="R248" s="489"/>
      <c r="S248" s="489"/>
      <c r="T248" s="489" t="s">
        <v>11502</v>
      </c>
      <c r="U248" s="489" t="s">
        <v>4932</v>
      </c>
      <c r="V248" s="489" t="s">
        <v>10568</v>
      </c>
      <c r="W248" s="479" t="s">
        <v>11328</v>
      </c>
      <c r="X248" s="492" t="s">
        <v>49</v>
      </c>
      <c r="Y248" s="304">
        <v>79983</v>
      </c>
      <c r="Z248" s="200">
        <v>60648</v>
      </c>
    </row>
    <row r="249" spans="1:26" ht="31.5" x14ac:dyDescent="0.25">
      <c r="A249">
        <v>248</v>
      </c>
      <c r="B249">
        <v>1</v>
      </c>
      <c r="C249" s="500" t="s">
        <v>4576</v>
      </c>
      <c r="D249" s="405">
        <v>2019.1005</v>
      </c>
      <c r="E249" s="472" t="s">
        <v>11797</v>
      </c>
      <c r="F249" s="489" t="s">
        <v>11503</v>
      </c>
      <c r="G249" s="489" t="s">
        <v>11504</v>
      </c>
      <c r="H249" s="495" t="s">
        <v>2400</v>
      </c>
      <c r="I249" s="489" t="s">
        <v>739</v>
      </c>
      <c r="J249" s="480" t="s">
        <v>740</v>
      </c>
      <c r="K249" s="404" t="s">
        <v>9916</v>
      </c>
      <c r="L249" s="401">
        <v>19.11</v>
      </c>
      <c r="M249" s="410">
        <v>19.100000000000001</v>
      </c>
      <c r="N249" s="401"/>
      <c r="O249" s="401"/>
      <c r="P249" s="401">
        <v>19.12</v>
      </c>
      <c r="Q249" s="489" t="s">
        <v>4580</v>
      </c>
      <c r="R249" s="489"/>
      <c r="S249" s="489"/>
      <c r="T249" s="489"/>
      <c r="U249" s="489" t="s">
        <v>11505</v>
      </c>
      <c r="V249" s="489" t="s">
        <v>11505</v>
      </c>
      <c r="W249" s="479" t="s">
        <v>11340</v>
      </c>
      <c r="X249" s="486" t="s">
        <v>261</v>
      </c>
      <c r="Y249" s="304">
        <v>200000</v>
      </c>
      <c r="Z249" s="200">
        <v>90000</v>
      </c>
    </row>
    <row r="250" spans="1:26" ht="31.5" x14ac:dyDescent="0.25">
      <c r="A250">
        <v>249</v>
      </c>
      <c r="B250">
        <v>1</v>
      </c>
      <c r="C250" s="501" t="s">
        <v>4576</v>
      </c>
      <c r="D250" s="405">
        <v>2019.1008999999999</v>
      </c>
      <c r="E250" s="472" t="s">
        <v>11797</v>
      </c>
      <c r="F250" s="488" t="s">
        <v>11506</v>
      </c>
      <c r="G250" s="488" t="s">
        <v>11507</v>
      </c>
      <c r="H250" s="430" t="s">
        <v>2090</v>
      </c>
      <c r="I250" s="488" t="s">
        <v>501</v>
      </c>
      <c r="J250" s="488" t="s">
        <v>245</v>
      </c>
      <c r="K250" s="404" t="s">
        <v>9916</v>
      </c>
      <c r="L250" s="401">
        <v>19.11</v>
      </c>
      <c r="M250" s="419">
        <v>19.100000000000001</v>
      </c>
      <c r="N250" s="401"/>
      <c r="O250" s="401"/>
      <c r="P250" s="401">
        <v>19.11</v>
      </c>
      <c r="Q250" s="488" t="s">
        <v>4580</v>
      </c>
      <c r="R250" s="488"/>
      <c r="S250" s="488" t="s">
        <v>11508</v>
      </c>
      <c r="T250" s="488" t="s">
        <v>11509</v>
      </c>
      <c r="U250" s="488" t="s">
        <v>5081</v>
      </c>
      <c r="V250" s="436" t="s">
        <v>5542</v>
      </c>
      <c r="W250" s="475" t="s">
        <v>11324</v>
      </c>
      <c r="X250" s="416" t="s">
        <v>384</v>
      </c>
      <c r="Y250" s="304">
        <v>333720</v>
      </c>
      <c r="Z250" s="200">
        <v>241326</v>
      </c>
    </row>
    <row r="251" spans="1:26" ht="21" x14ac:dyDescent="0.25">
      <c r="A251">
        <v>250</v>
      </c>
      <c r="B251">
        <v>1</v>
      </c>
      <c r="C251" s="500" t="s">
        <v>4576</v>
      </c>
      <c r="D251" s="405">
        <v>2019.1012000000001</v>
      </c>
      <c r="E251" s="472" t="s">
        <v>11797</v>
      </c>
      <c r="F251" s="488" t="s">
        <v>11510</v>
      </c>
      <c r="G251" s="488" t="s">
        <v>5163</v>
      </c>
      <c r="H251" s="430" t="s">
        <v>2823</v>
      </c>
      <c r="I251" s="488" t="s">
        <v>122</v>
      </c>
      <c r="J251" s="488" t="s">
        <v>123</v>
      </c>
      <c r="K251" s="476" t="s">
        <v>9916</v>
      </c>
      <c r="L251" s="401">
        <v>19.09</v>
      </c>
      <c r="M251" s="401">
        <v>19.09</v>
      </c>
      <c r="N251" s="401"/>
      <c r="O251" s="401"/>
      <c r="P251" s="401">
        <v>19.11</v>
      </c>
      <c r="Q251" s="488" t="s">
        <v>4580</v>
      </c>
      <c r="R251" s="488"/>
      <c r="S251" s="488"/>
      <c r="T251" s="488"/>
      <c r="U251" s="488" t="s">
        <v>6636</v>
      </c>
      <c r="V251" s="488" t="s">
        <v>6636</v>
      </c>
      <c r="W251" s="475"/>
      <c r="X251" s="404" t="s">
        <v>122</v>
      </c>
      <c r="Y251" s="304">
        <v>50000</v>
      </c>
      <c r="Z251" s="200">
        <v>50000</v>
      </c>
    </row>
    <row r="252" spans="1:26" ht="31.5" x14ac:dyDescent="0.25">
      <c r="A252">
        <v>251</v>
      </c>
      <c r="B252">
        <v>1</v>
      </c>
      <c r="C252" s="500" t="s">
        <v>4576</v>
      </c>
      <c r="D252" s="405">
        <v>2019.1025999999999</v>
      </c>
      <c r="E252" s="472" t="s">
        <v>11797</v>
      </c>
      <c r="F252" s="488" t="s">
        <v>11511</v>
      </c>
      <c r="G252" s="488" t="s">
        <v>11512</v>
      </c>
      <c r="H252" s="430" t="s">
        <v>3294</v>
      </c>
      <c r="I252" s="488" t="s">
        <v>76</v>
      </c>
      <c r="J252" s="488" t="s">
        <v>77</v>
      </c>
      <c r="K252" s="404" t="s">
        <v>9916</v>
      </c>
      <c r="L252" s="401">
        <v>19.09</v>
      </c>
      <c r="M252" s="401">
        <v>19.09</v>
      </c>
      <c r="N252" s="401"/>
      <c r="O252" s="401"/>
      <c r="P252" s="410">
        <v>19.100000000000001</v>
      </c>
      <c r="Q252" s="488" t="s">
        <v>4580</v>
      </c>
      <c r="R252" s="488"/>
      <c r="S252" s="488"/>
      <c r="T252" s="488" t="s">
        <v>11513</v>
      </c>
      <c r="U252" s="488" t="s">
        <v>4812</v>
      </c>
      <c r="V252" s="488" t="s">
        <v>4812</v>
      </c>
      <c r="W252" s="475"/>
      <c r="X252" s="407" t="s">
        <v>4589</v>
      </c>
      <c r="Y252" s="304">
        <v>10000</v>
      </c>
      <c r="Z252" s="200">
        <v>10000</v>
      </c>
    </row>
    <row r="253" spans="1:26" ht="31.5" x14ac:dyDescent="0.25">
      <c r="A253">
        <v>252</v>
      </c>
      <c r="B253">
        <v>1</v>
      </c>
      <c r="C253" s="500" t="s">
        <v>4576</v>
      </c>
      <c r="D253" s="405">
        <v>2019.1033</v>
      </c>
      <c r="E253" s="472" t="s">
        <v>11797</v>
      </c>
      <c r="F253" s="488" t="s">
        <v>11514</v>
      </c>
      <c r="G253" s="488" t="s">
        <v>1870</v>
      </c>
      <c r="H253" s="430" t="s">
        <v>1832</v>
      </c>
      <c r="I253" s="488" t="s">
        <v>76</v>
      </c>
      <c r="J253" s="488" t="s">
        <v>77</v>
      </c>
      <c r="K253" s="482" t="s">
        <v>26</v>
      </c>
      <c r="L253" s="401">
        <v>19.11</v>
      </c>
      <c r="M253" s="419">
        <v>19.100000000000001</v>
      </c>
      <c r="N253" s="401"/>
      <c r="O253" s="401"/>
      <c r="P253" s="410">
        <v>19.11</v>
      </c>
      <c r="Q253" s="488" t="s">
        <v>4574</v>
      </c>
      <c r="R253" s="488" t="s">
        <v>5339</v>
      </c>
      <c r="S253" s="488"/>
      <c r="T253" s="488" t="s">
        <v>5339</v>
      </c>
      <c r="U253" s="488" t="s">
        <v>10178</v>
      </c>
      <c r="V253" s="436" t="s">
        <v>5542</v>
      </c>
      <c r="W253" s="475" t="s">
        <v>11329</v>
      </c>
      <c r="X253" s="416" t="s">
        <v>384</v>
      </c>
      <c r="Y253" s="304"/>
      <c r="Z253" s="434">
        <v>20000</v>
      </c>
    </row>
    <row r="254" spans="1:26" ht="42" x14ac:dyDescent="0.25">
      <c r="A254">
        <v>253</v>
      </c>
      <c r="B254">
        <v>1</v>
      </c>
      <c r="C254" s="500" t="s">
        <v>4576</v>
      </c>
      <c r="D254" s="405">
        <v>2019.1043</v>
      </c>
      <c r="E254" s="472" t="s">
        <v>11797</v>
      </c>
      <c r="F254" s="489" t="s">
        <v>11515</v>
      </c>
      <c r="G254" s="489" t="s">
        <v>3246</v>
      </c>
      <c r="H254" s="495" t="s">
        <v>3240</v>
      </c>
      <c r="I254" s="489" t="s">
        <v>76</v>
      </c>
      <c r="J254" s="489" t="s">
        <v>77</v>
      </c>
      <c r="K254" s="476" t="s">
        <v>52</v>
      </c>
      <c r="L254" s="401">
        <v>19.11</v>
      </c>
      <c r="M254" s="410">
        <v>19.11</v>
      </c>
      <c r="N254" s="401"/>
      <c r="O254" s="401"/>
      <c r="P254" s="410"/>
      <c r="Q254" s="489" t="s">
        <v>4580</v>
      </c>
      <c r="R254" s="489"/>
      <c r="S254" s="489"/>
      <c r="T254" s="489" t="s">
        <v>11516</v>
      </c>
      <c r="U254" s="489" t="s">
        <v>11517</v>
      </c>
      <c r="V254" s="489" t="s">
        <v>4608</v>
      </c>
      <c r="W254" s="475" t="s">
        <v>11329</v>
      </c>
      <c r="X254" s="491" t="s">
        <v>4589</v>
      </c>
      <c r="Y254" s="304"/>
      <c r="Z254" s="200">
        <v>75000</v>
      </c>
    </row>
    <row r="255" spans="1:26" ht="42" x14ac:dyDescent="0.25">
      <c r="A255">
        <v>254</v>
      </c>
      <c r="B255">
        <v>1</v>
      </c>
      <c r="C255" s="500" t="s">
        <v>4576</v>
      </c>
      <c r="D255" s="405">
        <v>2019.1048000000001</v>
      </c>
      <c r="E255" s="472" t="s">
        <v>11797</v>
      </c>
      <c r="F255" s="489" t="s">
        <v>11518</v>
      </c>
      <c r="G255" s="489" t="s">
        <v>11519</v>
      </c>
      <c r="H255" s="495" t="s">
        <v>3750</v>
      </c>
      <c r="I255" s="489" t="s">
        <v>261</v>
      </c>
      <c r="J255" s="489" t="s">
        <v>123</v>
      </c>
      <c r="K255" s="476" t="s">
        <v>9916</v>
      </c>
      <c r="L255" s="401">
        <v>19.11</v>
      </c>
      <c r="M255" s="410">
        <v>19.100000000000001</v>
      </c>
      <c r="N255" s="401"/>
      <c r="O255" s="401"/>
      <c r="P255" s="410"/>
      <c r="Q255" s="489" t="s">
        <v>4580</v>
      </c>
      <c r="R255" s="489"/>
      <c r="S255" s="489" t="s">
        <v>11520</v>
      </c>
      <c r="T255" s="489" t="s">
        <v>11521</v>
      </c>
      <c r="U255" s="489" t="s">
        <v>4768</v>
      </c>
      <c r="V255" s="489" t="s">
        <v>4768</v>
      </c>
      <c r="W255" s="479" t="s">
        <v>11340</v>
      </c>
      <c r="X255" s="480" t="s">
        <v>122</v>
      </c>
      <c r="Y255" s="304">
        <v>500000</v>
      </c>
      <c r="Z255" s="399">
        <v>200000</v>
      </c>
    </row>
    <row r="256" spans="1:26" ht="31.5" x14ac:dyDescent="0.25">
      <c r="A256">
        <v>255</v>
      </c>
      <c r="B256">
        <v>1</v>
      </c>
      <c r="C256" s="482" t="s">
        <v>4576</v>
      </c>
      <c r="D256" s="405">
        <v>2019.1049</v>
      </c>
      <c r="E256" s="472" t="s">
        <v>11797</v>
      </c>
      <c r="F256" s="489" t="s">
        <v>11522</v>
      </c>
      <c r="G256" s="489" t="s">
        <v>5633</v>
      </c>
      <c r="H256" s="495" t="s">
        <v>2764</v>
      </c>
      <c r="I256" s="489" t="s">
        <v>1276</v>
      </c>
      <c r="J256" s="489" t="s">
        <v>128</v>
      </c>
      <c r="K256" s="404" t="s">
        <v>9916</v>
      </c>
      <c r="L256" s="401">
        <v>19.11</v>
      </c>
      <c r="M256" s="410">
        <v>19.11</v>
      </c>
      <c r="N256" s="401"/>
      <c r="O256" s="401"/>
      <c r="P256" s="410"/>
      <c r="Q256" s="489" t="s">
        <v>4580</v>
      </c>
      <c r="R256" s="489"/>
      <c r="S256" s="489"/>
      <c r="T256" s="489" t="s">
        <v>11490</v>
      </c>
      <c r="U256" s="489" t="s">
        <v>5081</v>
      </c>
      <c r="V256" s="489" t="s">
        <v>11523</v>
      </c>
      <c r="W256" s="479" t="s">
        <v>11324</v>
      </c>
      <c r="X256" s="492" t="s">
        <v>261</v>
      </c>
      <c r="Y256" s="304"/>
      <c r="Z256" s="200">
        <v>50000</v>
      </c>
    </row>
    <row r="257" spans="1:26" ht="31.5" x14ac:dyDescent="0.25">
      <c r="A257">
        <v>256</v>
      </c>
      <c r="B257">
        <v>1</v>
      </c>
      <c r="C257" s="482" t="s">
        <v>4576</v>
      </c>
      <c r="D257" s="405">
        <v>2019.1051</v>
      </c>
      <c r="E257" s="472" t="s">
        <v>11797</v>
      </c>
      <c r="F257" s="489" t="s">
        <v>11524</v>
      </c>
      <c r="G257" s="489" t="s">
        <v>2340</v>
      </c>
      <c r="H257" s="495" t="s">
        <v>2341</v>
      </c>
      <c r="I257" s="489" t="s">
        <v>815</v>
      </c>
      <c r="J257" s="480" t="s">
        <v>51</v>
      </c>
      <c r="K257" s="481" t="s">
        <v>26</v>
      </c>
      <c r="L257" s="401">
        <v>19.12</v>
      </c>
      <c r="M257" s="410">
        <v>19.11</v>
      </c>
      <c r="N257" s="401"/>
      <c r="O257" s="401"/>
      <c r="P257" s="410">
        <v>19.12</v>
      </c>
      <c r="Q257" s="489" t="s">
        <v>4580</v>
      </c>
      <c r="R257" s="489"/>
      <c r="S257" s="489"/>
      <c r="T257" s="489" t="s">
        <v>11525</v>
      </c>
      <c r="U257" s="489" t="s">
        <v>5011</v>
      </c>
      <c r="V257" s="489" t="s">
        <v>5011</v>
      </c>
      <c r="W257" s="479" t="s">
        <v>11328</v>
      </c>
      <c r="X257" s="486" t="s">
        <v>107</v>
      </c>
      <c r="Y257" s="304">
        <v>122014</v>
      </c>
      <c r="Z257" s="200">
        <v>122014</v>
      </c>
    </row>
    <row r="258" spans="1:26" ht="31.5" x14ac:dyDescent="0.25">
      <c r="A258">
        <v>257</v>
      </c>
      <c r="B258">
        <v>1</v>
      </c>
      <c r="C258" s="482" t="s">
        <v>4576</v>
      </c>
      <c r="D258" s="405">
        <v>2019.1059</v>
      </c>
      <c r="E258" s="472" t="s">
        <v>11797</v>
      </c>
      <c r="F258" s="489" t="s">
        <v>11526</v>
      </c>
      <c r="G258" s="489" t="s">
        <v>11527</v>
      </c>
      <c r="H258" s="495" t="s">
        <v>319</v>
      </c>
      <c r="I258" s="489" t="s">
        <v>76</v>
      </c>
      <c r="J258" s="489" t="s">
        <v>77</v>
      </c>
      <c r="K258" s="482" t="s">
        <v>52</v>
      </c>
      <c r="L258" s="401">
        <v>19.12</v>
      </c>
      <c r="M258" s="410">
        <v>19.11</v>
      </c>
      <c r="N258" s="401"/>
      <c r="O258" s="401"/>
      <c r="P258" s="410"/>
      <c r="Q258" s="196" t="s">
        <v>4574</v>
      </c>
      <c r="R258" s="489" t="s">
        <v>10139</v>
      </c>
      <c r="S258" s="489"/>
      <c r="T258" s="489" t="s">
        <v>11528</v>
      </c>
      <c r="U258" s="489" t="s">
        <v>4776</v>
      </c>
      <c r="V258" s="489" t="s">
        <v>4773</v>
      </c>
      <c r="W258" s="479" t="s">
        <v>11529</v>
      </c>
      <c r="X258" s="492" t="s">
        <v>384</v>
      </c>
      <c r="Y258" s="304"/>
      <c r="Z258" s="200">
        <v>25000</v>
      </c>
    </row>
    <row r="259" spans="1:26" ht="21" x14ac:dyDescent="0.25">
      <c r="A259">
        <v>258</v>
      </c>
      <c r="B259">
        <v>1</v>
      </c>
      <c r="C259" s="500" t="s">
        <v>4576</v>
      </c>
      <c r="D259" s="405">
        <v>2019.1062999999999</v>
      </c>
      <c r="E259" s="472" t="s">
        <v>11797</v>
      </c>
      <c r="F259" s="488" t="s">
        <v>11530</v>
      </c>
      <c r="G259" s="488" t="s">
        <v>11531</v>
      </c>
      <c r="H259" s="430" t="s">
        <v>715</v>
      </c>
      <c r="I259" s="488" t="s">
        <v>107</v>
      </c>
      <c r="J259" s="488" t="s">
        <v>51</v>
      </c>
      <c r="K259" s="404" t="s">
        <v>26</v>
      </c>
      <c r="L259" s="410">
        <v>19.11</v>
      </c>
      <c r="M259" s="410">
        <v>19.100000000000001</v>
      </c>
      <c r="N259" s="401"/>
      <c r="O259" s="401"/>
      <c r="P259" s="410">
        <v>19.11</v>
      </c>
      <c r="Q259" s="488" t="s">
        <v>4580</v>
      </c>
      <c r="R259" s="488"/>
      <c r="S259" s="488"/>
      <c r="T259" s="488"/>
      <c r="U259" s="488" t="s">
        <v>5010</v>
      </c>
      <c r="V259" s="488" t="s">
        <v>5010</v>
      </c>
      <c r="W259" s="475" t="s">
        <v>11328</v>
      </c>
      <c r="X259" s="416" t="s">
        <v>107</v>
      </c>
      <c r="Y259" s="304"/>
      <c r="Z259" s="200">
        <v>50000</v>
      </c>
    </row>
    <row r="260" spans="1:26" ht="31.5" x14ac:dyDescent="0.25">
      <c r="A260">
        <v>259</v>
      </c>
      <c r="B260">
        <v>1</v>
      </c>
      <c r="C260" s="500" t="s">
        <v>4576</v>
      </c>
      <c r="D260" s="405">
        <v>2019.1079</v>
      </c>
      <c r="E260" s="472" t="s">
        <v>11797</v>
      </c>
      <c r="F260" s="488" t="s">
        <v>11532</v>
      </c>
      <c r="G260" s="488" t="s">
        <v>11533</v>
      </c>
      <c r="H260" s="430" t="s">
        <v>3531</v>
      </c>
      <c r="I260" s="488" t="s">
        <v>76</v>
      </c>
      <c r="J260" s="488" t="s">
        <v>77</v>
      </c>
      <c r="K260" s="404" t="s">
        <v>26</v>
      </c>
      <c r="L260" s="410">
        <v>19.100000000000001</v>
      </c>
      <c r="M260" s="410">
        <v>19.100000000000001</v>
      </c>
      <c r="N260" s="401"/>
      <c r="O260" s="401"/>
      <c r="P260" s="410">
        <v>19.100000000000001</v>
      </c>
      <c r="Q260" s="488" t="s">
        <v>4580</v>
      </c>
      <c r="R260" s="488"/>
      <c r="S260" s="488"/>
      <c r="T260" s="488" t="s">
        <v>11534</v>
      </c>
      <c r="U260" s="488" t="s">
        <v>6701</v>
      </c>
      <c r="V260" s="488" t="s">
        <v>6701</v>
      </c>
      <c r="W260" s="475"/>
      <c r="X260" s="416" t="s">
        <v>384</v>
      </c>
      <c r="Y260" s="304">
        <v>19990</v>
      </c>
      <c r="Z260" s="200">
        <v>19990</v>
      </c>
    </row>
    <row r="261" spans="1:26" ht="31.5" x14ac:dyDescent="0.25">
      <c r="A261">
        <v>260</v>
      </c>
      <c r="B261">
        <v>1</v>
      </c>
      <c r="C261" s="482" t="s">
        <v>4576</v>
      </c>
      <c r="D261" s="405">
        <v>2019.1086</v>
      </c>
      <c r="E261" s="472" t="s">
        <v>11797</v>
      </c>
      <c r="F261" s="488" t="s">
        <v>11535</v>
      </c>
      <c r="G261" s="488" t="s">
        <v>11536</v>
      </c>
      <c r="H261" s="430" t="s">
        <v>533</v>
      </c>
      <c r="I261" s="488" t="s">
        <v>49</v>
      </c>
      <c r="J261" s="488" t="s">
        <v>51</v>
      </c>
      <c r="K261" s="401" t="s">
        <v>9974</v>
      </c>
      <c r="L261" s="401">
        <v>19.12</v>
      </c>
      <c r="M261" s="410">
        <v>19.11</v>
      </c>
      <c r="N261" s="401"/>
      <c r="O261" s="401"/>
      <c r="P261" s="401">
        <v>19.12</v>
      </c>
      <c r="Q261" s="488" t="s">
        <v>4580</v>
      </c>
      <c r="R261" s="488"/>
      <c r="S261" s="488"/>
      <c r="T261" s="488" t="s">
        <v>11537</v>
      </c>
      <c r="U261" s="488" t="s">
        <v>4765</v>
      </c>
      <c r="V261" s="488" t="s">
        <v>4765</v>
      </c>
      <c r="W261" s="475" t="s">
        <v>11329</v>
      </c>
      <c r="X261" s="416" t="s">
        <v>4589</v>
      </c>
      <c r="Y261" s="304"/>
      <c r="Z261" s="200">
        <v>65000</v>
      </c>
    </row>
    <row r="262" spans="1:26" ht="21" x14ac:dyDescent="0.25">
      <c r="A262">
        <v>261</v>
      </c>
      <c r="B262">
        <v>1</v>
      </c>
      <c r="C262" s="500" t="s">
        <v>4576</v>
      </c>
      <c r="D262" s="405">
        <v>2019.1087</v>
      </c>
      <c r="E262" s="472" t="s">
        <v>11797</v>
      </c>
      <c r="F262" s="488" t="s">
        <v>11538</v>
      </c>
      <c r="G262" s="488" t="s">
        <v>94</v>
      </c>
      <c r="H262" s="430" t="s">
        <v>75</v>
      </c>
      <c r="I262" s="488" t="s">
        <v>76</v>
      </c>
      <c r="J262" s="488" t="s">
        <v>77</v>
      </c>
      <c r="K262" s="404" t="s">
        <v>9916</v>
      </c>
      <c r="L262" s="410">
        <v>19.100000000000001</v>
      </c>
      <c r="M262" s="410">
        <v>19.100000000000001</v>
      </c>
      <c r="N262" s="401"/>
      <c r="O262" s="401"/>
      <c r="P262" s="410">
        <v>19.100000000000001</v>
      </c>
      <c r="Q262" s="488" t="s">
        <v>4580</v>
      </c>
      <c r="R262" s="488"/>
      <c r="S262" s="488"/>
      <c r="T262" s="488" t="s">
        <v>11539</v>
      </c>
      <c r="U262" s="488" t="s">
        <v>11517</v>
      </c>
      <c r="V262" s="488" t="s">
        <v>11517</v>
      </c>
      <c r="W262" s="475"/>
      <c r="X262" s="420" t="s">
        <v>4589</v>
      </c>
      <c r="Y262" s="304">
        <v>25000</v>
      </c>
      <c r="Z262" s="200">
        <v>25000</v>
      </c>
    </row>
    <row r="263" spans="1:26" ht="31.5" x14ac:dyDescent="0.25">
      <c r="A263">
        <v>262</v>
      </c>
      <c r="B263">
        <v>1</v>
      </c>
      <c r="C263" s="482" t="s">
        <v>4576</v>
      </c>
      <c r="D263" s="405">
        <v>2019.1107999999999</v>
      </c>
      <c r="E263" s="472" t="s">
        <v>11797</v>
      </c>
      <c r="F263" s="488" t="s">
        <v>11542</v>
      </c>
      <c r="G263" s="488" t="s">
        <v>3759</v>
      </c>
      <c r="H263" s="430" t="s">
        <v>3750</v>
      </c>
      <c r="I263" s="488" t="s">
        <v>261</v>
      </c>
      <c r="J263" s="488" t="s">
        <v>123</v>
      </c>
      <c r="K263" s="401" t="s">
        <v>9974</v>
      </c>
      <c r="L263" s="401">
        <v>19.12</v>
      </c>
      <c r="M263" s="410" t="s">
        <v>11540</v>
      </c>
      <c r="N263" s="401"/>
      <c r="O263" s="401"/>
      <c r="P263" s="401" t="s">
        <v>11541</v>
      </c>
      <c r="Q263" s="488" t="s">
        <v>4580</v>
      </c>
      <c r="R263" s="488"/>
      <c r="S263" s="488"/>
      <c r="T263" s="488" t="s">
        <v>11543</v>
      </c>
      <c r="U263" s="488" t="s">
        <v>5081</v>
      </c>
      <c r="V263" s="401" t="s">
        <v>5081</v>
      </c>
      <c r="W263" s="475"/>
      <c r="X263" s="416" t="s">
        <v>261</v>
      </c>
      <c r="Y263" s="304">
        <v>15000</v>
      </c>
      <c r="Z263" s="200">
        <v>15000</v>
      </c>
    </row>
    <row r="264" spans="1:26" ht="21" x14ac:dyDescent="0.25">
      <c r="A264">
        <v>263</v>
      </c>
      <c r="B264">
        <v>1</v>
      </c>
      <c r="C264" s="500" t="s">
        <v>4576</v>
      </c>
      <c r="D264" s="405">
        <v>2019.1112000000001</v>
      </c>
      <c r="E264" s="472" t="s">
        <v>11797</v>
      </c>
      <c r="F264" s="488" t="s">
        <v>11544</v>
      </c>
      <c r="G264" s="488" t="s">
        <v>11545</v>
      </c>
      <c r="H264" s="430" t="s">
        <v>1244</v>
      </c>
      <c r="I264" s="488" t="s">
        <v>144</v>
      </c>
      <c r="J264" s="488" t="s">
        <v>51</v>
      </c>
      <c r="K264" s="404" t="s">
        <v>9916</v>
      </c>
      <c r="L264" s="410">
        <v>19.100000000000001</v>
      </c>
      <c r="M264" s="410">
        <v>19.100000000000001</v>
      </c>
      <c r="N264" s="401"/>
      <c r="O264" s="401"/>
      <c r="P264" s="410">
        <v>19.100000000000001</v>
      </c>
      <c r="Q264" s="488" t="s">
        <v>4580</v>
      </c>
      <c r="R264" s="488"/>
      <c r="S264" s="488"/>
      <c r="T264" s="488"/>
      <c r="U264" s="488" t="s">
        <v>9957</v>
      </c>
      <c r="V264" s="488" t="s">
        <v>9957</v>
      </c>
      <c r="W264" s="475"/>
      <c r="X264" s="404" t="s">
        <v>2996</v>
      </c>
      <c r="Y264" s="304">
        <v>9975</v>
      </c>
      <c r="Z264" s="200">
        <v>9975</v>
      </c>
    </row>
    <row r="265" spans="1:26" ht="21" x14ac:dyDescent="0.25">
      <c r="A265">
        <v>264</v>
      </c>
      <c r="B265">
        <v>1</v>
      </c>
      <c r="C265" s="500" t="s">
        <v>4576</v>
      </c>
      <c r="D265" s="405">
        <v>2019.1120000000001</v>
      </c>
      <c r="E265" s="472" t="s">
        <v>11797</v>
      </c>
      <c r="F265" s="488" t="s">
        <v>11546</v>
      </c>
      <c r="G265" s="488" t="s">
        <v>11547</v>
      </c>
      <c r="H265" s="430" t="s">
        <v>695</v>
      </c>
      <c r="I265" s="488" t="s">
        <v>107</v>
      </c>
      <c r="J265" s="488" t="s">
        <v>51</v>
      </c>
      <c r="K265" s="401" t="s">
        <v>9974</v>
      </c>
      <c r="L265" s="410">
        <v>19.11</v>
      </c>
      <c r="M265" s="410" t="s">
        <v>11540</v>
      </c>
      <c r="N265" s="401"/>
      <c r="O265" s="401"/>
      <c r="P265" s="410">
        <v>19.11</v>
      </c>
      <c r="Q265" s="488" t="s">
        <v>4580</v>
      </c>
      <c r="R265" s="488"/>
      <c r="S265" s="488"/>
      <c r="T265" s="488"/>
      <c r="U265" s="488" t="s">
        <v>11517</v>
      </c>
      <c r="V265" s="488" t="s">
        <v>11517</v>
      </c>
      <c r="W265" s="475"/>
      <c r="X265" s="420" t="s">
        <v>4589</v>
      </c>
      <c r="Y265" s="304"/>
      <c r="Z265" s="200">
        <v>5000</v>
      </c>
    </row>
    <row r="266" spans="1:26" ht="21" x14ac:dyDescent="0.25">
      <c r="A266">
        <v>265</v>
      </c>
      <c r="B266">
        <v>1</v>
      </c>
      <c r="C266" s="500" t="s">
        <v>4576</v>
      </c>
      <c r="D266" s="405">
        <v>2019.1152</v>
      </c>
      <c r="E266" s="472" t="s">
        <v>11797</v>
      </c>
      <c r="F266" s="489" t="s">
        <v>11548</v>
      </c>
      <c r="G266" s="489" t="s">
        <v>4384</v>
      </c>
      <c r="H266" s="495" t="s">
        <v>4385</v>
      </c>
      <c r="I266" s="489" t="s">
        <v>874</v>
      </c>
      <c r="J266" s="489" t="s">
        <v>51</v>
      </c>
      <c r="K266" s="404" t="s">
        <v>26</v>
      </c>
      <c r="L266" s="401">
        <v>19.12</v>
      </c>
      <c r="M266" s="410">
        <v>19.100000000000001</v>
      </c>
      <c r="N266" s="401"/>
      <c r="O266" s="401"/>
      <c r="P266" s="401">
        <v>19.12</v>
      </c>
      <c r="Q266" s="489" t="s">
        <v>4580</v>
      </c>
      <c r="R266" s="489"/>
      <c r="S266" s="489"/>
      <c r="T266" s="489"/>
      <c r="U266" s="489" t="s">
        <v>11549</v>
      </c>
      <c r="V266" s="489" t="s">
        <v>10513</v>
      </c>
      <c r="W266" s="479"/>
      <c r="X266" s="486" t="s">
        <v>49</v>
      </c>
      <c r="Y266" s="304">
        <v>9995</v>
      </c>
      <c r="Z266" s="200">
        <v>9995</v>
      </c>
    </row>
    <row r="267" spans="1:26" ht="21" x14ac:dyDescent="0.25">
      <c r="A267">
        <v>266</v>
      </c>
      <c r="B267">
        <v>1</v>
      </c>
      <c r="C267" s="500" t="s">
        <v>4576</v>
      </c>
      <c r="D267" s="405">
        <v>2019.1161999999999</v>
      </c>
      <c r="E267" s="472" t="s">
        <v>11797</v>
      </c>
      <c r="F267" s="489" t="s">
        <v>11551</v>
      </c>
      <c r="G267" s="489" t="s">
        <v>11552</v>
      </c>
      <c r="H267" s="495" t="s">
        <v>2969</v>
      </c>
      <c r="I267" s="489" t="s">
        <v>76</v>
      </c>
      <c r="J267" s="489" t="s">
        <v>77</v>
      </c>
      <c r="K267" s="404" t="s">
        <v>52</v>
      </c>
      <c r="L267" s="410">
        <v>19.12</v>
      </c>
      <c r="M267" s="410">
        <v>19.12</v>
      </c>
      <c r="N267" s="401" t="s">
        <v>11550</v>
      </c>
      <c r="O267" s="401"/>
      <c r="P267" s="401"/>
      <c r="Q267" s="489" t="s">
        <v>4580</v>
      </c>
      <c r="R267" s="489"/>
      <c r="S267" s="489"/>
      <c r="T267" s="489" t="s">
        <v>11553</v>
      </c>
      <c r="U267" s="489" t="s">
        <v>4607</v>
      </c>
      <c r="V267" s="489" t="s">
        <v>4607</v>
      </c>
      <c r="W267" s="479" t="s">
        <v>11318</v>
      </c>
      <c r="X267" s="492" t="s">
        <v>261</v>
      </c>
      <c r="Y267" s="304">
        <v>168000</v>
      </c>
      <c r="Z267" s="200">
        <v>72986</v>
      </c>
    </row>
    <row r="268" spans="1:26" ht="21" x14ac:dyDescent="0.25">
      <c r="A268">
        <v>267</v>
      </c>
      <c r="B268">
        <v>1</v>
      </c>
      <c r="C268" s="500" t="s">
        <v>4576</v>
      </c>
      <c r="D268" s="405">
        <v>2019.1172999999999</v>
      </c>
      <c r="E268" s="472" t="s">
        <v>11797</v>
      </c>
      <c r="F268" s="488" t="s">
        <v>11554</v>
      </c>
      <c r="G268" s="488" t="s">
        <v>11555</v>
      </c>
      <c r="H268" s="430" t="s">
        <v>332</v>
      </c>
      <c r="I268" s="488" t="s">
        <v>219</v>
      </c>
      <c r="J268" s="488" t="s">
        <v>220</v>
      </c>
      <c r="K268" s="404" t="s">
        <v>9916</v>
      </c>
      <c r="L268" s="410">
        <v>19.11</v>
      </c>
      <c r="M268" s="410">
        <v>19.11</v>
      </c>
      <c r="N268" s="401"/>
      <c r="O268" s="401"/>
      <c r="P268" s="410">
        <v>19.11</v>
      </c>
      <c r="Q268" s="488" t="s">
        <v>4580</v>
      </c>
      <c r="R268" s="488"/>
      <c r="S268" s="488"/>
      <c r="T268" s="488" t="s">
        <v>11556</v>
      </c>
      <c r="U268" s="488" t="s">
        <v>4581</v>
      </c>
      <c r="V268" s="488" t="s">
        <v>4781</v>
      </c>
      <c r="W268" s="475"/>
      <c r="X268" s="416" t="s">
        <v>219</v>
      </c>
      <c r="Y268" s="304">
        <v>20000</v>
      </c>
      <c r="Z268" s="200">
        <v>20000</v>
      </c>
    </row>
    <row r="269" spans="1:26" ht="21" x14ac:dyDescent="0.25">
      <c r="A269">
        <v>268</v>
      </c>
      <c r="B269">
        <v>1</v>
      </c>
      <c r="C269" s="500" t="s">
        <v>4576</v>
      </c>
      <c r="D269" s="405">
        <v>2019.1187</v>
      </c>
      <c r="E269" s="472" t="s">
        <v>11797</v>
      </c>
      <c r="F269" s="488" t="s">
        <v>11557</v>
      </c>
      <c r="G269" s="488" t="s">
        <v>849</v>
      </c>
      <c r="H269" s="430" t="s">
        <v>844</v>
      </c>
      <c r="I269" s="488" t="s">
        <v>250</v>
      </c>
      <c r="J269" s="488" t="s">
        <v>161</v>
      </c>
      <c r="K269" s="404" t="s">
        <v>9916</v>
      </c>
      <c r="L269" s="410">
        <v>19.11</v>
      </c>
      <c r="M269" s="410">
        <v>19.11</v>
      </c>
      <c r="N269" s="401"/>
      <c r="O269" s="401"/>
      <c r="P269" s="401">
        <v>19.12</v>
      </c>
      <c r="Q269" s="488" t="s">
        <v>4580</v>
      </c>
      <c r="R269" s="488"/>
      <c r="S269" s="488"/>
      <c r="T269" s="488" t="s">
        <v>11558</v>
      </c>
      <c r="U269" s="488" t="s">
        <v>9957</v>
      </c>
      <c r="V269" s="401" t="s">
        <v>10695</v>
      </c>
      <c r="W269" s="475"/>
      <c r="X269" s="416" t="s">
        <v>2996</v>
      </c>
      <c r="Y269" s="304">
        <v>6600</v>
      </c>
      <c r="Z269" s="200">
        <v>6600</v>
      </c>
    </row>
    <row r="270" spans="1:26" ht="21" x14ac:dyDescent="0.25">
      <c r="A270">
        <v>269</v>
      </c>
      <c r="B270">
        <v>1</v>
      </c>
      <c r="C270" s="500" t="s">
        <v>4576</v>
      </c>
      <c r="D270" s="405">
        <v>2019.1188</v>
      </c>
      <c r="E270" s="472" t="s">
        <v>11797</v>
      </c>
      <c r="F270" s="488" t="s">
        <v>11559</v>
      </c>
      <c r="G270" s="488" t="s">
        <v>11560</v>
      </c>
      <c r="H270" s="430" t="s">
        <v>3294</v>
      </c>
      <c r="I270" s="488" t="s">
        <v>76</v>
      </c>
      <c r="J270" s="488" t="s">
        <v>77</v>
      </c>
      <c r="K270" s="404" t="s">
        <v>3934</v>
      </c>
      <c r="L270" s="410">
        <v>19.11</v>
      </c>
      <c r="M270" s="410">
        <v>19.11</v>
      </c>
      <c r="N270" s="401"/>
      <c r="O270" s="401"/>
      <c r="P270" s="401">
        <v>19.11</v>
      </c>
      <c r="Q270" s="488" t="s">
        <v>11449</v>
      </c>
      <c r="R270" s="488" t="s">
        <v>11561</v>
      </c>
      <c r="S270" s="488"/>
      <c r="T270" s="488" t="s">
        <v>11562</v>
      </c>
      <c r="U270" s="488" t="s">
        <v>4931</v>
      </c>
      <c r="V270" s="488" t="s">
        <v>4931</v>
      </c>
      <c r="W270" s="475"/>
      <c r="X270" s="416" t="s">
        <v>49</v>
      </c>
      <c r="Y270" s="304"/>
      <c r="Z270" s="200">
        <v>20000</v>
      </c>
    </row>
    <row r="271" spans="1:26" ht="21" x14ac:dyDescent="0.25">
      <c r="A271">
        <v>270</v>
      </c>
      <c r="B271">
        <v>1</v>
      </c>
      <c r="C271" s="500" t="s">
        <v>4576</v>
      </c>
      <c r="D271" s="405">
        <v>2019.1189999999999</v>
      </c>
      <c r="E271" s="472" t="s">
        <v>11797</v>
      </c>
      <c r="F271" s="488" t="s">
        <v>11563</v>
      </c>
      <c r="G271" s="488" t="s">
        <v>11564</v>
      </c>
      <c r="H271" s="430" t="s">
        <v>11565</v>
      </c>
      <c r="I271" s="488" t="s">
        <v>165</v>
      </c>
      <c r="J271" s="488" t="s">
        <v>161</v>
      </c>
      <c r="K271" s="404" t="s">
        <v>9916</v>
      </c>
      <c r="L271" s="410">
        <v>19.11</v>
      </c>
      <c r="M271" s="410">
        <v>19.11</v>
      </c>
      <c r="N271" s="401"/>
      <c r="O271" s="401"/>
      <c r="P271" s="401">
        <v>19.11</v>
      </c>
      <c r="Q271" s="488" t="s">
        <v>4580</v>
      </c>
      <c r="R271" s="488"/>
      <c r="S271" s="488"/>
      <c r="T271" s="488" t="s">
        <v>4698</v>
      </c>
      <c r="U271" s="488" t="s">
        <v>4676</v>
      </c>
      <c r="V271" s="488" t="s">
        <v>4676</v>
      </c>
      <c r="W271" s="475"/>
      <c r="X271" s="416" t="s">
        <v>107</v>
      </c>
      <c r="Y271" s="304">
        <v>3360</v>
      </c>
      <c r="Z271" s="200">
        <v>3360</v>
      </c>
    </row>
    <row r="272" spans="1:26" ht="31.5" x14ac:dyDescent="0.25">
      <c r="A272">
        <v>271</v>
      </c>
      <c r="B272">
        <v>1</v>
      </c>
      <c r="C272" s="500" t="s">
        <v>4576</v>
      </c>
      <c r="D272" s="405">
        <v>2019.1220000000001</v>
      </c>
      <c r="E272" s="472" t="s">
        <v>11797</v>
      </c>
      <c r="F272" s="488" t="s">
        <v>11566</v>
      </c>
      <c r="G272" s="488" t="s">
        <v>11567</v>
      </c>
      <c r="H272" s="430" t="s">
        <v>695</v>
      </c>
      <c r="I272" s="488" t="s">
        <v>107</v>
      </c>
      <c r="J272" s="488" t="s">
        <v>51</v>
      </c>
      <c r="K272" s="404" t="s">
        <v>9916</v>
      </c>
      <c r="L272" s="410">
        <v>19.11</v>
      </c>
      <c r="M272" s="410">
        <v>19.11</v>
      </c>
      <c r="N272" s="401"/>
      <c r="O272" s="401"/>
      <c r="P272" s="401">
        <v>19.12</v>
      </c>
      <c r="Q272" s="488" t="s">
        <v>4580</v>
      </c>
      <c r="R272" s="488"/>
      <c r="S272" s="488"/>
      <c r="T272" s="488"/>
      <c r="U272" s="488" t="s">
        <v>4900</v>
      </c>
      <c r="V272" s="488" t="s">
        <v>10051</v>
      </c>
      <c r="W272" s="475"/>
      <c r="X272" s="416" t="s">
        <v>107</v>
      </c>
      <c r="Y272" s="304"/>
      <c r="Z272" s="200">
        <v>24000</v>
      </c>
    </row>
    <row r="273" spans="1:26" ht="31.5" x14ac:dyDescent="0.25">
      <c r="A273">
        <v>272</v>
      </c>
      <c r="B273">
        <v>1</v>
      </c>
      <c r="C273" s="482" t="s">
        <v>4576</v>
      </c>
      <c r="D273" s="423">
        <v>2019.1284000000001</v>
      </c>
      <c r="E273" s="472" t="s">
        <v>11797</v>
      </c>
      <c r="F273" s="502" t="s">
        <v>11568</v>
      </c>
      <c r="G273" s="502" t="s">
        <v>11569</v>
      </c>
      <c r="H273" s="510" t="s">
        <v>3240</v>
      </c>
      <c r="I273" s="502" t="s">
        <v>76</v>
      </c>
      <c r="J273" s="502" t="s">
        <v>77</v>
      </c>
      <c r="K273" s="410" t="s">
        <v>52</v>
      </c>
      <c r="L273" s="410">
        <v>19.12</v>
      </c>
      <c r="M273" s="410">
        <v>19.12</v>
      </c>
      <c r="N273" s="410"/>
      <c r="O273" s="410"/>
      <c r="P273" s="410">
        <v>19.12</v>
      </c>
      <c r="Q273" s="502" t="s">
        <v>4580</v>
      </c>
      <c r="R273" s="502"/>
      <c r="S273" s="502"/>
      <c r="T273" s="502"/>
      <c r="U273" s="502" t="s">
        <v>4842</v>
      </c>
      <c r="V273" s="502" t="s">
        <v>4842</v>
      </c>
      <c r="W273" s="479"/>
      <c r="X273" s="486" t="s">
        <v>4589</v>
      </c>
      <c r="Y273" s="304">
        <v>18369</v>
      </c>
      <c r="Z273" s="200">
        <v>18369</v>
      </c>
    </row>
    <row r="274" spans="1:26" x14ac:dyDescent="0.25">
      <c r="A274">
        <v>273</v>
      </c>
      <c r="B274">
        <v>1</v>
      </c>
      <c r="C274" s="503" t="s">
        <v>4576</v>
      </c>
      <c r="D274" s="423">
        <v>2019.1306</v>
      </c>
      <c r="E274" s="472" t="s">
        <v>11797</v>
      </c>
      <c r="F274" s="502" t="s">
        <v>11570</v>
      </c>
      <c r="G274" s="502" t="s">
        <v>2763</v>
      </c>
      <c r="H274" s="510" t="s">
        <v>2764</v>
      </c>
      <c r="I274" s="502" t="s">
        <v>1276</v>
      </c>
      <c r="J274" s="502" t="s">
        <v>245</v>
      </c>
      <c r="K274" s="410" t="s">
        <v>3934</v>
      </c>
      <c r="L274" s="410">
        <v>19.12</v>
      </c>
      <c r="M274" s="410">
        <v>19.12</v>
      </c>
      <c r="N274" s="410"/>
      <c r="O274" s="410"/>
      <c r="P274" s="410">
        <v>19.12</v>
      </c>
      <c r="Q274" s="502" t="s">
        <v>4574</v>
      </c>
      <c r="R274" s="502" t="s">
        <v>11571</v>
      </c>
      <c r="S274" s="502"/>
      <c r="T274" s="502"/>
      <c r="U274" s="502" t="s">
        <v>4668</v>
      </c>
      <c r="V274" s="502" t="s">
        <v>4668</v>
      </c>
      <c r="W274" s="479"/>
      <c r="X274" s="486" t="s">
        <v>122</v>
      </c>
      <c r="Y274" s="304">
        <v>100000</v>
      </c>
      <c r="Z274" s="200">
        <v>40186</v>
      </c>
    </row>
    <row r="275" spans="1:26" ht="31.5" x14ac:dyDescent="0.25">
      <c r="A275">
        <v>274</v>
      </c>
      <c r="B275">
        <v>1</v>
      </c>
      <c r="C275" s="482" t="s">
        <v>4576</v>
      </c>
      <c r="D275" s="423">
        <v>2019.1310000000001</v>
      </c>
      <c r="E275" s="472" t="s">
        <v>11797</v>
      </c>
      <c r="F275" s="196" t="s">
        <v>11572</v>
      </c>
      <c r="G275" s="196"/>
      <c r="H275" s="427" t="s">
        <v>332</v>
      </c>
      <c r="I275" s="196" t="s">
        <v>219</v>
      </c>
      <c r="J275" s="196" t="s">
        <v>128</v>
      </c>
      <c r="K275" s="410" t="s">
        <v>26</v>
      </c>
      <c r="L275" s="410">
        <v>19.12</v>
      </c>
      <c r="M275" s="410">
        <v>19.12</v>
      </c>
      <c r="N275" s="410"/>
      <c r="O275" s="410"/>
      <c r="P275" s="410">
        <v>19.12</v>
      </c>
      <c r="Q275" s="196" t="s">
        <v>4580</v>
      </c>
      <c r="R275" s="196"/>
      <c r="S275" s="196"/>
      <c r="T275" s="196" t="s">
        <v>4781</v>
      </c>
      <c r="U275" s="196" t="s">
        <v>4781</v>
      </c>
      <c r="V275" s="196" t="s">
        <v>4781</v>
      </c>
      <c r="W275" s="475"/>
      <c r="X275" s="416" t="s">
        <v>219</v>
      </c>
      <c r="Y275" s="304">
        <v>10000</v>
      </c>
      <c r="Z275" s="200">
        <v>10000</v>
      </c>
    </row>
    <row r="276" spans="1:26" ht="21" x14ac:dyDescent="0.25">
      <c r="A276">
        <v>275</v>
      </c>
      <c r="B276">
        <v>1</v>
      </c>
      <c r="C276" s="482" t="s">
        <v>4576</v>
      </c>
      <c r="D276" s="423">
        <v>2019.1323</v>
      </c>
      <c r="E276" s="472" t="s">
        <v>11797</v>
      </c>
      <c r="F276" s="196" t="s">
        <v>11573</v>
      </c>
      <c r="G276" s="196" t="s">
        <v>11574</v>
      </c>
      <c r="H276" s="427" t="s">
        <v>168</v>
      </c>
      <c r="I276" s="196" t="s">
        <v>107</v>
      </c>
      <c r="J276" s="196" t="s">
        <v>51</v>
      </c>
      <c r="K276" s="410" t="s">
        <v>9916</v>
      </c>
      <c r="L276" s="401">
        <v>19.12</v>
      </c>
      <c r="M276" s="401">
        <v>19.12</v>
      </c>
      <c r="N276" s="410"/>
      <c r="O276" s="410"/>
      <c r="P276" s="401">
        <v>19.12</v>
      </c>
      <c r="Q276" s="196" t="s">
        <v>4580</v>
      </c>
      <c r="R276" s="196"/>
      <c r="S276" s="196"/>
      <c r="T276" s="196" t="s">
        <v>11575</v>
      </c>
      <c r="U276" s="196" t="s">
        <v>4676</v>
      </c>
      <c r="V276" s="196" t="s">
        <v>4900</v>
      </c>
      <c r="W276" s="475"/>
      <c r="X276" s="416" t="s">
        <v>107</v>
      </c>
      <c r="Y276" s="304">
        <v>72296</v>
      </c>
      <c r="Z276" s="200">
        <v>72296</v>
      </c>
    </row>
    <row r="277" spans="1:26" ht="21" x14ac:dyDescent="0.25">
      <c r="A277">
        <v>276</v>
      </c>
      <c r="B277">
        <v>1</v>
      </c>
      <c r="C277" s="482" t="s">
        <v>4576</v>
      </c>
      <c r="D277" s="423">
        <v>2019.1328000000001</v>
      </c>
      <c r="E277" s="472" t="s">
        <v>11797</v>
      </c>
      <c r="F277" s="502" t="s">
        <v>11576</v>
      </c>
      <c r="G277" s="502" t="s">
        <v>550</v>
      </c>
      <c r="H277" s="510" t="s">
        <v>11577</v>
      </c>
      <c r="I277" s="502" t="s">
        <v>49</v>
      </c>
      <c r="J277" s="502" t="s">
        <v>51</v>
      </c>
      <c r="K277" s="410" t="s">
        <v>9916</v>
      </c>
      <c r="L277" s="401">
        <v>19.12</v>
      </c>
      <c r="M277" s="410">
        <v>19.100000000000001</v>
      </c>
      <c r="N277" s="410"/>
      <c r="O277" s="410"/>
      <c r="P277" s="410"/>
      <c r="Q277" s="502" t="s">
        <v>4580</v>
      </c>
      <c r="R277" s="502"/>
      <c r="S277" s="502"/>
      <c r="T277" s="502" t="s">
        <v>11578</v>
      </c>
      <c r="U277" s="502" t="s">
        <v>10513</v>
      </c>
      <c r="V277" s="502" t="s">
        <v>10513</v>
      </c>
      <c r="W277" s="479"/>
      <c r="X277" s="492" t="s">
        <v>49</v>
      </c>
      <c r="Y277" s="304">
        <v>55000</v>
      </c>
      <c r="Z277" s="200">
        <v>55000</v>
      </c>
    </row>
  </sheetData>
  <autoFilter ref="A1:Z277" xr:uid="{52A3F6B7-DCE2-4472-9F7F-6F4597AF7876}">
    <filterColumn colId="1">
      <filters>
        <filter val="1"/>
      </filters>
    </filterColumn>
  </autoFilter>
  <phoneticPr fontId="37"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48BE5-BF41-40B0-8024-65779C7B18F0}">
  <sheetPr filterMode="1"/>
  <dimension ref="A1:S99"/>
  <sheetViews>
    <sheetView workbookViewId="0"/>
  </sheetViews>
  <sheetFormatPr defaultRowHeight="15" x14ac:dyDescent="0.25"/>
  <cols>
    <col min="3" max="3" width="6.85546875" bestFit="1" customWidth="1"/>
    <col min="4" max="4" width="9.5703125" bestFit="1" customWidth="1"/>
    <col min="5" max="5" width="9.5703125" customWidth="1"/>
    <col min="6" max="7" width="20.5703125" customWidth="1"/>
    <col min="8" max="8" width="17.85546875" bestFit="1" customWidth="1"/>
    <col min="9" max="9" width="6.42578125" bestFit="1" customWidth="1"/>
    <col min="10" max="10" width="9.7109375" bestFit="1" customWidth="1"/>
    <col min="11" max="11" width="20.5703125" customWidth="1"/>
    <col min="12" max="13" width="20.42578125" bestFit="1" customWidth="1"/>
    <col min="14" max="14" width="16.85546875" bestFit="1" customWidth="1"/>
    <col min="15" max="15" width="9.85546875" bestFit="1" customWidth="1"/>
    <col min="16" max="16" width="12.42578125" bestFit="1" customWidth="1"/>
    <col min="17" max="17" width="12.7109375" bestFit="1" customWidth="1"/>
    <col min="18" max="18" width="16.5703125" bestFit="1" customWidth="1"/>
    <col min="19" max="19" width="255.7109375" bestFit="1" customWidth="1"/>
  </cols>
  <sheetData>
    <row r="1" spans="1:19" x14ac:dyDescent="0.25">
      <c r="A1" t="s">
        <v>526</v>
      </c>
      <c r="B1" t="s">
        <v>11579</v>
      </c>
      <c r="C1" s="466" t="s">
        <v>4566</v>
      </c>
      <c r="D1" s="467" t="s">
        <v>4540</v>
      </c>
      <c r="E1" s="467" t="s">
        <v>2</v>
      </c>
      <c r="F1" s="469" t="s">
        <v>3</v>
      </c>
      <c r="G1" s="469" t="s">
        <v>4</v>
      </c>
      <c r="H1" s="469" t="s">
        <v>5</v>
      </c>
      <c r="I1" s="469" t="s">
        <v>7</v>
      </c>
      <c r="J1" s="469" t="s">
        <v>9</v>
      </c>
      <c r="K1" s="466" t="s">
        <v>4564</v>
      </c>
      <c r="L1" s="469" t="s">
        <v>5898</v>
      </c>
      <c r="M1" s="469" t="s">
        <v>4547</v>
      </c>
      <c r="N1" s="469" t="s">
        <v>4548</v>
      </c>
      <c r="O1" s="469" t="s">
        <v>11317</v>
      </c>
      <c r="P1" s="469" t="s">
        <v>4565</v>
      </c>
      <c r="Q1" s="471" t="s">
        <v>4567</v>
      </c>
      <c r="R1" s="471" t="s">
        <v>4568</v>
      </c>
      <c r="S1" s="504" t="s">
        <v>9860</v>
      </c>
    </row>
    <row r="2" spans="1:19" ht="21" hidden="1" x14ac:dyDescent="0.25">
      <c r="A2">
        <v>1</v>
      </c>
      <c r="B2">
        <v>0</v>
      </c>
      <c r="C2" s="401" t="s">
        <v>4576</v>
      </c>
      <c r="D2" s="405">
        <v>2018.0359000000001</v>
      </c>
      <c r="E2" s="477" t="s">
        <v>11796</v>
      </c>
      <c r="F2" s="477" t="s">
        <v>310</v>
      </c>
      <c r="G2" s="477" t="s">
        <v>10634</v>
      </c>
      <c r="H2" s="477" t="s">
        <v>1526</v>
      </c>
      <c r="I2" s="477" t="s">
        <v>219</v>
      </c>
      <c r="J2" s="473" t="s">
        <v>220</v>
      </c>
      <c r="K2" s="476" t="s">
        <v>9916</v>
      </c>
      <c r="L2" s="478"/>
      <c r="M2" s="477" t="s">
        <v>9973</v>
      </c>
      <c r="N2" s="477" t="s">
        <v>9973</v>
      </c>
      <c r="O2" s="479"/>
      <c r="P2" s="477" t="s">
        <v>219</v>
      </c>
      <c r="Q2" s="403"/>
      <c r="R2" s="175">
        <v>0</v>
      </c>
      <c r="S2" s="505" t="s">
        <v>11580</v>
      </c>
    </row>
    <row r="3" spans="1:19" ht="42" hidden="1" x14ac:dyDescent="0.25">
      <c r="A3">
        <v>2</v>
      </c>
      <c r="B3">
        <v>0</v>
      </c>
      <c r="C3" s="401" t="s">
        <v>4576</v>
      </c>
      <c r="D3" s="405">
        <v>2018.0612000000001</v>
      </c>
      <c r="E3" s="477" t="s">
        <v>11796</v>
      </c>
      <c r="F3" s="477" t="s">
        <v>11320</v>
      </c>
      <c r="G3" s="477" t="s">
        <v>11321</v>
      </c>
      <c r="H3" s="477" t="s">
        <v>11322</v>
      </c>
      <c r="I3" s="477" t="s">
        <v>2996</v>
      </c>
      <c r="J3" s="473" t="s">
        <v>51</v>
      </c>
      <c r="K3" s="485" t="s">
        <v>188</v>
      </c>
      <c r="L3" s="478"/>
      <c r="M3" s="477" t="s">
        <v>9957</v>
      </c>
      <c r="N3" s="477" t="s">
        <v>10695</v>
      </c>
      <c r="O3" s="479" t="s">
        <v>11324</v>
      </c>
      <c r="P3" s="477" t="s">
        <v>2996</v>
      </c>
      <c r="Q3" s="403"/>
      <c r="R3" s="175">
        <v>100000</v>
      </c>
      <c r="S3" s="505" t="s">
        <v>11581</v>
      </c>
    </row>
    <row r="4" spans="1:19" ht="21" hidden="1" x14ac:dyDescent="0.25">
      <c r="A4">
        <v>3</v>
      </c>
      <c r="B4">
        <v>0</v>
      </c>
      <c r="C4" s="401" t="s">
        <v>4576</v>
      </c>
      <c r="D4" s="405">
        <v>2018.1376</v>
      </c>
      <c r="E4" s="477" t="s">
        <v>11796</v>
      </c>
      <c r="F4" s="477" t="s">
        <v>10701</v>
      </c>
      <c r="G4" s="477" t="s">
        <v>1449</v>
      </c>
      <c r="H4" s="477" t="s">
        <v>1450</v>
      </c>
      <c r="I4" s="477" t="s">
        <v>49</v>
      </c>
      <c r="J4" s="473" t="s">
        <v>51</v>
      </c>
      <c r="K4" s="476" t="s">
        <v>9916</v>
      </c>
      <c r="L4" s="478"/>
      <c r="M4" s="477" t="s">
        <v>10513</v>
      </c>
      <c r="N4" s="477" t="s">
        <v>10513</v>
      </c>
      <c r="O4" s="479" t="s">
        <v>11318</v>
      </c>
      <c r="P4" s="477" t="s">
        <v>49</v>
      </c>
      <c r="Q4" s="403"/>
      <c r="R4" s="175">
        <v>35000</v>
      </c>
      <c r="S4" s="505" t="s">
        <v>11582</v>
      </c>
    </row>
    <row r="5" spans="1:19" ht="21" hidden="1" x14ac:dyDescent="0.25">
      <c r="A5">
        <v>4</v>
      </c>
      <c r="B5">
        <v>0</v>
      </c>
      <c r="C5" s="482" t="s">
        <v>4576</v>
      </c>
      <c r="D5" s="405">
        <v>2019.0005000000001</v>
      </c>
      <c r="E5" s="477" t="s">
        <v>11796</v>
      </c>
      <c r="F5" s="480" t="s">
        <v>10733</v>
      </c>
      <c r="G5" s="480" t="s">
        <v>5570</v>
      </c>
      <c r="H5" s="477" t="s">
        <v>2273</v>
      </c>
      <c r="I5" s="477" t="s">
        <v>107</v>
      </c>
      <c r="J5" s="473" t="s">
        <v>51</v>
      </c>
      <c r="K5" s="476" t="s">
        <v>9916</v>
      </c>
      <c r="L5" s="478"/>
      <c r="M5" s="477" t="s">
        <v>4900</v>
      </c>
      <c r="N5" s="480" t="s">
        <v>4938</v>
      </c>
      <c r="O5" s="479" t="s">
        <v>11324</v>
      </c>
      <c r="P5" s="477" t="s">
        <v>107</v>
      </c>
      <c r="Q5" s="411">
        <v>0</v>
      </c>
      <c r="R5" s="175">
        <v>0</v>
      </c>
      <c r="S5" s="505" t="s">
        <v>11583</v>
      </c>
    </row>
    <row r="6" spans="1:19" ht="52.5" hidden="1" x14ac:dyDescent="0.25">
      <c r="A6">
        <v>5</v>
      </c>
      <c r="B6">
        <v>0</v>
      </c>
      <c r="C6" s="482" t="s">
        <v>4576</v>
      </c>
      <c r="D6" s="405">
        <v>2019.0035</v>
      </c>
      <c r="E6" s="477" t="s">
        <v>11796</v>
      </c>
      <c r="F6" s="480" t="s">
        <v>10748</v>
      </c>
      <c r="G6" s="480" t="s">
        <v>5519</v>
      </c>
      <c r="H6" s="477" t="s">
        <v>1832</v>
      </c>
      <c r="I6" s="477" t="s">
        <v>76</v>
      </c>
      <c r="J6" s="473" t="s">
        <v>77</v>
      </c>
      <c r="K6" s="404" t="s">
        <v>9916</v>
      </c>
      <c r="L6" s="478"/>
      <c r="M6" s="480" t="s">
        <v>4668</v>
      </c>
      <c r="N6" s="480" t="s">
        <v>4668</v>
      </c>
      <c r="O6" s="479" t="s">
        <v>11329</v>
      </c>
      <c r="P6" s="477" t="s">
        <v>384</v>
      </c>
      <c r="Q6" s="411"/>
      <c r="R6" s="175">
        <v>63300</v>
      </c>
      <c r="S6" s="505" t="s">
        <v>11584</v>
      </c>
    </row>
    <row r="7" spans="1:19" hidden="1" x14ac:dyDescent="0.25">
      <c r="A7">
        <v>6</v>
      </c>
      <c r="B7">
        <v>0</v>
      </c>
      <c r="C7" s="482" t="s">
        <v>4576</v>
      </c>
      <c r="D7" s="417">
        <v>2019.0182</v>
      </c>
      <c r="E7" s="477" t="s">
        <v>11796</v>
      </c>
      <c r="F7" s="482" t="s">
        <v>10805</v>
      </c>
      <c r="G7" s="482" t="s">
        <v>11585</v>
      </c>
      <c r="H7" s="410" t="s">
        <v>10807</v>
      </c>
      <c r="I7" s="410" t="s">
        <v>219</v>
      </c>
      <c r="J7" s="473" t="s">
        <v>220</v>
      </c>
      <c r="K7" s="474" t="s">
        <v>3934</v>
      </c>
      <c r="L7" s="474"/>
      <c r="M7" s="482" t="s">
        <v>4668</v>
      </c>
      <c r="N7" s="401" t="s">
        <v>4897</v>
      </c>
      <c r="O7" s="475" t="s">
        <v>11324</v>
      </c>
      <c r="P7" s="407" t="s">
        <v>122</v>
      </c>
      <c r="Q7" s="411">
        <v>24480</v>
      </c>
      <c r="R7" s="175">
        <v>24480</v>
      </c>
      <c r="S7" s="505" t="s">
        <v>11586</v>
      </c>
    </row>
    <row r="8" spans="1:19" ht="42" x14ac:dyDescent="0.25">
      <c r="A8">
        <v>7</v>
      </c>
      <c r="B8">
        <v>1</v>
      </c>
      <c r="C8" s="482" t="s">
        <v>4576</v>
      </c>
      <c r="D8" s="417">
        <v>2019.0188000000001</v>
      </c>
      <c r="E8" s="477" t="s">
        <v>11796</v>
      </c>
      <c r="F8" s="482" t="s">
        <v>11587</v>
      </c>
      <c r="G8" s="482" t="s">
        <v>2672</v>
      </c>
      <c r="H8" s="410" t="s">
        <v>2673</v>
      </c>
      <c r="I8" s="410" t="s">
        <v>76</v>
      </c>
      <c r="J8" s="473" t="s">
        <v>77</v>
      </c>
      <c r="K8" s="404" t="s">
        <v>52</v>
      </c>
      <c r="L8" s="474" t="s">
        <v>11588</v>
      </c>
      <c r="M8" s="482" t="s">
        <v>11009</v>
      </c>
      <c r="N8" s="482" t="s">
        <v>10812</v>
      </c>
      <c r="O8" s="475" t="s">
        <v>11328</v>
      </c>
      <c r="P8" s="506" t="s">
        <v>384</v>
      </c>
      <c r="Q8" s="411">
        <v>200000</v>
      </c>
      <c r="R8" s="412">
        <v>196495</v>
      </c>
      <c r="S8" s="505" t="s">
        <v>11589</v>
      </c>
    </row>
    <row r="9" spans="1:19" ht="42" x14ac:dyDescent="0.25">
      <c r="A9">
        <v>8</v>
      </c>
      <c r="B9">
        <v>1</v>
      </c>
      <c r="C9" s="482" t="s">
        <v>4576</v>
      </c>
      <c r="D9" s="417">
        <v>2019.02</v>
      </c>
      <c r="E9" s="477" t="s">
        <v>11796</v>
      </c>
      <c r="F9" s="482" t="s">
        <v>11590</v>
      </c>
      <c r="G9" s="482" t="s">
        <v>11591</v>
      </c>
      <c r="H9" s="410" t="s">
        <v>877</v>
      </c>
      <c r="I9" s="410" t="s">
        <v>208</v>
      </c>
      <c r="J9" s="473" t="s">
        <v>61</v>
      </c>
      <c r="K9" s="404" t="s">
        <v>52</v>
      </c>
      <c r="L9" s="474" t="s">
        <v>11592</v>
      </c>
      <c r="M9" s="482" t="s">
        <v>5221</v>
      </c>
      <c r="N9" s="482" t="s">
        <v>5221</v>
      </c>
      <c r="O9" s="475" t="s">
        <v>11339</v>
      </c>
      <c r="P9" s="404" t="s">
        <v>261</v>
      </c>
      <c r="Q9" s="411">
        <v>741634</v>
      </c>
      <c r="R9" s="175">
        <v>402278</v>
      </c>
      <c r="S9" s="505" t="s">
        <v>11593</v>
      </c>
    </row>
    <row r="10" spans="1:19" ht="31.5" hidden="1" x14ac:dyDescent="0.25">
      <c r="A10">
        <v>9</v>
      </c>
      <c r="B10">
        <v>0</v>
      </c>
      <c r="C10" s="482" t="s">
        <v>4576</v>
      </c>
      <c r="D10" s="405">
        <v>2019.0218</v>
      </c>
      <c r="E10" s="477" t="s">
        <v>11796</v>
      </c>
      <c r="F10" s="480" t="s">
        <v>10823</v>
      </c>
      <c r="G10" s="480" t="s">
        <v>10824</v>
      </c>
      <c r="H10" s="477" t="s">
        <v>1244</v>
      </c>
      <c r="I10" s="477" t="s">
        <v>144</v>
      </c>
      <c r="J10" s="473" t="s">
        <v>51</v>
      </c>
      <c r="K10" s="482" t="s">
        <v>26</v>
      </c>
      <c r="L10" s="478"/>
      <c r="M10" s="480" t="s">
        <v>9957</v>
      </c>
      <c r="N10" s="480" t="s">
        <v>9957</v>
      </c>
      <c r="O10" s="479" t="s">
        <v>11324</v>
      </c>
      <c r="P10" s="477" t="s">
        <v>107</v>
      </c>
      <c r="Q10" s="411">
        <v>0</v>
      </c>
      <c r="R10" s="175">
        <v>0</v>
      </c>
      <c r="S10" s="505" t="s">
        <v>11594</v>
      </c>
    </row>
    <row r="11" spans="1:19" ht="21" hidden="1" x14ac:dyDescent="0.25">
      <c r="A11">
        <v>10</v>
      </c>
      <c r="B11">
        <v>0</v>
      </c>
      <c r="C11" s="482" t="s">
        <v>4576</v>
      </c>
      <c r="D11" s="405">
        <v>2019.0305000000001</v>
      </c>
      <c r="E11" s="477" t="s">
        <v>11796</v>
      </c>
      <c r="F11" s="480" t="s">
        <v>10866</v>
      </c>
      <c r="G11" s="480" t="s">
        <v>5273</v>
      </c>
      <c r="H11" s="477" t="s">
        <v>5274</v>
      </c>
      <c r="I11" s="477" t="s">
        <v>488</v>
      </c>
      <c r="J11" s="473" t="s">
        <v>61</v>
      </c>
      <c r="K11" s="404" t="s">
        <v>3934</v>
      </c>
      <c r="L11" s="478"/>
      <c r="M11" s="480" t="s">
        <v>4668</v>
      </c>
      <c r="N11" s="480" t="s">
        <v>4668</v>
      </c>
      <c r="O11" s="479" t="s">
        <v>11595</v>
      </c>
      <c r="P11" s="477" t="s">
        <v>122</v>
      </c>
      <c r="Q11" s="411">
        <v>600000</v>
      </c>
      <c r="R11" s="175">
        <v>75000</v>
      </c>
      <c r="S11" s="505" t="s">
        <v>11596</v>
      </c>
    </row>
    <row r="12" spans="1:19" ht="21" hidden="1" x14ac:dyDescent="0.25">
      <c r="A12">
        <v>11</v>
      </c>
      <c r="B12">
        <v>0</v>
      </c>
      <c r="C12" s="507" t="s">
        <v>4576</v>
      </c>
      <c r="D12" s="417">
        <v>2019.0313000000001</v>
      </c>
      <c r="E12" s="477" t="s">
        <v>11796</v>
      </c>
      <c r="F12" s="480" t="s">
        <v>10868</v>
      </c>
      <c r="G12" s="480" t="s">
        <v>10869</v>
      </c>
      <c r="H12" s="477" t="s">
        <v>10870</v>
      </c>
      <c r="I12" s="477" t="s">
        <v>1276</v>
      </c>
      <c r="J12" s="473" t="s">
        <v>128</v>
      </c>
      <c r="K12" s="482" t="s">
        <v>26</v>
      </c>
      <c r="L12" s="478"/>
      <c r="M12" s="480" t="s">
        <v>6641</v>
      </c>
      <c r="N12" s="480" t="s">
        <v>10038</v>
      </c>
      <c r="O12" s="475" t="s">
        <v>11597</v>
      </c>
      <c r="P12" s="168" t="s">
        <v>11598</v>
      </c>
      <c r="Q12" s="411">
        <v>98000</v>
      </c>
      <c r="R12" s="175">
        <v>98000</v>
      </c>
      <c r="S12" s="505" t="s">
        <v>11599</v>
      </c>
    </row>
    <row r="13" spans="1:19" ht="31.5" hidden="1" x14ac:dyDescent="0.25">
      <c r="A13">
        <v>12</v>
      </c>
      <c r="B13">
        <v>0</v>
      </c>
      <c r="C13" s="482" t="s">
        <v>4576</v>
      </c>
      <c r="D13" s="405">
        <v>2019.0332000000001</v>
      </c>
      <c r="E13" s="477" t="s">
        <v>11796</v>
      </c>
      <c r="F13" s="480" t="s">
        <v>10882</v>
      </c>
      <c r="G13" s="480" t="s">
        <v>10883</v>
      </c>
      <c r="H13" s="477" t="s">
        <v>2137</v>
      </c>
      <c r="I13" s="477" t="s">
        <v>732</v>
      </c>
      <c r="J13" s="473" t="s">
        <v>51</v>
      </c>
      <c r="K13" s="404" t="s">
        <v>52</v>
      </c>
      <c r="L13" s="478"/>
      <c r="M13" s="480" t="s">
        <v>10885</v>
      </c>
      <c r="N13" s="477" t="s">
        <v>10194</v>
      </c>
      <c r="O13" s="490" t="s">
        <v>11318</v>
      </c>
      <c r="P13" s="477" t="s">
        <v>49</v>
      </c>
      <c r="Q13" s="411">
        <v>0</v>
      </c>
      <c r="R13" s="175">
        <v>0</v>
      </c>
      <c r="S13" s="505" t="s">
        <v>11600</v>
      </c>
    </row>
    <row r="14" spans="1:19" ht="31.5" hidden="1" x14ac:dyDescent="0.25">
      <c r="A14">
        <v>13</v>
      </c>
      <c r="B14">
        <v>0</v>
      </c>
      <c r="C14" s="482" t="s">
        <v>4576</v>
      </c>
      <c r="D14" s="417">
        <v>2019.0377000000001</v>
      </c>
      <c r="E14" s="477" t="s">
        <v>11796</v>
      </c>
      <c r="F14" s="480" t="s">
        <v>10908</v>
      </c>
      <c r="G14" s="480" t="s">
        <v>5039</v>
      </c>
      <c r="H14" s="477" t="s">
        <v>1501</v>
      </c>
      <c r="I14" s="477" t="s">
        <v>1488</v>
      </c>
      <c r="J14" s="473" t="s">
        <v>77</v>
      </c>
      <c r="K14" s="476" t="s">
        <v>9916</v>
      </c>
      <c r="L14" s="478"/>
      <c r="M14" s="480" t="s">
        <v>4607</v>
      </c>
      <c r="N14" s="480" t="s">
        <v>4607</v>
      </c>
      <c r="O14" s="479" t="s">
        <v>11328</v>
      </c>
      <c r="P14" s="477" t="s">
        <v>261</v>
      </c>
      <c r="Q14" s="411">
        <v>0</v>
      </c>
      <c r="R14" s="175">
        <v>0</v>
      </c>
      <c r="S14" s="505" t="s">
        <v>11601</v>
      </c>
    </row>
    <row r="15" spans="1:19" ht="21" hidden="1" x14ac:dyDescent="0.25">
      <c r="A15">
        <v>14</v>
      </c>
      <c r="B15">
        <v>0</v>
      </c>
      <c r="C15" s="482" t="s">
        <v>4576</v>
      </c>
      <c r="D15" s="417">
        <v>2019.0435</v>
      </c>
      <c r="E15" s="477" t="s">
        <v>11796</v>
      </c>
      <c r="F15" s="480" t="s">
        <v>11372</v>
      </c>
      <c r="G15" s="480" t="s">
        <v>11373</v>
      </c>
      <c r="H15" s="477" t="s">
        <v>2823</v>
      </c>
      <c r="I15" s="477" t="s">
        <v>122</v>
      </c>
      <c r="J15" s="473" t="s">
        <v>123</v>
      </c>
      <c r="K15" s="401" t="s">
        <v>9974</v>
      </c>
      <c r="L15" s="478" t="s">
        <v>11374</v>
      </c>
      <c r="M15" s="480" t="s">
        <v>10925</v>
      </c>
      <c r="N15" s="480" t="s">
        <v>10925</v>
      </c>
      <c r="O15" s="479" t="s">
        <v>11329</v>
      </c>
      <c r="P15" s="477" t="s">
        <v>261</v>
      </c>
      <c r="Q15" s="411">
        <v>250000</v>
      </c>
      <c r="R15" s="175">
        <v>112705</v>
      </c>
      <c r="S15" s="505" t="s">
        <v>11602</v>
      </c>
    </row>
    <row r="16" spans="1:19" ht="31.5" hidden="1" x14ac:dyDescent="0.25">
      <c r="A16">
        <v>15</v>
      </c>
      <c r="B16">
        <v>0</v>
      </c>
      <c r="C16" s="482" t="s">
        <v>4576</v>
      </c>
      <c r="D16" s="417">
        <v>2019.0443</v>
      </c>
      <c r="E16" s="477" t="s">
        <v>11796</v>
      </c>
      <c r="F16" s="480" t="s">
        <v>11377</v>
      </c>
      <c r="G16" s="480" t="s">
        <v>10500</v>
      </c>
      <c r="H16" s="477" t="s">
        <v>1501</v>
      </c>
      <c r="I16" s="477" t="s">
        <v>1488</v>
      </c>
      <c r="J16" s="473" t="s">
        <v>77</v>
      </c>
      <c r="K16" s="404" t="s">
        <v>9916</v>
      </c>
      <c r="L16" s="478"/>
      <c r="M16" s="480" t="s">
        <v>10925</v>
      </c>
      <c r="N16" s="480" t="s">
        <v>10925</v>
      </c>
      <c r="O16" s="479" t="s">
        <v>11328</v>
      </c>
      <c r="P16" s="477" t="s">
        <v>261</v>
      </c>
      <c r="Q16" s="411">
        <v>0</v>
      </c>
      <c r="R16" s="175">
        <v>0</v>
      </c>
      <c r="S16" s="505" t="s">
        <v>11603</v>
      </c>
    </row>
    <row r="17" spans="1:19" ht="31.5" hidden="1" x14ac:dyDescent="0.25">
      <c r="A17">
        <v>16</v>
      </c>
      <c r="B17">
        <v>0</v>
      </c>
      <c r="C17" s="482" t="s">
        <v>4576</v>
      </c>
      <c r="D17" s="417">
        <v>2019.0495000000001</v>
      </c>
      <c r="E17" s="477" t="s">
        <v>11796</v>
      </c>
      <c r="F17" s="478" t="s">
        <v>10946</v>
      </c>
      <c r="G17" s="478" t="s">
        <v>2661</v>
      </c>
      <c r="H17" s="484" t="s">
        <v>2644</v>
      </c>
      <c r="I17" s="484" t="s">
        <v>261</v>
      </c>
      <c r="J17" s="473" t="s">
        <v>123</v>
      </c>
      <c r="K17" s="404" t="s">
        <v>9916</v>
      </c>
      <c r="L17" s="478"/>
      <c r="M17" s="478" t="s">
        <v>5084</v>
      </c>
      <c r="N17" s="495" t="s">
        <v>5081</v>
      </c>
      <c r="O17" s="479" t="s">
        <v>11339</v>
      </c>
      <c r="P17" s="477" t="s">
        <v>261</v>
      </c>
      <c r="Q17" s="421">
        <v>0</v>
      </c>
      <c r="R17" s="175">
        <v>0</v>
      </c>
      <c r="S17" s="505" t="s">
        <v>11604</v>
      </c>
    </row>
    <row r="18" spans="1:19" ht="21" hidden="1" x14ac:dyDescent="0.25">
      <c r="A18">
        <v>17</v>
      </c>
      <c r="B18">
        <v>0</v>
      </c>
      <c r="C18" s="482" t="s">
        <v>4576</v>
      </c>
      <c r="D18" s="417">
        <v>2019.0528999999999</v>
      </c>
      <c r="E18" s="477" t="s">
        <v>11796</v>
      </c>
      <c r="F18" s="478" t="s">
        <v>11383</v>
      </c>
      <c r="G18" s="478" t="s">
        <v>2721</v>
      </c>
      <c r="H18" s="484" t="s">
        <v>2722</v>
      </c>
      <c r="I18" s="484" t="s">
        <v>660</v>
      </c>
      <c r="J18" s="473" t="s">
        <v>245</v>
      </c>
      <c r="K18" s="482" t="s">
        <v>26</v>
      </c>
      <c r="L18" s="478"/>
      <c r="M18" s="478" t="s">
        <v>11009</v>
      </c>
      <c r="N18" s="478" t="s">
        <v>11009</v>
      </c>
      <c r="O18" s="479" t="s">
        <v>11339</v>
      </c>
      <c r="P18" s="477" t="s">
        <v>384</v>
      </c>
      <c r="Q18" s="421"/>
      <c r="R18" s="175">
        <v>40000</v>
      </c>
      <c r="S18" s="505" t="s">
        <v>11605</v>
      </c>
    </row>
    <row r="19" spans="1:19" ht="21" hidden="1" x14ac:dyDescent="0.25">
      <c r="A19">
        <v>18</v>
      </c>
      <c r="B19">
        <v>0</v>
      </c>
      <c r="C19" s="482" t="s">
        <v>4576</v>
      </c>
      <c r="D19" s="417">
        <v>2019.0536</v>
      </c>
      <c r="E19" s="477" t="s">
        <v>11796</v>
      </c>
      <c r="F19" s="478" t="s">
        <v>11385</v>
      </c>
      <c r="G19" s="478" t="s">
        <v>11386</v>
      </c>
      <c r="H19" s="484" t="s">
        <v>5185</v>
      </c>
      <c r="I19" s="484" t="s">
        <v>219</v>
      </c>
      <c r="J19" s="473" t="s">
        <v>220</v>
      </c>
      <c r="K19" s="482" t="s">
        <v>26</v>
      </c>
      <c r="L19" s="478"/>
      <c r="M19" s="478" t="s">
        <v>4581</v>
      </c>
      <c r="N19" s="478" t="s">
        <v>4581</v>
      </c>
      <c r="O19" s="475" t="s">
        <v>11597</v>
      </c>
      <c r="P19" s="477" t="s">
        <v>219</v>
      </c>
      <c r="Q19" s="421">
        <v>20000</v>
      </c>
      <c r="R19" s="175">
        <v>20000</v>
      </c>
      <c r="S19" s="505" t="s">
        <v>11606</v>
      </c>
    </row>
    <row r="20" spans="1:19" ht="21" x14ac:dyDescent="0.25">
      <c r="A20">
        <v>19</v>
      </c>
      <c r="B20">
        <v>1</v>
      </c>
      <c r="C20" s="507" t="s">
        <v>4576</v>
      </c>
      <c r="D20" s="405">
        <v>2019.0572</v>
      </c>
      <c r="E20" s="477" t="s">
        <v>11796</v>
      </c>
      <c r="F20" s="482" t="s">
        <v>11607</v>
      </c>
      <c r="G20" s="482" t="s">
        <v>11608</v>
      </c>
      <c r="H20" s="474" t="s">
        <v>10009</v>
      </c>
      <c r="I20" s="474" t="s">
        <v>1488</v>
      </c>
      <c r="J20" s="473" t="s">
        <v>77</v>
      </c>
      <c r="K20" s="404" t="s">
        <v>9916</v>
      </c>
      <c r="L20" s="474"/>
      <c r="M20" s="474" t="s">
        <v>4697</v>
      </c>
      <c r="N20" s="482" t="s">
        <v>4696</v>
      </c>
      <c r="O20" s="475" t="s">
        <v>11328</v>
      </c>
      <c r="P20" s="168" t="s">
        <v>11598</v>
      </c>
      <c r="Q20" s="418">
        <v>0</v>
      </c>
      <c r="R20" s="175">
        <v>0</v>
      </c>
      <c r="S20" s="505" t="s">
        <v>11609</v>
      </c>
    </row>
    <row r="21" spans="1:19" ht="21" x14ac:dyDescent="0.25">
      <c r="A21">
        <v>20</v>
      </c>
      <c r="B21">
        <v>1</v>
      </c>
      <c r="C21" s="507" t="s">
        <v>4576</v>
      </c>
      <c r="D21" s="405">
        <v>2019.0613000000001</v>
      </c>
      <c r="E21" s="477" t="s">
        <v>11796</v>
      </c>
      <c r="F21" s="482" t="s">
        <v>11610</v>
      </c>
      <c r="G21" s="482" t="s">
        <v>4708</v>
      </c>
      <c r="H21" s="474" t="s">
        <v>2155</v>
      </c>
      <c r="I21" s="474" t="s">
        <v>76</v>
      </c>
      <c r="J21" s="473" t="s">
        <v>77</v>
      </c>
      <c r="K21" s="482" t="s">
        <v>26</v>
      </c>
      <c r="L21" s="474"/>
      <c r="M21" s="474" t="s">
        <v>6641</v>
      </c>
      <c r="N21" s="488" t="s">
        <v>6641</v>
      </c>
      <c r="O21" s="475"/>
      <c r="P21" s="168" t="s">
        <v>11598</v>
      </c>
      <c r="Q21" s="418"/>
      <c r="R21" s="175">
        <v>15000</v>
      </c>
      <c r="S21" s="505" t="s">
        <v>11611</v>
      </c>
    </row>
    <row r="22" spans="1:19" ht="31.5" hidden="1" x14ac:dyDescent="0.25">
      <c r="A22">
        <v>21</v>
      </c>
      <c r="B22">
        <v>0</v>
      </c>
      <c r="C22" s="482" t="s">
        <v>4576</v>
      </c>
      <c r="D22" s="405">
        <v>2019.0625</v>
      </c>
      <c r="E22" s="477" t="s">
        <v>11796</v>
      </c>
      <c r="F22" s="480" t="s">
        <v>10968</v>
      </c>
      <c r="G22" s="480" t="s">
        <v>4927</v>
      </c>
      <c r="H22" s="478" t="s">
        <v>533</v>
      </c>
      <c r="I22" s="478" t="s">
        <v>49</v>
      </c>
      <c r="J22" s="473" t="s">
        <v>51</v>
      </c>
      <c r="K22" s="474" t="s">
        <v>98</v>
      </c>
      <c r="L22" s="478"/>
      <c r="M22" s="478" t="s">
        <v>10568</v>
      </c>
      <c r="N22" s="480" t="s">
        <v>10645</v>
      </c>
      <c r="O22" s="479"/>
      <c r="P22" s="508" t="s">
        <v>49</v>
      </c>
      <c r="Q22" s="418"/>
      <c r="R22" s="175">
        <v>75000</v>
      </c>
      <c r="S22" s="505" t="s">
        <v>11612</v>
      </c>
    </row>
    <row r="23" spans="1:19" ht="21" hidden="1" x14ac:dyDescent="0.25">
      <c r="A23">
        <v>22</v>
      </c>
      <c r="B23">
        <v>0</v>
      </c>
      <c r="C23" s="482" t="s">
        <v>4576</v>
      </c>
      <c r="D23" s="405">
        <v>2019.0632000000001</v>
      </c>
      <c r="E23" s="477" t="s">
        <v>11796</v>
      </c>
      <c r="F23" s="480" t="s">
        <v>11405</v>
      </c>
      <c r="G23" s="480" t="s">
        <v>11406</v>
      </c>
      <c r="H23" s="478" t="s">
        <v>2823</v>
      </c>
      <c r="I23" s="478" t="s">
        <v>122</v>
      </c>
      <c r="J23" s="473" t="s">
        <v>123</v>
      </c>
      <c r="K23" s="404" t="s">
        <v>9912</v>
      </c>
      <c r="L23" s="478" t="s">
        <v>11407</v>
      </c>
      <c r="M23" s="480" t="s">
        <v>11408</v>
      </c>
      <c r="N23" s="480" t="s">
        <v>11408</v>
      </c>
      <c r="O23" s="479" t="s">
        <v>11339</v>
      </c>
      <c r="P23" s="508" t="s">
        <v>122</v>
      </c>
      <c r="Q23" s="418">
        <v>370798</v>
      </c>
      <c r="R23" s="175">
        <v>135565</v>
      </c>
      <c r="S23" s="505" t="s">
        <v>11613</v>
      </c>
    </row>
    <row r="24" spans="1:19" ht="31.5" hidden="1" x14ac:dyDescent="0.25">
      <c r="A24">
        <v>23</v>
      </c>
      <c r="B24">
        <v>0</v>
      </c>
      <c r="C24" s="482" t="s">
        <v>4576</v>
      </c>
      <c r="D24" s="417">
        <v>2019.0646999999999</v>
      </c>
      <c r="E24" s="477" t="s">
        <v>11796</v>
      </c>
      <c r="F24" s="480" t="s">
        <v>11409</v>
      </c>
      <c r="G24" s="480" t="s">
        <v>11410</v>
      </c>
      <c r="H24" s="478" t="s">
        <v>2644</v>
      </c>
      <c r="I24" s="478" t="s">
        <v>261</v>
      </c>
      <c r="J24" s="473" t="s">
        <v>123</v>
      </c>
      <c r="K24" s="404" t="s">
        <v>9916</v>
      </c>
      <c r="L24" s="478"/>
      <c r="M24" s="480" t="s">
        <v>5081</v>
      </c>
      <c r="N24" s="477" t="s">
        <v>5081</v>
      </c>
      <c r="O24" s="479" t="s">
        <v>11339</v>
      </c>
      <c r="P24" s="486" t="s">
        <v>261</v>
      </c>
      <c r="Q24" s="418">
        <v>0</v>
      </c>
      <c r="R24" s="175">
        <v>0</v>
      </c>
      <c r="S24" s="505" t="s">
        <v>11614</v>
      </c>
    </row>
    <row r="25" spans="1:19" x14ac:dyDescent="0.25">
      <c r="A25">
        <v>24</v>
      </c>
      <c r="B25">
        <v>1</v>
      </c>
      <c r="C25" s="482" t="s">
        <v>4576</v>
      </c>
      <c r="D25" s="417">
        <v>2019.0650000000001</v>
      </c>
      <c r="E25" s="477" t="s">
        <v>11796</v>
      </c>
      <c r="F25" s="482" t="s">
        <v>11615</v>
      </c>
      <c r="G25" s="482" t="s">
        <v>11616</v>
      </c>
      <c r="H25" s="474" t="s">
        <v>3937</v>
      </c>
      <c r="I25" s="474" t="s">
        <v>261</v>
      </c>
      <c r="J25" s="473" t="s">
        <v>123</v>
      </c>
      <c r="K25" s="404" t="s">
        <v>9912</v>
      </c>
      <c r="L25" s="474" t="s">
        <v>11407</v>
      </c>
      <c r="M25" s="482" t="s">
        <v>10231</v>
      </c>
      <c r="N25" s="482" t="s">
        <v>10231</v>
      </c>
      <c r="O25" s="475" t="s">
        <v>11529</v>
      </c>
      <c r="P25" s="404" t="s">
        <v>122</v>
      </c>
      <c r="Q25" s="418"/>
      <c r="R25" s="175">
        <v>50000</v>
      </c>
      <c r="S25" s="505" t="s">
        <v>11617</v>
      </c>
    </row>
    <row r="26" spans="1:19" ht="31.5" hidden="1" x14ac:dyDescent="0.25">
      <c r="A26">
        <v>25</v>
      </c>
      <c r="B26">
        <v>0</v>
      </c>
      <c r="C26" s="482" t="s">
        <v>4576</v>
      </c>
      <c r="D26" s="405">
        <v>2019.0667000000001</v>
      </c>
      <c r="E26" s="477" t="s">
        <v>11796</v>
      </c>
      <c r="F26" s="480" t="s">
        <v>11415</v>
      </c>
      <c r="G26" s="480" t="s">
        <v>11416</v>
      </c>
      <c r="H26" s="478" t="s">
        <v>2781</v>
      </c>
      <c r="I26" s="478" t="s">
        <v>156</v>
      </c>
      <c r="J26" s="473" t="s">
        <v>51</v>
      </c>
      <c r="K26" s="474" t="s">
        <v>188</v>
      </c>
      <c r="L26" s="478"/>
      <c r="M26" s="478" t="s">
        <v>4900</v>
      </c>
      <c r="N26" s="477" t="s">
        <v>4938</v>
      </c>
      <c r="O26" s="479" t="s">
        <v>11340</v>
      </c>
      <c r="P26" s="508" t="s">
        <v>107</v>
      </c>
      <c r="Q26" s="418">
        <v>0</v>
      </c>
      <c r="R26" s="175">
        <v>0</v>
      </c>
      <c r="S26" s="505" t="s">
        <v>11618</v>
      </c>
    </row>
    <row r="27" spans="1:19" ht="21" hidden="1" x14ac:dyDescent="0.25">
      <c r="A27">
        <v>26</v>
      </c>
      <c r="B27">
        <v>0</v>
      </c>
      <c r="C27" s="482" t="s">
        <v>4576</v>
      </c>
      <c r="D27" s="405">
        <v>2019.0707</v>
      </c>
      <c r="E27" s="477" t="s">
        <v>11796</v>
      </c>
      <c r="F27" s="480" t="s">
        <v>11419</v>
      </c>
      <c r="G27" s="480" t="s">
        <v>11420</v>
      </c>
      <c r="H27" s="478" t="s">
        <v>775</v>
      </c>
      <c r="I27" s="478" t="s">
        <v>49</v>
      </c>
      <c r="J27" s="473" t="s">
        <v>51</v>
      </c>
      <c r="K27" s="482" t="s">
        <v>26</v>
      </c>
      <c r="L27" s="478" t="s">
        <v>11422</v>
      </c>
      <c r="M27" s="480" t="s">
        <v>10513</v>
      </c>
      <c r="N27" s="480" t="s">
        <v>10514</v>
      </c>
      <c r="O27" s="479" t="s">
        <v>11328</v>
      </c>
      <c r="P27" s="477" t="s">
        <v>49</v>
      </c>
      <c r="Q27" s="418"/>
      <c r="R27" s="175">
        <v>150000</v>
      </c>
      <c r="S27" s="505" t="s">
        <v>11619</v>
      </c>
    </row>
    <row r="28" spans="1:19" ht="31.5" hidden="1" x14ac:dyDescent="0.25">
      <c r="A28">
        <v>27</v>
      </c>
      <c r="B28">
        <v>0</v>
      </c>
      <c r="C28" s="482" t="s">
        <v>4576</v>
      </c>
      <c r="D28" s="405">
        <v>2019.0723</v>
      </c>
      <c r="E28" s="477" t="s">
        <v>11796</v>
      </c>
      <c r="F28" s="489" t="s">
        <v>11425</v>
      </c>
      <c r="G28" s="489" t="s">
        <v>11426</v>
      </c>
      <c r="H28" s="478" t="s">
        <v>4236</v>
      </c>
      <c r="I28" s="478" t="s">
        <v>2996</v>
      </c>
      <c r="J28" s="473" t="s">
        <v>51</v>
      </c>
      <c r="K28" s="485" t="s">
        <v>3934</v>
      </c>
      <c r="L28" s="478"/>
      <c r="M28" s="480" t="s">
        <v>4668</v>
      </c>
      <c r="N28" s="477" t="s">
        <v>10695</v>
      </c>
      <c r="O28" s="479" t="s">
        <v>11318</v>
      </c>
      <c r="P28" s="508" t="s">
        <v>122</v>
      </c>
      <c r="Q28" s="418">
        <v>400000</v>
      </c>
      <c r="R28" s="175">
        <v>135000</v>
      </c>
      <c r="S28" s="505" t="s">
        <v>11620</v>
      </c>
    </row>
    <row r="29" spans="1:19" ht="21" x14ac:dyDescent="0.25">
      <c r="A29">
        <v>28</v>
      </c>
      <c r="B29">
        <v>1</v>
      </c>
      <c r="C29" s="488" t="s">
        <v>4576</v>
      </c>
      <c r="D29" s="405">
        <v>2019.0735999999999</v>
      </c>
      <c r="E29" s="477" t="s">
        <v>11796</v>
      </c>
      <c r="F29" s="488" t="s">
        <v>11621</v>
      </c>
      <c r="G29" s="488" t="s">
        <v>11622</v>
      </c>
      <c r="H29" s="474" t="s">
        <v>271</v>
      </c>
      <c r="I29" s="474" t="s">
        <v>160</v>
      </c>
      <c r="J29" s="473" t="s">
        <v>161</v>
      </c>
      <c r="K29" s="474" t="s">
        <v>52</v>
      </c>
      <c r="L29" s="474"/>
      <c r="M29" s="482" t="s">
        <v>10568</v>
      </c>
      <c r="N29" s="482" t="s">
        <v>10645</v>
      </c>
      <c r="O29" s="475" t="s">
        <v>11318</v>
      </c>
      <c r="P29" s="420" t="s">
        <v>49</v>
      </c>
      <c r="Q29" s="418"/>
      <c r="R29" s="175">
        <v>100000</v>
      </c>
      <c r="S29" s="505" t="s">
        <v>11623</v>
      </c>
    </row>
    <row r="30" spans="1:19" ht="31.5" hidden="1" x14ac:dyDescent="0.25">
      <c r="A30">
        <v>29</v>
      </c>
      <c r="B30">
        <v>0</v>
      </c>
      <c r="C30" s="488" t="s">
        <v>4576</v>
      </c>
      <c r="D30" s="405">
        <v>2019.0778</v>
      </c>
      <c r="E30" s="477" t="s">
        <v>11796</v>
      </c>
      <c r="F30" s="495" t="s">
        <v>11440</v>
      </c>
      <c r="G30" s="495" t="s">
        <v>11441</v>
      </c>
      <c r="H30" s="477" t="s">
        <v>3272</v>
      </c>
      <c r="I30" s="477" t="s">
        <v>76</v>
      </c>
      <c r="J30" s="473" t="s">
        <v>77</v>
      </c>
      <c r="K30" s="404" t="s">
        <v>9916</v>
      </c>
      <c r="L30" s="478"/>
      <c r="M30" s="489" t="s">
        <v>4776</v>
      </c>
      <c r="N30" s="489" t="s">
        <v>4773</v>
      </c>
      <c r="O30" s="479" t="s">
        <v>11328</v>
      </c>
      <c r="P30" s="486" t="s">
        <v>384</v>
      </c>
      <c r="Q30" s="304">
        <v>0</v>
      </c>
      <c r="R30" s="175">
        <v>0</v>
      </c>
      <c r="S30" s="505" t="s">
        <v>11624</v>
      </c>
    </row>
    <row r="31" spans="1:19" ht="21" hidden="1" x14ac:dyDescent="0.25">
      <c r="A31">
        <v>30</v>
      </c>
      <c r="B31">
        <v>0</v>
      </c>
      <c r="C31" s="488" t="s">
        <v>4576</v>
      </c>
      <c r="D31" s="405">
        <v>2019.0779</v>
      </c>
      <c r="E31" s="477" t="s">
        <v>11796</v>
      </c>
      <c r="F31" s="495" t="s">
        <v>11442</v>
      </c>
      <c r="G31" s="495" t="s">
        <v>1505</v>
      </c>
      <c r="H31" s="477" t="s">
        <v>1501</v>
      </c>
      <c r="I31" s="477" t="s">
        <v>1488</v>
      </c>
      <c r="J31" s="473" t="s">
        <v>77</v>
      </c>
      <c r="K31" s="401" t="s">
        <v>52</v>
      </c>
      <c r="L31" s="478" t="s">
        <v>11443</v>
      </c>
      <c r="M31" s="489" t="s">
        <v>5106</v>
      </c>
      <c r="N31" s="480" t="s">
        <v>5106</v>
      </c>
      <c r="O31" s="479" t="s">
        <v>11339</v>
      </c>
      <c r="P31" s="477" t="s">
        <v>261</v>
      </c>
      <c r="Q31" s="304">
        <v>149850</v>
      </c>
      <c r="R31" s="175">
        <v>107820</v>
      </c>
      <c r="S31" s="505" t="s">
        <v>11625</v>
      </c>
    </row>
    <row r="32" spans="1:19" ht="31.5" hidden="1" x14ac:dyDescent="0.25">
      <c r="A32">
        <v>31</v>
      </c>
      <c r="B32">
        <v>0</v>
      </c>
      <c r="C32" s="430" t="s">
        <v>4576</v>
      </c>
      <c r="D32" s="405">
        <v>2019.0780999999999</v>
      </c>
      <c r="E32" s="477" t="s">
        <v>11796</v>
      </c>
      <c r="F32" s="495" t="s">
        <v>11444</v>
      </c>
      <c r="G32" s="495" t="s">
        <v>975</v>
      </c>
      <c r="H32" s="477" t="s">
        <v>973</v>
      </c>
      <c r="I32" s="477" t="s">
        <v>60</v>
      </c>
      <c r="J32" s="473" t="s">
        <v>61</v>
      </c>
      <c r="K32" s="401" t="s">
        <v>52</v>
      </c>
      <c r="L32" s="478" t="s">
        <v>11445</v>
      </c>
      <c r="M32" s="480" t="s">
        <v>10194</v>
      </c>
      <c r="N32" s="495" t="s">
        <v>10194</v>
      </c>
      <c r="O32" s="479"/>
      <c r="P32" s="486" t="s">
        <v>49</v>
      </c>
      <c r="Q32" s="304">
        <v>75000</v>
      </c>
      <c r="R32" s="175">
        <v>45000</v>
      </c>
      <c r="S32" s="505" t="s">
        <v>11626</v>
      </c>
    </row>
    <row r="33" spans="1:19" ht="52.5" hidden="1" x14ac:dyDescent="0.25">
      <c r="A33">
        <v>32</v>
      </c>
      <c r="B33">
        <v>0</v>
      </c>
      <c r="C33" s="488" t="s">
        <v>4576</v>
      </c>
      <c r="D33" s="405">
        <v>2019.0808</v>
      </c>
      <c r="E33" s="477" t="s">
        <v>11796</v>
      </c>
      <c r="F33" s="482" t="s">
        <v>11451</v>
      </c>
      <c r="G33" s="482" t="s">
        <v>11452</v>
      </c>
      <c r="H33" s="401" t="s">
        <v>722</v>
      </c>
      <c r="I33" s="401" t="s">
        <v>76</v>
      </c>
      <c r="J33" s="473" t="s">
        <v>77</v>
      </c>
      <c r="K33" s="404" t="s">
        <v>9916</v>
      </c>
      <c r="L33" s="474"/>
      <c r="M33" s="488" t="s">
        <v>11009</v>
      </c>
      <c r="N33" s="488" t="s">
        <v>10893</v>
      </c>
      <c r="O33" s="475" t="s">
        <v>11318</v>
      </c>
      <c r="P33" s="416" t="s">
        <v>384</v>
      </c>
      <c r="Q33" s="498">
        <v>0</v>
      </c>
      <c r="R33" s="175">
        <v>0</v>
      </c>
      <c r="S33" s="505" t="s">
        <v>11627</v>
      </c>
    </row>
    <row r="34" spans="1:19" ht="31.5" x14ac:dyDescent="0.25">
      <c r="A34">
        <v>33</v>
      </c>
      <c r="B34">
        <v>1</v>
      </c>
      <c r="C34" s="482" t="s">
        <v>4576</v>
      </c>
      <c r="D34" s="405">
        <v>2019.0808999999999</v>
      </c>
      <c r="E34" s="477" t="s">
        <v>11796</v>
      </c>
      <c r="F34" s="482" t="s">
        <v>11628</v>
      </c>
      <c r="G34" s="482" t="s">
        <v>4725</v>
      </c>
      <c r="H34" s="401" t="s">
        <v>3294</v>
      </c>
      <c r="I34" s="401" t="s">
        <v>76</v>
      </c>
      <c r="J34" s="473" t="s">
        <v>77</v>
      </c>
      <c r="K34" s="401" t="s">
        <v>9974</v>
      </c>
      <c r="L34" s="474"/>
      <c r="M34" s="488" t="s">
        <v>10925</v>
      </c>
      <c r="N34" s="482" t="s">
        <v>10925</v>
      </c>
      <c r="O34" s="475" t="s">
        <v>11329</v>
      </c>
      <c r="P34" s="416" t="s">
        <v>261</v>
      </c>
      <c r="Q34" s="304">
        <v>337464</v>
      </c>
      <c r="R34" s="175">
        <v>94035</v>
      </c>
      <c r="S34" s="505" t="s">
        <v>11629</v>
      </c>
    </row>
    <row r="35" spans="1:19" ht="31.5" hidden="1" x14ac:dyDescent="0.25">
      <c r="A35">
        <v>34</v>
      </c>
      <c r="B35">
        <v>0</v>
      </c>
      <c r="C35" s="482" t="s">
        <v>4576</v>
      </c>
      <c r="D35" s="405">
        <v>2019.0826</v>
      </c>
      <c r="E35" s="477" t="s">
        <v>11796</v>
      </c>
      <c r="F35" s="480" t="s">
        <v>11010</v>
      </c>
      <c r="G35" s="480" t="s">
        <v>11011</v>
      </c>
      <c r="H35" s="477"/>
      <c r="I35" s="477"/>
      <c r="J35" s="473" t="s">
        <v>11630</v>
      </c>
      <c r="K35" s="401" t="s">
        <v>9974</v>
      </c>
      <c r="L35" s="478"/>
      <c r="M35" s="489" t="s">
        <v>10925</v>
      </c>
      <c r="N35" s="480" t="s">
        <v>10958</v>
      </c>
      <c r="O35" s="479"/>
      <c r="P35" s="486" t="s">
        <v>261</v>
      </c>
      <c r="Q35" s="304"/>
      <c r="R35" s="175">
        <v>100000</v>
      </c>
      <c r="S35" s="505" t="s">
        <v>11631</v>
      </c>
    </row>
    <row r="36" spans="1:19" ht="21" hidden="1" x14ac:dyDescent="0.25">
      <c r="A36">
        <v>35</v>
      </c>
      <c r="B36">
        <v>0</v>
      </c>
      <c r="C36" s="488" t="s">
        <v>4576</v>
      </c>
      <c r="D36" s="432">
        <v>2019.0853999999999</v>
      </c>
      <c r="E36" s="477" t="s">
        <v>11796</v>
      </c>
      <c r="F36" s="480" t="s">
        <v>11464</v>
      </c>
      <c r="G36" s="480" t="s">
        <v>11465</v>
      </c>
      <c r="H36" s="477" t="s">
        <v>1832</v>
      </c>
      <c r="I36" s="477" t="s">
        <v>76</v>
      </c>
      <c r="J36" s="473" t="s">
        <v>77</v>
      </c>
      <c r="K36" s="404" t="s">
        <v>9916</v>
      </c>
      <c r="L36" s="478"/>
      <c r="M36" s="480" t="s">
        <v>11009</v>
      </c>
      <c r="N36" s="489" t="s">
        <v>11009</v>
      </c>
      <c r="O36" s="479" t="s">
        <v>11329</v>
      </c>
      <c r="P36" s="486" t="s">
        <v>384</v>
      </c>
      <c r="Q36" s="304">
        <v>0</v>
      </c>
      <c r="R36" s="175">
        <v>0</v>
      </c>
      <c r="S36" s="505" t="s">
        <v>11632</v>
      </c>
    </row>
    <row r="37" spans="1:19" ht="21" hidden="1" x14ac:dyDescent="0.25">
      <c r="A37">
        <v>36</v>
      </c>
      <c r="B37">
        <v>0</v>
      </c>
      <c r="C37" s="488" t="s">
        <v>4576</v>
      </c>
      <c r="D37" s="405">
        <v>2019.0877</v>
      </c>
      <c r="E37" s="477" t="s">
        <v>11796</v>
      </c>
      <c r="F37" s="489" t="s">
        <v>11467</v>
      </c>
      <c r="G37" s="489" t="s">
        <v>11468</v>
      </c>
      <c r="H37" s="477" t="s">
        <v>1487</v>
      </c>
      <c r="I37" s="477" t="s">
        <v>1488</v>
      </c>
      <c r="J37" s="473" t="s">
        <v>77</v>
      </c>
      <c r="K37" s="404" t="s">
        <v>9916</v>
      </c>
      <c r="L37" s="478"/>
      <c r="M37" s="495" t="s">
        <v>5081</v>
      </c>
      <c r="N37" s="489" t="s">
        <v>11469</v>
      </c>
      <c r="O37" s="479" t="s">
        <v>11328</v>
      </c>
      <c r="P37" s="486" t="s">
        <v>261</v>
      </c>
      <c r="Q37" s="304">
        <v>0</v>
      </c>
      <c r="R37" s="175">
        <v>0</v>
      </c>
      <c r="S37" s="505" t="s">
        <v>11633</v>
      </c>
    </row>
    <row r="38" spans="1:19" ht="31.5" x14ac:dyDescent="0.25">
      <c r="A38">
        <v>37</v>
      </c>
      <c r="B38">
        <v>1</v>
      </c>
      <c r="C38" s="488" t="s">
        <v>4576</v>
      </c>
      <c r="D38" s="405">
        <v>2019.0882999999999</v>
      </c>
      <c r="E38" s="477" t="s">
        <v>11796</v>
      </c>
      <c r="F38" s="488" t="s">
        <v>11634</v>
      </c>
      <c r="G38" s="488" t="s">
        <v>11635</v>
      </c>
      <c r="H38" s="401" t="s">
        <v>3224</v>
      </c>
      <c r="I38" s="401" t="s">
        <v>219</v>
      </c>
      <c r="J38" s="473" t="s">
        <v>220</v>
      </c>
      <c r="K38" s="404" t="s">
        <v>9916</v>
      </c>
      <c r="L38" s="474"/>
      <c r="M38" s="488" t="s">
        <v>10761</v>
      </c>
      <c r="N38" s="488" t="s">
        <v>10761</v>
      </c>
      <c r="O38" s="475" t="s">
        <v>11529</v>
      </c>
      <c r="P38" s="168" t="s">
        <v>219</v>
      </c>
      <c r="Q38" s="498">
        <v>0</v>
      </c>
      <c r="R38" s="175">
        <v>0</v>
      </c>
      <c r="S38" s="505" t="s">
        <v>11636</v>
      </c>
    </row>
    <row r="39" spans="1:19" ht="21" x14ac:dyDescent="0.25">
      <c r="A39">
        <v>38</v>
      </c>
      <c r="B39">
        <v>1</v>
      </c>
      <c r="C39" s="488" t="s">
        <v>4576</v>
      </c>
      <c r="D39" s="405">
        <v>2019.09</v>
      </c>
      <c r="E39" s="477" t="s">
        <v>11796</v>
      </c>
      <c r="F39" s="488" t="s">
        <v>11637</v>
      </c>
      <c r="G39" s="488" t="s">
        <v>11638</v>
      </c>
      <c r="H39" s="401" t="s">
        <v>4160</v>
      </c>
      <c r="I39" s="401" t="s">
        <v>739</v>
      </c>
      <c r="J39" s="473" t="s">
        <v>740</v>
      </c>
      <c r="K39" s="404" t="s">
        <v>9916</v>
      </c>
      <c r="L39" s="474"/>
      <c r="M39" s="488" t="s">
        <v>4607</v>
      </c>
      <c r="N39" s="488" t="s">
        <v>4607</v>
      </c>
      <c r="O39" s="475" t="s">
        <v>11529</v>
      </c>
      <c r="P39" s="407" t="s">
        <v>261</v>
      </c>
      <c r="Q39" s="304"/>
      <c r="R39" s="175">
        <v>40000</v>
      </c>
      <c r="S39" s="505" t="s">
        <v>11639</v>
      </c>
    </row>
    <row r="40" spans="1:19" ht="31.5" hidden="1" x14ac:dyDescent="0.25">
      <c r="A40">
        <v>39</v>
      </c>
      <c r="B40">
        <v>0</v>
      </c>
      <c r="C40" s="488" t="s">
        <v>4576</v>
      </c>
      <c r="D40" s="432">
        <v>2019.0944</v>
      </c>
      <c r="E40" s="477" t="s">
        <v>11796</v>
      </c>
      <c r="F40" s="489" t="s">
        <v>5513</v>
      </c>
      <c r="G40" s="489" t="s">
        <v>11489</v>
      </c>
      <c r="H40" s="480" t="s">
        <v>101</v>
      </c>
      <c r="I40" s="480" t="s">
        <v>107</v>
      </c>
      <c r="J40" s="473" t="s">
        <v>51</v>
      </c>
      <c r="K40" s="482" t="s">
        <v>3934</v>
      </c>
      <c r="L40" s="480" t="s">
        <v>11490</v>
      </c>
      <c r="M40" s="489" t="s">
        <v>4900</v>
      </c>
      <c r="N40" s="489" t="s">
        <v>4900</v>
      </c>
      <c r="O40" s="479" t="s">
        <v>11324</v>
      </c>
      <c r="P40" s="484" t="s">
        <v>107</v>
      </c>
      <c r="Q40" s="304">
        <v>90000</v>
      </c>
      <c r="R40" s="175">
        <v>59315</v>
      </c>
      <c r="S40" s="505" t="s">
        <v>11640</v>
      </c>
    </row>
    <row r="41" spans="1:19" ht="31.5" x14ac:dyDescent="0.25">
      <c r="A41">
        <v>40</v>
      </c>
      <c r="B41">
        <v>1</v>
      </c>
      <c r="C41" s="500" t="s">
        <v>4576</v>
      </c>
      <c r="D41" s="405">
        <v>2019.0966000000001</v>
      </c>
      <c r="E41" s="477" t="s">
        <v>11796</v>
      </c>
      <c r="F41" s="488" t="s">
        <v>11641</v>
      </c>
      <c r="G41" s="488" t="s">
        <v>3625</v>
      </c>
      <c r="H41" s="488" t="s">
        <v>4222</v>
      </c>
      <c r="I41" s="488" t="s">
        <v>76</v>
      </c>
      <c r="J41" s="473" t="s">
        <v>77</v>
      </c>
      <c r="K41" s="476" t="s">
        <v>52</v>
      </c>
      <c r="L41" s="488"/>
      <c r="M41" s="488" t="s">
        <v>11517</v>
      </c>
      <c r="N41" s="482" t="s">
        <v>10812</v>
      </c>
      <c r="O41" s="475" t="s">
        <v>11339</v>
      </c>
      <c r="P41" s="168" t="s">
        <v>11598</v>
      </c>
      <c r="Q41" s="439">
        <v>852818</v>
      </c>
      <c r="R41" s="175">
        <v>404807</v>
      </c>
      <c r="S41" s="505" t="s">
        <v>11642</v>
      </c>
    </row>
    <row r="42" spans="1:19" ht="31.5" x14ac:dyDescent="0.25">
      <c r="A42">
        <v>41</v>
      </c>
      <c r="B42">
        <v>1</v>
      </c>
      <c r="C42" s="500" t="s">
        <v>4576</v>
      </c>
      <c r="D42" s="405">
        <v>2019.0967000000001</v>
      </c>
      <c r="E42" s="477" t="s">
        <v>11796</v>
      </c>
      <c r="F42" s="488" t="s">
        <v>11643</v>
      </c>
      <c r="G42" s="488" t="s">
        <v>941</v>
      </c>
      <c r="H42" s="488" t="s">
        <v>936</v>
      </c>
      <c r="I42" s="488" t="s">
        <v>60</v>
      </c>
      <c r="J42" s="473" t="s">
        <v>61</v>
      </c>
      <c r="K42" s="481" t="s">
        <v>52</v>
      </c>
      <c r="L42" s="488"/>
      <c r="M42" s="488" t="s">
        <v>10059</v>
      </c>
      <c r="N42" s="488" t="s">
        <v>10059</v>
      </c>
      <c r="O42" s="475" t="s">
        <v>11318</v>
      </c>
      <c r="P42" s="506" t="s">
        <v>107</v>
      </c>
      <c r="Q42" s="304">
        <v>0</v>
      </c>
      <c r="R42" s="175">
        <v>0</v>
      </c>
      <c r="S42" s="505" t="s">
        <v>11644</v>
      </c>
    </row>
    <row r="43" spans="1:19" ht="31.5" hidden="1" x14ac:dyDescent="0.25">
      <c r="A43">
        <v>42</v>
      </c>
      <c r="B43">
        <v>0</v>
      </c>
      <c r="C43" s="488" t="s">
        <v>4576</v>
      </c>
      <c r="D43" s="405">
        <v>2019.0978</v>
      </c>
      <c r="E43" s="477" t="s">
        <v>11796</v>
      </c>
      <c r="F43" s="489" t="s">
        <v>11491</v>
      </c>
      <c r="G43" s="489" t="s">
        <v>11492</v>
      </c>
      <c r="H43" s="489" t="s">
        <v>11493</v>
      </c>
      <c r="I43" s="489" t="s">
        <v>1615</v>
      </c>
      <c r="J43" s="473" t="s">
        <v>123</v>
      </c>
      <c r="K43" s="476" t="s">
        <v>9916</v>
      </c>
      <c r="L43" s="489" t="s">
        <v>11494</v>
      </c>
      <c r="M43" s="489" t="s">
        <v>10027</v>
      </c>
      <c r="N43" s="489" t="s">
        <v>10027</v>
      </c>
      <c r="O43" s="479"/>
      <c r="P43" s="486" t="s">
        <v>219</v>
      </c>
      <c r="Q43" s="304"/>
      <c r="R43" s="175">
        <v>3546</v>
      </c>
      <c r="S43" s="505" t="s">
        <v>11645</v>
      </c>
    </row>
    <row r="44" spans="1:19" ht="21" x14ac:dyDescent="0.25">
      <c r="A44">
        <v>43</v>
      </c>
      <c r="B44">
        <v>1</v>
      </c>
      <c r="C44" s="500" t="s">
        <v>4576</v>
      </c>
      <c r="D44" s="405">
        <v>2019.098</v>
      </c>
      <c r="E44" s="477" t="s">
        <v>11796</v>
      </c>
      <c r="F44" s="489" t="s">
        <v>1010</v>
      </c>
      <c r="G44" s="489" t="s">
        <v>11646</v>
      </c>
      <c r="H44" s="489" t="s">
        <v>5403</v>
      </c>
      <c r="I44" s="488" t="s">
        <v>76</v>
      </c>
      <c r="J44" s="473" t="s">
        <v>77</v>
      </c>
      <c r="K44" s="476" t="s">
        <v>52</v>
      </c>
      <c r="L44" s="489" t="s">
        <v>11647</v>
      </c>
      <c r="M44" s="489" t="s">
        <v>4776</v>
      </c>
      <c r="N44" s="489" t="s">
        <v>5222</v>
      </c>
      <c r="O44" s="479" t="s">
        <v>11339</v>
      </c>
      <c r="P44" s="486" t="s">
        <v>384</v>
      </c>
      <c r="Q44" s="304">
        <v>100000</v>
      </c>
      <c r="R44" s="175">
        <v>89509</v>
      </c>
      <c r="S44" s="505" t="s">
        <v>11648</v>
      </c>
    </row>
    <row r="45" spans="1:19" ht="21" x14ac:dyDescent="0.25">
      <c r="A45">
        <v>44</v>
      </c>
      <c r="B45">
        <v>1</v>
      </c>
      <c r="C45" s="509" t="s">
        <v>4576</v>
      </c>
      <c r="D45" s="405">
        <v>2019.0998</v>
      </c>
      <c r="E45" s="477" t="s">
        <v>11796</v>
      </c>
      <c r="F45" s="488" t="s">
        <v>11649</v>
      </c>
      <c r="G45" s="488" t="s">
        <v>10055</v>
      </c>
      <c r="H45" s="488" t="s">
        <v>1172</v>
      </c>
      <c r="I45" s="488" t="s">
        <v>76</v>
      </c>
      <c r="J45" s="473" t="s">
        <v>77</v>
      </c>
      <c r="K45" s="476" t="s">
        <v>9916</v>
      </c>
      <c r="L45" s="488"/>
      <c r="M45" s="488" t="s">
        <v>4723</v>
      </c>
      <c r="N45" s="488" t="s">
        <v>4723</v>
      </c>
      <c r="O45" s="475" t="s">
        <v>11597</v>
      </c>
      <c r="P45" s="168" t="s">
        <v>11598</v>
      </c>
      <c r="Q45" s="304">
        <v>10000</v>
      </c>
      <c r="R45" s="175">
        <v>10000</v>
      </c>
      <c r="S45" s="505" t="s">
        <v>11650</v>
      </c>
    </row>
    <row r="46" spans="1:19" ht="42" x14ac:dyDescent="0.25">
      <c r="A46">
        <v>45</v>
      </c>
      <c r="B46">
        <v>1</v>
      </c>
      <c r="C46" s="509" t="s">
        <v>4576</v>
      </c>
      <c r="D46" s="405">
        <v>2019.1001000000001</v>
      </c>
      <c r="E46" s="477" t="s">
        <v>11796</v>
      </c>
      <c r="F46" s="488" t="s">
        <v>11651</v>
      </c>
      <c r="G46" s="488" t="s">
        <v>11652</v>
      </c>
      <c r="H46" s="488" t="s">
        <v>1719</v>
      </c>
      <c r="I46" s="488" t="s">
        <v>1475</v>
      </c>
      <c r="J46" s="473" t="s">
        <v>245</v>
      </c>
      <c r="K46" s="482" t="s">
        <v>52</v>
      </c>
      <c r="L46" s="488" t="s">
        <v>11490</v>
      </c>
      <c r="M46" s="488" t="s">
        <v>11371</v>
      </c>
      <c r="N46" s="488" t="s">
        <v>11371</v>
      </c>
      <c r="O46" s="475" t="s">
        <v>11529</v>
      </c>
      <c r="P46" s="168" t="s">
        <v>11598</v>
      </c>
      <c r="Q46" s="304">
        <v>250000</v>
      </c>
      <c r="R46" s="175">
        <v>50000</v>
      </c>
      <c r="S46" s="505" t="s">
        <v>11653</v>
      </c>
    </row>
    <row r="47" spans="1:19" ht="21" hidden="1" x14ac:dyDescent="0.25">
      <c r="A47">
        <v>46</v>
      </c>
      <c r="B47">
        <v>0</v>
      </c>
      <c r="C47" s="500" t="s">
        <v>4576</v>
      </c>
      <c r="D47" s="405">
        <v>2019.1003000000001</v>
      </c>
      <c r="E47" s="477" t="s">
        <v>11796</v>
      </c>
      <c r="F47" s="489" t="s">
        <v>11500</v>
      </c>
      <c r="G47" s="489" t="s">
        <v>11501</v>
      </c>
      <c r="H47" s="489" t="s">
        <v>214</v>
      </c>
      <c r="I47" s="489" t="s">
        <v>49</v>
      </c>
      <c r="J47" s="473" t="s">
        <v>51</v>
      </c>
      <c r="K47" s="476" t="s">
        <v>9916</v>
      </c>
      <c r="L47" s="489" t="s">
        <v>11502</v>
      </c>
      <c r="M47" s="489" t="s">
        <v>4932</v>
      </c>
      <c r="N47" s="489" t="s">
        <v>10568</v>
      </c>
      <c r="O47" s="479" t="s">
        <v>11328</v>
      </c>
      <c r="P47" s="486" t="s">
        <v>49</v>
      </c>
      <c r="Q47" s="304">
        <v>79983</v>
      </c>
      <c r="R47" s="175">
        <v>60648</v>
      </c>
      <c r="S47" s="505" t="s">
        <v>11654</v>
      </c>
    </row>
    <row r="48" spans="1:19" ht="42" x14ac:dyDescent="0.25">
      <c r="A48">
        <v>47</v>
      </c>
      <c r="B48">
        <v>1</v>
      </c>
      <c r="C48" s="500" t="s">
        <v>4576</v>
      </c>
      <c r="D48" s="405">
        <v>2019.1038000000001</v>
      </c>
      <c r="E48" s="477" t="s">
        <v>11796</v>
      </c>
      <c r="F48" s="488" t="s">
        <v>11655</v>
      </c>
      <c r="G48" s="488" t="s">
        <v>3775</v>
      </c>
      <c r="H48" s="488" t="s">
        <v>3750</v>
      </c>
      <c r="I48" s="488" t="s">
        <v>261</v>
      </c>
      <c r="J48" s="473" t="s">
        <v>123</v>
      </c>
      <c r="K48" s="481" t="s">
        <v>52</v>
      </c>
      <c r="L48" s="488" t="s">
        <v>5134</v>
      </c>
      <c r="M48" s="488" t="s">
        <v>4607</v>
      </c>
      <c r="N48" s="488" t="s">
        <v>5106</v>
      </c>
      <c r="O48" s="475" t="s">
        <v>11529</v>
      </c>
      <c r="P48" s="506" t="s">
        <v>261</v>
      </c>
      <c r="Q48" s="304">
        <v>320000</v>
      </c>
      <c r="R48" s="175">
        <v>70000</v>
      </c>
      <c r="S48" s="505" t="s">
        <v>11656</v>
      </c>
    </row>
    <row r="49" spans="1:19" ht="31.5" hidden="1" x14ac:dyDescent="0.25">
      <c r="A49">
        <v>48</v>
      </c>
      <c r="B49">
        <v>0</v>
      </c>
      <c r="C49" s="507" t="s">
        <v>4576</v>
      </c>
      <c r="D49" s="405">
        <v>2019.1043</v>
      </c>
      <c r="E49" s="477" t="s">
        <v>11796</v>
      </c>
      <c r="F49" s="489" t="s">
        <v>11515</v>
      </c>
      <c r="G49" s="489" t="s">
        <v>3246</v>
      </c>
      <c r="H49" s="489" t="s">
        <v>3240</v>
      </c>
      <c r="I49" s="489" t="s">
        <v>76</v>
      </c>
      <c r="J49" s="473" t="s">
        <v>77</v>
      </c>
      <c r="K49" s="476" t="s">
        <v>52</v>
      </c>
      <c r="L49" s="489" t="s">
        <v>11516</v>
      </c>
      <c r="M49" s="489" t="s">
        <v>11517</v>
      </c>
      <c r="N49" s="489" t="s">
        <v>4608</v>
      </c>
      <c r="O49" s="475" t="s">
        <v>11329</v>
      </c>
      <c r="P49" s="168" t="s">
        <v>11598</v>
      </c>
      <c r="Q49" s="304">
        <v>0</v>
      </c>
      <c r="R49" s="175">
        <v>0</v>
      </c>
      <c r="S49" s="505" t="s">
        <v>11657</v>
      </c>
    </row>
    <row r="50" spans="1:19" ht="42" x14ac:dyDescent="0.25">
      <c r="A50">
        <v>49</v>
      </c>
      <c r="B50">
        <v>1</v>
      </c>
      <c r="C50" s="509" t="s">
        <v>4576</v>
      </c>
      <c r="D50" s="405">
        <v>2019.1044999999999</v>
      </c>
      <c r="E50" s="477" t="s">
        <v>11796</v>
      </c>
      <c r="F50" s="488" t="s">
        <v>11658</v>
      </c>
      <c r="G50" s="488" t="s">
        <v>2487</v>
      </c>
      <c r="H50" s="488" t="s">
        <v>3294</v>
      </c>
      <c r="I50" s="488" t="s">
        <v>76</v>
      </c>
      <c r="J50" s="473" t="s">
        <v>77</v>
      </c>
      <c r="K50" s="481" t="s">
        <v>52</v>
      </c>
      <c r="L50" s="488" t="s">
        <v>11659</v>
      </c>
      <c r="M50" s="488" t="s">
        <v>11371</v>
      </c>
      <c r="N50" s="488" t="s">
        <v>5139</v>
      </c>
      <c r="O50" s="475" t="s">
        <v>11340</v>
      </c>
      <c r="P50" s="168" t="s">
        <v>11598</v>
      </c>
      <c r="Q50" s="304">
        <v>150000</v>
      </c>
      <c r="R50" s="175">
        <v>73455</v>
      </c>
      <c r="S50" s="505" t="s">
        <v>11660</v>
      </c>
    </row>
    <row r="51" spans="1:19" ht="42" hidden="1" x14ac:dyDescent="0.25">
      <c r="A51">
        <v>50</v>
      </c>
      <c r="B51">
        <v>0</v>
      </c>
      <c r="C51" s="500" t="s">
        <v>4576</v>
      </c>
      <c r="D51" s="405">
        <v>2019.1048000000001</v>
      </c>
      <c r="E51" s="477" t="s">
        <v>11796</v>
      </c>
      <c r="F51" s="489" t="s">
        <v>11518</v>
      </c>
      <c r="G51" s="489" t="s">
        <v>11519</v>
      </c>
      <c r="H51" s="489" t="s">
        <v>3750</v>
      </c>
      <c r="I51" s="489" t="s">
        <v>261</v>
      </c>
      <c r="J51" s="473" t="s">
        <v>123</v>
      </c>
      <c r="K51" s="404" t="s">
        <v>9916</v>
      </c>
      <c r="L51" s="489" t="s">
        <v>11521</v>
      </c>
      <c r="M51" s="489" t="s">
        <v>4768</v>
      </c>
      <c r="N51" s="489" t="s">
        <v>4768</v>
      </c>
      <c r="O51" s="479" t="s">
        <v>11340</v>
      </c>
      <c r="P51" s="477" t="s">
        <v>122</v>
      </c>
      <c r="Q51" s="304">
        <v>500000</v>
      </c>
      <c r="R51" s="175">
        <v>200000</v>
      </c>
      <c r="S51" s="505" t="s">
        <v>11661</v>
      </c>
    </row>
    <row r="52" spans="1:19" ht="31.5" hidden="1" x14ac:dyDescent="0.25">
      <c r="A52">
        <v>51</v>
      </c>
      <c r="B52">
        <v>0</v>
      </c>
      <c r="C52" s="500" t="s">
        <v>4576</v>
      </c>
      <c r="D52" s="405">
        <v>2019.1049</v>
      </c>
      <c r="E52" s="477" t="s">
        <v>11796</v>
      </c>
      <c r="F52" s="489" t="s">
        <v>11522</v>
      </c>
      <c r="G52" s="489" t="s">
        <v>5633</v>
      </c>
      <c r="H52" s="489" t="s">
        <v>2764</v>
      </c>
      <c r="I52" s="489" t="s">
        <v>1276</v>
      </c>
      <c r="J52" s="473" t="s">
        <v>128</v>
      </c>
      <c r="K52" s="404" t="s">
        <v>9916</v>
      </c>
      <c r="L52" s="489" t="s">
        <v>11490</v>
      </c>
      <c r="M52" s="489" t="s">
        <v>5081</v>
      </c>
      <c r="N52" s="489" t="s">
        <v>11523</v>
      </c>
      <c r="O52" s="479" t="s">
        <v>11324</v>
      </c>
      <c r="P52" s="486" t="s">
        <v>261</v>
      </c>
      <c r="Q52" s="304">
        <v>0</v>
      </c>
      <c r="R52" s="175">
        <v>0</v>
      </c>
      <c r="S52" s="505" t="s">
        <v>11662</v>
      </c>
    </row>
    <row r="53" spans="1:19" ht="31.5" hidden="1" x14ac:dyDescent="0.25">
      <c r="A53">
        <v>52</v>
      </c>
      <c r="B53">
        <v>0</v>
      </c>
      <c r="C53" s="482" t="s">
        <v>4576</v>
      </c>
      <c r="D53" s="405">
        <v>2019.1059</v>
      </c>
      <c r="E53" s="477" t="s">
        <v>11796</v>
      </c>
      <c r="F53" s="489" t="s">
        <v>11526</v>
      </c>
      <c r="G53" s="489" t="s">
        <v>11527</v>
      </c>
      <c r="H53" s="489" t="s">
        <v>319</v>
      </c>
      <c r="I53" s="489" t="s">
        <v>76</v>
      </c>
      <c r="J53" s="473" t="s">
        <v>77</v>
      </c>
      <c r="K53" s="481" t="s">
        <v>52</v>
      </c>
      <c r="L53" s="489" t="s">
        <v>11528</v>
      </c>
      <c r="M53" s="489" t="s">
        <v>4776</v>
      </c>
      <c r="N53" s="489" t="s">
        <v>4773</v>
      </c>
      <c r="O53" s="479" t="s">
        <v>11529</v>
      </c>
      <c r="P53" s="486" t="s">
        <v>384</v>
      </c>
      <c r="Q53" s="304">
        <v>0</v>
      </c>
      <c r="R53" s="175">
        <v>0</v>
      </c>
      <c r="S53" s="505" t="s">
        <v>11663</v>
      </c>
    </row>
    <row r="54" spans="1:19" ht="31.5" x14ac:dyDescent="0.25">
      <c r="A54">
        <v>53</v>
      </c>
      <c r="B54">
        <v>1</v>
      </c>
      <c r="C54" s="500" t="s">
        <v>4576</v>
      </c>
      <c r="D54" s="405">
        <v>2019.1074000000001</v>
      </c>
      <c r="E54" s="477" t="s">
        <v>11796</v>
      </c>
      <c r="F54" s="488" t="s">
        <v>11664</v>
      </c>
      <c r="G54" s="488" t="s">
        <v>11665</v>
      </c>
      <c r="H54" s="488" t="s">
        <v>364</v>
      </c>
      <c r="I54" s="488" t="s">
        <v>192</v>
      </c>
      <c r="J54" s="473" t="s">
        <v>51</v>
      </c>
      <c r="K54" s="401" t="s">
        <v>9974</v>
      </c>
      <c r="L54" s="488" t="s">
        <v>11490</v>
      </c>
      <c r="M54" s="488"/>
      <c r="N54" s="430" t="s">
        <v>10695</v>
      </c>
      <c r="O54" s="475" t="s">
        <v>11529</v>
      </c>
      <c r="P54" s="416" t="s">
        <v>2996</v>
      </c>
      <c r="Q54" s="304">
        <v>130000</v>
      </c>
      <c r="R54" s="175">
        <v>30000</v>
      </c>
      <c r="S54" s="505" t="s">
        <v>11666</v>
      </c>
    </row>
    <row r="55" spans="1:19" ht="42" x14ac:dyDescent="0.25">
      <c r="A55">
        <v>54</v>
      </c>
      <c r="B55">
        <v>1</v>
      </c>
      <c r="C55" s="500" t="s">
        <v>4576</v>
      </c>
      <c r="D55" s="405">
        <v>2019.1085</v>
      </c>
      <c r="E55" s="477" t="s">
        <v>11796</v>
      </c>
      <c r="F55" s="488" t="s">
        <v>11667</v>
      </c>
      <c r="G55" s="488" t="s">
        <v>5633</v>
      </c>
      <c r="H55" s="488" t="s">
        <v>2764</v>
      </c>
      <c r="I55" s="488" t="s">
        <v>1276</v>
      </c>
      <c r="J55" s="473" t="s">
        <v>128</v>
      </c>
      <c r="K55" s="404" t="s">
        <v>52</v>
      </c>
      <c r="L55" s="488" t="s">
        <v>11490</v>
      </c>
      <c r="M55" s="488" t="s">
        <v>4769</v>
      </c>
      <c r="N55" s="488" t="s">
        <v>4769</v>
      </c>
      <c r="O55" s="475" t="s">
        <v>11529</v>
      </c>
      <c r="P55" s="416" t="s">
        <v>261</v>
      </c>
      <c r="Q55" s="304">
        <v>125000</v>
      </c>
      <c r="R55" s="175">
        <v>26400</v>
      </c>
      <c r="S55" s="505" t="s">
        <v>11666</v>
      </c>
    </row>
    <row r="56" spans="1:19" ht="31.5" x14ac:dyDescent="0.25">
      <c r="A56">
        <v>55</v>
      </c>
      <c r="B56">
        <v>1</v>
      </c>
      <c r="C56" s="500" t="s">
        <v>4576</v>
      </c>
      <c r="D56" s="405">
        <v>2019.11</v>
      </c>
      <c r="E56" s="477" t="s">
        <v>11796</v>
      </c>
      <c r="F56" s="488" t="s">
        <v>11668</v>
      </c>
      <c r="G56" s="488" t="s">
        <v>5633</v>
      </c>
      <c r="H56" s="488" t="s">
        <v>2764</v>
      </c>
      <c r="I56" s="488" t="s">
        <v>1276</v>
      </c>
      <c r="J56" s="473" t="s">
        <v>128</v>
      </c>
      <c r="K56" s="404" t="s">
        <v>52</v>
      </c>
      <c r="L56" s="488" t="s">
        <v>11490</v>
      </c>
      <c r="M56" s="488" t="s">
        <v>4769</v>
      </c>
      <c r="N56" s="488" t="s">
        <v>4769</v>
      </c>
      <c r="O56" s="475" t="s">
        <v>11339</v>
      </c>
      <c r="P56" s="506" t="s">
        <v>261</v>
      </c>
      <c r="Q56" s="304">
        <v>250000</v>
      </c>
      <c r="R56" s="175">
        <v>200000</v>
      </c>
      <c r="S56" s="505" t="s">
        <v>11666</v>
      </c>
    </row>
    <row r="57" spans="1:19" ht="31.5" x14ac:dyDescent="0.25">
      <c r="A57">
        <v>56</v>
      </c>
      <c r="B57">
        <v>1</v>
      </c>
      <c r="C57" s="500" t="s">
        <v>4576</v>
      </c>
      <c r="D57" s="405">
        <v>2019.1111000000001</v>
      </c>
      <c r="E57" s="477" t="s">
        <v>11796</v>
      </c>
      <c r="F57" s="488" t="s">
        <v>11669</v>
      </c>
      <c r="G57" s="488" t="s">
        <v>2898</v>
      </c>
      <c r="H57" s="488" t="s">
        <v>11670</v>
      </c>
      <c r="I57" s="488" t="s">
        <v>1276</v>
      </c>
      <c r="J57" s="473" t="s">
        <v>128</v>
      </c>
      <c r="K57" s="404" t="s">
        <v>9916</v>
      </c>
      <c r="L57" s="488"/>
      <c r="M57" s="488" t="s">
        <v>10194</v>
      </c>
      <c r="N57" s="488" t="s">
        <v>10194</v>
      </c>
      <c r="O57" s="475" t="s">
        <v>11529</v>
      </c>
      <c r="P57" s="168" t="s">
        <v>261</v>
      </c>
      <c r="Q57" s="304"/>
      <c r="R57" s="175">
        <v>50000</v>
      </c>
      <c r="S57" s="505" t="s">
        <v>11671</v>
      </c>
    </row>
    <row r="58" spans="1:19" ht="21" x14ac:dyDescent="0.25">
      <c r="A58">
        <v>57</v>
      </c>
      <c r="B58">
        <v>1</v>
      </c>
      <c r="C58" s="509" t="s">
        <v>4576</v>
      </c>
      <c r="D58" s="405">
        <v>2019.1114</v>
      </c>
      <c r="E58" s="477" t="s">
        <v>11796</v>
      </c>
      <c r="F58" s="488" t="s">
        <v>11672</v>
      </c>
      <c r="G58" s="488" t="s">
        <v>11673</v>
      </c>
      <c r="H58" s="488" t="s">
        <v>11674</v>
      </c>
      <c r="I58" s="488" t="s">
        <v>76</v>
      </c>
      <c r="J58" s="473" t="s">
        <v>77</v>
      </c>
      <c r="K58" s="404" t="s">
        <v>9916</v>
      </c>
      <c r="L58" s="488" t="s">
        <v>11513</v>
      </c>
      <c r="M58" s="488" t="s">
        <v>4796</v>
      </c>
      <c r="N58" s="488" t="s">
        <v>4796</v>
      </c>
      <c r="O58" s="475" t="s">
        <v>11597</v>
      </c>
      <c r="P58" s="168" t="s">
        <v>11598</v>
      </c>
      <c r="Q58" s="304">
        <v>110000</v>
      </c>
      <c r="R58" s="175">
        <v>110000</v>
      </c>
      <c r="S58" s="505" t="s">
        <v>11513</v>
      </c>
    </row>
    <row r="59" spans="1:19" ht="31.5" x14ac:dyDescent="0.25">
      <c r="A59">
        <v>58</v>
      </c>
      <c r="B59">
        <v>1</v>
      </c>
      <c r="C59" s="500" t="s">
        <v>4576</v>
      </c>
      <c r="D59" s="405">
        <v>2019.1126999999999</v>
      </c>
      <c r="E59" s="477" t="s">
        <v>11796</v>
      </c>
      <c r="F59" s="488" t="s">
        <v>11675</v>
      </c>
      <c r="G59" s="488" t="s">
        <v>5467</v>
      </c>
      <c r="H59" s="488" t="s">
        <v>4953</v>
      </c>
      <c r="I59" s="488" t="s">
        <v>156</v>
      </c>
      <c r="J59" s="473" t="s">
        <v>51</v>
      </c>
      <c r="K59" s="404" t="s">
        <v>3934</v>
      </c>
      <c r="L59" s="488"/>
      <c r="M59" s="488" t="s">
        <v>4900</v>
      </c>
      <c r="N59" s="488" t="s">
        <v>4900</v>
      </c>
      <c r="O59" s="475" t="s">
        <v>11529</v>
      </c>
      <c r="P59" s="416" t="s">
        <v>107</v>
      </c>
      <c r="Q59" s="304">
        <v>3000000</v>
      </c>
      <c r="R59" s="175">
        <v>100000</v>
      </c>
      <c r="S59" s="505" t="s">
        <v>11676</v>
      </c>
    </row>
    <row r="60" spans="1:19" ht="31.5" x14ac:dyDescent="0.25">
      <c r="A60">
        <v>59</v>
      </c>
      <c r="B60">
        <v>1</v>
      </c>
      <c r="C60" s="500" t="s">
        <v>4576</v>
      </c>
      <c r="D60" s="405">
        <v>2019.1129000000001</v>
      </c>
      <c r="E60" s="477" t="s">
        <v>11796</v>
      </c>
      <c r="F60" s="488" t="s">
        <v>11677</v>
      </c>
      <c r="G60" s="488" t="s">
        <v>11678</v>
      </c>
      <c r="H60" s="488" t="s">
        <v>1216</v>
      </c>
      <c r="I60" s="488" t="s">
        <v>122</v>
      </c>
      <c r="J60" s="473" t="s">
        <v>123</v>
      </c>
      <c r="K60" s="401" t="s">
        <v>9974</v>
      </c>
      <c r="L60" s="488" t="s">
        <v>11490</v>
      </c>
      <c r="M60" s="488" t="s">
        <v>5153</v>
      </c>
      <c r="N60" s="488" t="s">
        <v>5153</v>
      </c>
      <c r="O60" s="475" t="s">
        <v>11328</v>
      </c>
      <c r="P60" s="416" t="s">
        <v>122</v>
      </c>
      <c r="Q60" s="304">
        <v>200000</v>
      </c>
      <c r="R60" s="175">
        <v>145000</v>
      </c>
      <c r="S60" s="505" t="s">
        <v>11679</v>
      </c>
    </row>
    <row r="61" spans="1:19" x14ac:dyDescent="0.25">
      <c r="A61">
        <v>60</v>
      </c>
      <c r="B61">
        <v>1</v>
      </c>
      <c r="C61" s="500" t="s">
        <v>4576</v>
      </c>
      <c r="D61" s="405">
        <v>2019.1138000000001</v>
      </c>
      <c r="E61" s="477" t="s">
        <v>11796</v>
      </c>
      <c r="F61" s="488" t="s">
        <v>11680</v>
      </c>
      <c r="G61" s="488" t="s">
        <v>11681</v>
      </c>
      <c r="H61" s="488" t="s">
        <v>1146</v>
      </c>
      <c r="I61" s="488" t="s">
        <v>250</v>
      </c>
      <c r="J61" s="473" t="s">
        <v>161</v>
      </c>
      <c r="K61" s="404" t="s">
        <v>52</v>
      </c>
      <c r="L61" s="488" t="s">
        <v>11682</v>
      </c>
      <c r="M61" s="488" t="s">
        <v>5222</v>
      </c>
      <c r="N61" s="488" t="s">
        <v>5222</v>
      </c>
      <c r="O61" s="475" t="s">
        <v>11529</v>
      </c>
      <c r="P61" s="168" t="s">
        <v>261</v>
      </c>
      <c r="Q61" s="304"/>
      <c r="R61" s="175">
        <v>0</v>
      </c>
      <c r="S61" s="505" t="s">
        <v>11683</v>
      </c>
    </row>
    <row r="62" spans="1:19" ht="21" x14ac:dyDescent="0.25">
      <c r="A62">
        <v>61</v>
      </c>
      <c r="B62">
        <v>1</v>
      </c>
      <c r="C62" s="500" t="s">
        <v>4576</v>
      </c>
      <c r="D62" s="405">
        <v>2019.1156000000001</v>
      </c>
      <c r="E62" s="477" t="s">
        <v>11796</v>
      </c>
      <c r="F62" s="488" t="s">
        <v>11684</v>
      </c>
      <c r="G62" s="488" t="s">
        <v>3882</v>
      </c>
      <c r="H62" s="488" t="s">
        <v>3871</v>
      </c>
      <c r="I62" s="488" t="s">
        <v>49</v>
      </c>
      <c r="J62" s="473" t="s">
        <v>51</v>
      </c>
      <c r="K62" s="404" t="s">
        <v>26</v>
      </c>
      <c r="L62" s="488" t="s">
        <v>11685</v>
      </c>
      <c r="M62" s="488" t="s">
        <v>10513</v>
      </c>
      <c r="N62" s="488" t="s">
        <v>10513</v>
      </c>
      <c r="O62" s="475" t="s">
        <v>11328</v>
      </c>
      <c r="P62" s="416" t="s">
        <v>49</v>
      </c>
      <c r="Q62" s="304">
        <v>73263</v>
      </c>
      <c r="R62" s="175">
        <v>73263</v>
      </c>
      <c r="S62" s="505" t="s">
        <v>11686</v>
      </c>
    </row>
    <row r="63" spans="1:19" ht="21" hidden="1" x14ac:dyDescent="0.25">
      <c r="A63">
        <v>62</v>
      </c>
      <c r="B63">
        <v>0</v>
      </c>
      <c r="C63" s="500" t="s">
        <v>4576</v>
      </c>
      <c r="D63" s="405">
        <v>2019.1161999999999</v>
      </c>
      <c r="E63" s="477" t="s">
        <v>11796</v>
      </c>
      <c r="F63" s="489" t="s">
        <v>11551</v>
      </c>
      <c r="G63" s="489" t="s">
        <v>11552</v>
      </c>
      <c r="H63" s="489" t="s">
        <v>2969</v>
      </c>
      <c r="I63" s="489" t="s">
        <v>76</v>
      </c>
      <c r="J63" s="473" t="s">
        <v>77</v>
      </c>
      <c r="K63" s="404" t="s">
        <v>52</v>
      </c>
      <c r="L63" s="489" t="s">
        <v>11553</v>
      </c>
      <c r="M63" s="489" t="s">
        <v>4607</v>
      </c>
      <c r="N63" s="489" t="s">
        <v>4607</v>
      </c>
      <c r="O63" s="479" t="s">
        <v>11318</v>
      </c>
      <c r="P63" s="486" t="s">
        <v>261</v>
      </c>
      <c r="Q63" s="304">
        <v>168000</v>
      </c>
      <c r="R63" s="175">
        <v>72986</v>
      </c>
      <c r="S63" s="505" t="s">
        <v>11687</v>
      </c>
    </row>
    <row r="64" spans="1:19" ht="21" x14ac:dyDescent="0.25">
      <c r="A64">
        <v>63</v>
      </c>
      <c r="B64">
        <v>1</v>
      </c>
      <c r="C64" s="500" t="s">
        <v>4576</v>
      </c>
      <c r="D64" s="405">
        <v>2019.117</v>
      </c>
      <c r="E64" s="477" t="s">
        <v>11796</v>
      </c>
      <c r="F64" s="488" t="s">
        <v>11688</v>
      </c>
      <c r="G64" s="488" t="s">
        <v>3212</v>
      </c>
      <c r="H64" s="488" t="s">
        <v>3202</v>
      </c>
      <c r="I64" s="488" t="s">
        <v>660</v>
      </c>
      <c r="J64" s="473" t="s">
        <v>245</v>
      </c>
      <c r="K64" s="404" t="s">
        <v>9916</v>
      </c>
      <c r="L64" s="488" t="s">
        <v>11490</v>
      </c>
      <c r="M64" s="488" t="s">
        <v>11009</v>
      </c>
      <c r="N64" s="430" t="s">
        <v>4773</v>
      </c>
      <c r="O64" s="475" t="s">
        <v>11324</v>
      </c>
      <c r="P64" s="416" t="s">
        <v>384</v>
      </c>
      <c r="Q64" s="304"/>
      <c r="R64" s="175">
        <v>0</v>
      </c>
      <c r="S64" s="505" t="s">
        <v>11689</v>
      </c>
    </row>
    <row r="65" spans="1:19" ht="31.5" x14ac:dyDescent="0.25">
      <c r="A65">
        <v>64</v>
      </c>
      <c r="B65">
        <v>1</v>
      </c>
      <c r="C65" s="482" t="s">
        <v>4576</v>
      </c>
      <c r="D65" s="405">
        <v>2019.1179999999999</v>
      </c>
      <c r="E65" s="477" t="s">
        <v>11796</v>
      </c>
      <c r="F65" s="488" t="s">
        <v>11690</v>
      </c>
      <c r="G65" s="488" t="s">
        <v>342</v>
      </c>
      <c r="H65" s="488" t="s">
        <v>332</v>
      </c>
      <c r="I65" s="488" t="s">
        <v>219</v>
      </c>
      <c r="J65" s="473" t="s">
        <v>220</v>
      </c>
      <c r="K65" s="404" t="s">
        <v>9916</v>
      </c>
      <c r="L65" s="488" t="s">
        <v>11691</v>
      </c>
      <c r="M65" s="488" t="s">
        <v>4781</v>
      </c>
      <c r="N65" s="430" t="s">
        <v>4781</v>
      </c>
      <c r="O65" s="475" t="s">
        <v>11339</v>
      </c>
      <c r="P65" s="168" t="s">
        <v>219</v>
      </c>
      <c r="Q65" s="304">
        <v>0</v>
      </c>
      <c r="R65" s="175">
        <v>0</v>
      </c>
      <c r="S65" s="505" t="s">
        <v>11692</v>
      </c>
    </row>
    <row r="66" spans="1:19" ht="21" x14ac:dyDescent="0.25">
      <c r="A66">
        <v>65</v>
      </c>
      <c r="B66">
        <v>1</v>
      </c>
      <c r="C66" s="500" t="s">
        <v>4576</v>
      </c>
      <c r="D66" s="405">
        <v>2019.1204</v>
      </c>
      <c r="E66" s="477" t="s">
        <v>11796</v>
      </c>
      <c r="F66" s="488" t="s">
        <v>11693</v>
      </c>
      <c r="G66" s="488" t="s">
        <v>6689</v>
      </c>
      <c r="H66" s="488" t="s">
        <v>332</v>
      </c>
      <c r="I66" s="488" t="s">
        <v>219</v>
      </c>
      <c r="J66" s="473" t="s">
        <v>220</v>
      </c>
      <c r="K66" s="404" t="s">
        <v>52</v>
      </c>
      <c r="L66" s="488" t="s">
        <v>4769</v>
      </c>
      <c r="M66" s="488" t="s">
        <v>4781</v>
      </c>
      <c r="N66" s="488" t="s">
        <v>4781</v>
      </c>
      <c r="O66" s="475" t="s">
        <v>11597</v>
      </c>
      <c r="P66" s="506" t="s">
        <v>219</v>
      </c>
      <c r="Q66" s="304">
        <v>70000</v>
      </c>
      <c r="R66" s="175">
        <v>70000</v>
      </c>
      <c r="S66" s="505" t="s">
        <v>11694</v>
      </c>
    </row>
    <row r="67" spans="1:19" ht="21" x14ac:dyDescent="0.25">
      <c r="A67">
        <v>66</v>
      </c>
      <c r="B67">
        <v>1</v>
      </c>
      <c r="C67" s="507" t="s">
        <v>4576</v>
      </c>
      <c r="D67" s="405">
        <v>2019.1238000000001</v>
      </c>
      <c r="E67" s="477" t="s">
        <v>11796</v>
      </c>
      <c r="F67" s="488" t="s">
        <v>11695</v>
      </c>
      <c r="G67" s="488" t="s">
        <v>3908</v>
      </c>
      <c r="H67" s="488" t="s">
        <v>3906</v>
      </c>
      <c r="I67" s="488" t="s">
        <v>76</v>
      </c>
      <c r="J67" s="473" t="s">
        <v>77</v>
      </c>
      <c r="K67" s="404" t="s">
        <v>26</v>
      </c>
      <c r="L67" s="488"/>
      <c r="M67" s="488" t="s">
        <v>4697</v>
      </c>
      <c r="N67" s="488" t="s">
        <v>4697</v>
      </c>
      <c r="O67" s="475"/>
      <c r="P67" s="168" t="s">
        <v>11598</v>
      </c>
      <c r="Q67" s="304"/>
      <c r="R67" s="175">
        <v>47734</v>
      </c>
      <c r="S67" s="505" t="s">
        <v>11696</v>
      </c>
    </row>
    <row r="68" spans="1:19" ht="42" x14ac:dyDescent="0.25">
      <c r="A68">
        <v>67</v>
      </c>
      <c r="B68">
        <v>1</v>
      </c>
      <c r="C68" s="168" t="s">
        <v>4576</v>
      </c>
      <c r="D68" s="405">
        <v>2019.1251</v>
      </c>
      <c r="E68" s="477" t="s">
        <v>11796</v>
      </c>
      <c r="F68" s="196" t="s">
        <v>11697</v>
      </c>
      <c r="G68" s="196" t="s">
        <v>11698</v>
      </c>
      <c r="H68" s="488" t="s">
        <v>271</v>
      </c>
      <c r="I68" s="488" t="s">
        <v>160</v>
      </c>
      <c r="J68" s="473" t="s">
        <v>161</v>
      </c>
      <c r="K68" s="404" t="s">
        <v>26</v>
      </c>
      <c r="L68" s="488"/>
      <c r="M68" s="488" t="s">
        <v>4581</v>
      </c>
      <c r="N68" s="488" t="s">
        <v>4581</v>
      </c>
      <c r="O68" s="475" t="s">
        <v>11328</v>
      </c>
      <c r="P68" s="168" t="s">
        <v>107</v>
      </c>
      <c r="Q68" s="304">
        <v>406734</v>
      </c>
      <c r="R68" s="175">
        <v>243950</v>
      </c>
      <c r="S68" s="505" t="s">
        <v>11699</v>
      </c>
    </row>
    <row r="69" spans="1:19" ht="21" x14ac:dyDescent="0.25">
      <c r="A69">
        <v>68</v>
      </c>
      <c r="B69">
        <v>1</v>
      </c>
      <c r="C69" s="482" t="s">
        <v>4576</v>
      </c>
      <c r="D69" s="405">
        <v>2019.1256000000001</v>
      </c>
      <c r="E69" s="477" t="s">
        <v>11796</v>
      </c>
      <c r="F69" s="196" t="s">
        <v>11700</v>
      </c>
      <c r="G69" s="196" t="s">
        <v>11701</v>
      </c>
      <c r="H69" s="488" t="s">
        <v>533</v>
      </c>
      <c r="I69" s="488" t="s">
        <v>49</v>
      </c>
      <c r="J69" s="473" t="s">
        <v>51</v>
      </c>
      <c r="K69" s="404" t="s">
        <v>3934</v>
      </c>
      <c r="L69" s="488"/>
      <c r="M69" s="488" t="s">
        <v>4900</v>
      </c>
      <c r="N69" s="196" t="s">
        <v>4932</v>
      </c>
      <c r="O69" s="475" t="s">
        <v>11318</v>
      </c>
      <c r="P69" s="416" t="s">
        <v>107</v>
      </c>
      <c r="Q69" s="196"/>
      <c r="R69" s="175">
        <v>50000</v>
      </c>
      <c r="S69" s="505" t="s">
        <v>11702</v>
      </c>
    </row>
    <row r="70" spans="1:19" ht="21" x14ac:dyDescent="0.25">
      <c r="A70">
        <v>69</v>
      </c>
      <c r="B70">
        <v>1</v>
      </c>
      <c r="C70" s="196" t="s">
        <v>4576</v>
      </c>
      <c r="D70" s="405">
        <v>2019.1257000000001</v>
      </c>
      <c r="E70" s="477" t="s">
        <v>11796</v>
      </c>
      <c r="F70" s="196" t="s">
        <v>11703</v>
      </c>
      <c r="G70" s="196" t="s">
        <v>11704</v>
      </c>
      <c r="H70" s="488"/>
      <c r="I70" s="488" t="s">
        <v>250</v>
      </c>
      <c r="J70" s="473" t="s">
        <v>161</v>
      </c>
      <c r="K70" s="404" t="s">
        <v>52</v>
      </c>
      <c r="L70" s="488"/>
      <c r="M70" s="196" t="s">
        <v>5221</v>
      </c>
      <c r="N70" s="196" t="s">
        <v>5221</v>
      </c>
      <c r="O70" s="475" t="s">
        <v>11339</v>
      </c>
      <c r="P70" s="168" t="s">
        <v>261</v>
      </c>
      <c r="Q70" s="304">
        <v>200000</v>
      </c>
      <c r="R70" s="175">
        <v>50000</v>
      </c>
      <c r="S70" s="505" t="s">
        <v>11705</v>
      </c>
    </row>
    <row r="71" spans="1:19" ht="31.5" x14ac:dyDescent="0.25">
      <c r="A71">
        <v>70</v>
      </c>
      <c r="B71">
        <v>1</v>
      </c>
      <c r="C71" s="482" t="s">
        <v>4576</v>
      </c>
      <c r="D71" s="423">
        <v>2019.1282000000001</v>
      </c>
      <c r="E71" s="477" t="s">
        <v>11796</v>
      </c>
      <c r="F71" s="196" t="s">
        <v>11706</v>
      </c>
      <c r="G71" s="196" t="s">
        <v>11707</v>
      </c>
      <c r="H71" s="196" t="s">
        <v>11708</v>
      </c>
      <c r="I71" s="196" t="s">
        <v>76</v>
      </c>
      <c r="J71" s="473" t="s">
        <v>77</v>
      </c>
      <c r="K71" s="410" t="s">
        <v>52</v>
      </c>
      <c r="L71" s="196" t="s">
        <v>11709</v>
      </c>
      <c r="M71" s="196" t="s">
        <v>11710</v>
      </c>
      <c r="N71" s="196" t="s">
        <v>4608</v>
      </c>
      <c r="O71" s="475"/>
      <c r="P71" s="168" t="s">
        <v>261</v>
      </c>
      <c r="Q71" s="304"/>
      <c r="R71" s="175">
        <v>11000</v>
      </c>
      <c r="S71" s="505" t="s">
        <v>11711</v>
      </c>
    </row>
    <row r="72" spans="1:19" ht="31.5" x14ac:dyDescent="0.25">
      <c r="A72">
        <v>71</v>
      </c>
      <c r="B72">
        <v>1</v>
      </c>
      <c r="C72" s="482" t="s">
        <v>4576</v>
      </c>
      <c r="D72" s="423">
        <v>2019.1315999999999</v>
      </c>
      <c r="E72" s="477" t="s">
        <v>11796</v>
      </c>
      <c r="F72" s="196" t="s">
        <v>11712</v>
      </c>
      <c r="G72" s="196" t="s">
        <v>11713</v>
      </c>
      <c r="H72" s="196" t="s">
        <v>10009</v>
      </c>
      <c r="I72" s="196" t="s">
        <v>1488</v>
      </c>
      <c r="J72" s="473" t="s">
        <v>77</v>
      </c>
      <c r="K72" s="410" t="s">
        <v>9916</v>
      </c>
      <c r="L72" s="196" t="s">
        <v>11714</v>
      </c>
      <c r="M72" s="196" t="s">
        <v>5081</v>
      </c>
      <c r="N72" s="196" t="s">
        <v>11523</v>
      </c>
      <c r="O72" s="475" t="s">
        <v>11324</v>
      </c>
      <c r="P72" s="168" t="s">
        <v>261</v>
      </c>
      <c r="Q72" s="304">
        <v>50000</v>
      </c>
      <c r="R72" s="175">
        <v>39420</v>
      </c>
      <c r="S72" s="505" t="s">
        <v>11715</v>
      </c>
    </row>
    <row r="73" spans="1:19" ht="21" x14ac:dyDescent="0.25">
      <c r="A73">
        <v>72</v>
      </c>
      <c r="B73">
        <v>1</v>
      </c>
      <c r="C73" s="482" t="s">
        <v>4576</v>
      </c>
      <c r="D73" s="423">
        <v>2019.1318000000001</v>
      </c>
      <c r="E73" s="477" t="s">
        <v>11796</v>
      </c>
      <c r="F73" s="196" t="s">
        <v>11716</v>
      </c>
      <c r="G73" s="196" t="s">
        <v>11564</v>
      </c>
      <c r="H73" s="196" t="s">
        <v>11565</v>
      </c>
      <c r="I73" s="196" t="s">
        <v>165</v>
      </c>
      <c r="J73" s="473" t="s">
        <v>161</v>
      </c>
      <c r="K73" s="404" t="s">
        <v>52</v>
      </c>
      <c r="L73" s="196" t="s">
        <v>11717</v>
      </c>
      <c r="M73" s="196" t="s">
        <v>4676</v>
      </c>
      <c r="N73" s="196" t="s">
        <v>4676</v>
      </c>
      <c r="O73" s="475" t="s">
        <v>11597</v>
      </c>
      <c r="P73" s="168" t="s">
        <v>107</v>
      </c>
      <c r="Q73" s="304">
        <v>25000</v>
      </c>
      <c r="R73" s="175">
        <v>25000</v>
      </c>
      <c r="S73" s="505" t="s">
        <v>11718</v>
      </c>
    </row>
    <row r="74" spans="1:19" ht="21" x14ac:dyDescent="0.25">
      <c r="A74">
        <v>73</v>
      </c>
      <c r="B74">
        <v>1</v>
      </c>
      <c r="C74" s="482" t="s">
        <v>4576</v>
      </c>
      <c r="D74" s="423">
        <v>2019.1324</v>
      </c>
      <c r="E74" s="477" t="s">
        <v>11796</v>
      </c>
      <c r="F74" s="196" t="s">
        <v>11719</v>
      </c>
      <c r="G74" s="196" t="s">
        <v>11720</v>
      </c>
      <c r="H74" s="196" t="s">
        <v>2997</v>
      </c>
      <c r="I74" s="196" t="s">
        <v>2996</v>
      </c>
      <c r="J74" s="473" t="s">
        <v>51</v>
      </c>
      <c r="K74" s="410" t="s">
        <v>9916</v>
      </c>
      <c r="L74" s="196" t="s">
        <v>11721</v>
      </c>
      <c r="M74" s="196" t="s">
        <v>4897</v>
      </c>
      <c r="N74" s="196" t="s">
        <v>9957</v>
      </c>
      <c r="O74" s="475" t="s">
        <v>11597</v>
      </c>
      <c r="P74" s="168" t="s">
        <v>2996</v>
      </c>
      <c r="Q74" s="304">
        <v>80000</v>
      </c>
      <c r="R74" s="175">
        <v>80000</v>
      </c>
      <c r="S74" s="505" t="s">
        <v>11722</v>
      </c>
    </row>
    <row r="75" spans="1:19" ht="21" x14ac:dyDescent="0.25">
      <c r="A75">
        <v>74</v>
      </c>
      <c r="B75">
        <v>1</v>
      </c>
      <c r="C75" s="482" t="s">
        <v>4576</v>
      </c>
      <c r="D75" s="423">
        <v>2019.1324999999999</v>
      </c>
      <c r="E75" s="477" t="s">
        <v>11796</v>
      </c>
      <c r="F75" s="196" t="s">
        <v>11723</v>
      </c>
      <c r="G75" s="196" t="s">
        <v>11720</v>
      </c>
      <c r="H75" s="196" t="s">
        <v>214</v>
      </c>
      <c r="I75" s="196" t="s">
        <v>144</v>
      </c>
      <c r="J75" s="473" t="s">
        <v>51</v>
      </c>
      <c r="K75" s="410" t="s">
        <v>9916</v>
      </c>
      <c r="L75" s="196" t="s">
        <v>11721</v>
      </c>
      <c r="M75" s="196" t="s">
        <v>9957</v>
      </c>
      <c r="N75" s="196" t="s">
        <v>9957</v>
      </c>
      <c r="O75" s="475" t="s">
        <v>11597</v>
      </c>
      <c r="P75" s="416" t="s">
        <v>2996</v>
      </c>
      <c r="Q75" s="304">
        <v>20000</v>
      </c>
      <c r="R75" s="175">
        <v>20000</v>
      </c>
      <c r="S75" s="505" t="s">
        <v>11724</v>
      </c>
    </row>
    <row r="76" spans="1:19" ht="21" x14ac:dyDescent="0.25">
      <c r="A76">
        <v>75</v>
      </c>
      <c r="B76">
        <v>1</v>
      </c>
      <c r="C76" s="482" t="s">
        <v>4576</v>
      </c>
      <c r="D76" s="423">
        <v>2019.1325999999999</v>
      </c>
      <c r="E76" s="477" t="s">
        <v>11796</v>
      </c>
      <c r="F76" s="196" t="s">
        <v>11725</v>
      </c>
      <c r="G76" s="196" t="s">
        <v>2912</v>
      </c>
      <c r="H76" s="196" t="s">
        <v>2908</v>
      </c>
      <c r="I76" s="196" t="s">
        <v>380</v>
      </c>
      <c r="J76" s="473" t="s">
        <v>51</v>
      </c>
      <c r="K76" s="410" t="s">
        <v>9916</v>
      </c>
      <c r="L76" s="196" t="s">
        <v>11726</v>
      </c>
      <c r="M76" s="196" t="s">
        <v>4931</v>
      </c>
      <c r="N76" s="196" t="s">
        <v>10568</v>
      </c>
      <c r="O76" s="475" t="s">
        <v>11318</v>
      </c>
      <c r="P76" s="416" t="s">
        <v>49</v>
      </c>
      <c r="Q76" s="304">
        <v>135000</v>
      </c>
      <c r="R76" s="175">
        <v>135000</v>
      </c>
      <c r="S76" s="505" t="s">
        <v>11727</v>
      </c>
    </row>
    <row r="77" spans="1:19" ht="21" hidden="1" x14ac:dyDescent="0.25">
      <c r="A77">
        <v>76</v>
      </c>
      <c r="B77">
        <v>0</v>
      </c>
      <c r="C77" s="482" t="s">
        <v>4576</v>
      </c>
      <c r="D77" s="423">
        <v>2019.1328000000001</v>
      </c>
      <c r="E77" s="477" t="s">
        <v>11796</v>
      </c>
      <c r="F77" s="502" t="s">
        <v>11576</v>
      </c>
      <c r="G77" s="502" t="s">
        <v>550</v>
      </c>
      <c r="H77" s="502" t="s">
        <v>11577</v>
      </c>
      <c r="I77" s="502" t="s">
        <v>49</v>
      </c>
      <c r="J77" s="473" t="s">
        <v>51</v>
      </c>
      <c r="K77" s="410" t="s">
        <v>9916</v>
      </c>
      <c r="L77" s="502" t="s">
        <v>11578</v>
      </c>
      <c r="M77" s="502" t="s">
        <v>10513</v>
      </c>
      <c r="N77" s="502" t="s">
        <v>10513</v>
      </c>
      <c r="O77" s="479" t="s">
        <v>1979</v>
      </c>
      <c r="P77" s="486" t="s">
        <v>49</v>
      </c>
      <c r="Q77" s="304">
        <v>55000</v>
      </c>
      <c r="R77" s="175">
        <v>55000</v>
      </c>
      <c r="S77" s="505" t="s">
        <v>11728</v>
      </c>
    </row>
    <row r="78" spans="1:19" ht="21" x14ac:dyDescent="0.25">
      <c r="A78">
        <v>77</v>
      </c>
      <c r="B78">
        <v>1</v>
      </c>
      <c r="C78" s="482" t="s">
        <v>4576</v>
      </c>
      <c r="D78" s="423">
        <v>2019.1333</v>
      </c>
      <c r="E78" s="477" t="s">
        <v>11796</v>
      </c>
      <c r="F78" s="196" t="s">
        <v>11729</v>
      </c>
      <c r="G78" s="196" t="s">
        <v>2717</v>
      </c>
      <c r="H78" s="196" t="s">
        <v>423</v>
      </c>
      <c r="I78" s="196" t="s">
        <v>76</v>
      </c>
      <c r="J78" s="473" t="s">
        <v>77</v>
      </c>
      <c r="K78" s="410" t="s">
        <v>26</v>
      </c>
      <c r="L78" s="196" t="s">
        <v>11730</v>
      </c>
      <c r="M78" s="196" t="s">
        <v>6701</v>
      </c>
      <c r="N78" s="196" t="s">
        <v>6701</v>
      </c>
      <c r="O78" s="475"/>
      <c r="P78" s="416" t="s">
        <v>384</v>
      </c>
      <c r="Q78" s="304">
        <v>17400</v>
      </c>
      <c r="R78" s="175">
        <v>17400</v>
      </c>
      <c r="S78" s="505" t="s">
        <v>11731</v>
      </c>
    </row>
    <row r="79" spans="1:19" ht="42" x14ac:dyDescent="0.25">
      <c r="A79">
        <v>78</v>
      </c>
      <c r="B79">
        <v>1</v>
      </c>
      <c r="C79" s="507" t="s">
        <v>4576</v>
      </c>
      <c r="D79" s="423">
        <v>2019.134</v>
      </c>
      <c r="E79" s="477" t="s">
        <v>11796</v>
      </c>
      <c r="F79" s="196" t="s">
        <v>11732</v>
      </c>
      <c r="G79" s="196" t="s">
        <v>74</v>
      </c>
      <c r="H79" s="196" t="s">
        <v>75</v>
      </c>
      <c r="I79" s="196" t="s">
        <v>76</v>
      </c>
      <c r="J79" s="473" t="s">
        <v>77</v>
      </c>
      <c r="K79" s="410" t="s">
        <v>9916</v>
      </c>
      <c r="L79" s="196" t="s">
        <v>11733</v>
      </c>
      <c r="M79" s="196" t="s">
        <v>11517</v>
      </c>
      <c r="N79" s="196" t="s">
        <v>11517</v>
      </c>
      <c r="O79" s="475" t="s">
        <v>11340</v>
      </c>
      <c r="P79" s="168" t="s">
        <v>11598</v>
      </c>
      <c r="Q79" s="304">
        <v>0</v>
      </c>
      <c r="R79" s="175">
        <v>0</v>
      </c>
      <c r="S79" s="505" t="s">
        <v>11734</v>
      </c>
    </row>
    <row r="80" spans="1:19" ht="21" x14ac:dyDescent="0.25">
      <c r="A80">
        <v>79</v>
      </c>
      <c r="B80">
        <v>1</v>
      </c>
      <c r="C80" s="482" t="s">
        <v>4576</v>
      </c>
      <c r="D80" s="423">
        <v>2020.0043000000001</v>
      </c>
      <c r="E80" s="477" t="s">
        <v>11796</v>
      </c>
      <c r="F80" s="196" t="s">
        <v>11735</v>
      </c>
      <c r="G80" s="196" t="s">
        <v>2860</v>
      </c>
      <c r="H80" s="196" t="s">
        <v>2823</v>
      </c>
      <c r="I80" s="196" t="s">
        <v>122</v>
      </c>
      <c r="J80" s="473" t="s">
        <v>123</v>
      </c>
      <c r="K80" s="410" t="s">
        <v>9974</v>
      </c>
      <c r="L80" s="196" t="s">
        <v>11736</v>
      </c>
      <c r="M80" s="196" t="s">
        <v>11737</v>
      </c>
      <c r="N80" s="196" t="s">
        <v>11737</v>
      </c>
      <c r="O80" s="475" t="s">
        <v>11329</v>
      </c>
      <c r="P80" s="416" t="s">
        <v>261</v>
      </c>
      <c r="Q80" s="304">
        <v>175000</v>
      </c>
      <c r="R80" s="175">
        <v>85000</v>
      </c>
      <c r="S80" s="505" t="s">
        <v>11738</v>
      </c>
    </row>
    <row r="81" spans="1:19" ht="21" x14ac:dyDescent="0.25">
      <c r="A81">
        <v>80</v>
      </c>
      <c r="B81">
        <v>1</v>
      </c>
      <c r="C81" s="482" t="s">
        <v>4576</v>
      </c>
      <c r="D81" s="423">
        <v>2020.0055</v>
      </c>
      <c r="E81" s="477" t="s">
        <v>11796</v>
      </c>
      <c r="F81" s="196" t="s">
        <v>11739</v>
      </c>
      <c r="G81" s="196" t="s">
        <v>2763</v>
      </c>
      <c r="H81" s="196" t="s">
        <v>2764</v>
      </c>
      <c r="I81" s="196" t="s">
        <v>1276</v>
      </c>
      <c r="J81" s="473" t="s">
        <v>128</v>
      </c>
      <c r="K81" s="410" t="s">
        <v>9912</v>
      </c>
      <c r="L81" s="196" t="s">
        <v>5631</v>
      </c>
      <c r="M81" s="196" t="s">
        <v>4768</v>
      </c>
      <c r="N81" s="196" t="s">
        <v>4768</v>
      </c>
      <c r="O81" s="475"/>
      <c r="P81" s="416" t="s">
        <v>122</v>
      </c>
      <c r="Q81" s="304">
        <v>1000000</v>
      </c>
      <c r="R81" s="175">
        <v>360000</v>
      </c>
      <c r="S81" s="505" t="s">
        <v>11740</v>
      </c>
    </row>
    <row r="82" spans="1:19" ht="31.5" x14ac:dyDescent="0.25">
      <c r="A82">
        <v>81</v>
      </c>
      <c r="B82">
        <v>1</v>
      </c>
      <c r="C82" s="482" t="s">
        <v>4576</v>
      </c>
      <c r="D82" s="423">
        <v>2020.0069000000001</v>
      </c>
      <c r="E82" s="477" t="s">
        <v>11796</v>
      </c>
      <c r="F82" s="196" t="s">
        <v>11741</v>
      </c>
      <c r="G82" s="196" t="s">
        <v>11742</v>
      </c>
      <c r="H82" s="196" t="s">
        <v>11743</v>
      </c>
      <c r="I82" s="196" t="s">
        <v>261</v>
      </c>
      <c r="J82" s="473" t="s">
        <v>123</v>
      </c>
      <c r="K82" s="410" t="s">
        <v>52</v>
      </c>
      <c r="L82" s="196" t="s">
        <v>11744</v>
      </c>
      <c r="M82" s="196" t="s">
        <v>5106</v>
      </c>
      <c r="N82" s="196" t="s">
        <v>5106</v>
      </c>
      <c r="O82" s="475" t="s">
        <v>11339</v>
      </c>
      <c r="P82" s="168" t="s">
        <v>261</v>
      </c>
      <c r="Q82" s="304">
        <v>200000</v>
      </c>
      <c r="R82" s="175">
        <v>190000</v>
      </c>
      <c r="S82" s="505" t="s">
        <v>11745</v>
      </c>
    </row>
    <row r="83" spans="1:19" ht="21" x14ac:dyDescent="0.25">
      <c r="A83">
        <v>82</v>
      </c>
      <c r="B83">
        <v>1</v>
      </c>
      <c r="C83" s="482" t="s">
        <v>4576</v>
      </c>
      <c r="D83" s="423">
        <v>2020.0075999999999</v>
      </c>
      <c r="E83" s="477" t="s">
        <v>11796</v>
      </c>
      <c r="F83" s="196" t="s">
        <v>11746</v>
      </c>
      <c r="G83" s="196" t="s">
        <v>737</v>
      </c>
      <c r="H83" s="196" t="s">
        <v>2264</v>
      </c>
      <c r="I83" s="196" t="s">
        <v>739</v>
      </c>
      <c r="J83" s="473" t="s">
        <v>740</v>
      </c>
      <c r="K83" s="410" t="s">
        <v>52</v>
      </c>
      <c r="L83" s="196"/>
      <c r="M83" s="196" t="s">
        <v>4607</v>
      </c>
      <c r="N83" s="196" t="s">
        <v>4607</v>
      </c>
      <c r="O83" s="475" t="s">
        <v>11597</v>
      </c>
      <c r="P83" s="416" t="s">
        <v>261</v>
      </c>
      <c r="Q83" s="304">
        <v>7355</v>
      </c>
      <c r="R83" s="175">
        <v>7355</v>
      </c>
      <c r="S83" s="505" t="s">
        <v>11747</v>
      </c>
    </row>
    <row r="84" spans="1:19" ht="21" x14ac:dyDescent="0.25">
      <c r="A84">
        <v>83</v>
      </c>
      <c r="B84">
        <v>1</v>
      </c>
      <c r="C84" s="482" t="s">
        <v>4576</v>
      </c>
      <c r="D84" s="423">
        <v>2020.0098</v>
      </c>
      <c r="E84" s="477" t="s">
        <v>11796</v>
      </c>
      <c r="F84" s="196" t="s">
        <v>11748</v>
      </c>
      <c r="G84" s="196" t="s">
        <v>1861</v>
      </c>
      <c r="H84" s="196" t="s">
        <v>1832</v>
      </c>
      <c r="I84" s="196" t="s">
        <v>76</v>
      </c>
      <c r="J84" s="473" t="s">
        <v>77</v>
      </c>
      <c r="K84" s="410" t="s">
        <v>9916</v>
      </c>
      <c r="L84" s="196" t="s">
        <v>11749</v>
      </c>
      <c r="M84" s="196" t="s">
        <v>11009</v>
      </c>
      <c r="N84" s="196" t="s">
        <v>11009</v>
      </c>
      <c r="O84" s="475" t="s">
        <v>11329</v>
      </c>
      <c r="P84" s="168" t="s">
        <v>384</v>
      </c>
      <c r="Q84" s="304">
        <v>199833</v>
      </c>
      <c r="R84" s="175">
        <v>115825</v>
      </c>
      <c r="S84" s="505" t="s">
        <v>11750</v>
      </c>
    </row>
    <row r="85" spans="1:19" ht="31.5" x14ac:dyDescent="0.25">
      <c r="A85">
        <v>84</v>
      </c>
      <c r="B85">
        <v>1</v>
      </c>
      <c r="C85" s="482" t="s">
        <v>4576</v>
      </c>
      <c r="D85" s="423">
        <v>2020.0108</v>
      </c>
      <c r="E85" s="477" t="s">
        <v>11796</v>
      </c>
      <c r="F85" s="196" t="s">
        <v>11751</v>
      </c>
      <c r="G85" s="196" t="s">
        <v>5467</v>
      </c>
      <c r="H85" s="196" t="s">
        <v>4953</v>
      </c>
      <c r="I85" s="196" t="s">
        <v>156</v>
      </c>
      <c r="J85" s="473" t="s">
        <v>51</v>
      </c>
      <c r="K85" s="410" t="s">
        <v>52</v>
      </c>
      <c r="L85" s="196"/>
      <c r="M85" s="196" t="s">
        <v>10004</v>
      </c>
      <c r="N85" s="196" t="s">
        <v>10004</v>
      </c>
      <c r="O85" s="475" t="s">
        <v>11318</v>
      </c>
      <c r="P85" s="416" t="s">
        <v>49</v>
      </c>
      <c r="Q85" s="304"/>
      <c r="R85" s="175">
        <v>160994</v>
      </c>
      <c r="S85" s="505" t="s">
        <v>11752</v>
      </c>
    </row>
    <row r="86" spans="1:19" ht="31.5" x14ac:dyDescent="0.25">
      <c r="A86">
        <v>85</v>
      </c>
      <c r="B86">
        <v>1</v>
      </c>
      <c r="C86" s="482" t="s">
        <v>4576</v>
      </c>
      <c r="D86" s="423">
        <v>2020.0116</v>
      </c>
      <c r="E86" s="477" t="s">
        <v>11796</v>
      </c>
      <c r="F86" s="196" t="s">
        <v>11753</v>
      </c>
      <c r="G86" s="196" t="s">
        <v>11754</v>
      </c>
      <c r="H86" s="196" t="s">
        <v>1390</v>
      </c>
      <c r="I86" s="196" t="s">
        <v>183</v>
      </c>
      <c r="J86" s="473" t="s">
        <v>61</v>
      </c>
      <c r="K86" s="410" t="s">
        <v>3934</v>
      </c>
      <c r="L86" s="196"/>
      <c r="M86" s="196" t="s">
        <v>4668</v>
      </c>
      <c r="N86" s="196" t="s">
        <v>4668</v>
      </c>
      <c r="O86" s="475" t="s">
        <v>11597</v>
      </c>
      <c r="P86" s="168" t="s">
        <v>122</v>
      </c>
      <c r="Q86" s="304">
        <v>55000</v>
      </c>
      <c r="R86" s="175">
        <v>55000</v>
      </c>
      <c r="S86" s="505" t="s">
        <v>11755</v>
      </c>
    </row>
    <row r="87" spans="1:19" ht="21" x14ac:dyDescent="0.25">
      <c r="A87">
        <v>86</v>
      </c>
      <c r="B87">
        <v>1</v>
      </c>
      <c r="C87" s="482" t="s">
        <v>4576</v>
      </c>
      <c r="D87" s="423">
        <v>2020.0127</v>
      </c>
      <c r="E87" s="477" t="s">
        <v>11796</v>
      </c>
      <c r="F87" s="196" t="s">
        <v>11756</v>
      </c>
      <c r="G87" s="196" t="s">
        <v>11757</v>
      </c>
      <c r="H87" s="196" t="s">
        <v>936</v>
      </c>
      <c r="I87" s="196" t="s">
        <v>60</v>
      </c>
      <c r="J87" s="473" t="s">
        <v>61</v>
      </c>
      <c r="K87" s="410" t="s">
        <v>26</v>
      </c>
      <c r="L87" s="196"/>
      <c r="M87" s="196" t="s">
        <v>5010</v>
      </c>
      <c r="N87" s="196" t="s">
        <v>5010</v>
      </c>
      <c r="O87" s="475" t="s">
        <v>11597</v>
      </c>
      <c r="P87" s="168" t="s">
        <v>107</v>
      </c>
      <c r="Q87" s="304">
        <v>4500</v>
      </c>
      <c r="R87" s="175">
        <v>4500</v>
      </c>
      <c r="S87" s="505" t="s">
        <v>11758</v>
      </c>
    </row>
    <row r="88" spans="1:19" ht="21" x14ac:dyDescent="0.25">
      <c r="A88">
        <v>87</v>
      </c>
      <c r="B88">
        <v>1</v>
      </c>
      <c r="C88" s="196" t="s">
        <v>4576</v>
      </c>
      <c r="D88" s="423">
        <v>2020.0162</v>
      </c>
      <c r="E88" s="477" t="s">
        <v>11796</v>
      </c>
      <c r="F88" s="196" t="s">
        <v>11759</v>
      </c>
      <c r="G88" s="196" t="s">
        <v>10077</v>
      </c>
      <c r="H88" s="196" t="s">
        <v>1972</v>
      </c>
      <c r="I88" s="196" t="s">
        <v>865</v>
      </c>
      <c r="J88" s="473" t="s">
        <v>220</v>
      </c>
      <c r="K88" s="410" t="s">
        <v>26</v>
      </c>
      <c r="L88" s="196"/>
      <c r="M88" s="196" t="s">
        <v>10513</v>
      </c>
      <c r="N88" s="196" t="s">
        <v>4996</v>
      </c>
      <c r="O88" s="475" t="s">
        <v>11597</v>
      </c>
      <c r="P88" s="168" t="s">
        <v>49</v>
      </c>
      <c r="Q88" s="304">
        <v>5000</v>
      </c>
      <c r="R88" s="175">
        <v>5000</v>
      </c>
      <c r="S88" s="505" t="s">
        <v>11760</v>
      </c>
    </row>
    <row r="89" spans="1:19" ht="31.5" x14ac:dyDescent="0.25">
      <c r="A89">
        <v>88</v>
      </c>
      <c r="B89">
        <v>1</v>
      </c>
      <c r="C89" s="168" t="s">
        <v>4576</v>
      </c>
      <c r="D89" s="423">
        <v>2020.0179000000001</v>
      </c>
      <c r="E89" s="477" t="s">
        <v>11796</v>
      </c>
      <c r="F89" s="196" t="s">
        <v>11761</v>
      </c>
      <c r="G89" s="196" t="s">
        <v>11762</v>
      </c>
      <c r="H89" s="196" t="s">
        <v>2749</v>
      </c>
      <c r="I89" s="196" t="s">
        <v>1276</v>
      </c>
      <c r="J89" s="473" t="s">
        <v>128</v>
      </c>
      <c r="K89" s="410" t="s">
        <v>52</v>
      </c>
      <c r="L89" s="196" t="s">
        <v>11763</v>
      </c>
      <c r="M89" s="196" t="s">
        <v>4767</v>
      </c>
      <c r="N89" s="196" t="s">
        <v>4767</v>
      </c>
      <c r="O89" s="475" t="s">
        <v>11597</v>
      </c>
      <c r="P89" s="168" t="s">
        <v>261</v>
      </c>
      <c r="Q89" s="304">
        <v>21000</v>
      </c>
      <c r="R89" s="200">
        <v>10000</v>
      </c>
      <c r="S89" s="505" t="s">
        <v>11764</v>
      </c>
    </row>
    <row r="90" spans="1:19" ht="21" x14ac:dyDescent="0.25">
      <c r="A90">
        <v>89</v>
      </c>
      <c r="B90">
        <v>1</v>
      </c>
      <c r="C90" s="482" t="s">
        <v>4576</v>
      </c>
      <c r="D90" s="423">
        <v>2020.0187000000001</v>
      </c>
      <c r="E90" s="477" t="s">
        <v>11796</v>
      </c>
      <c r="F90" s="196" t="s">
        <v>11765</v>
      </c>
      <c r="G90" s="196" t="s">
        <v>849</v>
      </c>
      <c r="H90" s="196" t="s">
        <v>844</v>
      </c>
      <c r="I90" s="196" t="s">
        <v>250</v>
      </c>
      <c r="J90" s="473" t="s">
        <v>161</v>
      </c>
      <c r="K90" s="410" t="s">
        <v>9916</v>
      </c>
      <c r="L90" s="196" t="s">
        <v>11766</v>
      </c>
      <c r="M90" s="196" t="s">
        <v>11766</v>
      </c>
      <c r="N90" s="196" t="s">
        <v>9957</v>
      </c>
      <c r="O90" s="475" t="s">
        <v>11324</v>
      </c>
      <c r="P90" s="168" t="s">
        <v>2996</v>
      </c>
      <c r="Q90" s="304"/>
      <c r="R90" s="200">
        <v>100000</v>
      </c>
      <c r="S90" s="505" t="s">
        <v>11767</v>
      </c>
    </row>
    <row r="91" spans="1:19" ht="21" x14ac:dyDescent="0.25">
      <c r="A91">
        <v>90</v>
      </c>
      <c r="B91">
        <v>1</v>
      </c>
      <c r="C91" s="482" t="s">
        <v>4576</v>
      </c>
      <c r="D91" s="423">
        <v>2020.0189</v>
      </c>
      <c r="E91" s="477" t="s">
        <v>11796</v>
      </c>
      <c r="F91" s="196" t="s">
        <v>11768</v>
      </c>
      <c r="G91" s="196" t="s">
        <v>11769</v>
      </c>
      <c r="H91" s="196" t="s">
        <v>1233</v>
      </c>
      <c r="I91" s="196" t="s">
        <v>261</v>
      </c>
      <c r="J91" s="473" t="s">
        <v>123</v>
      </c>
      <c r="K91" s="410" t="s">
        <v>52</v>
      </c>
      <c r="L91" s="196"/>
      <c r="M91" s="196" t="s">
        <v>4607</v>
      </c>
      <c r="N91" s="196" t="s">
        <v>4607</v>
      </c>
      <c r="O91" s="475" t="s">
        <v>11339</v>
      </c>
      <c r="P91" s="168" t="s">
        <v>261</v>
      </c>
      <c r="Q91" s="304">
        <v>100000</v>
      </c>
      <c r="R91" s="200">
        <v>85100</v>
      </c>
      <c r="S91" s="505" t="s">
        <v>11770</v>
      </c>
    </row>
    <row r="92" spans="1:19" ht="21" x14ac:dyDescent="0.25">
      <c r="A92">
        <v>91</v>
      </c>
      <c r="B92">
        <v>1</v>
      </c>
      <c r="C92" s="482" t="s">
        <v>4576</v>
      </c>
      <c r="D92" s="423">
        <v>2020.0197000000001</v>
      </c>
      <c r="E92" s="477" t="s">
        <v>11796</v>
      </c>
      <c r="F92" s="196" t="s">
        <v>11771</v>
      </c>
      <c r="G92" s="196" t="s">
        <v>2717</v>
      </c>
      <c r="H92" s="196" t="s">
        <v>2705</v>
      </c>
      <c r="I92" s="196" t="s">
        <v>76</v>
      </c>
      <c r="J92" s="473" t="s">
        <v>77</v>
      </c>
      <c r="K92" s="410" t="s">
        <v>26</v>
      </c>
      <c r="L92" s="196"/>
      <c r="M92" s="196" t="s">
        <v>6701</v>
      </c>
      <c r="N92" s="196" t="s">
        <v>6701</v>
      </c>
      <c r="O92" s="475" t="s">
        <v>11597</v>
      </c>
      <c r="P92" s="168" t="s">
        <v>384</v>
      </c>
      <c r="Q92" s="304">
        <v>15000</v>
      </c>
      <c r="R92" s="200">
        <v>15000</v>
      </c>
      <c r="S92" s="505" t="s">
        <v>11772</v>
      </c>
    </row>
    <row r="93" spans="1:19" ht="21" x14ac:dyDescent="0.25">
      <c r="A93">
        <v>92</v>
      </c>
      <c r="B93">
        <v>1</v>
      </c>
      <c r="C93" s="482" t="s">
        <v>4576</v>
      </c>
      <c r="D93" s="423">
        <v>2020.0201999999999</v>
      </c>
      <c r="E93" s="477" t="s">
        <v>11796</v>
      </c>
      <c r="F93" s="196" t="s">
        <v>11773</v>
      </c>
      <c r="G93" s="196" t="s">
        <v>11774</v>
      </c>
      <c r="H93" s="196" t="s">
        <v>11775</v>
      </c>
      <c r="I93" s="196" t="s">
        <v>144</v>
      </c>
      <c r="J93" s="473" t="s">
        <v>51</v>
      </c>
      <c r="K93" s="410" t="s">
        <v>9916</v>
      </c>
      <c r="L93" s="196" t="s">
        <v>11776</v>
      </c>
      <c r="M93" s="196" t="s">
        <v>10059</v>
      </c>
      <c r="N93" s="196" t="s">
        <v>10059</v>
      </c>
      <c r="O93" s="475" t="s">
        <v>11529</v>
      </c>
      <c r="P93" s="168" t="s">
        <v>107</v>
      </c>
      <c r="Q93" s="304">
        <v>225000</v>
      </c>
      <c r="R93" s="200">
        <v>40000</v>
      </c>
      <c r="S93" s="505" t="s">
        <v>11777</v>
      </c>
    </row>
    <row r="94" spans="1:19" ht="31.5" x14ac:dyDescent="0.25">
      <c r="A94">
        <v>93</v>
      </c>
      <c r="B94">
        <v>1</v>
      </c>
      <c r="C94" s="482" t="s">
        <v>4576</v>
      </c>
      <c r="D94" s="423">
        <v>2020.0217</v>
      </c>
      <c r="E94" s="477" t="s">
        <v>11796</v>
      </c>
      <c r="F94" s="196" t="s">
        <v>11778</v>
      </c>
      <c r="G94" s="196" t="s">
        <v>2919</v>
      </c>
      <c r="H94" s="196" t="s">
        <v>2908</v>
      </c>
      <c r="I94" s="196" t="s">
        <v>380</v>
      </c>
      <c r="J94" s="473" t="s">
        <v>51</v>
      </c>
      <c r="K94" s="410" t="s">
        <v>9916</v>
      </c>
      <c r="L94" s="196" t="s">
        <v>11779</v>
      </c>
      <c r="M94" s="196" t="s">
        <v>11780</v>
      </c>
      <c r="N94" s="196" t="s">
        <v>11780</v>
      </c>
      <c r="O94" s="475" t="s">
        <v>11781</v>
      </c>
      <c r="P94" s="168" t="s">
        <v>49</v>
      </c>
      <c r="Q94" s="304">
        <v>0</v>
      </c>
      <c r="R94" s="200">
        <v>0</v>
      </c>
      <c r="S94" s="505" t="s">
        <v>11782</v>
      </c>
    </row>
    <row r="95" spans="1:19" ht="21" x14ac:dyDescent="0.25">
      <c r="A95">
        <v>94</v>
      </c>
      <c r="B95">
        <v>1</v>
      </c>
      <c r="C95" s="482" t="s">
        <v>4576</v>
      </c>
      <c r="D95" s="423">
        <v>2020.0237999999999</v>
      </c>
      <c r="E95" s="477" t="s">
        <v>11796</v>
      </c>
      <c r="F95" s="196" t="s">
        <v>11783</v>
      </c>
      <c r="G95" s="196" t="s">
        <v>3122</v>
      </c>
      <c r="H95" s="196" t="s">
        <v>3123</v>
      </c>
      <c r="I95" s="196" t="s">
        <v>76</v>
      </c>
      <c r="J95" s="473" t="s">
        <v>77</v>
      </c>
      <c r="K95" s="410" t="s">
        <v>98</v>
      </c>
      <c r="L95" s="196"/>
      <c r="M95" s="196" t="s">
        <v>9945</v>
      </c>
      <c r="N95" s="196" t="s">
        <v>9945</v>
      </c>
      <c r="O95" s="475" t="s">
        <v>11340</v>
      </c>
      <c r="P95" s="168" t="s">
        <v>219</v>
      </c>
      <c r="Q95" s="304">
        <v>25000</v>
      </c>
      <c r="R95" s="200">
        <v>25000</v>
      </c>
      <c r="S95" s="505" t="s">
        <v>11784</v>
      </c>
    </row>
    <row r="96" spans="1:19" ht="31.5" x14ac:dyDescent="0.25">
      <c r="A96">
        <v>95</v>
      </c>
      <c r="B96">
        <v>1</v>
      </c>
      <c r="C96" s="482" t="s">
        <v>4576</v>
      </c>
      <c r="D96" s="423">
        <v>2020.0248999999999</v>
      </c>
      <c r="E96" s="477" t="s">
        <v>11796</v>
      </c>
      <c r="F96" s="196" t="s">
        <v>11785</v>
      </c>
      <c r="G96" s="196" t="s">
        <v>11786</v>
      </c>
      <c r="H96" s="196" t="s">
        <v>214</v>
      </c>
      <c r="I96" s="196" t="s">
        <v>261</v>
      </c>
      <c r="J96" s="473" t="s">
        <v>123</v>
      </c>
      <c r="K96" s="410" t="s">
        <v>26</v>
      </c>
      <c r="L96" s="196"/>
      <c r="M96" s="196" t="s">
        <v>4897</v>
      </c>
      <c r="N96" s="196" t="s">
        <v>4897</v>
      </c>
      <c r="O96" s="475" t="s">
        <v>11597</v>
      </c>
      <c r="P96" s="168" t="s">
        <v>2996</v>
      </c>
      <c r="Q96" s="304">
        <v>70000</v>
      </c>
      <c r="R96" s="200">
        <v>46000</v>
      </c>
      <c r="S96" s="505" t="s">
        <v>11787</v>
      </c>
    </row>
    <row r="97" spans="1:19" ht="21" x14ac:dyDescent="0.25">
      <c r="A97">
        <v>96</v>
      </c>
      <c r="B97">
        <v>1</v>
      </c>
      <c r="C97" s="482" t="s">
        <v>4576</v>
      </c>
      <c r="D97" s="423">
        <v>2020.0304000000001</v>
      </c>
      <c r="E97" s="477" t="s">
        <v>11796</v>
      </c>
      <c r="F97" s="196" t="s">
        <v>11788</v>
      </c>
      <c r="G97" s="196" t="s">
        <v>11373</v>
      </c>
      <c r="H97" s="196" t="s">
        <v>2823</v>
      </c>
      <c r="I97" s="196" t="s">
        <v>122</v>
      </c>
      <c r="J97" s="473" t="s">
        <v>123</v>
      </c>
      <c r="K97" s="410" t="s">
        <v>52</v>
      </c>
      <c r="L97" s="196" t="s">
        <v>11789</v>
      </c>
      <c r="M97" s="196"/>
      <c r="N97" s="196" t="s">
        <v>10231</v>
      </c>
      <c r="O97" s="475"/>
      <c r="P97" s="168" t="s">
        <v>122</v>
      </c>
      <c r="Q97" s="304">
        <v>250000</v>
      </c>
      <c r="R97" s="200">
        <v>180000</v>
      </c>
      <c r="S97" s="505" t="s">
        <v>11790</v>
      </c>
    </row>
    <row r="98" spans="1:19" ht="21" x14ac:dyDescent="0.25">
      <c r="A98">
        <v>97</v>
      </c>
      <c r="B98">
        <v>1</v>
      </c>
      <c r="C98" s="482" t="s">
        <v>4576</v>
      </c>
      <c r="D98" s="423">
        <v>2020.0358000000001</v>
      </c>
      <c r="E98" s="477" t="s">
        <v>11796</v>
      </c>
      <c r="F98" s="196" t="s">
        <v>10165</v>
      </c>
      <c r="G98" s="196" t="s">
        <v>4853</v>
      </c>
      <c r="H98" s="196" t="s">
        <v>3664</v>
      </c>
      <c r="I98" s="196" t="s">
        <v>76</v>
      </c>
      <c r="J98" s="473" t="s">
        <v>77</v>
      </c>
      <c r="K98" s="410" t="s">
        <v>3934</v>
      </c>
      <c r="L98" s="196"/>
      <c r="M98" s="196" t="s">
        <v>4668</v>
      </c>
      <c r="N98" s="196" t="s">
        <v>4668</v>
      </c>
      <c r="O98" s="475" t="s">
        <v>11597</v>
      </c>
      <c r="P98" s="168" t="s">
        <v>122</v>
      </c>
      <c r="Q98" s="304">
        <v>55365</v>
      </c>
      <c r="R98" s="200">
        <v>55365</v>
      </c>
      <c r="S98" s="505" t="s">
        <v>11791</v>
      </c>
    </row>
    <row r="99" spans="1:19" ht="21" x14ac:dyDescent="0.25">
      <c r="A99">
        <v>98</v>
      </c>
      <c r="B99">
        <v>1</v>
      </c>
      <c r="C99" s="482" t="s">
        <v>4576</v>
      </c>
      <c r="D99" s="423">
        <v>2020.0417</v>
      </c>
      <c r="E99" s="477" t="s">
        <v>11796</v>
      </c>
      <c r="F99" s="196" t="s">
        <v>11792</v>
      </c>
      <c r="G99" s="196" t="s">
        <v>11793</v>
      </c>
      <c r="H99" s="196" t="s">
        <v>2908</v>
      </c>
      <c r="I99" s="196" t="s">
        <v>380</v>
      </c>
      <c r="J99" s="473" t="s">
        <v>51</v>
      </c>
      <c r="K99" s="410" t="s">
        <v>9916</v>
      </c>
      <c r="L99" s="196" t="s">
        <v>5433</v>
      </c>
      <c r="M99" s="196" t="s">
        <v>11780</v>
      </c>
      <c r="N99" s="196" t="s">
        <v>11780</v>
      </c>
      <c r="O99" s="475"/>
      <c r="P99" s="168" t="s">
        <v>49</v>
      </c>
      <c r="Q99" s="304">
        <v>75000</v>
      </c>
      <c r="R99" s="200">
        <v>50000</v>
      </c>
      <c r="S99" s="505" t="s">
        <v>11794</v>
      </c>
    </row>
  </sheetData>
  <autoFilter ref="A1:B99" xr:uid="{712A808B-1EF6-40C5-B7B4-7D3CAD3A42D5}">
    <filterColumn colId="1">
      <filters>
        <filter val="1"/>
      </filters>
    </filterColumn>
  </autoFilter>
  <phoneticPr fontId="3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Instruction</vt:lpstr>
      <vt:lpstr>Comments</vt:lpstr>
      <vt:lpstr>Mapping Status</vt:lpstr>
      <vt:lpstr>Data_all</vt:lpstr>
      <vt:lpstr>Dashboard</vt:lpstr>
      <vt:lpstr>LocID</vt:lpstr>
      <vt:lpstr>Checking</vt:lpstr>
      <vt:lpstr>GISJOIN_202004</vt:lpstr>
      <vt:lpstr>nn_offices</vt:lpstr>
      <vt:lpstr>&gt;&gt;Older version</vt:lpstr>
      <vt:lpstr>GISJOIN</vt:lpstr>
      <vt:lpstr>&gt;&gt;&gt;INPUT</vt:lpstr>
      <vt:lpstr>AddedPoints</vt:lpstr>
      <vt:lpstr>Up_to_2015</vt:lpstr>
      <vt:lpstr>2016</vt:lpstr>
      <vt:lpstr>2017</vt:lpstr>
      <vt:lpstr>2018-09</vt:lpstr>
      <vt:lpstr>20193Q_201908</vt:lpstr>
      <vt:lpstr>2019 Q4</vt:lpstr>
      <vt:lpstr>Data2020_0429</vt:lpstr>
      <vt:lpstr>Data</vt:lpstr>
    </vt:vector>
  </TitlesOfParts>
  <Company>Perkins+Will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Tomoko DeLaTorre</dc:creator>
  <cp:lastModifiedBy>Blanc, Bryan</cp:lastModifiedBy>
  <dcterms:created xsi:type="dcterms:W3CDTF">2017-10-10T21:01:53Z</dcterms:created>
  <dcterms:modified xsi:type="dcterms:W3CDTF">2020-09-03T15:44:08Z</dcterms:modified>
</cp:coreProperties>
</file>